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gnin\Desktop\"/>
    </mc:Choice>
  </mc:AlternateContent>
  <bookViews>
    <workbookView xWindow="0" yWindow="0" windowWidth="28800" windowHeight="14235"/>
  </bookViews>
  <sheets>
    <sheet name="Included studies" sheetId="28" r:id="rId1"/>
    <sheet name="Excluded studies" sheetId="29" r:id="rId2"/>
    <sheet name="Interventions " sheetId="30" r:id="rId3"/>
    <sheet name="Study Characteristics" sheetId="1" r:id="rId4"/>
    <sheet name="Endpoint outcomes" sheetId="3" r:id="rId5"/>
    <sheet name="Interventions and classes" sheetId="23" r:id="rId6"/>
    <sheet name="Baseline" sheetId="26" r:id="rId7"/>
    <sheet name="Severity" sheetId="13" r:id="rId8"/>
    <sheet name="Values" sheetId="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6" hidden="1">Baseline!$A$1:$JU$222</definedName>
    <definedName name="_xlnm._FilterDatabase" localSheetId="4" hidden="1">'Endpoint outcomes'!$A$4:$OX$375</definedName>
    <definedName name="_xlnm._FilterDatabase" localSheetId="1" hidden="1">'Excluded studies'!$A$1:$AD$1178</definedName>
    <definedName name="_xlnm._FilterDatabase" localSheetId="0" hidden="1">'Included studies'!$A$1:$AM$367</definedName>
    <definedName name="_xlnm._FilterDatabase" localSheetId="3" hidden="1">'Study Characteristics'!$A$1:$BN$369</definedName>
  </definedNames>
  <calcPr calcId="152511"/>
</workbook>
</file>

<file path=xl/calcChain.xml><?xml version="1.0" encoding="utf-8"?>
<calcChain xmlns="http://schemas.openxmlformats.org/spreadsheetml/2006/main">
  <c r="E374" i="3" l="1"/>
  <c r="K368" i="13"/>
  <c r="L368" i="13"/>
  <c r="M368" i="13"/>
  <c r="N368" i="13"/>
  <c r="BP187" i="3" l="1"/>
  <c r="N187" i="13" s="1"/>
  <c r="AB187" i="13" s="1"/>
  <c r="AC187" i="13" s="1"/>
  <c r="AK187" i="3"/>
  <c r="K187" i="13" s="1"/>
  <c r="Y187" i="13" s="1"/>
  <c r="U6" i="13"/>
  <c r="V6" i="13"/>
  <c r="W6" i="13"/>
  <c r="AK6" i="13" s="1"/>
  <c r="U7" i="13"/>
  <c r="V7" i="13"/>
  <c r="W7" i="13"/>
  <c r="AK7" i="13" s="1"/>
  <c r="U8" i="13"/>
  <c r="V8" i="13"/>
  <c r="W8" i="13"/>
  <c r="AK8" i="13" s="1"/>
  <c r="U9" i="13"/>
  <c r="V9" i="13"/>
  <c r="W9" i="13"/>
  <c r="AK9" i="13" s="1"/>
  <c r="U10" i="13"/>
  <c r="V10" i="13"/>
  <c r="W10" i="13"/>
  <c r="AK10" i="13" s="1"/>
  <c r="U11" i="13"/>
  <c r="V11" i="13"/>
  <c r="W11" i="13"/>
  <c r="AK11" i="13" s="1"/>
  <c r="U12" i="13"/>
  <c r="V12" i="13"/>
  <c r="W12" i="13"/>
  <c r="AK12" i="13" s="1"/>
  <c r="U13" i="13"/>
  <c r="V13" i="13"/>
  <c r="W13" i="13"/>
  <c r="AK13" i="13" s="1"/>
  <c r="U14" i="13"/>
  <c r="V14" i="13"/>
  <c r="W14" i="13"/>
  <c r="AK14" i="13" s="1"/>
  <c r="U15" i="13"/>
  <c r="V15" i="13"/>
  <c r="W15" i="13"/>
  <c r="AK15" i="13" s="1"/>
  <c r="U16" i="13"/>
  <c r="V16" i="13"/>
  <c r="W16" i="13"/>
  <c r="AK16" i="13" s="1"/>
  <c r="U17" i="13"/>
  <c r="V17" i="13"/>
  <c r="W17" i="13"/>
  <c r="AK17" i="13" s="1"/>
  <c r="U18" i="13"/>
  <c r="V18" i="13"/>
  <c r="W18" i="13"/>
  <c r="AK18" i="13" s="1"/>
  <c r="U366" i="13"/>
  <c r="V366" i="13"/>
  <c r="W366" i="13"/>
  <c r="AK366" i="13" s="1"/>
  <c r="U19" i="13"/>
  <c r="V19" i="13"/>
  <c r="W19" i="13"/>
  <c r="AK19" i="13" s="1"/>
  <c r="U20" i="13"/>
  <c r="V20" i="13"/>
  <c r="W20" i="13"/>
  <c r="AK20" i="13" s="1"/>
  <c r="U21" i="13"/>
  <c r="V21" i="13"/>
  <c r="W21" i="13"/>
  <c r="AK21" i="13" s="1"/>
  <c r="U22" i="13"/>
  <c r="V22" i="13"/>
  <c r="W22" i="13"/>
  <c r="AK22" i="13" s="1"/>
  <c r="U23" i="13"/>
  <c r="V23" i="13"/>
  <c r="W23" i="13"/>
  <c r="AK23" i="13" s="1"/>
  <c r="U24" i="13"/>
  <c r="V24" i="13"/>
  <c r="W24" i="13"/>
  <c r="AK24" i="13" s="1"/>
  <c r="U25" i="13"/>
  <c r="V25" i="13"/>
  <c r="W25" i="13"/>
  <c r="AK25" i="13" s="1"/>
  <c r="U26" i="13"/>
  <c r="V26" i="13"/>
  <c r="W26" i="13"/>
  <c r="AK26" i="13" s="1"/>
  <c r="U27" i="13"/>
  <c r="V27" i="13"/>
  <c r="W27" i="13"/>
  <c r="AK27" i="13" s="1"/>
  <c r="U28" i="13"/>
  <c r="V28" i="13"/>
  <c r="W28" i="13"/>
  <c r="AK28" i="13" s="1"/>
  <c r="U29" i="13"/>
  <c r="V29" i="13"/>
  <c r="W29" i="13"/>
  <c r="AK29" i="13" s="1"/>
  <c r="U30" i="13"/>
  <c r="V30" i="13"/>
  <c r="W30" i="13"/>
  <c r="AK30" i="13" s="1"/>
  <c r="U31" i="13"/>
  <c r="V31" i="13"/>
  <c r="W31" i="13"/>
  <c r="AK31" i="13" s="1"/>
  <c r="U32" i="13"/>
  <c r="V32" i="13"/>
  <c r="W32" i="13"/>
  <c r="AK32" i="13" s="1"/>
  <c r="U369" i="13"/>
  <c r="V369" i="13"/>
  <c r="W369" i="13"/>
  <c r="AK369" i="13" s="1"/>
  <c r="U33" i="13"/>
  <c r="V33" i="13"/>
  <c r="W33" i="13"/>
  <c r="AK33" i="13" s="1"/>
  <c r="U34" i="13"/>
  <c r="V34" i="13"/>
  <c r="W34" i="13"/>
  <c r="AK34" i="13" s="1"/>
  <c r="U35" i="13"/>
  <c r="V35" i="13"/>
  <c r="W35" i="13"/>
  <c r="AK35" i="13" s="1"/>
  <c r="U36" i="13"/>
  <c r="V36" i="13"/>
  <c r="W36" i="13"/>
  <c r="AK36" i="13" s="1"/>
  <c r="U37" i="13"/>
  <c r="V37" i="13"/>
  <c r="W37" i="13"/>
  <c r="AK37" i="13" s="1"/>
  <c r="U38" i="13"/>
  <c r="V38" i="13"/>
  <c r="W38" i="13"/>
  <c r="AK38" i="13" s="1"/>
  <c r="U39" i="13"/>
  <c r="V39" i="13"/>
  <c r="W39" i="13"/>
  <c r="AK39" i="13" s="1"/>
  <c r="U40" i="13"/>
  <c r="V40" i="13"/>
  <c r="W40" i="13"/>
  <c r="AK40" i="13" s="1"/>
  <c r="U41" i="13"/>
  <c r="V41" i="13"/>
  <c r="W41" i="13"/>
  <c r="AK41" i="13" s="1"/>
  <c r="U42" i="13"/>
  <c r="V42" i="13"/>
  <c r="W42" i="13"/>
  <c r="AK42" i="13" s="1"/>
  <c r="U43" i="13"/>
  <c r="V43" i="13"/>
  <c r="W43" i="13"/>
  <c r="AK43" i="13" s="1"/>
  <c r="U44" i="13"/>
  <c r="V44" i="13"/>
  <c r="W44" i="13"/>
  <c r="AK44" i="13" s="1"/>
  <c r="U45" i="13"/>
  <c r="V45" i="13"/>
  <c r="W45" i="13"/>
  <c r="AK45" i="13" s="1"/>
  <c r="U46" i="13"/>
  <c r="V46" i="13"/>
  <c r="W46" i="13"/>
  <c r="AK46" i="13" s="1"/>
  <c r="U47" i="13"/>
  <c r="V47" i="13"/>
  <c r="W47" i="13"/>
  <c r="AK47" i="13" s="1"/>
  <c r="U48" i="13"/>
  <c r="V48" i="13"/>
  <c r="W48" i="13"/>
  <c r="AK48" i="13" s="1"/>
  <c r="U49" i="13"/>
  <c r="V49" i="13"/>
  <c r="W49" i="13"/>
  <c r="AK49" i="13" s="1"/>
  <c r="U50" i="13"/>
  <c r="V50" i="13"/>
  <c r="W50" i="13"/>
  <c r="AK50" i="13" s="1"/>
  <c r="U51" i="13"/>
  <c r="V51" i="13"/>
  <c r="W51" i="13"/>
  <c r="AK51" i="13" s="1"/>
  <c r="U52" i="13"/>
  <c r="V52" i="13"/>
  <c r="W52" i="13"/>
  <c r="AK52" i="13" s="1"/>
  <c r="U53" i="13"/>
  <c r="V53" i="13"/>
  <c r="W53" i="13"/>
  <c r="AK53" i="13" s="1"/>
  <c r="U54" i="13"/>
  <c r="V54" i="13"/>
  <c r="W54" i="13"/>
  <c r="AK54" i="13" s="1"/>
  <c r="U55" i="13"/>
  <c r="V55" i="13"/>
  <c r="W55" i="13"/>
  <c r="AK55" i="13" s="1"/>
  <c r="U56" i="13"/>
  <c r="V56" i="13"/>
  <c r="W56" i="13"/>
  <c r="AK56" i="13" s="1"/>
  <c r="U57" i="13"/>
  <c r="V57" i="13"/>
  <c r="W57" i="13"/>
  <c r="AK57" i="13" s="1"/>
  <c r="U58" i="13"/>
  <c r="V58" i="13"/>
  <c r="W58" i="13"/>
  <c r="AK58" i="13" s="1"/>
  <c r="U59" i="13"/>
  <c r="V59" i="13"/>
  <c r="W59" i="13"/>
  <c r="AK59" i="13" s="1"/>
  <c r="U60" i="13"/>
  <c r="V60" i="13"/>
  <c r="W60" i="13"/>
  <c r="AK60" i="13" s="1"/>
  <c r="U61" i="13"/>
  <c r="V61" i="13"/>
  <c r="W61" i="13"/>
  <c r="AK61" i="13" s="1"/>
  <c r="U62" i="13"/>
  <c r="V62" i="13"/>
  <c r="W62" i="13"/>
  <c r="AK62" i="13" s="1"/>
  <c r="U63" i="13"/>
  <c r="V63" i="13"/>
  <c r="W63" i="13"/>
  <c r="AK63" i="13" s="1"/>
  <c r="U64" i="13"/>
  <c r="V64" i="13"/>
  <c r="W64" i="13"/>
  <c r="AK64" i="13" s="1"/>
  <c r="U65" i="13"/>
  <c r="V65" i="13"/>
  <c r="W65" i="13"/>
  <c r="AK65" i="13" s="1"/>
  <c r="U66" i="13"/>
  <c r="V66" i="13"/>
  <c r="W66" i="13"/>
  <c r="AK66" i="13" s="1"/>
  <c r="U67" i="13"/>
  <c r="V67" i="13"/>
  <c r="W67" i="13"/>
  <c r="AK67" i="13" s="1"/>
  <c r="U68" i="13"/>
  <c r="V68" i="13"/>
  <c r="W68" i="13"/>
  <c r="AK68" i="13" s="1"/>
  <c r="U69" i="13"/>
  <c r="V69" i="13"/>
  <c r="W69" i="13"/>
  <c r="AK69" i="13" s="1"/>
  <c r="U70" i="13"/>
  <c r="V70" i="13"/>
  <c r="W70" i="13"/>
  <c r="AK70" i="13" s="1"/>
  <c r="U71" i="13"/>
  <c r="V71" i="13"/>
  <c r="W71" i="13"/>
  <c r="AK71" i="13" s="1"/>
  <c r="U72" i="13"/>
  <c r="V72" i="13"/>
  <c r="W72" i="13"/>
  <c r="AK72" i="13" s="1"/>
  <c r="U73" i="13"/>
  <c r="V73" i="13"/>
  <c r="W73" i="13"/>
  <c r="AK73" i="13" s="1"/>
  <c r="U74" i="13"/>
  <c r="V74" i="13"/>
  <c r="W74" i="13"/>
  <c r="AK74" i="13" s="1"/>
  <c r="U75" i="13"/>
  <c r="V75" i="13"/>
  <c r="W75" i="13"/>
  <c r="AK75" i="13" s="1"/>
  <c r="U76" i="13"/>
  <c r="V76" i="13"/>
  <c r="W76" i="13"/>
  <c r="AK76" i="13" s="1"/>
  <c r="AM76" i="13" s="1"/>
  <c r="U77" i="13"/>
  <c r="V77" i="13"/>
  <c r="W77" i="13"/>
  <c r="AK77" i="13" s="1"/>
  <c r="U78" i="13"/>
  <c r="V78" i="13"/>
  <c r="W78" i="13"/>
  <c r="AK78" i="13" s="1"/>
  <c r="U79" i="13"/>
  <c r="V79" i="13"/>
  <c r="W79" i="13"/>
  <c r="AK79" i="13" s="1"/>
  <c r="U80" i="13"/>
  <c r="V80" i="13"/>
  <c r="W80" i="13"/>
  <c r="AK80" i="13" s="1"/>
  <c r="U81" i="13"/>
  <c r="V81" i="13"/>
  <c r="W81" i="13"/>
  <c r="AK81" i="13" s="1"/>
  <c r="U82" i="13"/>
  <c r="V82" i="13"/>
  <c r="W82" i="13"/>
  <c r="AK82" i="13" s="1"/>
  <c r="AM82" i="13" s="1"/>
  <c r="U83" i="13"/>
  <c r="V83" i="13"/>
  <c r="W83" i="13"/>
  <c r="AK83" i="13" s="1"/>
  <c r="U84" i="13"/>
  <c r="V84" i="13"/>
  <c r="W84" i="13"/>
  <c r="AK84" i="13" s="1"/>
  <c r="U85" i="13"/>
  <c r="V85" i="13"/>
  <c r="W85" i="13"/>
  <c r="AK85" i="13" s="1"/>
  <c r="U86" i="13"/>
  <c r="V86" i="13"/>
  <c r="W86" i="13"/>
  <c r="AK86" i="13" s="1"/>
  <c r="U87" i="13"/>
  <c r="V87" i="13"/>
  <c r="W87" i="13"/>
  <c r="AK87" i="13" s="1"/>
  <c r="U88" i="13"/>
  <c r="V88" i="13"/>
  <c r="W88" i="13"/>
  <c r="AK88" i="13" s="1"/>
  <c r="U89" i="13"/>
  <c r="V89" i="13"/>
  <c r="W89" i="13"/>
  <c r="AK89" i="13" s="1"/>
  <c r="AL89" i="13" s="1"/>
  <c r="U90" i="13"/>
  <c r="V90" i="13"/>
  <c r="W90" i="13"/>
  <c r="AK90" i="13" s="1"/>
  <c r="U91" i="13"/>
  <c r="V91" i="13"/>
  <c r="W91" i="13"/>
  <c r="AK91" i="13" s="1"/>
  <c r="U92" i="13"/>
  <c r="V92" i="13"/>
  <c r="W92" i="13"/>
  <c r="AK92" i="13" s="1"/>
  <c r="AL92" i="13" s="1"/>
  <c r="U93" i="13"/>
  <c r="V93" i="13"/>
  <c r="W93" i="13"/>
  <c r="AK93" i="13" s="1"/>
  <c r="U94" i="13"/>
  <c r="V94" i="13"/>
  <c r="W94" i="13"/>
  <c r="AK94" i="13" s="1"/>
  <c r="U95" i="13"/>
  <c r="V95" i="13"/>
  <c r="W95" i="13"/>
  <c r="AK95" i="13" s="1"/>
  <c r="U96" i="13"/>
  <c r="V96" i="13"/>
  <c r="W96" i="13"/>
  <c r="AK96" i="13" s="1"/>
  <c r="U97" i="13"/>
  <c r="V97" i="13"/>
  <c r="W97" i="13"/>
  <c r="AK97" i="13" s="1"/>
  <c r="U98" i="13"/>
  <c r="V98" i="13"/>
  <c r="W98" i="13"/>
  <c r="AK98" i="13" s="1"/>
  <c r="U99" i="13"/>
  <c r="V99" i="13"/>
  <c r="W99" i="13"/>
  <c r="AK99" i="13" s="1"/>
  <c r="U100" i="13"/>
  <c r="V100" i="13"/>
  <c r="W100" i="13"/>
  <c r="AK100" i="13" s="1"/>
  <c r="U101" i="13"/>
  <c r="V101" i="13"/>
  <c r="W101" i="13"/>
  <c r="AK101" i="13" s="1"/>
  <c r="U102" i="13"/>
  <c r="V102" i="13"/>
  <c r="W102" i="13"/>
  <c r="AK102" i="13" s="1"/>
  <c r="U103" i="13"/>
  <c r="V103" i="13"/>
  <c r="W103" i="13"/>
  <c r="AK103" i="13" s="1"/>
  <c r="U104" i="13"/>
  <c r="V104" i="13"/>
  <c r="W104" i="13"/>
  <c r="AK104" i="13" s="1"/>
  <c r="U105" i="13"/>
  <c r="V105" i="13"/>
  <c r="W105" i="13"/>
  <c r="AK105" i="13" s="1"/>
  <c r="U106" i="13"/>
  <c r="V106" i="13"/>
  <c r="W106" i="13"/>
  <c r="AK106" i="13" s="1"/>
  <c r="AL106" i="13" s="1"/>
  <c r="U107" i="13"/>
  <c r="V107" i="13"/>
  <c r="W107" i="13"/>
  <c r="AK107" i="13" s="1"/>
  <c r="U108" i="13"/>
  <c r="V108" i="13"/>
  <c r="W108" i="13"/>
  <c r="AK108" i="13" s="1"/>
  <c r="U109" i="13"/>
  <c r="V109" i="13"/>
  <c r="W109" i="13"/>
  <c r="AK109" i="13" s="1"/>
  <c r="U110" i="13"/>
  <c r="V110" i="13"/>
  <c r="W110" i="13"/>
  <c r="AK110" i="13" s="1"/>
  <c r="U111" i="13"/>
  <c r="V111" i="13"/>
  <c r="W111" i="13"/>
  <c r="AK111" i="13" s="1"/>
  <c r="U112" i="13"/>
  <c r="V112" i="13"/>
  <c r="W112" i="13"/>
  <c r="AK112" i="13" s="1"/>
  <c r="U113" i="13"/>
  <c r="V113" i="13"/>
  <c r="W113" i="13"/>
  <c r="AK113" i="13" s="1"/>
  <c r="AM113" i="13" s="1"/>
  <c r="U114" i="13"/>
  <c r="V114" i="13"/>
  <c r="W114" i="13"/>
  <c r="AK114" i="13" s="1"/>
  <c r="U115" i="13"/>
  <c r="V115" i="13"/>
  <c r="W115" i="13"/>
  <c r="AK115" i="13" s="1"/>
  <c r="U116" i="13"/>
  <c r="V116" i="13"/>
  <c r="W116" i="13"/>
  <c r="AK116" i="13" s="1"/>
  <c r="U117" i="13"/>
  <c r="V117" i="13"/>
  <c r="W117" i="13"/>
  <c r="AK117" i="13" s="1"/>
  <c r="U118" i="13"/>
  <c r="V118" i="13"/>
  <c r="W118" i="13"/>
  <c r="AK118" i="13" s="1"/>
  <c r="U119" i="13"/>
  <c r="V119" i="13"/>
  <c r="W119" i="13"/>
  <c r="AK119" i="13" s="1"/>
  <c r="U120" i="13"/>
  <c r="V120" i="13"/>
  <c r="W120" i="13"/>
  <c r="AK120" i="13" s="1"/>
  <c r="U121" i="13"/>
  <c r="V121" i="13"/>
  <c r="W121" i="13"/>
  <c r="AK121" i="13" s="1"/>
  <c r="U122" i="13"/>
  <c r="V122" i="13"/>
  <c r="W122" i="13"/>
  <c r="AK122" i="13" s="1"/>
  <c r="U123" i="13"/>
  <c r="V123" i="13"/>
  <c r="W123" i="13"/>
  <c r="AK123" i="13" s="1"/>
  <c r="U124" i="13"/>
  <c r="V124" i="13"/>
  <c r="W124" i="13"/>
  <c r="AK124" i="13" s="1"/>
  <c r="U125" i="13"/>
  <c r="V125" i="13"/>
  <c r="W125" i="13"/>
  <c r="AK125" i="13" s="1"/>
  <c r="U126" i="13"/>
  <c r="V126" i="13"/>
  <c r="W126" i="13"/>
  <c r="AK126" i="13" s="1"/>
  <c r="U127" i="13"/>
  <c r="V127" i="13"/>
  <c r="W127" i="13"/>
  <c r="AK127" i="13" s="1"/>
  <c r="U128" i="13"/>
  <c r="V128" i="13"/>
  <c r="W128" i="13"/>
  <c r="AK128" i="13" s="1"/>
  <c r="U129" i="13"/>
  <c r="V129" i="13"/>
  <c r="W129" i="13"/>
  <c r="AK129" i="13" s="1"/>
  <c r="U130" i="13"/>
  <c r="V130" i="13"/>
  <c r="W130" i="13"/>
  <c r="AK130" i="13" s="1"/>
  <c r="U131" i="13"/>
  <c r="V131" i="13"/>
  <c r="W131" i="13"/>
  <c r="AK131" i="13" s="1"/>
  <c r="U132" i="13"/>
  <c r="V132" i="13"/>
  <c r="W132" i="13"/>
  <c r="AK132" i="13" s="1"/>
  <c r="AM132" i="13" s="1"/>
  <c r="U133" i="13"/>
  <c r="V133" i="13"/>
  <c r="W133" i="13"/>
  <c r="AK133" i="13" s="1"/>
  <c r="U134" i="13"/>
  <c r="V134" i="13"/>
  <c r="W134" i="13"/>
  <c r="AK134" i="13" s="1"/>
  <c r="U135" i="13"/>
  <c r="V135" i="13"/>
  <c r="W135" i="13"/>
  <c r="AK135" i="13" s="1"/>
  <c r="U136" i="13"/>
  <c r="V136" i="13"/>
  <c r="W136" i="13"/>
  <c r="AK136" i="13" s="1"/>
  <c r="U137" i="13"/>
  <c r="V137" i="13"/>
  <c r="W137" i="13"/>
  <c r="AK137" i="13" s="1"/>
  <c r="U138" i="13"/>
  <c r="V138" i="13"/>
  <c r="W138" i="13"/>
  <c r="AK138" i="13" s="1"/>
  <c r="AM138" i="13" s="1"/>
  <c r="U139" i="13"/>
  <c r="V139" i="13"/>
  <c r="W139" i="13"/>
  <c r="AK139" i="13" s="1"/>
  <c r="U140" i="13"/>
  <c r="V140" i="13"/>
  <c r="W140" i="13"/>
  <c r="AK140" i="13" s="1"/>
  <c r="AL140" i="13" s="1"/>
  <c r="U141" i="13"/>
  <c r="V141" i="13"/>
  <c r="W141" i="13"/>
  <c r="AK141" i="13" s="1"/>
  <c r="U142" i="13"/>
  <c r="V142" i="13"/>
  <c r="W142" i="13"/>
  <c r="AK142" i="13" s="1"/>
  <c r="U143" i="13"/>
  <c r="V143" i="13"/>
  <c r="W143" i="13"/>
  <c r="AK143" i="13" s="1"/>
  <c r="U144" i="13"/>
  <c r="V144" i="13"/>
  <c r="W144" i="13"/>
  <c r="AK144" i="13" s="1"/>
  <c r="U145" i="13"/>
  <c r="V145" i="13"/>
  <c r="W145" i="13"/>
  <c r="AK145" i="13" s="1"/>
  <c r="U146" i="13"/>
  <c r="V146" i="13"/>
  <c r="W146" i="13"/>
  <c r="AK146" i="13" s="1"/>
  <c r="U147" i="13"/>
  <c r="V147" i="13"/>
  <c r="W147" i="13"/>
  <c r="AK147" i="13" s="1"/>
  <c r="U148" i="13"/>
  <c r="V148" i="13"/>
  <c r="W148" i="13"/>
  <c r="AK148" i="13" s="1"/>
  <c r="AM148" i="13" s="1"/>
  <c r="U365" i="13"/>
  <c r="V365" i="13"/>
  <c r="W365" i="13"/>
  <c r="AK365" i="13" s="1"/>
  <c r="U149" i="13"/>
  <c r="V149" i="13"/>
  <c r="W149" i="13"/>
  <c r="AK149" i="13" s="1"/>
  <c r="U150" i="13"/>
  <c r="V150" i="13"/>
  <c r="W150" i="13"/>
  <c r="AK150" i="13" s="1"/>
  <c r="U151" i="13"/>
  <c r="V151" i="13"/>
  <c r="W151" i="13"/>
  <c r="AK151" i="13" s="1"/>
  <c r="U152" i="13"/>
  <c r="V152" i="13"/>
  <c r="W152" i="13"/>
  <c r="AK152" i="13" s="1"/>
  <c r="U153" i="13"/>
  <c r="V153" i="13"/>
  <c r="W153" i="13"/>
  <c r="AK153" i="13" s="1"/>
  <c r="U154" i="13"/>
  <c r="V154" i="13"/>
  <c r="W154" i="13"/>
  <c r="AK154" i="13" s="1"/>
  <c r="U155" i="13"/>
  <c r="V155" i="13"/>
  <c r="W155" i="13"/>
  <c r="AK155" i="13" s="1"/>
  <c r="U156" i="13"/>
  <c r="V156" i="13"/>
  <c r="W156" i="13"/>
  <c r="AK156" i="13" s="1"/>
  <c r="U157" i="13"/>
  <c r="V157" i="13"/>
  <c r="W157" i="13"/>
  <c r="AK157" i="13" s="1"/>
  <c r="U158" i="13"/>
  <c r="V158" i="13"/>
  <c r="W158" i="13"/>
  <c r="AK158" i="13" s="1"/>
  <c r="U159" i="13"/>
  <c r="V159" i="13"/>
  <c r="W159" i="13"/>
  <c r="AK159" i="13" s="1"/>
  <c r="U160" i="13"/>
  <c r="V160" i="13"/>
  <c r="W160" i="13"/>
  <c r="AK160" i="13" s="1"/>
  <c r="U161" i="13"/>
  <c r="V161" i="13"/>
  <c r="W161" i="13"/>
  <c r="AK161" i="13" s="1"/>
  <c r="U162" i="13"/>
  <c r="V162" i="13"/>
  <c r="W162" i="13"/>
  <c r="AK162" i="13" s="1"/>
  <c r="U163" i="13"/>
  <c r="V163" i="13"/>
  <c r="W163" i="13"/>
  <c r="AK163" i="13" s="1"/>
  <c r="AL163" i="13" s="1"/>
  <c r="U164" i="13"/>
  <c r="V164" i="13"/>
  <c r="W164" i="13"/>
  <c r="AK164" i="13" s="1"/>
  <c r="U165" i="13"/>
  <c r="V165" i="13"/>
  <c r="W165" i="13"/>
  <c r="AK165" i="13" s="1"/>
  <c r="U166" i="13"/>
  <c r="V166" i="13"/>
  <c r="W166" i="13"/>
  <c r="AK166" i="13" s="1"/>
  <c r="U167" i="13"/>
  <c r="V167" i="13"/>
  <c r="W167" i="13"/>
  <c r="AK167" i="13" s="1"/>
  <c r="AL167" i="13" s="1"/>
  <c r="U168" i="13"/>
  <c r="V168" i="13"/>
  <c r="W168" i="13"/>
  <c r="AK168" i="13" s="1"/>
  <c r="U169" i="13"/>
  <c r="V169" i="13"/>
  <c r="W169" i="13"/>
  <c r="AK169" i="13" s="1"/>
  <c r="U170" i="13"/>
  <c r="V170" i="13"/>
  <c r="W170" i="13"/>
  <c r="AK170" i="13" s="1"/>
  <c r="U171" i="13"/>
  <c r="V171" i="13"/>
  <c r="W171" i="13"/>
  <c r="AK171" i="13" s="1"/>
  <c r="U172" i="13"/>
  <c r="V172" i="13"/>
  <c r="W172" i="13"/>
  <c r="AK172" i="13" s="1"/>
  <c r="U173" i="13"/>
  <c r="V173" i="13"/>
  <c r="W173" i="13"/>
  <c r="AK173" i="13" s="1"/>
  <c r="U174" i="13"/>
  <c r="V174" i="13"/>
  <c r="W174" i="13"/>
  <c r="AK174" i="13" s="1"/>
  <c r="U175" i="13"/>
  <c r="V175" i="13"/>
  <c r="W175" i="13"/>
  <c r="AK175" i="13" s="1"/>
  <c r="U176" i="13"/>
  <c r="V176" i="13"/>
  <c r="W176" i="13"/>
  <c r="AK176" i="13" s="1"/>
  <c r="AL176" i="13" s="1"/>
  <c r="U177" i="13"/>
  <c r="V177" i="13"/>
  <c r="W177" i="13"/>
  <c r="AK177" i="13" s="1"/>
  <c r="U178" i="13"/>
  <c r="V178" i="13"/>
  <c r="W178" i="13"/>
  <c r="AK178" i="13" s="1"/>
  <c r="U179" i="13"/>
  <c r="V179" i="13"/>
  <c r="W179" i="13"/>
  <c r="AK179" i="13" s="1"/>
  <c r="U180" i="13"/>
  <c r="V180" i="13"/>
  <c r="W180" i="13"/>
  <c r="AK180" i="13" s="1"/>
  <c r="U181" i="13"/>
  <c r="V181" i="13"/>
  <c r="W181" i="13"/>
  <c r="AK181" i="13" s="1"/>
  <c r="U182" i="13"/>
  <c r="V182" i="13"/>
  <c r="W182" i="13"/>
  <c r="AK182" i="13" s="1"/>
  <c r="U183" i="13"/>
  <c r="V183" i="13"/>
  <c r="W183" i="13"/>
  <c r="AK183" i="13" s="1"/>
  <c r="U184" i="13"/>
  <c r="V184" i="13"/>
  <c r="W184" i="13"/>
  <c r="AK184" i="13" s="1"/>
  <c r="U185" i="13"/>
  <c r="V185" i="13"/>
  <c r="W185" i="13"/>
  <c r="AK185" i="13" s="1"/>
  <c r="U186" i="13"/>
  <c r="V186" i="13"/>
  <c r="W186" i="13"/>
  <c r="AK186" i="13" s="1"/>
  <c r="U187" i="13"/>
  <c r="V187" i="13"/>
  <c r="W187" i="13"/>
  <c r="AK187" i="13" s="1"/>
  <c r="U188" i="13"/>
  <c r="V188" i="13"/>
  <c r="W188" i="13"/>
  <c r="AK188" i="13" s="1"/>
  <c r="U189" i="13"/>
  <c r="V189" i="13"/>
  <c r="W189" i="13"/>
  <c r="AK189" i="13" s="1"/>
  <c r="U190" i="13"/>
  <c r="V190" i="13"/>
  <c r="W190" i="13"/>
  <c r="AK190" i="13" s="1"/>
  <c r="U191" i="13"/>
  <c r="V191" i="13"/>
  <c r="W191" i="13"/>
  <c r="AK191" i="13" s="1"/>
  <c r="U192" i="13"/>
  <c r="V192" i="13"/>
  <c r="W192" i="13"/>
  <c r="AK192" i="13" s="1"/>
  <c r="U193" i="13"/>
  <c r="V193" i="13"/>
  <c r="W193" i="13"/>
  <c r="AK193" i="13" s="1"/>
  <c r="U194" i="13"/>
  <c r="V194" i="13"/>
  <c r="W194" i="13"/>
  <c r="AK194" i="13" s="1"/>
  <c r="U195" i="13"/>
  <c r="V195" i="13"/>
  <c r="W195" i="13"/>
  <c r="AK195" i="13" s="1"/>
  <c r="U196" i="13"/>
  <c r="V196" i="13"/>
  <c r="W196" i="13"/>
  <c r="AK196" i="13" s="1"/>
  <c r="U197" i="13"/>
  <c r="V197" i="13"/>
  <c r="W197" i="13"/>
  <c r="AK197" i="13" s="1"/>
  <c r="U198" i="13"/>
  <c r="V198" i="13"/>
  <c r="W198" i="13"/>
  <c r="AK198" i="13" s="1"/>
  <c r="U199" i="13"/>
  <c r="V199" i="13"/>
  <c r="W199" i="13"/>
  <c r="AK199" i="13" s="1"/>
  <c r="U200" i="13"/>
  <c r="V200" i="13"/>
  <c r="W200" i="13"/>
  <c r="AK200" i="13" s="1"/>
  <c r="U201" i="13"/>
  <c r="V201" i="13"/>
  <c r="W201" i="13"/>
  <c r="AK201" i="13" s="1"/>
  <c r="U202" i="13"/>
  <c r="V202" i="13"/>
  <c r="W202" i="13"/>
  <c r="AK202" i="13" s="1"/>
  <c r="U370" i="13"/>
  <c r="V370" i="13"/>
  <c r="W370" i="13"/>
  <c r="AK370" i="13" s="1"/>
  <c r="U203" i="13"/>
  <c r="V203" i="13"/>
  <c r="W203" i="13"/>
  <c r="AK203" i="13" s="1"/>
  <c r="U204" i="13"/>
  <c r="V204" i="13"/>
  <c r="W204" i="13"/>
  <c r="AK204" i="13" s="1"/>
  <c r="U205" i="13"/>
  <c r="V205" i="13"/>
  <c r="W205" i="13"/>
  <c r="AK205" i="13" s="1"/>
  <c r="U206" i="13"/>
  <c r="V206" i="13"/>
  <c r="W206" i="13"/>
  <c r="AK206" i="13" s="1"/>
  <c r="U207" i="13"/>
  <c r="V207" i="13"/>
  <c r="W207" i="13"/>
  <c r="AK207" i="13" s="1"/>
  <c r="U208" i="13"/>
  <c r="V208" i="13"/>
  <c r="W208" i="13"/>
  <c r="AK208" i="13" s="1"/>
  <c r="U209" i="13"/>
  <c r="V209" i="13"/>
  <c r="W209" i="13"/>
  <c r="AK209" i="13" s="1"/>
  <c r="U210" i="13"/>
  <c r="V210" i="13"/>
  <c r="W210" i="13"/>
  <c r="AK210" i="13" s="1"/>
  <c r="U211" i="13"/>
  <c r="V211" i="13"/>
  <c r="W211" i="13"/>
  <c r="AK211" i="13" s="1"/>
  <c r="U212" i="13"/>
  <c r="V212" i="13"/>
  <c r="W212" i="13"/>
  <c r="AK212" i="13" s="1"/>
  <c r="U213" i="13"/>
  <c r="V213" i="13"/>
  <c r="W213" i="13"/>
  <c r="AK213" i="13" s="1"/>
  <c r="U214" i="13"/>
  <c r="V214" i="13"/>
  <c r="W214" i="13"/>
  <c r="AK214" i="13" s="1"/>
  <c r="U215" i="13"/>
  <c r="V215" i="13"/>
  <c r="W215" i="13"/>
  <c r="AK215" i="13" s="1"/>
  <c r="U216" i="13"/>
  <c r="V216" i="13"/>
  <c r="W216" i="13"/>
  <c r="AK216" i="13" s="1"/>
  <c r="U217" i="13"/>
  <c r="V217" i="13"/>
  <c r="W217" i="13"/>
  <c r="AK217" i="13" s="1"/>
  <c r="U218" i="13"/>
  <c r="V218" i="13"/>
  <c r="W218" i="13"/>
  <c r="AK218" i="13" s="1"/>
  <c r="U219" i="13"/>
  <c r="V219" i="13"/>
  <c r="W219" i="13"/>
  <c r="AK219" i="13" s="1"/>
  <c r="U220" i="13"/>
  <c r="V220" i="13"/>
  <c r="W220" i="13"/>
  <c r="AK220" i="13" s="1"/>
  <c r="U221" i="13"/>
  <c r="V221" i="13"/>
  <c r="W221" i="13"/>
  <c r="AK221" i="13" s="1"/>
  <c r="U222" i="13"/>
  <c r="V222" i="13"/>
  <c r="W222" i="13"/>
  <c r="AK222" i="13" s="1"/>
  <c r="U223" i="13"/>
  <c r="V223" i="13"/>
  <c r="W223" i="13"/>
  <c r="AK223" i="13" s="1"/>
  <c r="U367" i="13"/>
  <c r="V367" i="13"/>
  <c r="W367" i="13"/>
  <c r="AK367" i="13" s="1"/>
  <c r="U224" i="13"/>
  <c r="V224" i="13"/>
  <c r="W224" i="13"/>
  <c r="AK224" i="13" s="1"/>
  <c r="U225" i="13"/>
  <c r="V225" i="13"/>
  <c r="W225" i="13"/>
  <c r="AK225" i="13" s="1"/>
  <c r="U226" i="13"/>
  <c r="V226" i="13"/>
  <c r="W226" i="13"/>
  <c r="AK226" i="13" s="1"/>
  <c r="U227" i="13"/>
  <c r="V227" i="13"/>
  <c r="W227" i="13"/>
  <c r="AK227" i="13" s="1"/>
  <c r="U228" i="13"/>
  <c r="V228" i="13"/>
  <c r="W228" i="13"/>
  <c r="AK228" i="13" s="1"/>
  <c r="U229" i="13"/>
  <c r="V229" i="13"/>
  <c r="W229" i="13"/>
  <c r="AK229" i="13" s="1"/>
  <c r="U230" i="13"/>
  <c r="V230" i="13"/>
  <c r="W230" i="13"/>
  <c r="AK230" i="13" s="1"/>
  <c r="U231" i="13"/>
  <c r="V231" i="13"/>
  <c r="W231" i="13"/>
  <c r="AK231" i="13" s="1"/>
  <c r="U232" i="13"/>
  <c r="V232" i="13"/>
  <c r="W232" i="13"/>
  <c r="AK232" i="13" s="1"/>
  <c r="U233" i="13"/>
  <c r="V233" i="13"/>
  <c r="W233" i="13"/>
  <c r="AK233" i="13" s="1"/>
  <c r="U234" i="13"/>
  <c r="V234" i="13"/>
  <c r="W234" i="13"/>
  <c r="AK234" i="13" s="1"/>
  <c r="U235" i="13"/>
  <c r="V235" i="13"/>
  <c r="W235" i="13"/>
  <c r="AK235" i="13" s="1"/>
  <c r="U236" i="13"/>
  <c r="V236" i="13"/>
  <c r="W236" i="13"/>
  <c r="AK236" i="13" s="1"/>
  <c r="U237" i="13"/>
  <c r="V237" i="13"/>
  <c r="W237" i="13"/>
  <c r="AK237" i="13" s="1"/>
  <c r="U238" i="13"/>
  <c r="V238" i="13"/>
  <c r="W238" i="13"/>
  <c r="AK238" i="13" s="1"/>
  <c r="U239" i="13"/>
  <c r="V239" i="13"/>
  <c r="W239" i="13"/>
  <c r="AK239" i="13" s="1"/>
  <c r="U240" i="13"/>
  <c r="V240" i="13"/>
  <c r="W240" i="13"/>
  <c r="AK240" i="13" s="1"/>
  <c r="U241" i="13"/>
  <c r="V241" i="13"/>
  <c r="W241" i="13"/>
  <c r="AK241" i="13" s="1"/>
  <c r="U242" i="13"/>
  <c r="V242" i="13"/>
  <c r="W242" i="13"/>
  <c r="AK242" i="13" s="1"/>
  <c r="U243" i="13"/>
  <c r="V243" i="13"/>
  <c r="W243" i="13"/>
  <c r="AK243" i="13" s="1"/>
  <c r="U244" i="13"/>
  <c r="V244" i="13"/>
  <c r="W244" i="13"/>
  <c r="AK244" i="13" s="1"/>
  <c r="U245" i="13"/>
  <c r="V245" i="13"/>
  <c r="W245" i="13"/>
  <c r="AK245" i="13" s="1"/>
  <c r="U246" i="13"/>
  <c r="V246" i="13"/>
  <c r="W246" i="13"/>
  <c r="AK246" i="13" s="1"/>
  <c r="U247" i="13"/>
  <c r="V247" i="13"/>
  <c r="W247" i="13"/>
  <c r="AK247" i="13" s="1"/>
  <c r="U248" i="13"/>
  <c r="V248" i="13"/>
  <c r="W248" i="13"/>
  <c r="AK248" i="13" s="1"/>
  <c r="U249" i="13"/>
  <c r="V249" i="13"/>
  <c r="W249" i="13"/>
  <c r="AK249" i="13" s="1"/>
  <c r="U250" i="13"/>
  <c r="V250" i="13"/>
  <c r="W250" i="13"/>
  <c r="AK250" i="13" s="1"/>
  <c r="U251" i="13"/>
  <c r="V251" i="13"/>
  <c r="W251" i="13"/>
  <c r="AK251" i="13" s="1"/>
  <c r="U252" i="13"/>
  <c r="V252" i="13"/>
  <c r="W252" i="13"/>
  <c r="AK252" i="13" s="1"/>
  <c r="U253" i="13"/>
  <c r="V253" i="13"/>
  <c r="W253" i="13"/>
  <c r="AK253" i="13" s="1"/>
  <c r="U254" i="13"/>
  <c r="V254" i="13"/>
  <c r="W254" i="13"/>
  <c r="AK254" i="13" s="1"/>
  <c r="U255" i="13"/>
  <c r="V255" i="13"/>
  <c r="W255" i="13"/>
  <c r="AK255" i="13" s="1"/>
  <c r="U256" i="13"/>
  <c r="V256" i="13"/>
  <c r="W256" i="13"/>
  <c r="AK256" i="13" s="1"/>
  <c r="U257" i="13"/>
  <c r="V257" i="13"/>
  <c r="W257" i="13"/>
  <c r="AK257" i="13" s="1"/>
  <c r="U258" i="13"/>
  <c r="V258" i="13"/>
  <c r="W258" i="13"/>
  <c r="AK258" i="13" s="1"/>
  <c r="U259" i="13"/>
  <c r="V259" i="13"/>
  <c r="W259" i="13"/>
  <c r="AK259" i="13" s="1"/>
  <c r="U260" i="13"/>
  <c r="V260" i="13"/>
  <c r="W260" i="13"/>
  <c r="AK260" i="13" s="1"/>
  <c r="U261" i="13"/>
  <c r="V261" i="13"/>
  <c r="W261" i="13"/>
  <c r="AK261" i="13" s="1"/>
  <c r="AL261" i="13" s="1"/>
  <c r="U262" i="13"/>
  <c r="V262" i="13"/>
  <c r="W262" i="13"/>
  <c r="AK262" i="13" s="1"/>
  <c r="U263" i="13"/>
  <c r="V263" i="13"/>
  <c r="W263" i="13"/>
  <c r="AK263" i="13" s="1"/>
  <c r="U264" i="13"/>
  <c r="V264" i="13"/>
  <c r="W264" i="13"/>
  <c r="AK264" i="13" s="1"/>
  <c r="AL264" i="13" s="1"/>
  <c r="U265" i="13"/>
  <c r="V265" i="13"/>
  <c r="W265" i="13"/>
  <c r="AK265" i="13" s="1"/>
  <c r="U266" i="13"/>
  <c r="V266" i="13"/>
  <c r="W266" i="13"/>
  <c r="AK266" i="13" s="1"/>
  <c r="U267" i="13"/>
  <c r="V267" i="13"/>
  <c r="W267" i="13"/>
  <c r="AK267" i="13" s="1"/>
  <c r="U268" i="13"/>
  <c r="V268" i="13"/>
  <c r="W268" i="13"/>
  <c r="AK268" i="13" s="1"/>
  <c r="U269" i="13"/>
  <c r="V269" i="13"/>
  <c r="W269" i="13"/>
  <c r="AK269" i="13" s="1"/>
  <c r="U270" i="13"/>
  <c r="V270" i="13"/>
  <c r="W270" i="13"/>
  <c r="AK270" i="13" s="1"/>
  <c r="AL270" i="13" s="1"/>
  <c r="U271" i="13"/>
  <c r="V271" i="13"/>
  <c r="W271" i="13"/>
  <c r="AK271" i="13" s="1"/>
  <c r="U272" i="13"/>
  <c r="V272" i="13"/>
  <c r="W272" i="13"/>
  <c r="AK272" i="13" s="1"/>
  <c r="AL272" i="13" s="1"/>
  <c r="U273" i="13"/>
  <c r="V273" i="13"/>
  <c r="W273" i="13"/>
  <c r="AK273" i="13" s="1"/>
  <c r="U274" i="13"/>
  <c r="V274" i="13"/>
  <c r="W274" i="13"/>
  <c r="AK274" i="13" s="1"/>
  <c r="U275" i="13"/>
  <c r="V275" i="13"/>
  <c r="W275" i="13"/>
  <c r="AK275" i="13" s="1"/>
  <c r="U276" i="13"/>
  <c r="V276" i="13"/>
  <c r="W276" i="13"/>
  <c r="AK276" i="13" s="1"/>
  <c r="U277" i="13"/>
  <c r="V277" i="13"/>
  <c r="W277" i="13"/>
  <c r="AK277" i="13" s="1"/>
  <c r="U278" i="13"/>
  <c r="V278" i="13"/>
  <c r="W278" i="13"/>
  <c r="AK278" i="13" s="1"/>
  <c r="AL278" i="13" s="1"/>
  <c r="U279" i="13"/>
  <c r="V279" i="13"/>
  <c r="W279" i="13"/>
  <c r="AK279" i="13" s="1"/>
  <c r="U280" i="13"/>
  <c r="V280" i="13"/>
  <c r="W280" i="13"/>
  <c r="AK280" i="13" s="1"/>
  <c r="U281" i="13"/>
  <c r="V281" i="13"/>
  <c r="W281" i="13"/>
  <c r="AK281" i="13" s="1"/>
  <c r="U282" i="13"/>
  <c r="V282" i="13"/>
  <c r="W282" i="13"/>
  <c r="AK282" i="13" s="1"/>
  <c r="U283" i="13"/>
  <c r="V283" i="13"/>
  <c r="W283" i="13"/>
  <c r="AK283" i="13" s="1"/>
  <c r="U284" i="13"/>
  <c r="V284" i="13"/>
  <c r="W284" i="13"/>
  <c r="AK284" i="13" s="1"/>
  <c r="AM284" i="13" s="1"/>
  <c r="U285" i="13"/>
  <c r="V285" i="13"/>
  <c r="W285" i="13"/>
  <c r="AK285" i="13" s="1"/>
  <c r="AL285" i="13" s="1"/>
  <c r="U286" i="13"/>
  <c r="V286" i="13"/>
  <c r="W286" i="13"/>
  <c r="AK286" i="13" s="1"/>
  <c r="U287" i="13"/>
  <c r="V287" i="13"/>
  <c r="W287" i="13"/>
  <c r="AK287" i="13" s="1"/>
  <c r="U288" i="13"/>
  <c r="V288" i="13"/>
  <c r="W288" i="13"/>
  <c r="AK288" i="13" s="1"/>
  <c r="U289" i="13"/>
  <c r="V289" i="13"/>
  <c r="W289" i="13"/>
  <c r="AK289" i="13" s="1"/>
  <c r="U290" i="13"/>
  <c r="V290" i="13"/>
  <c r="W290" i="13"/>
  <c r="AK290" i="13" s="1"/>
  <c r="AM290" i="13" s="1"/>
  <c r="U291" i="13"/>
  <c r="V291" i="13"/>
  <c r="W291" i="13"/>
  <c r="AK291" i="13" s="1"/>
  <c r="U292" i="13"/>
  <c r="V292" i="13"/>
  <c r="W292" i="13"/>
  <c r="AK292" i="13" s="1"/>
  <c r="AM292" i="13" s="1"/>
  <c r="U293" i="13"/>
  <c r="V293" i="13"/>
  <c r="W293" i="13"/>
  <c r="AK293" i="13" s="1"/>
  <c r="AL293" i="13" s="1"/>
  <c r="U294" i="13"/>
  <c r="V294" i="13"/>
  <c r="W294" i="13"/>
  <c r="AK294" i="13" s="1"/>
  <c r="U295" i="13"/>
  <c r="V295" i="13"/>
  <c r="W295" i="13"/>
  <c r="AK295" i="13" s="1"/>
  <c r="U296" i="13"/>
  <c r="V296" i="13"/>
  <c r="W296" i="13"/>
  <c r="AK296" i="13" s="1"/>
  <c r="U297" i="13"/>
  <c r="V297" i="13"/>
  <c r="W297" i="13"/>
  <c r="AK297" i="13" s="1"/>
  <c r="AL297" i="13" s="1"/>
  <c r="U298" i="13"/>
  <c r="V298" i="13"/>
  <c r="W298" i="13"/>
  <c r="AK298" i="13" s="1"/>
  <c r="U299" i="13"/>
  <c r="V299" i="13"/>
  <c r="W299" i="13"/>
  <c r="AK299" i="13" s="1"/>
  <c r="U300" i="13"/>
  <c r="V300" i="13"/>
  <c r="W300" i="13"/>
  <c r="AK300" i="13" s="1"/>
  <c r="U301" i="13"/>
  <c r="V301" i="13"/>
  <c r="W301" i="13"/>
  <c r="AK301" i="13" s="1"/>
  <c r="AM301" i="13" s="1"/>
  <c r="U302" i="13"/>
  <c r="V302" i="13"/>
  <c r="W302" i="13"/>
  <c r="AK302" i="13" s="1"/>
  <c r="U303" i="13"/>
  <c r="V303" i="13"/>
  <c r="W303" i="13"/>
  <c r="AK303" i="13" s="1"/>
  <c r="U304" i="13"/>
  <c r="V304" i="13"/>
  <c r="W304" i="13"/>
  <c r="AK304" i="13" s="1"/>
  <c r="U305" i="13"/>
  <c r="V305" i="13"/>
  <c r="W305" i="13"/>
  <c r="AK305" i="13" s="1"/>
  <c r="U306" i="13"/>
  <c r="V306" i="13"/>
  <c r="W306" i="13"/>
  <c r="AK306" i="13" s="1"/>
  <c r="U307" i="13"/>
  <c r="V307" i="13"/>
  <c r="W307" i="13"/>
  <c r="AK307" i="13" s="1"/>
  <c r="AL307" i="13" s="1"/>
  <c r="U308" i="13"/>
  <c r="V308" i="13"/>
  <c r="W308" i="13"/>
  <c r="AK308" i="13" s="1"/>
  <c r="AL308" i="13" s="1"/>
  <c r="U309" i="13"/>
  <c r="V309" i="13"/>
  <c r="W309" i="13"/>
  <c r="AK309" i="13" s="1"/>
  <c r="AM309" i="13" s="1"/>
  <c r="U310" i="13"/>
  <c r="V310" i="13"/>
  <c r="W310" i="13"/>
  <c r="AK310" i="13" s="1"/>
  <c r="AL310" i="13" s="1"/>
  <c r="U311" i="13"/>
  <c r="V311" i="13"/>
  <c r="W311" i="13"/>
  <c r="AK311" i="13" s="1"/>
  <c r="AL311" i="13" s="1"/>
  <c r="U312" i="13"/>
  <c r="V312" i="13"/>
  <c r="W312" i="13"/>
  <c r="AK312" i="13" s="1"/>
  <c r="U313" i="13"/>
  <c r="V313" i="13"/>
  <c r="W313" i="13"/>
  <c r="AK313" i="13" s="1"/>
  <c r="AL313" i="13" s="1"/>
  <c r="U314" i="13"/>
  <c r="V314" i="13"/>
  <c r="W314" i="13"/>
  <c r="AK314" i="13" s="1"/>
  <c r="AL314" i="13" s="1"/>
  <c r="U315" i="13"/>
  <c r="V315" i="13"/>
  <c r="W315" i="13"/>
  <c r="AK315" i="13" s="1"/>
  <c r="U316" i="13"/>
  <c r="V316" i="13"/>
  <c r="W316" i="13"/>
  <c r="AK316" i="13" s="1"/>
  <c r="AL316" i="13" s="1"/>
  <c r="U317" i="13"/>
  <c r="V317" i="13"/>
  <c r="W317" i="13"/>
  <c r="AK317" i="13" s="1"/>
  <c r="U318" i="13"/>
  <c r="V318" i="13"/>
  <c r="W318" i="13"/>
  <c r="AK318" i="13" s="1"/>
  <c r="AM318" i="13" s="1"/>
  <c r="U319" i="13"/>
  <c r="V319" i="13"/>
  <c r="W319" i="13"/>
  <c r="AK319" i="13" s="1"/>
  <c r="U320" i="13"/>
  <c r="V320" i="13"/>
  <c r="W320" i="13"/>
  <c r="AK320" i="13" s="1"/>
  <c r="U321" i="13"/>
  <c r="V321" i="13"/>
  <c r="W321" i="13"/>
  <c r="AK321" i="13" s="1"/>
  <c r="U322" i="13"/>
  <c r="V322" i="13"/>
  <c r="W322" i="13"/>
  <c r="AK322" i="13" s="1"/>
  <c r="U323" i="13"/>
  <c r="V323" i="13"/>
  <c r="W323" i="13"/>
  <c r="AK323" i="13" s="1"/>
  <c r="U324" i="13"/>
  <c r="V324" i="13"/>
  <c r="W324" i="13"/>
  <c r="AK324" i="13" s="1"/>
  <c r="AL324" i="13" s="1"/>
  <c r="U325" i="13"/>
  <c r="V325" i="13"/>
  <c r="W325" i="13"/>
  <c r="AK325" i="13" s="1"/>
  <c r="AL325" i="13" s="1"/>
  <c r="U326" i="13"/>
  <c r="V326" i="13"/>
  <c r="W326" i="13"/>
  <c r="AK326" i="13" s="1"/>
  <c r="AM326" i="13" s="1"/>
  <c r="U327" i="13"/>
  <c r="V327" i="13"/>
  <c r="W327" i="13"/>
  <c r="AK327" i="13" s="1"/>
  <c r="U328" i="13"/>
  <c r="V328" i="13"/>
  <c r="W328" i="13"/>
  <c r="AK328" i="13" s="1"/>
  <c r="U329" i="13"/>
  <c r="V329" i="13"/>
  <c r="W329" i="13"/>
  <c r="AK329" i="13" s="1"/>
  <c r="AL329" i="13" s="1"/>
  <c r="U330" i="13"/>
  <c r="V330" i="13"/>
  <c r="W330" i="13"/>
  <c r="AK330" i="13" s="1"/>
  <c r="U331" i="13"/>
  <c r="V331" i="13"/>
  <c r="W331" i="13"/>
  <c r="AK331" i="13" s="1"/>
  <c r="AM331" i="13" s="1"/>
  <c r="U332" i="13"/>
  <c r="V332" i="13"/>
  <c r="W332" i="13"/>
  <c r="AK332" i="13" s="1"/>
  <c r="AL332" i="13" s="1"/>
  <c r="U333" i="13"/>
  <c r="V333" i="13"/>
  <c r="W333" i="13"/>
  <c r="AK333" i="13" s="1"/>
  <c r="AL333" i="13" s="1"/>
  <c r="U334" i="13"/>
  <c r="V334" i="13"/>
  <c r="W334" i="13"/>
  <c r="AK334" i="13" s="1"/>
  <c r="U335" i="13"/>
  <c r="V335" i="13"/>
  <c r="W335" i="13"/>
  <c r="AK335" i="13" s="1"/>
  <c r="U336" i="13"/>
  <c r="V336" i="13"/>
  <c r="W336" i="13"/>
  <c r="AK336" i="13" s="1"/>
  <c r="U337" i="13"/>
  <c r="V337" i="13"/>
  <c r="W337" i="13"/>
  <c r="AK337" i="13" s="1"/>
  <c r="U338" i="13"/>
  <c r="V338" i="13"/>
  <c r="W338" i="13"/>
  <c r="AK338" i="13" s="1"/>
  <c r="U339" i="13"/>
  <c r="V339" i="13"/>
  <c r="W339" i="13"/>
  <c r="AK339" i="13" s="1"/>
  <c r="U340" i="13"/>
  <c r="V340" i="13"/>
  <c r="W340" i="13"/>
  <c r="AK340" i="13" s="1"/>
  <c r="U341" i="13"/>
  <c r="V341" i="13"/>
  <c r="W341" i="13"/>
  <c r="AK341" i="13" s="1"/>
  <c r="AM341" i="13" s="1"/>
  <c r="U342" i="13"/>
  <c r="V342" i="13"/>
  <c r="W342" i="13"/>
  <c r="AK342" i="13" s="1"/>
  <c r="U343" i="13"/>
  <c r="V343" i="13"/>
  <c r="W343" i="13"/>
  <c r="AK343" i="13" s="1"/>
  <c r="AL343" i="13" s="1"/>
  <c r="U344" i="13"/>
  <c r="V344" i="13"/>
  <c r="W344" i="13"/>
  <c r="AK344" i="13" s="1"/>
  <c r="AL344" i="13" s="1"/>
  <c r="U345" i="13"/>
  <c r="V345" i="13"/>
  <c r="W345" i="13"/>
  <c r="AK345" i="13" s="1"/>
  <c r="U346" i="13"/>
  <c r="V346" i="13"/>
  <c r="W346" i="13"/>
  <c r="AK346" i="13" s="1"/>
  <c r="U368" i="13"/>
  <c r="V368" i="13"/>
  <c r="W368" i="13"/>
  <c r="AK368" i="13" s="1"/>
  <c r="U347" i="13"/>
  <c r="V347" i="13"/>
  <c r="W347" i="13"/>
  <c r="AK347" i="13" s="1"/>
  <c r="U348" i="13"/>
  <c r="V348" i="13"/>
  <c r="W348" i="13"/>
  <c r="AK348" i="13" s="1"/>
  <c r="AM348" i="13" s="1"/>
  <c r="U349" i="13"/>
  <c r="V349" i="13"/>
  <c r="W349" i="13"/>
  <c r="AK349" i="13" s="1"/>
  <c r="U350" i="13"/>
  <c r="V350" i="13"/>
  <c r="W350" i="13"/>
  <c r="AK350" i="13" s="1"/>
  <c r="AL350" i="13" s="1"/>
  <c r="U351" i="13"/>
  <c r="V351" i="13"/>
  <c r="W351" i="13"/>
  <c r="AK351" i="13" s="1"/>
  <c r="AL351" i="13" s="1"/>
  <c r="U352" i="13"/>
  <c r="V352" i="13"/>
  <c r="W352" i="13"/>
  <c r="AK352" i="13" s="1"/>
  <c r="AL352" i="13" s="1"/>
  <c r="U353" i="13"/>
  <c r="V353" i="13"/>
  <c r="W353" i="13"/>
  <c r="AK353" i="13" s="1"/>
  <c r="AL353" i="13" s="1"/>
  <c r="U354" i="13"/>
  <c r="V354" i="13"/>
  <c r="W354" i="13"/>
  <c r="AK354" i="13" s="1"/>
  <c r="AM354" i="13" s="1"/>
  <c r="U355" i="13"/>
  <c r="V355" i="13"/>
  <c r="W355" i="13"/>
  <c r="AK355" i="13" s="1"/>
  <c r="U356" i="13"/>
  <c r="V356" i="13"/>
  <c r="W356" i="13"/>
  <c r="AK356" i="13" s="1"/>
  <c r="U357" i="13"/>
  <c r="V357" i="13"/>
  <c r="W357" i="13"/>
  <c r="AK357" i="13" s="1"/>
  <c r="AM357" i="13" s="1"/>
  <c r="U358" i="13"/>
  <c r="V358" i="13"/>
  <c r="W358" i="13"/>
  <c r="AK358" i="13" s="1"/>
  <c r="U359" i="13"/>
  <c r="V359" i="13"/>
  <c r="W359" i="13"/>
  <c r="AK359" i="13" s="1"/>
  <c r="AM359" i="13" s="1"/>
  <c r="U360" i="13"/>
  <c r="V360" i="13"/>
  <c r="W360" i="13"/>
  <c r="AK360" i="13" s="1"/>
  <c r="U361" i="13"/>
  <c r="V361" i="13"/>
  <c r="W361" i="13"/>
  <c r="AK361" i="13" s="1"/>
  <c r="U362" i="13"/>
  <c r="V362" i="13"/>
  <c r="W362" i="13"/>
  <c r="AK362" i="13" s="1"/>
  <c r="U363" i="13"/>
  <c r="V363" i="13"/>
  <c r="W363" i="13"/>
  <c r="AK363" i="13" s="1"/>
  <c r="U364" i="13"/>
  <c r="V364" i="13"/>
  <c r="W364" i="13"/>
  <c r="AK364" i="13" s="1"/>
  <c r="W5" i="13"/>
  <c r="AK5" i="13" s="1"/>
  <c r="V5" i="13"/>
  <c r="U5" i="13"/>
  <c r="R6" i="13"/>
  <c r="S6" i="13"/>
  <c r="T6" i="13"/>
  <c r="AH6" i="13" s="1"/>
  <c r="R7" i="13"/>
  <c r="S7" i="13"/>
  <c r="T7" i="13"/>
  <c r="AH7" i="13" s="1"/>
  <c r="R8" i="13"/>
  <c r="S8" i="13"/>
  <c r="T8" i="13"/>
  <c r="AH8" i="13" s="1"/>
  <c r="R9" i="13"/>
  <c r="S9" i="13"/>
  <c r="T9" i="13"/>
  <c r="AH9" i="13" s="1"/>
  <c r="R10" i="13"/>
  <c r="S10" i="13"/>
  <c r="T10" i="13"/>
  <c r="AH10" i="13" s="1"/>
  <c r="R11" i="13"/>
  <c r="S11" i="13"/>
  <c r="T11" i="13"/>
  <c r="AH11" i="13" s="1"/>
  <c r="R12" i="13"/>
  <c r="S12" i="13"/>
  <c r="T12" i="13"/>
  <c r="AH12" i="13" s="1"/>
  <c r="R13" i="13"/>
  <c r="S13" i="13"/>
  <c r="T13" i="13"/>
  <c r="AH13" i="13" s="1"/>
  <c r="R14" i="13"/>
  <c r="S14" i="13"/>
  <c r="T14" i="13"/>
  <c r="AH14" i="13" s="1"/>
  <c r="R15" i="13"/>
  <c r="S15" i="13"/>
  <c r="T15" i="13"/>
  <c r="AH15" i="13" s="1"/>
  <c r="R16" i="13"/>
  <c r="S16" i="13"/>
  <c r="T16" i="13"/>
  <c r="AH16" i="13" s="1"/>
  <c r="R17" i="13"/>
  <c r="S17" i="13"/>
  <c r="T17" i="13"/>
  <c r="AH17" i="13" s="1"/>
  <c r="R18" i="13"/>
  <c r="S18" i="13"/>
  <c r="T18" i="13"/>
  <c r="AH18" i="13" s="1"/>
  <c r="R366" i="13"/>
  <c r="S366" i="13"/>
  <c r="T366" i="13"/>
  <c r="AH366" i="13" s="1"/>
  <c r="AI366" i="13" s="1"/>
  <c r="R19" i="13"/>
  <c r="S19" i="13"/>
  <c r="T19" i="13"/>
  <c r="AH19" i="13" s="1"/>
  <c r="R20" i="13"/>
  <c r="S20" i="13"/>
  <c r="T20" i="13"/>
  <c r="AH20" i="13" s="1"/>
  <c r="R21" i="13"/>
  <c r="S21" i="13"/>
  <c r="T21" i="13"/>
  <c r="AH21" i="13" s="1"/>
  <c r="R22" i="13"/>
  <c r="S22" i="13"/>
  <c r="T22" i="13"/>
  <c r="AH22" i="13" s="1"/>
  <c r="R23" i="13"/>
  <c r="S23" i="13"/>
  <c r="T23" i="13"/>
  <c r="AH23" i="13" s="1"/>
  <c r="R24" i="13"/>
  <c r="S24" i="13"/>
  <c r="T24" i="13"/>
  <c r="AH24" i="13" s="1"/>
  <c r="R25" i="13"/>
  <c r="S25" i="13"/>
  <c r="T25" i="13"/>
  <c r="AH25" i="13" s="1"/>
  <c r="R26" i="13"/>
  <c r="S26" i="13"/>
  <c r="T26" i="13"/>
  <c r="AH26" i="13" s="1"/>
  <c r="R27" i="13"/>
  <c r="S27" i="13"/>
  <c r="T27" i="13"/>
  <c r="AH27" i="13" s="1"/>
  <c r="AJ27" i="13" s="1"/>
  <c r="R28" i="13"/>
  <c r="S28" i="13"/>
  <c r="T28" i="13"/>
  <c r="AH28" i="13" s="1"/>
  <c r="AI28" i="13" s="1"/>
  <c r="R29" i="13"/>
  <c r="S29" i="13"/>
  <c r="T29" i="13"/>
  <c r="AH29" i="13" s="1"/>
  <c r="R30" i="13"/>
  <c r="S30" i="13"/>
  <c r="T30" i="13"/>
  <c r="AH30" i="13" s="1"/>
  <c r="R31" i="13"/>
  <c r="S31" i="13"/>
  <c r="T31" i="13"/>
  <c r="AH31" i="13" s="1"/>
  <c r="R32" i="13"/>
  <c r="S32" i="13"/>
  <c r="T32" i="13"/>
  <c r="AH32" i="13" s="1"/>
  <c r="R369" i="13"/>
  <c r="S369" i="13"/>
  <c r="T369" i="13"/>
  <c r="AH369" i="13" s="1"/>
  <c r="R33" i="13"/>
  <c r="S33" i="13"/>
  <c r="T33" i="13"/>
  <c r="AH33" i="13" s="1"/>
  <c r="R34" i="13"/>
  <c r="S34" i="13"/>
  <c r="T34" i="13"/>
  <c r="AH34" i="13" s="1"/>
  <c r="R35" i="13"/>
  <c r="S35" i="13"/>
  <c r="T35" i="13"/>
  <c r="AH35" i="13" s="1"/>
  <c r="R36" i="13"/>
  <c r="S36" i="13"/>
  <c r="T36" i="13"/>
  <c r="AH36" i="13" s="1"/>
  <c r="R37" i="13"/>
  <c r="S37" i="13"/>
  <c r="T37" i="13"/>
  <c r="AH37" i="13" s="1"/>
  <c r="AJ37" i="13" s="1"/>
  <c r="R38" i="13"/>
  <c r="S38" i="13"/>
  <c r="T38" i="13"/>
  <c r="AH38" i="13" s="1"/>
  <c r="R39" i="13"/>
  <c r="S39" i="13"/>
  <c r="T39" i="13"/>
  <c r="AH39" i="13" s="1"/>
  <c r="R40" i="13"/>
  <c r="S40" i="13"/>
  <c r="T40" i="13"/>
  <c r="AH40" i="13" s="1"/>
  <c r="R41" i="13"/>
  <c r="S41" i="13"/>
  <c r="T41" i="13"/>
  <c r="AH41" i="13" s="1"/>
  <c r="R42" i="13"/>
  <c r="S42" i="13"/>
  <c r="T42" i="13"/>
  <c r="AH42" i="13" s="1"/>
  <c r="R43" i="13"/>
  <c r="S43" i="13"/>
  <c r="T43" i="13"/>
  <c r="AH43" i="13" s="1"/>
  <c r="R44" i="13"/>
  <c r="S44" i="13"/>
  <c r="T44" i="13"/>
  <c r="AH44" i="13" s="1"/>
  <c r="R45" i="13"/>
  <c r="S45" i="13"/>
  <c r="T45" i="13"/>
  <c r="AH45" i="13" s="1"/>
  <c r="R46" i="13"/>
  <c r="S46" i="13"/>
  <c r="T46" i="13"/>
  <c r="AH46" i="13" s="1"/>
  <c r="R47" i="13"/>
  <c r="S47" i="13"/>
  <c r="T47" i="13"/>
  <c r="AH47" i="13" s="1"/>
  <c r="R48" i="13"/>
  <c r="S48" i="13"/>
  <c r="T48" i="13"/>
  <c r="AH48" i="13" s="1"/>
  <c r="R49" i="13"/>
  <c r="S49" i="13"/>
  <c r="T49" i="13"/>
  <c r="AH49" i="13" s="1"/>
  <c r="R50" i="13"/>
  <c r="S50" i="13"/>
  <c r="T50" i="13"/>
  <c r="AH50" i="13" s="1"/>
  <c r="R51" i="13"/>
  <c r="S51" i="13"/>
  <c r="T51" i="13"/>
  <c r="AH51" i="13" s="1"/>
  <c r="R52" i="13"/>
  <c r="S52" i="13"/>
  <c r="T52" i="13"/>
  <c r="AH52" i="13" s="1"/>
  <c r="R53" i="13"/>
  <c r="S53" i="13"/>
  <c r="T53" i="13"/>
  <c r="AH53" i="13" s="1"/>
  <c r="R54" i="13"/>
  <c r="S54" i="13"/>
  <c r="T54" i="13"/>
  <c r="AH54" i="13" s="1"/>
  <c r="R55" i="13"/>
  <c r="S55" i="13"/>
  <c r="T55" i="13"/>
  <c r="AH55" i="13" s="1"/>
  <c r="R56" i="13"/>
  <c r="S56" i="13"/>
  <c r="T56" i="13"/>
  <c r="AH56" i="13" s="1"/>
  <c r="R57" i="13"/>
  <c r="S57" i="13"/>
  <c r="T57" i="13"/>
  <c r="AH57" i="13" s="1"/>
  <c r="R58" i="13"/>
  <c r="S58" i="13"/>
  <c r="T58" i="13"/>
  <c r="AH58" i="13" s="1"/>
  <c r="R59" i="13"/>
  <c r="S59" i="13"/>
  <c r="T59" i="13"/>
  <c r="AH59" i="13" s="1"/>
  <c r="R60" i="13"/>
  <c r="S60" i="13"/>
  <c r="T60" i="13"/>
  <c r="AH60" i="13" s="1"/>
  <c r="R61" i="13"/>
  <c r="S61" i="13"/>
  <c r="T61" i="13"/>
  <c r="AH61" i="13" s="1"/>
  <c r="R62" i="13"/>
  <c r="S62" i="13"/>
  <c r="T62" i="13"/>
  <c r="AH62" i="13" s="1"/>
  <c r="R63" i="13"/>
  <c r="S63" i="13"/>
  <c r="T63" i="13"/>
  <c r="AH63" i="13" s="1"/>
  <c r="R64" i="13"/>
  <c r="S64" i="13"/>
  <c r="T64" i="13"/>
  <c r="AH64" i="13" s="1"/>
  <c r="R65" i="13"/>
  <c r="S65" i="13"/>
  <c r="T65" i="13"/>
  <c r="AH65" i="13" s="1"/>
  <c r="R66" i="13"/>
  <c r="S66" i="13"/>
  <c r="T66" i="13"/>
  <c r="AH66" i="13" s="1"/>
  <c r="R67" i="13"/>
  <c r="S67" i="13"/>
  <c r="T67" i="13"/>
  <c r="AH67" i="13" s="1"/>
  <c r="R68" i="13"/>
  <c r="S68" i="13"/>
  <c r="T68" i="13"/>
  <c r="AH68" i="13" s="1"/>
  <c r="R69" i="13"/>
  <c r="S69" i="13"/>
  <c r="T69" i="13"/>
  <c r="AH69" i="13" s="1"/>
  <c r="R70" i="13"/>
  <c r="S70" i="13"/>
  <c r="T70" i="13"/>
  <c r="AH70" i="13" s="1"/>
  <c r="R71" i="13"/>
  <c r="S71" i="13"/>
  <c r="T71" i="13"/>
  <c r="AH71" i="13" s="1"/>
  <c r="R72" i="13"/>
  <c r="S72" i="13"/>
  <c r="T72" i="13"/>
  <c r="AH72" i="13" s="1"/>
  <c r="R73" i="13"/>
  <c r="S73" i="13"/>
  <c r="T73" i="13"/>
  <c r="AH73" i="13" s="1"/>
  <c r="R74" i="13"/>
  <c r="S74" i="13"/>
  <c r="T74" i="13"/>
  <c r="AH74" i="13" s="1"/>
  <c r="R75" i="13"/>
  <c r="S75" i="13"/>
  <c r="T75" i="13"/>
  <c r="AH75" i="13" s="1"/>
  <c r="R76" i="13"/>
  <c r="S76" i="13"/>
  <c r="T76" i="13"/>
  <c r="AH76" i="13" s="1"/>
  <c r="R77" i="13"/>
  <c r="S77" i="13"/>
  <c r="T77" i="13"/>
  <c r="AH77" i="13" s="1"/>
  <c r="R78" i="13"/>
  <c r="S78" i="13"/>
  <c r="T78" i="13"/>
  <c r="AH78" i="13" s="1"/>
  <c r="R79" i="13"/>
  <c r="S79" i="13"/>
  <c r="T79" i="13"/>
  <c r="AH79" i="13" s="1"/>
  <c r="AI79" i="13" s="1"/>
  <c r="R80" i="13"/>
  <c r="S80" i="13"/>
  <c r="T80" i="13"/>
  <c r="AH80" i="13" s="1"/>
  <c r="R81" i="13"/>
  <c r="S81" i="13"/>
  <c r="T81" i="13"/>
  <c r="AH81" i="13" s="1"/>
  <c r="AI81" i="13" s="1"/>
  <c r="R82" i="13"/>
  <c r="S82" i="13"/>
  <c r="T82" i="13"/>
  <c r="AH82" i="13" s="1"/>
  <c r="R83" i="13"/>
  <c r="S83" i="13"/>
  <c r="T83" i="13"/>
  <c r="AH83" i="13" s="1"/>
  <c r="R84" i="13"/>
  <c r="S84" i="13"/>
  <c r="T84" i="13"/>
  <c r="AH84" i="13" s="1"/>
  <c r="R85" i="13"/>
  <c r="S85" i="13"/>
  <c r="T85" i="13"/>
  <c r="AH85" i="13" s="1"/>
  <c r="R86" i="13"/>
  <c r="S86" i="13"/>
  <c r="T86" i="13"/>
  <c r="AH86" i="13" s="1"/>
  <c r="R87" i="13"/>
  <c r="S87" i="13"/>
  <c r="T87" i="13"/>
  <c r="AH87" i="13" s="1"/>
  <c r="R88" i="13"/>
  <c r="S88" i="13"/>
  <c r="T88" i="13"/>
  <c r="AH88" i="13" s="1"/>
  <c r="R89" i="13"/>
  <c r="S89" i="13"/>
  <c r="T89" i="13"/>
  <c r="AH89" i="13" s="1"/>
  <c r="R90" i="13"/>
  <c r="S90" i="13"/>
  <c r="T90" i="13"/>
  <c r="AH90" i="13" s="1"/>
  <c r="R91" i="13"/>
  <c r="S91" i="13"/>
  <c r="T91" i="13"/>
  <c r="AH91" i="13" s="1"/>
  <c r="R92" i="13"/>
  <c r="S92" i="13"/>
  <c r="T92" i="13"/>
  <c r="AH92" i="13" s="1"/>
  <c r="R93" i="13"/>
  <c r="S93" i="13"/>
  <c r="T93" i="13"/>
  <c r="AH93" i="13" s="1"/>
  <c r="R94" i="13"/>
  <c r="S94" i="13"/>
  <c r="T94" i="13"/>
  <c r="AH94" i="13" s="1"/>
  <c r="R95" i="13"/>
  <c r="S95" i="13"/>
  <c r="T95" i="13"/>
  <c r="AH95" i="13" s="1"/>
  <c r="R96" i="13"/>
  <c r="S96" i="13"/>
  <c r="T96" i="13"/>
  <c r="AH96" i="13" s="1"/>
  <c r="R97" i="13"/>
  <c r="S97" i="13"/>
  <c r="T97" i="13"/>
  <c r="AH97" i="13" s="1"/>
  <c r="R98" i="13"/>
  <c r="S98" i="13"/>
  <c r="T98" i="13"/>
  <c r="AH98" i="13" s="1"/>
  <c r="AJ98" i="13" s="1"/>
  <c r="R99" i="13"/>
  <c r="S99" i="13"/>
  <c r="T99" i="13"/>
  <c r="AH99" i="13" s="1"/>
  <c r="R100" i="13"/>
  <c r="S100" i="13"/>
  <c r="T100" i="13"/>
  <c r="AH100" i="13" s="1"/>
  <c r="R101" i="13"/>
  <c r="S101" i="13"/>
  <c r="T101" i="13"/>
  <c r="AH101" i="13" s="1"/>
  <c r="R102" i="13"/>
  <c r="S102" i="13"/>
  <c r="T102" i="13"/>
  <c r="AH102" i="13" s="1"/>
  <c r="R103" i="13"/>
  <c r="S103" i="13"/>
  <c r="T103" i="13"/>
  <c r="AH103" i="13" s="1"/>
  <c r="R104" i="13"/>
  <c r="S104" i="13"/>
  <c r="T104" i="13"/>
  <c r="AH104" i="13" s="1"/>
  <c r="R105" i="13"/>
  <c r="S105" i="13"/>
  <c r="T105" i="13"/>
  <c r="AH105" i="13" s="1"/>
  <c r="R106" i="13"/>
  <c r="S106" i="13"/>
  <c r="T106" i="13"/>
  <c r="AH106" i="13" s="1"/>
  <c r="R107" i="13"/>
  <c r="S107" i="13"/>
  <c r="T107" i="13"/>
  <c r="AH107" i="13" s="1"/>
  <c r="R108" i="13"/>
  <c r="S108" i="13"/>
  <c r="T108" i="13"/>
  <c r="AH108" i="13" s="1"/>
  <c r="AJ108" i="13" s="1"/>
  <c r="R109" i="13"/>
  <c r="S109" i="13"/>
  <c r="T109" i="13"/>
  <c r="AH109" i="13" s="1"/>
  <c r="R110" i="13"/>
  <c r="S110" i="13"/>
  <c r="T110" i="13"/>
  <c r="AH110" i="13" s="1"/>
  <c r="R111" i="13"/>
  <c r="S111" i="13"/>
  <c r="T111" i="13"/>
  <c r="AH111" i="13" s="1"/>
  <c r="R112" i="13"/>
  <c r="S112" i="13"/>
  <c r="T112" i="13"/>
  <c r="AH112" i="13" s="1"/>
  <c r="R113" i="13"/>
  <c r="S113" i="13"/>
  <c r="T113" i="13"/>
  <c r="AH113" i="13" s="1"/>
  <c r="AI113" i="13" s="1"/>
  <c r="R114" i="13"/>
  <c r="S114" i="13"/>
  <c r="T114" i="13"/>
  <c r="AH114" i="13" s="1"/>
  <c r="R115" i="13"/>
  <c r="S115" i="13"/>
  <c r="T115" i="13"/>
  <c r="AH115" i="13" s="1"/>
  <c r="R116" i="13"/>
  <c r="S116" i="13"/>
  <c r="T116" i="13"/>
  <c r="AH116" i="13" s="1"/>
  <c r="AI116" i="13" s="1"/>
  <c r="R117" i="13"/>
  <c r="S117" i="13"/>
  <c r="T117" i="13"/>
  <c r="AH117" i="13" s="1"/>
  <c r="R118" i="13"/>
  <c r="S118" i="13"/>
  <c r="T118" i="13"/>
  <c r="AH118" i="13" s="1"/>
  <c r="R119" i="13"/>
  <c r="S119" i="13"/>
  <c r="T119" i="13"/>
  <c r="AH119" i="13" s="1"/>
  <c r="R120" i="13"/>
  <c r="S120" i="13"/>
  <c r="T120" i="13"/>
  <c r="AH120" i="13" s="1"/>
  <c r="R121" i="13"/>
  <c r="S121" i="13"/>
  <c r="T121" i="13"/>
  <c r="AH121" i="13" s="1"/>
  <c r="AI121" i="13" s="1"/>
  <c r="R122" i="13"/>
  <c r="S122" i="13"/>
  <c r="T122" i="13"/>
  <c r="AH122" i="13" s="1"/>
  <c r="R123" i="13"/>
  <c r="S123" i="13"/>
  <c r="T123" i="13"/>
  <c r="AH123" i="13" s="1"/>
  <c r="R124" i="13"/>
  <c r="S124" i="13"/>
  <c r="T124" i="13"/>
  <c r="AH124" i="13" s="1"/>
  <c r="R125" i="13"/>
  <c r="S125" i="13"/>
  <c r="T125" i="13"/>
  <c r="AH125" i="13" s="1"/>
  <c r="R126" i="13"/>
  <c r="S126" i="13"/>
  <c r="T126" i="13"/>
  <c r="AH126" i="13" s="1"/>
  <c r="AJ126" i="13" s="1"/>
  <c r="R127" i="13"/>
  <c r="S127" i="13"/>
  <c r="T127" i="13"/>
  <c r="AH127" i="13" s="1"/>
  <c r="R128" i="13"/>
  <c r="S128" i="13"/>
  <c r="T128" i="13"/>
  <c r="AH128" i="13" s="1"/>
  <c r="R129" i="13"/>
  <c r="S129" i="13"/>
  <c r="T129" i="13"/>
  <c r="AH129" i="13" s="1"/>
  <c r="AI129" i="13" s="1"/>
  <c r="R130" i="13"/>
  <c r="S130" i="13"/>
  <c r="T130" i="13"/>
  <c r="AH130" i="13" s="1"/>
  <c r="R131" i="13"/>
  <c r="S131" i="13"/>
  <c r="T131" i="13"/>
  <c r="AH131" i="13" s="1"/>
  <c r="R132" i="13"/>
  <c r="S132" i="13"/>
  <c r="T132" i="13"/>
  <c r="AH132" i="13" s="1"/>
  <c r="R133" i="13"/>
  <c r="S133" i="13"/>
  <c r="T133" i="13"/>
  <c r="AH133" i="13" s="1"/>
  <c r="R134" i="13"/>
  <c r="S134" i="13"/>
  <c r="T134" i="13"/>
  <c r="AH134" i="13" s="1"/>
  <c r="R135" i="13"/>
  <c r="S135" i="13"/>
  <c r="T135" i="13"/>
  <c r="AH135" i="13" s="1"/>
  <c r="R136" i="13"/>
  <c r="S136" i="13"/>
  <c r="T136" i="13"/>
  <c r="AH136" i="13" s="1"/>
  <c r="R137" i="13"/>
  <c r="S137" i="13"/>
  <c r="T137" i="13"/>
  <c r="AH137" i="13" s="1"/>
  <c r="R138" i="13"/>
  <c r="S138" i="13"/>
  <c r="T138" i="13"/>
  <c r="AH138" i="13" s="1"/>
  <c r="R139" i="13"/>
  <c r="S139" i="13"/>
  <c r="T139" i="13"/>
  <c r="AH139" i="13" s="1"/>
  <c r="R140" i="13"/>
  <c r="S140" i="13"/>
  <c r="T140" i="13"/>
  <c r="AH140" i="13" s="1"/>
  <c r="R141" i="13"/>
  <c r="S141" i="13"/>
  <c r="T141" i="13"/>
  <c r="AH141" i="13" s="1"/>
  <c r="R142" i="13"/>
  <c r="S142" i="13"/>
  <c r="T142" i="13"/>
  <c r="AH142" i="13" s="1"/>
  <c r="R143" i="13"/>
  <c r="S143" i="13"/>
  <c r="T143" i="13"/>
  <c r="AH143" i="13" s="1"/>
  <c r="R144" i="13"/>
  <c r="S144" i="13"/>
  <c r="T144" i="13"/>
  <c r="AH144" i="13" s="1"/>
  <c r="R145" i="13"/>
  <c r="S145" i="13"/>
  <c r="T145" i="13"/>
  <c r="AH145" i="13" s="1"/>
  <c r="R146" i="13"/>
  <c r="S146" i="13"/>
  <c r="T146" i="13"/>
  <c r="AH146" i="13" s="1"/>
  <c r="R147" i="13"/>
  <c r="S147" i="13"/>
  <c r="T147" i="13"/>
  <c r="AH147" i="13" s="1"/>
  <c r="R148" i="13"/>
  <c r="S148" i="13"/>
  <c r="T148" i="13"/>
  <c r="AH148" i="13" s="1"/>
  <c r="R365" i="13"/>
  <c r="S365" i="13"/>
  <c r="T365" i="13"/>
  <c r="AH365" i="13" s="1"/>
  <c r="R149" i="13"/>
  <c r="S149" i="13"/>
  <c r="T149" i="13"/>
  <c r="AH149" i="13" s="1"/>
  <c r="R150" i="13"/>
  <c r="S150" i="13"/>
  <c r="T150" i="13"/>
  <c r="AH150" i="13" s="1"/>
  <c r="R151" i="13"/>
  <c r="S151" i="13"/>
  <c r="T151" i="13"/>
  <c r="AH151" i="13" s="1"/>
  <c r="R152" i="13"/>
  <c r="S152" i="13"/>
  <c r="T152" i="13"/>
  <c r="AH152" i="13" s="1"/>
  <c r="R153" i="13"/>
  <c r="S153" i="13"/>
  <c r="T153" i="13"/>
  <c r="AH153" i="13" s="1"/>
  <c r="AI153" i="13" s="1"/>
  <c r="R154" i="13"/>
  <c r="S154" i="13"/>
  <c r="T154" i="13"/>
  <c r="AH154" i="13" s="1"/>
  <c r="R155" i="13"/>
  <c r="S155" i="13"/>
  <c r="T155" i="13"/>
  <c r="AH155" i="13" s="1"/>
  <c r="R156" i="13"/>
  <c r="S156" i="13"/>
  <c r="T156" i="13"/>
  <c r="AH156" i="13" s="1"/>
  <c r="R157" i="13"/>
  <c r="S157" i="13"/>
  <c r="T157" i="13"/>
  <c r="AH157" i="13" s="1"/>
  <c r="R158" i="13"/>
  <c r="S158" i="13"/>
  <c r="T158" i="13"/>
  <c r="AH158" i="13" s="1"/>
  <c r="R159" i="13"/>
  <c r="S159" i="13"/>
  <c r="T159" i="13"/>
  <c r="AH159" i="13" s="1"/>
  <c r="R160" i="13"/>
  <c r="S160" i="13"/>
  <c r="T160" i="13"/>
  <c r="AH160" i="13" s="1"/>
  <c r="R161" i="13"/>
  <c r="S161" i="13"/>
  <c r="T161" i="13"/>
  <c r="AH161" i="13" s="1"/>
  <c r="R162" i="13"/>
  <c r="S162" i="13"/>
  <c r="T162" i="13"/>
  <c r="AH162" i="13" s="1"/>
  <c r="AI162" i="13" s="1"/>
  <c r="R163" i="13"/>
  <c r="S163" i="13"/>
  <c r="T163" i="13"/>
  <c r="AH163" i="13" s="1"/>
  <c r="R164" i="13"/>
  <c r="S164" i="13"/>
  <c r="T164" i="13"/>
  <c r="AH164" i="13" s="1"/>
  <c r="AJ164" i="13" s="1"/>
  <c r="R165" i="13"/>
  <c r="S165" i="13"/>
  <c r="T165" i="13"/>
  <c r="AH165" i="13" s="1"/>
  <c r="AJ165" i="13" s="1"/>
  <c r="R166" i="13"/>
  <c r="S166" i="13"/>
  <c r="T166" i="13"/>
  <c r="AH166" i="13" s="1"/>
  <c r="R167" i="13"/>
  <c r="S167" i="13"/>
  <c r="T167" i="13"/>
  <c r="AH167" i="13" s="1"/>
  <c r="R168" i="13"/>
  <c r="S168" i="13"/>
  <c r="T168" i="13"/>
  <c r="AH168" i="13" s="1"/>
  <c r="R169" i="13"/>
  <c r="S169" i="13"/>
  <c r="T169" i="13"/>
  <c r="AH169" i="13" s="1"/>
  <c r="AI169" i="13" s="1"/>
  <c r="R170" i="13"/>
  <c r="S170" i="13"/>
  <c r="T170" i="13"/>
  <c r="AH170" i="13" s="1"/>
  <c r="R171" i="13"/>
  <c r="S171" i="13"/>
  <c r="T171" i="13"/>
  <c r="AH171" i="13" s="1"/>
  <c r="R172" i="13"/>
  <c r="S172" i="13"/>
  <c r="T172" i="13"/>
  <c r="AH172" i="13" s="1"/>
  <c r="R173" i="13"/>
  <c r="S173" i="13"/>
  <c r="T173" i="13"/>
  <c r="AH173" i="13" s="1"/>
  <c r="R174" i="13"/>
  <c r="S174" i="13"/>
  <c r="T174" i="13"/>
  <c r="AH174" i="13" s="1"/>
  <c r="R175" i="13"/>
  <c r="S175" i="13"/>
  <c r="T175" i="13"/>
  <c r="AH175" i="13" s="1"/>
  <c r="R176" i="13"/>
  <c r="S176" i="13"/>
  <c r="T176" i="13"/>
  <c r="AH176" i="13" s="1"/>
  <c r="AJ176" i="13" s="1"/>
  <c r="R177" i="13"/>
  <c r="S177" i="13"/>
  <c r="T177" i="13"/>
  <c r="AH177" i="13" s="1"/>
  <c r="R178" i="13"/>
  <c r="S178" i="13"/>
  <c r="T178" i="13"/>
  <c r="AH178" i="13" s="1"/>
  <c r="R179" i="13"/>
  <c r="S179" i="13"/>
  <c r="T179" i="13"/>
  <c r="AH179" i="13" s="1"/>
  <c r="R180" i="13"/>
  <c r="S180" i="13"/>
  <c r="T180" i="13"/>
  <c r="AH180" i="13" s="1"/>
  <c r="R181" i="13"/>
  <c r="S181" i="13"/>
  <c r="T181" i="13"/>
  <c r="AH181" i="13" s="1"/>
  <c r="R182" i="13"/>
  <c r="S182" i="13"/>
  <c r="T182" i="13"/>
  <c r="AH182" i="13" s="1"/>
  <c r="AJ182" i="13" s="1"/>
  <c r="R183" i="13"/>
  <c r="S183" i="13"/>
  <c r="T183" i="13"/>
  <c r="AH183" i="13" s="1"/>
  <c r="R184" i="13"/>
  <c r="S184" i="13"/>
  <c r="T184" i="13"/>
  <c r="AH184" i="13" s="1"/>
  <c r="AI184" i="13" s="1"/>
  <c r="R185" i="13"/>
  <c r="S185" i="13"/>
  <c r="T185" i="13"/>
  <c r="AH185" i="13" s="1"/>
  <c r="AI185" i="13" s="1"/>
  <c r="R186" i="13"/>
  <c r="S186" i="13"/>
  <c r="T186" i="13"/>
  <c r="AH186" i="13" s="1"/>
  <c r="R187" i="13"/>
  <c r="S187" i="13"/>
  <c r="T187" i="13"/>
  <c r="AH187" i="13" s="1"/>
  <c r="R188" i="13"/>
  <c r="S188" i="13"/>
  <c r="T188" i="13"/>
  <c r="AH188" i="13" s="1"/>
  <c r="R189" i="13"/>
  <c r="S189" i="13"/>
  <c r="T189" i="13"/>
  <c r="AH189" i="13" s="1"/>
  <c r="R190" i="13"/>
  <c r="S190" i="13"/>
  <c r="T190" i="13"/>
  <c r="AH190" i="13" s="1"/>
  <c r="R191" i="13"/>
  <c r="S191" i="13"/>
  <c r="T191" i="13"/>
  <c r="AH191" i="13" s="1"/>
  <c r="R192" i="13"/>
  <c r="S192" i="13"/>
  <c r="T192" i="13"/>
  <c r="AH192" i="13" s="1"/>
  <c r="R193" i="13"/>
  <c r="S193" i="13"/>
  <c r="T193" i="13"/>
  <c r="AH193" i="13" s="1"/>
  <c r="AJ193" i="13" s="1"/>
  <c r="R194" i="13"/>
  <c r="S194" i="13"/>
  <c r="T194" i="13"/>
  <c r="AH194" i="13" s="1"/>
  <c r="R195" i="13"/>
  <c r="S195" i="13"/>
  <c r="T195" i="13"/>
  <c r="AH195" i="13" s="1"/>
  <c r="R196" i="13"/>
  <c r="S196" i="13"/>
  <c r="T196" i="13"/>
  <c r="AH196" i="13" s="1"/>
  <c r="R197" i="13"/>
  <c r="S197" i="13"/>
  <c r="T197" i="13"/>
  <c r="AH197" i="13" s="1"/>
  <c r="R198" i="13"/>
  <c r="S198" i="13"/>
  <c r="T198" i="13"/>
  <c r="AH198" i="13" s="1"/>
  <c r="R199" i="13"/>
  <c r="S199" i="13"/>
  <c r="T199" i="13"/>
  <c r="AH199" i="13" s="1"/>
  <c r="R200" i="13"/>
  <c r="S200" i="13"/>
  <c r="T200" i="13"/>
  <c r="AH200" i="13" s="1"/>
  <c r="AI200" i="13" s="1"/>
  <c r="R201" i="13"/>
  <c r="S201" i="13"/>
  <c r="T201" i="13"/>
  <c r="AH201" i="13" s="1"/>
  <c r="R202" i="13"/>
  <c r="S202" i="13"/>
  <c r="T202" i="13"/>
  <c r="AH202" i="13" s="1"/>
  <c r="R370" i="13"/>
  <c r="S370" i="13"/>
  <c r="T370" i="13"/>
  <c r="AH370" i="13" s="1"/>
  <c r="R203" i="13"/>
  <c r="S203" i="13"/>
  <c r="T203" i="13"/>
  <c r="AH203" i="13" s="1"/>
  <c r="AJ203" i="13" s="1"/>
  <c r="R204" i="13"/>
  <c r="S204" i="13"/>
  <c r="T204" i="13"/>
  <c r="AH204" i="13" s="1"/>
  <c r="R205" i="13"/>
  <c r="S205" i="13"/>
  <c r="T205" i="13"/>
  <c r="AH205" i="13" s="1"/>
  <c r="R206" i="13"/>
  <c r="S206" i="13"/>
  <c r="T206" i="13"/>
  <c r="AH206" i="13" s="1"/>
  <c r="R207" i="13"/>
  <c r="S207" i="13"/>
  <c r="T207" i="13"/>
  <c r="AH207" i="13" s="1"/>
  <c r="AI207" i="13" s="1"/>
  <c r="R208" i="13"/>
  <c r="S208" i="13"/>
  <c r="T208" i="13"/>
  <c r="AH208" i="13" s="1"/>
  <c r="R209" i="13"/>
  <c r="S209" i="13"/>
  <c r="T209" i="13"/>
  <c r="AH209" i="13" s="1"/>
  <c r="R210" i="13"/>
  <c r="S210" i="13"/>
  <c r="T210" i="13"/>
  <c r="AH210" i="13" s="1"/>
  <c r="R211" i="13"/>
  <c r="S211" i="13"/>
  <c r="T211" i="13"/>
  <c r="AH211" i="13" s="1"/>
  <c r="R212" i="13"/>
  <c r="S212" i="13"/>
  <c r="T212" i="13"/>
  <c r="AH212" i="13" s="1"/>
  <c r="R213" i="13"/>
  <c r="S213" i="13"/>
  <c r="T213" i="13"/>
  <c r="AH213" i="13" s="1"/>
  <c r="R214" i="13"/>
  <c r="S214" i="13"/>
  <c r="T214" i="13"/>
  <c r="AH214" i="13" s="1"/>
  <c r="R215" i="13"/>
  <c r="S215" i="13"/>
  <c r="T215" i="13"/>
  <c r="AH215" i="13" s="1"/>
  <c r="R216" i="13"/>
  <c r="S216" i="13"/>
  <c r="T216" i="13"/>
  <c r="AH216" i="13" s="1"/>
  <c r="R217" i="13"/>
  <c r="S217" i="13"/>
  <c r="T217" i="13"/>
  <c r="AH217" i="13" s="1"/>
  <c r="AJ217" i="13" s="1"/>
  <c r="R218" i="13"/>
  <c r="S218" i="13"/>
  <c r="T218" i="13"/>
  <c r="R219" i="13"/>
  <c r="S219" i="13"/>
  <c r="T219" i="13"/>
  <c r="AH219" i="13" s="1"/>
  <c r="R220" i="13"/>
  <c r="S220" i="13"/>
  <c r="T220" i="13"/>
  <c r="AH220" i="13" s="1"/>
  <c r="R221" i="13"/>
  <c r="S221" i="13"/>
  <c r="T221" i="13"/>
  <c r="AH221" i="13" s="1"/>
  <c r="AJ221" i="13" s="1"/>
  <c r="R222" i="13"/>
  <c r="S222" i="13"/>
  <c r="T222" i="13"/>
  <c r="AH222" i="13" s="1"/>
  <c r="R223" i="13"/>
  <c r="S223" i="13"/>
  <c r="T223" i="13"/>
  <c r="AH223" i="13" s="1"/>
  <c r="R367" i="13"/>
  <c r="S367" i="13"/>
  <c r="T367" i="13"/>
  <c r="AH367" i="13" s="1"/>
  <c r="R224" i="13"/>
  <c r="S224" i="13"/>
  <c r="T224" i="13"/>
  <c r="AH224" i="13" s="1"/>
  <c r="AJ224" i="13" s="1"/>
  <c r="R225" i="13"/>
  <c r="S225" i="13"/>
  <c r="T225" i="13"/>
  <c r="R226" i="13"/>
  <c r="S226" i="13"/>
  <c r="T226" i="13"/>
  <c r="AH226" i="13" s="1"/>
  <c r="AI226" i="13" s="1"/>
  <c r="R227" i="13"/>
  <c r="S227" i="13"/>
  <c r="T227" i="13"/>
  <c r="AH227" i="13" s="1"/>
  <c r="R228" i="13"/>
  <c r="S228" i="13"/>
  <c r="T228" i="13"/>
  <c r="AH228" i="13" s="1"/>
  <c r="R229" i="13"/>
  <c r="S229" i="13"/>
  <c r="T229" i="13"/>
  <c r="AH229" i="13" s="1"/>
  <c r="R230" i="13"/>
  <c r="S230" i="13"/>
  <c r="T230" i="13"/>
  <c r="AH230" i="13" s="1"/>
  <c r="AI230" i="13" s="1"/>
  <c r="R231" i="13"/>
  <c r="S231" i="13"/>
  <c r="T231" i="13"/>
  <c r="AH231" i="13" s="1"/>
  <c r="R232" i="13"/>
  <c r="S232" i="13"/>
  <c r="T232" i="13"/>
  <c r="AH232" i="13" s="1"/>
  <c r="R233" i="13"/>
  <c r="S233" i="13"/>
  <c r="T233" i="13"/>
  <c r="AH233" i="13" s="1"/>
  <c r="AI233" i="13" s="1"/>
  <c r="R234" i="13"/>
  <c r="S234" i="13"/>
  <c r="T234" i="13"/>
  <c r="AH234" i="13" s="1"/>
  <c r="R235" i="13"/>
  <c r="S235" i="13"/>
  <c r="T235" i="13"/>
  <c r="AH235" i="13" s="1"/>
  <c r="AJ235" i="13" s="1"/>
  <c r="R236" i="13"/>
  <c r="S236" i="13"/>
  <c r="T236" i="13"/>
  <c r="AH236" i="13" s="1"/>
  <c r="R237" i="13"/>
  <c r="S237" i="13"/>
  <c r="T237" i="13"/>
  <c r="AH237" i="13" s="1"/>
  <c r="R238" i="13"/>
  <c r="S238" i="13"/>
  <c r="T238" i="13"/>
  <c r="AH238" i="13" s="1"/>
  <c r="AI238" i="13" s="1"/>
  <c r="R239" i="13"/>
  <c r="S239" i="13"/>
  <c r="T239" i="13"/>
  <c r="AH239" i="13" s="1"/>
  <c r="R240" i="13"/>
  <c r="S240" i="13"/>
  <c r="T240" i="13"/>
  <c r="AH240" i="13" s="1"/>
  <c r="R241" i="13"/>
  <c r="S241" i="13"/>
  <c r="T241" i="13"/>
  <c r="AH241" i="13" s="1"/>
  <c r="R242" i="13"/>
  <c r="S242" i="13"/>
  <c r="T242" i="13"/>
  <c r="AH242" i="13" s="1"/>
  <c r="R243" i="13"/>
  <c r="S243" i="13"/>
  <c r="T243" i="13"/>
  <c r="AH243" i="13" s="1"/>
  <c r="R244" i="13"/>
  <c r="S244" i="13"/>
  <c r="T244" i="13"/>
  <c r="AH244" i="13" s="1"/>
  <c r="R245" i="13"/>
  <c r="S245" i="13"/>
  <c r="T245" i="13"/>
  <c r="AH245" i="13" s="1"/>
  <c r="R246" i="13"/>
  <c r="S246" i="13"/>
  <c r="T246" i="13"/>
  <c r="AH246" i="13" s="1"/>
  <c r="R247" i="13"/>
  <c r="S247" i="13"/>
  <c r="T247" i="13"/>
  <c r="AH247" i="13" s="1"/>
  <c r="R248" i="13"/>
  <c r="S248" i="13"/>
  <c r="T248" i="13"/>
  <c r="AH248" i="13" s="1"/>
  <c r="R249" i="13"/>
  <c r="S249" i="13"/>
  <c r="T249" i="13"/>
  <c r="AH249" i="13" s="1"/>
  <c r="R250" i="13"/>
  <c r="S250" i="13"/>
  <c r="T250" i="13"/>
  <c r="AH250" i="13" s="1"/>
  <c r="AI250" i="13" s="1"/>
  <c r="R251" i="13"/>
  <c r="S251" i="13"/>
  <c r="T251" i="13"/>
  <c r="AH251" i="13" s="1"/>
  <c r="R252" i="13"/>
  <c r="S252" i="13"/>
  <c r="T252" i="13"/>
  <c r="AH252" i="13" s="1"/>
  <c r="R253" i="13"/>
  <c r="S253" i="13"/>
  <c r="T253" i="13"/>
  <c r="AH253" i="13" s="1"/>
  <c r="AI253" i="13" s="1"/>
  <c r="R254" i="13"/>
  <c r="S254" i="13"/>
  <c r="T254" i="13"/>
  <c r="AH254" i="13" s="1"/>
  <c r="AI254" i="13" s="1"/>
  <c r="R255" i="13"/>
  <c r="S255" i="13"/>
  <c r="T255" i="13"/>
  <c r="AH255" i="13" s="1"/>
  <c r="AI255" i="13" s="1"/>
  <c r="R256" i="13"/>
  <c r="S256" i="13"/>
  <c r="T256" i="13"/>
  <c r="AH256" i="13" s="1"/>
  <c r="R257" i="13"/>
  <c r="S257" i="13"/>
  <c r="T257" i="13"/>
  <c r="AH257" i="13" s="1"/>
  <c r="R258" i="13"/>
  <c r="S258" i="13"/>
  <c r="T258" i="13"/>
  <c r="AH258" i="13" s="1"/>
  <c r="R259" i="13"/>
  <c r="S259" i="13"/>
  <c r="T259" i="13"/>
  <c r="AH259" i="13" s="1"/>
  <c r="AI259" i="13" s="1"/>
  <c r="R260" i="13"/>
  <c r="S260" i="13"/>
  <c r="T260" i="13"/>
  <c r="AH260" i="13" s="1"/>
  <c r="R261" i="13"/>
  <c r="S261" i="13"/>
  <c r="T261" i="13"/>
  <c r="AH261" i="13" s="1"/>
  <c r="R262" i="13"/>
  <c r="S262" i="13"/>
  <c r="T262" i="13"/>
  <c r="AH262" i="13" s="1"/>
  <c r="AJ262" i="13" s="1"/>
  <c r="R263" i="13"/>
  <c r="S263" i="13"/>
  <c r="T263" i="13"/>
  <c r="AH263" i="13" s="1"/>
  <c r="AJ263" i="13" s="1"/>
  <c r="R264" i="13"/>
  <c r="S264" i="13"/>
  <c r="T264" i="13"/>
  <c r="AH264" i="13" s="1"/>
  <c r="R265" i="13"/>
  <c r="S265" i="13"/>
  <c r="T265" i="13"/>
  <c r="AH265" i="13" s="1"/>
  <c r="R266" i="13"/>
  <c r="S266" i="13"/>
  <c r="T266" i="13"/>
  <c r="AH266" i="13" s="1"/>
  <c r="AI266" i="13" s="1"/>
  <c r="R267" i="13"/>
  <c r="S267" i="13"/>
  <c r="T267" i="13"/>
  <c r="AH267" i="13" s="1"/>
  <c r="R268" i="13"/>
  <c r="S268" i="13"/>
  <c r="T268" i="13"/>
  <c r="AH268" i="13" s="1"/>
  <c r="R269" i="13"/>
  <c r="S269" i="13"/>
  <c r="T269" i="13"/>
  <c r="AH269" i="13" s="1"/>
  <c r="R270" i="13"/>
  <c r="S270" i="13"/>
  <c r="T270" i="13"/>
  <c r="AH270" i="13" s="1"/>
  <c r="R271" i="13"/>
  <c r="S271" i="13"/>
  <c r="T271" i="13"/>
  <c r="AH271" i="13" s="1"/>
  <c r="AJ271" i="13" s="1"/>
  <c r="R272" i="13"/>
  <c r="S272" i="13"/>
  <c r="T272" i="13"/>
  <c r="AH272" i="13" s="1"/>
  <c r="R273" i="13"/>
  <c r="S273" i="13"/>
  <c r="T273" i="13"/>
  <c r="AH273" i="13" s="1"/>
  <c r="AJ273" i="13" s="1"/>
  <c r="R274" i="13"/>
  <c r="S274" i="13"/>
  <c r="T274" i="13"/>
  <c r="AH274" i="13" s="1"/>
  <c r="AI274" i="13" s="1"/>
  <c r="R275" i="13"/>
  <c r="S275" i="13"/>
  <c r="T275" i="13"/>
  <c r="AH275" i="13" s="1"/>
  <c r="R276" i="13"/>
  <c r="S276" i="13"/>
  <c r="T276" i="13"/>
  <c r="AH276" i="13" s="1"/>
  <c r="R277" i="13"/>
  <c r="S277" i="13"/>
  <c r="T277" i="13"/>
  <c r="AH277" i="13" s="1"/>
  <c r="AI277" i="13" s="1"/>
  <c r="R278" i="13"/>
  <c r="S278" i="13"/>
  <c r="T278" i="13"/>
  <c r="AH278" i="13" s="1"/>
  <c r="AI278" i="13" s="1"/>
  <c r="R279" i="13"/>
  <c r="S279" i="13"/>
  <c r="T279" i="13"/>
  <c r="AH279" i="13" s="1"/>
  <c r="R280" i="13"/>
  <c r="S280" i="13"/>
  <c r="T280" i="13"/>
  <c r="AH280" i="13" s="1"/>
  <c r="R281" i="13"/>
  <c r="S281" i="13"/>
  <c r="T281" i="13"/>
  <c r="AH281" i="13" s="1"/>
  <c r="AI281" i="13" s="1"/>
  <c r="R282" i="13"/>
  <c r="S282" i="13"/>
  <c r="T282" i="13"/>
  <c r="AH282" i="13" s="1"/>
  <c r="AI282" i="13" s="1"/>
  <c r="R283" i="13"/>
  <c r="S283" i="13"/>
  <c r="T283" i="13"/>
  <c r="AH283" i="13" s="1"/>
  <c r="AI283" i="13" s="1"/>
  <c r="R284" i="13"/>
  <c r="S284" i="13"/>
  <c r="T284" i="13"/>
  <c r="AH284" i="13" s="1"/>
  <c r="R285" i="13"/>
  <c r="S285" i="13"/>
  <c r="T285" i="13"/>
  <c r="AH285" i="13" s="1"/>
  <c r="R286" i="13"/>
  <c r="S286" i="13"/>
  <c r="T286" i="13"/>
  <c r="AH286" i="13" s="1"/>
  <c r="R287" i="13"/>
  <c r="S287" i="13"/>
  <c r="T287" i="13"/>
  <c r="AH287" i="13" s="1"/>
  <c r="R288" i="13"/>
  <c r="S288" i="13"/>
  <c r="T288" i="13"/>
  <c r="AH288" i="13" s="1"/>
  <c r="R289" i="13"/>
  <c r="S289" i="13"/>
  <c r="T289" i="13"/>
  <c r="AH289" i="13" s="1"/>
  <c r="AJ289" i="13" s="1"/>
  <c r="R290" i="13"/>
  <c r="S290" i="13"/>
  <c r="T290" i="13"/>
  <c r="AH290" i="13" s="1"/>
  <c r="R291" i="13"/>
  <c r="S291" i="13"/>
  <c r="T291" i="13"/>
  <c r="AH291" i="13" s="1"/>
  <c r="R292" i="13"/>
  <c r="S292" i="13"/>
  <c r="T292" i="13"/>
  <c r="AH292" i="13" s="1"/>
  <c r="R293" i="13"/>
  <c r="S293" i="13"/>
  <c r="T293" i="13"/>
  <c r="AH293" i="13" s="1"/>
  <c r="AI293" i="13" s="1"/>
  <c r="R294" i="13"/>
  <c r="S294" i="13"/>
  <c r="T294" i="13"/>
  <c r="AH294" i="13" s="1"/>
  <c r="R295" i="13"/>
  <c r="S295" i="13"/>
  <c r="T295" i="13"/>
  <c r="AH295" i="13" s="1"/>
  <c r="R296" i="13"/>
  <c r="S296" i="13"/>
  <c r="T296" i="13"/>
  <c r="AH296" i="13" s="1"/>
  <c r="AI296" i="13" s="1"/>
  <c r="R297" i="13"/>
  <c r="S297" i="13"/>
  <c r="T297" i="13"/>
  <c r="AH297" i="13" s="1"/>
  <c r="AI297" i="13" s="1"/>
  <c r="R298" i="13"/>
  <c r="S298" i="13"/>
  <c r="T298" i="13"/>
  <c r="AH298" i="13" s="1"/>
  <c r="R299" i="13"/>
  <c r="S299" i="13"/>
  <c r="T299" i="13"/>
  <c r="AH299" i="13" s="1"/>
  <c r="AJ299" i="13" s="1"/>
  <c r="R300" i="13"/>
  <c r="S300" i="13"/>
  <c r="T300" i="13"/>
  <c r="AH300" i="13" s="1"/>
  <c r="AJ300" i="13" s="1"/>
  <c r="R301" i="13"/>
  <c r="S301" i="13"/>
  <c r="T301" i="13"/>
  <c r="AH301" i="13" s="1"/>
  <c r="R302" i="13"/>
  <c r="S302" i="13"/>
  <c r="T302" i="13"/>
  <c r="AH302" i="13" s="1"/>
  <c r="AJ302" i="13" s="1"/>
  <c r="R303" i="13"/>
  <c r="S303" i="13"/>
  <c r="T303" i="13"/>
  <c r="AH303" i="13" s="1"/>
  <c r="AI303" i="13" s="1"/>
  <c r="R304" i="13"/>
  <c r="S304" i="13"/>
  <c r="T304" i="13"/>
  <c r="AH304" i="13" s="1"/>
  <c r="R305" i="13"/>
  <c r="S305" i="13"/>
  <c r="T305" i="13"/>
  <c r="AH305" i="13" s="1"/>
  <c r="R306" i="13"/>
  <c r="S306" i="13"/>
  <c r="T306" i="13"/>
  <c r="AH306" i="13" s="1"/>
  <c r="R307" i="13"/>
  <c r="S307" i="13"/>
  <c r="T307" i="13"/>
  <c r="AH307" i="13" s="1"/>
  <c r="R308" i="13"/>
  <c r="S308" i="13"/>
  <c r="T308" i="13"/>
  <c r="AH308" i="13" s="1"/>
  <c r="R309" i="13"/>
  <c r="S309" i="13"/>
  <c r="T309" i="13"/>
  <c r="AH309" i="13" s="1"/>
  <c r="AI309" i="13" s="1"/>
  <c r="R310" i="13"/>
  <c r="S310" i="13"/>
  <c r="T310" i="13"/>
  <c r="AH310" i="13" s="1"/>
  <c r="AI310" i="13" s="1"/>
  <c r="R311" i="13"/>
  <c r="S311" i="13"/>
  <c r="T311" i="13"/>
  <c r="AH311" i="13" s="1"/>
  <c r="R312" i="13"/>
  <c r="S312" i="13"/>
  <c r="T312" i="13"/>
  <c r="AH312" i="13" s="1"/>
  <c r="R313" i="13"/>
  <c r="S313" i="13"/>
  <c r="T313" i="13"/>
  <c r="AH313" i="13" s="1"/>
  <c r="R314" i="13"/>
  <c r="S314" i="13"/>
  <c r="T314" i="13"/>
  <c r="AH314" i="13" s="1"/>
  <c r="R315" i="13"/>
  <c r="S315" i="13"/>
  <c r="T315" i="13"/>
  <c r="AH315" i="13" s="1"/>
  <c r="R316" i="13"/>
  <c r="S316" i="13"/>
  <c r="T316" i="13"/>
  <c r="AH316" i="13" s="1"/>
  <c r="R317" i="13"/>
  <c r="S317" i="13"/>
  <c r="T317" i="13"/>
  <c r="AH317" i="13" s="1"/>
  <c r="AI317" i="13" s="1"/>
  <c r="R318" i="13"/>
  <c r="S318" i="13"/>
  <c r="T318" i="13"/>
  <c r="AH318" i="13" s="1"/>
  <c r="AJ318" i="13" s="1"/>
  <c r="R319" i="13"/>
  <c r="S319" i="13"/>
  <c r="T319" i="13"/>
  <c r="AH319" i="13" s="1"/>
  <c r="R320" i="13"/>
  <c r="S320" i="13"/>
  <c r="T320" i="13"/>
  <c r="AH320" i="13" s="1"/>
  <c r="AJ320" i="13" s="1"/>
  <c r="R321" i="13"/>
  <c r="S321" i="13"/>
  <c r="T321" i="13"/>
  <c r="AH321" i="13" s="1"/>
  <c r="AJ321" i="13" s="1"/>
  <c r="R322" i="13"/>
  <c r="S322" i="13"/>
  <c r="T322" i="13"/>
  <c r="AH322" i="13" s="1"/>
  <c r="R323" i="13"/>
  <c r="S323" i="13"/>
  <c r="T323" i="13"/>
  <c r="AH323" i="13" s="1"/>
  <c r="AJ323" i="13" s="1"/>
  <c r="R324" i="13"/>
  <c r="S324" i="13"/>
  <c r="T324" i="13"/>
  <c r="AH324" i="13" s="1"/>
  <c r="AI324" i="13" s="1"/>
  <c r="R325" i="13"/>
  <c r="S325" i="13"/>
  <c r="T325" i="13"/>
  <c r="AH325" i="13" s="1"/>
  <c r="R326" i="13"/>
  <c r="S326" i="13"/>
  <c r="T326" i="13"/>
  <c r="AH326" i="13" s="1"/>
  <c r="R327" i="13"/>
  <c r="S327" i="13"/>
  <c r="T327" i="13"/>
  <c r="AH327" i="13" s="1"/>
  <c r="R328" i="13"/>
  <c r="S328" i="13"/>
  <c r="T328" i="13"/>
  <c r="AH328" i="13" s="1"/>
  <c r="R329" i="13"/>
  <c r="S329" i="13"/>
  <c r="T329" i="13"/>
  <c r="AH329" i="13" s="1"/>
  <c r="AJ329" i="13" s="1"/>
  <c r="R330" i="13"/>
  <c r="S330" i="13"/>
  <c r="T330" i="13"/>
  <c r="AH330" i="13" s="1"/>
  <c r="R331" i="13"/>
  <c r="S331" i="13"/>
  <c r="T331" i="13"/>
  <c r="AH331" i="13" s="1"/>
  <c r="AJ331" i="13" s="1"/>
  <c r="R332" i="13"/>
  <c r="S332" i="13"/>
  <c r="T332" i="13"/>
  <c r="AH332" i="13" s="1"/>
  <c r="R333" i="13"/>
  <c r="S333" i="13"/>
  <c r="T333" i="13"/>
  <c r="AH333" i="13" s="1"/>
  <c r="R334" i="13"/>
  <c r="S334" i="13"/>
  <c r="T334" i="13"/>
  <c r="AH334" i="13" s="1"/>
  <c r="R335" i="13"/>
  <c r="S335" i="13"/>
  <c r="T335" i="13"/>
  <c r="AH335" i="13" s="1"/>
  <c r="R336" i="13"/>
  <c r="S336" i="13"/>
  <c r="T336" i="13"/>
  <c r="R337" i="13"/>
  <c r="S337" i="13"/>
  <c r="T337" i="13"/>
  <c r="AH337" i="13" s="1"/>
  <c r="AJ337" i="13" s="1"/>
  <c r="R338" i="13"/>
  <c r="S338" i="13"/>
  <c r="T338" i="13"/>
  <c r="AH338" i="13" s="1"/>
  <c r="R339" i="13"/>
  <c r="S339" i="13"/>
  <c r="T339" i="13"/>
  <c r="AH339" i="13" s="1"/>
  <c r="AI339" i="13" s="1"/>
  <c r="R340" i="13"/>
  <c r="S340" i="13"/>
  <c r="T340" i="13"/>
  <c r="AH340" i="13" s="1"/>
  <c r="R341" i="13"/>
  <c r="S341" i="13"/>
  <c r="T341" i="13"/>
  <c r="AH341" i="13" s="1"/>
  <c r="AJ341" i="13" s="1"/>
  <c r="R342" i="13"/>
  <c r="S342" i="13"/>
  <c r="T342" i="13"/>
  <c r="AH342" i="13" s="1"/>
  <c r="AI342" i="13" s="1"/>
  <c r="R343" i="13"/>
  <c r="S343" i="13"/>
  <c r="T343" i="13"/>
  <c r="AH343" i="13" s="1"/>
  <c r="AI343" i="13" s="1"/>
  <c r="R344" i="13"/>
  <c r="S344" i="13"/>
  <c r="T344" i="13"/>
  <c r="AH344" i="13" s="1"/>
  <c r="AJ344" i="13" s="1"/>
  <c r="R345" i="13"/>
  <c r="S345" i="13"/>
  <c r="T345" i="13"/>
  <c r="AH345" i="13" s="1"/>
  <c r="R346" i="13"/>
  <c r="S346" i="13"/>
  <c r="T346" i="13"/>
  <c r="AH346" i="13" s="1"/>
  <c r="R368" i="13"/>
  <c r="S368" i="13"/>
  <c r="T368" i="13"/>
  <c r="AH368" i="13" s="1"/>
  <c r="AJ368" i="13" s="1"/>
  <c r="R347" i="13"/>
  <c r="S347" i="13"/>
  <c r="T347" i="13"/>
  <c r="AH347" i="13" s="1"/>
  <c r="AJ347" i="13" s="1"/>
  <c r="R348" i="13"/>
  <c r="S348" i="13"/>
  <c r="T348" i="13"/>
  <c r="AH348" i="13" s="1"/>
  <c r="R349" i="13"/>
  <c r="S349" i="13"/>
  <c r="T349" i="13"/>
  <c r="AH349" i="13" s="1"/>
  <c r="AJ349" i="13" s="1"/>
  <c r="R350" i="13"/>
  <c r="S350" i="13"/>
  <c r="T350" i="13"/>
  <c r="AH350" i="13" s="1"/>
  <c r="R351" i="13"/>
  <c r="S351" i="13"/>
  <c r="T351" i="13"/>
  <c r="AH351" i="13" s="1"/>
  <c r="R352" i="13"/>
  <c r="S352" i="13"/>
  <c r="T352" i="13"/>
  <c r="AH352" i="13" s="1"/>
  <c r="R353" i="13"/>
  <c r="S353" i="13"/>
  <c r="T353" i="13"/>
  <c r="AH353" i="13" s="1"/>
  <c r="R354" i="13"/>
  <c r="S354" i="13"/>
  <c r="T354" i="13"/>
  <c r="AH354" i="13" s="1"/>
  <c r="R355" i="13"/>
  <c r="S355" i="13"/>
  <c r="T355" i="13"/>
  <c r="AH355" i="13" s="1"/>
  <c r="R356" i="13"/>
  <c r="S356" i="13"/>
  <c r="T356" i="13"/>
  <c r="AH356" i="13" s="1"/>
  <c r="AJ356" i="13" s="1"/>
  <c r="R357" i="13"/>
  <c r="S357" i="13"/>
  <c r="T357" i="13"/>
  <c r="AH357" i="13" s="1"/>
  <c r="R358" i="13"/>
  <c r="S358" i="13"/>
  <c r="T358" i="13"/>
  <c r="AH358" i="13" s="1"/>
  <c r="R359" i="13"/>
  <c r="S359" i="13"/>
  <c r="T359" i="13"/>
  <c r="AH359" i="13" s="1"/>
  <c r="AI359" i="13" s="1"/>
  <c r="R360" i="13"/>
  <c r="S360" i="13"/>
  <c r="T360" i="13"/>
  <c r="AH360" i="13" s="1"/>
  <c r="R361" i="13"/>
  <c r="S361" i="13"/>
  <c r="T361" i="13"/>
  <c r="AH361" i="13" s="1"/>
  <c r="R362" i="13"/>
  <c r="S362" i="13"/>
  <c r="T362" i="13"/>
  <c r="AH362" i="13" s="1"/>
  <c r="R363" i="13"/>
  <c r="S363" i="13"/>
  <c r="T363" i="13"/>
  <c r="AH363" i="13" s="1"/>
  <c r="AI363" i="13" s="1"/>
  <c r="R364" i="13"/>
  <c r="S364" i="13"/>
  <c r="T364" i="13"/>
  <c r="AH364" i="13" s="1"/>
  <c r="AJ364" i="13" s="1"/>
  <c r="T5" i="13"/>
  <c r="AH5" i="13" s="1"/>
  <c r="AI5" i="13" s="1"/>
  <c r="S5" i="13"/>
  <c r="R5" i="13"/>
  <c r="O6" i="13"/>
  <c r="P6" i="13"/>
  <c r="Q6" i="13"/>
  <c r="AE6" i="13" s="1"/>
  <c r="O7" i="13"/>
  <c r="P7" i="13"/>
  <c r="Q7" i="13"/>
  <c r="AE7" i="13" s="1"/>
  <c r="O8" i="13"/>
  <c r="P8" i="13"/>
  <c r="Q8" i="13"/>
  <c r="AE8" i="13" s="1"/>
  <c r="O9" i="13"/>
  <c r="P9" i="13"/>
  <c r="Q9" i="13"/>
  <c r="AE9" i="13" s="1"/>
  <c r="O10" i="13"/>
  <c r="P10" i="13"/>
  <c r="Q10" i="13"/>
  <c r="AE10" i="13" s="1"/>
  <c r="AF10" i="13" s="1"/>
  <c r="O11" i="13"/>
  <c r="P11" i="13"/>
  <c r="Q11" i="13"/>
  <c r="AE11" i="13" s="1"/>
  <c r="O12" i="13"/>
  <c r="P12" i="13"/>
  <c r="Q12" i="13"/>
  <c r="AE12" i="13" s="1"/>
  <c r="O13" i="13"/>
  <c r="P13" i="13"/>
  <c r="Q13" i="13"/>
  <c r="AE13" i="13" s="1"/>
  <c r="O14" i="13"/>
  <c r="P14" i="13"/>
  <c r="Q14" i="13"/>
  <c r="AE14" i="13" s="1"/>
  <c r="AF14" i="13" s="1"/>
  <c r="O15" i="13"/>
  <c r="P15" i="13"/>
  <c r="Q15" i="13"/>
  <c r="AE15" i="13" s="1"/>
  <c r="O16" i="13"/>
  <c r="P16" i="13"/>
  <c r="Q16" i="13"/>
  <c r="AE16" i="13" s="1"/>
  <c r="O17" i="13"/>
  <c r="P17" i="13"/>
  <c r="Q17" i="13"/>
  <c r="AE17" i="13" s="1"/>
  <c r="AF17" i="13" s="1"/>
  <c r="O18" i="13"/>
  <c r="P18" i="13"/>
  <c r="Q18" i="13"/>
  <c r="AE18" i="13" s="1"/>
  <c r="O366" i="13"/>
  <c r="P366" i="13"/>
  <c r="Q366" i="13"/>
  <c r="AE366" i="13" s="1"/>
  <c r="AF366" i="13" s="1"/>
  <c r="O19" i="13"/>
  <c r="P19" i="13"/>
  <c r="Q19" i="13"/>
  <c r="AE19" i="13" s="1"/>
  <c r="O20" i="13"/>
  <c r="P20" i="13"/>
  <c r="Q20" i="13"/>
  <c r="AE20" i="13" s="1"/>
  <c r="O21" i="13"/>
  <c r="P21" i="13"/>
  <c r="Q21" i="13"/>
  <c r="AE21" i="13" s="1"/>
  <c r="O22" i="13"/>
  <c r="P22" i="13"/>
  <c r="Q22" i="13"/>
  <c r="AE22" i="13" s="1"/>
  <c r="O23" i="13"/>
  <c r="P23" i="13"/>
  <c r="Q23" i="13"/>
  <c r="AE23" i="13" s="1"/>
  <c r="O24" i="13"/>
  <c r="P24" i="13"/>
  <c r="Q24" i="13"/>
  <c r="AE24" i="13" s="1"/>
  <c r="AF24" i="13" s="1"/>
  <c r="O25" i="13"/>
  <c r="P25" i="13"/>
  <c r="Q25" i="13"/>
  <c r="AE25" i="13" s="1"/>
  <c r="AF25" i="13" s="1"/>
  <c r="O26" i="13"/>
  <c r="P26" i="13"/>
  <c r="Q26" i="13"/>
  <c r="AE26" i="13" s="1"/>
  <c r="O27" i="13"/>
  <c r="P27" i="13"/>
  <c r="Q27" i="13"/>
  <c r="AE27" i="13" s="1"/>
  <c r="O28" i="13"/>
  <c r="P28" i="13"/>
  <c r="Q28" i="13"/>
  <c r="AE28" i="13" s="1"/>
  <c r="AF28" i="13" s="1"/>
  <c r="O29" i="13"/>
  <c r="P29" i="13"/>
  <c r="Q29" i="13"/>
  <c r="AE29" i="13" s="1"/>
  <c r="O30" i="13"/>
  <c r="P30" i="13"/>
  <c r="Q30" i="13"/>
  <c r="AE30" i="13" s="1"/>
  <c r="O31" i="13"/>
  <c r="P31" i="13"/>
  <c r="Q31" i="13"/>
  <c r="AE31" i="13" s="1"/>
  <c r="O32" i="13"/>
  <c r="P32" i="13"/>
  <c r="Q32" i="13"/>
  <c r="AE32" i="13" s="1"/>
  <c r="O369" i="13"/>
  <c r="P369" i="13"/>
  <c r="Q369" i="13"/>
  <c r="AE369" i="13" s="1"/>
  <c r="O33" i="13"/>
  <c r="P33" i="13"/>
  <c r="Q33" i="13"/>
  <c r="AE33" i="13" s="1"/>
  <c r="O34" i="13"/>
  <c r="P34" i="13"/>
  <c r="Q34" i="13"/>
  <c r="AE34" i="13" s="1"/>
  <c r="O35" i="13"/>
  <c r="P35" i="13"/>
  <c r="Q35" i="13"/>
  <c r="AE35" i="13" s="1"/>
  <c r="O36" i="13"/>
  <c r="P36" i="13"/>
  <c r="Q36" i="13"/>
  <c r="AE36" i="13" s="1"/>
  <c r="O37" i="13"/>
  <c r="P37" i="13"/>
  <c r="Q37" i="13"/>
  <c r="AE37" i="13" s="1"/>
  <c r="O38" i="13"/>
  <c r="P38" i="13"/>
  <c r="Q38" i="13"/>
  <c r="AE38" i="13" s="1"/>
  <c r="AG38" i="13" s="1"/>
  <c r="O39" i="13"/>
  <c r="P39" i="13"/>
  <c r="Q39" i="13"/>
  <c r="AE39" i="13" s="1"/>
  <c r="O40" i="13"/>
  <c r="P40" i="13"/>
  <c r="Q40" i="13"/>
  <c r="AE40" i="13" s="1"/>
  <c r="O41" i="13"/>
  <c r="P41" i="13"/>
  <c r="Q41" i="13"/>
  <c r="AE41" i="13" s="1"/>
  <c r="O42" i="13"/>
  <c r="P42" i="13"/>
  <c r="Q42" i="13"/>
  <c r="AE42" i="13" s="1"/>
  <c r="O43" i="13"/>
  <c r="P43" i="13"/>
  <c r="Q43" i="13"/>
  <c r="AE43" i="13" s="1"/>
  <c r="O44" i="13"/>
  <c r="P44" i="13"/>
  <c r="Q44" i="13"/>
  <c r="AE44" i="13" s="1"/>
  <c r="O45" i="13"/>
  <c r="P45" i="13"/>
  <c r="Q45" i="13"/>
  <c r="AE45" i="13" s="1"/>
  <c r="O46" i="13"/>
  <c r="P46" i="13"/>
  <c r="Q46" i="13"/>
  <c r="AE46" i="13" s="1"/>
  <c r="O47" i="13"/>
  <c r="P47" i="13"/>
  <c r="Q47" i="13"/>
  <c r="AE47" i="13" s="1"/>
  <c r="O48" i="13"/>
  <c r="P48" i="13"/>
  <c r="Q48" i="13"/>
  <c r="AE48" i="13" s="1"/>
  <c r="O49" i="13"/>
  <c r="P49" i="13"/>
  <c r="Q49" i="13"/>
  <c r="AE49" i="13" s="1"/>
  <c r="O50" i="13"/>
  <c r="P50" i="13"/>
  <c r="Q50" i="13"/>
  <c r="AE50" i="13" s="1"/>
  <c r="O51" i="13"/>
  <c r="P51" i="13"/>
  <c r="Q51" i="13"/>
  <c r="AE51" i="13" s="1"/>
  <c r="AF51" i="13" s="1"/>
  <c r="O52" i="13"/>
  <c r="P52" i="13"/>
  <c r="Q52" i="13"/>
  <c r="AE52" i="13" s="1"/>
  <c r="O53" i="13"/>
  <c r="P53" i="13"/>
  <c r="Q53" i="13"/>
  <c r="AE53" i="13" s="1"/>
  <c r="O54" i="13"/>
  <c r="P54" i="13"/>
  <c r="Q54" i="13"/>
  <c r="AE54" i="13" s="1"/>
  <c r="O55" i="13"/>
  <c r="P55" i="13"/>
  <c r="Q55" i="13"/>
  <c r="AE55" i="13" s="1"/>
  <c r="O56" i="13"/>
  <c r="P56" i="13"/>
  <c r="Q56" i="13"/>
  <c r="AE56" i="13" s="1"/>
  <c r="O57" i="13"/>
  <c r="P57" i="13"/>
  <c r="Q57" i="13"/>
  <c r="AE57" i="13" s="1"/>
  <c r="AF57" i="13" s="1"/>
  <c r="O58" i="13"/>
  <c r="P58" i="13"/>
  <c r="Q58" i="13"/>
  <c r="AE58" i="13" s="1"/>
  <c r="O59" i="13"/>
  <c r="P59" i="13"/>
  <c r="Q59" i="13"/>
  <c r="AE59" i="13" s="1"/>
  <c r="O60" i="13"/>
  <c r="P60" i="13"/>
  <c r="Q60" i="13"/>
  <c r="AE60" i="13" s="1"/>
  <c r="O61" i="13"/>
  <c r="P61" i="13"/>
  <c r="Q61" i="13"/>
  <c r="AE61" i="13" s="1"/>
  <c r="O62" i="13"/>
  <c r="P62" i="13"/>
  <c r="Q62" i="13"/>
  <c r="AE62" i="13" s="1"/>
  <c r="O63" i="13"/>
  <c r="P63" i="13"/>
  <c r="Q63" i="13"/>
  <c r="AE63" i="13" s="1"/>
  <c r="O64" i="13"/>
  <c r="P64" i="13"/>
  <c r="Q64" i="13"/>
  <c r="AE64" i="13" s="1"/>
  <c r="AF64" i="13" s="1"/>
  <c r="O65" i="13"/>
  <c r="P65" i="13"/>
  <c r="Q65" i="13"/>
  <c r="AE65" i="13" s="1"/>
  <c r="O66" i="13"/>
  <c r="P66" i="13"/>
  <c r="Q66" i="13"/>
  <c r="AE66" i="13" s="1"/>
  <c r="O67" i="13"/>
  <c r="P67" i="13"/>
  <c r="Q67" i="13"/>
  <c r="AE67" i="13" s="1"/>
  <c r="O68" i="13"/>
  <c r="P68" i="13"/>
  <c r="Q68" i="13"/>
  <c r="AE68" i="13" s="1"/>
  <c r="O69" i="13"/>
  <c r="P69" i="13"/>
  <c r="Q69" i="13"/>
  <c r="AE69" i="13" s="1"/>
  <c r="O70" i="13"/>
  <c r="P70" i="13"/>
  <c r="Q70" i="13"/>
  <c r="AE70" i="13" s="1"/>
  <c r="AG70" i="13" s="1"/>
  <c r="O71" i="13"/>
  <c r="P71" i="13"/>
  <c r="Q71" i="13"/>
  <c r="AE71" i="13" s="1"/>
  <c r="O72" i="13"/>
  <c r="P72" i="13"/>
  <c r="Q72" i="13"/>
  <c r="AE72" i="13" s="1"/>
  <c r="O73" i="13"/>
  <c r="P73" i="13"/>
  <c r="Q73" i="13"/>
  <c r="AE73" i="13" s="1"/>
  <c r="O74" i="13"/>
  <c r="P74" i="13"/>
  <c r="Q74" i="13"/>
  <c r="AE74" i="13" s="1"/>
  <c r="AF74" i="13" s="1"/>
  <c r="O75" i="13"/>
  <c r="P75" i="13"/>
  <c r="Q75" i="13"/>
  <c r="AE75" i="13" s="1"/>
  <c r="O76" i="13"/>
  <c r="P76" i="13"/>
  <c r="Q76" i="13"/>
  <c r="AE76" i="13" s="1"/>
  <c r="O77" i="13"/>
  <c r="P77" i="13"/>
  <c r="Q77" i="13"/>
  <c r="AE77" i="13" s="1"/>
  <c r="AF77" i="13" s="1"/>
  <c r="O78" i="13"/>
  <c r="P78" i="13"/>
  <c r="Q78" i="13"/>
  <c r="AE78" i="13" s="1"/>
  <c r="O79" i="13"/>
  <c r="P79" i="13"/>
  <c r="Q79" i="13"/>
  <c r="AE79" i="13" s="1"/>
  <c r="O80" i="13"/>
  <c r="P80" i="13"/>
  <c r="Q80" i="13"/>
  <c r="AE80" i="13" s="1"/>
  <c r="O81" i="13"/>
  <c r="P81" i="13"/>
  <c r="Q81" i="13"/>
  <c r="AE81" i="13" s="1"/>
  <c r="O82" i="13"/>
  <c r="P82" i="13"/>
  <c r="Q82" i="13"/>
  <c r="AE82" i="13" s="1"/>
  <c r="O83" i="13"/>
  <c r="P83" i="13"/>
  <c r="Q83" i="13"/>
  <c r="AE83" i="13" s="1"/>
  <c r="O84" i="13"/>
  <c r="P84" i="13"/>
  <c r="Q84" i="13"/>
  <c r="AE84" i="13" s="1"/>
  <c r="O85" i="13"/>
  <c r="P85" i="13"/>
  <c r="Q85" i="13"/>
  <c r="AE85" i="13" s="1"/>
  <c r="O86" i="13"/>
  <c r="P86" i="13"/>
  <c r="Q86" i="13"/>
  <c r="AE86" i="13" s="1"/>
  <c r="AG86" i="13" s="1"/>
  <c r="O87" i="13"/>
  <c r="P87" i="13"/>
  <c r="Q87" i="13"/>
  <c r="AE87" i="13" s="1"/>
  <c r="O88" i="13"/>
  <c r="P88" i="13"/>
  <c r="Q88" i="13"/>
  <c r="AE88" i="13" s="1"/>
  <c r="O89" i="13"/>
  <c r="P89" i="13"/>
  <c r="Q89" i="13"/>
  <c r="AE89" i="13" s="1"/>
  <c r="O90" i="13"/>
  <c r="P90" i="13"/>
  <c r="Q90" i="13"/>
  <c r="AE90" i="13" s="1"/>
  <c r="AF90" i="13" s="1"/>
  <c r="O91" i="13"/>
  <c r="P91" i="13"/>
  <c r="Q91" i="13"/>
  <c r="AE91" i="13" s="1"/>
  <c r="O92" i="13"/>
  <c r="P92" i="13"/>
  <c r="Q92" i="13"/>
  <c r="AE92" i="13" s="1"/>
  <c r="O93" i="13"/>
  <c r="P93" i="13"/>
  <c r="Q93" i="13"/>
  <c r="AE93" i="13" s="1"/>
  <c r="O94" i="13"/>
  <c r="P94" i="13"/>
  <c r="Q94" i="13"/>
  <c r="AE94" i="13" s="1"/>
  <c r="O95" i="13"/>
  <c r="P95" i="13"/>
  <c r="Q95" i="13"/>
  <c r="AE95" i="13" s="1"/>
  <c r="O96" i="13"/>
  <c r="P96" i="13"/>
  <c r="Q96" i="13"/>
  <c r="AE96" i="13" s="1"/>
  <c r="O97" i="13"/>
  <c r="P97" i="13"/>
  <c r="Q97" i="13"/>
  <c r="AE97" i="13" s="1"/>
  <c r="O98" i="13"/>
  <c r="P98" i="13"/>
  <c r="Q98" i="13"/>
  <c r="AE98" i="13" s="1"/>
  <c r="O99" i="13"/>
  <c r="P99" i="13"/>
  <c r="Q99" i="13"/>
  <c r="AE99" i="13" s="1"/>
  <c r="O100" i="13"/>
  <c r="P100" i="13"/>
  <c r="Q100" i="13"/>
  <c r="AE100" i="13" s="1"/>
  <c r="AF100" i="13" s="1"/>
  <c r="O101" i="13"/>
  <c r="P101" i="13"/>
  <c r="Q101" i="13"/>
  <c r="AE101" i="13" s="1"/>
  <c r="O102" i="13"/>
  <c r="P102" i="13"/>
  <c r="Q102" i="13"/>
  <c r="AE102" i="13" s="1"/>
  <c r="O103" i="13"/>
  <c r="P103" i="13"/>
  <c r="Q103" i="13"/>
  <c r="AE103" i="13" s="1"/>
  <c r="O104" i="13"/>
  <c r="P104" i="13"/>
  <c r="Q104" i="13"/>
  <c r="AE104" i="13" s="1"/>
  <c r="AF104" i="13" s="1"/>
  <c r="O105" i="13"/>
  <c r="P105" i="13"/>
  <c r="Q105" i="13"/>
  <c r="AE105" i="13" s="1"/>
  <c r="O106" i="13"/>
  <c r="P106" i="13"/>
  <c r="Q106" i="13"/>
  <c r="AE106" i="13" s="1"/>
  <c r="AF106" i="13" s="1"/>
  <c r="O107" i="13"/>
  <c r="P107" i="13"/>
  <c r="Q107" i="13"/>
  <c r="AE107" i="13" s="1"/>
  <c r="O108" i="13"/>
  <c r="P108" i="13"/>
  <c r="Q108" i="13"/>
  <c r="AE108" i="13" s="1"/>
  <c r="O109" i="13"/>
  <c r="P109" i="13"/>
  <c r="Q109" i="13"/>
  <c r="AE109" i="13" s="1"/>
  <c r="O110" i="13"/>
  <c r="P110" i="13"/>
  <c r="Q110" i="13"/>
  <c r="AE110" i="13" s="1"/>
  <c r="O111" i="13"/>
  <c r="P111" i="13"/>
  <c r="Q111" i="13"/>
  <c r="AE111" i="13" s="1"/>
  <c r="O112" i="13"/>
  <c r="P112" i="13"/>
  <c r="Q112" i="13"/>
  <c r="AE112" i="13" s="1"/>
  <c r="O113" i="13"/>
  <c r="P113" i="13"/>
  <c r="Q113" i="13"/>
  <c r="AE113" i="13" s="1"/>
  <c r="O114" i="13"/>
  <c r="P114" i="13"/>
  <c r="Q114" i="13"/>
  <c r="AE114" i="13" s="1"/>
  <c r="O115" i="13"/>
  <c r="P115" i="13"/>
  <c r="Q115" i="13"/>
  <c r="AE115" i="13" s="1"/>
  <c r="O116" i="13"/>
  <c r="P116" i="13"/>
  <c r="Q116" i="13"/>
  <c r="AE116" i="13" s="1"/>
  <c r="AF116" i="13" s="1"/>
  <c r="O117" i="13"/>
  <c r="P117" i="13"/>
  <c r="Q117" i="13"/>
  <c r="AE117" i="13" s="1"/>
  <c r="O118" i="13"/>
  <c r="P118" i="13"/>
  <c r="Q118" i="13"/>
  <c r="AE118" i="13" s="1"/>
  <c r="O119" i="13"/>
  <c r="P119" i="13"/>
  <c r="Q119" i="13"/>
  <c r="AE119" i="13" s="1"/>
  <c r="O120" i="13"/>
  <c r="P120" i="13"/>
  <c r="Q120" i="13"/>
  <c r="AE120" i="13" s="1"/>
  <c r="O121" i="13"/>
  <c r="P121" i="13"/>
  <c r="Q121" i="13"/>
  <c r="AE121" i="13" s="1"/>
  <c r="O122" i="13"/>
  <c r="P122" i="13"/>
  <c r="Q122" i="13"/>
  <c r="AE122" i="13" s="1"/>
  <c r="O123" i="13"/>
  <c r="P123" i="13"/>
  <c r="Q123" i="13"/>
  <c r="AE123" i="13" s="1"/>
  <c r="O124" i="13"/>
  <c r="P124" i="13"/>
  <c r="Q124" i="13"/>
  <c r="AE124" i="13" s="1"/>
  <c r="O125" i="13"/>
  <c r="P125" i="13"/>
  <c r="Q125" i="13"/>
  <c r="AE125" i="13" s="1"/>
  <c r="O126" i="13"/>
  <c r="P126" i="13"/>
  <c r="Q126" i="13"/>
  <c r="AE126" i="13" s="1"/>
  <c r="AG126" i="13" s="1"/>
  <c r="O127" i="13"/>
  <c r="P127" i="13"/>
  <c r="Q127" i="13"/>
  <c r="AE127" i="13" s="1"/>
  <c r="O128" i="13"/>
  <c r="P128" i="13"/>
  <c r="Q128" i="13"/>
  <c r="AE128" i="13" s="1"/>
  <c r="O129" i="13"/>
  <c r="P129" i="13"/>
  <c r="Q129" i="13"/>
  <c r="AE129" i="13" s="1"/>
  <c r="O130" i="13"/>
  <c r="P130" i="13"/>
  <c r="Q130" i="13"/>
  <c r="AE130" i="13" s="1"/>
  <c r="O131" i="13"/>
  <c r="P131" i="13"/>
  <c r="Q131" i="13"/>
  <c r="AE131" i="13" s="1"/>
  <c r="O132" i="13"/>
  <c r="P132" i="13"/>
  <c r="Q132" i="13"/>
  <c r="AE132" i="13" s="1"/>
  <c r="O133" i="13"/>
  <c r="P133" i="13"/>
  <c r="Q133" i="13"/>
  <c r="AE133" i="13" s="1"/>
  <c r="O134" i="13"/>
  <c r="P134" i="13"/>
  <c r="Q134" i="13"/>
  <c r="AE134" i="13" s="1"/>
  <c r="O135" i="13"/>
  <c r="P135" i="13"/>
  <c r="Q135" i="13"/>
  <c r="AE135" i="13" s="1"/>
  <c r="O136" i="13"/>
  <c r="P136" i="13"/>
  <c r="Q136" i="13"/>
  <c r="AE136" i="13" s="1"/>
  <c r="O137" i="13"/>
  <c r="P137" i="13"/>
  <c r="Q137" i="13"/>
  <c r="AE137" i="13" s="1"/>
  <c r="O138" i="13"/>
  <c r="P138" i="13"/>
  <c r="Q138" i="13"/>
  <c r="AE138" i="13" s="1"/>
  <c r="O139" i="13"/>
  <c r="P139" i="13"/>
  <c r="Q139" i="13"/>
  <c r="AE139" i="13" s="1"/>
  <c r="O140" i="13"/>
  <c r="P140" i="13"/>
  <c r="Q140" i="13"/>
  <c r="AE140" i="13" s="1"/>
  <c r="AG140" i="13" s="1"/>
  <c r="O141" i="13"/>
  <c r="P141" i="13"/>
  <c r="Q141" i="13"/>
  <c r="AE141" i="13" s="1"/>
  <c r="AF141" i="13" s="1"/>
  <c r="O142" i="13"/>
  <c r="P142" i="13"/>
  <c r="Q142" i="13"/>
  <c r="AE142" i="13" s="1"/>
  <c r="AG142" i="13" s="1"/>
  <c r="O143" i="13"/>
  <c r="P143" i="13"/>
  <c r="Q143" i="13"/>
  <c r="AE143" i="13" s="1"/>
  <c r="O144" i="13"/>
  <c r="P144" i="13"/>
  <c r="Q144" i="13"/>
  <c r="AE144" i="13" s="1"/>
  <c r="AF144" i="13" s="1"/>
  <c r="O145" i="13"/>
  <c r="P145" i="13"/>
  <c r="Q145" i="13"/>
  <c r="AE145" i="13" s="1"/>
  <c r="AF145" i="13" s="1"/>
  <c r="O146" i="13"/>
  <c r="P146" i="13"/>
  <c r="Q146" i="13"/>
  <c r="AE146" i="13" s="1"/>
  <c r="O147" i="13"/>
  <c r="P147" i="13"/>
  <c r="Q147" i="13"/>
  <c r="AE147" i="13" s="1"/>
  <c r="O148" i="13"/>
  <c r="P148" i="13"/>
  <c r="Q148" i="13"/>
  <c r="AE148" i="13" s="1"/>
  <c r="O365" i="13"/>
  <c r="P365" i="13"/>
  <c r="Q365" i="13"/>
  <c r="AE365" i="13" s="1"/>
  <c r="AF365" i="13" s="1"/>
  <c r="O149" i="13"/>
  <c r="P149" i="13"/>
  <c r="Q149" i="13"/>
  <c r="AE149" i="13" s="1"/>
  <c r="O150" i="13"/>
  <c r="P150" i="13"/>
  <c r="Q150" i="13"/>
  <c r="AE150" i="13" s="1"/>
  <c r="O151" i="13"/>
  <c r="P151" i="13"/>
  <c r="Q151" i="13"/>
  <c r="AE151" i="13" s="1"/>
  <c r="AF151" i="13" s="1"/>
  <c r="O152" i="13"/>
  <c r="P152" i="13"/>
  <c r="Q152" i="13"/>
  <c r="AE152" i="13" s="1"/>
  <c r="O153" i="13"/>
  <c r="P153" i="13"/>
  <c r="Q153" i="13"/>
  <c r="AE153" i="13" s="1"/>
  <c r="O154" i="13"/>
  <c r="P154" i="13"/>
  <c r="Q154" i="13"/>
  <c r="AE154" i="13" s="1"/>
  <c r="O155" i="13"/>
  <c r="P155" i="13"/>
  <c r="Q155" i="13"/>
  <c r="AE155" i="13" s="1"/>
  <c r="AF155" i="13" s="1"/>
  <c r="O156" i="13"/>
  <c r="P156" i="13"/>
  <c r="Q156" i="13"/>
  <c r="AE156" i="13" s="1"/>
  <c r="AG156" i="13" s="1"/>
  <c r="O157" i="13"/>
  <c r="P157" i="13"/>
  <c r="Q157" i="13"/>
  <c r="AE157" i="13" s="1"/>
  <c r="O158" i="13"/>
  <c r="P158" i="13"/>
  <c r="Q158" i="13"/>
  <c r="O159" i="13"/>
  <c r="P159" i="13"/>
  <c r="Q159" i="13"/>
  <c r="AE159" i="13" s="1"/>
  <c r="O160" i="13"/>
  <c r="P160" i="13"/>
  <c r="Q160" i="13"/>
  <c r="AE160" i="13" s="1"/>
  <c r="O161" i="13"/>
  <c r="P161" i="13"/>
  <c r="Q161" i="13"/>
  <c r="AE161" i="13" s="1"/>
  <c r="O162" i="13"/>
  <c r="P162" i="13"/>
  <c r="Q162" i="13"/>
  <c r="AE162" i="13" s="1"/>
  <c r="O163" i="13"/>
  <c r="P163" i="13"/>
  <c r="Q163" i="13"/>
  <c r="AE163" i="13" s="1"/>
  <c r="O164" i="13"/>
  <c r="P164" i="13"/>
  <c r="Q164" i="13"/>
  <c r="AE164" i="13" s="1"/>
  <c r="AF164" i="13" s="1"/>
  <c r="O165" i="13"/>
  <c r="P165" i="13"/>
  <c r="Q165" i="13"/>
  <c r="AE165" i="13" s="1"/>
  <c r="O166" i="13"/>
  <c r="P166" i="13"/>
  <c r="Q166" i="13"/>
  <c r="AE166" i="13" s="1"/>
  <c r="O167" i="13"/>
  <c r="P167" i="13"/>
  <c r="Q167" i="13"/>
  <c r="AE167" i="13" s="1"/>
  <c r="O168" i="13"/>
  <c r="P168" i="13"/>
  <c r="Q168" i="13"/>
  <c r="AE168" i="13" s="1"/>
  <c r="O169" i="13"/>
  <c r="P169" i="13"/>
  <c r="Q169" i="13"/>
  <c r="AE169" i="13" s="1"/>
  <c r="O170" i="13"/>
  <c r="P170" i="13"/>
  <c r="Q170" i="13"/>
  <c r="AE170" i="13" s="1"/>
  <c r="AF170" i="13" s="1"/>
  <c r="O171" i="13"/>
  <c r="P171" i="13"/>
  <c r="Q171" i="13"/>
  <c r="AE171" i="13" s="1"/>
  <c r="O172" i="13"/>
  <c r="P172" i="13"/>
  <c r="Q172" i="13"/>
  <c r="AE172" i="13" s="1"/>
  <c r="O173" i="13"/>
  <c r="P173" i="13"/>
  <c r="Q173" i="13"/>
  <c r="AE173" i="13" s="1"/>
  <c r="AF173" i="13" s="1"/>
  <c r="O174" i="13"/>
  <c r="P174" i="13"/>
  <c r="Q174" i="13"/>
  <c r="AE174" i="13" s="1"/>
  <c r="O175" i="13"/>
  <c r="P175" i="13"/>
  <c r="Q175" i="13"/>
  <c r="AE175" i="13" s="1"/>
  <c r="AF175" i="13" s="1"/>
  <c r="O176" i="13"/>
  <c r="P176" i="13"/>
  <c r="Q176" i="13"/>
  <c r="AE176" i="13" s="1"/>
  <c r="O177" i="13"/>
  <c r="P177" i="13"/>
  <c r="Q177" i="13"/>
  <c r="AE177" i="13" s="1"/>
  <c r="O178" i="13"/>
  <c r="P178" i="13"/>
  <c r="Q178" i="13"/>
  <c r="AE178" i="13" s="1"/>
  <c r="AF178" i="13" s="1"/>
  <c r="O179" i="13"/>
  <c r="P179" i="13"/>
  <c r="Q179" i="13"/>
  <c r="AE179" i="13" s="1"/>
  <c r="AF179" i="13" s="1"/>
  <c r="O180" i="13"/>
  <c r="P180" i="13"/>
  <c r="Q180" i="13"/>
  <c r="AE180" i="13" s="1"/>
  <c r="AF180" i="13" s="1"/>
  <c r="O181" i="13"/>
  <c r="P181" i="13"/>
  <c r="Q181" i="13"/>
  <c r="AE181" i="13" s="1"/>
  <c r="AF181" i="13" s="1"/>
  <c r="O182" i="13"/>
  <c r="P182" i="13"/>
  <c r="Q182" i="13"/>
  <c r="AE182" i="13" s="1"/>
  <c r="O183" i="13"/>
  <c r="P183" i="13"/>
  <c r="Q183" i="13"/>
  <c r="AE183" i="13" s="1"/>
  <c r="O184" i="13"/>
  <c r="P184" i="13"/>
  <c r="Q184" i="13"/>
  <c r="AE184" i="13" s="1"/>
  <c r="O185" i="13"/>
  <c r="P185" i="13"/>
  <c r="Q185" i="13"/>
  <c r="AE185" i="13" s="1"/>
  <c r="O186" i="13"/>
  <c r="P186" i="13"/>
  <c r="Q186" i="13"/>
  <c r="AE186" i="13" s="1"/>
  <c r="O187" i="13"/>
  <c r="P187" i="13"/>
  <c r="Q187" i="13"/>
  <c r="AE187" i="13" s="1"/>
  <c r="O188" i="13"/>
  <c r="P188" i="13"/>
  <c r="Q188" i="13"/>
  <c r="AE188" i="13" s="1"/>
  <c r="O189" i="13"/>
  <c r="P189" i="13"/>
  <c r="Q189" i="13"/>
  <c r="AE189" i="13" s="1"/>
  <c r="AF189" i="13" s="1"/>
  <c r="O190" i="13"/>
  <c r="P190" i="13"/>
  <c r="Q190" i="13"/>
  <c r="AE190" i="13" s="1"/>
  <c r="O191" i="13"/>
  <c r="P191" i="13"/>
  <c r="Q191" i="13"/>
  <c r="AE191" i="13" s="1"/>
  <c r="O192" i="13"/>
  <c r="P192" i="13"/>
  <c r="Q192" i="13"/>
  <c r="AE192" i="13" s="1"/>
  <c r="O193" i="13"/>
  <c r="P193" i="13"/>
  <c r="Q193" i="13"/>
  <c r="AE193" i="13" s="1"/>
  <c r="O194" i="13"/>
  <c r="P194" i="13"/>
  <c r="Q194" i="13"/>
  <c r="AE194" i="13" s="1"/>
  <c r="AG194" i="13" s="1"/>
  <c r="O195" i="13"/>
  <c r="P195" i="13"/>
  <c r="Q195" i="13"/>
  <c r="AE195" i="13" s="1"/>
  <c r="O196" i="13"/>
  <c r="P196" i="13"/>
  <c r="Q196" i="13"/>
  <c r="AE196" i="13" s="1"/>
  <c r="O197" i="13"/>
  <c r="P197" i="13"/>
  <c r="Q197" i="13"/>
  <c r="AE197" i="13" s="1"/>
  <c r="O198" i="13"/>
  <c r="P198" i="13"/>
  <c r="Q198" i="13"/>
  <c r="AE198" i="13" s="1"/>
  <c r="O199" i="13"/>
  <c r="P199" i="13"/>
  <c r="Q199" i="13"/>
  <c r="AE199" i="13" s="1"/>
  <c r="O200" i="13"/>
  <c r="P200" i="13"/>
  <c r="Q200" i="13"/>
  <c r="AE200" i="13" s="1"/>
  <c r="O201" i="13"/>
  <c r="P201" i="13"/>
  <c r="Q201" i="13"/>
  <c r="AE201" i="13" s="1"/>
  <c r="O202" i="13"/>
  <c r="P202" i="13"/>
  <c r="Q202" i="13"/>
  <c r="AE202" i="13" s="1"/>
  <c r="O370" i="13"/>
  <c r="P370" i="13"/>
  <c r="Q370" i="13"/>
  <c r="AE370" i="13" s="1"/>
  <c r="O203" i="13"/>
  <c r="P203" i="13"/>
  <c r="Q203" i="13"/>
  <c r="AE203" i="13" s="1"/>
  <c r="AG203" i="13" s="1"/>
  <c r="O204" i="13"/>
  <c r="P204" i="13"/>
  <c r="Q204" i="13"/>
  <c r="AE204" i="13" s="1"/>
  <c r="O205" i="13"/>
  <c r="P205" i="13"/>
  <c r="Q205" i="13"/>
  <c r="AE205" i="13" s="1"/>
  <c r="O206" i="13"/>
  <c r="P206" i="13"/>
  <c r="Q206" i="13"/>
  <c r="AE206" i="13" s="1"/>
  <c r="O207" i="13"/>
  <c r="P207" i="13"/>
  <c r="Q207" i="13"/>
  <c r="AE207" i="13" s="1"/>
  <c r="O208" i="13"/>
  <c r="P208" i="13"/>
  <c r="Q208" i="13"/>
  <c r="AE208" i="13" s="1"/>
  <c r="O209" i="13"/>
  <c r="P209" i="13"/>
  <c r="Q209" i="13"/>
  <c r="AE209" i="13" s="1"/>
  <c r="O210" i="13"/>
  <c r="P210" i="13"/>
  <c r="Q210" i="13"/>
  <c r="AE210" i="13" s="1"/>
  <c r="O211" i="13"/>
  <c r="P211" i="13"/>
  <c r="Q211" i="13"/>
  <c r="AE211" i="13" s="1"/>
  <c r="O212" i="13"/>
  <c r="P212" i="13"/>
  <c r="Q212" i="13"/>
  <c r="AE212" i="13" s="1"/>
  <c r="AG212" i="13" s="1"/>
  <c r="O213" i="13"/>
  <c r="P213" i="13"/>
  <c r="Q213" i="13"/>
  <c r="AE213" i="13" s="1"/>
  <c r="O214" i="13"/>
  <c r="P214" i="13"/>
  <c r="Q214" i="13"/>
  <c r="AE214" i="13" s="1"/>
  <c r="O215" i="13"/>
  <c r="P215" i="13"/>
  <c r="Q215" i="13"/>
  <c r="AE215" i="13" s="1"/>
  <c r="O216" i="13"/>
  <c r="P216" i="13"/>
  <c r="Q216" i="13"/>
  <c r="AE216" i="13" s="1"/>
  <c r="O217" i="13"/>
  <c r="P217" i="13"/>
  <c r="Q217" i="13"/>
  <c r="AE217" i="13" s="1"/>
  <c r="AF217" i="13" s="1"/>
  <c r="O218" i="13"/>
  <c r="P218" i="13"/>
  <c r="Q218" i="13"/>
  <c r="AE218" i="13" s="1"/>
  <c r="O219" i="13"/>
  <c r="P219" i="13"/>
  <c r="Q219" i="13"/>
  <c r="O220" i="13"/>
  <c r="P220" i="13"/>
  <c r="Q220" i="13"/>
  <c r="AE220" i="13" s="1"/>
  <c r="AG220" i="13" s="1"/>
  <c r="O221" i="13"/>
  <c r="P221" i="13"/>
  <c r="Q221" i="13"/>
  <c r="AE221" i="13" s="1"/>
  <c r="O222" i="13"/>
  <c r="P222" i="13"/>
  <c r="Q222" i="13"/>
  <c r="AE222" i="13" s="1"/>
  <c r="O223" i="13"/>
  <c r="P223" i="13"/>
  <c r="Q223" i="13"/>
  <c r="AE223" i="13" s="1"/>
  <c r="O367" i="13"/>
  <c r="P367" i="13"/>
  <c r="Q367" i="13"/>
  <c r="AE367" i="13" s="1"/>
  <c r="O224" i="13"/>
  <c r="P224" i="13"/>
  <c r="Q224" i="13"/>
  <c r="AE224" i="13" s="1"/>
  <c r="AF224" i="13" s="1"/>
  <c r="O225" i="13"/>
  <c r="P225" i="13"/>
  <c r="Q225" i="13"/>
  <c r="AE225" i="13" s="1"/>
  <c r="AG225" i="13" s="1"/>
  <c r="O226" i="13"/>
  <c r="P226" i="13"/>
  <c r="Q226" i="13"/>
  <c r="AE226" i="13" s="1"/>
  <c r="O227" i="13"/>
  <c r="P227" i="13"/>
  <c r="Q227" i="13"/>
  <c r="AE227" i="13" s="1"/>
  <c r="AG227" i="13" s="1"/>
  <c r="O228" i="13"/>
  <c r="P228" i="13"/>
  <c r="Q228" i="13"/>
  <c r="AE228" i="13" s="1"/>
  <c r="O229" i="13"/>
  <c r="P229" i="13"/>
  <c r="Q229" i="13"/>
  <c r="AE229" i="13" s="1"/>
  <c r="O230" i="13"/>
  <c r="P230" i="13"/>
  <c r="Q230" i="13"/>
  <c r="AE230" i="13" s="1"/>
  <c r="O231" i="13"/>
  <c r="P231" i="13"/>
  <c r="Q231" i="13"/>
  <c r="AE231" i="13" s="1"/>
  <c r="O232" i="13"/>
  <c r="P232" i="13"/>
  <c r="Q232" i="13"/>
  <c r="AE232" i="13" s="1"/>
  <c r="AF232" i="13" s="1"/>
  <c r="O233" i="13"/>
  <c r="P233" i="13"/>
  <c r="Q233" i="13"/>
  <c r="AE233" i="13" s="1"/>
  <c r="O234" i="13"/>
  <c r="P234" i="13"/>
  <c r="Q234" i="13"/>
  <c r="AE234" i="13" s="1"/>
  <c r="O235" i="13"/>
  <c r="P235" i="13"/>
  <c r="Q235" i="13"/>
  <c r="AE235" i="13" s="1"/>
  <c r="AF235" i="13" s="1"/>
  <c r="O236" i="13"/>
  <c r="P236" i="13"/>
  <c r="Q236" i="13"/>
  <c r="AE236" i="13" s="1"/>
  <c r="O237" i="13"/>
  <c r="P237" i="13"/>
  <c r="Q237" i="13"/>
  <c r="AE237" i="13" s="1"/>
  <c r="O238" i="13"/>
  <c r="P238" i="13"/>
  <c r="Q238" i="13"/>
  <c r="AE238" i="13" s="1"/>
  <c r="O239" i="13"/>
  <c r="P239" i="13"/>
  <c r="Q239" i="13"/>
  <c r="AE239" i="13" s="1"/>
  <c r="O240" i="13"/>
  <c r="P240" i="13"/>
  <c r="Q240" i="13"/>
  <c r="AE240" i="13" s="1"/>
  <c r="AF240" i="13" s="1"/>
  <c r="O241" i="13"/>
  <c r="P241" i="13"/>
  <c r="Q241" i="13"/>
  <c r="AE241" i="13" s="1"/>
  <c r="O242" i="13"/>
  <c r="P242" i="13"/>
  <c r="Q242" i="13"/>
  <c r="AE242" i="13" s="1"/>
  <c r="O243" i="13"/>
  <c r="P243" i="13"/>
  <c r="Q243" i="13"/>
  <c r="AE243" i="13" s="1"/>
  <c r="AF243" i="13" s="1"/>
  <c r="O244" i="13"/>
  <c r="P244" i="13"/>
  <c r="Q244" i="13"/>
  <c r="AE244" i="13" s="1"/>
  <c r="AG244" i="13" s="1"/>
  <c r="O245" i="13"/>
  <c r="P245" i="13"/>
  <c r="Q245" i="13"/>
  <c r="AE245" i="13" s="1"/>
  <c r="O246" i="13"/>
  <c r="P246" i="13"/>
  <c r="Q246" i="13"/>
  <c r="AE246" i="13" s="1"/>
  <c r="O247" i="13"/>
  <c r="P247" i="13"/>
  <c r="Q247" i="13"/>
  <c r="AE247" i="13" s="1"/>
  <c r="AF247" i="13" s="1"/>
  <c r="O248" i="13"/>
  <c r="P248" i="13"/>
  <c r="Q248" i="13"/>
  <c r="AE248" i="13" s="1"/>
  <c r="AF248" i="13" s="1"/>
  <c r="O249" i="13"/>
  <c r="P249" i="13"/>
  <c r="Q249" i="13"/>
  <c r="AE249" i="13" s="1"/>
  <c r="AG249" i="13" s="1"/>
  <c r="O250" i="13"/>
  <c r="P250" i="13"/>
  <c r="Q250" i="13"/>
  <c r="AE250" i="13" s="1"/>
  <c r="O251" i="13"/>
  <c r="P251" i="13"/>
  <c r="Q251" i="13"/>
  <c r="AE251" i="13" s="1"/>
  <c r="AF251" i="13" s="1"/>
  <c r="O252" i="13"/>
  <c r="P252" i="13"/>
  <c r="Q252" i="13"/>
  <c r="AE252" i="13" s="1"/>
  <c r="AF252" i="13" s="1"/>
  <c r="O253" i="13"/>
  <c r="P253" i="13"/>
  <c r="Q253" i="13"/>
  <c r="AE253" i="13" s="1"/>
  <c r="O254" i="13"/>
  <c r="P254" i="13"/>
  <c r="Q254" i="13"/>
  <c r="AE254" i="13" s="1"/>
  <c r="O255" i="13"/>
  <c r="P255" i="13"/>
  <c r="Q255" i="13"/>
  <c r="AE255" i="13" s="1"/>
  <c r="AF255" i="13" s="1"/>
  <c r="O256" i="13"/>
  <c r="P256" i="13"/>
  <c r="Q256" i="13"/>
  <c r="AE256" i="13" s="1"/>
  <c r="AF256" i="13" s="1"/>
  <c r="O257" i="13"/>
  <c r="P257" i="13"/>
  <c r="Q257" i="13"/>
  <c r="AE257" i="13" s="1"/>
  <c r="O258" i="13"/>
  <c r="P258" i="13"/>
  <c r="Q258" i="13"/>
  <c r="AE258" i="13" s="1"/>
  <c r="O259" i="13"/>
  <c r="P259" i="13"/>
  <c r="Q259" i="13"/>
  <c r="AE259" i="13" s="1"/>
  <c r="O260" i="13"/>
  <c r="P260" i="13"/>
  <c r="Q260" i="13"/>
  <c r="AE260" i="13" s="1"/>
  <c r="O261" i="13"/>
  <c r="P261" i="13"/>
  <c r="Q261" i="13"/>
  <c r="AE261" i="13" s="1"/>
  <c r="O262" i="13"/>
  <c r="P262" i="13"/>
  <c r="Q262" i="13"/>
  <c r="AE262" i="13" s="1"/>
  <c r="O263" i="13"/>
  <c r="P263" i="13"/>
  <c r="Q263" i="13"/>
  <c r="AE263" i="13" s="1"/>
  <c r="O264" i="13"/>
  <c r="P264" i="13"/>
  <c r="Q264" i="13"/>
  <c r="AE264" i="13" s="1"/>
  <c r="AG264" i="13" s="1"/>
  <c r="O265" i="13"/>
  <c r="P265" i="13"/>
  <c r="Q265" i="13"/>
  <c r="AE265" i="13" s="1"/>
  <c r="O266" i="13"/>
  <c r="P266" i="13"/>
  <c r="Q266" i="13"/>
  <c r="AE266" i="13" s="1"/>
  <c r="AF266" i="13" s="1"/>
  <c r="O267" i="13"/>
  <c r="P267" i="13"/>
  <c r="Q267" i="13"/>
  <c r="AE267" i="13" s="1"/>
  <c r="O268" i="13"/>
  <c r="P268" i="13"/>
  <c r="Q268" i="13"/>
  <c r="AE268" i="13" s="1"/>
  <c r="AG268" i="13" s="1"/>
  <c r="O269" i="13"/>
  <c r="P269" i="13"/>
  <c r="Q269" i="13"/>
  <c r="AE269" i="13" s="1"/>
  <c r="O270" i="13"/>
  <c r="P270" i="13"/>
  <c r="Q270" i="13"/>
  <c r="AE270" i="13" s="1"/>
  <c r="O271" i="13"/>
  <c r="P271" i="13"/>
  <c r="Q271" i="13"/>
  <c r="AE271" i="13" s="1"/>
  <c r="O272" i="13"/>
  <c r="P272" i="13"/>
  <c r="Q272" i="13"/>
  <c r="AE272" i="13" s="1"/>
  <c r="AG272" i="13" s="1"/>
  <c r="O273" i="13"/>
  <c r="P273" i="13"/>
  <c r="Q273" i="13"/>
  <c r="AE273" i="13" s="1"/>
  <c r="O274" i="13"/>
  <c r="P274" i="13"/>
  <c r="Q274" i="13"/>
  <c r="AE274" i="13" s="1"/>
  <c r="AF274" i="13" s="1"/>
  <c r="O275" i="13"/>
  <c r="P275" i="13"/>
  <c r="Q275" i="13"/>
  <c r="AE275" i="13" s="1"/>
  <c r="AG275" i="13" s="1"/>
  <c r="O276" i="13"/>
  <c r="P276" i="13"/>
  <c r="Q276" i="13"/>
  <c r="AE276" i="13" s="1"/>
  <c r="O277" i="13"/>
  <c r="P277" i="13"/>
  <c r="Q277" i="13"/>
  <c r="AE277" i="13" s="1"/>
  <c r="O278" i="13"/>
  <c r="P278" i="13"/>
  <c r="Q278" i="13"/>
  <c r="AE278" i="13" s="1"/>
  <c r="AG278" i="13" s="1"/>
  <c r="O279" i="13"/>
  <c r="P279" i="13"/>
  <c r="Q279" i="13"/>
  <c r="AE279" i="13" s="1"/>
  <c r="O280" i="13"/>
  <c r="P280" i="13"/>
  <c r="Q280" i="13"/>
  <c r="AE280" i="13" s="1"/>
  <c r="AG280" i="13" s="1"/>
  <c r="O281" i="13"/>
  <c r="P281" i="13"/>
  <c r="Q281" i="13"/>
  <c r="AE281" i="13" s="1"/>
  <c r="AG281" i="13" s="1"/>
  <c r="O282" i="13"/>
  <c r="P282" i="13"/>
  <c r="Q282" i="13"/>
  <c r="AE282" i="13" s="1"/>
  <c r="O283" i="13"/>
  <c r="P283" i="13"/>
  <c r="Q283" i="13"/>
  <c r="AE283" i="13" s="1"/>
  <c r="AG283" i="13" s="1"/>
  <c r="O284" i="13"/>
  <c r="P284" i="13"/>
  <c r="Q284" i="13"/>
  <c r="AE284" i="13" s="1"/>
  <c r="O285" i="13"/>
  <c r="P285" i="13"/>
  <c r="Q285" i="13"/>
  <c r="AE285" i="13" s="1"/>
  <c r="AG285" i="13" s="1"/>
  <c r="O286" i="13"/>
  <c r="P286" i="13"/>
  <c r="Q286" i="13"/>
  <c r="AE286" i="13" s="1"/>
  <c r="O287" i="13"/>
  <c r="P287" i="13"/>
  <c r="Q287" i="13"/>
  <c r="AE287" i="13" s="1"/>
  <c r="O288" i="13"/>
  <c r="P288" i="13"/>
  <c r="Q288" i="13"/>
  <c r="AE288" i="13" s="1"/>
  <c r="AF288" i="13" s="1"/>
  <c r="O289" i="13"/>
  <c r="P289" i="13"/>
  <c r="Q289" i="13"/>
  <c r="AE289" i="13" s="1"/>
  <c r="O290" i="13"/>
  <c r="P290" i="13"/>
  <c r="Q290" i="13"/>
  <c r="AE290" i="13" s="1"/>
  <c r="O291" i="13"/>
  <c r="P291" i="13"/>
  <c r="Q291" i="13"/>
  <c r="AE291" i="13" s="1"/>
  <c r="AG291" i="13" s="1"/>
  <c r="O292" i="13"/>
  <c r="P292" i="13"/>
  <c r="Q292" i="13"/>
  <c r="AE292" i="13" s="1"/>
  <c r="O293" i="13"/>
  <c r="P293" i="13"/>
  <c r="Q293" i="13"/>
  <c r="AE293" i="13" s="1"/>
  <c r="AG293" i="13" s="1"/>
  <c r="O294" i="13"/>
  <c r="P294" i="13"/>
  <c r="Q294" i="13"/>
  <c r="AE294" i="13" s="1"/>
  <c r="O295" i="13"/>
  <c r="P295" i="13"/>
  <c r="Q295" i="13"/>
  <c r="AE295" i="13" s="1"/>
  <c r="O296" i="13"/>
  <c r="P296" i="13"/>
  <c r="Q296" i="13"/>
  <c r="AE296" i="13" s="1"/>
  <c r="O297" i="13"/>
  <c r="P297" i="13"/>
  <c r="Q297" i="13"/>
  <c r="AE297" i="13" s="1"/>
  <c r="O298" i="13"/>
  <c r="P298" i="13"/>
  <c r="Q298" i="13"/>
  <c r="AE298" i="13" s="1"/>
  <c r="O299" i="13"/>
  <c r="P299" i="13"/>
  <c r="Q299" i="13"/>
  <c r="AE299" i="13" s="1"/>
  <c r="O300" i="13"/>
  <c r="P300" i="13"/>
  <c r="Q300" i="13"/>
  <c r="AE300" i="13" s="1"/>
  <c r="O301" i="13"/>
  <c r="P301" i="13"/>
  <c r="Q301" i="13"/>
  <c r="AE301" i="13" s="1"/>
  <c r="O302" i="13"/>
  <c r="P302" i="13"/>
  <c r="Q302" i="13"/>
  <c r="AE302" i="13" s="1"/>
  <c r="O303" i="13"/>
  <c r="P303" i="13"/>
  <c r="Q303" i="13"/>
  <c r="AE303" i="13" s="1"/>
  <c r="AG303" i="13" s="1"/>
  <c r="O304" i="13"/>
  <c r="P304" i="13"/>
  <c r="Q304" i="13"/>
  <c r="AE304" i="13" s="1"/>
  <c r="AF304" i="13" s="1"/>
  <c r="O305" i="13"/>
  <c r="P305" i="13"/>
  <c r="Q305" i="13"/>
  <c r="AE305" i="13" s="1"/>
  <c r="O306" i="13"/>
  <c r="P306" i="13"/>
  <c r="Q306" i="13"/>
  <c r="AE306" i="13" s="1"/>
  <c r="O307" i="13"/>
  <c r="P307" i="13"/>
  <c r="Q307" i="13"/>
  <c r="O308" i="13"/>
  <c r="P308" i="13"/>
  <c r="Q308" i="13"/>
  <c r="AE308" i="13" s="1"/>
  <c r="O309" i="13"/>
  <c r="P309" i="13"/>
  <c r="Q309" i="13"/>
  <c r="AE309" i="13" s="1"/>
  <c r="AG309" i="13" s="1"/>
  <c r="O310" i="13"/>
  <c r="P310" i="13"/>
  <c r="Q310" i="13"/>
  <c r="AE310" i="13" s="1"/>
  <c r="O311" i="13"/>
  <c r="P311" i="13"/>
  <c r="Q311" i="13"/>
  <c r="AE311" i="13" s="1"/>
  <c r="AG311" i="13" s="1"/>
  <c r="O312" i="13"/>
  <c r="P312" i="13"/>
  <c r="Q312" i="13"/>
  <c r="AE312" i="13" s="1"/>
  <c r="O313" i="13"/>
  <c r="P313" i="13"/>
  <c r="Q313" i="13"/>
  <c r="AE313" i="13" s="1"/>
  <c r="O314" i="13"/>
  <c r="P314" i="13"/>
  <c r="Q314" i="13"/>
  <c r="AE314" i="13" s="1"/>
  <c r="AG314" i="13" s="1"/>
  <c r="O315" i="13"/>
  <c r="P315" i="13"/>
  <c r="Q315" i="13"/>
  <c r="AE315" i="13" s="1"/>
  <c r="O316" i="13"/>
  <c r="P316" i="13"/>
  <c r="Q316" i="13"/>
  <c r="AE316" i="13" s="1"/>
  <c r="O317" i="13"/>
  <c r="P317" i="13"/>
  <c r="Q317" i="13"/>
  <c r="AE317" i="13" s="1"/>
  <c r="AF317" i="13" s="1"/>
  <c r="O318" i="13"/>
  <c r="P318" i="13"/>
  <c r="Q318" i="13"/>
  <c r="AE318" i="13" s="1"/>
  <c r="O319" i="13"/>
  <c r="P319" i="13"/>
  <c r="Q319" i="13"/>
  <c r="AE319" i="13" s="1"/>
  <c r="AG319" i="13" s="1"/>
  <c r="O320" i="13"/>
  <c r="P320" i="13"/>
  <c r="Q320" i="13"/>
  <c r="AE320" i="13" s="1"/>
  <c r="O321" i="13"/>
  <c r="P321" i="13"/>
  <c r="Q321" i="13"/>
  <c r="AE321" i="13" s="1"/>
  <c r="O322" i="13"/>
  <c r="P322" i="13"/>
  <c r="Q322" i="13"/>
  <c r="AE322" i="13" s="1"/>
  <c r="O323" i="13"/>
  <c r="P323" i="13"/>
  <c r="Q323" i="13"/>
  <c r="AE323" i="13" s="1"/>
  <c r="O324" i="13"/>
  <c r="P324" i="13"/>
  <c r="Q324" i="13"/>
  <c r="AE324" i="13" s="1"/>
  <c r="AF324" i="13" s="1"/>
  <c r="O325" i="13"/>
  <c r="P325" i="13"/>
  <c r="Q325" i="13"/>
  <c r="AE325" i="13" s="1"/>
  <c r="O326" i="13"/>
  <c r="P326" i="13"/>
  <c r="Q326" i="13"/>
  <c r="AE326" i="13" s="1"/>
  <c r="O327" i="13"/>
  <c r="P327" i="13"/>
  <c r="Q327" i="13"/>
  <c r="AE327" i="13" s="1"/>
  <c r="O328" i="13"/>
  <c r="P328" i="13"/>
  <c r="Q328" i="13"/>
  <c r="AE328" i="13" s="1"/>
  <c r="O329" i="13"/>
  <c r="P329" i="13"/>
  <c r="Q329" i="13"/>
  <c r="AE329" i="13" s="1"/>
  <c r="O330" i="13"/>
  <c r="P330" i="13"/>
  <c r="Q330" i="13"/>
  <c r="AE330" i="13" s="1"/>
  <c r="O331" i="13"/>
  <c r="P331" i="13"/>
  <c r="Q331" i="13"/>
  <c r="AE331" i="13" s="1"/>
  <c r="AG331" i="13" s="1"/>
  <c r="O332" i="13"/>
  <c r="P332" i="13"/>
  <c r="Q332" i="13"/>
  <c r="AE332" i="13" s="1"/>
  <c r="O333" i="13"/>
  <c r="P333" i="13"/>
  <c r="Q333" i="13"/>
  <c r="AE333" i="13" s="1"/>
  <c r="AF333" i="13" s="1"/>
  <c r="O334" i="13"/>
  <c r="P334" i="13"/>
  <c r="Q334" i="13"/>
  <c r="AE334" i="13" s="1"/>
  <c r="O335" i="13"/>
  <c r="P335" i="13"/>
  <c r="Q335" i="13"/>
  <c r="AE335" i="13" s="1"/>
  <c r="AG335" i="13" s="1"/>
  <c r="O336" i="13"/>
  <c r="P336" i="13"/>
  <c r="Q336" i="13"/>
  <c r="AE336" i="13" s="1"/>
  <c r="O337" i="13"/>
  <c r="P337" i="13"/>
  <c r="Q337" i="13"/>
  <c r="AE337" i="13" s="1"/>
  <c r="O338" i="13"/>
  <c r="P338" i="13"/>
  <c r="Q338" i="13"/>
  <c r="AE338" i="13" s="1"/>
  <c r="O339" i="13"/>
  <c r="P339" i="13"/>
  <c r="Q339" i="13"/>
  <c r="AE339" i="13" s="1"/>
  <c r="O340" i="13"/>
  <c r="P340" i="13"/>
  <c r="Q340" i="13"/>
  <c r="AE340" i="13" s="1"/>
  <c r="O341" i="13"/>
  <c r="P341" i="13"/>
  <c r="Q341" i="13"/>
  <c r="AE341" i="13" s="1"/>
  <c r="AF341" i="13" s="1"/>
  <c r="O342" i="13"/>
  <c r="P342" i="13"/>
  <c r="Q342" i="13"/>
  <c r="AE342" i="13" s="1"/>
  <c r="AG342" i="13" s="1"/>
  <c r="O343" i="13"/>
  <c r="P343" i="13"/>
  <c r="Q343" i="13"/>
  <c r="AE343" i="13" s="1"/>
  <c r="AG343" i="13" s="1"/>
  <c r="O344" i="13"/>
  <c r="P344" i="13"/>
  <c r="Q344" i="13"/>
  <c r="AE344" i="13" s="1"/>
  <c r="O345" i="13"/>
  <c r="P345" i="13"/>
  <c r="Q345" i="13"/>
  <c r="AE345" i="13" s="1"/>
  <c r="AF345" i="13" s="1"/>
  <c r="O346" i="13"/>
  <c r="P346" i="13"/>
  <c r="Q346" i="13"/>
  <c r="AE346" i="13" s="1"/>
  <c r="O368" i="13"/>
  <c r="P368" i="13"/>
  <c r="Q368" i="13"/>
  <c r="O347" i="13"/>
  <c r="P347" i="13"/>
  <c r="Q347" i="13"/>
  <c r="AE347" i="13" s="1"/>
  <c r="O348" i="13"/>
  <c r="P348" i="13"/>
  <c r="Q348" i="13"/>
  <c r="AE348" i="13" s="1"/>
  <c r="O349" i="13"/>
  <c r="P349" i="13"/>
  <c r="Q349" i="13"/>
  <c r="AE349" i="13" s="1"/>
  <c r="AG349" i="13" s="1"/>
  <c r="O350" i="13"/>
  <c r="P350" i="13"/>
  <c r="Q350" i="13"/>
  <c r="AE350" i="13" s="1"/>
  <c r="AF350" i="13" s="1"/>
  <c r="O351" i="13"/>
  <c r="P351" i="13"/>
  <c r="Q351" i="13"/>
  <c r="AE351" i="13" s="1"/>
  <c r="O352" i="13"/>
  <c r="P352" i="13"/>
  <c r="Q352" i="13"/>
  <c r="AE352" i="13" s="1"/>
  <c r="AF352" i="13" s="1"/>
  <c r="O353" i="13"/>
  <c r="P353" i="13"/>
  <c r="Q353" i="13"/>
  <c r="AE353" i="13" s="1"/>
  <c r="AG353" i="13" s="1"/>
  <c r="O354" i="13"/>
  <c r="P354" i="13"/>
  <c r="Q354" i="13"/>
  <c r="AE354" i="13" s="1"/>
  <c r="O355" i="13"/>
  <c r="P355" i="13"/>
  <c r="Q355" i="13"/>
  <c r="AE355" i="13" s="1"/>
  <c r="O356" i="13"/>
  <c r="P356" i="13"/>
  <c r="Q356" i="13"/>
  <c r="AE356" i="13" s="1"/>
  <c r="AF356" i="13" s="1"/>
  <c r="O357" i="13"/>
  <c r="P357" i="13"/>
  <c r="Q357" i="13"/>
  <c r="AE357" i="13" s="1"/>
  <c r="O358" i="13"/>
  <c r="P358" i="13"/>
  <c r="Q358" i="13"/>
  <c r="AE358" i="13" s="1"/>
  <c r="AF358" i="13" s="1"/>
  <c r="O359" i="13"/>
  <c r="P359" i="13"/>
  <c r="Q359" i="13"/>
  <c r="AE359" i="13" s="1"/>
  <c r="O360" i="13"/>
  <c r="P360" i="13"/>
  <c r="Q360" i="13"/>
  <c r="AE360" i="13" s="1"/>
  <c r="AG360" i="13" s="1"/>
  <c r="O361" i="13"/>
  <c r="P361" i="13"/>
  <c r="Q361" i="13"/>
  <c r="AE361" i="13" s="1"/>
  <c r="O362" i="13"/>
  <c r="P362" i="13"/>
  <c r="Q362" i="13"/>
  <c r="AE362" i="13" s="1"/>
  <c r="O363" i="13"/>
  <c r="P363" i="13"/>
  <c r="Q363" i="13"/>
  <c r="AE363" i="13" s="1"/>
  <c r="O364" i="13"/>
  <c r="P364" i="13"/>
  <c r="Q364" i="13"/>
  <c r="AE364" i="13" s="1"/>
  <c r="Q5" i="13"/>
  <c r="AE5" i="13" s="1"/>
  <c r="AG5" i="13" s="1"/>
  <c r="P5" i="13"/>
  <c r="O5" i="13"/>
  <c r="L6" i="13"/>
  <c r="M6" i="13"/>
  <c r="N6" i="13"/>
  <c r="AB6" i="13" s="1"/>
  <c r="L7" i="13"/>
  <c r="M7" i="13"/>
  <c r="N7" i="13"/>
  <c r="AB7" i="13" s="1"/>
  <c r="L8" i="13"/>
  <c r="M8" i="13"/>
  <c r="N8" i="13"/>
  <c r="AB8" i="13" s="1"/>
  <c r="L9" i="13"/>
  <c r="M9" i="13"/>
  <c r="N9" i="13"/>
  <c r="AB9" i="13" s="1"/>
  <c r="L10" i="13"/>
  <c r="M10" i="13"/>
  <c r="N10" i="13"/>
  <c r="AB10" i="13" s="1"/>
  <c r="L11" i="13"/>
  <c r="M11" i="13"/>
  <c r="N11" i="13"/>
  <c r="AB11" i="13" s="1"/>
  <c r="L12" i="13"/>
  <c r="M12" i="13"/>
  <c r="N12" i="13"/>
  <c r="AB12" i="13" s="1"/>
  <c r="L13" i="13"/>
  <c r="M13" i="13"/>
  <c r="N13" i="13"/>
  <c r="AB13" i="13" s="1"/>
  <c r="L14" i="13"/>
  <c r="M14" i="13"/>
  <c r="N14" i="13"/>
  <c r="AB14" i="13" s="1"/>
  <c r="L15" i="13"/>
  <c r="M15" i="13"/>
  <c r="N15" i="13"/>
  <c r="AB15" i="13" s="1"/>
  <c r="L16" i="13"/>
  <c r="M16" i="13"/>
  <c r="N16" i="13"/>
  <c r="AB16" i="13" s="1"/>
  <c r="L17" i="13"/>
  <c r="M17" i="13"/>
  <c r="N17" i="13"/>
  <c r="AB17" i="13" s="1"/>
  <c r="L18" i="13"/>
  <c r="M18" i="13"/>
  <c r="N18" i="13"/>
  <c r="AB18" i="13" s="1"/>
  <c r="AN18" i="13" s="1"/>
  <c r="L366" i="13"/>
  <c r="M366" i="13"/>
  <c r="N366" i="13"/>
  <c r="AB366" i="13" s="1"/>
  <c r="L19" i="13"/>
  <c r="M19" i="13"/>
  <c r="N19" i="13"/>
  <c r="AB19" i="13" s="1"/>
  <c r="L20" i="13"/>
  <c r="M20" i="13"/>
  <c r="N20" i="13"/>
  <c r="AB20" i="13" s="1"/>
  <c r="L21" i="13"/>
  <c r="M21" i="13"/>
  <c r="N21" i="13"/>
  <c r="AB21" i="13" s="1"/>
  <c r="L22" i="13"/>
  <c r="M22" i="13"/>
  <c r="N22" i="13"/>
  <c r="AB22" i="13" s="1"/>
  <c r="L23" i="13"/>
  <c r="M23" i="13"/>
  <c r="N23" i="13"/>
  <c r="AB23" i="13" s="1"/>
  <c r="L24" i="13"/>
  <c r="M24" i="13"/>
  <c r="N24" i="13"/>
  <c r="AB24" i="13" s="1"/>
  <c r="L25" i="13"/>
  <c r="M25" i="13"/>
  <c r="N25" i="13"/>
  <c r="AB25" i="13" s="1"/>
  <c r="L26" i="13"/>
  <c r="M26" i="13"/>
  <c r="N26" i="13"/>
  <c r="AB26" i="13" s="1"/>
  <c r="L27" i="13"/>
  <c r="M27" i="13"/>
  <c r="N27" i="13"/>
  <c r="AB27" i="13" s="1"/>
  <c r="L28" i="13"/>
  <c r="M28" i="13"/>
  <c r="N28" i="13"/>
  <c r="AB28" i="13" s="1"/>
  <c r="L29" i="13"/>
  <c r="M29" i="13"/>
  <c r="N29" i="13"/>
  <c r="AB29" i="13" s="1"/>
  <c r="L30" i="13"/>
  <c r="M30" i="13"/>
  <c r="N30" i="13"/>
  <c r="AB30" i="13" s="1"/>
  <c r="L31" i="13"/>
  <c r="M31" i="13"/>
  <c r="N31" i="13"/>
  <c r="AB31" i="13" s="1"/>
  <c r="L32" i="13"/>
  <c r="M32" i="13"/>
  <c r="N32" i="13"/>
  <c r="AB32" i="13" s="1"/>
  <c r="L369" i="13"/>
  <c r="M369" i="13"/>
  <c r="N369" i="13"/>
  <c r="AB369" i="13" s="1"/>
  <c r="L33" i="13"/>
  <c r="M33" i="13"/>
  <c r="N33" i="13"/>
  <c r="AB33" i="13" s="1"/>
  <c r="AC33" i="13" s="1"/>
  <c r="L34" i="13"/>
  <c r="M34" i="13"/>
  <c r="N34" i="13"/>
  <c r="AB34" i="13" s="1"/>
  <c r="L35" i="13"/>
  <c r="M35" i="13"/>
  <c r="N35" i="13"/>
  <c r="AB35" i="13" s="1"/>
  <c r="AC35" i="13" s="1"/>
  <c r="L36" i="13"/>
  <c r="M36" i="13"/>
  <c r="N36" i="13"/>
  <c r="AB36" i="13" s="1"/>
  <c r="AC36" i="13" s="1"/>
  <c r="L37" i="13"/>
  <c r="M37" i="13"/>
  <c r="N37" i="13"/>
  <c r="AB37" i="13" s="1"/>
  <c r="AC37" i="13" s="1"/>
  <c r="L38" i="13"/>
  <c r="M38" i="13"/>
  <c r="N38" i="13"/>
  <c r="AB38" i="13" s="1"/>
  <c r="L39" i="13"/>
  <c r="M39" i="13"/>
  <c r="N39" i="13"/>
  <c r="AB39" i="13" s="1"/>
  <c r="AC39" i="13" s="1"/>
  <c r="L40" i="13"/>
  <c r="M40" i="13"/>
  <c r="N40" i="13"/>
  <c r="AB40" i="13" s="1"/>
  <c r="L41" i="13"/>
  <c r="M41" i="13"/>
  <c r="N41" i="13"/>
  <c r="L42" i="13"/>
  <c r="M42" i="13"/>
  <c r="N42" i="13"/>
  <c r="AB42" i="13" s="1"/>
  <c r="L43" i="13"/>
  <c r="M43" i="13"/>
  <c r="N43" i="13"/>
  <c r="AB43" i="13" s="1"/>
  <c r="L44" i="13"/>
  <c r="M44" i="13"/>
  <c r="N44" i="13"/>
  <c r="AB44" i="13" s="1"/>
  <c r="L45" i="13"/>
  <c r="M45" i="13"/>
  <c r="N45" i="13"/>
  <c r="AB45" i="13" s="1"/>
  <c r="AC45" i="13" s="1"/>
  <c r="L46" i="13"/>
  <c r="M46" i="13"/>
  <c r="N46" i="13"/>
  <c r="AB46" i="13" s="1"/>
  <c r="L47" i="13"/>
  <c r="M47" i="13"/>
  <c r="N47" i="13"/>
  <c r="AB47" i="13" s="1"/>
  <c r="L48" i="13"/>
  <c r="M48" i="13"/>
  <c r="N48" i="13"/>
  <c r="AB48" i="13" s="1"/>
  <c r="AC48" i="13" s="1"/>
  <c r="L49" i="13"/>
  <c r="M49" i="13"/>
  <c r="N49" i="13"/>
  <c r="AB49" i="13" s="1"/>
  <c r="AC49" i="13" s="1"/>
  <c r="L50" i="13"/>
  <c r="M50" i="13"/>
  <c r="N50" i="13"/>
  <c r="AB50" i="13" s="1"/>
  <c r="L51" i="13"/>
  <c r="M51" i="13"/>
  <c r="N51" i="13"/>
  <c r="AB51" i="13" s="1"/>
  <c r="AC51" i="13" s="1"/>
  <c r="L52" i="13"/>
  <c r="M52" i="13"/>
  <c r="N52" i="13"/>
  <c r="AB52" i="13" s="1"/>
  <c r="L53" i="13"/>
  <c r="M53" i="13"/>
  <c r="N53" i="13"/>
  <c r="AB53" i="13" s="1"/>
  <c r="AC53" i="13" s="1"/>
  <c r="L54" i="13"/>
  <c r="M54" i="13"/>
  <c r="N54" i="13"/>
  <c r="AB54" i="13" s="1"/>
  <c r="L55" i="13"/>
  <c r="M55" i="13"/>
  <c r="N55" i="13"/>
  <c r="AB55" i="13" s="1"/>
  <c r="L56" i="13"/>
  <c r="M56" i="13"/>
  <c r="N56" i="13"/>
  <c r="AB56" i="13" s="1"/>
  <c r="AC56" i="13" s="1"/>
  <c r="L57" i="13"/>
  <c r="M57" i="13"/>
  <c r="N57" i="13"/>
  <c r="AB57" i="13" s="1"/>
  <c r="AC57" i="13" s="1"/>
  <c r="L58" i="13"/>
  <c r="M58" i="13"/>
  <c r="N58" i="13"/>
  <c r="AB58" i="13" s="1"/>
  <c r="L59" i="13"/>
  <c r="M59" i="13"/>
  <c r="L60" i="13"/>
  <c r="M60" i="13"/>
  <c r="N60" i="13"/>
  <c r="AB60" i="13" s="1"/>
  <c r="L61" i="13"/>
  <c r="M61" i="13"/>
  <c r="N61" i="13"/>
  <c r="AB61" i="13" s="1"/>
  <c r="AN61" i="13" s="1"/>
  <c r="L62" i="13"/>
  <c r="M62" i="13"/>
  <c r="N62" i="13"/>
  <c r="AB62" i="13" s="1"/>
  <c r="L63" i="13"/>
  <c r="M63" i="13"/>
  <c r="N63" i="13"/>
  <c r="AB63" i="13" s="1"/>
  <c r="L64" i="13"/>
  <c r="M64" i="13"/>
  <c r="N64" i="13"/>
  <c r="AB64" i="13" s="1"/>
  <c r="L65" i="13"/>
  <c r="M65" i="13"/>
  <c r="N65" i="13"/>
  <c r="AB65" i="13" s="1"/>
  <c r="AN65" i="13" s="1"/>
  <c r="L66" i="13"/>
  <c r="M66" i="13"/>
  <c r="N66" i="13"/>
  <c r="AB66" i="13" s="1"/>
  <c r="L67" i="13"/>
  <c r="M67" i="13"/>
  <c r="N67" i="13"/>
  <c r="AB67" i="13" s="1"/>
  <c r="L68" i="13"/>
  <c r="M68" i="13"/>
  <c r="N68" i="13"/>
  <c r="AB68" i="13" s="1"/>
  <c r="L69" i="13"/>
  <c r="M69" i="13"/>
  <c r="N69" i="13"/>
  <c r="AB69" i="13" s="1"/>
  <c r="L70" i="13"/>
  <c r="M70" i="13"/>
  <c r="N70" i="13"/>
  <c r="AB70" i="13" s="1"/>
  <c r="L71" i="13"/>
  <c r="M71" i="13"/>
  <c r="N71" i="13"/>
  <c r="AB71" i="13" s="1"/>
  <c r="L72" i="13"/>
  <c r="M72" i="13"/>
  <c r="N72" i="13"/>
  <c r="AB72" i="13" s="1"/>
  <c r="L73" i="13"/>
  <c r="M73" i="13"/>
  <c r="N73" i="13"/>
  <c r="AB73" i="13" s="1"/>
  <c r="L74" i="13"/>
  <c r="M74" i="13"/>
  <c r="N74" i="13"/>
  <c r="AB74" i="13" s="1"/>
  <c r="L75" i="13"/>
  <c r="M75" i="13"/>
  <c r="N75" i="13"/>
  <c r="AB75" i="13" s="1"/>
  <c r="L76" i="13"/>
  <c r="M76" i="13"/>
  <c r="N76" i="13"/>
  <c r="AB76" i="13" s="1"/>
  <c r="L77" i="13"/>
  <c r="M77" i="13"/>
  <c r="N77" i="13"/>
  <c r="AB77" i="13" s="1"/>
  <c r="L78" i="13"/>
  <c r="M78" i="13"/>
  <c r="N78" i="13"/>
  <c r="AB78" i="13" s="1"/>
  <c r="L79" i="13"/>
  <c r="M79" i="13"/>
  <c r="N79" i="13"/>
  <c r="AB79" i="13" s="1"/>
  <c r="L80" i="13"/>
  <c r="M80" i="13"/>
  <c r="L81" i="13"/>
  <c r="M81" i="13"/>
  <c r="N81" i="13"/>
  <c r="AB81" i="13" s="1"/>
  <c r="L82" i="13"/>
  <c r="M82" i="13"/>
  <c r="N82" i="13"/>
  <c r="AB82" i="13" s="1"/>
  <c r="L83" i="13"/>
  <c r="M83" i="13"/>
  <c r="N83" i="13"/>
  <c r="AB83" i="13" s="1"/>
  <c r="L84" i="13"/>
  <c r="M84" i="13"/>
  <c r="N84" i="13"/>
  <c r="AB84" i="13" s="1"/>
  <c r="L85" i="13"/>
  <c r="M85" i="13"/>
  <c r="N85" i="13"/>
  <c r="AB85" i="13" s="1"/>
  <c r="L86" i="13"/>
  <c r="M86" i="13"/>
  <c r="N86" i="13"/>
  <c r="AB86" i="13" s="1"/>
  <c r="L87" i="13"/>
  <c r="M87" i="13"/>
  <c r="N87" i="13"/>
  <c r="AB87" i="13" s="1"/>
  <c r="L88" i="13"/>
  <c r="M88" i="13"/>
  <c r="N88" i="13"/>
  <c r="AB88" i="13" s="1"/>
  <c r="L89" i="13"/>
  <c r="M89" i="13"/>
  <c r="N89" i="13"/>
  <c r="AB89" i="13" s="1"/>
  <c r="L90" i="13"/>
  <c r="M90" i="13"/>
  <c r="N90" i="13"/>
  <c r="AB90" i="13" s="1"/>
  <c r="L91" i="13"/>
  <c r="M91" i="13"/>
  <c r="N91" i="13"/>
  <c r="AB91" i="13" s="1"/>
  <c r="L92" i="13"/>
  <c r="M92" i="13"/>
  <c r="N92" i="13"/>
  <c r="AB92" i="13" s="1"/>
  <c r="L93" i="13"/>
  <c r="M93" i="13"/>
  <c r="N93" i="13"/>
  <c r="AB93" i="13" s="1"/>
  <c r="L94" i="13"/>
  <c r="M94" i="13"/>
  <c r="N94" i="13"/>
  <c r="AB94" i="13" s="1"/>
  <c r="L95" i="13"/>
  <c r="M95" i="13"/>
  <c r="N95" i="13"/>
  <c r="AB95" i="13" s="1"/>
  <c r="L96" i="13"/>
  <c r="M96" i="13"/>
  <c r="N96" i="13"/>
  <c r="AB96" i="13" s="1"/>
  <c r="L97" i="13"/>
  <c r="M97" i="13"/>
  <c r="N97" i="13"/>
  <c r="AB97" i="13" s="1"/>
  <c r="L98" i="13"/>
  <c r="M98" i="13"/>
  <c r="N98" i="13"/>
  <c r="AB98" i="13" s="1"/>
  <c r="L99" i="13"/>
  <c r="M99" i="13"/>
  <c r="N99" i="13"/>
  <c r="AB99" i="13" s="1"/>
  <c r="L100" i="13"/>
  <c r="M100" i="13"/>
  <c r="N100" i="13"/>
  <c r="AB100" i="13" s="1"/>
  <c r="L101" i="13"/>
  <c r="M101" i="13"/>
  <c r="N101" i="13"/>
  <c r="AB101" i="13" s="1"/>
  <c r="L102" i="13"/>
  <c r="M102" i="13"/>
  <c r="N102" i="13"/>
  <c r="AB102" i="13" s="1"/>
  <c r="L103" i="13"/>
  <c r="M103" i="13"/>
  <c r="N103" i="13"/>
  <c r="AB103" i="13" s="1"/>
  <c r="L104" i="13"/>
  <c r="M104" i="13"/>
  <c r="N104" i="13"/>
  <c r="AB104" i="13" s="1"/>
  <c r="L105" i="13"/>
  <c r="M105" i="13"/>
  <c r="N105" i="13"/>
  <c r="AB105" i="13" s="1"/>
  <c r="L106" i="13"/>
  <c r="M106" i="13"/>
  <c r="N106" i="13"/>
  <c r="AB106" i="13" s="1"/>
  <c r="L107" i="13"/>
  <c r="M107" i="13"/>
  <c r="N107" i="13"/>
  <c r="AB107" i="13" s="1"/>
  <c r="L108" i="13"/>
  <c r="M108" i="13"/>
  <c r="N108" i="13"/>
  <c r="AB108" i="13" s="1"/>
  <c r="AD108" i="13" s="1"/>
  <c r="L109" i="13"/>
  <c r="M109" i="13"/>
  <c r="N109" i="13"/>
  <c r="AB109" i="13" s="1"/>
  <c r="L110" i="13"/>
  <c r="M110" i="13"/>
  <c r="N110" i="13"/>
  <c r="AB110" i="13" s="1"/>
  <c r="L111" i="13"/>
  <c r="M111" i="13"/>
  <c r="N111" i="13"/>
  <c r="AB111" i="13" s="1"/>
  <c r="L112" i="13"/>
  <c r="M112" i="13"/>
  <c r="N112" i="13"/>
  <c r="AB112" i="13" s="1"/>
  <c r="L113" i="13"/>
  <c r="M113" i="13"/>
  <c r="N113" i="13"/>
  <c r="AB113" i="13" s="1"/>
  <c r="L114" i="13"/>
  <c r="M114" i="13"/>
  <c r="N114" i="13"/>
  <c r="AB114" i="13" s="1"/>
  <c r="L115" i="13"/>
  <c r="M115" i="13"/>
  <c r="N115" i="13"/>
  <c r="AB115" i="13" s="1"/>
  <c r="L116" i="13"/>
  <c r="M116" i="13"/>
  <c r="N116" i="13"/>
  <c r="AB116" i="13" s="1"/>
  <c r="L117" i="13"/>
  <c r="M117" i="13"/>
  <c r="N117" i="13"/>
  <c r="AB117" i="13" s="1"/>
  <c r="L118" i="13"/>
  <c r="M118" i="13"/>
  <c r="N118" i="13"/>
  <c r="AB118" i="13" s="1"/>
  <c r="L119" i="13"/>
  <c r="M119" i="13"/>
  <c r="N119" i="13"/>
  <c r="AB119" i="13" s="1"/>
  <c r="L120" i="13"/>
  <c r="M120" i="13"/>
  <c r="N120" i="13"/>
  <c r="AB120" i="13" s="1"/>
  <c r="L121" i="13"/>
  <c r="M121" i="13"/>
  <c r="N121" i="13"/>
  <c r="AB121" i="13" s="1"/>
  <c r="L122" i="13"/>
  <c r="M122" i="13"/>
  <c r="N122" i="13"/>
  <c r="AB122" i="13" s="1"/>
  <c r="L123" i="13"/>
  <c r="M123" i="13"/>
  <c r="N123" i="13"/>
  <c r="AB123" i="13" s="1"/>
  <c r="L124" i="13"/>
  <c r="M124" i="13"/>
  <c r="N124" i="13"/>
  <c r="AB124" i="13" s="1"/>
  <c r="L125" i="13"/>
  <c r="M125" i="13"/>
  <c r="N125" i="13"/>
  <c r="AB125" i="13" s="1"/>
  <c r="L126" i="13"/>
  <c r="M126" i="13"/>
  <c r="N126" i="13"/>
  <c r="AB126" i="13" s="1"/>
  <c r="L127" i="13"/>
  <c r="M127" i="13"/>
  <c r="N127" i="13"/>
  <c r="AB127" i="13" s="1"/>
  <c r="L128" i="13"/>
  <c r="M128" i="13"/>
  <c r="N128" i="13"/>
  <c r="AB128" i="13" s="1"/>
  <c r="AD128" i="13" s="1"/>
  <c r="L129" i="13"/>
  <c r="M129" i="13"/>
  <c r="N129" i="13"/>
  <c r="AB129" i="13" s="1"/>
  <c r="L130" i="13"/>
  <c r="M130" i="13"/>
  <c r="N130" i="13"/>
  <c r="AB130" i="13" s="1"/>
  <c r="L131" i="13"/>
  <c r="M131" i="13"/>
  <c r="N131" i="13"/>
  <c r="AB131" i="13" s="1"/>
  <c r="L132" i="13"/>
  <c r="M132" i="13"/>
  <c r="N132" i="13"/>
  <c r="AB132" i="13" s="1"/>
  <c r="L133" i="13"/>
  <c r="M133" i="13"/>
  <c r="N133" i="13"/>
  <c r="AB133" i="13" s="1"/>
  <c r="L134" i="13"/>
  <c r="M134" i="13"/>
  <c r="N134" i="13"/>
  <c r="AB134" i="13" s="1"/>
  <c r="L135" i="13"/>
  <c r="M135" i="13"/>
  <c r="N135" i="13"/>
  <c r="AB135" i="13" s="1"/>
  <c r="AD135" i="13" s="1"/>
  <c r="L136" i="13"/>
  <c r="M136" i="13"/>
  <c r="N136" i="13"/>
  <c r="AB136" i="13" s="1"/>
  <c r="L137" i="13"/>
  <c r="M137" i="13"/>
  <c r="N137" i="13"/>
  <c r="L138" i="13"/>
  <c r="M138" i="13"/>
  <c r="N138" i="13"/>
  <c r="AB138" i="13" s="1"/>
  <c r="L139" i="13"/>
  <c r="M139" i="13"/>
  <c r="N139" i="13"/>
  <c r="AB139" i="13" s="1"/>
  <c r="L140" i="13"/>
  <c r="M140" i="13"/>
  <c r="N140" i="13"/>
  <c r="AB140" i="13" s="1"/>
  <c r="L141" i="13"/>
  <c r="M141" i="13"/>
  <c r="N141" i="13"/>
  <c r="AB141" i="13" s="1"/>
  <c r="L142" i="13"/>
  <c r="M142" i="13"/>
  <c r="N142" i="13"/>
  <c r="AB142" i="13" s="1"/>
  <c r="L143" i="13"/>
  <c r="M143" i="13"/>
  <c r="N143" i="13"/>
  <c r="AB143" i="13" s="1"/>
  <c r="L144" i="13"/>
  <c r="M144" i="13"/>
  <c r="N144" i="13"/>
  <c r="AB144" i="13" s="1"/>
  <c r="L145" i="13"/>
  <c r="M145" i="13"/>
  <c r="N145" i="13"/>
  <c r="AB145" i="13" s="1"/>
  <c r="L146" i="13"/>
  <c r="M146" i="13"/>
  <c r="N146" i="13"/>
  <c r="AB146" i="13" s="1"/>
  <c r="L147" i="13"/>
  <c r="M147" i="13"/>
  <c r="N147" i="13"/>
  <c r="AB147" i="13" s="1"/>
  <c r="L148" i="13"/>
  <c r="M148" i="13"/>
  <c r="N148" i="13"/>
  <c r="AB148" i="13" s="1"/>
  <c r="L365" i="13"/>
  <c r="M365" i="13"/>
  <c r="N365" i="13"/>
  <c r="AB365" i="13" s="1"/>
  <c r="L149" i="13"/>
  <c r="M149" i="13"/>
  <c r="N149" i="13"/>
  <c r="AB149" i="13" s="1"/>
  <c r="L150" i="13"/>
  <c r="N150" i="13"/>
  <c r="AB150" i="13" s="1"/>
  <c r="L151" i="13"/>
  <c r="M151" i="13"/>
  <c r="N151" i="13"/>
  <c r="AB151" i="13" s="1"/>
  <c r="L152" i="13"/>
  <c r="M152" i="13"/>
  <c r="N152" i="13"/>
  <c r="AB152" i="13" s="1"/>
  <c r="AN152" i="13" s="1"/>
  <c r="L153" i="13"/>
  <c r="M153" i="13"/>
  <c r="N153" i="13"/>
  <c r="AB153" i="13" s="1"/>
  <c r="L154" i="13"/>
  <c r="M154" i="13"/>
  <c r="N154" i="13"/>
  <c r="AB154" i="13" s="1"/>
  <c r="L155" i="13"/>
  <c r="M155" i="13"/>
  <c r="N155" i="13"/>
  <c r="AB155" i="13" s="1"/>
  <c r="AC155" i="13" s="1"/>
  <c r="L156" i="13"/>
  <c r="M156" i="13"/>
  <c r="N156" i="13"/>
  <c r="AB156" i="13" s="1"/>
  <c r="AC156" i="13" s="1"/>
  <c r="L157" i="13"/>
  <c r="M157" i="13"/>
  <c r="N157" i="13"/>
  <c r="AB157" i="13" s="1"/>
  <c r="AC157" i="13" s="1"/>
  <c r="L158" i="13"/>
  <c r="M158" i="13"/>
  <c r="N158" i="13"/>
  <c r="AB158" i="13" s="1"/>
  <c r="AC158" i="13" s="1"/>
  <c r="L159" i="13"/>
  <c r="M159" i="13"/>
  <c r="N159" i="13"/>
  <c r="AB159" i="13" s="1"/>
  <c r="AC159" i="13" s="1"/>
  <c r="L160" i="13"/>
  <c r="M160" i="13"/>
  <c r="N160" i="13"/>
  <c r="AB160" i="13" s="1"/>
  <c r="AC160" i="13" s="1"/>
  <c r="L161" i="13"/>
  <c r="M161" i="13"/>
  <c r="N161" i="13"/>
  <c r="L162" i="13"/>
  <c r="M162" i="13"/>
  <c r="N162" i="13"/>
  <c r="AB162" i="13" s="1"/>
  <c r="AC162" i="13" s="1"/>
  <c r="L163" i="13"/>
  <c r="M163" i="13"/>
  <c r="N163" i="13"/>
  <c r="AB163" i="13" s="1"/>
  <c r="AC163" i="13" s="1"/>
  <c r="L164" i="13"/>
  <c r="M164" i="13"/>
  <c r="N164" i="13"/>
  <c r="AB164" i="13" s="1"/>
  <c r="AC164" i="13" s="1"/>
  <c r="L165" i="13"/>
  <c r="M165" i="13"/>
  <c r="N165" i="13"/>
  <c r="AB165" i="13" s="1"/>
  <c r="AC165" i="13" s="1"/>
  <c r="L166" i="13"/>
  <c r="M166" i="13"/>
  <c r="N166" i="13"/>
  <c r="AB166" i="13" s="1"/>
  <c r="AC166" i="13" s="1"/>
  <c r="L167" i="13"/>
  <c r="M167" i="13"/>
  <c r="N167" i="13"/>
  <c r="AB167" i="13" s="1"/>
  <c r="AC167" i="13" s="1"/>
  <c r="L168" i="13"/>
  <c r="M168" i="13"/>
  <c r="N168" i="13"/>
  <c r="AB168" i="13" s="1"/>
  <c r="AC168" i="13" s="1"/>
  <c r="L169" i="13"/>
  <c r="M169" i="13"/>
  <c r="N169" i="13"/>
  <c r="L170" i="13"/>
  <c r="M170" i="13"/>
  <c r="N170" i="13"/>
  <c r="AB170" i="13" s="1"/>
  <c r="AC170" i="13" s="1"/>
  <c r="L171" i="13"/>
  <c r="M171" i="13"/>
  <c r="N171" i="13"/>
  <c r="AB171" i="13" s="1"/>
  <c r="L172" i="13"/>
  <c r="M172" i="13"/>
  <c r="N172" i="13"/>
  <c r="AB172" i="13" s="1"/>
  <c r="L173" i="13"/>
  <c r="M173" i="13"/>
  <c r="N173" i="13"/>
  <c r="AB173" i="13" s="1"/>
  <c r="AC173" i="13" s="1"/>
  <c r="L174" i="13"/>
  <c r="M174" i="13"/>
  <c r="N174" i="13"/>
  <c r="AB174" i="13" s="1"/>
  <c r="AC174" i="13" s="1"/>
  <c r="L175" i="13"/>
  <c r="M175" i="13"/>
  <c r="N175" i="13"/>
  <c r="AB175" i="13" s="1"/>
  <c r="AC175" i="13" s="1"/>
  <c r="L176" i="13"/>
  <c r="M176" i="13"/>
  <c r="N176" i="13"/>
  <c r="L177" i="13"/>
  <c r="M177" i="13"/>
  <c r="N177" i="13"/>
  <c r="AB177" i="13" s="1"/>
  <c r="AC177" i="13" s="1"/>
  <c r="L178" i="13"/>
  <c r="M178" i="13"/>
  <c r="N178" i="13"/>
  <c r="AB178" i="13" s="1"/>
  <c r="AC178" i="13" s="1"/>
  <c r="L179" i="13"/>
  <c r="M179" i="13"/>
  <c r="N179" i="13"/>
  <c r="AB179" i="13" s="1"/>
  <c r="AC179" i="13" s="1"/>
  <c r="L180" i="13"/>
  <c r="M180" i="13"/>
  <c r="N180" i="13"/>
  <c r="AB180" i="13" s="1"/>
  <c r="AC180" i="13" s="1"/>
  <c r="L181" i="13"/>
  <c r="M181" i="13"/>
  <c r="N181" i="13"/>
  <c r="AB181" i="13" s="1"/>
  <c r="AC181" i="13" s="1"/>
  <c r="L182" i="13"/>
  <c r="M182" i="13"/>
  <c r="N182" i="13"/>
  <c r="AB182" i="13" s="1"/>
  <c r="AC182" i="13" s="1"/>
  <c r="L183" i="13"/>
  <c r="M183" i="13"/>
  <c r="N183" i="13"/>
  <c r="AB183" i="13" s="1"/>
  <c r="AC183" i="13" s="1"/>
  <c r="L184" i="13"/>
  <c r="M184" i="13"/>
  <c r="N184" i="13"/>
  <c r="AB184" i="13" s="1"/>
  <c r="AC184" i="13" s="1"/>
  <c r="L185" i="13"/>
  <c r="M185" i="13"/>
  <c r="N185" i="13"/>
  <c r="AB185" i="13" s="1"/>
  <c r="AC185" i="13" s="1"/>
  <c r="L186" i="13"/>
  <c r="M186" i="13"/>
  <c r="N186" i="13"/>
  <c r="AB186" i="13" s="1"/>
  <c r="L187" i="13"/>
  <c r="M187" i="13"/>
  <c r="L188" i="13"/>
  <c r="M188" i="13"/>
  <c r="N188" i="13"/>
  <c r="AB188" i="13" s="1"/>
  <c r="L189" i="13"/>
  <c r="M189" i="13"/>
  <c r="N189" i="13"/>
  <c r="AB189" i="13" s="1"/>
  <c r="L190" i="13"/>
  <c r="M190" i="13"/>
  <c r="N190" i="13"/>
  <c r="AB190" i="13" s="1"/>
  <c r="L191" i="13"/>
  <c r="M191" i="13"/>
  <c r="N191" i="13"/>
  <c r="AB191" i="13" s="1"/>
  <c r="L192" i="13"/>
  <c r="M192" i="13"/>
  <c r="N192" i="13"/>
  <c r="AB192" i="13" s="1"/>
  <c r="L193" i="13"/>
  <c r="M193" i="13"/>
  <c r="N193" i="13"/>
  <c r="AB193" i="13" s="1"/>
  <c r="L194" i="13"/>
  <c r="M194" i="13"/>
  <c r="N194" i="13"/>
  <c r="AB194" i="13" s="1"/>
  <c r="L195" i="13"/>
  <c r="M195" i="13"/>
  <c r="N195" i="13"/>
  <c r="AB195" i="13" s="1"/>
  <c r="L196" i="13"/>
  <c r="M196" i="13"/>
  <c r="N196" i="13"/>
  <c r="AB196" i="13" s="1"/>
  <c r="L197" i="13"/>
  <c r="M197" i="13"/>
  <c r="N197" i="13"/>
  <c r="AB197" i="13" s="1"/>
  <c r="L198" i="13"/>
  <c r="M198" i="13"/>
  <c r="N198" i="13"/>
  <c r="AB198" i="13" s="1"/>
  <c r="L199" i="13"/>
  <c r="M199" i="13"/>
  <c r="N199" i="13"/>
  <c r="AB199" i="13" s="1"/>
  <c r="L200" i="13"/>
  <c r="M200" i="13"/>
  <c r="N200" i="13"/>
  <c r="AB200" i="13" s="1"/>
  <c r="L201" i="13"/>
  <c r="M201" i="13"/>
  <c r="N201" i="13"/>
  <c r="L202" i="13"/>
  <c r="M202" i="13"/>
  <c r="N202" i="13"/>
  <c r="AB202" i="13" s="1"/>
  <c r="L370" i="13"/>
  <c r="M370" i="13"/>
  <c r="N370" i="13"/>
  <c r="AB370" i="13" s="1"/>
  <c r="L203" i="13"/>
  <c r="M203" i="13"/>
  <c r="N203" i="13"/>
  <c r="AB203" i="13" s="1"/>
  <c r="L204" i="13"/>
  <c r="M204" i="13"/>
  <c r="N204" i="13"/>
  <c r="AB204" i="13" s="1"/>
  <c r="L205" i="13"/>
  <c r="M205" i="13"/>
  <c r="N205" i="13"/>
  <c r="AB205" i="13" s="1"/>
  <c r="L206" i="13"/>
  <c r="M206" i="13"/>
  <c r="N206" i="13"/>
  <c r="AB206" i="13" s="1"/>
  <c r="L207" i="13"/>
  <c r="M207" i="13"/>
  <c r="N207" i="13"/>
  <c r="AB207" i="13" s="1"/>
  <c r="L208" i="13"/>
  <c r="M208" i="13"/>
  <c r="N208" i="13"/>
  <c r="AB208" i="13" s="1"/>
  <c r="L209" i="13"/>
  <c r="M209" i="13"/>
  <c r="N209" i="13"/>
  <c r="AB209" i="13" s="1"/>
  <c r="L210" i="13"/>
  <c r="M210" i="13"/>
  <c r="N210" i="13"/>
  <c r="AB210" i="13" s="1"/>
  <c r="L211" i="13"/>
  <c r="M211" i="13"/>
  <c r="N211" i="13"/>
  <c r="AB211" i="13" s="1"/>
  <c r="L212" i="13"/>
  <c r="M212" i="13"/>
  <c r="N212" i="13"/>
  <c r="AB212" i="13" s="1"/>
  <c r="L213" i="13"/>
  <c r="M213" i="13"/>
  <c r="N213" i="13"/>
  <c r="AB213" i="13" s="1"/>
  <c r="L214" i="13"/>
  <c r="M214" i="13"/>
  <c r="N214" i="13"/>
  <c r="AB214" i="13" s="1"/>
  <c r="L215" i="13"/>
  <c r="M215" i="13"/>
  <c r="N215" i="13"/>
  <c r="AB215" i="13" s="1"/>
  <c r="L216" i="13"/>
  <c r="M216" i="13"/>
  <c r="N216" i="13"/>
  <c r="AB216" i="13" s="1"/>
  <c r="L217" i="13"/>
  <c r="M217" i="13"/>
  <c r="N217" i="13"/>
  <c r="AB217" i="13" s="1"/>
  <c r="L218" i="13"/>
  <c r="M218" i="13"/>
  <c r="N218" i="13"/>
  <c r="AB218" i="13" s="1"/>
  <c r="L219" i="13"/>
  <c r="M219" i="13"/>
  <c r="N219" i="13"/>
  <c r="AB219" i="13" s="1"/>
  <c r="L220" i="13"/>
  <c r="M220" i="13"/>
  <c r="N220" i="13"/>
  <c r="AB220" i="13" s="1"/>
  <c r="L221" i="13"/>
  <c r="M221" i="13"/>
  <c r="N221" i="13"/>
  <c r="AB221" i="13" s="1"/>
  <c r="L222" i="13"/>
  <c r="M222" i="13"/>
  <c r="N222" i="13"/>
  <c r="AB222" i="13" s="1"/>
  <c r="L223" i="13"/>
  <c r="M223" i="13"/>
  <c r="N223" i="13"/>
  <c r="AB223" i="13" s="1"/>
  <c r="L367" i="13"/>
  <c r="M367" i="13"/>
  <c r="N367" i="13"/>
  <c r="AB367" i="13" s="1"/>
  <c r="L224" i="13"/>
  <c r="M224" i="13"/>
  <c r="N224" i="13"/>
  <c r="AB224" i="13" s="1"/>
  <c r="L225" i="13"/>
  <c r="M225" i="13"/>
  <c r="N225" i="13"/>
  <c r="AB225" i="13" s="1"/>
  <c r="L226" i="13"/>
  <c r="M226" i="13"/>
  <c r="N226" i="13"/>
  <c r="AB226" i="13" s="1"/>
  <c r="L227" i="13"/>
  <c r="M227" i="13"/>
  <c r="N227" i="13"/>
  <c r="AB227" i="13" s="1"/>
  <c r="L228" i="13"/>
  <c r="M228" i="13"/>
  <c r="N228" i="13"/>
  <c r="AB228" i="13" s="1"/>
  <c r="L229" i="13"/>
  <c r="M229" i="13"/>
  <c r="N229" i="13"/>
  <c r="AB229" i="13" s="1"/>
  <c r="L230" i="13"/>
  <c r="M230" i="13"/>
  <c r="N230" i="13"/>
  <c r="L231" i="13"/>
  <c r="M231" i="13"/>
  <c r="N231" i="13"/>
  <c r="AB231" i="13" s="1"/>
  <c r="L232" i="13"/>
  <c r="M232" i="13"/>
  <c r="N232" i="13"/>
  <c r="AB232" i="13" s="1"/>
  <c r="L233" i="13"/>
  <c r="M233" i="13"/>
  <c r="N233" i="13"/>
  <c r="AB233" i="13" s="1"/>
  <c r="L234" i="13"/>
  <c r="M234" i="13"/>
  <c r="N234" i="13"/>
  <c r="AB234" i="13" s="1"/>
  <c r="L235" i="13"/>
  <c r="M235" i="13"/>
  <c r="N235" i="13"/>
  <c r="AB235" i="13" s="1"/>
  <c r="L236" i="13"/>
  <c r="M236" i="13"/>
  <c r="N236" i="13"/>
  <c r="AB236" i="13" s="1"/>
  <c r="L237" i="13"/>
  <c r="M237" i="13"/>
  <c r="N237" i="13"/>
  <c r="AB237" i="13" s="1"/>
  <c r="L238" i="13"/>
  <c r="M238" i="13"/>
  <c r="N238" i="13"/>
  <c r="AB238" i="13" s="1"/>
  <c r="L239" i="13"/>
  <c r="M239" i="13"/>
  <c r="N239" i="13"/>
  <c r="AB239" i="13" s="1"/>
  <c r="L240" i="13"/>
  <c r="M240" i="13"/>
  <c r="N240" i="13"/>
  <c r="AB240" i="13" s="1"/>
  <c r="L241" i="13"/>
  <c r="M241" i="13"/>
  <c r="N241" i="13"/>
  <c r="AB241" i="13" s="1"/>
  <c r="L242" i="13"/>
  <c r="M242" i="13"/>
  <c r="N242" i="13"/>
  <c r="AB242" i="13" s="1"/>
  <c r="L243" i="13"/>
  <c r="M243" i="13"/>
  <c r="N243" i="13"/>
  <c r="AB243" i="13" s="1"/>
  <c r="L244" i="13"/>
  <c r="M244" i="13"/>
  <c r="N244" i="13"/>
  <c r="AB244" i="13" s="1"/>
  <c r="L245" i="13"/>
  <c r="M245" i="13"/>
  <c r="N245" i="13"/>
  <c r="AB245" i="13" s="1"/>
  <c r="L246" i="13"/>
  <c r="M246" i="13"/>
  <c r="N246" i="13"/>
  <c r="AB246" i="13" s="1"/>
  <c r="L247" i="13"/>
  <c r="M247" i="13"/>
  <c r="N247" i="13"/>
  <c r="AB247" i="13" s="1"/>
  <c r="L248" i="13"/>
  <c r="M248" i="13"/>
  <c r="N248" i="13"/>
  <c r="AB248" i="13" s="1"/>
  <c r="L249" i="13"/>
  <c r="M249" i="13"/>
  <c r="N249" i="13"/>
  <c r="AB249" i="13" s="1"/>
  <c r="L250" i="13"/>
  <c r="M250" i="13"/>
  <c r="N250" i="13"/>
  <c r="AB250" i="13" s="1"/>
  <c r="L251" i="13"/>
  <c r="M251" i="13"/>
  <c r="N251" i="13"/>
  <c r="AB251" i="13" s="1"/>
  <c r="L252" i="13"/>
  <c r="M252" i="13"/>
  <c r="N252" i="13"/>
  <c r="AB252" i="13" s="1"/>
  <c r="L253" i="13"/>
  <c r="M253" i="13"/>
  <c r="N253" i="13"/>
  <c r="AB253" i="13" s="1"/>
  <c r="L254" i="13"/>
  <c r="M254" i="13"/>
  <c r="N254" i="13"/>
  <c r="L255" i="13"/>
  <c r="M255" i="13"/>
  <c r="N255" i="13"/>
  <c r="AB255" i="13" s="1"/>
  <c r="L256" i="13"/>
  <c r="M256" i="13"/>
  <c r="N256" i="13"/>
  <c r="AB256" i="13" s="1"/>
  <c r="L257" i="13"/>
  <c r="M257" i="13"/>
  <c r="N257" i="13"/>
  <c r="AB257" i="13" s="1"/>
  <c r="L258" i="13"/>
  <c r="M258" i="13"/>
  <c r="N258" i="13"/>
  <c r="AB258" i="13" s="1"/>
  <c r="L259" i="13"/>
  <c r="M259" i="13"/>
  <c r="N259" i="13"/>
  <c r="AB259" i="13" s="1"/>
  <c r="L260" i="13"/>
  <c r="M260" i="13"/>
  <c r="N260" i="13"/>
  <c r="AB260" i="13" s="1"/>
  <c r="L261" i="13"/>
  <c r="M261" i="13"/>
  <c r="N261" i="13"/>
  <c r="AB261" i="13" s="1"/>
  <c r="L262" i="13"/>
  <c r="M262" i="13"/>
  <c r="N262" i="13"/>
  <c r="L263" i="13"/>
  <c r="M263" i="13"/>
  <c r="N263" i="13"/>
  <c r="AB263" i="13" s="1"/>
  <c r="L264" i="13"/>
  <c r="M264" i="13"/>
  <c r="N264" i="13"/>
  <c r="AB264" i="13" s="1"/>
  <c r="AN264" i="13" s="1"/>
  <c r="L265" i="13"/>
  <c r="M265" i="13"/>
  <c r="N265" i="13"/>
  <c r="AB265" i="13" s="1"/>
  <c r="L266" i="13"/>
  <c r="M266" i="13"/>
  <c r="N266" i="13"/>
  <c r="AB266" i="13" s="1"/>
  <c r="L267" i="13"/>
  <c r="M267" i="13"/>
  <c r="N267" i="13"/>
  <c r="AB267" i="13" s="1"/>
  <c r="L268" i="13"/>
  <c r="M268" i="13"/>
  <c r="N268" i="13"/>
  <c r="AB268" i="13" s="1"/>
  <c r="L269" i="13"/>
  <c r="M269" i="13"/>
  <c r="N269" i="13"/>
  <c r="AB269" i="13" s="1"/>
  <c r="L270" i="13"/>
  <c r="M270" i="13"/>
  <c r="N270" i="13"/>
  <c r="L271" i="13"/>
  <c r="M271" i="13"/>
  <c r="N271" i="13"/>
  <c r="AB271" i="13" s="1"/>
  <c r="L272" i="13"/>
  <c r="M272" i="13"/>
  <c r="N272" i="13"/>
  <c r="AB272" i="13" s="1"/>
  <c r="L273" i="13"/>
  <c r="M273" i="13"/>
  <c r="N273" i="13"/>
  <c r="AB273" i="13" s="1"/>
  <c r="L274" i="13"/>
  <c r="M274" i="13"/>
  <c r="N274" i="13"/>
  <c r="AB274" i="13" s="1"/>
  <c r="L275" i="13"/>
  <c r="M275" i="13"/>
  <c r="N275" i="13"/>
  <c r="AB275" i="13" s="1"/>
  <c r="L276" i="13"/>
  <c r="M276" i="13"/>
  <c r="N276" i="13"/>
  <c r="AB276" i="13" s="1"/>
  <c r="L277" i="13"/>
  <c r="M277" i="13"/>
  <c r="N277" i="13"/>
  <c r="AB277" i="13" s="1"/>
  <c r="L278" i="13"/>
  <c r="M278" i="13"/>
  <c r="L279" i="13"/>
  <c r="M279" i="13"/>
  <c r="N279" i="13"/>
  <c r="L280" i="13"/>
  <c r="M280" i="13"/>
  <c r="N280" i="13"/>
  <c r="AB280" i="13" s="1"/>
  <c r="L281" i="13"/>
  <c r="M281" i="13"/>
  <c r="N281" i="13"/>
  <c r="AB281" i="13" s="1"/>
  <c r="L282" i="13"/>
  <c r="M282" i="13"/>
  <c r="N282" i="13"/>
  <c r="AB282" i="13" s="1"/>
  <c r="L283" i="13"/>
  <c r="M283" i="13"/>
  <c r="N283" i="13"/>
  <c r="AB283" i="13" s="1"/>
  <c r="L284" i="13"/>
  <c r="M284" i="13"/>
  <c r="L285" i="13"/>
  <c r="M285" i="13"/>
  <c r="N285" i="13"/>
  <c r="AB285" i="13" s="1"/>
  <c r="L286" i="13"/>
  <c r="M286" i="13"/>
  <c r="N286" i="13"/>
  <c r="AB286" i="13" s="1"/>
  <c r="L287" i="13"/>
  <c r="M287" i="13"/>
  <c r="N287" i="13"/>
  <c r="L288" i="13"/>
  <c r="M288" i="13"/>
  <c r="N288" i="13"/>
  <c r="AB288" i="13" s="1"/>
  <c r="L289" i="13"/>
  <c r="M289" i="13"/>
  <c r="N289" i="13"/>
  <c r="AB289" i="13" s="1"/>
  <c r="L290" i="13"/>
  <c r="M290" i="13"/>
  <c r="N290" i="13"/>
  <c r="AB290" i="13" s="1"/>
  <c r="L291" i="13"/>
  <c r="M291" i="13"/>
  <c r="N291" i="13"/>
  <c r="AB291" i="13" s="1"/>
  <c r="L292" i="13"/>
  <c r="M292" i="13"/>
  <c r="N292" i="13"/>
  <c r="AB292" i="13" s="1"/>
  <c r="L293" i="13"/>
  <c r="M293" i="13"/>
  <c r="N293" i="13"/>
  <c r="AB293" i="13" s="1"/>
  <c r="L294" i="13"/>
  <c r="M294" i="13"/>
  <c r="N294" i="13"/>
  <c r="AB294" i="13" s="1"/>
  <c r="L295" i="13"/>
  <c r="M295" i="13"/>
  <c r="N295" i="13"/>
  <c r="L296" i="13"/>
  <c r="M296" i="13"/>
  <c r="N296" i="13"/>
  <c r="AB296" i="13" s="1"/>
  <c r="AN296" i="13" s="1"/>
  <c r="L297" i="13"/>
  <c r="M297" i="13"/>
  <c r="N297" i="13"/>
  <c r="AB297" i="13" s="1"/>
  <c r="L298" i="13"/>
  <c r="M298" i="13"/>
  <c r="N298" i="13"/>
  <c r="AB298" i="13" s="1"/>
  <c r="L299" i="13"/>
  <c r="M299" i="13"/>
  <c r="N299" i="13"/>
  <c r="AB299" i="13" s="1"/>
  <c r="L300" i="13"/>
  <c r="M300" i="13"/>
  <c r="N300" i="13"/>
  <c r="AB300" i="13" s="1"/>
  <c r="L301" i="13"/>
  <c r="M301" i="13"/>
  <c r="N301" i="13"/>
  <c r="AB301" i="13" s="1"/>
  <c r="L302" i="13"/>
  <c r="M302" i="13"/>
  <c r="N302" i="13"/>
  <c r="AB302" i="13" s="1"/>
  <c r="L303" i="13"/>
  <c r="M303" i="13"/>
  <c r="N303" i="13"/>
  <c r="AB303" i="13" s="1"/>
  <c r="L304" i="13"/>
  <c r="M304" i="13"/>
  <c r="N304" i="13"/>
  <c r="AB304" i="13" s="1"/>
  <c r="L305" i="13"/>
  <c r="M305" i="13"/>
  <c r="N305" i="13"/>
  <c r="AB305" i="13" s="1"/>
  <c r="L306" i="13"/>
  <c r="M306" i="13"/>
  <c r="N306" i="13"/>
  <c r="AB306" i="13" s="1"/>
  <c r="L307" i="13"/>
  <c r="M307" i="13"/>
  <c r="N307" i="13"/>
  <c r="AB307" i="13" s="1"/>
  <c r="L308" i="13"/>
  <c r="M308" i="13"/>
  <c r="N308" i="13"/>
  <c r="AB308" i="13" s="1"/>
  <c r="L309" i="13"/>
  <c r="M309" i="13"/>
  <c r="N309" i="13"/>
  <c r="AB309" i="13" s="1"/>
  <c r="L310" i="13"/>
  <c r="M310" i="13"/>
  <c r="N310" i="13"/>
  <c r="AB310" i="13" s="1"/>
  <c r="L311" i="13"/>
  <c r="M311" i="13"/>
  <c r="N311" i="13"/>
  <c r="AB311" i="13" s="1"/>
  <c r="L312" i="13"/>
  <c r="M312" i="13"/>
  <c r="N312" i="13"/>
  <c r="AB312" i="13" s="1"/>
  <c r="L313" i="13"/>
  <c r="M313" i="13"/>
  <c r="N313" i="13"/>
  <c r="AB313" i="13" s="1"/>
  <c r="AN313" i="13" s="1"/>
  <c r="L314" i="13"/>
  <c r="M314" i="13"/>
  <c r="N314" i="13"/>
  <c r="AB314" i="13" s="1"/>
  <c r="L315" i="13"/>
  <c r="M315" i="13"/>
  <c r="N315" i="13"/>
  <c r="AB315" i="13" s="1"/>
  <c r="L316" i="13"/>
  <c r="M316" i="13"/>
  <c r="N316" i="13"/>
  <c r="AB316" i="13" s="1"/>
  <c r="L317" i="13"/>
  <c r="M317" i="13"/>
  <c r="N317" i="13"/>
  <c r="L318" i="13"/>
  <c r="M318" i="13"/>
  <c r="N318" i="13"/>
  <c r="L319" i="13"/>
  <c r="M319" i="13"/>
  <c r="N319" i="13"/>
  <c r="AB319" i="13" s="1"/>
  <c r="L320" i="13"/>
  <c r="M320" i="13"/>
  <c r="N320" i="13"/>
  <c r="AB320" i="13" s="1"/>
  <c r="AN320" i="13" s="1"/>
  <c r="L321" i="13"/>
  <c r="M321" i="13"/>
  <c r="N321" i="13"/>
  <c r="AB321" i="13" s="1"/>
  <c r="L322" i="13"/>
  <c r="M322" i="13"/>
  <c r="N322" i="13"/>
  <c r="AB322" i="13" s="1"/>
  <c r="L323" i="13"/>
  <c r="M323" i="13"/>
  <c r="N323" i="13"/>
  <c r="AB323" i="13" s="1"/>
  <c r="L324" i="13"/>
  <c r="M324" i="13"/>
  <c r="N324" i="13"/>
  <c r="AB324" i="13" s="1"/>
  <c r="L325" i="13"/>
  <c r="M325" i="13"/>
  <c r="N325" i="13"/>
  <c r="AB325" i="13" s="1"/>
  <c r="L326" i="13"/>
  <c r="M326" i="13"/>
  <c r="N326" i="13"/>
  <c r="AB326" i="13" s="1"/>
  <c r="L327" i="13"/>
  <c r="M327" i="13"/>
  <c r="N327" i="13"/>
  <c r="AB327" i="13" s="1"/>
  <c r="L328" i="13"/>
  <c r="M328" i="13"/>
  <c r="N328" i="13"/>
  <c r="AB328" i="13" s="1"/>
  <c r="L329" i="13"/>
  <c r="M329" i="13"/>
  <c r="N329" i="13"/>
  <c r="AB329" i="13" s="1"/>
  <c r="L330" i="13"/>
  <c r="M330" i="13"/>
  <c r="N330" i="13"/>
  <c r="AB330" i="13" s="1"/>
  <c r="L331" i="13"/>
  <c r="M331" i="13"/>
  <c r="N331" i="13"/>
  <c r="AB331" i="13" s="1"/>
  <c r="L332" i="13"/>
  <c r="M332" i="13"/>
  <c r="N332" i="13"/>
  <c r="AB332" i="13" s="1"/>
  <c r="L333" i="13"/>
  <c r="M333" i="13"/>
  <c r="N333" i="13"/>
  <c r="AB333" i="13" s="1"/>
  <c r="L334" i="13"/>
  <c r="M334" i="13"/>
  <c r="N334" i="13"/>
  <c r="AB334" i="13" s="1"/>
  <c r="L335" i="13"/>
  <c r="M335" i="13"/>
  <c r="N335" i="13"/>
  <c r="AB335" i="13" s="1"/>
  <c r="L336" i="13"/>
  <c r="M336" i="13"/>
  <c r="N336" i="13"/>
  <c r="AB336" i="13" s="1"/>
  <c r="L337" i="13"/>
  <c r="M337" i="13"/>
  <c r="N337" i="13"/>
  <c r="AB337" i="13" s="1"/>
  <c r="L338" i="13"/>
  <c r="M338" i="13"/>
  <c r="N338" i="13"/>
  <c r="AB338" i="13" s="1"/>
  <c r="AN338" i="13" s="1"/>
  <c r="L339" i="13"/>
  <c r="M339" i="13"/>
  <c r="N339" i="13"/>
  <c r="AB339" i="13" s="1"/>
  <c r="L340" i="13"/>
  <c r="M340" i="13"/>
  <c r="N340" i="13"/>
  <c r="AB340" i="13" s="1"/>
  <c r="L341" i="13"/>
  <c r="M341" i="13"/>
  <c r="N341" i="13"/>
  <c r="L342" i="13"/>
  <c r="M342" i="13"/>
  <c r="N342" i="13"/>
  <c r="AB342" i="13" s="1"/>
  <c r="L343" i="13"/>
  <c r="M343" i="13"/>
  <c r="N343" i="13"/>
  <c r="AB343" i="13" s="1"/>
  <c r="L344" i="13"/>
  <c r="M344" i="13"/>
  <c r="N344" i="13"/>
  <c r="AB344" i="13" s="1"/>
  <c r="L345" i="13"/>
  <c r="M345" i="13"/>
  <c r="N345" i="13"/>
  <c r="AB345" i="13" s="1"/>
  <c r="L346" i="13"/>
  <c r="M346" i="13"/>
  <c r="N346" i="13"/>
  <c r="AB346" i="13" s="1"/>
  <c r="AB368" i="13"/>
  <c r="L347" i="13"/>
  <c r="M347" i="13"/>
  <c r="N347" i="13"/>
  <c r="AB347" i="13" s="1"/>
  <c r="L348" i="13"/>
  <c r="M348" i="13"/>
  <c r="N348" i="13"/>
  <c r="L349" i="13"/>
  <c r="M349" i="13"/>
  <c r="N349" i="13"/>
  <c r="AB349" i="13" s="1"/>
  <c r="L350" i="13"/>
  <c r="M350" i="13"/>
  <c r="N350" i="13"/>
  <c r="AB350" i="13" s="1"/>
  <c r="L351" i="13"/>
  <c r="M351" i="13"/>
  <c r="N351" i="13"/>
  <c r="AB351" i="13" s="1"/>
  <c r="L352" i="13"/>
  <c r="M352" i="13"/>
  <c r="N352" i="13"/>
  <c r="AB352" i="13" s="1"/>
  <c r="L353" i="13"/>
  <c r="M353" i="13"/>
  <c r="N353" i="13"/>
  <c r="AB353" i="13" s="1"/>
  <c r="L354" i="13"/>
  <c r="M354" i="13"/>
  <c r="L355" i="13"/>
  <c r="M355" i="13"/>
  <c r="N355" i="13"/>
  <c r="AB355" i="13" s="1"/>
  <c r="L356" i="13"/>
  <c r="M356" i="13"/>
  <c r="N356" i="13"/>
  <c r="AB356" i="13" s="1"/>
  <c r="L357" i="13"/>
  <c r="M357" i="13"/>
  <c r="N357" i="13"/>
  <c r="AB357" i="13" s="1"/>
  <c r="L358" i="13"/>
  <c r="M358" i="13"/>
  <c r="N358" i="13"/>
  <c r="AB358" i="13" s="1"/>
  <c r="L359" i="13"/>
  <c r="M359" i="13"/>
  <c r="N359" i="13"/>
  <c r="L360" i="13"/>
  <c r="M360" i="13"/>
  <c r="N360" i="13"/>
  <c r="AB360" i="13" s="1"/>
  <c r="L361" i="13"/>
  <c r="M361" i="13"/>
  <c r="N361" i="13"/>
  <c r="AB361" i="13" s="1"/>
  <c r="L362" i="13"/>
  <c r="M362" i="13"/>
  <c r="N362" i="13"/>
  <c r="AB362" i="13" s="1"/>
  <c r="L363" i="13"/>
  <c r="M363" i="13"/>
  <c r="N363" i="13"/>
  <c r="AB363" i="13" s="1"/>
  <c r="L364" i="13"/>
  <c r="M364" i="13"/>
  <c r="N364" i="13"/>
  <c r="AB364" i="13" s="1"/>
  <c r="M5" i="13"/>
  <c r="L5" i="13"/>
  <c r="I7" i="13"/>
  <c r="J7" i="13"/>
  <c r="K7" i="13"/>
  <c r="I8" i="13"/>
  <c r="J8" i="13"/>
  <c r="K8" i="13"/>
  <c r="I9" i="13"/>
  <c r="J9" i="13"/>
  <c r="K9" i="13"/>
  <c r="I10" i="13"/>
  <c r="J10" i="13"/>
  <c r="K10" i="13"/>
  <c r="I11" i="13"/>
  <c r="J11" i="13"/>
  <c r="K11" i="13"/>
  <c r="I12" i="13"/>
  <c r="J12" i="13"/>
  <c r="K12" i="13"/>
  <c r="I13" i="13"/>
  <c r="J13" i="13"/>
  <c r="K13" i="13"/>
  <c r="I14" i="13"/>
  <c r="J14" i="13"/>
  <c r="K14" i="13"/>
  <c r="Y14" i="13" s="1"/>
  <c r="Z14" i="13" s="1"/>
  <c r="I15" i="13"/>
  <c r="J15" i="13"/>
  <c r="K15" i="13"/>
  <c r="I16" i="13"/>
  <c r="J16" i="13"/>
  <c r="K16" i="13"/>
  <c r="I17" i="13"/>
  <c r="J17" i="13"/>
  <c r="K17" i="13"/>
  <c r="I18" i="13"/>
  <c r="J18" i="13"/>
  <c r="K18" i="13"/>
  <c r="I366" i="13"/>
  <c r="J366" i="13"/>
  <c r="K366" i="13"/>
  <c r="I19" i="13"/>
  <c r="J19" i="13"/>
  <c r="K19" i="13"/>
  <c r="I20" i="13"/>
  <c r="J20" i="13"/>
  <c r="K20" i="13"/>
  <c r="I21" i="13"/>
  <c r="J21" i="13"/>
  <c r="K21" i="13"/>
  <c r="I22" i="13"/>
  <c r="J22" i="13"/>
  <c r="K22" i="13"/>
  <c r="I23" i="13"/>
  <c r="J23" i="13"/>
  <c r="K23" i="13"/>
  <c r="I24" i="13"/>
  <c r="J24" i="13"/>
  <c r="K24" i="13"/>
  <c r="I25" i="13"/>
  <c r="J25" i="13"/>
  <c r="K25" i="13"/>
  <c r="I26" i="13"/>
  <c r="J26" i="13"/>
  <c r="K26" i="13"/>
  <c r="I27" i="13"/>
  <c r="J27" i="13"/>
  <c r="K27" i="13"/>
  <c r="I28" i="13"/>
  <c r="J28" i="13"/>
  <c r="K28" i="13"/>
  <c r="I29" i="13"/>
  <c r="J29" i="13"/>
  <c r="K29" i="13"/>
  <c r="I30" i="13"/>
  <c r="J30" i="13"/>
  <c r="K30" i="13"/>
  <c r="I31" i="13"/>
  <c r="J31" i="13"/>
  <c r="K31" i="13"/>
  <c r="I32" i="13"/>
  <c r="J32" i="13"/>
  <c r="K32" i="13"/>
  <c r="I369" i="13"/>
  <c r="J369" i="13"/>
  <c r="K369" i="13"/>
  <c r="I33" i="13"/>
  <c r="J33" i="13"/>
  <c r="K33" i="13"/>
  <c r="I34" i="13"/>
  <c r="J34" i="13"/>
  <c r="K34" i="13"/>
  <c r="I35" i="13"/>
  <c r="J35" i="13"/>
  <c r="K35" i="13"/>
  <c r="I36" i="13"/>
  <c r="J36" i="13"/>
  <c r="K36" i="13"/>
  <c r="I37" i="13"/>
  <c r="J37" i="13"/>
  <c r="K37" i="13"/>
  <c r="I38" i="13"/>
  <c r="J38" i="13"/>
  <c r="K38" i="13"/>
  <c r="I39" i="13"/>
  <c r="J39" i="13"/>
  <c r="K39" i="13"/>
  <c r="I40" i="13"/>
  <c r="J40" i="13"/>
  <c r="K40" i="13"/>
  <c r="I41" i="13"/>
  <c r="J41" i="13"/>
  <c r="K41" i="13"/>
  <c r="Y41" i="13" s="1"/>
  <c r="I42" i="13"/>
  <c r="J42" i="13"/>
  <c r="K42" i="13"/>
  <c r="I43" i="13"/>
  <c r="J43" i="13"/>
  <c r="K43" i="13"/>
  <c r="I44" i="13"/>
  <c r="J44" i="13"/>
  <c r="K44" i="13"/>
  <c r="I45" i="13"/>
  <c r="J45" i="13"/>
  <c r="K45" i="13"/>
  <c r="I46" i="13"/>
  <c r="J46" i="13"/>
  <c r="K46" i="13"/>
  <c r="I47" i="13"/>
  <c r="J47" i="13"/>
  <c r="K47" i="13"/>
  <c r="I48" i="13"/>
  <c r="J48" i="13"/>
  <c r="K48" i="13"/>
  <c r="I49" i="13"/>
  <c r="J49" i="13"/>
  <c r="K49" i="13"/>
  <c r="I50" i="13"/>
  <c r="J50" i="13"/>
  <c r="K50" i="13"/>
  <c r="I51" i="13"/>
  <c r="J51" i="13"/>
  <c r="K51" i="13"/>
  <c r="I52" i="13"/>
  <c r="J52" i="13"/>
  <c r="K52" i="13"/>
  <c r="I53" i="13"/>
  <c r="J53" i="13"/>
  <c r="K53" i="13"/>
  <c r="I54" i="13"/>
  <c r="J54" i="13"/>
  <c r="K54" i="13"/>
  <c r="Y54" i="13" s="1"/>
  <c r="AA54" i="13" s="1"/>
  <c r="I55" i="13"/>
  <c r="J55" i="13"/>
  <c r="K55" i="13"/>
  <c r="I56" i="13"/>
  <c r="J56" i="13"/>
  <c r="K56" i="13"/>
  <c r="I57" i="13"/>
  <c r="J57" i="13"/>
  <c r="K57" i="13"/>
  <c r="Y57" i="13" s="1"/>
  <c r="I58" i="13"/>
  <c r="J58" i="13"/>
  <c r="K58" i="13"/>
  <c r="I59" i="13"/>
  <c r="J59" i="13"/>
  <c r="I60" i="13"/>
  <c r="J60" i="13"/>
  <c r="K60" i="13"/>
  <c r="I61" i="13"/>
  <c r="J61" i="13"/>
  <c r="K61" i="13"/>
  <c r="I62" i="13"/>
  <c r="J62" i="13"/>
  <c r="K62" i="13"/>
  <c r="I63" i="13"/>
  <c r="J63" i="13"/>
  <c r="K63" i="13"/>
  <c r="I64" i="13"/>
  <c r="J64" i="13"/>
  <c r="K64" i="13"/>
  <c r="I65" i="13"/>
  <c r="J65" i="13"/>
  <c r="K65" i="13"/>
  <c r="I66" i="13"/>
  <c r="J66" i="13"/>
  <c r="K66" i="13"/>
  <c r="I67" i="13"/>
  <c r="J67" i="13"/>
  <c r="K67" i="13"/>
  <c r="I68" i="13"/>
  <c r="J68" i="13"/>
  <c r="K68" i="13"/>
  <c r="I69" i="13"/>
  <c r="J69" i="13"/>
  <c r="K69" i="13"/>
  <c r="I70" i="13"/>
  <c r="J70" i="13"/>
  <c r="K70" i="13"/>
  <c r="I71" i="13"/>
  <c r="J71" i="13"/>
  <c r="K71" i="13"/>
  <c r="I72" i="13"/>
  <c r="J72" i="13"/>
  <c r="K72" i="13"/>
  <c r="I73" i="13"/>
  <c r="J73" i="13"/>
  <c r="K73" i="13"/>
  <c r="I74" i="13"/>
  <c r="J74" i="13"/>
  <c r="K74" i="13"/>
  <c r="I75" i="13"/>
  <c r="J75" i="13"/>
  <c r="K75" i="13"/>
  <c r="I76" i="13"/>
  <c r="J76" i="13"/>
  <c r="K76" i="13"/>
  <c r="I77" i="13"/>
  <c r="J77" i="13"/>
  <c r="K77" i="13"/>
  <c r="I78" i="13"/>
  <c r="J78" i="13"/>
  <c r="K78" i="13"/>
  <c r="I79" i="13"/>
  <c r="J79" i="13"/>
  <c r="K79" i="13"/>
  <c r="I80" i="13"/>
  <c r="J80" i="13"/>
  <c r="I81" i="13"/>
  <c r="J81" i="13"/>
  <c r="K81" i="13"/>
  <c r="I82" i="13"/>
  <c r="J82" i="13"/>
  <c r="K82" i="13"/>
  <c r="I83" i="13"/>
  <c r="J83" i="13"/>
  <c r="K83" i="13"/>
  <c r="I84" i="13"/>
  <c r="J84" i="13"/>
  <c r="K84" i="13"/>
  <c r="I85" i="13"/>
  <c r="J85" i="13"/>
  <c r="K85" i="13"/>
  <c r="I86" i="13"/>
  <c r="J86" i="13"/>
  <c r="K86" i="13"/>
  <c r="I87" i="13"/>
  <c r="J87" i="13"/>
  <c r="K87" i="13"/>
  <c r="I88" i="13"/>
  <c r="J88" i="13"/>
  <c r="K88" i="13"/>
  <c r="I89" i="13"/>
  <c r="J89" i="13"/>
  <c r="K89" i="13"/>
  <c r="I90" i="13"/>
  <c r="J90" i="13"/>
  <c r="K90" i="13"/>
  <c r="I91" i="13"/>
  <c r="J91" i="13"/>
  <c r="K91" i="13"/>
  <c r="I92" i="13"/>
  <c r="J92" i="13"/>
  <c r="K92" i="13"/>
  <c r="I93" i="13"/>
  <c r="J93" i="13"/>
  <c r="K93" i="13"/>
  <c r="I94" i="13"/>
  <c r="J94" i="13"/>
  <c r="K94" i="13"/>
  <c r="I95" i="13"/>
  <c r="J95" i="13"/>
  <c r="K95" i="13"/>
  <c r="Y95" i="13" s="1"/>
  <c r="Z95" i="13" s="1"/>
  <c r="I96" i="13"/>
  <c r="J96" i="13"/>
  <c r="K96" i="13"/>
  <c r="I97" i="13"/>
  <c r="J97" i="13"/>
  <c r="K97" i="13"/>
  <c r="I98" i="13"/>
  <c r="J98" i="13"/>
  <c r="K98" i="13"/>
  <c r="I99" i="13"/>
  <c r="J99" i="13"/>
  <c r="K99" i="13"/>
  <c r="I100" i="13"/>
  <c r="J100" i="13"/>
  <c r="K100" i="13"/>
  <c r="Y100" i="13" s="1"/>
  <c r="I101" i="13"/>
  <c r="J101" i="13"/>
  <c r="K101" i="13"/>
  <c r="I102" i="13"/>
  <c r="J102" i="13"/>
  <c r="K102" i="13"/>
  <c r="I103" i="13"/>
  <c r="J103" i="13"/>
  <c r="K103" i="13"/>
  <c r="I104" i="13"/>
  <c r="J104" i="13"/>
  <c r="K104" i="13"/>
  <c r="I105" i="13"/>
  <c r="J105" i="13"/>
  <c r="K105" i="13"/>
  <c r="Y105" i="13" s="1"/>
  <c r="Z105" i="13" s="1"/>
  <c r="I106" i="13"/>
  <c r="J106" i="13"/>
  <c r="K106" i="13"/>
  <c r="I107" i="13"/>
  <c r="J107" i="13"/>
  <c r="K107" i="13"/>
  <c r="I108" i="13"/>
  <c r="J108" i="13"/>
  <c r="K108" i="13"/>
  <c r="I109" i="13"/>
  <c r="J109" i="13"/>
  <c r="K109" i="13"/>
  <c r="I110" i="13"/>
  <c r="J110" i="13"/>
  <c r="K110" i="13"/>
  <c r="I111" i="13"/>
  <c r="J111" i="13"/>
  <c r="K111" i="13"/>
  <c r="I112" i="13"/>
  <c r="J112" i="13"/>
  <c r="K112" i="13"/>
  <c r="I113" i="13"/>
  <c r="J113" i="13"/>
  <c r="K113" i="13"/>
  <c r="I114" i="13"/>
  <c r="J114" i="13"/>
  <c r="K114" i="13"/>
  <c r="I115" i="13"/>
  <c r="J115" i="13"/>
  <c r="K115" i="13"/>
  <c r="I116" i="13"/>
  <c r="J116" i="13"/>
  <c r="K116" i="13"/>
  <c r="Y116" i="13" s="1"/>
  <c r="I117" i="13"/>
  <c r="J117" i="13"/>
  <c r="K117" i="13"/>
  <c r="I118" i="13"/>
  <c r="J118" i="13"/>
  <c r="K118" i="13"/>
  <c r="I119" i="13"/>
  <c r="J119" i="13"/>
  <c r="K119" i="13"/>
  <c r="I120" i="13"/>
  <c r="J120" i="13"/>
  <c r="K120" i="13"/>
  <c r="I121" i="13"/>
  <c r="J121" i="13"/>
  <c r="K121" i="13"/>
  <c r="I122" i="13"/>
  <c r="J122" i="13"/>
  <c r="K122" i="13"/>
  <c r="I123" i="13"/>
  <c r="J123" i="13"/>
  <c r="K123" i="13"/>
  <c r="I124" i="13"/>
  <c r="J124" i="13"/>
  <c r="K124" i="13"/>
  <c r="I125" i="13"/>
  <c r="J125" i="13"/>
  <c r="K125" i="13"/>
  <c r="I126" i="13"/>
  <c r="J126" i="13"/>
  <c r="K126" i="13"/>
  <c r="Y126" i="13" s="1"/>
  <c r="I127" i="13"/>
  <c r="J127" i="13"/>
  <c r="K127" i="13"/>
  <c r="I128" i="13"/>
  <c r="J128" i="13"/>
  <c r="K128" i="13"/>
  <c r="I129" i="13"/>
  <c r="J129" i="13"/>
  <c r="K129" i="13"/>
  <c r="I130" i="13"/>
  <c r="J130" i="13"/>
  <c r="K130" i="13"/>
  <c r="I131" i="13"/>
  <c r="J131" i="13"/>
  <c r="K131" i="13"/>
  <c r="I132" i="13"/>
  <c r="J132" i="13"/>
  <c r="K132" i="13"/>
  <c r="I133" i="13"/>
  <c r="J133" i="13"/>
  <c r="K133" i="13"/>
  <c r="I134" i="13"/>
  <c r="J134" i="13"/>
  <c r="K134" i="13"/>
  <c r="I135" i="13"/>
  <c r="J135" i="13"/>
  <c r="K135" i="13"/>
  <c r="Y135" i="13" s="1"/>
  <c r="I136" i="13"/>
  <c r="J136" i="13"/>
  <c r="K136" i="13"/>
  <c r="I137" i="13"/>
  <c r="J137" i="13"/>
  <c r="K137" i="13"/>
  <c r="Y137" i="13" s="1"/>
  <c r="Z137" i="13" s="1"/>
  <c r="I138" i="13"/>
  <c r="J138" i="13"/>
  <c r="K138" i="13"/>
  <c r="I139" i="13"/>
  <c r="J139" i="13"/>
  <c r="K139" i="13"/>
  <c r="I140" i="13"/>
  <c r="J140" i="13"/>
  <c r="K140" i="13"/>
  <c r="I141" i="13"/>
  <c r="J141" i="13"/>
  <c r="K141" i="13"/>
  <c r="I142" i="13"/>
  <c r="J142" i="13"/>
  <c r="K142" i="13"/>
  <c r="I143" i="13"/>
  <c r="J143" i="13"/>
  <c r="K143" i="13"/>
  <c r="I144" i="13"/>
  <c r="J144" i="13"/>
  <c r="K144" i="13"/>
  <c r="I145" i="13"/>
  <c r="J145" i="13"/>
  <c r="K145" i="13"/>
  <c r="I146" i="13"/>
  <c r="J146" i="13"/>
  <c r="K146" i="13"/>
  <c r="I147" i="13"/>
  <c r="J147" i="13"/>
  <c r="K147" i="13"/>
  <c r="I148" i="13"/>
  <c r="J148" i="13"/>
  <c r="K148" i="13"/>
  <c r="Y148" i="13" s="1"/>
  <c r="I365" i="13"/>
  <c r="J365" i="13"/>
  <c r="K365" i="13"/>
  <c r="I149" i="13"/>
  <c r="J149" i="13"/>
  <c r="K149" i="13"/>
  <c r="I150" i="13"/>
  <c r="K150" i="13"/>
  <c r="Y150" i="13" s="1"/>
  <c r="Z150" i="13" s="1"/>
  <c r="I151" i="13"/>
  <c r="J151" i="13"/>
  <c r="K151" i="13"/>
  <c r="I152" i="13"/>
  <c r="J152" i="13"/>
  <c r="K152" i="13"/>
  <c r="Y152" i="13" s="1"/>
  <c r="I153" i="13"/>
  <c r="J153" i="13"/>
  <c r="K153" i="13"/>
  <c r="I154" i="13"/>
  <c r="J154" i="13"/>
  <c r="K154" i="13"/>
  <c r="I155" i="13"/>
  <c r="J155" i="13"/>
  <c r="K155" i="13"/>
  <c r="Y155" i="13" s="1"/>
  <c r="I156" i="13"/>
  <c r="J156" i="13"/>
  <c r="K156" i="13"/>
  <c r="I157" i="13"/>
  <c r="J157" i="13"/>
  <c r="K157" i="13"/>
  <c r="I158" i="13"/>
  <c r="J158" i="13"/>
  <c r="K158" i="13"/>
  <c r="Y158" i="13" s="1"/>
  <c r="I159" i="13"/>
  <c r="J159" i="13"/>
  <c r="K159" i="13"/>
  <c r="I160" i="13"/>
  <c r="J160" i="13"/>
  <c r="K160" i="13"/>
  <c r="Y160" i="13" s="1"/>
  <c r="I161" i="13"/>
  <c r="J161" i="13"/>
  <c r="K161" i="13"/>
  <c r="Y161" i="13" s="1"/>
  <c r="AA161" i="13" s="1"/>
  <c r="I162" i="13"/>
  <c r="J162" i="13"/>
  <c r="K162" i="13"/>
  <c r="I163" i="13"/>
  <c r="J163" i="13"/>
  <c r="K163" i="13"/>
  <c r="I164" i="13"/>
  <c r="J164" i="13"/>
  <c r="K164" i="13"/>
  <c r="I165" i="13"/>
  <c r="J165" i="13"/>
  <c r="K165" i="13"/>
  <c r="I166" i="13"/>
  <c r="J166" i="13"/>
  <c r="K166" i="13"/>
  <c r="I167" i="13"/>
  <c r="J167" i="13"/>
  <c r="K167" i="13"/>
  <c r="I168" i="13"/>
  <c r="J168" i="13"/>
  <c r="K168" i="13"/>
  <c r="I169" i="13"/>
  <c r="J169" i="13"/>
  <c r="K169" i="13"/>
  <c r="Y169" i="13" s="1"/>
  <c r="I170" i="13"/>
  <c r="J170" i="13"/>
  <c r="K170" i="13"/>
  <c r="I171" i="13"/>
  <c r="J171" i="13"/>
  <c r="K171" i="13"/>
  <c r="I172" i="13"/>
  <c r="J172" i="13"/>
  <c r="K172" i="13"/>
  <c r="I173" i="13"/>
  <c r="J173" i="13"/>
  <c r="K173" i="13"/>
  <c r="I174" i="13"/>
  <c r="J174" i="13"/>
  <c r="K174" i="13"/>
  <c r="I175" i="13"/>
  <c r="J175" i="13"/>
  <c r="K175" i="13"/>
  <c r="I176" i="13"/>
  <c r="J176" i="13"/>
  <c r="K176" i="13"/>
  <c r="Y176" i="13" s="1"/>
  <c r="I177" i="13"/>
  <c r="J177" i="13"/>
  <c r="K177" i="13"/>
  <c r="I178" i="13"/>
  <c r="J178" i="13"/>
  <c r="K178" i="13"/>
  <c r="I179" i="13"/>
  <c r="J179" i="13"/>
  <c r="K179" i="13"/>
  <c r="Y179" i="13" s="1"/>
  <c r="I180" i="13"/>
  <c r="J180" i="13"/>
  <c r="K180" i="13"/>
  <c r="I181" i="13"/>
  <c r="J181" i="13"/>
  <c r="K181" i="13"/>
  <c r="I182" i="13"/>
  <c r="J182" i="13"/>
  <c r="K182" i="13"/>
  <c r="I183" i="13"/>
  <c r="J183" i="13"/>
  <c r="K183" i="13"/>
  <c r="I184" i="13"/>
  <c r="J184" i="13"/>
  <c r="K184" i="13"/>
  <c r="Y184" i="13" s="1"/>
  <c r="I185" i="13"/>
  <c r="J185" i="13"/>
  <c r="K185" i="13"/>
  <c r="Y185" i="13" s="1"/>
  <c r="I186" i="13"/>
  <c r="J186" i="13"/>
  <c r="K186" i="13"/>
  <c r="I187" i="13"/>
  <c r="J187" i="13"/>
  <c r="I188" i="13"/>
  <c r="J188" i="13"/>
  <c r="K188" i="13"/>
  <c r="I189" i="13"/>
  <c r="J189" i="13"/>
  <c r="K189" i="13"/>
  <c r="I190" i="13"/>
  <c r="J190" i="13"/>
  <c r="K190" i="13"/>
  <c r="Y190" i="13" s="1"/>
  <c r="I191" i="13"/>
  <c r="J191" i="13"/>
  <c r="K191" i="13"/>
  <c r="I192" i="13"/>
  <c r="J192" i="13"/>
  <c r="K192" i="13"/>
  <c r="I193" i="13"/>
  <c r="J193" i="13"/>
  <c r="K193" i="13"/>
  <c r="I194" i="13"/>
  <c r="J194" i="13"/>
  <c r="K194" i="13"/>
  <c r="I195" i="13"/>
  <c r="J195" i="13"/>
  <c r="K195" i="13"/>
  <c r="Y195" i="13" s="1"/>
  <c r="I196" i="13"/>
  <c r="J196" i="13"/>
  <c r="K196" i="13"/>
  <c r="Y196" i="13" s="1"/>
  <c r="I197" i="13"/>
  <c r="J197" i="13"/>
  <c r="K197" i="13"/>
  <c r="I198" i="13"/>
  <c r="J198" i="13"/>
  <c r="K198" i="13"/>
  <c r="I199" i="13"/>
  <c r="J199" i="13"/>
  <c r="K199" i="13"/>
  <c r="I200" i="13"/>
  <c r="J200" i="13"/>
  <c r="K200" i="13"/>
  <c r="Y200" i="13" s="1"/>
  <c r="I201" i="13"/>
  <c r="J201" i="13"/>
  <c r="K201" i="13"/>
  <c r="Y201" i="13" s="1"/>
  <c r="AA201" i="13" s="1"/>
  <c r="I202" i="13"/>
  <c r="J202" i="13"/>
  <c r="K202" i="13"/>
  <c r="I370" i="13"/>
  <c r="J370" i="13"/>
  <c r="K370" i="13"/>
  <c r="I203" i="13"/>
  <c r="J203" i="13"/>
  <c r="K203" i="13"/>
  <c r="I204" i="13"/>
  <c r="J204" i="13"/>
  <c r="K204" i="13"/>
  <c r="I205" i="13"/>
  <c r="J205" i="13"/>
  <c r="K205" i="13"/>
  <c r="I206" i="13"/>
  <c r="J206" i="13"/>
  <c r="K206" i="13"/>
  <c r="I207" i="13"/>
  <c r="J207" i="13"/>
  <c r="K207" i="13"/>
  <c r="I208" i="13"/>
  <c r="J208" i="13"/>
  <c r="K208" i="13"/>
  <c r="I209" i="13"/>
  <c r="J209" i="13"/>
  <c r="K209" i="13"/>
  <c r="I210" i="13"/>
  <c r="J210" i="13"/>
  <c r="K210" i="13"/>
  <c r="I211" i="13"/>
  <c r="J211" i="13"/>
  <c r="K211" i="13"/>
  <c r="I212" i="13"/>
  <c r="J212" i="13"/>
  <c r="K212" i="13"/>
  <c r="I213" i="13"/>
  <c r="J213" i="13"/>
  <c r="K213" i="13"/>
  <c r="Y213" i="13" s="1"/>
  <c r="I214" i="13"/>
  <c r="J214" i="13"/>
  <c r="K214" i="13"/>
  <c r="I215" i="13"/>
  <c r="J215" i="13"/>
  <c r="K215" i="13"/>
  <c r="Y215" i="13" s="1"/>
  <c r="I216" i="13"/>
  <c r="J216" i="13"/>
  <c r="K216" i="13"/>
  <c r="Y216" i="13" s="1"/>
  <c r="I217" i="13"/>
  <c r="J217" i="13"/>
  <c r="K217" i="13"/>
  <c r="I218" i="13"/>
  <c r="J218" i="13"/>
  <c r="K218" i="13"/>
  <c r="Y218" i="13" s="1"/>
  <c r="I219" i="13"/>
  <c r="J219" i="13"/>
  <c r="K219" i="13"/>
  <c r="Y219" i="13" s="1"/>
  <c r="I220" i="13"/>
  <c r="J220" i="13"/>
  <c r="K220" i="13"/>
  <c r="I221" i="13"/>
  <c r="J221" i="13"/>
  <c r="K221" i="13"/>
  <c r="Y221" i="13" s="1"/>
  <c r="I222" i="13"/>
  <c r="J222" i="13"/>
  <c r="K222" i="13"/>
  <c r="I223" i="13"/>
  <c r="J223" i="13"/>
  <c r="K223" i="13"/>
  <c r="Y223" i="13" s="1"/>
  <c r="I367" i="13"/>
  <c r="J367" i="13"/>
  <c r="K367" i="13"/>
  <c r="Y367" i="13" s="1"/>
  <c r="I224" i="13"/>
  <c r="J224" i="13"/>
  <c r="K224" i="13"/>
  <c r="I225" i="13"/>
  <c r="J225" i="13"/>
  <c r="K225" i="13"/>
  <c r="Y225" i="13" s="1"/>
  <c r="I226" i="13"/>
  <c r="J226" i="13"/>
  <c r="K226" i="13"/>
  <c r="Y226" i="13" s="1"/>
  <c r="I227" i="13"/>
  <c r="J227" i="13"/>
  <c r="K227" i="13"/>
  <c r="Y227" i="13" s="1"/>
  <c r="I228" i="13"/>
  <c r="J228" i="13"/>
  <c r="K228" i="13"/>
  <c r="I229" i="13"/>
  <c r="J229" i="13"/>
  <c r="K229" i="13"/>
  <c r="I230" i="13"/>
  <c r="J230" i="13"/>
  <c r="K230" i="13"/>
  <c r="Y230" i="13" s="1"/>
  <c r="I231" i="13"/>
  <c r="J231" i="13"/>
  <c r="K231" i="13"/>
  <c r="I232" i="13"/>
  <c r="J232" i="13"/>
  <c r="K232" i="13"/>
  <c r="I233" i="13"/>
  <c r="J233" i="13"/>
  <c r="K233" i="13"/>
  <c r="I234" i="13"/>
  <c r="J234" i="13"/>
  <c r="K234" i="13"/>
  <c r="I235" i="13"/>
  <c r="J235" i="13"/>
  <c r="K235" i="13"/>
  <c r="I236" i="13"/>
  <c r="J236" i="13"/>
  <c r="K236" i="13"/>
  <c r="I237" i="13"/>
  <c r="J237" i="13"/>
  <c r="K237" i="13"/>
  <c r="I238" i="13"/>
  <c r="J238" i="13"/>
  <c r="K238" i="13"/>
  <c r="I239" i="13"/>
  <c r="J239" i="13"/>
  <c r="K239" i="13"/>
  <c r="I240" i="13"/>
  <c r="J240" i="13"/>
  <c r="K240" i="13"/>
  <c r="I241" i="13"/>
  <c r="J241" i="13"/>
  <c r="K241" i="13"/>
  <c r="Y241" i="13" s="1"/>
  <c r="I242" i="13"/>
  <c r="J242" i="13"/>
  <c r="K242" i="13"/>
  <c r="I243" i="13"/>
  <c r="J243" i="13"/>
  <c r="K243" i="13"/>
  <c r="I244" i="13"/>
  <c r="J244" i="13"/>
  <c r="K244" i="13"/>
  <c r="Y244" i="13" s="1"/>
  <c r="I245" i="13"/>
  <c r="J245" i="13"/>
  <c r="K245" i="13"/>
  <c r="I246" i="13"/>
  <c r="J246" i="13"/>
  <c r="K246" i="13"/>
  <c r="Y246" i="13" s="1"/>
  <c r="I247" i="13"/>
  <c r="J247" i="13"/>
  <c r="K247" i="13"/>
  <c r="I248" i="13"/>
  <c r="J248" i="13"/>
  <c r="K248" i="13"/>
  <c r="I249" i="13"/>
  <c r="J249" i="13"/>
  <c r="K249" i="13"/>
  <c r="Y249" i="13" s="1"/>
  <c r="I250" i="13"/>
  <c r="J250" i="13"/>
  <c r="K250" i="13"/>
  <c r="I251" i="13"/>
  <c r="J251" i="13"/>
  <c r="K251" i="13"/>
  <c r="I252" i="13"/>
  <c r="J252" i="13"/>
  <c r="K252" i="13"/>
  <c r="Y252" i="13" s="1"/>
  <c r="I253" i="13"/>
  <c r="J253" i="13"/>
  <c r="K253" i="13"/>
  <c r="I254" i="13"/>
  <c r="J254" i="13"/>
  <c r="K254" i="13"/>
  <c r="Y254" i="13" s="1"/>
  <c r="I255" i="13"/>
  <c r="J255" i="13"/>
  <c r="K255" i="13"/>
  <c r="I256" i="13"/>
  <c r="J256" i="13"/>
  <c r="K256" i="13"/>
  <c r="I257" i="13"/>
  <c r="J257" i="13"/>
  <c r="K257" i="13"/>
  <c r="Y257" i="13" s="1"/>
  <c r="I258" i="13"/>
  <c r="J258" i="13"/>
  <c r="K258" i="13"/>
  <c r="I259" i="13"/>
  <c r="J259" i="13"/>
  <c r="K259" i="13"/>
  <c r="I260" i="13"/>
  <c r="J260" i="13"/>
  <c r="K260" i="13"/>
  <c r="I261" i="13"/>
  <c r="J261" i="13"/>
  <c r="K261" i="13"/>
  <c r="Y261" i="13" s="1"/>
  <c r="Z261" i="13" s="1"/>
  <c r="I262" i="13"/>
  <c r="J262" i="13"/>
  <c r="K262" i="13"/>
  <c r="Y262" i="13" s="1"/>
  <c r="I263" i="13"/>
  <c r="J263" i="13"/>
  <c r="K263" i="13"/>
  <c r="Y263" i="13" s="1"/>
  <c r="Z263" i="13" s="1"/>
  <c r="I264" i="13"/>
  <c r="J264" i="13"/>
  <c r="K264" i="13"/>
  <c r="Y264" i="13" s="1"/>
  <c r="I265" i="13"/>
  <c r="J265" i="13"/>
  <c r="K265" i="13"/>
  <c r="Y265" i="13" s="1"/>
  <c r="I266" i="13"/>
  <c r="J266" i="13"/>
  <c r="K266" i="13"/>
  <c r="I267" i="13"/>
  <c r="J267" i="13"/>
  <c r="K267" i="13"/>
  <c r="Y267" i="13" s="1"/>
  <c r="I268" i="13"/>
  <c r="J268" i="13"/>
  <c r="K268" i="13"/>
  <c r="I269" i="13"/>
  <c r="J269" i="13"/>
  <c r="K269" i="13"/>
  <c r="I270" i="13"/>
  <c r="J270" i="13"/>
  <c r="K270" i="13"/>
  <c r="Y270" i="13" s="1"/>
  <c r="I271" i="13"/>
  <c r="J271" i="13"/>
  <c r="K271" i="13"/>
  <c r="I272" i="13"/>
  <c r="J272" i="13"/>
  <c r="K272" i="13"/>
  <c r="I273" i="13"/>
  <c r="J273" i="13"/>
  <c r="K273" i="13"/>
  <c r="Y273" i="13" s="1"/>
  <c r="I274" i="13"/>
  <c r="J274" i="13"/>
  <c r="K274" i="13"/>
  <c r="I275" i="13"/>
  <c r="J275" i="13"/>
  <c r="K275" i="13"/>
  <c r="I276" i="13"/>
  <c r="J276" i="13"/>
  <c r="K276" i="13"/>
  <c r="I277" i="13"/>
  <c r="J277" i="13"/>
  <c r="K277" i="13"/>
  <c r="I278" i="13"/>
  <c r="J278" i="13"/>
  <c r="I279" i="13"/>
  <c r="J279" i="13"/>
  <c r="K279" i="13"/>
  <c r="Y279" i="13" s="1"/>
  <c r="Z279" i="13" s="1"/>
  <c r="I280" i="13"/>
  <c r="J280" i="13"/>
  <c r="K280" i="13"/>
  <c r="I281" i="13"/>
  <c r="J281" i="13"/>
  <c r="K281" i="13"/>
  <c r="Y281" i="13" s="1"/>
  <c r="Z281" i="13" s="1"/>
  <c r="I282" i="13"/>
  <c r="J282" i="13"/>
  <c r="K282" i="13"/>
  <c r="I283" i="13"/>
  <c r="J283" i="13"/>
  <c r="K283" i="13"/>
  <c r="I284" i="13"/>
  <c r="J284" i="13"/>
  <c r="I285" i="13"/>
  <c r="J285" i="13"/>
  <c r="K285" i="13"/>
  <c r="I286" i="13"/>
  <c r="J286" i="13"/>
  <c r="K286" i="13"/>
  <c r="Y286" i="13" s="1"/>
  <c r="Z286" i="13" s="1"/>
  <c r="I287" i="13"/>
  <c r="J287" i="13"/>
  <c r="K287" i="13"/>
  <c r="Y287" i="13" s="1"/>
  <c r="I288" i="13"/>
  <c r="J288" i="13"/>
  <c r="K288" i="13"/>
  <c r="I289" i="13"/>
  <c r="J289" i="13"/>
  <c r="K289" i="13"/>
  <c r="Y289" i="13" s="1"/>
  <c r="I290" i="13"/>
  <c r="J290" i="13"/>
  <c r="K290" i="13"/>
  <c r="I291" i="13"/>
  <c r="J291" i="13"/>
  <c r="K291" i="13"/>
  <c r="I292" i="13"/>
  <c r="J292" i="13"/>
  <c r="K292" i="13"/>
  <c r="Y292" i="13" s="1"/>
  <c r="Z292" i="13" s="1"/>
  <c r="I293" i="13"/>
  <c r="J293" i="13"/>
  <c r="K293" i="13"/>
  <c r="I294" i="13"/>
  <c r="J294" i="13"/>
  <c r="K294" i="13"/>
  <c r="Y294" i="13" s="1"/>
  <c r="Z294" i="13" s="1"/>
  <c r="I295" i="13"/>
  <c r="J295" i="13"/>
  <c r="K295" i="13"/>
  <c r="Y295" i="13" s="1"/>
  <c r="Z295" i="13" s="1"/>
  <c r="I296" i="13"/>
  <c r="J296" i="13"/>
  <c r="K296" i="13"/>
  <c r="I297" i="13"/>
  <c r="J297" i="13"/>
  <c r="K297" i="13"/>
  <c r="I298" i="13"/>
  <c r="J298" i="13"/>
  <c r="K298" i="13"/>
  <c r="I299" i="13"/>
  <c r="J299" i="13"/>
  <c r="K299" i="13"/>
  <c r="I300" i="13"/>
  <c r="J300" i="13"/>
  <c r="K300" i="13"/>
  <c r="Y300" i="13" s="1"/>
  <c r="Z300" i="13" s="1"/>
  <c r="I301" i="13"/>
  <c r="J301" i="13"/>
  <c r="K301" i="13"/>
  <c r="I302" i="13"/>
  <c r="J302" i="13"/>
  <c r="K302" i="13"/>
  <c r="Y302" i="13" s="1"/>
  <c r="Z302" i="13" s="1"/>
  <c r="I303" i="13"/>
  <c r="J303" i="13"/>
  <c r="K303" i="13"/>
  <c r="Y303" i="13" s="1"/>
  <c r="I304" i="13"/>
  <c r="J304" i="13"/>
  <c r="K304" i="13"/>
  <c r="I305" i="13"/>
  <c r="J305" i="13"/>
  <c r="K305" i="13"/>
  <c r="Y305" i="13" s="1"/>
  <c r="Z305" i="13" s="1"/>
  <c r="I306" i="13"/>
  <c r="J306" i="13"/>
  <c r="K306" i="13"/>
  <c r="Y306" i="13" s="1"/>
  <c r="I307" i="13"/>
  <c r="J307" i="13"/>
  <c r="K307" i="13"/>
  <c r="Y307" i="13" s="1"/>
  <c r="Z307" i="13" s="1"/>
  <c r="I308" i="13"/>
  <c r="J308" i="13"/>
  <c r="K308" i="13"/>
  <c r="Y308" i="13" s="1"/>
  <c r="I309" i="13"/>
  <c r="J309" i="13"/>
  <c r="K309" i="13"/>
  <c r="Y309" i="13" s="1"/>
  <c r="I310" i="13"/>
  <c r="J310" i="13"/>
  <c r="K310" i="13"/>
  <c r="Y310" i="13" s="1"/>
  <c r="I311" i="13"/>
  <c r="J311" i="13"/>
  <c r="K311" i="13"/>
  <c r="I312" i="13"/>
  <c r="J312" i="13"/>
  <c r="K312" i="13"/>
  <c r="I313" i="13"/>
  <c r="J313" i="13"/>
  <c r="K313" i="13"/>
  <c r="I314" i="13"/>
  <c r="J314" i="13"/>
  <c r="K314" i="13"/>
  <c r="I315" i="13"/>
  <c r="J315" i="13"/>
  <c r="K315" i="13"/>
  <c r="I316" i="13"/>
  <c r="J316" i="13"/>
  <c r="K316" i="13"/>
  <c r="I317" i="13"/>
  <c r="J317" i="13"/>
  <c r="K317" i="13"/>
  <c r="Y317" i="13" s="1"/>
  <c r="Z317" i="13" s="1"/>
  <c r="I318" i="13"/>
  <c r="J318" i="13"/>
  <c r="K318" i="13"/>
  <c r="Y318" i="13" s="1"/>
  <c r="Z318" i="13" s="1"/>
  <c r="I319" i="13"/>
  <c r="J319" i="13"/>
  <c r="K319" i="13"/>
  <c r="I320" i="13"/>
  <c r="J320" i="13"/>
  <c r="K320" i="13"/>
  <c r="Y320" i="13" s="1"/>
  <c r="AA320" i="13" s="1"/>
  <c r="I321" i="13"/>
  <c r="J321" i="13"/>
  <c r="K321" i="13"/>
  <c r="Y321" i="13" s="1"/>
  <c r="Z321" i="13" s="1"/>
  <c r="I322" i="13"/>
  <c r="J322" i="13"/>
  <c r="K322" i="13"/>
  <c r="I323" i="13"/>
  <c r="J323" i="13"/>
  <c r="K323" i="13"/>
  <c r="Y323" i="13" s="1"/>
  <c r="I324" i="13"/>
  <c r="J324" i="13"/>
  <c r="K324" i="13"/>
  <c r="I325" i="13"/>
  <c r="J325" i="13"/>
  <c r="K325" i="13"/>
  <c r="Y325" i="13" s="1"/>
  <c r="I326" i="13"/>
  <c r="J326" i="13"/>
  <c r="K326" i="13"/>
  <c r="Y326" i="13" s="1"/>
  <c r="I327" i="13"/>
  <c r="J327" i="13"/>
  <c r="K327" i="13"/>
  <c r="Y327" i="13" s="1"/>
  <c r="I328" i="13"/>
  <c r="J328" i="13"/>
  <c r="K328" i="13"/>
  <c r="Y328" i="13" s="1"/>
  <c r="Z328" i="13" s="1"/>
  <c r="I329" i="13"/>
  <c r="J329" i="13"/>
  <c r="K329" i="13"/>
  <c r="I330" i="13"/>
  <c r="J330" i="13"/>
  <c r="K330" i="13"/>
  <c r="Y330" i="13" s="1"/>
  <c r="I331" i="13"/>
  <c r="J331" i="13"/>
  <c r="K331" i="13"/>
  <c r="I332" i="13"/>
  <c r="J332" i="13"/>
  <c r="K332" i="13"/>
  <c r="I333" i="13"/>
  <c r="J333" i="13"/>
  <c r="K333" i="13"/>
  <c r="Y333" i="13" s="1"/>
  <c r="I334" i="13"/>
  <c r="J334" i="13"/>
  <c r="K334" i="13"/>
  <c r="Y334" i="13" s="1"/>
  <c r="Z334" i="13" s="1"/>
  <c r="I335" i="13"/>
  <c r="J335" i="13"/>
  <c r="K335" i="13"/>
  <c r="I336" i="13"/>
  <c r="J336" i="13"/>
  <c r="K336" i="13"/>
  <c r="Y336" i="13" s="1"/>
  <c r="Z336" i="13" s="1"/>
  <c r="I337" i="13"/>
  <c r="J337" i="13"/>
  <c r="K337" i="13"/>
  <c r="I338" i="13"/>
  <c r="J338" i="13"/>
  <c r="K338" i="13"/>
  <c r="I339" i="13"/>
  <c r="J339" i="13"/>
  <c r="K339" i="13"/>
  <c r="Y339" i="13" s="1"/>
  <c r="Z339" i="13" s="1"/>
  <c r="I340" i="13"/>
  <c r="J340" i="13"/>
  <c r="K340" i="13"/>
  <c r="I341" i="13"/>
  <c r="J341" i="13"/>
  <c r="K341" i="13"/>
  <c r="Y341" i="13" s="1"/>
  <c r="Z341" i="13" s="1"/>
  <c r="I342" i="13"/>
  <c r="J342" i="13"/>
  <c r="K342" i="13"/>
  <c r="Y342" i="13" s="1"/>
  <c r="I343" i="13"/>
  <c r="J343" i="13"/>
  <c r="K343" i="13"/>
  <c r="I344" i="13"/>
  <c r="J344" i="13"/>
  <c r="K344" i="13"/>
  <c r="I345" i="13"/>
  <c r="J345" i="13"/>
  <c r="K345" i="13"/>
  <c r="I346" i="13"/>
  <c r="J346" i="13"/>
  <c r="K346" i="13"/>
  <c r="I368" i="13"/>
  <c r="J368" i="13"/>
  <c r="Y368" i="13"/>
  <c r="Z368" i="13" s="1"/>
  <c r="I347" i="13"/>
  <c r="J347" i="13"/>
  <c r="K347" i="13"/>
  <c r="Y347" i="13" s="1"/>
  <c r="I348" i="13"/>
  <c r="J348" i="13"/>
  <c r="K348" i="13"/>
  <c r="Y348" i="13" s="1"/>
  <c r="Z348" i="13" s="1"/>
  <c r="I349" i="13"/>
  <c r="J349" i="13"/>
  <c r="K349" i="13"/>
  <c r="Y349" i="13" s="1"/>
  <c r="Z349" i="13" s="1"/>
  <c r="I350" i="13"/>
  <c r="J350" i="13"/>
  <c r="K350" i="13"/>
  <c r="I351" i="13"/>
  <c r="J351" i="13"/>
  <c r="K351" i="13"/>
  <c r="I352" i="13"/>
  <c r="J352" i="13"/>
  <c r="K352" i="13"/>
  <c r="I353" i="13"/>
  <c r="J353" i="13"/>
  <c r="K353" i="13"/>
  <c r="Y353" i="13" s="1"/>
  <c r="Z353" i="13" s="1"/>
  <c r="I354" i="13"/>
  <c r="J354" i="13"/>
  <c r="I355" i="13"/>
  <c r="J355" i="13"/>
  <c r="K355" i="13"/>
  <c r="I356" i="13"/>
  <c r="J356" i="13"/>
  <c r="K356" i="13"/>
  <c r="I357" i="13"/>
  <c r="J357" i="13"/>
  <c r="K357" i="13"/>
  <c r="Y357" i="13" s="1"/>
  <c r="Z357" i="13" s="1"/>
  <c r="I358" i="13"/>
  <c r="J358" i="13"/>
  <c r="K358" i="13"/>
  <c r="I359" i="13"/>
  <c r="J359" i="13"/>
  <c r="K359" i="13"/>
  <c r="Y359" i="13" s="1"/>
  <c r="Z359" i="13" s="1"/>
  <c r="I360" i="13"/>
  <c r="J360" i="13"/>
  <c r="K360" i="13"/>
  <c r="Y360" i="13" s="1"/>
  <c r="I361" i="13"/>
  <c r="J361" i="13"/>
  <c r="K361" i="13"/>
  <c r="I362" i="13"/>
  <c r="J362" i="13"/>
  <c r="K362" i="13"/>
  <c r="Y362" i="13" s="1"/>
  <c r="Z362" i="13" s="1"/>
  <c r="I363" i="13"/>
  <c r="J363" i="13"/>
  <c r="K363" i="13"/>
  <c r="Y363" i="13" s="1"/>
  <c r="I364" i="13"/>
  <c r="J364" i="13"/>
  <c r="K364" i="13"/>
  <c r="Y364" i="13" s="1"/>
  <c r="AJ79" i="13" l="1"/>
  <c r="AA318" i="13"/>
  <c r="AL138" i="13"/>
  <c r="AA14" i="13"/>
  <c r="AM302" i="13"/>
  <c r="AL302" i="13"/>
  <c r="AA95" i="13"/>
  <c r="AM140" i="13"/>
  <c r="AJ342" i="13"/>
  <c r="AI203" i="13"/>
  <c r="AI271" i="13"/>
  <c r="AM89" i="13"/>
  <c r="AM325" i="13"/>
  <c r="AG346" i="13"/>
  <c r="AF346" i="13"/>
  <c r="AG338" i="13"/>
  <c r="AF338" i="13"/>
  <c r="AI360" i="13"/>
  <c r="AJ360" i="13"/>
  <c r="AJ290" i="13"/>
  <c r="AI290" i="13"/>
  <c r="AL312" i="13"/>
  <c r="AM312" i="13"/>
  <c r="AM289" i="13"/>
  <c r="AL289" i="13"/>
  <c r="Z342" i="13"/>
  <c r="AA342" i="13" s="1"/>
  <c r="AG327" i="13"/>
  <c r="AF327" i="13"/>
  <c r="AJ74" i="13"/>
  <c r="AI74" i="13"/>
  <c r="AM269" i="13"/>
  <c r="AL269" i="13"/>
  <c r="AJ278" i="13"/>
  <c r="AI349" i="13"/>
  <c r="AI299" i="13"/>
  <c r="AF283" i="13"/>
  <c r="AG251" i="13"/>
  <c r="AR318" i="13"/>
  <c r="AR287" i="13"/>
  <c r="AA357" i="13"/>
  <c r="AL348" i="13"/>
  <c r="AM333" i="13"/>
  <c r="AF303" i="13"/>
  <c r="AM261" i="13"/>
  <c r="AJ238" i="13"/>
  <c r="AJ230" i="13"/>
  <c r="AJ185" i="13"/>
  <c r="AI98" i="13"/>
  <c r="AG235" i="13"/>
  <c r="AI37" i="13"/>
  <c r="AF353" i="13"/>
  <c r="AM329" i="13"/>
  <c r="AL301" i="13"/>
  <c r="AL132" i="13"/>
  <c r="AJ81" i="13"/>
  <c r="AM332" i="13"/>
  <c r="AA279" i="13"/>
  <c r="AG57" i="13"/>
  <c r="AF343" i="13"/>
  <c r="AA292" i="13"/>
  <c r="AI217" i="13"/>
  <c r="AJ200" i="13"/>
  <c r="AI176" i="13"/>
  <c r="AL76" i="13"/>
  <c r="AI27" i="13"/>
  <c r="AJ266" i="13"/>
  <c r="AI164" i="13"/>
  <c r="AA300" i="13"/>
  <c r="AF311" i="13"/>
  <c r="AL290" i="13"/>
  <c r="AJ274" i="13"/>
  <c r="AJ153" i="13"/>
  <c r="AL113" i="13"/>
  <c r="AR147" i="13"/>
  <c r="AR279" i="13"/>
  <c r="AG256" i="13"/>
  <c r="AF319" i="13"/>
  <c r="AM297" i="13"/>
  <c r="AG240" i="13"/>
  <c r="AF194" i="13"/>
  <c r="AL148" i="13"/>
  <c r="AI311" i="13"/>
  <c r="AJ311" i="13"/>
  <c r="AL287" i="13"/>
  <c r="AM287" i="13"/>
  <c r="AJ328" i="13"/>
  <c r="AI328" i="13"/>
  <c r="AI260" i="13"/>
  <c r="AJ260" i="13"/>
  <c r="AJ135" i="13"/>
  <c r="AI135" i="13"/>
  <c r="AG118" i="13"/>
  <c r="AF118" i="13"/>
  <c r="AG84" i="13"/>
  <c r="AF84" i="13"/>
  <c r="AG76" i="13"/>
  <c r="AF76" i="13"/>
  <c r="AJ280" i="13"/>
  <c r="AI280" i="13"/>
  <c r="AJ209" i="13"/>
  <c r="AI209" i="13"/>
  <c r="AJ194" i="13"/>
  <c r="AI194" i="13"/>
  <c r="AM342" i="13"/>
  <c r="AL342" i="13"/>
  <c r="AM334" i="13"/>
  <c r="AL334" i="13"/>
  <c r="AM279" i="13"/>
  <c r="AL279" i="13"/>
  <c r="AG357" i="13"/>
  <c r="AF357" i="13"/>
  <c r="AI368" i="13"/>
  <c r="Z320" i="13"/>
  <c r="AM314" i="13"/>
  <c r="AJ296" i="13"/>
  <c r="AM272" i="13"/>
  <c r="AG248" i="13"/>
  <c r="AI231" i="13"/>
  <c r="AJ231" i="13"/>
  <c r="AJ162" i="13"/>
  <c r="AN135" i="13"/>
  <c r="AJ213" i="13"/>
  <c r="AI213" i="13"/>
  <c r="AM338" i="13"/>
  <c r="AL338" i="13"/>
  <c r="Z264" i="13"/>
  <c r="AA264" i="13"/>
  <c r="AD171" i="13"/>
  <c r="AC171" i="13"/>
  <c r="Y130" i="13"/>
  <c r="Z130" i="13" s="1"/>
  <c r="AA130" i="13" s="1"/>
  <c r="AR130" i="13"/>
  <c r="Y52" i="13"/>
  <c r="Z52" i="13" s="1"/>
  <c r="AA52" i="13" s="1"/>
  <c r="AR52" i="13"/>
  <c r="Z347" i="13"/>
  <c r="AA347" i="13" s="1"/>
  <c r="AR324" i="13"/>
  <c r="Y324" i="13"/>
  <c r="Z324" i="13" s="1"/>
  <c r="AR359" i="13"/>
  <c r="AR352" i="13"/>
  <c r="Y352" i="13"/>
  <c r="Z352" i="13" s="1"/>
  <c r="AI323" i="13"/>
  <c r="AJ319" i="13"/>
  <c r="AI319" i="13"/>
  <c r="AM264" i="13"/>
  <c r="AF202" i="13"/>
  <c r="AG202" i="13"/>
  <c r="AR310" i="13"/>
  <c r="AP310" i="13" s="1"/>
  <c r="Z303" i="13"/>
  <c r="AA303" i="13" s="1"/>
  <c r="AI345" i="13"/>
  <c r="AJ345" i="13"/>
  <c r="AJ188" i="13"/>
  <c r="AI188" i="13"/>
  <c r="AM356" i="13"/>
  <c r="AL356" i="13"/>
  <c r="AM350" i="13"/>
  <c r="AM305" i="13"/>
  <c r="AL305" i="13"/>
  <c r="AG287" i="13"/>
  <c r="AF287" i="13"/>
  <c r="AA281" i="13"/>
  <c r="AM271" i="13"/>
  <c r="AL271" i="13"/>
  <c r="AI182" i="13"/>
  <c r="AJ357" i="13"/>
  <c r="AI357" i="13"/>
  <c r="AI326" i="13"/>
  <c r="AJ326" i="13"/>
  <c r="AJ247" i="13"/>
  <c r="AI247" i="13"/>
  <c r="AI239" i="13"/>
  <c r="AJ239" i="13"/>
  <c r="AM286" i="13"/>
  <c r="AL286" i="13"/>
  <c r="AL184" i="13"/>
  <c r="AM184" i="13"/>
  <c r="AF360" i="13"/>
  <c r="AG330" i="13"/>
  <c r="AF330" i="13"/>
  <c r="AL326" i="13"/>
  <c r="AG322" i="13"/>
  <c r="AF322" i="13"/>
  <c r="AL318" i="13"/>
  <c r="AL309" i="13"/>
  <c r="AB287" i="13"/>
  <c r="AC287" i="13" s="1"/>
  <c r="AI211" i="13"/>
  <c r="AJ211" i="13"/>
  <c r="AI126" i="13"/>
  <c r="AJ276" i="13"/>
  <c r="AI276" i="13"/>
  <c r="AM353" i="13"/>
  <c r="AM349" i="13"/>
  <c r="AL349" i="13"/>
  <c r="AR321" i="13"/>
  <c r="AP321" i="13" s="1"/>
  <c r="AR295" i="13"/>
  <c r="AB295" i="13"/>
  <c r="AC295" i="13" s="1"/>
  <c r="AN295" i="13" s="1"/>
  <c r="AG290" i="13"/>
  <c r="AF290" i="13"/>
  <c r="AE219" i="13"/>
  <c r="AG219" i="13" s="1"/>
  <c r="AR219" i="13"/>
  <c r="AR336" i="13"/>
  <c r="AH336" i="13"/>
  <c r="AI336" i="13" s="1"/>
  <c r="AI265" i="13"/>
  <c r="AJ265" i="13"/>
  <c r="AI257" i="13"/>
  <c r="AJ257" i="13"/>
  <c r="AJ140" i="13"/>
  <c r="AI140" i="13"/>
  <c r="AL335" i="13"/>
  <c r="AM335" i="13"/>
  <c r="AM319" i="13"/>
  <c r="AL319" i="13"/>
  <c r="AL304" i="13"/>
  <c r="AM304" i="13"/>
  <c r="AM280" i="13"/>
  <c r="AL280" i="13"/>
  <c r="AL186" i="13"/>
  <c r="AM186" i="13"/>
  <c r="AB359" i="13"/>
  <c r="AC359" i="13" s="1"/>
  <c r="AN359" i="13" s="1"/>
  <c r="AR328" i="13"/>
  <c r="AP328" i="13" s="1"/>
  <c r="AF285" i="13"/>
  <c r="AF225" i="13"/>
  <c r="AA359" i="13"/>
  <c r="AA341" i="13"/>
  <c r="AR299" i="13"/>
  <c r="AA294" i="13"/>
  <c r="AA286" i="13"/>
  <c r="AM343" i="13"/>
  <c r="AA334" i="13"/>
  <c r="AM316" i="13"/>
  <c r="AM311" i="13"/>
  <c r="AJ297" i="13"/>
  <c r="AI258" i="13"/>
  <c r="AJ258" i="13"/>
  <c r="AI224" i="13"/>
  <c r="AI108" i="13"/>
  <c r="AG237" i="13"/>
  <c r="AF237" i="13"/>
  <c r="AL275" i="13"/>
  <c r="AM275" i="13"/>
  <c r="AR307" i="13"/>
  <c r="AE307" i="13"/>
  <c r="AG307" i="13" s="1"/>
  <c r="AF205" i="13"/>
  <c r="AG205" i="13" s="1"/>
  <c r="AG182" i="13"/>
  <c r="AF182" i="13"/>
  <c r="AI314" i="13"/>
  <c r="AJ314" i="13"/>
  <c r="AJ86" i="13"/>
  <c r="AI86" i="13"/>
  <c r="AM337" i="13"/>
  <c r="AL337" i="13"/>
  <c r="AM282" i="13"/>
  <c r="AL282" i="13"/>
  <c r="AM365" i="13"/>
  <c r="AL365" i="13"/>
  <c r="AL117" i="13"/>
  <c r="AM117" i="13"/>
  <c r="AJ325" i="13"/>
  <c r="AI325" i="13"/>
  <c r="AI320" i="13"/>
  <c r="AF203" i="13"/>
  <c r="AR351" i="13"/>
  <c r="AR344" i="13"/>
  <c r="AR312" i="13"/>
  <c r="AR305" i="13"/>
  <c r="AP305" i="13" s="1"/>
  <c r="AR297" i="13"/>
  <c r="AL359" i="13"/>
  <c r="AM351" i="13"/>
  <c r="Y312" i="13"/>
  <c r="Z312" i="13" s="1"/>
  <c r="AA312" i="13" s="1"/>
  <c r="AR303" i="13"/>
  <c r="AP303" i="13" s="1"/>
  <c r="Y297" i="13"/>
  <c r="AI263" i="13"/>
  <c r="AG255" i="13"/>
  <c r="AG247" i="13"/>
  <c r="AR350" i="13"/>
  <c r="Y351" i="13"/>
  <c r="Z351" i="13" s="1"/>
  <c r="AA351" i="13" s="1"/>
  <c r="Y344" i="13"/>
  <c r="AF291" i="13"/>
  <c r="AM285" i="13"/>
  <c r="AM270" i="13"/>
  <c r="AJ226" i="13"/>
  <c r="AI329" i="13"/>
  <c r="AI318" i="13"/>
  <c r="AM307" i="13"/>
  <c r="AI302" i="13"/>
  <c r="AG243" i="13"/>
  <c r="AF126" i="13"/>
  <c r="AF70" i="13"/>
  <c r="AR281" i="13"/>
  <c r="AP281" i="13" s="1"/>
  <c r="AI321" i="13"/>
  <c r="AJ310" i="13"/>
  <c r="AF272" i="13"/>
  <c r="AJ250" i="13"/>
  <c r="AG224" i="13"/>
  <c r="AG217" i="13"/>
  <c r="AF142" i="13"/>
  <c r="AF86" i="13"/>
  <c r="AG363" i="13"/>
  <c r="AF363" i="13"/>
  <c r="AG355" i="13"/>
  <c r="AF355" i="13"/>
  <c r="AG332" i="13"/>
  <c r="AF332" i="13"/>
  <c r="AG159" i="13"/>
  <c r="AF159" i="13"/>
  <c r="AI252" i="13"/>
  <c r="AJ252" i="13"/>
  <c r="AL361" i="13"/>
  <c r="AM361" i="13"/>
  <c r="AM291" i="13"/>
  <c r="AL291" i="13"/>
  <c r="Z306" i="13"/>
  <c r="AA306" i="13" s="1"/>
  <c r="AG339" i="13"/>
  <c r="AF339" i="13"/>
  <c r="AG284" i="13"/>
  <c r="AF284" i="13"/>
  <c r="AF236" i="13"/>
  <c r="AG236" i="13"/>
  <c r="AG32" i="13"/>
  <c r="AF32" i="13"/>
  <c r="AI346" i="13"/>
  <c r="AJ346" i="13"/>
  <c r="AJ322" i="13"/>
  <c r="AI322" i="13"/>
  <c r="AI306" i="13"/>
  <c r="AJ306" i="13"/>
  <c r="AI355" i="13"/>
  <c r="AJ355" i="13"/>
  <c r="AJ301" i="13"/>
  <c r="AI301" i="13"/>
  <c r="AI285" i="13"/>
  <c r="AJ285" i="13"/>
  <c r="AL362" i="13"/>
  <c r="AM362" i="13"/>
  <c r="AM315" i="13"/>
  <c r="AL315" i="13"/>
  <c r="AL268" i="13"/>
  <c r="AM268" i="13"/>
  <c r="AL17" i="13"/>
  <c r="AM17" i="13"/>
  <c r="Z330" i="13"/>
  <c r="AA330" i="13" s="1"/>
  <c r="AR291" i="13"/>
  <c r="Y291" i="13"/>
  <c r="AR64" i="13"/>
  <c r="Y64" i="13"/>
  <c r="Y56" i="13"/>
  <c r="Z56" i="13" s="1"/>
  <c r="AA56" i="13" s="1"/>
  <c r="AR56" i="13"/>
  <c r="Y48" i="13"/>
  <c r="Z48" i="13" s="1"/>
  <c r="AA48" i="13" s="1"/>
  <c r="AR48" i="13"/>
  <c r="AR40" i="13"/>
  <c r="Y40" i="13"/>
  <c r="Z40" i="13" s="1"/>
  <c r="AA40" i="13" s="1"/>
  <c r="AR369" i="13"/>
  <c r="Y369" i="13"/>
  <c r="Y25" i="13"/>
  <c r="AR25" i="13"/>
  <c r="AG351" i="13"/>
  <c r="AF351" i="13"/>
  <c r="AG297" i="13"/>
  <c r="AF297" i="13"/>
  <c r="AG210" i="13"/>
  <c r="AF210" i="13"/>
  <c r="AI350" i="13"/>
  <c r="AJ350" i="13"/>
  <c r="AM98" i="13"/>
  <c r="AL98" i="13"/>
  <c r="AG359" i="13"/>
  <c r="AF359" i="13"/>
  <c r="AG354" i="13"/>
  <c r="AF354" i="13"/>
  <c r="AF336" i="13"/>
  <c r="AG336" i="13" s="1"/>
  <c r="AI327" i="13"/>
  <c r="AJ327" i="13"/>
  <c r="AR261" i="13"/>
  <c r="AP261" i="13" s="1"/>
  <c r="AI234" i="13"/>
  <c r="AJ234" i="13"/>
  <c r="Z327" i="13"/>
  <c r="AA327" i="13" s="1"/>
  <c r="Y319" i="13"/>
  <c r="AR319" i="13"/>
  <c r="AR311" i="13"/>
  <c r="Y311" i="13"/>
  <c r="AR304" i="13"/>
  <c r="AR188" i="13"/>
  <c r="Y188" i="13"/>
  <c r="AA188" i="13" s="1"/>
  <c r="Y164" i="13"/>
  <c r="AR164" i="13"/>
  <c r="AR156" i="13"/>
  <c r="Y156" i="13"/>
  <c r="Z156" i="13" s="1"/>
  <c r="Y365" i="13"/>
  <c r="Z365" i="13" s="1"/>
  <c r="AA365" i="13" s="1"/>
  <c r="AR365" i="13"/>
  <c r="Y141" i="13"/>
  <c r="AR141" i="13"/>
  <c r="AR133" i="13"/>
  <c r="Y133" i="13"/>
  <c r="Y125" i="13"/>
  <c r="Z125" i="13" s="1"/>
  <c r="AA125" i="13" s="1"/>
  <c r="AR125" i="13"/>
  <c r="Y117" i="13"/>
  <c r="AR117" i="13"/>
  <c r="Y45" i="13"/>
  <c r="AR45" i="13"/>
  <c r="AG348" i="13"/>
  <c r="AF348" i="13"/>
  <c r="AG302" i="13"/>
  <c r="AF302" i="13"/>
  <c r="AF246" i="13"/>
  <c r="AG246" i="13"/>
  <c r="AF238" i="13"/>
  <c r="AG238" i="13"/>
  <c r="AF215" i="13"/>
  <c r="AG215" i="13" s="1"/>
  <c r="AF207" i="13"/>
  <c r="AG207" i="13"/>
  <c r="AG184" i="13"/>
  <c r="AF184" i="13"/>
  <c r="AG176" i="13"/>
  <c r="AF176" i="13"/>
  <c r="AG168" i="13"/>
  <c r="AF168" i="13"/>
  <c r="AG160" i="13"/>
  <c r="AF160" i="13"/>
  <c r="AG105" i="13"/>
  <c r="AF105" i="13"/>
  <c r="AG97" i="13"/>
  <c r="AF97" i="13"/>
  <c r="AG89" i="13"/>
  <c r="AF89" i="13"/>
  <c r="AG81" i="13"/>
  <c r="AF81" i="13"/>
  <c r="AI332" i="13"/>
  <c r="AJ332" i="13"/>
  <c r="AI245" i="13"/>
  <c r="AJ245" i="13"/>
  <c r="AI237" i="13"/>
  <c r="AJ237" i="13"/>
  <c r="AI214" i="13"/>
  <c r="AJ214" i="13"/>
  <c r="AJ175" i="13"/>
  <c r="AI175" i="13"/>
  <c r="AI167" i="13"/>
  <c r="AJ167" i="13"/>
  <c r="AJ120" i="13"/>
  <c r="AI120" i="13"/>
  <c r="AJ112" i="13"/>
  <c r="AI112" i="13"/>
  <c r="AJ104" i="13"/>
  <c r="AI104" i="13"/>
  <c r="AJ64" i="13"/>
  <c r="AI64" i="13"/>
  <c r="AI56" i="13"/>
  <c r="AJ56" i="13"/>
  <c r="AJ369" i="13"/>
  <c r="AI369" i="13"/>
  <c r="AL276" i="13"/>
  <c r="AM276" i="13"/>
  <c r="AL260" i="13"/>
  <c r="AM260" i="13"/>
  <c r="AL166" i="13"/>
  <c r="AM166" i="13"/>
  <c r="AL158" i="13"/>
  <c r="AM158" i="13"/>
  <c r="AM103" i="13"/>
  <c r="AL103" i="13"/>
  <c r="AM95" i="13"/>
  <c r="AL95" i="13"/>
  <c r="AR353" i="13"/>
  <c r="AP353" i="13" s="1"/>
  <c r="AL340" i="13"/>
  <c r="AM340" i="13"/>
  <c r="AI334" i="13"/>
  <c r="AJ334" i="13"/>
  <c r="AL292" i="13"/>
  <c r="AG233" i="13"/>
  <c r="AF233" i="13"/>
  <c r="AR200" i="13"/>
  <c r="AP200" i="13" s="1"/>
  <c r="Y340" i="13"/>
  <c r="AR340" i="13"/>
  <c r="Y332" i="13"/>
  <c r="AR332" i="13"/>
  <c r="Y316" i="13"/>
  <c r="AR316" i="13"/>
  <c r="AR285" i="13"/>
  <c r="Y285" i="13"/>
  <c r="AB201" i="13"/>
  <c r="AD201" i="13" s="1"/>
  <c r="AR201" i="13"/>
  <c r="AB161" i="13"/>
  <c r="AR161" i="13"/>
  <c r="AC153" i="13"/>
  <c r="AD153" i="13" s="1"/>
  <c r="AC122" i="13"/>
  <c r="AD122" i="13" s="1"/>
  <c r="AC114" i="13"/>
  <c r="AD114" i="13" s="1"/>
  <c r="AC74" i="13"/>
  <c r="AD74" i="13" s="1"/>
  <c r="AC66" i="13"/>
  <c r="AD66" i="13" s="1"/>
  <c r="AL321" i="13"/>
  <c r="AM321" i="13"/>
  <c r="AF309" i="13"/>
  <c r="AB279" i="13"/>
  <c r="AJ270" i="13"/>
  <c r="AI270" i="13"/>
  <c r="AL263" i="13"/>
  <c r="AM263" i="13"/>
  <c r="AJ228" i="13"/>
  <c r="AI228" i="13"/>
  <c r="AR345" i="13"/>
  <c r="Y345" i="13"/>
  <c r="Y298" i="13"/>
  <c r="AR298" i="13"/>
  <c r="Y290" i="13"/>
  <c r="AR290" i="13"/>
  <c r="Z309" i="13"/>
  <c r="AA309" i="13" s="1"/>
  <c r="AR300" i="13"/>
  <c r="AP300" i="13" s="1"/>
  <c r="AG282" i="13"/>
  <c r="AF282" i="13"/>
  <c r="AJ198" i="13"/>
  <c r="AI198" i="13"/>
  <c r="AG171" i="13"/>
  <c r="AF171" i="13"/>
  <c r="AR95" i="13"/>
  <c r="AP95" i="13" s="1"/>
  <c r="AC366" i="13"/>
  <c r="AD366" i="13" s="1"/>
  <c r="AC11" i="13"/>
  <c r="AD11" i="13" s="1"/>
  <c r="AG316" i="13"/>
  <c r="AF316" i="13"/>
  <c r="AG269" i="13"/>
  <c r="AF269" i="13"/>
  <c r="AF253" i="13"/>
  <c r="AG253" i="13" s="1"/>
  <c r="AG229" i="13"/>
  <c r="AF229" i="13"/>
  <c r="AF214" i="13"/>
  <c r="AG214" i="13"/>
  <c r="AF199" i="13"/>
  <c r="AG199" i="13"/>
  <c r="AG183" i="13"/>
  <c r="AF183" i="13"/>
  <c r="AG167" i="13"/>
  <c r="AF167" i="13"/>
  <c r="AG128" i="13"/>
  <c r="AF128" i="13"/>
  <c r="AG112" i="13"/>
  <c r="AF112" i="13"/>
  <c r="AG88" i="13"/>
  <c r="AF88" i="13"/>
  <c r="AG72" i="13"/>
  <c r="AF72" i="13"/>
  <c r="AF48" i="13"/>
  <c r="AG48" i="13"/>
  <c r="AF40" i="13"/>
  <c r="AG40" i="13"/>
  <c r="AG18" i="13"/>
  <c r="AF18" i="13"/>
  <c r="AI354" i="13"/>
  <c r="AJ354" i="13"/>
  <c r="AI315" i="13"/>
  <c r="AJ315" i="13"/>
  <c r="AJ284" i="13"/>
  <c r="AI284" i="13"/>
  <c r="AI268" i="13"/>
  <c r="AJ268" i="13"/>
  <c r="AI205" i="13"/>
  <c r="AJ205" i="13" s="1"/>
  <c r="AI166" i="13"/>
  <c r="AJ166" i="13"/>
  <c r="AI150" i="13"/>
  <c r="AJ150" i="13"/>
  <c r="AI127" i="13"/>
  <c r="AJ127" i="13"/>
  <c r="AJ111" i="13"/>
  <c r="AI111" i="13"/>
  <c r="AJ95" i="13"/>
  <c r="AI95" i="13"/>
  <c r="AJ71" i="13"/>
  <c r="AI71" i="13"/>
  <c r="AI55" i="13"/>
  <c r="AJ55" i="13"/>
  <c r="AI39" i="13"/>
  <c r="AJ39" i="13"/>
  <c r="AJ24" i="13"/>
  <c r="AI24" i="13"/>
  <c r="AL267" i="13"/>
  <c r="AM267" i="13"/>
  <c r="AL181" i="13"/>
  <c r="AM181" i="13"/>
  <c r="AL173" i="13"/>
  <c r="AM173" i="13"/>
  <c r="AL165" i="13"/>
  <c r="AM165" i="13"/>
  <c r="AL157" i="13"/>
  <c r="AM157" i="13"/>
  <c r="AL149" i="13"/>
  <c r="AM149" i="13"/>
  <c r="AL142" i="13"/>
  <c r="AM142" i="13"/>
  <c r="AM134" i="13"/>
  <c r="AL134" i="13"/>
  <c r="AM126" i="13"/>
  <c r="AL126" i="13"/>
  <c r="AM118" i="13"/>
  <c r="AL118" i="13"/>
  <c r="AL110" i="13"/>
  <c r="AM110" i="13"/>
  <c r="AL102" i="13"/>
  <c r="AM102" i="13"/>
  <c r="AM94" i="13"/>
  <c r="AL94" i="13"/>
  <c r="AL86" i="13"/>
  <c r="AM86" i="13"/>
  <c r="AL78" i="13"/>
  <c r="AM78" i="13"/>
  <c r="AL70" i="13"/>
  <c r="AM70" i="13"/>
  <c r="AL62" i="13"/>
  <c r="AM62" i="13"/>
  <c r="AL31" i="13"/>
  <c r="AM31" i="13"/>
  <c r="AM23" i="13"/>
  <c r="AL23" i="13"/>
  <c r="AM16" i="13"/>
  <c r="AL16" i="13"/>
  <c r="AL8" i="13"/>
  <c r="AM8" i="13"/>
  <c r="Z364" i="13"/>
  <c r="AA364" i="13" s="1"/>
  <c r="AM358" i="13"/>
  <c r="AL358" i="13"/>
  <c r="AI351" i="13"/>
  <c r="AJ351" i="13"/>
  <c r="AJ348" i="13"/>
  <c r="AI348" i="13"/>
  <c r="AA368" i="13"/>
  <c r="AJ339" i="13"/>
  <c r="AG337" i="13"/>
  <c r="AF337" i="13"/>
  <c r="Z323" i="13"/>
  <c r="AA323" i="13" s="1"/>
  <c r="AM310" i="13"/>
  <c r="AR308" i="13"/>
  <c r="AP308" i="13" s="1"/>
  <c r="AR306" i="13"/>
  <c r="AP306" i="13" s="1"/>
  <c r="AI300" i="13"/>
  <c r="AI298" i="13"/>
  <c r="AJ298" i="13"/>
  <c r="AL295" i="13"/>
  <c r="AM295" i="13"/>
  <c r="AL284" i="13"/>
  <c r="AF278" i="13"/>
  <c r="AF244" i="13"/>
  <c r="AR223" i="13"/>
  <c r="AP223" i="13" s="1"/>
  <c r="AJ192" i="13"/>
  <c r="AI192" i="13"/>
  <c r="Z126" i="13"/>
  <c r="AA126" i="13" s="1"/>
  <c r="AA307" i="13"/>
  <c r="AR246" i="13"/>
  <c r="AP246" i="13" s="1"/>
  <c r="AR238" i="13"/>
  <c r="AR184" i="13"/>
  <c r="AP184" i="13" s="1"/>
  <c r="Z152" i="13"/>
  <c r="AA152" i="13"/>
  <c r="AB270" i="13"/>
  <c r="AC270" i="13" s="1"/>
  <c r="AR270" i="13"/>
  <c r="AB262" i="13"/>
  <c r="AR262" i="13"/>
  <c r="AB254" i="13"/>
  <c r="AR254" i="13"/>
  <c r="AB230" i="13"/>
  <c r="AC230" i="13" s="1"/>
  <c r="AD230" i="13" s="1"/>
  <c r="AR230" i="13"/>
  <c r="AB176" i="13"/>
  <c r="AC176" i="13" s="1"/>
  <c r="AR176" i="13"/>
  <c r="AB137" i="13"/>
  <c r="AR137" i="13"/>
  <c r="AG298" i="13"/>
  <c r="AF298" i="13"/>
  <c r="AF188" i="13"/>
  <c r="AG188" i="13"/>
  <c r="AI312" i="13"/>
  <c r="AJ312" i="13"/>
  <c r="AI155" i="13"/>
  <c r="AJ155" i="13"/>
  <c r="AL327" i="13"/>
  <c r="AM327" i="13"/>
  <c r="AL296" i="13"/>
  <c r="AM296" i="13"/>
  <c r="AJ363" i="13"/>
  <c r="Y350" i="13"/>
  <c r="AA348" i="13"/>
  <c r="AF335" i="13"/>
  <c r="AL331" i="13"/>
  <c r="AM313" i="13"/>
  <c r="AI304" i="13"/>
  <c r="AJ304" i="13" s="1"/>
  <c r="AI286" i="13"/>
  <c r="AJ286" i="13"/>
  <c r="AM281" i="13"/>
  <c r="AL281" i="13"/>
  <c r="AF280" i="13"/>
  <c r="AR264" i="13"/>
  <c r="AP264" i="13" s="1"/>
  <c r="AI256" i="13"/>
  <c r="AJ256" i="13"/>
  <c r="AJ253" i="13"/>
  <c r="AR226" i="13"/>
  <c r="AP226" i="13" s="1"/>
  <c r="AR196" i="13"/>
  <c r="AP196" i="13" s="1"/>
  <c r="AR190" i="13"/>
  <c r="AP190" i="13" s="1"/>
  <c r="AM167" i="13"/>
  <c r="AG60" i="13"/>
  <c r="AF60" i="13"/>
  <c r="AA353" i="13"/>
  <c r="Y346" i="13"/>
  <c r="AR346" i="13"/>
  <c r="Y338" i="13"/>
  <c r="AR338" i="13"/>
  <c r="AR277" i="13"/>
  <c r="Y277" i="13"/>
  <c r="AR269" i="13"/>
  <c r="Y269" i="13"/>
  <c r="Y229" i="13"/>
  <c r="AR229" i="13"/>
  <c r="Y222" i="13"/>
  <c r="Z222" i="13" s="1"/>
  <c r="AA222" i="13" s="1"/>
  <c r="AR222" i="13"/>
  <c r="Y214" i="13"/>
  <c r="Z214" i="13" s="1"/>
  <c r="AA214" i="13" s="1"/>
  <c r="AR214" i="13"/>
  <c r="AR206" i="13"/>
  <c r="Y206" i="13"/>
  <c r="Z206" i="13" s="1"/>
  <c r="AA206" i="13" s="1"/>
  <c r="Y183" i="13"/>
  <c r="AR183" i="13"/>
  <c r="Y175" i="13"/>
  <c r="Z175" i="13" s="1"/>
  <c r="AR175" i="13"/>
  <c r="Y167" i="13"/>
  <c r="Z167" i="13" s="1"/>
  <c r="AA167" i="13" s="1"/>
  <c r="AR167" i="13"/>
  <c r="Y159" i="13"/>
  <c r="AR159" i="13"/>
  <c r="AR151" i="13"/>
  <c r="Y151" i="13"/>
  <c r="Y144" i="13"/>
  <c r="AR144" i="13"/>
  <c r="Y120" i="13"/>
  <c r="AR120" i="13"/>
  <c r="Y104" i="13"/>
  <c r="AR104" i="13"/>
  <c r="AR18" i="13"/>
  <c r="Y18" i="13"/>
  <c r="AR10" i="13"/>
  <c r="Y10" i="13"/>
  <c r="AG312" i="13"/>
  <c r="AF312" i="13"/>
  <c r="AG370" i="13"/>
  <c r="AF370" i="13"/>
  <c r="AG132" i="13"/>
  <c r="AF132" i="13"/>
  <c r="AI264" i="13"/>
  <c r="AJ264" i="13"/>
  <c r="AI232" i="13"/>
  <c r="AJ232" i="13"/>
  <c r="AR364" i="13"/>
  <c r="AP364" i="13" s="1"/>
  <c r="AR330" i="13"/>
  <c r="AP330" i="13" s="1"/>
  <c r="AG289" i="13"/>
  <c r="AF289" i="13"/>
  <c r="AG267" i="13"/>
  <c r="AF267" i="13"/>
  <c r="AI248" i="13"/>
  <c r="AJ248" i="13"/>
  <c r="AL145" i="13"/>
  <c r="AM145" i="13"/>
  <c r="Y343" i="13"/>
  <c r="AR343" i="13"/>
  <c r="Y335" i="13"/>
  <c r="AR335" i="13"/>
  <c r="AR274" i="13"/>
  <c r="Y274" i="13"/>
  <c r="AR266" i="13"/>
  <c r="Y266" i="13"/>
  <c r="Y258" i="13"/>
  <c r="AR258" i="13"/>
  <c r="AR250" i="13"/>
  <c r="Y250" i="13"/>
  <c r="AR242" i="13"/>
  <c r="Y242" i="13"/>
  <c r="AR234" i="13"/>
  <c r="Y234" i="13"/>
  <c r="Z234" i="13" s="1"/>
  <c r="Y180" i="13"/>
  <c r="Z180" i="13" s="1"/>
  <c r="AR180" i="13"/>
  <c r="AR172" i="13"/>
  <c r="Y172" i="13"/>
  <c r="AA172" i="13" s="1"/>
  <c r="AR109" i="13"/>
  <c r="Y109" i="13"/>
  <c r="Z109" i="13" s="1"/>
  <c r="AA109" i="13" s="1"/>
  <c r="AR53" i="13"/>
  <c r="Y53" i="13"/>
  <c r="AA53" i="13" s="1"/>
  <c r="AR15" i="13"/>
  <c r="Y15" i="13"/>
  <c r="AR7" i="13"/>
  <c r="Y7" i="13"/>
  <c r="AG325" i="13"/>
  <c r="AF325" i="13"/>
  <c r="AF254" i="13"/>
  <c r="AG254" i="13" s="1"/>
  <c r="AF230" i="13"/>
  <c r="AG230" i="13"/>
  <c r="AF223" i="13"/>
  <c r="AG223" i="13" s="1"/>
  <c r="AG121" i="13"/>
  <c r="AF121" i="13"/>
  <c r="AG113" i="13"/>
  <c r="AF113" i="13"/>
  <c r="AG73" i="13"/>
  <c r="AF73" i="13"/>
  <c r="AG65" i="13"/>
  <c r="AF65" i="13"/>
  <c r="AF49" i="13"/>
  <c r="AG49" i="13"/>
  <c r="AF41" i="13"/>
  <c r="AG41" i="13"/>
  <c r="AG11" i="13"/>
  <c r="AF11" i="13"/>
  <c r="AI269" i="13"/>
  <c r="AJ269" i="13"/>
  <c r="AI261" i="13"/>
  <c r="AJ261" i="13"/>
  <c r="AI229" i="13"/>
  <c r="AJ229" i="13"/>
  <c r="AI222" i="13"/>
  <c r="AJ222" i="13"/>
  <c r="AJ199" i="13"/>
  <c r="AI199" i="13"/>
  <c r="AJ128" i="13"/>
  <c r="AI128" i="13"/>
  <c r="AJ80" i="13"/>
  <c r="AI80" i="13"/>
  <c r="AJ72" i="13"/>
  <c r="AI72" i="13"/>
  <c r="AI48" i="13"/>
  <c r="AJ48" i="13"/>
  <c r="AM323" i="13"/>
  <c r="AL323" i="13"/>
  <c r="AL150" i="13"/>
  <c r="AM150" i="13"/>
  <c r="AL143" i="13"/>
  <c r="AM143" i="13"/>
  <c r="AM119" i="13"/>
  <c r="AL119" i="13"/>
  <c r="AM71" i="13"/>
  <c r="AL71" i="13"/>
  <c r="AL63" i="13"/>
  <c r="AM63" i="13"/>
  <c r="AM32" i="13"/>
  <c r="AL32" i="13"/>
  <c r="AM24" i="13"/>
  <c r="AL24" i="13"/>
  <c r="AL364" i="13"/>
  <c r="AM364" i="13"/>
  <c r="Z326" i="13"/>
  <c r="AA326" i="13" s="1"/>
  <c r="AL266" i="13"/>
  <c r="AM266" i="13"/>
  <c r="AR358" i="13"/>
  <c r="Y358" i="13"/>
  <c r="Z308" i="13"/>
  <c r="AA308" i="13" s="1"/>
  <c r="Y301" i="13"/>
  <c r="AR301" i="13"/>
  <c r="AR293" i="13"/>
  <c r="Y293" i="13"/>
  <c r="Y282" i="13"/>
  <c r="AR282" i="13"/>
  <c r="AC138" i="13"/>
  <c r="AD138" i="13" s="1"/>
  <c r="AC130" i="13"/>
  <c r="AD130" i="13" s="1"/>
  <c r="AC106" i="13"/>
  <c r="AD106" i="13" s="1"/>
  <c r="AC90" i="13"/>
  <c r="AD90" i="13" s="1"/>
  <c r="AC82" i="13"/>
  <c r="AD82" i="13" s="1"/>
  <c r="AG362" i="13"/>
  <c r="AF362" i="13"/>
  <c r="AG296" i="13"/>
  <c r="AF296" i="13"/>
  <c r="AL288" i="13"/>
  <c r="AM288" i="13"/>
  <c r="AA261" i="13"/>
  <c r="AR355" i="13"/>
  <c r="Y355" i="13"/>
  <c r="Y337" i="13"/>
  <c r="AR337" i="13"/>
  <c r="AL355" i="13"/>
  <c r="AM355" i="13"/>
  <c r="AJ343" i="13"/>
  <c r="AA305" i="13"/>
  <c r="Y299" i="13"/>
  <c r="AI288" i="13"/>
  <c r="AJ288" i="13"/>
  <c r="AI244" i="13"/>
  <c r="AJ244" i="13"/>
  <c r="AB41" i="13"/>
  <c r="AC41" i="13" s="1"/>
  <c r="AR41" i="13"/>
  <c r="AC26" i="13"/>
  <c r="AD26" i="13" s="1"/>
  <c r="AG347" i="13"/>
  <c r="AF347" i="13"/>
  <c r="AG340" i="13"/>
  <c r="AF340" i="13"/>
  <c r="AG324" i="13"/>
  <c r="AF301" i="13"/>
  <c r="AG301" i="13" s="1"/>
  <c r="AF277" i="13"/>
  <c r="AG277" i="13" s="1"/>
  <c r="AG261" i="13"/>
  <c r="AF261" i="13"/>
  <c r="AG245" i="13"/>
  <c r="AF245" i="13"/>
  <c r="AF222" i="13"/>
  <c r="AG222" i="13"/>
  <c r="AF206" i="13"/>
  <c r="AG206" i="13" s="1"/>
  <c r="AG191" i="13"/>
  <c r="AF191" i="13"/>
  <c r="AG136" i="13"/>
  <c r="AF136" i="13"/>
  <c r="AG120" i="13"/>
  <c r="AF120" i="13"/>
  <c r="AG96" i="13"/>
  <c r="AF96" i="13"/>
  <c r="AG80" i="13"/>
  <c r="AF80" i="13"/>
  <c r="AF56" i="13"/>
  <c r="AG56" i="13"/>
  <c r="AG369" i="13"/>
  <c r="AF369" i="13"/>
  <c r="AI362" i="13"/>
  <c r="AJ362" i="13"/>
  <c r="AJ307" i="13"/>
  <c r="AI307" i="13"/>
  <c r="AI292" i="13"/>
  <c r="AJ292" i="13"/>
  <c r="AI236" i="13"/>
  <c r="AJ236" i="13"/>
  <c r="AJ190" i="13"/>
  <c r="AI190" i="13"/>
  <c r="AJ174" i="13"/>
  <c r="AI174" i="13"/>
  <c r="AI158" i="13"/>
  <c r="AJ158" i="13"/>
  <c r="AJ143" i="13"/>
  <c r="AI143" i="13"/>
  <c r="AI119" i="13"/>
  <c r="AJ119" i="13"/>
  <c r="AI103" i="13"/>
  <c r="AJ103" i="13"/>
  <c r="AI87" i="13"/>
  <c r="AJ87" i="13"/>
  <c r="AI63" i="13"/>
  <c r="AJ63" i="13"/>
  <c r="AI47" i="13"/>
  <c r="AJ47" i="13"/>
  <c r="AJ32" i="13"/>
  <c r="AI32" i="13"/>
  <c r="AJ17" i="13"/>
  <c r="AI17" i="13"/>
  <c r="AJ9" i="13"/>
  <c r="AI9" i="13"/>
  <c r="AL346" i="13"/>
  <c r="AM346" i="13"/>
  <c r="AM330" i="13"/>
  <c r="AL330" i="13"/>
  <c r="AM322" i="13"/>
  <c r="AL322" i="13"/>
  <c r="AL306" i="13"/>
  <c r="AM306" i="13"/>
  <c r="AL299" i="13"/>
  <c r="AM299" i="13"/>
  <c r="AL283" i="13"/>
  <c r="AM283" i="13"/>
  <c r="AL259" i="13"/>
  <c r="AM259" i="13"/>
  <c r="AA362" i="13"/>
  <c r="Z289" i="13"/>
  <c r="AA289" i="13" s="1"/>
  <c r="Y275" i="13"/>
  <c r="AR275" i="13"/>
  <c r="Z267" i="13"/>
  <c r="AA267" i="13" s="1"/>
  <c r="Y259" i="13"/>
  <c r="AR259" i="13"/>
  <c r="Y251" i="13"/>
  <c r="Z251" i="13" s="1"/>
  <c r="AA251" i="13" s="1"/>
  <c r="AR251" i="13"/>
  <c r="Y243" i="13"/>
  <c r="Z243" i="13" s="1"/>
  <c r="AA243" i="13" s="1"/>
  <c r="AR243" i="13"/>
  <c r="Y235" i="13"/>
  <c r="AR235" i="13"/>
  <c r="AR227" i="13"/>
  <c r="AP227" i="13" s="1"/>
  <c r="AR220" i="13"/>
  <c r="AR212" i="13"/>
  <c r="Y212" i="13"/>
  <c r="Z212" i="13" s="1"/>
  <c r="AA212" i="13" s="1"/>
  <c r="Y204" i="13"/>
  <c r="Z204" i="13" s="1"/>
  <c r="AA204" i="13" s="1"/>
  <c r="AR204" i="13"/>
  <c r="AR197" i="13"/>
  <c r="Y197" i="13"/>
  <c r="Z197" i="13" s="1"/>
  <c r="AA197" i="13" s="1"/>
  <c r="AR189" i="13"/>
  <c r="Y189" i="13"/>
  <c r="Y181" i="13"/>
  <c r="Z181" i="13" s="1"/>
  <c r="AR181" i="13"/>
  <c r="Y173" i="13"/>
  <c r="Z173" i="13" s="1"/>
  <c r="AA173" i="13" s="1"/>
  <c r="AR173" i="13"/>
  <c r="AR165" i="13"/>
  <c r="Y165" i="13"/>
  <c r="Z165" i="13" s="1"/>
  <c r="AA165" i="13" s="1"/>
  <c r="AR157" i="13"/>
  <c r="Y157" i="13"/>
  <c r="AR149" i="13"/>
  <c r="Y149" i="13"/>
  <c r="Y142" i="13"/>
  <c r="AR142" i="13"/>
  <c r="Y134" i="13"/>
  <c r="AR134" i="13"/>
  <c r="AR126" i="13"/>
  <c r="AP126" i="13" s="1"/>
  <c r="AR118" i="13"/>
  <c r="Y118" i="13"/>
  <c r="AR110" i="13"/>
  <c r="Y110" i="13"/>
  <c r="Y102" i="13"/>
  <c r="AR102" i="13"/>
  <c r="AR94" i="13"/>
  <c r="Y94" i="13"/>
  <c r="AR86" i="13"/>
  <c r="Y86" i="13"/>
  <c r="Y78" i="13"/>
  <c r="AR78" i="13"/>
  <c r="Y70" i="13"/>
  <c r="AR70" i="13"/>
  <c r="Y62" i="13"/>
  <c r="AR62" i="13"/>
  <c r="AR54" i="13"/>
  <c r="AP54" i="13" s="1"/>
  <c r="Y46" i="13"/>
  <c r="Z46" i="13" s="1"/>
  <c r="AA46" i="13" s="1"/>
  <c r="AR46" i="13"/>
  <c r="Y38" i="13"/>
  <c r="Z38" i="13" s="1"/>
  <c r="AA38" i="13" s="1"/>
  <c r="AR38" i="13"/>
  <c r="Y31" i="13"/>
  <c r="Z31" i="13" s="1"/>
  <c r="AA31" i="13" s="1"/>
  <c r="AR31" i="13"/>
  <c r="AR23" i="13"/>
  <c r="Y23" i="13"/>
  <c r="Z23" i="13" s="1"/>
  <c r="AA23" i="13" s="1"/>
  <c r="AR16" i="13"/>
  <c r="Y16" i="13"/>
  <c r="Z16" i="13" s="1"/>
  <c r="AA16" i="13" s="1"/>
  <c r="AR8" i="13"/>
  <c r="Y8" i="13"/>
  <c r="Z8" i="13" s="1"/>
  <c r="AA8" i="13" s="1"/>
  <c r="AB348" i="13"/>
  <c r="AC348" i="13" s="1"/>
  <c r="AN348" i="13" s="1"/>
  <c r="AR348" i="13"/>
  <c r="AB341" i="13"/>
  <c r="AR341" i="13"/>
  <c r="AB317" i="13"/>
  <c r="AC317" i="13" s="1"/>
  <c r="AN317" i="13" s="1"/>
  <c r="AR317" i="13"/>
  <c r="AC126" i="13"/>
  <c r="AC118" i="13"/>
  <c r="AD118" i="13" s="1"/>
  <c r="AC110" i="13"/>
  <c r="AD110" i="13" s="1"/>
  <c r="AG318" i="13"/>
  <c r="AF318" i="13"/>
  <c r="AG153" i="13"/>
  <c r="AF153" i="13"/>
  <c r="AI294" i="13"/>
  <c r="AJ294" i="13"/>
  <c r="AI168" i="13"/>
  <c r="AJ168" i="13"/>
  <c r="AL363" i="13"/>
  <c r="AM363" i="13"/>
  <c r="AL347" i="13"/>
  <c r="AM347" i="13"/>
  <c r="AL277" i="13"/>
  <c r="AM277" i="13"/>
  <c r="AM80" i="13"/>
  <c r="AL80" i="13"/>
  <c r="Z360" i="13"/>
  <c r="AA360" i="13" s="1"/>
  <c r="AM352" i="13"/>
  <c r="AR347" i="13"/>
  <c r="AP347" i="13" s="1"/>
  <c r="AI341" i="13"/>
  <c r="AL336" i="13"/>
  <c r="AM336" i="13"/>
  <c r="AI331" i="13"/>
  <c r="AG329" i="13"/>
  <c r="AF329" i="13"/>
  <c r="AL317" i="13"/>
  <c r="AM317" i="13"/>
  <c r="AG310" i="13"/>
  <c r="AF310" i="13"/>
  <c r="AF308" i="13"/>
  <c r="AG308" i="13" s="1"/>
  <c r="Y304" i="13"/>
  <c r="AG295" i="13"/>
  <c r="AF295" i="13"/>
  <c r="AJ293" i="13"/>
  <c r="AF281" i="13"/>
  <c r="AJ277" i="13"/>
  <c r="AF268" i="13"/>
  <c r="AL262" i="13"/>
  <c r="AM262" i="13"/>
  <c r="AF249" i="13"/>
  <c r="AJ242" i="13"/>
  <c r="AI242" i="13"/>
  <c r="AI235" i="13"/>
  <c r="AI221" i="13"/>
  <c r="AI165" i="13"/>
  <c r="AI156" i="13"/>
  <c r="AJ156" i="13"/>
  <c r="AM91" i="13"/>
  <c r="AL91" i="13"/>
  <c r="Y356" i="13"/>
  <c r="AR356" i="13"/>
  <c r="Y322" i="13"/>
  <c r="AR322" i="13"/>
  <c r="AR314" i="13"/>
  <c r="Y314" i="13"/>
  <c r="Y280" i="13"/>
  <c r="AR280" i="13"/>
  <c r="Y253" i="13"/>
  <c r="Z253" i="13" s="1"/>
  <c r="AA253" i="13" s="1"/>
  <c r="AR253" i="13"/>
  <c r="Y245" i="13"/>
  <c r="Z245" i="13" s="1"/>
  <c r="AA245" i="13" s="1"/>
  <c r="AR245" i="13"/>
  <c r="AR237" i="13"/>
  <c r="Y237" i="13"/>
  <c r="Z237" i="13" s="1"/>
  <c r="AA237" i="13" s="1"/>
  <c r="Y199" i="13"/>
  <c r="Z199" i="13" s="1"/>
  <c r="AA199" i="13" s="1"/>
  <c r="AR199" i="13"/>
  <c r="AR191" i="13"/>
  <c r="Y191" i="13"/>
  <c r="AA191" i="13" s="1"/>
  <c r="AR136" i="13"/>
  <c r="Y136" i="13"/>
  <c r="AR128" i="13"/>
  <c r="Y128" i="13"/>
  <c r="AR112" i="13"/>
  <c r="Y112" i="13"/>
  <c r="AR96" i="13"/>
  <c r="Y96" i="13"/>
  <c r="Y88" i="13"/>
  <c r="AR88" i="13"/>
  <c r="AR72" i="13"/>
  <c r="Y72" i="13"/>
  <c r="AG344" i="13"/>
  <c r="AF344" i="13"/>
  <c r="AG320" i="13"/>
  <c r="AF320" i="13"/>
  <c r="AF305" i="13"/>
  <c r="AG305" i="13" s="1"/>
  <c r="AG265" i="13"/>
  <c r="AF265" i="13"/>
  <c r="AG257" i="13"/>
  <c r="AF257" i="13"/>
  <c r="AI358" i="13"/>
  <c r="AJ358" i="13"/>
  <c r="AI240" i="13"/>
  <c r="AJ240" i="13"/>
  <c r="AI123" i="13"/>
  <c r="AJ123" i="13"/>
  <c r="AL303" i="13"/>
  <c r="AM303" i="13"/>
  <c r="AL357" i="13"/>
  <c r="AI305" i="13"/>
  <c r="AJ305" i="13"/>
  <c r="AR361" i="13"/>
  <c r="Y361" i="13"/>
  <c r="AR296" i="13"/>
  <c r="Y296" i="13"/>
  <c r="AR288" i="13"/>
  <c r="Y288" i="13"/>
  <c r="AR211" i="13"/>
  <c r="Y211" i="13"/>
  <c r="Z211" i="13" s="1"/>
  <c r="Y203" i="13"/>
  <c r="Z203" i="13" s="1"/>
  <c r="AR203" i="13"/>
  <c r="Y101" i="13"/>
  <c r="Z101" i="13" s="1"/>
  <c r="AA101" i="13" s="1"/>
  <c r="AR101" i="13"/>
  <c r="AR93" i="13"/>
  <c r="Y93" i="13"/>
  <c r="Z93" i="13" s="1"/>
  <c r="AA93" i="13" s="1"/>
  <c r="Y85" i="13"/>
  <c r="Z85" i="13" s="1"/>
  <c r="AA85" i="13" s="1"/>
  <c r="AR85" i="13"/>
  <c r="Y77" i="13"/>
  <c r="Z77" i="13" s="1"/>
  <c r="AA77" i="13" s="1"/>
  <c r="AR77" i="13"/>
  <c r="Y69" i="13"/>
  <c r="Z69" i="13" s="1"/>
  <c r="AA69" i="13" s="1"/>
  <c r="AR69" i="13"/>
  <c r="Y61" i="13"/>
  <c r="AR61" i="13"/>
  <c r="Y37" i="13"/>
  <c r="AR37" i="13"/>
  <c r="Y30" i="13"/>
  <c r="AR30" i="13"/>
  <c r="Y22" i="13"/>
  <c r="AR22" i="13"/>
  <c r="AG364" i="13"/>
  <c r="AF364" i="13"/>
  <c r="AG294" i="13"/>
  <c r="AF294" i="13"/>
  <c r="AG286" i="13"/>
  <c r="AF286" i="13"/>
  <c r="AG270" i="13"/>
  <c r="AF270" i="13"/>
  <c r="AG262" i="13"/>
  <c r="AF262" i="13"/>
  <c r="AF200" i="13"/>
  <c r="AG200" i="13" s="1"/>
  <c r="AF192" i="13"/>
  <c r="AG192" i="13"/>
  <c r="AG129" i="13"/>
  <c r="AF129" i="13"/>
  <c r="AF33" i="13"/>
  <c r="AG33" i="13"/>
  <c r="AG26" i="13"/>
  <c r="AF26" i="13"/>
  <c r="AJ340" i="13"/>
  <c r="AI340" i="13"/>
  <c r="AI316" i="13"/>
  <c r="AJ316" i="13"/>
  <c r="AI308" i="13"/>
  <c r="AJ308" i="13" s="1"/>
  <c r="AI206" i="13"/>
  <c r="AJ206" i="13" s="1"/>
  <c r="AI191" i="13"/>
  <c r="AJ191" i="13"/>
  <c r="AI183" i="13"/>
  <c r="AJ183" i="13"/>
  <c r="AI159" i="13"/>
  <c r="AJ159" i="13"/>
  <c r="AJ144" i="13"/>
  <c r="AI144" i="13"/>
  <c r="AJ96" i="13"/>
  <c r="AI96" i="13"/>
  <c r="AJ88" i="13"/>
  <c r="AI88" i="13"/>
  <c r="AI40" i="13"/>
  <c r="AJ40" i="13"/>
  <c r="AL368" i="13"/>
  <c r="AM368" i="13"/>
  <c r="AL339" i="13"/>
  <c r="AM339" i="13"/>
  <c r="AL300" i="13"/>
  <c r="AM300" i="13"/>
  <c r="AL182" i="13"/>
  <c r="AM182" i="13"/>
  <c r="AL174" i="13"/>
  <c r="AM174" i="13"/>
  <c r="AM135" i="13"/>
  <c r="AL135" i="13"/>
  <c r="AL127" i="13"/>
  <c r="AM127" i="13"/>
  <c r="AM111" i="13"/>
  <c r="AL111" i="13"/>
  <c r="AL87" i="13"/>
  <c r="AM87" i="13"/>
  <c r="AM79" i="13"/>
  <c r="AL79" i="13"/>
  <c r="AL39" i="13"/>
  <c r="AM39" i="13"/>
  <c r="AL9" i="13"/>
  <c r="AM9" i="13"/>
  <c r="AJ330" i="13"/>
  <c r="AI330" i="13"/>
  <c r="AL294" i="13"/>
  <c r="AM294" i="13"/>
  <c r="AF279" i="13"/>
  <c r="AG279" i="13" s="1"/>
  <c r="AB169" i="13"/>
  <c r="AC169" i="13" s="1"/>
  <c r="AR169" i="13"/>
  <c r="AC146" i="13"/>
  <c r="AD146" i="13" s="1"/>
  <c r="AC98" i="13"/>
  <c r="AD98" i="13" s="1"/>
  <c r="AA349" i="13"/>
  <c r="AG292" i="13"/>
  <c r="AF292" i="13"/>
  <c r="AM66" i="13"/>
  <c r="AL66" i="13"/>
  <c r="AR363" i="13"/>
  <c r="AP363" i="13" s="1"/>
  <c r="Y329" i="13"/>
  <c r="AR329" i="13"/>
  <c r="AA321" i="13"/>
  <c r="Y313" i="13"/>
  <c r="AR313" i="13"/>
  <c r="AI65" i="13"/>
  <c r="AJ65" i="13"/>
  <c r="AR333" i="13"/>
  <c r="AP333" i="13" s="1"/>
  <c r="AR325" i="13"/>
  <c r="AP325" i="13" s="1"/>
  <c r="AR309" i="13"/>
  <c r="AP309" i="13" s="1"/>
  <c r="AR302" i="13"/>
  <c r="AP302" i="13" s="1"/>
  <c r="AR294" i="13"/>
  <c r="AP294" i="13" s="1"/>
  <c r="AR286" i="13"/>
  <c r="AP286" i="13" s="1"/>
  <c r="AR283" i="13"/>
  <c r="Y283" i="13"/>
  <c r="Y272" i="13"/>
  <c r="AR272" i="13"/>
  <c r="Y256" i="13"/>
  <c r="Z256" i="13" s="1"/>
  <c r="AR256" i="13"/>
  <c r="Y248" i="13"/>
  <c r="Z248" i="13" s="1"/>
  <c r="AA248" i="13" s="1"/>
  <c r="AR248" i="13"/>
  <c r="Y240" i="13"/>
  <c r="Z240" i="13" s="1"/>
  <c r="AA240" i="13" s="1"/>
  <c r="AR240" i="13"/>
  <c r="Y232" i="13"/>
  <c r="Z232" i="13" s="1"/>
  <c r="AA232" i="13" s="1"/>
  <c r="AR232" i="13"/>
  <c r="Y224" i="13"/>
  <c r="Z224" i="13" s="1"/>
  <c r="AA224" i="13" s="1"/>
  <c r="AR224" i="13"/>
  <c r="Y217" i="13"/>
  <c r="Z217" i="13" s="1"/>
  <c r="AA217" i="13" s="1"/>
  <c r="AR217" i="13"/>
  <c r="Y209" i="13"/>
  <c r="Z209" i="13" s="1"/>
  <c r="AR209" i="13"/>
  <c r="Y202" i="13"/>
  <c r="Z202" i="13" s="1"/>
  <c r="AA202" i="13" s="1"/>
  <c r="AR202" i="13"/>
  <c r="AR194" i="13"/>
  <c r="Y194" i="13"/>
  <c r="Y186" i="13"/>
  <c r="AA186" i="13" s="1"/>
  <c r="AR186" i="13"/>
  <c r="Y178" i="13"/>
  <c r="Z178" i="13" s="1"/>
  <c r="AR178" i="13"/>
  <c r="AR170" i="13"/>
  <c r="Y170" i="13"/>
  <c r="Z170" i="13" s="1"/>
  <c r="AR162" i="13"/>
  <c r="Y162" i="13"/>
  <c r="Y154" i="13"/>
  <c r="Z154" i="13" s="1"/>
  <c r="AA154" i="13" s="1"/>
  <c r="AR154" i="13"/>
  <c r="AR139" i="13"/>
  <c r="Y139" i="13"/>
  <c r="Z139" i="13" s="1"/>
  <c r="AA139" i="13" s="1"/>
  <c r="AR131" i="13"/>
  <c r="Y131" i="13"/>
  <c r="Z131" i="13" s="1"/>
  <c r="AA131" i="13" s="1"/>
  <c r="Y123" i="13"/>
  <c r="AR123" i="13"/>
  <c r="AR115" i="13"/>
  <c r="Y115" i="13"/>
  <c r="Z115" i="13" s="1"/>
  <c r="AA115" i="13" s="1"/>
  <c r="AR107" i="13"/>
  <c r="Y107" i="13"/>
  <c r="Z107" i="13" s="1"/>
  <c r="AA107" i="13" s="1"/>
  <c r="Y99" i="13"/>
  <c r="Z99" i="13" s="1"/>
  <c r="AA99" i="13" s="1"/>
  <c r="AR99" i="13"/>
  <c r="AR91" i="13"/>
  <c r="Y91" i="13"/>
  <c r="Z91" i="13" s="1"/>
  <c r="AA91" i="13" s="1"/>
  <c r="Y83" i="13"/>
  <c r="Z83" i="13" s="1"/>
  <c r="AA83" i="13" s="1"/>
  <c r="AR83" i="13"/>
  <c r="AR75" i="13"/>
  <c r="Y75" i="13"/>
  <c r="Z75" i="13" s="1"/>
  <c r="AA75" i="13" s="1"/>
  <c r="AR67" i="13"/>
  <c r="Y67" i="13"/>
  <c r="Z67" i="13" s="1"/>
  <c r="AA67" i="13" s="1"/>
  <c r="Y51" i="13"/>
  <c r="AR51" i="13"/>
  <c r="AR43" i="13"/>
  <c r="Y43" i="13"/>
  <c r="AR35" i="13"/>
  <c r="Y35" i="13"/>
  <c r="Z35" i="13" s="1"/>
  <c r="AR28" i="13"/>
  <c r="Y28" i="13"/>
  <c r="AR20" i="13"/>
  <c r="Y20" i="13"/>
  <c r="Y13" i="13"/>
  <c r="AR13" i="13"/>
  <c r="AD186" i="13"/>
  <c r="AN186" i="13"/>
  <c r="AC186" i="13"/>
  <c r="AR362" i="13"/>
  <c r="AP362" i="13" s="1"/>
  <c r="AE368" i="13"/>
  <c r="AR368" i="13"/>
  <c r="AR339" i="13"/>
  <c r="AP339" i="13" s="1"/>
  <c r="AG323" i="13"/>
  <c r="AF323" i="13"/>
  <c r="AG315" i="13"/>
  <c r="AF315" i="13"/>
  <c r="AG300" i="13"/>
  <c r="AF300" i="13"/>
  <c r="AR292" i="13"/>
  <c r="AP292" i="13" s="1"/>
  <c r="AG276" i="13"/>
  <c r="AF276" i="13"/>
  <c r="AG260" i="13"/>
  <c r="AF260" i="13"/>
  <c r="AF228" i="13"/>
  <c r="AG228" i="13"/>
  <c r="AF221" i="13"/>
  <c r="AG221" i="13" s="1"/>
  <c r="AF213" i="13"/>
  <c r="AG213" i="13"/>
  <c r="AF198" i="13"/>
  <c r="AG198" i="13" s="1"/>
  <c r="AG190" i="13"/>
  <c r="AF190" i="13"/>
  <c r="AG174" i="13"/>
  <c r="AF174" i="13"/>
  <c r="AG166" i="13"/>
  <c r="AF166" i="13"/>
  <c r="AE158" i="13"/>
  <c r="AR158" i="13"/>
  <c r="AF55" i="13"/>
  <c r="AG55" i="13" s="1"/>
  <c r="AF47" i="13"/>
  <c r="AG47" i="13"/>
  <c r="AG39" i="13"/>
  <c r="AF39" i="13"/>
  <c r="AG9" i="13"/>
  <c r="AF9" i="13"/>
  <c r="AI361" i="13"/>
  <c r="AJ361" i="13"/>
  <c r="AI353" i="13"/>
  <c r="AJ353" i="13"/>
  <c r="AJ338" i="13"/>
  <c r="AI338" i="13"/>
  <c r="AI291" i="13"/>
  <c r="AJ291" i="13"/>
  <c r="AI275" i="13"/>
  <c r="AJ275" i="13"/>
  <c r="AI267" i="13"/>
  <c r="AJ267" i="13"/>
  <c r="AJ259" i="13"/>
  <c r="AI251" i="13"/>
  <c r="AJ251" i="13"/>
  <c r="AI243" i="13"/>
  <c r="AJ243" i="13"/>
  <c r="AI227" i="13"/>
  <c r="AJ227" i="13"/>
  <c r="AJ220" i="13"/>
  <c r="AI220" i="13"/>
  <c r="AI212" i="13"/>
  <c r="AJ212" i="13"/>
  <c r="AI204" i="13"/>
  <c r="AJ204" i="13"/>
  <c r="AI197" i="13"/>
  <c r="AJ197" i="13"/>
  <c r="AI189" i="13"/>
  <c r="AJ189" i="13"/>
  <c r="AI181" i="13"/>
  <c r="AJ181" i="13"/>
  <c r="AI173" i="13"/>
  <c r="AJ173" i="13"/>
  <c r="AI157" i="13"/>
  <c r="AJ157" i="13"/>
  <c r="AI149" i="13"/>
  <c r="AJ149" i="13"/>
  <c r="AI142" i="13"/>
  <c r="AJ142" i="13"/>
  <c r="AI134" i="13"/>
  <c r="AJ134" i="13"/>
  <c r="AJ118" i="13"/>
  <c r="AI118" i="13"/>
  <c r="AJ110" i="13"/>
  <c r="AI110" i="13"/>
  <c r="AI102" i="13"/>
  <c r="AJ102" i="13"/>
  <c r="AJ94" i="13"/>
  <c r="AI94" i="13"/>
  <c r="AI78" i="13"/>
  <c r="AJ78" i="13"/>
  <c r="AJ70" i="13"/>
  <c r="AI70" i="13"/>
  <c r="AI62" i="13"/>
  <c r="AJ62" i="13"/>
  <c r="AI54" i="13"/>
  <c r="AJ54" i="13"/>
  <c r="AI46" i="13"/>
  <c r="AJ46" i="13" s="1"/>
  <c r="AI38" i="13"/>
  <c r="AJ38" i="13"/>
  <c r="AI31" i="13"/>
  <c r="AJ31" i="13"/>
  <c r="AI23" i="13"/>
  <c r="AJ23" i="13"/>
  <c r="AJ16" i="13"/>
  <c r="AI16" i="13"/>
  <c r="AJ8" i="13"/>
  <c r="AI8" i="13"/>
  <c r="AL360" i="13"/>
  <c r="AM360" i="13"/>
  <c r="AL345" i="13"/>
  <c r="AM345" i="13"/>
  <c r="AL298" i="13"/>
  <c r="AM298" i="13"/>
  <c r="AM274" i="13"/>
  <c r="AL274" i="13"/>
  <c r="AL180" i="13"/>
  <c r="AM180" i="13"/>
  <c r="AL172" i="13"/>
  <c r="AM172" i="13"/>
  <c r="AL164" i="13"/>
  <c r="AM164" i="13"/>
  <c r="AL156" i="13"/>
  <c r="AM156" i="13"/>
  <c r="AM141" i="13"/>
  <c r="AL141" i="13"/>
  <c r="AM133" i="13"/>
  <c r="AL133" i="13"/>
  <c r="AL125" i="13"/>
  <c r="AM125" i="13"/>
  <c r="AM109" i="13"/>
  <c r="AL109" i="13"/>
  <c r="AL101" i="13"/>
  <c r="AM101" i="13"/>
  <c r="AM93" i="13"/>
  <c r="AL93" i="13"/>
  <c r="AL85" i="13"/>
  <c r="AM85" i="13"/>
  <c r="AM77" i="13"/>
  <c r="AL77" i="13"/>
  <c r="AL69" i="13"/>
  <c r="AM69" i="13"/>
  <c r="AL61" i="13"/>
  <c r="AM61" i="13"/>
  <c r="AL53" i="13"/>
  <c r="AM53" i="13"/>
  <c r="AL45" i="13"/>
  <c r="AM45" i="13"/>
  <c r="AL37" i="13"/>
  <c r="AM37" i="13"/>
  <c r="AL30" i="13"/>
  <c r="AM30" i="13"/>
  <c r="AM22" i="13"/>
  <c r="AL22" i="13"/>
  <c r="AL15" i="13"/>
  <c r="AM15" i="13"/>
  <c r="AL7" i="13"/>
  <c r="AM7" i="13"/>
  <c r="AJ5" i="13"/>
  <c r="Z363" i="13"/>
  <c r="AA363" i="13" s="1"/>
  <c r="AL354" i="13"/>
  <c r="AI352" i="13"/>
  <c r="AJ352" i="13"/>
  <c r="AI347" i="13"/>
  <c r="AI344" i="13"/>
  <c r="AI333" i="13"/>
  <c r="AJ333" i="13"/>
  <c r="AF331" i="13"/>
  <c r="AR327" i="13"/>
  <c r="AP327" i="13" s="1"/>
  <c r="AJ324" i="13"/>
  <c r="AM320" i="13"/>
  <c r="AL320" i="13"/>
  <c r="AJ317" i="13"/>
  <c r="AG313" i="13"/>
  <c r="AF313" i="13"/>
  <c r="Z310" i="13"/>
  <c r="AA310" i="13" s="1"/>
  <c r="AA302" i="13"/>
  <c r="AF293" i="13"/>
  <c r="AJ283" i="13"/>
  <c r="AI273" i="13"/>
  <c r="AR267" i="13"/>
  <c r="AP267" i="13" s="1"/>
  <c r="AA262" i="13"/>
  <c r="Z262" i="13"/>
  <c r="AG252" i="13"/>
  <c r="AI246" i="13"/>
  <c r="AJ246" i="13"/>
  <c r="Y220" i="13"/>
  <c r="AI215" i="13"/>
  <c r="AJ215" i="13"/>
  <c r="AJ207" i="13"/>
  <c r="AM176" i="13"/>
  <c r="Y147" i="13"/>
  <c r="Z147" i="13" s="1"/>
  <c r="AA339" i="13"/>
  <c r="AG328" i="13"/>
  <c r="AF328" i="13"/>
  <c r="AG321" i="13"/>
  <c r="AF321" i="13"/>
  <c r="AF211" i="13"/>
  <c r="AG211" i="13"/>
  <c r="AF196" i="13"/>
  <c r="AG196" i="13"/>
  <c r="AI105" i="13"/>
  <c r="AJ105" i="13"/>
  <c r="AR360" i="13"/>
  <c r="AP360" i="13" s="1"/>
  <c r="AR349" i="13"/>
  <c r="AP349" i="13" s="1"/>
  <c r="AR342" i="13"/>
  <c r="AP342" i="13" s="1"/>
  <c r="AR334" i="13"/>
  <c r="AP334" i="13" s="1"/>
  <c r="AR326" i="13"/>
  <c r="AP326" i="13" s="1"/>
  <c r="AA295" i="13"/>
  <c r="Y276" i="13"/>
  <c r="AR276" i="13"/>
  <c r="AR268" i="13"/>
  <c r="Y268" i="13"/>
  <c r="AR260" i="13"/>
  <c r="Y236" i="13"/>
  <c r="Z236" i="13" s="1"/>
  <c r="AA236" i="13" s="1"/>
  <c r="AR236" i="13"/>
  <c r="Y228" i="13"/>
  <c r="AR228" i="13"/>
  <c r="Y205" i="13"/>
  <c r="Z205" i="13" s="1"/>
  <c r="AA205" i="13" s="1"/>
  <c r="AR205" i="13"/>
  <c r="AR198" i="13"/>
  <c r="AR182" i="13"/>
  <c r="Y182" i="13"/>
  <c r="AR174" i="13"/>
  <c r="Y174" i="13"/>
  <c r="Z174" i="13" s="1"/>
  <c r="Y166" i="13"/>
  <c r="Z166" i="13" s="1"/>
  <c r="AR166" i="13"/>
  <c r="AR150" i="13"/>
  <c r="AP150" i="13" s="1"/>
  <c r="AR143" i="13"/>
  <c r="Y143" i="13"/>
  <c r="Z143" i="13" s="1"/>
  <c r="AA143" i="13" s="1"/>
  <c r="Z135" i="13"/>
  <c r="AA135" i="13"/>
  <c r="Y127" i="13"/>
  <c r="Z127" i="13" s="1"/>
  <c r="AA127" i="13" s="1"/>
  <c r="AR127" i="13"/>
  <c r="AR119" i="13"/>
  <c r="Y119" i="13"/>
  <c r="Z119" i="13" s="1"/>
  <c r="AA119" i="13" s="1"/>
  <c r="AR111" i="13"/>
  <c r="Y111" i="13"/>
  <c r="Z111" i="13" s="1"/>
  <c r="AA111" i="13" s="1"/>
  <c r="AR103" i="13"/>
  <c r="Y103" i="13"/>
  <c r="Z103" i="13" s="1"/>
  <c r="AA103" i="13" s="1"/>
  <c r="AR87" i="13"/>
  <c r="Y87" i="13"/>
  <c r="Z87" i="13" s="1"/>
  <c r="AA87" i="13" s="1"/>
  <c r="Y79" i="13"/>
  <c r="Z79" i="13" s="1"/>
  <c r="AA79" i="13" s="1"/>
  <c r="AR79" i="13"/>
  <c r="AR71" i="13"/>
  <c r="Y71" i="13"/>
  <c r="Z71" i="13" s="1"/>
  <c r="AA71" i="13" s="1"/>
  <c r="Y63" i="13"/>
  <c r="AR63" i="13"/>
  <c r="Y55" i="13"/>
  <c r="Z55" i="13" s="1"/>
  <c r="AA55" i="13" s="1"/>
  <c r="AR55" i="13"/>
  <c r="AR47" i="13"/>
  <c r="Y47" i="13"/>
  <c r="Z47" i="13" s="1"/>
  <c r="AA47" i="13" s="1"/>
  <c r="AR39" i="13"/>
  <c r="Y39" i="13"/>
  <c r="AA39" i="13" s="1"/>
  <c r="AR32" i="13"/>
  <c r="Y32" i="13"/>
  <c r="Y24" i="13"/>
  <c r="AR24" i="13"/>
  <c r="AR17" i="13"/>
  <c r="Y17" i="13"/>
  <c r="Y9" i="13"/>
  <c r="AR9" i="13"/>
  <c r="AG361" i="13"/>
  <c r="AF361" i="13"/>
  <c r="AI180" i="13"/>
  <c r="AJ180" i="13"/>
  <c r="AL5" i="13"/>
  <c r="AM5" i="13"/>
  <c r="AM344" i="13"/>
  <c r="AA336" i="13"/>
  <c r="Z333" i="13"/>
  <c r="AA333" i="13" s="1"/>
  <c r="AI313" i="13"/>
  <c r="AJ313" i="13"/>
  <c r="AJ309" i="13"/>
  <c r="AR289" i="13"/>
  <c r="AP289" i="13" s="1"/>
  <c r="Z287" i="13"/>
  <c r="AA287" i="13" s="1"/>
  <c r="AR273" i="13"/>
  <c r="AP273" i="13" s="1"/>
  <c r="AA263" i="13"/>
  <c r="Y260" i="13"/>
  <c r="AR257" i="13"/>
  <c r="AP257" i="13" s="1"/>
  <c r="AR249" i="13"/>
  <c r="AP249" i="13" s="1"/>
  <c r="AG232" i="13"/>
  <c r="AR148" i="13"/>
  <c r="AP148" i="13" s="1"/>
  <c r="AJ130" i="13"/>
  <c r="AI130" i="13"/>
  <c r="AJ121" i="13"/>
  <c r="AA105" i="13"/>
  <c r="AR331" i="13"/>
  <c r="AR323" i="13"/>
  <c r="AP323" i="13" s="1"/>
  <c r="AR315" i="13"/>
  <c r="Z273" i="13"/>
  <c r="AA273" i="13" s="1"/>
  <c r="Z265" i="13"/>
  <c r="AA265" i="13" s="1"/>
  <c r="AR241" i="13"/>
  <c r="AP241" i="13" s="1"/>
  <c r="AR233" i="13"/>
  <c r="AI367" i="13"/>
  <c r="AJ367" i="13"/>
  <c r="AI216" i="13"/>
  <c r="AJ216" i="13"/>
  <c r="AI208" i="13"/>
  <c r="AJ208" i="13"/>
  <c r="AI177" i="13"/>
  <c r="AJ177" i="13"/>
  <c r="AL160" i="13"/>
  <c r="AM160" i="13"/>
  <c r="AL41" i="13"/>
  <c r="AM41" i="13"/>
  <c r="AR357" i="13"/>
  <c r="AP357" i="13" s="1"/>
  <c r="AL341" i="13"/>
  <c r="Y331" i="13"/>
  <c r="AA328" i="13"/>
  <c r="Z325" i="13"/>
  <c r="AA325" i="13" s="1"/>
  <c r="AB318" i="13"/>
  <c r="AF314" i="13"/>
  <c r="AJ303" i="13"/>
  <c r="AM293" i="13"/>
  <c r="AM278" i="13"/>
  <c r="AF275" i="13"/>
  <c r="AR265" i="13"/>
  <c r="AP265" i="13" s="1"/>
  <c r="AF264" i="13"/>
  <c r="AJ255" i="13"/>
  <c r="AG241" i="13"/>
  <c r="AF241" i="13"/>
  <c r="AR221" i="13"/>
  <c r="AP221" i="13" s="1"/>
  <c r="AR213" i="13"/>
  <c r="AP213" i="13" s="1"/>
  <c r="AI202" i="13"/>
  <c r="AJ202" i="13"/>
  <c r="AR195" i="13"/>
  <c r="AP195" i="13" s="1"/>
  <c r="AJ184" i="13"/>
  <c r="AC149" i="13"/>
  <c r="AD149" i="13" s="1"/>
  <c r="AC142" i="13"/>
  <c r="AD142" i="13" s="1"/>
  <c r="AC134" i="13"/>
  <c r="AD134" i="13" s="1"/>
  <c r="AC102" i="13"/>
  <c r="AD102" i="13" s="1"/>
  <c r="AC94" i="13"/>
  <c r="AN94" i="13"/>
  <c r="AD94" i="13"/>
  <c r="AC86" i="13"/>
  <c r="AD86" i="13" s="1"/>
  <c r="AC78" i="13"/>
  <c r="AD78" i="13" s="1"/>
  <c r="AC70" i="13"/>
  <c r="AD70" i="13" s="1"/>
  <c r="AC62" i="13"/>
  <c r="AD62" i="13" s="1"/>
  <c r="AF258" i="13"/>
  <c r="AG258" i="13"/>
  <c r="AF250" i="13"/>
  <c r="AG250" i="13" s="1"/>
  <c r="AF242" i="13"/>
  <c r="AG242" i="13" s="1"/>
  <c r="AF234" i="13"/>
  <c r="AG234" i="13"/>
  <c r="AF226" i="13"/>
  <c r="AG226" i="13" s="1"/>
  <c r="AG172" i="13"/>
  <c r="AF172" i="13"/>
  <c r="AG133" i="13"/>
  <c r="AF133" i="13"/>
  <c r="AG125" i="13"/>
  <c r="AF125" i="13"/>
  <c r="AG117" i="13"/>
  <c r="AF117" i="13"/>
  <c r="AG109" i="13"/>
  <c r="AF109" i="13"/>
  <c r="AG101" i="13"/>
  <c r="AF101" i="13"/>
  <c r="AG93" i="13"/>
  <c r="AF93" i="13"/>
  <c r="AG85" i="13"/>
  <c r="AF85" i="13"/>
  <c r="AG69" i="13"/>
  <c r="AF69" i="13"/>
  <c r="AG61" i="13"/>
  <c r="AF61" i="13"/>
  <c r="AF53" i="13"/>
  <c r="AG53" i="13"/>
  <c r="AF45" i="13"/>
  <c r="AG45" i="13"/>
  <c r="AF37" i="13"/>
  <c r="AG37" i="13"/>
  <c r="AG30" i="13"/>
  <c r="AF30" i="13"/>
  <c r="AG22" i="13"/>
  <c r="AF22" i="13"/>
  <c r="AG15" i="13"/>
  <c r="AF15" i="13"/>
  <c r="AG7" i="13"/>
  <c r="AF7" i="13"/>
  <c r="AI249" i="13"/>
  <c r="AJ249" i="13"/>
  <c r="AI241" i="13"/>
  <c r="AJ241" i="13"/>
  <c r="AH225" i="13"/>
  <c r="AR225" i="13"/>
  <c r="AH218" i="13"/>
  <c r="AR218" i="13"/>
  <c r="AI210" i="13"/>
  <c r="AJ210" i="13"/>
  <c r="AI370" i="13"/>
  <c r="AJ370" i="13"/>
  <c r="AJ195" i="13"/>
  <c r="AI195" i="13"/>
  <c r="AI187" i="13"/>
  <c r="AJ187" i="13"/>
  <c r="AI179" i="13"/>
  <c r="AJ179" i="13"/>
  <c r="AI171" i="13"/>
  <c r="AJ171" i="13"/>
  <c r="AJ163" i="13"/>
  <c r="AI163" i="13"/>
  <c r="AJ148" i="13"/>
  <c r="AI148" i="13"/>
  <c r="AJ132" i="13"/>
  <c r="AI132" i="13"/>
  <c r="AJ124" i="13"/>
  <c r="AI124" i="13"/>
  <c r="AJ100" i="13"/>
  <c r="AI100" i="13"/>
  <c r="AJ92" i="13"/>
  <c r="AI92" i="13"/>
  <c r="AJ84" i="13"/>
  <c r="AI84" i="13"/>
  <c r="AJ76" i="13"/>
  <c r="AI76" i="13"/>
  <c r="AJ68" i="13"/>
  <c r="AI68" i="13"/>
  <c r="AJ60" i="13"/>
  <c r="AI60" i="13"/>
  <c r="AI52" i="13"/>
  <c r="AJ52" i="13"/>
  <c r="AI44" i="13"/>
  <c r="AJ44" i="13"/>
  <c r="AJ36" i="13"/>
  <c r="AI36" i="13"/>
  <c r="AI21" i="13"/>
  <c r="AJ21" i="13"/>
  <c r="AI14" i="13"/>
  <c r="AJ14" i="13"/>
  <c r="AI6" i="13"/>
  <c r="AJ6" i="13"/>
  <c r="AL178" i="13"/>
  <c r="AM178" i="13"/>
  <c r="AL170" i="13"/>
  <c r="AM170" i="13"/>
  <c r="AL162" i="13"/>
  <c r="AM162" i="13"/>
  <c r="AM154" i="13"/>
  <c r="AL154" i="13"/>
  <c r="AL147" i="13"/>
  <c r="AM147" i="13"/>
  <c r="AM139" i="13"/>
  <c r="AL139" i="13"/>
  <c r="AL131" i="13"/>
  <c r="AM131" i="13"/>
  <c r="AL123" i="13"/>
  <c r="AM123" i="13"/>
  <c r="AM115" i="13"/>
  <c r="AL115" i="13"/>
  <c r="AM107" i="13"/>
  <c r="AL107" i="13"/>
  <c r="AL99" i="13"/>
  <c r="AM99" i="13"/>
  <c r="AL83" i="13"/>
  <c r="AM83" i="13"/>
  <c r="AL75" i="13"/>
  <c r="AM75" i="13"/>
  <c r="AL67" i="13"/>
  <c r="AM67" i="13"/>
  <c r="AL51" i="13"/>
  <c r="AM51" i="13"/>
  <c r="AL35" i="13"/>
  <c r="AM35" i="13"/>
  <c r="AL28" i="13"/>
  <c r="AM28" i="13"/>
  <c r="AL20" i="13"/>
  <c r="AM20" i="13"/>
  <c r="AL13" i="13"/>
  <c r="AM13" i="13"/>
  <c r="AI364" i="13"/>
  <c r="AJ359" i="13"/>
  <c r="AF349" i="13"/>
  <c r="AL328" i="13"/>
  <c r="AM328" i="13"/>
  <c r="AM324" i="13"/>
  <c r="AR320" i="13"/>
  <c r="AP320" i="13" s="1"/>
  <c r="AA317" i="13"/>
  <c r="AF306" i="13"/>
  <c r="AG306" i="13" s="1"/>
  <c r="AI295" i="13"/>
  <c r="AJ295" i="13"/>
  <c r="AJ282" i="13"/>
  <c r="AJ281" i="13"/>
  <c r="AI262" i="13"/>
  <c r="AF259" i="13"/>
  <c r="AG259" i="13" s="1"/>
  <c r="AJ233" i="13"/>
  <c r="AF156" i="13"/>
  <c r="AR100" i="13"/>
  <c r="AP100" i="13" s="1"/>
  <c r="AR14" i="13"/>
  <c r="AP14" i="13" s="1"/>
  <c r="AG334" i="13"/>
  <c r="AF334" i="13"/>
  <c r="AG326" i="13"/>
  <c r="AF326" i="13"/>
  <c r="AG271" i="13"/>
  <c r="AF271" i="13"/>
  <c r="AG263" i="13"/>
  <c r="AF263" i="13"/>
  <c r="AF239" i="13"/>
  <c r="AG239" i="13"/>
  <c r="AF231" i="13"/>
  <c r="AG231" i="13"/>
  <c r="AG367" i="13"/>
  <c r="AF367" i="13"/>
  <c r="AG216" i="13"/>
  <c r="AF216" i="13"/>
  <c r="AG208" i="13"/>
  <c r="AF208" i="13"/>
  <c r="AF201" i="13"/>
  <c r="AG201" i="13"/>
  <c r="AG193" i="13"/>
  <c r="AF193" i="13"/>
  <c r="AG185" i="13"/>
  <c r="AF185" i="13"/>
  <c r="AG177" i="13"/>
  <c r="AF177" i="13"/>
  <c r="AG169" i="13"/>
  <c r="AF169" i="13"/>
  <c r="AG161" i="13"/>
  <c r="AF161" i="13"/>
  <c r="AG138" i="13"/>
  <c r="AF138" i="13"/>
  <c r="AG130" i="13"/>
  <c r="AF130" i="13"/>
  <c r="AG122" i="13"/>
  <c r="AF122" i="13"/>
  <c r="AG114" i="13"/>
  <c r="AF114" i="13"/>
  <c r="AG98" i="13"/>
  <c r="AF98" i="13"/>
  <c r="AG82" i="13"/>
  <c r="AF82" i="13"/>
  <c r="AG66" i="13"/>
  <c r="AF66" i="13"/>
  <c r="AF58" i="13"/>
  <c r="AG58" i="13"/>
  <c r="AF50" i="13"/>
  <c r="AG50" i="13"/>
  <c r="AF42" i="13"/>
  <c r="AG42" i="13"/>
  <c r="AG34" i="13"/>
  <c r="AF34" i="13"/>
  <c r="AJ254" i="13"/>
  <c r="AI223" i="13"/>
  <c r="AJ223" i="13"/>
  <c r="AJ160" i="13"/>
  <c r="AI160" i="13"/>
  <c r="AI97" i="13"/>
  <c r="AJ97" i="13"/>
  <c r="AI89" i="13"/>
  <c r="AJ89" i="13"/>
  <c r="AI73" i="13"/>
  <c r="AJ73" i="13"/>
  <c r="AI57" i="13"/>
  <c r="AJ57" i="13"/>
  <c r="AI49" i="13"/>
  <c r="AJ49" i="13"/>
  <c r="AI41" i="13"/>
  <c r="AJ41" i="13"/>
  <c r="AJ33" i="13"/>
  <c r="AI33" i="13"/>
  <c r="AI26" i="13"/>
  <c r="AJ26" i="13"/>
  <c r="AJ366" i="13"/>
  <c r="AJ11" i="13"/>
  <c r="AI11" i="13"/>
  <c r="AM308" i="13"/>
  <c r="AL183" i="13"/>
  <c r="AM183" i="13"/>
  <c r="AL175" i="13"/>
  <c r="AM175" i="13"/>
  <c r="AL159" i="13"/>
  <c r="AM159" i="13"/>
  <c r="AM151" i="13"/>
  <c r="AL151" i="13"/>
  <c r="AL144" i="13"/>
  <c r="AM144" i="13"/>
  <c r="AL136" i="13"/>
  <c r="AM136" i="13"/>
  <c r="AL128" i="13"/>
  <c r="AM128" i="13"/>
  <c r="AM120" i="13"/>
  <c r="AL120" i="13"/>
  <c r="AL112" i="13"/>
  <c r="AM112" i="13"/>
  <c r="AM104" i="13"/>
  <c r="AL104" i="13"/>
  <c r="AM96" i="13"/>
  <c r="AL96" i="13"/>
  <c r="AM88" i="13"/>
  <c r="AL88" i="13"/>
  <c r="AL72" i="13"/>
  <c r="AM72" i="13"/>
  <c r="AL64" i="13"/>
  <c r="AM64" i="13"/>
  <c r="AL56" i="13"/>
  <c r="AM56" i="13"/>
  <c r="AL48" i="13"/>
  <c r="AM48" i="13"/>
  <c r="AL369" i="13"/>
  <c r="AM369" i="13"/>
  <c r="AL25" i="13"/>
  <c r="AM25" i="13"/>
  <c r="AM18" i="13"/>
  <c r="AL18" i="13"/>
  <c r="AL10" i="13"/>
  <c r="AM10" i="13"/>
  <c r="AI356" i="13"/>
  <c r="AF342" i="13"/>
  <c r="AI337" i="13"/>
  <c r="AI335" i="13"/>
  <c r="AJ335" i="13"/>
  <c r="Y315" i="13"/>
  <c r="AF299" i="13"/>
  <c r="AG299" i="13" s="1"/>
  <c r="AI289" i="13"/>
  <c r="AI287" i="13"/>
  <c r="AJ287" i="13"/>
  <c r="AI279" i="13"/>
  <c r="AJ279" i="13" s="1"/>
  <c r="AG273" i="13"/>
  <c r="AF273" i="13"/>
  <c r="AR252" i="13"/>
  <c r="AP252" i="13" s="1"/>
  <c r="AR244" i="13"/>
  <c r="AP244" i="13" s="1"/>
  <c r="Y198" i="13"/>
  <c r="Z198" i="13" s="1"/>
  <c r="AA198" i="13" s="1"/>
  <c r="AR135" i="13"/>
  <c r="AP135" i="13" s="1"/>
  <c r="AG54" i="13"/>
  <c r="AF54" i="13"/>
  <c r="AR271" i="13"/>
  <c r="AR263" i="13"/>
  <c r="AP263" i="13" s="1"/>
  <c r="Y255" i="13"/>
  <c r="Z255" i="13" s="1"/>
  <c r="AA255" i="13" s="1"/>
  <c r="AR255" i="13"/>
  <c r="Y247" i="13"/>
  <c r="Z247" i="13" s="1"/>
  <c r="AA247" i="13" s="1"/>
  <c r="AR247" i="13"/>
  <c r="Y239" i="13"/>
  <c r="AR239" i="13"/>
  <c r="Y231" i="13"/>
  <c r="AR231" i="13"/>
  <c r="AR367" i="13"/>
  <c r="AP367" i="13" s="1"/>
  <c r="AR216" i="13"/>
  <c r="AP216" i="13" s="1"/>
  <c r="AR208" i="13"/>
  <c r="Y208" i="13"/>
  <c r="Y193" i="13"/>
  <c r="AA193" i="13" s="1"/>
  <c r="AR193" i="13"/>
  <c r="AR177" i="13"/>
  <c r="Y177" i="13"/>
  <c r="Z177" i="13" s="1"/>
  <c r="AA177" i="13" s="1"/>
  <c r="AR153" i="13"/>
  <c r="Y153" i="13"/>
  <c r="Y146" i="13"/>
  <c r="Z146" i="13" s="1"/>
  <c r="AA146" i="13" s="1"/>
  <c r="AR146" i="13"/>
  <c r="AR138" i="13"/>
  <c r="Y138" i="13"/>
  <c r="AR122" i="13"/>
  <c r="Y122" i="13"/>
  <c r="AR114" i="13"/>
  <c r="Y114" i="13"/>
  <c r="Y106" i="13"/>
  <c r="AR106" i="13"/>
  <c r="AR98" i="13"/>
  <c r="Y98" i="13"/>
  <c r="Y90" i="13"/>
  <c r="AR90" i="13"/>
  <c r="AR82" i="13"/>
  <c r="Y82" i="13"/>
  <c r="Y74" i="13"/>
  <c r="AR74" i="13"/>
  <c r="AR66" i="13"/>
  <c r="Y66" i="13"/>
  <c r="Y58" i="13"/>
  <c r="Z58" i="13" s="1"/>
  <c r="AA58" i="13" s="1"/>
  <c r="AR58" i="13"/>
  <c r="Y50" i="13"/>
  <c r="Z50" i="13" s="1"/>
  <c r="AA50" i="13" s="1"/>
  <c r="AR50" i="13"/>
  <c r="Y42" i="13"/>
  <c r="Z42" i="13" s="1"/>
  <c r="AA42" i="13" s="1"/>
  <c r="AR42" i="13"/>
  <c r="Y34" i="13"/>
  <c r="AA34" i="13" s="1"/>
  <c r="AR34" i="13"/>
  <c r="AR27" i="13"/>
  <c r="Y27" i="13"/>
  <c r="Z27" i="13" s="1"/>
  <c r="AA27" i="13" s="1"/>
  <c r="Y19" i="13"/>
  <c r="Z19" i="13" s="1"/>
  <c r="AA19" i="13" s="1"/>
  <c r="AR19" i="13"/>
  <c r="Y12" i="13"/>
  <c r="Z12" i="13" s="1"/>
  <c r="AA12" i="13" s="1"/>
  <c r="AR12" i="13"/>
  <c r="AD172" i="13"/>
  <c r="AC172" i="13"/>
  <c r="AN172" i="13"/>
  <c r="AC30" i="13"/>
  <c r="AD30" i="13" s="1"/>
  <c r="AC22" i="13"/>
  <c r="AD22" i="13" s="1"/>
  <c r="AC15" i="13"/>
  <c r="AD15" i="13" s="1"/>
  <c r="AC7" i="13"/>
  <c r="AD7" i="13" s="1"/>
  <c r="AF218" i="13"/>
  <c r="AG218" i="13" s="1"/>
  <c r="AF195" i="13"/>
  <c r="AG195" i="13"/>
  <c r="AG187" i="13"/>
  <c r="AF187" i="13"/>
  <c r="AG163" i="13"/>
  <c r="AF163" i="13"/>
  <c r="AG148" i="13"/>
  <c r="AF148" i="13"/>
  <c r="AG124" i="13"/>
  <c r="AF124" i="13"/>
  <c r="AG108" i="13"/>
  <c r="AF108" i="13"/>
  <c r="AG92" i="13"/>
  <c r="AF92" i="13"/>
  <c r="AG68" i="13"/>
  <c r="AF68" i="13"/>
  <c r="AF52" i="13"/>
  <c r="AG52" i="13"/>
  <c r="AF44" i="13"/>
  <c r="AG44" i="13"/>
  <c r="AG36" i="13"/>
  <c r="AF36" i="13"/>
  <c r="AG29" i="13"/>
  <c r="AF29" i="13"/>
  <c r="AG21" i="13"/>
  <c r="AF21" i="13"/>
  <c r="AG6" i="13"/>
  <c r="AF6" i="13"/>
  <c r="AI272" i="13"/>
  <c r="AJ272" i="13"/>
  <c r="AJ186" i="13"/>
  <c r="AI186" i="13"/>
  <c r="AI170" i="13"/>
  <c r="AJ170" i="13"/>
  <c r="AJ154" i="13"/>
  <c r="AI154" i="13"/>
  <c r="AI131" i="13"/>
  <c r="AJ131" i="13"/>
  <c r="AI115" i="13"/>
  <c r="AJ115" i="13"/>
  <c r="AJ107" i="13"/>
  <c r="AI107" i="13"/>
  <c r="AI99" i="13"/>
  <c r="AJ99" i="13"/>
  <c r="AI91" i="13"/>
  <c r="AJ91" i="13"/>
  <c r="AI83" i="13"/>
  <c r="AJ83" i="13"/>
  <c r="AI75" i="13"/>
  <c r="AJ75" i="13"/>
  <c r="AI67" i="13"/>
  <c r="AJ67" i="13"/>
  <c r="AI59" i="13"/>
  <c r="AJ59" i="13"/>
  <c r="AI51" i="13"/>
  <c r="AJ51" i="13"/>
  <c r="AI43" i="13"/>
  <c r="AJ43" i="13"/>
  <c r="AJ35" i="13"/>
  <c r="AI35" i="13"/>
  <c r="AJ20" i="13"/>
  <c r="AI20" i="13"/>
  <c r="AJ13" i="13"/>
  <c r="AI13" i="13"/>
  <c r="AL185" i="13"/>
  <c r="AM185" i="13"/>
  <c r="AL177" i="13"/>
  <c r="AM177" i="13"/>
  <c r="AL169" i="13"/>
  <c r="AM169" i="13"/>
  <c r="AL161" i="13"/>
  <c r="AM161" i="13"/>
  <c r="AL153" i="13"/>
  <c r="AM153" i="13"/>
  <c r="AM146" i="13"/>
  <c r="AL146" i="13"/>
  <c r="AM130" i="13"/>
  <c r="AL130" i="13"/>
  <c r="AL122" i="13"/>
  <c r="AM122" i="13"/>
  <c r="AL114" i="13"/>
  <c r="AM114" i="13"/>
  <c r="AL90" i="13"/>
  <c r="AM90" i="13"/>
  <c r="AM74" i="13"/>
  <c r="AL74" i="13"/>
  <c r="AM27" i="13"/>
  <c r="AL27" i="13"/>
  <c r="AM19" i="13"/>
  <c r="AL19" i="13"/>
  <c r="AL12" i="13"/>
  <c r="AM12" i="13"/>
  <c r="Y238" i="13"/>
  <c r="Z238" i="13" s="1"/>
  <c r="Y233" i="13"/>
  <c r="Z233" i="13" s="1"/>
  <c r="AA233" i="13" s="1"/>
  <c r="AI193" i="13"/>
  <c r="AR185" i="13"/>
  <c r="AP185" i="13" s="1"/>
  <c r="AF140" i="13"/>
  <c r="AF197" i="13"/>
  <c r="AG197" i="13"/>
  <c r="AI178" i="13"/>
  <c r="AJ178" i="13"/>
  <c r="AJ139" i="13"/>
  <c r="AI139" i="13"/>
  <c r="AG134" i="13"/>
  <c r="AF134" i="13"/>
  <c r="Z116" i="13"/>
  <c r="AA116" i="13" s="1"/>
  <c r="AI93" i="13"/>
  <c r="AJ93" i="13"/>
  <c r="Y210" i="13"/>
  <c r="Z210" i="13" s="1"/>
  <c r="AA210" i="13" s="1"/>
  <c r="AR210" i="13"/>
  <c r="AR370" i="13"/>
  <c r="Y370" i="13"/>
  <c r="AR179" i="13"/>
  <c r="AP179" i="13" s="1"/>
  <c r="Y171" i="13"/>
  <c r="AA171" i="13" s="1"/>
  <c r="AR171" i="13"/>
  <c r="Y163" i="13"/>
  <c r="AR163" i="13"/>
  <c r="AR155" i="13"/>
  <c r="AP155" i="13" s="1"/>
  <c r="Z148" i="13"/>
  <c r="AR140" i="13"/>
  <c r="Y140" i="13"/>
  <c r="Y132" i="13"/>
  <c r="AR132" i="13"/>
  <c r="AR124" i="13"/>
  <c r="Y124" i="13"/>
  <c r="AR116" i="13"/>
  <c r="AP116" i="13" s="1"/>
  <c r="Y108" i="13"/>
  <c r="AR108" i="13"/>
  <c r="Z100" i="13"/>
  <c r="AA100" i="13" s="1"/>
  <c r="Y92" i="13"/>
  <c r="AR92" i="13"/>
  <c r="AR84" i="13"/>
  <c r="Y84" i="13"/>
  <c r="Y76" i="13"/>
  <c r="AR76" i="13"/>
  <c r="AR68" i="13"/>
  <c r="Y60" i="13"/>
  <c r="AR60" i="13"/>
  <c r="Y44" i="13"/>
  <c r="AA44" i="13" s="1"/>
  <c r="AR44" i="13"/>
  <c r="Y36" i="13"/>
  <c r="AA36" i="13" s="1"/>
  <c r="AR36" i="13"/>
  <c r="AR29" i="13"/>
  <c r="Y29" i="13"/>
  <c r="AR21" i="13"/>
  <c r="Y21" i="13"/>
  <c r="Z21" i="13" s="1"/>
  <c r="AA21" i="13" s="1"/>
  <c r="AF204" i="13"/>
  <c r="AG204" i="13"/>
  <c r="AG165" i="13"/>
  <c r="AF165" i="13"/>
  <c r="AG157" i="13"/>
  <c r="AF157" i="13"/>
  <c r="AG149" i="13"/>
  <c r="AF149" i="13"/>
  <c r="AG110" i="13"/>
  <c r="AF110" i="13"/>
  <c r="AG102" i="13"/>
  <c r="AF102" i="13"/>
  <c r="AG94" i="13"/>
  <c r="AF94" i="13"/>
  <c r="AG78" i="13"/>
  <c r="AF78" i="13"/>
  <c r="AG62" i="13"/>
  <c r="AF62" i="13"/>
  <c r="AF46" i="13"/>
  <c r="AG46" i="13" s="1"/>
  <c r="AI219" i="13"/>
  <c r="AJ219" i="13"/>
  <c r="AI196" i="13"/>
  <c r="AJ196" i="13"/>
  <c r="AI172" i="13"/>
  <c r="AJ172" i="13"/>
  <c r="AI133" i="13"/>
  <c r="AJ133" i="13"/>
  <c r="AI125" i="13"/>
  <c r="AJ125" i="13"/>
  <c r="AI117" i="13"/>
  <c r="AJ117" i="13"/>
  <c r="AI109" i="13"/>
  <c r="AJ109" i="13"/>
  <c r="AI101" i="13"/>
  <c r="AJ101" i="13"/>
  <c r="AI85" i="13"/>
  <c r="AJ85" i="13"/>
  <c r="AI77" i="13"/>
  <c r="AJ77" i="13"/>
  <c r="AI69" i="13"/>
  <c r="AJ69" i="13"/>
  <c r="AI61" i="13"/>
  <c r="AJ61" i="13"/>
  <c r="AI53" i="13"/>
  <c r="AJ53" i="13"/>
  <c r="AJ45" i="13"/>
  <c r="AI45" i="13"/>
  <c r="AI30" i="13"/>
  <c r="AJ30" i="13"/>
  <c r="AJ22" i="13"/>
  <c r="AI22" i="13"/>
  <c r="AI15" i="13"/>
  <c r="AJ15" i="13"/>
  <c r="AJ7" i="13"/>
  <c r="AI7" i="13"/>
  <c r="AL273" i="13"/>
  <c r="AM273" i="13"/>
  <c r="AL265" i="13"/>
  <c r="AM265" i="13"/>
  <c r="AL187" i="13"/>
  <c r="AM187" i="13"/>
  <c r="AL179" i="13"/>
  <c r="AM179" i="13"/>
  <c r="AL171" i="13"/>
  <c r="AM171" i="13"/>
  <c r="AL155" i="13"/>
  <c r="AM155" i="13"/>
  <c r="AL124" i="13"/>
  <c r="AM124" i="13"/>
  <c r="AL116" i="13"/>
  <c r="AM116" i="13"/>
  <c r="AL108" i="13"/>
  <c r="AM108" i="13"/>
  <c r="AL100" i="13"/>
  <c r="AM100" i="13"/>
  <c r="AL84" i="13"/>
  <c r="AM84" i="13"/>
  <c r="AL68" i="13"/>
  <c r="AM68" i="13"/>
  <c r="AL60" i="13"/>
  <c r="AM60" i="13"/>
  <c r="AL36" i="13"/>
  <c r="AM36" i="13"/>
  <c r="AM29" i="13"/>
  <c r="AL29" i="13"/>
  <c r="AL21" i="13"/>
  <c r="AM21" i="13"/>
  <c r="AL14" i="13"/>
  <c r="AM14" i="13"/>
  <c r="AL6" i="13"/>
  <c r="AM6" i="13"/>
  <c r="AG189" i="13"/>
  <c r="AJ169" i="13"/>
  <c r="AM163" i="13"/>
  <c r="AM92" i="13"/>
  <c r="Y68" i="13"/>
  <c r="Z270" i="13"/>
  <c r="AA270" i="13" s="1"/>
  <c r="AR215" i="13"/>
  <c r="AP215" i="13" s="1"/>
  <c r="AR207" i="13"/>
  <c r="Y207" i="13"/>
  <c r="Y192" i="13"/>
  <c r="Z192" i="13" s="1"/>
  <c r="AA192" i="13" s="1"/>
  <c r="AR192" i="13"/>
  <c r="Y168" i="13"/>
  <c r="Z168" i="13" s="1"/>
  <c r="AR168" i="13"/>
  <c r="AR160" i="13"/>
  <c r="AP160" i="13" s="1"/>
  <c r="AR152" i="13"/>
  <c r="AP152" i="13" s="1"/>
  <c r="AR145" i="13"/>
  <c r="Y145" i="13"/>
  <c r="AA137" i="13"/>
  <c r="Y129" i="13"/>
  <c r="AR129" i="13"/>
  <c r="AR121" i="13"/>
  <c r="Y121" i="13"/>
  <c r="AR113" i="13"/>
  <c r="Y113" i="13"/>
  <c r="AR105" i="13"/>
  <c r="AP105" i="13" s="1"/>
  <c r="Y97" i="13"/>
  <c r="Z97" i="13" s="1"/>
  <c r="AA97" i="13" s="1"/>
  <c r="AR97" i="13"/>
  <c r="AR89" i="13"/>
  <c r="Y89" i="13"/>
  <c r="Z89" i="13" s="1"/>
  <c r="AA89" i="13" s="1"/>
  <c r="Y81" i="13"/>
  <c r="Z81" i="13" s="1"/>
  <c r="AA81" i="13" s="1"/>
  <c r="AR81" i="13"/>
  <c r="Y73" i="13"/>
  <c r="Z73" i="13" s="1"/>
  <c r="AA73" i="13" s="1"/>
  <c r="AR73" i="13"/>
  <c r="Y65" i="13"/>
  <c r="AR65" i="13"/>
  <c r="AR57" i="13"/>
  <c r="AP57" i="13" s="1"/>
  <c r="Y49" i="13"/>
  <c r="AA49" i="13" s="1"/>
  <c r="AR49" i="13"/>
  <c r="AR33" i="13"/>
  <c r="Y33" i="13"/>
  <c r="Z33" i="13" s="1"/>
  <c r="AA33" i="13" s="1"/>
  <c r="Y26" i="13"/>
  <c r="AR26" i="13"/>
  <c r="AR366" i="13"/>
  <c r="Y366" i="13"/>
  <c r="AR11" i="13"/>
  <c r="Y11" i="13"/>
  <c r="AF209" i="13"/>
  <c r="AG209" i="13"/>
  <c r="AG186" i="13"/>
  <c r="AF186" i="13"/>
  <c r="AG162" i="13"/>
  <c r="AF162" i="13"/>
  <c r="AF59" i="13"/>
  <c r="AG59" i="13"/>
  <c r="AG51" i="13"/>
  <c r="AF43" i="13"/>
  <c r="AG43" i="13"/>
  <c r="AG35" i="13"/>
  <c r="AF35" i="13"/>
  <c r="AG20" i="13"/>
  <c r="AF20" i="13"/>
  <c r="AG13" i="13"/>
  <c r="AF13" i="13"/>
  <c r="AI201" i="13"/>
  <c r="AJ201" i="13"/>
  <c r="AI161" i="13"/>
  <c r="AJ161" i="13"/>
  <c r="AJ146" i="13"/>
  <c r="AI146" i="13"/>
  <c r="AI138" i="13"/>
  <c r="AJ138" i="13"/>
  <c r="AI122" i="13"/>
  <c r="AJ122" i="13"/>
  <c r="AI114" i="13"/>
  <c r="AJ114" i="13"/>
  <c r="AI106" i="13"/>
  <c r="AJ106" i="13"/>
  <c r="AI90" i="13"/>
  <c r="AJ90" i="13"/>
  <c r="AI82" i="13"/>
  <c r="AJ82" i="13"/>
  <c r="AI66" i="13"/>
  <c r="AJ66" i="13"/>
  <c r="AJ58" i="13"/>
  <c r="AI58" i="13"/>
  <c r="AJ50" i="13"/>
  <c r="AI50" i="13"/>
  <c r="AI42" i="13"/>
  <c r="AJ42" i="13"/>
  <c r="AJ34" i="13"/>
  <c r="AI34" i="13"/>
  <c r="AI19" i="13"/>
  <c r="AJ19" i="13"/>
  <c r="AJ12" i="13"/>
  <c r="AI12" i="13"/>
  <c r="AL168" i="13"/>
  <c r="AM168" i="13"/>
  <c r="AL152" i="13"/>
  <c r="AM152" i="13"/>
  <c r="AL137" i="13"/>
  <c r="AM137" i="13"/>
  <c r="AL129" i="13"/>
  <c r="AM129" i="13"/>
  <c r="AL121" i="13"/>
  <c r="AM121" i="13"/>
  <c r="AL105" i="13"/>
  <c r="AM105" i="13"/>
  <c r="AL97" i="13"/>
  <c r="AM97" i="13"/>
  <c r="AL81" i="13"/>
  <c r="AM81" i="13"/>
  <c r="AM73" i="13"/>
  <c r="AL73" i="13"/>
  <c r="AL65" i="13"/>
  <c r="AM65" i="13"/>
  <c r="AL57" i="13"/>
  <c r="AM57" i="13"/>
  <c r="AL49" i="13"/>
  <c r="AM49" i="13"/>
  <c r="AL33" i="13"/>
  <c r="AM33" i="13"/>
  <c r="AL26" i="13"/>
  <c r="AM26" i="13"/>
  <c r="AL366" i="13"/>
  <c r="AM366" i="13"/>
  <c r="AL11" i="13"/>
  <c r="AM11" i="13"/>
  <c r="Y271" i="13"/>
  <c r="AF227" i="13"/>
  <c r="AF220" i="13"/>
  <c r="AF212" i="13"/>
  <c r="AN171" i="13"/>
  <c r="AM106" i="13"/>
  <c r="AL82" i="13"/>
  <c r="AF38" i="13"/>
  <c r="AR187" i="13"/>
  <c r="AP187" i="13" s="1"/>
  <c r="AC234" i="13"/>
  <c r="AD234" i="13" s="1"/>
  <c r="AC257" i="13"/>
  <c r="AD257" i="13" s="1"/>
  <c r="AL256" i="13"/>
  <c r="AM256" i="13"/>
  <c r="AC253" i="13"/>
  <c r="AD253" i="13" s="1"/>
  <c r="AL252" i="13"/>
  <c r="AM252" i="13"/>
  <c r="AC249" i="13"/>
  <c r="AD249" i="13" s="1"/>
  <c r="AL248" i="13"/>
  <c r="AM248" i="13"/>
  <c r="AC245" i="13"/>
  <c r="AD245" i="13" s="1"/>
  <c r="AL244" i="13"/>
  <c r="AM244" i="13"/>
  <c r="AC241" i="13"/>
  <c r="AD241" i="13" s="1"/>
  <c r="AL240" i="13"/>
  <c r="AM240" i="13"/>
  <c r="AC237" i="13"/>
  <c r="AD237" i="13" s="1"/>
  <c r="AL236" i="13"/>
  <c r="AM236" i="13"/>
  <c r="AC233" i="13"/>
  <c r="AD233" i="13" s="1"/>
  <c r="AL232" i="13"/>
  <c r="AM232" i="13"/>
  <c r="AC229" i="13"/>
  <c r="AD229" i="13" s="1"/>
  <c r="AL228" i="13"/>
  <c r="AM228" i="13"/>
  <c r="AC225" i="13"/>
  <c r="AD225" i="13" s="1"/>
  <c r="AL224" i="13"/>
  <c r="AM224" i="13"/>
  <c r="AC222" i="13"/>
  <c r="AD222" i="13" s="1"/>
  <c r="AL221" i="13"/>
  <c r="AM221" i="13"/>
  <c r="AC218" i="13"/>
  <c r="AD218" i="13" s="1"/>
  <c r="AL217" i="13"/>
  <c r="AM217" i="13"/>
  <c r="AC214" i="13"/>
  <c r="AD214" i="13" s="1"/>
  <c r="AL213" i="13"/>
  <c r="AM213" i="13"/>
  <c r="AC210" i="13"/>
  <c r="AD210" i="13" s="1"/>
  <c r="AL209" i="13"/>
  <c r="AM209" i="13"/>
  <c r="AC205" i="13"/>
  <c r="AD205" i="13" s="1"/>
  <c r="AL204" i="13"/>
  <c r="AM204" i="13"/>
  <c r="AC202" i="13"/>
  <c r="AD202" i="13" s="1"/>
  <c r="AL201" i="13"/>
  <c r="AM201" i="13"/>
  <c r="AL200" i="13"/>
  <c r="AM200" i="13"/>
  <c r="AC197" i="13"/>
  <c r="AD197" i="13" s="1"/>
  <c r="AL196" i="13"/>
  <c r="AM196" i="13"/>
  <c r="AD191" i="13"/>
  <c r="AC191" i="13"/>
  <c r="AN191" i="13"/>
  <c r="AC190" i="13"/>
  <c r="AD190" i="13" s="1"/>
  <c r="AL189" i="13"/>
  <c r="AM189" i="13"/>
  <c r="AJ151" i="13"/>
  <c r="AI151" i="13"/>
  <c r="AI145" i="13"/>
  <c r="AJ145" i="13"/>
  <c r="AC143" i="13"/>
  <c r="AD143" i="13" s="1"/>
  <c r="AC133" i="13"/>
  <c r="AG131" i="13"/>
  <c r="AF131" i="13"/>
  <c r="AC363" i="13"/>
  <c r="AC361" i="13"/>
  <c r="AD361" i="13" s="1"/>
  <c r="AC357" i="13"/>
  <c r="AN357" i="13" s="1"/>
  <c r="AC355" i="13"/>
  <c r="AD355" i="13" s="1"/>
  <c r="AC353" i="13"/>
  <c r="AN353" i="13" s="1"/>
  <c r="AC351" i="13"/>
  <c r="AC349" i="13"/>
  <c r="AN349" i="13" s="1"/>
  <c r="AC347" i="13"/>
  <c r="AD347" i="13" s="1"/>
  <c r="AC346" i="13"/>
  <c r="AC344" i="13"/>
  <c r="AD344" i="13" s="1"/>
  <c r="AC342" i="13"/>
  <c r="AC340" i="13"/>
  <c r="AC338" i="13"/>
  <c r="AD338" i="13"/>
  <c r="AC336" i="13"/>
  <c r="AD336" i="13" s="1"/>
  <c r="AC334" i="13"/>
  <c r="AN334" i="13" s="1"/>
  <c r="AC332" i="13"/>
  <c r="AD332" i="13" s="1"/>
  <c r="AC330" i="13"/>
  <c r="AD330" i="13" s="1"/>
  <c r="AC328" i="13"/>
  <c r="AN328" i="13" s="1"/>
  <c r="AC326" i="13"/>
  <c r="AC324" i="13"/>
  <c r="AD324" i="13" s="1"/>
  <c r="AC322" i="13"/>
  <c r="AC320" i="13"/>
  <c r="AD320" i="13"/>
  <c r="AC316" i="13"/>
  <c r="AC314" i="13"/>
  <c r="AD314" i="13" s="1"/>
  <c r="AC312" i="13"/>
  <c r="AD312" i="13" s="1"/>
  <c r="AC310" i="13"/>
  <c r="AC308" i="13"/>
  <c r="AD308" i="13" s="1"/>
  <c r="AC306" i="13"/>
  <c r="AD306" i="13" s="1"/>
  <c r="AC305" i="13"/>
  <c r="AD305" i="13" s="1"/>
  <c r="AC303" i="13"/>
  <c r="AC301" i="13"/>
  <c r="AD301" i="13" s="1"/>
  <c r="AC299" i="13"/>
  <c r="AD299" i="13" s="1"/>
  <c r="AC297" i="13"/>
  <c r="AD297" i="13" s="1"/>
  <c r="AC293" i="13"/>
  <c r="AD293" i="13" s="1"/>
  <c r="AC291" i="13"/>
  <c r="AD291" i="13" s="1"/>
  <c r="AC289" i="13"/>
  <c r="AC285" i="13"/>
  <c r="AD285" i="13" s="1"/>
  <c r="AC283" i="13"/>
  <c r="AC281" i="13"/>
  <c r="AN281" i="13" s="1"/>
  <c r="AC277" i="13"/>
  <c r="AC275" i="13"/>
  <c r="AD275" i="13" s="1"/>
  <c r="AC273" i="13"/>
  <c r="AD273" i="13" s="1"/>
  <c r="AC271" i="13"/>
  <c r="AC269" i="13"/>
  <c r="AD269" i="13" s="1"/>
  <c r="AC267" i="13"/>
  <c r="AD267" i="13" s="1"/>
  <c r="AC265" i="13"/>
  <c r="AC263" i="13"/>
  <c r="AN263" i="13" s="1"/>
  <c r="AC261" i="13"/>
  <c r="AN261" i="13" s="1"/>
  <c r="AC259" i="13"/>
  <c r="AC258" i="13"/>
  <c r="AD258" i="13" s="1"/>
  <c r="AL257" i="13"/>
  <c r="AM257" i="13"/>
  <c r="AL253" i="13"/>
  <c r="AM253" i="13"/>
  <c r="AC250" i="13"/>
  <c r="AD250" i="13" s="1"/>
  <c r="AL249" i="13"/>
  <c r="AM249" i="13"/>
  <c r="AC246" i="13"/>
  <c r="AD246" i="13" s="1"/>
  <c r="AL245" i="13"/>
  <c r="AM245" i="13"/>
  <c r="AC242" i="13"/>
  <c r="AD242" i="13" s="1"/>
  <c r="AL241" i="13"/>
  <c r="AM241" i="13"/>
  <c r="AC238" i="13"/>
  <c r="AD238" i="13" s="1"/>
  <c r="AL237" i="13"/>
  <c r="AM237" i="13"/>
  <c r="AL233" i="13"/>
  <c r="AM233" i="13"/>
  <c r="AL229" i="13"/>
  <c r="AM229" i="13"/>
  <c r="AC226" i="13"/>
  <c r="AD226" i="13" s="1"/>
  <c r="AL225" i="13"/>
  <c r="AM225" i="13"/>
  <c r="AC223" i="13"/>
  <c r="AD223" i="13" s="1"/>
  <c r="AL222" i="13"/>
  <c r="AM222" i="13"/>
  <c r="AC219" i="13"/>
  <c r="AD219" i="13" s="1"/>
  <c r="AL218" i="13"/>
  <c r="AM218" i="13"/>
  <c r="AC215" i="13"/>
  <c r="AD215" i="13" s="1"/>
  <c r="AL214" i="13"/>
  <c r="AM214" i="13"/>
  <c r="AC211" i="13"/>
  <c r="AD211" i="13" s="1"/>
  <c r="AL210" i="13"/>
  <c r="AM210" i="13"/>
  <c r="AD207" i="13"/>
  <c r="AC207" i="13"/>
  <c r="AN207" i="13"/>
  <c r="AC206" i="13"/>
  <c r="AD206" i="13" s="1"/>
  <c r="AL205" i="13"/>
  <c r="AM205" i="13"/>
  <c r="AC370" i="13"/>
  <c r="AD370" i="13" s="1"/>
  <c r="AL202" i="13"/>
  <c r="AM202" i="13"/>
  <c r="AC198" i="13"/>
  <c r="AD198" i="13" s="1"/>
  <c r="AL197" i="13"/>
  <c r="AM197" i="13"/>
  <c r="AD194" i="13"/>
  <c r="AC194" i="13"/>
  <c r="AN194" i="13"/>
  <c r="AD193" i="13"/>
  <c r="AC193" i="13"/>
  <c r="AN193" i="13"/>
  <c r="AC192" i="13"/>
  <c r="AD192" i="13" s="1"/>
  <c r="AL191" i="13"/>
  <c r="AM191" i="13"/>
  <c r="AL190" i="13"/>
  <c r="AM190" i="13"/>
  <c r="AC154" i="13"/>
  <c r="AI147" i="13"/>
  <c r="AJ147" i="13"/>
  <c r="AG358" i="13"/>
  <c r="AG356" i="13"/>
  <c r="AG352" i="13"/>
  <c r="AG350" i="13"/>
  <c r="AG345" i="13"/>
  <c r="AG341" i="13"/>
  <c r="AG333" i="13"/>
  <c r="AG317" i="13"/>
  <c r="AG304" i="13"/>
  <c r="AG288" i="13"/>
  <c r="AG274" i="13"/>
  <c r="AG266" i="13"/>
  <c r="AL258" i="13"/>
  <c r="AM258" i="13"/>
  <c r="AC255" i="13"/>
  <c r="AD255" i="13" s="1"/>
  <c r="AL254" i="13"/>
  <c r="AM254" i="13"/>
  <c r="AC251" i="13"/>
  <c r="AD251" i="13" s="1"/>
  <c r="AL250" i="13"/>
  <c r="AM250" i="13"/>
  <c r="AC247" i="13"/>
  <c r="AD247" i="13" s="1"/>
  <c r="AL246" i="13"/>
  <c r="AM246" i="13"/>
  <c r="AC243" i="13"/>
  <c r="AD243" i="13" s="1"/>
  <c r="AL242" i="13"/>
  <c r="AM242" i="13"/>
  <c r="AC239" i="13"/>
  <c r="AD239" i="13" s="1"/>
  <c r="AL238" i="13"/>
  <c r="AM238" i="13"/>
  <c r="AC235" i="13"/>
  <c r="AD235" i="13" s="1"/>
  <c r="AL234" i="13"/>
  <c r="AM234" i="13"/>
  <c r="AC231" i="13"/>
  <c r="AD231" i="13" s="1"/>
  <c r="AL230" i="13"/>
  <c r="AM230" i="13"/>
  <c r="AC227" i="13"/>
  <c r="AD227" i="13" s="1"/>
  <c r="AL226" i="13"/>
  <c r="AM226" i="13"/>
  <c r="AC367" i="13"/>
  <c r="AD367" i="13" s="1"/>
  <c r="AL223" i="13"/>
  <c r="AM223" i="13"/>
  <c r="AC220" i="13"/>
  <c r="AD220" i="13" s="1"/>
  <c r="AL219" i="13"/>
  <c r="AM219" i="13"/>
  <c r="AC216" i="13"/>
  <c r="AD216" i="13" s="1"/>
  <c r="AL215" i="13"/>
  <c r="AM215" i="13"/>
  <c r="AC212" i="13"/>
  <c r="AD212" i="13" s="1"/>
  <c r="AL211" i="13"/>
  <c r="AM211" i="13"/>
  <c r="AC208" i="13"/>
  <c r="AD208" i="13" s="1"/>
  <c r="AL207" i="13"/>
  <c r="AM207" i="13"/>
  <c r="AL206" i="13"/>
  <c r="AM206" i="13"/>
  <c r="AC203" i="13"/>
  <c r="AD203" i="13" s="1"/>
  <c r="AL370" i="13"/>
  <c r="AM370" i="13"/>
  <c r="AC199" i="13"/>
  <c r="AD199" i="13" s="1"/>
  <c r="AL198" i="13"/>
  <c r="AM198" i="13"/>
  <c r="AC195" i="13"/>
  <c r="AD195" i="13" s="1"/>
  <c r="AL194" i="13"/>
  <c r="AM194" i="13"/>
  <c r="AL193" i="13"/>
  <c r="AM193" i="13"/>
  <c r="AL192" i="13"/>
  <c r="AM192" i="13"/>
  <c r="AD188" i="13"/>
  <c r="AC188" i="13"/>
  <c r="AN188" i="13"/>
  <c r="AF146" i="13"/>
  <c r="AG146" i="13" s="1"/>
  <c r="AG137" i="13"/>
  <c r="AF137" i="13"/>
  <c r="AC136" i="13"/>
  <c r="AD136" i="13" s="1"/>
  <c r="AC364" i="13"/>
  <c r="AC362" i="13"/>
  <c r="AN362" i="13" s="1"/>
  <c r="AC360" i="13"/>
  <c r="AC358" i="13"/>
  <c r="AD358" i="13" s="1"/>
  <c r="AC356" i="13"/>
  <c r="AC352" i="13"/>
  <c r="AD352" i="13" s="1"/>
  <c r="AC350" i="13"/>
  <c r="AC368" i="13"/>
  <c r="AD368" i="13" s="1"/>
  <c r="AC345" i="13"/>
  <c r="AC343" i="13"/>
  <c r="AD343" i="13" s="1"/>
  <c r="AC339" i="13"/>
  <c r="AN339" i="13" s="1"/>
  <c r="AC337" i="13"/>
  <c r="AD337" i="13" s="1"/>
  <c r="AC335" i="13"/>
  <c r="AD335" i="13" s="1"/>
  <c r="AC333" i="13"/>
  <c r="AC331" i="13"/>
  <c r="AD331" i="13" s="1"/>
  <c r="AC329" i="13"/>
  <c r="AD329" i="13" s="1"/>
  <c r="AC327" i="13"/>
  <c r="AD327" i="13" s="1"/>
  <c r="AC325" i="13"/>
  <c r="AC323" i="13"/>
  <c r="AD323" i="13" s="1"/>
  <c r="AC321" i="13"/>
  <c r="AN321" i="13" s="1"/>
  <c r="AC319" i="13"/>
  <c r="AD319" i="13" s="1"/>
  <c r="AC315" i="13"/>
  <c r="AD315" i="13" s="1"/>
  <c r="AC313" i="13"/>
  <c r="AD313" i="13"/>
  <c r="AC311" i="13"/>
  <c r="AC309" i="13"/>
  <c r="AC307" i="13"/>
  <c r="AC304" i="13"/>
  <c r="AD304" i="13" s="1"/>
  <c r="AC302" i="13"/>
  <c r="AN302" i="13" s="1"/>
  <c r="AC300" i="13"/>
  <c r="AC298" i="13"/>
  <c r="AD298" i="13" s="1"/>
  <c r="AC296" i="13"/>
  <c r="AD296" i="13"/>
  <c r="AC294" i="13"/>
  <c r="AN294" i="13" s="1"/>
  <c r="AC292" i="13"/>
  <c r="AN292" i="13" s="1"/>
  <c r="AC290" i="13"/>
  <c r="AD290" i="13" s="1"/>
  <c r="AC288" i="13"/>
  <c r="AC286" i="13"/>
  <c r="AN286" i="13" s="1"/>
  <c r="AC282" i="13"/>
  <c r="AD282" i="13" s="1"/>
  <c r="AC280" i="13"/>
  <c r="AD280" i="13" s="1"/>
  <c r="AC276" i="13"/>
  <c r="AD276" i="13" s="1"/>
  <c r="AC274" i="13"/>
  <c r="AD274" i="13" s="1"/>
  <c r="AC272" i="13"/>
  <c r="AD272" i="13" s="1"/>
  <c r="AC268" i="13"/>
  <c r="AD268" i="13" s="1"/>
  <c r="AC266" i="13"/>
  <c r="AD266" i="13" s="1"/>
  <c r="AC264" i="13"/>
  <c r="AD264" i="13"/>
  <c r="AC260" i="13"/>
  <c r="AD260" i="13" s="1"/>
  <c r="AC256" i="13"/>
  <c r="AD256" i="13" s="1"/>
  <c r="AL255" i="13"/>
  <c r="AM255" i="13"/>
  <c r="AC252" i="13"/>
  <c r="AD252" i="13" s="1"/>
  <c r="AL251" i="13"/>
  <c r="AM251" i="13"/>
  <c r="AC248" i="13"/>
  <c r="AD248" i="13" s="1"/>
  <c r="AL247" i="13"/>
  <c r="AM247" i="13"/>
  <c r="AC244" i="13"/>
  <c r="AD244" i="13" s="1"/>
  <c r="AL243" i="13"/>
  <c r="AM243" i="13"/>
  <c r="AC240" i="13"/>
  <c r="AD240" i="13" s="1"/>
  <c r="AL239" i="13"/>
  <c r="AM239" i="13"/>
  <c r="AC236" i="13"/>
  <c r="AD236" i="13" s="1"/>
  <c r="AL235" i="13"/>
  <c r="AM235" i="13"/>
  <c r="AC232" i="13"/>
  <c r="AD232" i="13" s="1"/>
  <c r="AL231" i="13"/>
  <c r="AM231" i="13"/>
  <c r="AC228" i="13"/>
  <c r="AD228" i="13" s="1"/>
  <c r="AL227" i="13"/>
  <c r="AM227" i="13"/>
  <c r="AC224" i="13"/>
  <c r="AD224" i="13" s="1"/>
  <c r="AL367" i="13"/>
  <c r="AM367" i="13"/>
  <c r="AC221" i="13"/>
  <c r="AD221" i="13" s="1"/>
  <c r="AL220" i="13"/>
  <c r="AM220" i="13"/>
  <c r="AC217" i="13"/>
  <c r="AD217" i="13" s="1"/>
  <c r="AL216" i="13"/>
  <c r="AM216" i="13"/>
  <c r="AC213" i="13"/>
  <c r="AD213" i="13" s="1"/>
  <c r="AL212" i="13"/>
  <c r="AM212" i="13"/>
  <c r="AC209" i="13"/>
  <c r="AD209" i="13" s="1"/>
  <c r="AL208" i="13"/>
  <c r="AM208" i="13"/>
  <c r="AC204" i="13"/>
  <c r="AD204" i="13" s="1"/>
  <c r="AL203" i="13"/>
  <c r="AM203" i="13"/>
  <c r="AC200" i="13"/>
  <c r="AD200" i="13" s="1"/>
  <c r="AL199" i="13"/>
  <c r="AM199" i="13"/>
  <c r="AC196" i="13"/>
  <c r="AD196" i="13" s="1"/>
  <c r="AL195" i="13"/>
  <c r="AM195" i="13"/>
  <c r="AC189" i="13"/>
  <c r="AD189" i="13" s="1"/>
  <c r="AL188" i="13"/>
  <c r="AM188" i="13"/>
  <c r="AG152" i="13"/>
  <c r="AF152" i="13"/>
  <c r="AC151" i="13"/>
  <c r="AD151" i="13" s="1"/>
  <c r="AJ136" i="13"/>
  <c r="AI136" i="13"/>
  <c r="AC123" i="13"/>
  <c r="AD123" i="13" s="1"/>
  <c r="AC117" i="13"/>
  <c r="AD117" i="13" s="1"/>
  <c r="AG115" i="13"/>
  <c r="AF115" i="13"/>
  <c r="AC111" i="13"/>
  <c r="AD111" i="13" s="1"/>
  <c r="AG103" i="13"/>
  <c r="AF103" i="13"/>
  <c r="AC99" i="13"/>
  <c r="AD99" i="13" s="1"/>
  <c r="AC93" i="13"/>
  <c r="AD93" i="13" s="1"/>
  <c r="AC87" i="13"/>
  <c r="AC81" i="13"/>
  <c r="AD81" i="13" s="1"/>
  <c r="AF79" i="13"/>
  <c r="AG79" i="13" s="1"/>
  <c r="AC75" i="13"/>
  <c r="AD75" i="13" s="1"/>
  <c r="AC73" i="13"/>
  <c r="AG67" i="13"/>
  <c r="AF67" i="13"/>
  <c r="AF63" i="13"/>
  <c r="AG63" i="13" s="1"/>
  <c r="AC12" i="13"/>
  <c r="AD12" i="13" s="1"/>
  <c r="AI10" i="13"/>
  <c r="AJ10" i="13"/>
  <c r="Z187" i="13"/>
  <c r="AA187" i="13" s="1"/>
  <c r="Z185" i="13"/>
  <c r="AA185" i="13" s="1"/>
  <c r="AG181" i="13"/>
  <c r="AG179" i="13"/>
  <c r="Z179" i="13"/>
  <c r="AA179" i="13" s="1"/>
  <c r="AG175" i="13"/>
  <c r="AG173" i="13"/>
  <c r="Z169" i="13"/>
  <c r="AA169" i="13" s="1"/>
  <c r="Z161" i="13"/>
  <c r="AG155" i="13"/>
  <c r="Z155" i="13"/>
  <c r="AA155" i="13" s="1"/>
  <c r="AG365" i="13"/>
  <c r="AC148" i="13"/>
  <c r="AD148" i="13" s="1"/>
  <c r="AI141" i="13"/>
  <c r="AJ141" i="13"/>
  <c r="AC139" i="13"/>
  <c r="AC127" i="13"/>
  <c r="AC121" i="13"/>
  <c r="AD121" i="13" s="1"/>
  <c r="AG119" i="13"/>
  <c r="AF119" i="13"/>
  <c r="AC109" i="13"/>
  <c r="AC103" i="13"/>
  <c r="AD103" i="13" s="1"/>
  <c r="AC97" i="13"/>
  <c r="AG91" i="13"/>
  <c r="AF91" i="13"/>
  <c r="AC85" i="13"/>
  <c r="AD85" i="13" s="1"/>
  <c r="AC79" i="13"/>
  <c r="AD79" i="13" s="1"/>
  <c r="AG71" i="13"/>
  <c r="AF71" i="13"/>
  <c r="AC67" i="13"/>
  <c r="AD67" i="13" s="1"/>
  <c r="AC63" i="13"/>
  <c r="AD63" i="13" s="1"/>
  <c r="AL58" i="13"/>
  <c r="AM58" i="13"/>
  <c r="AC55" i="13"/>
  <c r="AD55" i="13" s="1"/>
  <c r="AL54" i="13"/>
  <c r="AM54" i="13" s="1"/>
  <c r="AC50" i="13"/>
  <c r="AD34" i="13"/>
  <c r="AN34" i="13"/>
  <c r="AC34" i="13"/>
  <c r="AC19" i="13"/>
  <c r="AD19" i="13" s="1"/>
  <c r="Z257" i="13"/>
  <c r="AA257" i="13" s="1"/>
  <c r="Z254" i="13"/>
  <c r="Z252" i="13"/>
  <c r="AA252" i="13" s="1"/>
  <c r="Z249" i="13"/>
  <c r="AA249" i="13" s="1"/>
  <c r="Z246" i="13"/>
  <c r="AA246" i="13" s="1"/>
  <c r="Z244" i="13"/>
  <c r="AA244" i="13" s="1"/>
  <c r="Z241" i="13"/>
  <c r="AA241" i="13" s="1"/>
  <c r="Z230" i="13"/>
  <c r="Z227" i="13"/>
  <c r="AA227" i="13" s="1"/>
  <c r="Z226" i="13"/>
  <c r="Z225" i="13"/>
  <c r="AA225" i="13" s="1"/>
  <c r="Z367" i="13"/>
  <c r="AA367" i="13" s="1"/>
  <c r="Z223" i="13"/>
  <c r="AA223" i="13" s="1"/>
  <c r="Z221" i="13"/>
  <c r="AA221" i="13" s="1"/>
  <c r="Z219" i="13"/>
  <c r="AA219" i="13" s="1"/>
  <c r="Z218" i="13"/>
  <c r="AA218" i="13" s="1"/>
  <c r="Z216" i="13"/>
  <c r="AA216" i="13" s="1"/>
  <c r="Z215" i="13"/>
  <c r="Z213" i="13"/>
  <c r="AA213" i="13" s="1"/>
  <c r="Z201" i="13"/>
  <c r="Z200" i="13"/>
  <c r="AA200" i="13" s="1"/>
  <c r="Z196" i="13"/>
  <c r="AA196" i="13" s="1"/>
  <c r="Z195" i="13"/>
  <c r="AA195" i="13" s="1"/>
  <c r="Z190" i="13"/>
  <c r="AA190" i="13" s="1"/>
  <c r="AI152" i="13"/>
  <c r="AJ152" i="13"/>
  <c r="AC150" i="13"/>
  <c r="AG145" i="13"/>
  <c r="AC144" i="13"/>
  <c r="AD144" i="13" s="1"/>
  <c r="AI137" i="13"/>
  <c r="AJ137" i="13"/>
  <c r="AC135" i="13"/>
  <c r="AC131" i="13"/>
  <c r="AD131" i="13" s="1"/>
  <c r="AC125" i="13"/>
  <c r="AD125" i="13" s="1"/>
  <c r="AG123" i="13"/>
  <c r="AF123" i="13"/>
  <c r="AC115" i="13"/>
  <c r="AD115" i="13" s="1"/>
  <c r="AG107" i="13"/>
  <c r="AF107" i="13"/>
  <c r="AC101" i="13"/>
  <c r="AD101" i="13" s="1"/>
  <c r="AG95" i="13"/>
  <c r="AF95" i="13"/>
  <c r="AC91" i="13"/>
  <c r="AD91" i="13" s="1"/>
  <c r="AC89" i="13"/>
  <c r="AG83" i="13"/>
  <c r="AF83" i="13"/>
  <c r="AC77" i="13"/>
  <c r="AC71" i="13"/>
  <c r="AD71" i="13" s="1"/>
  <c r="AC65" i="13"/>
  <c r="AD65" i="13"/>
  <c r="AC61" i="13"/>
  <c r="AD61" i="13"/>
  <c r="AL59" i="13"/>
  <c r="AM59" i="13"/>
  <c r="AL55" i="13"/>
  <c r="AM55" i="13"/>
  <c r="AC52" i="13"/>
  <c r="AD52" i="13" s="1"/>
  <c r="AC47" i="13"/>
  <c r="AD47" i="13" s="1"/>
  <c r="AL46" i="13"/>
  <c r="AM46" i="13" s="1"/>
  <c r="AD44" i="13"/>
  <c r="AN44" i="13"/>
  <c r="AC44" i="13"/>
  <c r="AC43" i="13"/>
  <c r="AD43" i="13" s="1"/>
  <c r="AL42" i="13"/>
  <c r="AM42" i="13"/>
  <c r="AC40" i="13"/>
  <c r="AD40" i="13" s="1"/>
  <c r="AC38" i="13"/>
  <c r="AD38" i="13" s="1"/>
  <c r="AI29" i="13"/>
  <c r="AJ29" i="13"/>
  <c r="AC14" i="13"/>
  <c r="AN14" i="13" s="1"/>
  <c r="Z184" i="13"/>
  <c r="AG180" i="13"/>
  <c r="AG178" i="13"/>
  <c r="Z176" i="13"/>
  <c r="AG170" i="13"/>
  <c r="AG164" i="13"/>
  <c r="Z160" i="13"/>
  <c r="Z158" i="13"/>
  <c r="AI365" i="13"/>
  <c r="AJ365" i="13"/>
  <c r="AC147" i="13"/>
  <c r="AD147" i="13" s="1"/>
  <c r="AG141" i="13"/>
  <c r="AC140" i="13"/>
  <c r="AD140" i="13" s="1"/>
  <c r="AJ129" i="13"/>
  <c r="AC129" i="13"/>
  <c r="AD129" i="13" s="1"/>
  <c r="AG127" i="13"/>
  <c r="AF127" i="13"/>
  <c r="AC119" i="13"/>
  <c r="AD119" i="13" s="1"/>
  <c r="AJ113" i="13"/>
  <c r="AC113" i="13"/>
  <c r="AD113" i="13" s="1"/>
  <c r="AF111" i="13"/>
  <c r="AG111" i="13" s="1"/>
  <c r="AC107" i="13"/>
  <c r="AD107" i="13" s="1"/>
  <c r="AC105" i="13"/>
  <c r="AN105" i="13" s="1"/>
  <c r="AF99" i="13"/>
  <c r="AG99" i="13" s="1"/>
  <c r="AC95" i="13"/>
  <c r="AD95" i="13" s="1"/>
  <c r="AG87" i="13"/>
  <c r="AF87" i="13"/>
  <c r="AC83" i="13"/>
  <c r="AD83" i="13" s="1"/>
  <c r="AF75" i="13"/>
  <c r="AG75" i="13" s="1"/>
  <c r="AC69" i="13"/>
  <c r="AD69" i="13" s="1"/>
  <c r="AL52" i="13"/>
  <c r="AM52" i="13"/>
  <c r="AL47" i="13"/>
  <c r="AM47" i="13"/>
  <c r="AL44" i="13"/>
  <c r="AM44" i="13"/>
  <c r="AL43" i="13"/>
  <c r="AM43" i="13"/>
  <c r="AL40" i="13"/>
  <c r="AM40" i="13"/>
  <c r="AC369" i="13"/>
  <c r="AD369" i="13" s="1"/>
  <c r="AG31" i="13"/>
  <c r="AF31" i="13"/>
  <c r="AC21" i="13"/>
  <c r="AC6" i="13"/>
  <c r="AD6" i="13" s="1"/>
  <c r="AD54" i="13"/>
  <c r="AN54" i="13"/>
  <c r="AC54" i="13"/>
  <c r="AL50" i="13"/>
  <c r="AM50" i="13"/>
  <c r="AD48" i="13"/>
  <c r="AD39" i="13"/>
  <c r="AN39" i="13"/>
  <c r="AD35" i="13"/>
  <c r="AC29" i="13"/>
  <c r="AG27" i="13"/>
  <c r="AF27" i="13"/>
  <c r="AG19" i="13"/>
  <c r="AF19" i="13"/>
  <c r="AI18" i="13"/>
  <c r="AJ18" i="13"/>
  <c r="AC16" i="13"/>
  <c r="AC10" i="13"/>
  <c r="AD187" i="13"/>
  <c r="AD185" i="13"/>
  <c r="AD184" i="13"/>
  <c r="AD183" i="13"/>
  <c r="AD182" i="13"/>
  <c r="AD181" i="13"/>
  <c r="AD180" i="13"/>
  <c r="AD179" i="13"/>
  <c r="AD178" i="13"/>
  <c r="AD177" i="13"/>
  <c r="AD175" i="13"/>
  <c r="AD174" i="13"/>
  <c r="AD173" i="13"/>
  <c r="AD170" i="13"/>
  <c r="AD168" i="13"/>
  <c r="AD167" i="13"/>
  <c r="AD166" i="13"/>
  <c r="AD165" i="13"/>
  <c r="AD164" i="13"/>
  <c r="AD163" i="13"/>
  <c r="AD162" i="13"/>
  <c r="AD160" i="13"/>
  <c r="AD159" i="13"/>
  <c r="AD158" i="13"/>
  <c r="AD157" i="13"/>
  <c r="AD156" i="13"/>
  <c r="AD155" i="13"/>
  <c r="AG154" i="13"/>
  <c r="AF154" i="13"/>
  <c r="AC152" i="13"/>
  <c r="AD152" i="13"/>
  <c r="AG150" i="13"/>
  <c r="AF150" i="13"/>
  <c r="AC365" i="13"/>
  <c r="AD365" i="13" s="1"/>
  <c r="AG147" i="13"/>
  <c r="AF147" i="13"/>
  <c r="AC145" i="13"/>
  <c r="AD145" i="13" s="1"/>
  <c r="AF143" i="13"/>
  <c r="AG143" i="13" s="1"/>
  <c r="AC141" i="13"/>
  <c r="AD141" i="13" s="1"/>
  <c r="AF139" i="13"/>
  <c r="AG139" i="13" s="1"/>
  <c r="AG135" i="13"/>
  <c r="AF135" i="13"/>
  <c r="AC132" i="13"/>
  <c r="AD132" i="13" s="1"/>
  <c r="AC128" i="13"/>
  <c r="AN128" i="13"/>
  <c r="AC124" i="13"/>
  <c r="AD124" i="13" s="1"/>
  <c r="AC120" i="13"/>
  <c r="AD120" i="13" s="1"/>
  <c r="AJ116" i="13"/>
  <c r="AC116" i="13"/>
  <c r="AD116" i="13" s="1"/>
  <c r="AC112" i="13"/>
  <c r="AD112" i="13" s="1"/>
  <c r="AC108" i="13"/>
  <c r="AN108" i="13"/>
  <c r="AG106" i="13"/>
  <c r="AC104" i="13"/>
  <c r="AD104" i="13" s="1"/>
  <c r="AC100" i="13"/>
  <c r="AD100" i="13" s="1"/>
  <c r="AC96" i="13"/>
  <c r="AD96" i="13" s="1"/>
  <c r="AC92" i="13"/>
  <c r="AD92" i="13" s="1"/>
  <c r="AG90" i="13"/>
  <c r="AC88" i="13"/>
  <c r="AD88" i="13" s="1"/>
  <c r="AC84" i="13"/>
  <c r="AD84" i="13" s="1"/>
  <c r="AG77" i="13"/>
  <c r="AC76" i="13"/>
  <c r="AD76" i="13" s="1"/>
  <c r="AG74" i="13"/>
  <c r="AC72" i="13"/>
  <c r="AD72" i="13" s="1"/>
  <c r="AC68" i="13"/>
  <c r="AD68" i="13" s="1"/>
  <c r="AC64" i="13"/>
  <c r="AD64" i="13" s="1"/>
  <c r="AC60" i="13"/>
  <c r="AD60" i="13" s="1"/>
  <c r="AC58" i="13"/>
  <c r="AD58" i="13" s="1"/>
  <c r="AD56" i="13"/>
  <c r="AD51" i="13"/>
  <c r="AC46" i="13"/>
  <c r="AD46" i="13" s="1"/>
  <c r="AC42" i="13"/>
  <c r="AD42" i="13" s="1"/>
  <c r="AL38" i="13"/>
  <c r="AM38" i="13"/>
  <c r="AD36" i="13"/>
  <c r="AN36" i="13"/>
  <c r="AL34" i="13"/>
  <c r="AM34" i="13"/>
  <c r="AC27" i="13"/>
  <c r="AI25" i="13"/>
  <c r="AJ25" i="13"/>
  <c r="AC23" i="13"/>
  <c r="AG12" i="13"/>
  <c r="AF12" i="13"/>
  <c r="AG8" i="13"/>
  <c r="AF8" i="13"/>
  <c r="AG151" i="13"/>
  <c r="AG144" i="13"/>
  <c r="AG116" i="13"/>
  <c r="AG104" i="13"/>
  <c r="AG100" i="13"/>
  <c r="AG64" i="13"/>
  <c r="AD57" i="13"/>
  <c r="AD53" i="13"/>
  <c r="AN53" i="13"/>
  <c r="AD49" i="13"/>
  <c r="AN49" i="13"/>
  <c r="AD45" i="13"/>
  <c r="AD37" i="13"/>
  <c r="AD33" i="13"/>
  <c r="AC31" i="13"/>
  <c r="AC25" i="13"/>
  <c r="AD25" i="13" s="1"/>
  <c r="AG23" i="13"/>
  <c r="AF23" i="13"/>
  <c r="AC18" i="13"/>
  <c r="AD18" i="13"/>
  <c r="AG16" i="13"/>
  <c r="AF16" i="13"/>
  <c r="AC8" i="13"/>
  <c r="Z57" i="13"/>
  <c r="AA57" i="13" s="1"/>
  <c r="Z54" i="13"/>
  <c r="Z41" i="13"/>
  <c r="AA41" i="13" s="1"/>
  <c r="AC32" i="13"/>
  <c r="AD32" i="13" s="1"/>
  <c r="AJ28" i="13"/>
  <c r="AC28" i="13"/>
  <c r="AD28" i="13" s="1"/>
  <c r="AG25" i="13"/>
  <c r="AC24" i="13"/>
  <c r="AD24" i="13" s="1"/>
  <c r="AC20" i="13"/>
  <c r="AD20" i="13" s="1"/>
  <c r="AG366" i="13"/>
  <c r="AC17" i="13"/>
  <c r="AD17" i="13" s="1"/>
  <c r="AG14" i="13"/>
  <c r="AC13" i="13"/>
  <c r="AD13" i="13" s="1"/>
  <c r="AG10" i="13"/>
  <c r="AC9" i="13"/>
  <c r="AD9" i="13" s="1"/>
  <c r="AG28" i="13"/>
  <c r="AG24" i="13"/>
  <c r="AG17" i="13"/>
  <c r="AF5" i="13"/>
  <c r="B6" i="13"/>
  <c r="B7" i="13"/>
  <c r="B8" i="13"/>
  <c r="B9" i="13"/>
  <c r="B10" i="13"/>
  <c r="B11" i="13"/>
  <c r="B12" i="13"/>
  <c r="B13" i="13"/>
  <c r="B14" i="13"/>
  <c r="B15" i="13"/>
  <c r="B16" i="13"/>
  <c r="B17" i="13"/>
  <c r="B18" i="13"/>
  <c r="B366" i="13"/>
  <c r="B19" i="13"/>
  <c r="B20" i="13"/>
  <c r="B21" i="13"/>
  <c r="B22" i="13"/>
  <c r="B23" i="13"/>
  <c r="B24" i="13"/>
  <c r="B25" i="13"/>
  <c r="B26" i="13"/>
  <c r="B27" i="13"/>
  <c r="B28" i="13"/>
  <c r="B29" i="13"/>
  <c r="B30" i="13"/>
  <c r="B31" i="13"/>
  <c r="B32" i="13"/>
  <c r="B369"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365"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370" i="13"/>
  <c r="B203" i="13"/>
  <c r="B204" i="13"/>
  <c r="B205" i="13"/>
  <c r="B206" i="13"/>
  <c r="B207" i="13"/>
  <c r="B208" i="13"/>
  <c r="B209" i="13"/>
  <c r="B210" i="13"/>
  <c r="B211" i="13"/>
  <c r="B212" i="13"/>
  <c r="B213" i="13"/>
  <c r="B214" i="13"/>
  <c r="B215" i="13"/>
  <c r="B216" i="13"/>
  <c r="B217" i="13"/>
  <c r="B218" i="13"/>
  <c r="B219" i="13"/>
  <c r="B220" i="13"/>
  <c r="B221" i="13"/>
  <c r="B222" i="13"/>
  <c r="B223" i="13"/>
  <c r="B367"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68" i="13"/>
  <c r="B347" i="13"/>
  <c r="B348" i="13"/>
  <c r="B349" i="13"/>
  <c r="B350" i="13"/>
  <c r="B351" i="13"/>
  <c r="B352" i="13"/>
  <c r="B353" i="13"/>
  <c r="B354" i="13"/>
  <c r="B355" i="13"/>
  <c r="B356" i="13"/>
  <c r="B357" i="13"/>
  <c r="B358" i="13"/>
  <c r="B359" i="13"/>
  <c r="B360" i="13"/>
  <c r="B361" i="13"/>
  <c r="B362" i="13"/>
  <c r="B363" i="13"/>
  <c r="B364" i="13"/>
  <c r="A6" i="13"/>
  <c r="A7" i="13"/>
  <c r="A8" i="13"/>
  <c r="A9" i="13"/>
  <c r="A10" i="13"/>
  <c r="A11" i="13"/>
  <c r="A12" i="13"/>
  <c r="A13" i="13"/>
  <c r="A14" i="13"/>
  <c r="A15" i="13"/>
  <c r="A16" i="13"/>
  <c r="A17" i="13"/>
  <c r="A18" i="13"/>
  <c r="A366" i="13"/>
  <c r="A19" i="13"/>
  <c r="A20" i="13"/>
  <c r="A21" i="13"/>
  <c r="A22" i="13"/>
  <c r="A23" i="13"/>
  <c r="A24" i="13"/>
  <c r="A25" i="13"/>
  <c r="A26" i="13"/>
  <c r="A27" i="13"/>
  <c r="A28" i="13"/>
  <c r="A29" i="13"/>
  <c r="A30" i="13"/>
  <c r="A31" i="13"/>
  <c r="A32" i="13"/>
  <c r="A369"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365"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370" i="13"/>
  <c r="A203" i="13"/>
  <c r="A204" i="13"/>
  <c r="A205" i="13"/>
  <c r="A206" i="13"/>
  <c r="A207" i="13"/>
  <c r="A208" i="13"/>
  <c r="A209" i="13"/>
  <c r="A210" i="13"/>
  <c r="A211" i="13"/>
  <c r="A212" i="13"/>
  <c r="A213" i="13"/>
  <c r="A214" i="13"/>
  <c r="A215" i="13"/>
  <c r="A216" i="13"/>
  <c r="A217" i="13"/>
  <c r="A218" i="13"/>
  <c r="A219" i="13"/>
  <c r="A220" i="13"/>
  <c r="A221" i="13"/>
  <c r="A222" i="13"/>
  <c r="A223" i="13"/>
  <c r="A367"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68" i="13"/>
  <c r="A347" i="13"/>
  <c r="A348" i="13"/>
  <c r="A349" i="13"/>
  <c r="A350" i="13"/>
  <c r="A351" i="13"/>
  <c r="A352" i="13"/>
  <c r="A353" i="13"/>
  <c r="A354" i="13"/>
  <c r="A355" i="13"/>
  <c r="A356" i="13"/>
  <c r="A357" i="13"/>
  <c r="A358" i="13"/>
  <c r="A359" i="13"/>
  <c r="A360" i="13"/>
  <c r="A361" i="13"/>
  <c r="A362" i="13"/>
  <c r="A363" i="13"/>
  <c r="A364" i="13"/>
  <c r="B5" i="13"/>
  <c r="A5" i="13"/>
  <c r="AP258" i="13" l="1"/>
  <c r="AP42" i="13"/>
  <c r="AP146" i="13"/>
  <c r="AP247" i="13"/>
  <c r="Z258" i="13"/>
  <c r="AN258" i="13" s="1"/>
  <c r="AP212" i="13"/>
  <c r="AP56" i="13"/>
  <c r="AP30" i="13"/>
  <c r="AP361" i="13"/>
  <c r="AP317" i="13"/>
  <c r="AP46" i="13"/>
  <c r="AP181" i="13"/>
  <c r="AP268" i="13"/>
  <c r="AP31" i="13"/>
  <c r="AP134" i="13"/>
  <c r="AP117" i="13"/>
  <c r="AN307" i="13"/>
  <c r="AP180" i="13"/>
  <c r="AP343" i="13"/>
  <c r="AP151" i="13"/>
  <c r="AP260" i="13"/>
  <c r="AP182" i="13"/>
  <c r="AN179" i="13"/>
  <c r="AP115" i="13"/>
  <c r="AP234" i="13"/>
  <c r="AP21" i="13"/>
  <c r="AP355" i="13"/>
  <c r="AN21" i="13"/>
  <c r="AN363" i="13"/>
  <c r="AP204" i="13"/>
  <c r="AP243" i="13"/>
  <c r="AP275" i="13"/>
  <c r="AP301" i="13"/>
  <c r="AP250" i="13"/>
  <c r="AP10" i="13"/>
  <c r="AP222" i="13"/>
  <c r="AP332" i="13"/>
  <c r="AP125" i="13"/>
  <c r="AP315" i="13"/>
  <c r="AP352" i="13"/>
  <c r="AP282" i="13"/>
  <c r="AP113" i="13"/>
  <c r="Z188" i="13"/>
  <c r="AP225" i="13"/>
  <c r="AP344" i="13"/>
  <c r="AP272" i="13"/>
  <c r="AP251" i="13"/>
  <c r="AP280" i="13"/>
  <c r="AP141" i="13"/>
  <c r="AP163" i="13"/>
  <c r="AD363" i="13"/>
  <c r="AO363" i="13" s="1"/>
  <c r="AP66" i="13"/>
  <c r="AP233" i="13"/>
  <c r="AP337" i="13"/>
  <c r="AP93" i="13"/>
  <c r="AP45" i="13"/>
  <c r="AP324" i="13"/>
  <c r="Z250" i="13"/>
  <c r="AA250" i="13" s="1"/>
  <c r="AO250" i="13" s="1"/>
  <c r="AP201" i="13"/>
  <c r="AN303" i="13"/>
  <c r="AP90" i="13"/>
  <c r="AP318" i="13"/>
  <c r="AP87" i="13"/>
  <c r="AP228" i="13"/>
  <c r="AP69" i="13"/>
  <c r="AP296" i="13"/>
  <c r="AP72" i="13"/>
  <c r="AP128" i="13"/>
  <c r="AP314" i="13"/>
  <c r="AP235" i="13"/>
  <c r="AP242" i="13"/>
  <c r="AP274" i="13"/>
  <c r="AO214" i="13"/>
  <c r="Z193" i="13"/>
  <c r="AP129" i="13"/>
  <c r="AP255" i="13"/>
  <c r="Z171" i="13"/>
  <c r="AN360" i="13"/>
  <c r="AP158" i="13"/>
  <c r="AP358" i="13"/>
  <c r="AP156" i="13"/>
  <c r="Z39" i="13"/>
  <c r="AP153" i="13"/>
  <c r="AP47" i="13"/>
  <c r="AP166" i="13"/>
  <c r="AP276" i="13"/>
  <c r="AP266" i="13"/>
  <c r="AO367" i="13"/>
  <c r="AP36" i="13"/>
  <c r="AO103" i="13"/>
  <c r="Z36" i="13"/>
  <c r="AO42" i="13"/>
  <c r="AP140" i="13"/>
  <c r="AP329" i="13"/>
  <c r="AP61" i="13"/>
  <c r="AP199" i="13"/>
  <c r="AP230" i="13"/>
  <c r="AP297" i="13"/>
  <c r="AP359" i="13"/>
  <c r="AP231" i="13"/>
  <c r="Z235" i="13"/>
  <c r="AA235" i="13" s="1"/>
  <c r="AO235" i="13" s="1"/>
  <c r="AN267" i="13"/>
  <c r="AP239" i="13"/>
  <c r="AP35" i="13"/>
  <c r="AP75" i="13"/>
  <c r="AP107" i="13"/>
  <c r="AP139" i="13"/>
  <c r="AN126" i="13"/>
  <c r="Z344" i="13"/>
  <c r="AA344" i="13" s="1"/>
  <c r="AO344" i="13" s="1"/>
  <c r="AP298" i="13"/>
  <c r="AA324" i="13"/>
  <c r="AO324" i="13" s="1"/>
  <c r="AP254" i="13"/>
  <c r="AP48" i="13"/>
  <c r="AN107" i="13"/>
  <c r="AP219" i="13"/>
  <c r="AP127" i="13"/>
  <c r="AD281" i="13"/>
  <c r="AO281" i="13" s="1"/>
  <c r="AQ281" i="13" s="1"/>
  <c r="AP121" i="13"/>
  <c r="AP168" i="13"/>
  <c r="AP143" i="13"/>
  <c r="AP304" i="13"/>
  <c r="AP290" i="13"/>
  <c r="AP19" i="13"/>
  <c r="AP50" i="13"/>
  <c r="AP313" i="13"/>
  <c r="AP176" i="13"/>
  <c r="AP270" i="13"/>
  <c r="AP336" i="13"/>
  <c r="AA209" i="13"/>
  <c r="AO209" i="13" s="1"/>
  <c r="AN209" i="13"/>
  <c r="AO116" i="13"/>
  <c r="AO248" i="13"/>
  <c r="AP55" i="13"/>
  <c r="AP192" i="13"/>
  <c r="Z239" i="13"/>
  <c r="AA239" i="13" s="1"/>
  <c r="AO239" i="13" s="1"/>
  <c r="AF219" i="13"/>
  <c r="AD21" i="13"/>
  <c r="AO21" i="13" s="1"/>
  <c r="AD105" i="13"/>
  <c r="AO105" i="13" s="1"/>
  <c r="AQ105" i="13" s="1"/>
  <c r="AO38" i="13"/>
  <c r="AP193" i="13"/>
  <c r="AP171" i="13"/>
  <c r="AN325" i="13"/>
  <c r="AJ336" i="13"/>
  <c r="AO336" i="13" s="1"/>
  <c r="AP13" i="13"/>
  <c r="AP43" i="13"/>
  <c r="AP186" i="13"/>
  <c r="AP237" i="13"/>
  <c r="AP159" i="13"/>
  <c r="AP291" i="13"/>
  <c r="AP312" i="13"/>
  <c r="AP307" i="13"/>
  <c r="AP299" i="13"/>
  <c r="AP130" i="13"/>
  <c r="AP8" i="13"/>
  <c r="AP173" i="13"/>
  <c r="Z186" i="13"/>
  <c r="AP203" i="13"/>
  <c r="AN154" i="13"/>
  <c r="AP68" i="13"/>
  <c r="AP114" i="13"/>
  <c r="AP368" i="13"/>
  <c r="AP172" i="13"/>
  <c r="AD14" i="13"/>
  <c r="AO14" i="13" s="1"/>
  <c r="AQ14" i="13" s="1"/>
  <c r="AP197" i="13"/>
  <c r="AP165" i="13"/>
  <c r="AC254" i="13"/>
  <c r="AD254" i="13" s="1"/>
  <c r="AO306" i="13"/>
  <c r="AN324" i="13"/>
  <c r="AP9" i="13"/>
  <c r="AP99" i="13"/>
  <c r="AP202" i="13"/>
  <c r="AP232" i="13"/>
  <c r="AF307" i="13"/>
  <c r="AP144" i="13"/>
  <c r="AP338" i="13"/>
  <c r="AP351" i="13"/>
  <c r="AO327" i="13"/>
  <c r="AP142" i="13"/>
  <c r="AP44" i="13"/>
  <c r="Z53" i="13"/>
  <c r="Z172" i="13"/>
  <c r="AN19" i="13"/>
  <c r="AN364" i="13"/>
  <c r="AO267" i="13"/>
  <c r="AN306" i="13"/>
  <c r="AN148" i="13"/>
  <c r="AP83" i="13"/>
  <c r="AP65" i="13"/>
  <c r="Z49" i="13"/>
  <c r="AO91" i="13"/>
  <c r="Z163" i="13"/>
  <c r="AN163" i="13" s="1"/>
  <c r="AN342" i="13"/>
  <c r="AP82" i="13"/>
  <c r="AP331" i="13"/>
  <c r="AP51" i="13"/>
  <c r="Z44" i="13"/>
  <c r="AP77" i="13"/>
  <c r="AD307" i="13"/>
  <c r="AO307" i="13" s="1"/>
  <c r="AC318" i="13"/>
  <c r="AN318" i="13" s="1"/>
  <c r="AD353" i="13"/>
  <c r="AO353" i="13" s="1"/>
  <c r="AQ353" i="13" s="1"/>
  <c r="AP17" i="13"/>
  <c r="AP205" i="13"/>
  <c r="AP341" i="13"/>
  <c r="AP23" i="13"/>
  <c r="AP62" i="13"/>
  <c r="AP94" i="13"/>
  <c r="AP285" i="13"/>
  <c r="AP319" i="13"/>
  <c r="AA175" i="13"/>
  <c r="AO175" i="13" s="1"/>
  <c r="AN175" i="13"/>
  <c r="AA238" i="13"/>
  <c r="AO238" i="13" s="1"/>
  <c r="AN238" i="13"/>
  <c r="AN109" i="13"/>
  <c r="AP177" i="13"/>
  <c r="AN368" i="13"/>
  <c r="AP32" i="13"/>
  <c r="AP112" i="13"/>
  <c r="AP18" i="13"/>
  <c r="Z297" i="13"/>
  <c r="AN297" i="13" s="1"/>
  <c r="Z43" i="13"/>
  <c r="AA43" i="13" s="1"/>
  <c r="AO43" i="13" s="1"/>
  <c r="AO46" i="13"/>
  <c r="AN100" i="13"/>
  <c r="AO185" i="13"/>
  <c r="Z231" i="13"/>
  <c r="AA231" i="13" s="1"/>
  <c r="AO231" i="13" s="1"/>
  <c r="Z242" i="13"/>
  <c r="AA242" i="13" s="1"/>
  <c r="AO242" i="13" s="1"/>
  <c r="AN270" i="13"/>
  <c r="AC341" i="13"/>
  <c r="AN341" i="13" s="1"/>
  <c r="AO146" i="13"/>
  <c r="AN273" i="13"/>
  <c r="AN312" i="13"/>
  <c r="AD359" i="13"/>
  <c r="AO359" i="13" s="1"/>
  <c r="AQ359" i="13" s="1"/>
  <c r="AO233" i="13"/>
  <c r="AO253" i="13"/>
  <c r="AP81" i="13"/>
  <c r="AP86" i="13"/>
  <c r="AP149" i="13"/>
  <c r="AP293" i="13"/>
  <c r="AP104" i="13"/>
  <c r="AP269" i="13"/>
  <c r="AP340" i="13"/>
  <c r="AP238" i="13"/>
  <c r="AO198" i="13"/>
  <c r="AO152" i="13"/>
  <c r="AQ152" i="13" s="1"/>
  <c r="AP147" i="13"/>
  <c r="AO125" i="13"/>
  <c r="AP12" i="13"/>
  <c r="AO196" i="13"/>
  <c r="AO255" i="13"/>
  <c r="AP84" i="13"/>
  <c r="AA148" i="13"/>
  <c r="AO148" i="13" s="1"/>
  <c r="AP27" i="13"/>
  <c r="AP40" i="13"/>
  <c r="Z45" i="13"/>
  <c r="AP52" i="13"/>
  <c r="AD169" i="13"/>
  <c r="AO169" i="13" s="1"/>
  <c r="AO83" i="13"/>
  <c r="AN125" i="13"/>
  <c r="AN97" i="13"/>
  <c r="AP175" i="13"/>
  <c r="AN352" i="13"/>
  <c r="AO193" i="13"/>
  <c r="AQ193" i="13" s="1"/>
  <c r="AP287" i="13"/>
  <c r="AP295" i="13"/>
  <c r="AO308" i="13"/>
  <c r="AO347" i="13"/>
  <c r="AN190" i="13"/>
  <c r="AP348" i="13"/>
  <c r="AO172" i="13"/>
  <c r="AQ172" i="13" s="1"/>
  <c r="AP167" i="13"/>
  <c r="AP277" i="13"/>
  <c r="AO187" i="13"/>
  <c r="AO232" i="13"/>
  <c r="AO201" i="13"/>
  <c r="AO67" i="13"/>
  <c r="AN224" i="13"/>
  <c r="AN205" i="13"/>
  <c r="AP119" i="13"/>
  <c r="AP211" i="13"/>
  <c r="AP136" i="13"/>
  <c r="AA352" i="13"/>
  <c r="AO352" i="13" s="1"/>
  <c r="AP109" i="13"/>
  <c r="AP89" i="13"/>
  <c r="Z228" i="13"/>
  <c r="AA228" i="13" s="1"/>
  <c r="AO228" i="13" s="1"/>
  <c r="AP103" i="13"/>
  <c r="AN81" i="13"/>
  <c r="AO217" i="13"/>
  <c r="AD261" i="13"/>
  <c r="AO261" i="13" s="1"/>
  <c r="AQ261" i="13" s="1"/>
  <c r="AN326" i="13"/>
  <c r="AN347" i="13"/>
  <c r="AP210" i="13"/>
  <c r="AP178" i="13"/>
  <c r="AP209" i="13"/>
  <c r="AP240" i="13"/>
  <c r="AP253" i="13"/>
  <c r="AP356" i="13"/>
  <c r="AD126" i="13"/>
  <c r="AO126" i="13" s="1"/>
  <c r="AP102" i="13"/>
  <c r="AP7" i="13"/>
  <c r="AO39" i="13"/>
  <c r="AQ39" i="13" s="1"/>
  <c r="Z159" i="13"/>
  <c r="AN201" i="13"/>
  <c r="AO323" i="13"/>
  <c r="AA147" i="13"/>
  <c r="AO147" i="13" s="1"/>
  <c r="AP174" i="13"/>
  <c r="AO135" i="13"/>
  <c r="AQ135" i="13" s="1"/>
  <c r="AO71" i="13"/>
  <c r="AN169" i="13"/>
  <c r="AC201" i="13"/>
  <c r="AO240" i="13"/>
  <c r="AN323" i="13"/>
  <c r="AO273" i="13"/>
  <c r="AO305" i="13"/>
  <c r="AO312" i="13"/>
  <c r="AN336" i="13"/>
  <c r="AP74" i="13"/>
  <c r="AP138" i="13"/>
  <c r="AP217" i="13"/>
  <c r="AP248" i="13"/>
  <c r="AP183" i="13"/>
  <c r="AA211" i="13"/>
  <c r="AO211" i="13" s="1"/>
  <c r="AN211" i="13"/>
  <c r="AD283" i="13"/>
  <c r="Z26" i="13"/>
  <c r="AN26" i="13" s="1"/>
  <c r="Z145" i="13"/>
  <c r="AN145" i="13" s="1"/>
  <c r="AP145" i="13"/>
  <c r="AA207" i="13"/>
  <c r="AO207" i="13" s="1"/>
  <c r="AQ207" i="13" s="1"/>
  <c r="AP207" i="13"/>
  <c r="Z63" i="13"/>
  <c r="AP63" i="13"/>
  <c r="AP220" i="13"/>
  <c r="Z220" i="13"/>
  <c r="AA220" i="13" s="1"/>
  <c r="AO220" i="13" s="1"/>
  <c r="AD346" i="13"/>
  <c r="Z157" i="13"/>
  <c r="AA157" i="13" s="1"/>
  <c r="AO157" i="13" s="1"/>
  <c r="AP157" i="13"/>
  <c r="Z183" i="13"/>
  <c r="AD277" i="13"/>
  <c r="AO143" i="13"/>
  <c r="Z370" i="13"/>
  <c r="AA370" i="13" s="1"/>
  <c r="AO370" i="13" s="1"/>
  <c r="AP370" i="13"/>
  <c r="Z122" i="13"/>
  <c r="AN122" i="13" s="1"/>
  <c r="AP122" i="13"/>
  <c r="Z88" i="13"/>
  <c r="AA88" i="13" s="1"/>
  <c r="AO88" i="13" s="1"/>
  <c r="AP259" i="13"/>
  <c r="Z207" i="13"/>
  <c r="AA254" i="13"/>
  <c r="AO19" i="13"/>
  <c r="AP85" i="13"/>
  <c r="AO219" i="13"/>
  <c r="Z66" i="13"/>
  <c r="AN66" i="13" s="1"/>
  <c r="Z90" i="13"/>
  <c r="AN90" i="13" s="1"/>
  <c r="AO130" i="13"/>
  <c r="AD50" i="13"/>
  <c r="AN50" i="13"/>
  <c r="AN351" i="13"/>
  <c r="AD351" i="13"/>
  <c r="AO351" i="13" s="1"/>
  <c r="AO44" i="13"/>
  <c r="AQ44" i="13" s="1"/>
  <c r="AP162" i="13"/>
  <c r="Z162" i="13"/>
  <c r="AN162" i="13" s="1"/>
  <c r="AC137" i="13"/>
  <c r="AD137" i="13" s="1"/>
  <c r="AO137" i="13" s="1"/>
  <c r="AP137" i="13"/>
  <c r="AN262" i="13"/>
  <c r="AC262" i="13"/>
  <c r="AD262" i="13"/>
  <c r="AO262" i="13" s="1"/>
  <c r="AP262" i="13"/>
  <c r="AA35" i="13"/>
  <c r="AN35" i="13"/>
  <c r="AA230" i="13"/>
  <c r="AO230" i="13" s="1"/>
  <c r="AN230" i="13"/>
  <c r="AO12" i="13"/>
  <c r="AP208" i="13"/>
  <c r="Z208" i="13"/>
  <c r="AA208" i="13" s="1"/>
  <c r="AO208" i="13" s="1"/>
  <c r="Z123" i="13"/>
  <c r="AP123" i="13"/>
  <c r="AA256" i="13"/>
  <c r="AO256" i="13" s="1"/>
  <c r="AN256" i="13"/>
  <c r="AP189" i="13"/>
  <c r="Z189" i="13"/>
  <c r="AA189" i="13" s="1"/>
  <c r="AO189" i="13" s="1"/>
  <c r="Z229" i="13"/>
  <c r="AA229" i="13" s="1"/>
  <c r="AO229" i="13" s="1"/>
  <c r="AP229" i="13"/>
  <c r="AD31" i="13"/>
  <c r="AO31" i="13" s="1"/>
  <c r="AN31" i="13"/>
  <c r="AA215" i="13"/>
  <c r="AO215" i="13" s="1"/>
  <c r="AN215" i="13"/>
  <c r="AA226" i="13"/>
  <c r="AO226" i="13" s="1"/>
  <c r="AN226" i="13"/>
  <c r="AN87" i="13"/>
  <c r="AD87" i="13"/>
  <c r="AO87" i="13" s="1"/>
  <c r="AO200" i="13"/>
  <c r="AN300" i="13"/>
  <c r="AD300" i="13"/>
  <c r="AO300" i="13" s="1"/>
  <c r="Z70" i="13"/>
  <c r="AN70" i="13" s="1"/>
  <c r="AP70" i="13"/>
  <c r="Z345" i="13"/>
  <c r="AA345" i="13" s="1"/>
  <c r="AP345" i="13"/>
  <c r="AC279" i="13"/>
  <c r="AN279" i="13" s="1"/>
  <c r="AP279" i="13"/>
  <c r="Z25" i="13"/>
  <c r="AA25" i="13" s="1"/>
  <c r="AO25" i="13" s="1"/>
  <c r="AP25" i="13"/>
  <c r="AA203" i="13"/>
  <c r="AO203" i="13" s="1"/>
  <c r="AN203" i="13"/>
  <c r="AD288" i="13"/>
  <c r="AD311" i="13"/>
  <c r="AA234" i="13"/>
  <c r="AO234" i="13" s="1"/>
  <c r="AN234" i="13"/>
  <c r="AA194" i="13"/>
  <c r="AO194" i="13" s="1"/>
  <c r="AQ194" i="13" s="1"/>
  <c r="Z194" i="13"/>
  <c r="AP194" i="13"/>
  <c r="AA181" i="13"/>
  <c r="AO181" i="13" s="1"/>
  <c r="AN181" i="13"/>
  <c r="AN77" i="13"/>
  <c r="AD77" i="13"/>
  <c r="AO77" i="13" s="1"/>
  <c r="Z346" i="13"/>
  <c r="AN346" i="13" s="1"/>
  <c r="AP346" i="13"/>
  <c r="AD340" i="13"/>
  <c r="Z37" i="13"/>
  <c r="AP37" i="13"/>
  <c r="Z51" i="13"/>
  <c r="AN33" i="13"/>
  <c r="AN289" i="13"/>
  <c r="AD289" i="13"/>
  <c r="AO289" i="13" s="1"/>
  <c r="Z29" i="13"/>
  <c r="AN29" i="13" s="1"/>
  <c r="AP29" i="13"/>
  <c r="AP335" i="13"/>
  <c r="AP164" i="13"/>
  <c r="Z164" i="13"/>
  <c r="AN164" i="13" s="1"/>
  <c r="AP39" i="13"/>
  <c r="AO167" i="13"/>
  <c r="AO177" i="13"/>
  <c r="AO35" i="13"/>
  <c r="AP188" i="13"/>
  <c r="AP67" i="13"/>
  <c r="AN73" i="13"/>
  <c r="AN146" i="13"/>
  <c r="AN240" i="13"/>
  <c r="AO264" i="13"/>
  <c r="AQ264" i="13" s="1"/>
  <c r="AO188" i="13"/>
  <c r="AQ188" i="13" s="1"/>
  <c r="AO243" i="13"/>
  <c r="AN265" i="13"/>
  <c r="AO197" i="13"/>
  <c r="Z271" i="13"/>
  <c r="AN271" i="13" s="1"/>
  <c r="AP26" i="13"/>
  <c r="Z65" i="13"/>
  <c r="AA65" i="13"/>
  <c r="AO65" i="13" s="1"/>
  <c r="AQ65" i="13" s="1"/>
  <c r="Z60" i="13"/>
  <c r="AA60" i="13" s="1"/>
  <c r="AO60" i="13" s="1"/>
  <c r="Z108" i="13"/>
  <c r="AA108" i="13"/>
  <c r="AO108" i="13" s="1"/>
  <c r="AQ108" i="13" s="1"/>
  <c r="Z260" i="13"/>
  <c r="AN260" i="13" s="1"/>
  <c r="Z32" i="13"/>
  <c r="AN32" i="13" s="1"/>
  <c r="Z20" i="13"/>
  <c r="AN20" i="13" s="1"/>
  <c r="AO186" i="13"/>
  <c r="AQ186" i="13" s="1"/>
  <c r="AA313" i="13"/>
  <c r="AO313" i="13" s="1"/>
  <c r="AQ313" i="13" s="1"/>
  <c r="Z313" i="13"/>
  <c r="AP88" i="13"/>
  <c r="Z136" i="13"/>
  <c r="AN136" i="13" s="1"/>
  <c r="Z299" i="13"/>
  <c r="AN299" i="13" s="1"/>
  <c r="AN130" i="13"/>
  <c r="Z293" i="13"/>
  <c r="AN293" i="13" s="1"/>
  <c r="Z7" i="13"/>
  <c r="AN7" i="13" s="1"/>
  <c r="Z151" i="13"/>
  <c r="AN151" i="13" s="1"/>
  <c r="Z133" i="13"/>
  <c r="AN133" i="13" s="1"/>
  <c r="Z319" i="13"/>
  <c r="AN319" i="13" s="1"/>
  <c r="AO85" i="13"/>
  <c r="AO224" i="13"/>
  <c r="AO192" i="13"/>
  <c r="AO330" i="13"/>
  <c r="Z113" i="13"/>
  <c r="AA113" i="13" s="1"/>
  <c r="AO113" i="13" s="1"/>
  <c r="Z98" i="13"/>
  <c r="AN98" i="13" s="1"/>
  <c r="Z96" i="13"/>
  <c r="AN96" i="13" s="1"/>
  <c r="Z322" i="13"/>
  <c r="AN322" i="13" s="1"/>
  <c r="Z134" i="13"/>
  <c r="AN134" i="13" s="1"/>
  <c r="Z335" i="13"/>
  <c r="AA335" i="13" s="1"/>
  <c r="AO335" i="13" s="1"/>
  <c r="Z10" i="13"/>
  <c r="AA10" i="13" s="1"/>
  <c r="Z316" i="13"/>
  <c r="AA316" i="13" s="1"/>
  <c r="Z369" i="13"/>
  <c r="AN369" i="13" s="1"/>
  <c r="Z64" i="13"/>
  <c r="AN64" i="13" s="1"/>
  <c r="AO33" i="13"/>
  <c r="AO49" i="13"/>
  <c r="AQ49" i="13" s="1"/>
  <c r="AP369" i="13"/>
  <c r="AO69" i="13"/>
  <c r="AN40" i="13"/>
  <c r="AN71" i="13"/>
  <c r="AP131" i="13"/>
  <c r="AN85" i="13"/>
  <c r="AO93" i="13"/>
  <c r="AP111" i="13"/>
  <c r="AO227" i="13"/>
  <c r="AD154" i="13"/>
  <c r="AO154" i="13" s="1"/>
  <c r="AN330" i="13"/>
  <c r="AO245" i="13"/>
  <c r="Z11" i="13"/>
  <c r="AN11" i="13" s="1"/>
  <c r="Z92" i="13"/>
  <c r="AN92" i="13" s="1"/>
  <c r="Z153" i="13"/>
  <c r="AN153" i="13" s="1"/>
  <c r="Z9" i="13"/>
  <c r="AA9" i="13" s="1"/>
  <c r="AO9" i="13" s="1"/>
  <c r="AG158" i="13"/>
  <c r="AF158" i="13"/>
  <c r="AP28" i="13"/>
  <c r="Z329" i="13"/>
  <c r="AN329" i="13" s="1"/>
  <c r="Z61" i="13"/>
  <c r="AA61" i="13"/>
  <c r="AO61" i="13" s="1"/>
  <c r="AQ61" i="13" s="1"/>
  <c r="AP96" i="13"/>
  <c r="Z78" i="13"/>
  <c r="AN78" i="13" s="1"/>
  <c r="Z110" i="13"/>
  <c r="AN110" i="13" s="1"/>
  <c r="Z301" i="13"/>
  <c r="AN301" i="13" s="1"/>
  <c r="AP15" i="13"/>
  <c r="Z104" i="13"/>
  <c r="AN104" i="13" s="1"/>
  <c r="AD161" i="13"/>
  <c r="AO161" i="13" s="1"/>
  <c r="AC161" i="13"/>
  <c r="AN161" i="13"/>
  <c r="Z141" i="13"/>
  <c r="AA141" i="13" s="1"/>
  <c r="AO141" i="13" s="1"/>
  <c r="AP64" i="13"/>
  <c r="AP33" i="13"/>
  <c r="AP41" i="13"/>
  <c r="AP49" i="13"/>
  <c r="AP53" i="13"/>
  <c r="AO36" i="13"/>
  <c r="AQ36" i="13" s="1"/>
  <c r="AO365" i="13"/>
  <c r="AO173" i="13"/>
  <c r="AP16" i="13"/>
  <c r="AN69" i="13"/>
  <c r="AP101" i="13"/>
  <c r="AN119" i="13"/>
  <c r="AO131" i="13"/>
  <c r="AP198" i="13"/>
  <c r="AP224" i="13"/>
  <c r="AP236" i="13"/>
  <c r="AP256" i="13"/>
  <c r="AN93" i="13"/>
  <c r="AN244" i="13"/>
  <c r="AO252" i="13"/>
  <c r="AD360" i="13"/>
  <c r="AO360" i="13" s="1"/>
  <c r="AP154" i="13"/>
  <c r="AO223" i="13"/>
  <c r="AO320" i="13"/>
  <c r="AQ320" i="13" s="1"/>
  <c r="AO237" i="13"/>
  <c r="Z121" i="13"/>
  <c r="AN121" i="13" s="1"/>
  <c r="AP76" i="13"/>
  <c r="AP98" i="13"/>
  <c r="AP132" i="13"/>
  <c r="AI225" i="13"/>
  <c r="AJ225" i="13"/>
  <c r="AO225" i="13" s="1"/>
  <c r="Z17" i="13"/>
  <c r="AN17" i="13" s="1"/>
  <c r="Z268" i="13"/>
  <c r="AN268" i="13" s="1"/>
  <c r="AP11" i="13"/>
  <c r="Z272" i="13"/>
  <c r="AN272" i="13" s="1"/>
  <c r="AP22" i="13"/>
  <c r="AA296" i="13"/>
  <c r="AO296" i="13" s="1"/>
  <c r="AQ296" i="13" s="1"/>
  <c r="Z296" i="13"/>
  <c r="Z112" i="13"/>
  <c r="AN112" i="13" s="1"/>
  <c r="Z356" i="13"/>
  <c r="AA356" i="13" s="1"/>
  <c r="Z86" i="13"/>
  <c r="AN86" i="13" s="1"/>
  <c r="AP20" i="13"/>
  <c r="Z343" i="13"/>
  <c r="AA343" i="13" s="1"/>
  <c r="AO343" i="13" s="1"/>
  <c r="Z18" i="13"/>
  <c r="AA18" i="13"/>
  <c r="AO18" i="13" s="1"/>
  <c r="AQ18" i="13" s="1"/>
  <c r="AP120" i="13"/>
  <c r="Z277" i="13"/>
  <c r="AA277" i="13" s="1"/>
  <c r="Z332" i="13"/>
  <c r="AA332" i="13" s="1"/>
  <c r="AO332" i="13" s="1"/>
  <c r="AO75" i="13"/>
  <c r="AO206" i="13"/>
  <c r="AO205" i="13"/>
  <c r="AI218" i="13"/>
  <c r="AJ218" i="13"/>
  <c r="AO218" i="13" s="1"/>
  <c r="Z28" i="13"/>
  <c r="AN28" i="13" s="1"/>
  <c r="Z102" i="13"/>
  <c r="AN102" i="13" s="1"/>
  <c r="Z350" i="13"/>
  <c r="AA350" i="13" s="1"/>
  <c r="AO58" i="13"/>
  <c r="AO47" i="13"/>
  <c r="AP71" i="13"/>
  <c r="AO101" i="13"/>
  <c r="AO236" i="13"/>
  <c r="AO244" i="13"/>
  <c r="AN308" i="13"/>
  <c r="Z76" i="13"/>
  <c r="AN76" i="13" s="1"/>
  <c r="Z132" i="13"/>
  <c r="AN132" i="13" s="1"/>
  <c r="Z106" i="13"/>
  <c r="AN106" i="13" s="1"/>
  <c r="Z315" i="13"/>
  <c r="AN315" i="13" s="1"/>
  <c r="AP34" i="13"/>
  <c r="AP38" i="13"/>
  <c r="AP58" i="13"/>
  <c r="AN41" i="13"/>
  <c r="AN57" i="13"/>
  <c r="AO95" i="13"/>
  <c r="AP365" i="13"/>
  <c r="AP170" i="13"/>
  <c r="Z182" i="13"/>
  <c r="AA182" i="13" s="1"/>
  <c r="AO182" i="13" s="1"/>
  <c r="AN89" i="13"/>
  <c r="AN101" i="13"/>
  <c r="AP191" i="13"/>
  <c r="AP206" i="13"/>
  <c r="AP214" i="13"/>
  <c r="AP218" i="13"/>
  <c r="AP245" i="13"/>
  <c r="AO55" i="13"/>
  <c r="AN67" i="13"/>
  <c r="AP79" i="13"/>
  <c r="AN115" i="13"/>
  <c r="AP161" i="13"/>
  <c r="AP169" i="13"/>
  <c r="AP73" i="13"/>
  <c r="AN213" i="13"/>
  <c r="AO221" i="13"/>
  <c r="AN309" i="13"/>
  <c r="AD321" i="13"/>
  <c r="AO321" i="13" s="1"/>
  <c r="AQ321" i="13" s="1"/>
  <c r="AP350" i="13"/>
  <c r="AO212" i="13"/>
  <c r="AN287" i="13"/>
  <c r="AP316" i="13"/>
  <c r="AP322" i="13"/>
  <c r="AP133" i="13"/>
  <c r="AO202" i="13"/>
  <c r="AO249" i="13"/>
  <c r="Z366" i="13"/>
  <c r="AN366" i="13" s="1"/>
  <c r="Z68" i="13"/>
  <c r="AA68" i="13" s="1"/>
  <c r="AO68" i="13" s="1"/>
  <c r="Z140" i="13"/>
  <c r="AN140" i="13" s="1"/>
  <c r="Z82" i="13"/>
  <c r="AN82" i="13" s="1"/>
  <c r="Z138" i="13"/>
  <c r="AN138" i="13" s="1"/>
  <c r="Z331" i="13"/>
  <c r="AA331" i="13" s="1"/>
  <c r="AO331" i="13" s="1"/>
  <c r="AP106" i="13"/>
  <c r="Z13" i="13"/>
  <c r="AN13" i="13" s="1"/>
  <c r="Z361" i="13"/>
  <c r="AA361" i="13" s="1"/>
  <c r="AO361" i="13" s="1"/>
  <c r="Z72" i="13"/>
  <c r="AN72" i="13" s="1"/>
  <c r="AA128" i="13"/>
  <c r="AO128" i="13" s="1"/>
  <c r="AQ128" i="13" s="1"/>
  <c r="Z128" i="13"/>
  <c r="Z280" i="13"/>
  <c r="AN280" i="13" s="1"/>
  <c r="AP92" i="13"/>
  <c r="AP118" i="13"/>
  <c r="Z275" i="13"/>
  <c r="AN275" i="13" s="1"/>
  <c r="Z337" i="13"/>
  <c r="AN337" i="13" s="1"/>
  <c r="Z358" i="13"/>
  <c r="AN358" i="13" s="1"/>
  <c r="Z340" i="13"/>
  <c r="AA340" i="13" s="1"/>
  <c r="Z291" i="13"/>
  <c r="AA291" i="13" s="1"/>
  <c r="AO291" i="13" s="1"/>
  <c r="AO199" i="13"/>
  <c r="AO190" i="13"/>
  <c r="Z124" i="13"/>
  <c r="AN124" i="13" s="1"/>
  <c r="Z288" i="13"/>
  <c r="AN288" i="13" s="1"/>
  <c r="Z259" i="13"/>
  <c r="AA259" i="13" s="1"/>
  <c r="Z15" i="13"/>
  <c r="AN15" i="13" s="1"/>
  <c r="Z269" i="13"/>
  <c r="AN269" i="13" s="1"/>
  <c r="AO53" i="13"/>
  <c r="AQ53" i="13" s="1"/>
  <c r="AO155" i="13"/>
  <c r="AO81" i="13"/>
  <c r="AN202" i="13"/>
  <c r="Z74" i="13"/>
  <c r="AN74" i="13" s="1"/>
  <c r="Z283" i="13"/>
  <c r="AN283" i="13" s="1"/>
  <c r="Z22" i="13"/>
  <c r="AN22" i="13" s="1"/>
  <c r="Z118" i="13"/>
  <c r="AN118" i="13" s="1"/>
  <c r="Z142" i="13"/>
  <c r="AN142" i="13" s="1"/>
  <c r="Z266" i="13"/>
  <c r="AA266" i="13" s="1"/>
  <c r="AO266" i="13" s="1"/>
  <c r="Z120" i="13"/>
  <c r="AN120" i="13" s="1"/>
  <c r="Z290" i="13"/>
  <c r="AN290" i="13" s="1"/>
  <c r="Z117" i="13"/>
  <c r="AA117" i="13" s="1"/>
  <c r="AO117" i="13" s="1"/>
  <c r="Z311" i="13"/>
  <c r="AA311" i="13" s="1"/>
  <c r="AP110" i="13"/>
  <c r="Z34" i="13"/>
  <c r="AD41" i="13"/>
  <c r="AO41" i="13" s="1"/>
  <c r="AO57" i="13"/>
  <c r="AD176" i="13"/>
  <c r="AN52" i="13"/>
  <c r="AP91" i="13"/>
  <c r="Z191" i="13"/>
  <c r="AN79" i="13"/>
  <c r="AP97" i="13"/>
  <c r="AD73" i="13"/>
  <c r="AO73" i="13" s="1"/>
  <c r="AO204" i="13"/>
  <c r="AO213" i="13"/>
  <c r="AP288" i="13"/>
  <c r="AP311" i="13"/>
  <c r="AN327" i="13"/>
  <c r="AN333" i="13"/>
  <c r="AD339" i="13"/>
  <c r="AO339" i="13" s="1"/>
  <c r="AQ339" i="13" s="1"/>
  <c r="AD345" i="13"/>
  <c r="AD350" i="13"/>
  <c r="AD362" i="13"/>
  <c r="AO362" i="13" s="1"/>
  <c r="AQ362" i="13" s="1"/>
  <c r="AO195" i="13"/>
  <c r="AO251" i="13"/>
  <c r="AD259" i="13"/>
  <c r="AD265" i="13"/>
  <c r="AO265" i="13" s="1"/>
  <c r="AP271" i="13"/>
  <c r="AP283" i="13"/>
  <c r="AN305" i="13"/>
  <c r="AN310" i="13"/>
  <c r="AD316" i="13"/>
  <c r="AD322" i="13"/>
  <c r="AD328" i="13"/>
  <c r="AO328" i="13" s="1"/>
  <c r="AQ328" i="13" s="1"/>
  <c r="AO222" i="13"/>
  <c r="Z129" i="13"/>
  <c r="AN129" i="13" s="1"/>
  <c r="AP60" i="13"/>
  <c r="Z84" i="13"/>
  <c r="AN84" i="13" s="1"/>
  <c r="AP108" i="13"/>
  <c r="AO171" i="13"/>
  <c r="AQ171" i="13" s="1"/>
  <c r="Z114" i="13"/>
  <c r="AN114" i="13" s="1"/>
  <c r="Z24" i="13"/>
  <c r="AN24" i="13" s="1"/>
  <c r="AP24" i="13"/>
  <c r="Z276" i="13"/>
  <c r="AN276" i="13" s="1"/>
  <c r="AG368" i="13"/>
  <c r="AO368" i="13" s="1"/>
  <c r="AF368" i="13"/>
  <c r="AP366" i="13"/>
  <c r="Z30" i="13"/>
  <c r="AN30" i="13" s="1"/>
  <c r="Z314" i="13"/>
  <c r="AA314" i="13" s="1"/>
  <c r="AO314" i="13" s="1"/>
  <c r="Z304" i="13"/>
  <c r="AN304" i="13" s="1"/>
  <c r="Z62" i="13"/>
  <c r="AN62" i="13" s="1"/>
  <c r="Z94" i="13"/>
  <c r="AA94" i="13"/>
  <c r="AO94" i="13" s="1"/>
  <c r="AQ94" i="13" s="1"/>
  <c r="AP124" i="13"/>
  <c r="Z149" i="13"/>
  <c r="AN149" i="13" s="1"/>
  <c r="Z355" i="13"/>
  <c r="AN355" i="13" s="1"/>
  <c r="Z282" i="13"/>
  <c r="AN282" i="13" s="1"/>
  <c r="Z274" i="13"/>
  <c r="AN274" i="13" s="1"/>
  <c r="AP78" i="13"/>
  <c r="Z144" i="13"/>
  <c r="AN144" i="13" s="1"/>
  <c r="Z338" i="13"/>
  <c r="AA338" i="13"/>
  <c r="AO338" i="13" s="1"/>
  <c r="AQ338" i="13" s="1"/>
  <c r="Z298" i="13"/>
  <c r="AN298" i="13" s="1"/>
  <c r="Z285" i="13"/>
  <c r="AA285" i="13" s="1"/>
  <c r="AO285" i="13" s="1"/>
  <c r="AN187" i="13"/>
  <c r="AO99" i="13"/>
  <c r="AO257" i="13"/>
  <c r="AA168" i="13"/>
  <c r="AO168" i="13" s="1"/>
  <c r="AN168" i="13"/>
  <c r="AO79" i="13"/>
  <c r="AD292" i="13"/>
  <c r="AO292" i="13" s="1"/>
  <c r="AQ292" i="13" s="1"/>
  <c r="AN199" i="13"/>
  <c r="AO216" i="13"/>
  <c r="AN367" i="13"/>
  <c r="AO247" i="13"/>
  <c r="AN255" i="13"/>
  <c r="AN206" i="13"/>
  <c r="AO246" i="13"/>
  <c r="AO210" i="13"/>
  <c r="AN218" i="13"/>
  <c r="AN233" i="13"/>
  <c r="AO241" i="13"/>
  <c r="AN249" i="13"/>
  <c r="AD8" i="13"/>
  <c r="AO8" i="13" s="1"/>
  <c r="AN8" i="13"/>
  <c r="AD23" i="13"/>
  <c r="AO23" i="13" s="1"/>
  <c r="AN23" i="13"/>
  <c r="AN58" i="13"/>
  <c r="AN48" i="13"/>
  <c r="AN95" i="13"/>
  <c r="AO107" i="13"/>
  <c r="AA158" i="13"/>
  <c r="AN158" i="13"/>
  <c r="AA176" i="13"/>
  <c r="AN176" i="13"/>
  <c r="AN38" i="13"/>
  <c r="AO40" i="13"/>
  <c r="AN47" i="13"/>
  <c r="AO52" i="13"/>
  <c r="AN91" i="13"/>
  <c r="AN173" i="13"/>
  <c r="AO50" i="13"/>
  <c r="AN55" i="13"/>
  <c r="AN103" i="13"/>
  <c r="AD127" i="13"/>
  <c r="AO127" i="13" s="1"/>
  <c r="AN127" i="13"/>
  <c r="AD139" i="13"/>
  <c r="AO139" i="13" s="1"/>
  <c r="AN139" i="13"/>
  <c r="AO111" i="13"/>
  <c r="AN212" i="13"/>
  <c r="AN227" i="13"/>
  <c r="AN243" i="13"/>
  <c r="AN143" i="13"/>
  <c r="AN197" i="13"/>
  <c r="AN222" i="13"/>
  <c r="AN237" i="13"/>
  <c r="AN253" i="13"/>
  <c r="AD27" i="13"/>
  <c r="AO27" i="13" s="1"/>
  <c r="AN27" i="13"/>
  <c r="AN46" i="13"/>
  <c r="AN56" i="13"/>
  <c r="AO165" i="13"/>
  <c r="AO179" i="13"/>
  <c r="AD16" i="13"/>
  <c r="AO16" i="13" s="1"/>
  <c r="AN16" i="13"/>
  <c r="AO48" i="13"/>
  <c r="AN83" i="13"/>
  <c r="AA166" i="13"/>
  <c r="AO166" i="13" s="1"/>
  <c r="AN166" i="13"/>
  <c r="AA170" i="13"/>
  <c r="AO170" i="13" s="1"/>
  <c r="AN170" i="13"/>
  <c r="AA180" i="13"/>
  <c r="AO180" i="13" s="1"/>
  <c r="AN180" i="13"/>
  <c r="AN155" i="13"/>
  <c r="AN165" i="13"/>
  <c r="AO34" i="13"/>
  <c r="AQ34" i="13" s="1"/>
  <c r="AN365" i="13"/>
  <c r="AN12" i="13"/>
  <c r="AN75" i="13"/>
  <c r="AN99" i="13"/>
  <c r="AN196" i="13"/>
  <c r="AN217" i="13"/>
  <c r="AN232" i="13"/>
  <c r="AN248" i="13"/>
  <c r="AN216" i="13"/>
  <c r="AN247" i="13"/>
  <c r="AN198" i="13"/>
  <c r="AN219" i="13"/>
  <c r="AN246" i="13"/>
  <c r="AO191" i="13"/>
  <c r="AQ191" i="13" s="1"/>
  <c r="AN210" i="13"/>
  <c r="AN225" i="13"/>
  <c r="AN241" i="13"/>
  <c r="AN257" i="13"/>
  <c r="AN42" i="13"/>
  <c r="AO56" i="13"/>
  <c r="AO100" i="13"/>
  <c r="AN116" i="13"/>
  <c r="AD10" i="13"/>
  <c r="AD29" i="13"/>
  <c r="AO54" i="13"/>
  <c r="AQ54" i="13" s="1"/>
  <c r="AO119" i="13"/>
  <c r="AA156" i="13"/>
  <c r="AO156" i="13" s="1"/>
  <c r="AN156" i="13"/>
  <c r="AA160" i="13"/>
  <c r="AO160" i="13" s="1"/>
  <c r="AN160" i="13"/>
  <c r="AA174" i="13"/>
  <c r="AO174" i="13" s="1"/>
  <c r="AN174" i="13"/>
  <c r="AA178" i="13"/>
  <c r="AO178" i="13" s="1"/>
  <c r="AN178" i="13"/>
  <c r="AA184" i="13"/>
  <c r="AO184" i="13" s="1"/>
  <c r="AN184" i="13"/>
  <c r="AD89" i="13"/>
  <c r="AO89" i="13" s="1"/>
  <c r="AO115" i="13"/>
  <c r="AN150" i="13"/>
  <c r="AN167" i="13"/>
  <c r="AN177" i="13"/>
  <c r="AN185" i="13"/>
  <c r="AD97" i="13"/>
  <c r="AO97" i="13" s="1"/>
  <c r="AD109" i="13"/>
  <c r="AO109" i="13" s="1"/>
  <c r="AN111" i="13"/>
  <c r="AN200" i="13"/>
  <c r="AN204" i="13"/>
  <c r="AN221" i="13"/>
  <c r="AN236" i="13"/>
  <c r="AN252" i="13"/>
  <c r="AD270" i="13"/>
  <c r="AO270" i="13" s="1"/>
  <c r="AD286" i="13"/>
  <c r="AO286" i="13" s="1"/>
  <c r="AQ286" i="13" s="1"/>
  <c r="AD294" i="13"/>
  <c r="AO294" i="13" s="1"/>
  <c r="AQ294" i="13" s="1"/>
  <c r="AD302" i="13"/>
  <c r="AO302" i="13" s="1"/>
  <c r="AQ302" i="13" s="1"/>
  <c r="AD309" i="13"/>
  <c r="AO309" i="13" s="1"/>
  <c r="AD317" i="13"/>
  <c r="AO317" i="13" s="1"/>
  <c r="AQ317" i="13" s="1"/>
  <c r="AD325" i="13"/>
  <c r="AO325" i="13" s="1"/>
  <c r="AD333" i="13"/>
  <c r="AO333" i="13" s="1"/>
  <c r="AD348" i="13"/>
  <c r="AO348" i="13" s="1"/>
  <c r="AQ348" i="13" s="1"/>
  <c r="AD356" i="13"/>
  <c r="AD364" i="13"/>
  <c r="AO364" i="13" s="1"/>
  <c r="AN195" i="13"/>
  <c r="AN251" i="13"/>
  <c r="AN192" i="13"/>
  <c r="AN223" i="13"/>
  <c r="AD263" i="13"/>
  <c r="AO263" i="13" s="1"/>
  <c r="AQ263" i="13" s="1"/>
  <c r="AD271" i="13"/>
  <c r="AD287" i="13"/>
  <c r="AO287" i="13" s="1"/>
  <c r="AD295" i="13"/>
  <c r="AO295" i="13" s="1"/>
  <c r="AQ295" i="13" s="1"/>
  <c r="AD303" i="13"/>
  <c r="AO303" i="13" s="1"/>
  <c r="AD310" i="13"/>
  <c r="AO310" i="13" s="1"/>
  <c r="AD326" i="13"/>
  <c r="AO326" i="13" s="1"/>
  <c r="AD334" i="13"/>
  <c r="AO334" i="13" s="1"/>
  <c r="AQ334" i="13" s="1"/>
  <c r="AD342" i="13"/>
  <c r="AO342" i="13" s="1"/>
  <c r="AD349" i="13"/>
  <c r="AO349" i="13" s="1"/>
  <c r="AQ349" i="13" s="1"/>
  <c r="AD357" i="13"/>
  <c r="AO357" i="13" s="1"/>
  <c r="AQ357" i="13" s="1"/>
  <c r="AN131" i="13"/>
  <c r="AD133" i="13"/>
  <c r="AN147" i="13"/>
  <c r="AN214" i="13"/>
  <c r="AN245" i="13"/>
  <c r="BO364" i="3"/>
  <c r="AJ364" i="3"/>
  <c r="BO363" i="3"/>
  <c r="AJ363" i="3"/>
  <c r="BO362" i="3"/>
  <c r="AJ362" i="3"/>
  <c r="BO361" i="3"/>
  <c r="AJ361" i="3"/>
  <c r="BO360" i="3"/>
  <c r="AJ360" i="3"/>
  <c r="BO359" i="3"/>
  <c r="AJ359" i="3"/>
  <c r="BO357" i="3"/>
  <c r="AJ357" i="3"/>
  <c r="CT356" i="3"/>
  <c r="BO356" i="3"/>
  <c r="AJ356" i="3"/>
  <c r="BO355" i="3"/>
  <c r="AJ355" i="3"/>
  <c r="BO354" i="3"/>
  <c r="BP354" i="3" s="1"/>
  <c r="N354" i="13" s="1"/>
  <c r="AB354" i="13" s="1"/>
  <c r="AC354" i="13" s="1"/>
  <c r="AD354" i="13" s="1"/>
  <c r="AJ354" i="3"/>
  <c r="AK354" i="3" s="1"/>
  <c r="K354" i="13" s="1"/>
  <c r="BO353" i="3"/>
  <c r="AJ353" i="3"/>
  <c r="CT352" i="3"/>
  <c r="BO352" i="3"/>
  <c r="AJ352" i="3"/>
  <c r="BO351" i="3"/>
  <c r="AJ351" i="3"/>
  <c r="CT350" i="3"/>
  <c r="BO350" i="3"/>
  <c r="AJ350" i="3"/>
  <c r="BO349" i="3"/>
  <c r="AJ349" i="3"/>
  <c r="BO348" i="3"/>
  <c r="AJ348" i="3"/>
  <c r="BO347" i="3"/>
  <c r="AJ347" i="3"/>
  <c r="BO346" i="3"/>
  <c r="AJ346" i="3"/>
  <c r="CT345" i="3"/>
  <c r="BO345" i="3"/>
  <c r="AJ345" i="3"/>
  <c r="BO344" i="3"/>
  <c r="AJ344" i="3"/>
  <c r="BO343" i="3"/>
  <c r="AJ343" i="3"/>
  <c r="BO342" i="3"/>
  <c r="AJ342" i="3"/>
  <c r="CT341" i="3"/>
  <c r="BO341" i="3"/>
  <c r="AJ341" i="3"/>
  <c r="BO340" i="3"/>
  <c r="AJ340" i="3"/>
  <c r="BO339" i="3"/>
  <c r="BO338" i="3"/>
  <c r="BO337" i="3"/>
  <c r="AJ339" i="3"/>
  <c r="AJ338" i="3"/>
  <c r="AA258" i="13" l="1"/>
  <c r="AO258" i="13" s="1"/>
  <c r="AQ258" i="13" s="1"/>
  <c r="AQ100" i="13"/>
  <c r="AA315" i="13"/>
  <c r="AO315" i="13" s="1"/>
  <c r="AQ315" i="13" s="1"/>
  <c r="AO254" i="13"/>
  <c r="AQ19" i="13"/>
  <c r="AQ91" i="13"/>
  <c r="AN254" i="13"/>
  <c r="AQ367" i="13"/>
  <c r="AQ47" i="13"/>
  <c r="AQ342" i="13"/>
  <c r="AQ307" i="13"/>
  <c r="AQ52" i="13"/>
  <c r="AQ179" i="13"/>
  <c r="AA72" i="13"/>
  <c r="AO72" i="13" s="1"/>
  <c r="AQ72" i="13" s="1"/>
  <c r="AQ21" i="13"/>
  <c r="AQ167" i="13"/>
  <c r="AQ119" i="13"/>
  <c r="AQ126" i="13"/>
  <c r="AQ363" i="13"/>
  <c r="AA162" i="13"/>
  <c r="AO162" i="13" s="1"/>
  <c r="AQ162" i="13" s="1"/>
  <c r="AA110" i="13"/>
  <c r="AO110" i="13" s="1"/>
  <c r="AQ110" i="13" s="1"/>
  <c r="AA114" i="13"/>
  <c r="AO114" i="13" s="1"/>
  <c r="AQ114" i="13" s="1"/>
  <c r="AQ352" i="13"/>
  <c r="AQ109" i="13"/>
  <c r="AQ217" i="13"/>
  <c r="AQ209" i="13"/>
  <c r="AQ175" i="13"/>
  <c r="AQ327" i="13"/>
  <c r="AQ107" i="13"/>
  <c r="AQ255" i="13"/>
  <c r="AQ35" i="13"/>
  <c r="AQ324" i="13"/>
  <c r="AQ196" i="13"/>
  <c r="AQ214" i="13"/>
  <c r="AQ303" i="13"/>
  <c r="AQ368" i="13"/>
  <c r="AQ205" i="13"/>
  <c r="AA163" i="13"/>
  <c r="AO163" i="13" s="1"/>
  <c r="AQ163" i="13" s="1"/>
  <c r="AN250" i="13"/>
  <c r="AQ250" i="13" s="1"/>
  <c r="AO158" i="13"/>
  <c r="AQ158" i="13" s="1"/>
  <c r="AQ103" i="13"/>
  <c r="AN239" i="13"/>
  <c r="AQ239" i="13" s="1"/>
  <c r="AN361" i="13"/>
  <c r="AQ361" i="13" s="1"/>
  <c r="AQ227" i="13"/>
  <c r="AN228" i="13"/>
  <c r="AQ228" i="13" s="1"/>
  <c r="AQ212" i="13"/>
  <c r="AO176" i="13"/>
  <c r="AQ176" i="13" s="1"/>
  <c r="AA304" i="13"/>
  <c r="AO304" i="13" s="1"/>
  <c r="AQ304" i="13" s="1"/>
  <c r="AQ81" i="13"/>
  <c r="AA275" i="13"/>
  <c r="AO275" i="13" s="1"/>
  <c r="AQ275" i="13" s="1"/>
  <c r="AN291" i="13"/>
  <c r="AQ291" i="13" s="1"/>
  <c r="AQ224" i="13"/>
  <c r="AQ238" i="13"/>
  <c r="AQ240" i="13"/>
  <c r="AQ87" i="13"/>
  <c r="AQ305" i="13"/>
  <c r="AQ38" i="13"/>
  <c r="AQ360" i="13"/>
  <c r="AQ125" i="13"/>
  <c r="AA319" i="13"/>
  <c r="AO319" i="13" s="1"/>
  <c r="AQ319" i="13" s="1"/>
  <c r="AA260" i="13"/>
  <c r="AO260" i="13" s="1"/>
  <c r="AQ260" i="13" s="1"/>
  <c r="AA271" i="13"/>
  <c r="AO271" i="13" s="1"/>
  <c r="AQ271" i="13" s="1"/>
  <c r="AQ273" i="13"/>
  <c r="AQ187" i="13"/>
  <c r="AQ325" i="13"/>
  <c r="AA7" i="13"/>
  <c r="AO7" i="13" s="1"/>
  <c r="AQ7" i="13" s="1"/>
  <c r="AQ31" i="13"/>
  <c r="AQ154" i="13"/>
  <c r="AD279" i="13"/>
  <c r="AO279" i="13" s="1"/>
  <c r="AQ279" i="13" s="1"/>
  <c r="AQ46" i="13"/>
  <c r="AA82" i="13"/>
  <c r="AO82" i="13" s="1"/>
  <c r="AQ82" i="13" s="1"/>
  <c r="AN332" i="13"/>
  <c r="AQ332" i="13" s="1"/>
  <c r="AQ267" i="13"/>
  <c r="AN344" i="13"/>
  <c r="AQ344" i="13" s="1"/>
  <c r="AQ42" i="13"/>
  <c r="AQ177" i="13"/>
  <c r="AQ219" i="13"/>
  <c r="AQ116" i="13"/>
  <c r="AQ143" i="13"/>
  <c r="AN331" i="13"/>
  <c r="AQ331" i="13" s="1"/>
  <c r="AA28" i="13"/>
  <c r="AO28" i="13" s="1"/>
  <c r="AQ28" i="13" s="1"/>
  <c r="AA17" i="13"/>
  <c r="AO17" i="13" s="1"/>
  <c r="AQ17" i="13" s="1"/>
  <c r="AQ69" i="13"/>
  <c r="AQ351" i="13"/>
  <c r="AQ50" i="13"/>
  <c r="AQ203" i="13"/>
  <c r="AQ148" i="13"/>
  <c r="AQ204" i="13"/>
  <c r="AQ75" i="13"/>
  <c r="AQ58" i="13"/>
  <c r="AQ300" i="13"/>
  <c r="AQ306" i="13"/>
  <c r="AN235" i="13"/>
  <c r="AQ235" i="13" s="1"/>
  <c r="AN157" i="13"/>
  <c r="AQ157" i="13" s="1"/>
  <c r="AQ173" i="13"/>
  <c r="AQ168" i="13"/>
  <c r="AQ336" i="13"/>
  <c r="AQ67" i="13"/>
  <c r="AA280" i="13"/>
  <c r="AO280" i="13" s="1"/>
  <c r="AQ280" i="13" s="1"/>
  <c r="AO350" i="13"/>
  <c r="AQ206" i="13"/>
  <c r="AN266" i="13"/>
  <c r="AQ266" i="13" s="1"/>
  <c r="AQ131" i="13"/>
  <c r="AQ71" i="13"/>
  <c r="AQ232" i="13"/>
  <c r="AN182" i="13"/>
  <c r="AQ182" i="13" s="1"/>
  <c r="AN208" i="13"/>
  <c r="AQ208" i="13" s="1"/>
  <c r="AN316" i="13"/>
  <c r="AN242" i="13"/>
  <c r="AQ242" i="13" s="1"/>
  <c r="AQ48" i="13"/>
  <c r="AQ243" i="13"/>
  <c r="AA358" i="13"/>
  <c r="AO358" i="13" s="1"/>
  <c r="AQ358" i="13" s="1"/>
  <c r="AQ308" i="13"/>
  <c r="AA301" i="13"/>
  <c r="AO301" i="13" s="1"/>
  <c r="AQ301" i="13" s="1"/>
  <c r="AA329" i="13"/>
  <c r="AO329" i="13" s="1"/>
  <c r="AQ329" i="13" s="1"/>
  <c r="AA92" i="13"/>
  <c r="AO92" i="13" s="1"/>
  <c r="AQ92" i="13" s="1"/>
  <c r="AA369" i="13"/>
  <c r="AO369" i="13" s="1"/>
  <c r="AQ369" i="13" s="1"/>
  <c r="AA20" i="13"/>
  <c r="AO20" i="13" s="1"/>
  <c r="AQ20" i="13" s="1"/>
  <c r="AQ312" i="13"/>
  <c r="AA297" i="13"/>
  <c r="AO297" i="13" s="1"/>
  <c r="AQ297" i="13" s="1"/>
  <c r="AQ347" i="13"/>
  <c r="AQ253" i="13"/>
  <c r="AN141" i="13"/>
  <c r="AQ141" i="13" s="1"/>
  <c r="AD318" i="13"/>
  <c r="AO318" i="13" s="1"/>
  <c r="AQ318" i="13" s="1"/>
  <c r="AQ195" i="13"/>
  <c r="AQ200" i="13"/>
  <c r="AQ12" i="13"/>
  <c r="AN43" i="13"/>
  <c r="AQ43" i="13" s="1"/>
  <c r="AQ73" i="13"/>
  <c r="AA269" i="13"/>
  <c r="AO269" i="13" s="1"/>
  <c r="AQ269" i="13" s="1"/>
  <c r="AA140" i="13"/>
  <c r="AO140" i="13" s="1"/>
  <c r="AQ140" i="13" s="1"/>
  <c r="AA102" i="13"/>
  <c r="AO102" i="13" s="1"/>
  <c r="AQ102" i="13" s="1"/>
  <c r="AA151" i="13"/>
  <c r="AO151" i="13" s="1"/>
  <c r="AQ151" i="13" s="1"/>
  <c r="AN137" i="13"/>
  <c r="AQ137" i="13" s="1"/>
  <c r="AQ169" i="13"/>
  <c r="AQ185" i="13"/>
  <c r="AQ326" i="13"/>
  <c r="AN220" i="13"/>
  <c r="AQ220" i="13" s="1"/>
  <c r="AQ198" i="13"/>
  <c r="AN113" i="13"/>
  <c r="AQ113" i="13" s="1"/>
  <c r="AQ364" i="13"/>
  <c r="AQ265" i="13"/>
  <c r="AQ41" i="13"/>
  <c r="AN343" i="13"/>
  <c r="AQ343" i="13" s="1"/>
  <c r="AQ236" i="13"/>
  <c r="AQ221" i="13"/>
  <c r="AQ55" i="13"/>
  <c r="AN370" i="13"/>
  <c r="AQ370" i="13" s="1"/>
  <c r="AQ248" i="13"/>
  <c r="AA153" i="13"/>
  <c r="AO153" i="13" s="1"/>
  <c r="AQ153" i="13" s="1"/>
  <c r="AQ33" i="13"/>
  <c r="AA322" i="13"/>
  <c r="AO322" i="13" s="1"/>
  <c r="AQ322" i="13" s="1"/>
  <c r="AQ146" i="13"/>
  <c r="AN311" i="13"/>
  <c r="AQ256" i="13"/>
  <c r="AQ225" i="13"/>
  <c r="AN60" i="13"/>
  <c r="AQ60" i="13" s="1"/>
  <c r="AN277" i="13"/>
  <c r="AQ251" i="13"/>
  <c r="AQ245" i="13"/>
  <c r="AQ83" i="13"/>
  <c r="AQ237" i="13"/>
  <c r="AN189" i="13"/>
  <c r="AQ189" i="13" s="1"/>
  <c r="AA282" i="13"/>
  <c r="AO282" i="13" s="1"/>
  <c r="AQ282" i="13" s="1"/>
  <c r="AA290" i="13"/>
  <c r="AO290" i="13" s="1"/>
  <c r="AQ290" i="13" s="1"/>
  <c r="AA22" i="13"/>
  <c r="AO22" i="13" s="1"/>
  <c r="AQ22" i="13" s="1"/>
  <c r="AQ190" i="13"/>
  <c r="AA293" i="13"/>
  <c r="AO293" i="13" s="1"/>
  <c r="AQ293" i="13" s="1"/>
  <c r="AQ234" i="13"/>
  <c r="AA26" i="13"/>
  <c r="AO26" i="13" s="1"/>
  <c r="AQ26" i="13" s="1"/>
  <c r="AQ180" i="13"/>
  <c r="AA276" i="13"/>
  <c r="AO276" i="13" s="1"/>
  <c r="AQ276" i="13" s="1"/>
  <c r="AQ215" i="13"/>
  <c r="AQ262" i="13"/>
  <c r="AQ201" i="13"/>
  <c r="AQ310" i="13"/>
  <c r="AQ223" i="13"/>
  <c r="AQ178" i="13"/>
  <c r="AN88" i="13"/>
  <c r="AQ88" i="13" s="1"/>
  <c r="AN231" i="13"/>
  <c r="AQ231" i="13" s="1"/>
  <c r="AQ199" i="13"/>
  <c r="AA144" i="13"/>
  <c r="AO144" i="13" s="1"/>
  <c r="AQ144" i="13" s="1"/>
  <c r="AA355" i="13"/>
  <c r="AO355" i="13" s="1"/>
  <c r="AQ355" i="13" s="1"/>
  <c r="AN25" i="13"/>
  <c r="AQ25" i="13" s="1"/>
  <c r="AA337" i="13"/>
  <c r="AO337" i="13" s="1"/>
  <c r="AQ337" i="13" s="1"/>
  <c r="AA366" i="13"/>
  <c r="AO366" i="13" s="1"/>
  <c r="AQ366" i="13" s="1"/>
  <c r="AQ181" i="13"/>
  <c r="AQ226" i="13"/>
  <c r="AQ323" i="13"/>
  <c r="AQ57" i="13"/>
  <c r="AQ233" i="13"/>
  <c r="AA149" i="13"/>
  <c r="AO149" i="13" s="1"/>
  <c r="AQ149" i="13" s="1"/>
  <c r="AA159" i="13"/>
  <c r="AO159" i="13" s="1"/>
  <c r="AN159" i="13"/>
  <c r="AQ192" i="13"/>
  <c r="AD341" i="13"/>
  <c r="AO341" i="13" s="1"/>
  <c r="AQ341" i="13" s="1"/>
  <c r="AQ270" i="13"/>
  <c r="AQ97" i="13"/>
  <c r="AQ56" i="13"/>
  <c r="AQ95" i="13"/>
  <c r="AA274" i="13"/>
  <c r="AO274" i="13" s="1"/>
  <c r="AQ274" i="13" s="1"/>
  <c r="AA118" i="13"/>
  <c r="AO118" i="13" s="1"/>
  <c r="AQ118" i="13" s="1"/>
  <c r="AA124" i="13"/>
  <c r="AO124" i="13" s="1"/>
  <c r="AQ124" i="13" s="1"/>
  <c r="AN117" i="13"/>
  <c r="AQ117" i="13" s="1"/>
  <c r="AN10" i="13"/>
  <c r="AN350" i="13"/>
  <c r="AQ289" i="13"/>
  <c r="AA145" i="13"/>
  <c r="AO145" i="13" s="1"/>
  <c r="AQ145" i="13" s="1"/>
  <c r="AN68" i="13"/>
  <c r="AQ68" i="13" s="1"/>
  <c r="AN356" i="13"/>
  <c r="AA142" i="13"/>
  <c r="AO142" i="13" s="1"/>
  <c r="AQ142" i="13" s="1"/>
  <c r="AQ333" i="13"/>
  <c r="AQ93" i="13"/>
  <c r="AA45" i="13"/>
  <c r="AO45" i="13" s="1"/>
  <c r="AN45" i="13"/>
  <c r="AO345" i="13"/>
  <c r="AN285" i="13"/>
  <c r="AQ285" i="13" s="1"/>
  <c r="AQ365" i="13"/>
  <c r="AA288" i="13"/>
  <c r="AO288" i="13" s="1"/>
  <c r="AQ288" i="13" s="1"/>
  <c r="AA133" i="13"/>
  <c r="AO133" i="13" s="1"/>
  <c r="AQ133" i="13" s="1"/>
  <c r="AA29" i="13"/>
  <c r="AO29" i="13" s="1"/>
  <c r="AQ29" i="13" s="1"/>
  <c r="AQ230" i="13"/>
  <c r="AQ287" i="13"/>
  <c r="AQ174" i="13"/>
  <c r="AA24" i="13"/>
  <c r="AO24" i="13" s="1"/>
  <c r="AQ24" i="13" s="1"/>
  <c r="AN335" i="13"/>
  <c r="AQ335" i="13" s="1"/>
  <c r="AA13" i="13"/>
  <c r="AO13" i="13" s="1"/>
  <c r="AQ13" i="13" s="1"/>
  <c r="AA112" i="13"/>
  <c r="AO112" i="13" s="1"/>
  <c r="AQ112" i="13" s="1"/>
  <c r="AA66" i="13"/>
  <c r="AO66" i="13" s="1"/>
  <c r="AQ66" i="13" s="1"/>
  <c r="AO316" i="13"/>
  <c r="AN314" i="13"/>
  <c r="AQ314" i="13" s="1"/>
  <c r="AA121" i="13"/>
  <c r="AO121" i="13" s="1"/>
  <c r="AQ121" i="13" s="1"/>
  <c r="AA37" i="13"/>
  <c r="AO37" i="13" s="1"/>
  <c r="AN37" i="13"/>
  <c r="AA346" i="13"/>
  <c r="AO346" i="13" s="1"/>
  <c r="AQ346" i="13" s="1"/>
  <c r="AA122" i="13"/>
  <c r="AO122" i="13" s="1"/>
  <c r="AQ122" i="13" s="1"/>
  <c r="AA183" i="13"/>
  <c r="AO183" i="13" s="1"/>
  <c r="AN183" i="13"/>
  <c r="AN229" i="13"/>
  <c r="AQ229" i="13" s="1"/>
  <c r="AQ252" i="13"/>
  <c r="AQ89" i="13"/>
  <c r="AA164" i="13"/>
  <c r="AO164" i="13" s="1"/>
  <c r="AQ164" i="13" s="1"/>
  <c r="AO10" i="13"/>
  <c r="AQ40" i="13"/>
  <c r="AA62" i="13"/>
  <c r="AO62" i="13" s="1"/>
  <c r="AQ62" i="13" s="1"/>
  <c r="AQ213" i="13"/>
  <c r="AA283" i="13"/>
  <c r="AO283" i="13" s="1"/>
  <c r="AQ283" i="13" s="1"/>
  <c r="AA15" i="13"/>
  <c r="AO15" i="13" s="1"/>
  <c r="AQ15" i="13" s="1"/>
  <c r="AA76" i="13"/>
  <c r="AO76" i="13" s="1"/>
  <c r="AQ76" i="13" s="1"/>
  <c r="AQ161" i="13"/>
  <c r="AA78" i="13"/>
  <c r="AO78" i="13" s="1"/>
  <c r="AQ78" i="13" s="1"/>
  <c r="AA11" i="13"/>
  <c r="AO11" i="13" s="1"/>
  <c r="AQ11" i="13" s="1"/>
  <c r="AA134" i="13"/>
  <c r="AO134" i="13" s="1"/>
  <c r="AQ134" i="13" s="1"/>
  <c r="AA136" i="13"/>
  <c r="AO136" i="13" s="1"/>
  <c r="AQ136" i="13" s="1"/>
  <c r="AA32" i="13"/>
  <c r="AO32" i="13" s="1"/>
  <c r="AQ32" i="13" s="1"/>
  <c r="AA70" i="13"/>
  <c r="AO70" i="13" s="1"/>
  <c r="AQ70" i="13" s="1"/>
  <c r="AQ130" i="13"/>
  <c r="AO356" i="13"/>
  <c r="AA51" i="13"/>
  <c r="AO51" i="13" s="1"/>
  <c r="AN51" i="13"/>
  <c r="AQ249" i="13"/>
  <c r="AA298" i="13"/>
  <c r="AO298" i="13" s="1"/>
  <c r="AQ298" i="13" s="1"/>
  <c r="AA132" i="13"/>
  <c r="AO132" i="13" s="1"/>
  <c r="AQ132" i="13" s="1"/>
  <c r="AA268" i="13"/>
  <c r="AO268" i="13" s="1"/>
  <c r="AQ268" i="13" s="1"/>
  <c r="AA98" i="13"/>
  <c r="AO98" i="13" s="1"/>
  <c r="AQ98" i="13" s="1"/>
  <c r="AN345" i="13"/>
  <c r="AO311" i="13"/>
  <c r="AQ115" i="13"/>
  <c r="AN9" i="13"/>
  <c r="AQ9" i="13" s="1"/>
  <c r="AA120" i="13"/>
  <c r="AO120" i="13" s="1"/>
  <c r="AQ120" i="13" s="1"/>
  <c r="AQ155" i="13"/>
  <c r="AQ218" i="13"/>
  <c r="AQ79" i="13"/>
  <c r="AQ244" i="13"/>
  <c r="AQ330" i="13"/>
  <c r="AQ85" i="13"/>
  <c r="AN259" i="13"/>
  <c r="AO340" i="13"/>
  <c r="AQ170" i="13"/>
  <c r="AA123" i="13"/>
  <c r="AO123" i="13" s="1"/>
  <c r="AN123" i="13"/>
  <c r="AA63" i="13"/>
  <c r="AO63" i="13" s="1"/>
  <c r="AN63" i="13"/>
  <c r="AA30" i="13"/>
  <c r="AO30" i="13" s="1"/>
  <c r="AQ30" i="13" s="1"/>
  <c r="AQ202" i="13"/>
  <c r="AA64" i="13"/>
  <c r="AO64" i="13" s="1"/>
  <c r="AQ64" i="13" s="1"/>
  <c r="AA299" i="13"/>
  <c r="AO299" i="13" s="1"/>
  <c r="AQ299" i="13" s="1"/>
  <c r="AA129" i="13"/>
  <c r="AO129" i="13" s="1"/>
  <c r="AQ129" i="13" s="1"/>
  <c r="AO259" i="13"/>
  <c r="AR354" i="13"/>
  <c r="Y354" i="13"/>
  <c r="AQ309" i="13"/>
  <c r="AQ184" i="13"/>
  <c r="AQ160" i="13"/>
  <c r="AQ222" i="13"/>
  <c r="AA74" i="13"/>
  <c r="AO74" i="13" s="1"/>
  <c r="AQ74" i="13" s="1"/>
  <c r="AA138" i="13"/>
  <c r="AO138" i="13" s="1"/>
  <c r="AQ138" i="13" s="1"/>
  <c r="AA86" i="13"/>
  <c r="AO86" i="13" s="1"/>
  <c r="AQ86" i="13" s="1"/>
  <c r="AA272" i="13"/>
  <c r="AO272" i="13" s="1"/>
  <c r="AQ272" i="13" s="1"/>
  <c r="AA104" i="13"/>
  <c r="AO104" i="13" s="1"/>
  <c r="AQ104" i="13" s="1"/>
  <c r="AN340" i="13"/>
  <c r="AQ197" i="13"/>
  <c r="AQ111" i="13"/>
  <c r="AQ246" i="13"/>
  <c r="AA84" i="13"/>
  <c r="AO84" i="13" s="1"/>
  <c r="AQ84" i="13" s="1"/>
  <c r="AA106" i="13"/>
  <c r="AO106" i="13" s="1"/>
  <c r="AQ106" i="13" s="1"/>
  <c r="AQ101" i="13"/>
  <c r="AA96" i="13"/>
  <c r="AO96" i="13" s="1"/>
  <c r="AQ96" i="13" s="1"/>
  <c r="AQ77" i="13"/>
  <c r="AQ211" i="13"/>
  <c r="AA90" i="13"/>
  <c r="AO90" i="13" s="1"/>
  <c r="AQ90" i="13" s="1"/>
  <c r="AO277" i="13"/>
  <c r="AQ147" i="13"/>
  <c r="AQ156" i="13"/>
  <c r="AQ127" i="13"/>
  <c r="AQ23" i="13"/>
  <c r="AQ257" i="13"/>
  <c r="AQ27" i="13"/>
  <c r="AQ247" i="13"/>
  <c r="AQ216" i="13"/>
  <c r="AQ99" i="13"/>
  <c r="AQ166" i="13"/>
  <c r="AQ16" i="13"/>
  <c r="AQ165" i="13"/>
  <c r="AQ139" i="13"/>
  <c r="AQ8" i="13"/>
  <c r="AQ241" i="13"/>
  <c r="AQ210" i="13"/>
  <c r="AJ337" i="3"/>
  <c r="CT336" i="3"/>
  <c r="CT333" i="3"/>
  <c r="BO336" i="3"/>
  <c r="BO335" i="3"/>
  <c r="AJ336" i="3"/>
  <c r="AJ335" i="3"/>
  <c r="BO328" i="3"/>
  <c r="BO327" i="3"/>
  <c r="CT324" i="3"/>
  <c r="BO324" i="3"/>
  <c r="AJ324" i="3"/>
  <c r="BO323" i="3"/>
  <c r="AJ323" i="3"/>
  <c r="BO322" i="3"/>
  <c r="AJ322" i="3"/>
  <c r="BO313" i="3"/>
  <c r="AJ313" i="3"/>
  <c r="AQ254" i="13" l="1"/>
  <c r="AQ10" i="13"/>
  <c r="AQ277" i="13"/>
  <c r="AQ316" i="13"/>
  <c r="AQ356" i="13"/>
  <c r="AQ350" i="13"/>
  <c r="AQ311" i="13"/>
  <c r="AQ51" i="13"/>
  <c r="AQ159" i="13"/>
  <c r="AQ63" i="13"/>
  <c r="AQ37" i="13"/>
  <c r="AQ45" i="13"/>
  <c r="AQ345" i="13"/>
  <c r="AQ183" i="13"/>
  <c r="AP354" i="13"/>
  <c r="Z354" i="13"/>
  <c r="AN354" i="13" s="1"/>
  <c r="AQ340" i="13"/>
  <c r="AQ259" i="13"/>
  <c r="AQ123" i="13"/>
  <c r="E356" i="13"/>
  <c r="E357" i="13"/>
  <c r="E364" i="13"/>
  <c r="E353" i="13"/>
  <c r="E359" i="13"/>
  <c r="E355" i="13"/>
  <c r="E11" i="13"/>
  <c r="E14" i="13"/>
  <c r="E55" i="13"/>
  <c r="E70" i="13"/>
  <c r="AA354" i="13" l="1"/>
  <c r="AO354" i="13" s="1"/>
  <c r="AQ354" i="13" s="1"/>
  <c r="C37" i="13"/>
  <c r="E37" i="13"/>
  <c r="C354" i="13"/>
  <c r="E354" i="13"/>
  <c r="C360" i="13"/>
  <c r="E360" i="13"/>
  <c r="C77" i="13"/>
  <c r="E77" i="13"/>
  <c r="C363" i="13"/>
  <c r="E363" i="13"/>
  <c r="C358" i="13"/>
  <c r="E358" i="13"/>
  <c r="C364" i="13"/>
  <c r="C359" i="13"/>
  <c r="C353" i="13"/>
  <c r="C357" i="13"/>
  <c r="C356" i="13"/>
  <c r="C355" i="13"/>
  <c r="C14" i="13"/>
  <c r="C11" i="13"/>
  <c r="D11" i="13"/>
  <c r="D14" i="13"/>
  <c r="C70" i="13"/>
  <c r="C55" i="13"/>
  <c r="D55" i="13" l="1"/>
  <c r="F55" i="13" s="1"/>
  <c r="D355" i="13"/>
  <c r="F355" i="13" s="1"/>
  <c r="D70" i="13"/>
  <c r="F70" i="13" s="1"/>
  <c r="C70" i="3" s="1"/>
  <c r="D77" i="13"/>
  <c r="F77" i="13" s="1"/>
  <c r="C77" i="3" s="1"/>
  <c r="D37" i="13"/>
  <c r="F37" i="13" s="1"/>
  <c r="C37" i="3" s="1"/>
  <c r="D363" i="13"/>
  <c r="F363" i="13" s="1"/>
  <c r="D358" i="13"/>
  <c r="F358" i="13" s="1"/>
  <c r="C358" i="3" s="1"/>
  <c r="D360" i="13"/>
  <c r="F360" i="13" s="1"/>
  <c r="C360" i="3" s="1"/>
  <c r="F11" i="13"/>
  <c r="F14" i="13"/>
  <c r="G11" i="13" l="1"/>
  <c r="D11" i="3" s="1"/>
  <c r="C11" i="3"/>
  <c r="G363" i="13"/>
  <c r="D363" i="3" s="1"/>
  <c r="C363" i="3"/>
  <c r="G14" i="13"/>
  <c r="D14" i="3" s="1"/>
  <c r="C14" i="3"/>
  <c r="G55" i="13"/>
  <c r="D55" i="3" s="1"/>
  <c r="C55" i="3"/>
  <c r="H77" i="13"/>
  <c r="G77" i="13"/>
  <c r="D77" i="3" s="1"/>
  <c r="H363" i="13"/>
  <c r="H37" i="13"/>
  <c r="G37" i="13"/>
  <c r="D37" i="3" s="1"/>
  <c r="H70" i="13"/>
  <c r="G70" i="13"/>
  <c r="D70" i="3" s="1"/>
  <c r="H358" i="13"/>
  <c r="G358" i="13"/>
  <c r="D358" i="3" s="1"/>
  <c r="D359" i="13"/>
  <c r="F359" i="13" s="1"/>
  <c r="C359" i="3" s="1"/>
  <c r="D353" i="13"/>
  <c r="F353" i="13" s="1"/>
  <c r="C353" i="3" s="1"/>
  <c r="D356" i="13"/>
  <c r="F356" i="13" s="1"/>
  <c r="C356" i="3" s="1"/>
  <c r="G360" i="13"/>
  <c r="D360" i="3" s="1"/>
  <c r="D354" i="13"/>
  <c r="F354" i="13" s="1"/>
  <c r="C354" i="3" s="1"/>
  <c r="D357" i="13"/>
  <c r="F357" i="13" s="1"/>
  <c r="C357" i="3" s="1"/>
  <c r="H360" i="13"/>
  <c r="D364" i="13"/>
  <c r="F364" i="13" s="1"/>
  <c r="C364" i="3" s="1"/>
  <c r="H11" i="13"/>
  <c r="G355" i="13"/>
  <c r="H355" i="13"/>
  <c r="H55" i="13"/>
  <c r="H14" i="13"/>
  <c r="G357" i="13" l="1"/>
  <c r="D357" i="3" s="1"/>
  <c r="H357" i="13"/>
  <c r="G364" i="13"/>
  <c r="D364" i="3" s="1"/>
  <c r="H364" i="13"/>
  <c r="G359" i="13"/>
  <c r="D359" i="3" s="1"/>
  <c r="H359" i="13"/>
  <c r="G354" i="13"/>
  <c r="D354" i="3" s="1"/>
  <c r="H354" i="13"/>
  <c r="G356" i="13"/>
  <c r="D356" i="3" s="1"/>
  <c r="H356" i="13"/>
  <c r="H353" i="13"/>
  <c r="G353" i="13"/>
  <c r="D353" i="3" s="1"/>
  <c r="AJ303" i="3"/>
  <c r="BO303" i="3"/>
  <c r="BO302" i="3"/>
  <c r="AJ302" i="3"/>
  <c r="BO334" i="3" l="1"/>
  <c r="AJ334" i="3"/>
  <c r="BO333" i="3"/>
  <c r="AJ333" i="3"/>
  <c r="BO332" i="3"/>
  <c r="BO331" i="3"/>
  <c r="AJ330" i="3"/>
  <c r="AJ328" i="3"/>
  <c r="AJ327" i="3"/>
  <c r="BO326" i="3"/>
  <c r="AJ326" i="3"/>
  <c r="BO325" i="3"/>
  <c r="AJ325" i="3"/>
  <c r="E361" i="13" l="1"/>
  <c r="E362" i="13"/>
  <c r="CT299" i="3"/>
  <c r="BO282" i="3"/>
  <c r="AJ282" i="3"/>
  <c r="BO211" i="3"/>
  <c r="AJ211" i="3"/>
  <c r="CT262" i="3"/>
  <c r="C362" i="13" l="1"/>
  <c r="C361" i="13"/>
  <c r="DY259" i="3"/>
  <c r="BO199" i="3"/>
  <c r="AJ199" i="3"/>
  <c r="CT223" i="3" l="1"/>
  <c r="CT221" i="3"/>
  <c r="D362" i="13" l="1"/>
  <c r="F362" i="13" s="1"/>
  <c r="C362" i="3" s="1"/>
  <c r="AJ168" i="3"/>
  <c r="BO168" i="3"/>
  <c r="G362" i="13" l="1"/>
  <c r="D362" i="3" s="1"/>
  <c r="H362" i="13"/>
  <c r="D361" i="13"/>
  <c r="F361" i="13" s="1"/>
  <c r="C361" i="3" s="1"/>
  <c r="BO203" i="3"/>
  <c r="AJ203" i="3"/>
  <c r="H361" i="13" l="1"/>
  <c r="G361" i="13"/>
  <c r="D361" i="3" s="1"/>
  <c r="BO370" i="3"/>
  <c r="AJ370" i="3"/>
  <c r="E343" i="13" l="1"/>
  <c r="C343" i="13" l="1"/>
  <c r="AJ196" i="3"/>
  <c r="AJ193" i="3"/>
  <c r="D343" i="13" l="1"/>
  <c r="AJ179" i="3"/>
  <c r="FD308" i="3" l="1"/>
  <c r="FD54" i="3"/>
  <c r="FD46" i="3"/>
  <c r="CT170" i="3"/>
  <c r="DY308" i="3"/>
  <c r="DY304" i="3"/>
  <c r="DY205" i="3"/>
  <c r="DY116" i="3"/>
  <c r="DY79" i="3"/>
  <c r="DY54" i="3"/>
  <c r="DY206" i="3"/>
  <c r="DY279" i="3"/>
  <c r="DY46" i="3"/>
  <c r="DY264" i="3"/>
  <c r="DY255" i="3"/>
  <c r="DY366" i="3"/>
  <c r="CT317" i="3"/>
  <c r="CT164" i="3"/>
  <c r="CT173" i="3"/>
  <c r="CT181" i="3"/>
  <c r="CT180" i="3"/>
  <c r="CT179" i="3"/>
  <c r="CT178" i="3"/>
  <c r="CT198" i="3"/>
  <c r="CT277" i="3"/>
  <c r="CT155" i="3"/>
  <c r="CT151" i="3"/>
  <c r="CT266" i="3"/>
  <c r="CT146" i="3"/>
  <c r="CT144" i="3"/>
  <c r="CT242" i="3"/>
  <c r="CT143" i="3"/>
  <c r="CT274" i="3"/>
  <c r="CT308" i="3"/>
  <c r="CT139" i="3"/>
  <c r="CT200" i="3"/>
  <c r="CT304" i="3"/>
  <c r="CT305" i="3"/>
  <c r="CT205" i="3"/>
  <c r="CT116" i="3"/>
  <c r="CT301" i="3"/>
  <c r="CT111" i="3"/>
  <c r="CT108" i="3"/>
  <c r="CT106" i="3"/>
  <c r="CT104" i="3"/>
  <c r="CT100" i="3"/>
  <c r="CT99" i="3"/>
  <c r="CT232" i="3"/>
  <c r="CT288" i="3"/>
  <c r="CT90" i="3"/>
  <c r="CT215" i="3"/>
  <c r="CT79" i="3"/>
  <c r="CT77" i="3"/>
  <c r="CT75" i="3"/>
  <c r="CT74" i="3"/>
  <c r="CT226" i="3"/>
  <c r="CT64" i="3"/>
  <c r="CT63" i="3"/>
  <c r="CT57" i="3"/>
  <c r="CT55" i="3"/>
  <c r="CT54" i="3"/>
  <c r="CT51" i="3"/>
  <c r="CT206" i="3"/>
  <c r="CT279" i="3"/>
  <c r="CT46" i="3"/>
  <c r="CT264" i="3"/>
  <c r="CT259" i="3"/>
  <c r="CT306" i="3"/>
  <c r="CT175" i="3"/>
  <c r="CT255" i="3"/>
  <c r="CT24" i="3"/>
  <c r="CT366" i="3"/>
  <c r="CT18" i="3"/>
  <c r="CT17" i="3"/>
  <c r="CT14" i="3"/>
  <c r="CT10" i="3"/>
  <c r="CT250" i="3"/>
  <c r="CT218" i="3"/>
  <c r="BO216" i="3"/>
  <c r="BO5" i="3"/>
  <c r="BP5" i="3" s="1"/>
  <c r="N5" i="13" s="1"/>
  <c r="AB5" i="13" s="1"/>
  <c r="BO247" i="3"/>
  <c r="BO217" i="3"/>
  <c r="BO6" i="3"/>
  <c r="BO218" i="3"/>
  <c r="BO7" i="3"/>
  <c r="BO248" i="3"/>
  <c r="BO249" i="3"/>
  <c r="BO250" i="3"/>
  <c r="BO8" i="3"/>
  <c r="BO9" i="3"/>
  <c r="BO10" i="3"/>
  <c r="BO11" i="3"/>
  <c r="BO251" i="3"/>
  <c r="BO12" i="3"/>
  <c r="BO13" i="3"/>
  <c r="BO14" i="3"/>
  <c r="BO15" i="3"/>
  <c r="BO16" i="3"/>
  <c r="BO17" i="3"/>
  <c r="BO18" i="3"/>
  <c r="BO366" i="3"/>
  <c r="BO19" i="3"/>
  <c r="BO20" i="3"/>
  <c r="BO21" i="3"/>
  <c r="BO22" i="3"/>
  <c r="BO23" i="3"/>
  <c r="BO24" i="3"/>
  <c r="BO255" i="3"/>
  <c r="BO26" i="3"/>
  <c r="BO27" i="3"/>
  <c r="BO204" i="3"/>
  <c r="BO29" i="3"/>
  <c r="BO257" i="3"/>
  <c r="BO30" i="3"/>
  <c r="BO219" i="3"/>
  <c r="BO31" i="3"/>
  <c r="BO32" i="3"/>
  <c r="BO260" i="3"/>
  <c r="BO369" i="3"/>
  <c r="BO33" i="3"/>
  <c r="BO175" i="3"/>
  <c r="BO34" i="3"/>
  <c r="BO261" i="3"/>
  <c r="BO35" i="3"/>
  <c r="BO221" i="3"/>
  <c r="BO36" i="3"/>
  <c r="BO37" i="3"/>
  <c r="BO38" i="3"/>
  <c r="BO39" i="3"/>
  <c r="BO262" i="3"/>
  <c r="BO222" i="3"/>
  <c r="BO201" i="3"/>
  <c r="BO306" i="3"/>
  <c r="BO40" i="3"/>
  <c r="BO223" i="3"/>
  <c r="BO41" i="3"/>
  <c r="BO258" i="3"/>
  <c r="BO42" i="3"/>
  <c r="BO43" i="3"/>
  <c r="BO259" i="3"/>
  <c r="BO44" i="3"/>
  <c r="BO263" i="3"/>
  <c r="BO45" i="3"/>
  <c r="BO264" i="3"/>
  <c r="BO46" i="3"/>
  <c r="BO47" i="3"/>
  <c r="BO48" i="3"/>
  <c r="BO367" i="3"/>
  <c r="BO279" i="3"/>
  <c r="BO49" i="3"/>
  <c r="BO265" i="3"/>
  <c r="BO206" i="3"/>
  <c r="BO193" i="3"/>
  <c r="BO50" i="3"/>
  <c r="BO51" i="3"/>
  <c r="BO52" i="3"/>
  <c r="BO53" i="3"/>
  <c r="BO280" i="3"/>
  <c r="BO54" i="3"/>
  <c r="BO55" i="3"/>
  <c r="BO281" i="3"/>
  <c r="BO56" i="3"/>
  <c r="BO224" i="3"/>
  <c r="BO267" i="3"/>
  <c r="BO57" i="3"/>
  <c r="BO58" i="3"/>
  <c r="BO59" i="3"/>
  <c r="BP59" i="3" s="1"/>
  <c r="N59" i="13" s="1"/>
  <c r="AB59" i="13" s="1"/>
  <c r="BO60" i="3"/>
  <c r="BO202" i="3"/>
  <c r="BO61" i="3"/>
  <c r="BO62" i="3"/>
  <c r="BO63" i="3"/>
  <c r="BO64" i="3"/>
  <c r="BO65" i="3"/>
  <c r="BO66" i="3"/>
  <c r="BO67" i="3"/>
  <c r="BO171" i="3"/>
  <c r="BO69" i="3"/>
  <c r="BO225" i="3"/>
  <c r="BO71" i="3"/>
  <c r="BO226" i="3"/>
  <c r="BO283" i="3"/>
  <c r="BO72" i="3"/>
  <c r="BO284" i="3"/>
  <c r="BP284" i="3" s="1"/>
  <c r="N284" i="13" s="1"/>
  <c r="BO73" i="3"/>
  <c r="BO285" i="3"/>
  <c r="BO74" i="3"/>
  <c r="BO184" i="3"/>
  <c r="BO227" i="3"/>
  <c r="BO286" i="3"/>
  <c r="BO75" i="3"/>
  <c r="BO76" i="3"/>
  <c r="BO77" i="3"/>
  <c r="BO78" i="3"/>
  <c r="BO228" i="3"/>
  <c r="BO287" i="3"/>
  <c r="BO215" i="3"/>
  <c r="BO80" i="3"/>
  <c r="BP80" i="3" s="1"/>
  <c r="N80" i="13" s="1"/>
  <c r="AB80" i="13" s="1"/>
  <c r="BO81" i="3"/>
  <c r="BO82" i="3"/>
  <c r="BO83" i="3"/>
  <c r="BO84" i="3"/>
  <c r="BO85" i="3"/>
  <c r="BO229" i="3"/>
  <c r="BO86" i="3"/>
  <c r="BO87" i="3"/>
  <c r="BO88" i="3"/>
  <c r="BO89" i="3"/>
  <c r="BO90" i="3"/>
  <c r="BO230" i="3"/>
  <c r="BO91" i="3"/>
  <c r="BO185" i="3"/>
  <c r="BO288" i="3"/>
  <c r="BO172" i="3"/>
  <c r="BO92" i="3"/>
  <c r="BO176" i="3"/>
  <c r="BO231" i="3"/>
  <c r="BO289" i="3"/>
  <c r="BO232" i="3"/>
  <c r="BO93" i="3"/>
  <c r="BO186" i="3"/>
  <c r="BO212" i="3"/>
  <c r="BO94" i="3"/>
  <c r="BO95" i="3"/>
  <c r="BO96" i="3"/>
  <c r="BO97" i="3"/>
  <c r="BO98" i="3"/>
  <c r="BO174" i="3"/>
  <c r="BO99" i="3"/>
  <c r="BO233" i="3"/>
  <c r="BO268" i="3"/>
  <c r="BO290" i="3"/>
  <c r="BO100" i="3"/>
  <c r="BO291" i="3"/>
  <c r="BO101" i="3"/>
  <c r="BO102" i="3"/>
  <c r="BO103" i="3"/>
  <c r="BO234" i="3"/>
  <c r="BO104" i="3"/>
  <c r="BO105" i="3"/>
  <c r="BO269" i="3"/>
  <c r="BO106" i="3"/>
  <c r="BO235" i="3"/>
  <c r="BO107" i="3"/>
  <c r="BO108" i="3"/>
  <c r="BO292" i="3"/>
  <c r="BO109" i="3"/>
  <c r="BO110" i="3"/>
  <c r="BO293" i="3"/>
  <c r="BO111" i="3"/>
  <c r="BO294" i="3"/>
  <c r="BO112" i="3"/>
  <c r="BO301" i="3"/>
  <c r="BO113" i="3"/>
  <c r="BO114" i="3"/>
  <c r="BO115" i="3"/>
  <c r="BO116" i="3"/>
  <c r="BO117" i="3"/>
  <c r="BO270" i="3"/>
  <c r="BO118" i="3"/>
  <c r="BO119" i="3"/>
  <c r="BO120" i="3"/>
  <c r="BO121" i="3"/>
  <c r="BO122" i="3"/>
  <c r="BO123" i="3"/>
  <c r="BO124" i="3"/>
  <c r="BO125" i="3"/>
  <c r="BO205" i="3"/>
  <c r="BO295" i="3"/>
  <c r="BO305" i="3"/>
  <c r="BO304" i="3"/>
  <c r="BO296" i="3"/>
  <c r="BO236" i="3"/>
  <c r="BO237" i="3"/>
  <c r="BO189" i="3"/>
  <c r="BO126" i="3"/>
  <c r="BO297" i="3"/>
  <c r="BO127" i="3"/>
  <c r="BO298" i="3"/>
  <c r="BO128" i="3"/>
  <c r="BO129" i="3"/>
  <c r="BO130" i="3"/>
  <c r="BO190" i="3"/>
  <c r="BO131" i="3"/>
  <c r="BO208" i="3"/>
  <c r="BO299" i="3"/>
  <c r="BO238" i="3"/>
  <c r="BO271" i="3"/>
  <c r="BO133" i="3"/>
  <c r="BO239" i="3"/>
  <c r="BO134" i="3"/>
  <c r="BO200" i="3"/>
  <c r="BO307" i="3"/>
  <c r="BO135" i="3"/>
  <c r="BO272" i="3"/>
  <c r="BO136" i="3"/>
  <c r="BO137" i="3"/>
  <c r="BO138" i="3"/>
  <c r="BO139" i="3"/>
  <c r="BO140" i="3"/>
  <c r="BO192" i="3"/>
  <c r="BO141" i="3"/>
  <c r="BO240" i="3"/>
  <c r="BO142" i="3"/>
  <c r="BO308" i="3"/>
  <c r="BO309" i="3"/>
  <c r="BO214" i="3"/>
  <c r="BO274" i="3"/>
  <c r="BO160" i="3"/>
  <c r="BO170" i="3"/>
  <c r="BO241" i="3"/>
  <c r="BO143" i="3"/>
  <c r="BO242" i="3"/>
  <c r="BO144" i="3"/>
  <c r="BO310" i="3"/>
  <c r="BO275" i="3"/>
  <c r="BO243" i="3"/>
  <c r="BO311" i="3"/>
  <c r="BO145" i="3"/>
  <c r="BO146" i="3"/>
  <c r="BO276" i="3"/>
  <c r="BO207" i="3"/>
  <c r="BO312" i="3"/>
  <c r="BO147" i="3"/>
  <c r="BO148" i="3"/>
  <c r="BO266" i="3"/>
  <c r="BO300" i="3"/>
  <c r="BO314" i="3"/>
  <c r="BO365" i="3"/>
  <c r="BO149" i="3"/>
  <c r="BO244" i="3"/>
  <c r="BO150" i="3"/>
  <c r="BO151" i="3"/>
  <c r="BO152" i="3"/>
  <c r="BO153" i="3"/>
  <c r="BO315" i="3"/>
  <c r="BO159" i="3"/>
  <c r="BO154" i="3"/>
  <c r="BO155" i="3"/>
  <c r="BO245" i="3"/>
  <c r="BO196" i="3"/>
  <c r="BO161" i="3"/>
  <c r="BO277" i="3"/>
  <c r="BO278" i="3"/>
  <c r="BP278" i="3" s="1"/>
  <c r="N278" i="13" s="1"/>
  <c r="BO156" i="3"/>
  <c r="BO197" i="3"/>
  <c r="BO246" i="3"/>
  <c r="BO198" i="3"/>
  <c r="BO157" i="3"/>
  <c r="BO209" i="3"/>
  <c r="BO158" i="3"/>
  <c r="BO177" i="3"/>
  <c r="BO178" i="3"/>
  <c r="BO179" i="3"/>
  <c r="BO180" i="3"/>
  <c r="BO181" i="3"/>
  <c r="BO182" i="3"/>
  <c r="BO183" i="3"/>
  <c r="BO173" i="3"/>
  <c r="BO167" i="3"/>
  <c r="BO163" i="3"/>
  <c r="BO318" i="3"/>
  <c r="BO164" i="3"/>
  <c r="BO165" i="3"/>
  <c r="BO166" i="3"/>
  <c r="BO320" i="3"/>
  <c r="BO321" i="3"/>
  <c r="BO210" i="3"/>
  <c r="BO169" i="3"/>
  <c r="BO317" i="3"/>
  <c r="AJ216" i="3"/>
  <c r="AJ5" i="3"/>
  <c r="AK5" i="3" s="1"/>
  <c r="AJ247" i="3"/>
  <c r="AJ217" i="3"/>
  <c r="AJ6" i="3"/>
  <c r="AJ218" i="3"/>
  <c r="AJ7" i="3"/>
  <c r="AJ248" i="3"/>
  <c r="AJ249" i="3"/>
  <c r="AJ250" i="3"/>
  <c r="AJ8" i="3"/>
  <c r="AJ9" i="3"/>
  <c r="AJ10" i="3"/>
  <c r="AJ11" i="3"/>
  <c r="AJ251" i="3"/>
  <c r="AJ12" i="3"/>
  <c r="AJ13" i="3"/>
  <c r="AJ14" i="3"/>
  <c r="AJ15" i="3"/>
  <c r="AJ16" i="3"/>
  <c r="AJ17" i="3"/>
  <c r="AJ18" i="3"/>
  <c r="AJ366" i="3"/>
  <c r="AJ19" i="3"/>
  <c r="AJ20" i="3"/>
  <c r="AJ21" i="3"/>
  <c r="AJ22" i="3"/>
  <c r="AJ23" i="3"/>
  <c r="AJ24" i="3"/>
  <c r="AJ255" i="3"/>
  <c r="AJ26" i="3"/>
  <c r="AJ27" i="3"/>
  <c r="AJ204" i="3"/>
  <c r="AJ29" i="3"/>
  <c r="AJ257" i="3"/>
  <c r="AJ30" i="3"/>
  <c r="AJ219" i="3"/>
  <c r="AJ31" i="3"/>
  <c r="AJ32" i="3"/>
  <c r="AJ260" i="3"/>
  <c r="AJ369" i="3"/>
  <c r="AJ33" i="3"/>
  <c r="AJ175" i="3"/>
  <c r="AJ34" i="3"/>
  <c r="AJ261" i="3"/>
  <c r="AJ35" i="3"/>
  <c r="AJ221" i="3"/>
  <c r="AJ36" i="3"/>
  <c r="AJ37" i="3"/>
  <c r="AJ38" i="3"/>
  <c r="AJ39" i="3"/>
  <c r="AJ262" i="3"/>
  <c r="AJ222" i="3"/>
  <c r="AJ201" i="3"/>
  <c r="AJ306" i="3"/>
  <c r="AJ40" i="3"/>
  <c r="AJ223" i="3"/>
  <c r="AJ41" i="3"/>
  <c r="AJ258" i="3"/>
  <c r="AJ42" i="3"/>
  <c r="AJ43" i="3"/>
  <c r="AJ259" i="3"/>
  <c r="AJ44" i="3"/>
  <c r="AJ263" i="3"/>
  <c r="AJ45" i="3"/>
  <c r="AJ264" i="3"/>
  <c r="AJ46" i="3"/>
  <c r="AJ47" i="3"/>
  <c r="AJ48" i="3"/>
  <c r="AJ367" i="3"/>
  <c r="AJ279" i="3"/>
  <c r="AJ49" i="3"/>
  <c r="AJ265" i="3"/>
  <c r="AJ206" i="3"/>
  <c r="AJ50" i="3"/>
  <c r="AJ51" i="3"/>
  <c r="AJ52" i="3"/>
  <c r="AJ53" i="3"/>
  <c r="AJ280" i="3"/>
  <c r="AJ54" i="3"/>
  <c r="AJ55" i="3"/>
  <c r="AJ281" i="3"/>
  <c r="AJ56" i="3"/>
  <c r="AJ224" i="3"/>
  <c r="AJ267" i="3"/>
  <c r="AJ57" i="3"/>
  <c r="AJ58" i="3"/>
  <c r="AJ59" i="3"/>
  <c r="AK59" i="3" s="1"/>
  <c r="K59" i="13" s="1"/>
  <c r="AJ60" i="3"/>
  <c r="AJ202" i="3"/>
  <c r="AJ61" i="3"/>
  <c r="AJ62" i="3"/>
  <c r="AJ63" i="3"/>
  <c r="AJ64" i="3"/>
  <c r="AJ65" i="3"/>
  <c r="AJ66" i="3"/>
  <c r="AJ67" i="3"/>
  <c r="AJ171" i="3"/>
  <c r="AJ69" i="3"/>
  <c r="AJ225" i="3"/>
  <c r="AJ71" i="3"/>
  <c r="AJ226" i="3"/>
  <c r="AJ283" i="3"/>
  <c r="AJ72" i="3"/>
  <c r="AJ284" i="3"/>
  <c r="AK284" i="3" s="1"/>
  <c r="K284" i="13" s="1"/>
  <c r="Y284" i="13" s="1"/>
  <c r="AJ73" i="3"/>
  <c r="AJ285" i="3"/>
  <c r="AJ74" i="3"/>
  <c r="AJ184" i="3"/>
  <c r="AJ227" i="3"/>
  <c r="AJ286" i="3"/>
  <c r="AJ75" i="3"/>
  <c r="AJ76" i="3"/>
  <c r="AJ77" i="3"/>
  <c r="AJ78" i="3"/>
  <c r="AJ228" i="3"/>
  <c r="AJ287" i="3"/>
  <c r="AJ215" i="3"/>
  <c r="AJ80" i="3"/>
  <c r="AK80" i="3" s="1"/>
  <c r="K80" i="13" s="1"/>
  <c r="AJ81" i="3"/>
  <c r="AJ82" i="3"/>
  <c r="AJ83" i="3"/>
  <c r="AJ84" i="3"/>
  <c r="AJ85" i="3"/>
  <c r="AJ229" i="3"/>
  <c r="AJ86" i="3"/>
  <c r="AJ87" i="3"/>
  <c r="AJ88" i="3"/>
  <c r="AJ89" i="3"/>
  <c r="AJ90" i="3"/>
  <c r="AJ230" i="3"/>
  <c r="AJ91" i="3"/>
  <c r="AJ185" i="3"/>
  <c r="AJ288" i="3"/>
  <c r="AJ172" i="3"/>
  <c r="AJ92" i="3"/>
  <c r="AJ176" i="3"/>
  <c r="AJ231" i="3"/>
  <c r="AJ289" i="3"/>
  <c r="AJ232" i="3"/>
  <c r="AJ93" i="3"/>
  <c r="AJ186" i="3"/>
  <c r="AJ212" i="3"/>
  <c r="AJ94" i="3"/>
  <c r="AJ95" i="3"/>
  <c r="AJ96" i="3"/>
  <c r="AJ97" i="3"/>
  <c r="AJ98" i="3"/>
  <c r="AJ174" i="3"/>
  <c r="AJ99" i="3"/>
  <c r="AJ233" i="3"/>
  <c r="AJ268" i="3"/>
  <c r="AJ290" i="3"/>
  <c r="AJ100" i="3"/>
  <c r="AJ291" i="3"/>
  <c r="AJ101" i="3"/>
  <c r="AJ102" i="3"/>
  <c r="AJ103" i="3"/>
  <c r="AJ234" i="3"/>
  <c r="AJ104" i="3"/>
  <c r="AJ105" i="3"/>
  <c r="AJ269" i="3"/>
  <c r="AJ106" i="3"/>
  <c r="AJ235" i="3"/>
  <c r="AJ107" i="3"/>
  <c r="AJ108" i="3"/>
  <c r="AJ292" i="3"/>
  <c r="AJ109" i="3"/>
  <c r="AJ110" i="3"/>
  <c r="AJ293" i="3"/>
  <c r="AJ111" i="3"/>
  <c r="AJ294" i="3"/>
  <c r="AJ112" i="3"/>
  <c r="AJ301" i="3"/>
  <c r="AJ113" i="3"/>
  <c r="AJ114" i="3"/>
  <c r="AJ115" i="3"/>
  <c r="AJ116" i="3"/>
  <c r="AJ117" i="3"/>
  <c r="AJ270" i="3"/>
  <c r="AJ118" i="3"/>
  <c r="AJ119" i="3"/>
  <c r="AJ120" i="3"/>
  <c r="AJ121" i="3"/>
  <c r="AJ122" i="3"/>
  <c r="AJ123" i="3"/>
  <c r="AJ124" i="3"/>
  <c r="AJ125" i="3"/>
  <c r="AJ205" i="3"/>
  <c r="AJ295" i="3"/>
  <c r="AJ305" i="3"/>
  <c r="AJ304" i="3"/>
  <c r="AJ296" i="3"/>
  <c r="AJ236" i="3"/>
  <c r="AJ237" i="3"/>
  <c r="AJ189" i="3"/>
  <c r="AJ126" i="3"/>
  <c r="AJ297" i="3"/>
  <c r="AJ127" i="3"/>
  <c r="AJ298" i="3"/>
  <c r="AJ128" i="3"/>
  <c r="AJ129" i="3"/>
  <c r="AJ130" i="3"/>
  <c r="AJ190" i="3"/>
  <c r="AJ131" i="3"/>
  <c r="AJ208" i="3"/>
  <c r="AJ299" i="3"/>
  <c r="AJ238" i="3"/>
  <c r="AJ271" i="3"/>
  <c r="AJ133" i="3"/>
  <c r="AJ239" i="3"/>
  <c r="AJ134" i="3"/>
  <c r="AJ200" i="3"/>
  <c r="AJ307" i="3"/>
  <c r="AJ135" i="3"/>
  <c r="AJ272" i="3"/>
  <c r="AJ136" i="3"/>
  <c r="AJ137" i="3"/>
  <c r="AJ138" i="3"/>
  <c r="AJ139" i="3"/>
  <c r="AJ140" i="3"/>
  <c r="AJ192" i="3"/>
  <c r="AJ141" i="3"/>
  <c r="AJ240" i="3"/>
  <c r="AJ142" i="3"/>
  <c r="AJ308" i="3"/>
  <c r="AJ309" i="3"/>
  <c r="AJ214" i="3"/>
  <c r="AJ274" i="3"/>
  <c r="AJ160" i="3"/>
  <c r="AJ170" i="3"/>
  <c r="AJ241" i="3"/>
  <c r="AJ143" i="3"/>
  <c r="AJ242" i="3"/>
  <c r="AJ144" i="3"/>
  <c r="AJ310" i="3"/>
  <c r="AJ275" i="3"/>
  <c r="AJ243" i="3"/>
  <c r="AJ311" i="3"/>
  <c r="AJ145" i="3"/>
  <c r="AJ146" i="3"/>
  <c r="AJ276" i="3"/>
  <c r="AJ207" i="3"/>
  <c r="AJ312" i="3"/>
  <c r="AJ147" i="3"/>
  <c r="AJ148" i="3"/>
  <c r="AJ266" i="3"/>
  <c r="AJ300" i="3"/>
  <c r="AJ314" i="3"/>
  <c r="AJ365" i="3"/>
  <c r="AJ149" i="3"/>
  <c r="AJ244" i="3"/>
  <c r="AJ150" i="3"/>
  <c r="AJ151" i="3"/>
  <c r="AJ152" i="3"/>
  <c r="AJ153" i="3"/>
  <c r="AJ315" i="3"/>
  <c r="AJ159" i="3"/>
  <c r="AJ154" i="3"/>
  <c r="AJ155" i="3"/>
  <c r="AJ245" i="3"/>
  <c r="AJ161" i="3"/>
  <c r="AJ277" i="3"/>
  <c r="AJ278" i="3"/>
  <c r="AK278" i="3" s="1"/>
  <c r="K278" i="13" s="1"/>
  <c r="Y278" i="13" s="1"/>
  <c r="AJ156" i="3"/>
  <c r="AJ197" i="3"/>
  <c r="AJ246" i="3"/>
  <c r="AJ198" i="3"/>
  <c r="AJ157" i="3"/>
  <c r="AJ209" i="3"/>
  <c r="AJ158" i="3"/>
  <c r="AJ177" i="3"/>
  <c r="AJ178" i="3"/>
  <c r="AJ180" i="3"/>
  <c r="AJ181" i="3"/>
  <c r="AJ182" i="3"/>
  <c r="AJ183" i="3"/>
  <c r="AJ173" i="3"/>
  <c r="AJ167" i="3"/>
  <c r="AJ163" i="3"/>
  <c r="AJ318" i="3"/>
  <c r="AJ164" i="3"/>
  <c r="AJ165" i="3"/>
  <c r="AJ166" i="3"/>
  <c r="AJ320" i="3"/>
  <c r="AJ321" i="3"/>
  <c r="AJ210" i="3"/>
  <c r="AJ169" i="3"/>
  <c r="AJ317" i="3"/>
  <c r="AC5" i="13" l="1"/>
  <c r="AD5" i="13" s="1"/>
  <c r="AC59" i="13"/>
  <c r="AD59" i="13" s="1"/>
  <c r="AC80" i="13"/>
  <c r="AD80" i="13" s="1"/>
  <c r="Z278" i="13"/>
  <c r="AA278" i="13" s="1"/>
  <c r="Z284" i="13"/>
  <c r="AA284" i="13" s="1"/>
  <c r="AR59" i="13"/>
  <c r="Y59" i="13"/>
  <c r="Y80" i="13"/>
  <c r="AR80" i="13"/>
  <c r="AR284" i="13"/>
  <c r="AB284" i="13"/>
  <c r="AR278" i="13"/>
  <c r="AB278" i="13"/>
  <c r="F343" i="13"/>
  <c r="C343" i="3" s="1"/>
  <c r="AP284" i="13" l="1"/>
  <c r="AP278" i="13"/>
  <c r="AC278" i="13"/>
  <c r="AN278" i="13" s="1"/>
  <c r="Z80" i="13"/>
  <c r="AN80" i="13" s="1"/>
  <c r="AP80" i="13"/>
  <c r="AP59" i="13"/>
  <c r="Z59" i="13"/>
  <c r="AC284" i="13"/>
  <c r="AN284" i="13" s="1"/>
  <c r="H343" i="13"/>
  <c r="G343" i="13"/>
  <c r="D343" i="3" s="1"/>
  <c r="E289" i="13"/>
  <c r="E368" i="13"/>
  <c r="E326" i="13"/>
  <c r="E199" i="13"/>
  <c r="E367" i="13"/>
  <c r="E173" i="13"/>
  <c r="E370" i="13"/>
  <c r="E319" i="13"/>
  <c r="E293" i="13"/>
  <c r="E351" i="13"/>
  <c r="E277" i="13"/>
  <c r="E214" i="13"/>
  <c r="E285" i="13"/>
  <c r="E252" i="13"/>
  <c r="E220" i="13"/>
  <c r="E210" i="13"/>
  <c r="E327" i="13"/>
  <c r="E195" i="13"/>
  <c r="E331" i="13"/>
  <c r="E171" i="13"/>
  <c r="E204" i="13"/>
  <c r="E175" i="13"/>
  <c r="E197" i="13"/>
  <c r="E216" i="13"/>
  <c r="E201" i="13"/>
  <c r="E318" i="13"/>
  <c r="E264" i="13"/>
  <c r="E349" i="13"/>
  <c r="E334" i="13"/>
  <c r="E184" i="13"/>
  <c r="E342" i="13"/>
  <c r="E227" i="13"/>
  <c r="E179" i="13"/>
  <c r="E177" i="13"/>
  <c r="E191" i="13"/>
  <c r="E284" i="13"/>
  <c r="E268" i="13"/>
  <c r="E352" i="13"/>
  <c r="E346" i="13"/>
  <c r="E345" i="13"/>
  <c r="E344" i="13"/>
  <c r="E338" i="13"/>
  <c r="E337" i="13"/>
  <c r="E336" i="13"/>
  <c r="E330" i="13"/>
  <c r="E329" i="13"/>
  <c r="E328" i="13"/>
  <c r="E322" i="13"/>
  <c r="E321" i="13"/>
  <c r="E294" i="13"/>
  <c r="E288" i="13"/>
  <c r="E281" i="13"/>
  <c r="E278" i="13"/>
  <c r="E271" i="13"/>
  <c r="E269" i="13"/>
  <c r="E239" i="13"/>
  <c r="E316" i="13"/>
  <c r="E314" i="13"/>
  <c r="E312" i="13"/>
  <c r="E310" i="13"/>
  <c r="E308" i="13"/>
  <c r="E306" i="13"/>
  <c r="E305" i="13"/>
  <c r="E303" i="13"/>
  <c r="E301" i="13"/>
  <c r="E299" i="13"/>
  <c r="E297" i="13"/>
  <c r="E295" i="13"/>
  <c r="E292" i="13"/>
  <c r="E282" i="13"/>
  <c r="E276" i="13"/>
  <c r="E274" i="13"/>
  <c r="E263" i="13"/>
  <c r="E259" i="13"/>
  <c r="E257" i="13"/>
  <c r="E244" i="13"/>
  <c r="E241" i="13"/>
  <c r="E290" i="13"/>
  <c r="E251" i="13"/>
  <c r="E235" i="13"/>
  <c r="E232" i="13"/>
  <c r="E320" i="13"/>
  <c r="E350" i="13"/>
  <c r="E348" i="13"/>
  <c r="E347" i="13"/>
  <c r="E341" i="13"/>
  <c r="E340" i="13"/>
  <c r="E333" i="13"/>
  <c r="E325" i="13"/>
  <c r="E324" i="13"/>
  <c r="E317" i="13"/>
  <c r="E315" i="13"/>
  <c r="E313" i="13"/>
  <c r="E311" i="13"/>
  <c r="E309" i="13"/>
  <c r="E307" i="13"/>
  <c r="E304" i="13"/>
  <c r="E302" i="13"/>
  <c r="E300" i="13"/>
  <c r="E298" i="13"/>
  <c r="E296" i="13"/>
  <c r="E286" i="13"/>
  <c r="E280" i="13"/>
  <c r="E272" i="13"/>
  <c r="E261" i="13"/>
  <c r="E260" i="13"/>
  <c r="E249" i="13"/>
  <c r="E291" i="13"/>
  <c r="E283" i="13"/>
  <c r="E275" i="13"/>
  <c r="E273" i="13"/>
  <c r="E265" i="13"/>
  <c r="E253" i="13"/>
  <c r="E248" i="13"/>
  <c r="E245" i="13"/>
  <c r="E243" i="13"/>
  <c r="E240" i="13"/>
  <c r="E237" i="13"/>
  <c r="E233" i="13"/>
  <c r="E229" i="13"/>
  <c r="E228" i="13"/>
  <c r="E222" i="13"/>
  <c r="E221" i="13"/>
  <c r="E213" i="13"/>
  <c r="E209" i="13"/>
  <c r="E287" i="13"/>
  <c r="E279" i="13"/>
  <c r="E267" i="13"/>
  <c r="E255" i="13"/>
  <c r="E247" i="13"/>
  <c r="E236" i="13"/>
  <c r="E231" i="13"/>
  <c r="E225" i="13"/>
  <c r="E224" i="13"/>
  <c r="E218" i="13"/>
  <c r="E217" i="13"/>
  <c r="E187" i="13"/>
  <c r="E270" i="13"/>
  <c r="E262" i="13"/>
  <c r="E254" i="13"/>
  <c r="E238" i="13"/>
  <c r="E226" i="13"/>
  <c r="E219" i="13"/>
  <c r="E180" i="13"/>
  <c r="E266" i="13"/>
  <c r="E258" i="13"/>
  <c r="E246" i="13"/>
  <c r="E230" i="13"/>
  <c r="E223" i="13"/>
  <c r="E202" i="13"/>
  <c r="E250" i="13"/>
  <c r="E242" i="13"/>
  <c r="E234" i="13"/>
  <c r="E215" i="13"/>
  <c r="E212" i="13"/>
  <c r="E198" i="13"/>
  <c r="E196" i="13"/>
  <c r="E169" i="13"/>
  <c r="E211" i="13"/>
  <c r="E207" i="13"/>
  <c r="E200" i="13"/>
  <c r="E205" i="13"/>
  <c r="E189" i="13"/>
  <c r="E164" i="13"/>
  <c r="E208" i="13"/>
  <c r="E206" i="13"/>
  <c r="E203" i="13"/>
  <c r="E193" i="13"/>
  <c r="E176" i="13"/>
  <c r="E194" i="13"/>
  <c r="E190" i="13"/>
  <c r="E161" i="13"/>
  <c r="E163" i="13"/>
  <c r="E192" i="13"/>
  <c r="E185" i="13"/>
  <c r="E183" i="13"/>
  <c r="E181" i="13"/>
  <c r="E178" i="13"/>
  <c r="E174" i="13"/>
  <c r="E172" i="13"/>
  <c r="E167" i="13"/>
  <c r="E170" i="13"/>
  <c r="E168" i="13"/>
  <c r="E166" i="13"/>
  <c r="E162" i="13"/>
  <c r="AX9" i="1"/>
  <c r="AA80" i="13" l="1"/>
  <c r="AO80" i="13" s="1"/>
  <c r="AQ80" i="13" s="1"/>
  <c r="AD278" i="13"/>
  <c r="AO278" i="13" s="1"/>
  <c r="AQ278" i="13" s="1"/>
  <c r="AD284" i="13"/>
  <c r="AO284" i="13" s="1"/>
  <c r="AQ284" i="13" s="1"/>
  <c r="AA59" i="13"/>
  <c r="AO59" i="13" s="1"/>
  <c r="AN59" i="13"/>
  <c r="C323" i="13"/>
  <c r="E323" i="13"/>
  <c r="C188" i="13"/>
  <c r="E188" i="13"/>
  <c r="C332" i="13"/>
  <c r="E332" i="13"/>
  <c r="C256" i="13"/>
  <c r="E256" i="13"/>
  <c r="C339" i="13"/>
  <c r="E339" i="13"/>
  <c r="C186" i="13"/>
  <c r="E186" i="13"/>
  <c r="C165" i="13"/>
  <c r="E165" i="13"/>
  <c r="C335" i="13"/>
  <c r="E335" i="13"/>
  <c r="C182" i="13"/>
  <c r="E182" i="13"/>
  <c r="D346" i="13"/>
  <c r="C347" i="13"/>
  <c r="C352" i="13"/>
  <c r="C349" i="13"/>
  <c r="C367" i="13"/>
  <c r="C370" i="13"/>
  <c r="C227" i="13"/>
  <c r="D338" i="13"/>
  <c r="C289" i="13"/>
  <c r="C201" i="13"/>
  <c r="C351" i="13"/>
  <c r="D351" i="13"/>
  <c r="C268" i="13"/>
  <c r="C190" i="13"/>
  <c r="C191" i="13"/>
  <c r="C328" i="13"/>
  <c r="C319" i="13"/>
  <c r="C276" i="13"/>
  <c r="C168" i="13"/>
  <c r="C331" i="13"/>
  <c r="C220" i="13"/>
  <c r="C293" i="13"/>
  <c r="C221" i="13"/>
  <c r="C368" i="13"/>
  <c r="C176" i="13"/>
  <c r="C318" i="13"/>
  <c r="C171" i="13"/>
  <c r="C234" i="13"/>
  <c r="C214" i="13"/>
  <c r="C327" i="13"/>
  <c r="C255" i="13"/>
  <c r="C197" i="13"/>
  <c r="C213" i="13"/>
  <c r="C281" i="13"/>
  <c r="C282" i="13"/>
  <c r="C294" i="13"/>
  <c r="D171" i="13"/>
  <c r="C199" i="13"/>
  <c r="D349" i="13"/>
  <c r="C173" i="13"/>
  <c r="C321" i="13"/>
  <c r="C183" i="13"/>
  <c r="C195" i="13"/>
  <c r="C216" i="13"/>
  <c r="C340" i="13"/>
  <c r="C184" i="13"/>
  <c r="C196" i="13"/>
  <c r="C264" i="13"/>
  <c r="C350" i="13"/>
  <c r="C217" i="13"/>
  <c r="C267" i="13"/>
  <c r="C209" i="13"/>
  <c r="C204" i="13"/>
  <c r="C285" i="13"/>
  <c r="C298" i="13"/>
  <c r="C313" i="13"/>
  <c r="C179" i="13"/>
  <c r="D330" i="13"/>
  <c r="C277" i="13"/>
  <c r="C192" i="13"/>
  <c r="C242" i="13"/>
  <c r="C252" i="13"/>
  <c r="C181" i="13"/>
  <c r="C263" i="13"/>
  <c r="D324" i="13"/>
  <c r="C250" i="13"/>
  <c r="D208" i="13"/>
  <c r="C330" i="13"/>
  <c r="D162" i="13"/>
  <c r="C175" i="13"/>
  <c r="C210" i="13"/>
  <c r="C284" i="13"/>
  <c r="C324" i="13"/>
  <c r="C177" i="13"/>
  <c r="C161" i="13"/>
  <c r="C226" i="13"/>
  <c r="C169" i="13"/>
  <c r="C266" i="13"/>
  <c r="C218" i="13"/>
  <c r="C236" i="13"/>
  <c r="C258" i="13"/>
  <c r="C287" i="13"/>
  <c r="C222" i="13"/>
  <c r="C261" i="13"/>
  <c r="C317" i="13"/>
  <c r="C333" i="13"/>
  <c r="C235" i="13"/>
  <c r="C245" i="13"/>
  <c r="C238" i="13"/>
  <c r="C269" i="13"/>
  <c r="C304" i="13"/>
  <c r="C311" i="13"/>
  <c r="C344" i="13"/>
  <c r="C170" i="13"/>
  <c r="C203" i="13"/>
  <c r="C219" i="13"/>
  <c r="C228" i="13"/>
  <c r="C231" i="13"/>
  <c r="C254" i="13"/>
  <c r="C262" i="13"/>
  <c r="C273" i="13"/>
  <c r="C233" i="13"/>
  <c r="C253" i="13"/>
  <c r="C283" i="13"/>
  <c r="C325" i="13"/>
  <c r="C346" i="13"/>
  <c r="C309" i="13"/>
  <c r="C174" i="13"/>
  <c r="C207" i="13"/>
  <c r="C244" i="13"/>
  <c r="C251" i="13"/>
  <c r="C257" i="13"/>
  <c r="C274" i="13"/>
  <c r="C329" i="13"/>
  <c r="C280" i="13"/>
  <c r="D294" i="13"/>
  <c r="C315" i="13"/>
  <c r="C232" i="13"/>
  <c r="C259" i="13"/>
  <c r="C320" i="13"/>
  <c r="C164" i="13"/>
  <c r="C167" i="13"/>
  <c r="C162" i="13"/>
  <c r="C163" i="13"/>
  <c r="C193" i="13"/>
  <c r="C166" i="13"/>
  <c r="C212" i="13"/>
  <c r="C198" i="13"/>
  <c r="C215" i="13"/>
  <c r="C202" i="13"/>
  <c r="C208" i="13"/>
  <c r="C248" i="13"/>
  <c r="C200" i="13"/>
  <c r="C239" i="13"/>
  <c r="C225" i="13"/>
  <c r="C270" i="13"/>
  <c r="D229" i="13"/>
  <c r="C229" i="13"/>
  <c r="C230" i="13"/>
  <c r="C237" i="13"/>
  <c r="C240" i="13"/>
  <c r="C243" i="13"/>
  <c r="C275" i="13"/>
  <c r="C291" i="13"/>
  <c r="C249" i="13"/>
  <c r="C272" i="13"/>
  <c r="D280" i="13"/>
  <c r="C288" i="13"/>
  <c r="C295" i="13"/>
  <c r="C297" i="13"/>
  <c r="C299" i="13"/>
  <c r="C301" i="13"/>
  <c r="C303" i="13"/>
  <c r="C305" i="13"/>
  <c r="C306" i="13"/>
  <c r="C308" i="13"/>
  <c r="C310" i="13"/>
  <c r="C312" i="13"/>
  <c r="C314" i="13"/>
  <c r="C316" i="13"/>
  <c r="C322" i="13"/>
  <c r="C341" i="13"/>
  <c r="C302" i="13"/>
  <c r="C307" i="13"/>
  <c r="D310" i="13"/>
  <c r="C337" i="13"/>
  <c r="C260" i="13"/>
  <c r="C296" i="13"/>
  <c r="C300" i="13"/>
  <c r="C326" i="13"/>
  <c r="C334" i="13"/>
  <c r="D340" i="13"/>
  <c r="C336" i="13"/>
  <c r="C206" i="13"/>
  <c r="C205" i="13"/>
  <c r="C247" i="13"/>
  <c r="C348" i="13"/>
  <c r="C241" i="13"/>
  <c r="C278" i="13"/>
  <c r="C211" i="13"/>
  <c r="C172" i="13"/>
  <c r="C178" i="13"/>
  <c r="C187" i="13"/>
  <c r="C194" i="13"/>
  <c r="C185" i="13"/>
  <c r="C189" i="13"/>
  <c r="C223" i="13"/>
  <c r="C224" i="13"/>
  <c r="C180" i="13"/>
  <c r="D192" i="13"/>
  <c r="C265" i="13"/>
  <c r="C246" i="13"/>
  <c r="C271" i="13"/>
  <c r="C286" i="13"/>
  <c r="C338" i="13"/>
  <c r="C290" i="13"/>
  <c r="D305" i="13"/>
  <c r="D276" i="13"/>
  <c r="C279" i="13"/>
  <c r="C345" i="13"/>
  <c r="C342" i="13"/>
  <c r="C292" i="13"/>
  <c r="D314" i="13"/>
  <c r="AQ59" i="13" l="1"/>
  <c r="D334" i="13"/>
  <c r="F334" i="13" s="1"/>
  <c r="D222" i="13"/>
  <c r="F222" i="13" s="1"/>
  <c r="C222" i="3" s="1"/>
  <c r="D202" i="13"/>
  <c r="F202" i="13" s="1"/>
  <c r="H202" i="13" s="1"/>
  <c r="D235" i="13"/>
  <c r="F235" i="13" s="1"/>
  <c r="D186" i="13"/>
  <c r="F186" i="13" s="1"/>
  <c r="D332" i="13"/>
  <c r="F332" i="13" s="1"/>
  <c r="D335" i="13"/>
  <c r="F335" i="13" s="1"/>
  <c r="C335" i="3" s="1"/>
  <c r="F349" i="13"/>
  <c r="C349" i="3" s="1"/>
  <c r="F351" i="13"/>
  <c r="C351" i="3" s="1"/>
  <c r="F338" i="13"/>
  <c r="F294" i="13"/>
  <c r="F276" i="13"/>
  <c r="F171" i="13"/>
  <c r="F324" i="13"/>
  <c r="C324" i="3" s="1"/>
  <c r="F330" i="13"/>
  <c r="C330" i="3" s="1"/>
  <c r="F346" i="13"/>
  <c r="C346" i="3" s="1"/>
  <c r="F162" i="13"/>
  <c r="C162" i="3" s="1"/>
  <c r="F340" i="13"/>
  <c r="C340" i="3" s="1"/>
  <c r="F192" i="13"/>
  <c r="F208" i="13"/>
  <c r="C208" i="3" s="1"/>
  <c r="F314" i="13"/>
  <c r="C314" i="3" s="1"/>
  <c r="F229" i="13"/>
  <c r="C229" i="3" s="1"/>
  <c r="F280" i="13"/>
  <c r="D172" i="13"/>
  <c r="F305" i="13"/>
  <c r="C305" i="3" s="1"/>
  <c r="F310" i="13"/>
  <c r="C310" i="3" s="1"/>
  <c r="E90" i="13"/>
  <c r="E27" i="13"/>
  <c r="E78" i="13"/>
  <c r="E23" i="13"/>
  <c r="E50" i="13"/>
  <c r="E67" i="13"/>
  <c r="E143" i="13"/>
  <c r="E86" i="13"/>
  <c r="E113" i="13"/>
  <c r="E141" i="13"/>
  <c r="E64" i="13"/>
  <c r="E110" i="13"/>
  <c r="E54" i="13"/>
  <c r="E22" i="13"/>
  <c r="E53" i="13"/>
  <c r="E9" i="13"/>
  <c r="E366" i="13"/>
  <c r="E79" i="13"/>
  <c r="E83" i="13"/>
  <c r="E89" i="13"/>
  <c r="E18" i="13"/>
  <c r="E85" i="13"/>
  <c r="E49" i="13"/>
  <c r="E71" i="13"/>
  <c r="E41" i="13"/>
  <c r="E140" i="13"/>
  <c r="E125" i="13"/>
  <c r="E57" i="13"/>
  <c r="E137" i="13"/>
  <c r="E97" i="13"/>
  <c r="E94" i="13"/>
  <c r="E82" i="13"/>
  <c r="E158" i="13"/>
  <c r="E155" i="13"/>
  <c r="E154" i="13"/>
  <c r="E152" i="13"/>
  <c r="E150" i="13"/>
  <c r="E148" i="13"/>
  <c r="E145" i="13"/>
  <c r="E144" i="13"/>
  <c r="E122" i="13"/>
  <c r="E95" i="13"/>
  <c r="E52" i="13"/>
  <c r="E131" i="13"/>
  <c r="E96" i="13"/>
  <c r="E61" i="13"/>
  <c r="E157" i="13"/>
  <c r="E149" i="13"/>
  <c r="E134" i="13"/>
  <c r="E129" i="13"/>
  <c r="E160" i="13"/>
  <c r="E159" i="13"/>
  <c r="E156" i="13"/>
  <c r="E151" i="13"/>
  <c r="E365" i="13"/>
  <c r="E142" i="13"/>
  <c r="E126" i="13"/>
  <c r="E114" i="13"/>
  <c r="E104" i="13"/>
  <c r="E62" i="13"/>
  <c r="E128" i="13"/>
  <c r="E124" i="13"/>
  <c r="E123" i="13"/>
  <c r="E106" i="13"/>
  <c r="E102" i="13"/>
  <c r="E99" i="13"/>
  <c r="E81" i="13"/>
  <c r="E76" i="13"/>
  <c r="E34" i="13"/>
  <c r="E153" i="13"/>
  <c r="E146" i="13"/>
  <c r="E138" i="13"/>
  <c r="E133" i="13"/>
  <c r="E130" i="13"/>
  <c r="E121" i="13"/>
  <c r="E120" i="13"/>
  <c r="E119" i="13"/>
  <c r="E115" i="13"/>
  <c r="E112" i="13"/>
  <c r="E109" i="13"/>
  <c r="E101" i="13"/>
  <c r="E75" i="13"/>
  <c r="E72" i="13"/>
  <c r="E43" i="13"/>
  <c r="E31" i="13"/>
  <c r="E117" i="13"/>
  <c r="E108" i="13"/>
  <c r="E107" i="13"/>
  <c r="E103" i="13"/>
  <c r="E74" i="13"/>
  <c r="E66" i="13"/>
  <c r="E60" i="13"/>
  <c r="E136" i="13"/>
  <c r="E132" i="13"/>
  <c r="E127" i="13"/>
  <c r="E116" i="13"/>
  <c r="E111" i="13"/>
  <c r="E100" i="13"/>
  <c r="E59" i="13"/>
  <c r="E21" i="13"/>
  <c r="E92" i="13"/>
  <c r="E91" i="13"/>
  <c r="E87" i="13"/>
  <c r="E73" i="13"/>
  <c r="E68" i="13"/>
  <c r="E58" i="13"/>
  <c r="E45" i="13"/>
  <c r="E40" i="13"/>
  <c r="E36" i="13"/>
  <c r="E93" i="13"/>
  <c r="E88" i="13"/>
  <c r="E84" i="13"/>
  <c r="E80" i="13"/>
  <c r="E69" i="13"/>
  <c r="E65" i="13"/>
  <c r="E48" i="13"/>
  <c r="E47" i="13"/>
  <c r="E56" i="13"/>
  <c r="E44" i="13"/>
  <c r="E33" i="13"/>
  <c r="E369" i="13"/>
  <c r="E10" i="13"/>
  <c r="E51" i="13"/>
  <c r="E39" i="13"/>
  <c r="E30" i="13"/>
  <c r="E29" i="13"/>
  <c r="E19" i="13"/>
  <c r="E16" i="13"/>
  <c r="E17" i="13"/>
  <c r="E42" i="13"/>
  <c r="E15" i="13"/>
  <c r="E38" i="13"/>
  <c r="E35" i="13"/>
  <c r="E32" i="13"/>
  <c r="E28" i="13"/>
  <c r="E24" i="13"/>
  <c r="E25" i="13"/>
  <c r="E20" i="13"/>
  <c r="E13" i="13"/>
  <c r="E12" i="13"/>
  <c r="E7" i="13"/>
  <c r="E8" i="13"/>
  <c r="G334" i="13" l="1"/>
  <c r="D334" i="3" s="1"/>
  <c r="C334" i="3"/>
  <c r="H276" i="13"/>
  <c r="C276" i="3"/>
  <c r="H332" i="13"/>
  <c r="C332" i="3"/>
  <c r="G294" i="13"/>
  <c r="D294" i="3" s="1"/>
  <c r="C294" i="3"/>
  <c r="G192" i="13"/>
  <c r="D192" i="3" s="1"/>
  <c r="C192" i="3"/>
  <c r="H186" i="13"/>
  <c r="G332" i="13"/>
  <c r="D332" i="3" s="1"/>
  <c r="G186" i="13"/>
  <c r="G335" i="13"/>
  <c r="D335" i="3" s="1"/>
  <c r="H335" i="13"/>
  <c r="C98" i="13"/>
  <c r="E98" i="13"/>
  <c r="D284" i="13"/>
  <c r="F284" i="13" s="1"/>
  <c r="C284" i="3" s="1"/>
  <c r="D266" i="13"/>
  <c r="F266" i="13" s="1"/>
  <c r="C266" i="3" s="1"/>
  <c r="D302" i="13"/>
  <c r="F302" i="13" s="1"/>
  <c r="C302" i="3" s="1"/>
  <c r="D228" i="13"/>
  <c r="F228" i="13" s="1"/>
  <c r="C228" i="3" s="1"/>
  <c r="D251" i="13"/>
  <c r="F251" i="13" s="1"/>
  <c r="C251" i="3" s="1"/>
  <c r="D242" i="13"/>
  <c r="F242" i="13" s="1"/>
  <c r="C242" i="3" s="1"/>
  <c r="D230" i="13"/>
  <c r="F230" i="13" s="1"/>
  <c r="C230" i="3" s="1"/>
  <c r="D309" i="13"/>
  <c r="F309" i="13" s="1"/>
  <c r="C309" i="3" s="1"/>
  <c r="D215" i="13"/>
  <c r="F215" i="13" s="1"/>
  <c r="D190" i="13"/>
  <c r="F190" i="13" s="1"/>
  <c r="D257" i="13"/>
  <c r="F257" i="13" s="1"/>
  <c r="C257" i="3" s="1"/>
  <c r="D210" i="13"/>
  <c r="F210" i="13" s="1"/>
  <c r="C210" i="3" s="1"/>
  <c r="D238" i="13"/>
  <c r="F238" i="13" s="1"/>
  <c r="D232" i="13"/>
  <c r="F232" i="13" s="1"/>
  <c r="C232" i="3" s="1"/>
  <c r="D173" i="13"/>
  <c r="F173" i="13" s="1"/>
  <c r="C173" i="3" s="1"/>
  <c r="D326" i="13"/>
  <c r="F326" i="13" s="1"/>
  <c r="D189" i="13"/>
  <c r="F189" i="13" s="1"/>
  <c r="C189" i="3" s="1"/>
  <c r="D250" i="13"/>
  <c r="F250" i="13" s="1"/>
  <c r="C250" i="3" s="1"/>
  <c r="D256" i="13"/>
  <c r="F256" i="13" s="1"/>
  <c r="C256" i="3" s="1"/>
  <c r="D184" i="13"/>
  <c r="F184" i="13" s="1"/>
  <c r="C184" i="3" s="1"/>
  <c r="D345" i="13"/>
  <c r="F345" i="13" s="1"/>
  <c r="C345" i="3" s="1"/>
  <c r="C135" i="13"/>
  <c r="E135" i="13"/>
  <c r="D198" i="13"/>
  <c r="F198" i="13" s="1"/>
  <c r="C198" i="3" s="1"/>
  <c r="D260" i="13"/>
  <c r="F260" i="13" s="1"/>
  <c r="D311" i="13"/>
  <c r="F311" i="13" s="1"/>
  <c r="C311" i="3" s="1"/>
  <c r="D244" i="13"/>
  <c r="F244" i="13" s="1"/>
  <c r="C244" i="3" s="1"/>
  <c r="D283" i="13"/>
  <c r="F283" i="13" s="1"/>
  <c r="C283" i="3" s="1"/>
  <c r="D217" i="13"/>
  <c r="F217" i="13" s="1"/>
  <c r="C217" i="3" s="1"/>
  <c r="D258" i="13"/>
  <c r="F258" i="13" s="1"/>
  <c r="C258" i="3" s="1"/>
  <c r="D219" i="13"/>
  <c r="F219" i="13" s="1"/>
  <c r="D194" i="13"/>
  <c r="F194" i="13" s="1"/>
  <c r="D321" i="13"/>
  <c r="F321" i="13" s="1"/>
  <c r="C321" i="3" s="1"/>
  <c r="D221" i="13"/>
  <c r="F221" i="13" s="1"/>
  <c r="C221" i="3" s="1"/>
  <c r="D200" i="13"/>
  <c r="F200" i="13" s="1"/>
  <c r="C200" i="3" s="1"/>
  <c r="D161" i="13"/>
  <c r="F161" i="13" s="1"/>
  <c r="D304" i="13"/>
  <c r="F304" i="13" s="1"/>
  <c r="C304" i="3" s="1"/>
  <c r="D337" i="13"/>
  <c r="F337" i="13" s="1"/>
  <c r="C337" i="3" s="1"/>
  <c r="D262" i="13"/>
  <c r="F262" i="13" s="1"/>
  <c r="G262" i="13" s="1"/>
  <c r="D306" i="13"/>
  <c r="F306" i="13" s="1"/>
  <c r="C306" i="3" s="1"/>
  <c r="D316" i="13"/>
  <c r="F316" i="13" s="1"/>
  <c r="D331" i="13"/>
  <c r="F331" i="13" s="1"/>
  <c r="C331" i="3" s="1"/>
  <c r="D240" i="13"/>
  <c r="F240" i="13" s="1"/>
  <c r="C240" i="3" s="1"/>
  <c r="D370" i="13"/>
  <c r="F370" i="13" s="1"/>
  <c r="C370" i="3" s="1"/>
  <c r="D249" i="13"/>
  <c r="F249" i="13" s="1"/>
  <c r="C249" i="3" s="1"/>
  <c r="D227" i="13"/>
  <c r="F227" i="13" s="1"/>
  <c r="C227" i="3" s="1"/>
  <c r="D322" i="13"/>
  <c r="F322" i="13" s="1"/>
  <c r="C322" i="3" s="1"/>
  <c r="C46" i="13"/>
  <c r="E46" i="13"/>
  <c r="C118" i="13"/>
  <c r="E118" i="13"/>
  <c r="D211" i="13"/>
  <c r="F211" i="13" s="1"/>
  <c r="C211" i="3" s="1"/>
  <c r="D264" i="13"/>
  <c r="F264" i="13" s="1"/>
  <c r="D279" i="13"/>
  <c r="F279" i="13" s="1"/>
  <c r="C279" i="3" s="1"/>
  <c r="D181" i="13"/>
  <c r="F181" i="13" s="1"/>
  <c r="D288" i="13"/>
  <c r="F288" i="13" s="1"/>
  <c r="C288" i="3" s="1"/>
  <c r="D180" i="13"/>
  <c r="F180" i="13" s="1"/>
  <c r="C180" i="3" s="1"/>
  <c r="D282" i="13"/>
  <c r="F282" i="13" s="1"/>
  <c r="C282" i="3" s="1"/>
  <c r="D265" i="13"/>
  <c r="F265" i="13" s="1"/>
  <c r="D187" i="13"/>
  <c r="F187" i="13" s="1"/>
  <c r="C187" i="3" s="1"/>
  <c r="D286" i="13"/>
  <c r="F286" i="13" s="1"/>
  <c r="C286" i="3" s="1"/>
  <c r="D254" i="13"/>
  <c r="F254" i="13" s="1"/>
  <c r="C254" i="3" s="1"/>
  <c r="D328" i="13"/>
  <c r="F328" i="13" s="1"/>
  <c r="D268" i="13"/>
  <c r="F268" i="13" s="1"/>
  <c r="D223" i="13"/>
  <c r="F223" i="13" s="1"/>
  <c r="C223" i="3" s="1"/>
  <c r="D224" i="13"/>
  <c r="F224" i="13" s="1"/>
  <c r="C224" i="3" s="1"/>
  <c r="D191" i="13"/>
  <c r="F191" i="13" s="1"/>
  <c r="D177" i="13"/>
  <c r="F177" i="13" s="1"/>
  <c r="C177" i="3" s="1"/>
  <c r="D225" i="13"/>
  <c r="F225" i="13" s="1"/>
  <c r="C225" i="3" s="1"/>
  <c r="D315" i="13"/>
  <c r="F315" i="13" s="1"/>
  <c r="C315" i="3" s="1"/>
  <c r="D248" i="13"/>
  <c r="F248" i="13" s="1"/>
  <c r="C248" i="3" s="1"/>
  <c r="D163" i="13"/>
  <c r="F163" i="13" s="1"/>
  <c r="C163" i="3" s="1"/>
  <c r="D207" i="13"/>
  <c r="F207" i="13" s="1"/>
  <c r="D166" i="13"/>
  <c r="F166" i="13" s="1"/>
  <c r="C166" i="3" s="1"/>
  <c r="D267" i="13"/>
  <c r="F267" i="13" s="1"/>
  <c r="D203" i="13"/>
  <c r="F203" i="13" s="1"/>
  <c r="C203" i="3" s="1"/>
  <c r="D253" i="13"/>
  <c r="F253" i="13" s="1"/>
  <c r="C253" i="3" s="1"/>
  <c r="D185" i="13"/>
  <c r="F185" i="13" s="1"/>
  <c r="C185" i="3" s="1"/>
  <c r="D320" i="13"/>
  <c r="F320" i="13" s="1"/>
  <c r="G320" i="13" s="1"/>
  <c r="D204" i="13"/>
  <c r="F204" i="13" s="1"/>
  <c r="C204" i="3" s="1"/>
  <c r="D206" i="13"/>
  <c r="F206" i="13" s="1"/>
  <c r="C206" i="3" s="1"/>
  <c r="D220" i="13"/>
  <c r="F220" i="13" s="1"/>
  <c r="C220" i="3" s="1"/>
  <c r="D281" i="13"/>
  <c r="F281" i="13" s="1"/>
  <c r="C281" i="3" s="1"/>
  <c r="D301" i="13"/>
  <c r="F301" i="13" s="1"/>
  <c r="C301" i="3" s="1"/>
  <c r="D325" i="13"/>
  <c r="F325" i="13" s="1"/>
  <c r="D344" i="13"/>
  <c r="F344" i="13" s="1"/>
  <c r="C344" i="3" s="1"/>
  <c r="D348" i="13"/>
  <c r="F348" i="13" s="1"/>
  <c r="C348" i="3" s="1"/>
  <c r="D182" i="13"/>
  <c r="F182" i="13" s="1"/>
  <c r="C182" i="3" s="1"/>
  <c r="D271" i="13"/>
  <c r="F271" i="13" s="1"/>
  <c r="C271" i="3" s="1"/>
  <c r="D167" i="13"/>
  <c r="F167" i="13" s="1"/>
  <c r="D275" i="13"/>
  <c r="F275" i="13" s="1"/>
  <c r="C275" i="3" s="1"/>
  <c r="D247" i="13"/>
  <c r="F247" i="13" s="1"/>
  <c r="C247" i="3" s="1"/>
  <c r="D273" i="13"/>
  <c r="F273" i="13" s="1"/>
  <c r="D317" i="13"/>
  <c r="F317" i="13" s="1"/>
  <c r="C317" i="3" s="1"/>
  <c r="D165" i="13"/>
  <c r="F165" i="13" s="1"/>
  <c r="C165" i="3" s="1"/>
  <c r="D319" i="13"/>
  <c r="F319" i="13" s="1"/>
  <c r="C319" i="3" s="1"/>
  <c r="D342" i="13"/>
  <c r="F342" i="13" s="1"/>
  <c r="D367" i="13"/>
  <c r="F367" i="13" s="1"/>
  <c r="C367" i="3" s="1"/>
  <c r="D297" i="13"/>
  <c r="F297" i="13" s="1"/>
  <c r="C297" i="3" s="1"/>
  <c r="D327" i="13"/>
  <c r="F327" i="13" s="1"/>
  <c r="C327" i="3" s="1"/>
  <c r="D170" i="13"/>
  <c r="F170" i="13" s="1"/>
  <c r="C170" i="3" s="1"/>
  <c r="D197" i="13"/>
  <c r="F197" i="13" s="1"/>
  <c r="C197" i="3" s="1"/>
  <c r="D272" i="13"/>
  <c r="F272" i="13" s="1"/>
  <c r="D214" i="13"/>
  <c r="F214" i="13" s="1"/>
  <c r="C214" i="3" s="1"/>
  <c r="D303" i="13"/>
  <c r="F303" i="13" s="1"/>
  <c r="C303" i="3" s="1"/>
  <c r="D352" i="13"/>
  <c r="F352" i="13" s="1"/>
  <c r="C352" i="3" s="1"/>
  <c r="D350" i="13"/>
  <c r="F350" i="13" s="1"/>
  <c r="C350" i="3" s="1"/>
  <c r="C105" i="13"/>
  <c r="E105" i="13"/>
  <c r="D205" i="13"/>
  <c r="F205" i="13" s="1"/>
  <c r="C205" i="3" s="1"/>
  <c r="D236" i="13"/>
  <c r="F236" i="13" s="1"/>
  <c r="C236" i="3" s="1"/>
  <c r="D174" i="13"/>
  <c r="F174" i="13" s="1"/>
  <c r="D234" i="13"/>
  <c r="F234" i="13" s="1"/>
  <c r="C234" i="3" s="1"/>
  <c r="D259" i="13"/>
  <c r="F259" i="13" s="1"/>
  <c r="C259" i="3" s="1"/>
  <c r="D168" i="13"/>
  <c r="F168" i="13" s="1"/>
  <c r="C168" i="3" s="1"/>
  <c r="D246" i="13"/>
  <c r="F246" i="13" s="1"/>
  <c r="C246" i="3" s="1"/>
  <c r="D296" i="13"/>
  <c r="F296" i="13" s="1"/>
  <c r="D176" i="13"/>
  <c r="F176" i="13" s="1"/>
  <c r="C176" i="3" s="1"/>
  <c r="D233" i="13"/>
  <c r="F233" i="13" s="1"/>
  <c r="C233" i="3" s="1"/>
  <c r="D339" i="13"/>
  <c r="F339" i="13" s="1"/>
  <c r="C339" i="3" s="1"/>
  <c r="D218" i="13"/>
  <c r="F218" i="13" s="1"/>
  <c r="C218" i="3" s="1"/>
  <c r="D209" i="13"/>
  <c r="F209" i="13" s="1"/>
  <c r="C209" i="3" s="1"/>
  <c r="D245" i="13"/>
  <c r="F245" i="13" s="1"/>
  <c r="C245" i="3" s="1"/>
  <c r="D293" i="13"/>
  <c r="F293" i="13" s="1"/>
  <c r="C293" i="3" s="1"/>
  <c r="D216" i="13"/>
  <c r="F216" i="13" s="1"/>
  <c r="C216" i="3" s="1"/>
  <c r="D312" i="13"/>
  <c r="F312" i="13" s="1"/>
  <c r="C312" i="3" s="1"/>
  <c r="D196" i="13"/>
  <c r="F196" i="13" s="1"/>
  <c r="C196" i="3" s="1"/>
  <c r="D289" i="13"/>
  <c r="F289" i="13" s="1"/>
  <c r="D307" i="13"/>
  <c r="F307" i="13" s="1"/>
  <c r="C307" i="3" s="1"/>
  <c r="D368" i="13"/>
  <c r="F368" i="13" s="1"/>
  <c r="C368" i="3" s="1"/>
  <c r="C63" i="13"/>
  <c r="E63" i="13"/>
  <c r="C147" i="13"/>
  <c r="E147" i="13"/>
  <c r="C139" i="13"/>
  <c r="E139" i="13"/>
  <c r="C26" i="13"/>
  <c r="E26" i="13"/>
  <c r="D263" i="13"/>
  <c r="F263" i="13" s="1"/>
  <c r="C263" i="3" s="1"/>
  <c r="D178" i="13"/>
  <c r="F178" i="13" s="1"/>
  <c r="C178" i="3" s="1"/>
  <c r="D169" i="13"/>
  <c r="F169" i="13" s="1"/>
  <c r="C169" i="3" s="1"/>
  <c r="D261" i="13"/>
  <c r="F261" i="13" s="1"/>
  <c r="D269" i="13"/>
  <c r="F269" i="13" s="1"/>
  <c r="C269" i="3" s="1"/>
  <c r="D226" i="13"/>
  <c r="F226" i="13" s="1"/>
  <c r="C226" i="3" s="1"/>
  <c r="D329" i="13"/>
  <c r="F329" i="13" s="1"/>
  <c r="C329" i="3" s="1"/>
  <c r="D231" i="13"/>
  <c r="F231" i="13" s="1"/>
  <c r="C231" i="3" s="1"/>
  <c r="D341" i="13"/>
  <c r="F341" i="13" s="1"/>
  <c r="C341" i="3" s="1"/>
  <c r="D285" i="13"/>
  <c r="F285" i="13" s="1"/>
  <c r="D183" i="13"/>
  <c r="F183" i="13" s="1"/>
  <c r="C183" i="3" s="1"/>
  <c r="D290" i="13"/>
  <c r="F290" i="13" s="1"/>
  <c r="C290" i="3" s="1"/>
  <c r="D300" i="13"/>
  <c r="F300" i="13" s="1"/>
  <c r="C300" i="3" s="1"/>
  <c r="D193" i="13"/>
  <c r="F193" i="13" s="1"/>
  <c r="D313" i="13"/>
  <c r="F313" i="13" s="1"/>
  <c r="D243" i="13"/>
  <c r="F243" i="13" s="1"/>
  <c r="C243" i="3" s="1"/>
  <c r="D270" i="13"/>
  <c r="F270" i="13" s="1"/>
  <c r="C270" i="3" s="1"/>
  <c r="D308" i="13"/>
  <c r="F308" i="13" s="1"/>
  <c r="C308" i="3" s="1"/>
  <c r="D255" i="13"/>
  <c r="F255" i="13" s="1"/>
  <c r="C255" i="3" s="1"/>
  <c r="D287" i="13"/>
  <c r="F287" i="13" s="1"/>
  <c r="C287" i="3" s="1"/>
  <c r="D213" i="13"/>
  <c r="F213" i="13" s="1"/>
  <c r="C213" i="3" s="1"/>
  <c r="D175" i="13"/>
  <c r="F175" i="13" s="1"/>
  <c r="C175" i="3" s="1"/>
  <c r="D201" i="13"/>
  <c r="F201" i="13" s="1"/>
  <c r="D274" i="13"/>
  <c r="F274" i="13" s="1"/>
  <c r="D318" i="13"/>
  <c r="F318" i="13" s="1"/>
  <c r="C318" i="3" s="1"/>
  <c r="D333" i="13"/>
  <c r="F333" i="13" s="1"/>
  <c r="C333" i="3" s="1"/>
  <c r="D277" i="13"/>
  <c r="F277" i="13" s="1"/>
  <c r="C277" i="3" s="1"/>
  <c r="D291" i="13"/>
  <c r="F291" i="13" s="1"/>
  <c r="D237" i="13"/>
  <c r="F237" i="13" s="1"/>
  <c r="C237" i="3" s="1"/>
  <c r="D336" i="13"/>
  <c r="F336" i="13" s="1"/>
  <c r="D199" i="13"/>
  <c r="F199" i="13" s="1"/>
  <c r="C199" i="3" s="1"/>
  <c r="D241" i="13"/>
  <c r="F241" i="13" s="1"/>
  <c r="C241" i="3" s="1"/>
  <c r="D298" i="13"/>
  <c r="F298" i="13" s="1"/>
  <c r="C298" i="3" s="1"/>
  <c r="D295" i="13"/>
  <c r="F295" i="13" s="1"/>
  <c r="C295" i="3" s="1"/>
  <c r="D195" i="13"/>
  <c r="F195" i="13" s="1"/>
  <c r="C195" i="3" s="1"/>
  <c r="D164" i="13"/>
  <c r="F164" i="13" s="1"/>
  <c r="C164" i="3" s="1"/>
  <c r="D212" i="13"/>
  <c r="F212" i="13" s="1"/>
  <c r="C212" i="3" s="1"/>
  <c r="D252" i="13"/>
  <c r="F252" i="13" s="1"/>
  <c r="C252" i="3" s="1"/>
  <c r="D299" i="13"/>
  <c r="F299" i="13" s="1"/>
  <c r="C299" i="3" s="1"/>
  <c r="D179" i="13"/>
  <c r="F179" i="13" s="1"/>
  <c r="D188" i="13"/>
  <c r="F188" i="13" s="1"/>
  <c r="D239" i="13"/>
  <c r="F239" i="13" s="1"/>
  <c r="C239" i="3" s="1"/>
  <c r="D323" i="13"/>
  <c r="F323" i="13" s="1"/>
  <c r="D347" i="13"/>
  <c r="F347" i="13" s="1"/>
  <c r="C347" i="3" s="1"/>
  <c r="H334" i="13"/>
  <c r="G346" i="13"/>
  <c r="D346" i="3" s="1"/>
  <c r="G351" i="13"/>
  <c r="D351" i="3" s="1"/>
  <c r="H351" i="13"/>
  <c r="G349" i="13"/>
  <c r="D349" i="3" s="1"/>
  <c r="H349" i="13"/>
  <c r="F172" i="13"/>
  <c r="G208" i="13"/>
  <c r="D208" i="3" s="1"/>
  <c r="G276" i="13"/>
  <c r="D276" i="3" s="1"/>
  <c r="H346" i="13"/>
  <c r="H338" i="13"/>
  <c r="H208" i="13"/>
  <c r="G171" i="13"/>
  <c r="H171" i="13"/>
  <c r="H340" i="13"/>
  <c r="H294" i="13"/>
  <c r="G338" i="13"/>
  <c r="G324" i="13"/>
  <c r="D324" i="3" s="1"/>
  <c r="H330" i="13"/>
  <c r="H324" i="13"/>
  <c r="G202" i="13"/>
  <c r="H192" i="13"/>
  <c r="G330" i="13"/>
  <c r="D330" i="3" s="1"/>
  <c r="G340" i="13"/>
  <c r="D340" i="3" s="1"/>
  <c r="H162" i="13"/>
  <c r="G162" i="13"/>
  <c r="D162" i="3" s="1"/>
  <c r="G314" i="13"/>
  <c r="D314" i="3" s="1"/>
  <c r="H314" i="13"/>
  <c r="H235" i="13"/>
  <c r="G235" i="13"/>
  <c r="H229" i="13"/>
  <c r="G229" i="13"/>
  <c r="D229" i="3" s="1"/>
  <c r="H222" i="13"/>
  <c r="G222" i="13"/>
  <c r="D222" i="3" s="1"/>
  <c r="H280" i="13"/>
  <c r="G280" i="13"/>
  <c r="H305" i="13"/>
  <c r="G305" i="13"/>
  <c r="D305" i="3" s="1"/>
  <c r="H310" i="13"/>
  <c r="G310" i="13"/>
  <c r="D310" i="3" s="1"/>
  <c r="C94" i="13"/>
  <c r="C41" i="13"/>
  <c r="C50" i="13"/>
  <c r="C106" i="13"/>
  <c r="C85" i="13"/>
  <c r="C27" i="13"/>
  <c r="C47" i="13"/>
  <c r="C366" i="13"/>
  <c r="C22" i="13"/>
  <c r="C64" i="13"/>
  <c r="C29" i="13"/>
  <c r="C122" i="13"/>
  <c r="C90" i="13"/>
  <c r="D41" i="13"/>
  <c r="C79" i="13"/>
  <c r="C113" i="13"/>
  <c r="C141" i="13"/>
  <c r="D46" i="13"/>
  <c r="C71" i="13"/>
  <c r="C53" i="13"/>
  <c r="C54" i="13"/>
  <c r="C23" i="13"/>
  <c r="C52" i="13"/>
  <c r="C78" i="13"/>
  <c r="C148" i="13"/>
  <c r="D27" i="13"/>
  <c r="C67" i="13"/>
  <c r="C369" i="13"/>
  <c r="C114" i="13"/>
  <c r="D141" i="13"/>
  <c r="C155" i="13"/>
  <c r="C82" i="13"/>
  <c r="C89" i="13"/>
  <c r="D32" i="13"/>
  <c r="C10" i="13"/>
  <c r="D148" i="13"/>
  <c r="C157" i="13"/>
  <c r="C49" i="13"/>
  <c r="C143" i="13"/>
  <c r="C9" i="13"/>
  <c r="C110" i="13"/>
  <c r="D118" i="13"/>
  <c r="C15" i="13"/>
  <c r="C154" i="13"/>
  <c r="C18" i="13"/>
  <c r="C86" i="13"/>
  <c r="C81" i="13"/>
  <c r="C153" i="13"/>
  <c r="D94" i="13"/>
  <c r="C156" i="13"/>
  <c r="C83" i="13"/>
  <c r="C96" i="13"/>
  <c r="D156" i="13"/>
  <c r="C158" i="13"/>
  <c r="C7" i="13"/>
  <c r="C25" i="13"/>
  <c r="C48" i="13"/>
  <c r="C87" i="13"/>
  <c r="C107" i="13"/>
  <c r="C75" i="13"/>
  <c r="C365" i="13"/>
  <c r="C129" i="13"/>
  <c r="C131" i="13"/>
  <c r="C42" i="13"/>
  <c r="C19" i="13"/>
  <c r="C33" i="13"/>
  <c r="D38" i="13"/>
  <c r="C93" i="13"/>
  <c r="C43" i="13"/>
  <c r="C120" i="13"/>
  <c r="C132" i="13"/>
  <c r="C124" i="13"/>
  <c r="C137" i="13"/>
  <c r="C20" i="13"/>
  <c r="C38" i="13"/>
  <c r="C28" i="13"/>
  <c r="C84" i="13"/>
  <c r="C88" i="13"/>
  <c r="C91" i="13"/>
  <c r="C59" i="13"/>
  <c r="C69" i="13"/>
  <c r="C8" i="13"/>
  <c r="D101" i="13"/>
  <c r="C101" i="13"/>
  <c r="C119" i="13"/>
  <c r="C130" i="13"/>
  <c r="C34" i="13"/>
  <c r="C123" i="13"/>
  <c r="C100" i="13"/>
  <c r="C95" i="13"/>
  <c r="C145" i="13"/>
  <c r="C30" i="13"/>
  <c r="C44" i="13"/>
  <c r="C40" i="13"/>
  <c r="C146" i="13"/>
  <c r="C13" i="13"/>
  <c r="C17" i="13"/>
  <c r="C39" i="13"/>
  <c r="C65" i="13"/>
  <c r="C35" i="13"/>
  <c r="C108" i="13"/>
  <c r="C76" i="13"/>
  <c r="C102" i="13"/>
  <c r="C151" i="13"/>
  <c r="C149" i="13"/>
  <c r="C61" i="13"/>
  <c r="C152" i="13"/>
  <c r="C97" i="13"/>
  <c r="C56" i="13"/>
  <c r="C36" i="13"/>
  <c r="C74" i="13"/>
  <c r="D31" i="13"/>
  <c r="C80" i="13"/>
  <c r="C109" i="13"/>
  <c r="C112" i="13"/>
  <c r="D99" i="13"/>
  <c r="C99" i="13"/>
  <c r="C128" i="13"/>
  <c r="C126" i="13"/>
  <c r="D135" i="13"/>
  <c r="C140" i="13"/>
  <c r="C144" i="13"/>
  <c r="C62" i="13"/>
  <c r="C104" i="13"/>
  <c r="C127" i="13"/>
  <c r="D160" i="13"/>
  <c r="C134" i="13"/>
  <c r="D122" i="13"/>
  <c r="C136" i="13"/>
  <c r="C138" i="13"/>
  <c r="D57" i="13"/>
  <c r="C57" i="13"/>
  <c r="C125" i="13"/>
  <c r="C150" i="13"/>
  <c r="C115" i="13"/>
  <c r="C121" i="13"/>
  <c r="C12" i="13"/>
  <c r="C24" i="13"/>
  <c r="C16" i="13"/>
  <c r="C32" i="13"/>
  <c r="C45" i="13"/>
  <c r="C51" i="13"/>
  <c r="C58" i="13"/>
  <c r="C68" i="13"/>
  <c r="C73" i="13"/>
  <c r="C92" i="13"/>
  <c r="C21" i="13"/>
  <c r="D35" i="13"/>
  <c r="C60" i="13"/>
  <c r="C66" i="13"/>
  <c r="C117" i="13"/>
  <c r="C31" i="13"/>
  <c r="C72" i="13"/>
  <c r="C133" i="13"/>
  <c r="C142" i="13"/>
  <c r="C103" i="13"/>
  <c r="C111" i="13"/>
  <c r="C116" i="13"/>
  <c r="C159" i="13"/>
  <c r="C160" i="13"/>
  <c r="AE29" i="26"/>
  <c r="AE27" i="26"/>
  <c r="AE41" i="26"/>
  <c r="AE40" i="26"/>
  <c r="AE44" i="26"/>
  <c r="AE43" i="26"/>
  <c r="AE51" i="26"/>
  <c r="AE75" i="26"/>
  <c r="AE77" i="26"/>
  <c r="AE107" i="26"/>
  <c r="AD107" i="26"/>
  <c r="AD77" i="26"/>
  <c r="AD75" i="26"/>
  <c r="AD51" i="26"/>
  <c r="AD44" i="26"/>
  <c r="AD43" i="26"/>
  <c r="AD41" i="26"/>
  <c r="AD109" i="26"/>
  <c r="AD40" i="26"/>
  <c r="AD27" i="26"/>
  <c r="AD29" i="26"/>
  <c r="AC110" i="26"/>
  <c r="AC109"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41" i="26"/>
  <c r="AC6" i="26"/>
  <c r="AC7" i="26"/>
  <c r="AC11" i="26"/>
  <c r="AC12" i="26"/>
  <c r="AC13" i="26"/>
  <c r="AC14" i="26"/>
  <c r="AC15" i="26"/>
  <c r="AC16" i="26"/>
  <c r="AC17" i="26"/>
  <c r="AC19" i="26"/>
  <c r="AC20" i="26"/>
  <c r="AC21" i="26"/>
  <c r="AC22" i="26"/>
  <c r="AC23" i="26"/>
  <c r="AC24" i="26"/>
  <c r="AC25" i="26"/>
  <c r="AC26" i="26"/>
  <c r="AC27" i="26"/>
  <c r="AC28" i="26"/>
  <c r="AC29" i="26"/>
  <c r="AC30" i="26"/>
  <c r="AC31" i="26"/>
  <c r="AC32" i="26"/>
  <c r="AC33" i="26"/>
  <c r="AC34" i="26"/>
  <c r="AC35" i="26"/>
  <c r="AC36" i="26"/>
  <c r="AC37" i="26"/>
  <c r="AC38" i="26"/>
  <c r="AC39" i="26"/>
  <c r="AC40" i="26"/>
  <c r="AC5" i="26"/>
  <c r="AA107" i="26"/>
  <c r="H95" i="26"/>
  <c r="H82" i="26"/>
  <c r="H80" i="26"/>
  <c r="R46" i="26"/>
  <c r="H32" i="26"/>
  <c r="H31" i="26"/>
  <c r="T98" i="26"/>
  <c r="AA98" i="26" s="1"/>
  <c r="T102" i="26"/>
  <c r="AA102" i="26" s="1"/>
  <c r="U102" i="26"/>
  <c r="AB102" i="26" s="1"/>
  <c r="V102" i="26"/>
  <c r="W102" i="26"/>
  <c r="X102" i="26"/>
  <c r="Y102" i="26"/>
  <c r="T103" i="26"/>
  <c r="AA103" i="26" s="1"/>
  <c r="U103" i="26"/>
  <c r="AB103" i="26" s="1"/>
  <c r="V103" i="26"/>
  <c r="W103" i="26"/>
  <c r="X103" i="26"/>
  <c r="Y103" i="26"/>
  <c r="T104" i="26"/>
  <c r="AA104" i="26" s="1"/>
  <c r="U104" i="26"/>
  <c r="AB104" i="26" s="1"/>
  <c r="V104" i="26"/>
  <c r="W104" i="26"/>
  <c r="X104" i="26"/>
  <c r="Y104" i="26"/>
  <c r="T105" i="26"/>
  <c r="AA105" i="26" s="1"/>
  <c r="U105" i="26"/>
  <c r="AB105" i="26" s="1"/>
  <c r="V105" i="26"/>
  <c r="W105" i="26"/>
  <c r="X105" i="26"/>
  <c r="Y105" i="26"/>
  <c r="T106" i="26"/>
  <c r="AA106" i="26" s="1"/>
  <c r="U106" i="26"/>
  <c r="AB106" i="26" s="1"/>
  <c r="V106" i="26"/>
  <c r="W106" i="26"/>
  <c r="X106" i="26"/>
  <c r="Y106" i="26"/>
  <c r="T107" i="26"/>
  <c r="U107" i="26"/>
  <c r="AB107" i="26" s="1"/>
  <c r="V107" i="26"/>
  <c r="W107" i="26"/>
  <c r="X107" i="26"/>
  <c r="Y107" i="26"/>
  <c r="E107" i="26"/>
  <c r="E106" i="26"/>
  <c r="E105" i="26"/>
  <c r="E104" i="26"/>
  <c r="E103" i="26"/>
  <c r="E102" i="26"/>
  <c r="G328" i="13" l="1"/>
  <c r="D328" i="3" s="1"/>
  <c r="C328" i="3"/>
  <c r="G181" i="13"/>
  <c r="D181" i="3" s="1"/>
  <c r="C181" i="3"/>
  <c r="G219" i="13"/>
  <c r="D219" i="3" s="1"/>
  <c r="C219" i="3"/>
  <c r="G291" i="13"/>
  <c r="D291" i="3" s="1"/>
  <c r="C291" i="3"/>
  <c r="H179" i="13"/>
  <c r="C179" i="3"/>
  <c r="H274" i="13"/>
  <c r="C274" i="3"/>
  <c r="G325" i="13"/>
  <c r="D325" i="3" s="1"/>
  <c r="C325" i="3"/>
  <c r="G342" i="13"/>
  <c r="D342" i="3" s="1"/>
  <c r="C342" i="3"/>
  <c r="H316" i="13"/>
  <c r="C316" i="3"/>
  <c r="H260" i="13"/>
  <c r="C260" i="3"/>
  <c r="G273" i="13"/>
  <c r="D273" i="3" s="1"/>
  <c r="C273" i="3"/>
  <c r="H336" i="13"/>
  <c r="C336" i="3"/>
  <c r="G289" i="13"/>
  <c r="D289" i="3" s="1"/>
  <c r="C289" i="3"/>
  <c r="G174" i="13"/>
  <c r="D174" i="3" s="1"/>
  <c r="C174" i="3"/>
  <c r="H326" i="13"/>
  <c r="C326" i="3"/>
  <c r="H215" i="13"/>
  <c r="C215" i="3"/>
  <c r="G261" i="13"/>
  <c r="G223" i="13"/>
  <c r="D223" i="3" s="1"/>
  <c r="G217" i="13"/>
  <c r="D217" i="3" s="1"/>
  <c r="H206" i="13"/>
  <c r="D106" i="13"/>
  <c r="F106" i="13" s="1"/>
  <c r="C106" i="3" s="1"/>
  <c r="H239" i="13"/>
  <c r="G246" i="13"/>
  <c r="D246" i="3" s="1"/>
  <c r="H246" i="13"/>
  <c r="H271" i="13"/>
  <c r="H304" i="13"/>
  <c r="G321" i="13"/>
  <c r="D321" i="3" s="1"/>
  <c r="H321" i="13"/>
  <c r="G295" i="13"/>
  <c r="D295" i="3" s="1"/>
  <c r="G333" i="13"/>
  <c r="D333" i="3" s="1"/>
  <c r="H253" i="13"/>
  <c r="G253" i="13"/>
  <c r="D253" i="3" s="1"/>
  <c r="G207" i="13"/>
  <c r="H308" i="13"/>
  <c r="G308" i="13"/>
  <c r="D308" i="3" s="1"/>
  <c r="H285" i="13"/>
  <c r="G285" i="13"/>
  <c r="H184" i="13"/>
  <c r="H178" i="13"/>
  <c r="H293" i="13"/>
  <c r="H303" i="13"/>
  <c r="H170" i="13"/>
  <c r="G170" i="13"/>
  <c r="D170" i="3" s="1"/>
  <c r="G180" i="13"/>
  <c r="D180" i="3" s="1"/>
  <c r="G264" i="13"/>
  <c r="H264" i="13"/>
  <c r="H210" i="13"/>
  <c r="G210" i="13"/>
  <c r="D210" i="3" s="1"/>
  <c r="H251" i="13"/>
  <c r="H312" i="13"/>
  <c r="H249" i="13"/>
  <c r="D67" i="13"/>
  <c r="F67" i="13" s="1"/>
  <c r="C67" i="3" s="1"/>
  <c r="G347" i="13"/>
  <c r="D347" i="3" s="1"/>
  <c r="H347" i="13"/>
  <c r="G284" i="13"/>
  <c r="D284" i="3" s="1"/>
  <c r="G164" i="13"/>
  <c r="D164" i="3" s="1"/>
  <c r="H320" i="13"/>
  <c r="G274" i="13"/>
  <c r="D274" i="3" s="1"/>
  <c r="G231" i="13"/>
  <c r="D231" i="3" s="1"/>
  <c r="H209" i="13"/>
  <c r="H297" i="13"/>
  <c r="G297" i="13"/>
  <c r="D297" i="3" s="1"/>
  <c r="H273" i="13"/>
  <c r="H281" i="13"/>
  <c r="G281" i="13"/>
  <c r="D281" i="3" s="1"/>
  <c r="G191" i="13"/>
  <c r="H191" i="13"/>
  <c r="H286" i="13"/>
  <c r="G286" i="13"/>
  <c r="D286" i="3" s="1"/>
  <c r="G322" i="13"/>
  <c r="D322" i="3" s="1"/>
  <c r="H322" i="13"/>
  <c r="G316" i="13"/>
  <c r="D316" i="3" s="1"/>
  <c r="H219" i="13"/>
  <c r="G260" i="13"/>
  <c r="D260" i="3" s="1"/>
  <c r="G250" i="13"/>
  <c r="D250" i="3" s="1"/>
  <c r="H250" i="13"/>
  <c r="G302" i="13"/>
  <c r="D302" i="3" s="1"/>
  <c r="H302" i="13"/>
  <c r="G252" i="13"/>
  <c r="D252" i="3" s="1"/>
  <c r="H291" i="13"/>
  <c r="G175" i="13"/>
  <c r="D175" i="3" s="1"/>
  <c r="H175" i="13"/>
  <c r="H226" i="13"/>
  <c r="G339" i="13"/>
  <c r="D339" i="3" s="1"/>
  <c r="H339" i="13"/>
  <c r="G205" i="13"/>
  <c r="D205" i="3" s="1"/>
  <c r="G272" i="13"/>
  <c r="H348" i="13"/>
  <c r="G348" i="13"/>
  <c r="D348" i="3" s="1"/>
  <c r="H248" i="13"/>
  <c r="G248" i="13"/>
  <c r="D248" i="3" s="1"/>
  <c r="H181" i="13"/>
  <c r="H200" i="13"/>
  <c r="G200" i="13"/>
  <c r="D200" i="3" s="1"/>
  <c r="G230" i="13"/>
  <c r="D230" i="3" s="1"/>
  <c r="H272" i="13"/>
  <c r="G290" i="13"/>
  <c r="D290" i="3" s="1"/>
  <c r="H230" i="13"/>
  <c r="G336" i="13"/>
  <c r="D336" i="3" s="1"/>
  <c r="H193" i="13"/>
  <c r="H289" i="13"/>
  <c r="G176" i="13"/>
  <c r="D176" i="3" s="1"/>
  <c r="H176" i="13"/>
  <c r="H174" i="13"/>
  <c r="G165" i="13"/>
  <c r="D165" i="3" s="1"/>
  <c r="H165" i="13"/>
  <c r="H240" i="13"/>
  <c r="G240" i="13"/>
  <c r="D240" i="3" s="1"/>
  <c r="H244" i="13"/>
  <c r="G244" i="13"/>
  <c r="D244" i="3" s="1"/>
  <c r="G232" i="13"/>
  <c r="D232" i="3" s="1"/>
  <c r="H232" i="13"/>
  <c r="G215" i="13"/>
  <c r="D215" i="3" s="1"/>
  <c r="G326" i="13"/>
  <c r="D326" i="3" s="1"/>
  <c r="H284" i="13"/>
  <c r="H287" i="13"/>
  <c r="H328" i="13"/>
  <c r="G179" i="13"/>
  <c r="D179" i="3" s="1"/>
  <c r="H252" i="13"/>
  <c r="H241" i="13"/>
  <c r="G241" i="13"/>
  <c r="D241" i="3" s="1"/>
  <c r="G243" i="13"/>
  <c r="D243" i="3" s="1"/>
  <c r="H243" i="13"/>
  <c r="G368" i="13"/>
  <c r="D368" i="3" s="1"/>
  <c r="H368" i="13"/>
  <c r="H259" i="13"/>
  <c r="G259" i="13"/>
  <c r="D259" i="3" s="1"/>
  <c r="H350" i="13"/>
  <c r="G350" i="13"/>
  <c r="D350" i="3" s="1"/>
  <c r="G275" i="13"/>
  <c r="D275" i="3" s="1"/>
  <c r="H275" i="13"/>
  <c r="H325" i="13"/>
  <c r="G267" i="13"/>
  <c r="H267" i="13"/>
  <c r="G225" i="13"/>
  <c r="D225" i="3" s="1"/>
  <c r="H225" i="13"/>
  <c r="H265" i="13"/>
  <c r="G265" i="13"/>
  <c r="H262" i="13"/>
  <c r="G304" i="13"/>
  <c r="D304" i="3" s="1"/>
  <c r="H207" i="13"/>
  <c r="H342" i="13"/>
  <c r="G178" i="13"/>
  <c r="D178" i="3" s="1"/>
  <c r="G251" i="13"/>
  <c r="D251" i="3" s="1"/>
  <c r="G206" i="13"/>
  <c r="D206" i="3" s="1"/>
  <c r="H180" i="13"/>
  <c r="H223" i="13"/>
  <c r="G239" i="13"/>
  <c r="D239" i="3" s="1"/>
  <c r="H333" i="13"/>
  <c r="G271" i="13"/>
  <c r="D271" i="3" s="1"/>
  <c r="G303" i="13"/>
  <c r="D303" i="3" s="1"/>
  <c r="H295" i="13"/>
  <c r="G249" i="13"/>
  <c r="D249" i="3" s="1"/>
  <c r="H217" i="13"/>
  <c r="G184" i="13"/>
  <c r="D184" i="3" s="1"/>
  <c r="H237" i="13"/>
  <c r="G237" i="13"/>
  <c r="D237" i="3" s="1"/>
  <c r="G300" i="13"/>
  <c r="D300" i="3" s="1"/>
  <c r="H300" i="13"/>
  <c r="G196" i="13"/>
  <c r="D196" i="3" s="1"/>
  <c r="H196" i="13"/>
  <c r="H236" i="13"/>
  <c r="G236" i="13"/>
  <c r="D236" i="3" s="1"/>
  <c r="G327" i="13"/>
  <c r="D327" i="3" s="1"/>
  <c r="H327" i="13"/>
  <c r="H301" i="13"/>
  <c r="G301" i="13"/>
  <c r="D301" i="3" s="1"/>
  <c r="H177" i="13"/>
  <c r="G177" i="13"/>
  <c r="D177" i="3" s="1"/>
  <c r="H211" i="13"/>
  <c r="G211" i="13"/>
  <c r="D211" i="3" s="1"/>
  <c r="H194" i="13"/>
  <c r="G194" i="13"/>
  <c r="G173" i="13"/>
  <c r="D173" i="3" s="1"/>
  <c r="H173" i="13"/>
  <c r="G201" i="13"/>
  <c r="H201" i="13"/>
  <c r="H329" i="13"/>
  <c r="G329" i="13"/>
  <c r="D329" i="3" s="1"/>
  <c r="H218" i="13"/>
  <c r="G218" i="13"/>
  <c r="D218" i="3" s="1"/>
  <c r="G197" i="13"/>
  <c r="D197" i="3" s="1"/>
  <c r="H197" i="13"/>
  <c r="G344" i="13"/>
  <c r="D344" i="3" s="1"/>
  <c r="H344" i="13"/>
  <c r="H315" i="13"/>
  <c r="G315" i="13"/>
  <c r="D315" i="3" s="1"/>
  <c r="G279" i="13"/>
  <c r="D279" i="3" s="1"/>
  <c r="H279" i="13"/>
  <c r="H221" i="13"/>
  <c r="G221" i="13"/>
  <c r="D221" i="3" s="1"/>
  <c r="G189" i="13"/>
  <c r="D189" i="3" s="1"/>
  <c r="H189" i="13"/>
  <c r="G190" i="13"/>
  <c r="H190" i="13"/>
  <c r="G188" i="13"/>
  <c r="H188" i="13"/>
  <c r="G298" i="13"/>
  <c r="D298" i="3" s="1"/>
  <c r="H298" i="13"/>
  <c r="H318" i="13"/>
  <c r="G318" i="13"/>
  <c r="D318" i="3" s="1"/>
  <c r="G270" i="13"/>
  <c r="D270" i="3" s="1"/>
  <c r="H270" i="13"/>
  <c r="H341" i="13"/>
  <c r="G341" i="13"/>
  <c r="D341" i="3" s="1"/>
  <c r="H263" i="13"/>
  <c r="G263" i="13"/>
  <c r="D263" i="3" s="1"/>
  <c r="G245" i="13"/>
  <c r="D245" i="3" s="1"/>
  <c r="H245" i="13"/>
  <c r="H168" i="13"/>
  <c r="G168" i="13"/>
  <c r="D168" i="3" s="1"/>
  <c r="G214" i="13"/>
  <c r="D214" i="3" s="1"/>
  <c r="H214" i="13"/>
  <c r="G319" i="13"/>
  <c r="D319" i="3" s="1"/>
  <c r="H319" i="13"/>
  <c r="H182" i="13"/>
  <c r="G182" i="13"/>
  <c r="D182" i="3" s="1"/>
  <c r="G204" i="13"/>
  <c r="D204" i="3" s="1"/>
  <c r="H204" i="13"/>
  <c r="G163" i="13"/>
  <c r="D163" i="3" s="1"/>
  <c r="H163" i="13"/>
  <c r="G268" i="13"/>
  <c r="H268" i="13"/>
  <c r="G288" i="13"/>
  <c r="D288" i="3" s="1"/>
  <c r="H288" i="13"/>
  <c r="G370" i="13"/>
  <c r="D370" i="3" s="1"/>
  <c r="H370" i="13"/>
  <c r="H161" i="13"/>
  <c r="G161" i="13"/>
  <c r="G283" i="13"/>
  <c r="D283" i="3" s="1"/>
  <c r="H283" i="13"/>
  <c r="G256" i="13"/>
  <c r="D256" i="3" s="1"/>
  <c r="H256" i="13"/>
  <c r="G257" i="13"/>
  <c r="D257" i="3" s="1"/>
  <c r="H257" i="13"/>
  <c r="G228" i="13"/>
  <c r="D228" i="3" s="1"/>
  <c r="H228" i="13"/>
  <c r="G212" i="13"/>
  <c r="D212" i="3" s="1"/>
  <c r="H212" i="13"/>
  <c r="H213" i="13"/>
  <c r="G213" i="13"/>
  <c r="D213" i="3" s="1"/>
  <c r="G269" i="13"/>
  <c r="D269" i="3" s="1"/>
  <c r="H269" i="13"/>
  <c r="H233" i="13"/>
  <c r="G233" i="13"/>
  <c r="D233" i="3" s="1"/>
  <c r="G247" i="13"/>
  <c r="D247" i="3" s="1"/>
  <c r="H247" i="13"/>
  <c r="G203" i="13"/>
  <c r="D203" i="3" s="1"/>
  <c r="H203" i="13"/>
  <c r="G187" i="13"/>
  <c r="H187" i="13"/>
  <c r="H306" i="13"/>
  <c r="G306" i="13"/>
  <c r="D306" i="3" s="1"/>
  <c r="H198" i="13"/>
  <c r="G198" i="13"/>
  <c r="G309" i="13"/>
  <c r="D309" i="3" s="1"/>
  <c r="H309" i="13"/>
  <c r="G299" i="13"/>
  <c r="D299" i="3" s="1"/>
  <c r="H299" i="13"/>
  <c r="H199" i="13"/>
  <c r="G199" i="13"/>
  <c r="D199" i="3" s="1"/>
  <c r="G313" i="13"/>
  <c r="H313" i="13"/>
  <c r="H307" i="13"/>
  <c r="G307" i="13"/>
  <c r="D307" i="3" s="1"/>
  <c r="G234" i="13"/>
  <c r="D234" i="3" s="1"/>
  <c r="H234" i="13"/>
  <c r="G317" i="13"/>
  <c r="D317" i="3" s="1"/>
  <c r="H317" i="13"/>
  <c r="H185" i="13"/>
  <c r="G185" i="13"/>
  <c r="D185" i="3" s="1"/>
  <c r="G254" i="13"/>
  <c r="D254" i="3" s="1"/>
  <c r="H254" i="13"/>
  <c r="G331" i="13"/>
  <c r="D331" i="3" s="1"/>
  <c r="H331" i="13"/>
  <c r="H311" i="13"/>
  <c r="G311" i="13"/>
  <c r="D311" i="3" s="1"/>
  <c r="H266" i="13"/>
  <c r="G266" i="13"/>
  <c r="D266" i="3" s="1"/>
  <c r="H323" i="13"/>
  <c r="G323" i="13"/>
  <c r="G195" i="13"/>
  <c r="D195" i="3" s="1"/>
  <c r="H195" i="13"/>
  <c r="H277" i="13"/>
  <c r="G277" i="13"/>
  <c r="D277" i="3" s="1"/>
  <c r="G255" i="13"/>
  <c r="D255" i="3" s="1"/>
  <c r="H255" i="13"/>
  <c r="H183" i="13"/>
  <c r="G183" i="13"/>
  <c r="D183" i="3" s="1"/>
  <c r="G169" i="13"/>
  <c r="D169" i="3" s="1"/>
  <c r="H169" i="13"/>
  <c r="H216" i="13"/>
  <c r="G216" i="13"/>
  <c r="D216" i="3" s="1"/>
  <c r="H296" i="13"/>
  <c r="G296" i="13"/>
  <c r="H352" i="13"/>
  <c r="G352" i="13"/>
  <c r="D352" i="3" s="1"/>
  <c r="H367" i="13"/>
  <c r="G367" i="13"/>
  <c r="D367" i="3" s="1"/>
  <c r="H167" i="13"/>
  <c r="G167" i="13"/>
  <c r="G220" i="13"/>
  <c r="D220" i="3" s="1"/>
  <c r="H220" i="13"/>
  <c r="H166" i="13"/>
  <c r="G166" i="13"/>
  <c r="D166" i="3" s="1"/>
  <c r="H224" i="13"/>
  <c r="G224" i="13"/>
  <c r="D224" i="3" s="1"/>
  <c r="G282" i="13"/>
  <c r="D282" i="3" s="1"/>
  <c r="H282" i="13"/>
  <c r="G227" i="13"/>
  <c r="D227" i="3" s="1"/>
  <c r="H227" i="13"/>
  <c r="H337" i="13"/>
  <c r="G337" i="13"/>
  <c r="D337" i="3" s="1"/>
  <c r="H258" i="13"/>
  <c r="G258" i="13"/>
  <c r="D258" i="3" s="1"/>
  <c r="G345" i="13"/>
  <c r="D345" i="3" s="1"/>
  <c r="H345" i="13"/>
  <c r="G238" i="13"/>
  <c r="H238" i="13"/>
  <c r="G242" i="13"/>
  <c r="D242" i="3" s="1"/>
  <c r="H242" i="13"/>
  <c r="G312" i="13"/>
  <c r="D312" i="3" s="1"/>
  <c r="H164" i="13"/>
  <c r="G226" i="13"/>
  <c r="D226" i="3" s="1"/>
  <c r="G209" i="13"/>
  <c r="D209" i="3" s="1"/>
  <c r="G193" i="13"/>
  <c r="H290" i="13"/>
  <c r="H205" i="13"/>
  <c r="H261" i="13"/>
  <c r="H231" i="13"/>
  <c r="G287" i="13"/>
  <c r="D287" i="3" s="1"/>
  <c r="G293" i="13"/>
  <c r="D293" i="3" s="1"/>
  <c r="D61" i="13"/>
  <c r="H172" i="13"/>
  <c r="G172" i="13"/>
  <c r="F46" i="13"/>
  <c r="C46" i="3" s="1"/>
  <c r="F94" i="13"/>
  <c r="F135" i="13"/>
  <c r="F118" i="13"/>
  <c r="F41" i="13"/>
  <c r="D123" i="13"/>
  <c r="D93" i="13"/>
  <c r="D50" i="13"/>
  <c r="D82" i="13"/>
  <c r="F27" i="13"/>
  <c r="C27" i="3" s="1"/>
  <c r="F122" i="13"/>
  <c r="D81" i="13"/>
  <c r="D85" i="13"/>
  <c r="D84" i="13"/>
  <c r="D90" i="13"/>
  <c r="F57" i="13"/>
  <c r="D365" i="13"/>
  <c r="F141" i="13"/>
  <c r="F148" i="13"/>
  <c r="D116" i="13"/>
  <c r="D105" i="13"/>
  <c r="D75" i="13"/>
  <c r="D49" i="13"/>
  <c r="D65" i="13"/>
  <c r="D86" i="13"/>
  <c r="D47" i="13"/>
  <c r="D68" i="13"/>
  <c r="D154" i="13"/>
  <c r="D73" i="13"/>
  <c r="D139" i="13"/>
  <c r="D132" i="13"/>
  <c r="D155" i="13"/>
  <c r="D53" i="13"/>
  <c r="D52" i="13"/>
  <c r="D113" i="13"/>
  <c r="D48" i="13"/>
  <c r="D115" i="13"/>
  <c r="D143" i="13"/>
  <c r="D79" i="13"/>
  <c r="D158" i="13"/>
  <c r="D152" i="13"/>
  <c r="D145" i="13"/>
  <c r="D92" i="13"/>
  <c r="D80" i="13"/>
  <c r="D76" i="13"/>
  <c r="D87" i="13"/>
  <c r="D98" i="13"/>
  <c r="D83" i="13"/>
  <c r="D138" i="13"/>
  <c r="D103" i="13"/>
  <c r="D140" i="13"/>
  <c r="D119" i="13"/>
  <c r="D69" i="13"/>
  <c r="D95" i="13"/>
  <c r="D59" i="13"/>
  <c r="D71" i="13"/>
  <c r="F32" i="13"/>
  <c r="D97" i="13"/>
  <c r="D117" i="13"/>
  <c r="D142" i="13"/>
  <c r="D127" i="13"/>
  <c r="D108" i="13"/>
  <c r="D114" i="13"/>
  <c r="D153" i="13"/>
  <c r="D144" i="13"/>
  <c r="D100" i="13"/>
  <c r="D102" i="13"/>
  <c r="D120" i="13"/>
  <c r="D129" i="13"/>
  <c r="D159" i="13"/>
  <c r="D54" i="13"/>
  <c r="D43" i="13"/>
  <c r="D110" i="13"/>
  <c r="F160" i="13"/>
  <c r="D107" i="13"/>
  <c r="D111" i="13"/>
  <c r="D133" i="13"/>
  <c r="F31" i="13"/>
  <c r="D45" i="13"/>
  <c r="D89" i="13"/>
  <c r="D126" i="13"/>
  <c r="D56" i="13"/>
  <c r="D151" i="13"/>
  <c r="D44" i="13"/>
  <c r="F156" i="13"/>
  <c r="D51" i="13"/>
  <c r="D137" i="13"/>
  <c r="D157" i="13"/>
  <c r="D60" i="13"/>
  <c r="D58" i="13"/>
  <c r="D42" i="13"/>
  <c r="D125" i="13"/>
  <c r="D96" i="13"/>
  <c r="D134" i="13"/>
  <c r="D104" i="13"/>
  <c r="D62" i="13"/>
  <c r="D149" i="13"/>
  <c r="D128" i="13"/>
  <c r="D112" i="13"/>
  <c r="D74" i="13"/>
  <c r="D136" i="13"/>
  <c r="D146" i="13"/>
  <c r="D40" i="13"/>
  <c r="D88" i="13"/>
  <c r="D39" i="13"/>
  <c r="D124" i="13"/>
  <c r="D147" i="13"/>
  <c r="D66" i="13"/>
  <c r="F99" i="13"/>
  <c r="C99" i="3" s="1"/>
  <c r="D36" i="13"/>
  <c r="F101" i="13"/>
  <c r="C101" i="3" s="1"/>
  <c r="F38" i="13"/>
  <c r="C38" i="3" s="1"/>
  <c r="D72" i="13"/>
  <c r="F35" i="13"/>
  <c r="D63" i="13"/>
  <c r="D131" i="13"/>
  <c r="AD110" i="26"/>
  <c r="H141" i="13" l="1"/>
  <c r="C141" i="3"/>
  <c r="G31" i="13"/>
  <c r="D31" i="3" s="1"/>
  <c r="C31" i="3"/>
  <c r="G41" i="13"/>
  <c r="D41" i="3" s="1"/>
  <c r="C41" i="3"/>
  <c r="G160" i="13"/>
  <c r="D160" i="3" s="1"/>
  <c r="C160" i="3"/>
  <c r="G148" i="13"/>
  <c r="D148" i="3" s="1"/>
  <c r="C148" i="3"/>
  <c r="G122" i="13"/>
  <c r="D122" i="3" s="1"/>
  <c r="C122" i="3"/>
  <c r="G118" i="13"/>
  <c r="D118" i="3" s="1"/>
  <c r="C118" i="3"/>
  <c r="G32" i="13"/>
  <c r="D32" i="3" s="1"/>
  <c r="C32" i="3"/>
  <c r="H57" i="13"/>
  <c r="C57" i="3"/>
  <c r="D198" i="3"/>
  <c r="D187" i="3"/>
  <c r="D29" i="13"/>
  <c r="F29" i="13" s="1"/>
  <c r="C29" i="3" s="1"/>
  <c r="D19" i="13"/>
  <c r="F19" i="13" s="1"/>
  <c r="C19" i="3" s="1"/>
  <c r="D10" i="13"/>
  <c r="F10" i="13" s="1"/>
  <c r="C10" i="3" s="1"/>
  <c r="D91" i="13"/>
  <c r="F91" i="13" s="1"/>
  <c r="C91" i="3" s="1"/>
  <c r="D33" i="13"/>
  <c r="F33" i="13" s="1"/>
  <c r="D25" i="13"/>
  <c r="F25" i="13" s="1"/>
  <c r="C25" i="3" s="1"/>
  <c r="D369" i="13"/>
  <c r="F369" i="13" s="1"/>
  <c r="C369" i="3" s="1"/>
  <c r="D8" i="13"/>
  <c r="F8" i="13" s="1"/>
  <c r="C8" i="3" s="1"/>
  <c r="D15" i="13"/>
  <c r="F15" i="13" s="1"/>
  <c r="C15" i="3" s="1"/>
  <c r="D34" i="13"/>
  <c r="F34" i="13" s="1"/>
  <c r="D17" i="13"/>
  <c r="F17" i="13" s="1"/>
  <c r="C17" i="3" s="1"/>
  <c r="D366" i="13"/>
  <c r="F366" i="13" s="1"/>
  <c r="C366" i="3" s="1"/>
  <c r="D18" i="13"/>
  <c r="F18" i="13" s="1"/>
  <c r="D21" i="13"/>
  <c r="F21" i="13" s="1"/>
  <c r="C21" i="3" s="1"/>
  <c r="D30" i="13"/>
  <c r="F30" i="13" s="1"/>
  <c r="C30" i="3" s="1"/>
  <c r="D20" i="13"/>
  <c r="F20" i="13" s="1"/>
  <c r="C20" i="3" s="1"/>
  <c r="D7" i="13"/>
  <c r="F7" i="13" s="1"/>
  <c r="C7" i="3" s="1"/>
  <c r="D13" i="13"/>
  <c r="F13" i="13" s="1"/>
  <c r="C13" i="3" s="1"/>
  <c r="D12" i="13"/>
  <c r="F12" i="13" s="1"/>
  <c r="C12" i="3" s="1"/>
  <c r="D24" i="13"/>
  <c r="F24" i="13" s="1"/>
  <c r="D23" i="13"/>
  <c r="F23" i="13" s="1"/>
  <c r="H23" i="13" s="1"/>
  <c r="D16" i="13"/>
  <c r="F16" i="13" s="1"/>
  <c r="C16" i="3" s="1"/>
  <c r="D9" i="13"/>
  <c r="F9" i="13" s="1"/>
  <c r="C9" i="3" s="1"/>
  <c r="D28" i="13"/>
  <c r="F28" i="13" s="1"/>
  <c r="C28" i="3" s="1"/>
  <c r="D22" i="13"/>
  <c r="F22" i="13" s="1"/>
  <c r="C22" i="3" s="1"/>
  <c r="D26" i="13"/>
  <c r="F26" i="13" s="1"/>
  <c r="C26" i="3" s="1"/>
  <c r="D64" i="13"/>
  <c r="F64" i="13" s="1"/>
  <c r="C64" i="3" s="1"/>
  <c r="D130" i="13"/>
  <c r="F130" i="13" s="1"/>
  <c r="C130" i="3" s="1"/>
  <c r="H27" i="13"/>
  <c r="H67" i="13"/>
  <c r="H106" i="13"/>
  <c r="G106" i="13"/>
  <c r="D106" i="3" s="1"/>
  <c r="G46" i="13"/>
  <c r="D46" i="3" s="1"/>
  <c r="H46" i="13"/>
  <c r="H135" i="13"/>
  <c r="G135" i="13"/>
  <c r="H94" i="13"/>
  <c r="G94" i="13"/>
  <c r="F63" i="13"/>
  <c r="F146" i="13"/>
  <c r="C146" i="3" s="1"/>
  <c r="F157" i="13"/>
  <c r="F151" i="13"/>
  <c r="F129" i="13"/>
  <c r="F144" i="13"/>
  <c r="C144" i="3" s="1"/>
  <c r="F114" i="13"/>
  <c r="C114" i="3" s="1"/>
  <c r="F142" i="13"/>
  <c r="F98" i="13"/>
  <c r="C98" i="3" s="1"/>
  <c r="F76" i="13"/>
  <c r="C76" i="3" s="1"/>
  <c r="F92" i="13"/>
  <c r="C92" i="3" s="1"/>
  <c r="F113" i="13"/>
  <c r="C113" i="3" s="1"/>
  <c r="F86" i="13"/>
  <c r="C86" i="3" s="1"/>
  <c r="F116" i="13"/>
  <c r="C116" i="3" s="1"/>
  <c r="F90" i="13"/>
  <c r="F72" i="13"/>
  <c r="C72" i="3" s="1"/>
  <c r="F66" i="13"/>
  <c r="C66" i="3" s="1"/>
  <c r="F147" i="13"/>
  <c r="C147" i="3" s="1"/>
  <c r="F62" i="13"/>
  <c r="C62" i="3" s="1"/>
  <c r="F96" i="13"/>
  <c r="F60" i="13"/>
  <c r="C60" i="3" s="1"/>
  <c r="F51" i="13"/>
  <c r="C51" i="3" s="1"/>
  <c r="F110" i="13"/>
  <c r="F108" i="13"/>
  <c r="G108" i="13" s="1"/>
  <c r="F71" i="13"/>
  <c r="F59" i="13"/>
  <c r="C59" i="3" s="1"/>
  <c r="F140" i="13"/>
  <c r="H118" i="13"/>
  <c r="F87" i="13"/>
  <c r="F80" i="13"/>
  <c r="C80" i="3" s="1"/>
  <c r="F145" i="13"/>
  <c r="C145" i="3" s="1"/>
  <c r="F79" i="13"/>
  <c r="F143" i="13"/>
  <c r="C143" i="3" s="1"/>
  <c r="F52" i="13"/>
  <c r="G52" i="13" s="1"/>
  <c r="F139" i="13"/>
  <c r="F49" i="13"/>
  <c r="H49" i="13" s="1"/>
  <c r="F85" i="13"/>
  <c r="F81" i="13"/>
  <c r="C81" i="3" s="1"/>
  <c r="F93" i="13"/>
  <c r="F124" i="13"/>
  <c r="C124" i="3" s="1"/>
  <c r="F39" i="13"/>
  <c r="H39" i="13" s="1"/>
  <c r="F149" i="13"/>
  <c r="C149" i="3" s="1"/>
  <c r="F104" i="13"/>
  <c r="C104" i="3" s="1"/>
  <c r="F137" i="13"/>
  <c r="H41" i="13"/>
  <c r="F126" i="13"/>
  <c r="C126" i="3" s="1"/>
  <c r="F45" i="13"/>
  <c r="C45" i="3" s="1"/>
  <c r="F120" i="13"/>
  <c r="C120" i="3" s="1"/>
  <c r="F100" i="13"/>
  <c r="F127" i="13"/>
  <c r="C127" i="3" s="1"/>
  <c r="F117" i="13"/>
  <c r="C117" i="3" s="1"/>
  <c r="F95" i="13"/>
  <c r="C95" i="3" s="1"/>
  <c r="F61" i="13"/>
  <c r="F119" i="13"/>
  <c r="C119" i="3" s="1"/>
  <c r="F103" i="13"/>
  <c r="F138" i="13"/>
  <c r="F152" i="13"/>
  <c r="F115" i="13"/>
  <c r="C115" i="3" s="1"/>
  <c r="F155" i="13"/>
  <c r="F75" i="13"/>
  <c r="C75" i="3" s="1"/>
  <c r="F365" i="13"/>
  <c r="C365" i="3" s="1"/>
  <c r="F82" i="13"/>
  <c r="C82" i="3" s="1"/>
  <c r="F50" i="13"/>
  <c r="F123" i="13"/>
  <c r="C123" i="3" s="1"/>
  <c r="F36" i="13"/>
  <c r="F74" i="13"/>
  <c r="F58" i="13"/>
  <c r="F107" i="13"/>
  <c r="C107" i="3" s="1"/>
  <c r="F69" i="13"/>
  <c r="H69" i="13" s="1"/>
  <c r="F53" i="13"/>
  <c r="F65" i="13"/>
  <c r="F84" i="13"/>
  <c r="C84" i="3" s="1"/>
  <c r="F112" i="13"/>
  <c r="F42" i="13"/>
  <c r="F56" i="13"/>
  <c r="C56" i="3" s="1"/>
  <c r="F133" i="13"/>
  <c r="C133" i="3" s="1"/>
  <c r="F131" i="13"/>
  <c r="C131" i="3" s="1"/>
  <c r="F88" i="13"/>
  <c r="C88" i="3" s="1"/>
  <c r="F40" i="13"/>
  <c r="C40" i="3" s="1"/>
  <c r="F136" i="13"/>
  <c r="F128" i="13"/>
  <c r="F134" i="13"/>
  <c r="C134" i="3" s="1"/>
  <c r="F125" i="13"/>
  <c r="C125" i="3" s="1"/>
  <c r="F44" i="13"/>
  <c r="H44" i="13" s="1"/>
  <c r="F89" i="13"/>
  <c r="F111" i="13"/>
  <c r="C111" i="3" s="1"/>
  <c r="F43" i="13"/>
  <c r="C43" i="3" s="1"/>
  <c r="F54" i="13"/>
  <c r="H54" i="13" s="1"/>
  <c r="F159" i="13"/>
  <c r="C159" i="3" s="1"/>
  <c r="F102" i="13"/>
  <c r="C102" i="3" s="1"/>
  <c r="F153" i="13"/>
  <c r="C153" i="3" s="1"/>
  <c r="F97" i="13"/>
  <c r="F83" i="13"/>
  <c r="F158" i="13"/>
  <c r="C158" i="3" s="1"/>
  <c r="F48" i="13"/>
  <c r="F132" i="13"/>
  <c r="C132" i="3" s="1"/>
  <c r="F73" i="13"/>
  <c r="F154" i="13"/>
  <c r="F68" i="13"/>
  <c r="C68" i="3" s="1"/>
  <c r="F47" i="13"/>
  <c r="F105" i="13"/>
  <c r="C105" i="3" s="1"/>
  <c r="G27" i="13"/>
  <c r="D27" i="3" s="1"/>
  <c r="H122" i="13"/>
  <c r="H148" i="13"/>
  <c r="D109" i="13"/>
  <c r="H32" i="13"/>
  <c r="G57" i="13"/>
  <c r="D57" i="3" s="1"/>
  <c r="G141" i="13"/>
  <c r="D141" i="3" s="1"/>
  <c r="D121" i="13"/>
  <c r="H31" i="13"/>
  <c r="D78" i="13"/>
  <c r="H160" i="13"/>
  <c r="G67" i="13"/>
  <c r="D67" i="3" s="1"/>
  <c r="G156" i="13"/>
  <c r="H156" i="13"/>
  <c r="H101" i="13"/>
  <c r="G101" i="13"/>
  <c r="D101" i="3" s="1"/>
  <c r="H99" i="13"/>
  <c r="G99" i="13"/>
  <c r="D99" i="3" s="1"/>
  <c r="G35" i="13"/>
  <c r="H35" i="13"/>
  <c r="G38" i="13"/>
  <c r="D38" i="3" s="1"/>
  <c r="H38" i="13"/>
  <c r="X228" i="26"/>
  <c r="V228" i="26"/>
  <c r="W228" i="26"/>
  <c r="U228" i="26"/>
  <c r="T228" i="26"/>
  <c r="T229" i="26"/>
  <c r="U229" i="26"/>
  <c r="V229" i="26"/>
  <c r="W229" i="26"/>
  <c r="X229" i="26"/>
  <c r="Y229" i="26"/>
  <c r="T230" i="26"/>
  <c r="U230" i="26"/>
  <c r="V230" i="26"/>
  <c r="W230" i="26"/>
  <c r="X230" i="26"/>
  <c r="Y230" i="26"/>
  <c r="T231" i="26"/>
  <c r="U231" i="26"/>
  <c r="V231" i="26"/>
  <c r="W231" i="26"/>
  <c r="X231" i="26"/>
  <c r="Y231" i="26"/>
  <c r="T232" i="26"/>
  <c r="U232" i="26"/>
  <c r="V232" i="26"/>
  <c r="W232" i="26"/>
  <c r="X232" i="26"/>
  <c r="Y232" i="26"/>
  <c r="T233" i="26"/>
  <c r="U233" i="26"/>
  <c r="V233" i="26"/>
  <c r="W233" i="26"/>
  <c r="X233" i="26"/>
  <c r="Y233" i="26"/>
  <c r="T234" i="26"/>
  <c r="U234" i="26"/>
  <c r="V234" i="26"/>
  <c r="W234" i="26"/>
  <c r="X234" i="26"/>
  <c r="Y234" i="26"/>
  <c r="T235" i="26"/>
  <c r="U235" i="26"/>
  <c r="V235" i="26"/>
  <c r="W235" i="26"/>
  <c r="X235" i="26"/>
  <c r="Y235" i="26"/>
  <c r="T236" i="26"/>
  <c r="U236" i="26"/>
  <c r="V236" i="26"/>
  <c r="W236" i="26"/>
  <c r="X236" i="26"/>
  <c r="Y236" i="26"/>
  <c r="T237" i="26"/>
  <c r="U237" i="26"/>
  <c r="V237" i="26"/>
  <c r="W237" i="26"/>
  <c r="X237" i="26"/>
  <c r="Y237" i="26"/>
  <c r="T238" i="26"/>
  <c r="U238" i="26"/>
  <c r="V238" i="26"/>
  <c r="W238" i="26"/>
  <c r="X238" i="26"/>
  <c r="Y238" i="26"/>
  <c r="T239" i="26"/>
  <c r="U239" i="26"/>
  <c r="V239" i="26"/>
  <c r="W239" i="26"/>
  <c r="X239" i="26"/>
  <c r="Y239" i="26"/>
  <c r="T240" i="26"/>
  <c r="U240" i="26"/>
  <c r="V240" i="26"/>
  <c r="W240" i="26"/>
  <c r="X240" i="26"/>
  <c r="Y240" i="26"/>
  <c r="T241" i="26"/>
  <c r="U241" i="26"/>
  <c r="V241" i="26"/>
  <c r="W241" i="26"/>
  <c r="X241" i="26"/>
  <c r="Y241" i="26"/>
  <c r="T242" i="26"/>
  <c r="U242" i="26"/>
  <c r="V242" i="26"/>
  <c r="W242" i="26"/>
  <c r="X242" i="26"/>
  <c r="Y242" i="26"/>
  <c r="T243" i="26"/>
  <c r="U243" i="26"/>
  <c r="V243" i="26"/>
  <c r="W243" i="26"/>
  <c r="X243" i="26"/>
  <c r="Y243" i="26"/>
  <c r="T244" i="26"/>
  <c r="U244" i="26"/>
  <c r="V244" i="26"/>
  <c r="W244" i="26"/>
  <c r="X244" i="26"/>
  <c r="Y244" i="26"/>
  <c r="T245" i="26"/>
  <c r="U245" i="26"/>
  <c r="V245" i="26"/>
  <c r="W245" i="26"/>
  <c r="X245" i="26"/>
  <c r="Y245" i="26"/>
  <c r="T246" i="26"/>
  <c r="U246" i="26"/>
  <c r="V246" i="26"/>
  <c r="W246" i="26"/>
  <c r="X246" i="26"/>
  <c r="Y246" i="26"/>
  <c r="T247" i="26"/>
  <c r="U247" i="26"/>
  <c r="V247" i="26"/>
  <c r="W247" i="26"/>
  <c r="X247" i="26"/>
  <c r="Y247" i="26"/>
  <c r="T248" i="26"/>
  <c r="U248" i="26"/>
  <c r="V248" i="26"/>
  <c r="W248" i="26"/>
  <c r="X248" i="26"/>
  <c r="Y248" i="26"/>
  <c r="T249" i="26"/>
  <c r="U249" i="26"/>
  <c r="V249" i="26"/>
  <c r="W249" i="26"/>
  <c r="X249" i="26"/>
  <c r="Y249" i="26"/>
  <c r="T250" i="26"/>
  <c r="U250" i="26"/>
  <c r="V250" i="26"/>
  <c r="W250" i="26"/>
  <c r="X250" i="26"/>
  <c r="Y250" i="26"/>
  <c r="T251" i="26"/>
  <c r="U251" i="26"/>
  <c r="V251" i="26"/>
  <c r="W251" i="26"/>
  <c r="X251" i="26"/>
  <c r="Y251" i="26"/>
  <c r="T252" i="26"/>
  <c r="U252" i="26"/>
  <c r="V252" i="26"/>
  <c r="W252" i="26"/>
  <c r="X252" i="26"/>
  <c r="Y252" i="26"/>
  <c r="T5" i="26"/>
  <c r="AA5" i="26" s="1"/>
  <c r="U5" i="26"/>
  <c r="AB5" i="26" s="1"/>
  <c r="V5" i="26"/>
  <c r="W5" i="26"/>
  <c r="X5" i="26"/>
  <c r="Y5" i="26"/>
  <c r="T6" i="26"/>
  <c r="U6" i="26"/>
  <c r="AB6" i="26" s="1"/>
  <c r="V6" i="26"/>
  <c r="W6" i="26"/>
  <c r="X6" i="26"/>
  <c r="Y6" i="26"/>
  <c r="T7" i="26"/>
  <c r="AA7" i="26" s="1"/>
  <c r="U7" i="26"/>
  <c r="AB7" i="26" s="1"/>
  <c r="V7" i="26"/>
  <c r="W7" i="26"/>
  <c r="X7" i="26"/>
  <c r="Y7" i="26"/>
  <c r="T8" i="26"/>
  <c r="AA8" i="26" s="1"/>
  <c r="U8" i="26"/>
  <c r="AB8" i="26" s="1"/>
  <c r="V8" i="26"/>
  <c r="W8" i="26"/>
  <c r="AC8" i="26" s="1"/>
  <c r="X8" i="26"/>
  <c r="Y8" i="26"/>
  <c r="T9" i="26"/>
  <c r="U9" i="26"/>
  <c r="AB9" i="26" s="1"/>
  <c r="V9" i="26"/>
  <c r="W9" i="26"/>
  <c r="AC9" i="26" s="1"/>
  <c r="X9" i="26"/>
  <c r="Y9" i="26"/>
  <c r="T10" i="26"/>
  <c r="AA10" i="26" s="1"/>
  <c r="U10" i="26"/>
  <c r="AB10" i="26" s="1"/>
  <c r="V10" i="26"/>
  <c r="W10" i="26"/>
  <c r="AC10" i="26" s="1"/>
  <c r="X10" i="26"/>
  <c r="Y10" i="26"/>
  <c r="T11" i="26"/>
  <c r="AA11" i="26" s="1"/>
  <c r="U11" i="26"/>
  <c r="AB11" i="26" s="1"/>
  <c r="V11" i="26"/>
  <c r="W11" i="26"/>
  <c r="X11" i="26"/>
  <c r="Y11" i="26"/>
  <c r="T12" i="26"/>
  <c r="U12" i="26"/>
  <c r="AB12" i="26" s="1"/>
  <c r="V12" i="26"/>
  <c r="W12" i="26"/>
  <c r="X12" i="26"/>
  <c r="Y12" i="26"/>
  <c r="T13" i="26"/>
  <c r="U13" i="26"/>
  <c r="AB13" i="26" s="1"/>
  <c r="V13" i="26"/>
  <c r="W13" i="26"/>
  <c r="X13" i="26"/>
  <c r="Y13" i="26"/>
  <c r="T14" i="26"/>
  <c r="AA14" i="26" s="1"/>
  <c r="U14" i="26"/>
  <c r="AB14" i="26" s="1"/>
  <c r="V14" i="26"/>
  <c r="W14" i="26"/>
  <c r="X14" i="26"/>
  <c r="Y14" i="26"/>
  <c r="T15" i="26"/>
  <c r="U15" i="26"/>
  <c r="AB15" i="26" s="1"/>
  <c r="V15" i="26"/>
  <c r="W15" i="26"/>
  <c r="X15" i="26"/>
  <c r="Y15" i="26"/>
  <c r="T16" i="26"/>
  <c r="U16" i="26"/>
  <c r="AB16" i="26" s="1"/>
  <c r="V16" i="26"/>
  <c r="W16" i="26"/>
  <c r="X16" i="26"/>
  <c r="Y16" i="26"/>
  <c r="T17" i="26"/>
  <c r="U17" i="26"/>
  <c r="AB17" i="26" s="1"/>
  <c r="V17" i="26"/>
  <c r="W17" i="26"/>
  <c r="X17" i="26"/>
  <c r="Y17" i="26"/>
  <c r="T18" i="26"/>
  <c r="U18" i="26"/>
  <c r="AB18" i="26" s="1"/>
  <c r="V18" i="26"/>
  <c r="W18" i="26"/>
  <c r="AC18" i="26" s="1"/>
  <c r="X18" i="26"/>
  <c r="Y18" i="26"/>
  <c r="T19" i="26"/>
  <c r="AA19" i="26" s="1"/>
  <c r="U19" i="26"/>
  <c r="AB19" i="26" s="1"/>
  <c r="V19" i="26"/>
  <c r="W19" i="26"/>
  <c r="X19" i="26"/>
  <c r="Y19" i="26"/>
  <c r="T20" i="26"/>
  <c r="AA20" i="26" s="1"/>
  <c r="U20" i="26"/>
  <c r="AB20" i="26" s="1"/>
  <c r="V20" i="26"/>
  <c r="W20" i="26"/>
  <c r="X20" i="26"/>
  <c r="Y20" i="26"/>
  <c r="T21" i="26"/>
  <c r="AA21" i="26" s="1"/>
  <c r="U21" i="26"/>
  <c r="AB21" i="26" s="1"/>
  <c r="V21" i="26"/>
  <c r="W21" i="26"/>
  <c r="X21" i="26"/>
  <c r="Y21" i="26"/>
  <c r="T22" i="26"/>
  <c r="U22" i="26"/>
  <c r="AB22" i="26" s="1"/>
  <c r="V22" i="26"/>
  <c r="W22" i="26"/>
  <c r="X22" i="26"/>
  <c r="Y22" i="26"/>
  <c r="T23" i="26"/>
  <c r="AA23" i="26" s="1"/>
  <c r="U23" i="26"/>
  <c r="AB23" i="26" s="1"/>
  <c r="V23" i="26"/>
  <c r="W23" i="26"/>
  <c r="X23" i="26"/>
  <c r="Y23" i="26"/>
  <c r="T24" i="26"/>
  <c r="U24" i="26"/>
  <c r="AB24" i="26" s="1"/>
  <c r="V24" i="26"/>
  <c r="W24" i="26"/>
  <c r="X24" i="26"/>
  <c r="Y24" i="26"/>
  <c r="T25" i="26"/>
  <c r="AA25" i="26" s="1"/>
  <c r="U25" i="26"/>
  <c r="AB25" i="26" s="1"/>
  <c r="V25" i="26"/>
  <c r="W25" i="26"/>
  <c r="X25" i="26"/>
  <c r="Y25" i="26"/>
  <c r="T26" i="26"/>
  <c r="AA26" i="26" s="1"/>
  <c r="U26" i="26"/>
  <c r="AB26" i="26" s="1"/>
  <c r="V26" i="26"/>
  <c r="W26" i="26"/>
  <c r="X26" i="26"/>
  <c r="Y26" i="26"/>
  <c r="T27" i="26"/>
  <c r="AA27" i="26" s="1"/>
  <c r="U27" i="26"/>
  <c r="AB27" i="26" s="1"/>
  <c r="V27" i="26"/>
  <c r="W27" i="26"/>
  <c r="X27" i="26"/>
  <c r="Y27" i="26"/>
  <c r="T28" i="26"/>
  <c r="AA28" i="26" s="1"/>
  <c r="U28" i="26"/>
  <c r="AB28" i="26" s="1"/>
  <c r="V28" i="26"/>
  <c r="W28" i="26"/>
  <c r="X28" i="26"/>
  <c r="Y28" i="26"/>
  <c r="T29" i="26"/>
  <c r="AA29" i="26" s="1"/>
  <c r="U29" i="26"/>
  <c r="AB29" i="26" s="1"/>
  <c r="V29" i="26"/>
  <c r="W29" i="26"/>
  <c r="X29" i="26"/>
  <c r="Y29" i="26"/>
  <c r="T30" i="26"/>
  <c r="U30" i="26"/>
  <c r="AB30" i="26" s="1"/>
  <c r="V30" i="26"/>
  <c r="W30" i="26"/>
  <c r="X30" i="26"/>
  <c r="Y30" i="26"/>
  <c r="T31" i="26"/>
  <c r="U31" i="26"/>
  <c r="AB31" i="26" s="1"/>
  <c r="V31" i="26"/>
  <c r="W31" i="26"/>
  <c r="X31" i="26"/>
  <c r="Y31" i="26"/>
  <c r="T32" i="26"/>
  <c r="AA32" i="26" s="1"/>
  <c r="U32" i="26"/>
  <c r="AB32" i="26" s="1"/>
  <c r="V32" i="26"/>
  <c r="W32" i="26"/>
  <c r="X32" i="26"/>
  <c r="Y32" i="26"/>
  <c r="T33" i="26"/>
  <c r="AA33" i="26" s="1"/>
  <c r="U33" i="26"/>
  <c r="AB33" i="26" s="1"/>
  <c r="V33" i="26"/>
  <c r="W33" i="26"/>
  <c r="X33" i="26"/>
  <c r="Y33" i="26"/>
  <c r="T34" i="26"/>
  <c r="U34" i="26"/>
  <c r="AB34" i="26" s="1"/>
  <c r="V34" i="26"/>
  <c r="W34" i="26"/>
  <c r="X34" i="26"/>
  <c r="Y34" i="26"/>
  <c r="T35" i="26"/>
  <c r="U35" i="26"/>
  <c r="AB35" i="26" s="1"/>
  <c r="V35" i="26"/>
  <c r="W35" i="26"/>
  <c r="X35" i="26"/>
  <c r="Y35" i="26"/>
  <c r="T36" i="26"/>
  <c r="U36" i="26"/>
  <c r="AB36" i="26" s="1"/>
  <c r="V36" i="26"/>
  <c r="W36" i="26"/>
  <c r="X36" i="26"/>
  <c r="Y36" i="26"/>
  <c r="T37" i="26"/>
  <c r="U37" i="26"/>
  <c r="AB37" i="26" s="1"/>
  <c r="V37" i="26"/>
  <c r="W37" i="26"/>
  <c r="X37" i="26"/>
  <c r="Y37" i="26"/>
  <c r="T38" i="26"/>
  <c r="U38" i="26"/>
  <c r="AB38" i="26" s="1"/>
  <c r="V38" i="26"/>
  <c r="W38" i="26"/>
  <c r="X38" i="26"/>
  <c r="Y38" i="26"/>
  <c r="T39" i="26"/>
  <c r="AA39" i="26" s="1"/>
  <c r="U39" i="26"/>
  <c r="AB39" i="26" s="1"/>
  <c r="V39" i="26"/>
  <c r="W39" i="26"/>
  <c r="X39" i="26"/>
  <c r="Y39" i="26"/>
  <c r="T40" i="26"/>
  <c r="U40" i="26"/>
  <c r="AB40" i="26" s="1"/>
  <c r="V40" i="26"/>
  <c r="W40" i="26"/>
  <c r="X40" i="26"/>
  <c r="Y40" i="26"/>
  <c r="T41" i="26"/>
  <c r="U41" i="26"/>
  <c r="AB41" i="26" s="1"/>
  <c r="V41" i="26"/>
  <c r="W41" i="26"/>
  <c r="X41" i="26"/>
  <c r="Y41" i="26"/>
  <c r="T42" i="26"/>
  <c r="AA42" i="26" s="1"/>
  <c r="U42" i="26"/>
  <c r="AB42" i="26" s="1"/>
  <c r="V42" i="26"/>
  <c r="W42" i="26"/>
  <c r="X42" i="26"/>
  <c r="Y42" i="26"/>
  <c r="T43" i="26"/>
  <c r="U43" i="26"/>
  <c r="AB43" i="26" s="1"/>
  <c r="V43" i="26"/>
  <c r="W43" i="26"/>
  <c r="X43" i="26"/>
  <c r="Y43" i="26"/>
  <c r="T44" i="26"/>
  <c r="U44" i="26"/>
  <c r="AB44" i="26" s="1"/>
  <c r="V44" i="26"/>
  <c r="W44" i="26"/>
  <c r="X44" i="26"/>
  <c r="Y44" i="26"/>
  <c r="T45" i="26"/>
  <c r="AA45" i="26" s="1"/>
  <c r="U45" i="26"/>
  <c r="AB45" i="26" s="1"/>
  <c r="V45" i="26"/>
  <c r="W45" i="26"/>
  <c r="X45" i="26"/>
  <c r="Y45" i="26"/>
  <c r="T46" i="26"/>
  <c r="AA46" i="26" s="1"/>
  <c r="U46" i="26"/>
  <c r="AB46" i="26" s="1"/>
  <c r="V46" i="26"/>
  <c r="W46" i="26"/>
  <c r="X46" i="26"/>
  <c r="Y46" i="26"/>
  <c r="T47" i="26"/>
  <c r="AA47" i="26" s="1"/>
  <c r="U47" i="26"/>
  <c r="AB47" i="26" s="1"/>
  <c r="V47" i="26"/>
  <c r="W47" i="26"/>
  <c r="X47" i="26"/>
  <c r="Y47" i="26"/>
  <c r="T48" i="26"/>
  <c r="AA48" i="26" s="1"/>
  <c r="U48" i="26"/>
  <c r="AB48" i="26" s="1"/>
  <c r="V48" i="26"/>
  <c r="W48" i="26"/>
  <c r="X48" i="26"/>
  <c r="Y48" i="26"/>
  <c r="T49" i="26"/>
  <c r="U49" i="26"/>
  <c r="AB49" i="26" s="1"/>
  <c r="V49" i="26"/>
  <c r="W49" i="26"/>
  <c r="X49" i="26"/>
  <c r="Y49" i="26"/>
  <c r="T50" i="26"/>
  <c r="AA50" i="26" s="1"/>
  <c r="U50" i="26"/>
  <c r="AB50" i="26" s="1"/>
  <c r="V50" i="26"/>
  <c r="W50" i="26"/>
  <c r="X50" i="26"/>
  <c r="Y50" i="26"/>
  <c r="T51" i="26"/>
  <c r="AA51" i="26" s="1"/>
  <c r="U51" i="26"/>
  <c r="AB51" i="26" s="1"/>
  <c r="V51" i="26"/>
  <c r="W51" i="26"/>
  <c r="X51" i="26"/>
  <c r="Y51" i="26"/>
  <c r="T52" i="26"/>
  <c r="U52" i="26"/>
  <c r="AB52" i="26" s="1"/>
  <c r="V52" i="26"/>
  <c r="W52" i="26"/>
  <c r="X52" i="26"/>
  <c r="Y52" i="26"/>
  <c r="T53" i="26"/>
  <c r="AA53" i="26" s="1"/>
  <c r="U53" i="26"/>
  <c r="AB53" i="26" s="1"/>
  <c r="V53" i="26"/>
  <c r="W53" i="26"/>
  <c r="X53" i="26"/>
  <c r="Y53" i="26"/>
  <c r="T54" i="26"/>
  <c r="U54" i="26"/>
  <c r="AB54" i="26" s="1"/>
  <c r="V54" i="26"/>
  <c r="W54" i="26"/>
  <c r="X54" i="26"/>
  <c r="Y54" i="26"/>
  <c r="T55" i="26"/>
  <c r="AA55" i="26" s="1"/>
  <c r="U55" i="26"/>
  <c r="AB55" i="26" s="1"/>
  <c r="V55" i="26"/>
  <c r="W55" i="26"/>
  <c r="X55" i="26"/>
  <c r="Y55" i="26"/>
  <c r="T56" i="26"/>
  <c r="AA56" i="26" s="1"/>
  <c r="U56" i="26"/>
  <c r="AB56" i="26" s="1"/>
  <c r="V56" i="26"/>
  <c r="W56" i="26"/>
  <c r="X56" i="26"/>
  <c r="Y56" i="26"/>
  <c r="T57" i="26"/>
  <c r="AA57" i="26" s="1"/>
  <c r="U57" i="26"/>
  <c r="AB57" i="26" s="1"/>
  <c r="V57" i="26"/>
  <c r="W57" i="26"/>
  <c r="X57" i="26"/>
  <c r="Y57" i="26"/>
  <c r="T58" i="26"/>
  <c r="AA58" i="26" s="1"/>
  <c r="U58" i="26"/>
  <c r="AB58" i="26" s="1"/>
  <c r="V58" i="26"/>
  <c r="W58" i="26"/>
  <c r="X58" i="26"/>
  <c r="Y58" i="26"/>
  <c r="T59" i="26"/>
  <c r="AA59" i="26" s="1"/>
  <c r="U59" i="26"/>
  <c r="AB59" i="26" s="1"/>
  <c r="V59" i="26"/>
  <c r="W59" i="26"/>
  <c r="X59" i="26"/>
  <c r="Y59" i="26"/>
  <c r="T60" i="26"/>
  <c r="AA60" i="26" s="1"/>
  <c r="U60" i="26"/>
  <c r="AB60" i="26" s="1"/>
  <c r="V60" i="26"/>
  <c r="W60" i="26"/>
  <c r="X60" i="26"/>
  <c r="Y60" i="26"/>
  <c r="T61" i="26"/>
  <c r="U61" i="26"/>
  <c r="AB61" i="26" s="1"/>
  <c r="V61" i="26"/>
  <c r="W61" i="26"/>
  <c r="X61" i="26"/>
  <c r="Y61" i="26"/>
  <c r="T62" i="26"/>
  <c r="AA62" i="26" s="1"/>
  <c r="U62" i="26"/>
  <c r="AB62" i="26" s="1"/>
  <c r="V62" i="26"/>
  <c r="W62" i="26"/>
  <c r="X62" i="26"/>
  <c r="Y62" i="26"/>
  <c r="T63" i="26"/>
  <c r="AA63" i="26" s="1"/>
  <c r="U63" i="26"/>
  <c r="AB63" i="26" s="1"/>
  <c r="V63" i="26"/>
  <c r="W63" i="26"/>
  <c r="X63" i="26"/>
  <c r="Y63" i="26"/>
  <c r="T64" i="26"/>
  <c r="AA64" i="26" s="1"/>
  <c r="U64" i="26"/>
  <c r="AB64" i="26" s="1"/>
  <c r="V64" i="26"/>
  <c r="W64" i="26"/>
  <c r="X64" i="26"/>
  <c r="Y64" i="26"/>
  <c r="T65" i="26"/>
  <c r="U65" i="26"/>
  <c r="AB65" i="26" s="1"/>
  <c r="V65" i="26"/>
  <c r="W65" i="26"/>
  <c r="X65" i="26"/>
  <c r="Y65" i="26"/>
  <c r="T66" i="26"/>
  <c r="U66" i="26"/>
  <c r="AB66" i="26" s="1"/>
  <c r="V66" i="26"/>
  <c r="W66" i="26"/>
  <c r="X66" i="26"/>
  <c r="Y66" i="26"/>
  <c r="T67" i="26"/>
  <c r="U67" i="26"/>
  <c r="AB67" i="26" s="1"/>
  <c r="V67" i="26"/>
  <c r="W67" i="26"/>
  <c r="X67" i="26"/>
  <c r="Y67" i="26"/>
  <c r="T68" i="26"/>
  <c r="U68" i="26"/>
  <c r="AB68" i="26" s="1"/>
  <c r="V68" i="26"/>
  <c r="W68" i="26"/>
  <c r="X68" i="26"/>
  <c r="Y68" i="26"/>
  <c r="T69" i="26"/>
  <c r="U69" i="26"/>
  <c r="AB69" i="26" s="1"/>
  <c r="V69" i="26"/>
  <c r="W69" i="26"/>
  <c r="X69" i="26"/>
  <c r="Y69" i="26"/>
  <c r="T70" i="26"/>
  <c r="AA70" i="26" s="1"/>
  <c r="U70" i="26"/>
  <c r="AB70" i="26" s="1"/>
  <c r="V70" i="26"/>
  <c r="W70" i="26"/>
  <c r="X70" i="26"/>
  <c r="Y70" i="26"/>
  <c r="T71" i="26"/>
  <c r="U71" i="26"/>
  <c r="V71" i="26"/>
  <c r="W71" i="26"/>
  <c r="X71" i="26"/>
  <c r="Y71" i="26"/>
  <c r="T72" i="26"/>
  <c r="AA72" i="26" s="1"/>
  <c r="U72" i="26"/>
  <c r="AB72" i="26" s="1"/>
  <c r="X72" i="26"/>
  <c r="Y72" i="26"/>
  <c r="T73" i="26"/>
  <c r="U73" i="26"/>
  <c r="AB73" i="26" s="1"/>
  <c r="V73" i="26"/>
  <c r="W73" i="26"/>
  <c r="X73" i="26"/>
  <c r="Y73" i="26"/>
  <c r="T74" i="26"/>
  <c r="AA74" i="26" s="1"/>
  <c r="U74" i="26"/>
  <c r="AB74" i="26" s="1"/>
  <c r="V74" i="26"/>
  <c r="W74" i="26"/>
  <c r="X74" i="26"/>
  <c r="Y74" i="26"/>
  <c r="T75" i="26"/>
  <c r="AA75" i="26" s="1"/>
  <c r="U75" i="26"/>
  <c r="AB75" i="26" s="1"/>
  <c r="V75" i="26"/>
  <c r="W75" i="26"/>
  <c r="X75" i="26"/>
  <c r="Y75" i="26"/>
  <c r="T76" i="26"/>
  <c r="U76" i="26"/>
  <c r="V76" i="26"/>
  <c r="W76" i="26"/>
  <c r="X76" i="26"/>
  <c r="Y76" i="26"/>
  <c r="T77" i="26"/>
  <c r="AA77" i="26" s="1"/>
  <c r="U77" i="26"/>
  <c r="AB77" i="26" s="1"/>
  <c r="V77" i="26"/>
  <c r="W77" i="26"/>
  <c r="X77" i="26"/>
  <c r="Y77" i="26"/>
  <c r="T78" i="26"/>
  <c r="AA78" i="26" s="1"/>
  <c r="U78" i="26"/>
  <c r="AB78" i="26" s="1"/>
  <c r="V78" i="26"/>
  <c r="W78" i="26"/>
  <c r="X78" i="26"/>
  <c r="Y78" i="26"/>
  <c r="T79" i="26"/>
  <c r="AA79" i="26" s="1"/>
  <c r="U79" i="26"/>
  <c r="AB79" i="26" s="1"/>
  <c r="V79" i="26"/>
  <c r="W79" i="26"/>
  <c r="X79" i="26"/>
  <c r="Y79" i="26"/>
  <c r="T80" i="26"/>
  <c r="AA80" i="26" s="1"/>
  <c r="U80" i="26"/>
  <c r="AB80" i="26" s="1"/>
  <c r="V80" i="26"/>
  <c r="W80" i="26"/>
  <c r="X80" i="26"/>
  <c r="Y80" i="26"/>
  <c r="T81" i="26"/>
  <c r="U81" i="26"/>
  <c r="AB81" i="26" s="1"/>
  <c r="V81" i="26"/>
  <c r="W81" i="26"/>
  <c r="X81" i="26"/>
  <c r="Y81" i="26"/>
  <c r="T82" i="26"/>
  <c r="U82" i="26"/>
  <c r="AB82" i="26" s="1"/>
  <c r="V82" i="26"/>
  <c r="W82" i="26"/>
  <c r="X82" i="26"/>
  <c r="Y82" i="26"/>
  <c r="T83" i="26"/>
  <c r="AA83" i="26" s="1"/>
  <c r="U83" i="26"/>
  <c r="AB83" i="26" s="1"/>
  <c r="V83" i="26"/>
  <c r="W83" i="26"/>
  <c r="X83" i="26"/>
  <c r="Y83" i="26"/>
  <c r="T84" i="26"/>
  <c r="U84" i="26"/>
  <c r="AB84" i="26" s="1"/>
  <c r="V84" i="26"/>
  <c r="W84" i="26"/>
  <c r="X84" i="26"/>
  <c r="Y84" i="26"/>
  <c r="T85" i="26"/>
  <c r="AA85" i="26" s="1"/>
  <c r="U85" i="26"/>
  <c r="AB85" i="26" s="1"/>
  <c r="V85" i="26"/>
  <c r="W85" i="26"/>
  <c r="X85" i="26"/>
  <c r="Y85" i="26"/>
  <c r="T86" i="26"/>
  <c r="U86" i="26"/>
  <c r="AB86" i="26" s="1"/>
  <c r="V86" i="26"/>
  <c r="W86" i="26"/>
  <c r="X86" i="26"/>
  <c r="Y86" i="26"/>
  <c r="T87" i="26"/>
  <c r="AA87" i="26" s="1"/>
  <c r="U87" i="26"/>
  <c r="AB87" i="26" s="1"/>
  <c r="V87" i="26"/>
  <c r="W87" i="26"/>
  <c r="X87" i="26"/>
  <c r="Y87" i="26"/>
  <c r="T88" i="26"/>
  <c r="AA88" i="26" s="1"/>
  <c r="U88" i="26"/>
  <c r="AB88" i="26" s="1"/>
  <c r="V88" i="26"/>
  <c r="W88" i="26"/>
  <c r="X88" i="26"/>
  <c r="Y88" i="26"/>
  <c r="T89" i="26"/>
  <c r="AA89" i="26" s="1"/>
  <c r="U89" i="26"/>
  <c r="AB89" i="26" s="1"/>
  <c r="V89" i="26"/>
  <c r="W89" i="26"/>
  <c r="X89" i="26"/>
  <c r="Y89" i="26"/>
  <c r="T90" i="26"/>
  <c r="U90" i="26"/>
  <c r="AB90" i="26" s="1"/>
  <c r="V90" i="26"/>
  <c r="W90" i="26"/>
  <c r="X90" i="26"/>
  <c r="Y90" i="26"/>
  <c r="T91" i="26"/>
  <c r="AA91" i="26" s="1"/>
  <c r="U91" i="26"/>
  <c r="AB91" i="26" s="1"/>
  <c r="V91" i="26"/>
  <c r="W91" i="26"/>
  <c r="X91" i="26"/>
  <c r="Y91" i="26"/>
  <c r="T92" i="26"/>
  <c r="U92" i="26"/>
  <c r="AB92" i="26" s="1"/>
  <c r="V92" i="26"/>
  <c r="W92" i="26"/>
  <c r="X92" i="26"/>
  <c r="Y92" i="26"/>
  <c r="T93" i="26"/>
  <c r="U93" i="26"/>
  <c r="AB93" i="26" s="1"/>
  <c r="V93" i="26"/>
  <c r="W93" i="26"/>
  <c r="X93" i="26"/>
  <c r="Y93" i="26"/>
  <c r="T94" i="26"/>
  <c r="U94" i="26"/>
  <c r="AB94" i="26" s="1"/>
  <c r="V94" i="26"/>
  <c r="W94" i="26"/>
  <c r="X94" i="26"/>
  <c r="Y94" i="26"/>
  <c r="T95" i="26"/>
  <c r="U95" i="26"/>
  <c r="AB95" i="26" s="1"/>
  <c r="V95" i="26"/>
  <c r="W95" i="26"/>
  <c r="X95" i="26"/>
  <c r="Y95" i="26"/>
  <c r="T96" i="26"/>
  <c r="U96" i="26"/>
  <c r="AB96" i="26" s="1"/>
  <c r="V96" i="26"/>
  <c r="W96" i="26"/>
  <c r="X96" i="26"/>
  <c r="Y96" i="26"/>
  <c r="T97" i="26"/>
  <c r="AA97" i="26" s="1"/>
  <c r="U97" i="26"/>
  <c r="AB97" i="26" s="1"/>
  <c r="V97" i="26"/>
  <c r="W97" i="26"/>
  <c r="X97" i="26"/>
  <c r="Y97" i="26"/>
  <c r="U98" i="26"/>
  <c r="AB98" i="26" s="1"/>
  <c r="V98" i="26"/>
  <c r="W98" i="26"/>
  <c r="X98" i="26"/>
  <c r="Y98" i="26"/>
  <c r="T99" i="26"/>
  <c r="AA99" i="26" s="1"/>
  <c r="U99" i="26"/>
  <c r="AB99" i="26" s="1"/>
  <c r="V99" i="26"/>
  <c r="W99" i="26"/>
  <c r="X99" i="26"/>
  <c r="Y99" i="26"/>
  <c r="T100" i="26"/>
  <c r="AA100" i="26" s="1"/>
  <c r="U100" i="26"/>
  <c r="AB100" i="26" s="1"/>
  <c r="V100" i="26"/>
  <c r="W100" i="26"/>
  <c r="X100" i="26"/>
  <c r="Y100" i="26"/>
  <c r="T101" i="26"/>
  <c r="AA101" i="26" s="1"/>
  <c r="U101" i="26"/>
  <c r="AB101" i="26" s="1"/>
  <c r="V101" i="26"/>
  <c r="W101" i="26"/>
  <c r="X101" i="26"/>
  <c r="Y101" i="26"/>
  <c r="T113" i="26"/>
  <c r="U113" i="26"/>
  <c r="V113" i="26"/>
  <c r="W113" i="26"/>
  <c r="X113" i="26"/>
  <c r="Y113" i="26"/>
  <c r="T114" i="26"/>
  <c r="U114" i="26"/>
  <c r="V114" i="26"/>
  <c r="W114" i="26"/>
  <c r="X114" i="26"/>
  <c r="Y114" i="26"/>
  <c r="T115" i="26"/>
  <c r="U115" i="26"/>
  <c r="V115" i="26"/>
  <c r="W115" i="26"/>
  <c r="X115" i="26"/>
  <c r="Y115" i="26"/>
  <c r="T116" i="26"/>
  <c r="U116" i="26"/>
  <c r="V116" i="26"/>
  <c r="W116" i="26"/>
  <c r="X116" i="26"/>
  <c r="Y116" i="26"/>
  <c r="T117" i="26"/>
  <c r="U117" i="26"/>
  <c r="V117" i="26"/>
  <c r="W117" i="26"/>
  <c r="X117" i="26"/>
  <c r="Y117" i="26"/>
  <c r="T118" i="26"/>
  <c r="U118" i="26"/>
  <c r="V118" i="26"/>
  <c r="W118" i="26"/>
  <c r="X118" i="26"/>
  <c r="Y118" i="26"/>
  <c r="T119" i="26"/>
  <c r="U119" i="26"/>
  <c r="V119" i="26"/>
  <c r="W119" i="26"/>
  <c r="X119" i="26"/>
  <c r="Y119" i="26"/>
  <c r="T120" i="26"/>
  <c r="U120" i="26"/>
  <c r="V120" i="26"/>
  <c r="W120" i="26"/>
  <c r="X120" i="26"/>
  <c r="Y120" i="26"/>
  <c r="T121" i="26"/>
  <c r="U121" i="26"/>
  <c r="V121" i="26"/>
  <c r="W121" i="26"/>
  <c r="X121" i="26"/>
  <c r="Y121" i="26"/>
  <c r="T122" i="26"/>
  <c r="U122" i="26"/>
  <c r="V122" i="26"/>
  <c r="W122" i="26"/>
  <c r="X122" i="26"/>
  <c r="Y122" i="26"/>
  <c r="T123" i="26"/>
  <c r="U123" i="26"/>
  <c r="V123" i="26"/>
  <c r="W123" i="26"/>
  <c r="X123" i="26"/>
  <c r="Y123" i="26"/>
  <c r="T124" i="26"/>
  <c r="U124" i="26"/>
  <c r="V124" i="26"/>
  <c r="W124" i="26"/>
  <c r="X124" i="26"/>
  <c r="Y124" i="26"/>
  <c r="T125" i="26"/>
  <c r="U125" i="26"/>
  <c r="V125" i="26"/>
  <c r="W125" i="26"/>
  <c r="X125" i="26"/>
  <c r="Y125" i="26"/>
  <c r="T126" i="26"/>
  <c r="U126" i="26"/>
  <c r="V126" i="26"/>
  <c r="W126" i="26"/>
  <c r="X126" i="26"/>
  <c r="Y126" i="26"/>
  <c r="T127" i="26"/>
  <c r="U127" i="26"/>
  <c r="V127" i="26"/>
  <c r="W127" i="26"/>
  <c r="X127" i="26"/>
  <c r="Y127" i="26"/>
  <c r="T128" i="26"/>
  <c r="U128" i="26"/>
  <c r="V128" i="26"/>
  <c r="W128" i="26"/>
  <c r="X128" i="26"/>
  <c r="Y128" i="26"/>
  <c r="T129" i="26"/>
  <c r="U129" i="26"/>
  <c r="V129" i="26"/>
  <c r="W129" i="26"/>
  <c r="X129" i="26"/>
  <c r="Y129" i="26"/>
  <c r="T130" i="26"/>
  <c r="U130" i="26"/>
  <c r="V130" i="26"/>
  <c r="W130" i="26"/>
  <c r="X130" i="26"/>
  <c r="Y130" i="26"/>
  <c r="T131" i="26"/>
  <c r="U131" i="26"/>
  <c r="V131" i="26"/>
  <c r="W131" i="26"/>
  <c r="X131" i="26"/>
  <c r="Y131" i="26"/>
  <c r="T132" i="26"/>
  <c r="U132" i="26"/>
  <c r="V132" i="26"/>
  <c r="W132" i="26"/>
  <c r="X132" i="26"/>
  <c r="Y132" i="26"/>
  <c r="T133" i="26"/>
  <c r="U133" i="26"/>
  <c r="V133" i="26"/>
  <c r="W133" i="26"/>
  <c r="X133" i="26"/>
  <c r="Y133" i="26"/>
  <c r="T134" i="26"/>
  <c r="U134" i="26"/>
  <c r="V134" i="26"/>
  <c r="W134" i="26"/>
  <c r="X134" i="26"/>
  <c r="Y134" i="26"/>
  <c r="T135" i="26"/>
  <c r="U135" i="26"/>
  <c r="V135" i="26"/>
  <c r="W135" i="26"/>
  <c r="X135" i="26"/>
  <c r="Y135" i="26"/>
  <c r="T136" i="26"/>
  <c r="U136" i="26"/>
  <c r="V136" i="26"/>
  <c r="W136" i="26"/>
  <c r="X136" i="26"/>
  <c r="Y136" i="26"/>
  <c r="T137" i="26"/>
  <c r="U137" i="26"/>
  <c r="V137" i="26"/>
  <c r="W137" i="26"/>
  <c r="X137" i="26"/>
  <c r="Y137" i="26"/>
  <c r="T138" i="26"/>
  <c r="U138" i="26"/>
  <c r="V138" i="26"/>
  <c r="W138" i="26"/>
  <c r="X138" i="26"/>
  <c r="Y138" i="26"/>
  <c r="T139" i="26"/>
  <c r="U139" i="26"/>
  <c r="V139" i="26"/>
  <c r="W139" i="26"/>
  <c r="X139" i="26"/>
  <c r="Y139" i="26"/>
  <c r="T140" i="26"/>
  <c r="U140" i="26"/>
  <c r="V140" i="26"/>
  <c r="W140" i="26"/>
  <c r="X140" i="26"/>
  <c r="Y140" i="26"/>
  <c r="T141" i="26"/>
  <c r="U141" i="26"/>
  <c r="V141" i="26"/>
  <c r="W141" i="26"/>
  <c r="X141" i="26"/>
  <c r="Y141" i="26"/>
  <c r="T142" i="26"/>
  <c r="U142" i="26"/>
  <c r="V142" i="26"/>
  <c r="W142" i="26"/>
  <c r="X142" i="26"/>
  <c r="Y142" i="26"/>
  <c r="T143" i="26"/>
  <c r="U143" i="26"/>
  <c r="V143" i="26"/>
  <c r="W143" i="26"/>
  <c r="X143" i="26"/>
  <c r="Y143" i="26"/>
  <c r="T144" i="26"/>
  <c r="U144" i="26"/>
  <c r="V144" i="26"/>
  <c r="W144" i="26"/>
  <c r="X144" i="26"/>
  <c r="Y144" i="26"/>
  <c r="T145" i="26"/>
  <c r="U145" i="26"/>
  <c r="V145" i="26"/>
  <c r="W145" i="26"/>
  <c r="X145" i="26"/>
  <c r="Y145" i="26"/>
  <c r="T146" i="26"/>
  <c r="U146" i="26"/>
  <c r="V146" i="26"/>
  <c r="W146" i="26"/>
  <c r="X146" i="26"/>
  <c r="Y146" i="26"/>
  <c r="T147" i="26"/>
  <c r="U147" i="26"/>
  <c r="V147" i="26"/>
  <c r="W147" i="26"/>
  <c r="X147" i="26"/>
  <c r="Y147" i="26"/>
  <c r="T148" i="26"/>
  <c r="U148" i="26"/>
  <c r="V148" i="26"/>
  <c r="W148" i="26"/>
  <c r="X148" i="26"/>
  <c r="Y148" i="26"/>
  <c r="T149" i="26"/>
  <c r="U149" i="26"/>
  <c r="V149" i="26"/>
  <c r="W149" i="26"/>
  <c r="X149" i="26"/>
  <c r="Y149" i="26"/>
  <c r="T150" i="26"/>
  <c r="U150" i="26"/>
  <c r="V150" i="26"/>
  <c r="W150" i="26"/>
  <c r="X150" i="26"/>
  <c r="Y150" i="26"/>
  <c r="T151" i="26"/>
  <c r="U151" i="26"/>
  <c r="V151" i="26"/>
  <c r="W151" i="26"/>
  <c r="X151" i="26"/>
  <c r="Y151" i="26"/>
  <c r="T152" i="26"/>
  <c r="U152" i="26"/>
  <c r="V152" i="26"/>
  <c r="W152" i="26"/>
  <c r="X152" i="26"/>
  <c r="Y152" i="26"/>
  <c r="T153" i="26"/>
  <c r="U153" i="26"/>
  <c r="V153" i="26"/>
  <c r="W153" i="26"/>
  <c r="X153" i="26"/>
  <c r="Y153" i="26"/>
  <c r="T154" i="26"/>
  <c r="U154" i="26"/>
  <c r="V154" i="26"/>
  <c r="W154" i="26"/>
  <c r="X154" i="26"/>
  <c r="Y154" i="26"/>
  <c r="T155" i="26"/>
  <c r="U155" i="26"/>
  <c r="V155" i="26"/>
  <c r="W155" i="26"/>
  <c r="X155" i="26"/>
  <c r="Y155" i="26"/>
  <c r="T156" i="26"/>
  <c r="U156" i="26"/>
  <c r="V156" i="26"/>
  <c r="W156" i="26"/>
  <c r="X156" i="26"/>
  <c r="Y156" i="26"/>
  <c r="T157" i="26"/>
  <c r="U157" i="26"/>
  <c r="V157" i="26"/>
  <c r="W157" i="26"/>
  <c r="X157" i="26"/>
  <c r="Y157" i="26"/>
  <c r="T158" i="26"/>
  <c r="U158" i="26"/>
  <c r="V158" i="26"/>
  <c r="W158" i="26"/>
  <c r="X158" i="26"/>
  <c r="Y158" i="26"/>
  <c r="T159" i="26"/>
  <c r="U159" i="26"/>
  <c r="V159" i="26"/>
  <c r="W159" i="26"/>
  <c r="X159" i="26"/>
  <c r="Y159" i="26"/>
  <c r="T160" i="26"/>
  <c r="U160" i="26"/>
  <c r="V160" i="26"/>
  <c r="W160" i="26"/>
  <c r="X160" i="26"/>
  <c r="Y160" i="26"/>
  <c r="T161" i="26"/>
  <c r="U161" i="26"/>
  <c r="V161" i="26"/>
  <c r="W161" i="26"/>
  <c r="X161" i="26"/>
  <c r="Y161" i="26"/>
  <c r="T162" i="26"/>
  <c r="U162" i="26"/>
  <c r="V162" i="26"/>
  <c r="W162" i="26"/>
  <c r="X162" i="26"/>
  <c r="Y162" i="26"/>
  <c r="T163" i="26"/>
  <c r="U163" i="26"/>
  <c r="V163" i="26"/>
  <c r="W163" i="26"/>
  <c r="X163" i="26"/>
  <c r="Y163" i="26"/>
  <c r="T164" i="26"/>
  <c r="U164" i="26"/>
  <c r="V164" i="26"/>
  <c r="W164" i="26"/>
  <c r="X164" i="26"/>
  <c r="Y164" i="26"/>
  <c r="T165" i="26"/>
  <c r="U165" i="26"/>
  <c r="V165" i="26"/>
  <c r="W165" i="26"/>
  <c r="X165" i="26"/>
  <c r="Y165" i="26"/>
  <c r="T166" i="26"/>
  <c r="U166" i="26"/>
  <c r="V166" i="26"/>
  <c r="W166" i="26"/>
  <c r="X166" i="26"/>
  <c r="Y166" i="26"/>
  <c r="T167" i="26"/>
  <c r="U167" i="26"/>
  <c r="V167" i="26"/>
  <c r="W167" i="26"/>
  <c r="X167" i="26"/>
  <c r="Y167" i="26"/>
  <c r="T168" i="26"/>
  <c r="U168" i="26"/>
  <c r="V168" i="26"/>
  <c r="W168" i="26"/>
  <c r="X168" i="26"/>
  <c r="Y168" i="26"/>
  <c r="T169" i="26"/>
  <c r="U169" i="26"/>
  <c r="V169" i="26"/>
  <c r="W169" i="26"/>
  <c r="X169" i="26"/>
  <c r="Y169" i="26"/>
  <c r="T170" i="26"/>
  <c r="U170" i="26"/>
  <c r="V170" i="26"/>
  <c r="W170" i="26"/>
  <c r="X170" i="26"/>
  <c r="Y170" i="26"/>
  <c r="T171" i="26"/>
  <c r="U171" i="26"/>
  <c r="V171" i="26"/>
  <c r="W171" i="26"/>
  <c r="X171" i="26"/>
  <c r="Y171" i="26"/>
  <c r="T172" i="26"/>
  <c r="U172" i="26"/>
  <c r="V172" i="26"/>
  <c r="W172" i="26"/>
  <c r="X172" i="26"/>
  <c r="Y172" i="26"/>
  <c r="T173" i="26"/>
  <c r="U173" i="26"/>
  <c r="V173" i="26"/>
  <c r="W173" i="26"/>
  <c r="X173" i="26"/>
  <c r="Y173" i="26"/>
  <c r="T174" i="26"/>
  <c r="U174" i="26"/>
  <c r="V174" i="26"/>
  <c r="W174" i="26"/>
  <c r="X174" i="26"/>
  <c r="Y174" i="26"/>
  <c r="T175" i="26"/>
  <c r="U175" i="26"/>
  <c r="V175" i="26"/>
  <c r="W175" i="26"/>
  <c r="X175" i="26"/>
  <c r="Y175" i="26"/>
  <c r="T176" i="26"/>
  <c r="U176" i="26"/>
  <c r="V176" i="26"/>
  <c r="W176" i="26"/>
  <c r="X176" i="26"/>
  <c r="Y176" i="26"/>
  <c r="T177" i="26"/>
  <c r="U177" i="26"/>
  <c r="V177" i="26"/>
  <c r="W177" i="26"/>
  <c r="X177" i="26"/>
  <c r="Y177" i="26"/>
  <c r="T178" i="26"/>
  <c r="U178" i="26"/>
  <c r="V178" i="26"/>
  <c r="W178" i="26"/>
  <c r="X178" i="26"/>
  <c r="Y178" i="26"/>
  <c r="T179" i="26"/>
  <c r="U179" i="26"/>
  <c r="V179" i="26"/>
  <c r="W179" i="26"/>
  <c r="X179" i="26"/>
  <c r="Y179" i="26"/>
  <c r="T180" i="26"/>
  <c r="U180" i="26"/>
  <c r="V180" i="26"/>
  <c r="W180" i="26"/>
  <c r="X180" i="26"/>
  <c r="Y180" i="26"/>
  <c r="T181" i="26"/>
  <c r="U181" i="26"/>
  <c r="V181" i="26"/>
  <c r="W181" i="26"/>
  <c r="X181" i="26"/>
  <c r="Y181" i="26"/>
  <c r="T182" i="26"/>
  <c r="U182" i="26"/>
  <c r="V182" i="26"/>
  <c r="W182" i="26"/>
  <c r="X182" i="26"/>
  <c r="Y182" i="26"/>
  <c r="T183" i="26"/>
  <c r="U183" i="26"/>
  <c r="V183" i="26"/>
  <c r="W183" i="26"/>
  <c r="X183" i="26"/>
  <c r="Y183" i="26"/>
  <c r="T184" i="26"/>
  <c r="U184" i="26"/>
  <c r="V184" i="26"/>
  <c r="W184" i="26"/>
  <c r="X184" i="26"/>
  <c r="Y184" i="26"/>
  <c r="T185" i="26"/>
  <c r="U185" i="26"/>
  <c r="V185" i="26"/>
  <c r="W185" i="26"/>
  <c r="X185" i="26"/>
  <c r="Y185" i="26"/>
  <c r="T186" i="26"/>
  <c r="U186" i="26"/>
  <c r="V186" i="26"/>
  <c r="W186" i="26"/>
  <c r="X186" i="26"/>
  <c r="Y186" i="26"/>
  <c r="T187" i="26"/>
  <c r="U187" i="26"/>
  <c r="V187" i="26"/>
  <c r="W187" i="26"/>
  <c r="X187" i="26"/>
  <c r="Y187" i="26"/>
  <c r="T188" i="26"/>
  <c r="U188" i="26"/>
  <c r="V188" i="26"/>
  <c r="W188" i="26"/>
  <c r="X188" i="26"/>
  <c r="Y188" i="26"/>
  <c r="T189" i="26"/>
  <c r="U189" i="26"/>
  <c r="V189" i="26"/>
  <c r="W189" i="26"/>
  <c r="X189" i="26"/>
  <c r="Y189" i="26"/>
  <c r="T190" i="26"/>
  <c r="U190" i="26"/>
  <c r="V190" i="26"/>
  <c r="W190" i="26"/>
  <c r="X190" i="26"/>
  <c r="Y190" i="26"/>
  <c r="T191" i="26"/>
  <c r="U191" i="26"/>
  <c r="V191" i="26"/>
  <c r="W191" i="26"/>
  <c r="X191" i="26"/>
  <c r="Y191" i="26"/>
  <c r="T192" i="26"/>
  <c r="U192" i="26"/>
  <c r="V192" i="26"/>
  <c r="W192" i="26"/>
  <c r="X192" i="26"/>
  <c r="Y192" i="26"/>
  <c r="T193" i="26"/>
  <c r="U193" i="26"/>
  <c r="V193" i="26"/>
  <c r="W193" i="26"/>
  <c r="X193" i="26"/>
  <c r="Y193" i="26"/>
  <c r="T194" i="26"/>
  <c r="U194" i="26"/>
  <c r="V194" i="26"/>
  <c r="W194" i="26"/>
  <c r="X194" i="26"/>
  <c r="Y194" i="26"/>
  <c r="T195" i="26"/>
  <c r="U195" i="26"/>
  <c r="V195" i="26"/>
  <c r="W195" i="26"/>
  <c r="X195" i="26"/>
  <c r="Y195" i="26"/>
  <c r="T196" i="26"/>
  <c r="U196" i="26"/>
  <c r="V196" i="26"/>
  <c r="W196" i="26"/>
  <c r="X196" i="26"/>
  <c r="Y196" i="26"/>
  <c r="T197" i="26"/>
  <c r="U197" i="26"/>
  <c r="V197" i="26"/>
  <c r="W197" i="26"/>
  <c r="X197" i="26"/>
  <c r="Y197" i="26"/>
  <c r="T198" i="26"/>
  <c r="U198" i="26"/>
  <c r="V198" i="26"/>
  <c r="W198" i="26"/>
  <c r="X198" i="26"/>
  <c r="Y198" i="26"/>
  <c r="T199" i="26"/>
  <c r="U199" i="26"/>
  <c r="V199" i="26"/>
  <c r="W199" i="26"/>
  <c r="X199" i="26"/>
  <c r="Y199" i="26"/>
  <c r="T200" i="26"/>
  <c r="U200" i="26"/>
  <c r="V200" i="26"/>
  <c r="W200" i="26"/>
  <c r="X200" i="26"/>
  <c r="Y200" i="26"/>
  <c r="T201" i="26"/>
  <c r="U201" i="26"/>
  <c r="V201" i="26"/>
  <c r="W201" i="26"/>
  <c r="X201" i="26"/>
  <c r="Y201" i="26"/>
  <c r="T202" i="26"/>
  <c r="U202" i="26"/>
  <c r="V202" i="26"/>
  <c r="W202" i="26"/>
  <c r="X202" i="26"/>
  <c r="Y202" i="26"/>
  <c r="T203" i="26"/>
  <c r="U203" i="26"/>
  <c r="V203" i="26"/>
  <c r="W203" i="26"/>
  <c r="X203" i="26"/>
  <c r="Y203" i="26"/>
  <c r="T204" i="26"/>
  <c r="U204" i="26"/>
  <c r="V204" i="26"/>
  <c r="W204" i="26"/>
  <c r="X204" i="26"/>
  <c r="Y204" i="26"/>
  <c r="T205" i="26"/>
  <c r="U205" i="26"/>
  <c r="V205" i="26"/>
  <c r="W205" i="26"/>
  <c r="X205" i="26"/>
  <c r="Y205" i="26"/>
  <c r="T206" i="26"/>
  <c r="U206" i="26"/>
  <c r="V206" i="26"/>
  <c r="W206" i="26"/>
  <c r="X206" i="26"/>
  <c r="Y206" i="26"/>
  <c r="T207" i="26"/>
  <c r="U207" i="26"/>
  <c r="V207" i="26"/>
  <c r="W207" i="26"/>
  <c r="X207" i="26"/>
  <c r="Y207" i="26"/>
  <c r="T208" i="26"/>
  <c r="U208" i="26"/>
  <c r="V208" i="26"/>
  <c r="W208" i="26"/>
  <c r="X208" i="26"/>
  <c r="Y208" i="26"/>
  <c r="T209" i="26"/>
  <c r="U209" i="26"/>
  <c r="V209" i="26"/>
  <c r="W209" i="26"/>
  <c r="X209" i="26"/>
  <c r="Y209" i="26"/>
  <c r="T210" i="26"/>
  <c r="U210" i="26"/>
  <c r="V210" i="26"/>
  <c r="W210" i="26"/>
  <c r="X210" i="26"/>
  <c r="Y210" i="26"/>
  <c r="T211" i="26"/>
  <c r="U211" i="26"/>
  <c r="V211" i="26"/>
  <c r="W211" i="26"/>
  <c r="X211" i="26"/>
  <c r="Y211" i="26"/>
  <c r="T212" i="26"/>
  <c r="U212" i="26"/>
  <c r="V212" i="26"/>
  <c r="W212" i="26"/>
  <c r="X212" i="26"/>
  <c r="Y212" i="26"/>
  <c r="T213" i="26"/>
  <c r="U213" i="26"/>
  <c r="V213" i="26"/>
  <c r="W213" i="26"/>
  <c r="X213" i="26"/>
  <c r="Y213" i="26"/>
  <c r="T214" i="26"/>
  <c r="U214" i="26"/>
  <c r="V214" i="26"/>
  <c r="W214" i="26"/>
  <c r="X214" i="26"/>
  <c r="Y214" i="26"/>
  <c r="T215" i="26"/>
  <c r="U215" i="26"/>
  <c r="V215" i="26"/>
  <c r="W215" i="26"/>
  <c r="X215" i="26"/>
  <c r="Y215" i="26"/>
  <c r="T216" i="26"/>
  <c r="U216" i="26"/>
  <c r="V216" i="26"/>
  <c r="W216" i="26"/>
  <c r="X216" i="26"/>
  <c r="Y216" i="26"/>
  <c r="T217" i="26"/>
  <c r="U217" i="26"/>
  <c r="V217" i="26"/>
  <c r="W217" i="26"/>
  <c r="X217" i="26"/>
  <c r="Y217" i="26"/>
  <c r="T218" i="26"/>
  <c r="U218" i="26"/>
  <c r="V218" i="26"/>
  <c r="W218" i="26"/>
  <c r="X218" i="26"/>
  <c r="Y218" i="26"/>
  <c r="T219" i="26"/>
  <c r="U219" i="26"/>
  <c r="V219" i="26"/>
  <c r="W219" i="26"/>
  <c r="X219" i="26"/>
  <c r="Y219" i="26"/>
  <c r="T220" i="26"/>
  <c r="U220" i="26"/>
  <c r="V220" i="26"/>
  <c r="W220" i="26"/>
  <c r="X220" i="26"/>
  <c r="Y220" i="26"/>
  <c r="T221" i="26"/>
  <c r="U221" i="26"/>
  <c r="V221" i="26"/>
  <c r="W221" i="26"/>
  <c r="X221" i="26"/>
  <c r="Y221" i="26"/>
  <c r="T222" i="26"/>
  <c r="U222" i="26"/>
  <c r="V222" i="26"/>
  <c r="W222" i="26"/>
  <c r="X222" i="26"/>
  <c r="Y222" i="26"/>
  <c r="Y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8" i="26"/>
  <c r="H151" i="13" l="1"/>
  <c r="C151" i="3"/>
  <c r="H83" i="13"/>
  <c r="C83" i="3"/>
  <c r="G89" i="13"/>
  <c r="D89" i="3" s="1"/>
  <c r="C89" i="3"/>
  <c r="H85" i="13"/>
  <c r="C85" i="3"/>
  <c r="H87" i="13"/>
  <c r="C87" i="3"/>
  <c r="G47" i="13"/>
  <c r="D47" i="3" s="1"/>
  <c r="C47" i="3"/>
  <c r="H97" i="13"/>
  <c r="C97" i="3"/>
  <c r="G137" i="13"/>
  <c r="D137" i="3" s="1"/>
  <c r="C137" i="3"/>
  <c r="G129" i="13"/>
  <c r="D129" i="3" s="1"/>
  <c r="C129" i="3"/>
  <c r="H136" i="13"/>
  <c r="C136" i="3"/>
  <c r="H138" i="13"/>
  <c r="C138" i="3"/>
  <c r="H79" i="13"/>
  <c r="C79" i="3"/>
  <c r="H63" i="13"/>
  <c r="C63" i="3"/>
  <c r="H155" i="13"/>
  <c r="C155" i="3"/>
  <c r="H74" i="13"/>
  <c r="C74" i="3"/>
  <c r="G48" i="13"/>
  <c r="D48" i="3" s="1"/>
  <c r="C48" i="3"/>
  <c r="G93" i="13"/>
  <c r="D93" i="3" s="1"/>
  <c r="C93" i="3"/>
  <c r="H110" i="13"/>
  <c r="C110" i="3"/>
  <c r="G142" i="13"/>
  <c r="D142" i="3" s="1"/>
  <c r="C142" i="3"/>
  <c r="G58" i="13"/>
  <c r="D58" i="3" s="1"/>
  <c r="C58" i="3"/>
  <c r="H42" i="13"/>
  <c r="C42" i="3"/>
  <c r="H73" i="13"/>
  <c r="C73" i="3"/>
  <c r="G112" i="13"/>
  <c r="D112" i="3" s="1"/>
  <c r="C112" i="3"/>
  <c r="H100" i="13"/>
  <c r="C100" i="3"/>
  <c r="H71" i="13"/>
  <c r="C71" i="3"/>
  <c r="H90" i="13"/>
  <c r="C90" i="3"/>
  <c r="G33" i="13"/>
  <c r="D33" i="3" s="1"/>
  <c r="C33" i="3"/>
  <c r="G10" i="13"/>
  <c r="D10" i="3" s="1"/>
  <c r="G130" i="13"/>
  <c r="D130" i="3" s="1"/>
  <c r="H9" i="13"/>
  <c r="G9" i="13"/>
  <c r="D9" i="3" s="1"/>
  <c r="H369" i="13"/>
  <c r="G369" i="13"/>
  <c r="D369" i="3" s="1"/>
  <c r="H17" i="13"/>
  <c r="G12" i="13"/>
  <c r="D12" i="3" s="1"/>
  <c r="H21" i="13"/>
  <c r="G21" i="13"/>
  <c r="D21" i="3" s="1"/>
  <c r="G20" i="13"/>
  <c r="D20" i="3" s="1"/>
  <c r="H20" i="13"/>
  <c r="G22" i="13"/>
  <c r="D22" i="3" s="1"/>
  <c r="H22" i="13"/>
  <c r="G13" i="13"/>
  <c r="D13" i="3" s="1"/>
  <c r="H13" i="13"/>
  <c r="H34" i="13"/>
  <c r="G34" i="13"/>
  <c r="H19" i="13"/>
  <c r="G19" i="13"/>
  <c r="D19" i="3" s="1"/>
  <c r="H16" i="13"/>
  <c r="G16" i="13"/>
  <c r="D16" i="3" s="1"/>
  <c r="H25" i="13"/>
  <c r="G25" i="13"/>
  <c r="D25" i="3" s="1"/>
  <c r="H28" i="13"/>
  <c r="G28" i="13"/>
  <c r="D28" i="3" s="1"/>
  <c r="H8" i="13"/>
  <c r="G8" i="13"/>
  <c r="D8" i="3" s="1"/>
  <c r="H64" i="13"/>
  <c r="G64" i="13"/>
  <c r="D64" i="3" s="1"/>
  <c r="H24" i="13"/>
  <c r="G24" i="13"/>
  <c r="G366" i="13"/>
  <c r="D366" i="3" s="1"/>
  <c r="H366" i="13"/>
  <c r="G91" i="13"/>
  <c r="D91" i="3" s="1"/>
  <c r="H91" i="13"/>
  <c r="G30" i="13"/>
  <c r="D30" i="3" s="1"/>
  <c r="H15" i="13"/>
  <c r="H30" i="13"/>
  <c r="G15" i="13"/>
  <c r="D15" i="3" s="1"/>
  <c r="G7" i="13"/>
  <c r="D7" i="3" s="1"/>
  <c r="G29" i="13"/>
  <c r="D29" i="3" s="1"/>
  <c r="H33" i="13"/>
  <c r="G18" i="13"/>
  <c r="H26" i="13"/>
  <c r="G26" i="13"/>
  <c r="D26" i="3" s="1"/>
  <c r="H7" i="13"/>
  <c r="H29" i="13"/>
  <c r="H18" i="13"/>
  <c r="G17" i="13"/>
  <c r="D17" i="3" s="1"/>
  <c r="H130" i="13"/>
  <c r="H12" i="13"/>
  <c r="H10" i="13"/>
  <c r="G23" i="13"/>
  <c r="G100" i="13"/>
  <c r="D100" i="3" s="1"/>
  <c r="G42" i="13"/>
  <c r="D42" i="3" s="1"/>
  <c r="G151" i="13"/>
  <c r="D151" i="3" s="1"/>
  <c r="H108" i="13"/>
  <c r="G60" i="13"/>
  <c r="D60" i="3" s="1"/>
  <c r="H60" i="13"/>
  <c r="H86" i="13"/>
  <c r="G86" i="13"/>
  <c r="D86" i="3" s="1"/>
  <c r="G40" i="13"/>
  <c r="D40" i="3" s="1"/>
  <c r="H40" i="13"/>
  <c r="H68" i="13"/>
  <c r="H103" i="13"/>
  <c r="G103" i="13"/>
  <c r="H66" i="13"/>
  <c r="G66" i="13"/>
  <c r="D66" i="3" s="1"/>
  <c r="H139" i="13"/>
  <c r="G139" i="13"/>
  <c r="H142" i="13"/>
  <c r="G110" i="13"/>
  <c r="D110" i="3" s="1"/>
  <c r="G85" i="13"/>
  <c r="D85" i="3" s="1"/>
  <c r="G133" i="13"/>
  <c r="D133" i="3" s="1"/>
  <c r="H133" i="13"/>
  <c r="H61" i="13"/>
  <c r="G61" i="13"/>
  <c r="G50" i="13"/>
  <c r="H50" i="13"/>
  <c r="G76" i="13"/>
  <c r="D76" i="3" s="1"/>
  <c r="H76" i="13"/>
  <c r="G75" i="13"/>
  <c r="D75" i="3" s="1"/>
  <c r="H75" i="13"/>
  <c r="H115" i="13"/>
  <c r="G115" i="13"/>
  <c r="D115" i="3" s="1"/>
  <c r="G44" i="13"/>
  <c r="G68" i="13"/>
  <c r="D68" i="3" s="1"/>
  <c r="H129" i="13"/>
  <c r="H51" i="13"/>
  <c r="G51" i="13"/>
  <c r="D51" i="3" s="1"/>
  <c r="G62" i="13"/>
  <c r="D62" i="3" s="1"/>
  <c r="H62" i="13"/>
  <c r="G105" i="13"/>
  <c r="D105" i="3" s="1"/>
  <c r="H105" i="13"/>
  <c r="G134" i="13"/>
  <c r="D134" i="3" s="1"/>
  <c r="H134" i="13"/>
  <c r="H107" i="13"/>
  <c r="G107" i="13"/>
  <c r="D107" i="3" s="1"/>
  <c r="H157" i="13"/>
  <c r="G157" i="13"/>
  <c r="H113" i="13"/>
  <c r="G113" i="13"/>
  <c r="D113" i="3" s="1"/>
  <c r="H144" i="13"/>
  <c r="G144" i="13"/>
  <c r="D144" i="3" s="1"/>
  <c r="H152" i="13"/>
  <c r="G152" i="13"/>
  <c r="G97" i="13"/>
  <c r="D97" i="3" s="1"/>
  <c r="G63" i="13"/>
  <c r="D63" i="3" s="1"/>
  <c r="G90" i="13"/>
  <c r="D90" i="3" s="1"/>
  <c r="G39" i="13"/>
  <c r="G71" i="13"/>
  <c r="D71" i="3" s="1"/>
  <c r="G69" i="13"/>
  <c r="G73" i="13"/>
  <c r="D73" i="3" s="1"/>
  <c r="H125" i="13"/>
  <c r="G125" i="13"/>
  <c r="D125" i="3" s="1"/>
  <c r="G126" i="13"/>
  <c r="D126" i="3" s="1"/>
  <c r="H126" i="13"/>
  <c r="H158" i="13"/>
  <c r="G158" i="13"/>
  <c r="D158" i="3" s="1"/>
  <c r="G102" i="13"/>
  <c r="D102" i="3" s="1"/>
  <c r="H102" i="13"/>
  <c r="G88" i="13"/>
  <c r="D88" i="3" s="1"/>
  <c r="H88" i="13"/>
  <c r="H65" i="13"/>
  <c r="G65" i="13"/>
  <c r="G123" i="13"/>
  <c r="D123" i="3" s="1"/>
  <c r="H123" i="13"/>
  <c r="G365" i="13"/>
  <c r="D365" i="3" s="1"/>
  <c r="H365" i="13"/>
  <c r="H119" i="13"/>
  <c r="G119" i="13"/>
  <c r="D119" i="3" s="1"/>
  <c r="H127" i="13"/>
  <c r="G127" i="13"/>
  <c r="D127" i="3" s="1"/>
  <c r="H124" i="13"/>
  <c r="G124" i="13"/>
  <c r="D124" i="3" s="1"/>
  <c r="G81" i="13"/>
  <c r="D81" i="3" s="1"/>
  <c r="H81" i="13"/>
  <c r="H80" i="13"/>
  <c r="G80" i="13"/>
  <c r="D80" i="3" s="1"/>
  <c r="H147" i="13"/>
  <c r="G147" i="13"/>
  <c r="D147" i="3" s="1"/>
  <c r="H116" i="13"/>
  <c r="G116" i="13"/>
  <c r="D116" i="3" s="1"/>
  <c r="G98" i="13"/>
  <c r="D98" i="3" s="1"/>
  <c r="H98" i="13"/>
  <c r="G153" i="13"/>
  <c r="D153" i="3" s="1"/>
  <c r="H153" i="13"/>
  <c r="H111" i="13"/>
  <c r="G111" i="13"/>
  <c r="D111" i="3" s="1"/>
  <c r="H131" i="13"/>
  <c r="G131" i="13"/>
  <c r="D131" i="3" s="1"/>
  <c r="G84" i="13"/>
  <c r="D84" i="3" s="1"/>
  <c r="H84" i="13"/>
  <c r="H117" i="13"/>
  <c r="G117" i="13"/>
  <c r="D117" i="3" s="1"/>
  <c r="H145" i="13"/>
  <c r="G145" i="13"/>
  <c r="D145" i="3" s="1"/>
  <c r="H59" i="13"/>
  <c r="G59" i="13"/>
  <c r="D59" i="3" s="1"/>
  <c r="H92" i="13"/>
  <c r="G92" i="13"/>
  <c r="D92" i="3" s="1"/>
  <c r="H132" i="13"/>
  <c r="G132" i="13"/>
  <c r="D132" i="3" s="1"/>
  <c r="G43" i="13"/>
  <c r="D43" i="3" s="1"/>
  <c r="H43" i="13"/>
  <c r="G128" i="13"/>
  <c r="H128" i="13"/>
  <c r="H120" i="13"/>
  <c r="G120" i="13"/>
  <c r="D120" i="3" s="1"/>
  <c r="H149" i="13"/>
  <c r="G149" i="13"/>
  <c r="D149" i="3" s="1"/>
  <c r="H143" i="13"/>
  <c r="G143" i="13"/>
  <c r="D143" i="3" s="1"/>
  <c r="H140" i="13"/>
  <c r="G140" i="13"/>
  <c r="G72" i="13"/>
  <c r="D72" i="3" s="1"/>
  <c r="H72" i="13"/>
  <c r="H154" i="13"/>
  <c r="G154" i="13"/>
  <c r="H159" i="13"/>
  <c r="G159" i="13"/>
  <c r="D159" i="3" s="1"/>
  <c r="G56" i="13"/>
  <c r="D56" i="3" s="1"/>
  <c r="H56" i="13"/>
  <c r="G53" i="13"/>
  <c r="H53" i="13"/>
  <c r="G82" i="13"/>
  <c r="D82" i="3" s="1"/>
  <c r="H82" i="13"/>
  <c r="H95" i="13"/>
  <c r="G95" i="13"/>
  <c r="D95" i="3" s="1"/>
  <c r="G45" i="13"/>
  <c r="D45" i="3" s="1"/>
  <c r="H45" i="13"/>
  <c r="H104" i="13"/>
  <c r="G104" i="13"/>
  <c r="D104" i="3" s="1"/>
  <c r="H96" i="13"/>
  <c r="G96" i="13"/>
  <c r="G114" i="13"/>
  <c r="D114" i="3" s="1"/>
  <c r="H114" i="13"/>
  <c r="H146" i="13"/>
  <c r="G146" i="13"/>
  <c r="D146" i="3" s="1"/>
  <c r="G74" i="13"/>
  <c r="D74" i="3" s="1"/>
  <c r="H52" i="13"/>
  <c r="H48" i="13"/>
  <c r="H112" i="13"/>
  <c r="H58" i="13"/>
  <c r="F78" i="13"/>
  <c r="H78" i="13" s="1"/>
  <c r="G54" i="13"/>
  <c r="G79" i="13"/>
  <c r="D79" i="3" s="1"/>
  <c r="G83" i="13"/>
  <c r="D83" i="3" s="1"/>
  <c r="F121" i="13"/>
  <c r="C121" i="3" s="1"/>
  <c r="G49" i="13"/>
  <c r="F109" i="13"/>
  <c r="C109" i="3" s="1"/>
  <c r="G136" i="13"/>
  <c r="D136" i="3" s="1"/>
  <c r="G87" i="13"/>
  <c r="D87" i="3" s="1"/>
  <c r="G138" i="13"/>
  <c r="D138" i="3" s="1"/>
  <c r="H36" i="13"/>
  <c r="H93" i="13"/>
  <c r="H137" i="13"/>
  <c r="H89" i="13"/>
  <c r="G36" i="13"/>
  <c r="H47" i="13"/>
  <c r="G155" i="13"/>
  <c r="D155" i="3" s="1"/>
  <c r="AA110" i="26"/>
  <c r="AA109" i="26"/>
  <c r="AB110" i="26"/>
  <c r="AB109" i="26"/>
  <c r="R72" i="26"/>
  <c r="G109" i="13" l="1"/>
  <c r="D109" i="3" s="1"/>
  <c r="H109" i="13"/>
  <c r="H121" i="13"/>
  <c r="G121" i="13"/>
  <c r="D121" i="3" s="1"/>
  <c r="G78" i="13"/>
  <c r="V72" i="26"/>
  <c r="W72" i="26"/>
  <c r="OT249" i="3" l="1"/>
  <c r="OU249" i="3"/>
  <c r="OT18" i="3"/>
  <c r="OU18" i="3"/>
  <c r="OT23" i="3"/>
  <c r="OU23" i="3"/>
  <c r="OT24" i="3"/>
  <c r="OU24" i="3"/>
  <c r="OT34" i="3"/>
  <c r="OU34" i="3"/>
  <c r="OT35" i="3"/>
  <c r="OU35" i="3"/>
  <c r="OT36" i="3"/>
  <c r="OU36" i="3"/>
  <c r="OT39" i="3"/>
  <c r="OU39" i="3"/>
  <c r="OT262" i="3"/>
  <c r="OU262" i="3"/>
  <c r="OT201" i="3"/>
  <c r="OU201" i="3"/>
  <c r="OT44" i="3"/>
  <c r="OU44" i="3"/>
  <c r="OT264" i="3"/>
  <c r="OU264" i="3"/>
  <c r="OT49" i="3"/>
  <c r="OU49" i="3"/>
  <c r="OT265" i="3"/>
  <c r="OU265" i="3"/>
  <c r="OT193" i="3"/>
  <c r="OU193" i="3"/>
  <c r="OT50" i="3"/>
  <c r="OU50" i="3"/>
  <c r="OT52" i="3"/>
  <c r="OU52" i="3"/>
  <c r="OT53" i="3"/>
  <c r="OU53" i="3"/>
  <c r="OT280" i="3"/>
  <c r="OU280" i="3"/>
  <c r="OT54" i="3"/>
  <c r="OU54" i="3"/>
  <c r="OT267" i="3"/>
  <c r="OU267" i="3"/>
  <c r="OT202" i="3"/>
  <c r="OU202" i="3"/>
  <c r="OT61" i="3"/>
  <c r="OU61" i="3"/>
  <c r="OT65" i="3"/>
  <c r="OU65" i="3"/>
  <c r="OT171" i="3"/>
  <c r="OU171" i="3"/>
  <c r="OT69" i="3"/>
  <c r="OU69" i="3"/>
  <c r="OT284" i="3"/>
  <c r="OU284" i="3"/>
  <c r="OT285" i="3"/>
  <c r="OU285" i="3"/>
  <c r="OT78" i="3"/>
  <c r="OU78" i="3"/>
  <c r="OT172" i="3"/>
  <c r="OU172" i="3"/>
  <c r="OT94" i="3"/>
  <c r="OU94" i="3"/>
  <c r="OT96" i="3"/>
  <c r="OU96" i="3"/>
  <c r="OT268" i="3"/>
  <c r="OU268" i="3"/>
  <c r="OT103" i="3"/>
  <c r="OU103" i="3"/>
  <c r="OT235" i="3"/>
  <c r="OU235" i="3"/>
  <c r="OT108" i="3"/>
  <c r="OU108" i="3"/>
  <c r="OT188" i="3"/>
  <c r="OU188" i="3"/>
  <c r="OT128" i="3"/>
  <c r="OU128" i="3"/>
  <c r="OT190" i="3"/>
  <c r="OU190" i="3"/>
  <c r="OT191" i="3"/>
  <c r="OU191" i="3"/>
  <c r="OT238" i="3"/>
  <c r="OU238" i="3"/>
  <c r="OT135" i="3"/>
  <c r="OU135" i="3"/>
  <c r="OT139" i="3"/>
  <c r="OU139" i="3"/>
  <c r="OT140" i="3"/>
  <c r="OU140" i="3"/>
  <c r="OT194" i="3"/>
  <c r="OU194" i="3"/>
  <c r="OT207" i="3"/>
  <c r="OU207" i="3"/>
  <c r="OT313" i="3"/>
  <c r="OU313" i="3"/>
  <c r="OT152" i="3"/>
  <c r="OU152" i="3"/>
  <c r="OT154" i="3"/>
  <c r="OU154" i="3"/>
  <c r="OT161" i="3"/>
  <c r="OU161" i="3"/>
  <c r="OT156" i="3"/>
  <c r="OU156" i="3"/>
  <c r="OT198" i="3"/>
  <c r="OU198" i="3"/>
  <c r="OT157" i="3"/>
  <c r="OU157" i="3"/>
  <c r="OT281" i="3" l="1"/>
  <c r="OT16" i="3"/>
  <c r="AF150" i="3"/>
  <c r="BK150" i="3"/>
  <c r="BA150" i="3"/>
  <c r="M150" i="13" s="1"/>
  <c r="AD150" i="13" s="1"/>
  <c r="V150" i="3"/>
  <c r="J150" i="13" s="1"/>
  <c r="AA150" i="13" l="1"/>
  <c r="AO150" i="13" s="1"/>
  <c r="AQ150" i="13" s="1"/>
  <c r="D150" i="13" s="1"/>
  <c r="F150" i="13" s="1"/>
  <c r="OT33" i="3"/>
  <c r="OT110" i="3"/>
  <c r="OT176" i="3"/>
  <c r="OT287" i="3"/>
  <c r="OT240" i="3"/>
  <c r="OT310" i="3"/>
  <c r="OT58" i="3"/>
  <c r="OT134" i="3"/>
  <c r="OT66" i="3"/>
  <c r="OT273" i="3"/>
  <c r="OT223" i="3"/>
  <c r="OT298" i="3"/>
  <c r="OT95" i="3"/>
  <c r="OU281" i="3"/>
  <c r="OU88" i="3"/>
  <c r="OU27" i="3"/>
  <c r="OT88" i="3"/>
  <c r="OU213" i="3"/>
  <c r="OU43" i="3"/>
  <c r="OT196" i="3"/>
  <c r="OT101" i="3"/>
  <c r="OT27" i="3"/>
  <c r="OT43" i="3"/>
  <c r="OT213" i="3"/>
  <c r="OT119" i="3"/>
  <c r="OT41" i="3"/>
  <c r="OT365" i="3"/>
  <c r="OT89" i="3"/>
  <c r="OT185" i="3"/>
  <c r="OT315" i="3"/>
  <c r="OT68" i="3"/>
  <c r="OT91" i="3"/>
  <c r="OT153" i="3"/>
  <c r="OT252" i="3"/>
  <c r="OT221" i="3"/>
  <c r="OT77" i="3"/>
  <c r="OT305" i="3"/>
  <c r="OT46" i="3"/>
  <c r="OT142" i="3"/>
  <c r="OT15" i="3"/>
  <c r="OT56" i="3"/>
  <c r="OT37" i="3"/>
  <c r="OT306" i="3"/>
  <c r="OT130" i="3"/>
  <c r="OT138" i="3"/>
  <c r="OT124" i="3"/>
  <c r="OT254" i="3"/>
  <c r="OT269" i="3"/>
  <c r="OT75" i="3"/>
  <c r="OT59" i="3"/>
  <c r="OT38" i="3"/>
  <c r="OU101" i="3"/>
  <c r="OT72" i="3"/>
  <c r="OT30" i="3"/>
  <c r="OT283" i="3"/>
  <c r="OT98" i="3"/>
  <c r="OT29" i="3"/>
  <c r="OT145" i="3"/>
  <c r="OT259" i="3"/>
  <c r="OT90" i="3"/>
  <c r="OT263" i="3"/>
  <c r="OT42" i="3"/>
  <c r="OT120" i="3"/>
  <c r="OT175" i="3"/>
  <c r="OT118" i="3"/>
  <c r="OT60" i="3"/>
  <c r="OT231" i="3"/>
  <c r="OT102" i="3"/>
  <c r="OT84" i="3"/>
  <c r="OT76" i="3"/>
  <c r="OT93" i="3"/>
  <c r="OT257" i="3"/>
  <c r="OT105" i="3"/>
  <c r="OT209" i="3"/>
  <c r="OT86" i="3"/>
  <c r="OT232" i="3"/>
  <c r="OT106" i="3"/>
  <c r="OT85" i="3"/>
  <c r="OT19" i="3"/>
  <c r="OT64" i="3"/>
  <c r="OU16" i="3"/>
  <c r="C150" i="3" l="1"/>
  <c r="H150" i="13"/>
  <c r="G150" i="13"/>
  <c r="D150" i="3" s="1"/>
  <c r="OT45" i="3"/>
  <c r="OU176" i="3"/>
  <c r="OT31" i="3"/>
  <c r="OU58" i="3"/>
  <c r="OT222" i="3"/>
  <c r="OT121" i="3"/>
  <c r="OT22" i="3"/>
  <c r="OT243" i="3"/>
  <c r="OT129" i="3"/>
  <c r="OU240" i="3"/>
  <c r="OT239" i="3"/>
  <c r="OT57" i="3"/>
  <c r="OT71" i="3"/>
  <c r="OT277" i="3"/>
  <c r="OT141" i="3"/>
  <c r="OT308" i="3"/>
  <c r="OT311" i="3"/>
  <c r="OU95" i="3"/>
  <c r="OT114" i="3"/>
  <c r="OT291" i="3"/>
  <c r="OT80" i="3"/>
  <c r="OT111" i="3"/>
  <c r="OT211" i="3"/>
  <c r="OT276" i="3"/>
  <c r="OT159" i="3"/>
  <c r="OU134" i="3"/>
  <c r="OT104" i="3"/>
  <c r="OT181" i="3"/>
  <c r="OU298" i="3"/>
  <c r="OT122" i="3"/>
  <c r="OT307" i="3"/>
  <c r="OT107" i="3"/>
  <c r="OT200" i="3"/>
  <c r="OT151" i="3"/>
  <c r="OT178" i="3"/>
  <c r="OT237" i="3"/>
  <c r="OT189" i="3"/>
  <c r="OT312" i="3"/>
  <c r="OT255" i="3"/>
  <c r="OT242" i="3"/>
  <c r="OU66" i="3"/>
  <c r="OT149" i="3"/>
  <c r="OT25" i="3"/>
  <c r="OT99" i="3"/>
  <c r="OT279" i="3"/>
  <c r="OT74" i="3"/>
  <c r="OT155" i="3"/>
  <c r="OT309" i="3"/>
  <c r="OT314" i="3"/>
  <c r="OT290" i="3"/>
  <c r="OU287" i="3"/>
  <c r="OT179" i="3"/>
  <c r="OT28" i="3"/>
  <c r="OT233" i="3"/>
  <c r="OT219" i="3"/>
  <c r="OT83" i="3"/>
  <c r="OT184" i="3"/>
  <c r="OT136" i="3"/>
  <c r="OT229" i="3"/>
  <c r="OT297" i="3"/>
  <c r="OT241" i="3"/>
  <c r="OT21" i="3"/>
  <c r="OT180" i="3"/>
  <c r="OT212" i="3"/>
  <c r="OT112" i="3"/>
  <c r="OT32" i="3"/>
  <c r="OT236" i="3"/>
  <c r="OU273" i="3"/>
  <c r="OT147" i="3"/>
  <c r="OT227" i="3"/>
  <c r="OT246" i="3"/>
  <c r="OT174" i="3"/>
  <c r="OT79" i="3"/>
  <c r="OT100" i="3"/>
  <c r="OT182" i="3"/>
  <c r="OT14" i="3"/>
  <c r="OU110" i="3"/>
  <c r="OT245" i="3"/>
  <c r="OT286" i="3"/>
  <c r="OT256" i="3"/>
  <c r="OT26" i="3"/>
  <c r="OT170" i="3"/>
  <c r="OT146" i="3"/>
  <c r="OT225" i="3"/>
  <c r="OT197" i="3"/>
  <c r="OT116" i="3"/>
  <c r="OT48" i="3"/>
  <c r="OT220" i="3"/>
  <c r="OT126" i="3"/>
  <c r="OT123" i="3"/>
  <c r="OT82" i="3"/>
  <c r="OT289" i="3"/>
  <c r="OT271" i="3"/>
  <c r="OT282" i="3"/>
  <c r="OT288" i="3"/>
  <c r="OT187" i="3"/>
  <c r="OT275" i="3"/>
  <c r="OT206" i="3"/>
  <c r="OT143" i="3"/>
  <c r="OT234" i="3"/>
  <c r="OT300" i="3"/>
  <c r="OT55" i="3"/>
  <c r="OT367" i="3"/>
  <c r="OT244" i="3"/>
  <c r="OT226" i="3"/>
  <c r="OT369" i="3"/>
  <c r="OT20" i="3"/>
  <c r="OT51" i="3"/>
  <c r="OT208" i="3"/>
  <c r="OU223" i="3"/>
  <c r="OT113" i="3"/>
  <c r="OT366" i="3"/>
  <c r="OU310" i="3"/>
  <c r="OT67" i="3"/>
  <c r="OT73" i="3"/>
  <c r="OT70" i="3"/>
  <c r="OT127" i="3"/>
  <c r="OT230" i="3"/>
  <c r="OU33" i="3"/>
  <c r="OT224" i="3"/>
  <c r="OT177" i="3"/>
  <c r="OU133" i="3"/>
  <c r="OU196" i="3"/>
  <c r="OT133" i="3"/>
  <c r="OU76" i="3"/>
  <c r="OU263" i="3"/>
  <c r="OU269" i="3"/>
  <c r="OU142" i="3"/>
  <c r="OU85" i="3"/>
  <c r="OU86" i="3"/>
  <c r="OU84" i="3"/>
  <c r="OU118" i="3"/>
  <c r="OU175" i="3"/>
  <c r="OU120" i="3"/>
  <c r="OU259" i="3"/>
  <c r="OU98" i="3"/>
  <c r="OU306" i="3"/>
  <c r="OU15" i="3"/>
  <c r="OU46" i="3"/>
  <c r="OU221" i="3"/>
  <c r="OU252" i="3"/>
  <c r="OU185" i="3"/>
  <c r="OU119" i="3"/>
  <c r="OU209" i="3"/>
  <c r="OU257" i="3"/>
  <c r="OU60" i="3"/>
  <c r="OU90" i="3"/>
  <c r="OU30" i="3"/>
  <c r="OU130" i="3"/>
  <c r="OU56" i="3"/>
  <c r="OU315" i="3"/>
  <c r="OU89" i="3"/>
  <c r="OT47" i="3"/>
  <c r="OU106" i="3"/>
  <c r="OU102" i="3"/>
  <c r="OU231" i="3"/>
  <c r="OU42" i="3"/>
  <c r="OU283" i="3"/>
  <c r="OU59" i="3"/>
  <c r="OU124" i="3"/>
  <c r="OU41" i="3"/>
  <c r="OU232" i="3"/>
  <c r="OU29" i="3"/>
  <c r="OU37" i="3"/>
  <c r="OU91" i="3"/>
  <c r="OT63" i="3"/>
  <c r="OT62" i="3"/>
  <c r="OU64" i="3"/>
  <c r="OU19" i="3"/>
  <c r="OU105" i="3"/>
  <c r="OU93" i="3"/>
  <c r="OU145" i="3"/>
  <c r="OU72" i="3"/>
  <c r="OU38" i="3"/>
  <c r="OU75" i="3"/>
  <c r="OU254" i="3"/>
  <c r="OU138" i="3"/>
  <c r="OU305" i="3"/>
  <c r="OU77" i="3"/>
  <c r="OU153" i="3"/>
  <c r="OU68" i="3"/>
  <c r="OU365" i="3"/>
  <c r="D278" i="13" l="1"/>
  <c r="F278" i="13" s="1"/>
  <c r="D292" i="13"/>
  <c r="F292" i="13" s="1"/>
  <c r="C292" i="3" s="1"/>
  <c r="OT292" i="3" s="1"/>
  <c r="OU55" i="3"/>
  <c r="OU297" i="3"/>
  <c r="OU222" i="3"/>
  <c r="OU237" i="3"/>
  <c r="OU276" i="3"/>
  <c r="OU179" i="3"/>
  <c r="OU300" i="3"/>
  <c r="OU116" i="3"/>
  <c r="OU73" i="3"/>
  <c r="OU79" i="3"/>
  <c r="OU236" i="3"/>
  <c r="OU307" i="3"/>
  <c r="OU112" i="3"/>
  <c r="OT125" i="3"/>
  <c r="OU224" i="3"/>
  <c r="OU129" i="3"/>
  <c r="OU151" i="3"/>
  <c r="OU122" i="3"/>
  <c r="OU67" i="3"/>
  <c r="OU219" i="3"/>
  <c r="OU234" i="3"/>
  <c r="OU159" i="3"/>
  <c r="OU126" i="3"/>
  <c r="OU290" i="3"/>
  <c r="OU246" i="3"/>
  <c r="OU155" i="3"/>
  <c r="OU255" i="3"/>
  <c r="OU314" i="3"/>
  <c r="OU48" i="3"/>
  <c r="OU71" i="3"/>
  <c r="OU31" i="3"/>
  <c r="OU99" i="3"/>
  <c r="OU107" i="3"/>
  <c r="OU83" i="3"/>
  <c r="OU14" i="3"/>
  <c r="OU170" i="3"/>
  <c r="OU113" i="3"/>
  <c r="OU226" i="3"/>
  <c r="OU178" i="3"/>
  <c r="OU181" i="3"/>
  <c r="OU211" i="3"/>
  <c r="OU70" i="3"/>
  <c r="OU220" i="3"/>
  <c r="OU271" i="3"/>
  <c r="OU104" i="3"/>
  <c r="OU20" i="3"/>
  <c r="OU212" i="3"/>
  <c r="OU184" i="3"/>
  <c r="OU369" i="3"/>
  <c r="OU227" i="3"/>
  <c r="OU200" i="3"/>
  <c r="OU143" i="3"/>
  <c r="OU282" i="3"/>
  <c r="OU82" i="3"/>
  <c r="OU25" i="3"/>
  <c r="OU147" i="3"/>
  <c r="OU277" i="3"/>
  <c r="OU180" i="3"/>
  <c r="OU187" i="3"/>
  <c r="OU136" i="3"/>
  <c r="OU288" i="3"/>
  <c r="OT40" i="3"/>
  <c r="OU225" i="3"/>
  <c r="OU121" i="3"/>
  <c r="OU230" i="3"/>
  <c r="OU312" i="3"/>
  <c r="OU291" i="3"/>
  <c r="OU309" i="3"/>
  <c r="OU177" i="3"/>
  <c r="OU127" i="3"/>
  <c r="OU229" i="3"/>
  <c r="OU51" i="3"/>
  <c r="OU256" i="3"/>
  <c r="OU74" i="3"/>
  <c r="OU245" i="3"/>
  <c r="OU114" i="3"/>
  <c r="OU366" i="3"/>
  <c r="OU57" i="3"/>
  <c r="OU197" i="3"/>
  <c r="OU174" i="3"/>
  <c r="OU308" i="3"/>
  <c r="OU111" i="3"/>
  <c r="OU233" i="3"/>
  <c r="OU239" i="3"/>
  <c r="OU289" i="3"/>
  <c r="OU208" i="3"/>
  <c r="OU286" i="3"/>
  <c r="OU123" i="3"/>
  <c r="OU242" i="3"/>
  <c r="OU141" i="3"/>
  <c r="OU244" i="3"/>
  <c r="OU21" i="3"/>
  <c r="OU189" i="3"/>
  <c r="OU279" i="3"/>
  <c r="OU28" i="3"/>
  <c r="OU32" i="3"/>
  <c r="OU182" i="3"/>
  <c r="OU275" i="3"/>
  <c r="OU149" i="3"/>
  <c r="OU26" i="3"/>
  <c r="OU80" i="3"/>
  <c r="OU311" i="3"/>
  <c r="OU367" i="3"/>
  <c r="OU206" i="3"/>
  <c r="OU241" i="3"/>
  <c r="OT87" i="3"/>
  <c r="OU100" i="3"/>
  <c r="OU22" i="3"/>
  <c r="OU146" i="3"/>
  <c r="OU45" i="3"/>
  <c r="OU243" i="3"/>
  <c r="OT205" i="3"/>
  <c r="OU62" i="3"/>
  <c r="OU63" i="3"/>
  <c r="OU47" i="3"/>
  <c r="BD138" i="1"/>
  <c r="BC138" i="1"/>
  <c r="BB138" i="1"/>
  <c r="BA138" i="1"/>
  <c r="AZ138" i="1"/>
  <c r="AY138" i="1"/>
  <c r="AX138" i="1"/>
  <c r="H278" i="13" l="1"/>
  <c r="C278" i="3"/>
  <c r="OT278" i="3" s="1"/>
  <c r="OT150" i="3"/>
  <c r="G292" i="13"/>
  <c r="H292" i="13"/>
  <c r="OT195" i="3"/>
  <c r="G278" i="13"/>
  <c r="OU40" i="3"/>
  <c r="OU87" i="3"/>
  <c r="OU125" i="3"/>
  <c r="OU205" i="3"/>
  <c r="OS24" i="3"/>
  <c r="OS23" i="3"/>
  <c r="OS152" i="3"/>
  <c r="OS45" i="3"/>
  <c r="OS201" i="3"/>
  <c r="OS71" i="3"/>
  <c r="OS31" i="3"/>
  <c r="OS205" i="3"/>
  <c r="OS34" i="3"/>
  <c r="OS100" i="3"/>
  <c r="OS232" i="3"/>
  <c r="OS54" i="3"/>
  <c r="OS226" i="3"/>
  <c r="OS111" i="3"/>
  <c r="OS32" i="3"/>
  <c r="OS255" i="3"/>
  <c r="OS56" i="3"/>
  <c r="OS291" i="3"/>
  <c r="OS264" i="3"/>
  <c r="OS171" i="3"/>
  <c r="OS35" i="3"/>
  <c r="OS39" i="3"/>
  <c r="OS36" i="3"/>
  <c r="BD96" i="1"/>
  <c r="BC96" i="1"/>
  <c r="BB96" i="1"/>
  <c r="AY96" i="1"/>
  <c r="AX96" i="1"/>
  <c r="BD360" i="1"/>
  <c r="BC360" i="1"/>
  <c r="BB360" i="1"/>
  <c r="BA360" i="1"/>
  <c r="AZ360" i="1"/>
  <c r="AY360" i="1"/>
  <c r="AX360" i="1"/>
  <c r="BD354" i="1"/>
  <c r="BC354" i="1"/>
  <c r="BB354" i="1"/>
  <c r="BA354" i="1"/>
  <c r="AZ354" i="1"/>
  <c r="AY354" i="1"/>
  <c r="AX354" i="1"/>
  <c r="BD344" i="1"/>
  <c r="BC344" i="1"/>
  <c r="BB344" i="1"/>
  <c r="BA344" i="1"/>
  <c r="AZ344" i="1"/>
  <c r="AY344" i="1"/>
  <c r="AX344" i="1"/>
  <c r="BD294" i="1"/>
  <c r="BC294" i="1"/>
  <c r="BB294" i="1"/>
  <c r="BA294" i="1"/>
  <c r="AZ294" i="1"/>
  <c r="AY294" i="1"/>
  <c r="AX294" i="1"/>
  <c r="BD271" i="1"/>
  <c r="BC271" i="1"/>
  <c r="BB271" i="1"/>
  <c r="BA271" i="1"/>
  <c r="AZ271" i="1"/>
  <c r="AY271" i="1"/>
  <c r="AX271" i="1"/>
  <c r="BD246" i="1"/>
  <c r="BC246" i="1"/>
  <c r="BB246" i="1"/>
  <c r="BA246" i="1"/>
  <c r="AZ246" i="1"/>
  <c r="AY246" i="1"/>
  <c r="AX246" i="1"/>
  <c r="BD239" i="1"/>
  <c r="BC239" i="1"/>
  <c r="BB239" i="1"/>
  <c r="BA239" i="1"/>
  <c r="AZ239" i="1"/>
  <c r="AY239" i="1"/>
  <c r="AX239" i="1"/>
  <c r="BD237" i="1"/>
  <c r="BC237" i="1"/>
  <c r="BB237" i="1"/>
  <c r="BA237" i="1"/>
  <c r="AZ237" i="1"/>
  <c r="AY237" i="1"/>
  <c r="AX237" i="1"/>
  <c r="BD216" i="1"/>
  <c r="BC216" i="1"/>
  <c r="BB216" i="1"/>
  <c r="BA216" i="1"/>
  <c r="AZ216" i="1"/>
  <c r="AY216" i="1"/>
  <c r="AX216" i="1"/>
  <c r="BD202" i="1"/>
  <c r="BC202" i="1"/>
  <c r="BB202" i="1"/>
  <c r="BA202" i="1"/>
  <c r="AZ202" i="1"/>
  <c r="AY202" i="1"/>
  <c r="AX202" i="1"/>
  <c r="BD200" i="1"/>
  <c r="BC200" i="1"/>
  <c r="BB200" i="1"/>
  <c r="BA200" i="1"/>
  <c r="AZ200" i="1"/>
  <c r="AY200" i="1"/>
  <c r="AX200" i="1"/>
  <c r="BD260" i="1"/>
  <c r="BC260" i="1"/>
  <c r="BB260" i="1"/>
  <c r="BA260" i="1"/>
  <c r="AZ260" i="1"/>
  <c r="AY260" i="1"/>
  <c r="AX260" i="1"/>
  <c r="BD259" i="1"/>
  <c r="BC259" i="1"/>
  <c r="BB259" i="1"/>
  <c r="BA259" i="1"/>
  <c r="AZ259" i="1"/>
  <c r="AY259" i="1"/>
  <c r="AX259" i="1"/>
  <c r="BD256" i="1"/>
  <c r="BB256" i="1"/>
  <c r="BA256" i="1"/>
  <c r="AZ256" i="1"/>
  <c r="AY256" i="1"/>
  <c r="AX256" i="1"/>
  <c r="BD245" i="1"/>
  <c r="BC245" i="1"/>
  <c r="BB245" i="1"/>
  <c r="BA245" i="1"/>
  <c r="AZ245" i="1"/>
  <c r="AY245" i="1"/>
  <c r="AX245" i="1"/>
  <c r="BD178" i="1"/>
  <c r="BC178" i="1"/>
  <c r="BB178" i="1"/>
  <c r="BA178" i="1"/>
  <c r="AZ178" i="1"/>
  <c r="AY178" i="1"/>
  <c r="AX178" i="1"/>
  <c r="BC168" i="1"/>
  <c r="BB168" i="1"/>
  <c r="BA168" i="1"/>
  <c r="AZ168" i="1"/>
  <c r="AY168" i="1"/>
  <c r="AX168" i="1"/>
  <c r="BD167" i="1"/>
  <c r="BC167" i="1"/>
  <c r="BB167" i="1"/>
  <c r="BA167" i="1"/>
  <c r="AZ167" i="1"/>
  <c r="AY167" i="1"/>
  <c r="AX167" i="1"/>
  <c r="BD166" i="1"/>
  <c r="BC166" i="1"/>
  <c r="BB166" i="1"/>
  <c r="BA166" i="1"/>
  <c r="AZ166" i="1"/>
  <c r="AY166" i="1"/>
  <c r="AX166" i="1"/>
  <c r="BD161" i="1"/>
  <c r="BC161" i="1"/>
  <c r="BB161" i="1"/>
  <c r="BA161" i="1"/>
  <c r="AZ161" i="1"/>
  <c r="AY161" i="1"/>
  <c r="AX161" i="1"/>
  <c r="BD112" i="1"/>
  <c r="BC112" i="1"/>
  <c r="BB112" i="1"/>
  <c r="BA112" i="1"/>
  <c r="AZ112" i="1"/>
  <c r="AY112" i="1"/>
  <c r="AX112" i="1"/>
  <c r="BD109" i="1"/>
  <c r="BC109" i="1"/>
  <c r="BB109" i="1"/>
  <c r="BA109" i="1"/>
  <c r="AZ109" i="1"/>
  <c r="AY109" i="1"/>
  <c r="AX109" i="1"/>
  <c r="BD94" i="1"/>
  <c r="BC94" i="1"/>
  <c r="BB94" i="1"/>
  <c r="BA94" i="1"/>
  <c r="AZ94" i="1"/>
  <c r="AY94" i="1"/>
  <c r="AX94" i="1"/>
  <c r="BD93" i="1"/>
  <c r="BC93" i="1"/>
  <c r="BB93" i="1"/>
  <c r="BA93" i="1"/>
  <c r="AZ93" i="1"/>
  <c r="AY93" i="1"/>
  <c r="AX93" i="1"/>
  <c r="BD51" i="1"/>
  <c r="BC51" i="1"/>
  <c r="BB51" i="1"/>
  <c r="BA51" i="1"/>
  <c r="AZ51" i="1"/>
  <c r="AY51" i="1"/>
  <c r="AX51" i="1"/>
  <c r="BD50" i="1"/>
  <c r="BC50" i="1"/>
  <c r="BB50" i="1"/>
  <c r="BA50" i="1"/>
  <c r="AZ50" i="1"/>
  <c r="AY50" i="1"/>
  <c r="AX50" i="1"/>
  <c r="BD36" i="1"/>
  <c r="BC36" i="1"/>
  <c r="BB36" i="1"/>
  <c r="BA36" i="1"/>
  <c r="AZ36" i="1"/>
  <c r="AY36" i="1"/>
  <c r="AX36" i="1"/>
  <c r="BD35" i="1"/>
  <c r="BC35" i="1"/>
  <c r="BB35" i="1"/>
  <c r="BA35" i="1"/>
  <c r="AZ35" i="1"/>
  <c r="AY35" i="1"/>
  <c r="AX35" i="1"/>
  <c r="BD24" i="1"/>
  <c r="BC24" i="1"/>
  <c r="BB24" i="1"/>
  <c r="BA24" i="1"/>
  <c r="AZ24" i="1"/>
  <c r="AY24" i="1"/>
  <c r="AX24" i="1"/>
  <c r="BD136" i="1"/>
  <c r="BC136" i="1"/>
  <c r="BB136" i="1"/>
  <c r="BA136" i="1"/>
  <c r="AZ136" i="1"/>
  <c r="AY136" i="1"/>
  <c r="AX136" i="1"/>
  <c r="BD76" i="1"/>
  <c r="BC76" i="1"/>
  <c r="BB76" i="1"/>
  <c r="BA76" i="1"/>
  <c r="AZ76" i="1"/>
  <c r="AY76" i="1"/>
  <c r="AX76" i="1"/>
  <c r="BD132" i="1"/>
  <c r="BC132" i="1"/>
  <c r="BB132" i="1"/>
  <c r="BA132" i="1"/>
  <c r="AZ132" i="1"/>
  <c r="AY132" i="1"/>
  <c r="AX132" i="1"/>
  <c r="BD131" i="1"/>
  <c r="BC131" i="1"/>
  <c r="BB131" i="1"/>
  <c r="BA131" i="1"/>
  <c r="AZ131" i="1"/>
  <c r="AY131" i="1"/>
  <c r="AX131" i="1"/>
  <c r="BD126" i="1"/>
  <c r="BC126" i="1"/>
  <c r="BB126" i="1"/>
  <c r="BA126" i="1"/>
  <c r="AZ126" i="1"/>
  <c r="AY126" i="1"/>
  <c r="AX126" i="1"/>
  <c r="BD122" i="1"/>
  <c r="BC122" i="1"/>
  <c r="BB122" i="1"/>
  <c r="BA122" i="1"/>
  <c r="AZ122" i="1"/>
  <c r="AY122" i="1"/>
  <c r="AX122" i="1"/>
  <c r="BD72" i="1"/>
  <c r="BC72" i="1"/>
  <c r="BB72" i="1"/>
  <c r="BA72" i="1"/>
  <c r="AZ72" i="1"/>
  <c r="AY72" i="1"/>
  <c r="AX72" i="1"/>
  <c r="BD56" i="1"/>
  <c r="BC56" i="1"/>
  <c r="BB56" i="1"/>
  <c r="BA56" i="1"/>
  <c r="AZ56" i="1"/>
  <c r="AY56" i="1"/>
  <c r="AX56" i="1"/>
  <c r="BD296" i="1"/>
  <c r="BC296" i="1"/>
  <c r="BB296" i="1"/>
  <c r="BA296" i="1"/>
  <c r="AZ296" i="1"/>
  <c r="AY296" i="1"/>
  <c r="AX296" i="1"/>
  <c r="BD212" i="1"/>
  <c r="BC212" i="1"/>
  <c r="BB212" i="1"/>
  <c r="BA212" i="1"/>
  <c r="AZ212" i="1"/>
  <c r="AY212" i="1"/>
  <c r="AX212" i="1"/>
  <c r="BD355" i="1"/>
  <c r="BC355" i="1"/>
  <c r="BB355" i="1"/>
  <c r="BA355" i="1"/>
  <c r="AZ355" i="1"/>
  <c r="AY355" i="1"/>
  <c r="AX355" i="1"/>
  <c r="BD31" i="1"/>
  <c r="BC31" i="1"/>
  <c r="BB31" i="1"/>
  <c r="BA31" i="1"/>
  <c r="AZ31" i="1"/>
  <c r="AY31" i="1"/>
  <c r="AX31" i="1"/>
  <c r="BD301" i="1"/>
  <c r="BC301" i="1"/>
  <c r="BB301" i="1"/>
  <c r="BA301" i="1"/>
  <c r="AZ301" i="1"/>
  <c r="AY301" i="1"/>
  <c r="AX301" i="1"/>
  <c r="BD205" i="1"/>
  <c r="BC205" i="1"/>
  <c r="BB205" i="1"/>
  <c r="BA205" i="1"/>
  <c r="AZ205" i="1"/>
  <c r="AY205" i="1"/>
  <c r="AX205" i="1"/>
  <c r="BD74" i="1"/>
  <c r="BC74" i="1"/>
  <c r="BB74" i="1"/>
  <c r="BA74" i="1"/>
  <c r="AZ74" i="1"/>
  <c r="AY74" i="1"/>
  <c r="AX74" i="1"/>
  <c r="BD307" i="1"/>
  <c r="BC307" i="1"/>
  <c r="BB307" i="1"/>
  <c r="BA307" i="1"/>
  <c r="AZ307" i="1"/>
  <c r="AY307" i="1"/>
  <c r="AX307" i="1"/>
  <c r="BD306" i="1"/>
  <c r="BC306" i="1"/>
  <c r="BB306" i="1"/>
  <c r="BA306" i="1"/>
  <c r="AZ306" i="1"/>
  <c r="AY306" i="1"/>
  <c r="AX306" i="1"/>
  <c r="BD123" i="1"/>
  <c r="BC123" i="1"/>
  <c r="BB123" i="1"/>
  <c r="BA123" i="1"/>
  <c r="AZ123" i="1"/>
  <c r="AY123" i="1"/>
  <c r="AX123" i="1"/>
  <c r="BD71" i="1"/>
  <c r="BC71" i="1"/>
  <c r="BB71" i="1"/>
  <c r="BA71" i="1"/>
  <c r="AZ71" i="1"/>
  <c r="AY71" i="1"/>
  <c r="AX71" i="1"/>
  <c r="BD361" i="1"/>
  <c r="BC361" i="1"/>
  <c r="BB361" i="1"/>
  <c r="BA361" i="1"/>
  <c r="AZ361" i="1"/>
  <c r="AY361" i="1"/>
  <c r="AX361" i="1"/>
  <c r="BD204" i="1"/>
  <c r="BC204" i="1"/>
  <c r="BB204" i="1"/>
  <c r="BA204" i="1"/>
  <c r="AZ204" i="1"/>
  <c r="AY204" i="1"/>
  <c r="AX204" i="1"/>
  <c r="BD127" i="1"/>
  <c r="BC127" i="1"/>
  <c r="BB127" i="1"/>
  <c r="BA127" i="1"/>
  <c r="AZ127" i="1"/>
  <c r="AY127" i="1"/>
  <c r="AX127" i="1"/>
  <c r="BD110" i="1"/>
  <c r="BC110" i="1"/>
  <c r="BB110" i="1"/>
  <c r="AZ110" i="1"/>
  <c r="AY110" i="1"/>
  <c r="AX110" i="1"/>
  <c r="BD42" i="1"/>
  <c r="BC42" i="1"/>
  <c r="BB42" i="1"/>
  <c r="BA42" i="1"/>
  <c r="AZ42" i="1"/>
  <c r="AY42" i="1"/>
  <c r="AX42" i="1"/>
  <c r="BD191" i="1"/>
  <c r="BC191" i="1"/>
  <c r="BB191" i="1"/>
  <c r="BA191" i="1"/>
  <c r="AZ191" i="1"/>
  <c r="AY191" i="1"/>
  <c r="AX191" i="1"/>
  <c r="BD41" i="1"/>
  <c r="BC41" i="1"/>
  <c r="BB41" i="1"/>
  <c r="BA41" i="1"/>
  <c r="AZ41" i="1"/>
  <c r="AY41" i="1"/>
  <c r="AX41" i="1"/>
  <c r="BD26" i="1"/>
  <c r="BC26" i="1"/>
  <c r="BB26" i="1"/>
  <c r="BA26" i="1"/>
  <c r="AZ26" i="1"/>
  <c r="AY26" i="1"/>
  <c r="AX26" i="1"/>
  <c r="BD308" i="1"/>
  <c r="BC308" i="1"/>
  <c r="BB308" i="1"/>
  <c r="BA308" i="1"/>
  <c r="AZ308" i="1"/>
  <c r="AY308" i="1"/>
  <c r="AX308" i="1"/>
  <c r="BD266" i="1"/>
  <c r="BC266" i="1"/>
  <c r="BB266" i="1"/>
  <c r="BA266" i="1"/>
  <c r="AZ266" i="1"/>
  <c r="AY266" i="1"/>
  <c r="AX266" i="1"/>
  <c r="BD292" i="1"/>
  <c r="BC292" i="1"/>
  <c r="BB292" i="1"/>
  <c r="BA292" i="1"/>
  <c r="AZ292" i="1"/>
  <c r="AY292" i="1"/>
  <c r="AX292" i="1"/>
  <c r="BD282" i="1"/>
  <c r="BC282" i="1"/>
  <c r="BB282" i="1"/>
  <c r="BA282" i="1"/>
  <c r="AZ282" i="1"/>
  <c r="AY282" i="1"/>
  <c r="AX282" i="1"/>
  <c r="BD262" i="1"/>
  <c r="BB262" i="1"/>
  <c r="BA262" i="1"/>
  <c r="AZ262" i="1"/>
  <c r="AY262" i="1"/>
  <c r="AX262" i="1"/>
  <c r="BD198" i="1"/>
  <c r="BC198" i="1"/>
  <c r="BB198" i="1"/>
  <c r="BA198" i="1"/>
  <c r="AZ198" i="1"/>
  <c r="AY198" i="1"/>
  <c r="AX198" i="1"/>
  <c r="BD231" i="1"/>
  <c r="BC231" i="1"/>
  <c r="BB231" i="1"/>
  <c r="BA231" i="1"/>
  <c r="AZ231" i="1"/>
  <c r="AY231" i="1"/>
  <c r="AX231" i="1"/>
  <c r="BD158" i="1"/>
  <c r="BC158" i="1"/>
  <c r="BB158" i="1"/>
  <c r="BA158" i="1"/>
  <c r="AZ158" i="1"/>
  <c r="AY158" i="1"/>
  <c r="AX158" i="1"/>
  <c r="BD73" i="1"/>
  <c r="BC73" i="1"/>
  <c r="BB73" i="1"/>
  <c r="BA73" i="1"/>
  <c r="AZ73" i="1"/>
  <c r="AY73" i="1"/>
  <c r="AX73" i="1"/>
  <c r="BD66" i="1"/>
  <c r="BC66" i="1"/>
  <c r="BB66" i="1"/>
  <c r="BA66" i="1"/>
  <c r="AZ66" i="1"/>
  <c r="AY66" i="1"/>
  <c r="AX66" i="1"/>
  <c r="BD65" i="1"/>
  <c r="BC65" i="1"/>
  <c r="BB65" i="1"/>
  <c r="BA65" i="1"/>
  <c r="AZ65" i="1"/>
  <c r="AY65" i="1"/>
  <c r="AX65" i="1"/>
  <c r="BD46" i="1"/>
  <c r="BC46" i="1"/>
  <c r="BB46" i="1"/>
  <c r="BA46" i="1"/>
  <c r="AZ46" i="1"/>
  <c r="AY46" i="1"/>
  <c r="AX46" i="1"/>
  <c r="BD27" i="1"/>
  <c r="BC27" i="1"/>
  <c r="BB27" i="1"/>
  <c r="BA27" i="1"/>
  <c r="AZ27" i="1"/>
  <c r="AY27" i="1"/>
  <c r="AX27" i="1"/>
  <c r="BD20" i="1"/>
  <c r="BC20" i="1"/>
  <c r="BB20" i="1"/>
  <c r="BA20" i="1"/>
  <c r="AZ20" i="1"/>
  <c r="AY20" i="1"/>
  <c r="AX20" i="1"/>
  <c r="BC13" i="1"/>
  <c r="BB13" i="1"/>
  <c r="BA13" i="1"/>
  <c r="AZ13" i="1"/>
  <c r="AY13" i="1"/>
  <c r="AX13" i="1"/>
  <c r="BD9" i="1"/>
  <c r="BC9" i="1"/>
  <c r="BB9" i="1"/>
  <c r="BA9" i="1"/>
  <c r="AZ9" i="1"/>
  <c r="AY9" i="1"/>
  <c r="OU150" i="3" l="1"/>
  <c r="D292" i="3"/>
  <c r="OU292" i="3" s="1"/>
  <c r="OU195" i="3"/>
  <c r="D278" i="3"/>
  <c r="OU278" i="3" s="1"/>
  <c r="OT218" i="3"/>
  <c r="OS249" i="3"/>
  <c r="OS248" i="3"/>
  <c r="OU11" i="3"/>
  <c r="OS238" i="3"/>
  <c r="OS211" i="3"/>
  <c r="OS62" i="3"/>
  <c r="OS267" i="3"/>
  <c r="OS196" i="3"/>
  <c r="OS138" i="3"/>
  <c r="OS65" i="3"/>
  <c r="OS59" i="3"/>
  <c r="OS127" i="3"/>
  <c r="OS278" i="3"/>
  <c r="OS369" i="3"/>
  <c r="OS15" i="3"/>
  <c r="OS67" i="3"/>
  <c r="OS87" i="3"/>
  <c r="OS38" i="3"/>
  <c r="OS20" i="3"/>
  <c r="OS78" i="3"/>
  <c r="OS366" i="3"/>
  <c r="OS315" i="3"/>
  <c r="OS37" i="3"/>
  <c r="OS61" i="3"/>
  <c r="OS50" i="3"/>
  <c r="OS55" i="3"/>
  <c r="OS68" i="3"/>
  <c r="OS53" i="3"/>
  <c r="OS22" i="3"/>
  <c r="OS179" i="3"/>
  <c r="OS257" i="3"/>
  <c r="OT11" i="3"/>
  <c r="OS30" i="3"/>
  <c r="OS227" i="3"/>
  <c r="OS52" i="3"/>
  <c r="OS222" i="3"/>
  <c r="OS27" i="3"/>
  <c r="OS305" i="3"/>
  <c r="OS182" i="3"/>
  <c r="OS101" i="3"/>
  <c r="OS79" i="3"/>
  <c r="OS200" i="3"/>
  <c r="OS119" i="3"/>
  <c r="OS202" i="3"/>
  <c r="OS129" i="3"/>
  <c r="OS143" i="3"/>
  <c r="OS197" i="3"/>
  <c r="OS154" i="3"/>
  <c r="OS151" i="3"/>
  <c r="OS108" i="3"/>
  <c r="OS91" i="3"/>
  <c r="OS212" i="3"/>
  <c r="OS103" i="3"/>
  <c r="OS114" i="3"/>
  <c r="OS206" i="3"/>
  <c r="OS195" i="3"/>
  <c r="OS135" i="3"/>
  <c r="OS93" i="3"/>
  <c r="OS90" i="3"/>
  <c r="OS89" i="3"/>
  <c r="OS269" i="3"/>
  <c r="OS48" i="3"/>
  <c r="OS225" i="3"/>
  <c r="OS99" i="3"/>
  <c r="OS190" i="3"/>
  <c r="OS289" i="3"/>
  <c r="OS104" i="3"/>
  <c r="OS184" i="3"/>
  <c r="OS241" i="3"/>
  <c r="OS21" i="3"/>
  <c r="OS84" i="3"/>
  <c r="OS275" i="3"/>
  <c r="OS147" i="3"/>
  <c r="OS290" i="3"/>
  <c r="OS72" i="3"/>
  <c r="OS233" i="3"/>
  <c r="OS208" i="3"/>
  <c r="OS244" i="3"/>
  <c r="OS170" i="3"/>
  <c r="OS110" i="3"/>
  <c r="OS18" i="3"/>
  <c r="OS230" i="3"/>
  <c r="OS180" i="3"/>
  <c r="OS229" i="3"/>
  <c r="OS282" i="3"/>
  <c r="OS26" i="3"/>
  <c r="OS58" i="3"/>
  <c r="OS88" i="3"/>
  <c r="OS194" i="3"/>
  <c r="OS85" i="3"/>
  <c r="OS113" i="3"/>
  <c r="OS245" i="3"/>
  <c r="OS236" i="3"/>
  <c r="OS271" i="3"/>
  <c r="OS25" i="3"/>
  <c r="OS252" i="3"/>
  <c r="OS310" i="3"/>
  <c r="OS231" i="3"/>
  <c r="OS136" i="3"/>
  <c r="OS285" i="3"/>
  <c r="OS159" i="3"/>
  <c r="OS80" i="3"/>
  <c r="OS130" i="3"/>
  <c r="OS176" i="3"/>
  <c r="OS64" i="3"/>
  <c r="OS240" i="3"/>
  <c r="OS134" i="3"/>
  <c r="OS139" i="3"/>
  <c r="OS178" i="3"/>
  <c r="OS259" i="3"/>
  <c r="OS207" i="3"/>
  <c r="OS268" i="3"/>
  <c r="OS123" i="3"/>
  <c r="OS219" i="3"/>
  <c r="OS254" i="3"/>
  <c r="OS33" i="3"/>
  <c r="OS112" i="3"/>
  <c r="OS141" i="3"/>
  <c r="OS287" i="3"/>
  <c r="OS224" i="3"/>
  <c r="OS292" i="3"/>
  <c r="OS262" i="3"/>
  <c r="OS175" i="3"/>
  <c r="OS283" i="3"/>
  <c r="OS140" i="3"/>
  <c r="OS311" i="3"/>
  <c r="OS149" i="3"/>
  <c r="OS105" i="3"/>
  <c r="OS237" i="3"/>
  <c r="OS63" i="3"/>
  <c r="OS221" i="3"/>
  <c r="OS75" i="3"/>
  <c r="OS181" i="3"/>
  <c r="OS40" i="3"/>
  <c r="OS273" i="3"/>
  <c r="OS98" i="3"/>
  <c r="OS96" i="3"/>
  <c r="OS198" i="3"/>
  <c r="OS124" i="3"/>
  <c r="OS82" i="3"/>
  <c r="OS313" i="3"/>
  <c r="OS116" i="3"/>
  <c r="OS209" i="3"/>
  <c r="OS66" i="3"/>
  <c r="OS288" i="3"/>
  <c r="OS120" i="3"/>
  <c r="OS142" i="3"/>
  <c r="OS223" i="3"/>
  <c r="OS44" i="3"/>
  <c r="OS125" i="3"/>
  <c r="OS185" i="3"/>
  <c r="OS95" i="3"/>
  <c r="OS74" i="3"/>
  <c r="OS177" i="3"/>
  <c r="OS193" i="3"/>
  <c r="OS156" i="3"/>
  <c r="OS46" i="3"/>
  <c r="OS309" i="3"/>
  <c r="OS29" i="3"/>
  <c r="OS280" i="3"/>
  <c r="OS86" i="3"/>
  <c r="OS298" i="3"/>
  <c r="OS94" i="3"/>
  <c r="OS49" i="3"/>
  <c r="OS306" i="3"/>
  <c r="OS57" i="3"/>
  <c r="OS19" i="3"/>
  <c r="OS300" i="3"/>
  <c r="OS126" i="3"/>
  <c r="OS242" i="3"/>
  <c r="OS246" i="3"/>
  <c r="OS235" i="3"/>
  <c r="OS14" i="3"/>
  <c r="OS188" i="3"/>
  <c r="OS153" i="3"/>
  <c r="OS121" i="3"/>
  <c r="OS312" i="3"/>
  <c r="OS83" i="3"/>
  <c r="OS279" i="3"/>
  <c r="OS213" i="3"/>
  <c r="OS191" i="3"/>
  <c r="OS281" i="3"/>
  <c r="OS314" i="3"/>
  <c r="OS69" i="3"/>
  <c r="OS276" i="3"/>
  <c r="OS70" i="3"/>
  <c r="OS187" i="3"/>
  <c r="OS133" i="3"/>
  <c r="OS102" i="3"/>
  <c r="OS308" i="3"/>
  <c r="OS107" i="3"/>
  <c r="OS297" i="3"/>
  <c r="OS118" i="3"/>
  <c r="OS157" i="3"/>
  <c r="OS145" i="3"/>
  <c r="OS243" i="3"/>
  <c r="OS77" i="3"/>
  <c r="OS189" i="3"/>
  <c r="OS161" i="3"/>
  <c r="OS277" i="3"/>
  <c r="OS239" i="3"/>
  <c r="OS265" i="3"/>
  <c r="OS150" i="3"/>
  <c r="OS174" i="3"/>
  <c r="OS234" i="3"/>
  <c r="OS220" i="3"/>
  <c r="OS256" i="3"/>
  <c r="OS51" i="3"/>
  <c r="OS365" i="3"/>
  <c r="OS128" i="3"/>
  <c r="OS286" i="3"/>
  <c r="OS60" i="3"/>
  <c r="OS307" i="3"/>
  <c r="OS73" i="3"/>
  <c r="OS263" i="3"/>
  <c r="OS146" i="3"/>
  <c r="OS43" i="3"/>
  <c r="OS155" i="3"/>
  <c r="OT248" i="3" l="1"/>
  <c r="OT247" i="3"/>
  <c r="OT10" i="3"/>
  <c r="OT9" i="3"/>
  <c r="OT217" i="3"/>
  <c r="OT8" i="3"/>
  <c r="OT250" i="3"/>
  <c r="OU218" i="3"/>
  <c r="OS247" i="3"/>
  <c r="OS10" i="3"/>
  <c r="OS250" i="3"/>
  <c r="OS216" i="3"/>
  <c r="OS8" i="3"/>
  <c r="OS11" i="3"/>
  <c r="OS5" i="3"/>
  <c r="OS217" i="3"/>
  <c r="OS6" i="3"/>
  <c r="OS367" i="3"/>
  <c r="OU8" i="3" l="1"/>
  <c r="OU248" i="3"/>
  <c r="OU10" i="3"/>
  <c r="OU217" i="3"/>
  <c r="OU250" i="3"/>
  <c r="OU247" i="3"/>
  <c r="OU9" i="3"/>
  <c r="OS132" i="3" l="1"/>
  <c r="OT132" i="3" l="1"/>
  <c r="OU132" i="3" l="1"/>
  <c r="J5" i="13"/>
  <c r="K5" i="13"/>
  <c r="AR5" i="13" s="1"/>
  <c r="I5" i="13"/>
  <c r="Y5" i="13" l="1"/>
  <c r="Z5" i="13" s="1"/>
  <c r="AN5" i="13" s="1"/>
  <c r="E5" i="13"/>
  <c r="AA5" i="13" l="1"/>
  <c r="AO5" i="13" s="1"/>
  <c r="AQ5" i="13" s="1"/>
  <c r="D5" i="13" s="1"/>
  <c r="AP5" i="13"/>
  <c r="C5" i="13" s="1"/>
  <c r="F5" i="13" l="1"/>
  <c r="C5" i="3" s="1"/>
  <c r="J6" i="13"/>
  <c r="K6" i="13"/>
  <c r="Y6" i="13" s="1"/>
  <c r="I6" i="13"/>
  <c r="OT5" i="3" l="1"/>
  <c r="G5" i="13"/>
  <c r="D5" i="3" s="1"/>
  <c r="H5" i="13"/>
  <c r="AR6" i="13"/>
  <c r="E6" i="13" s="1"/>
  <c r="Z6" i="13"/>
  <c r="AN6" i="13" s="1"/>
  <c r="OU5" i="3" l="1"/>
  <c r="AP6" i="13"/>
  <c r="C6" i="13" s="1"/>
  <c r="AA6" i="13"/>
  <c r="AO6" i="13" s="1"/>
  <c r="AQ6" i="13" s="1"/>
  <c r="D6" i="13" s="1"/>
  <c r="F6" i="13" l="1"/>
  <c r="C6" i="3" s="1"/>
  <c r="OT216" i="3"/>
  <c r="C372" i="3" l="1"/>
  <c r="C371" i="3"/>
  <c r="C373" i="3"/>
  <c r="G6" i="13"/>
  <c r="D6" i="3" s="1"/>
  <c r="H6" i="13"/>
  <c r="OT6" i="3"/>
  <c r="OU216" i="3"/>
  <c r="D372" i="3" l="1"/>
  <c r="D371" i="3"/>
  <c r="C374" i="3"/>
  <c r="C375" i="3" s="1"/>
  <c r="D373" i="3"/>
  <c r="OU6" i="3"/>
  <c r="D374" i="3" l="1"/>
  <c r="D375" i="3" s="1"/>
</calcChain>
</file>

<file path=xl/comments1.xml><?xml version="1.0" encoding="utf-8"?>
<comments xmlns="http://schemas.openxmlformats.org/spreadsheetml/2006/main">
  <authors>
    <author>PaLS</author>
  </authors>
  <commentList>
    <comment ref="G198" authorId="0" shapeId="0">
      <text>
        <r>
          <rPr>
            <b/>
            <sz val="9"/>
            <color indexed="81"/>
            <rFont val="Tahoma"/>
            <family val="2"/>
          </rPr>
          <t>PaLS:</t>
        </r>
        <r>
          <rPr>
            <sz val="9"/>
            <color indexed="81"/>
            <rFont val="Tahoma"/>
            <family val="2"/>
          </rPr>
          <t xml:space="preserve">
Reason for exclusion amended</t>
        </r>
      </text>
    </comment>
  </commentList>
</comments>
</file>

<file path=xl/comments2.xml><?xml version="1.0" encoding="utf-8"?>
<comments xmlns="http://schemas.openxmlformats.org/spreadsheetml/2006/main">
  <authors>
    <author>Ifigeneia</author>
    <author>PaLS</author>
  </authors>
  <commentList>
    <comment ref="FT4" authorId="0" shapeId="0">
      <text>
        <r>
          <rPr>
            <b/>
            <sz val="9"/>
            <color indexed="81"/>
            <rFont val="Tahoma"/>
            <family val="2"/>
          </rPr>
          <t>Ifigeneia:</t>
        </r>
        <r>
          <rPr>
            <sz val="9"/>
            <color indexed="81"/>
            <rFont val="Tahoma"/>
            <family val="2"/>
          </rPr>
          <t xml:space="preserve">
2 vs 1 or 1 vs 2</t>
        </r>
      </text>
    </comment>
    <comment ref="GT4" authorId="0" shapeId="0">
      <text>
        <r>
          <rPr>
            <b/>
            <sz val="9"/>
            <color indexed="81"/>
            <rFont val="Tahoma"/>
            <family val="2"/>
          </rPr>
          <t>Ifigeneia:</t>
        </r>
        <r>
          <rPr>
            <sz val="9"/>
            <color indexed="81"/>
            <rFont val="Tahoma"/>
            <family val="2"/>
          </rPr>
          <t xml:space="preserve">
2 vs 1 or 1 vs 2</t>
        </r>
      </text>
    </comment>
    <comment ref="GY4" authorId="0" shapeId="0">
      <text>
        <r>
          <rPr>
            <b/>
            <sz val="9"/>
            <color indexed="81"/>
            <rFont val="Tahoma"/>
            <family val="2"/>
          </rPr>
          <t>Ifigeneia:</t>
        </r>
        <r>
          <rPr>
            <sz val="9"/>
            <color indexed="81"/>
            <rFont val="Tahoma"/>
            <family val="2"/>
          </rPr>
          <t xml:space="preserve">
2 vs 1 or 1 vs 2</t>
        </r>
      </text>
    </comment>
    <comment ref="HG4" authorId="0" shapeId="0">
      <text>
        <r>
          <rPr>
            <b/>
            <sz val="9"/>
            <color indexed="81"/>
            <rFont val="Tahoma"/>
            <family val="2"/>
          </rPr>
          <t>Ifigeneia:</t>
        </r>
        <r>
          <rPr>
            <sz val="9"/>
            <color indexed="81"/>
            <rFont val="Tahoma"/>
            <family val="2"/>
          </rPr>
          <t xml:space="preserve">
3 vs 1 or 1 vs 3</t>
        </r>
      </text>
    </comment>
    <comment ref="HM4" authorId="0" shapeId="0">
      <text>
        <r>
          <rPr>
            <b/>
            <sz val="9"/>
            <color indexed="81"/>
            <rFont val="Tahoma"/>
            <family val="2"/>
          </rPr>
          <t>Ifigeneia:</t>
        </r>
        <r>
          <rPr>
            <sz val="9"/>
            <color indexed="81"/>
            <rFont val="Tahoma"/>
            <family val="2"/>
          </rPr>
          <t xml:space="preserve">
3 vs 1 or 1 vs 3</t>
        </r>
      </text>
    </comment>
    <comment ref="HS4" authorId="0" shapeId="0">
      <text>
        <r>
          <rPr>
            <b/>
            <sz val="9"/>
            <color indexed="81"/>
            <rFont val="Tahoma"/>
            <family val="2"/>
          </rPr>
          <t>Ifigeneia:</t>
        </r>
        <r>
          <rPr>
            <sz val="9"/>
            <color indexed="81"/>
            <rFont val="Tahoma"/>
            <family val="2"/>
          </rPr>
          <t xml:space="preserve">
3 vs 1 or 1 vs 3</t>
        </r>
      </text>
    </comment>
    <comment ref="HY4" authorId="0" shapeId="0">
      <text>
        <r>
          <rPr>
            <b/>
            <sz val="9"/>
            <color indexed="81"/>
            <rFont val="Tahoma"/>
            <family val="2"/>
          </rPr>
          <t>Ifigeneia:</t>
        </r>
        <r>
          <rPr>
            <sz val="9"/>
            <color indexed="81"/>
            <rFont val="Tahoma"/>
            <family val="2"/>
          </rPr>
          <t xml:space="preserve">
3 vs 1 or 1 vs 3</t>
        </r>
      </text>
    </comment>
    <comment ref="ID4" authorId="0" shapeId="0">
      <text>
        <r>
          <rPr>
            <b/>
            <sz val="9"/>
            <color indexed="81"/>
            <rFont val="Tahoma"/>
            <family val="2"/>
          </rPr>
          <t>Ifigeneia:</t>
        </r>
        <r>
          <rPr>
            <sz val="9"/>
            <color indexed="81"/>
            <rFont val="Tahoma"/>
            <family val="2"/>
          </rPr>
          <t xml:space="preserve">
3 vs 1 or 1 vs 3</t>
        </r>
      </text>
    </comment>
    <comment ref="II4" authorId="0" shapeId="0">
      <text>
        <r>
          <rPr>
            <b/>
            <sz val="9"/>
            <color indexed="81"/>
            <rFont val="Tahoma"/>
            <family val="2"/>
          </rPr>
          <t>Ifigeneia:</t>
        </r>
        <r>
          <rPr>
            <sz val="9"/>
            <color indexed="81"/>
            <rFont val="Tahoma"/>
            <family val="2"/>
          </rPr>
          <t xml:space="preserve">
3 vs 1 or 1 vs 3</t>
        </r>
      </text>
    </comment>
    <comment ref="IN4" authorId="0" shapeId="0">
      <text>
        <r>
          <rPr>
            <b/>
            <sz val="9"/>
            <color indexed="81"/>
            <rFont val="Tahoma"/>
            <family val="2"/>
          </rPr>
          <t>Ifigeneia:</t>
        </r>
        <r>
          <rPr>
            <sz val="9"/>
            <color indexed="81"/>
            <rFont val="Tahoma"/>
            <family val="2"/>
          </rPr>
          <t xml:space="preserve">
3 vs 1 or 1 vs 3</t>
        </r>
      </text>
    </comment>
    <comment ref="IS4" authorId="0" shapeId="0">
      <text>
        <r>
          <rPr>
            <b/>
            <sz val="9"/>
            <color indexed="81"/>
            <rFont val="Tahoma"/>
            <family val="2"/>
          </rPr>
          <t>Ifigeneia:</t>
        </r>
        <r>
          <rPr>
            <sz val="9"/>
            <color indexed="81"/>
            <rFont val="Tahoma"/>
            <family val="2"/>
          </rPr>
          <t xml:space="preserve">
3 vs 2 or 2 vs 3
</t>
        </r>
      </text>
    </comment>
    <comment ref="IY4" authorId="0" shapeId="0">
      <text>
        <r>
          <rPr>
            <b/>
            <sz val="9"/>
            <color indexed="81"/>
            <rFont val="Tahoma"/>
            <family val="2"/>
          </rPr>
          <t>Ifigeneia:</t>
        </r>
        <r>
          <rPr>
            <sz val="9"/>
            <color indexed="81"/>
            <rFont val="Tahoma"/>
            <family val="2"/>
          </rPr>
          <t xml:space="preserve">
3 vs 2 or 2 vs 3
</t>
        </r>
      </text>
    </comment>
    <comment ref="JE4" authorId="0" shapeId="0">
      <text>
        <r>
          <rPr>
            <b/>
            <sz val="9"/>
            <color indexed="81"/>
            <rFont val="Tahoma"/>
            <family val="2"/>
          </rPr>
          <t>Ifigeneia:</t>
        </r>
        <r>
          <rPr>
            <sz val="9"/>
            <color indexed="81"/>
            <rFont val="Tahoma"/>
            <family val="2"/>
          </rPr>
          <t xml:space="preserve">
3 vs 2 or 2 vs 3
</t>
        </r>
      </text>
    </comment>
    <comment ref="JK4" authorId="0" shapeId="0">
      <text>
        <r>
          <rPr>
            <b/>
            <sz val="9"/>
            <color indexed="81"/>
            <rFont val="Tahoma"/>
            <family val="2"/>
          </rPr>
          <t>Ifigeneia:</t>
        </r>
        <r>
          <rPr>
            <sz val="9"/>
            <color indexed="81"/>
            <rFont val="Tahoma"/>
            <family val="2"/>
          </rPr>
          <t xml:space="preserve">
3 vs 2 or 2 vs 3
</t>
        </r>
      </text>
    </comment>
    <comment ref="JP4" authorId="0" shapeId="0">
      <text>
        <r>
          <rPr>
            <b/>
            <sz val="9"/>
            <color indexed="81"/>
            <rFont val="Tahoma"/>
            <family val="2"/>
          </rPr>
          <t>Ifigeneia:</t>
        </r>
        <r>
          <rPr>
            <sz val="9"/>
            <color indexed="81"/>
            <rFont val="Tahoma"/>
            <family val="2"/>
          </rPr>
          <t xml:space="preserve">
3 vs 2 or 2 vs 3
</t>
        </r>
      </text>
    </comment>
    <comment ref="JU4" authorId="0" shapeId="0">
      <text>
        <r>
          <rPr>
            <b/>
            <sz val="9"/>
            <color indexed="81"/>
            <rFont val="Tahoma"/>
            <family val="2"/>
          </rPr>
          <t>Ifigeneia:</t>
        </r>
        <r>
          <rPr>
            <sz val="9"/>
            <color indexed="81"/>
            <rFont val="Tahoma"/>
            <family val="2"/>
          </rPr>
          <t xml:space="preserve">
3 vs 2 or 2 vs 3
</t>
        </r>
      </text>
    </comment>
    <comment ref="JZ4" authorId="0" shapeId="0">
      <text>
        <r>
          <rPr>
            <b/>
            <sz val="9"/>
            <color indexed="81"/>
            <rFont val="Tahoma"/>
            <family val="2"/>
          </rPr>
          <t>Ifigeneia:</t>
        </r>
        <r>
          <rPr>
            <sz val="9"/>
            <color indexed="81"/>
            <rFont val="Tahoma"/>
            <family val="2"/>
          </rPr>
          <t xml:space="preserve">
3 vs 2 or 2 vs 3
</t>
        </r>
      </text>
    </comment>
    <comment ref="KH4" authorId="0" shapeId="0">
      <text>
        <r>
          <rPr>
            <b/>
            <sz val="9"/>
            <color indexed="81"/>
            <rFont val="Tahoma"/>
            <family val="2"/>
          </rPr>
          <t>Ifigeneia:</t>
        </r>
        <r>
          <rPr>
            <sz val="9"/>
            <color indexed="81"/>
            <rFont val="Tahoma"/>
            <family val="2"/>
          </rPr>
          <t xml:space="preserve">
4 vs 1 or 1 vs 4</t>
        </r>
      </text>
    </comment>
    <comment ref="KN4" authorId="0" shapeId="0">
      <text>
        <r>
          <rPr>
            <b/>
            <sz val="9"/>
            <color indexed="81"/>
            <rFont val="Tahoma"/>
            <family val="2"/>
          </rPr>
          <t>Ifigeneia:</t>
        </r>
        <r>
          <rPr>
            <sz val="9"/>
            <color indexed="81"/>
            <rFont val="Tahoma"/>
            <family val="2"/>
          </rPr>
          <t xml:space="preserve">
4 vs 1 or 1 vs 4</t>
        </r>
      </text>
    </comment>
    <comment ref="KT4" authorId="0" shapeId="0">
      <text>
        <r>
          <rPr>
            <b/>
            <sz val="9"/>
            <color indexed="81"/>
            <rFont val="Tahoma"/>
            <family val="2"/>
          </rPr>
          <t>Ifigeneia:</t>
        </r>
        <r>
          <rPr>
            <sz val="9"/>
            <color indexed="81"/>
            <rFont val="Tahoma"/>
            <family val="2"/>
          </rPr>
          <t xml:space="preserve">
4 vs 1 or 1 vs 4</t>
        </r>
      </text>
    </comment>
    <comment ref="KZ4" authorId="0" shapeId="0">
      <text>
        <r>
          <rPr>
            <b/>
            <sz val="9"/>
            <color indexed="81"/>
            <rFont val="Tahoma"/>
            <family val="2"/>
          </rPr>
          <t>Ifigeneia:</t>
        </r>
        <r>
          <rPr>
            <sz val="9"/>
            <color indexed="81"/>
            <rFont val="Tahoma"/>
            <family val="2"/>
          </rPr>
          <t xml:space="preserve">
4 vs 1 or 1 vs 4</t>
        </r>
      </text>
    </comment>
    <comment ref="LE4" authorId="0" shapeId="0">
      <text>
        <r>
          <rPr>
            <b/>
            <sz val="9"/>
            <color indexed="81"/>
            <rFont val="Tahoma"/>
            <family val="2"/>
          </rPr>
          <t>Ifigeneia:</t>
        </r>
        <r>
          <rPr>
            <sz val="9"/>
            <color indexed="81"/>
            <rFont val="Tahoma"/>
            <family val="2"/>
          </rPr>
          <t xml:space="preserve">
4 vs 1 or 1 vs 4</t>
        </r>
      </text>
    </comment>
    <comment ref="LJ4" authorId="0" shapeId="0">
      <text>
        <r>
          <rPr>
            <b/>
            <sz val="9"/>
            <color indexed="81"/>
            <rFont val="Tahoma"/>
            <family val="2"/>
          </rPr>
          <t>Ifigeneia:</t>
        </r>
        <r>
          <rPr>
            <sz val="9"/>
            <color indexed="81"/>
            <rFont val="Tahoma"/>
            <family val="2"/>
          </rPr>
          <t xml:space="preserve">
4 vs 1 or 1 vs 4</t>
        </r>
      </text>
    </comment>
    <comment ref="LO4" authorId="0" shapeId="0">
      <text>
        <r>
          <rPr>
            <b/>
            <sz val="9"/>
            <color indexed="81"/>
            <rFont val="Tahoma"/>
            <family val="2"/>
          </rPr>
          <t>Ifigeneia:</t>
        </r>
        <r>
          <rPr>
            <sz val="9"/>
            <color indexed="81"/>
            <rFont val="Tahoma"/>
            <family val="2"/>
          </rPr>
          <t xml:space="preserve">
4 vs 1 or 1 vs 4</t>
        </r>
      </text>
    </comment>
    <comment ref="LT4" authorId="0" shapeId="0">
      <text>
        <r>
          <rPr>
            <b/>
            <sz val="9"/>
            <color indexed="81"/>
            <rFont val="Tahoma"/>
            <family val="2"/>
          </rPr>
          <t>Ifigeneia:</t>
        </r>
        <r>
          <rPr>
            <sz val="9"/>
            <color indexed="81"/>
            <rFont val="Tahoma"/>
            <family val="2"/>
          </rPr>
          <t xml:space="preserve">
4 vs 2 or 2 vs 4
</t>
        </r>
      </text>
    </comment>
    <comment ref="LZ4" authorId="0" shapeId="0">
      <text>
        <r>
          <rPr>
            <b/>
            <sz val="9"/>
            <color indexed="81"/>
            <rFont val="Tahoma"/>
            <family val="2"/>
          </rPr>
          <t>Ifigeneia:</t>
        </r>
        <r>
          <rPr>
            <sz val="9"/>
            <color indexed="81"/>
            <rFont val="Tahoma"/>
            <family val="2"/>
          </rPr>
          <t xml:space="preserve">
4 vs 2 or 2 vs 4
</t>
        </r>
      </text>
    </comment>
    <comment ref="MF4" authorId="0" shapeId="0">
      <text>
        <r>
          <rPr>
            <b/>
            <sz val="9"/>
            <color indexed="81"/>
            <rFont val="Tahoma"/>
            <family val="2"/>
          </rPr>
          <t>Ifigeneia:</t>
        </r>
        <r>
          <rPr>
            <sz val="9"/>
            <color indexed="81"/>
            <rFont val="Tahoma"/>
            <family val="2"/>
          </rPr>
          <t xml:space="preserve">
4 vs 2 or 2 vs 4
</t>
        </r>
      </text>
    </comment>
    <comment ref="ML4" authorId="0" shapeId="0">
      <text>
        <r>
          <rPr>
            <b/>
            <sz val="9"/>
            <color indexed="81"/>
            <rFont val="Tahoma"/>
            <family val="2"/>
          </rPr>
          <t>Ifigeneia:</t>
        </r>
        <r>
          <rPr>
            <sz val="9"/>
            <color indexed="81"/>
            <rFont val="Tahoma"/>
            <family val="2"/>
          </rPr>
          <t xml:space="preserve">
4 vs 2 or 2 vs 4
</t>
        </r>
      </text>
    </comment>
    <comment ref="MQ4" authorId="0" shapeId="0">
      <text>
        <r>
          <rPr>
            <b/>
            <sz val="9"/>
            <color indexed="81"/>
            <rFont val="Tahoma"/>
            <family val="2"/>
          </rPr>
          <t>Ifigeneia:</t>
        </r>
        <r>
          <rPr>
            <sz val="9"/>
            <color indexed="81"/>
            <rFont val="Tahoma"/>
            <family val="2"/>
          </rPr>
          <t xml:space="preserve">
4 vs 2 or 2 vs 4
</t>
        </r>
      </text>
    </comment>
    <comment ref="NF4" authorId="0" shapeId="0">
      <text>
        <r>
          <rPr>
            <b/>
            <sz val="9"/>
            <color indexed="81"/>
            <rFont val="Tahoma"/>
            <family val="2"/>
          </rPr>
          <t>Ifigeneia:</t>
        </r>
        <r>
          <rPr>
            <sz val="9"/>
            <color indexed="81"/>
            <rFont val="Tahoma"/>
            <family val="2"/>
          </rPr>
          <t xml:space="preserve">
4 vs 3 or 3 vs 4
</t>
        </r>
      </text>
    </comment>
    <comment ref="NL4" authorId="0" shapeId="0">
      <text>
        <r>
          <rPr>
            <b/>
            <sz val="9"/>
            <color indexed="81"/>
            <rFont val="Tahoma"/>
            <family val="2"/>
          </rPr>
          <t>Ifigeneia:</t>
        </r>
        <r>
          <rPr>
            <sz val="9"/>
            <color indexed="81"/>
            <rFont val="Tahoma"/>
            <family val="2"/>
          </rPr>
          <t xml:space="preserve">
4 vs 3 or 3 vs 4
</t>
        </r>
      </text>
    </comment>
    <comment ref="NR4" authorId="0" shapeId="0">
      <text>
        <r>
          <rPr>
            <b/>
            <sz val="9"/>
            <color indexed="81"/>
            <rFont val="Tahoma"/>
            <family val="2"/>
          </rPr>
          <t>Ifigeneia:</t>
        </r>
        <r>
          <rPr>
            <sz val="9"/>
            <color indexed="81"/>
            <rFont val="Tahoma"/>
            <family val="2"/>
          </rPr>
          <t xml:space="preserve">
4 vs 3 or 3 vs 4
</t>
        </r>
      </text>
    </comment>
    <comment ref="NX4" authorId="0" shapeId="0">
      <text>
        <r>
          <rPr>
            <b/>
            <sz val="9"/>
            <color indexed="81"/>
            <rFont val="Tahoma"/>
            <family val="2"/>
          </rPr>
          <t>Ifigeneia:</t>
        </r>
        <r>
          <rPr>
            <sz val="9"/>
            <color indexed="81"/>
            <rFont val="Tahoma"/>
            <family val="2"/>
          </rPr>
          <t xml:space="preserve">
4 vs 3 or 3 vs 4
</t>
        </r>
      </text>
    </comment>
    <comment ref="OC4" authorId="0" shapeId="0">
      <text>
        <r>
          <rPr>
            <b/>
            <sz val="9"/>
            <color indexed="81"/>
            <rFont val="Tahoma"/>
            <family val="2"/>
          </rPr>
          <t>Ifigeneia:</t>
        </r>
        <r>
          <rPr>
            <sz val="9"/>
            <color indexed="81"/>
            <rFont val="Tahoma"/>
            <family val="2"/>
          </rPr>
          <t xml:space="preserve">
4 vs 3 or 3 vs 4
</t>
        </r>
      </text>
    </comment>
    <comment ref="OH4" authorId="0" shapeId="0">
      <text>
        <r>
          <rPr>
            <b/>
            <sz val="9"/>
            <color indexed="81"/>
            <rFont val="Tahoma"/>
            <family val="2"/>
          </rPr>
          <t>Ifigeneia:</t>
        </r>
        <r>
          <rPr>
            <sz val="9"/>
            <color indexed="81"/>
            <rFont val="Tahoma"/>
            <family val="2"/>
          </rPr>
          <t xml:space="preserve">
4 vs 3 or 3 vs 4
</t>
        </r>
      </text>
    </comment>
    <comment ref="OM4" authorId="0" shapeId="0">
      <text>
        <r>
          <rPr>
            <b/>
            <sz val="9"/>
            <color indexed="81"/>
            <rFont val="Tahoma"/>
            <family val="2"/>
          </rPr>
          <t>Ifigeneia:</t>
        </r>
        <r>
          <rPr>
            <sz val="9"/>
            <color indexed="81"/>
            <rFont val="Tahoma"/>
            <family val="2"/>
          </rPr>
          <t xml:space="preserve">
4 vs 3 or 3 vs 4
</t>
        </r>
      </text>
    </comment>
    <comment ref="BS366" authorId="1" shapeId="0">
      <text>
        <r>
          <rPr>
            <b/>
            <sz val="9"/>
            <color indexed="81"/>
            <rFont val="Tahoma"/>
            <family val="2"/>
          </rPr>
          <t>PaLS:</t>
        </r>
        <r>
          <rPr>
            <sz val="9"/>
            <color indexed="81"/>
            <rFont val="Tahoma"/>
            <family val="2"/>
          </rPr>
          <t xml:space="preserve">
Used active discontinuations as denominator=7</t>
        </r>
      </text>
    </comment>
    <comment ref="CX366" authorId="1" shapeId="0">
      <text>
        <r>
          <rPr>
            <b/>
            <sz val="9"/>
            <color indexed="81"/>
            <rFont val="Tahoma"/>
            <family val="2"/>
          </rPr>
          <t>PaLS:</t>
        </r>
        <r>
          <rPr>
            <sz val="9"/>
            <color indexed="81"/>
            <rFont val="Tahoma"/>
            <family val="2"/>
          </rPr>
          <t xml:space="preserve">
Used active discontinuations as denominator=14</t>
        </r>
      </text>
    </comment>
  </commentList>
</comments>
</file>

<file path=xl/sharedStrings.xml><?xml version="1.0" encoding="utf-8"?>
<sst xmlns="http://schemas.openxmlformats.org/spreadsheetml/2006/main" count="40722" uniqueCount="10794">
  <si>
    <t>Study ID</t>
  </si>
  <si>
    <t>Intervention</t>
  </si>
  <si>
    <t>Disc_SE</t>
  </si>
  <si>
    <t>N_Rand</t>
  </si>
  <si>
    <t>Discontinuation</t>
  </si>
  <si>
    <t>Continuation</t>
  </si>
  <si>
    <t>Remission</t>
  </si>
  <si>
    <t>STUDY</t>
  </si>
  <si>
    <t>Context</t>
  </si>
  <si>
    <t>INCLUSION CRITERIA</t>
  </si>
  <si>
    <t>PARTICIPANT DEMOGRAPHICS</t>
  </si>
  <si>
    <t>SEQUENCE GENERATION</t>
  </si>
  <si>
    <t>ALLOCATION CONCEALMENT</t>
  </si>
  <si>
    <t>BLINDING (performance and detection bias)</t>
  </si>
  <si>
    <t>MISSING OUTCOME DATA</t>
  </si>
  <si>
    <t>SELECTIVE OUTCOME REPORTING</t>
  </si>
  <si>
    <t>OTHER BIAS</t>
  </si>
  <si>
    <t>FUNDING</t>
  </si>
  <si>
    <t>REFERENCES</t>
  </si>
  <si>
    <t>Participants</t>
  </si>
  <si>
    <t>Providers</t>
  </si>
  <si>
    <t>Outcome Assessors</t>
  </si>
  <si>
    <t>Study_ID</t>
  </si>
  <si>
    <t>Notes</t>
  </si>
  <si>
    <t>Country</t>
  </si>
  <si>
    <t>Recruitment selection</t>
  </si>
  <si>
    <t>Setting</t>
  </si>
  <si>
    <t>Sex</t>
  </si>
  <si>
    <t>Race</t>
  </si>
  <si>
    <t>No. previous episodes of depression</t>
  </si>
  <si>
    <t>Past_history</t>
  </si>
  <si>
    <t>OtherDemo_Q</t>
  </si>
  <si>
    <t>RandMethod</t>
  </si>
  <si>
    <t>Quotation</t>
  </si>
  <si>
    <t>ROB</t>
  </si>
  <si>
    <t>ROB (acute)</t>
  </si>
  <si>
    <t>Reg_Num</t>
  </si>
  <si>
    <t>Outcomes reported</t>
  </si>
  <si>
    <t>Stopped_Early</t>
  </si>
  <si>
    <t>Funding_Source</t>
  </si>
  <si>
    <t>Ref1</t>
  </si>
  <si>
    <t>Ref2</t>
  </si>
  <si>
    <t>Ref3</t>
  </si>
  <si>
    <t>Ref4</t>
  </si>
  <si>
    <t>Ref5</t>
  </si>
  <si>
    <t>Ref6</t>
  </si>
  <si>
    <t>Ref7</t>
  </si>
  <si>
    <t>Ref8</t>
  </si>
  <si>
    <t>Ref9</t>
  </si>
  <si>
    <t>Ref10</t>
  </si>
  <si>
    <t xml:space="preserve">Inclusion_Criteria_Q </t>
  </si>
  <si>
    <t>MISSING DATA</t>
  </si>
  <si>
    <t>N_Complete</t>
  </si>
  <si>
    <t>Study characteristics</t>
  </si>
  <si>
    <t>IS</t>
  </si>
  <si>
    <t>A&amp;E</t>
  </si>
  <si>
    <t>Diagnostic criteria</t>
  </si>
  <si>
    <t>Acute treatment</t>
  </si>
  <si>
    <t>ROB (F-U)</t>
  </si>
  <si>
    <t>Mthd_Analy</t>
  </si>
  <si>
    <t>Reported</t>
  </si>
  <si>
    <t>Pub_Status</t>
  </si>
  <si>
    <t>Yes</t>
  </si>
  <si>
    <t>Higher is better</t>
  </si>
  <si>
    <t>GH</t>
  </si>
  <si>
    <t>Primary care</t>
  </si>
  <si>
    <t>Referral</t>
  </si>
  <si>
    <t>Outcome measure</t>
  </si>
  <si>
    <t>Treatment resistant depression</t>
  </si>
  <si>
    <t>Depression symptoms: cont</t>
  </si>
  <si>
    <t>Antidepressant use</t>
  </si>
  <si>
    <t>Computer/Online (low)</t>
  </si>
  <si>
    <t>Low</t>
  </si>
  <si>
    <t>No dropout / Denominator is all randomised</t>
  </si>
  <si>
    <t>High - Not reported and authors confirm it was measured</t>
  </si>
  <si>
    <t>Company report</t>
  </si>
  <si>
    <t>Depression symptoms: continuous</t>
  </si>
  <si>
    <t xml:space="preserve">No </t>
  </si>
  <si>
    <t>Lower is better</t>
  </si>
  <si>
    <t>GP practice</t>
  </si>
  <si>
    <t>Practitioner diagnosis</t>
  </si>
  <si>
    <t>Complex depression</t>
  </si>
  <si>
    <t>Not reported</t>
  </si>
  <si>
    <t>Depression symptoms above threshold: dichot</t>
  </si>
  <si>
    <t>Minimisation (low)</t>
  </si>
  <si>
    <t>High</t>
  </si>
  <si>
    <t>Per protocol</t>
  </si>
  <si>
    <t>High - Not reported and paper says (or seems highly probable) it was measured</t>
  </si>
  <si>
    <t>Conference presentation</t>
  </si>
  <si>
    <t>Depression symptoms: dichotomous</t>
  </si>
  <si>
    <t>Self-report</t>
  </si>
  <si>
    <t>Hospital (inpatient)</t>
  </si>
  <si>
    <t>Chronic depression</t>
  </si>
  <si>
    <t>Depression diagnosis: dichot</t>
  </si>
  <si>
    <t>Mechanical, e.g. coin toss (low)</t>
  </si>
  <si>
    <t>Unclear</t>
  </si>
  <si>
    <t>Available case</t>
  </si>
  <si>
    <t>High - Not reported and specified in protocol (NOT requested from authors)</t>
  </si>
  <si>
    <t>Published paper(s)</t>
  </si>
  <si>
    <t>Researcher</t>
  </si>
  <si>
    <t>Outpatients (unspecified)</t>
  </si>
  <si>
    <t>Mixed population</t>
  </si>
  <si>
    <t>Relapse prevention</t>
  </si>
  <si>
    <t>Response</t>
  </si>
  <si>
    <t>Random numbers table, e.g. in a book (low)</t>
  </si>
  <si>
    <t>N/A</t>
  </si>
  <si>
    <t>LOCF</t>
  </si>
  <si>
    <t>High - Not reported and specified in protocol (requested from authors)</t>
  </si>
  <si>
    <t>Thesis (doctoral etc)</t>
  </si>
  <si>
    <t>Social care</t>
  </si>
  <si>
    <t>Other</t>
  </si>
  <si>
    <t>LOCF (those receiving some treatment)</t>
  </si>
  <si>
    <t>High - Reported but NOT specified in protocol</t>
  </si>
  <si>
    <t>Trial registration</t>
  </si>
  <si>
    <t>Relapse</t>
  </si>
  <si>
    <t>Other imputation (e.g. mixed effects)</t>
  </si>
  <si>
    <t xml:space="preserve">Low - All possible measures reported </t>
  </si>
  <si>
    <t>Unpublished manuscript</t>
  </si>
  <si>
    <t xml:space="preserve">Low - Not relevant </t>
  </si>
  <si>
    <t>Published and unpublished</t>
  </si>
  <si>
    <t>Low - Not reported and NOT specified in protocol</t>
  </si>
  <si>
    <t>Treatment</t>
  </si>
  <si>
    <t>Low - Not reported and authors confirm NOT measured</t>
  </si>
  <si>
    <t>Low - Reported and authors confirm it was the only measure (no protocol)</t>
  </si>
  <si>
    <t>Low - Obtained from author and specified in protocol</t>
  </si>
  <si>
    <t>Low - Published and specified in protocol</t>
  </si>
  <si>
    <t>Unclear - No protocol, no communication with authors</t>
  </si>
  <si>
    <t>Moderate/Severe</t>
  </si>
  <si>
    <t>Subthreshold/Mild</t>
  </si>
  <si>
    <t>Dichotomous_Remission</t>
  </si>
  <si>
    <t xml:space="preserve">Mthd_Analy </t>
  </si>
  <si>
    <t xml:space="preserve">Quotation_and_ drop_outs </t>
  </si>
  <si>
    <t>Exclusion_criteria_Q</t>
  </si>
  <si>
    <t>AR</t>
  </si>
  <si>
    <t>AU</t>
  </si>
  <si>
    <t>BE</t>
  </si>
  <si>
    <t>BR</t>
  </si>
  <si>
    <t>CA</t>
  </si>
  <si>
    <t>CAM</t>
  </si>
  <si>
    <t>CH</t>
  </si>
  <si>
    <t>CL</t>
  </si>
  <si>
    <t>CN</t>
  </si>
  <si>
    <t>CO</t>
  </si>
  <si>
    <t>CR</t>
  </si>
  <si>
    <t>CZ</t>
  </si>
  <si>
    <t>DE</t>
  </si>
  <si>
    <t>DK</t>
  </si>
  <si>
    <t>DO</t>
  </si>
  <si>
    <t>EE</t>
  </si>
  <si>
    <t>EG</t>
  </si>
  <si>
    <t>ES</t>
  </si>
  <si>
    <t>EU</t>
  </si>
  <si>
    <t>FI</t>
  </si>
  <si>
    <t>FR</t>
  </si>
  <si>
    <t>GB</t>
  </si>
  <si>
    <t>GL</t>
  </si>
  <si>
    <t>GR</t>
  </si>
  <si>
    <t>HK</t>
  </si>
  <si>
    <t>HR</t>
  </si>
  <si>
    <t>HU</t>
  </si>
  <si>
    <t>ID</t>
  </si>
  <si>
    <t>IE</t>
  </si>
  <si>
    <t>IL</t>
  </si>
  <si>
    <t>IN</t>
  </si>
  <si>
    <t>IR</t>
  </si>
  <si>
    <t>IT</t>
  </si>
  <si>
    <t>JP</t>
  </si>
  <si>
    <t>KP</t>
  </si>
  <si>
    <t>KR</t>
  </si>
  <si>
    <t>LU</t>
  </si>
  <si>
    <t>LV</t>
  </si>
  <si>
    <t>MX</t>
  </si>
  <si>
    <t>NL</t>
  </si>
  <si>
    <t>NO</t>
  </si>
  <si>
    <t>PK</t>
  </si>
  <si>
    <t>PL</t>
  </si>
  <si>
    <t>RU</t>
  </si>
  <si>
    <t>SA</t>
  </si>
  <si>
    <t>SAM</t>
  </si>
  <si>
    <t>SE</t>
  </si>
  <si>
    <t>SG</t>
  </si>
  <si>
    <t>TH</t>
  </si>
  <si>
    <t>TR</t>
  </si>
  <si>
    <t>TT</t>
  </si>
  <si>
    <t>TW</t>
  </si>
  <si>
    <t>UA</t>
  </si>
  <si>
    <t>US</t>
  </si>
  <si>
    <t>UY</t>
  </si>
  <si>
    <t>UZ</t>
  </si>
  <si>
    <t>VE</t>
  </si>
  <si>
    <t>ZA</t>
  </si>
  <si>
    <t>US, RU, MX</t>
  </si>
  <si>
    <t>DK, SE</t>
  </si>
  <si>
    <t>GR; LT; KR; RU; TW; TR; UA; US</t>
  </si>
  <si>
    <t>US, NL, DE</t>
  </si>
  <si>
    <t>JP, HK, PH, TW, CN, ID, MY</t>
  </si>
  <si>
    <t>AU, IN, KR, RU, TH, US</t>
  </si>
  <si>
    <t>IN, RU, BG, UA, DE, ZA, BE</t>
  </si>
  <si>
    <t>UK, FR, US, IT</t>
  </si>
  <si>
    <t>US, UK, FR, AU</t>
  </si>
  <si>
    <t>IN, RU, US</t>
  </si>
  <si>
    <t>GB; US</t>
  </si>
  <si>
    <t>US; CA</t>
  </si>
  <si>
    <t>US; AU; AT; BE; CA; GR; NZ; NO; PO; UK</t>
  </si>
  <si>
    <t xml:space="preserve">BG; HR; MX; PE; RU; ZA </t>
  </si>
  <si>
    <t>FR; DE; LT; PR; RO; RU; US</t>
  </si>
  <si>
    <t>US; IN; RU; UA; PH; MY; RO; KR; BG; TR</t>
  </si>
  <si>
    <t>US, RO, BG, HU</t>
  </si>
  <si>
    <t>AU, IN, US</t>
  </si>
  <si>
    <t>US, DE</t>
  </si>
  <si>
    <t>NL, ES</t>
  </si>
  <si>
    <t>US, AU, EU, ZA</t>
  </si>
  <si>
    <t>JP, CH, TW, KR, USA</t>
  </si>
  <si>
    <t>BG, HK, MY, RU, TW, TH</t>
  </si>
  <si>
    <t>AR, MX, US</t>
  </si>
  <si>
    <t>US, IN, RU, KR, BG, PH, TK, MY</t>
  </si>
  <si>
    <t>US, CA</t>
  </si>
  <si>
    <t>DE, IN, PL, RO, RU, ZA, UA, US</t>
  </si>
  <si>
    <t>IN, RO, RU, ZA, UA, US</t>
  </si>
  <si>
    <t xml:space="preserve">US, IN, CO, RS, MX, ZA, TW </t>
  </si>
  <si>
    <t>US, RO</t>
  </si>
  <si>
    <t>AT, IN, MY, PL, RU, SK, ES, TW, UA, US</t>
  </si>
  <si>
    <t>TR, AR, MX, BR, GT, CL, VE, PE, CO</t>
  </si>
  <si>
    <t>US, AS, BE, BG, CZ, FR, DE,  HU, IT, NO, PL, RS, ZF, ES, SK, TU, GB</t>
  </si>
  <si>
    <t>Multiple (unspecified)</t>
  </si>
  <si>
    <t>Group</t>
  </si>
  <si>
    <t>Individual</t>
  </si>
  <si>
    <t>First-line</t>
  </si>
  <si>
    <t>Second-line</t>
  </si>
  <si>
    <t>Psychotic depression</t>
  </si>
  <si>
    <t>Dichotomous_Response</t>
  </si>
  <si>
    <t>Arm 1                                                                                                                                                                   Arm 1                                                                                                                     Arm 1</t>
  </si>
  <si>
    <t>Mixed/unsure</t>
  </si>
  <si>
    <t>n/a</t>
  </si>
  <si>
    <t>No or inadequate response</t>
  </si>
  <si>
    <t>PHQ</t>
  </si>
  <si>
    <t>BDI</t>
  </si>
  <si>
    <t>MADRS</t>
  </si>
  <si>
    <t>QIDS</t>
  </si>
  <si>
    <t>Mode-delivery</t>
  </si>
  <si>
    <t>Format-delivery</t>
  </si>
  <si>
    <t>Summary_or_dose</t>
  </si>
  <si>
    <t>Method_of depression_diagnosis</t>
  </si>
  <si>
    <t>Summary_of_resource_use</t>
  </si>
  <si>
    <t>Summary_of_dose</t>
  </si>
  <si>
    <t>Length_of_trial</t>
  </si>
  <si>
    <t>Trial information</t>
  </si>
  <si>
    <t>Scale selected</t>
  </si>
  <si>
    <t>Scale</t>
  </si>
  <si>
    <t>N_Compl</t>
  </si>
  <si>
    <t>Cut-off Rem (h)</t>
  </si>
  <si>
    <t>Number Rem</t>
  </si>
  <si>
    <t>Number Resp</t>
  </si>
  <si>
    <t>% Def Resp (q)</t>
  </si>
  <si>
    <t>Mean baseline ITT</t>
  </si>
  <si>
    <t>SD baseline ITT</t>
  </si>
  <si>
    <t>Mean endpoint ITT</t>
  </si>
  <si>
    <t>SD endpoint ITT</t>
  </si>
  <si>
    <t>Mean change ITT</t>
  </si>
  <si>
    <t>SD change ITT</t>
  </si>
  <si>
    <t>Mean change complet</t>
  </si>
  <si>
    <t>SD change complet</t>
  </si>
  <si>
    <t>Correlation ITT</t>
  </si>
  <si>
    <t>Correlation complet</t>
  </si>
  <si>
    <t>Continuous data</t>
  </si>
  <si>
    <t>Continuous_baseline (mean, SD)</t>
  </si>
  <si>
    <t>Continuous_endpoint (mean, SD)</t>
  </si>
  <si>
    <t>Continuous_correlation baseline-endpoint</t>
  </si>
  <si>
    <t>Continuous_change (mean, SD)</t>
  </si>
  <si>
    <t>Dichotomous data</t>
  </si>
  <si>
    <t>N</t>
  </si>
  <si>
    <t>Endpoint</t>
  </si>
  <si>
    <t>Follow-up</t>
  </si>
  <si>
    <t>Duration (weeks)</t>
  </si>
  <si>
    <t>HDRS</t>
  </si>
  <si>
    <t>CES-D</t>
  </si>
  <si>
    <t>HADS-D</t>
  </si>
  <si>
    <t>HADS (full scale)</t>
  </si>
  <si>
    <t>Number of items</t>
  </si>
  <si>
    <t xml:space="preserve">
</t>
  </si>
  <si>
    <t>Number of arms</t>
  </si>
  <si>
    <t>Mean enpoint complete</t>
  </si>
  <si>
    <t>SD endpoint complete</t>
  </si>
  <si>
    <t>Mean baseline complete</t>
  </si>
  <si>
    <t>SD baseline complete</t>
  </si>
  <si>
    <t>Arm 2                                                                                                                                                                   Arm 2                                                                                                                     Arm 2</t>
  </si>
  <si>
    <t>Arm 3                                                                                                                                                                  Arm 3                                                                                                                     Arm 3</t>
  </si>
  <si>
    <t>Disc Any reason</t>
  </si>
  <si>
    <t>OR</t>
  </si>
  <si>
    <t>Direction</t>
  </si>
  <si>
    <t>lower 95% CI</t>
  </si>
  <si>
    <t>upper 95% CI</t>
  </si>
  <si>
    <t>mean</t>
  </si>
  <si>
    <t>SD</t>
  </si>
  <si>
    <t>Endpoint difference, ITT</t>
  </si>
  <si>
    <t>Endpoint difference, completers</t>
  </si>
  <si>
    <t>Change difference, ITT</t>
  </si>
  <si>
    <t>Change difference, completers</t>
  </si>
  <si>
    <t>N2</t>
  </si>
  <si>
    <t>N1</t>
  </si>
  <si>
    <t>Relative effects arm 2 vs. arm 1                                                                                                           Relative effects arm 2 vs. arm 1                                                                                                            Relative effects arm 2 vs. arm 1</t>
  </si>
  <si>
    <t>N3</t>
  </si>
  <si>
    <t>Intervention 1</t>
  </si>
  <si>
    <t>Intervention 2</t>
  </si>
  <si>
    <t>Intervention 3</t>
  </si>
  <si>
    <t>Relative effects arm 3 vs. arm 1                                                                                     Relative effects arm 3 vs. arm 1                                                                            Relative effects arm 3 vs. arm 1</t>
  </si>
  <si>
    <t>Relative effects arm 3 vs. arm 2                                                                   Relative effects arm 3 vs. arm 2                                                       Relative effects arm 3 vs. arm 2</t>
  </si>
  <si>
    <t>Intervention 4</t>
  </si>
  <si>
    <t>N4</t>
  </si>
  <si>
    <t>Relative effects arm 4 vs. arm 1                                                                          Relative effects arm 4 vs. arm 1                                                                    Relative effects arm 4 vs. arm 1</t>
  </si>
  <si>
    <t>Relative effects arm 4 vs. arm 2                                                      Relative effects arm 4 vs. arm 2                                               Relative effects arm 4 vs. arm 2</t>
  </si>
  <si>
    <t>% underlying medication</t>
  </si>
  <si>
    <t>Certain</t>
  </si>
  <si>
    <t>Borderline</t>
  </si>
  <si>
    <t>OR/RR Disc_SE</t>
  </si>
  <si>
    <t>RR</t>
  </si>
  <si>
    <t>OR/RR_Remission</t>
  </si>
  <si>
    <t>OR/RR_Response</t>
  </si>
  <si>
    <t>OR/RRDisc_SE</t>
  </si>
  <si>
    <t>Interventions not extracted</t>
  </si>
  <si>
    <t>Andreoli 2002</t>
  </si>
  <si>
    <t>Byerley 1988</t>
  </si>
  <si>
    <t>Coleman 2001</t>
  </si>
  <si>
    <t>Croft 1999</t>
  </si>
  <si>
    <t xml:space="preserve">Andreoli V, Caillard V, Deo RS, Rybakowski JK, Versiani M. Reboxetine, a new noradrenaline selective antidepressant, is at least as effective as fluoxetine in the treatment of depression. Journal of Clinical Psychopharmacology 2002;22(4):393-399.
</t>
  </si>
  <si>
    <t>Dubini A. Do noradrenaline and serotonin differentially affect social motivation and behaviour? European Neuropsychopharmacology Vol 7 Suppl 1, pp S49-55; discussion S71-3, 1997.</t>
  </si>
  <si>
    <t>Dubini A. Noradrenaline-selective versus serotonin-selective antidepressant therapy: differential effects on social functioning. Journal of Psychopharmacology 11(4 Suppl):S17-23, 1997.</t>
  </si>
  <si>
    <t>Healy D. Reboxetine: its effects as measured by the Social Adaptation Self-evaluation Scale. [Review] [36 refs]. Acta Psychiatrica Scandinavica, Supplementum 2000;402:45-51.</t>
  </si>
  <si>
    <t>Byerley WF, Reimherr FW, Wood DR, Grosser BI. Fluoxetine, a selective serotonin uptake inhibitor, for the treatment of outpatients with major depression. J Clin Psychopharmacol 1988;8:112-5.</t>
  </si>
  <si>
    <t>Coleman CC, King BR, Bolden-Watson C, Book MJ, Segraves RT, Richard N, Ascher J, Batey S, Jamerson B, Metz A. A placebo-controlled comparison of the effects on sexual functioning of bupropion sustained release and fluoxetine. Clinical Therapeutics 2001;23(7):1040-1058.</t>
  </si>
  <si>
    <t>Croft H. A placebo-controlled comparison of the antidepressant efficacy and effects on sexual functioning of sustained-release bupropion and sertraline. Clinical Therapeutics 21(4):643-58, 1999.</t>
  </si>
  <si>
    <t>Croft HA AJBSH. A comparison of bupropion SR, sertraline and placebo in depressed outpatients. 152nd Annual Meeting of the American Psychiatric Association Washington DC, USA 15-20th May, 1999</t>
  </si>
  <si>
    <t>Author description of severity rating</t>
  </si>
  <si>
    <t>Reboxetine</t>
  </si>
  <si>
    <t>BR, FR, IR, IT, PL, UK</t>
  </si>
  <si>
    <t>Fluoxetine</t>
  </si>
  <si>
    <t>Placebo</t>
  </si>
  <si>
    <t>Dosage increased in 43 patients in the fluoxetine group (33.9%, to 40 mg/day) after 4 weeks</t>
  </si>
  <si>
    <t>Dosage was increased after 4 weeks in 52 patients in the placebo group (40.6%).</t>
  </si>
  <si>
    <t>No concomitant psychotropic medication, except chloral hydrate (0.5–1 g) as a hypnotic, was permitted. Previous treatment with any antidepressant (mainly TCAs or SSRIs) was equally represented within each treatment group.</t>
  </si>
  <si>
    <t>ITT</t>
  </si>
  <si>
    <t>Statistical analyses were carried out on the intent-totreat population (all randomized patients), comparing last valid assessment values with baseline and among treatment groups. Additional analyses were carried out for patients who completed the study. A total of 120 patients withdrew prematurely, 38 (30.2%) in the reboxetine group, 30 (23.6%) in the fluoxetine group, and 52 (40.6%) in the placebo group. Deterioration was given as the reason for withdrawal of approximately twice as many patients in the placebo group (29 [23%]) as in the active treatment groups (reboxetine 15 [12%], fluoxetine 13 [10%]; p   0.05 for both active treatments versus placebo).</t>
  </si>
  <si>
    <t>N/R</t>
  </si>
  <si>
    <t>Fluoxetine group: Mean=40.2 (SD 11.5), Placebo group: Mean=441. (SD 12.1)</t>
  </si>
  <si>
    <t>Fluoxetine: 65%, Placebo: 54%</t>
  </si>
  <si>
    <t>Fluoxetine: Median=2 (range 1-20), Placebo: Median=2 (range 1-41)</t>
  </si>
  <si>
    <t>8 weeks</t>
  </si>
  <si>
    <t>Inpatient and Outpatient</t>
  </si>
  <si>
    <t xml:space="preserve">Patients of either gender, aged 18 to 65 years, with major depression (DSM-III-R) not accompanied by psychotic features were eligible to participate. "This…study was conducted in patients receiving hospital care or attending outpatient or day hospital clinics", "At screening…the severity of depression was determined using the 21-item HAM-D and CGI rating scales". </t>
  </si>
  <si>
    <t>Screening</t>
  </si>
  <si>
    <t>"This double-blind…study"</t>
  </si>
  <si>
    <t>This double-blind…study</t>
  </si>
  <si>
    <t>Low  risk</t>
  </si>
  <si>
    <t>HADS, MADRS, CGI, Social Adaptation Self-evaluation Questionnaire (SASS), Patient Global Impression (PGI), Quality of sleep questionnaire, Heart rate</t>
  </si>
  <si>
    <t>The primary efficacy variable was the absolute change in the 21-item HAM-D total score (at last assessment versus baseline). Response was defined as a decrease of at least 50% in the HAM-D total score; remission was defined as a reduction in the HAM-D total score to  10 points. Additional assessments were made at weekly intervals using the CGI Severity of Illness and CGI Global Improvement scales, the Montgomery-Åsberg Depression Rating Scale (MADRS)19, the Social Adaptation Selfevaluation (SASS)20 questionnaire, the Patient Global Impression (PGI) 10-level visual analog scale, and the Quality of Sleep questionnaire, which assessed sleeping time and rated sleep characteristics and quality. Safety and tolerability were assessed by recording the incidence, severity, and seriousness of adverse events reported spontaneously or via a checklist by the patient or investigator. Assessments of vital signs, electrocardiograms, and laboratory tests were also performed.</t>
  </si>
  <si>
    <t>None</t>
  </si>
  <si>
    <t xml:space="preserve">Subjects were required to meet DSM-III criteria for major depression with a duration of at least 1 month and to have HDRS (21 item) scores of at least 20. </t>
  </si>
  <si>
    <t xml:space="preserve">No additional. </t>
  </si>
  <si>
    <t>Randomisation was carried out by using a table of random numbers.</t>
  </si>
  <si>
    <t>6 weeks</t>
  </si>
  <si>
    <t>Imipramine</t>
  </si>
  <si>
    <t>Patients took capsules three times a day (morning, noon and bedtime). Starting dose was 20mg, and dose was increased slowly ata  rate dependent upon adverse effects. In the final 4 weeks of the study, daily dosages were 40-80mg.</t>
  </si>
  <si>
    <t>Patients took capsules three times a day (morning, noon and bedtime). Starting dose was 75mg, and dose was increased slowly at a rate dependent upon adverse effects. In the final 4 weeks of the study, daily dosages were 150-300mg.</t>
  </si>
  <si>
    <t>All patients who finished at least 2 weeks of treatment were included in the data analysis.</t>
  </si>
  <si>
    <t>Fluoxetine group: Mean=38.9 (SD 10.7), Imipramine group: Mean=39.3 (SD 11.9), Placebo group: Mean=37.5 (SD 9.1)</t>
  </si>
  <si>
    <t>Fluoxetine: 75%, Imipramine: 62%, Placebo: 61%</t>
  </si>
  <si>
    <t>CGI</t>
  </si>
  <si>
    <t>Placebo, imipramine and fluoxetine capsules looked identical.</t>
  </si>
  <si>
    <t>"…a double-blind…study"</t>
  </si>
  <si>
    <t>Diagnoses and ratings were done by the treating psychiatrist.</t>
  </si>
  <si>
    <t xml:space="preserve">ITT </t>
  </si>
  <si>
    <t>HADS, CGI, Adverse events, weight.</t>
  </si>
  <si>
    <t>Bupropion</t>
  </si>
  <si>
    <t xml:space="preserve">Eligible patients were men and women aged 18 years or over with a diagnosis of moderate to sever depression based on DSM-IV criteria...  Patients were required to be involved in sexual activity…also to have normal sexual functioning…to be willing to discuss their sexual functioning with an investigator or the investigator's designee. </t>
  </si>
  <si>
    <t>Moderate to severe depression as per DSM-IV, minimum score of 20 on the 21-item HADS at screening (day 7) and baseline (day 1) who were currently experiencing an episode of major depression lasting from 2 to 24 months.</t>
  </si>
  <si>
    <t>20-60mg/d, initiated at 20mg/d and could be increased to 40mg/d on day 22 or later if clinically indicated and to a maximum of 60mg/d on day 43 or later. If intolerable side effects occurred the dose of fluoxetine could be decreased to a minimum of 20mg/d.</t>
  </si>
  <si>
    <t>Fluoxetine: Mean=37.1 (18-76), Placebo: Mean=36.7 (19-62)</t>
  </si>
  <si>
    <t>Fluoxetine: 66%, Placebo: 61%</t>
  </si>
  <si>
    <t>Fluoxetine: 82% white, 11% black, 7% other; Placebo: 82% white, 14% black, 4% other</t>
  </si>
  <si>
    <t>1 week washout, 8 weeks treatment</t>
  </si>
  <si>
    <t>Because this was a doubledummy,double-blind study, doses of both drugs were adjusted (increased or decreased) simultaneously, taking into account the maximum and minimum doses for each.</t>
  </si>
  <si>
    <t>The most common reason for discontinuation was withdrawal of consent to participate in the study.</t>
  </si>
  <si>
    <t>Glaxo Wellcome Inc protocol AK1A4007</t>
  </si>
  <si>
    <t>HADS, measures of sexual dysfunction, adverse events</t>
  </si>
  <si>
    <t>Sertraline</t>
  </si>
  <si>
    <t xml:space="preserve">Men and women over 18 years of age were eligible for the study if they had a diagnosis of moderate-to-severe depression (based on Diagnostic and Statistical Manual of Mental Disorders, Fourth Edition [DSM-IV criteria] and a score of over 18 on the first 21 items of the 3 l-item Hamilton Rating Scale for Depression [HAMD] 2829) at screening (day -6) and baseline (day 0) and were currently experiencing a recurrent major depressive episode of 8 weeks’ to 24 months’ duration. They were also required to be in a stable relationship, have normal sexual functioning and sexual activity that could lead to orgasm at least once every 2 weeks, and be willing to discuss their sexual functioning with the investigator. </t>
  </si>
  <si>
    <t>"Patients were randomly assigned…"</t>
  </si>
  <si>
    <t>At least two thirds of the patients in each treatment group completed the 8-week study (71%, bupropion SR; 68%, sertraline; and 67%, placebo). The overall rate of patients discontinuing the study for any reason was similar between treatment groups (30%, bupropion SR; 33%, sertraline; and 34% placebo).</t>
  </si>
  <si>
    <t>Most patients had a history of more than one depressive episode (67% each, bupropion SR and sertraline; 66%, placebo).</t>
  </si>
  <si>
    <t>The majority of patients in each treatment group had a diagnosis of uncomplicated depression (91%, bupropion SR; 82%, sertraline; 79%, placebo) of moderate severity (98% each, bupropion SR and sertraline; 97%, placebo). For most patients in each group, the current depressive episode had lasted from 2 to 6 months, and the majority of patients had not taken an antidepressant for the current depressive episode.</t>
  </si>
  <si>
    <t>Mean dose over the course of the study was 121mg/d. Initiated at 50mg/d and could be increased to a maximum of 200mg/d no earlier than day 22. If necessary due to intolerable side effects, dosage could be descreased to a minimum of 50mg/d.</t>
  </si>
  <si>
    <t>Sertraline: 36 (19-61), Placebo: 37.4 (19-64)</t>
  </si>
  <si>
    <t>Sertraline: 50%, Placebo: 50%</t>
  </si>
  <si>
    <t>Sertraline: 87% white, 8% black, 4% other; Placebo: 88% white, 8% black, 3% other</t>
  </si>
  <si>
    <t>The treatment phase employed a double-masked, double-dummy, escalating-dose design.</t>
  </si>
  <si>
    <t>HDRS, HAM-A, CGI-S, CGI-I, vital signs, adverse events, sexual difficulties</t>
  </si>
  <si>
    <t>Clinic visits were conducted at baseline (day 0) and on days 7, 14, 21, 28,42, and 56.Psychiatric assessments including the HAM-D,28,29 the Hamilton Rating Scale for Anxiety (HAM-A),31 and the Clinical Global Impressions Scale for Severity of Illness (CGI-S)“* were completed at each visit. Beginning on day 7, the Clinical Global Impressions Scale for Improvement of Illness (CGI-I)32 was completed at each visit. Vital signs (measured after patients had been in a seated position for 5 minutes), weight, and use of concomitant medications were assessed at each clinic visit; adverse events (defined as any untoward medical occurrence, potentially drug related or not) were elicited using a verbal probe procedure (“Have you had any difficulties or has anything unusual occurred since I last saw you?‘) and were assessed at each clinic visit after screening.</t>
  </si>
  <si>
    <t>Paroxetine</t>
  </si>
  <si>
    <t>Citalopram</t>
  </si>
  <si>
    <t>Feighner 1992</t>
  </si>
  <si>
    <t>Venlafaxine</t>
  </si>
  <si>
    <t>McGrath 2000</t>
  </si>
  <si>
    <t>Mendels 1999</t>
  </si>
  <si>
    <t>Escitalopram</t>
  </si>
  <si>
    <t>Ravindram 1995</t>
  </si>
  <si>
    <t>Desipramine</t>
  </si>
  <si>
    <t>Amitriptyline</t>
  </si>
  <si>
    <t>Rudolph 1999</t>
  </si>
  <si>
    <t>Ou 2011</t>
  </si>
  <si>
    <t>Ou, J. J., Xun, G. L., Wu, R. R., Li, L. H., Fang, M. S., Zhang, H. G., et al. Efficacy and safety of escitalopram versus citalopram in major depressive disorder: a 6-week, multicenter, randomized, double-blind, flexible-dose study. Psychopharmacology. 2011. </t>
  </si>
  <si>
    <t>Mirtazapine</t>
  </si>
  <si>
    <t>Agomelatine</t>
  </si>
  <si>
    <t>AU, BR, CA, FR, RU, SA, GB</t>
  </si>
  <si>
    <t>AR, BR, IT, SP, GB</t>
  </si>
  <si>
    <t>Nortriptyline</t>
  </si>
  <si>
    <t>UK, PO, AT, FI, BG, US</t>
  </si>
  <si>
    <t>Duloxetine</t>
  </si>
  <si>
    <t>Participants were randomized (without restriction or stratification) through a computer-generated table to one of the two treatments in blocks of four to ensure approximately equal numbers in the two treatment groups. Assignment (randomization) was determined after patients completed all assessments and were accepted into the study.</t>
  </si>
  <si>
    <t>To ensure concealment of the randomization, which was conducted independently of the investigators by a research pharmacist at a separate facility, medication was provided in coded packages (10 mg escitalopram and 20 mg mock citalopram, or 10 mg mock escitalopram and 20 mg citalopram) containing the drugs, which were identical in appearance, taste, and odor.</t>
  </si>
  <si>
    <t>Escitalopram: Mean=36.7 (SD=12.5), Citalopram: Mean=36.4 (SD=12.3)</t>
  </si>
  <si>
    <t>All chinese</t>
  </si>
  <si>
    <t>Escitalopram: 58.3%, Citalopram: 53.8%</t>
  </si>
  <si>
    <t>Escitalopram: 62.6% married, 29.6% single, 4.3% divorced, 3.5% widowed. Citalopram: 60.7% married, 33.3% single, 5.1% divorced, 0.9% widowed.</t>
  </si>
  <si>
    <t xml:space="preserve">This study was funded by the National institutes of Pharmaceutical Research and Development Co., Ltd., </t>
  </si>
  <si>
    <t>All drugs were provided by the company. The sponsor’s only role was in the design and monitoring. The company had no further role in data collection, analysis, and interpretation or writing of this paper, or in the decision to submit the paper for publication. The authors declare no conflict of interest.</t>
  </si>
  <si>
    <t>Total score on 17-item Hamilton Depression Rating Scale &gt;=17</t>
  </si>
  <si>
    <t>Patients were excluded if they met DSM-IV-TR Axis I criteria for mania or any bipolar disorder; schizophrenia or any psychotic disorder or displayed any psychotic features; obsessive-compulsive disorder; mental retardation or any pervasive developmental disorder; eating disorder (anorexia nervosa or bulimia nervosa); dementia; or alcohol or drug abuse within the previous 12 months. Further exclusion criteria were a history of severe drug allergy or hypersensitivity, other serious illness or sequela of serious illness, citalopram or escitalopram treatment within 60 days prior to inclusion, and/or inability to comply with the protocol in the investigator’s opinion. Patients were also excluded if they seriously tended to suicide. Patients who had joined any other clinical trial or who received oral antipsychotic drugs, monoamine oxidase inhibitors, or electroconvulsive therapy (ECT) within 4 weeks prior to initiation of the study were also excluded. Women who were pregnant or breastfeeding were also excluded. Potentially noncompliant patients were not included in the study.</t>
  </si>
  <si>
    <t>"medication was provided in coded packages (10 mg escitalopram and 20 mg mock citalopram, or 10 mg mock escitalopram and 20 mg citalopram) containing the drugs, which were identical in appearance, taste, and odor."</t>
  </si>
  <si>
    <t>NR</t>
  </si>
  <si>
    <t>HADS 17, vital signs, adverse events</t>
  </si>
  <si>
    <t>The primary efficacy measurement was the change in HAMD-17 total score from baseline to the end of the study period. The secondary efficacy measurements were response and remission rates. Response was defined as a change in HAMD-17 total score ≥50% and remission as HAMD-17 total score ≤7. Safety was measured by adverse events (AEs), which were recorded by investigators at each visit. All investigators were trained to use the study scales, and passed the test of consistency. Visits were week 0 (baseline), 1, 2, 4, and 6 [study end or last observation carried forward (LOCF)]. At the first visit, information regarding sociodemographic and medical and psychiatric history was collected. Results of laboratory examination (routine examination of blood and urine, hepatic and renal function, and fasting blood sugar) were obtained at baseline and week 6. Electrocardiogram was done at baseline, week 2, and week 6. At each visit, physical and neurological examination was performed, and blood pressure and weight were recorded. The investigator also recorded the number of drugs taken and AEs, which reported by the patient or caregiver at each visit. If a patient withdrew from the study for any reason, the date and reason were recorded, and the last visit was consider the final visit.</t>
  </si>
  <si>
    <t>Once-daily fixed dose of 10mg for 4 weeks. Dose doubled for the final 2 weeks if not responding well.</t>
  </si>
  <si>
    <t>Once-daily fixed dose of 20mg for 4 weeks. Dose doubled for final 2 weeks if not responding.</t>
  </si>
  <si>
    <t>Trazodone</t>
  </si>
  <si>
    <t>Mendels J. Double-blind comparison of citalopram and placebo in depressed outpatients with melancholia. Depression &amp; Anxiety 9(2):54-60, 1999.</t>
  </si>
  <si>
    <t>Montgomery SA, Loft H, Sanchez C, Reines EH, Papp M. Escitalopram (S-enantiomer of citalopram): clinical efficacy and onset of action predicted from a rat model. Pharmacology &amp; Toxicology 2001;88(5):282-286.</t>
  </si>
  <si>
    <t>Ravindram AV, Teehan MD, Bakish D, Yatham L, O-Reilly R, Fernando ML, Manchanda R, Charbonneau Y, Buttars J. The impact of sertraline, desipramine, and placebo on psychomotor functioning in depression. HUM PSYCHOPHARMACOL 1995;10(4):273-281.</t>
  </si>
  <si>
    <t>Rudolph RL, Feiger AD. A double-blind, randomized, placebo-controlled trial of once-daily venlafaxine extended release (XR) and fluoxetine for the treatment of depression. Journal of Affective Disorders 1999;56(2-3):171-181.</t>
  </si>
  <si>
    <t>Guided self-help</t>
  </si>
  <si>
    <t>CBT</t>
  </si>
  <si>
    <t>Behavioural activation</t>
  </si>
  <si>
    <t>Interpersonal therapy</t>
  </si>
  <si>
    <t>Arm 4                                                                                                                                                                  Arm 4                                                                                                                     Arm 4</t>
  </si>
  <si>
    <t>Arm 5                                                                                                                                                                  Arm 5                                                                                                                     Arm 5</t>
  </si>
  <si>
    <t>Not clear</t>
  </si>
  <si>
    <t>Women of childbearing potential were not included. Patients with
dysthymic disorder or with psychotic features were excluded
from study participation, as were patients with a
history of schizophrenia, substance abuse (within the
past 6 months), or organic brain syndrome. Patients
with a history or evidence of significant medical conditions
were also excluded.</t>
  </si>
  <si>
    <t>Mean age Citalopram= 43.3, Placebo=42.7</t>
  </si>
  <si>
    <t>Citalopram=35%, Placebo=32%</t>
  </si>
  <si>
    <t>Citalopram=84%, Placebo=89%</t>
  </si>
  <si>
    <t>mean duration of the patients’ current depressive
episode was approximately 11 months in both
groups</t>
  </si>
  <si>
    <t>9/180 (5%) patients were diagnosed bipolar. Approximately 15% of the patients in each treatment group did not meet DSM-III criteria for melancholia</t>
  </si>
  <si>
    <t>1-week, single-blind, placebo washout period, During this period, patients received one placebo tablet daily. 4-week, double-blind, flexible-dose treatment period.</t>
  </si>
  <si>
    <t>mean daily dose at endpoint 52 mg/day. 1-week, single-blind, placebo washout period, 1 placebo tablet per day. All patients were started with one tablet per day (20 mg citalopram or placebo) in the evening; the once-daily dose was increased in 20 mg increments up to the maximum tolerated dose, with a maximum of four tablets per day (80 mg). Dose titration was restricted to the first 2 weeks of the 4 week double-blind treatment period, after which dosage adjustment was only permitted because of doselimiting adverse events. Concomitant medications with psychoactive properties (except chloral hydrate for sleep) were not permitted during the study.</t>
  </si>
  <si>
    <t>This was a randomized, double-blind, parallelgroup…</t>
  </si>
  <si>
    <t>during the 4-week, double-blind, flexible-dose treatment period</t>
  </si>
  <si>
    <t>NA</t>
  </si>
  <si>
    <t>Ham-D 24 and 17, discontinuation, CGI Severity and Improvement scale, Zung, Adverse events</t>
  </si>
  <si>
    <t>LOCF ITT</t>
  </si>
  <si>
    <t>UK</t>
  </si>
  <si>
    <t>BE, CA, FI, FR, NO, SW, SZ, UK</t>
  </si>
  <si>
    <t/>
  </si>
  <si>
    <t>Diagnostic and Statistical Manual of Mental Disorders, 4th Edition (DSM-IV), criteria for major depressive disorder with a baseline MADRS ≥22 and ≤40</t>
  </si>
  <si>
    <t>Mean age= 43</t>
  </si>
  <si>
    <t>Approximately 3 to 1 ratio of women to men in each treatment group</t>
  </si>
  <si>
    <t>8 weeks treatment +1 week washout</t>
  </si>
  <si>
    <t>doubleblind, randomised, placebo-controlled, flexible-dose study</t>
  </si>
  <si>
    <t>patients were randomised into an 8-week double-blind phase</t>
  </si>
  <si>
    <t>The Montgomery and Åsberg Depression Rating Scale (MADRS) is a validated scale for measuring a patient’s depressive symptoms in clinical studies (Montgomery &amp; Åsberg 1979). The Clinical Global Impressions (CGI) Scale (Guy 1976) consists of two sub-scales: CGI improvement and CGI severity. Safety assessments included recording of adverse events. Adverse events were summarised using descriptive statistics for the all-patients- treated set for the 4-week analysis. There were other efficacy and safety assessments performed which are outside the scope of this analysis, and which will be presented in a comprehensive article
on the study.</t>
  </si>
  <si>
    <t>MADRS, CGI, dropout rate, adverse events</t>
  </si>
  <si>
    <t>"Subjects were between 18 and 65 years of age, met DSM-111-R criteria for major depression (mild to moderate severity)… "</t>
  </si>
  <si>
    <t>"had no other Axis I diagnosis and were free of physical or organic disorders"</t>
  </si>
  <si>
    <t>Minimum score of 15 on the 17-item Hamilton Depression Scale</t>
  </si>
  <si>
    <t>Sertraline: Mean=38.8 (SD=10.9), Placebo=39.0 (SD=9.7)</t>
  </si>
  <si>
    <t>Sertraline=65%, Placebo=58%</t>
  </si>
  <si>
    <t xml:space="preserve">Proportion with previous episodes of depression: Sertraline=63%, Placebo=69%. </t>
  </si>
  <si>
    <t>Mean duration of illness: Sertraline=6.3years (SD=7.3), Placebo=7years (SD=9.6), Mean age of onset: Sertraline=30.9 years (SD=13.7), Placebo=28.2 years (SD=11.1), %in employment: Sertraline=63%, Placebo=61%</t>
  </si>
  <si>
    <t xml:space="preserve">Randomization was conducted in order to
produce a 3 : 3 : 2 ratio of sertraline : desipramine
: placebo. </t>
  </si>
  <si>
    <t>"This was a double-blind, parallel group, multicentre study"</t>
  </si>
  <si>
    <t>"This was a double-blind, parallel group, multicentre
study"</t>
  </si>
  <si>
    <t>Fifty-eight patients completed the full eight weeks of double-blind treatment, 25 in the sertraline group, 20 in the desipramine group and 13 who received placebo. Inadequate clinical response and/or adverse events were the main reasons for discontinuation in all three treatment groups"</t>
  </si>
  <si>
    <t>HAM-D, MADRS, CGI (not all timepoints), adverse effects</t>
  </si>
  <si>
    <t>"double-blind"</t>
  </si>
  <si>
    <t>Tablets taken once daily (titrated doses between 50, 100, 150, and 200mg), starting with lowest dose and titrated upwards at weekly intervals until HAM-D score had decreased by 50% from baseline or to &lt;10</t>
  </si>
  <si>
    <t>Beasley 1993b</t>
  </si>
  <si>
    <t>Beasley CM Jr, Sayler ME, Potvin JH. Fluoxetine versus amitriptyline in the treatment of major depression: a multicenter trial. International Clinical Psychopharmacology 1993 Fall;8(3):143-9.</t>
  </si>
  <si>
    <t>CA, DK, GB</t>
  </si>
  <si>
    <t>Moclobemide</t>
  </si>
  <si>
    <t>7 weeks</t>
  </si>
  <si>
    <t>Entsuah 1994</t>
  </si>
  <si>
    <t>Major depression</t>
  </si>
  <si>
    <t>4-10 day washout, 6 week trial</t>
  </si>
  <si>
    <t>Men and women between 21 and 70 years of age. Met research diagnostic criteria for major depressive disorder</t>
  </si>
  <si>
    <t>Flueoxetine: Mean=45.1 (SD=12.5), Amitriptyline: Mean=44.6 (SD=12.2)</t>
  </si>
  <si>
    <t>Fluoxetine: 43/65, Amitriptyline: 52/71</t>
  </si>
  <si>
    <t>Fluoxetine: Black=1/65, White=64/65, Amitriptyline: Black=2/71, Other=3/71, White=66/71</t>
  </si>
  <si>
    <t>1-week placebo lead-in, 5 week trial</t>
  </si>
  <si>
    <t>20mg day 1, 40mg/day on days 2&amp;3, 60mg/day on days 4-7, 40-80mg/day on wks2-5. Dose adjustments based on clinical need. Median maintenance dosage=80mg/day</t>
  </si>
  <si>
    <t>75mg on day 1, 100mg/day on days 2-3, 125mg/day on days 4-7, 100-150mg/day on days 8-11, 150-200mg/day on days 12-14 and 150-300mg/day on weeks 3-5. Dose adjustments based on clinical need. Median maintenance dosage=200 mg/day</t>
  </si>
  <si>
    <t>The percentage of fluoxetine-treated patients who remained in the study 4 weeks or longer (92.3%) was significantly greater than the percentage of amitriptyline-treated patients (74.6%)</t>
  </si>
  <si>
    <t>"Double-blind"</t>
  </si>
  <si>
    <t xml:space="preserve">Patients were evaluated for efficacy and adverse events weekly. Clinicians rated the patients on the HAM-D, Raskin, Covi, CGI-S and CGI-I. Patients rated themselves on the Patient's global impressions scale and the Zung depression scale. Adverse events and vital signs were collected at each visit. </t>
  </si>
  <si>
    <t>HAM-D, Raskin, Covi, CGI-S, CGI-I, adverse events and physiological parameters, PGI</t>
  </si>
  <si>
    <t>Bakish 1992c</t>
  </si>
  <si>
    <t>Bakish, D., Bradwejn, J., Nair, N., McClure, J., Remick, R., &amp; Bulger, L. (1992). A comparison of moclobemide, amitriptyline and placebo in depression: a Canadian multicentre study.
Psychopharmacology, 106 (Suppl. 1), S98-S101.</t>
  </si>
  <si>
    <t xml:space="preserve">Out-patients of either sex, aged 18-65 years, suffering from a major depressive episode,  according to DSM III-R. Had to weigh within 20% of the norm of their height.
</t>
  </si>
  <si>
    <t>Scoring a minimum of 18 points on the 17-item Hamilton Depression Scale</t>
  </si>
  <si>
    <t>1-week placebo run-in, 7 week trial</t>
  </si>
  <si>
    <t>Amitriptyline: Mean=42 (SD9), Placebo: Mean=44 (SD=10.7)</t>
  </si>
  <si>
    <t>Amitriptyline=28/57, Placebo=20/55</t>
  </si>
  <si>
    <t>Amitriptyline: 0=19, 1-2=24, &gt;2=13, unknown=1. Placebo: 0=18, 1-2=25, &gt;2=10, unknown=2</t>
  </si>
  <si>
    <t>Duration of current episode in months: Amitriptyline=18.6, Placebo=14.9</t>
  </si>
  <si>
    <t xml:space="preserve">Efficacy and safety were evaluated on study days 8  (baseline), 15, 22,  29, 36, 43 and 50. Efficacy was judged primarily on the 17-item HAMD and on the Physician's Global Assessment of Effi- cacy (PGAE). Regular testing  sessions for the investigators   were held during the study to ensure inter-rater reliability.  Tolerability was judged on the number and severity of adverse  events, number of premature terminations due to adverse events and on vital  signs (blood pressure and heart rate supine and standing; body weight).A physical examination was performed on entry to the study and at the  end of treatment. An ECG, laboratory panel and mea- surement of blood amitriptyline levels were done at baseline, day 22 and at the end of treatment.
</t>
  </si>
  <si>
    <t>17-item HDRS, PGAE, adverse events, vital signs</t>
  </si>
  <si>
    <t>age 18 years and older who met DSM-IV criteria for major depressive disorder, in addition patients had to have symptoms of depression for at least one month before study entry, and they had to have minimum prestudy and baseline (after washout) scores of 20  on the 21-item HAM-D</t>
  </si>
  <si>
    <t>Patients were excluded if they had recent (within six months) treatment with or a known hypersensitivity to either of the active study drugs, certain specified medical conditions, bipolar mood disorder, a psychotic disorder not associated with depression, or a history of drug or alcohol dependence within a year of study entry. Acutely suicidal and pregnant or lactating women were also excluded. Patients whose HAM-D  score decreased by more than 20% from the prestudy evaluation to the basline evaluation were excluded from randomisation.</t>
  </si>
  <si>
    <t xml:space="preserve">DSM-IV major depressive disorder, HRSD-21 ≥ 20 </t>
  </si>
  <si>
    <t>Mean=40 yeard</t>
  </si>
  <si>
    <t>Placebo=64 Venlaxfaxine ER=73 Fluoxetine=69</t>
  </si>
  <si>
    <t>(24%) of the randomized patients gave a history of having used fluoxetine in the past, and 2% gave a history of having used venlafaxine or venlafaxine XR in the past; these patients were evenly distributed among the three treatment groups.</t>
  </si>
  <si>
    <t>8 weeks+4-10 day washout</t>
  </si>
  <si>
    <t>Paitents were randomized in blocks of six using a table of random numbers</t>
  </si>
  <si>
    <t>"double-blind, parallel-group design"</t>
  </si>
  <si>
    <t>ITT LOCF</t>
  </si>
  <si>
    <t>the data from the intent-to-treat patients were evaluated by using both an observed cases (OC) analysis and a last-observation-carried forward (LOCF) analysis. six were excluded from the intent-to-treat analysis because they did not have an efficacy rating during the treatment period or within three days of their last dose of study medication. Thus, 295 patients were included in the intent-to-treat analysis. Two hundred and thirty two (232) patients completed the eight-week trial, including 79% of the placebo treatment group, 81% of the venlafaxine XR treatment group, and 72% of the fluoxetine treatment group.</t>
  </si>
  <si>
    <t>Wyeth-Ayerst Research provided financial support and the study drugs to the investigators</t>
  </si>
  <si>
    <t>HAM-D total score, the HAM-D depressed mood item, the Montgomery–Asberg Depression Rating Scale (MADRS) total score (Montgomery, 1979), and the Clinical Global Impressions (CGI) scale scores. In addition, the final ratings for the Hamilton Psychiatric Rating Scale for Anxiety (HAM-A) total score were identified as the primary efficacy measure to evaluate improvement in anxiety. Dug safety and tolerability were assessed.</t>
  </si>
  <si>
    <t>HAM-D, MADRS, CGI-severity, HAM-D Depressed mood, HAM-A, Dropouts and adverse events</t>
  </si>
  <si>
    <t>During weeks 4 to 8, the mean daily dose for for patients receiving fluoxetine it was 47 mg. four- to 10-day single-blind period preceded randomisation. Patients assigned to the active drug groups received 20 mg of fluoxetine on day one of the double-blind treatment phase. After two weeks of treatment, the investigator had the option of increasing a patient’s dosage to improve response and tolerability.</t>
  </si>
  <si>
    <t>Source</t>
  </si>
  <si>
    <t>Hsu 2011</t>
  </si>
  <si>
    <t>Eligible participants were outpatients aged between 20
and 65 years, who met the Diagnostic and Statistical Manual of
Mental Disorders IV (American Psychiatric Association 1994)
criteria for major depressive disorder, were experiencing a drugnaBve
first depressive episode, exhibited a total score on the
Montgomery-A˚ sberg Depression Rating Scale (MADRS19; of
Q25 at screening, and displayed a e20% decrease in MADRS
score between screening and baseline visits</t>
  </si>
  <si>
    <t>Citalopram=43.4 (11.4), Sertraline= 38.0 (13.8)</t>
  </si>
  <si>
    <t>Citalopram=22%, Sertaline=27%</t>
  </si>
  <si>
    <t>Included if first depressive episode</t>
  </si>
  <si>
    <t>Patients were excluded from the
trial if they had a history of severe allergy or major medical
illness.We also excluded patients who displayed acutely suicidal tendencies, or had a history of drug or alcohol dependence or abuse. In addition, patients were excluded if they had previously received treatment of any antidepressant or had taken monoamine oxidase inhibitors. Women who were pregnant, lactating (pregnancy determined by urine human chorionic gonadotopin test), and women with childbearing potential who were not using a medically acceptable form of contraception were also excluded.</t>
  </si>
  <si>
    <t>"The current study used a randomized, double-blind, doubledummy,
active-controlled design to"</t>
  </si>
  <si>
    <t>"The current study used a randomized, double-blind…design"</t>
  </si>
  <si>
    <t>A double-dummy
technique was applied such that the 2 kinds of drugs and their
corresponding placebos would be indistinguishable between
the 2 groups. Neither the investigator nor the patient was aware
of whether the study drugs inside the package were the treatment
or the control drug</t>
  </si>
  <si>
    <t>"The current study used a randomized, double-blind, doubledummy,
active-controlled design"</t>
  </si>
  <si>
    <t>"Overall discontinuation rates were 16% for citalopram
and 19.2% for sertraline. Nine patients dropped out from
this study at the screening period because of unwillingness to
continue. No major differences were noted between the 2 treatment
groups as to the primary reason for withdrawal during the
double-blind treatment. Statistical analyses of efficacy and adverse effect were performed
on data from the intent-to-treat (ITT) population, which
included all patients who received at least one dose of one of
the randomized study medications and underwent at least one
postrandomization MADRS evaluation. Efficacy data were analyzed
using the last-observation-carried-forward (LOCF) method
for early terminators."</t>
  </si>
  <si>
    <t>MADRS scores, response and remission, adverse events, dropouts</t>
  </si>
  <si>
    <t xml:space="preserve">Average dosage 22.9g (8.5g). Patients received citalopram, 20 mg/tablet, 1 tablet; and a sertraline matching placebo, 50 mg/ tablet, 1 tablet, every morning. </t>
  </si>
  <si>
    <t>Average dosage 57.1 (17.9). Patients received sertraline, 50 mg/tablet, 1 tablet; and a citalopram matching placebo, 20 mg/tablet, 1 tablet, every morning</t>
  </si>
  <si>
    <t>6 weeks+1 week screening phase</t>
  </si>
  <si>
    <t>4 weeks+ 1 week washout</t>
  </si>
  <si>
    <t>8 weeks+1 week washout</t>
  </si>
  <si>
    <t>8 week trial+7-14 day washout</t>
  </si>
  <si>
    <t>Nierenberg 2007</t>
  </si>
  <si>
    <t xml:space="preserve">DSM-IV MDD, MADRS total score ≥22 and a CGI-S score ≥4 </t>
  </si>
  <si>
    <t>Women who were lactating were excluded from the
study. Also excluded from study participation were
patients meeting DSM‑IV criteria for a primary Axis
I disorder other than MDD, as well as patients with a
previous diagnosis of bipolar disorder, schizophrenia, or
other psychotic disorders, and patients with an Axis II
disorder considered likely to interfere with compliance
to the study protocol. Patients with a primary diagnosis
of an anxiety disorder in the 6 months prior to Visit 1
were not included in the study, nor were those meeting
DSM‑IV criteria for substance dependence (excluding
nicotine and caffeine) within the past 6 months. Patients
considered by the investigator to be at a significant risk
for suicide were excluded from the study. Patients
with clinically significant laboratory abnormalities or
co-morbid medical conditions were excluded if such
conditions, in the judgment of the investigator, would
likely require intervention, hospitalization, or use
of an excluded medication during the course of the
study. Depressed patients considered to be treatment
resistant (defined as a lack of response to ≥ 2 courses of
antidepressant
medication in the current episode with
each trial at least 4 weeks in duration and at a clinically
appropriate dose) were not eligible for participation
in the study, nor were those with a history of nonresponse
in association with a previous adequate trial of
duloxetine (≥ 60 mg/day for ≥ 4 weeks), escitalopram
(≥ 10 mg/day for ≥ 4 weeks), or citalopram (≥ 20 mg/
day for ≥ 4 weeks) therapy. There was not a specific
exclusion for patients who had a history of nonresponse
to other SSRIs (other than the current
episode). There is still quite a bit of discussion57–59
around the question of whether non-response to one
SSRI predicts non-response to another SSRI, and results
from the STAR*D trial suggest that non-responders to
one SSRI show similar improvement if switched to
another SSRI or an antidepressant of another class60.
Use of a monoamine oxidase inhibitor within 14 days
or of fluoxetine within 30 days of Study Visit 2 was
prohibited. Patients with a positive urine drug screen
for any substances of abuse were excluded, as were
patients that had been treated with electroconvulsive
therapy (ECT) or transcranial magnetic stimulation
within the past year.</t>
  </si>
  <si>
    <t>Duloxetine=41.1 years, Escitalopram=43.3years, Placebo=42.5</t>
  </si>
  <si>
    <t>8 weeks+ placebo blinded lead in (length not specified)</t>
  </si>
  <si>
    <t>"Patients meeting entry criteria
were randomly assigned in a 2:2:1 fashion to either
duloxetine at 60 mg once daily (QD), escitalopram
at 10 mg QD, or placebo via the Interactive Voice
Response System (IVRS)."</t>
  </si>
  <si>
    <t>"The study design incorporated a double-blind,
variable expected-duration placebo lead-in period to
blind patients and investigators to the start of active
therapy"</t>
  </si>
  <si>
    <t>"The study design incorporated a double-blind,
variable expected-duration placebo lead-in period to
blind patients and investigators to the start of active
therapy" "Investigators and
patients were blinded to the timing of the primary
assessment"</t>
  </si>
  <si>
    <t>"The study design incorporated a double-blind,
variable expected-duration placebo lead-in period to
blind patients and investigators to the start of active
therapy" "Placebo
capsules and matching duloxetine and escitalopram
capsules were utilized in a double-dummy fashion to
maintain the integrity of the blind during the study"</t>
  </si>
  <si>
    <t>protocol for this study (F1J-US-HMCR). Registry
– ClinicalTrials.gov; Number – NCT00073411.</t>
  </si>
  <si>
    <t>continuation phase data in Pigott2007</t>
  </si>
  <si>
    <t>Onset of effiacacy HAMD17 Maier subscale score, HAMD total score and subscales, HADS Depression and Anxiety scores, CGI-S, PGI-I, HAMA total score, response and remission (HAMD), safety (deaths, adverse events, patient dropouts/discontinuation, vital signs, weight, laboratory data, sexual functioning)</t>
  </si>
  <si>
    <t>Mean dose 10 mg. 10 mg capsules of escitalopram. All
patients received six capsules of study drug to be taken
once daily. Study drugs were not titrated. No dose reductions
were allowed during acute treatment. If patients could
not tolerate the initial dose, they were discontinued
from the study. double-blind,
variable expected-duration placebo lead-in period</t>
  </si>
  <si>
    <t>NR. Placebo capsules and matching duloxetine and escitalopram capsules were utilized in a double-dummy fashion to
maintain the integrity of the blind during the study. double-blind, variable expected-duration placebo lead-in period</t>
  </si>
  <si>
    <t>In paper: "Onset of efficacy was defined as achieving a 20%
decrease from baseline in the 17‑item Hamilton Rating
Scale for Depression (HAMD17) Maier subscale37 that
was maintained or exceeded at all subsequent visits throughout acute treatment. In an effort
to reduce the possible impact of artificial inflation of
baseline MDD severity scores, the MADRS was used
to screen patients for the study, whereas the HAMD17
Maier subscale was defined as the primary efficacy
measure. Secondary efficacy measures included the HAMD17
total score42,43; HAMD17 subscales (core – Items 1, 2, 3,
7, and 8; Maier; anxiety/somatization – Items 10, 11,
12, 13, 15, and 17; retardation/somatization – Items 1,
7, 8, and 14; and sleep – Items 4, 5, and 6); individual
HAMD17 items; rates of response (≥ 50% reduction
in HAMD17 total score from baseline to endpoint)
and remission (HAMD17 total score ≤ 7 at endpoint)44;
the Hamilton Rating Scale for Anxiety (HAMA) total
score45; the CGI‑S scale36; and the Patient Global
Impression of Improvement (PGI‑I) scale36. the Hospital Anxiety and Depression Scale
(HADS)46 was obtained as a secondary measure of
onset."</t>
  </si>
  <si>
    <t>–7.22</t>
  </si>
  <si>
    <t>–5.97</t>
  </si>
  <si>
    <t>Colonna 2005</t>
  </si>
  <si>
    <t>Previous 2004 or 2009 guideline/update or 2015 update search (since 2009)</t>
  </si>
  <si>
    <t>Previous guideline or update</t>
  </si>
  <si>
    <t>2015 update search</t>
  </si>
  <si>
    <t>AU, BE, DE, FR, GE, NO, SW</t>
  </si>
  <si>
    <t>Outpatients of either sex, 18–65 years old, were eligible
for the study if they fulfilled DSM-IV criteria for a
current episode of MDD (DSM-IV18), and had a baseline
MADRS total score ≥ 22 and &lt; 40</t>
  </si>
  <si>
    <t>DSM-IV criteria for a current episode of MDD, baseline MADRS total score ≥ 22 and &lt; 40</t>
  </si>
  <si>
    <t>Escitalopram=46 (12) years, Citalopram= 30.2(4.7) years</t>
  </si>
  <si>
    <t>Age    M (SD)</t>
  </si>
  <si>
    <t>Escitalopram=73%, Citalopram=76%</t>
  </si>
  <si>
    <t>Moderately depressed patients*, n (%) E=85 (51.5), C=85 (48.9), Severely depressed patients†, n (%), E=80 (48.5), C=89 (51.1)</t>
  </si>
  <si>
    <t>1 week placebo washout, 24 weeks</t>
  </si>
  <si>
    <t>"Patients were assigned
to escitalopram or citalopram treatment according to
a computer-generated random ization list drawn up by
H. Lundbeck A/S"</t>
  </si>
  <si>
    <t>"The details of the randomization
series were unknown to any of the investigators and were
contained in a set of sealed opaque envelopes. All study
personnel and participants were blinded to treatment
assignment for the duration of the study." "The study products were
tablets of identical appearance, taste, and smell. The
oxalate salt of escitalopram or the hydrobromide salt of
citalopram was used in the tablets."</t>
  </si>
  <si>
    <t>"All study
personnel and participants were blinded to treatment
assignment for the duration of the study."</t>
  </si>
  <si>
    <t>"This study was sponsored
by H Lundbeck A/S, Denmark"</t>
  </si>
  <si>
    <t>Multiple COIs: This study was sponsored
by H Lundbeck A/S, Denmark. Lucien Colonna is a
consultant for, has received honoraria from, and has
conducted clinical research supported by H. Lundbeck
A/S. Henning Friis Andersen (statistician) and Elin
Heldbo Reines are fulltime employees of H. Lundbeck
A/S, Denmark</t>
  </si>
  <si>
    <t>MADRS, CGI-S, responders, remitters (MADRS), safety and tolerability - withdrawals and adverse events</t>
  </si>
  <si>
    <t>Bhargava 2012</t>
  </si>
  <si>
    <t>Ayurvedic Formulation</t>
  </si>
  <si>
    <t>Sertraline=36.33 years, Imipramine=36.10 years</t>
  </si>
  <si>
    <t>Sertraline=54%, Imipramine=50%</t>
  </si>
  <si>
    <t>12 weeks</t>
  </si>
  <si>
    <t>The patients did not receive any other drug for the management of depression during the whole study period.</t>
  </si>
  <si>
    <t>"This study was an open labeled randomized clinical trial"</t>
  </si>
  <si>
    <t>Analysis method and dropouts NR.</t>
  </si>
  <si>
    <t>"The HAM-D scores and the side effects which were presented were recorded on each visit after examining the patient."</t>
  </si>
  <si>
    <t>HAM-D, side effects</t>
  </si>
  <si>
    <t>a dose of 75-150 mg/day</t>
  </si>
  <si>
    <t>a dose of 50-150 mg/day</t>
  </si>
  <si>
    <t>AU, GE</t>
  </si>
  <si>
    <t>S.KO</t>
  </si>
  <si>
    <t xml:space="preserve">Hsu, J. W., Su, T. P., Huang, C. Y., Chen, Y. S., Chou, Y. H. Faster onset of antidepressant effects of citalopram compared with sertraline in drug-naïve first-episode major depressive disorder in a Chinese population: a 6-week double-blind, randomized comparative study. Journal of clinical psychopharmacology. 2011. </t>
  </si>
  <si>
    <t>Outpatients</t>
  </si>
  <si>
    <t>Inpatients</t>
  </si>
  <si>
    <t>2009 update</t>
  </si>
  <si>
    <t>9 weeks</t>
  </si>
  <si>
    <t>Extracted by</t>
  </si>
  <si>
    <t>HAMD</t>
  </si>
  <si>
    <t>Kasper 2005</t>
  </si>
  <si>
    <t>Wade 2002</t>
  </si>
  <si>
    <t>6 weeks+1 week placebo washout</t>
  </si>
  <si>
    <t>Doongaji 1993</t>
  </si>
  <si>
    <t>6 weeks(minimum 3 weeks for efficacy analysis)</t>
  </si>
  <si>
    <t>Lofepramine</t>
  </si>
  <si>
    <t>SH</t>
  </si>
  <si>
    <t>Computerised CBT</t>
  </si>
  <si>
    <t>Group CBT</t>
  </si>
  <si>
    <t xml:space="preserve">Intervention </t>
  </si>
  <si>
    <t>Veale 1992</t>
  </si>
  <si>
    <t>Aerobic exercise</t>
  </si>
  <si>
    <t>No treatment</t>
  </si>
  <si>
    <t>Blumenthal 2007</t>
  </si>
  <si>
    <t>Fremont 1987</t>
  </si>
  <si>
    <t>Running</t>
  </si>
  <si>
    <t>participants met 3 times a week for 10 weeks
with a running coach in groups of 6-8 at an indoor
university track. Each session began with recording
resting heart rate and a period of stretching exercises.
Following programme guidelines by Cooper (1970),
participants exercised for 20 continuous minutes.
Coaching was provided by four experienced runners
who supervised stretching exercises, gave instruction on
running technique, provided encouragement and helped
participants enjoy the experience.</t>
  </si>
  <si>
    <t>10 weekly 1-hour sessions provided
by 17 therapists based on "Feeling Good" (Burns, 1980).
Counsellor's role was to help client become aware of
negative thought patterns and to change them to more
positive ones.</t>
  </si>
  <si>
    <t>CCBT</t>
  </si>
  <si>
    <t>Proudfoot 2004a</t>
  </si>
  <si>
    <t>Patients randomised to the computerised
therapy could also receive pharmacotherapy
if the general practitioner
wished to prescribe it, and/or general
support and practical or social help, but
not face-to-face counselling or psychological
intervention</t>
  </si>
  <si>
    <t>TAU</t>
  </si>
  <si>
    <t>Patients allocated to usual treatment received whatever therapy the general practitioner prescribed. In order to replicate natural conditions in primary care, we did not randomise drug
treatments, nor did we constrain the interventions received by patients allocated to usual treatment.</t>
  </si>
  <si>
    <t>Clarke 2002</t>
  </si>
  <si>
    <t>Spek 2007</t>
  </si>
  <si>
    <t>Jamison 1995</t>
  </si>
  <si>
    <t>Cognitive bibliotherapy</t>
  </si>
  <si>
    <t>Waitlist control</t>
  </si>
  <si>
    <t>Schmidt 1983</t>
  </si>
  <si>
    <t>Hansson 2008</t>
  </si>
  <si>
    <t>Both groups continued with theirinitiated treatment for depression (psychotherapy and/or medication), but the Contactus group also participated in lectures and group discussions as described below.</t>
  </si>
  <si>
    <t>Both groups continued with theirinitiated treatment for depression (psychotherapy and/or medication).</t>
  </si>
  <si>
    <t>Salkovskis 2006</t>
  </si>
  <si>
    <t>Allart-van Dam 2003</t>
  </si>
  <si>
    <t>The control group as well as the intervention group were
free to continue eventual ongoing treatment (i.e. "treatment
as usual").</t>
  </si>
  <si>
    <t>Dalgard 2006</t>
  </si>
  <si>
    <t>Haringsma 2006</t>
  </si>
  <si>
    <t>use of psychotropic medication permitted</t>
  </si>
  <si>
    <t>Beach 1992</t>
  </si>
  <si>
    <t>Dimidjian 2006</t>
  </si>
  <si>
    <t>Mynors-Wallis 1995</t>
  </si>
  <si>
    <t>Van Schaik 2006</t>
  </si>
  <si>
    <t>Marshall 2008</t>
  </si>
  <si>
    <t>IPT</t>
  </si>
  <si>
    <t>Swartz 2008</t>
  </si>
  <si>
    <t>Simpson 2003</t>
  </si>
  <si>
    <t>Psychodynamic counselling</t>
  </si>
  <si>
    <t>Ward 2000</t>
  </si>
  <si>
    <t>Results from 3-armed RCT sample only</t>
  </si>
  <si>
    <t>Non-directive counselling</t>
  </si>
  <si>
    <t>Goldman 2006</t>
  </si>
  <si>
    <t>Emotion-focused therapy (EFT)</t>
  </si>
  <si>
    <t>Greenberg 1998</t>
  </si>
  <si>
    <t>Laidlaw 2008</t>
  </si>
  <si>
    <t>Constantino 2008</t>
  </si>
  <si>
    <t>Bodenmann 2008</t>
  </si>
  <si>
    <t>NR (mean 224 days)</t>
  </si>
  <si>
    <t>10 (mean 70 days)</t>
  </si>
  <si>
    <t>4 weeks</t>
  </si>
  <si>
    <t>6 months</t>
  </si>
  <si>
    <t>10 weeks</t>
  </si>
  <si>
    <t>16 weeks</t>
  </si>
  <si>
    <t>Interpersonal Therapy</t>
  </si>
  <si>
    <t>2004 guideline</t>
  </si>
  <si>
    <t>Aerobic exercise vs control</t>
  </si>
  <si>
    <t xml:space="preserve">Home-based physical activity versus supervised physical activity versus antidepressant therapy versus placebo </t>
  </si>
  <si>
    <t>Physical Activity Programme (2004 GL)</t>
  </si>
  <si>
    <t>SW</t>
  </si>
  <si>
    <t>8 weeks (mean time 10 weeks, 70 days)</t>
  </si>
  <si>
    <t>9 weeks (mean 63 days)</t>
  </si>
  <si>
    <t>NE</t>
  </si>
  <si>
    <t>If participants were taking psychotropic medications, they had to be stabilized on them for a period of at least 3 months before entering the</t>
  </si>
  <si>
    <t>Psychotherapy: Contactus=9.3%, Controls=7.9%, Antidepressants: Contactus=85.6%, Controls=76.8%</t>
  </si>
  <si>
    <t>4 weeks acute treatment (26 weeks total)</t>
  </si>
  <si>
    <t>Primary Care/ GP referral</t>
  </si>
  <si>
    <t>"TAU could include any combination of physical
treatment for depression, such as prescription of
antidepressant medication, physical review, and
referral for non-counselling interventions by Community
Psychiatric Nurse teams or other services (e.g.
social services)." "80%)
received medication after randomisation to TAU. Of
the four participants (20%) who were not prescribed
medication, it was recorded that two of these
participants had refused to be prescribed medication.
In the case of participants not being prescribed
medication they tended to be seen by the GP although
only one person who refused medication was referred
for help with management, in this case seen by a
practice nurse In 50% of the participants seen for
TAU this resulted in referrals elsewhere to either
community psychiatric nurses (3 cases),"          "Participants in the CBT condition did
not also receive concurrent medication...Inadvertently there was a breakdown in the procedure
with one (5%) participant randomised to receive CBT
alone simultaneously seen by his GP and prescribed
medication.</t>
  </si>
  <si>
    <t>12 weeks (18 weeks including booster at 6 weeks after), 52 weeks total)</t>
  </si>
  <si>
    <t>Antidepressants and/or sedatives: intervention= 26(50%), control= 27 (47%)</t>
  </si>
  <si>
    <t>10 weeks acute treatment</t>
  </si>
  <si>
    <t>15 weeks</t>
  </si>
  <si>
    <t>5 months</t>
  </si>
  <si>
    <t>IPT group=27%, TAU group=14%</t>
  </si>
  <si>
    <t>12 months</t>
  </si>
  <si>
    <t>3-arm RCT sample extracted only, not 2-arm RCT or unrandomised preference sample</t>
  </si>
  <si>
    <t>17/63 randomised to CBT group had an ADM, 20/67 randomised to counselling had an ADM</t>
  </si>
  <si>
    <t>6-12 sessions in intervention arms, repeat assessments conducted at 4 and 12 months</t>
  </si>
  <si>
    <t>16-20 weekly sessions</t>
  </si>
  <si>
    <t>CBT, Behavioural Activation</t>
  </si>
  <si>
    <t>Behavioural Activation</t>
  </si>
  <si>
    <t>Problem Solving</t>
  </si>
  <si>
    <t>Behavioural Couples Therapy</t>
  </si>
  <si>
    <t>Counselling</t>
  </si>
  <si>
    <t>Short term  Psychodynamic Psychotherapy</t>
  </si>
  <si>
    <t>"Among the patients, 53%–60% had only recently been started
on medication prior to their referral. In these cases, they had to
complete 4 weeks of medication before beginning treatment in the
study." Other participants NR</t>
  </si>
  <si>
    <t>1.5 years</t>
  </si>
  <si>
    <t>None. Inclusion criteria states "not currently on medication for depression or stabilized on medication"</t>
  </si>
  <si>
    <t>Total</t>
  </si>
  <si>
    <t>Mean</t>
  </si>
  <si>
    <t>N-1</t>
  </si>
  <si>
    <t>SD^2*N-1</t>
  </si>
  <si>
    <t>Sum N-1</t>
  </si>
  <si>
    <t>Sum variance</t>
  </si>
  <si>
    <t>Combined SD</t>
  </si>
  <si>
    <t>Linked to outcomes sheet</t>
  </si>
  <si>
    <t>Arm 1</t>
  </si>
  <si>
    <t>Arm 2</t>
  </si>
  <si>
    <t>Arm 3</t>
  </si>
  <si>
    <t>Arm 4</t>
  </si>
  <si>
    <t>Arm 5</t>
  </si>
  <si>
    <t>SCALE</t>
  </si>
  <si>
    <t>HAMD17</t>
  </si>
  <si>
    <t>HAMD21</t>
  </si>
  <si>
    <t>above threshold</t>
  </si>
  <si>
    <t>moder/severe</t>
  </si>
  <si>
    <t>below threshold</t>
  </si>
  <si>
    <t>MADRS10</t>
  </si>
  <si>
    <t>QIDS16</t>
  </si>
  <si>
    <t>CES-D20</t>
  </si>
  <si>
    <t>Andersson 2005</t>
  </si>
  <si>
    <t>Exercise</t>
  </si>
  <si>
    <t xml:space="preserve">CBT - Individual </t>
  </si>
  <si>
    <t>Combination- Exercise + CBT</t>
  </si>
  <si>
    <t>CBT - Computerised</t>
  </si>
  <si>
    <t>Self help - with support</t>
  </si>
  <si>
    <t>Self help- without support</t>
  </si>
  <si>
    <t xml:space="preserve">CBT - Group </t>
  </si>
  <si>
    <t>Antidepressants (any)</t>
  </si>
  <si>
    <t>Problem solving</t>
  </si>
  <si>
    <t>Treatment as usual</t>
  </si>
  <si>
    <t>Short-term psychodynamic  psychotherapy</t>
  </si>
  <si>
    <t>Combination- Short-term psychodynamic psychotherapy + Antidepressants</t>
  </si>
  <si>
    <t>Behavioural couples therapy</t>
  </si>
  <si>
    <t>Combination -  problem-solving + SSRI</t>
  </si>
  <si>
    <t>HAMD24</t>
  </si>
  <si>
    <t>HADS-D7</t>
  </si>
  <si>
    <t xml:space="preserve">Interventions </t>
  </si>
  <si>
    <t>Combination- nortriptyline + interpersonal therapy</t>
  </si>
  <si>
    <t>Psychoeducation</t>
  </si>
  <si>
    <t>SSRI (any)</t>
  </si>
  <si>
    <t>Severity Rating: moderate/severe</t>
  </si>
  <si>
    <t>Kasper 1995</t>
  </si>
  <si>
    <t>Lydiard 1989</t>
  </si>
  <si>
    <t>mode of delivery</t>
  </si>
  <si>
    <t>format of delivery</t>
  </si>
  <si>
    <t>group</t>
  </si>
  <si>
    <t>tbc</t>
  </si>
  <si>
    <t>individual</t>
  </si>
  <si>
    <t>mixed</t>
  </si>
  <si>
    <t>Inclusion_criteria_scale</t>
  </si>
  <si>
    <t>Inclusion_criteria_scale cut off</t>
  </si>
  <si>
    <t>HAMD total score&gt;=22, current depressive episode lasting 1-4 months</t>
  </si>
  <si>
    <t>At entry, patients' severity of depression was such that they scored 20 or above on the HAMD, their Raskin scale for depression score was 8 or above and their Raskin score was greater than their Covi anxiety scale score.</t>
  </si>
  <si>
    <t>DSM-IV depression, 25 or more on the HAMD scale</t>
  </si>
  <si>
    <t>Moderate to severe depression as per DSM-IV, minimum score of 18 on the first 21 items of the 31-item HAMD at screening (day 6) and baseline (day 0) who were currently experiencing an episode of major depression lasting from 8 weeks to 24 months.</t>
  </si>
  <si>
    <t>DSM-III melancholia plus DSM-III major depression or bipolar, depressed. HAMD-24 ≥25</t>
  </si>
  <si>
    <t xml:space="preserve">Individual </t>
  </si>
  <si>
    <t>type</t>
  </si>
  <si>
    <t>Burke 2002</t>
  </si>
  <si>
    <t>MADRS &amp; HAMD</t>
  </si>
  <si>
    <t>No concomitant psychotropic medications permitted</t>
  </si>
  <si>
    <t>8 weeks treatment + 1 week placebo lead in</t>
  </si>
  <si>
    <t>Burke WJ, Gergel I, Bose A. Fixed-dose trial of the single isomer SSRI escitalopram in depressed outpatients. Journal of Clinical Psychiatry 2002;63(4):331-336. Burke WJ. Fixed dose study of escitalopram in the treatment of depression. Poster presented at the Annual Meeting of the American Psychiatric Association, May 5-10, 2001 New Orleans, LA Obtained from www lundbeck com/investor/Pipeline/ClinicalData 2001. Owens MJ, Rosenbaum JF. Escitalopram: A second-generation SSRI. Cns Spectrums 2002;7(4 SUPPL. 1):34-39.</t>
  </si>
  <si>
    <t xml:space="preserve">HAMD </t>
  </si>
  <si>
    <t>Fluvoxamine</t>
  </si>
  <si>
    <t>10mg/day, 1 capsule/day for 8 weeks</t>
  </si>
  <si>
    <t>20mg/day, titrated to the final dose after 1 week of treatment at half of assigned dose - 1 capsule/day for 8 weeks</t>
  </si>
  <si>
    <t>40mg/day 1 capsule/ day for 8 weeks</t>
  </si>
  <si>
    <t>10mg/day 1 capsule/day for 8 weeks</t>
  </si>
  <si>
    <t>79/178</t>
  </si>
  <si>
    <t>4-14 washout period, then 6 weeks of treatment.  But doses not stated.  Only states 64% fluoxetine patients received maximum dose of 80mg/day</t>
  </si>
  <si>
    <t>4-14 washout period, then 6 weeks of treatment.  But doses not stated.  Only states 72% imipramine patients received maximum dose of 150mg/day</t>
  </si>
  <si>
    <t>Beasley 1991b</t>
  </si>
  <si>
    <t>Boyer 1996</t>
  </si>
  <si>
    <t>Cassano 1996</t>
  </si>
  <si>
    <t>Schuch 2011</t>
  </si>
  <si>
    <t>HAMD-17</t>
  </si>
  <si>
    <t>Up to 80 mg/d</t>
  </si>
  <si>
    <t>Study 1, Amisulpride, amineptine</t>
  </si>
  <si>
    <t>Outpatient</t>
  </si>
  <si>
    <t>24 weeks</t>
  </si>
  <si>
    <t>Dunbar 1991</t>
  </si>
  <si>
    <t>Feiger 1996</t>
  </si>
  <si>
    <t>Gepirone ER</t>
  </si>
  <si>
    <t>Feighner 1982</t>
  </si>
  <si>
    <t>100 mg (except for the first week when the daily dose was 50 mg)</t>
  </si>
  <si>
    <t>50 mg capsules - gradually increased to a maximum of 150 mg</t>
  </si>
  <si>
    <t>50-300 mg/d</t>
  </si>
  <si>
    <t>25-150 mg/d</t>
  </si>
  <si>
    <t>35-210 mg/d</t>
  </si>
  <si>
    <t>Alprazolam</t>
  </si>
  <si>
    <t>Feighner 1989d</t>
  </si>
  <si>
    <t>25-225 mg/d</t>
  </si>
  <si>
    <t>Fabre 1980</t>
  </si>
  <si>
    <t>Fabre 1992</t>
  </si>
  <si>
    <t>Fontaine 1994</t>
  </si>
  <si>
    <t>Nefazodone</t>
  </si>
  <si>
    <t>50-250mg/day, titrated so receiving 150mg/day by day 8</t>
  </si>
  <si>
    <t xml:space="preserve">2-10 capsules/day </t>
  </si>
  <si>
    <t>1 week placebo washout, 6 week trial</t>
  </si>
  <si>
    <t>Fontaine, R., Ontiveros, A., Elie R., Kensler, T., Roberts, D., Kaplita, S., Ecker, J. and Faludi, G. (1994) A double-blind comparison of nefazodone, imipramine and placebo in major depression, Journal of Clinical Psychiatry, 55, 234-241</t>
  </si>
  <si>
    <t>moderate to severe</t>
  </si>
  <si>
    <t>Fabre, L. (1992) A 6-week double-blind trial of paroxetine, imipramine and placebo in depressed outpateints, Journal of Clinical Psychiatry, 53, 40-43</t>
  </si>
  <si>
    <t>80mg/day in wk1, could be lowered to 65mg/day or increased 275mg/day, mean=135.2mg/day</t>
  </si>
  <si>
    <t>Combination - electroacupuncture + fluoxetine</t>
  </si>
  <si>
    <t>Acupuncture</t>
  </si>
  <si>
    <t>20mg/day</t>
  </si>
  <si>
    <t>Feighner 1993</t>
  </si>
  <si>
    <t>Gelenberg 1990b</t>
  </si>
  <si>
    <t>L-tyrosine</t>
  </si>
  <si>
    <t>13 weeks</t>
  </si>
  <si>
    <t>Merideth 1983</t>
  </si>
  <si>
    <t>Zimeldine</t>
  </si>
  <si>
    <t>Nandi 1976</t>
  </si>
  <si>
    <t>Pedersen 2002</t>
  </si>
  <si>
    <t>Peselow 1989a</t>
  </si>
  <si>
    <t>Philipp 1999</t>
  </si>
  <si>
    <t>GE</t>
  </si>
  <si>
    <t>Hypericum extract</t>
  </si>
  <si>
    <t>Rickels 1981</t>
  </si>
  <si>
    <t>Amoxapine</t>
  </si>
  <si>
    <t>Silverstone 1994</t>
  </si>
  <si>
    <t>Versiani 1990</t>
  </si>
  <si>
    <t>Wakelin 1986</t>
  </si>
  <si>
    <t>Started with 80 mg. This was adjusted in the range 65-145 mg after 1 week, 65-210 mg after 2 weeks and in the range 65-275 mg from weeks 4-6.</t>
  </si>
  <si>
    <t>12.5 mg/d capsules - By study day 9, patients were to achieve a target dose of 2.5 mg/kg/day of imipramine in three divided doses, which they took for at least 4 weeks.</t>
  </si>
  <si>
    <t>On study day 1, each selected patient received one placebo capsule in the morning and one capsule of the study medication (either 25 mg imipramine or placebo) in the evening. On days 2-4, medication was increased to one capsule of study medication twice
daily (b.i.d.), and from days 5-7 it was increased to one capsule three times daily (t.i.d.). From days 8-15, investigators were directed to increase the study medication to two capsules t.i.d., i.e. to 150 mg imipramine as permitted by the patients’ tolerance levels. This
dose was to be maintained for the remainder of the 13-week treatment period. The study medication was then tapered over an additional 6 days before discontinuation.</t>
  </si>
  <si>
    <t>Initial dose of 1 capsule (50 mg) twice a day, increasing to 3 capsules twice a day for the first 2 weeks. The average daily dose was 134 mg by the end of week 1, 189 mg by the end of week 2, and 215 mg by the end of the trial</t>
  </si>
  <si>
    <t>One 25 mg tablet twice daily for 2 days, then two tablets twice daily to continue for the remaining 26 days</t>
  </si>
  <si>
    <t>Lactose tablet</t>
  </si>
  <si>
    <t>Ranging from 75 to 225 mg</t>
  </si>
  <si>
    <t>65-275 mg/day</t>
  </si>
  <si>
    <t>100 mg imipramine (50 mg, 25 mg, and 25 mg daily)</t>
  </si>
  <si>
    <t>3 times daily</t>
  </si>
  <si>
    <t>Each capsule contamed 25 mg of imipramine, or lactose for placebo. Initial dosage was one capsule three times a day for the first week. Thereafter, dosage could be djusted individually according to therapeutic response. Maximum dosage was not to exceed eight capsules or 200 mg per day of active medication.</t>
  </si>
  <si>
    <t>75-150 mg/d</t>
  </si>
  <si>
    <t>Treatment was started with 33 mg of imipramine (1 active capsule plus 2 placebo capsules). During days 1-5 the imipramine dose was increased to 100 mg/day. After day 5, the dose was increased to a maximum of 6 capsules/day, 200
mg imipramine.</t>
  </si>
  <si>
    <t>Blumenthal 1999</t>
  </si>
  <si>
    <t>Aerobic exercise vs standard medications in older patients</t>
  </si>
  <si>
    <t>Brenes 2007</t>
  </si>
  <si>
    <t>Chu 2008</t>
  </si>
  <si>
    <t>Doyne 1987</t>
  </si>
  <si>
    <t>Dunn 2005</t>
  </si>
  <si>
    <t>Participants were randomized to one of four aerobic exercise treatment groups that varied total energy expenditure or to exercise placebo control</t>
  </si>
  <si>
    <t>Foley 2008</t>
  </si>
  <si>
    <t>Hemat-Far 2012</t>
  </si>
  <si>
    <t>IRAN</t>
  </si>
  <si>
    <t>McCann 1984</t>
  </si>
  <si>
    <t>McNeil 1991</t>
  </si>
  <si>
    <t>Nabkasorn 2005</t>
  </si>
  <si>
    <t>3 supervised exercise sessions per week for 16 consecutive weeks. Assigned individual training ranges equivalent to 70% to 85% of heart rate reserve calculated from the maximum heart rate achieved during the treadmill test. Each aerobic session began with a 10-minute warm-up exercise period followed by 30 minutes of continuous walking or jogging at an intensity that would maintain heart rate within the assigned training range. The exercise session concluded with 5 minutes of cool-down exercises. Heart rates were monitored via radial pulses and were recorded, along with ratings of perceived exertion, 3 times during each exercise session by a trained exercise physiologist.</t>
  </si>
  <si>
    <t>Initiated with 50 mg and titrated until a well-tolerated therapeutic dosage was achieved of up to 200 mg. An effort was made to follow standard, "usual care" guidelines for medication management, with the exception that a change to a different antidepressant was not permitted during the course of the study.</t>
  </si>
  <si>
    <t>Combination of exercise and medication as described</t>
  </si>
  <si>
    <t>completed a facility-based exercise regimen three days per week for 16 weeks. Exercise sessions lasted 60 minutes and consisted of both aerobic and resistance training. Each session consisted of a five minute warm up, 15-minute aerobic phase, 20-minute resistance training phase, 15-minute aerobic phase, and five minute cool-down period. The aerobic phases consisted of two repetitions of leg extensions, leg curls, heel raises, and step-ups. Resistance was provided by using ankle cuff weights and weighted
vests. All exercise was supervised by a certified American College of Sports Medicine exercise leader and held in a group format.</t>
  </si>
  <si>
    <t>The initial dose was 25 mg/day during Week 1 and 50 mg/day during Week 2. The dose could be increased to 100 mg/day at Week 4 and 150 mg/day at Week 8. Study physicians had the option of changing the dosage by 25 mg increments if the patient was reporting difficulty with side effects. The maximum dosage allowed was 150 mg/day.</t>
  </si>
  <si>
    <t>Were called at Weeks 2, 6, 10, and 14 by research staff who discussed the participant’s general health status.</t>
  </si>
  <si>
    <t>Participants in the aerobic groups exercised on a treadmill for 30–40 min per supervised session. Both aerobic groups began at an intensity of 40–55% of oxygen uptake reserve (VO2R). After three weeks of training, the intensity
was increased to 65–75% of VO2R for the high intensity group. To make exercise more convenient and reduce the burden and possible barrier of multiple weekly trips to the school training facility, the aerobic groups’ participants were asked to complete three to four exercise sessions each week on their own. During these unsupervised sessions, participants chose their preferred types of aerobic exercise, such as aerobic dancing,walking, or biking.</t>
  </si>
  <si>
    <t>Participants in the aerobic groups exercised on a treadmill for 30–40 min per supervised session. Both aerobic groups began at an intensity of 40–55% of oxygen uptake reserve (VO2R). To make exercise more convenient and reduce the burden and possible barrier of multiple weekly trips to the school training facility, the aerobic groups’ participants were asked to complete three to four exercise sessions each week on their own. During these unsupervised sessions, participants chose their preferred types of aerobic exercise, such as aerobic dancing,walking, or biking.</t>
  </si>
  <si>
    <t>Stretching exercise contact control group. Performed 30 min of supervised stretching
and flexibility exercise.</t>
  </si>
  <si>
    <t>The two exercise factors were total weekly energy expenditure (7 kcal/kg/week, low dose [LD] or 17.5 kcal/kg/week; public health dose [PHD]) and frequency (3 days/week or 5 days/week). The dose of exercise was determined using exercise prescription guidelines established by the American College of Sports Medicine,18 and consensus public health recommendations for physical activity. 19 Each energy expenditure group was divided into 3- or 5-day/week groups. Therefore, the four aerobic exercise groups were LD/3, LD/5, PHD/3, and PHD/5. The exercise placebo control group was defined as 3 days/week of stretching flexibility exercise for 15 to 20 minutes per session.</t>
  </si>
  <si>
    <t>7 kcal/kg/week, 3 days/week</t>
  </si>
  <si>
    <t>7 kcal/kg/week, 5 days/week</t>
  </si>
  <si>
    <t>17.5 kcal/kg/week, 3 days/week</t>
  </si>
  <si>
    <t>17.5 kcal/kg/week, 5 days/week</t>
  </si>
  <si>
    <t>3 days/week of stretching flexibility exercise for 15 to 20 minutes per session.</t>
  </si>
  <si>
    <t>A 12-week program at the Exercise and Health Psychology Laboratory (EHPL) of moderate intensity aerobic exercise, attending three supervised sessions per week for 30–40 min per session.</t>
  </si>
  <si>
    <t>A 12-week program at the Exercise and Health Psychology Laboratory (EHPL) of mild-intensity stretching, attending three supervised sessions per week for 30–40 min per session.</t>
  </si>
  <si>
    <t>8 week exercise program, run 3 sessions a week for 40-60 minutes per session. Sessions include 10 minutes jogging, stretching and flexibility and 3 sets of moderate-intensity running in six-minute with 65-60% of maximum heart rate.</t>
  </si>
  <si>
    <t>Subjects in the aerobic exercise condition were told that previous research had indicated that strenuous exercise was effective for helping persons overcome stress, and they were then enrolled in a rhythmical aerobics class offered by the Department of Health, Physical Education, and Recreation. This class met for 1 hr twice per week and was focused on the development of aerobic capacity through strenuous dancing, jogging, and running. In addition to class participation, subjects in the aerobics class were required to participate in exercise outside of class at least to the point of achieving a total (including class exercise) of 30 aerobic points per week.</t>
  </si>
  <si>
    <t>Subjects in the placebo condition were told that previous research had indicated that relaxation exercises and very mild physical exercise were effective for helping persons overcome stress. They were then given verbal and written instructions for the use of progressive muscle relaxation and were instructed to practice this 15- 20 min a day 4 days per week. In addition, the subjects were instructed to begin their relaxation sessions by taking a leisurely walk of at least 5-min duration.</t>
  </si>
  <si>
    <t>In the experimenter-accompanied exercise condition, subjects walked outside near their residence (or in a shopping mall during inclement weather). Initially, sessions were 20 min in duration but increased over the 6 weeks of treatment to 40 min. Three walking sessions were held each week, two with an undergraduate psychology student, and one alone. Subjects were instructed to walk at a vigorous, but not overtaxing, pace.</t>
  </si>
  <si>
    <t xml:space="preserve">The social contact control condition consisted of two home
visits each week for 6 weeks by an undergraduate psychology student.
These visits increased gradually in duration over the 6 weeks of treatment from 20 to 40 min. Each visit consisted of casual conversation similar to that in the exercise condition. </t>
  </si>
  <si>
    <t>Elkin 1989</t>
  </si>
  <si>
    <t>Patients were excluded if using other psychotropic drugs</t>
  </si>
  <si>
    <t>6 weeks + 1 week placebo washout</t>
  </si>
  <si>
    <t>Dunlop SR, Dornseif BE, Wernicke JF, Potvin JH. Pattern analysis shows beneficial effect of fluoxetine treatment in mild depression. Psychopharmacology Bulletin 1990;26(2):173-180.</t>
  </si>
  <si>
    <t>22 on first 17 items</t>
  </si>
  <si>
    <t>Excluded if taking psychotropic medication</t>
  </si>
  <si>
    <t>Lydiard RB, Laird LK, Morton WA Jr, Steele TE, Kellner C, Laraia MT, Ballenger JC. Fluvoxamine, imipramine, and placebo in the treatment of depressed outpatients: effects on depression. Psychopharmacology Bulletin 1989;25(1):68-70.</t>
  </si>
  <si>
    <t xml:space="preserve">Reimherr 1990 </t>
  </si>
  <si>
    <t>Patients were excluded if receiving concurrent psychotherapeutic medication. Concomitant medication</t>
  </si>
  <si>
    <t>8 weeks + 4-14 day placebo washout period</t>
  </si>
  <si>
    <t>Reimherr FW, Chouinard G, Cohn CK, Cole JO, Itil TM, LaPierre YD, Masco HL - Mendels J. Antidepressant efficacy of sertraline: a double-blind, placebo- and amitriptyline-controlled, multicenter comparison study in outpatients with major depression [see comments]. Journal of Clinical Psychiatry 1990 Dec;51 Suppl B:18-27.</t>
  </si>
  <si>
    <t>Rickels K. Fluoxetine in major depression: A controlled study. Current Therapeutic Research, Clinical &amp; Experimental 39(4):559-563, 1986.</t>
  </si>
  <si>
    <t>Rickels 1986</t>
  </si>
  <si>
    <t xml:space="preserve">Silverstone 1999 </t>
  </si>
  <si>
    <t>Patients could not have taken any other antidepressant, antipsychotic or substance within 7 days of the start of treatment</t>
  </si>
  <si>
    <t>12 weeks + 7-10 days placebo controlled observation</t>
  </si>
  <si>
    <t>Silverstone PH, Ravindran A. Once-daily venlafaxine extended release (XR) compared with fluoxetine in outpatients with depression and anxiety. Journal of Clinical Psychiatry 1999;60(1):22-28.</t>
  </si>
  <si>
    <t xml:space="preserve">Sramek 1995 </t>
  </si>
  <si>
    <t>ABT-200 antidepressant</t>
  </si>
  <si>
    <t>HAMD, HAMA, Raskin Depression Scale and Covi-Anxiety scale</t>
  </si>
  <si>
    <t>Patients receiving any other antidepressants excluded</t>
  </si>
  <si>
    <t>9 weeks + 1 week placebo lead in phase</t>
  </si>
  <si>
    <t>Sramek JJ, Kashkin K, Jasinsky O, Kardatzke D, Kennedy S, Cutler NR. Placebo-controlled study of ABT-200 versus fluoxetine in the treatment of major depressive disorder. Depression 1995;3(4):199-203.</t>
  </si>
  <si>
    <t>Stark P, Hardison CD. A review of multicenter controlled studies of fluoxetine vs imipramine and placebo in out patients with major depressive disorder. J Clin Psychiatry 1985;46:53-8.</t>
  </si>
  <si>
    <t>Stark 1985</t>
  </si>
  <si>
    <t>HAMD, CGI + Severity of illness scale</t>
  </si>
  <si>
    <t>20 HAMD, scoring moderate depression on CGI + Severity of illness scale</t>
  </si>
  <si>
    <t xml:space="preserve">6 weeks + 1 week placebo </t>
  </si>
  <si>
    <t>Wernicke JF, Dunlop SR, Dornseif BE, Bosomworth JC, Humbert M. Low-dose fluoxetine therapy for depression. Psychopharmacology Bulletin 1988;24(1):183-188.</t>
  </si>
  <si>
    <t>Cerda 2011</t>
  </si>
  <si>
    <t>BDI and ICD-10</t>
  </si>
  <si>
    <t>BDI score of 10, ICD-10 at least 2 symptoms</t>
  </si>
  <si>
    <t>Moderate</t>
  </si>
  <si>
    <t xml:space="preserve">Cerda, P., et al. (2011) Effect of an aerobic training program as complementary therapy in patients with moderate depression. Perceptual and motor skills 112, 761-769 </t>
  </si>
  <si>
    <t>BDI-II</t>
  </si>
  <si>
    <t>Krogh 2009</t>
  </si>
  <si>
    <t>Relaxation training</t>
  </si>
  <si>
    <t>Mild to moderate</t>
  </si>
  <si>
    <t>Patients were excluded if taking any psychotropic medication</t>
  </si>
  <si>
    <t>17 weeks</t>
  </si>
  <si>
    <t xml:space="preserve">Krogh, J., et al. (2009) The DEMO trial: a randomized, parallel-group, observer-blinded clinical trial of strength versus aerobic versus relaxation training for patients with mild to moderate depression. Journal of Clinical Psychiatry 70, 790-800 </t>
  </si>
  <si>
    <t>Krogh 2012</t>
  </si>
  <si>
    <t>Krogh, J., et al. (2012) DEMO-II trial. Aerobic exercise versus stretching exercise in patients with major depression-a randomised clinical trial. PloS One 7, e48316 DOI: 10.1371/journal.pone.0048316</t>
  </si>
  <si>
    <t>MacPherson 2013</t>
  </si>
  <si>
    <t>MacPherson, H., et al. (2013) Acupuncture and counselling for depression in primary care: a randomised controlled trial. PLoS medicine 10, e1001518 DOI: 10.1371/journal.pmed.1001518</t>
  </si>
  <si>
    <t xml:space="preserve">Pfaff 2014 </t>
  </si>
  <si>
    <t xml:space="preserve">Pfaff, J. J., et al. (2014) ACTIVEDEP: a randomised, controlled trial of a home-based exercise intervention to alleviate depression in middle-aged and older adults. British journal of sports medicine 48, 226-232 </t>
  </si>
  <si>
    <t xml:space="preserve">Yeung 2012 </t>
  </si>
  <si>
    <t>Yeung, A., et al. (2012) Tai chi treatment for depression in Chinese Americans: a pilot study. American journal of physical medicine &amp; rehabilitation 91, 863-870 DOI: 10.1097/PHM.0b013e31825f1a67</t>
  </si>
  <si>
    <t>Belvederi Murri, M., et al. (2015). "Physical exercise for late-life major depression." British journal of psychiatry 207(3): 235-242.</t>
  </si>
  <si>
    <t>Doose 2015</t>
  </si>
  <si>
    <t>Intervention - psychotherapy: 53.3%, antidepressants: 50%.  Control - psychotherapy: 68.6%, antidepressants: 75%</t>
  </si>
  <si>
    <t>Doose, M., et al. (2015). "Self-selected intensity exercise in the treatment of major depression: A pragmatic RCT." International journal of psychiatry in clinical practice 19(4): 267-276.</t>
  </si>
  <si>
    <t>Dunlop 1990</t>
  </si>
  <si>
    <t>1 week washout, then fixed dose of 20mg for 6 weeks</t>
  </si>
  <si>
    <t>1 week washout, then 40mg fixed dose for 6 weeks</t>
  </si>
  <si>
    <t>1 week washout, then 60mg fixed dose for 6 weeks</t>
  </si>
  <si>
    <t>Placebo dosage not stated</t>
  </si>
  <si>
    <t>Judd 1993</t>
  </si>
  <si>
    <t>KC</t>
  </si>
  <si>
    <t xml:space="preserve">met DSM-III-R depression for major depressive disorder, an episode duration of at least 1 month, HAMD 17 score &gt;17 </t>
  </si>
  <si>
    <t>Keegan 1991</t>
  </si>
  <si>
    <t>DIS/DSM-III Criteria for unipolar major depression, &gt;20 on HAMD 21 item version and on the BDI at time of starting active medication, Raskin depression scale score &gt; covi anxiety scale score</t>
  </si>
  <si>
    <t>&gt;20</t>
  </si>
  <si>
    <t>2004 GL</t>
  </si>
  <si>
    <t>50mg/day, increased according to patient tolerance to reach 150mg/day by the end of week 2, then dosage could be further adjusted to max 200mg/day</t>
  </si>
  <si>
    <t>standard dose was 40mg in the morning (but after day 4 this could be reduced to 20mg, and after week 3 it could be increased to 60 or 80mg daily depending on side effects and efficacy)</t>
  </si>
  <si>
    <t xml:space="preserve">standard dose was 150mg at bedtime (but participants started with 100mg for day 1-4, then the dose could remain at 100mg if needed rather than increase to the standard dose, and after week 3 could be raised to 200 or 250mg depending on efficacy).  </t>
  </si>
  <si>
    <t>1 week placebo washout, then 60mg/day by day 4.  Dose could then be increased to a maximum of 80mg/day.</t>
  </si>
  <si>
    <t>1 week placebo washout, then 125mg/day by day 4.  Dose could then be increased to a maximum of 300mg/day</t>
  </si>
  <si>
    <t>Not specified</t>
  </si>
  <si>
    <t>Patients were given between 100-300mg/day of study medication in divided doses</t>
  </si>
  <si>
    <t>Reimherr 1990</t>
  </si>
  <si>
    <t>4-14 day placebo washout. During initial 3 weeks titration took place at weekly intervals. 50, 100, 200mg once each day. Dosage depended on patient tolerability.  An optimum dose was identified for each patient which was then maintained for the remaining 5 weeks.</t>
  </si>
  <si>
    <t>4-14 day placebo washout. During initial 3 weeks titration took place at weekly intervals. 50, 100, 150mg once each day. Dosage depended on patient tolerability.  An optimum dose was identified for each patient which was then maintained for the remaining 5 weeks.</t>
  </si>
  <si>
    <t>Silverstone 1999</t>
  </si>
  <si>
    <t>20mg dose for 13 days.  Doses could be increased thereafter to 40mg on day 14 and then 60mg on day 28.  From day 28 doses were maintained from 20-60mg/day.</t>
  </si>
  <si>
    <t>One 20mg capsule/day with placebo tablets</t>
  </si>
  <si>
    <t>One placebo capsule resembling fluoxetine and 4-7 placebo tablets resembling ABT-200</t>
  </si>
  <si>
    <t>Wernicke1987</t>
  </si>
  <si>
    <t>Wernicke1988</t>
  </si>
  <si>
    <t>20mg fixed dose further details NR</t>
  </si>
  <si>
    <t>40mg fixed dose, further details NR</t>
  </si>
  <si>
    <t>Face-to-face</t>
  </si>
  <si>
    <t>Mixed</t>
  </si>
  <si>
    <t>Exercise: 3 sessions/week from initially 45minutes rising to 60 minutes. Pjarm: Fluoxetine 20mg/day</t>
  </si>
  <si>
    <t>Twice/ week for 32 sessions lasting 1.5hours, 3-10 participants per group.</t>
  </si>
  <si>
    <t>Three times/week for 36 sessions</t>
  </si>
  <si>
    <t>Up to 12 sessions on a weekly basis</t>
  </si>
  <si>
    <t>Moderate intensity at least 5 days/week or of vigorous intensity
a minimum of 3 days/week. Target duration is to accumulate
at least 30 min/day of moderate-intensity activity, in bouts of at
least 10 min each or continuous vigorous activity for at least
20 min/day.</t>
  </si>
  <si>
    <t>3-times-weekly, one-hour-long group intervention
on Monday, Wednesday, and Friday evenings.</t>
  </si>
  <si>
    <t>Combination - Mirtazapine + Paroxetine</t>
  </si>
  <si>
    <t>Clarke 2005</t>
  </si>
  <si>
    <t>Selmi 1990</t>
  </si>
  <si>
    <t>2009 guideline</t>
  </si>
  <si>
    <t>CC</t>
  </si>
  <si>
    <t>Depression scores on the SCL-9O-R at or above the 65th percentile for psychiatric outpatients; Beck Depression Inventory scores of 16 or above; current Research Diagnostic Criteria (RDC) diagnoses of
major, minor, or intermittent depressive disorder based on a modified version of the Schedule for Affective Disorders and Schizophrenia (SADS)</t>
  </si>
  <si>
    <t>Computer-administered CBT: 28.9 (SD4.9)
Therapist-administered CBT: 24.7 (SD4.3)
Control: 30.9 (SD3.9)</t>
  </si>
  <si>
    <t>Computer-administered CBT: 58% female
Therapist-administered CBT: 67% female
Control: 67% female</t>
  </si>
  <si>
    <t>"All were non-minorities"</t>
  </si>
  <si>
    <t>Duration of the current depressive episode: &lt;=6 months for 18 patients, 6 months to 3 years for 10, more than 3 years for 8; 28 participants were classified as chronically depressed, 25 had major depressive disorder, 4 had minor depressive disorder, 7 had from 2 to 9 episodes of intermittent depression, 1 was experiencing a first episode; 27 had had previous psychotherapy</t>
  </si>
  <si>
    <t>6 weeks intervention, 2 months FU</t>
  </si>
  <si>
    <t>"Informed consent and randomization procedures were administered."</t>
  </si>
  <si>
    <t>Stated that there were no drop-outs for any of the comparison groups</t>
  </si>
  <si>
    <t>BDI, HAM-D, SCL-90-R depression scale, SLR-90-R global symptoms scale, Automatic Thoughts Questionnaire</t>
  </si>
  <si>
    <t>Assessments at baseline, end of treatment, at 2 month FU</t>
  </si>
  <si>
    <t>Supported in part by NIMH grant MH-16464</t>
  </si>
  <si>
    <t>Selmi, P.M., Klein, M.H., Greist, J.H., Sorrell, S.P., Erdman, H.P. (1990) Computer-administered cognitive behavioral therapy for depression. American Journal of Psychiatry, 147(1), 51-56.</t>
  </si>
  <si>
    <t>Beutler 1991</t>
  </si>
  <si>
    <t>RW</t>
  </si>
  <si>
    <t>a) a Diagnostic and Statistical Manual of Mental Disorders (3rd ed. DSM-III: American Psychiatric Association, 1980) diagnosis of major depressive disorder (MDD) that was based on a clinical interview by a trained graduate student, clinical psychologist or psychiatrist and validated by a standardized computer interactive administration of the Diagnositic Interview Schedule (DIS; Robins, Helzer, Croughan &amp; Ratcliff, 1981), b) a score of 16 or more ont eh 17 item version (21 item extrapolated equivalent score of 20) of the Hamilton Rating Scale for Depression (HRSD), c) willingness to discontinue other pharmacological and psychological treatmetn for the duration of the treatment phase of the study</t>
  </si>
  <si>
    <t>a) co existing bipolar or psychotic disorder, b) coexisting substance abuse disorder, c) evidence of organicity d) suicidal gestrures within the previous 6 months and c) a coesisting medical codition that was jusdged by psychiatric an dmedical review potentially to effect depressive symptoms.</t>
  </si>
  <si>
    <t>≧16 on 17 item version (equivalent of 20 on the 21 item)</t>
  </si>
  <si>
    <t>Mean 46.76, SD 13.15, range 22-76 years</t>
  </si>
  <si>
    <t>"15 Ss from the sample of 63 were on psychoactive medication at the time they contacted us. These Ss were withdrawn from psychoactive medication during a 3 week drug washout period before being assigned to treatment".</t>
  </si>
  <si>
    <t>Not described</t>
  </si>
  <si>
    <t>No description given</t>
  </si>
  <si>
    <t>No blinding described.</t>
  </si>
  <si>
    <t>"Therapists were kept blind to patient dimensions and as much as possible to the hypotheses guiding the study"</t>
  </si>
  <si>
    <t>No description of blinding given</t>
  </si>
  <si>
    <t>Available case, LOCF</t>
  </si>
  <si>
    <t>BDI, GSI, HRSD. No results of the BLRI or WAI found</t>
  </si>
  <si>
    <t>"Measures Used… The Beck Depression Inventory… The Global Severity Index… Hamilton Rating Scale for Depression…in addition to the outcome measures, two measures of relationship qualities were used to validate the equivalence of treatments on non specific processes that are related to outcome. The Barrett Lennard Relationship Inventory (BLRI)...The Working Alliance Inventory (WAI)".</t>
  </si>
  <si>
    <t>The National Institute of Mental Health Grant MH39859</t>
  </si>
  <si>
    <t>L.E. Beutler, D. Engle, D. Mohr, R. J. Daldrup, J. Bergan, K. Meredith and W. Merry.</t>
  </si>
  <si>
    <t>Bowman 1995</t>
  </si>
  <si>
    <t>Home</t>
  </si>
  <si>
    <t>None described.</t>
  </si>
  <si>
    <t>at least mild</t>
  </si>
  <si>
    <t>No blinding described</t>
  </si>
  <si>
    <t>Completers analysis</t>
  </si>
  <si>
    <t>None described</t>
  </si>
  <si>
    <t>Brown 1984</t>
  </si>
  <si>
    <t>HB</t>
  </si>
  <si>
    <t>RDC for major, minor, or intermittent depressive disorder</t>
  </si>
  <si>
    <t>exclusion criteria were intended to be minimal given the educational philosophy of the treatment approach. Individuals receiving concurrent treatment for depression and other problems were not excluded and concurrent treatment was strongly recommended to participants who were considered to pose a serious suicidal risk by the intake interviewer.</t>
  </si>
  <si>
    <t>70% female</t>
  </si>
  <si>
    <t xml:space="preserve">22 were in curent treatment for depression. </t>
  </si>
  <si>
    <t>Participants were randomly assigned</t>
  </si>
  <si>
    <t>No information</t>
  </si>
  <si>
    <t>Blinding of participats not reported, but participants would have been aware of mode and format of therapy received</t>
  </si>
  <si>
    <t>Blinding of providers not reported, but therapists would have been aware of mode and format of therapy they delivered</t>
  </si>
  <si>
    <t>completers</t>
  </si>
  <si>
    <t>N/a</t>
  </si>
  <si>
    <t xml:space="preserve">Completer analysis was undertaken. </t>
  </si>
  <si>
    <t>BDI, CES-D, Domains of Satisfaction Scale</t>
  </si>
  <si>
    <t>Post hoc analysis, the publication reports a subsample of participants with unipolar depression.</t>
  </si>
  <si>
    <t>Supported in part by research grant from the National Institute of Mental Health</t>
  </si>
  <si>
    <t>Brown RA, Lewinsohn PM. A psychoeducational approach to the treatment of depression: Comparison of group, individual, and minimal contact procedures. Journal of Consulting &amp; Clinical Psychology 1984;52(5):774-783</t>
  </si>
  <si>
    <t>Landreville 1997</t>
  </si>
  <si>
    <t>Volunteers recruited through the media, practitioners and social service professionals. 55 years of age or older at intake, achieving a minimum score of 11 on the Geriatric Depression Scale (GDS), having one or more disabilities in activities of daily livings, instrumental activities of daily living or mobility, living in the community in independent living situations, not exhibiting evidence of psychosis, alcoholism, immediate suicidal risk, or bipolar disorder, not having an illness known to cause depressive symptoms (e.g. hyperthyroidism), not exhibiting evidence of significant cognitive impairment, as indicated by a a score of at least 24 on the Mini Mental State Examination, not currently in psychotherapy, and not currently on medication for depression or stabilized on medication for a minimum of 3 months. Subsample taken from a larger study on bibliotherapy using those who met the criteria for a depressive disorder (IDD major depressive episode according to the then current DSM-III_R criteria, or minor depressive disorder according to the DSM-IV).</t>
  </si>
  <si>
    <t>Bibliotherapy and waitlist groups respectively: 71.80 (SD5.65), 72.15 (SD 7.05)</t>
  </si>
  <si>
    <t>Bibliotherapy and waitlist groups respectively: 90%, 85%</t>
  </si>
  <si>
    <t>Bibliotherapy and waitlist groups respectively: duration of disability mean (SD): 108.70 (115.91, 147.69 (260.79)</t>
  </si>
  <si>
    <t>"randomly asssigned"</t>
  </si>
  <si>
    <t>No information given</t>
  </si>
  <si>
    <t>"Because depression can bias the self-assessment of fimctional abilities, we obtained independent evaluations from the subject as well as a significant other person, such as a close family member or friend. This significant other person was told that the subject was participating in a study on adjustment to physical disability but was not informed that the subject was being treated for depression... results presented in this paper are based on the data from the significant other person". No blinding.</t>
  </si>
  <si>
    <t>No drop outs described in text, n values indicate ITT.</t>
  </si>
  <si>
    <t>as per methods. Post hoc analyses of those meet ing BDI ≦11 and those not meeting the MDD or minor depression diagnostic criteria.</t>
  </si>
  <si>
    <t>"severity of depressive symptoms was measured using the IDD, the GDS and the Beck Depression Inventory…21 items…functional abilities were assessed using items taken from the Functional Autonomy Measurement System (FAMS)… ADLS, IADLs"</t>
  </si>
  <si>
    <t>Landreville P. Effects of cognitive bibliotherapy for depressed older adults with a disability. Clinical Gerontologist 17(4):35-55, 1997.</t>
  </si>
  <si>
    <t>Scogin 1987</t>
  </si>
  <si>
    <t>HAM-D</t>
  </si>
  <si>
    <t>mild or moderate</t>
  </si>
  <si>
    <t>Scogin F, Hamblin D, Beutler L. Bibliotherapy for depressed older adults: a self-help alternative. Gerontologist 1987;27:383-387.</t>
  </si>
  <si>
    <t>Brown 2004</t>
  </si>
  <si>
    <t>Self referral</t>
  </si>
  <si>
    <t>Leisure centre</t>
  </si>
  <si>
    <t>Responders to the publicity material on the workshop (aim to of helping participants improve their self confidence and so reduce their depression)</t>
  </si>
  <si>
    <t xml:space="preserve">NR, 35-44yrs was 35% </t>
  </si>
  <si>
    <t xml:space="preserve">No depression (BDI score 0-9) n=17, Mild depression (BDI score 10-18)n=34, moderate/severe (BDI score 19-29) n=40, extremely severe depression (BDI score 30-63) n=21 </t>
  </si>
  <si>
    <t>"the experimental and control groups did not differ in background sociodemographic details or scores at baseline.</t>
  </si>
  <si>
    <t>"computerised random numbers"</t>
  </si>
  <si>
    <t>"randomly allocated, using computerised random numbers to experimental and control groups. A research worker who was not part of the clinical team carried out the randomisation process and informed participants by post of the workshop to which they had been allocated".</t>
  </si>
  <si>
    <t xml:space="preserve">No blinding described </t>
  </si>
  <si>
    <t>Completers and ITT with LOCF</t>
  </si>
  <si>
    <t>41 drop outs (34%), 20 in experimental group (33.3%), and 21 in control group (35%)</t>
  </si>
  <si>
    <t>BDI, GHQ-12, RSES, STAI</t>
  </si>
  <si>
    <t>"outcome variables were: the Beck Depression Inventory (BDI)… Spielberger's State-Trait Anxiety Inventory (STAI)…12 item General Health Questionnaire (GHQ-12)… the Rosenberg Self-Esteem Scale"</t>
  </si>
  <si>
    <t>"None" declaration of interest</t>
  </si>
  <si>
    <t>Guy's and St Thomas' Charitable Foudnation funded the study</t>
  </si>
  <si>
    <t>Brown, J. S., Elliott, S. A., Boardman, J., Ferns, J., &amp; Morrison, J. (2004) Meeting the unmet need for depression services with psycho-educational self-confidence workshops: preliminary report.
British Journal of Psychiatry, 185, 511-515.</t>
  </si>
  <si>
    <t>Floyd 2004</t>
  </si>
  <si>
    <t>Community</t>
  </si>
  <si>
    <t>≧10</t>
  </si>
  <si>
    <t>68 (range 60-80)</t>
  </si>
  <si>
    <t>17% history of psychiatric hospitalization. Most common pretreatment diagnosis major depressive episode, 70% was either chronic or a recurrent episode</t>
  </si>
  <si>
    <t>26% currently taking antidepressants</t>
  </si>
  <si>
    <t>41% married, 43% were living alone. "There were no significant differences beteen treatment conditions (immediate or delayed) or between the treatments (bibilotherapy or individual psychotherapy) for the demographic variables".</t>
  </si>
  <si>
    <t>"randomly assigned to one of three conditions". Those in the delayed treatment group after 4 weeks of waiting they were "randomly assigned to one of the two treatments"</t>
  </si>
  <si>
    <t>No mention of blinding</t>
  </si>
  <si>
    <t>Completers analysis and ITT LOCF</t>
  </si>
  <si>
    <t xml:space="preserve">"Primary depression severity measures were the Hamilton Rating Scale for Deprssion (HRSD) and the Geriatric Depression Scale (GDS)… Brief Symptom Inventory was used in this study to provide an indication of overall pathology. </t>
  </si>
  <si>
    <t>Floyd, M., Scogin, F., McKendree-Smith, N. L., Floyd, D. L. &amp; Rokke, P. D. (2004) Cognitive Therapy for depression: A comparison of individual psychotherapy and bibliotherapy for depressed
older adults. Behavior Modification, 28, 297-318.</t>
  </si>
  <si>
    <t>Geisner 2006</t>
  </si>
  <si>
    <t>University students/home</t>
  </si>
  <si>
    <t>Aged 18 or older students, score of 14 or more on the BDI</t>
  </si>
  <si>
    <t>≧14</t>
  </si>
  <si>
    <t>19.28 (SD 1.97)</t>
  </si>
  <si>
    <t>1 month</t>
  </si>
  <si>
    <t>"computerized random number generator. Randomization procedures were completed by the first author."</t>
  </si>
  <si>
    <t>"computerised number generator"</t>
  </si>
  <si>
    <t xml:space="preserve">No mention of blinding </t>
  </si>
  <si>
    <t>BDI, DDS, Hopelessness scale, coping</t>
  </si>
  <si>
    <t>"BDI… in addition we included the The DSM-IV based Depression Scale (DDS)… The Self Help Scale (SDS)… Hopelessness Scale (HS)"</t>
  </si>
  <si>
    <t>Supported in part by Grant T32AA07455 from the National Institute on Alchohol Abuse and Alchoholism and by support from the Stanley Foundation</t>
  </si>
  <si>
    <t>Geisner, I. M., Neighbors, C., &amp; Larimer, M. E. (2006) A randomized clinical trial of a brief, mailed intervention for symptoms of depression. Journal of Consulting &amp; Clinical Psychology, 74, 393-
399.</t>
  </si>
  <si>
    <t>Lovell 2008</t>
  </si>
  <si>
    <t>LS</t>
  </si>
  <si>
    <t>Inclusion criteria were age 17 and over, with mild to moderate depression, scoring 14–28 on the BDI-II, and consenting to participate. Due to recruitment difficulties early in the
trial, the inclusion criterion on the BDI-II was eventually increased to an upper limit of 45.</t>
  </si>
  <si>
    <t>Patients were excluded if they were in current psychological treatment for depression (e.g. brief psychological therapy), had suicidal intent, post-natal depression, bereavement reaction, or primary drug or alcohol dependence. Current antidepressant use was not an exclusion criterion</t>
  </si>
  <si>
    <t>upper limit of 45</t>
  </si>
  <si>
    <t>mild to moderate</t>
  </si>
  <si>
    <t>mean=37.6 (SD=12.4), range: 19–63</t>
  </si>
  <si>
    <t>74.1%</t>
  </si>
  <si>
    <t>93.1%</t>
  </si>
  <si>
    <t>All but one patient in self-guided intervention had (not reported how many) previous episodes of depression; some had received no treatment; others had been prescribed
medication or seen a health professional</t>
  </si>
  <si>
    <t>randomisation with minimisation by age, gender and severity of depression</t>
  </si>
  <si>
    <t>"To ensure concealment of allocation, the researcher making judgements of eligibility contacted a central randomisation service by telephone to receive the allocation"</t>
  </si>
  <si>
    <t>not described</t>
  </si>
  <si>
    <t>unclear</t>
  </si>
  <si>
    <t>ITT(no further information)</t>
  </si>
  <si>
    <t>it is stated that missing outcome data were not imputed. It contradicts with the initial statement "Data were analysed on an intention to treat basis"</t>
  </si>
  <si>
    <t>symptoms of depression (BDI-II, primary outcome), secondary ones: COREOM for psychological distress; PHQ-9 for depression severity; SAS-SR for social function; economic outcomes</t>
  </si>
  <si>
    <t>All planned outcomes were reported</t>
  </si>
  <si>
    <t>free of other biases (no interim analysis, baseline characteristics balanced on average)</t>
  </si>
  <si>
    <t>Lovell K, Bower P, Richards D, Barkham M, Sibbald B, Roberts C, Davies L, Rogers A, Gellatly J, Hennessy S. Developing guided self-help for depression using the Medical Research Council complex interventions framework: a description of the modelling phase and results of an exploratory randomised controlled trial. BMC Psychiatry. 2008 Nov 24;8:91. doi: 10.1186/1471-244X-8-91</t>
  </si>
  <si>
    <t>Adults attending seven general practices in Glasgow, UK with a BDI-II score of $14</t>
  </si>
  <si>
    <t>a simple exclusion algorithm based on the BDI-II scoring was adopted using cut-off points chosen by the authors. Patients with active suicidal intent (scoring 2 or more on the BDIII
suicidal thoughts item) were excluded as such patients need more than GCBT-SH or TAU. Also excluded were those who were unable to use the materials because of impaired concentration and motivation (scoring 7 or more on the combined BDI-II items for energy, concentration difficulty and tiredness – items 15, 19 and 20) as they would experience difficulty in using the written materials effectively.</t>
  </si>
  <si>
    <t>Self-help: mean=40.4(SD=13,9), as usual: mean=43.1(SD=14.2)</t>
  </si>
  <si>
    <t>Self-help=73%, as usual=63.6%</t>
  </si>
  <si>
    <t>using antidepressants at baseline in as usual: 87/140 (62.1%) compared to 77/141 (54.6%) in self-help</t>
  </si>
  <si>
    <t>4 months</t>
  </si>
  <si>
    <t>"patients were randomised using an automated remote telephone system to the GSH-CBT or TAU groups. The referring clinician was informed about whether patients were eligible, whether they entered the study and of their score on the BDI-II suicide screening question."</t>
  </si>
  <si>
    <t>ITT (BOCF) and completers</t>
  </si>
  <si>
    <t>"Analyses were initially carried out using only those subjects with available data. Additional analyses of BDI-II and CORE-OM total score were conducted after imputing missing values as equal to the baseline value"; "Deterioration using the BDI-II score at month 4 compared to baseline was 25.5% (TAU) and 4.0% (GCBT-SH), and at 12 months 25.5% (TAU) and 8.2% (GCBT-SH)." Dropour rate in considerable and has been adressed using BOCF, a dubious approach for its assumptions</t>
  </si>
  <si>
    <t>All outcomes mentioned in the methods have been reported in the results</t>
  </si>
  <si>
    <t>Overall groups are balanced in baseline characteristics</t>
  </si>
  <si>
    <t>The authors acknowledge the Chief Scientist Office and National Health Service Greater Glasgow and Clyde for funding and supporting this study Ref CZH/4/61. The funders had no role in study design, data collection and analysis, decision to publish, or preparation of the manuscript</t>
  </si>
  <si>
    <t>Williams C, Wilson P, Morrison J, McMahon A, Walker A, Allan L, McConnachie A, McNeill Y, Tansey L. Guided self-help cognitive behavioural therapy for depression in primary care: a randomised controlled trial. PLoS One. 2013;8(1):e52735. doi: 10.1371/journal.pone.0052735.</t>
  </si>
  <si>
    <t>≧16</t>
  </si>
  <si>
    <t>Covi 1987</t>
  </si>
  <si>
    <t>Age 18 to 70 years; primary major depression (Research Diagnostic Criteria), at least 20 on the BDI, at least 14 on the first 17 items of HAM-D</t>
  </si>
  <si>
    <t>Bipolar affective disorders, drug and alcohol abusers, serious suicidal risk</t>
  </si>
  <si>
    <t>43.8 years</t>
  </si>
  <si>
    <t>60% female</t>
  </si>
  <si>
    <t>93% Caucasian</t>
  </si>
  <si>
    <t>77% had prior treatment for emotional disorders, 75.7% had prior episodes of depression, 12.9% had previous hospitalisation for emotional disorders, 61.4% had previous psychotropic drug treatment</t>
  </si>
  <si>
    <t>RDC classification: 74.3% recurrent unipolar major depression, 57.1% endogenous</t>
  </si>
  <si>
    <t>14 weeks main interventions, FU after 12 months</t>
  </si>
  <si>
    <t>"Ninety patients were randomized after the initial evaluation into one of three group treatments."</t>
  </si>
  <si>
    <t>"The independent evaluator was kept blind to the randomized treatment assignments"</t>
  </si>
  <si>
    <t>NR but looks like completers only were analysed</t>
  </si>
  <si>
    <t>"Twenty-four subjects were initially assigned to TRAD (three groups), 32 to CBT (four groups), and 34 to CBT + IMI (four groups). There was no significant disproportional treatment-related attrition tested over the three treatments or tested by combining the CBT conditions against the TRAD condition (chi2 = 1.45 and 1.55, respectively)."
From results tables, 27/32 were analysed in the CBT group (84%), 23/34 in the CBT + IMI group (68%), and 20/24 (83%) in the TRAD group</t>
  </si>
  <si>
    <t>BDI, HAM-D, 7-point physician-rated Hopkins Symptom Checklist (SCL-90-Dr), physician-rated Global Improvement Scale (GIS-Dr), patient-rated Global Improvement Scale (GIS-Pt)</t>
  </si>
  <si>
    <t>"The independent evaluator […] after the initial evaluation saw the subjects at monthly intervals (four active phase evaluations). […] Patients' self-ratings consisted of the BDI, the SCL-90, and the Global Improvement Scale (GIS-Pt Lipman et al. 1986)."</t>
  </si>
  <si>
    <t>National Institute of Mental Health</t>
  </si>
  <si>
    <t>Covi L, Lipman RS. Cognitive behavioral group psychotherapy combined with imipramine in major depression. Psychopharmacol Bull 1987;23(1):173-176.</t>
  </si>
  <si>
    <t>Gallagher 1982</t>
  </si>
  <si>
    <t>Referral + Screening</t>
  </si>
  <si>
    <t>age greater than 55, RDC diagnosis of current defniite episode of non-psychotic major depressive disorder, no evidence of current suicidal risk, scores greater than 17 on the BDI and greater than 14 on the HRSD at the time of entry to the study, minimal evidence of additional concurrent psychopathology (e.g. alcoholism or bipolar depressive disorder_ and willingness to be treated in psychotherapy alone.</t>
  </si>
  <si>
    <t>HAMD and BDI</t>
  </si>
  <si>
    <t>&gt;17 BDI, &gt;14 HAMD</t>
  </si>
  <si>
    <t>For cognitive, behavioural and brief relational groups respectively: 68.3 (7.7), 66.0 (5.7), 69.0 (4.8</t>
  </si>
  <si>
    <t>For cognitive, behavioural and brief relational groups respectively:60%, 90%, 80%</t>
  </si>
  <si>
    <t>For cognitive, behavioural and brief relational groups respectively: 100%, 80%, 100%</t>
  </si>
  <si>
    <t>"all clients were depresed for at least three months prior to treatment; a substantial number were depressed for at least one year." For cognitive, behavioural and brief relational groups respectively: duration of depressive episode: &lt;1 year n=4, n=2, n=3, 1-2 years: n=3, n=1, n=2, &gt;2 years: n=3, n=7, n=5. RDC endogenous subtype: n=5, n=4, n=6. Previous hospitalizations: n=3, n=3, n=3</t>
  </si>
  <si>
    <t>"randomly assigned"</t>
  </si>
  <si>
    <t>Completers</t>
  </si>
  <si>
    <t>HRSD, BDI, Zung SDS</t>
  </si>
  <si>
    <t>"HRSD was administered by independent evaluators; clients completed the BDI and Zung Slef-Rating Depression Scale (SDS)."</t>
  </si>
  <si>
    <t>Supported by the National Institute of Mental Health</t>
  </si>
  <si>
    <t>Gallagher DE, Thompson LW. Treatment of major depressive disorder in older adult outpatients with brief psychotherapies. Psychother Theory Res Pract 1982;19(4):482-490.</t>
  </si>
  <si>
    <t>No description</t>
  </si>
  <si>
    <t>Miller 1989</t>
  </si>
  <si>
    <t>Miller IW, Norman W, Keitner G, Bishop SB, Dow MG. Cognitive-behavioral treatment of depressed inpatients. Behav Ther 1989;20:25-47.</t>
  </si>
  <si>
    <t>All planned outcomes have been reported</t>
  </si>
  <si>
    <t>HRSD17</t>
  </si>
  <si>
    <t>Scott 1992</t>
  </si>
  <si>
    <t>Patients between 18 and 65 years about to start treatment for depressive illness, referred by GP; patients had to meet the DSM-III criteria for major depressive episode: dysphoric mood accompanied by at least four biological features of depression, such as poor appetite, sleep difficulty, loss of energy, psychomotor changes, or impaired concentration for at least two weeks</t>
  </si>
  <si>
    <t>Presence of delusions, depression secondary to schizophrenia, marked suicidal risk, and a recent history of alcohol or drug abuse</t>
  </si>
  <si>
    <t>DSM-III</t>
  </si>
  <si>
    <t>Major depressive episode</t>
  </si>
  <si>
    <t>Amitryptiline: 30.6 (SD10.8)
CT: 28.8 (SD8.1)
Social work counselling: 36.2 (SD14.2)
GP care: 31.6 (SD10.7)</t>
  </si>
  <si>
    <t>Amitryptiline: 61% female
CT: 83% female
Social work counselling: 83% female
GP care: 73% female</t>
  </si>
  <si>
    <t>Amitryptiline: previous treated episode in n=8 (26%)
CT: previous treated episode in n=2 (7%) (p&lt;0.5 vs SW and GP)
Social work counselling: previous treated episode in n=12 (40%)
GP care: previous treated episode in n=10 (33%)</t>
  </si>
  <si>
    <t>Amitryptiline: median length of episode 13.5 weeks
CT: median length of episode 18.0 weeks
Social work counselling: median length of episode 12.0 weeks
GP care: median length of episode 10.0 weeks
Also reports on cohabiting, social class, work status, 1st degree relative with depression, concurrent medical illness</t>
  </si>
  <si>
    <t>"Eligible patients who gave consent were randomly allocated to treatment using a system of sealed envelopes prepared before the study began. Once 30 patients had been allocated to any one treatment the lay coordinator ignored further allocation to that treatment and opened one or more further envelopes until one of
the three other treatments came up and so on. This procedure was involved in the allocation of the last seven patients."</t>
  </si>
  <si>
    <t>"Raters were blind to treatment allocation at week 0, but it is likely that patients made them aware of their treatment at later meetings."</t>
  </si>
  <si>
    <t>ITT/drop-outs classified as "not recovered"</t>
  </si>
  <si>
    <t>"An "intention to treat" analysis was used in the comparison of recovery rates that is, patients who refused to continue treatment were classified as "not recovered"." ITT analysis included patients having started treatment.
121 patients randomised, 7 patients refused treatment after randomisation (5 in amitryptiline group), 8 patients refused to continue specialist treatment (6 in cognitive therapy group)</t>
  </si>
  <si>
    <t>HAM-D, medication adherence, costs</t>
  </si>
  <si>
    <t>"Patients were interviewed by independent trained raters on the day they started treatment (week 0) and then after four and 16 weeks. [...] At each assessment the severity of depression was recorded by the rater using the Hamilton rating scale for depression."</t>
  </si>
  <si>
    <t>Health Services Research Committee of the Scottish Home and Health Department</t>
  </si>
  <si>
    <t>Scott AIF, Freeman CPL. Edinburgh primary care depression study: treatment outcome, patient satisfaction and cost after 16 weeks. Br Med J 1992;304:883-887.</t>
  </si>
  <si>
    <t>Scott 1997</t>
  </si>
  <si>
    <t>Age 18 to 65 years; identified as depressed by GP and referred to research team; meeting DSM-III-R criteria (American Psychiatric Association, 1987) for major depressive disorder, with a Beck Depression Inventory score of 20 or more and a depressive episode of less than two years duration</t>
  </si>
  <si>
    <t>Bipolar disorder, organic brain damage, psychotic symptoms, dysthymic disorder (by definition, a depression of more than two years), depression secondary to non-affective psychiatric illness, previous exposure to cognitive therapy, being a non-reader, inability to give informed consent</t>
  </si>
  <si>
    <t>Major depressive disorder</t>
  </si>
  <si>
    <t>41 (SD10.4)</t>
  </si>
  <si>
    <t>66.7% women</t>
  </si>
  <si>
    <t>60.4% had a previous history of depression</t>
  </si>
  <si>
    <t>Mean length of illness 8.6 months</t>
  </si>
  <si>
    <t>7 weeks intervention, FU at 2, 6, 12 months</t>
  </si>
  <si>
    <t>"The randomisation procedure was stratified according to gender, and to severity (BDI &lt; 30 or &gt; 30) and chronicity (duration &gt; 12 months or &lt; 12 months) of the depression."</t>
  </si>
  <si>
    <t>NR, results table suggests per-protocol analysis only</t>
  </si>
  <si>
    <t>analysis NR; by end of intervention, 33% had dropped out of the control group and 25% out of the CT group; at the end of FU, 66% had dropped out of the control group and 33% out of the CT group</t>
  </si>
  <si>
    <t>BDI, HAM-D</t>
  </si>
  <si>
    <t>Scott C, Tacchi MJ, Jones R, Scott J. Acute and one-year outcome of a randomised controlled trial of brief cognitive therapy for major depressive disorder in primary care. British Journal of Psychiatry 1997;171:131-134.</t>
  </si>
  <si>
    <t>DSM-IV</t>
  </si>
  <si>
    <t>David 2008</t>
  </si>
  <si>
    <t>Romania</t>
  </si>
  <si>
    <t>site of the research was Babes Bolyai University</t>
  </si>
  <si>
    <t>"(see also Jacobson et al., 1996)…concurrent psychiatric disorders (i.e. bipolar or psychotic subtypes of depression, panic disorder, current substance abuse, past or present schizophrenia or schizophreniform disorder, organic brain syndrome, or mental retardation), concurrent form of psychotherapy, who were receiving psychotripic medication, or who needed to be hospitalized because of imminent suicide potential or psychosis"</t>
  </si>
  <si>
    <t>DSM-IV, BDI and HAMD</t>
  </si>
  <si>
    <t>Criteria for MDD, BDI score ≧20 and HAMD ≧14</t>
  </si>
  <si>
    <t>For REBT, CBT and Pharmacotherapy respectively: 35 (13), 39 (10), 37 (2) years</t>
  </si>
  <si>
    <t>For REBT, CBT and Pharmacotherapy respectively: 53%, 54%, 55%</t>
  </si>
  <si>
    <t>For REBT, CBT and Pharmacotherapy respectively: 3.6 (4.9), 4 (4.3), 3.9 (4.8)</t>
  </si>
  <si>
    <t>For REBT, CBT and Pharmacotherapy respectively: dysthymia 10, 8, 7</t>
  </si>
  <si>
    <t>"the REBT and CT treatment fidelity was assess by "blind" raters"."masking was maintained for the measures by means of independent evaluators. Except for the assessment pahse independent evaluators were physically isolated from patients, data and treating clinicians. Specific instructions were provided to the patients, therapists and the independent evaluators not to disclose treatmetn assignments."</t>
  </si>
  <si>
    <t>ITT with LOCF, completers</t>
  </si>
  <si>
    <t>151/170 completers, overall drop out 17%. REBT 8.8%,  CBT8.9%, pharma 14% at 16 weeks, 16% REBT, 13% CBT, 18% pharma</t>
  </si>
  <si>
    <t>HAMD, BDI, response, remission, relapse, AEs</t>
  </si>
  <si>
    <t>"These organizations had no role in the design and implementation of the study, data analysis, or the authorship of the manuscript."</t>
  </si>
  <si>
    <t>Funding support was provided by the Albert Ellis Institute, USA (Grant No. 113 to Dr. Daniel David; 2001–2004); the National Council for Research (Grant No. 33374 to Dr. Daniel David; 2004–2006); the Romanian Center for Cognitive and Behavioral Psychotherapies (Grant No. 9 to Dr. Daniel David). These organizations had no role in the design and implementation of the study, data analysis, or the authorship of the manuscript.</t>
  </si>
  <si>
    <t>David, D., Szentagoti, A., Lupu, V., &amp; Cosman, D. (2008) Rational emotive behaviour therpay, cognitive therapy, and medication in the treatment of major depressive disorder: A randomised clinical trial, posttreatment outcomes, and six-month follow-up. Journal of Clinical Psychology, 64, 728-746.</t>
  </si>
  <si>
    <t>Luty 2007</t>
  </si>
  <si>
    <t>Patients were excluded if there was a history of mania (bipolar I disorder), schizophrenia, major physical illness that could interfere with assessment or treatment, current alcohol or drug dependence of moderate or greater severity (if it was considered to be the current principal diagnosis) or severe antisocial personality disorder, or if the patient had failed to respond to a recent (within 1 year) adequate trial of either of the intervention therapies.</t>
  </si>
  <si>
    <t>MADRS, HDRS, MSE</t>
  </si>
  <si>
    <t>IPT: mean=35.2 (SD=10.5), CBT: mean=35.2 (SD=10.0)</t>
  </si>
  <si>
    <t>IPT = 76%, CBT = 69%</t>
  </si>
  <si>
    <t xml:space="preserve">17 weeks </t>
  </si>
  <si>
    <t>"Patients were randomised to the two therapeutic interventions in a 1:1 ratio based on a computerised randomisation sequence of permutated blocks of size 20"</t>
  </si>
  <si>
    <t>"Allocation of patients was performed by a person independent of the study."</t>
  </si>
  <si>
    <t>ITT (LOCF)</t>
  </si>
  <si>
    <t>"[…] the last medication-free depression severity rating was used as the measure of efficacy for the intention-to-treat analysis (last observation carried forward)"</t>
  </si>
  <si>
    <t>All planned outcomes are reported</t>
  </si>
  <si>
    <t>"the statisticians were unaware of therapy allocation. Pre-intervention demographic and clinical variables were compared between groups"</t>
  </si>
  <si>
    <t>Luty SE, Carter JD, McKenzie JM, Rae AM, Frampton CM, Mulder RT, Joyce PR. Randomised controlled trial of interpersonal psychotherapy and cognitive-behavioural therapy for depression. Br J Psychiatry. 2007 Jun;190:496-502</t>
  </si>
  <si>
    <t>modified ITT</t>
  </si>
  <si>
    <t>O'Leary 1990</t>
  </si>
  <si>
    <t>ICD-10</t>
  </si>
  <si>
    <t>Referral and screening</t>
  </si>
  <si>
    <t>Meet Research Diagnostic Criteria for a current episode of definite major depressive disorder (with the additional criterion that the required symptoms had to be present for at least the previous 2 weeks) and had to have a score of 14 or greater on an amended version of the 17 item Hamilton Rating Scale for Depression (HRSD). (The amended scale includes items for hypersomnia, hyperphagia, and weight gain.)</t>
  </si>
  <si>
    <t>"specific additional psychiatric disorders (definite bipolar II and probable or definite bipolar I, panic disorder, alcoholism, drug use  disorder, antisocial personality disorder, Briquet's syndrome and Research Diagnostic Criteria diagnosis of major depressive disorder, psychotic subtype), two or more schizotypal features, history of schizophrenia, organic brain syndrome, mental retardation, concurrent treatment, presence of specific physical illness or other medical contraindications for the use of imipramine and presence of a clincial state inconsistent with participating in the research protocol e.g. current active suicide potential or need for immediate treatment"</t>
  </si>
  <si>
    <t xml:space="preserve">RDC for a current episode of MDD (≧previous 2 weeks of symptoms) + HAMD (amended version) </t>
  </si>
  <si>
    <t>score≧14</t>
  </si>
  <si>
    <t>Of those who started the treatment: 35 (SD 8.5) years</t>
  </si>
  <si>
    <t>Of those that started treatment: 70%</t>
  </si>
  <si>
    <t>Of those that started treatment 89% were white (n=212)</t>
  </si>
  <si>
    <t>Of those that started the treatment: No previous episodes of MDD for 85 (36%), 1 or 2 previous episodes n=82 (34%), 3 or more n=72 (30%).</t>
  </si>
  <si>
    <t>Of those that started treatment: Mean age of onset of first episode of MDD 26.3 yrs (SD 10.3). Duration of current episode was 6 months or less n=98 (41%), 6mths-12mths n=57 (24%), &gt;1yr n=84 (35%)</t>
  </si>
  <si>
    <t>Of those that started treatment: 36 (15%) hospitalized, n=50 (21%) received TCAs, n=68 (28%) some kind of antidepressant, n=65 (27%) some kind of antianxiety medication, n=138 (58%) received psychotherapy. N=168 (70%) received some form of previous treatment for depression.</t>
  </si>
  <si>
    <t>"randomly allocated…separate computer generated random order for each site"</t>
  </si>
  <si>
    <t>"computer generated"</t>
  </si>
  <si>
    <t>Double blind for placebo/impiramine  tablets "a different group of experienced therapists conducted treatment in each of the conditions, with the exception of the two pharmacotherapy conditions, which were carried out double blind by the same therapists"</t>
  </si>
  <si>
    <t>"a different group of experienced therapists conducted treatment in each of the conditions, with the exception of the two pharmacotherapy conditions, which were carried out double blind by the same therapists"</t>
  </si>
  <si>
    <t>a different group of experienced therapists conducted treatment in each of the conditions, with the exception of the two pharmacotherapy conditions, which were carried out double blind by the same therapists. No other description of blinding.</t>
  </si>
  <si>
    <t>Completers (but they have to have completed at least 12 sessions and at least 15 weeks of treatment). 162 completes, only 155 used (termination evaluations were not available for 7 pts)</t>
  </si>
  <si>
    <t>HRSD, GAS, BDI, HSCL-90T, recovered (two defintions, one HAMD and one BDI)- says they were prespecified ?in another methods publication</t>
  </si>
  <si>
    <t>"Four scales were identified a priori as major measures for the initial outcome analyses… 17 item HRSD… GAD…BDI…HSCL-90T"</t>
  </si>
  <si>
    <t>The mulitsite program initiated and sponsred by the Psychosocial Treaments Research Branch, NIMH. Program funded by cooperativ eagreements to site participating sites, George Washington University, University of Pittsburgh, University of Oklahoma, Yale University, Clarke Institute of Psychiatry, Rush Presbyterian-St Luke's Medical Center.</t>
  </si>
  <si>
    <t>Elkin I, Shea MT, Watkins J, Imber SD, Sotsky SM, Collins JF, Glass DR, Pilkonis PA, Leber WR, Docherty JP, Fiester SJ, Parloff MB. National Institute of Mental Health Treatment of Depression Collaborative Research Program. General effectiveness of treatments. Archives of General Psychiatry 1989;46:971-982.</t>
  </si>
  <si>
    <t>Schulberg 1996</t>
  </si>
  <si>
    <t xml:space="preserve">Potential subjects were patients aged 18 to 64 years who presented in study site waiting rooms; requiring both a DSM-III-Rdiagnosis ofcurrentmajor depression and a minimum 17-item HRS-D score of 13, as well as no psychiatric or medical conditions precluding a randomized treatment assignment; being stable; </t>
  </si>
  <si>
    <t>If the patient's symptoms failed to improve within approximately 6 weeks, his or her Beck Depression Inventory score was 20 or greater, and an independent psychiatrist-consultant judged the patient a nonresponder to nortriptyline, the patient was dropped from the protocol and referred to his or her primary care physician for alternative treatments in accord with usual health center practices.</t>
  </si>
  <si>
    <t>Drug: mean=38.6(SD=11.6); IPT: mean=37.1(SD=11.4); usual care: mean=38.6(SD=12.4)</t>
  </si>
  <si>
    <t>Drug=80.2%; IPT=82.8%; usual care=87%</t>
  </si>
  <si>
    <t xml:space="preserve">prior psychiatric treatment - outpatient: drug=46.2%, IPT=48.1, usual care=44.9% | inpatient: drug=20.6%, IPT=23.4%, usual care=22.1% </t>
  </si>
  <si>
    <t>8 months</t>
  </si>
  <si>
    <t>"Of these 283 protocol-eligible patients, 276 (98%) agreed to a randomized treatment assignment."</t>
  </si>
  <si>
    <t>"Clinical evaluators, blinded to a patient's treatment assignment and trained to achieve interrater reliabilities exceeding 0.90, administered the 17-item HRS-D30 to assess severity of a patient's depression"</t>
  </si>
  <si>
    <t>completers and ITT(described imputation method)</t>
  </si>
  <si>
    <t>"Outcome analyses were conducted on 2 samples: (1) the intent-to-treat sample of 276 patients randomized to a protocol intervention, including those who failed to appear for
an initial meeting with the therapist to whom they had been assigned; and (2) the treatment-completer sample of 150 patients who completed both the acute and continuation
phases of the protocol."; "The extent of missing data was similar across the 3 intent-to-treat randomized groups: 31% of IPT, 36% of UC, and 42% of nortriptyline patients were missing 3 or more of the 6 post-baseline data points.","The individual specific intercepts and fixed group and time parameters were used to impute missing HRS-D data points for months Ml through M8"</t>
  </si>
  <si>
    <t>Severity of symptoms per months, dropout analysis, recovery</t>
  </si>
  <si>
    <t>"all outcomes reported in methods have been presented in the results". Results not presented nummerically for each group at all time points for severity and for recovery. Mostly ANOVA results</t>
  </si>
  <si>
    <t>groups balanced for baseline characteristics</t>
  </si>
  <si>
    <t>Schulberg HC, Block MR, Madonia MJ, Scott CP, Rodriguez E, Imber SD, Perel J, Lave J, Houck PR, Coulehan JL. Treating major depression in primary care practice. Eight-month clinical outcomes. Arch Gen Psychiatry. 1996 Oct;53(10):913-9.</t>
  </si>
  <si>
    <t>Weissman 1992</t>
  </si>
  <si>
    <t>Weissman MM, Prusoff B, Sholomskas AJ, Greenwald S. A double-blind clinical trial of alprazolam, imipramine, or placebo in the depressed elderly. Journal of Clinical Psychopharmacology 1992;12(3):175-182.</t>
  </si>
  <si>
    <t>Blom 2007</t>
  </si>
  <si>
    <t xml:space="preserve">"18 years or older, with nonpsychotic, nonbipolar MDD and a score ≧ 14 on the Hamilton
Depression Rating Scale (HAMD, 17 items)." "The participants fulfilled the criteria of MDD as specified in the DSM-IV [20] and were assessed with the Structured Clinical Interview for Axis I DSMIV Disorders, Dutch translation (SCID)"  </t>
  </si>
  <si>
    <t>"participants with substance abuse, a serious medical condition, organic psychiatric disorder, severe suicidality, history of psychotic disorder or schizophrenia, bipolar disorder, current use of psychotropic medication and ongoing psychotherapy"</t>
  </si>
  <si>
    <t>≧ 14</t>
  </si>
  <si>
    <t>For NEF, NEF+IPT, IPT+PLA and IPT respectively: 40.0 (SD11.4), 41.0 (SD10.5), 37.7 (SD 10.5), 41.0 (SD12.2), p=0.443</t>
  </si>
  <si>
    <t>For NEF, NEF+IPT, IPT+PLA and IPT respectively: 68.1%, 57.4%, 55.3%, 74.0%, p=0.178</t>
  </si>
  <si>
    <t>For NEF, NEF+IPT, IPT+PLA and IPT respectively: % non european 23.4%, 24.5%, 19.1%, 10.0%, p=0.246</t>
  </si>
  <si>
    <t>For NEF, NEF+IPT, IPT+PLA and IPT respectively: mean age at first diagnosis (SD); 35.7 (12.4), 34.7 (11.1), 34.3 (12.3), 35.0 (12.2), p=0.951, Mean length of index episode (SD), months; 14.4 (17.4), 10.6 (11.3), 9.4 (8.5), 10.3 (9.2), p=0.224, first episode %; 71.7%, 75%, 74.5%, 75.0% p=0.981,, melancholic features %; 56.5%, 53.3%, 56.5%, 58.7% p=0.727</t>
  </si>
  <si>
    <t>12-16 weeks</t>
  </si>
  <si>
    <t>"randomized"</t>
  </si>
  <si>
    <t>Placebo and nefazodone tablets were identical. No other mention of blinding.</t>
  </si>
  <si>
    <t>"Both the HAMD and MADRS were administered by experienced clinical raters not informed of the treatment condition ". "The CGI was administered by the treating clinician. The raters were instructed not to inquire about the treatment given. "</t>
  </si>
  <si>
    <t>"is that the model provides a solution to the problem of missing data  [33] . Estimated individual time curves are based on available data from each individual, augmented by information from data for all other individuals. In the present study, because of dropouts, missing data were not completely at random. We added those variables that explained part of the differences between dropouts and nondropouts as covariates into the multilevel model". "the overall drop out rate was 28.5%"</t>
  </si>
  <si>
    <t>HRSD, MADRS. CGI was reported but not in as much detail as the other two scales. It is only mentioned if showed a significant difference. In the statistical analysis it says "an analysis was executed comparing remitted and nonremitted participants at endpoint. The participants were de-fined as remitted when their HAMD score at 12 weeks was ≦8. Logistic regression analyses were performed in order to analyze the association of remittance rate with treatment condition cor-recting for the effect of severity of the depression at baseline (baseline HAMD). The same treatment contrasts were tested as in the multilevel analyses." Only overall % remission figures given, not by treatment groups, and a couple of comparison ORs.</t>
  </si>
  <si>
    <t>"The primary outcome measure was the 17-item HAMD [19] . The secondary outcome measures were the Montgomery-Asberg Depression Rating Scale (MADRS) [22] and the Clinical Global Impression (CGI) scale "</t>
  </si>
  <si>
    <t>Unrestricted grant from Bristol-Myers Squibb and was partially supported by the Netherlands Organization for Scientific Research grant 451-02-058 to the third author</t>
  </si>
  <si>
    <t>Blom, M.B.J., Jonker, K., Dusseldorp, E. et al., (2007) Combination treatment for acute depression is superior only when psychotherapy is added to medication. Psychotherapy and Psychosomatics,
76, 289-297.</t>
  </si>
  <si>
    <t>Watson 2003</t>
  </si>
  <si>
    <t>Patients diagnosed with major depression according to Diagnostic and Statistical Manual of Mental Disorders (4th ed.; DSM–IV; American Psychiatric Association, 1994) criteria using the Structured Clinical Interview for DSM–IV (SCID-IV; Spitzer, Williams, Gibbon, &amp; First, 1995)</t>
  </si>
  <si>
    <t>41.52 (SD10.82)</t>
  </si>
  <si>
    <t>67% female</t>
  </si>
  <si>
    <t>91% European, 6% Asian, 3% Hispanic</t>
  </si>
  <si>
    <t>Previous episodes of major depressive disorder: current episode = 1st episode in 6%, 2-4 previous episodes in 26%, 5 or more previous episodes in 62%</t>
  </si>
  <si>
    <t>Not on antidepressive medication (inclusion criterion)</t>
  </si>
  <si>
    <t>Length of current episode &lt;=6 months in 29%, 6 months to 9 years in 51%, &gt;=9 years in 12%</t>
  </si>
  <si>
    <t>"Research assistants, independently of the primary investigator, gave clients a code number then randomly assigned them to one of two treatment groups by drawing the name of a therapist from either treatment from a container. If the first therapist was unable to meet with the client because of lack of space or a filled quota, assignment passed randomly, by use of the same procedure, to another therapist in the same treatment modality. This procedure initially led to the groups becoming unbalanced, after which clients were assigned to each group on an alternating basis and then randomly assigned to therapists. Random assignment of clients to therapists was somewhat compromised because one therapist became critically ill during the project and two joined the project late."</t>
  </si>
  <si>
    <t>ITT (all participants having received at least one session); however, in Table 2 (reporting ITT analysis), outcomes are reported for fewer participants than should have been in the ITT analysis</t>
  </si>
  <si>
    <t>SCID-IV, BDI, Inventory of Interpersonal Problems, Rosenberg Self-Esteem Inventory, Symptom Checklist-90 Revised, Dysfunctional Attitudes Scale, Problem-Focused Style of Coping</t>
  </si>
  <si>
    <t>Only instruments listed, no further information</t>
  </si>
  <si>
    <t>Social Sciences and Humanities Research Council of Canada</t>
  </si>
  <si>
    <t>Watson, J.C., Gordon, L.B., Stermac, L., Kalogerakos, F., &amp; Steckley, P. (2003) Comparing the effectiveness of process-experiental with cognitive-behavioural psychotherapy in the treatment of
depression. Journal of Consulting and Clinical Psychology, 71 (4), 773-781.</t>
  </si>
  <si>
    <t>Maina 2005</t>
  </si>
  <si>
    <t>main diagnosis of dysthymic disorder or minor depressive disorder or adjustment disorder with depressed mood according to DSM-IV [HAM-D score 8–15]; CGI-S score ≥3; patient request of a psychotherapeutic approach; the presence of a focal problem and/or of a recent precipitant life event, and age 18–60 years</t>
  </si>
  <si>
    <t>current suicidal ideation; current pharmacological treatment; evidence of severe or unstable or active neurological or physical diseases; having been on the waiting list for no longer than 1 month; evidence of mental retardation, lifetime history of organic mental disorders, psychotic disorders, bipolar disorders or substance abuse and severe axis II psychopathology (cluster A personality disorders, antisocial personality disorder and borderline personality disorder according to DSM-IV)</t>
  </si>
  <si>
    <t>mild</t>
  </si>
  <si>
    <t>BDT=40.7±15.3, BSP=39.5±0.5, WL=30.2±7.8</t>
  </si>
  <si>
    <t>BDT=80%, BSP=60%, WL=50%</t>
  </si>
  <si>
    <t>"single-blind"</t>
  </si>
  <si>
    <t>not blind</t>
  </si>
  <si>
    <t xml:space="preserve">Unclear </t>
  </si>
  <si>
    <t>No dropouts</t>
  </si>
  <si>
    <t>Overall groups are comparable in terms of baseline characteristics</t>
  </si>
  <si>
    <t>Maina G, Forner F, Bogetto F. Randomized controlled trial comparing brief dynamic and supportive therapy with waiting list condition in minor depressive disorders. Psychother Psychosom. 2005;74(1):43-50.</t>
  </si>
  <si>
    <t>Salminen 2008</t>
  </si>
  <si>
    <t>(1) mild or moderate episode of major depressive disorder, (2) HDRS score of 15 or more, (3) age 20–60 years</t>
  </si>
  <si>
    <t>(1) psychotherapeutic or psychopharmacological treatment during the preceding 4 months, (2) DSM-IV axis I or II comorbidity, (3) severe somatic illnesses, and (4) contraindication to fluoxetine treatment</t>
  </si>
  <si>
    <t>FLU: 41.9 (SD9.7); PSY: 42.9 (SD9.7)</t>
  </si>
  <si>
    <t>FLU: 72%; PSY: 65%</t>
  </si>
  <si>
    <t>FLU: 72% with no earlier episodes; PSY: 73% with no earlier episodes</t>
  </si>
  <si>
    <t>FLU: mean duration of episode 21 weeks, severity of depression: 24% mild, 76% moderate; PSY: mean duration of episode 24 weeks, severity of depression: 31% mild, 69% moderate</t>
  </si>
  <si>
    <t>"subjects meeting the inclusion criteria were randomly assigned to a psychotherapy (PSY) or a fluoxetine (FLU) group according to a 1: 1 schedule made beforehand"</t>
  </si>
  <si>
    <t>Not blinded</t>
  </si>
  <si>
    <t>"All analyses were on an intent-to-treat basis unless otherwise indicated."
FLU: 25 randomised, 19 completed treatment (&gt;20% drop-out)
PSY: 26 randomised, 21 completed treatment (&lt;20% drop-out)</t>
  </si>
  <si>
    <t>HDRS-17, BDI, SOFAS</t>
  </si>
  <si>
    <t>"The severity of the depression was assessed by the psychiatrist using the 17-item Hamilton Depression Rating Scale (HDRS). The subjects were also asked to fill in the Beck Depression Inventory (BDI). Social and occupational functioning capacity was assessed by the psychiatrist using the Social and Occupational Functioning Assessment Scale (SOFAS) included in the DSM-IV."</t>
  </si>
  <si>
    <t>Social Insurance Institution of Finland, Signe and Ane Gyllenberg Foundation, Helsinki</t>
  </si>
  <si>
    <t>Salminen JK, Karlsson H, Hietala J, Kajander J, Aalto S, Markkula J, Rasi-Hakala H, Toikka T. Short-term psychodynamic psychotherapy and fluoxetine in major depressive disorder: a randomized comparative study. Psychother Psychosom. 2008;77(6):351-7. doi: 10.1159/000151388. Epub 2008 Aug 14. PubMed PMID: 18701831.</t>
  </si>
  <si>
    <t>Computer</t>
  </si>
  <si>
    <t>6 sessions; computer programme began with assessmen at the beginning of each session; other contents: key CBT treatment concepts, case examples, graphic displays; programme checked understanding, gave homework and reading assignments; exercises, role plays, increasing mastery and pleasure in daily activities, automatic thoughts and feelings</t>
  </si>
  <si>
    <t>Computer-programme designed by one of authors</t>
  </si>
  <si>
    <t>6 sessions; therapist followed treatment manual and session agendas that were identical to the computer program</t>
  </si>
  <si>
    <t>Therapist was advanced graduate student in clinical psychology who received the same training in cognitive-behavioural treatment as the author of the cognitive-behavioural treatment program</t>
  </si>
  <si>
    <t>Telephone</t>
  </si>
  <si>
    <t>Participants told that they could begin treatment after 14 weeks and could call for an appointment in the interval if needed; none requested treatment during the waiting period; all but two control participants requested and received treatment after the last follow-up; in weeks 2-6 of the waiting period, the experimenter contacted each control participant by telephone to assess level of depression and suicide risk. Only on one occasion was this brief conversation extended to 20 minutes.</t>
  </si>
  <si>
    <t>Experimenter</t>
  </si>
  <si>
    <t>Face to face</t>
  </si>
  <si>
    <t>only includes subsample of participants with unipolar depression (66/80 randomised), results for remaining participants not reported in paper</t>
  </si>
  <si>
    <t>two instructors (advanced doctoral students in Clinical Psychology) per class; twelve 2-hour sessions over 8 weeks (twice a week the first 4 weeks, then once a week for 4 weeks)</t>
  </si>
  <si>
    <t>therapists: advanced doctoral students in Clinical Psychology; Twelve 25-75 min sessions over 8 weeks (twice a week the first 4 weeks, then once a week for 4 weeks)</t>
  </si>
  <si>
    <t>Phone</t>
  </si>
  <si>
    <t>therapists: advanced doctoral students in Clinical Psychology; One face to face meeting and then eleven 12-35 minute sessions over 8 weeks (twice a week the first 4 weeks, then once a week for 4 weeks)</t>
  </si>
  <si>
    <t>"Treatment was offered in exchange for participation in the study"</t>
  </si>
  <si>
    <t>Self help</t>
  </si>
  <si>
    <t>4 weeks. Received a copy of "Feeling Good (Burns 1980)" cognitive therapy for depression, asked to read whole book within 4 weeks. "Subjects in the experimental group reported reading an average of 46.66% of the book (range = 6.66% to 100%) "</t>
  </si>
  <si>
    <t>Contacted by telephone (≦15 mins) once a week by graduate psychology student "who had clincial experience and was knowledgeable about cognitive therapy". Assessed progress and answer questions about the material (no counselling). Reinterviewed 6 months after the end of treatment.</t>
  </si>
  <si>
    <t>4 week wait followed by 4weeks of the bibliotherapy treatment.. Received a copy of "Feeling Good (Burns 1980)" cognitive therapy for depression, asked to read whole book within 4 weeks.</t>
  </si>
  <si>
    <t xml:space="preserve">Contacted by telephone (≦15 mins) once a week by graduate psychology student "who had clincial experience and was knowledgeable about cognitive therapy". Assessed progress and answer questions about the material (no counselling). Subjects in
the waitlist group reported reading an average of 52% of the book. Reinterviewed 6 months after the end of treatment.
(range = 0% to 100%) </t>
  </si>
  <si>
    <t>Mixed population, some didn’t have depression</t>
  </si>
  <si>
    <t>face to face</t>
  </si>
  <si>
    <t>One day self confidence work shop, up to 25 people. Aim to help participants improve their self confidence and so reduce their depression given the link between depression and low self esteem. Work shops are free, took place on a Sunday (to prevent non attendance due to work/domestic arrangements). Held in a leisure centre. All who inquired were invited to an intro talk to give more info on the workshop.  Used CB techniques adapted into an educational programme based on previous workshop programes and on Fennells book. Four sessions (1st:info given on development of low self confidence and its emotional aspects, 2nd; cognitive aspects of low self confidence, specifically identifying and challenging negative thoughts, 3rd session: behavioural methods for improving self confidence, 4th session: action planning, set their own homework. Varied training methods used (didactic sections, large group exercises, role play, discussions of vignettes of people with low self conf. 3 mths afterwards 2hr follow up session (complete self assessment, report on progress and discuss any problems).Workshops were 2-3 weeks after the introductory talks.</t>
  </si>
  <si>
    <t>Run by 2 clinical psychologists and two assistant psychologists. 09.30-16.30, with refreshment breaks</t>
  </si>
  <si>
    <t xml:space="preserve">Waiting to attend one. Control workshops took place 3 months after the introductory talks. Send assessment forms and asked to return them with a pre addressed envelope. </t>
  </si>
  <si>
    <t>duration of treatment varies with treatment, 4 weeks bibliotherapy, 12 weeks psychotherapy, delay of 4 weeks then either of the two treatments, all followed by 3 months follow up</t>
  </si>
  <si>
    <t xml:space="preserve">Number of pages read in Feeling Good served as the measure of homework completion. This was assessed weekly (telephone contacts with biblography participants). CTS gives an indication of the purity of the cognitive therapy and effectiveness of therapist. After first assessment given 'Feeling Good' book- cognitive self help book. "Participants were asked to read the book and to complete all the homework exercises in the book within 1 month." Weekly calls: adherence, concurrent psychological tx assessment, deteriorating mental health assessment. 5 minute calls. </t>
  </si>
  <si>
    <t>Calls made by principle investigator - 5 min duration weekly</t>
  </si>
  <si>
    <t>Psychotherapy</t>
  </si>
  <si>
    <t>12 to 20 sessions. Started immediately (ASAP) after initial assessment, 2 session/week for first 4 weeks, then weekly for the remaining 8-12 weeks.  Protocol followed recommendations of Beck et al, modifications for older people (Yost et al, 1986).</t>
  </si>
  <si>
    <t>Delivered by 1 of 6 therapists (clinical psychology graduate students trained in cognitive therapy- training consisted of studying the available therapy manuals, practicing mock therapy sessions). Weekly supervision of therapists by licensed clincial psychologist who practices CT (review audiotapes). Session 5 and 10- CTS assessed.</t>
  </si>
  <si>
    <t>Treatment after a 4 week waiting period. Reassessment before starting treatment. 50:50 received biblotherapy and psychotherapy. Weekly telephone calls check on psych treatment use and mental health status. Randomly assigned to bib or psychotherapy at 4 weeks.</t>
  </si>
  <si>
    <t>"Comparison of BDI scores at screening and baseline indicated 23% of the sample reported reductions in BDI symptoms to a subthreshold level (below 14) in that 5-day period." They were still included. It was said to be "consistent
with research indicating high assessment reactivity of the BDI, with several studies reporting reductions with repeated assessment even within very short time periods (Sacco, 1981; Tennen et al., 1995; Sharpe &amp; Gilbert, 1998; Weary et al., 1995)"</t>
  </si>
  <si>
    <t>Postal</t>
  </si>
  <si>
    <t>"received personal feedback and a brochure listing strategies for coping with depressive symptoms by mail 1 week post baseline. The feedback included three sections: a) a validating, empathic statement about the prevalence of depression, designed to normalized the student's experience b) feedback regarding the symtpoms they were experiences as problematic and c) coping strategies they indicated they had used or were willing to use.</t>
  </si>
  <si>
    <t xml:space="preserve">Unclear how many/who was involved with giving the mailed feedback etc. </t>
  </si>
  <si>
    <t>"Students in the control condition (n   88) received a brief letter thanking them for participation, which included an empathic paragraph identical to the intervention group’s first paragraph. They also received a list of resources in the community provided for ethical reasons. The letter was meant to serve as an “attention-only” control with the thank-you letter acting as a placebo agent...A week after the follow-up assessment, control group participants received all intervention materials."</t>
  </si>
  <si>
    <t>Face to face or phone</t>
  </si>
  <si>
    <t>a coaches on two weekly basis</t>
  </si>
  <si>
    <t>first appointment with the psychology graduate within 7 days at their own general practice. Three face to face support sessions of approximately 40 minutes could be
delivered per protocol; with the option of a fourth session if needed with a support/guidance target ranging from 0–160 minutes depending on take-up</t>
  </si>
  <si>
    <t>face-to-face</t>
  </si>
  <si>
    <t xml:space="preserve">Face-to-face </t>
  </si>
  <si>
    <t xml:space="preserve">CBT based on Beck's cognitive theory of depression; individual and group techniques; treatment manual was specifically written for the study; initial phase of CBT emphasised behavioural techniques with increased use of cognitive techniques as the 15 group-session course of treatment proceeded; in the final phase, depressogenic assumptions were explored; self-help homework assignments; prior to group, the main therapist conducted two 1-hour individual CBT sessions with each of the 6 to 8 members of his group (role-induction procedures were employed, a list of target symptoms developed, and CBT techniques exemplified), a third individual session was held after the first two group sessions to ventilate possible group-related difficulties and to prevent dropout.
Each group session lasted 2 hours. In both the third and fourth weeks of treatment two group sessions were held to intensify treatment impact. To aid continuity between sessions, summaries of the group discussions were compiled by an observer and distributed to the members before the next session. Audio/Video recording of session to monitor quality and allow a member who had missed a session to view that session. At the end of the 14-week group course of treatment, the nonimproved patients were given four additional individual CBT sessions ("optimisation"). </t>
  </si>
  <si>
    <t>1 psychiatrist and 1 psychologist who had received 2 years of training in CBT; each therapist served as either main therapist or cotherapist in each group</t>
  </si>
  <si>
    <t>CBT as in intervention 1 plus open label imipramine in 50 mg tablets in a flexible dosage schedule, starting at 50 mg and increasing to 100 to 150 mg/day within 10 days and then adjusting dosage according
to clinical response up to a maximum of 300 mg/day. To retain the few patients who exhibited severe initial side effects, low dosages were allowed during the initial month of treatment. After an initial 1-hour visit,
the medication management sessions were of no more than 20 minutes' duration and were held once a week for 3 weeks and every other week thereafter. When the participant was assigned to post-group optimisation, the pharmacotherapist also saw the patient biweekly, adjusting the dosage to a higher level. lf the patient was going into followup at the end of active treatment, the pharmacotherapist tapered the medication to a maintenance level of about half that of the active treatment dosage. At that point, patients were randomly assigned to either continue or discontinue imipramine.
Average dose of imipramine 135 mg/day at the end of month 1, 158 mg/day by month 2, 176 mg/day by month 3 and 185 mg/day by month 4</t>
  </si>
  <si>
    <t>1 psychiatrist and 1 psychologist who had received 2 years of training in CBT; each therapist served as either main therapist or cotherapist in each group; pharmacotherapist</t>
  </si>
  <si>
    <t>8 dropped out before treatment and were replaced. Have included all the pts in the randomised figure</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</si>
  <si>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Followed Beck et al 1979 approach, modified Emery 1981 for use with elders.Pamplet on approach used. Taught to monitor -ve thinking daily.Home work assignments- data used to focus sessions. Taught specific cognitive techniques e.g. reattribution, examining the evidence, listing pros and cons of maintaining a given idea, evaluating the consequences later. Later sessions: identify repetitive themes, related to to distorted beliefs and assumptions. Final sessions congnitive skills reviewed.</t>
  </si>
  <si>
    <t>"All therapy was conducted by persons experienced both in the particular modality they were utilizing and in the treatment of elderly clients." 4 therapists. All videotaped, all rated as competent and no significant difference noted on empathy, genuineness and warmth across the three conditions.</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</si>
  <si>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Behavioural therapy followed Lewinshohn's approach (1976) as modified by Gallagher 1981 for use with elders. Gave participants pamplet on rationale for therapy. Taught to monitor moods etc. Skills taught examples: overt and covert relaxation techiniques, social skills, management of time, problem solving. Homework every session, used to focus direction of next session. Later sessions: self control, development of self change, enhance utilization of skills after therapy finished.</t>
  </si>
  <si>
    <t>"All therapy was conducted by persons experienced both in the particular modality they were utilizing and in the treatment of elderly clients." 5 therapists. All videotaped, all rated as competent and no significant difference noted on empathy, genuineness and warmth across the three conditions.</t>
  </si>
  <si>
    <t>"The treatment consisted of 16 individual sessions over 12 weeks. Clients were seen twice a week for the first four weeks and then once a week for the remaining 8 weeks. Each session averaged 90 minutes. The same general format was followed in all three conditions. First, an assessment was made of the client's current mood state... significant events of the week... established an agenda for the remainder of the session. Homework was then reviewed (if any had been assigned) followed by introduction of substantive content/materials planned for the session... ended with brief summary". Derived from Bellak and Small 1965. General goals agreed by therapists and guided interventions with each client. These included: rapid amelioration of symptoms, increased client insight into probable cause of current disturbance, development of more adaptive coping mechanisms.</t>
  </si>
  <si>
    <t>Starting dose 50-75 mg daily, gradually increasing to at least 150 mg daily. Patients were seen weekly for the first two weeks and then fortnightly or monthly thereafter as required. No additional psychotropic drugs were prescribed. 25/26 (96%) patients on amitriptyline were prescribed at least 150 mg of amitriptyline daily. 18/26 (69%) patients took this dose for a minimum of three weeks.</t>
  </si>
  <si>
    <t>Research psychiatrist</t>
  </si>
  <si>
    <t>50 min appointments, weekly at start of treatment, at variable intervals thereafter; specific techniques included training in self-monitoring, the identification of automatic thoughts and basic assumptions, and testing out new ways of coping and behaving between sessions. No psychotropic drugs were prescribed.</t>
  </si>
  <si>
    <t>2 research clinical psychologists; had worked as senior clinical psychologists, then trained in the specialist techniques as described by Beck et al.</t>
  </si>
  <si>
    <t>A detailed social assessment was carried out that led over the first one or two sessions to the construction of a problem list and thereafter an intervention programme. Initial sessions were weekly but thereafter sessions were flexible. Strategies included support by encouragement and listening, help to understand feelings, practical advice, rehearsing events, support by the exercise of authority, advocacy on the patient's behalf, arranging social support or holidays, and marital or family meetings if appropriate.</t>
  </si>
  <si>
    <t>2 qualified social workers, both of whom had previous experience of working with medical and psychiatric hospital patients</t>
  </si>
  <si>
    <t>GP</t>
  </si>
  <si>
    <t>Brief cognitive therapy: 6 weekly CT sessions of about 30 min duration, supplemented by written material; each session included setting agendas, homework tasks, client feedback and selected reading to reinforce the skills being taught; based on cognitive model of depression and schema work; patients received a mean of 3:40 h (SD31 min) of cognitive therapy; a random selection of sessions was rated (all were audiotaped) and the therapist proved to be skilled and competent
Treatment as usual: continued to be managed by their GP; 23/24 prescribed antidepressants</t>
  </si>
  <si>
    <t>GP; plus therapist with a postgraduate qualification in cognitive therapy who received regular CT supervision</t>
  </si>
  <si>
    <t>Treatment as usual: continued to be managed by their GP; 23/24 prescribed antidepressants</t>
  </si>
  <si>
    <t>"All measures were adapted for the Romanian population and showed good psychometric properties, comparable to those based on English speaking populations"</t>
  </si>
  <si>
    <t>20 individual 50 minutes therapy sessions. During follow up patients were allowed up to 3 booster sessions, scheduled anytime, at least one month apart. Session content was left free to vary within the domain of CBT. Patients were asked not to pursue treatment for depression other than provided in the research protocol during the 6 month follow up phase.</t>
  </si>
  <si>
    <t>8 experienced therapists (6 psychologists, 2 psychiatrists), treated one condition only. Experienced in both CBT/REBT.</t>
  </si>
  <si>
    <t>20 individual 50 minutes therapy sessions. During follow up patients were allowed up to 3 booster sessions, scheduled anytime, at least one month apart. Session content was left free to vary within the domain of REBT. Patients were asked not to pursue treatment for depression other than provided in the research protocol during the 6 month follow up phase.</t>
  </si>
  <si>
    <t>FAce to face</t>
  </si>
  <si>
    <t>20 individual 20-50 minutes pharmacotherapy sessions. Initial session 50 minutes, subsequent mostly 30 minutes. "The medication used was fluoxetine provide in flexible daily dosage, typically taken in the morning. Treatment protocol called for a beginning dose of 10mg/day (first day) wihch was increased to 20mg/day during week 1 and to 40mg/day by weeks 2-14; the maximum dosage of medication allowed during weeks 1-12 was 60-8mg/day. During weeks 12-14 the dosage was reduced to 20mg/day if the clincial conditions allowed it." 6 mth follow up: pharmacotherapy continued, face to face sessions restricted to booster sessions. Max dose during follow up was 60-80mg/day. Mean daily fluoxetine dosage during week 1 was 20 (SD 4.1) and 50.1(SD 4.5) during weeks 2-12. 53% reduced to 20mg during weeks 12-14, (HAMD &lt;12). During 6 mth follow up mean dose was 26.5 (SD5.5)</t>
  </si>
  <si>
    <t xml:space="preserve">4 psychiatrists provided treatment. 3 manuals were elaborated/published for this study, one for each treatment group, including guidelines for prescibed and proscribed interventions. </t>
  </si>
  <si>
    <t>36 couples with depressed wives were randomised</t>
  </si>
  <si>
    <t>The women were seen on a weekly basis; three therapists provided services; the therapy protocol allowed for up to 2 hours of emergency phone consultation for the 16 weeks if such help were needed.</t>
  </si>
  <si>
    <t>The couples were seen on a weekly basis; three therapists provided services; the therapy protocol allowed for up to 2 hours of emergency phone consultation for the 16 weeks if such help were needed.</t>
  </si>
  <si>
    <t>"conducted as described by Beck and colleagues".50 minutes long.</t>
  </si>
  <si>
    <t>8 therapists. Each psychotherapist saw between 3 and 11 patients (except for 1 who moved after seeing 1 pt).</t>
  </si>
  <si>
    <t xml:space="preserve">"conducted as described by Klerman et al." 50 minutes long. </t>
  </si>
  <si>
    <t>10 therapists. Each psychotherapist saw between 3 and 11 patients (except for 1 who moved after seeing 1 pt).</t>
  </si>
  <si>
    <t>"conducted as described by Fawcett and colleagues. Medication was administered double blind within the context of a clinical management session." Average dose for impiramine completer averaged over all weeks after the first 2 weeks was 185mg with 95% receiving ≧150mg. Median plasma level of impiramine plus desmethylimipramine for completers was 163ng/mL at 4 weeks and 231ng/mL at 8 weeks. Each session was 20-30 minutes. First session was 45-60 minutes.</t>
  </si>
  <si>
    <t>10 therapists in pharmacotherapy. Each pharmacotherapist saw between 3 and 9 patients in each of the two pharmcotherapy conditions.</t>
  </si>
  <si>
    <t>conducted as described by Fawcett and colleagues. Medication was administered double blind within the context of a clinical management session. Double blind conditions within the context of a clinical management session (provided guidelines, adherence monitoring compliance, support, encouragement etc.). "Although specific psychotherapeutic interventions were proscribed (especially those that might overlap with the two psychotherpies) the CM component approximated a minimal supportive therapy condition."  Each session was 20-30 minutes. First session was 45-60 minutes.</t>
  </si>
  <si>
    <t>the initial nortriptyline dose of 25 mg was increased in 25-mg increments to a therapeutic dosage within the range of 190 to 270 nmol/L, as determined by serum levels and symptoms
checked at brief follow-up visits.</t>
  </si>
  <si>
    <t>Patients were seen weekly or biweekly as the initial nortriptyline dose of 25 mg was increased</t>
  </si>
  <si>
    <t>12 sessions (had to have received all 12 to be included in the completers analysis). "if sessions were cancelled due to illness, vacation or other rasons, an extra session could be givne if the total length of the trial did not exceed 16 weeks".</t>
  </si>
  <si>
    <t>"all therapists were trained in IPT by the first 2 authors, using the manual of Klerman et al…participated in 3 workshops givne by experienced therapists in IPT… all had at least 4 years of experience in treating outpatients…supervision every fortnight."</t>
  </si>
  <si>
    <t>"Nefazodone was given in neutral, tasteless capsules of 100mg each. Placebo pills were the same capsules but filled with a neutral substance. Nefazodone was started at 100mg/day and gradually increased to a minimum of 400mg. If the physician concluded that htere was insufficient improvement after 4 weeks, the dose was increased to a maximum of 600mg.""Insufficient resonse at the end of trial, medication was tapered down and stopped." Pill count and blood level measurement on weeks 6 and 12. Mean dose at week 9 was 490.6mg/day (SD 76.0).</t>
  </si>
  <si>
    <t>"treated by an experienced psychiatrist or reisdent under direct supervision of a psychiatrist…instructed to restrict the time spent with the participants in the study to 30 min at the initial meeeting and 15 min at subsequent visits".</t>
  </si>
  <si>
    <t>IPT: 12 sessions (had to have received all 12 to be included in the completers analysis). "if sessions were cancelled due to illness, vacation or other rasons, an extra session could be givne if the total length of the trial did not exceed 16 weeks". Nefazadone: "Nefazodone was given in neutral, tasteless capsules of 100mg each. Placebo pills were the same capsules but filled with a neutral substance. Nefazodone was started at 100mg/day and gradually increased to a minimum of 400mg. If the physician concluded that there was insufficient improvement after 4 weeks, the dose was increased to a maximum of 600mg.""Insufficient resonse at the end of trial, medication was tapered down and stopped." Pill count and blood level measurement on weeks 6 and 12. Mean prescribed dose of NEF was 445.1mg/day (SD 81.0) at week 9.</t>
  </si>
  <si>
    <t>Delivered by 2 clinicians, psychoterapists and psychiatrist. "If psychotherapists was a psychiatrist the meidcation was prescried by a different psychiatrist.</t>
  </si>
  <si>
    <t>Pharmacotherapy (both groups): first-line treatment was sertraline; in case of a known nonresponse to sertraline in a patient’s treatment history, amitriptyline or amitriptyline-N-oxide was applied as the second line treatment; in the intent-to-treat cohort, the mean final dosage for sertraline was 90.2 (SD=43.9) mg/day (range: 50–250 mg/day); for amitriptyline or amitriptyline-N-oxide, the mean final dosage in the intent-to-treat cohort was 175.43 (SD=66.9) mg/day (range: 75–360 mg/day); the number of patients using sertraline or amitriptyline in both treatment conditions was similar; there was no significant difference in the mean final dosage between interpersonal psychotherapy and clinical management patients for both types of medication in both groups
Psychotherapy: Modifications of interpersonal psychotherapy for an inpatient setting included 1) higher frequency of sessions; 2) eight additional interpersonal psychotherapy group sessions; and 3) inclusion of significant others in some of the sessions, mainly for the purpose of education about the disorder.
Fifteen individual sessions (all videotaped) of approximately 50 minutes were administered three times weekly over 5 weeks. For the intent-to-treat cohort (N=124), the average number of interpersonal psychotherapy sessions was 12.8 (SD=2.75; range: 4–15). The treatment completers (N=105) had a mean of
13.5 (SD=1.79; range: 8–15) sessions. Four patients were discharged before the end of the program because of recovery and therefore had less than 15 sessions.
Other therapy (both groups): All patients participated in usual hospital activities such as daily ward rounds, occupational therapy groups, and physiotherapy.</t>
  </si>
  <si>
    <t>All interpersonal psychotherapy therapists (five psychiatric residents and five clinical psychologists) were in an advanced or completed stage of a 3-year psychotherapy training program, had attended training in interpersonal psychotherapy, and had received weekly group supervision</t>
  </si>
  <si>
    <t>Pharmacotherapy (both groups): first-line treatment was sertraline; in case of a known nonresponse to sertraline in a patient’s treatment history, amitriptyline or amitriptyline-N-oxide was applied as the second line treatment; in the intent-to-treat cohort, the mean final dosage for sertraline was 90.2 (SD=43.9) mg/day (range: 50–250 mg/day); for amitriptyline or amitriptyline-N-oxide, the mean final dosage in the intent-to-treat cohort was 175.43 (SD=66.9) mg/day (range: 75–360 mg/day); the number of patients using sertraline or amitriptyline in both treatment conditions was similar; there was no significant difference in the mean final dosage between interpersonal psychotherapy and clinical management patients for both types of medication in both groups
Psychological therapy: three weekly sessions according to a brief guideline (adapted from “Guideline for Medication Clinic,” by C.F. Reynolds, III and J.M. Perel). Clinical management was defined as a psychoeducative, supportive, and empathic intervention of 20 to 25 minutes and was delivered by
psychiatric residents.
Other therapy (both groups): All patients participated in usual hospital activities such as daily ward rounds, occupational therapy groups, and physiotherapy.</t>
  </si>
  <si>
    <t>All residents (N=26) had a didactic training in clinical management for at least one-half day. Audiotaped clinical management sessions were continually checked for adherence using the Therapist Rating Scale.</t>
  </si>
  <si>
    <t>16 one hour sessions on an individual basis once a week; the CBT protocol was conducted according to the cognitive therapy treatment for depression outlined by Beck et al. (1979). The treatment was primarily a cognitive therapy with some behavioural components, such as the recording of daily activities and behavioural experiments</t>
  </si>
  <si>
    <t>There were 15 therapists in the study, 8 CBT and 7 PET: 2 therapists treated 7 clients, 2 treated 6, 2 treated 5, 4 treated 4, 4 treated 3, and 1 therapist treated 2. Therapists ranged in age from 26 to 43 years. Thirteen therapists were master’s or doctoral candidates in counseling psychology at a large metropolitan university in Southern Ontario, and 2 were psychologists. Therapists’ years of experience ranged from 1 to 15 years. There was no difference between CBT and PET therapists’ age, therapy experience, level of education, or gender.
An expert in each modality trained the therapists according to the manuals for CBT (Beck, Rush, Shaw, &amp; Emery, 1979) and PET (Greenberg, Rice, &amp; Elliott, 1993; Greenberg &amp; Watson, 1998). Allegiance effects were controlled for by having a CBT and PET expert train, supervise, and conduct the respective therapies. All the therapists in each approach were adherents of that approach. In addition, a recognized consultant in each
modality provided consultation to each of the investigators on issues that arose during training and treatment. Therapists in both groups received 2 hr of training per week for 4 months. Training consisted of therapists attending lectures, viewing experts’ videos and live demonstrations, and receiving supervision of in vivo practice dyads and audiotapes of their work with clients. At the end of training, the therapists judged to be competent according to each instructor were invited to be therapists on the project.</t>
  </si>
  <si>
    <t>16 one hour sessions on an individual basis once a week; the process-experiential treatment (PET) followed the manual developed by Greenberg et al. (1993). PET integrates client-centered and gestalt techniques including two-chair, empty-chair, systematic evocative-unfolding, and focusing to resolve clients’ cognitive-affective problems in therapy. When they felt it was most appropriate, therapists implemented specific interventions at client markers or statements that indicated clients were experiencing specific processing difficulties. There was a general expectation that therapists would implement a minimum of 1 intervention every 2 to 3 sessions from Session 3 to 15.</t>
  </si>
  <si>
    <t>Two graduate therapists provided the BDT; sessions were weekly, lasting 45 min; tThe number of sessions ranged from 15 to 30; any missed session was included as part of the psychotherapeutic protocol; an experienced BDT therapist whoreviewed case notes and supervised treatment adherence according to manuals weekly monitored each BDT therapist</t>
  </si>
  <si>
    <t xml:space="preserve">Two experienced psychiatrists provided the BSP;  sessions were weekly, lasting 45 min, individually administered and in a face-to-face interview.
</t>
  </si>
  <si>
    <t>By telephone</t>
  </si>
  <si>
    <t>Patietns were weekly contacted by telephone in order to prevent their disappearance</t>
  </si>
  <si>
    <t>Initial dose was 20 mg/day, dose could be increased up to 40 mg/day, if there was no response in 3-4 weeks</t>
  </si>
  <si>
    <t>Medication supervised by GP who was member of the research team</t>
  </si>
  <si>
    <t>Psychotherapy consisted of 16 weekly psychodynamic psychotherapy sessions with experienced psychiatrists or psychologists; the techniques used consisted of active use of all the interventions characteristic of psychodynamic psychotherapy, namely interpretation, confrontation and clarification.</t>
  </si>
  <si>
    <t>Experienced psychiatrists or psychologists (n = 5), who had training in psychodynamic psychotherapy and a working experience of over 10 years as a psychotherapist</t>
  </si>
  <si>
    <t>Mania 2005</t>
  </si>
  <si>
    <t>Singh 1997</t>
  </si>
  <si>
    <t>Singh 2005</t>
  </si>
  <si>
    <t>Herman 2002</t>
  </si>
  <si>
    <t>Haboush 2006</t>
  </si>
  <si>
    <t>Twelve percent of the participants were currently being treated for mental health problems, 21% were currently on psychoactive medication for depression, 62% had been treated in the past for mental health problems, and 12% had been previously hospitalized for a mental health problem.</t>
  </si>
  <si>
    <t>Hoffman 2008</t>
  </si>
  <si>
    <t>Sims 2006</t>
  </si>
  <si>
    <t>14 participants were on antidepressants</t>
  </si>
  <si>
    <t>Subjects assigned to exercise training underwent a regimen of high-intensity progressive resistance training of the large muscle groups, 3 days per week for 10 weeks. These exercises, chosen for their importance in functional activities, included the chest press, lat (lattisimus dorsi) pulldown, leg press, knee extension, and knee flexion. For each machine, the resistance was set at 80% of the one repetition maximum (the maximal load that could be lifted fully one time only)
(13). To maintain the intensity of the stimulus, the load was increased at each session as tolerated by the subjects.</t>
  </si>
  <si>
    <t>Control subjects engaged in an interactive health education program of lectures and videos followed by discussion. Topics included general nutrition, vitamins, heart disease, first aid, falls, home safety, incontinence, medical ethics, eye and ear disease, etc.</t>
  </si>
  <si>
    <t>high intensity PRT (80% maximum load) 3 days per week for 8 weeks</t>
  </si>
  <si>
    <t>low intensity PRT (20% maximum load) 3 days per week for 8 weeks</t>
  </si>
  <si>
    <t>Treatment as usual from GP</t>
  </si>
  <si>
    <t>Treatment was initiated with 50 mg and titrated until a well-tolerated therapeutic dosage was achieved, up to a maximum of 200 mg.</t>
  </si>
  <si>
    <t>Participants attended three group exercise sessions per week for 16 consecutive weeks. Participants were assigned training ranges equivalent to 70%–85% heart rate reserve.</t>
  </si>
  <si>
    <t>Received both medication and exercise conditions</t>
  </si>
  <si>
    <t>The “treatment” consisted of one 45-min private ballroom dance lesson each week, for an 8-week period, for a total of eight dance lessons. Individual dance lessons were chosen for this study because participants would receive more individualized attention and lessons could be paced to each person’s ability. Participants were taught from a selection of six dances from the National Dance Council of America’s (NDCA) syllabus. The dances were scheduled in the following order: foxtrot, waltz, rumba, swing, cha-cha, and tango. Each dance contained five steps and the steps were arranged so that learning one dance step facilitated learning the next dance step.</t>
  </si>
  <si>
    <t>Participants who were assigned to the waiting list were asked to return for another pre-treatment evaluation at the end of the 8-week waiting period. They then began their lessons as described for the immediate treatment condition.</t>
  </si>
  <si>
    <t>Participants exercised three times per week for 16 consecutive weeks. They were assigned individual training ranges equivalent to 70– 85% of their HR reserves, which was calculated from the maximum HR achieved during the initial treadmill test. HR and RPE were recorded three times during each exercise session by a trained exercise physiologist.</t>
  </si>
  <si>
    <t>Participants received an initial exercise training session with an exercise physiologist. During this session, participants received an individualized exercise prescription, with target ranges equivalent to 70–85% of their HR reserves, as well as guidance regarding how to implement their exercise program. Participants received two follow-up sessions with an exercise physiologist for the purposes of adherence promotion and performance correction. Participants monitored and recorded their HR and RPE during exercise sessions on weekly exercise logs.</t>
  </si>
  <si>
    <t>Treatment was initiated at 50 mg and titrated until a well-tolerated therapeutic dosage was achieved, up to 200 mg (four pills). Participants in the pill conditions were instructed to refrain from any regular exercise until the conclusion of the study.</t>
  </si>
  <si>
    <t>Community-based progressive resistance training (PRT) program. The study program consisted of three sessions a week for 10 weeks. A standard intervention protocol was used across all sites. The PRT entailed moderate intensity [three sets of eight/ten repetitions, at a resistance of 80% of onerepetition maximum (1-RM)] strengthening exercises using weights for the major upper and lower limb muscle groups, increased as tolerated [15]. Borg's perceived exertion scale was used to monitor intensity [23]. The program included a warm up and a warm down component.</t>
  </si>
  <si>
    <t>Barge-Shaapveld 2002</t>
  </si>
  <si>
    <t>50-200 mg/d</t>
  </si>
  <si>
    <t>Lepola, U., Loft, H. and Reines, E. (2003) Escitalopram (10-20mg/day) is effective and well tolerated in a placebo-controlled study in depression in primary care, International Clinical Psychopharmacology, 18, 211-217</t>
  </si>
  <si>
    <t>Lepola 2003</t>
  </si>
  <si>
    <t>1 week placebo washout. 150 mg amitriptyline; 2x 25mg tablets taken 3 times per day. Doses were individually titrated up to an optimum over a period of 2 weeks, depending on tolerability: dose increased progressively from 50 mg to 150 mg. The optimum level achieved during the dose titration period
was maintained throughout the remaining 4 weeks of the trial.</t>
  </si>
  <si>
    <t>In order to guarantee double-blind conditions, the active capsules
were suppIemented with placebo capsules in the blister packs. Trial medication was blister-packed and the daily dosage was 2 capsules taken three times a day.</t>
  </si>
  <si>
    <t>LB</t>
  </si>
  <si>
    <t>Claghorn 1983b</t>
  </si>
  <si>
    <t>Placebo wash out period 3-7 days. Dose increased from 1 capsule (75mg per day) to 4 capsules (300mg per day) over the first 2 weeks. Investigators were encouraged to titrate patietns to maximum tolerable dose as rapidly as possible</t>
  </si>
  <si>
    <t>Feighner 1979</t>
  </si>
  <si>
    <t>Limbitrol and Chlordiazepoxide</t>
  </si>
  <si>
    <t>All patients had a 'definite' diagnosis of primary depression
according to the criteria of Feighner et al. (1972); Minimum total scores on each of three rating scales had to be reached; 20 on the Hamilton depression scale (24-item NIMH-ECDEU version), 14 on the short form of the Beck depression inventory (BDI), and 8 on the Covi anxiety scale.</t>
  </si>
  <si>
    <t>Patients were treated for four weeks. The initial dosage was four tablets daily ( amitryptyline 25 mg in the tablet; therefore 200mg dose), if necessary, this could be reduced to three tablets daily; however, the investigators were encouraged to increase the dosage to five or six tablets daily (300mg) to achieve an optimum balance between the desired therapeutic effect and unwanted side effects.</t>
  </si>
  <si>
    <t>Gelenberg 1990a</t>
  </si>
  <si>
    <t>Clovoxamine</t>
  </si>
  <si>
    <t>Georgotas 1982</t>
  </si>
  <si>
    <t>Adinazolam</t>
  </si>
  <si>
    <t>Hollyman 1988</t>
  </si>
  <si>
    <t>Chile; Switzerland</t>
  </si>
  <si>
    <t>Cianopramine</t>
  </si>
  <si>
    <t>Major depressive disorder DSM-III</t>
  </si>
  <si>
    <t>Rickels 1982a</t>
  </si>
  <si>
    <t>Spring 1992</t>
  </si>
  <si>
    <t>Stassen 1993</t>
  </si>
  <si>
    <t>oxaprotahne</t>
  </si>
  <si>
    <t>DSM-III criteria for major depression; score of 28 or more on the 21-item HAM-D</t>
  </si>
  <si>
    <t>Wilcox 1994</t>
  </si>
  <si>
    <t>mianserin</t>
  </si>
  <si>
    <t>DSM-II criteria for major depressive illness; Score of 18 or more on 17-item HAM-D</t>
  </si>
  <si>
    <t>Jeong 2015</t>
  </si>
  <si>
    <t>Mischoulon 2014</t>
  </si>
  <si>
    <t>S-Adenosyl-L-Methionine</t>
  </si>
  <si>
    <t>MDD in DSM-IV; score ot at least 25 on the Inventory of Depressive Symptomatology (IDS-C)</t>
  </si>
  <si>
    <t>Placebo wash out period 7 days. Then recieved treatment for 6 weeks. Amitriptyline capsule 50 mg. A clinician instructed patients to take one capsule on the first day, two on the second, and three on the third day-all in three equally divided doses-subsequently adjusting dose based on a patient’s response, but always within a daily range of 50 to 350 mg</t>
  </si>
  <si>
    <t>Placebo wash out period of at least 7 days. Treatment lasted 4 weeks. Most
patients received 150 mg!day (50 mg t.i.d.) for the first
week and gradually reached 300 mg (100 mg t.i.d.) around the end of the second week.</t>
  </si>
  <si>
    <t>Hicks 1988</t>
  </si>
  <si>
    <t xml:space="preserve">Placebo wash out period of 2-7 days. Total treatment time was 6 weeks. Drugs were administered in identical capsules ranging from one to six capsules each day in dosages from  25 to 300 mg for amitriptyline. </t>
  </si>
  <si>
    <t>6 week treatment period. Medication was administered to achieve a dose of 75 mg amitriptyline daily by the end of the first week, increasing to 100 mg daily for the second week, and 125-175 mg daily, depending upon improvement, for the remaining four weeks of the study.</t>
  </si>
  <si>
    <t>Hormazabal 1985</t>
  </si>
  <si>
    <t>Capsules of identical appearance containing placebo 25 mg amitriptylinewere provided for 4 weeks. The initial dose was one capsule per day, which could be increased depending upon efficacy and side-effects, at the option of the investigator during the course of therapy.</t>
  </si>
  <si>
    <t>Placebo wash out period of up to 7 days. Dose was amitriptyline (AMI) (50-350mg/day)</t>
  </si>
  <si>
    <t>Placebo wash out period of 1 week. Dunng the first 2 weeks of the active treatment period the doses of anmnptyhne were gradually increased from 75 to 225 mg,'day. The dose of 225 mg/ day was then maintained for the subsequent 3 weeks</t>
  </si>
  <si>
    <t xml:space="preserve">Placebo wash out period of 1 week. During week 1: 60-120mg dose; weeks 2-6: titrated to 60-300mg. </t>
  </si>
  <si>
    <t xml:space="preserve">During the first 6 weeks received 10mg/day. After 6 weeks non-responders (less than 50% decrease in HAMD-17 scores) could be increased to 20mg/day). </t>
  </si>
  <si>
    <t>Moradveisi 2013</t>
  </si>
  <si>
    <t>Moradveisi, L., et al. (2013) Behavioural activation v. antidepressant medication for treating depression in Iran: randomised trial. British journal of psychiatry 202, 204-211 DOI: 10.1192/bjp.bp.112.113696</t>
  </si>
  <si>
    <t>Moderate to severe</t>
  </si>
  <si>
    <t>Amini 2005</t>
  </si>
  <si>
    <t>Severe</t>
  </si>
  <si>
    <t>Excluded if taking antidepressants</t>
  </si>
  <si>
    <t>Amini H, Aghayan S, Jalili SA, Akhondzadeh S, Yahyazadeh O, Pakravan-Nejad M. Comparison of mirtazapine and fluoxetine in the treatment of major depressive disorder: a double-blind, randomized trial. Journal of Clinical Pharmacy and Therapeutics 2005;30(2):133-8</t>
  </si>
  <si>
    <t>Behnke 2003</t>
  </si>
  <si>
    <t>Versiani 2005</t>
  </si>
  <si>
    <t>Excluded if taking antidepressants/other psychotropic drugs</t>
  </si>
  <si>
    <t>8 week + 3- 7 day placebo washout</t>
  </si>
  <si>
    <t xml:space="preserve">Versiani M, Moreno R, Ramakers-van Moorsel CJ, Schutte AJ. Comparison of the effects of mirtazapine and fluoxetine in severely depressed patients. CNS Drugs 2005;19(2):137-46. </t>
  </si>
  <si>
    <t>Bose 2008</t>
  </si>
  <si>
    <t>MADRS &amp; MINI</t>
  </si>
  <si>
    <t>22 MADRS, 24 MINI</t>
  </si>
  <si>
    <t>Excluded if using psychotropic medication</t>
  </si>
  <si>
    <t>12 weeks + 1 week placebo lead in</t>
  </si>
  <si>
    <t>Bose, A., Li, D. &amp; Gandhi, C. (2008) Escitalopram in the acute treatment of depressed patients aged 60 years or older. American Journal of Geriatric Psychiatry, 16, 14-20</t>
  </si>
  <si>
    <t>Moore 2005</t>
  </si>
  <si>
    <t>Moore, N., Verdoux, H. &amp; Fantino, B. (2005) Prospective, multicentre, randomized, double-blind study of the efficacy of escitalopram versus citalopram in outpatient treatment of major depressive disorder. International Clinical Psychopharmacology, 20, 131-137.</t>
  </si>
  <si>
    <t>Excluded if using antidepressant or anxiolytic in past 2 weeks; treatment with psychotropic drug or prohibited or over the counter medication</t>
  </si>
  <si>
    <t>Forest Laboratories Inc. Flexible dose comparison of the saftey and efficacy of lu 26-054, citalopram, and placebo in the treatment of major depressive disorder (SCT-MD-02). Report date: December 5, 2000.</t>
  </si>
  <si>
    <t>Forest Research Institute. Double-blind comparison of the effects of lu 26-054 (escitalopram) and fluoxetine on sleep in depressed patients (SCT-MD-09). Report date: July 27, 2004.</t>
  </si>
  <si>
    <t>Forest Research Institute. Flexible dose comparison of the safety and efficacy of escitalopram and fluoxetine in the treatment of major depressive disorder (SCT-MD-16). Report date: July 26, 2004.</t>
  </si>
  <si>
    <t>8 week + 1 week placebo lead in</t>
  </si>
  <si>
    <t xml:space="preserve">Forest Research Institute. Two-week double-blind placebo controlled study of escitalopram in the treatment of severe major depression. Report date: November 26, 2003 </t>
  </si>
  <si>
    <t>Alexpoulos, G., Gordon, J. &amp; Zhang, D. A placbo-controlled trial of escitalopram and sertraline in the treatment of major depressive disorder. Poster presented at the 43rd Annual Meeting of the American College of Neuropsychopharmacology, December 12-16, 2004, San Juan, Puerto Rico.</t>
  </si>
  <si>
    <t>Ventura 2007</t>
  </si>
  <si>
    <t>8 weeks + 1 week placebo lead in</t>
  </si>
  <si>
    <t xml:space="preserve">Ventura, D., Armstrong, E.P., Skrepnek, G.H. &amp; Erder, M.H. (2007) Escitalopram versus sertraline in the treatment of major depressive disorder: a randomized clinical trial. Current Medical Research and Opinion, 23, 245-250.Juan, Puerto Rico. </t>
  </si>
  <si>
    <t>Face-to-Face</t>
  </si>
  <si>
    <t>16 sessions over 12 weeks.  First 4 weeks: 2 sessions/per week. Following 8 weeks: 1 session/ week</t>
  </si>
  <si>
    <t>The maximum dosage: 100 mg
per day. In week 1: 25 mg/daily of sertraline, week 2: increased to 50 mg, 75 mg in week 4, and 100 mg in week 6 up to week 12. For the first 4 weeks of the treatment, participants
received one session per week and for the next 8 weeks they
received one session every 2 weeks. For the first session,
psychiatrists saw participants for 20 min and the following
sessions lasted approximately 10min to monitor pharmacotherapy
and side-effects</t>
  </si>
  <si>
    <t>30mg/day once/day</t>
  </si>
  <si>
    <t>20mg/day once/day</t>
  </si>
  <si>
    <t>3-7 day placebo washout, 15mg once daily.  Day 4 dose increased to 2 tablets (30mg). Day 14 dose of mirtazapine increased by 1/2 tablets/ day up to maximum of 4 tablets (60mg/day)</t>
  </si>
  <si>
    <t>20mg once daily.  Day 4 dosage remained the same.  Day 14 dose of fluoxetine could be increased by one tablet/day up to maximum of two tablets (40mg/day).</t>
  </si>
  <si>
    <t>10mg/day for 4 weeks. After week 4, dose could be increased up to 20mg/day if response was not satisfactory.</t>
  </si>
  <si>
    <t>Once daily placebo tablet.</t>
  </si>
  <si>
    <t>10mg/day during first week, then received 20mg/day for the next 7 weeks</t>
  </si>
  <si>
    <t>20mg/day first week, 40mg/day remaining 7 weeks</t>
  </si>
  <si>
    <t>Mean dose 10-20 mg/d</t>
  </si>
  <si>
    <t>Mean dose 20-40 mg/d</t>
  </si>
  <si>
    <t>Mean dose 10-20 mg/d -
Lower dose for initial 7 days thenincreased to max dose</t>
  </si>
  <si>
    <t>Mean dose 20-40 mg/d -
Lower dose for initial 7 days then increased to max dose</t>
  </si>
  <si>
    <t>Mean dose 10-20 mg/d -
Started on minimum dose and raised to
maximum dose after 3 weeks</t>
  </si>
  <si>
    <t>Mean dose 20-40 mg/d -
Started on minimum dose and raised to
maximum dose after 3 weeks</t>
  </si>
  <si>
    <t xml:space="preserve">Mean dose 10-20mg/day.  Started on 10mg and possibly increased after 1 week. </t>
  </si>
  <si>
    <t>10mg/day first week.  At end of each week, daily medication could be increased by one capsule per day at weekly intervals to maximum of 4 capsules per day.  However these capsules were placebos. apart from the one 10mg/day Escitalopram capsule.</t>
  </si>
  <si>
    <t>50mg/day first week. At end of each week, daily medication could be increased by one capsule per day at weekly intervals to maximum of 4 capsules per day. Each capsule contained 50mg sertraline.</t>
  </si>
  <si>
    <t>patients could not enter the study until a minimum of two weeks after receiving any antidepressants</t>
  </si>
  <si>
    <t>6 weeks treatment + 1 week placebo lead -in</t>
  </si>
  <si>
    <t>Feighner JP, Overo K. Multicenter, placebo-controlled, fixed-dose study of citalopram in moderate-to-severe depression. Journal of Clinical Psychiatry 1999;60(12):824-830</t>
  </si>
  <si>
    <t>Feighner 1999</t>
  </si>
  <si>
    <t>1 placebo tablet for 1 week, then 10mg fixed dose one tablet from day 1 up to 6 week endpoint</t>
  </si>
  <si>
    <t>1 placebo tablet for 1 week, then 20mg fixed dose one tablet from day 1 up to 6 week endpoint</t>
  </si>
  <si>
    <t>1 placebo tablet for 1 week, then 20mg/day on day 1-3, 40mg/day on day 4- week 6 endpoint</t>
  </si>
  <si>
    <t>1 placebo tablet for 1 week, then 20mg/day on day 1-3, 40mg/day on day 4, 60mg/day beginning day 8 up to week 6 endpoint</t>
  </si>
  <si>
    <t>Assigned dose received from first day of treatment. Dosage details not reported.</t>
  </si>
  <si>
    <t>good or excellent reponse on CGI listed as definition of remission</t>
  </si>
  <si>
    <t>Lecrubier 1997a</t>
  </si>
  <si>
    <t>Feighner 1983c</t>
  </si>
  <si>
    <t>Udabe 1990</t>
  </si>
  <si>
    <t>Forest Laboratories 2000</t>
  </si>
  <si>
    <t>Unpublished, data extracted from 2009 GL (SCT-MD-02)</t>
  </si>
  <si>
    <t>Forest Research Institute 2004a</t>
  </si>
  <si>
    <t>Unpublished, data extracted from 2009 GL (SCT-MD-09)</t>
  </si>
  <si>
    <t>Forest Research Institute 2004b</t>
  </si>
  <si>
    <t>Unpublished, data extracted from 2009 GL (SCT-MD-16)</t>
  </si>
  <si>
    <t>Forest Research Institute 2003</t>
  </si>
  <si>
    <t>Unpublished, data extracted from 2009 GL (SCT-MD-26)</t>
  </si>
  <si>
    <t>Alexpoulos 2004</t>
  </si>
  <si>
    <t>Stratta 1991</t>
  </si>
  <si>
    <t>Stratta P, Bolino F, Cupillari M, Casacchia M. A double-blind parallel study comparing fluoxetine with imipramine in the treatment of atypical depression. International Clinical Psychopharmacology 1991 Winter;6(3):193-6.</t>
  </si>
  <si>
    <t>Patients were exluded if on antidepressant therapy</t>
  </si>
  <si>
    <t>3 weeks</t>
  </si>
  <si>
    <t>Tan RS, Barlow RJ, Abel C, Reddy S, Palmer AJ, Fletcher AE, Nicholl CG, Pitt BM, Bulpitt CJ. The effect of low dose lofepramine in depressed elderly patients in general medical wards. British Journal of Clinical Pharmacology 1994;37(4):321-324.</t>
  </si>
  <si>
    <t>Dothiepin</t>
  </si>
  <si>
    <t>Tollefson 1993</t>
  </si>
  <si>
    <t>16 on first 17 items</t>
  </si>
  <si>
    <t>Concomitant psychoactive medications not permitted during 6 week study</t>
  </si>
  <si>
    <t>6 weeks + 1 week placebo lead-in</t>
  </si>
  <si>
    <t>Tollefson GD HS. Analysis of the Hamilton Depression Rating Scale factors from a double-blind, placebo-controlled trial of fluoxetine in geriatric major depression. International Clinical Psychopharmacology 8(4):253-9, 1993.</t>
  </si>
  <si>
    <t>Excluded if taking other psychotropic drugs</t>
  </si>
  <si>
    <t>8 weeks + 6-10 day placebo lead-in</t>
  </si>
  <si>
    <t>Tollefson GD, Greist JH, Jefferson JW, Heiligenstein JH, Sayler ME, Tollefson SL, Koback K. Is baseline agitation a relative contraindication for a selective serotonin reuptake inhibitor: a comparative trial of fluoxetine versus imipramine. Journal of Cl inical Psychopharmacology 1994 Dec;14(6):385-91.</t>
  </si>
  <si>
    <t>Vartiainen 1994</t>
  </si>
  <si>
    <t>Concomitant treatment other than non-benzodiazepine sedatives during the first 2 weeks was not permitted`</t>
  </si>
  <si>
    <t>6 weeks + 3-7 placebo washout</t>
  </si>
  <si>
    <t>Vartiainen H. Double-blind study of mirtazapine and placebo in hospitalized patients with major depression. European Neuropsychopharmacology 4(2):145-50, 1994;4(2):145-150.</t>
  </si>
  <si>
    <t>Concomitant psychotropic drugs were excluded</t>
  </si>
  <si>
    <t>8 weeks + 2 week placebo lead-in</t>
  </si>
  <si>
    <t>Versiani M, Ontiveros A, Mazzotti GG. Fluoxetine versus amittriptyline in the treatment of major depression with associated anxiety (anxious depression): a double-blind comparison. Int Clin Psychopharmacology 1999;14:321-327.</t>
  </si>
  <si>
    <t>6 weeks + 3-7 days placebo</t>
  </si>
  <si>
    <t xml:space="preserve"> NR</t>
  </si>
  <si>
    <t>Excluded if previously taking antidepressants</t>
  </si>
  <si>
    <t>Young JP, Coleman A, Lader MH. A controlled comparison of fluoxetine and amitriptyline in depressed out-patients. British Journal of Psychiatry 1987 Sep;151:337-40.</t>
  </si>
  <si>
    <t xml:space="preserve">Zivkov 1995 </t>
  </si>
  <si>
    <t>All pre-trial medication, including antidepressants
and benzodiazepines, was withdrawn prior to a placebo washout period</t>
  </si>
  <si>
    <t>Zivkov M. Org 3770 versus amitriptyline: A 6-week randomized double-blind multicentre trial in hospitalized depressed patients. Human Psychopharmacology 1995;10(3):173-180.</t>
  </si>
  <si>
    <t>Hypericum</t>
  </si>
  <si>
    <t>20-24</t>
  </si>
  <si>
    <t>Excluded if taking antidepressants in last two months before trial</t>
  </si>
  <si>
    <t xml:space="preserve">Gastpar M, Singer A, Zeller K. Comparative efficacy and safety of a once-daily dosage of hypericum extract STW3-VI and citalopram in patients with moderate depression: A double-blind, randomised, multicentre, placebo-controlled study. Pharmacopsychiatry 2006;39(2):66-75. </t>
  </si>
  <si>
    <t>Rickels 1970a</t>
  </si>
  <si>
    <t>All other psychotropic drugs avoided</t>
  </si>
  <si>
    <t>Robertson MM, Abou Saleh MT, Harrison DA, Nairac BL, Edwards DRL, Lock T, Burns RA, Katona CLE. A double-blind controlled comparison of fluoxetine and lofepramine in major depressive illness. J PSYCHOPHARMACOL, 1994;8(2):98-103.</t>
  </si>
  <si>
    <t>Excluded if using antidepressants in last 2 weeks</t>
  </si>
  <si>
    <t>Rosenberg C, Damsbo N, Fuglum E, Jacobsen LV, Horsgard S. Citalopram and imipramine in the treatment of depressive patients in general practice. A Nordic multicentre clinical study. International Clinical Psychopharmacology 1994 Mar;9 Suppl 1:41-8.</t>
  </si>
  <si>
    <t>Schneider 2003</t>
  </si>
  <si>
    <t>Concomitant treatment prohibited</t>
  </si>
  <si>
    <t>8 weeks + 4-14 days placebo washout</t>
  </si>
  <si>
    <t>Schneider LS, Nelson JC, Clary CM, Newhouse P, Krishnan KRR, Shiovitz T, Weihs K. An 8-Week Multicenter, Parallel-Group, Double-Blind, Placebo-Controlled Study of Sertraline in Elderly Outpatients With Major Depression. American Journal of Psychiatry. Vol 160(7) 1277-1285 2003.</t>
  </si>
  <si>
    <t>Bersani 1994</t>
  </si>
  <si>
    <t>Bersani G, Rapisarda V, Ciani N, Bertolino A, Sorge G. A double-blind comparative study of sertraline and amitriptyline in outpatients with major depressive episodes. HUM PSYCHOPHARMACOL 1994;9(1):63-68.</t>
  </si>
  <si>
    <t>Tan 1994</t>
  </si>
  <si>
    <t>70mg/day</t>
  </si>
  <si>
    <t>Tollefson 1994</t>
  </si>
  <si>
    <t>First 4 weeks: 20mg dose.  Days 29-50 dosage could be adjusted to 3 capsules in the morning (60mg).  Also had an evening dose of placebo.  Days 51-56 drug dosage constant</t>
  </si>
  <si>
    <t>Day 1-3: 50mg, day 4-14: 100mg, Day 15-28: 150mg.  Dose could be increased to 300mg. Also given placebo dose in the morning. Dosages held constant from day 51-56</t>
  </si>
  <si>
    <t>First week of treatment: 15mg/day.  Week 2: 25mg/day.  Week 3: 35mg/day.  Week 4: maximum dose 50mg/day.  During the last 2 weeks of the trial the dosage was fixed.</t>
  </si>
  <si>
    <t>Administered twice/ day in morning and evening: 20mg active drug morning dose, then placebo in evening</t>
  </si>
  <si>
    <t>Administered twice/ day in morning and evening: morning dose contained placebo, then 50mg active drug</t>
  </si>
  <si>
    <t>10mg/day</t>
  </si>
  <si>
    <t>Single daily dose.</t>
  </si>
  <si>
    <t>Wheatley 1998</t>
  </si>
  <si>
    <t>Active treatment in the evening: Day 1-4 15mg/day, day 5-7 2 x 15mg/day, day 8-28 3 x 15mg/day, day 29-42 3-4 15mg/day.  Placebo in the morning: Day 1-28 1 x placebo/day, day 29-42 1-2 placebo/day</t>
  </si>
  <si>
    <t>Active treatment in the morning:Day 1-28 1 x 20mg/day, day 29-42 1-2 x 20mg/day.  Placebo in the evening: Day 1-4 1 placebo/day, Day 5-7 2 placebo/day, Day 8-28 3 placebo/day, day 29-42 3-4 placebo/day</t>
  </si>
  <si>
    <t>Young 1987</t>
  </si>
  <si>
    <t>40mg morning, placebo at night. Next 5 weeks: 40-80mg in the morning depending on response &amp; side effects</t>
  </si>
  <si>
    <t>50mg at night, placebo in morning. Next 5 weeks: 50-150mg at night depending on clinical response and side effects.</t>
  </si>
  <si>
    <t>Zivkov 1995</t>
  </si>
  <si>
    <t>20mg/day increased to 60mg/day during first 28 days.  Dosage maintained after 28days</t>
  </si>
  <si>
    <t>75mg/day increased to 225mg/day during first 28 days. Dosage maintained thereafter.</t>
  </si>
  <si>
    <t>Gastpar 2006</t>
  </si>
  <si>
    <t>Robertson 1994</t>
  </si>
  <si>
    <t>70mg for day 1-4, 140mg for days 5-21.  Option of increasing to 210mg at day 22. Matching placebo also given</t>
  </si>
  <si>
    <t>20mg  throughout.</t>
  </si>
  <si>
    <t>Rowan 1982</t>
  </si>
  <si>
    <t>Rosenberg 1994</t>
  </si>
  <si>
    <t>Acute phase: 10mg/day week 1 , dose increased to two tablets in week 2. Acute + continuation phase: 2/3 tablets were given in weeks 3-22 depending on investigators evaluation</t>
  </si>
  <si>
    <t>Acute phase: 20mg/day week 1, the dose was increased to two tablets in week 2.  Acute + continuation phase: 2/3 tablets given in weeks 3-22 depending on investigators evaluation.</t>
  </si>
  <si>
    <t>Acute phase: 50mg/day week 1, the dose was increased to two tablets in week 2.  Acute + continuation phase: 2/3 tablets given in weeks 3-22 depending on investigators evaluation.</t>
  </si>
  <si>
    <t>50mg/day for first 4 weeks, dose could be increased to 100mg/day for the next 4 weeks</t>
  </si>
  <si>
    <t>50-150mg/day.  Started on 50mg/day then titrated up to 150mg/day depending on investigators opinion.</t>
  </si>
  <si>
    <t>50-150mg/day.  Started on 50mg then tirated up to 150mg/day</t>
  </si>
  <si>
    <t>Thompson 1994 (study 1)</t>
  </si>
  <si>
    <t>Choi 2012</t>
  </si>
  <si>
    <t>2009-2015 search</t>
  </si>
  <si>
    <t>Resident of Australia, but self-identified as of Chinese origin; at least 18 years of age; spoke fluent Cantonese and/or Mandarin, and read Chinese or English fluently; had access to a computer, the Internet, and use of a printer; if taking medication, had been taking the same dose for at least one month and did not intend to change that dose during the course of the program; and met DSM-IV diagnostic criteria for a diagnosis of current major depressive episode</t>
  </si>
  <si>
    <t>Using illicit drugs or consuming more than three standard drinks/day; currently experiencing a psychotic mental illness or severe symptoms of depression (defined as a total score &gt;19 or responding &gt;1 to Question 9) (suicidal ideation) on the Chinese version of the Patient Health Questionnaire-9 Item (CB-PHQ-9; Yeung et al. 2008); currently participating in CBT</t>
  </si>
  <si>
    <t>Treatment: 40.6 (SD10.3)
Control: 37.8 (SD12.8)</t>
  </si>
  <si>
    <t>Treatment: 88%
Control: 73%</t>
  </si>
  <si>
    <t>All Chinese</t>
  </si>
  <si>
    <t>Treatment: 64% with prior mental health treatment
Control: 60% with prior mental health treatment</t>
  </si>
  <si>
    <t>Treatment: 24% taking medication (not specified)
Control: 13% taking medication (not specified)</t>
  </si>
  <si>
    <t>Treatment: 0-10 hours of internet use in 48%, 11+ hours in 40%
Control: 0-10 hours of internet use in 36%, 11+ hours in 53%</t>
  </si>
  <si>
    <t>8 weeks intervention, 3 month FU (for intervention group only)</t>
  </si>
  <si>
    <t>"A total of 63 applicants who met study criteria were randomised via a true randomisation process (www.random.org), generated by an independent person, to either the Treatment (n=32) or Control (n=31) groups."</t>
  </si>
  <si>
    <t>"Participants were assigned to the groups by the investigators, who opened the next consecutively sealed envelope which contained the allocation details upon the participant meeting study criteria."</t>
  </si>
  <si>
    <t>ITT/baseline observation carried forward</t>
  </si>
  <si>
    <t>NA, FU only for intervention group</t>
  </si>
  <si>
    <t>"All post-treatment analyses involved an intention-to-treat (ITT) design where missing data was addressed by carrying forward the first available data (i.e. baseline-observation-carried-forward model; BOCF)."
Treatment group: 32 randomised, 4 did not complete pre-treatment questionnaires, 3 did not start treatment, 2 did not complete post-treatment questionnaires = 23 completed post-treatment questionnaires
Control group: 31 randomised, 1 did not complete pre-treatment questionnaires, 1 withdrewt, 2 did not complete post-treatment questionnaires = 28 completed post-treatment questionnaires</t>
  </si>
  <si>
    <t>Primary: BDI (Chinese version), PHQ-9 (Chinese bilingual version); secondary: DASS-21 (Chinese version), Kessler 10 psychological distress scale (Chinese version), Sheehan disability scales (Chinese version)</t>
  </si>
  <si>
    <t>All outcome measures were administered via the internet</t>
  </si>
  <si>
    <t>beyondblue: the national depression initiative; Department of Health and Ageing, Australia</t>
  </si>
  <si>
    <t>Choi, I., et al. (2012) Culturally attuned Internet treatment for depression amongst Chinese Australians: a randomised controlled trial. Journal of Affective Disorders 136, 459-468</t>
  </si>
  <si>
    <t>Choi 2014</t>
  </si>
  <si>
    <t>No significant difference in baseline characteristics</t>
  </si>
  <si>
    <t>Choi, N. G., et al. (2014) Telehealth problem-solving therapy for depressed low-income homebound older adults. The American journal of geriatric psychiatry : official journal of the American Association for Geriatric Psychiatry 22, 263-271</t>
  </si>
  <si>
    <t>PHQ-9</t>
  </si>
  <si>
    <t>See before</t>
  </si>
  <si>
    <t>Cramer 2011</t>
  </si>
  <si>
    <t>Women aged 30 to 55 with clinical depression according to the PHQ-9 (10 to 20 in first round of groups, 10 to 24 in second round of groups)</t>
  </si>
  <si>
    <t>Severe depression (this criterion was later relaxed in the second round of groups); drug or alcohol abuse; currently attending specialist psychiatric services (including psychotherapy); being unable to speak English. Current or past use of antidepressants or benzodiazepines was not an exclusion criterion.</t>
  </si>
  <si>
    <t>CBT: 42.7 (SD6.7) years
Usual care: 41.9 (SD6.7) years</t>
  </si>
  <si>
    <t>All women</t>
  </si>
  <si>
    <t>CBT: 89% White
Usual care: 90% White</t>
  </si>
  <si>
    <t>CBT: 38.5% taking antidepressants
Usual care: 35% taking antidepressants</t>
  </si>
  <si>
    <t>12 weeks intervention, 3 and 6 month FU</t>
  </si>
  <si>
    <t>"Concealed allocation of eligible participants to either the intervention or usual care arm was achieved using an automated randomisation system accessed via the web. Minimisation was used to ensure balance in PHQ-9 score (≤15 vs. ≥ 16) and GP practice. The allocation ratio was 2:1 in favour of the intervention arm in order to ensure that groups were viable."</t>
  </si>
  <si>
    <t>"Participants were randomised and informed of their treatment allocation at the end of baseline interview. The allocation was not concealed from either the participants or the researcher, although analysis was conducted blind to allocation."</t>
  </si>
  <si>
    <t>"analysis was conducted blind to allocation"</t>
  </si>
  <si>
    <t>Unclear, Table 2 suggests that analysis was of completers only</t>
  </si>
  <si>
    <t xml:space="preserve">CBT: 49 randomsised, 3 randomised to control but received intervention, 4 lost to FU at 3 months (n=48 completers, 92.3% FU), 7 lost at 6 months (n=45 completers, 86.5% FU) 
Usual care: 26 randomsised to control but 2 withdrew immediately and 3 were allocated to intervention (n=21 in control group), 2 lost to FU at 3 months (n=19 completers, 90.4% FU), 2 lost at 6 months (n=19 completers, 90.4% FU) </t>
  </si>
  <si>
    <t>NCT00663078</t>
  </si>
  <si>
    <t>PHQ-9, Beck Anxiety Inventory, Physical and Mental component scores from the Short Form-12 Questionnaire, shortened Automatic Thoughts Questionnaire, shortened Medical Outcome Study Social Support Survey, recent health service use</t>
  </si>
  <si>
    <t>"Patients were assessed at baseline, and 3 and 6 months after starting the groups. The primary outcome measure was the PHQ-9. […] Qualitative methods were used to support the design of the intervention and to help understand issues of acceptability and feasibility."</t>
  </si>
  <si>
    <t>National Institute for Health Research School for Primary Care Research</t>
  </si>
  <si>
    <t xml:space="preserve">Cramer, H., et al. (2011) Group cognitive behavioural therapy for women with depression: pilot and feasibility study for a randomised controlled trial using mixed methods. BMC psychiatry 11, 82 </t>
  </si>
  <si>
    <t>Furukawa 2012</t>
  </si>
  <si>
    <t>Working men and women with subthreshold depression from 13 factories and offices of a large manufacturing company (19,742 employees) in Japan. Inclusion criteria were: 1) Age 20–57 at study entry; 2) Men and women, 3) Currently employed full-time (either regular or temporary); 4) Expected to be employed full-time for 6 months after screening; 5) K6 scores greater than or equal to 9 at screening; 6) BDI2 scores greater than or equal to 10 at screening</t>
  </si>
  <si>
    <t>1) Major depressive episode in the past month, as ascertained by CIDI (dysthymia or major depression in partial remission not excluded); 2) Lifetime history of bipolar disorder, as ascertained by CIDI; 3) Any substance dependence in the past 12 months, as ascertained by CIDI; 4) Any other current mental disorder if it constituted the predominant aspect of the clinical presentation and required treatment not offered in the study; 5) Current treatment for a mental health problem from a mental health professional; 6) Sick leave for 6 or more days for a physical or mental condition in the past month; 7) Expected to be on pregnancy leave, maternity leave or nursing leave within 6 months after screening</t>
  </si>
  <si>
    <t>Telephone CBT: 39.4 (SD7.7) years
Control: 39.3 (SD8.2) years</t>
  </si>
  <si>
    <t>Telephone CBT: 19% female
Control: 25% female</t>
  </si>
  <si>
    <t>Telephone CBT: history of major depressive episode 22%
Control: history of major depressive episode 15%</t>
  </si>
  <si>
    <t>Intervention 8 weekly sessions (but flexible), outcomes at 4 months</t>
  </si>
  <si>
    <t>"The participants providing their definitive consent were then randomized 1:1 either to (1) telephone cognitive-behavior therapy (tCBT) or to (2) waiting list by an independent clinical research coordinator (CRC) at the central office. The random sequence was generated independently by a study statistician, stratified for depression severity at baseline (BDI-II score &lt;=19 or &gt;=20), presenteeism in the past month (HPQ item 5 &lt;=5 or &gt;=6) and study site. The random sequence within each stratum was blocked with variable length, unknown to the CRC or to the study principal investigators. The random sequence was managed by a spreadsheet program which reveals the allocation only after a participant is registered by the CRC in order to guarantee allocation concealment."</t>
  </si>
  <si>
    <t>"due to the nature of the intervention in question, we were able to blind neither the participants nor the therapist to the allocated intervention"</t>
  </si>
  <si>
    <t>ITT/maximum likelihood mixed effects model</t>
  </si>
  <si>
    <t xml:space="preserve">"we employed the maximum likelihood mixed effects model and accounted for all the randomized individuals, thus adhering to the intention-to-treat principle"
Intervention: 58 allocated, 7 discontinued intervention, 5 did not complete FU questionnaire
Control: 60 allocated, 0 discontinued intervention, 1 did not complete FU questionnaire
</t>
  </si>
  <si>
    <t>NCT00885014</t>
  </si>
  <si>
    <t>BDI-II, K6, Health and Work Performance Questionnaire, Composite International Diagnostic Interview, Service Satisfaction</t>
  </si>
  <si>
    <t>Main outcome measures administered at baseline and 4 months (and 8 months for control group on waiting list receiving intervention later)</t>
  </si>
  <si>
    <t>No significant difference in baseline characteristics, underpowered according to power analysis</t>
  </si>
  <si>
    <t xml:space="preserve">Sekisui Chemical Co. Ltd. </t>
  </si>
  <si>
    <t>Furukawa, T. A., et al. (2012) Telephone cognitive-behavioral therapy for subthreshold depression and presenteeism in workplace: a randomized controlled trial. PloS One 7</t>
  </si>
  <si>
    <t>Gawrysiak 2009</t>
  </si>
  <si>
    <t>Involved in psychotherapy within 2 years; active suicidal intent, current psychosis, or bipolar disorder</t>
  </si>
  <si>
    <t>moderate</t>
  </si>
  <si>
    <t>18.4 (SD0.81) years</t>
  </si>
  <si>
    <t>80% female</t>
  </si>
  <si>
    <t>70% Caucasian, 13% African American, 7% Latino, 7% Asian American, 3% other</t>
  </si>
  <si>
    <t>NR but stated that groups did not differ in terms of history of psychosocial or pharmacological interventions</t>
  </si>
  <si>
    <t>1 session and assessment 2 weeks later</t>
  </si>
  <si>
    <t>"Within 3 days of completing the online depression measure, participants were randomly assigned to either the BATD treatment (n=14) or no-treatment control group (n=16)."</t>
  </si>
  <si>
    <t>NR, no drop-outs</t>
  </si>
  <si>
    <t>"There was 0% attrition in both the BATD and control conditions."</t>
  </si>
  <si>
    <t>BDI-II, Environmental Reward Observation Scale, Beck Anxiety Inventory, Multidimensional Scale of Perceived Social Support</t>
  </si>
  <si>
    <t>Outcomes assessed at baseline and 2 weeks after intervention</t>
  </si>
  <si>
    <t xml:space="preserve">Gawrysiak, M., et al. (2009) Behavioral activation for moderately depressed university students: Randomized controlled trial. Journal of counseling psychology 56, 468-475 </t>
  </si>
  <si>
    <t>Geraedts 2014</t>
  </si>
  <si>
    <t>Using medication for depressive symptoms for less than 1 month or having had a legal labor dispute with the employer</t>
  </si>
  <si>
    <t>Intervention: 43 (SD8.9) years
Care as usual: 43.8 (SD9.6) years</t>
  </si>
  <si>
    <t>Intervention: 66.4% female
Care as usual: 58.3% female</t>
  </si>
  <si>
    <t>Intervention: 92.2% country of birth Netherlands
Care as usual: 98.3% country of birth Netherlands</t>
  </si>
  <si>
    <t>4.3% used medication without psycgological treatment, 10.4% recieved psychological treatment but no medication, 1.7% used both medication and received psychological treatment</t>
  </si>
  <si>
    <t>Intervention: mean working hours 33.7 h (SD4.8), 20% diagnosed with major depressive disorder, dysthymic disorder, or both
Care as usual: mean working hours 34.0 h (SD5.3), 29.6% diagnosed with major depressive disorder, dysthymic disorder, or both</t>
  </si>
  <si>
    <t>intervention 8 weeks, FU at 6 and 12 months</t>
  </si>
  <si>
    <t>"Randomization took place at an individual level after completion of the baseline measurement (questionnaire and clinical interview). We used stratification at 2 levels: (1) use of antidepressants and (2) receiving treatment from a psychologist or psychiatrist at study entry. Block randomization was used with random blocks containing 4, 6, or 8 allocations. An independent researcher made the allocation schedule with a computerized random number generator and the investigators had no knowledge of the schedule. The participants were informed about randomization outcome via email."</t>
  </si>
  <si>
    <t>ITT/multiple imputation via data augmentation</t>
  </si>
  <si>
    <t>Nederlands Trial Register (NTR): NTR2993</t>
  </si>
  <si>
    <t>CES-D, Maslach Burnout Inventory General Scale, Short Form Health and Labor Questionnaire, work performance scale of WHO Health and Work Performance Questionnaire, Hospital Anxiety and Depression Scale, WHO Composite International Diagnostic Interview, health care utilisation</t>
  </si>
  <si>
    <t>"Participants completed online questionnaires at baseline and posttreatment at 8 weeks (t1), 6 months (t2), and 12 months (t3)."</t>
  </si>
  <si>
    <t>No significant difference in major baseline characteristics, slightly more people born in NL in the control group</t>
  </si>
  <si>
    <t>Body@Work Research Center for Physical Activity, Work and Health, TNO VUMC, Amsterdam and the EMGO Institute for Health and Care Research, VU University Amsterdam, and VU University Medical Center Amsterdam</t>
  </si>
  <si>
    <t xml:space="preserve">Geraedts Anna, S., et al. (2014) Long-term results of a Web-based guided self-help intervention for employees with depressive symptoms: Randomized controlled trial. Journal of Medical Internet Research 16, 14-28 </t>
  </si>
  <si>
    <t>Geraedts AS, Kleiboer AM, Wiezer NM, van Mechelen W, Cuijpers P. Web-based guided self-help for employees with depressive symptoms (Happy@Work): design of a randomized controlled trial. BMC Psychiatry 2013;13:61</t>
  </si>
  <si>
    <t>Geraedts AS, Kleiboer AM, Wiezer NM, van Mechelen W, Cuijpers P. Short-term effects of a web-based guided self-help intervention for employees with depressive symptoms: randomized controlled trial. J Med Internet Res 2014;16(5):e121</t>
  </si>
  <si>
    <t>Gibbons 2012</t>
  </si>
  <si>
    <t>QIDS score 11 or greater</t>
  </si>
  <si>
    <t>Referred out for immediate substance or alcohol treatment, acutely suicidal, met criteria for bipolar disorder or any psychotic disorder</t>
  </si>
  <si>
    <t>Psychotherapy: 41.4 (SD8.9) years
Treatment as usual: 41.0 (SD11.2) years</t>
  </si>
  <si>
    <t>Psychotherapy: 93% female
Treatment as usual: 80% female</t>
  </si>
  <si>
    <t>Psychotherapy: 75.0% Black, 25.0% Caucausian
Treatment as usual: 93.3% Black, 6.7% Caucausian</t>
  </si>
  <si>
    <t>Primary diagnoses based on the community clinicians’ intake evaluation included MDD (74%), depressive disorder not otherwise specified (10%), posttraumatic stress disorder (10%), adjustment disorder (3%), and dysthymic disorder (3%).</t>
  </si>
  <si>
    <t>"Any patient who scored  14 on the HAMD was randomized to a study therapist and scheduled for his or her first therapy appointment."</t>
  </si>
  <si>
    <t>"The HAMD ratings were conducted by trained bachelor’s level research assistants who were not necessarily blind to time in treatment or treatment condition. Although the research assistants were not aware of the specific research hypotheses, it is possible that their ratings were influenced by the allegiance of the research team."</t>
  </si>
  <si>
    <t>"modified intent-to-treat sample including all patients randomized to treatment who attended at least one treatment session and one postbaseline assessment"
40 randomised, 31 (77.5%) in modified ITT sample</t>
  </si>
  <si>
    <t>HAMD, Behavior and Symptom Identification Scale-24, adherence</t>
  </si>
  <si>
    <t>"The HAMD and a brief self-report symptom inventory, the Behavior and Symptom Identification Scale (BASIS-24), was completed at baseline and at monthly intervals during the treatment. The BASIS-24 was also completed before each session."</t>
  </si>
  <si>
    <t>Not stated if difference between groups were significant - table suggests some substantial differences, but small sample size</t>
  </si>
  <si>
    <t xml:space="preserve">National Institute of Mental Health Career Development Award, Infrastructure Development Award </t>
  </si>
  <si>
    <t>Gibbons, M. B., et al. (2012) Supportive-expressive dynamic psychotherapy in the community mental health system: a pilot effectiveness trial for the treatment of depression. Psychotherapy (Chicago, Ill.) 49, 303-31</t>
  </si>
  <si>
    <t>de Graaf 2009</t>
  </si>
  <si>
    <t>age 18 to 65; access to the internet at home; at least mild to moderate depressive complaints (Beck Depression Inventory II (BDI–II) score &gt;=16); duration of depressive complaints 3 months or more; no current psychological treatment for depression; no continuous antidepressant treatment for at least 3 months prior to entry; fluent in Dutch language</t>
  </si>
  <si>
    <t>alcohol and/or drug dependence; and severe psychiatric comorbidity</t>
  </si>
  <si>
    <t>Computerised CBT: 44.3 (SD11.8) years
Treatment as usual: 45.1 (SD12.2) years
Computerised CBT + treatment as usual: 45.2 (SD10.9) years</t>
  </si>
  <si>
    <t>Computerised CBT: 52% female
Treatment as usual: 55.3% female
Computerised CBT + treatment as usual: 63% female</t>
  </si>
  <si>
    <t>Computerised CBT: 22.0% no major depressive episode, 48.0% first major depressive episode, 30.0% recurrent major depressive episode
Treatment as usual: 17.5% no major depressive episode, 43.7% first major depressive episode, 38.8% recurrent major depressive episode
Computerised CBT + treatment as usual: 21.0% no major depressive episode, 39.0% first major depressive episode, 40.0% recurrent major depressive episode</t>
  </si>
  <si>
    <t>Intervention 9 sessions (about weekly), FU at 3 and 6 months</t>
  </si>
  <si>
    <t>"Randomisation  will  take  place  after  informed  consent  is obtained.  An  independent  statistician  will  develop  the randomization code. Block randomization will be used to ascertain  that  each  intervention  consists  of  equally  large groups. The randomization code will be given to an independent  IT-specialist  who  will  develop  a  computer  program to carry out the group allocation. On entry into the trial  the  computer  program  provides  the  next  available number.  The  randomization  code  will  not  be  revealed until  participant  inclusion  is  complete."</t>
  </si>
  <si>
    <t>"In  view  of  the nature of the treatments, blinding of the participants and researchers is not possible."</t>
  </si>
  <si>
    <t>Netherlands Trial Register ISRCTN47481236</t>
  </si>
  <si>
    <t>BDI-II, SCL-90, SF-36, WSAS</t>
  </si>
  <si>
    <t>Outcomes assessed at baseline, 3 and 6 months</t>
  </si>
  <si>
    <t>Baseline characteristics largely similar (but gender not equally distributed); power adequate</t>
  </si>
  <si>
    <t>ZonMw (Netherlands Organisation for Health Research and Development), research institute EPP, research institute CAPHRI</t>
  </si>
  <si>
    <t>de Graaf, L. E., et al. (2009) Clinical effectiveness of online computerised cognitive-behavioural therapy without support for depression in primary care: randomised trial. British journal of psychiatry 195, 73-80</t>
  </si>
  <si>
    <t>De Graaf LE, Gerhards SAH, Evers SMAA, Arntz A, Riper H, Severens JL, et al. Clinical and cost-effectiveness of computerised cognitive behavioural therapy for depression in primary care: design of a randomised trial. BMC Public Health 2008; 8: 224.</t>
  </si>
  <si>
    <t xml:space="preserve">de Graaf, L. E., et al. (2010) Predicting outcome in computerized cognitive behavioral therapy for depression in primary care: A randomized trial. Journal of consulting and clinical psychology 78, 184-189 </t>
  </si>
  <si>
    <t>Griffiths 2012</t>
  </si>
  <si>
    <t>18-65 years; Kessler Psychological distress (K10) score &gt; 22; home or work access to the internet</t>
  </si>
  <si>
    <t>Self-reported current or imminent treatment from a mental health professional or mutual support group at the time of recruitment; current treatment with cognitive behaviour therapy; self-reported current or past
experience with or diagnosis of psychosis, schizophrenia or bipolar disorder; current or prior participation in another project conducted by the lead investigator's research centre</t>
  </si>
  <si>
    <t>K10</t>
  </si>
  <si>
    <t>Internet training programme: 41.2 (SD13.1) years
Internet support group: 44.4 (SD12.4) years
Internet training plus support group: 45.3 (SD11.3) years
Control website: 44.7 (SD11.3) years</t>
  </si>
  <si>
    <t>Internet training programme: 60.8% female
Internet support group: 75.7% female
Internet training plus support group: 61% female
Control website: 72.6% female</t>
  </si>
  <si>
    <t>12 weeks intervention, 6 and 12 month FU</t>
  </si>
  <si>
    <t>"As required by ICH guideline E9 [34], randomisation was carried out by the trial biostatistician who was not involved in the day-to-day conduct of the trial."</t>
  </si>
  <si>
    <t>ITT/mixed effects logistic model</t>
  </si>
  <si>
    <t>"CES-D was analysed on an intent-to-treat basis using a mixed effects logistic model with factors of intervention arm and occasion of measurement and a random participant intercept using gllamm in Stata 10.1."
Internet training programme: 121 randomised, 85 returned consent form, 78 recruited to trial, 75 started intervention, 59 post-intervention, 48 at 12 month FU
Internet support group: 123 randomised, 89 returned consent form, 80 recruited to trial, 77 started intervention, 53 post-intervention, 41 at 12 month FU
Internet training plus support group: 117 randomised, 78 returned consent form, 76 recruited to trial, 73 started intervention, 49 post-intervention, 37 at 12 month FU
Control website: 117 randomised, 82 returned consent form, 77 recruited to trial, 74 started intervention, 71 post-intervention, 50 at 12 month FU</t>
  </si>
  <si>
    <t>Controlled-Trials.com ISRCTN65657330</t>
  </si>
  <si>
    <t>CES-D, adherence, depression cases, a range of secondary outcomes assessed according to protocol (but not all reported)</t>
  </si>
  <si>
    <t>Assessments at baseline, post-test, 6 months, 12 months</t>
  </si>
  <si>
    <t>Baseline characteristics similar across conditions, underpowered at the end of ths tudy according to power analysis</t>
  </si>
  <si>
    <t>National Health and Medical Research Council</t>
  </si>
  <si>
    <t>Griffiths, K. M., et al. (2012) The effectiveness of an online support group for members of the community with depression: a randomised controlled trial. PloS One 7.</t>
  </si>
  <si>
    <t>Griffiths K, Crisp D, Christensen H, Mackinnon A, Bennett K (2010) The ANU WellBeing study: a protocol for a quasi-factorial randomised controlled trial of the effectiveness of an Internet support group and an automated Internet intervention for depression. BMC Psychiatry 10: 20.</t>
  </si>
  <si>
    <t>Berger 2011</t>
  </si>
  <si>
    <t>DE, CH</t>
  </si>
  <si>
    <t>38.8 years (SD 14.0, range 20-78)</t>
  </si>
  <si>
    <t>61% prior history of psychological treatment. Major depressive disorder; mild n=17 (22.4%), moderate n=46, 60.5%, severe n=6 (7.9%), dysthymic disorder n=7, 9.2%), Anxiety disorders; GAD n=3, Panic disorder with or without agoraphobia n=8, specific phobia n=4, social phobia n=11, OCD n=3, PTSD n=2, Other disorders; Somatization disorder n=1, Eating disorder n=1, Substance related disorder n=2</t>
  </si>
  <si>
    <t>25% under stable medication.Medication none, n=57 (75%), present n=19 (25%).</t>
  </si>
  <si>
    <t>"randomized inot one of the three conditiosn using a computerized random number generator."</t>
  </si>
  <si>
    <t>"The allocation schedule was generated by an independent researcher"</t>
  </si>
  <si>
    <t>ITT, LOCF</t>
  </si>
  <si>
    <t>ITT, baseline observation carried forward</t>
  </si>
  <si>
    <t>BDI, BSI, WHOQOL, IIP</t>
  </si>
  <si>
    <t>Dr Berger's work on internet based treatments is funded by a grant from the Swiss national Science Foudnation. Dr. Andersson's work on depression is funded in part by a grant from the Swedish Research Council.</t>
  </si>
  <si>
    <t>Berger, T., et al. (2011) Internet-based treatment of depression: a randomized controlled trial comparing guided with unguided self-help. Cognitive behaviour therapy 40, 251-266</t>
  </si>
  <si>
    <t>Bohlmeijer 2011</t>
  </si>
  <si>
    <t xml:space="preserve">Adults of 18 years and older with mild or moderate psychological distress. </t>
  </si>
  <si>
    <t>Participants with more severe psychological distress and therefore in need of therapeutic treatment were excluded. Currently undergoing treatment at a mental health institution, started less than 3 months ago with psychopharmacological treatment, reporting no psychological complaints or symptoms, missing two or more sessions of the intervention</t>
  </si>
  <si>
    <t>49 years (range 24-71)</t>
  </si>
  <si>
    <t>NR (only Dutch 91.4%, other 8.6%)</t>
  </si>
  <si>
    <t>"independent researcher carried out the block randomization for the two groups with stratification on gender and age (&lt;50 and ≧50), using a computer generated random sequence of numbers"</t>
  </si>
  <si>
    <t>Independent researcher, computer generated</t>
  </si>
  <si>
    <t>ITT, SPSS missing value analysis to impute all missing data on the continuous measures with the expectation maximization method.</t>
  </si>
  <si>
    <t xml:space="preserve">Low </t>
  </si>
  <si>
    <t>NTR1296</t>
  </si>
  <si>
    <t>CES-D, HADS-A, CIS, AAQ-II</t>
  </si>
  <si>
    <t>On the trial register " primary outcome: symptoms of depression, anxiety and chronic fatigue, secondary outcome: quality of life, psychological well being". In the paper "All assessments included a primary measure of depression, secondary meansures of anxiety, fatigue and alchohol use and EA as a process measure... CES-D, HADS-A, CIS, AAQ-II)</t>
  </si>
  <si>
    <t>Funded by Innovation Fund Health Insurers (Innovatiefonds Zorgverzekeraars).</t>
  </si>
  <si>
    <t>Bohlmeijer, E. T., et al. (2011) Efficacy of an early intervention based on acceptance and commitment therapy for adults with depressive symptomatology: Evaluation in a randomized controlled trial. Behaviour research and therapy 49, 62-67</t>
  </si>
  <si>
    <t>Bolier 2013</t>
  </si>
  <si>
    <t>Adults 21 yrs and older, presented mild to moderate depressive symtpoms as represented by a score of 10-24 on the Center for Epidemiologic Studies Depression Scale (CES-D) and a languishing or moderate level of well being as measured with the Mental HEalth continuum Short Form (MHC-SF), access to a computer and internet, sufficient knowledge of the Dutch language.</t>
  </si>
  <si>
    <t>Serious depressive symptoms (CES-D score of ≧25) or active suicidal thought or plans (question from the Web Screening Questionnaire)</t>
  </si>
  <si>
    <t xml:space="preserve">10 to 24 </t>
  </si>
  <si>
    <t>43.2 (SD 11.8)</t>
  </si>
  <si>
    <t>CES-D depression score at baseline was slightly above the cut off score of 16 (mean 16.80, SD 4.13).</t>
  </si>
  <si>
    <t>"computer generated randomisation"</t>
  </si>
  <si>
    <t>ITT, missing data by estimation maximzation method in SPSS, sensitivity analysis with completers data</t>
  </si>
  <si>
    <t>NTR2126</t>
  </si>
  <si>
    <t>MHC-SF, WHO-5, CES-D, HADS-A, MOS SF Health, MOS-SF vitality. Satisfaction questionnaire. No information on economic costs? Published elsewhere from original trial registration.</t>
  </si>
  <si>
    <t>On the trial register " primary outcome: Well being (WHO-5 and Mental Health Continuum Short Form) and depressive symptoms (CES-D), secondary outcomes: General health and vitality (subscales in MOS-SF36), economic costs (care consumption; TIC-P/ work productivity, absenteeism, inefficient job performance; PRODISQ)". In the paper, "primary outcome measure was well being... MHC-SF and WHO=5... secondary outcomes were depressive symptoms as measured with the CES-D, anxiety symptoms as measured by the ...HADS-A...MOS SF-36... CSQ-8".</t>
  </si>
  <si>
    <t>"Trimbos Institute is the developer of Psyfit and has a share in the social venture that implements the intervention. Neither the authors working at the Trimbos Institute nor the institute itswlef derive financial income from the interventions."</t>
  </si>
  <si>
    <t>Funded by the Dutch Ministry of Health, Welfare and Sport</t>
  </si>
  <si>
    <t>Bolier, L., et al. (2013) An Internet-based intervention to promote mental fitness for mildly depressed adults: Randomized controlled trial. Journal of Medical Internet Research 15,</t>
  </si>
  <si>
    <t>Carter 2013</t>
  </si>
  <si>
    <t>NZ</t>
  </si>
  <si>
    <t>Principle current diagnosis of major depressive disorder (DSM-IV), over 18 yrs old, free of any centrally active drug, other than an occasional hypnotic and the oral contraceptive pill for a minimum of 2 weeks.</t>
  </si>
  <si>
    <t xml:space="preserve">History of mania (bipolar  I disorder), schizophrenia, major physical illness which would interfere with treatment, moderate or severe alcohol or drug dependence, and failure to respond to a recent (past year) adequate trial of CBT or ST. </t>
  </si>
  <si>
    <t>38 years</t>
  </si>
  <si>
    <t>NZ European 84%</t>
  </si>
  <si>
    <t>"randomized in a 1:1 ratio based on computerized randomization sequence of permutated blocks of 20. The randomization and allocation to treatment type was performed by a person independent from the study and was made available to the therapist and patient once the baseline assessment had been completed".</t>
  </si>
  <si>
    <t>"The randomization and allocation to treatment type was performed by a person independent from the study"</t>
  </si>
  <si>
    <t>"The MADRS was conducted with the participant by an independent clinician (i.e. not the therapist) with prior teining and experience using the MADRS, who was blind to the therapy type participants were receiving."</t>
  </si>
  <si>
    <t>ITT ?LOCF like in their previous trial. . Unclear</t>
  </si>
  <si>
    <t>ACTRN12605000723684</t>
  </si>
  <si>
    <t xml:space="preserve">Different definitions of remission and recovery given in paper compared to trial registry. Stated that response was measured, but there are no results (only in the discussion overall 52% response rate).  Unclear if they did ITT LOCF like in their previous study. Only % given so unable to check against figures. </t>
  </si>
  <si>
    <t>Trial registry noted that it was retrospectively registered. Primary outcome was change in MADRS, secondary change on self reported BDI-II score, and remission (MADRS &amp; BDI-II &lt;10 for 2 weeks) and recovery (MADRS &amp; BDI-II &lt;10 for 8 weeks). In the paper the outcomes stated were "sustained change was deined a priori as percentage improvement on the clinician rated MADRS and the self report Beck Depression Inventory II." Definitions given in the paper "Remission was defined as a MADRS &lt;10 and a BDI-II &lt;13 for two weeks. Recovery was defined as MADRS &lt;10 and BDI-II &lt;13 for
8 weeks." "response was a 60% or greater improvement on the MADRS".</t>
  </si>
  <si>
    <t>"There are no conflicts of interest"</t>
  </si>
  <si>
    <t>Funded from grants from the Health Research Council of New Zealand (NRC). The HRC had no further role in any aspect of the study.</t>
  </si>
  <si>
    <t>Carter, J. D., et al. (2013) Psychotherapy for depression: a randomized clinical trial comparing schema therapy and cognitive behavior therapy. Journal of Affective Disorders 151, 500-50</t>
  </si>
  <si>
    <t>Casañas 2012</t>
  </si>
  <si>
    <t>Patients older than 20 years of both sexes, diagnosed with major depressive diorder according to the ICD 10, mild to moderate symptoms according to the Beck Depression Inventory (BDI≧10 and &lt;30) and provision of signed informed consent. If taking antidepressants they have to have not changed them during the previous month.</t>
  </si>
  <si>
    <t>Patients with other diagnosed associated psychiatric disorders (including personality disorders and drug and alcohol abuse), current presence of suicidal ideation or suicide attempts, using secondary mental health services, patients with acute or terminal medical illness, inability to speak and understand spanish and/or Catalan language, sensory or cognitive disabilities, illiteracy, temporary residents or non provision of consent.</t>
  </si>
  <si>
    <t>ICD-10, BDI</t>
  </si>
  <si>
    <t>≧10 and &lt;30</t>
  </si>
  <si>
    <t>53.38 (SD 12.63)</t>
  </si>
  <si>
    <t>Medication antidepressant: yes n=129, 55.8%, SSRI n=105 (45.7%), Tricyclic n=6, 2.6%, Dual n=20, 8.7%. Anxiolytics yes n=125, 54.3%, Hypnotics yes n=11 , 4.8%, alternative treatment yes n=51, 22.1%, Medication blood pressure n=70, 30.3%.</t>
  </si>
  <si>
    <t>Stressful event yes n=138, 63%.</t>
  </si>
  <si>
    <t>"All patients evaluated who met the inclusion criteria were assigned a number consecutively. The participants were randomly allocated to one of two conditions by means of a computer generated random allocation list. The computer program carried out series randomized from 1 to 16, 18, 20, 22 and 24, depending on the number of participants in each PCC... Independent person wa responsible for managing the randomization lists. Subsequently, this individual sent the randomization lists in a sealed envelope to the two nurses at each PCC a few days before the intervention began."</t>
  </si>
  <si>
    <t>"Independent person wa responsible for managing the randomization lists. Subsequently, this individual sent the randomization lists in a sealed envelope to the two nurses at each PCC a few days before the intervention began."</t>
  </si>
  <si>
    <t>NCT00841737</t>
  </si>
  <si>
    <t>Remission, changes in BDI scores, and EuroQol. Subgroup analysis by severity. No info on " no. of days of labour lost, pharmacological prescription, antidepressant and anxiolytics during the study, only some baseline figures.</t>
  </si>
  <si>
    <t>Not specifically stated as primary and secondary. Measured Remission (BDI≦11) , BDI, EuroQol. Trial registry: primary outcome: BDI, secondary: EuroQol, no. visits to primary health care center, no. of days of labour lost, pharmacological prescription, antidepressant and anxiolytics consumption.</t>
  </si>
  <si>
    <t>"Authors declare they have no competing interests"</t>
  </si>
  <si>
    <t>Funded by the Spanish "Fondo de Evaluacion de Tecnologias Sanitarias", Spanish Ministry of Health: registration number P107/90712.</t>
  </si>
  <si>
    <t>Casañas, R., et al. (2012) Effectiveness of a psycho-educational group program for major depression in primary care: a randomized controlled trial. BMC psychiatry 12, 230</t>
  </si>
  <si>
    <t>Driessen 2013</t>
  </si>
  <si>
    <t>Dwight-Johnson 2011</t>
  </si>
  <si>
    <t>Adult primary care patients, identified as Latino, spoke English or Spanish, screened positive for probable major depressive disorder and screened negative for bipolar disorder (Mood Disorder Questionnaire), cognitive impairment, current or lifetime psychotic symptoms or disorder , current substance abuse or acture suicidal ideation. Patients were eligible even if they were already receiving antidepressant medication.</t>
  </si>
  <si>
    <t>5-9, cut off score of 10</t>
  </si>
  <si>
    <t>39.81 (10.56)</t>
  </si>
  <si>
    <t>SCL score 1.79 (SD0.77), anxiety disorder n=58, 57% (Note SS difference with more in the usual care group), probable alcohol or substance use disorder n=13 (13%), &gt;3 medical problems n=30, 30%, ever used medication for emotional problems n=49, 49%, ever had counseling n=27, 27%, perceived need for treatment n=66, 64%</t>
  </si>
  <si>
    <t>Antidepressant use in the past 4 months n=32, 32%. 15 (36%)  in the CBT group and 11 (30%) in the enhanced usual care group, at 6 months reported use of antidepressants in the previous 6 weeks.</t>
  </si>
  <si>
    <t>"patients were assigned to receive usual care or CBT by telephone by stratified permuted block randomization, with strata defined by gender and referral source"</t>
  </si>
  <si>
    <t>"project assistants masked to patients' randomization status at six weeks, three months and siX months." They conducted the interviews.</t>
  </si>
  <si>
    <t xml:space="preserve">Response (SCL and PHQ-9), Satisfaction, SCL and PHQ9 </t>
  </si>
  <si>
    <t>Not specifically stated primary and secondary outcomes, just what they were going to measure: PHQ-9, SCL and response</t>
  </si>
  <si>
    <t>"the authors report no competing interests"</t>
  </si>
  <si>
    <t>Supported by National Institute of Mental Health grant MH079191-01A1</t>
  </si>
  <si>
    <t>Dwight-Johnson, M., et al. (2011) Telephone-based cognitive-behavioral therapy for Latino patients living in rural areas: a randomized pilot study. Psychiatric services (Washington, D.C.) 62, 936-942</t>
  </si>
  <si>
    <t>Ekers 2011</t>
  </si>
  <si>
    <t>aged 18 or over from either general practices directly or from primary care mental health services, stable dose or no dose of antidepressant medication for 6 weeks preceeding identification,  Clinicial Interview Schedule Revised (CSIR) to confirm a ICD-10 diagnosis of depression.</t>
  </si>
  <si>
    <t>Suicidal risk, psychotic symptoms, diagnosis of bipolar disorder, organic brain disease or the use of alcohol/non-prescription drugs requiring clinical intervention.</t>
  </si>
  <si>
    <t>44.72 (range 24-63)</t>
  </si>
  <si>
    <t>Duration of problem in weeks 191.15 (378.61), Baseline Clinical Interview Schedule Revised (ICD-10), mild depression n=3, moderate depression n=22, severe depression n=21, mixed anxiety and depression n=1.</t>
  </si>
  <si>
    <t>Prescribed antidepressants n=32 (68%). At baseline 17 (71%) in the usual care group and 15 (65%) BA group were prescribed antidepressants, during the intervention phase 15/24 (62.5%) and 12/23 (52%) respectively.</t>
  </si>
  <si>
    <t>3 months</t>
  </si>
  <si>
    <t>"allocation concealment process independent of the study team"</t>
  </si>
  <si>
    <t>"Multiple imputation for our intention to treat analysis, also report LOCF analyses for clinical significance.</t>
  </si>
  <si>
    <t>7 (30%) drop outs from the BA group and 2 (8%) from the usual care group. Overall, 19%.</t>
  </si>
  <si>
    <t>ISRCTN27045243</t>
  </si>
  <si>
    <t xml:space="preserve">High </t>
  </si>
  <si>
    <t>"Declaration of interest. None."</t>
  </si>
  <si>
    <t>Ekers, D., et al. (2011) Behavioural activation delivered by the non-specialist: phase II randomised controlled trial. British journal of psychiatry 198, 66-72</t>
  </si>
  <si>
    <t>Fledderus 2012</t>
  </si>
  <si>
    <t>18 years or older, mild to moderate depressive symptoms (&gt;10 and &lt;39) on the Center of Epidemiological Studies - depression scale (CES-D), and anxiety symptoms (&gt;3 and &lt;15) on the Hospital Anxiety and Depression Scale - anxiety subscale (HADS-A), screening for a depressive disorder WSQ, Q1≧6, Q2=1 &amp; consequently MINI diagnosis of depression (not severe- excluded)</t>
  </si>
  <si>
    <t>MINI</t>
  </si>
  <si>
    <t>For ACT-E, ACT-M and W-L respectively: 42.64 (10.96), 42.35 (11.09), 42.47 (11.29).</t>
  </si>
  <si>
    <t>Only report Dutch: 92.8%</t>
  </si>
  <si>
    <t>ACT-E 4 patients, and ACT-M 6 patients at baseline reported to have started more than 3 months previously with a psychopharmacological treatment. During the intervention 7 started medication (ACT-E n=2, ACT-M n=2, WL n=3), and 7 stopped (ACT-S n=1, ACT-M n=5, WL n=1.</t>
  </si>
  <si>
    <t>"block randomization was carried out for the three groups with stratification on gender and age (&lt;50 and ≧50 years) using computer generated random sequences of numbers."</t>
  </si>
  <si>
    <t>Imputed ITT (with PASW Missing Value Analysis (SPSS), maximum likelihood estimates using observed data in an iterative process).</t>
  </si>
  <si>
    <t>340 completers at 9 weeks,  9.6% drop outs, 19 (15%) in ACT-E and 14 (11%) in ACT-M and 2 (1.5%) in WL</t>
  </si>
  <si>
    <t>NTR1985</t>
  </si>
  <si>
    <t>Clinically significant change, CES-D, CIS, HADS-A, MHC-SF, FFMQ, AAQ-II</t>
  </si>
  <si>
    <t>Dutch registry primary outcome: decreased psychological distress (depression measured with the CES-D and anxiety measured with the HADS-A), secondary outcome: increased mental health, measured with the MHC-SF. The paper reports the primary outcome to be: "level of depressive symptomatology as measured with the CES-D (20 items, score 0-60)." secondary outcome measures were anxiety (HADS-A), fatigue (subscale of the Checklist Individual Health) and a positive mental health (MHC-SF), FFMQ and the acceptance and action questionnaire II, CSQ-8.</t>
  </si>
  <si>
    <t>"Declaration of interest. None"</t>
  </si>
  <si>
    <t>Study was funded by the Netherlands Foundation for Mental Health (Fonds Psychishche Gezondheid)</t>
  </si>
  <si>
    <t>Fledderus, M., et al. (2012) Acceptance and commitment therapy as guided self-help for psychological distress and positive mental health: a randomized controlled trial. Psychological Medicine 42, 485-49</t>
  </si>
  <si>
    <t>Folke 2012</t>
  </si>
  <si>
    <t>a diagnosis of unipolar depressive disorder as defined by the Diagnostic and Statistical Manual of Mental Disorders 4th edition, unemployment, temporary sick leave (100% incapacity) due to depression, age between 18-65yrs,</t>
  </si>
  <si>
    <t>ongoing psychotic illness, alcohol or substance abuse disorder, explicit suicidal plans</t>
  </si>
  <si>
    <t>43 years</t>
  </si>
  <si>
    <t>Number of diagnoses 1.97 (SD 0.83), with psychiatric comorbidity n=16, with somatic comorbidity n=12.</t>
  </si>
  <si>
    <t>On antidepressant medication n=27, 79.4%</t>
  </si>
  <si>
    <t>"randomised"</t>
  </si>
  <si>
    <t>mITT (one participant requested removal from the study and was not included in the analysis), Mixed Model Repeated Measures (MMRM)</t>
  </si>
  <si>
    <t>4 drop outs in the ACT group and 6 in the no treatment.  Total 10/35 (28.6%)</t>
  </si>
  <si>
    <t>Post hoc definition of clincially significant change. BDI, GHQ-12, PSS, WHO QoL</t>
  </si>
  <si>
    <t>Primary outcome measure: BDI (21 items), GHQ-12. Secondary outcomes: perceived Stress Scale (PSS), WHO-QoL BREF.</t>
  </si>
  <si>
    <t>Folke, F., et al. (2012) Acceptance and commitment therapy for depression: a preliminary randomized controlled trial for unemployed on long-term sick leave. Cognitive and behavioral practice 19, 583-594</t>
  </si>
  <si>
    <t>Ince 2013</t>
  </si>
  <si>
    <t>18 years or older with depressive symptoms as measured by a CES-D score ≧16 and a Turkish background (participant or at least 1 parent was born in Turkey), access to a computer and the internet, email address and returned a signed informed consent form.</t>
  </si>
  <si>
    <t>Suicidal (assessed in 2 steps as part of online screening- BDI-II and MINI)</t>
  </si>
  <si>
    <t>35.2 years (SD 9.3)</t>
  </si>
  <si>
    <t>NR only 91% turkish</t>
  </si>
  <si>
    <t>&gt;0.75 recruited through the internet</t>
  </si>
  <si>
    <t>"randomly assigned… allocation schedule was generated by an independent researcher using a computerized system."</t>
  </si>
  <si>
    <t>"allocation schedule was generated by an independent researcher using a computerized system."</t>
  </si>
  <si>
    <t>ITT with multiple imputation technique in SPSS and PPA. Note no SD given at baseline.</t>
  </si>
  <si>
    <t>NTR2303</t>
  </si>
  <si>
    <t>CES-D, HADS, SCL-90, EQ-VAS,  clinically significant change, improvement, recovery, satisfaction. Note no SD given at baseline measurements or for ITT post treatment.</t>
  </si>
  <si>
    <t xml:space="preserve">Dutch trial registry primary outcome:  reduction of depressive symptoms (CES-D). All assessments take place online. Secondary outcomes: somatic symptoms (SCL-90R), symptoms of anxiety (HADS),  acculturation (LAS), satisfaction, quality of life (EuroQol-SD). In the paper primary outcome measure: depressive symptoms, measured by CES-D, secondary HADS, SCL-90R for somatic symptoms, Euro QoL,  satisfaction, </t>
  </si>
  <si>
    <t>"conflicts of interest: None declared"</t>
  </si>
  <si>
    <t>Ince Burcin, U., et al. (2013) Internet-based, culturally sensitive, problem-solving therapy for Turkish migrants with depression: Randomized controlled trial. Journal of Medical Internet Research 15, 248-262</t>
  </si>
  <si>
    <t>At least 18 years old, having a total score in the range of 15-35 on the self rated version of the MADRS, no assessed risk of suicidality, if on medication, unchanged dosage of psychiatric medication during the three months preceding the screening, no concurrent psychological treatment, not having other primary disorders that needed different treatments or that could be affected negatively by the treatment, a diagnosis of MDD according to the DSM-IV with current actue episode of depression or an episode in partial remission.</t>
  </si>
  <si>
    <t>Diagnostic and outcome</t>
  </si>
  <si>
    <t>MADRS, DSM-IV</t>
  </si>
  <si>
    <t>15-35</t>
  </si>
  <si>
    <t>45.6 (14.0)</t>
  </si>
  <si>
    <t>Depression in acute episode n=60 (65.2%), in partial remission n=32 (34.8%), comorbidity: social anxiety disorder 31.5%, generalised anxiety disorder 29.3%, panic disorder 7.6%, OCD 2.2%, PTSD 3.3%, any anxiety disorder 53.3%.</t>
  </si>
  <si>
    <t>Present medication n=23, 25%, prior medication experience n=26, 28.3%, no experience n=43, 46.7%. Psychological treatment: prior experience n=54, 58.7%</t>
  </si>
  <si>
    <t>"allocated to the psyhodynamic treatment or to the active control condition in a 1:1 ratio using block randomisation. An independent person, separate from the staff conducting the study, handled the randomisation using an online randomisation tool."</t>
  </si>
  <si>
    <t>" An independent person, separate from the staff conducting the study, handled the randomisation using an online randomisation tool."</t>
  </si>
  <si>
    <t>ITT with maximum likelihood estimation</t>
  </si>
  <si>
    <t>4 drop outs in the psychodynamic self guided therapy group (8.7%).</t>
  </si>
  <si>
    <t>NCT01324050</t>
  </si>
  <si>
    <t>BDI-II (not weekly), MADRS-S, PHQ-9, GAD-7, BAI, QOLI, recovery, CGI-I and Aes</t>
  </si>
  <si>
    <t>In the clinical trials registry primary outcome: BDI (-2, 0,10 weeks), BAI, MADRS-S, QOLI, PHQ-9, GAD-7 (latter variables -2 and 10 weeks). In the paper the primary outcome was BDI-II (pre-treatment, weekly, post treatment, 10mth f/u). Secondary outcomes: pre,post treatment and 10 month f/u for MADRS-S, PHQ-9, BAI and GAD-7, QOLI, CGI-I.</t>
  </si>
  <si>
    <t>"The authors have declared that no competing interests exist."</t>
  </si>
  <si>
    <t>Johansson, R., et al. (2012) Psychodynamic guided self-help for adult depression through the internet: a randomised controlled trial. PloS One 7,</t>
  </si>
  <si>
    <t>At least 18 years old, having a total of &gt;14 on MADRS-S and a total of &lt;36, &lt;5 on MADRS-S item 9 (about suicidal ideations, reported unchanged dosage of medication for depression and anxiety during the last 3 months, no concurrent psychological treatment, not suffering from a severe psychiatric condition that could interfere with the treatment (e.g. bipolar disorder or schizophrenia, measured in a clinical interview, not having other primary medical problems which would need other treatments first hand, not having severe alcohol problems, a diagnosis of major depressive disorder according to the DSM-IV, with a current acute episode of depression or an episode in partial remission.</t>
  </si>
  <si>
    <t>45 (12.1)</t>
  </si>
  <si>
    <t>62% experience of previous psychological treatment or were in a treatment which was not considered to interfere with the study e.g. supportive care. N=38 (31.4%) were on medication during the study. N=8, 6.6% psychological treatment, in acute episode of depression 73.6%,  in partial remission 26.4%, Dysthymia 14%, Comorbidity: panic 16.5%, worry 23.1%, social fear 29.8%, any anxiety 54.5%, stress 76%, sleep 39.7%, any 91.7%</t>
  </si>
  <si>
    <t>69% on medication/ or had a histoy of taking medication.</t>
  </si>
  <si>
    <t>"allocated using an online randomisation tool handled by an independent person who was separate from the staff conducting the study."</t>
  </si>
  <si>
    <t>allocated using an online randomisation tool handled by an independent person who was separate from the staff conducting the study.</t>
  </si>
  <si>
    <t>interview for CGI-I: "the interviewers had no association to the research project and were blind to which group the participants had been randomized." Other outcome assessments werent described.</t>
  </si>
  <si>
    <t>Unclear- Available case</t>
  </si>
  <si>
    <t>NCT01181583</t>
  </si>
  <si>
    <t>Johansson, R., et al. (2012) Tailored vs. standardized internet-based cognitive behavior therapy for depression and comorbid symptoms: a randomized controlled trial. PloS One 7</t>
  </si>
  <si>
    <t>Joling 2011</t>
  </si>
  <si>
    <t>Community dwelling elderly people aged 75 years and older, with subthreshold depression, able to give informed consent and with sufficient knowledge of the Dutch language. Eligible subjects were recruited from the study sample of a larger project for frail elderly peope (PIKO project). CES-D score&gt; for 2 subsequent measurements (at least 3 months apart), but did not meet the DSM-IV criteria for major depression and/or clinical anxiety as assessed with MINI.</t>
  </si>
  <si>
    <t>Serious cognitive decline according to the self rated Informant Questionnaire on Cognitive Decline in the Elderly were excluded.</t>
  </si>
  <si>
    <t>&gt;16 for 2 subsequent measurements (at least 3months apart)</t>
  </si>
  <si>
    <t>For bibliotherapy and usual care respectively: 81.8 (3.8) yrs and 81.1 (3.5) yrs</t>
  </si>
  <si>
    <t>For bibliotherapy and usual care respectively:Chronic disease, mean no. 2.39 (1.52), 2.77 (1.48)</t>
  </si>
  <si>
    <t>"randomized with equal probability to the intervention or to usual care in blocks of four by an independent statistician, based random number tables."</t>
  </si>
  <si>
    <t>ITT with multiple imputation, PPA</t>
  </si>
  <si>
    <t>"All analyses were performed according to the “intention-to-treat” principle, which means that all participants were analyzed in the group to which they were randomized. The missing values of the dropouts were handled by multiple imputation procedure (Statistical Analysis System [SAS])." "Of the 170 participants, 24 (14.1%) dropped out during the intervention period". Bibliotherapy group 18/86 (20.9%), usual care 6/84 (7%).</t>
  </si>
  <si>
    <t>CES-D, significant improvement, recovery and no change/deterioration.</t>
  </si>
  <si>
    <t>"the main outcome measure was a decrease in depressive symptoms, measured with the Center for Epidemiologic Studies Depression Scale (CES-D)… primary outcome measure was the CES-D scale" 20 items (baseline and at 3 months).</t>
  </si>
  <si>
    <t>Joling, K. J., et al. (2011) How effective is bibliotherapy for very old adults with subthreshold depression? A randomized controlled trial. American Journal of Geriatric Psychiatry 19, 256-265</t>
  </si>
  <si>
    <t>Kessler 2009</t>
  </si>
  <si>
    <t>Patients aged 18-75 yrs from primary care with a new episode of depression, which was defined as being diagnosed within the 4 weeks preceding referral.</t>
  </si>
  <si>
    <t>Patients treated for depression in the 3 months before the present episode. Patients with a history of bipolar disorder, psychotic disorder, alcohol or substance misuse and those already receiving psychotherapy.</t>
  </si>
  <si>
    <t>BDI, ICD-10</t>
  </si>
  <si>
    <t>For the CBT computerised and control respectively: 35.6 (11.9) and 34.3 (11.3) years.</t>
  </si>
  <si>
    <t>For the CBT computerised and control respectively: No history of depression 33 (21%), 38 (26%), history of depression no previous treatment 32 (22%), 31 (21%), history of depression treated with antidepressants 84 (56%), 79 (53%), number of life events in past 6 months; 0: 45 (30%), 35 (24%), 1: 44 (30%), 43 (29%), 2: 42 (28%), 39 (26%), ≧3: 18 (12%), 31 (21%)</t>
  </si>
  <si>
    <t>For the CBT computerised and control respectively: antidepressant treatment: 80 (54%), 73 (49%). "At 4 months, 53 of 104 (51%) patients in the intervention group and 43 of 92 (47%) in the control group reported antidepressant use; at 8 months the fi gures were 40 of 98 (41%) and 29 of 90 (32%), respectively. "</t>
  </si>
  <si>
    <t>"Allocation was stratifi ed by centre, with minimisation for present antidepressant treatment (yes vs no), sex, whether or not their GP practice had a counsellor, and severity of depression (BDI score 14–19 [mild]), 20–28 [moderate], or &gt;28 [severe]). Randomisation was by means of a computer-generated code, implemented by an individual who was not involved in the recruitment process, and communicated to the participant within 48 h of the baseline interview. The allocation was concealed in advance from participants, researchers involved in recruitment, and therapists"</t>
  </si>
  <si>
    <t>" The allocation was concealed in advance from participants, researchers involved in recruitment, and therapists"</t>
  </si>
  <si>
    <t>ITT, completers</t>
  </si>
  <si>
    <t>"Logistic regression was used in the primary (intention-to-treat) analysis to compare the (binary) primary outcome at 4 months between the groups as randomised, with adjustment for baseline BDI score, study centre, and the four minimisation variables. " Drop outs 36/149 (24%) CBT, 51/148 (34%) at 4 months.</t>
  </si>
  <si>
    <t>Recovery, BDI score, SF-12 mental subscore, EQ-5D score</t>
  </si>
  <si>
    <t>"primary outcome was the BDI score 4 months after randomisation, analysed as a binary variable for which a score of less than 10 represented recovery. Secondary outcomes were continuous 4 month BDI score; 8 month BDI score, analysed in both binary and continuous form, and health status (the short form SF-12 mental subscore) and quality of life (the EuroQol [EQ-5D] analysed as continuous variables at 4 and 8 months"</t>
  </si>
  <si>
    <t>"The sponsor of the study had no role in study design,data collection, data analysis, interpretation of data, or writing of the report. The corresponding author had full access to all the data in the study and had fi nal responsibility for the decision to submit for publication". Authors declare no conflicts of interest.</t>
  </si>
  <si>
    <t>Kessler, D., et al. (2009) Therapist-delivered Internet psychotherapy for depression in primary care: a randomised controlled trial. Lancet 374, 628-634</t>
  </si>
  <si>
    <t>Moritz 2012</t>
  </si>
  <si>
    <t>For the Deprexis and Waitlist groups respectively: 38.00 (10.76),  39.13 (15.82)</t>
  </si>
  <si>
    <t>For the Deprexis and Waitlist groups respectively: 77.1% and 80%</t>
  </si>
  <si>
    <t>For the Deprexis and Waitlist groups respectively: psychotropic medication 21.0%, 23.8%, therapy status (no/in treatment by single therapist/ in or outpatient): 41.3%/30.0%/28.8%, and 25.9%/35.8%/38.3%</t>
  </si>
  <si>
    <t>"randomly allocated to the treatment or waitlist group in consecutive order. No stratfication was applied"</t>
  </si>
  <si>
    <t>"Per protocol (PP) and intention to treat (ITT) analyses were conducted… ITT analyses considered data from all subjects with available baseline data… multiple imputation…ANOVA." PPA includes those with pre and post assessments and who have logged on at least once to  Deprexis. Results presented are actually ITT at baseline and PP at post treatment, so more like available case. 15 (14.7%) drop outs in Deprexis group, 23(21.9%) in the waitlist control, overall (18%).</t>
  </si>
  <si>
    <t>NCT01401296</t>
  </si>
  <si>
    <t>BDI and sub scores, RSES, SBQR, DAS, WHOQOL-BREF total score.  Expectancy and retrospective assessment of the Deprexis program. Only ITT baseline and PP at post treatment were presented.</t>
  </si>
  <si>
    <t>On clinical trials register the primary outcomes were: severity of depressive symptoms, timeframe 7 days using BDI, secondary outcomes: quality of life (WHO-QOL BREF) time frame 7 days. In the paper The primary outcome of the study was depression symptomatology as assessed with the BDI (Beck &amp; Steer, 1993). A secondary aim was to assess whether quality of life (WHO QOL-BREF), self-esteem (RSE), and dysfunctional attitudes (DAS) are also improved by the intervention, Suicide Behaviours Questionnaire Revised (SBQ-R), subjective benefit.</t>
  </si>
  <si>
    <t>"there were no conflict of interest for any of the authors". "The developer (GAIA AG, Hamburg, Germany) provided cost-free vouchers for study participants but did not intervene with the planning and conduct of the trial, had no access to the data and was not mentioned in the survey"</t>
  </si>
  <si>
    <t>Moritz, S., et al. (2012) A randomized controlled trial of internet-based therapy in depression. Behaviour research and therapy 50, 513-521</t>
  </si>
  <si>
    <t>Diagnosis of Depressive episode (F32) or Recurrent depressive disorder (F33 except 33.4) using ICD10, score ≧8, and Hospital Anxiety and Depression Scale (HADS), Depression subscale was between the ages of 19–60 and either patient or the care had at least 5 years of education.</t>
  </si>
  <si>
    <t>Excessive use of alcohol or drugs (using ICD10 for alcohol or drug abuse or dependence), significant cognitive impairment (for example learning disablity or dementia) and active psychosis.</t>
  </si>
  <si>
    <t>HADS-D, ICD10</t>
  </si>
  <si>
    <t xml:space="preserve"> ≧8</t>
  </si>
  <si>
    <t>For the self help and care as usual groups respectively: Patients: 33.2 (12.7), 33.7 (13.0), Carers 39.0 (11.8), 38.1 (12.3)</t>
  </si>
  <si>
    <t>"randomly assigned to two groups… Randomisation was performed distantly and using http://www.
randomization.com, from the list of all the patients who had been accepted for each group. After randomisation patients were allocated to either treatment or the control arm. Randomisation was performed for each group separately"</t>
  </si>
  <si>
    <t>"the assessments were carried out by blind assessors."</t>
  </si>
  <si>
    <t>2 DO from self help, and 7 from treatment as usual. Total 9. "carried out using an intention to treat, using SPSSv16". No desciption of what is done for missing data.</t>
  </si>
  <si>
    <t>NCT01725932)</t>
  </si>
  <si>
    <t>HADS-D, HADS-A, BSI, BDQ. Unclear if SD or SE in the results table.</t>
  </si>
  <si>
    <t>In Clinical trials.gov the primary outcome was HADRS- Depression subscale (baseline and end of therapy measurement), secondary outcomes: HADS-A anxiety subscale, BSI, Brief Disability Questionnaire (all baseline and at 12 weeks). In the paper, primary outcome was HAD-D, secondary HAD-A, BSI and BDQ.</t>
  </si>
  <si>
    <t>Conflict of interest "None".</t>
  </si>
  <si>
    <t>Naeem, F., et al. (2013) A multicentre randomised controlled trial of a carer supervised culturally adapted cbt (cacbt) based self-help for depression in pakistan. Journal of Affective Disorders 156, 224-227</t>
  </si>
  <si>
    <t>Farooq Naeem</t>
  </si>
  <si>
    <t>farooqnaeem@yahoo.com</t>
  </si>
  <si>
    <t>Naylor 2010</t>
  </si>
  <si>
    <t>at least 18 years old, english speaking, sixth grade reading level, and reported mild (BDI-FS score between 4-6), moderate (7-9) or severe (10+) depression</t>
  </si>
  <si>
    <t>suicidality (endorsing a 2 or 3 on question no 6 of the BDI-FS), death of an immediate family member or a suicide attempt in the prior 6 months, active antidepressant usage within 30 days of screening or psychosis (as determined by medical chart and physician examination).</t>
  </si>
  <si>
    <t>BDI-FS</t>
  </si>
  <si>
    <t>&gt;3</t>
  </si>
  <si>
    <t>51.45 (15.1)</t>
  </si>
  <si>
    <t>random numbers, no description of the allocation</t>
  </si>
  <si>
    <t>"five participants (14%) were unable to be contacted for post treatment assessment, and therefore, were considered drop outs for the treatment portion of the study." Mean differences and mixed models conducted using SPSS, ANOVAs, chi square. No description of whether ITTetc. was to be used.</t>
  </si>
  <si>
    <t>Naylor, E. V., et al. (2010) Bibliotherapy as a treatment for depression in primary care. Journal of clinical psychology in medical settings 17, 258-271</t>
  </si>
  <si>
    <t>Newby 2013</t>
  </si>
  <si>
    <t>Aged over 18 years, self identified as suffereing from mild or moderate GAD, MDD or mixed anxiety depressive disorder (ICD 10) and  with both GAD and PHQ-9 scores above clinical thereshold, prepared to provide name, telephone number and address, and the name and address of their local general practitioner, had access to a telephone, computer and printer and had maintained a stable dosage for at least 2 months prior to participation if they were receiving current pharmacological and/or psychotherapy treatment, and agreed to not make any changes to their treatment during the entire duration of the study.</t>
  </si>
  <si>
    <t>PHQ-9 and DSM-IV</t>
  </si>
  <si>
    <t>above clinical threshold</t>
  </si>
  <si>
    <t>44.3 (12.2)</t>
  </si>
  <si>
    <t>for the treatment and waitlist groups respectively: previous mental health treatment, n=36 (78.3), n=41 (77.4%), mean age at first consultation for mental health, years: 32.75 (13.09), 30.63 (11.67)</t>
  </si>
  <si>
    <t>For the treatment and waitlist groups respectively: current medications: n=19 (41.3%), n=21 (39.6), current psychological treatment n=2 (4.3%), n=4 (7.5%)</t>
  </si>
  <si>
    <t>"In the treatment group, 19 had GAD/MDD (41.3%), 21 had GAD (45.7%) (but with subthreshold MDD) and six met criteria for MDD (13.0%) and had subthreshold GAD. In the WLC group, 28 met criteria for co-morbid GAD/MDD (52.8%), 16 (30.2%) had GAD, and nine (17.0%) had MDD, but each had subthreshold GAD or MDD, respectively"</t>
  </si>
  <si>
    <t>"random numbers were generated using a random number service (http:// www.random.org) by a team member who was not involved in the study"</t>
  </si>
  <si>
    <t>"Concealment of allocation was maintained until the applicant met all inclusion criteria and an offer of participation was made."</t>
  </si>
  <si>
    <t>In the treatment group, 3 withdrew and 3 did not complete the post treatment questionnaires (6/49), In the waitlist control group, 7 drop outs (7/60). Overall 13/109. "ITT marginal model analyses using the restricted maximum likelihood method were used to account for missing data due to participant drop outs."</t>
  </si>
  <si>
    <t>ACTRN12611001055998</t>
  </si>
  <si>
    <t>Newby, J. M., et al. (2013) Internet cognitive behavioural therapy for mixed anxiety and depression: a randomized controlled trial and evidence of effectiveness in primary care [Wellbeing 6]. Psychological Medicine 43, 2635-2648</t>
  </si>
  <si>
    <t>Day 2013</t>
  </si>
  <si>
    <t>Levin 2011</t>
  </si>
  <si>
    <t>Referred by primary care physician, age 18 to 65 years, met DSM-IV criteria for depressed mood or anhedonia during the previous 2 weeks</t>
  </si>
  <si>
    <t>CD-ROM: 44 (SD13.3) years
Control: 43 (SD12.5) years</t>
  </si>
  <si>
    <t>CD-ROM: 78.0% female
Control: 76.9% female</t>
  </si>
  <si>
    <t>CD-ROM: 88% White, 3% American Indian, 1% Asian, 1% Pacific Islander, 1% Black, 4% Hispanic, 2% other
Control: 92.3% White, 1% American Indian, 3% Black, 2% Hispanic, 1% other</t>
  </si>
  <si>
    <t>CD-ROM: 52.0% major depressive disorder, 5.0% dysthymia, 45.0% anxiety, 13.0% substance abuse/dependence
Control: 62.6% major depressive disorder, 8.8% dysthymia, 52.7% anxiety, 14.3% substance abuse/dependence</t>
  </si>
  <si>
    <t>"A computergenerated random list of numbers matched to study condition was allocated to participants at the intake assessment by a research assistant, resulting in simple randomization to one of the two conditions"</t>
  </si>
  <si>
    <t>Treating primary care physicians were not informed of the intervention allocation</t>
  </si>
  <si>
    <t>CES-D, Pleasant Events Schedule (mood-related subscale), State-Trait Anxiety Inventory, Dysfunctional Attitudes Scale, Hope Scale, customer opinion survey</t>
  </si>
  <si>
    <t xml:space="preserve">Levin, W., et al. (2011) A computer-assisted depression intervention in primary care. Psychological Medicine 41, 1373-1383 </t>
  </si>
  <si>
    <t>Liu 2009</t>
  </si>
  <si>
    <t>Currently in psychotherpay, currently taking pharmacotherapy for depression, suicidal ideation</t>
  </si>
  <si>
    <t>26.4 years (SD8.7)</t>
  </si>
  <si>
    <t>73% female</t>
  </si>
  <si>
    <t>Chinese</t>
  </si>
  <si>
    <t>69% had never sought professional help for depression, 13.5% had received psychotherapy plus medication, 9.6% had received psychotherapy alone, 5.8% had received medication alone</t>
  </si>
  <si>
    <t>4 weeks intervention, 3 month FU</t>
  </si>
  <si>
    <t>"Fifty-two participants were randomly assigned to either the treatment group (n = 27) or the control group (n = 25)."</t>
  </si>
  <si>
    <t>"Analyses were performed on the intention-to-treat basis. Multiple imputation (MI) inference procedure (Rubin 1987) was adopted to estimate missing values and to draw inferences based on the imputed data."
52 allocated, 40 completers (6 drop-outs per group, 76.9%)</t>
  </si>
  <si>
    <t>BDI-II, Self-Control Schedule, adherence, feedback questionnaire</t>
  </si>
  <si>
    <t>Self-control schedule not reported; assessments at baseline, post-treatment and 3 months FU</t>
  </si>
  <si>
    <t>Liu, E.-H., et al. (2009) Exploring the efficacy of cognitive bibliotherapy and a potential mechanism of change in the treatment of depressive symptoms among the Chinese: A randomized controlled trial. Cognitive therapy and research 33, 449-461</t>
  </si>
  <si>
    <t>Manicavasgar 2011</t>
  </si>
  <si>
    <t>(a) a current diagnosis of melancholic depression or bipolar disorder, (b) a history of any psychotic illness, (c) dementia, (d) current active suicidal ideation, (e) being hospitalized, (f) concurrent treatment using meditation or CBT, (g) drug/alcohol dependence, (h) daytime anxiolytic medication (which could potentially impair concentration) (Choy, 2007), (i) current antenatal or postnatal depression (which could be related to hormonal factors) (Bloch et al., 2000), (j) currently in receipt of antipsychotic or mood stabilizing medication, and (k) a history of treatment with more than two antidepressant drugs.</t>
  </si>
  <si>
    <t>CBT: 45 (SD12.9) years
Mindfulness-based CBT: 47 (SD13.8) years</t>
  </si>
  <si>
    <t>CBT: 65% female
Mindfulness-based CBT: 63% female</t>
  </si>
  <si>
    <t>8 weeks intervention, 6 and 12 month FU</t>
  </si>
  <si>
    <t>"Eight of the 11 group programs were randomly allocated to either the CBT or MBCT conditions. Random allocation was conducted via a computer program by a researcher who was not involved with the research study. The three non-random group programs were run subject to therapist availability at that time. Participants that were not randomly assigned were sequentially enrolled in one of the two treatment conditions until the group program was filled."</t>
  </si>
  <si>
    <t xml:space="preserve">NR </t>
  </si>
  <si>
    <t>CBT: 39 allocated, 26 completed programme (66.7%)
MCBT: 30 allocated, 19 completed programme (61.3%)</t>
  </si>
  <si>
    <t>BDI-II, episodes of depression, Beck Anxiety Inventory, Composite International Diagnostic Interview, Social and Occupational Functioning Scale</t>
  </si>
  <si>
    <t>Assessment at baseline, within 2 weeks post-intervention, at 6 and 12 months</t>
  </si>
  <si>
    <t>Manicavasgar, V., et al. (2011) Mindfulness-based cognitive therapy vs cognitive behaviour therapy as a treatment for non-melancholic depression. Journal of Affective Disorders 130, 138-144</t>
  </si>
  <si>
    <t xml:space="preserve">Manicavasagar, V., et al. (2012) Cognitive predictors of change in cognitive behaviour therapy and mindfulness-based cognitive therapy for depression. Behavioural and cognitive psychotherapy 40, 227-232 </t>
  </si>
  <si>
    <t>Mohr 2011</t>
  </si>
  <si>
    <t>(a) be a registered Veteran Affairs patient, (b) have a telephone, (c) speak and read English, and (d) have a DSM–IV diagnosis of major depressive disorder</t>
  </si>
  <si>
    <t>(a) hearing, voice, or visual impairment that would prevent participation; (b) met diagnostic criteria for a more severe psychiatric disorder (e.g., psychotic, bipolar, or dementia disorders; posttraumatic stress disorder [PTSD] patients were not excluded); (c) were abusing alcohol or other substances so severely that they would be unable to engage in T-CBT, on the basis of consensus of the first and second authors; (d) reported severe suicidality marked by intent and a plan; (e) were currently receiving psychotherapy or planning to receive psychotherapy during the 24-week treatment phase of the study; and (f) had initiated or changed dose of antidepressant medication in the previous 6 weeks.</t>
  </si>
  <si>
    <t>55.9 (SD10.6) years</t>
  </si>
  <si>
    <t>9.4% female</t>
  </si>
  <si>
    <t>78.8% Caucasian</t>
  </si>
  <si>
    <t>20 weeks intervention, 6 months FU</t>
  </si>
  <si>
    <t>"Veterans were randomized to T-CBT or treatment as usual (TAU) after meeting inclusion criteria to prevent allocation bias."</t>
  </si>
  <si>
    <t>Mixed models and generalised estimating equations
Telephone CBT: 41 assigned, 40 completed post-intervention interviews (97.6%), 38 completed self-reports (92.7%)
Treatment as usual: 44 assigned, 41 completed post-intervention interviews (93.2%), 35 completed self-reports (79.5%)</t>
  </si>
  <si>
    <t>NCT00223652</t>
  </si>
  <si>
    <t>HAM-D, PHQ-9, major depressive episodes</t>
  </si>
  <si>
    <t>Mohr, D. C., et al. (2011) Telephone-administered cognitive behavioral therapy for veterans served by community-based outpatient clinics. Journal of consulting and clinical psychology 79, 261-265</t>
  </si>
  <si>
    <t>Moldovan 2013</t>
  </si>
  <si>
    <t>First year psychology students; BDI 10 to 16</t>
  </si>
  <si>
    <t>Being in psychotherapy or psychotropic medication</t>
  </si>
  <si>
    <t>Bibliotherapy: 22.4 years (SD2.7)
Delayed treatment: 21.9 years (SD1.8)
Placebo: 23.1 years (SD2.1)
No treatment: 24.7 years (SD2.1)</t>
  </si>
  <si>
    <t>Bibliotherapy: 92% female
Delayed treatment: 87.5% female
Placebo: 87.5% female
No treatment: 83% female</t>
  </si>
  <si>
    <t>"A randomization plan was generated by an independent researcher in order to randomly allocate participants to one of the four conditions: immediate treatment (bibliotherapy), delayed treatment (wait list), placebo or no treatment. For allocation of the participants, a computer-generated list of random numbers was used. The independent researcher was responsible for allocation concealment by using a secure computer-assisted method."</t>
  </si>
  <si>
    <t>"The independent researcher was responsible for allocation concealment by using a secure computer-assisted method."</t>
  </si>
  <si>
    <t>"Participants were not aware of the allocated group."</t>
  </si>
  <si>
    <t>"Statistical analyses were conducted using the intent-to-treat principle: the analysis included all randomized patients in the treatment group to which they were assigned, regardless of their protocol adherence and/or subsequent withdrawal from treatment or assessments. The last available score on each outcome measure served as termination score for dropouts."
Bibliotherapy: 24 allocated, 3 drop-outs (12.5%)
Delayed treatment: 24 allocated, 2 drop-outs (8.3%)
Placebo: 24 allocated, 3 drop-outs (12.5%)
No treatment: 24 allocated, 4 drop-outs (16.7%)</t>
  </si>
  <si>
    <t>BDI-II, Automatic Thoughts Questionnaire, DAS, GABS, comprehension</t>
  </si>
  <si>
    <t>Baseline comparability not reported in detail</t>
  </si>
  <si>
    <t>Moldovan, R., et al. (2013) Cognitive bibliotherapy for mild depressive symptomatology: randomized clinical trial of efficacy and mechanisms of change. Clinical psychology &amp; psychotherapy 20, 482-493</t>
  </si>
  <si>
    <t>Moss 2012</t>
  </si>
  <si>
    <t>(1) community-dwelling, (2) 50 years of age or older, (3) received a score of 33 or greater on the modified Telephone Interview for Cognitive Status-Modified (TICS-M) to rule out possible dementia, (4) received a score of at least 5 on the GDS telephone screening.</t>
  </si>
  <si>
    <t>(1) were actively suicidal, (2) had not been stabilized on antidepressant or anxiolytic medication for at least 1 month, (3) reported a psychotic or substance use disorder, (4) were currently receiving psychotherapy, (5) were unable to read.</t>
  </si>
  <si>
    <t>GDS</t>
  </si>
  <si>
    <t>Intervention: 79 (SD5.5) years
Waitlist: 76 (SD7.7) years</t>
  </si>
  <si>
    <t>Intervention: 76.9% female
Waitlist: 76.9% female</t>
  </si>
  <si>
    <t>Intervention: 84.6% non-Hispanic White, 15.4% African American
Waitlist: 76.9% non-Hispanic White, 15.4% African American, 7.7% native American</t>
  </si>
  <si>
    <t>"Post-treatment assessments were completed by three-graduate-level research staff, in which all efforts were made to blind assessors (i.e., undisclosed participant condition). However, participants were not instructed to refrain from revealing their experimental condition to interviewers, introducing a potential confound into the investigation."</t>
  </si>
  <si>
    <t>"To ensure inclusion of all possible cases in the data analyses, the last data points collected were carried forward and entered as the subsequent data points in the event of missing data due to participant attrition."
Of 26 people randomised, 18 completed the treatment programme (69%)</t>
  </si>
  <si>
    <t>HAMD, GDS, treatment enactment, treatment satisfaction</t>
  </si>
  <si>
    <t>Assessments at baseline, after 4 week treatment, after 4 week treatment of delayed group (i.e. 4 week FU for intervention group)</t>
  </si>
  <si>
    <t>Baseline characteristics look similiar, but no statistics reported</t>
  </si>
  <si>
    <t xml:space="preserve">Moss, K., et al. (2012) A self-help behavioral activation treatment for geriatric depressive symptoms. Aging &amp; mental health 16, 625-635 </t>
  </si>
  <si>
    <t>Perini 2009</t>
  </si>
  <si>
    <t>Resident of Australia;  at least 18 years of age; had access to a computer, the Internet, and use of a printer; (iv) were not currently participating in CBT; had a total score  5 (indicating mild or subthreshold depression) on the PHQ-9; if taking medication, had been taking the same dose for at least 1 month and did not intend to change that dose during the course of the programme</t>
  </si>
  <si>
    <t xml:space="preserve">Using illicit drugs or consuming more than three standard drinks/day;  currently experiencing a psychotic mental illness or severe symptoms of depression (defined as a total score  23 or responding  2 to Question 9 (suicidal ideation) on the PHQ-9 </t>
  </si>
  <si>
    <t>Internet-based treatment: 49.3 (SD9.4) years
Waitlist: 49.3 (SD15.6) years</t>
  </si>
  <si>
    <t>Internet-based treatment: 85.2% female
Waitlist: 66.7% female</t>
  </si>
  <si>
    <t>Internet-based treatment: 70.4% previously discussed symptoms with health professional
Waitlist: 72.2% previously discussed symptoms with health professional</t>
  </si>
  <si>
    <t>Internet-based treatment: 40.7% taking medication
Waitlist: 66.7% taking medication</t>
  </si>
  <si>
    <t>"The 48 people accepted into the programme were randomized via a true randomization process (www.random.org) to either the Sadness programme (n=29) or to a waitlist control group (n=19)."</t>
  </si>
  <si>
    <t xml:space="preserve">"All post-treatment analyses adopted an ITT design."
Internet-based treatment: 29 allocated, 27 completed pre-treatment questionnaires, 20 completed all lessons, 18 completed post-treatment questionnaires (62.1%)
Waitlist: 19 allocated, 18 completed pre-treatment questionnaires, 17 completed post-treatment questionnaires (89.5%)
</t>
  </si>
  <si>
    <t>ACTRN12609000009213</t>
  </si>
  <si>
    <t>PHQ-9, BDI-II, Positive and Negative Affect Scales</t>
  </si>
  <si>
    <t>Assessment at baseline and 1 week after treatment, PHQ-9 and BDI-II also mid-treatment</t>
  </si>
  <si>
    <t xml:space="preserve">Perini, S., et al. (2009) Clinician-assisted Internet-based treatment is effective for depression: randomized controlled trial. Australian and New Zealand journal of psychiatry 43, 571-578 </t>
  </si>
  <si>
    <t>Proudfoot 2013</t>
  </si>
  <si>
    <t>Ruwaard 2009</t>
  </si>
  <si>
    <t>Age &gt;18 years; BDI-IA 10 to 29 (midl to moderate depression)</t>
  </si>
  <si>
    <t>BDI-IA</t>
  </si>
  <si>
    <t>Web-based CBT: 42 (SD10) years
Waitlist: 42 (SD9) years</t>
  </si>
  <si>
    <t>Web-based CBT: 75% female
Waitlist: 56% female</t>
  </si>
  <si>
    <t>Web-based CBT (median, IQR): 5 (6)
Waitlist (median, IQR): 4 (7)</t>
  </si>
  <si>
    <t>Web-based CBT: 56% prior therapy, 30% pharmacotherapy, 44% psychotherapy; 69% multiple depressive episodes
Waitlist: 67% prior therapy, 44% pharmacotherapy, 56% psychotherapy; 72% multiple depressive episodes</t>
  </si>
  <si>
    <t>Web-based CBT: 20% antidepressant at pretest
Waitlist: 17% antidepressant at pretest</t>
  </si>
  <si>
    <t>Web-based CBT: duration of symptoms (year, median and IQR): 10(12)
Waitlist: duration of symptoms (year, median and IQR): 15 (16)</t>
  </si>
  <si>
    <t>11-13 weeks intervention, 18 months FU</t>
  </si>
  <si>
    <t>"participants were randomly assigned to the groups by means of a random number generator. Participants were assigned to the treatment group and the control group in a 2:1 ratio."</t>
  </si>
  <si>
    <t xml:space="preserve">"The analyses were conducted on an intention-to-treat basis. Dropouts, who did not complete the posttest measurements, were assumed to have gained nothing. Their pretest scores served as posttest scores."
Web-based CBT: 36 allocated, 33 completed (91.7%), 75% at 18 months
Waitlist: 18 allocated, 16 completed (88.9%), 66.7% at 18 months
</t>
  </si>
  <si>
    <t>BDI-IA, SCL-90-R Depression Scale, W-BQ12, DASS-42</t>
  </si>
  <si>
    <t>Primary outcome measure BDI-IA, assessments at baseline, post-treatment and 18 months FU</t>
  </si>
  <si>
    <t>Dutch Foundation of Mental Health</t>
  </si>
  <si>
    <t>Ruwaard, J., et al. (2009) Standardized web-based cognitive behavioural therapy of mild to moderate depression: a randomized controlled trial with a long-term follow-up. Cognitive behaviour therapy 38, 206-221</t>
  </si>
  <si>
    <t>Vernmark 2010</t>
  </si>
  <si>
    <t>At least 18 years, a total of &lt;31 on MADRS-S, a total of &gt;14 on MADRS-S and &lt;4 on Item 9 (suicidal thoughts) on MADRS-S, no medication for depression or unchanged dosage of medication for depression during the last month, not participating in other treatmetn for depression at the time, not having other primary disorder that needed didfferent treatment or that cold be affected negatively by the treatment, being diagnosed with major depression according to DSM-IV.</t>
  </si>
  <si>
    <t>MADRS, SCID interview for DSM-IV diagnosis</t>
  </si>
  <si>
    <t>&gt;14&lt;31</t>
  </si>
  <si>
    <t>37 (12.9)</t>
  </si>
  <si>
    <t>76% (n=67) had more than one prior episode of depression . Treatment history none n=47 (53.4%), earlier n=41 (46.6%)</t>
  </si>
  <si>
    <t>Prior history of psychological treatment n=47. Medication none n=71 (80.7%), present (anxiolytic and/or antidepressant) n=17 (19.3%)</t>
  </si>
  <si>
    <t>n=33 (38%) had another diagnosis according to DSM-IV. 33% (n=29) had at least one co-morbid anxiety disorder.</t>
  </si>
  <si>
    <t>"a true random service (http://random.org) by an independent person"</t>
  </si>
  <si>
    <t>No description of blinding</t>
  </si>
  <si>
    <t>"independent interviewers were blind to which group the participant had been randomized."</t>
  </si>
  <si>
    <t>BDI, MADRS-S, BAI, QOLI, Clinical significance (3 definitions)</t>
  </si>
  <si>
    <t>"Five of the authors have published a Swedish self help book which includes text materials tested in this study."</t>
  </si>
  <si>
    <t>Study was funded by a grant from the Swedish Research Council</t>
  </si>
  <si>
    <t xml:space="preserve">Vernmark, K., et al. (2010) Internet administered guided self-help versus individualized e-mail therapy: A randomized trial of two versions of CBT for major depression. Behaviour research and therapy 48, 368-376 </t>
  </si>
  <si>
    <t>Watkins 2012</t>
  </si>
  <si>
    <t>Patients who were on 15 primary care databases in Devon, who had been prescribed antidepressant medication or recorded as depressed on Read codes for the previous 6 months, subsequently screened using PHQ-9 for current depression. Then if eligible had a face to face baseline interview assessment. Inclusion criteria were: age ≧18 years, meeting DSM-IV criteria for a current episode of major depression (n=105) or subthreshold (n=16, meeting four symptom criteria for major depression, at least one prolonged sad mood or loss of interest/pleasure, reflecting evidence that patients typically alternate between major depression and subthreshold symptoms, and that subthreshold symptoms predict a similar course to major depression), on the structured clinical interview for DSM-IV/SCID. If on antidepressants they needed to have taken a consistent dose for ≧4 weeks before study entry to reduce the likelihood that recent medication change could account for  symptom improvement.</t>
  </si>
  <si>
    <t>A history of bipolar disorder, psychosis, current substance/alcohol dependence, learning disability, organic brain damage, and concurrent psychotherapy at study entry. No exclusion with respect to other Axis I or II diagnoses.</t>
  </si>
  <si>
    <t>Major depression or subthreshold</t>
  </si>
  <si>
    <t>For CNT combo, RT combo and TAU respectively: 46.37 (12.71), 46.05 (11.60), 46.38 (12.30)</t>
  </si>
  <si>
    <t>For CNT combo, RT combo and TAU respectively: 65%, 74.4%, 54.8%</t>
  </si>
  <si>
    <t>For CNT combo, RT combo and TAU respectively: 100%, 97.4%, 100%</t>
  </si>
  <si>
    <t>For CNT combo, RT combo and TAU respectively: 4.13 (3.17), 4.46 (3.40), 5.00 (3.85)</t>
  </si>
  <si>
    <t xml:space="preserve">For CNT combo, RT combo and TAU respectively: Duration of current episode mean (SD); 27.73 (42.60), 36.63 (67.79), 23.17 (41.94), age at onset years, mean (SD); 29.22 (13.89), 25.62 (12.51), 26.15 (13.42), prior psychiatric hospitalization %; 7.5%, 20.5%, 16.7%, Prior suicide attempt; 30%, 25.6%, 26.2%, </t>
  </si>
  <si>
    <t>"block randomization was performed by an off site independent randomization service using computer generated random codes stratified according to antidepressant use [NICE recommended dose/ no antidepressants/ taking subclinical dose] and severity of depression [mild to moderate depression, Hamilton Rating Scale for Deprssion (HAMD) score ≦17, versus moderate to severe depression, HAMD score &gt;17]"</t>
  </si>
  <si>
    <t>Independent off site randomization</t>
  </si>
  <si>
    <t>"ITT and per protocol… adjusting for baseline outcome values and the stratification variables." also done using repeated measures approach , ANCOVA. "for cases with missing data on the primary outcome we used i) last observation carried forward (which assumes data are missing at random) and ii) regression analyses assuming data missing not at random to impute missing data". " Overall attrition rate was 14.9% at post treatment". Actual results are more like available case and PP.</t>
  </si>
  <si>
    <t>ISRCTN39455344</t>
  </si>
  <si>
    <t>HAMD, BDI-II, PHQ-9, GAD-7, RSQ, ASQ-N, O-R CN</t>
  </si>
  <si>
    <t>No declarations of interest</t>
  </si>
  <si>
    <t>Funded by a Medical Research Council Experimental Medicine Grant to E.R. Watkins.</t>
  </si>
  <si>
    <t xml:space="preserve">Watkins, E. R., et al. (2012) Guided self-help concreteness training as an intervention for major depression in primary care: a Phase II randomized controlled trial. Psychological Medicine 42, 1359-1371 </t>
  </si>
  <si>
    <t>Williams 2013b</t>
  </si>
  <si>
    <t>Participants were recruited via the research arm (virtualclinic.org.au) of the Clinical Research Unit for Anxiety and Depression (CRUfAD), a not-for-profit clinical and research unit in Sydney, Australia. If taking medication for anxiety or depression, the dosage must have been stable for at least 1 month and the patient agree not to make changes during the course of the program. Inclusion criteria wasnt reported in the study: this is taken from the ANZCTR register: DSM-IV criteria for MDD, internet access + printer access, Australian resident, fluent in written and spoken English, 18-65 years.</t>
  </si>
  <si>
    <t>Taken from the ANZCTR: current substance abuse/dependence, psychotic mental illness (Bipolar or Schizophrenia), current or planned psychological treatment during study duration, change in medication during last  1 month or intended change during study duration, use of benzodiazepines, suicidal.</t>
  </si>
  <si>
    <t>For the intervention and waitling list control groups respectively: 44.28 (11.78), 45.35 (12.38)</t>
  </si>
  <si>
    <t>For the intervention and waitling list control groups respectively: comorbidity; generalized anxiety disorder 60%, 50%, panic disorder (lifetime/LSA); 20%, 27%, panic disorder (current); 6%, 3%, social phobia 34%, 25%, no of comorbid diagnoses: one 40%, 57%, two 29%, 11%, three 9%, 11%.</t>
  </si>
  <si>
    <t>For the intervention and waitling list control groups respectively: Medication no: n=18 (51%), n=18 (64%), yes (antidepressant) n=17 (49%), n=10 (36%)</t>
  </si>
  <si>
    <t>11 weeks</t>
  </si>
  <si>
    <t>"randomized by an independent person via a true ranomization process (www.random.org)"</t>
  </si>
  <si>
    <t>18 drop outs of the intervention group (47%) and 9 in the waitlist control (29%). Overall 39%. "Intention to treat marginal models using restricted maximum likelihood estimation were used to account for missing data due to participant dropouts".</t>
  </si>
  <si>
    <t>NCT01488058 and ACTRN12611001221943</t>
  </si>
  <si>
    <t>Reported outcomes: at baseline wk 1 and wk 11: BDI-II, PHQ-9, K-10, and AST-D, SST at baseline and wk 1,  WHODAS-II, STAI-T, RTQ10 at baseline and wk 11. Clinically significant change. ?do we downgrade for changing which was a primary outcome from protocol?</t>
  </si>
  <si>
    <t>Different primary and secondary outcomes stated on different clinical trial registries. On the ANZCTR website: Primary outcome: Change in PHQ-9 , secondary: Change in BDI - both at application,pre, post tx and mid for iCBT., change on the scrambled sentences task (SST) pre and post OxlGen, change on prospective imagery test pre and post OxlGen, change in distress (K-10) pre and post OxlGen, pre each iCBT lesson and post tx, change on WHO-DAS,  change on repetitive thinking questionnaire (RTQ), Change on state trait anxiety inventory (STAI), change on the AMbiguous Sentence Task (AST)- latter four outcomes pre and post tx. On the Clinical Trials website: primary outcome: change in BDI-II at baseline, post 1 wk intervention, post tx 11wks. Secondary: Change in SST (baseline, at 1 wk), change in PIT (baseline, at 1 wk), Change in K-10 (baseline, before each iCBT lesson and week 11), change in WHO-DAS (baseline, 11 wks), Change in RTQ (baseline, wk1, wk11), change in STAI (baseline, wk1, wk11), change in AST (baseline, wk1), change in PHQ-9 (baseline, wk1, wk11). In the study it reports "The Beck Depression Inventory–2nd edition (BDI-II; Beck, Steer, &amp; Brown, 1996) and the nine-item Depression Scale of the Patient Health Questionnaire (PHQ-9; Kroenke, Spitzer, &amp; Williams, 2001) were the primary outcomes measures of depression severity", secondary:K-10, SST, AST-D two versions, WHODAS-II, STAI-T, RTQ10, treatment expectancy and outcomes questionnaire.</t>
  </si>
  <si>
    <t>Williams, A. D., et al. (2013) Combining imagination and reason in the treatment of depression: a randomized controlled trial of internet-based cognitive-bias modification and internet-CBT for depression. Journal of consulting and clinical psychology 81, 793-799</t>
  </si>
  <si>
    <t>Programme components: 6 online lessons; a homework assignment for each lesson; regular automatic reminder and notification emails; weekly telephone contact and secure email with Chinese-speaking support personnel. The six online lessons represent best practice principles used in CBT programs for depression including behavioural activation, cognitive restructuring, problem solving, and assertiveness skills. Part of the content of each lesson is presented in the form of an illustrated story about a woman with depression who, with the help of a clinical psychologist, learns to gain mastery over her symptoms. Participants were encouraged to complete one lesson each week, to complete the recommended homework, and to complete the six lessons within eight weeks. Participants had access to additional written resources about communication skills, health anxiety, strategies for improving sleep, and answers to frequently asked questions about the application of skills described in the lessons, and summaries. Participants were also provided with access to the Stories from the Frontline, a large collection of forum posts written by participants in previous iCBT depression programs that were translated into Chinese, covering topics relevant to each of the six lessons. All materials were available in both Chinese and English.</t>
  </si>
  <si>
    <t>2 clinical psychologists (1 still in training)</t>
  </si>
  <si>
    <t>Received treatment after the intervention group finished treatment</t>
  </si>
  <si>
    <t>Intervention based on principles derived from CBT and problem-solving approaches; homework and skill based approaches; empower participants through improving their self-management skills; 12 sessions, 10 sessions weekly, then two booster sessions afer a gap of 2 to 4 weeks; sessions: 1. Introduction and group rules, 2. Checking activity levels, 3. Raising activity levels, 4. Catching negative thoughts, 5. Balancing negative thoughts, 6. Managing anxiety, 7. Relaxation, 8. New Ways of Solving Problems, 9. Integrating and catch up session, 10. Making a personal plan, 11. Booster session I, 12. Booster session II; allowed to continue taking (or start) any antidepressant or other medication prescribed by their GP.</t>
  </si>
  <si>
    <t>10 (female) applicants were recruited as facilitators. Prior to the study none of the facilitators had received CBT training but most had counselling skills, some had experience of group work and one had lived
experience of mental ill health. Facilitators received a 5-day training course from experienced CBT trainers. Facilitators also continued to receive regular fortnightly supervision from the CBT trainer.</t>
  </si>
  <si>
    <t>Participants in the control arm were given an information booklet. This contained details of local support organisations such as local mental health organisations, counselling services, carers groups and Black and minority ethnic services. An information booklet was given in addition to usual care because it was thought that it might improve study retention in the control arm. Participants in both arms were allowed to continue taking (or start) any antidepressant or other medication prescribed by their GP.</t>
  </si>
  <si>
    <t>90 min intervention session; information about depression; life values assessment; values and goals were assessed within the following life areas: family, peer, and intimate relationships; education; employment/career; hobbies/recreation; volunteer work and charity; physical and health issues; and spirituality. Following this exercise, an activity hierarchy was constructed in which value-based behaviours were selected for change (range   5-13). Each participant and the clinician collaboratively established structured behavioural goals (frequency and duration), which the participant would attempt to complete during the 2-week treatment interval. Each participant used a behavioural checkout form to monitor progress during the treatment interval. The clinician and participant discussed how to monitor progress toward completing desired goals and activities on the behavioural checkout, identified particular contexts (e.g., day, time, place) in which behavioural change might more likely elicit environmental reinforcement, and problem solved around obstacles to change. Participants were assigned 8.2 (SD2.3) behaviours over the duration of treatment and completed 5.9 (SD2.5).</t>
  </si>
  <si>
    <t>2 male doctoral students in clinical psychology, who were trained in BATD</t>
  </si>
  <si>
    <t>General discussion about research requirements and their participation in the study. Control group participants completed questionnaires, were provided with a brief explanation of study, received no behavioural or cognitive intervention, and were informed that they should engage in their lives as usual, with the requirement that they would return in 2 weeks to complete additional questionnaires.</t>
  </si>
  <si>
    <t>The intervention Happy@Work is a brief Web-based intervention delivered with minimal guidance. It consists of 2 evidence-based treatments; problem-solving treatment (PST) and cognitive therapy (CT), and a guideline for employees to help them to prevent work-related stress. Happy@Work consists of 6 weekly lessons with an option of 1 week extra time in case of delay. Each lesson has a different theme, but always follows the same structure: information about the theme, examples, and assignments. Themes of the lessons are introduction of problem solving (lesson 1), problem-solving methods (lesson 2), changing cognitions (lesson 3), dealing with work-related problems (lesson 4), social support (lesson 5), and relapse prevention (lesson 6). Participants receive feedback on assignments from a coach. All coaches used a protocol-treatment manual. To ensure treatment fidelity, all feedback was reviewed by a supervisor (AG) before it was placed on the website. Happy@Work is a tunneled intervention, which means that participants can start with a new lesson after they have received feedback on their assignments from a coach.</t>
  </si>
  <si>
    <t xml:space="preserve">Coaches were trained Master’s-level students in clinical psychology. </t>
  </si>
  <si>
    <t>Participants randomised to the CAU group received an email with the randomisation outcome only and were advised to consult their (occupational) physician or a psychologist if they wanted treatment for their depressive symptoms. Participants in both conditions were free to seek any additional (mental) health care.</t>
  </si>
  <si>
    <t>Supportive-expressive dynamic psychotherapy; 12 weekly 60 min sessions; manual-based; expressive relationship-focussed component; supportive alliance-building component; socialisation-focussed component; education-focussed component; cultural sensitive component</t>
  </si>
  <si>
    <t>5 therapists, received training in specific training package</t>
  </si>
  <si>
    <t>Therapists in the TAU condition were asked to deliver 12 sessions of psychotherapy, using the approach they would normally use to target major depressive disorder in a community mental health setting. In our survey of therapists’ training and beliefs the therapists reported very little previous exposure to empirically supported psychotherapies. The therapists reported that they used some cognitive- and relationship-focused interventions, but few therapists reported any formal training in specific evidence-based techniques.</t>
  </si>
  <si>
    <t>3 therapists</t>
  </si>
  <si>
    <t>Manualised 8 session CBT telephone programme; manuals for therapists and participants; weekly 30-45 min calls, but could be flexible; emails between sessions, theoretical background; activity pocketbook with homework assignments; self-monitoring; increasing pleasant activities; challenging negative automatic thoughts; review and personal self-care plan
Participants were free to seek assistance through the Employee Assistance Program (EAP) which was run by a contracted private company, and which included stress diagnostics and reduction programme on the web, telephone consultation, and email consultation (n=5 used job stress diagnostic on internet, n=1 made a telephone consultation). Furthermore, they were free to seek professional help outside the company such as professional counselors and medical doctors.</t>
  </si>
  <si>
    <t>10 trained care providers</t>
  </si>
  <si>
    <t>Face-to-face, telephone, internet</t>
  </si>
  <si>
    <t>Waitlist control; could do telephone CBT programme after 4 month assessment; Participants were free to seek assistance through the Employee Assistance Program (EAP) which was run by a contracted private company, and which included stress diagnostics and reduction programme on the web, telephone consultation, and email consultation (n=3 used job stress diagnostics on the internet, n=2 used stress reduction programme on the internet, n=1 made a telephone consultation). Furthermore, they were free to seek professional help outside the ompany such as professional counselors and medical doctors.</t>
  </si>
  <si>
    <t>Computerised CBT programme "Colour Your Life": online, multimedia, interactive computer program for depression; based on CBT principles and on the Dutch version of ‘The Coping with Depression Course’ of
Lewinsohn; eight 30-min sessions and a ninth booster session, although the duration of sessions can vary among users; homework assignments at the end of each session; participants advised to complete one session per week. 72% completed first session, 14% completed last session, mean 3.4 (SD3.0) sessions. 
Other treatment: 13.8% used antidepressants, 23.6% used specialist mental healthcare
Participants were given log-in codes by the researchers and they
accessed CCBT at home. No assistance was offered. Colour Your
Life was originally developed for people over 50 years old6 and was adapted for an adult population (18 to 65 years) for the
current study.</t>
  </si>
  <si>
    <t>Treatment as usual was delivered by the participant’s own GP who was advised to follow guidelines from the Dutch College of General Practitioners. Treatment as usual can include 4 to 5 consultations, held every second week, and antidepressant treatment if indicated.
Other treatment: 26.7% used antidepressants, 36.7% used specialist mental healthcare</t>
  </si>
  <si>
    <t>GPs</t>
  </si>
  <si>
    <t>Research version of the depression stream of e-couch, an automated online psychological intervention application (http://ecouch.anu.edu.au). The intervention consisted of (i) a depression literacy module containing consumer information about the diagnosis, epidemiology and treatment of depression; and (ii) a self help module comprised of online versions of cognitive behaviour therapy; interpersonal therapy; applied relaxation; and physical activity; 67.6% completed all 12 modules during 12 week trial</t>
  </si>
  <si>
    <t xml:space="preserve">The control condition was purpose-built for the study. It comprised 12 online modules each of which comprised two components (i) forced-choice and openended questions; and (ii) health information. The first component comprised a series of questions on a topic which was potentially related to depression and wellbeing such as nutrition, or social and family relationships or humour. For example, the online questions
on humour (Week 11) commenced: ‘‘Some people believe that humour and laughter can prevent depression and increase the enjoyment of life. Today we would like to ask you to think about humour and whether it is important to your mood’’. Examples of the accompanying questions were: ‘‘Do you enjoy telling jokes?’’, ‘‘How often do you tell jokes?’’, ‘‘What is the funniest joke you can remember?’’, ‘‘Overall do you think your moods are affected by humour?’’ The second component consisted of information on topics related to wellbeing but containing minimal information about interventions for depression or stress. Examples of topics included environmental health, nutrition myths and medicine in the home. 58.1% completed all 12 modules during 12 weeks.
</t>
  </si>
  <si>
    <t>Internet</t>
  </si>
  <si>
    <t>Internet/ email</t>
  </si>
  <si>
    <t>Web based self help plus scheduled email contact with therapist. Deprexis self help internet based program. 10 modules: psychoeducation, behavioural activation, cognitive modification, mindfulness and acceptance, interpersonal skills, relaxation, physical exercise and lifestyle modification, problem solving, expressive writign and forgiveness, positive psychology interventions, dreamwork and emotion focus interventions. Each module 10-60 mins. Encouraged to do them sequentially. Could do them all at once. Mean number of lessons completed was 8.52 (SD2.86), 14 (56%) completed the whole program.  Average time spent in the program was 6hrs 57 mins.</t>
  </si>
  <si>
    <t xml:space="preserve">Therapist introduced themselves via email within first 3 days of treatment starting. Could contact therapist whenever they wanted to. Once/wk therapist short email with feedback based on pariticpants program usage over the previous week (therapists knew no of modules completed etc.) Emphasis on recognising and reinforcing participants independent work. 2 therapists (Master of Science students in last term of a graduate progrm in clinical pyschology and psychotherapy) Supervision by first author, and support with email correspondance when needed. Consecutively allocated patients to minimize waiting times. Mean number of messages written by the therapists was 10.29 (sd 1.93, range 7-14). </t>
  </si>
  <si>
    <t>Web based self help and no support from a therapist. Deprexis self help internet based program. 10 modules: psychoeducation, behavioural activation, cognitive modification, mindfulness and acceptance, interpersonal skills, relaxation, physical exercise and lifestyle modification, problem solving, expressive writign and forgiveness, positive psychology interventions, dreamwork and emotion focus interventions. Each module 10-60 mins. Encouraged to do them sequentially. Could do them all at once. Mean number of lessons completed was 6.8 (SD 3.75), 9 (36%) completed the whole program. Average time spent in the program was 4hrs 15 mins</t>
  </si>
  <si>
    <t>No therapist</t>
  </si>
  <si>
    <t xml:space="preserve">Waiting list control group. 10 weeks of waiting followed by internet based self help (no therapist) for 10 weeks. </t>
  </si>
  <si>
    <t>8 x 2 hr weekly sessions. Group based. Average 7 per group. 6 core processes: willingness to experience negative emotins and thoughts, cognitive defusion, contact with the present moment, self as context, values and committed action.  Learn mindfulness based stress reduction. Average number of sessions attended that started the intervention n=47, was 7.06 (range 2-8). 27 attended all of the sesssions.</t>
  </si>
  <si>
    <t>7 teams of 2 licensed psychologists. They had 3 day training - given by 2 clinical psychologist with ample experience in ACT.</t>
  </si>
  <si>
    <t>No intervention. Offered ACT at the end of the study.</t>
  </si>
  <si>
    <t>Psyfit- online self help intervention without support from a therapist. "Intervention is based on positive psychological principles and addresses strengths and personal competencies rather than mental problems and deficiencies." 6 modules, each containing a 4 lesson program: 1) personal mission statement and setting your goals, 2) positive emotions 3) positive relations 4) mindfulness, 5) optimistic thinking 6) mastering your life. Each week, the lesson consisted of psychoeduction and a practical exercise. End of the week, email notifying that the next lesson could be started. Start/finish modules when they wanted as long as they were in sequence. Once allocated to the group, received email and login, 2 month access to the Psyfit. Average 1.39 modules started (SD 1.45), 74/143 started 1 module. Completing 0- 21.7%, 1- 32.6%, 2- 16.8%, 3- 20.3%, 4- 9.1%.</t>
  </si>
  <si>
    <t>Unrestricted access to professional help, if needed.</t>
  </si>
  <si>
    <t>Waiting list for 6 months then they would receive their login details for the psyfit.</t>
  </si>
  <si>
    <t>Weekly sessions for 1st 6 months, then monthly for second 6 months. Adequate dose was pre defined as at least 15 weely sessions and at least 3 monthly sessions. 68% completed the weekly sessions, 50% monthly.  Average number of weekly session was 15.9 (SD 5.7), monthly sessions 3.3 (SD 3.0).</t>
  </si>
  <si>
    <t>6 therapists delivered CBT and ST, competent in CBT and attended CBT training to maintain this. At least 2 yrs prior experience treating depressed pts. Supervision, competency checks.</t>
  </si>
  <si>
    <t>Weekly sessions for 1st 6 months, then monthly for second 6 months. Adequate dose was pre defined as at least 15 weely sessions and at least 3 monthly sessions. CBT delivered according to Beck et al manuals. And week long workshops. 78% completed the weekly sessions (minimum 15), 60% monthly sessions (minimum 3). Average number of weekly session was 18.0 (SD 5.3), monthly sessions 4.3 (SD 2.9).</t>
  </si>
  <si>
    <t xml:space="preserve">12 x weekly 90 minute sessions. Each group 8-12 participants. 12 groups. Objectives of sessions: "1. Health education about the illness: symptoms, diet, physical exercise, sleep, pharmacological treatment and adherence to treatment. 2. Breathing techniques. 3. Problem solving, Behavioral activation and Cognitive-behavioral perspective on depression. 4. Self-esteem and self-image. 5. Pleasant activities, social skills and assertiveness." Homework also given. Could continue on pharmacological treatment if on it (see inclusion criteria). Mean 8.68 sessions (SD 3.64, range 0-12). 2/119 did not attend any sessions, 88 (73%) attended at least 8 or more. </t>
  </si>
  <si>
    <t>Led by nurses (previous training in depression and in the conducted observations by therapists with extensive experiences. Training in e.g. problem solving, relaxation/ breathing, behavioural activation, cognitivie restructuring. Training period: 40hrs. "The GPs received previous training in relation to the detection and diagnosis of depression in patients, and the basic principles of group psychoeducational intervention". 2 nurses per session. 24 nurses in the study.</t>
  </si>
  <si>
    <t>Usual treatment (visits to GP and nurses). PRN visits. Visits last 10-20 minutes. Can continue pharmacological treatment if already on it (see inclusion criteria).</t>
  </si>
  <si>
    <t xml:space="preserve">Provided at no charge in 8 sessions. Each session focussed on a chapter from a patient workbook (translated into spanish and modified to reflect situations Latinos encountered). Work book was mailed to participants after randomization and they were to read each chapter before the corresponding session. Options to conduct first session in person. 45-50 minute sessions but varied according to patient need/preference. Phone intervention: Each intervention emphasized behviorual activation and strategies for identifying, interrupting and distancing oneself from negative thoughts. session: PHQ9, review of previous session, defriefing of previous homework, into to new material, description of new homework, motivational assessement and enhancement exercise focused on homework assignment. Completed a mean of 4.62 sessions (3.19), 44 (88%) received at least 1 session, 27 (54%) four or more, 22 (44%)6 or more. 11 had their first session in person. </t>
  </si>
  <si>
    <t>Therapist led session and if indicated by symptom acuity, brief supportive telephone contacts between sessions. Five part time therapists delivered the intervention (majority social work backgrounds, one experienced therapist). Full day workshop training. Each therapist had two practice cases, feedback given, once deemed competent was assigned cases.</t>
  </si>
  <si>
    <t>"Providers were free to provide any usually available care for depression, including antidepressants or referral to outside services. Care was considered enhanced because patients were encouraged to talk with their primary care provider about depression treatment and providers received a letter informing them of their patient's depression status and study enrollment.</t>
  </si>
  <si>
    <t>PHASE II</t>
  </si>
  <si>
    <t>12 1 hour face to face sessions over 3 months as a step three intervention, based on 2 behavioural approaches developed in previous research. Structured programme increasing contact with potentially antidepressant environmental reinforcers through scheduling and reducing the frequency of negaively reinfored avoidant behaviours. Techniques: self monitoring, identifying 'depressed behaviours', developing alternative goal orientated behaviours and scheduling. All treatment sessions were audiotaped. 11 received all 12 sessions of behavioural activation. 3 received one to three sessions, 3 received 4-6 sessions and 5 received 7-9 sessions. 2 participants had one session each with a psychiatrist.</t>
  </si>
  <si>
    <t>2 qualified mental health workers delivered behavioural activation. No previous formal psychotherapeutic training/experience. 5 days training in BA, 1hr clinical supervison fortnightly. Competency assessment at the end of training- base on role play scenarios.</t>
  </si>
  <si>
    <t>Followed up by GP or primary care mental health worker and offered appropriate interventions as per normal practice. Offered BA at 3 month follow up. 6 participants had follow up from a community psychiatric nurse.</t>
  </si>
  <si>
    <t>Received 'Living to the Full' book by regular mail. 9 modules in 3 parts. 6 core processes: acceptance, congnitive defusion, contact with the present moment, self as context, choosing values in different life domains, comitment to choices on the basis of these values. Each module: experiential exercises and metaphors for illustrating the processes of ACT. Asked to do daily mindfulness exercises- 10-15minutes, audio compact disc that came with the book. Both groups same frequencies of emails just different content. Minimal-questions on progress, extensive-also comprised of questions on what they had discovered or experienced in the previous week. Also allowed to ask questions on the text or exercises- counsellor would respond and offer advice and instruction.</t>
  </si>
  <si>
    <t xml:space="preserve">Email support: 5 psychology masters students. 2 day workshop from a clinical psychologist with ample experience in ACT. Studied self help manual. 25 participants per student. Emails supervised by a clinical psychologist. Average 9 min on the extensive email support. </t>
  </si>
  <si>
    <t>Received 'Living to the Full' book by regular mail. 9 modules in 3 parts. 6 core processes: acceptance, congnitive defusion, contact with the present moment, self as context, choosing values in different life domains, comitment to choices on the basis of these values. Each module: experiential exercises and metaphors for illustrating the processes of ACT. Asked to do daily mindfulness exercises- 10-15minutes, audio compact disc that came with the book. Both groups same frequencies of emails just different content. Minimal-questions on progress.</t>
  </si>
  <si>
    <t xml:space="preserve">Email support: 5 psychology masters students. 2 day workshop from a clinical psychologist with ample experience in ACT. Studied self help manual. 25 participants per student. Emails supervised by a clinical psychologist. Average 3 min on the minimal email support. </t>
  </si>
  <si>
    <t>After a 9 week wait, participants would receied the self help book by regular mail (no counselling provided).</t>
  </si>
  <si>
    <t>First session 60-90 mins individual ACT, followed by 5 group sessions (120-180 mins). Also had access to same care as those in the control group. ACT protocol from Hayes, Strosahl and Wilson (1999). Modification to reflect issues specific to depression, unemployment and sick leave. 14 attended ≧4 sessions of ACT.</t>
  </si>
  <si>
    <t>Two masters students in psychology, passed clinical training in CBT provided the ACT. Experiential and theoretical workshops training (5 days over 3 months), received biweekly supervision by an experienced ACT therapist. Took turns as main and cotherapist during group sessions.</t>
  </si>
  <si>
    <t>Access to public health care and assistance from the Public Employment Service as well as the Regional Social Insurance Office, if desired.</t>
  </si>
  <si>
    <t>Adapted the AOC to turkish participants. 5 sessions over 5 weeks. Categorize their problems into 3 group: unimportant problems, which are not related to what they think is important in their lives, important and solvable problems which are approached by a systematic problem solving approach consisting of 6 steps and important but unsolvable problems. Feedback on their homework assignments in brief weekly emails in either Turkish or Dutch from the researcher. 18/49 did not start treatment, 12/49 completed 1-2 sessions, 9/49 completed 3 or 4 lessons and 10/49 completed all 5 lessons.</t>
  </si>
  <si>
    <t>Waiting group obtained access to the intervention after 4 months.</t>
  </si>
  <si>
    <t>Web based</t>
  </si>
  <si>
    <t>Guided self help, minimal text based guidance provided on a weekly basis. 9 treatment modules (167 pages), gradual access to self help modules and had continuous online support from a therapists using a secure online messaging system similar to encrypted email. Based on self help book 'Make the Leap', text adapted and depression chapter made. Aim: teach client how to see and break unhelpful affective, cognitive and behavioural patterns.  SUBGAP treatment.  Feedback on Mondays, but therapists available to answer additional qus within 24hrs.</t>
  </si>
  <si>
    <t>Therapists gave feedback on clients' experiences and adminstered the gradual access to modules. 6 therapists (final term 5yr MSc clinical psychologist programme). Completed clinical training as well as 16 weeks internship. Each had 7-8 participants from each group.  Continuous supervision from experienced psychotherapist with psychodynamic orietntation, experience of psychodynamic treatment manual. 2 did not start treatment, 1 stopped after the first module, 1 after the 3rd module, 3 after the 4th module, 2 after the 5th and 1 after the 6th. 36/46 completed all modules. Therapist time 13.2 minutes average per participant.</t>
  </si>
  <si>
    <t>10 weeks. First week all participants received text material on depression. 15 pges. General information on depression, DSM-IV criteria, epidemiology and treatment alternatives. Individual therapist per participant. Mondays therapist contacted participant and asked questions on previous week. Support but no psychological techniques. Ability to message therapists (24hr response during week). "intervention similar to how non directive supportive therapies have been described". Once treatment finished they were allowed to cross over to psychodynamic (or CBT, outside scope of current paper).</t>
  </si>
  <si>
    <t>6 therapists (final term 5yr MSc clinical psychologist programme). Completed clinical training as well as 16 weeks internship. Each had 7-8 participants from each group.  Continuous supervision from experienced psychotherapist with psychodynamic orietntation, experience of psychodynamic treatment manual. Average therapist time per participant 4.5 minutes.</t>
  </si>
  <si>
    <t xml:space="preserve">CBT given as guided self help, downloaded self help chapters which they worked on by themselves with email support from a therapist (continuous, 24hr response time). Supported by exercises to do. Therapists also emailed if they had not heard from the participant in a week. 25 chapters: depression, panic, social anxiety, worrying and additional material e.g. on stress managment, concentraion problems, problem solving strategies, mindfulness and relaxation. Based on CBT principles. Individualized treatment plan (based on SCID interview and results from self report measures).Average no. treatment chapters assigned to participants was 9.7 (SD 0.65), ranging from 8-10. % finished modules 77.2%, average therapist time 95.2 minutes/participant. Time per module 9.7 minutes. </t>
  </si>
  <si>
    <t>7 therapists: MSc clinical psychologist students, had clinical training, continuous supervision from experienced psychotherapists. 9-13 participants per therapist.</t>
  </si>
  <si>
    <t xml:space="preserve">CBT given as guided self help, downloaded self help chapters which they worked on by themselves with email support from a therapist (continuous, 24hr response time). Supported by exercises to do. Therapists also emailed if they had not heard from the participant in a week. 8 chapters: behavioural activation, cognitive restructuring, sleep management, general health advice and relapse prevention. 10 weeks duration. % finished modules 80.7%, average therapist time 74.1 minutes/participant. Time per module 9.3 minutes. </t>
  </si>
  <si>
    <t>Moderated online discussion group during the waiting period of 10 weeks. New topic each week. Few weeks post treatment groups had finished, waitlist group received the standardized treatment.</t>
  </si>
  <si>
    <t>NOT MAJOR DEPRESSION</t>
  </si>
  <si>
    <t>Information leaflet the  "Coping with Depression" self help manual. CWD course includes instructions on CBT self help with mood management skills and exercises. Manual adapted for individual use in a sample of patients &gt;75  years. Visitied for a max 1hr by a specially trained home care nurse 3 times during 12 weeks.  First visit: leaflet, tips on dealing with subthreshold depression, assessment,educate on symptoms. 2nd visit (1-2 wks later) - leaflet discussed, manual given. Follow it at their own tempo. Last visit. Evaluation . 41% (35/86) read the information leaflet and the CWD self help manual. 7 people dropped out immediately and the others did not use the course materials or completed half of the course (N=44).</t>
  </si>
  <si>
    <t>Average nurse visited participants 3 times, telephoned twice (progress, answer Qus, encouragement).</t>
  </si>
  <si>
    <t>Unrestricted access to usual care. Use of healthcare services and prescribed medications were recorded.</t>
  </si>
  <si>
    <t>Online CBT (with a therapist online in real time). Up to 10 sessions, each 55 minutes of CBT delivered online, to be completed within 16 weeks of randomisation when possible. At least 5 sessions by 4 mths, scheduling left to discretion of the therapist/participant. Particpant assigned to 1 therapist. Appointments with therapist made online. Type free text, instant messaging, no other media used.  "92 (62%) had had therapy as intended by 4 months (90 had at least five sessions of CBT; two had four sessions and were described by their therapist as having completed therapy)." " The median number of sessions was six (IQR 2–10). Only 19 (13%) received no sessions of therapy, nearly half (70/149) had had at least eight sessions, and one had had 11 sessions". "Participants in the intervention group were allocated to 18 therapists. The median number per therapist was 5·5 (IQR 4–9) for the 113 participants for whom the primary outcome was known. "</t>
  </si>
  <si>
    <t xml:space="preserve">Psychologists worked for PsychologyOnline, CBT trained and had experience of providing psychotherapy in this setting. </t>
  </si>
  <si>
    <t>Waiting list for 8 months, continue with treatment as usual.</t>
  </si>
  <si>
    <t>Mandatory baseline survey (took approx 35 mins). Within 24hrs of allocation, participants would receive an email with instructions how to log on, using a voucher to the Deprexis system, for 3 months, starting at time of registration. Deprexis: 10 modues on: psychoeducation, behavioural activation, cognitive modification, mindfulness and acceptance, interpersonal skills, relaxation physical exercise and lifestyle modification, problem solving, expressive writing and forgiveness, positive psychology and dreamwork and emotion focus interventions. Introductory and summary module. Simulated dialogues. Multiple choice response. Illustrations accompany text. Sequential modules, can be repeated. Modules take between 10-60 minutes. Post treatment survery at 8 weeks. "up to three reminders were sent via email and (non-financial) incentives were provided (i.e., further self-help material at the end of the trial) for participating in the postassessment."</t>
  </si>
  <si>
    <t>On average participants completed 6.32 (SD 3.46) sessions, median 6. which took 3hrs and 30 mins.</t>
  </si>
  <si>
    <t>Mandatory baseline survey (took approx 35 mins). "The participants in the delayed-treatment (wait-list) group were informed that they would receive a voucher for Deprexis subsequent to completion of the post-survey eight weeks later. They were assured that they could later use the program under the same condition as the immediate group"</t>
  </si>
  <si>
    <t>Culturally adapted CBT for depression using mixed methods  in Pakistan (F. Naeem 2009, 2012, 2010). Culturally adapted manual was the basis of the self help book (in Urdu); 7 chapters, 2 additional chapters on conflict management and communication skills. Stories incorporated into the book, examples fromlocal folklores as well as Islamic religion. Book can be used by the patients or carers with at least 5 years of education. "One person fromt he family was involved in all cases, who supervised patients and made sure they regularly carry out home exercises. " Research team member called weekly: remind of the next chapter, discuss issues/ problems from previous week.</t>
  </si>
  <si>
    <t>"The trial team consisted of psychologists or psychiatrists working in local departments, who volunteered to participate in this trial. They all received 1 day training in the use of self-help, in advising carers on supervising self-help and in the use of assessment measures. Ongoing support and supervision were provided by FN through telephone and skype."</t>
  </si>
  <si>
    <t>Treatment as usual in Pakistan was stated to usually  mean contact with a medical professional and on antidepressants. After the 12 week trial those in the control arm were given access to the self help manual and provided with telephone support for the following 12 weeks.</t>
  </si>
  <si>
    <t>"Consisted of a physician delivered verbal prompt, along with a physician signed behavioural prescription note to read the self help book "Feeling Good" Burns 1999, and instructions to communicate with a study investigator weekly during treatment and 1 and 3 months later. These calls were limited to 5-10 min, the time it took to complete the standardized assessment questions and address any questions related to study participation (approximately 5-10 min)... not provided with any psychoeducation or advice regarding how to manage their depressive symptoms." Encouraged to read the first 423 pages, the section on congnitive strategies. Also received usual care (with the exception that no new psychotropic medications were added). "the mean percentage of completed book exercises within the behavioral prescription condition ranged from 0 to 100 (M = 50.3, SD = 45.8)"</t>
  </si>
  <si>
    <t>Physicians trained in approx 15 mins to deliver both treatments. Training: didactic presentation about the study/rationale, watching role play on physician/patient interaction for standard care and behavioural prescription, Q&amp;A session, reading prototypes scripts. Weekly telephone calls to patients. The number ofpatients per physician in the study ranged from 3 to 12(M = 6.5, SD = 3.6). Five out of six physicians achieved
100% adherence to treatment delivery in both conditions. The sixth physician achieved a 92% adherence rating</t>
  </si>
  <si>
    <t>Usual care and instructions to communicate with a study investigator weekly during treatment and 1 and 3 months later. 5-10 min long for standardized assessement questions and address any questions related to study participation. No psychoeducation or advice on how to manage their depressive symptoms. Usual care interventions delivered during the study period: prescription for antidepressant medications (11/19), no additional treatment other than communication with study investigator (4/19), regular exercise (1/19), biweekly physician visits (1/19) and referral to psychotherapy (3/19). 1/19 randomized to usual care was prescribed the combination of psychotherapy and medication, thus she was tallied in both categories. "Selective serotonin reuptake inhibitors, including Zoloft
(sertraline) and Prozac (fluoxetine), were prescribed to
seven out of eleven patients who were prescribed medication; Cymbalta (duloxetine), Trazadone (desyrel), Wellbutrin (bupropion), and Buspar (buspirone) were prescribed to the other four."</t>
  </si>
  <si>
    <t>Physicians trained in approx 15 mins to deliver both treatments. Training: didactic presentation about the study/rationale, watching role play on physician/patient interaction for standard care and behavioural prescription, Q&amp;A session, reading prototypes scripts. Weekly telephone calls to patients. The number of patients per physician in the study ranged from 3 to 12 (M = 6.5, SD = 3.6).  Five out of six physicians achieved
100% adherence to treatment delivery in both conditions. The sixth physician achieved a 92% adherence rating." " At 3 months, the adherence
rate to medication (measured by the percentage of days in
which medications were taken as prescribed according to patient self-report) among those for whom data were available was 79.2%. Three out of the four patients who were prescribed interventions other than medication all reported 100% adherence to treatment. These included exercise, psychotherapy, and regular visits to a primary care physician. The fourth patient who was prescribedpsychotherapy reported adhering to the recommendation 75% of the time"</t>
  </si>
  <si>
    <t>https://virtualclinic.org.au/, 6 online lessons to be completed over 10 weeks. Lesson content: illustrated story about two fictional characters who experience anxiety and depression and gain mastery over their symptoms using CBT techniques. After each lesson: download and print out lesson summary, including practical homework. Access to: FAQ, patient recover stories from former virtual clinic  and extra resources on: good sleep, activity planning assertiveness, pleasant events, conversational skills, hunt for the positives, medications, panic attacks, structured problem solving, thought challengin, worry time and worry stories. 89% adherance to iCBT programme.</t>
  </si>
  <si>
    <t>Regular email and/or telephone contact with their clinican until they completed lesson 2, after which contact was made in response to patient request or if the clinician initiated contact because of a deterioration in the K-10 or PHQ-9 score. Supervised by a therapist (clinical psychologist) who also responded to clinical advice queries. If K-10 or PHQ-9 score deteriorated, therapist would phone patient. Clinician, therapist, research support officer had weekly meetings to discuss progress. "The clinician and therapist combined spent on
average 23.37 min per participant (S.D.=12.15, range=7–60 min) on email and telephone contact in the treatment group over the course of the programme"</t>
  </si>
  <si>
    <t xml:space="preserve">After the treatment group had finished the iCBT, patients in the waitlist group were offered it. </t>
  </si>
  <si>
    <t>CD-ROM "Wellness Workshop" based on coping with depression model developed by Lewinsohn; combines cognitive and behavioural strategies aimed at ameliorating the types of problems that have been shown to be troublesome for depressed individuals (e.g. negative thinking, low engagement in pleasant activities, social withdrawal, anxiety and tension, problematic social support). The program presents five modules that provide step-by-step instruction on: (1) increasing pleasant activities ; (2) using applied relaxation skills ; (3) correcting non-constructive self-talk and solving problems proactively ; (4) increasing physical activity ; (5) applying communications skills such as active listening, I-statements and conflict resolution; computer sites set up for people not having access to home-based computer; one brief telephone prompt by psychologist 2 weeks after CD-ROM was mailed; patients in each condition were equally likely to receive medication, mental health intervention and/or other interventions as directed by their physician</t>
  </si>
  <si>
    <t>Unclear, psychologist, GP</t>
  </si>
  <si>
    <t>Patients in each condition were equally likely to receive medication, mental health intervention and/or other interventions as directed by their physician</t>
  </si>
  <si>
    <t>Book</t>
  </si>
  <si>
    <t>Participants in the treatment group were given a copy of Mind over Mood (Chinese version) and were asked to read and complete chapters 1–10 (chapters that are relevant to depression) within 4 weeks. Participants received weekly check-in emails during the bibliotherapy phase, and were instructed that they could contact the research office should any concerns or questions arise.</t>
  </si>
  <si>
    <t>The participants assigned to the delayed-treatment control group were informed about their placement in the group, and were asked to wait 4 weeks before beginning treatment. During the waiting period, participants received weekly check-in e-mails, and were instructed that they could contact the researchers for any concerns or questions.</t>
  </si>
  <si>
    <t>8 week CBT group programme based on Beck et al.; identify links between thoughts and behaviours, address thought distortions, challenge negative thoughts, adress worry and avoidance behaviours; daily homework tasks</t>
  </si>
  <si>
    <t>all group sessions led by 2 therapists (1 experiences clinical psychologist and medical or psychology students)</t>
  </si>
  <si>
    <t>Modified version of 8 week mindfulness based cognitive therapy developed by Segal; homework assignments, mindfulness meditation</t>
  </si>
  <si>
    <t>Telephone CBT sessions, 16 sessions of 45-50 min over 20 weeks (allowing for 4 missed sessions); CBT based on Beck's model; patients received workbook</t>
  </si>
  <si>
    <t>3 licensed psychologists with 1-10 years postdoctoral experience; all received 1 day of training in T-CBT model</t>
  </si>
  <si>
    <t>Care through community-based outpatient clinic or any other provider</t>
  </si>
  <si>
    <t>Book, telephone</t>
  </si>
  <si>
    <t>Participants in the bibliotherapy condition received an adapted version of Feeling good (Burns, 1980). Examples of sections in the book are ‘Understanding Your Moods: You Feel the Way You Think’, ‘Ways of Defeating Guilt’ and ‘Ways to Overcome Procrastination’. Bibliotherapy was designed as a 1-month treatment during which 5-minute weekly telephone calls were made to participants in order to discuss potential questions about the reading material or other practical concerns about the study.</t>
  </si>
  <si>
    <t>Participants in the delayed bibliotherapy group were placed on a waiting list for 1 month.</t>
  </si>
  <si>
    <t>Participants in the placebo group received a book similar to the bibliotherapy material in terms of aspect and structure. The reading material included practical advice about how to be more organized at home or at the workplace. Five-minute weekly telephone calls were also made to this group of participants in order to discuss potential questions about the reading material or the study.When all assessments were completed, they were offered the bibliotherapy material.</t>
  </si>
  <si>
    <t>Patients in this group were told that they could not be included in the current study, but that they might be contacted for other studies. They were invited to complete all measures, at all assessment times.When all assessments were completed, they were offered the bibliotherapymaterial.</t>
  </si>
  <si>
    <t>Participants were provided Addis and Martell’s (2004) Overcoming depression one step at a time (text falls at an estimated eighth-grade reading level). The workbook contains 112 pages of treatment-oriented text, with the remainder of pages consisting of written exercises and an appendix of blank written exercise forms. Examples of written exercises in the book include completing activity-and-mood monitoring charts, identifying avoidant behaviors that contribute to depression, and identifying healthy alternative coping behaviors. In addition to the workbook, a binder was provided by the researcher that included introductory information pages briefly describing the text and BA treatment, guidelines for the amount of material to be completed each week, and photocopied written exercises from the book. Individuals in the study were instructed to read the entire workbook and complete the written exercises in the binder provided over a 4-week period following the suggested guidelines. During the 4-week intervention period, those undergoing treatment were contacted via phone on a weekly basis. The purpose of these brief, 5-10 min phone contacts was to check for any general questions about the study, monitor depressive symptoms, ensure that participants were not experiencing any notable deterioration in symptoms, and check progress on the readings and written assignments.</t>
  </si>
  <si>
    <t>Following completion of the baseline assessment, individuals in the control group were informed that they would be receiving bibliotherapy treatment after a 4-week delay. Those in this group received weekly phone calls lasting approximately 5-10 min in duration over this waiting period to remind them of the upcoming pre-treatment assessment, monitor distress, and prevent dropout.</t>
  </si>
  <si>
    <t>The Sadness programme (8 weeks), with 4 components: 6 online lessons, homework assignments, participation in an online discussion forum, and regular email contact with a mental health clinician. The six online lessons represent best-practice principles used in CBT programmes for depression. Part of the content of each lesson in the Sadness programme is presented in the form of an illustrated story about a woman with depression who, with the help of a clinical psychologist, learns how to gain mastery over her symptoms. Principles and techniques of CBT described in the Sadness programme include behavioural activation, cognitive restructuring, problem solving, and assertiveness skills. Each lesson includes a printable summary and homework assignment. Participants were expected to complete the homework tasks prior to completing the next lesson. Participants were also expected to regularly post messages and homework assignments on a secure and confidential online discussion forum, using an alias. The forum software was phpBB 3.0.1. The therapist moderated the forum and responded to postings within 24 h. After completing each lesson the participants were emailed by the therapist. The themes of the therapist’s emails varied from reinforcement for continued participation and efforts, encouragement to practise the relevant treatment skills, encouragement to complete lessons and homework assignments, enquiries about progress, and responses to questions.</t>
  </si>
  <si>
    <t>1 clinical psychologist, 1 research assistant</t>
  </si>
  <si>
    <t>Waitlist</t>
  </si>
  <si>
    <t>Web-based CBT, computerised manual, interactive online homework assignments, feedback from therapists on homework ; full treatment takes about 11 weeks to complete, but participants can take their own time (took about 13 weeks in present trial), 8 treatment phases, 86 client assignments, 21 feedback/instruction texts; clients need about 2-4 hours per week for assignments; phases: (1) inducing awareness: writing, (2) inducing awareness: mood monitoring, (3) structuring activities, (4) cognitive restructuring: challenging negative thoughts, (5) cognitive restructuring: putting negative thoughts to the test in behavioural experiments, (6) positive self-verbalisation, (7) social skills: interacting with others, (8) relapse prevention: the "tool kit"</t>
  </si>
  <si>
    <t>18 therapists incl. 12 clinical psychologists; therapists supervised by licensed clinical psychologist specialised in web-CBT; training in administering web-CBT; 7-14 h therapist time for feedback</t>
  </si>
  <si>
    <t>Started web-CBT after 11 weeks</t>
  </si>
  <si>
    <t xml:space="preserve">A manual was created for this purpose (email therapy). Based on CBT principles for treating depression, with a focus on case conceptualization, functional analysis and subsequent applications of componenets commonly used in BCT for depression including behaviour activation and cognitive restructuring. Framework for individualized treatment and made to differ in its application between therapists. Made it distinct from the self help programme. Manual gave instructions of the content, use of homework, amount of time devoted to each participant, guidelines for the email contact etc. "The treatment included giving the participant a treatment rationale based on a functional/problem analysis (e.g., case conceptualization), and then presenting treatment ingredients including behavioural activation, cognitive restructuring, sleep strategies, defining goals/values and relapse prevention. A combination of these methods was thus tailored to the each participants needs. The correspondence with the participants was classified as either treatment mail or as assistant mail." 1 x treatment email/wk. Assistant mails used to answer shorter questions. Modules had username/password. Short quiz post module to check understanding- could do as many times as desired, once all correct they got a code to send to their therapis. Once codeword received by therapist, postitive feedback email sent and password to next module. Could also send question emails. One week per module. Advised to print out self help material. Average of 6 modules completed (SD 1.58), range 1-7. 59% (n=17) completed all 7 in time. </t>
  </si>
  <si>
    <t>6 psychology MSc students, had completed clinical training, in last term were the therapists for all groups.  Randomly assigned to the groups. Each therapist had 5 participants asssigned from each group. " In the e-mail therapy condition, the therapists had more or less the same role as being face-to-face in a psychological treatment- individualising treatment/goals/ checking homework/ using different CBT techniques.  "Overall the contents of the email therapy overlapped substantially with the self help material but different components could be emphasized depending onthe characteristics of the problems presented by the participant." Group supervision weekly. Supervisor licensed psychologist. 53 mins per participant (SD 28, range 10-165) for the whole self help treatment. Reminder within a week sent in case of non response from participant. 10% received phone call if not heard from within 2 weeks. Within 24hr response to emails. Average time spent per participant was 509 min (SD 176), range 171-890. Average of 8 treatment email (SD 1.75) range 3-11.</t>
  </si>
  <si>
    <t>Seven text modules, 114 pages, including exercises. Intro to CBT, behavioural focus, behavioural activation, cognitive restructureing, sleep management, defining goals/values and relapse prevention.</t>
  </si>
  <si>
    <t>6 psychology MSc students, had completed clinical training, in last term were the therapists for all groups.  Randomly assigned to the groups. Each therapist had 5 participants asssigned from each group. "In the guided self-help treatment, therapists contributed with passwords to text modules and positive reinforcement on the progress made by participants."  Group supervision weekly. Supervisor licensed psychologist.</t>
  </si>
  <si>
    <t>After 8 weeks of waiting the group then received the guided self help treatment.</t>
  </si>
  <si>
    <t>6 psychology MSc students, had completed clinical training, in last term were the therapists for all groups.  Randomly assigned to the groups. Each therapist had 5 participants asssigned from each group.  Group supervision weekly. Supervisor licensed psychologist.</t>
  </si>
  <si>
    <t>Phase II</t>
  </si>
  <si>
    <t>Training given by 2 graduate level psychologist, two postdoctoral psychologists and one psychologist- used scripted manuals for each treatment.</t>
  </si>
  <si>
    <t>Current treatment provided by primary care GP, including watchful waiting, regular appointments (across all conditions, mean 0.20 visits, SD 0.40, during the 8 week treatment period), ongoing antidpressant medication and clinical management.</t>
  </si>
  <si>
    <t>Response definition used: Clinically significant change "high end state functioning  (BDI-II score &lt;14) combined with a total score reduction greater than the reliable change index of 7.16"</t>
  </si>
  <si>
    <t>CBM-I was for 1 week, consisted of 7 sessions (20min per session) of imagery focused computerized cognitive bias modification -CBM-I. The CBT part of the intervention which lasted 10 weeks after the CBM-I week, consisted of the Sadness Program: 6 online sessions representing best practice CBT, + homework and access to supplementary resources. All done online, no face to face contact.</t>
  </si>
  <si>
    <t>The WLC group completed iCBT after the intervention group had completed all study components.</t>
  </si>
  <si>
    <t>Not described.</t>
  </si>
  <si>
    <t>Smith 1990</t>
  </si>
  <si>
    <t xml:space="preserve">Dimidjian 2006 </t>
  </si>
  <si>
    <t>Data only extracted for MDD group</t>
  </si>
  <si>
    <t>Any antidepressant</t>
  </si>
  <si>
    <t>Gallagher-Thompson 1994</t>
  </si>
  <si>
    <t>Marneros 1979</t>
  </si>
  <si>
    <t>McCallum 1975</t>
  </si>
  <si>
    <t>Maprotiline</t>
  </si>
  <si>
    <t>Mullin 1996</t>
  </si>
  <si>
    <t>5 weeks</t>
  </si>
  <si>
    <t>Fabre 1985</t>
  </si>
  <si>
    <t>Shaw 1986</t>
  </si>
  <si>
    <t>Leinonen 1999</t>
  </si>
  <si>
    <t>FI, DE, NO</t>
  </si>
  <si>
    <t>Olie 1997</t>
  </si>
  <si>
    <t>Bruijn 1996</t>
  </si>
  <si>
    <t>Fournier 1997</t>
  </si>
  <si>
    <t>On previous psychotropic treatment; Sertraline 42 (81); Imipramine 41 (82) 83 (81)</t>
  </si>
  <si>
    <t>Kielholz 1986</t>
  </si>
  <si>
    <t>150 mg/d</t>
  </si>
  <si>
    <t>10-60 mg/d</t>
  </si>
  <si>
    <t>37.5-225 mg/d</t>
  </si>
  <si>
    <t>20-60 mg/d</t>
  </si>
  <si>
    <t>15-60 mg/d</t>
  </si>
  <si>
    <t>Combination - placebo + IPT</t>
  </si>
  <si>
    <t>Johansson 2012a</t>
  </si>
  <si>
    <t>Johansson 2012b</t>
  </si>
  <si>
    <t>Naeem 2014</t>
  </si>
  <si>
    <t>Claghorn 1995</t>
  </si>
  <si>
    <t>Patients using psychotropic drugs were excluded</t>
  </si>
  <si>
    <t>6 weeks + 7 day placebo washout</t>
  </si>
  <si>
    <t>Claghorn,J.L.; Lesem,M.D. A double-blind placebo-controlled study of Org 3770 in depressed outpatients. Journal of Affective Disorders 1995;34(3):165-171.</t>
  </si>
  <si>
    <t>Psychotropic  medications excluded</t>
  </si>
  <si>
    <t>8 weeks + 1 week placebo lead-in</t>
  </si>
  <si>
    <t>Cook IA, Leuchter AF, Witte E, Abrams M, Uijtdehaage SH, Stubbeman W, Rosenberg-Thompson S, Anderson-Hanley C, Dunkin JJ. Neurophysiologic predictors of treatment response to fluoxetine in major depression. [erratum appears in Psychiatry Res 2000 Jul 24;95(1):87.]. Psychiatry Research 22-3-1999;85(3):263-273.</t>
  </si>
  <si>
    <t>Pramipexole (all doses)</t>
  </si>
  <si>
    <t>Some patients receiving psychotherapy</t>
  </si>
  <si>
    <t>8 weeks + 1 week placebo run-in</t>
  </si>
  <si>
    <t>Corrigan MH, Denahan AQ, Wright CE, Ragual RJ, Evans DL. Comparison of pramipexole, fluoxetine, and placebo in patients with major depression. Depression &amp; Anxiety 2000;11(2):58-65</t>
  </si>
  <si>
    <t>Mild or moderate</t>
  </si>
  <si>
    <t>Excluded if using psychotropic drugs or psychotherapy</t>
  </si>
  <si>
    <t>8 week + 1 week placebo run-in</t>
  </si>
  <si>
    <t>Davidson JRT, Gadde KM, Fairbank JA, Rama Krishnan KR, Califf RM, Binanay C, Parker CB, Pugh N, Hartwell TD, Vitiello B, Ritz L, Severe J, Cole JO, De Battista C, Doraiswamy PM, Feighner JP, Keck P, Kelsey J, Lin K-M, Londborg PD, Nemeroff CB, Schatzberg AF, Sheehan DV, Srivastava RK, Taylor L, Trivedi MH, Weisler RH. Effect of Hypericum perforatum (St John's wort) in major depressive disorder: A randomized controlled trial. Journal of the American Medical Association 2002;287(14):1807-1814.
41</t>
  </si>
  <si>
    <t>De Ronchi 1998</t>
  </si>
  <si>
    <t>10 weeks + 1 week placebo</t>
  </si>
  <si>
    <t>De Ronchi D, Rucci P, Lodi M, Ravaglia G, Forti P, Volterra V. Fluoxetine and amitriptyline in elderly depressed patients. A 10-week, double-blind study on course of neurocognitive adverse events and depressive symptoms. Archives Gerontology Geriatrics 1998;6 suppl:125-140.</t>
  </si>
  <si>
    <t>Demyttenaere 1998</t>
  </si>
  <si>
    <t>Demyttenaere K, Van Ganse E, Gregoire J, Gaens E, Mesters P. Compliance in depressed patients treated with fluoxetine or amitriptyline. International Clinical Psychopharmacology 1998;13:11-17.</t>
  </si>
  <si>
    <t>Doogan 1994</t>
  </si>
  <si>
    <t>6 weeks + 1 week placebo</t>
  </si>
  <si>
    <t>Doogan DP, Langdon CJ. A double-blind, placebo-controlled comparison of sertraline and dothiepin in the treatment of major depression in general practice. International Clinical Psychopharmacology 1994 Summer;9(2):95-100.</t>
  </si>
  <si>
    <t>Kyle 1998</t>
  </si>
  <si>
    <t>Kyle CJ, Petersen HEH, Overo KF. Comparison of the tolerability and efficacy of citalopram and amitriptyline in elderly depressed patients treated in general practice. Depression &amp; Anxiety 1998;8:147-153.</t>
  </si>
  <si>
    <t>Jeong, J. H., et al. (2015). "Efficacy and safety of generic escitalopram (Lexacure) in patients with major depressive disorder: A 6-week multicenter, randomized, rater-blinded, escitalopram-comparative, non-inferiority study." Neuropsychiatric disease and treatment 11: 2557-2564.</t>
  </si>
  <si>
    <t>43.6% taking Bromazepam</t>
  </si>
  <si>
    <t>Marchesi C, Ceccherininelli A, Rossi A, Maggini C. Is anxious-agitated major depression responsive to fluoxetine? A double-blind comparison with amitriptyline. Pharmacopsychiatry 1998;31:216-221.</t>
  </si>
  <si>
    <t>20mg/day first two weeks then 35mg/day remainder of trial</t>
  </si>
  <si>
    <t>Cook 1999</t>
  </si>
  <si>
    <t>Corrigan 2000</t>
  </si>
  <si>
    <t>20mg/day fixed dose</t>
  </si>
  <si>
    <t>Started on 50mg/day could be icncreased to 75mg/day after week 3/4 or more at weeks 4/6.  After week 8, those eligible could receive 150mg/day</t>
  </si>
  <si>
    <t>50mg/day up to 100mg/day.  If well tolerated, titration was completed in one week.</t>
  </si>
  <si>
    <t>20mg/day for first 7 days, then 20mg/day for remainder of study</t>
  </si>
  <si>
    <t>75mg/day for first 7 days then 50mg/day for the rest of the study</t>
  </si>
  <si>
    <t>Starting dose of one 50mg/day and increasing to one 100mg/day after 14 days.  After 28 days daily dose increased to 100mg/day</t>
  </si>
  <si>
    <t>Appearance of matching tablets to sertraline taken in the morning and evening.</t>
  </si>
  <si>
    <t>20 mg of citalopram in the morning and the amitriptyline placebo in the evening. If the drug treatment was well tolerated,
and if the response was inadequate, the investigator
doubled the dosage at Days 14 or 28</t>
  </si>
  <si>
    <t>Citalopram placebo in the morning and 50 mg of amitriptyline
in the evening. If the drug treatment was well tolerated,
and if the response was inadequate, the investigator
doubled the dosage at Days 14 or 28</t>
  </si>
  <si>
    <t>Flexible dosage.  Mean dosage at baseline: 11.4±3.5 mg/day. Mean dosage at week 6: 16.6±4.7 mg/day</t>
  </si>
  <si>
    <t>Flexible dosage.  Mean dosage baseline: 11.3±3.3 mg/day.  Mean dosage week 6: 15.4±4.9 mg/day</t>
  </si>
  <si>
    <t>Marchesi 1998</t>
  </si>
  <si>
    <t>Started at 25mg/day increased up to 75mg/day at the end of the first week.  From the second week the dose could be changed depending on clinical conditions of patient.</t>
  </si>
  <si>
    <t>20mg/day fixed dose.</t>
  </si>
  <si>
    <t>Face-to- face</t>
  </si>
  <si>
    <t xml:space="preserve">Marchesi 1998 </t>
  </si>
  <si>
    <t>Cochrane Risk of Bias Tool</t>
  </si>
  <si>
    <t>Random sequence generation (selection bias)</t>
  </si>
  <si>
    <t>Allocation concealment (selection bias)</t>
  </si>
  <si>
    <t>Blinding of participants and personnel (performance bias)</t>
  </si>
  <si>
    <t>Blinding of outcome assessment (detection bias)</t>
  </si>
  <si>
    <t>Incomplete outcome data (attrition bias)</t>
  </si>
  <si>
    <t>Selective reporting (reporting bias)</t>
  </si>
  <si>
    <t>Other bias</t>
  </si>
  <si>
    <t>Online positive psychological intervention</t>
  </si>
  <si>
    <t>Tailored computerised-CBT (CCBT) with support</t>
  </si>
  <si>
    <t>Psychoeducational group programme</t>
  </si>
  <si>
    <t>Computerised-CBT (CCBT) with support</t>
  </si>
  <si>
    <t>Rational emotive behaviour therapy (REBT)</t>
  </si>
  <si>
    <t>Enhanced TAU</t>
  </si>
  <si>
    <t>Lifestyle factors discussion</t>
  </si>
  <si>
    <t>Behavioural therapy (Lewinsohn 1976)</t>
  </si>
  <si>
    <t>Interpersonal psychotherapy (IPT) + imipramine</t>
  </si>
  <si>
    <t>Coping with Depression course (group)</t>
  </si>
  <si>
    <t>Coping with Depression course (individual)</t>
  </si>
  <si>
    <t>Computerised-CBT (CCBT)</t>
  </si>
  <si>
    <t>Relational client-centered therapy</t>
  </si>
  <si>
    <t>Interpersonal psychotherapy (IPT)</t>
  </si>
  <si>
    <t>Behavioural activation (BA)</t>
  </si>
  <si>
    <t>Interventions</t>
  </si>
  <si>
    <t>Self-help with support</t>
  </si>
  <si>
    <t>Self-help</t>
  </si>
  <si>
    <t>Class</t>
  </si>
  <si>
    <t>Short-term psychodynamic psychotherapy individual</t>
  </si>
  <si>
    <t xml:space="preserve">Cognitive bibliotherapy </t>
  </si>
  <si>
    <t>Cognitive bibliotherapy with support</t>
  </si>
  <si>
    <t>Other antidepressants</t>
  </si>
  <si>
    <t>Attention placebo</t>
  </si>
  <si>
    <t>Barber 2012</t>
  </si>
  <si>
    <t>DSM-IV and HAMD</t>
  </si>
  <si>
    <t>≧14 for at least 2 consecutive weeks</t>
  </si>
  <si>
    <t>For SEP and placebo respectively: 36.2 (12.2), 38.3 (12.0)</t>
  </si>
  <si>
    <t>For SEP and placebo respectively: 60.8%, 62.0%</t>
  </si>
  <si>
    <t>For SEP and placebo respectively: mean (SD); 3.8 (6.3), 6.8 (9.1)</t>
  </si>
  <si>
    <t>For SEP and placebo respectively: Chronic/recurrent MDD: 58.8%, 72.0%, Age at onset years, mean (SD); 25.3 (12.8), 20.2 (9.0), length of current MDD episode, months, mean (SD); 33.0 (53.3), 36.5 (80.7), comorbidities any disorder; 86.3%, 86.0%, any axis I disorder 80.4%, 78.0%, dysthymia; 7.8%, 12.0%, any anxiety disorder 52.9%, 50.0%, presence substance abuse/past dependence 37.3%, 30.0%, any Axis II disorder 51.0%, 42.0%.</t>
  </si>
  <si>
    <t>"urn randomization, blocking on gender, marital status, depression severity (HRSD score &gt;20), presence of Axis II disorders, and desired treatment (medication or therapy)"</t>
  </si>
  <si>
    <t>"Psychopharmacologists, diagnositicians, and medicated patients were blind to treatment assignment"</t>
  </si>
  <si>
    <t>"Psychopharmacologists, diagnositicians, and medicated patients were blind to treatment assignment". Doesn’t desribe outcome assessor blinding.</t>
  </si>
  <si>
    <t>NCT00043550</t>
  </si>
  <si>
    <t>No raw figures given, only graphical representation (not data plots for 2,6,7,15 weeks as per protocol) and slope estimates.</t>
  </si>
  <si>
    <t>On the clinical trial register only the primary outcome was stated which was the HAMD score at week 2,4,6,7,8,12,15, and 16 then once a month. The primary outcome is not stated in the paper.</t>
  </si>
  <si>
    <t>Authors have received support from various pharmaceutical companies.</t>
  </si>
  <si>
    <t>Support from NIMH grant. Sertraline and placebo pills were provided by a grant from Pfizer Corp. Neither sponsor had any role in the study besides funding the study or supplying the sertraline and placebo pills.</t>
  </si>
  <si>
    <t>Barber, J. P., et al. (2012) Short-term dynamic psychotherapy versus pharmacotherapy for major depressive disorder: a randomized, placebo-controlled trial. The Journal of clinical psychiatry 73, 66-73</t>
  </si>
  <si>
    <t>J Barber</t>
  </si>
  <si>
    <t>Naeem 2015</t>
  </si>
  <si>
    <t>2015 updated search</t>
  </si>
  <si>
    <t>"All subjects who fulfilled the diagnostic criteria of Depressive episode (F32) or Recurrent depressive disorder (F33) using ICD-10 Research Diagnostic Criteria (RDC) (Icd-10, 1992), were between the ages of 18–64, scored 8 or more on the Hospital Anxiety and Depression Scale, Depression Subscale, and who lived within travelling distance of the respective psychiatry department were referred to the research team"</t>
  </si>
  <si>
    <t>"Particpants with excessive use of alcohol or drugs (using ICD 10 RDC for alcohol or drug abuse or dependence); significant cogni- tive impairment (for example intellectual disability or dementia); or active psychosis were excluded."</t>
  </si>
  <si>
    <t>Depressive episode (F32) or Recurrent depressive disorder (F33) using ICD-10 , HADS-D</t>
  </si>
  <si>
    <t>≧8</t>
  </si>
  <si>
    <t>31.7 (11.1)</t>
  </si>
  <si>
    <t>"For this allocation the team referred to an allocation sequence plan which was provided by the off-site statistician (independent of the research team) and was based on a computer-generated list of random numbers, to allocate participants. Randomisation was performed using www.randomiza tion.com. Participants meeting the entry criteria were randomly allocated to each group in a 1:1 ratio using randomised permuted blocks of 6."</t>
  </si>
  <si>
    <t>Independent off site randomization and allocation</t>
  </si>
  <si>
    <t>"Participants were requested not to give any information about treatment. It was not possible to keep the clinicians at participat- ing centres, or the participants themselves, masked to the group allocation."</t>
  </si>
  <si>
    <t>"assessor blinded...Research assistants, blinded to treatment allocation, carried out a face-to-face interview with the participants at each time point."</t>
  </si>
  <si>
    <t>3 in the treatment group and 5 in the TAU group were not contactable for end of treatment assessment. Those who attended less than 3 session were considered to have dropped out from the therapy.  "Comparisons between the two groups were made on an intention to-treat basis. For an intention to treat analysis, participants were included in the groups to which they were randomised regardless of how long or even whether they received the treatment allocated to them or not."</t>
  </si>
  <si>
    <t>NCT01799551</t>
  </si>
  <si>
    <t>Pt satisfaction, HADS-D, HADS-A, BSI, BDQ, at baseline, 3 mths and 6 months.</t>
  </si>
  <si>
    <t>Clinical trials registry: primary outcome: HADS- depression subscale baseline and at 12 weeks, secondary outcomes: HADS-A, Bradford Somatic Inventory and brief disability questionnaire all at baseline and 12 weeks. In the paper "Reduction in depression score (Hospital Anxiety and Depression-Depression Subscale) at 3 months was primary outcome measure. The secondary outcome measures included anxiety scores (Hospital Anxiety and Depression-Anxiety Subscale), somatic symptoms (Bradford Somatic Inventory), disability (Brief Disability Questionnaire) and satisfaction with the treatment." In the paper "Primary outcome measure was, Hospital Anxiety and Depression Scale-Depression subscale. The secondary outcome measures included;The Hospital Anxiety and Depression Scale-Anxiety subscale, Bradford Somatic Inventory and Brief disability Questionnaire."</t>
  </si>
  <si>
    <t>"No conflict declared", "The Pakistan Association of Cognitive Therapists (PACT) provided personnel and organizational support for this trial."</t>
  </si>
  <si>
    <t>Naeem, F., et al. (2015). "Brief culturally adapted CBT (CaCBT) for depression: a randomized controlled trial from Pakistan." Journal of Affective Disorders 177: 101-107.</t>
  </si>
  <si>
    <t>Buntrock 2015</t>
  </si>
  <si>
    <t>Age &gt;= 18 years; subthreshold depression, CES-D &gt;=16; Internet access</t>
  </si>
  <si>
    <t>Web-based intervention: 45.7 (SD11.9) years
Enhanced care as usual: 44.4 (SD11.8) years</t>
  </si>
  <si>
    <t>Web-based intervention: 73.8% female
Enhanced care as usual: 74% female</t>
  </si>
  <si>
    <t>Web-based intervention: 81.2% Caucasian, 0.5% Afro-American, 18.3% not reported
Enhanced care as usual: 85.8% Caucasian, 0.5% Latin-American, 13.7% not reported</t>
  </si>
  <si>
    <t>Web-based intervention: 43.6% experience with psychotherapy
Enhanced care as usual: 42.2% experience with psychotherapy</t>
  </si>
  <si>
    <t>intervention 3-6 weeks, 6 month FU</t>
  </si>
  <si>
    <t>"Participants who provided informed consent and completed the baseline assessment were randomly assigned to either the intervention or control condition. Randomisation took place at an individual level and was conducted centrally by an independent researcher not otherwise involved in the study using an automated computer-generated random numbers table. Block randomisation, of size two, was used to ensure similar sample sizes across conditions."</t>
  </si>
  <si>
    <t>"Analyses were based on the ITT principle. Missing data were imputed using a Markov Chain Monte Carlo multivariate imputation algorithm (missing data module in SPSS v. 22) with 10 estimations per missing value."
Web-based intervention: 202 allocated, 25 lost to FU, 52 discontinued intervention, 177 completed (87.6%), 151 completed FU (74.8%)
Enhanced care as usual: 204 allocated, 15 lost to FU, 0 discontinued intervention, 189 completed (92.6%), 174 completed FU (85.3%)</t>
  </si>
  <si>
    <t>German Clinical Trial Registry (DRKS00004709)</t>
  </si>
  <si>
    <t>CES-D, Functional Impairment (SF-12v1), anxiety (HADS-A), problem-solving skills (SPSI-R), behavioural activation (BADS-SF), mastery Pearlin Mastery Scale), worrying (PSWQ), insomnia severity (ISI), treatment credibility/patient expectancy (CEQ), user satisfaction</t>
  </si>
  <si>
    <t>"All measures were based on self-report and were collected using a secured online-based assessment system (256-bit encrypted)."</t>
  </si>
  <si>
    <t>No significant difference in baseline characteristics; slightly underpowered after drop-outs?</t>
  </si>
  <si>
    <t>European Union</t>
  </si>
  <si>
    <t>Buntrock, C., et al. (2015). "Effectiveness of a Web-Based Cognitive Behavioural Intervention for Subthreshold Depression: Pragmatic Randomised Controlled Trial." Psychotherapy and psychosomatics 84(6): 348-358.</t>
  </si>
  <si>
    <t>Chiang 2015</t>
  </si>
  <si>
    <t>&gt;18 years; depression diagnosed by a psychiatrist and meeting the diagnostic definition of DSM-IV-TR; willingness to fully participate in a 12-week study, for 2 hours a week; total score on the BDI-II of ≥17; score on the Mini-Mental Status Examination (MMSE) of at least 24 points</t>
  </si>
  <si>
    <t>schizophrenia, organic brain syndrome, obsessive-compulsive disorder, dysthymic disorder, depressive disorder not otherwise specified, bipolar disorder, mental retardation, alcohol dependence or abuse, drug dependence or abuse, personality disorder, or anxiety or panic attacks; receiving other psychotherapies; other serious medical conditions (such as epilepsy, lung disease, hypertension, heart disease, diabetes mellitus, gout, cancer)</t>
  </si>
  <si>
    <t>Group CBT: 45.4 (SD10.9) years
Treatment as usual: 46.8 (SD10.4) years</t>
  </si>
  <si>
    <t>Group CBT: 62.9% female
Treatment as usual: 59.4% female</t>
  </si>
  <si>
    <t>NR, but probably mainly Chinese</t>
  </si>
  <si>
    <t>No. of episodes of depression:
Group CBT: 1 in 33.3%, 2 in 53.4%, 3 in 10.0%, 4 in 3.0%
Treatment as usual: 1 in 37.5%, 2 in 40.6%, 3 in 15.6%, 4 in 6.3%</t>
  </si>
  <si>
    <t>Medication adherence:
Group CBT: 53.3% regular, 46.7% irregular
Treatment as usual: 40.6% regular, 59.3% irregular</t>
  </si>
  <si>
    <t>intervention 12 weeks, 3, 6, and 12 month FU</t>
  </si>
  <si>
    <t>"Randomization assignment was used to randomize participants into the experimental group or care-as-usual control group. Randomization is determined using a computer program (Research Randomizer) which generates a list of random numbers and allocation to one of two conditions."</t>
  </si>
  <si>
    <t>"The allocation sequence was generated prior to the recruitment of participants by a computer program and concealed in sequentially numbered and sealed opaque envelopes, which were opened when participants were ready for allocation."</t>
  </si>
  <si>
    <t>"This was a single-blind study, where only the assessors were masked to the nature of the treatment given to the participants. The assessors instructed patients not to talk about their treatment during the assessment."</t>
  </si>
  <si>
    <t>BDI-II, HAM-D, Automatic Thoughts Questionnaire, adherence, adverse effects</t>
  </si>
  <si>
    <t>BDI and HAMD results collected at baseline, then weekly until posttest, then at 3, 6 and 12 months</t>
  </si>
  <si>
    <t>Chiang, K. J., et al. (2015). "One-Year Follow-Up of the Effectiveness of Cognitive Behavioral Group Therapy for Patients' Depression: A Randomized, Single-Blinded, Controlled Study." Scientific World Journal.</t>
  </si>
  <si>
    <t>Corruble 2016</t>
  </si>
  <si>
    <t>Corruble, E., et al. (2016). "Telephone-administered psychotherapy in combination with antidepressant medication for the acute treatment of major depressive disorder." Journal of Affective Disorders 190: 6-11.</t>
  </si>
  <si>
    <t>Gilbody 2015</t>
  </si>
  <si>
    <t>Age &gt;=18 years; new or existing symptoms of depression; PHQ-9 &gt;=10; access to internet</t>
  </si>
  <si>
    <t>Receiving supported comupterised behaviour therapy or specialist psychological therapy; actively suicidal; experiencing psychotic symptoms; depressed in the postnatal period;  recently bereaved</t>
  </si>
  <si>
    <t>Beating the Blues: 39.1 (SD12.3) years
Usual GP care: 40.5 (SD12.6) years
MoodGYM: 39.4 (SD13.0) years</t>
  </si>
  <si>
    <t>Beating the Blues: 68% female
Usual GP care: 68% female
MoodGYM: 65% female</t>
  </si>
  <si>
    <t>Previous episodes of depression:
Beating the Blues: 69% yes, 31% no
Usual GP care: 75% yes, 25% no
MoodGYM: 70% yes, 30% no
No. of episodes of depression (in those with previous episodes):
Beating the Blues: 1 in 29%, 2 in 24%, 3 in 8%, 4 in 7%, &gt;=5 in 15%, chronically depressed 13%, don't know 3%
Usual GP care: 1 in 28%, 2 in 28%, 3 in 12%, 4 in 4%, &gt;=5 in 13%, chronically depressed 12%, don't know 4%
MoodGYM: 1 in 26%, 2 in 18%, 3 in 14%, 4 in 8%, &gt;=5 in 13%, chronically depressed 18%, don't know 3%</t>
  </si>
  <si>
    <t>Beating the Blues: 49.5% had seen anyone other than GP for depression; 61.4% had previously been prescribed antidepressants
Usual GP care: 54.0% had seen anyone other than GP for depression; 74.5% had previously been prescribed antidepressants
MoodGYM: 54.5% had seen anyone other than GP for depression; 69.8% had previously been prescribed antidepressants</t>
  </si>
  <si>
    <t>Beating the Blues: duration of depression 2 weeks to 1 year in 56%
Usual GP care: duration of depression 2 weeks to 1 year in 59%
MoodGYM: duration of depression 2 weeks to 1 year in 51%</t>
  </si>
  <si>
    <t>intervention about 4 months, FU at 12 and 24 months</t>
  </si>
  <si>
    <t>"Participants were allocated by simple randomisation to one of three groups without any restrictions placed on the sequence (that is, no blocking or stratification was included in the randomisation procedure). At the point of recruitment we used an automated computer data entry system to conceal treatment allocation from the study researchers. This was administered remotely by the York Trials Unit and used a computer generated code."</t>
  </si>
  <si>
    <t xml:space="preserve">"All analyses were conducted on an intention to treat basis, with all participants included in the groups to which they were randomised, with two sided significance tests at the 5% significance level for superiority comparisons."
Beating the Blues: 210 allocated, 33 lost to FU, 15 withdrawn, 12 full withdrawal, 165 (79%) finished 4 months FU, 143 (68%) finished 24 month FU
Usual GP care: 239 allocated, 47 lost to FU, 13 full withdrawal, 179 (75%) finished 4 months FU, 158 (66%) finished 24 month FU
MoodGYM: 242 allocated, 48 lost to FU, 9 withdrawn, 12 full withdrawal, 182 (75%) finished 4 months FU, 160 (66%) finished 24 month FU
</t>
  </si>
  <si>
    <t>Current Controlled Trials ISRCTN91947481</t>
  </si>
  <si>
    <t>PHQ-9, SF-36, EQ-5D, CORE-OM, adverse events</t>
  </si>
  <si>
    <t>Primary outcome PHQ-9 at 4 month FU</t>
  </si>
  <si>
    <t>No significant difference in baseline characteristics; power analysis (adequate)</t>
  </si>
  <si>
    <t>UK National Institute for Health Research (NIHR) Health Technology Assessment (HTA) programme</t>
  </si>
  <si>
    <t>Gilbody, S., et al. (2015). "Computerised cognitive behaviour therapy (cCBT) as treatment for depression in primary care (REEACT trial): Large scale pragmatic randomised controlled trial." BMJ (Online) 351(no pagination // (DH) *Department of Health* // (HTA) *Department of Health*).</t>
  </si>
  <si>
    <t>Hallgren 2015</t>
  </si>
  <si>
    <t>Age &gt;=18 years; PHQ-9 &gt;9</t>
  </si>
  <si>
    <t>Severe somatic illness, a primary alcohol or drug use disorder, or a psychiatric diagnosisthat required specialist treatment (such as psychosis)</t>
  </si>
  <si>
    <t xml:space="preserve">Mean 43 years (SD12, range 18-71) </t>
  </si>
  <si>
    <t>NR, 76% of men and 81% of women born in Sweden</t>
  </si>
  <si>
    <t>31% in exercise and internet CBT groups and 24% in treatment as usual group taking antidepressants</t>
  </si>
  <si>
    <t>Diagnosis depression and anxiety in 65% of men and 68% of women, depression only  in 10% of men and 8% of women, anxiety only  in 20% of men and 20% of women, subthreshold affective disorder  in 5% of men and 4% of women</t>
  </si>
  <si>
    <t>"After obtaining informed consent, patients were randomised to one of the three treatment conditions by an independent clinical research organisation; the Karolinska Trial Alliance, where individual patients were treated as the ‘unit’ of randomisation. The blocks were unknown to the researchers, and a computer generated the group allocation. This procedure ensured that researchers responsible for the baseline and post-treatment assessments were masked to the patient’s group allocation."</t>
  </si>
  <si>
    <t>"The overall effectiveness of the three interventions was assessed using analysis of covariance (ANCOVA) with baseline depression and work capacity scores entered as covariance factors in each model."
Exercise: 317 allocated, 68 lost to FU (21.5%)
Internet CBT: 317 allocated, 58 lost to FU (18.3%)
TAU: 312 allocated, 80 lost to FU (25.6%)</t>
  </si>
  <si>
    <t>KCTR study ID: KT20110063</t>
  </si>
  <si>
    <t>MADRS, work capacity</t>
  </si>
  <si>
    <t>Primary outcome MADS; assessments at baseline and 3 months</t>
  </si>
  <si>
    <t>Hallgren, M., et al. (2015). "Physical exercise and internet-based cognitive-behavioural therapy in the treatment of depression: Randomised controlled trial." British journal of psychiatry 207(3 // *Brain Foundation*): 227-234.</t>
  </si>
  <si>
    <t>Kohtala 2015</t>
  </si>
  <si>
    <t>Subjective depressive symptoms or depressed mood (diagnosis not necessary)</t>
  </si>
  <si>
    <t>Other concurrent psychological treatment; reported diagnosis of schizophrenia; reported alcoholism; reported severe sensory or brain injury; reported neurological disorder</t>
  </si>
  <si>
    <t>46.2 years (SD11.9, range 17-71)</t>
  </si>
  <si>
    <t>78.9% female</t>
  </si>
  <si>
    <t>63% had previously received therapy or conversational support, 66% had previously used medication for depression or anxiety</t>
  </si>
  <si>
    <t>Intervention: 32% on medication at baseline
Control: 25% on medication at baseline</t>
  </si>
  <si>
    <t>"After the sample of 60 was collected, a randomization into two groups by gender was conducted."</t>
  </si>
  <si>
    <t>"Analyses were conducted for treatment completers and intent-to-treat (ITT) analyses were calculated using the last-observation-carried-forward (LOCF) method on the conservative assumption that participants who discontinued prematurely experienced no change. A similar pattern of results was obtained with both analyses; therefore, only the ITT results are reported. All participants who began treatment (n = 57) were included in the ITT sample." 60 randomised, 57 started treatment
Intervention: 28 received treatment, 2 discontinued (7.1%)
Control: 29 waited for treatment, 5 discontinued (17.2%)</t>
  </si>
  <si>
    <t>BDI, SCL-90 (GSI), self-confidence (VAS), mood (VAS), life satisfaction (VAS), Social Adaptation Self-Evaluation Scale, Acceptance and Action Questionnaire 2</t>
  </si>
  <si>
    <t>Outcomes measured at baseline, posttreatment and at 6 months FU</t>
  </si>
  <si>
    <t>Limited baseline details but reported that there we no significant differences between groups</t>
  </si>
  <si>
    <t>Kohtala, A., et al. (2015). "A four-session acceptance and commitment therapy based intervention for depressive symptoms delivered by masters degree level psychology students: a preliminary study." Behavioural and cognitive psychotherapy 43(3): 360-373.</t>
  </si>
  <si>
    <t>Lamers 2015</t>
  </si>
  <si>
    <t>&gt;=40 years; mild to moderate depressive symptoms; CES-D &gt;10</t>
  </si>
  <si>
    <t>Life-review: 57.3 (SD10.4) years
Expressive writing: 56.9 (SD7.9) years
Waiting list: 56.6 (SD9.1) years</t>
  </si>
  <si>
    <t>Life-review: 75.9% female
Expressive writing: 77.6% female
Waiting list: 77.6% female</t>
  </si>
  <si>
    <t>"Randomization was stratified by sex and age (40–55 or 55+) and was conducted by an independent researcher from the University of Twente using a computer-generated sequence of numbers."</t>
  </si>
  <si>
    <t>"Intention-to-treat analyses were conducted with the use of SPSS Missing Value Analysis to impute all missing data on the continuous measures with the expectation-maximization method. This method computes missing values based on maximum likelihood estimates using observed data in an iterative process."
Life-review: 58 allocated, 5 did not receive intervention, 9 discontinued, 49 completed post-intervention assessment (84.5%)
Expressive writing: 58 allocated, 3 did not receive intervention, 9 discontinued, 52 completed post-intervention assessment (89.7%)
Waiting list: 58 allocated, 55 completed post-intervention assessment (94.8%)</t>
  </si>
  <si>
    <t>CES-D, HADS-A, Mental Health Continuum Short Form, ego-integrity, rumination, satisfaction</t>
  </si>
  <si>
    <t>"Participants completed online measures at baseline (t0) and 3 months (t1; directly after the intervention). The lifereview and expressive writing conditions completed additional measurements at 6 (t2) and 12 months (t3) after baseline. The waiting list group received life-review with e-mail guidance after the waiting list period, directly after t1."</t>
  </si>
  <si>
    <t>Lamers, S. M., et al. (2015). "The efficacy of life-review as online-guided self-help for adults: a randomized trial." The journals of gerontology. Series B, Psychological sciences and social sciences 70(1): 24-34.</t>
  </si>
  <si>
    <t>McClay 2015</t>
  </si>
  <si>
    <t>&gt;=16 years; at least midl depressive symptoms (PHQ-9 &gt;=5)</t>
  </si>
  <si>
    <t xml:space="preserve">could not read, speak and understand English; did not consent to abide by normal social etiquette within the classes </t>
  </si>
  <si>
    <t>Intervention: 42.6 (SD11.0)
Waiting list: 44.8 (SD14.6)</t>
  </si>
  <si>
    <t>Intervention: 80% female
Waiting list: 57% female</t>
  </si>
  <si>
    <t>Chronicity:
Intervention: not all the time 4%, &lt;1 year 4%, &gt;1 year 92%
Waiting list: not all the time 0, &lt;1 year 0, &gt;1 year 95.2%</t>
  </si>
  <si>
    <t>Intervention: 52% on medication
Waiting list: 52% on medication</t>
  </si>
  <si>
    <t>"Participants were then remotely randomised to either the IA or DAC group. Randomisation was carried out by the Robertson Centre for Biostatistics at the University of Glasgow, part of the Glasgow Clinical Trials Unit, by staff not in direct contact with participants, and who did not carry out the final analysis. As part of the randomisation
process, participants were stratified based on three criteria 1. Age: Older than 40/Younger than 40, 2. Gender: Male/Female, 3. Use of antidepressant medication: Taking antidepressants/Not taking anti-depressants, in order to aid equal distribution of these factors across the two groups."</t>
  </si>
  <si>
    <t>"To assess efficacy, repeated measures analysis was carried out using an intention to treat approach by means of a linear mixed effects model with time (baseline, 3 months, 6 months) , group (control, intervention) and their interaction as fixed effects, and participant as a random effect."
Intervention: 27 allocated, data collected from 76% at 3 months
Waiting list: 26 allocated, data collected from 71% at 3 months</t>
  </si>
  <si>
    <t>Current Controlled Trials ISRCTN84893887</t>
  </si>
  <si>
    <t>PHQ-9, GAD-7, client satisfaction (CSQ-8)</t>
  </si>
  <si>
    <t>Assessments at baseline and 3 and 6 months</t>
  </si>
  <si>
    <t>McClay, C. A., et al. (2015). "A community-based pilot randomised controlled study of life skills classes for individuals with low mood and depression." BMC psychiatry 15: 17.</t>
  </si>
  <si>
    <t>McIndoo 2016</t>
  </si>
  <si>
    <t>College students; significant depression (BDI-II &gt;=14) and/or diagnosed with current major depressive disorder; participants also were assessed for current engagement in mindfulness practices, such as yoga, progressive muscle relaxation, and meditation- participants practicing such activities were asked to refrain from these practices during
the study, and no participants declined this request; either non-medicated or stabilised (same dosage for a minimum of 8 weeks) on antidepressant and antianxiety medication</t>
  </si>
  <si>
    <t>Psychosis; current substance abuse; receiving any current psychotherapy or counselling</t>
  </si>
  <si>
    <t xml:space="preserve">Mindfulness: 19.3 years (SD1.9) 
Behaviour activation: 19.3 years (SD1.5) 
Waiting list: 19.5 years (SD1.0) </t>
  </si>
  <si>
    <t>Mindfulness: 60% female
Behaviour activation: 69% female
Waiting list: 57% female</t>
  </si>
  <si>
    <t>Mindfulness: 80% White/Caucasian, 5% Black/African America, 5% Hispanic/Latino, 0 Asian American, 0 Indian/Mid-Eastern, 10% mixed ethnicity
Behaviour activation: 88% White/Caucasian, 0 Black/African America, 0 Hispanic/Latino, 6% Asian American, 6% Indian/Mid-Eastern, 0 mixed ethnicity
Waiting list: 57% White/Caucasian, 7% Black/African America, 0 Hispanic/Latino, 7% Asian American, 7% Indian/Mid-Eastern, 22% mixed ethnicity</t>
  </si>
  <si>
    <t>12% used stable dose of antidepressant or antianxiety medication</t>
  </si>
  <si>
    <t>"data on all participants randomly assigned to BA, MBT, or WLC were analyzed on an intention-to-treat basis (ITT). [...] ...multiple imputation (MI) strategies were implemented to replace missing values."
Mindfulness: 20 allocated, 18 assessed posttreatment (90%)
Behaviour activation: 16 allocated, 15 assessed posttreatment (93.8%)
Waiting list: 14 allocated, 13 assessed posttreatment (92.9%)</t>
  </si>
  <si>
    <t>Anxiety disorders interview schedule for DSM-IV, BDI-II, HAMD, BAI, five-facet mindfulness questionnaire, perceived stress, ruminative response scale, client satisfaction</t>
  </si>
  <si>
    <t>Assessments at baseline, posttreatment and 1 month FU</t>
  </si>
  <si>
    <t>McIndoo, C. C., et al. (2016). "Mindfulness-based therapy and behavioral activation: A randomized controlled trial with depressed college students." Behaviour research and therapy 77: 118-128.</t>
  </si>
  <si>
    <t>Hegerl 2010</t>
  </si>
  <si>
    <t>Cochrane (Sarah Dawson)</t>
  </si>
  <si>
    <t>&gt;=18 years; subthreshold (minor) depression, dysthymia or major depressive disorder with mild to moderate severity; Hamilton Rating Scale for Depression (17-item version) total scores &gt;=8 and &lt;=22</t>
  </si>
  <si>
    <t>Current psychotherapy or antidepressants; acute suicidality; brief recurrent depression; bipolar affective disorders; addiction (alcohol, benzodiazepines, illicit drugs); schizophrenia, schizotypal personality disorder or delusional disorder; obsessive-compulsive disorder; severe somatic diseases</t>
  </si>
  <si>
    <t xml:space="preserve">Sertraline: 44.3 (SD15.8) years; Placebo: 46.8 (SD14.4) years; CBT: 49.9 (SD13.2) years; Guided self-help: 48.0 (SD14.1) years; Patient's choice: 44.6 (SD14.7) years
</t>
  </si>
  <si>
    <t xml:space="preserve">Sertraline: 64% female; Placebo: 66% female; CBT: 72% female; Guided self-help: 76% female; Patient's choice: 66% female
</t>
  </si>
  <si>
    <t xml:space="preserve">Sertraline: 30% drug pretreatment in past 2 years; Placebo: 27% drug pretreatment in past 2 years; CBT: 33% drug pretreatment in past 2 years; Guided self-help: 24% drug pretreatment in past 2 years; Patient's choice: 31% drug pretreatment in past 2 years
</t>
  </si>
  <si>
    <t xml:space="preserve">Sertraline: 41% major depressive disorder; 5% dysthymic disorder; 37% double depression; 15% depressive disorder (not specified); 2% minor depressive disorders; 39% psychiatric comorbidity; 22% comorbid anxiety and / or somatoform disorder
Placebo: 25% major depressive disorder; 4% dysthymic disorder; 42% double depression; 22% depressive disorder (not specified); 7% minor depressive disorders; 31% psychiatric comorbidity; 19% comorbid anxiety and / or somatoform disorder
CBT: 23% major depressive disorder; 3% dysthymic disorder; 46% double depression; 23% depressive disorder (not specified); 5% minor depressive disorders; 61% psychiatric comorbidity; 34% comorbid anxiety and / or somatoform disorder
Guided self-help: 37% major depressive disorder; 7% dysthymic disorder; 36% double depression; 17% depressive disorder (not specified); 3% minor depressive disorders; 58% psychiatric comorbidity; 36% comorbid anxiety and / or somatoform disorder
Patient's choice: 27% major depressive disorder; 2% dysthymic disorder; 45% double depression; 20% depressive disorder (not specified); 6% minor depressive disorders; 35% psychiatric comorbidity; 26% comorbid anxiety and / or somatoform disorder
</t>
  </si>
  <si>
    <t>"We constructed the randomization list using FoxProTM (USA). For block-stratified randomization four strata were accounted for : age (&lt;=65 yr; &gt;65 yr), sex, HAMD17 total score (intensity ranges: 8–12, 13–17, 18–22), comorbidity regarding anxiety and/or somatoform disorders. Patients meeting inclusion criteria received the next patient number according to order of study entry. This number assigned patients to one of five different treatment arms (sertraline, placebo, CBT, GSG, patients’ choice). The allocation sequence was concealed to investigators and patients until treatment assignment."</t>
  </si>
  <si>
    <t>"Pharmacotherapy was placebo-controlled and double-blind."</t>
  </si>
  <si>
    <t>"Psychotherapy was evaluator-blinded."</t>
  </si>
  <si>
    <t>NCT00226642</t>
  </si>
  <si>
    <t>HAM-D, Inventory for Depressive Symptomatology (IDS), Clinical Global Impressions severity score, response rates</t>
  </si>
  <si>
    <t>HAM-D and IDS were primary outcome measures; outcomes reported for baseline and posttreatment</t>
  </si>
  <si>
    <t>Not reported if any differences in baseline variables were significant</t>
  </si>
  <si>
    <t>Hegerl U, Hautzinger M, Mergl R, Kohnen R, Schutze M, Scheunemann W, et al. Effects of pharmacotherapy and psychotherapy in depressed primary-care patients: A randomized, controlled trial including a patients' choice arm. International Journal of Neuropsychopharmacology. 2010;13(1):31-44.</t>
  </si>
  <si>
    <t>Jakobsen 2014</t>
  </si>
  <si>
    <t>18 to 65 years; major depressive disorder, whether first episode or recurrent (DSM-IV-TR); Beck’s Depression Inventory (BDI-II) score &gt;13 points; written informed consent</t>
  </si>
  <si>
    <t>Current psychosis, schizophrenia or schizotypal personality disorder (DSM-IV-TR); significant alcohol or substance abuse (assessed during the preliminary consultations); initiated or changed medical antidepressive treatment less than 6 weeks before randomisation; pregnancy</t>
  </si>
  <si>
    <t>3rd wave cognitive therapy: 38.5 (SD8.9) years
Mentalisation-based therapy: 40.3 (SD6.8) years</t>
  </si>
  <si>
    <t>3rd wave cognitive therapy: 82% female
Mentalisation-based therapy: 91% female</t>
  </si>
  <si>
    <t>&gt;50% had one or more personality disorders</t>
  </si>
  <si>
    <t xml:space="preserve">18 weeks  </t>
  </si>
  <si>
    <t>"Eligible patients with major depressive disorder were randomised 1:1 to third-wave cognitive therapy versus mentalisation-based treatment. The Copenhagen Trial Unit performed the randomisation centrally, using a computer generated block randomisation sequence that was unknown to the investigators. Participant inclusion began in February 2010 and the last patient was randomised in July 2011. Owing to an unequal allocation of the trial participants to one of the two groups in the beginning of the trial (there were only a few participants in one of the groups), the block size was reduced from 12 to 4 and a stratification variable (HDRS score ≥22 points) was removed. The block sizes were at all times unknown to the trial investigators, and the Copenhagen Trial Unit performed these changes without informing the investigators of the changes. Otherwise, the methodology was not changed after trial began."</t>
  </si>
  <si>
    <t>"The Hamilton interviewers were blinded to treatment allocation and were instructed by the principal investigator to avoid questions beside the Hamilton interview. All interviewees were prior to each interview instructed by the principal investigator not to mention which treatment they were allocated to."</t>
  </si>
  <si>
    <t>"The primary analyses were intention-to-treat analyses."
3rd wave cognitive therapy: 22 allocated, 22 completed and analysed (100%)
Mentalisation-based therapy: 22 allocated, 20 completed and analysed (90.9%)</t>
  </si>
  <si>
    <t>NCT01070134</t>
  </si>
  <si>
    <t>HAM-D, remission, Global Severity Index score, WHO-5 Wellbeing Index, BDI-II</t>
  </si>
  <si>
    <t>Primary outcome HAM-D; assessments at baseline and after 18 weeks</t>
  </si>
  <si>
    <t>No significant difference in baseline characteristics; only 44 of 84 planned participants included in the trial</t>
  </si>
  <si>
    <t>Jakobsen JC, Gluud C, Kongerslev M, Larsen KA, Sorensen P, Winkel P, et al. Third-wave cognitive therapy versus mentalisation-based treatment for major depressive disorder: a randomised clinical trial. BMJ Open. 2014;4(8):e004903.</t>
  </si>
  <si>
    <t>Jordan 2014</t>
  </si>
  <si>
    <t>18-65 years; current primary DSM-IV diagnosis of major depressive disorder, bipolar II, or bipolar not-otherwise-specified depressed; able to converse and answer questionnaires in the English language and provide informed consent</t>
  </si>
  <si>
    <t>Bipolar I disorder, schizophrenia, current severe substance abuse, use of psychotropic medication (other than the occasional hypnotic), severe physical illness, or an adequate course of CBT or metacognitive therapy in the past year</t>
  </si>
  <si>
    <t>Metacognitive therapy: 37.2 (SD12.7) years
CBT: 35.0 (SD13.0) years</t>
  </si>
  <si>
    <t>Metacognitive therapy: 48% female
CBT: 48% female</t>
  </si>
  <si>
    <t>67% New Zealand Caucasian, 10% New Zealand Maori, 23% born outside New Zealand</t>
  </si>
  <si>
    <t>Number of depression episodes:
Metacognitive therapy: 4.2 (SD3.7)
CBT: 3.4 (SD2.7)</t>
  </si>
  <si>
    <t>Metacognitive therapy: 30% prior suicide attempt, 35% prior self-harm
CBT: 36% prior suicide attempt, 28% prior self-harm</t>
  </si>
  <si>
    <t>12 weeks intervention, 6 month and 2 year FU</t>
  </si>
  <si>
    <t>"Computerized permuted block randomization to determine therapy allocation was undertaken by the team’s biostatistician (CF) prior to the commencement of the pilot study."</t>
  </si>
  <si>
    <t>"Sequentially numbered envelopes were stored in a locked cabinet by an independent research coordinator and given to therapists after the pretreatment assessment was completed."</t>
  </si>
  <si>
    <t>"The primary outcome variable was reduction in depressive symptoms measured by change in QIDS16-C. Where blind ratings were unavailable, independent (nontreating clinician) ratings were used. In two cases, at end of treatment, two therapist (nonblind) ratings were used as no other raters were available. At week 0, all ratings were blind ratings and at week 12, blind ratings were available for 35/37 participants. At week 4, 12/48 ratings were blind and 32 were independent ratings."</t>
  </si>
  <si>
    <t>"Outcome data are reported for intention-to-treat (ITT) using last observation carried forward (LOCF), and completer analyses. ITT analyses are based on numbers in the originally assigned groups."
Metacognitive therapy: 23 assigned, 2 discontinued intervention, 18 completed week 12 assessment (78.3%)
CBT: 25 assigned, 2 discontinued intervention, 19 completed week 12 assessment (76%)</t>
  </si>
  <si>
    <t>Australian and New Zealand Clinical Trials Registry (ACTRN12611000804987)</t>
  </si>
  <si>
    <t>QIDS-C, QIDS-SR, MADRS, Penn State Worry questionnaire, response, remission</t>
  </si>
  <si>
    <t>Jordan J, Carter JD, McIntosh VV, Fernando K, Frampton CM, Porter RJ, et al. Metacognitive therapy versus cognitive behavioural therapy for depression: a randomized pilot study. The Australian and New Zealand journal of psychiatry. 2014;48(10):932-43.</t>
  </si>
  <si>
    <t xml:space="preserve">Lemmens 2015 </t>
  </si>
  <si>
    <t>18-65 years; primary diagnosis of major depressive disorder (DSM-IV); internet access, email address, sufficient knowledge of the Dutch language</t>
  </si>
  <si>
    <t>Bipolar or chronic (current episode &gt;5 years) depression, elevated acute suicide risk, concomitant pharmacological or psychological treatment, drugs and alcohol abuse/dependence, mental retardation (IQ &lt; 80)</t>
  </si>
  <si>
    <t>CBT: 41.2 (SD12.4) years
Interpersonal psychotherapy: 41.3 (SD11.8) years
Waiting list: 37.0 (SD12.5) years</t>
  </si>
  <si>
    <t>CBT: 71.1% female
Interpersonal psychotherapy: 61.3% female
Waiting list: 51.6% female</t>
  </si>
  <si>
    <t>CBT: NR, 50.0% recurrent depression
Interpersonal psychotherapy: NR, 48.0% recurrent depression
Waiting list: NR, 48.4% recurrent depression</t>
  </si>
  <si>
    <t>NR, no antidepressants (exclusion criterion)</t>
  </si>
  <si>
    <t>CBT: 48.7% severe depression
Interpersonal psychotherapy: 62.7% severe depression
Waiting list: 51.6% severe depression</t>
  </si>
  <si>
    <t>"After informed consent was obtained and a baseline assessment was completed, the researcher pressed the ‘assign’ button on the computer screen, after which the database randomly allocated the participant to one of three conditions using computer-generated block randomization (10:10:4). The random allocation sequence was generated by an independent computer scientist and was concealed from the researchers who were involved in the randomization procedure to prevent prediction of future assignment (Lemmens et al. 2011). Randomization was pre-stratified according to presence or absence of previous episodes."</t>
  </si>
  <si>
    <t>"The random allocation sequence was generated by an independent computer scientist and was concealed from the researchers who were involved in the randomization procedure to prevent prediction of future assignment."</t>
  </si>
  <si>
    <t>"We applied intention-to-treat analysis"
CBT: 76 allocated, 11 lost to FU (14.5%), 23 discontinued intervention (30.3%)
Interpersonal psychotherapy: 75 allocated, 14 lost to FU (18.7%), 18 discontinued intervention (24%)
Waiting list: 31 allocated, 1 lost to FU (3.2%)</t>
  </si>
  <si>
    <t>The Netherlands Trial Register (ISRCTN 67561918)</t>
  </si>
  <si>
    <t>BDI-II, Work and Social Adjustment Scale, Brief Symptom Inventory, RAND-36, EuroQol-6D, response, remission</t>
  </si>
  <si>
    <t>"CT and IPT showed considerable differences on the BDI-II and EQ-5D. Therefore, we controlled for this in all analyses." No significant difference in other baseline characteristics.</t>
  </si>
  <si>
    <t>Lemmens LH, Arntz A, Peeters F, Hollon SD, Roefs A, MJ. H. Clinical effectiveness of cognitive therapy v. interpersonal psychotherapy for depression: results of a randomized controlled trial. Psychological medicine. 2015;45(10):2095-110.</t>
  </si>
  <si>
    <t>Response: at 8 weeks HRSD score ≦12 or reflected a 50% reduction from baseline HRSD score, response at 16 weeks with an HRSD score ≦12 or 50% HRSD score reduction and a HRSD score 12.</t>
  </si>
  <si>
    <t>45 minute supportive expressive  psychotherapy sessions, twice weekly during the first 4 weeks and weekly for weeks 5-16.</t>
  </si>
  <si>
    <t>Provided by 4 white psychologists with &gt;4yrs  psychotherapy experience and at least 10 years experience in SEP. All served as therapists and/or supervisors in prior SEP studies.</t>
  </si>
  <si>
    <t>Seen weekly for the first 6 weeks, after which they could be seen every 2 weeks at the discretion of the treating pharmacotherapist. Placebo tablets were given, if non responding at 8 weeks (15/50 reported to be non responders), they were switched to another placebo using the same titration (as the active drug arm, not extracted/doesnt meet inclusion criteria). Blind broken at week 16, placebo patients were offered a free course of open medication.</t>
  </si>
  <si>
    <t>Delivered by 8 experienced psychopharmacologists following a manualized clincial mangement protocol under the supervision of the last 2 authors.</t>
  </si>
  <si>
    <t>INdividual</t>
  </si>
  <si>
    <t>"This Culturally adapted CBT intervention is delivered using a therapy manual (Naeem and Ayub, 2013) and focuses on psycho- education, symptoms management, changing negative thinking, behavioural activation, problem solving, improving relationships and communication skills. ". Brief version used, 6 sessions plus one additional session for the family. Member of family accompanied the patient throughout. Culturally adapted from qualitative studies, field observations and experience of therapy and clinical practice. Cultural adaptations of the manual included "During the therapy sessions a member of the family accom- panied the participant and helped the participant with home- work when required.
– One additional session for the whole family at the start of the therapy.
– Therapists initially focused on physical symptoms. We included physical symptoms in the fourth column in our first thought diary to highlight the importance of the physical symptoms and their association with thoughts and mood.
– Urdu equivalents of CBT jargons were used in the therapy.
– Culturally appropriate home work assignments were selected and participants were encouraged to attend even if they were
unable to complete their homework.
– Folk stories and examples relevant to the religious beliefs of the
local population were used to clarify issues." "More than two third participants of Treatment group attended all 6 sessions (n1⁄451), 7 attended five sessions while 2 participants attended four, and 3 participants left after three sessions. All the carers attended additional session for the family "</t>
  </si>
  <si>
    <t>"The therapists were psychology graduates with 2 years experience of working in a mental health system. Two of the authors (FN and MG) provided training in the use of manual over 5 days. Therapists provided therapy under supervision for 6 months before the trial started". Supervision through internet video conferencing, weekly.</t>
  </si>
  <si>
    <t>"Local psychiatric and primary care services provided standard routine care. In Pakistan, patients are not routinely referred to psychology services. All participants received an initial assessment along with TAU as ascertained by their treating doctor at the hospital." TAU normally involves prescription of medication and regular hospital visits.</t>
  </si>
  <si>
    <t>Web-based CBT, 6 30-min interactive sessions - advised to do 2 sessions per week if possible, but at least 1: duration 3-6 weeks; text, exercises, testimonials, audio and video clips; relaxation exercises; theoretical frameworks; based on beahviour therapy and problem solving therapy; homework assignments; written feedback by online trainer (internal mesasaging function)</t>
  </si>
  <si>
    <t>Trained and supervised graduate students and health care professionals - about 2 h spent per participant</t>
  </si>
  <si>
    <t>Web-based psychoeducational intervention; informed participants about the nature and evidence-based treatments of depression, including information about symptoms and sources of help; no homework or support by online trainer</t>
  </si>
  <si>
    <t>CBT group therapy, 12 weekly 2h sessions, manual-based; overview of CBT; identifying and challenging core beliefs; role playing; problem solving; ; all medicationswere selective serotonin reuptake inhibitors prescribed by psychiatrists in the outpatient clinic</t>
  </si>
  <si>
    <t>Therapist was doctoral student with 8 years experience in CBT and group therapy</t>
  </si>
  <si>
    <t>Usual outpatient psychiatric care; all medicationswere selective serotonin reuptake inhibitors prescribed by psychiatrists in the outpatient clinic</t>
  </si>
  <si>
    <t>Computer, telephone</t>
  </si>
  <si>
    <t>Beating the Blues (Ultrasis, www.ulltrasis.com) is an interactive, multimedia, cCBT package comprising a 15 minute introductory video followed by eight therapy sessions lasting about 50 minutes. The programme is  entirely online, and there is no interaction with clinicians or individualised feedback on computer sessions. There are homework exercises between the sessions. Weekly phone calles by trained technicians; participants encouraged to encage with the course, resolution of technical problems.</t>
  </si>
  <si>
    <t>Technicians making phone calls (trained)</t>
  </si>
  <si>
    <t>Participants were free during the trial to access any treatment usually available in primary care, including the use of antidepressants, counselling, psychological services (including Improving Access to Psychological Therapy services, which were present in most sites during the course of the trial), or secondary care mental health services.</t>
  </si>
  <si>
    <t>MoodGYM (ANU, http://moodgym.anu.edu.au) is a free to use web based CBT programme for depression developed and copyrighted at the Australian National University Centre for Mental Health Research. It consists of five interactive modules, which are made available sequentially on a weekly basis, with revision of all aspects of the programme in the sixth week. The programme is entirely online, and there is no interaction with clinicians or individualised feedback on computer sessions. Weekly phone calles by trained technicians; participants encouraged to encage with the course, resolution of technical problems.</t>
  </si>
  <si>
    <t>Patients in the physical exercise group were randomised to one of three conditions: ‘light exercise’, which consisted of yoga classes (or similar) with a focus on gentle stretching and controlled breathing; ‘moderate exercise’, an intermediate-level aerobics class; and ‘vigorous exercise’, a higher intensity aerobics/strength-training and balance class. All exercise sessions were 60 min duration and most included between 5 and 20 participants. Patients were requested to participate in the exercise classes three times per week for 12 weeks. Weekly face-to-face meetings with qualified personal trainer; phone or text message reminders; on average participants completed one exercise session per week</t>
  </si>
  <si>
    <t>Personal trainers</t>
  </si>
  <si>
    <t>Internet-based CBT workbook; patient-specific modules targeting various symptoms; responses were monitored by clinican; additional help could be requested; patients logged onto website an average of 4 times per week</t>
  </si>
  <si>
    <t>Supporting clinicians</t>
  </si>
  <si>
    <t>Standard treatment for depression administered by primary care physician who was responsible for determining the type of treatment. In many cases, this consisted of counselling with a CBT focus conducted
for about 1 h. Patients attended on average 8.2 (SD6.4) face-to-face counselling sessions during the 12 week trial. A total of 25% of patients in this group received no recorded treatment.</t>
  </si>
  <si>
    <t>Acceptance and Commitment therapy, 4 60-min sessions, manual-based; value-based actions; construction of functional analytic clinical case model; exercises and home assignments</t>
  </si>
  <si>
    <t>20 therapists: female Master level psychology students, had received 14 h training</t>
  </si>
  <si>
    <t>Received treatment after about 5 weeks</t>
  </si>
  <si>
    <t>Book, email</t>
  </si>
  <si>
    <t>Intervention “The stories we live by”, based on insights from autobiographical memory, life-review, and narrative therapy. Participants received the self-help book , comprising seven modules that had to be finished in 10 weeks. The first four modules focused on different life themes, such as childhood and family, and love and friendships. In each module, participants answered questions about these themes and described a specific positive memory and a difficult memory they were struggling with. They answered questions directed at developing alternative life stories that would help to integrate this memory. The last three modules focused on creating an overview and on the near future. Each of the modules also included a well-being exercise on an audio-CD in the book. Participants received e-mail guidance by a counselor. Participants were asked to weekly send their texts and questions, up to a maximum of one page, to their counselor. Within 2 days, the participants received feedback by e-mail from their counselor. Counselors were instructed to respond to the participants’ e-mails from a narrative therapeutic framework, using questions to help participants in constructing alternative, agentic stories about negative life events and periods.
Mean weekly hours spent on programme: 5.3 SD6.9</t>
  </si>
  <si>
    <t>5 trained psychology bachelor students provided email support; clinical psychologist supervised counsellors</t>
  </si>
  <si>
    <t>Writing, email</t>
  </si>
  <si>
    <t>“Expressive writing” intervention based on the method of expressive writing by Pennebaker (1997). This method consists of daily writing about emotional experiences,
for 15–30 min on 3–4 consecutive days during 1 week. We extended and adapted this method to an intervention with seven modules, to make it a comparable and
acceptable intervention to compare the life-review intervention. Every module started with a psychoeducational text on emotion regulation and was followed by instructions
in expressive writing. The first three modules focused on expressive writing about negative experiences, the fourth module asked participants to look back at their experiences during the first three modules, the fifth and sixth module focused on positive experiences, and the last module encouraged participants to write a letter to a dear person. The participants received each module by e-mail from their counselor. Although the life-review intervention was structured, focused on memories, and was accompanied by structured and narrative counseling, expressive writing was based on open and unstructured writing, included no specific instructions with regard to the written material, and was accompanied by positive and encouraging counseling on the process of the intervention.
Weekly hours spent on programme: 2.3 SD1.5</t>
  </si>
  <si>
    <t>The participants on the waiting list had unrestricted access to care as usual (e.g., they may start psychological treatment). They received life-review with e-mail guidance directly after 3 months.</t>
  </si>
  <si>
    <t xml:space="preserve">Living life to the full' classes, 8 90-min weekly classes: each class focused on a different common problem faced by people when they feel low or anxious. The course content included the following topics: Week 1- Why do I feel so bad?; Week 2- I can't be bothered doing anything; Week 3- Why does everything always go wrong?; Week 4- I'm not good enough; Week 5- How to fix almost everything; Week 6- The things you do that mess you up; Week 7- Are you strong enough to keep your temper?; and Week 8–10 things you can do to feel happier straight away. A single revision session called “Planning for the future” was also held 6-weeks after the final session." Course book and CDs. Group and individual tasks. </t>
  </si>
  <si>
    <t>2 experienced and trained self-help coaches</t>
  </si>
  <si>
    <t>Delayed access control group received the intervention approximately 14 weeks after randomisation</t>
  </si>
  <si>
    <t>Mindfulness-based therapy</t>
  </si>
  <si>
    <t>Three advanced female clinical psychology (doctoral) students served as study clinicians. All therapists were skilled in administration of both BA and MBT and were trained by the senior author and independent evaluator (certified in MBSR) to administer treatments. All clinicians also had previously been enrolled in the comprehensive 8-week MBSR programme.</t>
  </si>
  <si>
    <t>Behavioural activation, manual-based; abbreviated 4 session (1 h each) treatment; motivational exercise (goals and expectations), value-based activities, life values assessment; activity hierarchy withe areas selected for change; behavioural goals; monitoring progress, overcoming obstacles</t>
  </si>
  <si>
    <t>Offered mindfulness based therapy or behavioural activation at the end of the study (by patient preference)</t>
  </si>
  <si>
    <t>Sertraline: visits (at weeks 1, 2, 4, 6, 8, 10) involved adjustment of medication and recording of medical history, symptoms, adverse events/severe adverse events, weight, and blood pressure. If symptom reduction was achieved, patients continued with the initial dose of the drug. Otherwise, an escalation in dose in steps of 50 mg up to 200 mg/d was possible at weeks 2, 4 and 6.</t>
  </si>
  <si>
    <t>Pharmacotherapy was conducted by psychiatrists at the specialised study centre</t>
  </si>
  <si>
    <t>Visits and dose escalation as in sertraline arm - placebo and sertraline identical in appearance</t>
  </si>
  <si>
    <t>Short-term CBT was provided for 10 wk, in nine weekly group sessions (at 90 min each) with 5-8 members after an initial individual 50-min session. CBT was offered with three
manual-guided modules (planning of activities ; addressing cognitive distortion ; promotion of social competence), each with three sessions.</t>
  </si>
  <si>
    <t>Six experienced female psychotherapists provided CBT and GSG. All had several years of experience in CBT and had been additionally trained with the study manual. They conducted both CBT and the guided self-help group and received continuous supervision.</t>
  </si>
  <si>
    <t>The guided self-help group was conducted for 10 wk, in nine weekly group sessions (at 90 min each) with 5-8 members after an initial individual 50-min session. A supportive atmosphere was created, allowing the participants to communicate about their situation and daily life, but no psychotherapeutic intervention was allowed by the group leader.</t>
  </si>
  <si>
    <t>3rd wave cognitive therapy (manual-based): 1 weekly 45 min individual therapy session and 1 weekly 1.5 h mindfulness-skills training group; introduction of the cognitive model and mindfulness; exploration of thoughts, feelings, behaviour and physical sensations; work on acceptance of difficult feelings and difficult life circumstances; work on assumptions challenged by behavioural experiments; self-esteem training; tools to prevent relapse.
Shared elements in bth groups: participants offered shared breakfast twice a week, participated in group psychoeducation for 1 h a week; participants with children were offered participation in a parent support group (four weekly 1-h sessions); each patient assessed by psychiatric consultant and prescribed psychopharmacological treatment when needed</t>
  </si>
  <si>
    <t>2 therapists</t>
  </si>
  <si>
    <t>Mentalisation-based training (manual-based): 1 weekly 45 min mentalisation-based individual therapy session and 1 weekly 1.5 h mentalisation-based group therapy session; Mentalisation-based treatment imposes explicit attention to mentalising in the therapeutic process. This is established by a therapeutic stance where the therapist aims at demonstrating a ‘mentalising attitude’, that is, validating, ‘not-knowing’ and curiously questioning the patient about feelings and thoughts. The therapist tries to identify and intervene when the patient is not mentalising and assists the patient in regulating the level of the emotions so the patient is able to mentalise and to get different perspectives on life events, conflicts etc.
Shared elements in bth groups: participants offered shared breakfast twice a week, participated in group psychoeducation for 1 h a week; participants with children were offered participation in a parent support group (four weekly 1-h sessions); each patient assessed by psychiatric consultant and prescribed psychopharmacological treatment when needed</t>
  </si>
  <si>
    <t>The therapy was 12 sessions (permitted range 8–15) over 12 weeks. Eight sessions was set as the minimum adequate dose of therapy. Sessions were conducted twice weekly for 2 weeks, to achieve six sessions within 4 weeks to maximize early change. Metacognitive therapy (MCT) followed treatment manuals by Wells and Papageorgiou and Wells. The key target in MCT was unhelpful cognitive patterns. Strategies included case conceptualization and socialization to the MCT model using key questions to explore a recent dip in mood; use of Socratic questions and behavioural experiments to challenge positive metacognitive beliefs driving selection of cognitive strategies (e.g. rumination) to serve a particular function (e.g. I need to keep focussing on my thoughts so I can understand what is wrong with me); and negative metacognitions regarding dangerousness or uncontrollability of specific thinking processes (e.g. I have lost control of my thoughts); addressing the cognitive attentional syndrome (extended conceptual processing through worry and rumination, threat monitoring, all types of avoidance – cognitive, emotional, and behavioural, including unhelpful coping behaviours e.g. substance use); the attention training task to enhance flexible control of attention; attentional refocussing away from threat monitoring (excessive scanning of mood symptoms to determine coping ability), detached mindfulness (being aware of thoughts as internal events, without engaging with them by judging, trying to control, suppress, or avoid), behavioural experiments (e.g. rumination modulation experiments, rumination postponement); and the therapy blueprint (an individualized summary contrasting old patterns of responses to triggers, with new adaptive processing plans (e.g. new metacognitive beliefs, thinking style, behaviours, attentional focus). Residual symptoms were targeted.</t>
  </si>
  <si>
    <t>4 supervised therapists (clinical psychologists) delivered both therapies</t>
  </si>
  <si>
    <t>The therapy was 12 sessions (permitted range 8–15) over 12 weeks. Eight sessions was set as the minimum adequate dose of therapy. Sessions were conducted twice weekly for 2 weeks, to achieve six sessions within 4 weeks to maximize early change. CBT was based on the manuals of Beck. The key target in CBT was the specific content of negative thoughts leading to depressed feelings and to unhelpful behaviours seen in depression such as social or behavioural avoidance. Key components included orientation to the CBT model, behavioural activation (activity scheduling, pleasant event scheduling), training in the identification, self-monitoring, and challenging of negative automatic thoughts with behavioural experiments to test the validity of thoughts and provide evidence for alternative appraisals. Other skills such as problem solving were taught if necessary.</t>
  </si>
  <si>
    <t>Individual CBT, based on Beck (manual-based); 16-20 sessions of 45 mins (adequate dose if attended at least 12); identifying and altering the function, content and structure of cognitions, schemas and attitudes associated with negative affect</t>
  </si>
  <si>
    <t>10 therapists (5 for each intervention): licensed psychologists, psychotherapists and psychiatrists; trained and supervised</t>
  </si>
  <si>
    <t>Individual interpersonal therapy (IPT, manual-based), based on Klerman; 16-20 sessions of 45 mins (adequate dose if attended at least 12); IPT tries to understand the social and interpersonal context in which the depressive symptoms arose and investigates how they relate to the current social and personal context. The theorized mechanism is that if the patient can solve the interpersonal problem or is able to change the relation to this problem, the depressive symptoms should resolve as well.</t>
  </si>
  <si>
    <t>BE, CZ, HU, IT, NL, SK, ES, UK</t>
  </si>
  <si>
    <t>65 years of age or over and fulfilled DSM-IV criteria for MDD.</t>
  </si>
  <si>
    <t>mania or any bipolar disorder, schizophrenia, or any psychotic disorder, receiving treatment for psychotic disorder or had any other comorbid conditions</t>
  </si>
  <si>
    <t>MADRS &amp; MMSE</t>
  </si>
  <si>
    <t>Between 22 and 40  for MADRS and minimum 22 on the MMSE</t>
  </si>
  <si>
    <t>Escitalopram: 75 (7), Fluoxetine: 75 (7), Placebo: 75(7)</t>
  </si>
  <si>
    <t>Escitalopram: 75%, Fluoxetine: 77%, Placebo: 76%</t>
  </si>
  <si>
    <t>Escitalopram: 99%, Fluoxetine: 100%, Placebo: 100%</t>
  </si>
  <si>
    <t>1-week placebo run-in, 8 week trial</t>
  </si>
  <si>
    <t>age 18 -70 years with major depression</t>
  </si>
  <si>
    <t>Bipolar, psychosis, substance abuse</t>
  </si>
  <si>
    <t>more than 20 in 21 item scale</t>
  </si>
  <si>
    <t>Fluoxetine= 40.0, Imipramine= 42, Placebo= 40.6</t>
  </si>
  <si>
    <t>Fluoxetine= 69.3%, Imipramine= 66.8%,  Placebo= 62.2%</t>
  </si>
  <si>
    <t>Lily Research laboratories, US</t>
  </si>
  <si>
    <t xml:space="preserve">Mar;167(3):281-8. </t>
  </si>
  <si>
    <t xml:space="preserve">18-70 years and fulfilling DSM III -R axis I diagnosis of major depressive disorder or bipolar disorder </t>
  </si>
  <si>
    <t xml:space="preserve">Disorder other than major depression and or requiring use of additional psychotropic drugs. Other comorbid conditions </t>
  </si>
  <si>
    <t>Minimum 21 on 17 item scale</t>
  </si>
  <si>
    <t>Sertraline= 43.6 (11.4), Placebo= 43.9 (12.1)</t>
  </si>
  <si>
    <t>Sertraline= 61.2%, Placebo= 65.1%</t>
  </si>
  <si>
    <t>Sertraline= 100%, Placebo= 97%</t>
  </si>
  <si>
    <t>66% had recurrent major depression</t>
  </si>
  <si>
    <t>Mean duration  years of depression Sertraline 8.2 (8.2), placebo 9.0 (10.7)</t>
  </si>
  <si>
    <t>Pfizer</t>
  </si>
  <si>
    <t xml:space="preserve">Olie J, Gunn K, Katz E. A double-blind placebo-controlled multicentre study of sertraline in the acute and continuation treatment of major depression. Eur Psychiatry. 1997;12(1):34-41. </t>
  </si>
  <si>
    <t>18-65 years and fulfilling DSM III -R diagnosis of single or recurrent major  depressive disorder</t>
  </si>
  <si>
    <t xml:space="preserve">Inpatient psychiatric care in the last 2 months, under similar mediaction  to study , other comorbid diseases </t>
  </si>
  <si>
    <t>Minimum 18 on first 17 item of scale</t>
  </si>
  <si>
    <t xml:space="preserve">Hoyberg 1996 </t>
  </si>
  <si>
    <t>NO, UK</t>
  </si>
  <si>
    <t>Bremner 1984</t>
  </si>
  <si>
    <t>Levine 1989</t>
  </si>
  <si>
    <t>Patients were medication free for at least 1 week before entering trial</t>
  </si>
  <si>
    <t>Excluded if taking psychoactive medication</t>
  </si>
  <si>
    <t>Moller</t>
  </si>
  <si>
    <t>Muijen 1988</t>
  </si>
  <si>
    <t>Mianserin</t>
  </si>
  <si>
    <t>Nielsen 1993</t>
  </si>
  <si>
    <t>Bremner 1995</t>
  </si>
  <si>
    <t>Bremner, J. D. (1995). A double-blind comparison of Org 3770, amitriptyline, and placebo in major depression. Journal of Clinical Psychiatry, 56, 519-525.</t>
  </si>
  <si>
    <t>Excluded if receiving psychotropic medication</t>
  </si>
  <si>
    <t>6 weeks + 4-7 day washout period</t>
  </si>
  <si>
    <t>Fabre, L. and Mclendon, D. (1980) A double-blind study comparing the efficacy and safety of alprazolam with imipramine and placebo in primary depression, Current Therapeutic Research, 27, 474-482</t>
  </si>
  <si>
    <t>Rickels 1994</t>
  </si>
  <si>
    <t>Concomitant psychotropic medication prohibited</t>
  </si>
  <si>
    <t>8 weeks + 1-4 week no medication phase</t>
  </si>
  <si>
    <t>Rickels K, Schweizer E, Clary C, Fox I, Weise C. Nefazodone and imipramine in major depression: a placebo-controlled trial. British Journal of Psychiatry 1994 Jun;164(6):802-5.</t>
  </si>
  <si>
    <t>Patients received weekly interpersonal psychotherapy</t>
  </si>
  <si>
    <t>Metacognitive therapy: age at onset of depression 22.5 (SD16.2) years; most had psychiatric comorbidities (48% social phobia)
CBT: age at onset of depression 17.4 (SD9.1) years; most had psychiatric comorbidities (28% social phobia)</t>
  </si>
  <si>
    <t>Groves SJ, Porter RJ, Jordan J, Knight R, Carter JD, McIntosh VV, et al. Changes in neuropsychological function after treatment with metacognitive therapy or cognitive behavior therapy for depression. Depression and anxiety 2015;32(6):437-44.</t>
  </si>
  <si>
    <t>Lemmens, L., et al. (2016). "Sudden gains in Cognitive Therapy and Interpersonal Psychotherapy for adult depression." Behaviour research and therapy 77: 170-176.</t>
  </si>
  <si>
    <t xml:space="preserve">Chan 2012 </t>
  </si>
  <si>
    <t>Waitlist: SSRI- 56.3%, SNRI- 6.3%, TCAs- 18.8%, Others- 18.8%. CBT: SSRI- 81.3%, SNRI- 12.5%, TCA-0, Others- 6.3%. DMBI: SSRI- 58.8%, SNRI- 5.9%, TCA's- 23.5%, Others- 11.8%.</t>
  </si>
  <si>
    <t>Chan, A. S., et al. (2012) A Chinese Chan-based mind-body intervention for patients with depression. Journal of Affective Disorders 142, 283-289</t>
  </si>
  <si>
    <t xml:space="preserve">Farrer 2011 </t>
  </si>
  <si>
    <t xml:space="preserve">Farrer, L., et al. (2011) Internet-based CBT for depression with and without telephone tracking in a national helpline: randomised controlled trial. </t>
  </si>
  <si>
    <t>Rieu 2011</t>
  </si>
  <si>
    <t>2 weeks</t>
  </si>
  <si>
    <t>Songprakun 2012</t>
  </si>
  <si>
    <t>Songprakun, W. and T. V. McCann (2012) Evaluation of a cognitive behavioural self-help manual for reducing depression: a randomized controlled trial. Journal of psychiatric and mental health nursing 19, 647-653</t>
  </si>
  <si>
    <t>Horrell 2014</t>
  </si>
  <si>
    <t>Horrell L, Goldsmith KA, Tylee AT, Schmidt UH, Murphy CL, Bonin E-M, et al. One-day cognitive-behavioural therapy self-confidence workshops for people with depression: Randomised controlled trial. British journal of psychiatry. 2014;2014(3):222-33.</t>
  </si>
  <si>
    <t>Assessment at baseline and post-intervention</t>
  </si>
  <si>
    <t>Titov 2015</t>
  </si>
  <si>
    <t>(a) resident of Australia; (b) 60 years of age and over; (c) reported that they have been assessed by a general practitioner or medical specialist to rule out a reversible physical cause for their depression; (d) reported verbally during telephone interview that they experienced problems with depression and that they wanted treatment for these symptoms</t>
  </si>
  <si>
    <t>(a) current participation in CBT; (b) use of illicit drugs or consumption of more than three standard drinks/day; (c) current diagnosis of schizophrenia or bipolar disorder; (d) severe symptoms of depression (defined as a total score &gt;19 or responding &gt;2 to Question 9 (suicidal ideation) on the PHQ-9; (e) if taking medication for anxiety or depression, not having been on a stable dose for at least a month</t>
  </si>
  <si>
    <t>None (PHQ-9 had been planned but was abandoned as too many potential participants did not meet the criteria but still said they felt depressed and wanted treatment</t>
  </si>
  <si>
    <t>Internet CBT: 64.5 (SD2.6) years, range 61-69
Control: 66.2 (SD3.8) years, range 62-76</t>
  </si>
  <si>
    <t>Internet CBT: 81.5% female
Control: 64% female</t>
  </si>
  <si>
    <t>Internet CBT: previous mental health treatment 66.7%
Control: previous mental health treatment 52.0%</t>
  </si>
  <si>
    <t>Internet CBT: taking medication 48.1%
Control: taking medication 48.0%</t>
  </si>
  <si>
    <t>Internet CBT: mean h per week using internet 15.3 (SD15.0, range 2-60), confidence using internet (of 1-5) 2.9 (SD1.1)
Control: mean h per week using internet 16.3 (SD12.0, range 3-50), confidence using internet (of 1-5) 2.9 (SD1.4)</t>
  </si>
  <si>
    <t>intervention 8 weeks, FU 3 and 12 months</t>
  </si>
  <si>
    <t xml:space="preserve">"A permuted block randomization sequence was generated by an independent researcher at another institution using a random number generator (www.randomizer.org) and each allocation was kept in a sealed envelope until allocation, which was opened after an applicant met the inclusion criteria."
</t>
  </si>
  <si>
    <t xml:space="preserve">"Mixed-models analyses employing an autoregressive covariance structure, maximum likelihood estimation and pretreatment scores as a covariate, were used to analyze changes on the symptom measures. [...] The mixed-models approach is consistent with intention-to-treat analytic approaches under the assumption that data are missing at random."
Internet CBT: 29 allocated, 27 started intervention, 3 formally withdrew, 23 completed post-treatment questionnaires (85% of those starting), 19 at 12 mo FU (70%)
Control: 25 allocated, 22 completed post-treatment questionnaires (88%)
</t>
  </si>
  <si>
    <t>Australian and New Zealand Clinical Trials Registry: ACTRN12611000927921</t>
  </si>
  <si>
    <t>PHQ-9, GAD-7, EuroQol-5D-5L, MINI, treatment satisfaction, costs</t>
  </si>
  <si>
    <t>Main outcome measures applied at baseline, post-intervention, 3 months and 12 months</t>
  </si>
  <si>
    <t>National Priority Driven Research Program Grant from beyondblue</t>
  </si>
  <si>
    <t>Titov, N., et al. (2015). "Clinical and cost-effectiveness of therapist-guided internet-delivered cognitive behavior therapy for older adults with symptoms of depression: a randomized controlled trial." Behavior therapy 46(2): 193-205.</t>
  </si>
  <si>
    <t>Ashouri 2013</t>
  </si>
  <si>
    <t>Iran</t>
  </si>
  <si>
    <t>18-50 years; major depressive disorder according to DSM-IV; literacy at least 3rd grad of guidance school; informed consent</t>
  </si>
  <si>
    <t>Psychological therapies within 6 months before participation; psychotic symptoms, drug abuse adn other psychological disorders (SCID-I/CV); suicide risk; personality disorder</t>
  </si>
  <si>
    <t>32.5 (SD7.7) years</t>
  </si>
  <si>
    <t xml:space="preserve">60.6% female </t>
  </si>
  <si>
    <t>"The subjects were randomly assigned into the groups."</t>
  </si>
  <si>
    <t>SCID-I, SCID-II, BDI-II, Beck Anxiety Inventory, Ruminative Response Scale, Dysfunctional Attitudes Scale</t>
  </si>
  <si>
    <t xml:space="preserve">Very limited information on population, interventions, drop-outs etc. </t>
  </si>
  <si>
    <t>Ashouri A, Atef-Vahid M-K, Gharaee B, Rasoulian M. Effectiveness of meta-cognitive and cognitive-behavioral therapy in patients with major depressive disorder. Iranian journal of psychiatry and behavioral sciences. 2013;7:24-34.</t>
  </si>
  <si>
    <t>Ekkers 2011</t>
  </si>
  <si>
    <t>Outpatients of 4 elderly departments in the Hague; DSM-IV-TR depression diagnosis; scoring 11 or more on the Geriatric Depression Scale; self-reported rumination</t>
  </si>
  <si>
    <t>COMET + TAU: 71.8 (SD5.8) years
TAU: 73.9 (SD5.7) years</t>
  </si>
  <si>
    <t>COMET + TAU: 71.7% female
TAU: 85% female</t>
  </si>
  <si>
    <t>COMET + TAU: 43.4% had previous depressive episodes
TAU: 65% had previous depressive episodes</t>
  </si>
  <si>
    <t>COMET + TAU: 17% were on antidepressant medication (ADM) alone, 17% received a combination of ADM and psychotherapy, 11.3% received psychotherapy only, 41.5% received a combination of ADM and supportive/structuring treatment, and 13.2% received supportive/structuring treatment only
TAU: 7.5% were on antidepressant medication (ADM) alone, 15% received a combination of ADM and psychotherapy, 17.5% received psychotherapy only, 57.5% received a combination of ADM and supportive/structuring treatment, and 2.5% received supportive treatment only</t>
  </si>
  <si>
    <t>COMET + TAU: 75% were on antidepressant medication
TAU: 83% were on antidepressant medication</t>
  </si>
  <si>
    <t>Participants did not have cognitive impairment</t>
  </si>
  <si>
    <t>"Participants were randomly allocated to one of the two treatment conditions, i.e. TAU + COMET or TAU alone. The randomization was stratified to research site and was done independently from the researchers. Since 152 patients were needed the therapists at each of the four locations received 38 closed envelopes containing an equal number of allocations to both conditions (if necessary additional sets with 20 allocations were provided)."</t>
  </si>
  <si>
    <t>"Envelopes were opened after assessment of a patient; in this way all therapists and researchers were blind to the treatment condition when assessing eligible patients. The randomization procedure and preparation of the envelopes was carried out by independent assistants with no involvement at all from the researchers."</t>
  </si>
  <si>
    <t>"All analyses were performed with SPSS, version 17, except for dealing with the missing data in the intention-to-treat analysis; these were handled with multiple imputation. In the multiple imputation procedure, data augmentation was performed with the Norm library from the statistical package R."
COMET + TAU: 53 allocated, 49 received intervention (86.9%)
TAU: 40 allocated, 20 received intervention (50%)</t>
  </si>
  <si>
    <t>QIDS-SR, Geriatric Depression Scale, Ruminative Response Scale, Rumination on Sadness Scale</t>
  </si>
  <si>
    <t>No significant difference in variables at baseline, except for age; power analysis (underpowered)</t>
  </si>
  <si>
    <t>Ekkers W, Korrelboom K, Huijbrechts I, Smits N, Cuijpers P, M. vdG. Competitive memory training for treating depression and rumination in depressed older adults: a randomized controlled trial. Behaviour Research and Therapy 2011;49(10):588-96. 2011;49(10):588-96.</t>
  </si>
  <si>
    <t>Hamdan-Mansour 2009</t>
  </si>
  <si>
    <t>Jordan</t>
  </si>
  <si>
    <t>University students; BDI &gt;=15; ability to read, write, and speak Arabic; ability to come to the research site ten times over the ten weeks of group therapy sessions</t>
  </si>
  <si>
    <t>Significant hearing or visual impairment</t>
  </si>
  <si>
    <t>NR, university students</t>
  </si>
  <si>
    <t>45% female</t>
  </si>
  <si>
    <t>10 weeks intervention, 3 month FU</t>
  </si>
  <si>
    <t>"As the eligible students in the study completed the baseline survey, they were randomized to either the intervention or control group. Permuted block randomization within the faculties was used to block randomize the students. The statistician, who had no contact with students, conducted the randomization."</t>
  </si>
  <si>
    <t>BDI, Perceived Stress Scale, Ways of Coping Questionnaire</t>
  </si>
  <si>
    <t>Assessment at baseline, postintervention (10 weeks) and at 3 months</t>
  </si>
  <si>
    <t>Limited baseline information, not stated if differences between groups</t>
  </si>
  <si>
    <t>Hamdan-Mansour AM, Puskar K, Bandak AG. Effectiveness of cognitive-behavioral therapy on depressive symptomatology, stress and coping strategies among Jordanian university students. Issues in Mental Health Nursing. 2009;30(3):188-96.</t>
  </si>
  <si>
    <t>Losada 2015</t>
  </si>
  <si>
    <t>Dementia family caregivers: (a) selfidentifying as the principal person taking care of a relative diagnosed with dementia, (b) devoting at least 1 h daily to the care of the relative, (c) having cared for at least 3 months, (d) having not participated previously in any psychotherapeutic intervention aimed at helping the caregiver cope with caregiving, and (e) scoring at least 16 on the CES–D scale</t>
  </si>
  <si>
    <t>Acceptance and Commitment therapy: 61.7 (SD15.3) years
CBT: 61.5 (SD12.4) years
Control: 62.3 (SD12.9) years</t>
  </si>
  <si>
    <t>Acceptance and Commitment therapy: 82.2% female
CBT: 90.5% female
Control: 81.0% female</t>
  </si>
  <si>
    <t>Acceptance and Commitment therapy: mean time caring 3.3 (SD2.0) years; mean daily hours caring 16.2 (SD7.7)
CBT: mean time caring 3.7 (SD2.6) years; mean daily hours caring 13.1 (SD7.8)
Control: mean time caring 5.1 (SD3.6) years; mean daily hours caring 15.6 (SD8.4)</t>
  </si>
  <si>
    <t>"135 participants were randomized to CBT (n=42), ACT (n=45), or minimal support control group (CG; n=48) using computer-generated random numbers."</t>
  </si>
  <si>
    <t>"All the assessments were done by psychologists trained in the assessment protocol who were blind to treatment conditions and to the main hypotheses of the study."</t>
  </si>
  <si>
    <t xml:space="preserve">Difference between completers and non-completers assessed, but not stated how missing values were dealt with in the analysis.
Acceptance and Commitment therapy: 45 allocated, 33 analysed post-intervention (73.3%)
CBT: 42 allocated, 30 analysed post-intervention (71.4%)
Control: 48 allocated, 31 analysed post-intervention (64.6%)
</t>
  </si>
  <si>
    <t>CES-D, Tension-Anxiety subscale from the Profile of Mood States, Leiseure Time Satisfaction Scale, Experiential Avoidance in Caregiving Questionnaire, Dysfunctional Thoughts About Caregiving Questionnaire</t>
  </si>
  <si>
    <t>Outcomes measured at baseline, posttreatment and FU</t>
  </si>
  <si>
    <t>Losada A, Marquez-Gonzalez M, Romero-Moreno R, Mausbach BT, Lopez J, Fernandez-Fernandez V, et al. Cognitive-behavioral therapy (CBT) versus acceptance and commitment therapy (ACT) for dementia family caregivers with significant depressive symptoms: Results of a randomized clinical trial. Journal of consulting and clinical psychology. 2015;83(4):760-72.</t>
  </si>
  <si>
    <t>Serfaty 2009</t>
  </si>
  <si>
    <t>(1) intense suicidal intent requiring inpatient admission; (2) a history suggestive of alcohol misuse or drug dependence; (3) a history of bipolar affective disorder; (4) the presence of hallucinations or delusions; (5) cognitive deficits, as judged by a score of less than 24 on the Mini-Mental State Examination21; (6) having received CBT in the last year; and (7) having received electroconvulsive therapy within the previous 6 months, because of possible residual effects on cognition</t>
  </si>
  <si>
    <t xml:space="preserve">BDI-II </t>
  </si>
  <si>
    <t>CBT: 74.4 (SD7.6) years
Talking control: 75.0 (SD7.1) years
TAU: 72.8 (SD5.9) years</t>
  </si>
  <si>
    <t>CBT: 84.3% female
Talking control: 74.6% female
TAU: 79.1% female</t>
  </si>
  <si>
    <t>CBT: 71.4% White, 20.0% White other, 2.9% African Caribbean, 1.4% Asian, 4.3% other
Talking control: 76.1% White, 19.4% White other, 1.5% African Caribbean, 1.5% Asian, 1.5% other
TAU: 79.1% White, 16.4% White other, 4.5% African Caribbean, 0 Asian, 0 other</t>
  </si>
  <si>
    <t>CBT: 71.4% had previous episode of depression
Talking control: 80.6% had previous episode of depression
TAU: 82.1% had previous episode of depression</t>
  </si>
  <si>
    <t>CBT: previous treatment for depression: 18.6% past medication, 17.1% talking therapy, 31.4% medication and talking treatment, 5.7% hospitalisation, 27.1% none recorded
Talking control: previous treatment for depression: 14.9% past medication, 29.8% talking therapy, 19.4% medication and talking treatment, 14.9% hospitalisation, 20.9% none recorded
TAU: previous treatment for depression: 23.9% past medication, 26.9% talking therapy, 23.9% medication and talking treatment, 4.5% hospitalisation, 20.9% none recorded</t>
  </si>
  <si>
    <t>CBT: medication at baseline: 25.7% antidepressants, 10.0% hypnotic or anxiolytic or combined, 68.6% no antidepressant or hypnotic
Talking control: medication at baseline: 23.8% antidepressants, 6.0% hypnotic or anxiolytic or combined, 48.6% no antidepressant or hypnotic
TAU: medication at baseline: 37.3% antidepressants, 13.4% hypnotic or anxiolytic or combined, 53.7% no antidepressant or hypnotic</t>
  </si>
  <si>
    <t>CBT: 88.6% major depression, 11.4% minor depression
Talking control: 85.1% major depression, 14.9% minor depression
TAU: 91.0% major depression, 9.0% minor depression</t>
  </si>
  <si>
    <t>4 months intervention, 10 month FU</t>
  </si>
  <si>
    <t>"Participants’ treatment preference was recorded before they were randomized to 1 of 3 groups using computer-generated random numbers.Numberswere placed in opaque envelopes, and group allocation was managed by an independent administrator. The randomization was stratified according to severity of depression (BDI-II score of 14-19 indicatedmild; 20-63, moderate/severe) and general practice size."</t>
  </si>
  <si>
    <t>"Research staff were kept blind to trial arm allocation."</t>
  </si>
  <si>
    <t>"We used intent to treat and compliers’ average causal effect (CACE) as sensitivity checks. Analyses with data imputed for missing observations using multiple imputation were used to test the hypothesis. We used the Generalized Estimating Equation, assuming an equal within-group correlation structure for intent to treat."
CBT: 70 allocated, 64 completed intervention (91.4%), 59 completed 10 month FU (84.3%)
Talking control: 67 allocated, 58 completed intervention (86.6%), 56 completed 10 month FU (83.63%)
TAU: 67 allocated, 55 completed intervention (82.1%), 52 completed 10 month FU (77.6%)</t>
  </si>
  <si>
    <t>ISRCTN18271323</t>
  </si>
  <si>
    <t>BDI-II, Beck Anxiety Inventory, Euroqol, Social Functioning Questionnaire, patient satisfaction with treatment</t>
  </si>
  <si>
    <t>Primary outcome BDI, assessed at baseline, post-intervention and 10 month FU</t>
  </si>
  <si>
    <t>No significant difference in baseline characteristics, power analysis (but not stated how many drop-outs this provided for)</t>
  </si>
  <si>
    <t>The Health Foundation; North Central Thames Research Network</t>
  </si>
  <si>
    <t>Serfaty MA, Haworth D, M B. Clinical Effectiveness of Individual Cognitive Behavioral Therapy for Depressed Older People in Primary Care: A Randomized Controlled Trial. Archives of General Psychiatry. 2009;66(12):1332-40.</t>
  </si>
  <si>
    <t>15-45 mg/d (mean = 37.3 mg/d)</t>
  </si>
  <si>
    <t>30-90 mg/d (mean = 73.8 mg/d)</t>
  </si>
  <si>
    <t>3 x per day 40mg as a single morning dosec.  After week 1, dose could be increased to 60mg as a single morning dose</t>
  </si>
  <si>
    <t>3 x per day 75mg in divided doses.  Dose could be increased to 150mg in 3 divided doses.</t>
  </si>
  <si>
    <t>Moller 2000</t>
  </si>
  <si>
    <t>50mg/day once daily.  Could be increased to 100mg/day</t>
  </si>
  <si>
    <t>75mg/day (25mg - 3 times/ day).  Could be increased to 100mg/day after 2 weeks or 150mg/day after 4 weeks.</t>
  </si>
  <si>
    <t>20mg, two capsules for one week.  Increasing to 3 capsules the following week.  Could be increased to 4 capsules depending on discretion of clinician</t>
  </si>
  <si>
    <t>Flexible schedule with maximum daily dose of 35mg permitted</t>
  </si>
  <si>
    <t>Flexible schedule with maximum daily dose of 280mg permitted</t>
  </si>
  <si>
    <t>7 capsules</t>
  </si>
  <si>
    <t>Mean of 126.5mg/day</t>
  </si>
  <si>
    <t>Mean of 6.1 capsules/day</t>
  </si>
  <si>
    <t>Not specified.</t>
  </si>
  <si>
    <t>Dose range 50-300mg</t>
  </si>
  <si>
    <t>Dose range 1-6 capsules</t>
  </si>
  <si>
    <t>Initial dose: 25mg/day, day 3: dose increased to two pills a day in the morning and evening (50mg/day), day 7: dose increased to three pills a day in the morning, non and bedtime.  Day 14: adjustments of one or two pills per day could be made weekly.  In rare cases, up to 3 (225mg) pills per day were administed.</t>
  </si>
  <si>
    <t>1 week placebo washout, 8 week trial. 10 mg/day.</t>
  </si>
  <si>
    <t>10 weekly 90 minute sessions</t>
  </si>
  <si>
    <t>Online psychoeducation during week 1. Online psychoeducation combined with CBT in weeks 2-6.</t>
  </si>
  <si>
    <t>Online psychoeducation and CBT combined.  Weekly 10 minute telephone calls from a counseller addressing any issues with use of the program.</t>
  </si>
  <si>
    <t>Weekly 10 minute phone call from a telephone
counsellor. The calls focussed on various environmental and
lifestyle factors associated with depression. No advice, therapy or
counselling was offered in either of the tracking conditions.</t>
  </si>
  <si>
    <t>Participants
received neither tracking nor the web intervention</t>
  </si>
  <si>
    <t xml:space="preserve">Rieu 2011 </t>
  </si>
  <si>
    <t>Sandahl 2011</t>
  </si>
  <si>
    <t xml:space="preserve">Songprakun 2012 </t>
  </si>
  <si>
    <t xml:space="preserve">Horrell 2014 </t>
  </si>
  <si>
    <t>Up to 30 people could attend the work shop</t>
  </si>
  <si>
    <t>Were able to receive the intervention after the 12 week duration of the trial had ended</t>
  </si>
  <si>
    <t>Managing Your Mood Course, 8 week treatment intervention based on CBT- principles; 5 online lessons, 5 lesson summaries and homework assignments, regular automated reminder and notification emails, secure internal email-type messaging facility with a therapist, and case stories detailing the experiences of older adults recovering from depression; each lesson presented in a slide show format that includes a combination of didactic material (i.e., text-based instructions and information) and case-enhanced learning material (i.e., educational storieswhich demonstrate the application of skills and problem resolution); additional week provided for the more complex lessons (i.e., thought challenging and graded exposure); participants are prevented from skipping lessons or progressing too quickly through the materials; participants instructed to read the lessons over 8 weeks according to a timetable; homework assignments provided for each lesson; additional resources provided during the 8 weeks including materials about assertiveness communication skills, problem solving, managing worry, challenging beliefs, and sleep hygiene</t>
  </si>
  <si>
    <t>2 trained, registered and experienced clinical psychologists with doctoral qualifications provided all clinical contact with participants via weekly telephone calls or a secure email-type private messaging system</t>
  </si>
  <si>
    <t>The waitlist control group commenced treatment immediately after the treatment group completed the treatment and were administered a self-guided version of the course, that is, without therapist contact</t>
  </si>
  <si>
    <t>No details given; all received pharmacotherapy</t>
  </si>
  <si>
    <t>Pharmacotherapy only</t>
  </si>
  <si>
    <t xml:space="preserve">Competitive memory training (COMET) in groups of 6-8 patients; 7 manualised 90 min sessions; steps: 1) Motivation is enhanced by discussing the benefits and disadvantages of rumination and its role in depression. 2) Treatment rationale is discussed and patients learn that their ability to let go should be strengthened. They can do so by following roughly two strategies: a) acceptance (some things are the way they are) or b) being indifferent (some things are not worth worrying about). 3) In order to change the almost automatic process of rumination patients must become aware of how often and how intensely they
engage in rumination and which themes are involved; they also reflect on the effectiveness of their strategy of rumination by making daily registrations. 4) Patients identify earlier successes in letting go (by experiencing both acceptance and indifference towards events). These successes are then strengthened by imagining oneself in the past successful scenes, purposefully manipulating body posture and facial expression, and (sub) vocalizing positive self-statements in line with the imagined situations. Exercises practised in group and homework assignments. Last 3 sessions for installing "counter-theme emotional networks" (applying experience etc. of letting go and acceptance to rumination situations).
Plus treatment as usual which consisted mainly of pharmacotherapy prescribed by a psychiatrist which about 75% of the patients with depression at this department receive, with or without psychotherapy conducted by a psychologist, or supportive and structuring treatment conducted by nurses specialized in psychosocial and psychiatric care. Treatment based on the Dutch multidisciplinary guidelines for treating depression in older patients. </t>
  </si>
  <si>
    <t>2 trained therapists (registered as cognitive behavioural therapists)</t>
  </si>
  <si>
    <t>Patients in the TAU alone condition were to receive their COMET treatment some time later, i.e. after the experimental group had finished their COMET. Treatment as usual consisted mainly of pharmacotherapy prescribed by a psychiatrist which about 75% of the patients with depression at this department receive, with or without psychotherapy conducted by a psychologist, or supportive and structuring treatment conducted by nurses specialized in psychosocial and psychiatric care. Treatment based on the Dutch multidisciplinary guidelines for treating depression in older patients.</t>
  </si>
  <si>
    <t>Teaching Kids to Cope programme, modified for university students aged 17 to 24 years; 10 weekly 45-min sessions; CBT-based; exercises, worksheets, assignments; teaching strategies how to cope with stress; combination of cognitive and behavioural techniques; lectures, group discussions, role playing, brainstorming, handouts, group projects, and practice of problem-solving skills; typical session topics: learning to trust, developing a positive self-image, identifying life stresses, identifying positive and negative ways of coping with stress; 11 students per group</t>
  </si>
  <si>
    <t>Trained Masters level nurses with experience in psychiatric and mental health nursing</t>
  </si>
  <si>
    <t>No particular intervention, but little detail given</t>
  </si>
  <si>
    <t>CBT 8 weekly sessions of 90 min each; developed according to a cognitive-behavioral model of caregiver distress; 4 modules: (1) cognitive restructuring: Caregivers were trained to acknowledge, analyze, and reformulate maladaptive thoughts into new ones that facilitate a more appropriate coping with dementia caregiving (e.g., “I am the only one who knows how to care of him” would be substituted by “Dementia care is a team work; a single person cannot assume it all”); (2) assertive skills: asking for help; (3) relaxation; and (4) increasing pleasant activities</t>
  </si>
  <si>
    <t>Therapists were 6 clinical psychologists trained in CBT and ACT principles and techniques. All of them received specific training in the intervention conditions and participated in weekly supervision meetings with members from the research team and other therapists. All therapists had master’s or doctoral training in clinical psychology, including training in CBT and ACT techniques.</t>
  </si>
  <si>
    <t>Acceptance and Commitment Therapy (ACT) 8 weekly sessions of 90 min each;  ACT intervention was specifically designed for caregivers; program is structured around the three basic pillars of ACT therapy:
(1) acceptance of aversive internal events and the circumstances activating them, (2) choosing meaningful courses of action consistent with one’s personal values, and (3) action oriented toward those values. To increase acceptance, the therapeutic process is as follows: (a) identification of personal patterns of experiential avoidance; (b) analysis of the trap of control of aversive inner events; (c) acknowledging the cost of the avoidant behaviours (creative hopelessness); and (d) learning the alternative to control (i.e., acceptance), using metaphors, cognitive defusion, and mindfulness techniques. To facilitate meaningful courses of action consistent with one’s values, therapists trained caregivers to identify their values and the barriers to action oriented to them. To foster action oriented to those values, therapists encouraged caregivers
to commit to his or her values, to programme and perform actions consistent with those values, and to analyse the barriers to those actions and ways of overcoming them.</t>
  </si>
  <si>
    <t>Caregivers in the minimal support participated in a 2 h workshop during which they were provided a booklet and psychoeducation on dementia (e.g., definition of the dementia and its common symptoms, description of frequent behavioural and psychological symptoms of dementia). No specific therapeutic techniques were applied in this group.</t>
  </si>
  <si>
    <t>CBT, up to 12 50-min sessions, manualised: CBT techniques modified for use in older people, with increased structure of the sessions and techniques to facilitate recall. Where relevant, specific issues associated with old age were addressed with exploration of patients’ beliefs about the negative effects of physical ill health and their perceptions of themselves in the context of their age. The Feeling Good Handbook (Burns) originally developed for use with older people, was given to all participants as an adjunct to therapy, with selected chapters recommended for reading. For those unable to travel, home visits were offered for both interventions. At the end of the intervention period, participants were transferred back to their GPs to continue with TAU.
Plus 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</si>
  <si>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Both interventions were delivered by therapists who were accredited by the British Association for Behavioral and Cognitive Psychotherapies, with at least 5 years practice in CBT. Therapists kept a checklist to ensure that the core components of the CBT treatment manual were delivered and, if not, the reason for this recorded.</t>
  </si>
  <si>
    <t>Talking control (designed not to be of therapeutic value), up to 12 50-min sessions: Dysfunctional beliefs were not challenged; however, the therapists were asked to show interest and warmth, encouraging participants to discuss neutral topics such as hobbies, sports, and current affairs. No advice or problem solving was given, and there was little focus on emotional issues. No suggestions for behavioural tasks were offered. So for example, if the patient said, “My daughter does not like me as she never comes to visit me,” the therapist would ask, “How many children do you have?”
Plus 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</si>
  <si>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 xml:space="preserve">Both interventions were delivered by therapists who were accredited by the British Association for Behavioral and Cognitive Psychotherapies, with at least 5 years practice in CBT. </t>
  </si>
  <si>
    <t>Treatment as usual allowed for whatever medication, routine support, or referral to other services was felt appropriate by the GP. The only constraint was to refrain from referring patients for CBT or other brief talking therapies unless absolutely necessary. Participants could discuss their problems and their physical health, and pain management could be reviewed, medication prescribed, and referrals made to luncheon clubs or day centers. Antidepressant medication as a routine part of TAU was not constrained.</t>
  </si>
  <si>
    <t>Davidson 2002</t>
  </si>
  <si>
    <t>BDI-I</t>
  </si>
  <si>
    <t>Bakish, D., Wiens, A., Ellis, J., Alda, M., &amp; Lapierre, Y. (1992). A double-blind placebo-controlled comparison of moclobemide and amitriptyline in the treatment of depression. Canadian Journal of Psychiatry - Revue Canadienne de Psychiatrie, 37 (Suppl. 1), 12-17.</t>
  </si>
  <si>
    <t>Carter 2011</t>
  </si>
  <si>
    <t>Patients were required to be medication free for 2 weeks prior to trial</t>
  </si>
  <si>
    <t>Weekly sessions for 16 weeks</t>
  </si>
  <si>
    <t>weekly sessions for 16 weeks</t>
  </si>
  <si>
    <t>PHQ 9</t>
  </si>
  <si>
    <t>Chowdhary 2016</t>
  </si>
  <si>
    <t>Kwon 2015</t>
  </si>
  <si>
    <t>Once a week for 4 weeks</t>
  </si>
  <si>
    <t>5 to 18</t>
  </si>
  <si>
    <t>Freire, E., et al. (2015). "Counselling versus low-intensity cognitive behavioural therapy for persistent sub-threshold and mild depression (CLICD): A pilot/feasibility randomised controlled trial." BMC psychiatry 15(1).</t>
  </si>
  <si>
    <t>Armento 2012</t>
  </si>
  <si>
    <t>Freire 2015</t>
  </si>
  <si>
    <t>8 weekly 50 minute sessions</t>
  </si>
  <si>
    <t>8 sessions lasting 20-40 minutes</t>
  </si>
  <si>
    <t>Mullin, A., et al. (2015). "The UniWellbeing course: A randomised controlled trial of a transdiagnostic internet-delivered cognitive behavioural therapy (CBT) programme for university students with symptoms of anxiety and depression." Internet Interventions 2(2 // (NHMRC) *National Health and Medical Research Council*): 128-136.</t>
  </si>
  <si>
    <t>14-29</t>
  </si>
  <si>
    <t>Richards, D., et al. (2015). "A randomized controlled trial of an internet-delivered treatment: Its potential as a low-intensity community intervention for adults with symptoms of depression." Behaviour research and therapy 75: 20-31.</t>
  </si>
  <si>
    <t>Mullin 2015</t>
  </si>
  <si>
    <t>Course completed online.  The lessons were systematically released fortnightly</t>
  </si>
  <si>
    <t>Richards 2015</t>
  </si>
  <si>
    <t>Yevtunshenko 2007</t>
  </si>
  <si>
    <t>Yevtunshenko, V.Y., Belous, A.I., Yevtushenko, Y.G., Gusinin, S.E., Buzik, O.J. &amp; Agibalova, T.V. (2007) Efficacy and tolerability of escitalopram versus citalopram in major depressive disorder: a 6-week, multicentre, prospective, randomized, double-blind, active-controlled study in adult outpatients. Clinical Therapeutics, 29, 2319-2332</t>
  </si>
  <si>
    <t>Daily fixed dose of 10mg</t>
  </si>
  <si>
    <t>Daily fixed dose of 20mg</t>
  </si>
  <si>
    <t>GHQ</t>
  </si>
  <si>
    <t>Handsearch</t>
  </si>
  <si>
    <t>Usual GP care</t>
  </si>
  <si>
    <t>Treatment in the usual GP care arm was left
to the individual GP.</t>
  </si>
  <si>
    <t>1 hour initial assessment, then five follow-up sessions of approximately 30-45 mins duration.</t>
  </si>
  <si>
    <t xml:space="preserve">Kendrick 2006 </t>
  </si>
  <si>
    <t>Gallagher-Thompson 2000</t>
  </si>
  <si>
    <t>Bakish 1992a</t>
  </si>
  <si>
    <t>Versiani 1999a</t>
  </si>
  <si>
    <t>62.96% on antidepressants</t>
  </si>
  <si>
    <t>Kinser, P. A., et al. (2013) Feasibility, acceptability, and effects of gentle Hatha yoga for women with major depression: findings from a randomized controlled mixed-methods study. Archives of psychiatric nursing 27, 137-147 DOI: 10.1016/j.apnu.2013.01.003</t>
  </si>
  <si>
    <t>Kinser 2013</t>
  </si>
  <si>
    <t>Yoga</t>
  </si>
  <si>
    <t>75 minute sessions</t>
  </si>
  <si>
    <t>75 minute weekly sessions</t>
  </si>
  <si>
    <t xml:space="preserve">Balestrieri 1972 </t>
  </si>
  <si>
    <t>Balestrieri A, Benassi P, Cassano GB, et al. Clinical comparative evaluation of maprotiline, a new antidepressant drug. International Pharmacopsychiatry 1972;6:236-248.</t>
  </si>
  <si>
    <t>25mg x 3/day during first week, 50mg x 3/day thereafter</t>
  </si>
  <si>
    <t>Goldberg 1980</t>
  </si>
  <si>
    <t>Roffman 1982</t>
  </si>
  <si>
    <t>Oxaprotiline</t>
  </si>
  <si>
    <t>Mather 2002</t>
  </si>
  <si>
    <t>Physical Activity Programme</t>
  </si>
  <si>
    <t>Twice a week for 10
weeks - 45 minutes (5-10 minute warmup
period at start and a cool-down period
at the end of each session).
Predominantly weight-bearing exercise
performed to music led by an instructress.</t>
  </si>
  <si>
    <t>Twice a week for 10 weeks -
Health education talks at Ninewells
Hospital and Medical School, Dundee.
Talks lasted for 30-40 minutes and were
delivered by medical and nursing staff
and staff from professions allied to
medicine.</t>
  </si>
  <si>
    <t>CBT individual (under 15 sessions)</t>
  </si>
  <si>
    <t>Third-wave cognitive therapy individual</t>
  </si>
  <si>
    <t>CBT individual (over 15 sessions)</t>
  </si>
  <si>
    <t>Williams 2013c</t>
  </si>
  <si>
    <t>plus placebo paper</t>
  </si>
  <si>
    <t>Fontaine 1991</t>
  </si>
  <si>
    <t>Goldberg 1977</t>
  </si>
  <si>
    <t>Phillips 2014</t>
  </si>
  <si>
    <t>Score of 2 or more on 5 of the 9 items, including 2 or more on item 1 or item 2</t>
  </si>
  <si>
    <t>British Occupational Health Research Foundation</t>
  </si>
  <si>
    <t>Phillips, R., Schneider, J., Molosankwe, I., Leese, M., Sarrami Foroushani, P., Grime, P., McCrone, P., Morriss, R., and Thornicroft, G. (2014) Randomised controlled trial of computerised cognitive behavioural therapy for depressive symptoms: effectiveness and costs of a workplace intervention, Psychological Medicine, 44, 741-752</t>
  </si>
  <si>
    <t>CBT which participants complete at their own pace over 5 1-hour long modules, typically taken weekly</t>
  </si>
  <si>
    <t>Weekly telephone call to screen for risk, maintain engagement and collect service use data for costing purposes</t>
  </si>
  <si>
    <t>Weekly 10 min phone call</t>
  </si>
  <si>
    <t>Exercise + Sertraline</t>
  </si>
  <si>
    <t>Exercise + Fluoxetine</t>
  </si>
  <si>
    <t>CBT group (under 15 sessions)</t>
  </si>
  <si>
    <t>Exercise + CBT individual (under 15 sessions)</t>
  </si>
  <si>
    <t>Frank 2011</t>
  </si>
  <si>
    <t>Frank, E., et al. (2011) Predictors and moderators of time to remission of major depression with interpersonal psychotherapy and SSRI pharmacotherapy. Psychological Medicine 41, 151-162 DOI: 10.1017/S0033291710000553</t>
  </si>
  <si>
    <t>E. Frank</t>
  </si>
  <si>
    <t>Started at 10mg and titrated
up or down as needed, with the aim of symptom remission
and/or achieving a dose of 20 mg/day. Augmentation occurred at week 6 in the absence of response on 20 mg of escitalopram.</t>
  </si>
  <si>
    <t>Number of sessions NR, sessions lasted 30minutes.  Augmentation occurred at week 6 in the absence of response on at least five IPT sessions and at week 12 for any participant not in
remission.  Augmentation of Escitalopram at maximum 20mg/day.</t>
  </si>
  <si>
    <t>Face-to-face &amp; Individual</t>
  </si>
  <si>
    <t>CBT group (over 15 sessions)</t>
  </si>
  <si>
    <t>Third-wave cognitive therapy group</t>
  </si>
  <si>
    <t>Short-term psychodynamic psychotherapy group</t>
  </si>
  <si>
    <t>CBT group (under 15 sessions) + imipramine</t>
  </si>
  <si>
    <t>Computerised psychodynamic therapy with support</t>
  </si>
  <si>
    <t>Directive counselling</t>
  </si>
  <si>
    <t>Callaghan 2011</t>
  </si>
  <si>
    <t>Callaghan, P., et al. (2011) Pragmatic randomised controlled trial of preferred intensity exercise in women living with depression. BMC public health 11, 465 DOI: 10.1186/1471-2458-11-465</t>
  </si>
  <si>
    <t>Groups of 5. 12 sessions in total received 3 times/ week</t>
  </si>
  <si>
    <t>Halikas 1995</t>
  </si>
  <si>
    <t>Patients of both sexes over the age of 55 years,
diagnosed as having a major depressive episode
(DSM I11 296-2 or 296.3) (APA, 1980) with a total
score 218 on the first 17 items of the Hamilton
Depression Rating Scale (HAMD) and assessed as
able to complete the Zung Self Rating Depression
Scale (SDS) were asked to participate in this study</t>
  </si>
  <si>
    <t>Exclusion criteria included primary diagnosis of
schizophrenia (atypical depressive type); bipolar
disorder; adjustment disorder; anxiety as primary
disorder; known active suicidal tendencies; known
cognitive deficiencies and alcohol or drug abuse in
the last six months. Patients with symptoms or a
history of the folLowing diseases were to be
excluded as well: relevant renal, hepatic,
respiratory, cardiovascular or cerebrovascular
diseases; narrow angle glaucoma; clinically
significant prostatic hypertrophy; seizure
disorders; drug allergy or other hypersensitivity
reactions to TCA or related compounds;
hyperthyroidism; and clinically significant
abnormal ECG. Moreover, patients requiring
concomitant treatment with other psychotropic
medication including benzodiazepines, who had
been treated with ECT within 3 months of
baseline, who had used MAOIs within 14 days of
baseline or other psychotropic drugs including
other antidepressants within 7 days of baseline
were not acceptable for the study. Finally, patients
with a total HAMD score reduction of 20% or
more in the 7-day placebo wash-out period were
considered to be rapid placebo-responders, and
excluded from participation in the study.</t>
  </si>
  <si>
    <t>Major depressive episode DSM III, total score ≥18 on HAMD</t>
  </si>
  <si>
    <t>Mirtazapine=63 years, Trazodone=61 years, Placebo=62 years</t>
  </si>
  <si>
    <t>Mirtazapine=49%, Trazodone=60%, Placebo=59%</t>
  </si>
  <si>
    <t>The only permitted concomitant psychotropic medication during the study was chloral hydrate (500mg at bed time).</t>
  </si>
  <si>
    <t>6 weeks+1 week washout</t>
  </si>
  <si>
    <t>"The study was randomized, double-blind, dose titration,
placebo-controlled, 6-week comparison"</t>
  </si>
  <si>
    <t xml:space="preserve">"double blind, dose titration, placebo-controlled" </t>
  </si>
  <si>
    <t>"double blind, dose titration, placebo-controlled"</t>
  </si>
  <si>
    <t>"Efficacy data were analysed on an Intent-to-Treat basis, and the subset consisted of all patients who entered double-blind treatment, took at least one dose of study medication and had at least one postbaseline
efficacy assessment. Data from the Intent-to-Treat group were analysed in two ways: as the Observed Case and the Last Observation Carried Forward (LOCF) analyses." BOTH reported. "In total, 41 patients (27%) terminated the study  prematurely (Table 4). The Org 3770 group had the Lowest number of drop-outs: 11 (22%) of 50 patients while the drop-out rates in the trazodone group (32%) and in the placebo group (28%) were Higher (Table 4). More placebo-treated patients (n = 5) than Org 3770- (n = 1) or trazodone-treated patients (n = 2) dropped out due to lack of efficacy...Four patients were excluded from the Intent-to-
Treat analysis; 3 patients (1 in each group) were  baseline drop-outs: they took at least one dose of  study medication but no post-baseline efficacy evaluations were performed; and 1 trazodonetreated
patient never took study medication."</t>
  </si>
  <si>
    <t>HAM-D, MADRS, SDS, CGI, dropouts, side effects</t>
  </si>
  <si>
    <t>"response to drug therapy was evaluated by means of the weekly use of the folLowing assessment scales: the 2 1 -item Hamilton Depression Rating Scale (FAMD) (Hamilton, 1967), the Montgomery-Asberg Depression Rating Scale (MADRS) (Montgomery and Asberg, 1979), the Zung Self-Rating Scale for Depression (SDS) (Zung, 1965), and the Clinical Global Impression Scale (CGI) (Guy, 1976).  Vital
signs (heart rate, blood pressure, and temperature) and body weight were recorded at all visits; laboratory tests (routine haematology, blood chemistry and urinalysis) were performed at screening, at baseline and after 3 and 6 weeks of treatment. ECG was recorded at screening, and after 3 and 6 weeks of treatment. Adverse clinical experiences were recorded at each visit and whenever otherwise reported by the patient"</t>
  </si>
  <si>
    <t>This study was supported by an educational grant from Organon Inc., West Orange, New Jersey, USA</t>
  </si>
  <si>
    <t>Halikas JA. A randomised, double-blind, placebo-controlled, 5-weeks' study of Org 3770 (mirtazapine) in major depression: A placebo controlled trial in depressed elderly patients. Human Psychopharmacology 1995;10(Supp 2):S125-S133.</t>
  </si>
  <si>
    <t>overall mean dose including the two week titration period 20.1 mg/day, 7-day placebo-washout period. Doses were given in a flexible schedule and investigators had an option to increase daily doses according to therapeutic response</t>
  </si>
  <si>
    <t>overall mean dose including the two week titration period 151.1 mg/day, 7-day placebo-washout period. Doses were given in a flexible schedule and investigators had an option to increase daily doses according to therapeutic response</t>
  </si>
  <si>
    <t>Amsterdam 1986</t>
  </si>
  <si>
    <t>Hoifodt 2013</t>
  </si>
  <si>
    <t>Ly 2015</t>
  </si>
  <si>
    <t>&gt;=18 years; PHQ-9 &gt;=5; in the last month, consumed none or a fixed dose of medication for depression and anxiety; major depression according to the Diagnostic and Statistical Manual of Mental Disorders (DSM-IV); owning smartphone</t>
  </si>
  <si>
    <t>Blended treatment: 30.2 (SD11.9) years
Full behavioural activation: 31.0 (SD11.0) years</t>
  </si>
  <si>
    <t>Blended treatment: 65.2% female
Full behavioural activation: 74.5% female</t>
  </si>
  <si>
    <t>Blended treatment: 84.8% had earlier episodes of depression
Full behavioural activation: 80.9% had earlier episodes of depression</t>
  </si>
  <si>
    <t>Blended treatment: 15.2% used medication in the past, 45.7% used psychological treatment in the past
Full behavioural activation: 19.1% used medication in the past, 51.1% used psychological treatment in the past</t>
  </si>
  <si>
    <t>Blended treatment: 26.1% used medication in the present
Full behavioural activation: 19.1% used medication in the present</t>
  </si>
  <si>
    <t>Blended treatment: 4.3% used psychological treatment in the present; 73.9% moderate/severe depression, 26.1% mild depression, 47.8% concurrent anxiety diagnosis
Full behavioural activation: 4.3% used psychological treatment in the present; 70.2% moderate/severe depression, 29.8% mild depression, 40.4% concurrent anxiety diagnosis</t>
  </si>
  <si>
    <t>"An external person not involved in the study performed the randomisation. A true random number service (www.random.org) was used to ensure complete randomness. The random sequence was generated after inclusion of participants to ensure that assignment of intervention was concealed from the assessing psychologists and researchers involved in the study. Participants were allocated to the blended treatment or to the full BA treatment by using simple randomisation, which in larger samples can be trusted to generate similar numbers of subjects among groups."</t>
  </si>
  <si>
    <t>"Primary and secondary continuous outcomes were analysed according to the intention-to-treat principle using mixed effects models given their ability to handle missing data"
Blended treatment: 46 allocated, 44 completed post-treatment assessment (95.7%), 36 FU (78.3%)
Full behavioural activation: 47 allocated, 46 completed post-treatment assessment (97.9%), 41 FU (87.2%)</t>
  </si>
  <si>
    <t>NCT01819025</t>
  </si>
  <si>
    <t>BDI-II, PHQ-9, BAI, QOLI, AAQ-II, MINI, adherence, credibility / expectancy, WAI-S</t>
  </si>
  <si>
    <t>BDI-II was primary outcome measure; outcome assessment at baseline, posttreatment and FU</t>
  </si>
  <si>
    <t>Swedish Research Council, European Community’s 7th Framework Programme</t>
  </si>
  <si>
    <t>Ly, K. H., et al. (2015). "Smartphone-supported versus full behavioural activation for depression: A randomised controlled trial." PloS one 10(5) (no pagination).</t>
  </si>
  <si>
    <t>Face-to-face, smartphone</t>
  </si>
  <si>
    <t>Blended treatment: 4 face-to-face sessions over 9 weeks (every 2nd or 3rd week), manualised; based on behavioural activation (Martell), replacing depressed behaviour with non-depressed behaviour, sustainable positive reinforcement; homework assignments, activation according to activity plan; smartphone app to supplement face-to-face sessions (recall and save important non-depressed behaviour to increase everyday activity); database of 54 non-depressed behaviours; therapist could provide feedback by messaging system</t>
  </si>
  <si>
    <t>Therapists were final-year students from 5 year MSc clinical psychology programme; all had completed clinical training; special training in behavioural activation, MINI, treatment manuals, smartphone app received</t>
  </si>
  <si>
    <t>Behavioural activation according to Martell's treatment manual, 10 face-to-face sessions; identification of individualised treatment targets, monitoring and scheduling  "antidepressant" activities, and reduced avoidance and ruminative thinking. The treatment period ranged over ten weeks with a face-to-face session once a week. Between the sessions, the participants received homework as well as an activity schedule and activity plan in paper format.</t>
  </si>
  <si>
    <t>Murphy 1984</t>
  </si>
  <si>
    <t>Patients aged 50 years or older had ECGs taken to screen for cardiac conduction defects. Any such defect or a major abnormal laboratory finding excluded the patient from the study. To avoid confounding circumstances, patients were required to be free of psychotropic medication (antidepressants, major tranquilizers, or anxiolytics), diagnosed neurologic disorders (including dementia and delirium), and medical disease requiring medication other than a diuretic</t>
  </si>
  <si>
    <t>CT: mean=32.4 (SD=11.1);TCA: mean=34.7 (SD=9.6); CT+PBO: mean=32.6 (SD=10.6); CT+TCA: mean=35.8 (10.6)</t>
  </si>
  <si>
    <t>CBT=84%, TCA=81%, CT+PBO=76%, CT+TCA=55%</t>
  </si>
  <si>
    <t>CT=84%, TCA=100%,CT+PBO=71%,CT+TCA=78%</t>
  </si>
  <si>
    <t>1: CT=3, TCA=5, CT+PBO=6, CT+TCA=3; 2-4: CT=7, TCA=6, CT+PBO=7, CT+TCA=7; 5-10: CT=4, TCA=2, CT+PBO=1, CT+TCA=2; &gt;10: CT=5, TCA=3, CT+PBO=3, CT+TCA=6</t>
  </si>
  <si>
    <t>previously TCA: CT=9, TCA=5, CT+PBO=5, CT+TCA=7; previous psychotherapy: CT=10, TCA=8, CT+PBO=6, CT+TCA=12; no previous treatment: CT=5, TCA=6, CT+PBO=8, CT+TCA=4; hospit. for depression: CT=4, TCA=2, CT+PBO=4, CT+TCA=3</t>
  </si>
  <si>
    <t xml:space="preserve">12 weeks </t>
  </si>
  <si>
    <t>"Patients were assigned by the principal investigator to one of four treatments according to a prearranged system based on their unique and permanent clinic registration number. Using this method, a patient's treatment assignment could not be influenced by any event or finding subsequent to initial registration in the Washington University Clinics."</t>
  </si>
  <si>
    <t>"Throughout the project, no one but the principal investigator knew whether a given patient in combination therapy was receiving a TCA or placebo. The principal investigator had no contact with study patients, except to draw an occasional blood sample."; "Medication was dispensed in the form of identical No. 1 opaque white capsules"</t>
  </si>
  <si>
    <t>"Throughout the project, no one but the principal investigator knew whether a given patient in combination therapy was receiving a TCA or placebo. The principal investigator had no contact with study patients, except to draw an occasional blood sample."; To maintain double blinding in the combined treatments (CT +placebo, CT + TCA), therapists unknowingly giving placebo medication were reminded to draw blood at the same intervals as for patients taking a TCA alone or in combination. In the case of a patient receiving placebo, the
principal investigator estimated a blood level consistent with the amount of medication reportedly taken. Blood level reports for a given week, whether true or false, were returned simultaneously to therapists on identical forms.</t>
  </si>
  <si>
    <t>Throughout the project, no one but the principal investigator knew whether a given patient in combination therapy was receiving a TCA or placebo. The principal investigator had no contact with study patients, except to draw an occasional blood sample; No special efforts were made to blind the assessors to treatment conditions</t>
  </si>
  <si>
    <t>Completers and ITT(LOCF)</t>
  </si>
  <si>
    <t>"Since dropping out of treatment (17 patients overall) might reflect early or spontaneous recovery, the analysis was repeated using the full sample (completers plus dropouts), and taking the last recorded score for each of the dropouts as the termination score". LOCF has been criticised for its implausible assumptions and the ignorance of uncertainty in the results due to missingness</t>
  </si>
  <si>
    <t>The studies outcomes are not referred in the methods section but in the results together with their analysis. Without protocol it is difficult to make judgements"</t>
  </si>
  <si>
    <t>Groups balanced on baseline characteristics</t>
  </si>
  <si>
    <t>This study was supported by grant MH 32756 from the National Institute of Mental Health</t>
  </si>
  <si>
    <t>Murphy GE, Simons AD, Wetzel RD, Lustman PJ. Cognitive therapy and pharmacotherapy. Singly and together in the treatment of depression.Arch Gen Psychiatry. 1984 Jan;41(1):33-41.</t>
  </si>
  <si>
    <t>combination of CTB and drug</t>
  </si>
  <si>
    <t>We strove to administer CT twice weekly for the first eight weeks and to provide 20 visits during a 12-week period.</t>
  </si>
  <si>
    <t xml:space="preserve">Group </t>
  </si>
  <si>
    <t>Placebo capsules contained 0.05 mg of atropine sulfate, 5 mg of phénobarbital sodium, 1 mg of silicone fluid, and cornstarch. The placebo was intended to have mild sedative and
anticholinergic effects to simulate actual medication; We began tapering off medication doses after the patients' 12-
week, end-of-treatment evaluation</t>
  </si>
  <si>
    <t>TCA</t>
  </si>
  <si>
    <t>Nyth 1992</t>
  </si>
  <si>
    <t>Computerised-problem solving therapy with support</t>
  </si>
  <si>
    <t xml:space="preserve">Directive counselling + fluoxetine </t>
  </si>
  <si>
    <t>SSRI</t>
  </si>
  <si>
    <t xml:space="preserve">Behavioural activation (BA) </t>
  </si>
  <si>
    <t>BDI-II21</t>
  </si>
  <si>
    <t>Relative effects arm 4 vs. arm 3                                                      Relative effects arm 4 vs. arm 3                                               Relative effects arm 4 vs. arm 3</t>
  </si>
  <si>
    <t>BDI-I21</t>
  </si>
  <si>
    <t>BDI-i</t>
  </si>
  <si>
    <t>BDI-ii</t>
  </si>
  <si>
    <t>BDI-ICH</t>
  </si>
  <si>
    <t>BDI-ICH21</t>
  </si>
  <si>
    <t>PHQ9</t>
  </si>
  <si>
    <t>MADRS9</t>
  </si>
  <si>
    <t>Pill placebo</t>
  </si>
  <si>
    <t>Interpersonal psychotherapy (IPT) + Pill placebo</t>
  </si>
  <si>
    <t>Directive counselling + Pill placebo</t>
  </si>
  <si>
    <t>CBT individual (over 15 sessions) + Pill placebo</t>
  </si>
  <si>
    <t xml:space="preserve">Psychoeducational interventions </t>
  </si>
  <si>
    <t>Short-term psychodynamic psychotherapies</t>
  </si>
  <si>
    <t>Combined (Counselling + AD)</t>
  </si>
  <si>
    <t>Combined (IPT + AD)</t>
  </si>
  <si>
    <t>Combined (psych + placebo)</t>
  </si>
  <si>
    <t>Combined (Exercise + AD/CBT)</t>
  </si>
  <si>
    <t>Exercise + sertraline</t>
  </si>
  <si>
    <t>Brabyn 2016</t>
  </si>
  <si>
    <t>Richards 2016</t>
  </si>
  <si>
    <t>BDI7</t>
  </si>
  <si>
    <t>2 minus 1</t>
  </si>
  <si>
    <t>Farrer 2011</t>
  </si>
  <si>
    <t>Ainslie 1965</t>
  </si>
  <si>
    <t>YES</t>
  </si>
  <si>
    <t>Fabre1985</t>
  </si>
  <si>
    <t>age 18 -70 years with depression</t>
  </si>
  <si>
    <t>Bipolar or other psychiatric disorder. Senstitviy to benzodiazepines</t>
  </si>
  <si>
    <t>At least  18  on 21 item HAMD scale</t>
  </si>
  <si>
    <t>Imipramie= 36.4, Placebo= 39.4</t>
  </si>
  <si>
    <t>Imipramie= 79%, Placebo= 93.3%</t>
  </si>
  <si>
    <t>Imipramie= 1.6, Placebo= 2.5</t>
  </si>
  <si>
    <t xml:space="preserve">Feighner JP, Meredith CH, Frost NR, Chammas S, Hendrickson G. A double-blind comparison of alprazolam vs. imipramine and placebo in the treatment of major depressive disorder. Acta Psychiatr Scand. 1983 Oct;68(4):223-33. </t>
  </si>
  <si>
    <t>Age of 18 or over with moderate or severe depression</t>
  </si>
  <si>
    <t xml:space="preserve">Serious suicide risk, other comorbid conditions and  contraindication to imipramine </t>
  </si>
  <si>
    <t>At least  18  on first 17 item HAMD scale</t>
  </si>
  <si>
    <t xml:space="preserve">Feighner JP, Boyer WF. Paroxetine in the treatment of depression: a comparison with imipramine and placebo. Acta Psychiatr Scand Suppl. 1989;350:125-9. </t>
  </si>
  <si>
    <t>age 18 -65 years with major depression</t>
  </si>
  <si>
    <t>Primary psychiatric disgnosis or progressive physical illness</t>
  </si>
  <si>
    <t>Imipramie=  39.9, Placebo= 40.5</t>
  </si>
  <si>
    <t>Imipramie= 52.7%, Placebo= 49.1%</t>
  </si>
  <si>
    <t>1 year of current episode: Imipramine= 35.2, Placebo=36%%</t>
  </si>
  <si>
    <t>SmithKline Beecham Pharmaceuticals, Reigute, UK</t>
  </si>
  <si>
    <t xml:space="preserve">Feighner JP, Cohn JB, Fabre LF Jr, Fieve RR, Mendels J, Shrivastava RK, Dunbar GC. A study comparing paroxetine placebo and imipramine in depressed patients. J Affect Disord. 1993 Jun;28(2):71-9. </t>
  </si>
  <si>
    <t>age 18 -75 years with major depression</t>
  </si>
  <si>
    <t>Psychiatric disorder or poor past response to antidepressants</t>
  </si>
  <si>
    <t>At least  20  on modified HAMD scale</t>
  </si>
  <si>
    <t>Imipramie=  41.6, Placebo= 40.5</t>
  </si>
  <si>
    <t>Imipramie= 27.3%, Placebo= 36.4%</t>
  </si>
  <si>
    <t>US Public Health Service</t>
  </si>
  <si>
    <t xml:space="preserve">Gelenberg AJ, Wojcik JD, Falk WE, Baldessarini RJ, Zeisel SH, Schoenfeld D, Mok GS. Tyrosine for depression: a double-blind trial. J Affect Disord. 1990 Jun;19(2):125-32. </t>
  </si>
  <si>
    <t>Somatic diseases, drug allergy, and other psychiatric disorders</t>
  </si>
  <si>
    <t>Imipramie=  43.5, Placebo= 41</t>
  </si>
  <si>
    <t>Imipramie= 79%, Placebo= 76%</t>
  </si>
  <si>
    <t>Imipramie= 97%, Placebo= 100%</t>
  </si>
  <si>
    <t>Merideth CH, Feighner JP. A double-blind, controlled evaluation of zimeldine, imipramine and placebo in patients with primary affective disorders. Acta Psychiatr Scand Suppl. 1983;308:70-9.</t>
  </si>
  <si>
    <t xml:space="preserve">Nandi DN, Ajmany S, Ganguli H, Banerjee G, Boral GC, Ghosh A, Sarkar S. A clinical evaluation of depressives found in a rural survey in India. Br J Psychiatry. 1976 Jun;128:523-7. </t>
  </si>
  <si>
    <t>Depression</t>
  </si>
  <si>
    <t>Imipramie=  41, Placebo= 41</t>
  </si>
  <si>
    <t>Imipramie= 50%, Placebo= 48%</t>
  </si>
  <si>
    <t xml:space="preserve">Pedersen RD, Pallay AG, Rudolph RL. Can improvement in well-being and functioning be distinguished from depression improvement in antidepressant clinical trials? Qual Life Res. 2002 Feb;11(1):9-17. </t>
  </si>
  <si>
    <t>Age 18 years or older with major depression</t>
  </si>
  <si>
    <t>Imipramie=  42.7, Placebo= 42.2</t>
  </si>
  <si>
    <t>Imipramie= 31.2%, Placebo= 38.5%</t>
  </si>
  <si>
    <t>HighRisk</t>
  </si>
  <si>
    <t>age 18 -65 years with moderate depression (ICD-10)</t>
  </si>
  <si>
    <t>Mild or severe depression, other comorbidities and intolerance to drugs</t>
  </si>
  <si>
    <t>At least  18  on 17 item HAMD scale</t>
  </si>
  <si>
    <t xml:space="preserve">Moderate depression </t>
  </si>
  <si>
    <t>Imipramie=  48 (12), Placebo= 43 (12)</t>
  </si>
  <si>
    <t>Imipramie= 72%, Placebo= 81%</t>
  </si>
  <si>
    <t>Cureent episodein months (mean &amp; SD)Imipramie=  4.6 (4.9), Placebo= 4.7 (5.5)</t>
  </si>
  <si>
    <t>Steiner Arzneimittel, Berlin, Germany</t>
  </si>
  <si>
    <t>Philipp M, Kohnen R, Hiller KO. Hypericum extract versus imipramine or placebo in patients with moderate depression: randomised multicentre study of treatment for eight weeks. BMJ. 1999 Dec 11;319(7224):1534-8.</t>
  </si>
  <si>
    <t>Moderate to severe depression</t>
  </si>
  <si>
    <t>Other psychiatric disorders, comorbidites  and other dconcomitant drug therapy</t>
  </si>
  <si>
    <t>Feighner Depression scale</t>
  </si>
  <si>
    <t>At least 4  or more in FDS</t>
  </si>
  <si>
    <t>Mean 38(13)</t>
  </si>
  <si>
    <t>Female=63%</t>
  </si>
  <si>
    <t>White= 85%</t>
  </si>
  <si>
    <t>At least 1 episode= 53%</t>
  </si>
  <si>
    <t>more than 1 year duration=40%</t>
  </si>
  <si>
    <t>68% had underlying medication</t>
  </si>
  <si>
    <t>The National Institute of Mental Health (NIMH), US</t>
  </si>
  <si>
    <t>age 18 -65 years with major depressive episode</t>
  </si>
  <si>
    <t xml:space="preserve">Patients with psychotic symptoms or significant medical illnesses were excluded.  Patients taking MAOI witin last 2 weeks or electroconvulsive thgerapy  within 4 weeksscore were excluded. </t>
  </si>
  <si>
    <t>At least  16  on 17 item HAMD scale</t>
  </si>
  <si>
    <t>A multicentre comparative trial of moclobemide, imipramine and placebo in major depressive disorder. UK Moclobemide Study Group. Int Clin Psychopharmacol.1994 Summer;9(2):109-13.</t>
  </si>
  <si>
    <t>At least  17  on 21 item HAMD scale</t>
  </si>
  <si>
    <t xml:space="preserve">Versiani M, Nardi AE, Mundim FD, Alves A, Schmid-Burgk W. Moclobemide,imipramine and placebo in the treatment of major depression. Acta Psychiatr Scand Suppl. 1990;360:57-8. </t>
  </si>
  <si>
    <t>Primary depression</t>
  </si>
  <si>
    <t>At least  15  on 17 item HAMD scale</t>
  </si>
  <si>
    <t>Imipramine=  66, Placebo= 64</t>
  </si>
  <si>
    <t>Imipramine= 79.3%, Placebo= 57.1%</t>
  </si>
  <si>
    <t>Unipolar depression Imipramine= 93%, Placebo=85%</t>
  </si>
  <si>
    <t xml:space="preserve">Wakelin JS. Fluvoxamine in the treatment of the older depressed patient; double-blind, placebo-controlled data. Int Clin Psychopharmacol. 1986 Jul;1(3):221-30. </t>
  </si>
  <si>
    <t>Age 18 -65 years with depression</t>
  </si>
  <si>
    <t xml:space="preserve">Patients with psychotic symptoms, bipolar illness, schizophrenia, active drug or alcohol abuse, or significant medical illnesses were excluded. </t>
  </si>
  <si>
    <t>At least  17  on 17 item HAMD scale</t>
  </si>
  <si>
    <t>Mean age = 41.7 (9.8)</t>
  </si>
  <si>
    <t>Female= 65.5%</t>
  </si>
  <si>
    <t xml:space="preserve">Judd FK, Moore K, Norman TR, Burrows GD, Gupta RK, Parker G. A multicentre double blind trial of fluoxetine versus amitriptyline in the treatment of depressive illness. Aust N Z J Psychiatry. 1993 Mar;27(1):49-55. </t>
  </si>
  <si>
    <t>BB</t>
  </si>
  <si>
    <t>CA, EE, FR, NL, UK</t>
  </si>
  <si>
    <t>Age 18 -65 years with  major depression</t>
  </si>
  <si>
    <t>Score between 22 and 40 in MADRS</t>
  </si>
  <si>
    <t xml:space="preserve">Escitalopram=41 (11), Placebo= 40(12) </t>
  </si>
  <si>
    <t xml:space="preserve">Escitalopram=73.8%, Placebo= 77.8% </t>
  </si>
  <si>
    <t>Major depression episode: Escitalopram= 42.6%, Placebo= 40.2%</t>
  </si>
  <si>
    <t xml:space="preserve">8 weeks + 1 week placebo </t>
  </si>
  <si>
    <t>Lundbeck Pharma</t>
  </si>
  <si>
    <t>Wade A, Michael Lemming O, Bang Hedegaard K. Escitalopram 10 mg/day is effective and well tolerated in a placebo-controlled study in depression in primary care. Int Clin Psychopharmacol. 2002 May;17(3):95-102.</t>
  </si>
  <si>
    <t>Minimum score of 18 on 21-item HAM-D</t>
  </si>
  <si>
    <t>Mean age= 39.2 years</t>
  </si>
  <si>
    <t>Female= 57%</t>
  </si>
  <si>
    <t>White =87%</t>
  </si>
  <si>
    <t>deprerssion of 6 months or more= 69%</t>
  </si>
  <si>
    <t>4 week</t>
  </si>
  <si>
    <t>Claghorn J, Gershon S, Goldstein BJ, Behrnetz S, Bush DF, Huitfeldt B. A double-blind evaluation of zimelidine in comparison to placebo and amitriptyline in patients with major depressive disorder. Prog Neuropsychopharmacol Biol</t>
  </si>
  <si>
    <t>At least moderate depression</t>
  </si>
  <si>
    <t>Pre existing psychiatric condition, serious medical illness or recent mediaction for such illness</t>
  </si>
  <si>
    <t>Amitriptyline=40.9, Placebo=40.9</t>
  </si>
  <si>
    <t>Amitriptyline=57%, Placebo=66%</t>
  </si>
  <si>
    <t>Amitriptyline=88%, Placebo=92%</t>
  </si>
  <si>
    <t>Episode more than 6 months: Amitriptyline=55%, Placebo=40%</t>
  </si>
  <si>
    <t>4 Week</t>
  </si>
  <si>
    <t>Feighner JP, Brauzer B, Gelenberg AJ, Gomez E, Kiev A, Kurland ML, Weiss BL. A placebo-controlled multicenter trial of Limbitrol versus its components (amitriptyline and chlordiazepoxide) in the symptomatic treatment of depressive</t>
  </si>
  <si>
    <t>Age 21 -62 years with  major and primary depression</t>
  </si>
  <si>
    <t>Preexisting medical and psychiatric conditions or mediaction within 4 weeks</t>
  </si>
  <si>
    <t>At least  16  on first  17 itemof HAMD scale</t>
  </si>
  <si>
    <t>Female 69.3%</t>
  </si>
  <si>
    <t>6 week + 1 weelk placebo washout</t>
  </si>
  <si>
    <t>Gelenberg AJ, Wojcik JD, Falk WE, Spring B, Brotman AW, Galvin-Nadeau M. Clovoxamine in the treatment of depressed outpatients: a double-blind, parallel-group comparison against amitriptyline and placebo. Compr Psychiatry.</t>
  </si>
  <si>
    <t xml:space="preserve">Medical illness and medication </t>
  </si>
  <si>
    <t>Amitriptyline=36.1 (2.8), Placebo=39.5(3.1)</t>
  </si>
  <si>
    <t>Amitriptyline=20%, Placebo=45%</t>
  </si>
  <si>
    <t>4 week +1 week placebo washout</t>
  </si>
  <si>
    <t xml:space="preserve">Georgotas A, Krakowski M, Gershon S. Controlled trial of zimelidine, a 5-HT reuptake inhibitor, for treatment of depression. Am J Psychiatry. 1982 Aug;139(8):1057-8. </t>
  </si>
  <si>
    <t>Age 18 -59 years with  major depression</t>
  </si>
  <si>
    <t>Coexisting medical illness, or receiving treatment medication or electroconvulsive therapy</t>
  </si>
  <si>
    <t>Amitriptyline=42.2, Placebo=40.8</t>
  </si>
  <si>
    <t>6 week</t>
  </si>
  <si>
    <t xml:space="preserve">Hicks F, Robins E, Murphy GE. Comparison of adinazolam, amitriptyline, and placebo in the treatment of melancholic depression. Psychiatry Res. 1988 Feb;23(2):221-7. </t>
  </si>
  <si>
    <t>Age 18 -64 years with depression requiring antidepressants</t>
  </si>
  <si>
    <t>Scoring 27 or more on HAMD, other coexsiting conditions</t>
  </si>
  <si>
    <t>Amitriptyline=80.6%, Placebo=85.1%</t>
  </si>
  <si>
    <t xml:space="preserve">Hollyman JA, Freeling P, Paykel ES, Bhat A, Sedgwick P. Double-blind placebo-controlled trial of amitriptyline among depressed patients in general practice. J R Coll Gen Pract. 1988 Sep;38(314):393-7. </t>
  </si>
  <si>
    <t>Age 18 or over with major depression</t>
  </si>
  <si>
    <t>Uncontrolled coexsting condition</t>
  </si>
  <si>
    <t>Amitriptyline=43.9 (15.3), Placebo=42.3(14.5)</t>
  </si>
  <si>
    <t>Amitriptyline=85%, Placebo=80%</t>
  </si>
  <si>
    <t>With previos epidoses: Amitriptyline=25%, Placebo=20%</t>
  </si>
  <si>
    <t xml:space="preserve">Hormazabal L, Omer LM, Ismail S. Cianopramine and amitriptyline in the treatment of depressed patients--a placebo-controlled study. Psychopharmacology (Berl). 1985;86(1-2):205-8. </t>
  </si>
  <si>
    <t>N completers and randomized same (and discontinuation figure added) on assumption of no dropout (none reported)</t>
  </si>
  <si>
    <t>Severity Rating: mild/moderate</t>
  </si>
  <si>
    <t>mild/moderate</t>
  </si>
  <si>
    <t>MOD/SEV</t>
  </si>
  <si>
    <t>MILD/MOD</t>
  </si>
  <si>
    <t>severity THRESHOLD</t>
  </si>
  <si>
    <t>not needed</t>
  </si>
  <si>
    <t>16 (defined by study)</t>
  </si>
  <si>
    <r>
      <t>remission cut-off (</t>
    </r>
    <r>
      <rPr>
        <b/>
        <sz val="11"/>
        <color theme="1"/>
        <rFont val="Calibri"/>
        <family val="2"/>
      </rPr>
      <t>≤)</t>
    </r>
  </si>
  <si>
    <t>any disc</t>
  </si>
  <si>
    <t>disc SE</t>
  </si>
  <si>
    <t>compl remission</t>
  </si>
  <si>
    <t>compl response</t>
  </si>
  <si>
    <t>Legrand 2014</t>
  </si>
  <si>
    <t>Age 18-60 years with mild or moderate depression</t>
  </si>
  <si>
    <t>risk of suicide, psychotic depression, substance abuse</t>
  </si>
  <si>
    <t>DSM III and HAMD-21</t>
  </si>
  <si>
    <t>10 or more on HAMD 21</t>
  </si>
  <si>
    <t>Cognitive bibiliotherapy 36.8 (10.7), Waitlist control 39.2 (11.6)</t>
  </si>
  <si>
    <t>Cognitive bibiliotherapy 75%, Waitlist control 92.5%</t>
  </si>
  <si>
    <t>Cognitive bibiliotherapy 82.5%, Waitlist control 87.5%</t>
  </si>
  <si>
    <t xml:space="preserve"> Jamison C, Scogin F. The outcome of cognitive bibliotherapy with depressed adults. J Consult Clin Psychol. 1995 Aug;63(4):644-50. </t>
  </si>
  <si>
    <t>All male and female with depression</t>
  </si>
  <si>
    <t>risk of suicide, psychotic depression, substance abuse and bipolar depression</t>
  </si>
  <si>
    <t>10 or more on BDI</t>
  </si>
  <si>
    <t>Mean 42 years</t>
  </si>
  <si>
    <t>Female 86%</t>
  </si>
  <si>
    <t>White 86%</t>
  </si>
  <si>
    <t xml:space="preserve">Schmidt MM, Miller WR. Amount of therapist contact and outcome in a multidimensional depression treatment program. Acta Psychiatr Scand. 1983 May;67(5):319-32. </t>
  </si>
  <si>
    <t xml:space="preserve">Age 18-69 years and clinically disgnosed for all type of depression. Not exclused for severity otr treamtnet received. </t>
  </si>
  <si>
    <t>No exclusion criteria reported</t>
  </si>
  <si>
    <t>Psychoeducation(contact us): 43, treatment as usual 45 years</t>
  </si>
  <si>
    <t>Psychoeducation(contact us): 76%, treatment as usual 67%</t>
  </si>
  <si>
    <t xml:space="preserve">Hansson M, Bodlund O, Chotai J. Patient education and group counselling to improve the treatment of depression in primary care: a randomized controlled trial. J Affect Disord. 2008 Jan;105(1-3):235-40. </t>
  </si>
  <si>
    <t>Age between 17 to 70 years dignosed with major depression and presscribed anti depressant</t>
  </si>
  <si>
    <t>Difficulty for English language, coexsitijng unstable medical conditions, or taking antidepressant for more than 4 weeks</t>
  </si>
  <si>
    <t>Self help +TAU 39.2 (13.3), Tau 40.2 (11.9)</t>
  </si>
  <si>
    <t>Self help +TAU 78.3%, Tau 83%</t>
  </si>
  <si>
    <t>Mean:Self help +TAU 1.5(1.6), Tau 1.7(1.6)</t>
  </si>
  <si>
    <t>Na</t>
  </si>
  <si>
    <t xml:space="preserve">Eli Lily Pharma </t>
  </si>
  <si>
    <t xml:space="preserve">Salkovskis P, Rimes K, Stephenson D, Sacks G, Scott J. A randomized controlled trial of the use of self-help materials in addition to standard general practice treatment of depression compared to standard treatment alone. Psychol Med 2006 Mar;36(3):325-33. </t>
  </si>
  <si>
    <t xml:space="preserve">Age between 18 to 60 years dignosed with major depression </t>
  </si>
  <si>
    <t>Psychosis or bipolar disorder, suicide risk, drug dependence</t>
  </si>
  <si>
    <t>DSM IV</t>
  </si>
  <si>
    <t>DSM-IV criteria for a current episode of MDD,</t>
  </si>
  <si>
    <t>Mean 39.9 (10.9)</t>
  </si>
  <si>
    <t>Female 66%</t>
  </si>
  <si>
    <t>White 81.7%</t>
  </si>
  <si>
    <t>Length (month): 12 (71.3)</t>
  </si>
  <si>
    <t>NIHR,  USA</t>
  </si>
  <si>
    <t xml:space="preserve">Dimidjian S, Hollon SD, Dobson KS, Schmaling KB, Kohlenberg RJ, Addis ME, Gallop R, McGlinchey JB, Markley DK, Gollan JK, Atkins DC, Dunner DL, Jacobson NS. Randomized trial of behavioral activation, cognitive therapy, and antidepressant medication in the acute treatment of adults with major depression. J Consult Clin Psychol. 2006 Aug;74(4):658-70. </t>
  </si>
  <si>
    <t>Age 60 years or over with major depressive disorder, with consent and not pescribed medication within 3 months of trial</t>
  </si>
  <si>
    <t>Insufficient english knowledge, cognitiveimpairment, received 6 or more sessions of CBT</t>
  </si>
  <si>
    <t>HAMD-17 7BDI II</t>
  </si>
  <si>
    <t>between 7-24 on HAMD-17 and 13-28 on BDI II</t>
  </si>
  <si>
    <t>CBT 74.0(8.4), TAU 74.1(7.6)</t>
  </si>
  <si>
    <t>CBT 60%, TAU 85%</t>
  </si>
  <si>
    <t>Laidlaw K, Davidson K, Toner H, Jackson G, Clark S, Law J, Howley M, Bowie G, Connery H, Cross S. A randomised controlled trial of cognitive behaviour therapy vs treatment as usual in the treatment of mild to moderate late life depression.Int J Geriatr Psychiatry. 2008 Aug;23(8):843-50.</t>
  </si>
  <si>
    <t>Age 18-65 years with major depression</t>
  </si>
  <si>
    <t>bipolar or psychotic disorder, personality disorder, previous trila of CT, unstable medical condition</t>
  </si>
  <si>
    <t>DSM IV TR</t>
  </si>
  <si>
    <t>47.5 (13.3) years</t>
  </si>
  <si>
    <t>Female 68.2%</t>
  </si>
  <si>
    <t>White 63.6%</t>
  </si>
  <si>
    <t>13.6% with multiple episode</t>
  </si>
  <si>
    <t xml:space="preserve">Constantino MJ, Marnell ME, Haile AJ, Kanther-Sista SN, Wolman K, Zappert L, Arnow BA. Integrative cognitive therapy for depression: A randomized pilot comparison. Psychotherapy (Chic). 2008 Jun;45(2):122-34. </t>
  </si>
  <si>
    <t>Age 18-65 with elevated depression but not a major depression</t>
  </si>
  <si>
    <t>Psychiatric illness requiring treatment, agoraphobia, major depression or bipolar depression</t>
  </si>
  <si>
    <t xml:space="preserve">DSM IV </t>
  </si>
  <si>
    <t>45.5 (9.9) years</t>
  </si>
  <si>
    <t>Female 61.8%</t>
  </si>
  <si>
    <t>84.4% had depression over a year</t>
  </si>
  <si>
    <t>84,4% had mediaction in the past</t>
  </si>
  <si>
    <t>National Fund of Menatal Health, Netherland</t>
  </si>
  <si>
    <t>Allart-van Dam E, Hosman CM, Hoogduin CA, Schaap CP. The coping with depression course: Short-term outcomes and mediating effects of a randomized controlled trial in the treatment of subclinical depression. Behavior Therapy. 2003 Aug 31;34(3):381-96.</t>
  </si>
  <si>
    <t>Age over 45 to 65 years monitored or receving treatment for depression</t>
  </si>
  <si>
    <t>Physical health issues or injuries</t>
  </si>
  <si>
    <t>Treadmill aerobic (preferred intensity): 57.0 (9.9), Treadmill aerobic (prescribed intensity: 50.4 (15.2)</t>
  </si>
  <si>
    <t>Treadmill aerobic (preferred intensity): 78.9%, Treadmill aerobic (prescribed intensity: 89.5%</t>
  </si>
  <si>
    <t>Burdett Trust for Nursing, UK</t>
  </si>
  <si>
    <t>Dk</t>
  </si>
  <si>
    <t>Age over 18 to 55 years with unipolar depression</t>
  </si>
  <si>
    <t>Sport activity of 1 hour /week, substance abuse, poor language skills, contraindication for physical exercise or on sickness leave for 24 months</t>
  </si>
  <si>
    <t>ICD-10 and DSM IV</t>
  </si>
  <si>
    <t>ICD 10 and DSm IV for  depression</t>
  </si>
  <si>
    <t>Strength 41.9(8.7), Aerobic 38.1(9.0)</t>
  </si>
  <si>
    <t>Strength 81.8%, Aerobic 78.2%</t>
  </si>
  <si>
    <t>Strength 90.9%, Aerobic 92.7%</t>
  </si>
  <si>
    <t>Age over 18 to 60 years with depression and referred</t>
  </si>
  <si>
    <t>Sport activity of 1 hour /week, substance abuse, contraindication for physical exercise or antidepressant in last 2 months</t>
  </si>
  <si>
    <t>above 12</t>
  </si>
  <si>
    <t>Aerobic 39.7(11.3), Stretching 43.4 (11.2)</t>
  </si>
  <si>
    <t>Aerobic 71.4%, Stretching 62.7%</t>
  </si>
  <si>
    <t>recurrent depression: Aerobic 53.6%, Stretching 49.2%</t>
  </si>
  <si>
    <t>Age 18 or over with moderate to severe depression</t>
  </si>
  <si>
    <t>acupuncture or counselling, terminal illness, uncontrolled coexsting diseases, English language required</t>
  </si>
  <si>
    <t>Acupuncture 43.4 (13.2), Counselling 43.5(13.3), Usual care 43.5 (13.9)</t>
  </si>
  <si>
    <t>Acupuncture 70.9%, Counselling 77.1%, Usual care 70.9%</t>
  </si>
  <si>
    <t>Age 50 years or over with major depresive disorder</t>
  </si>
  <si>
    <t>Suicide intent, delusions, substance abuse, physical impairment</t>
  </si>
  <si>
    <t>Exercise 61.2 (7.7), Usual care 60.7 (8.1)</t>
  </si>
  <si>
    <t>Exercise 62%. Usual care 64.1%</t>
  </si>
  <si>
    <t>previous derprssion diagnosis: Exercise 80.6%, usual care 80.5%</t>
  </si>
  <si>
    <t xml:space="preserve">Exercise 60.2%, Usual care 47.8% </t>
  </si>
  <si>
    <t>Healthway foundation, Australia</t>
  </si>
  <si>
    <t>Age 18 -70 years of Chinese ethnicity with majot depressive disorder</t>
  </si>
  <si>
    <t>Psychiatric disorder, unstable coexisting condition, practioner of tai chi</t>
  </si>
  <si>
    <t>Tai chi 54 (12), Waitlist control 58 (7)</t>
  </si>
  <si>
    <t>Tai chi 77%, Waitlist control 77%</t>
  </si>
  <si>
    <t>All ethnic Chinese</t>
  </si>
  <si>
    <t>Participants from Health maintainence organisation</t>
  </si>
  <si>
    <t>Self reported</t>
  </si>
  <si>
    <t>CBT 43.3(12.2), Usual care 44.4 (12.4)</t>
  </si>
  <si>
    <t>CBT 73.6%, Usual care 77.4%</t>
  </si>
  <si>
    <t>Depressed at case finding: CBT 74.3%, Usual care 74.8%</t>
  </si>
  <si>
    <t>Garfield Foundation Depression Initiative Project, USA</t>
  </si>
  <si>
    <t xml:space="preserve">Clarke G, Eubanks D, Reid E, Kelleher C, O'Connor E, DeBar LL, Lynch F, Nunley S, Gullion C. Overcoming Depression on the Internet (ODIN) (2): a randomized trial of a self-help depression skills program with reminders. J Med InternetRes. 2005 Jun 21;7(2):e16. </t>
  </si>
  <si>
    <t>Age 18-75 years with deprssion, anxiety or mixed anxiety</t>
  </si>
  <si>
    <t>Psychosis, receiving treatment for depression for 6 months, unable to read or write English</t>
  </si>
  <si>
    <t>CBT 43.6(14.3), Usual care 43.4(13.7)</t>
  </si>
  <si>
    <t>CBT  73%, Usual care 75%</t>
  </si>
  <si>
    <t>CBT  90%, Usual care 87%</t>
  </si>
  <si>
    <t>NHS and Ultrasis, UK</t>
  </si>
  <si>
    <t xml:space="preserve">Proudfoot J, Ryden C, Everitt B, Shapiro DA, Goldberg D, Mann A, Tylee A, Marks I, Gray JA. Clinical efficacy of computerised cognitive-behavioural therapy for anxiety and depression in primary care: randomised controlled trial. Br J Psychiatry. 2004 Jul;185:46-54. </t>
  </si>
  <si>
    <t>Age 50-75 years with subthreshold depression, access to internet and signed informed consent</t>
  </si>
  <si>
    <t>Other psychiatric illness, DSM IV diagnosis for depression  or other coexisitng conditions</t>
  </si>
  <si>
    <t>Edinburgh Depression Scale ( EDS)</t>
  </si>
  <si>
    <t>Equal or more than 12 on EDS</t>
  </si>
  <si>
    <t xml:space="preserve"> CCBT 55 4.6),  CBT group 55(4.9), Control 55(5.0)  </t>
  </si>
  <si>
    <t xml:space="preserve"> CCBT 63.5%,  CBT group 67.6%, Control 63.6%  </t>
  </si>
  <si>
    <t>ZON-MW, The Netherlands Organization for Health Research and Development</t>
  </si>
  <si>
    <t xml:space="preserve">Spek V, Nyklícek I, Smits N, Cuijpers P, Riper H, Keyzer J, Pop V.Internet-based cognitive behavioural therapy for subthreshold depression in people over 50 years old: a randomized controlled clinical trial. Psychol Med.2007 Dec;37(12):1797-806. </t>
  </si>
  <si>
    <t>Age 20 -45 with severe depression</t>
  </si>
  <si>
    <t>Coexisitng psychiatric disorder or meidcal contraindication to exercise</t>
  </si>
  <si>
    <t>DSM IV scale</t>
  </si>
  <si>
    <t>Foley LS, Prapavessis H, Osuch EA, De Pace JA, Murphy BA, Podolinsky NJ. An examination of potential mechanisms for exercise as a treatment for depression: a pilot study. Mental Health and Physical Activity. 2008 Dec 31;1(2):69-73.</t>
  </si>
  <si>
    <t>Mild depression</t>
  </si>
  <si>
    <t>Beck Depression Inventory</t>
  </si>
  <si>
    <t>over 11 on BDI</t>
  </si>
  <si>
    <t>All Female</t>
  </si>
  <si>
    <t xml:space="preserve">McCann IL, Holmes DS. Influence of aerobic exercise on depression. J Pers Soc Psychol. 1984 May;46(5):1142-7. </t>
  </si>
  <si>
    <t>Moderate depression</t>
  </si>
  <si>
    <t>Cognitive impairment, medication to emotional problems</t>
  </si>
  <si>
    <t>12-24 in BDI</t>
  </si>
  <si>
    <t>Mean = 72.5 (6.9)</t>
  </si>
  <si>
    <t xml:space="preserve">McNeil JK, LeBlanc EM, Joyner M. The effect of exercise on depressive symptoms in the moderately depressed elderly. Psychol Aging. 1991 Sep;6(3):487-8. </t>
  </si>
  <si>
    <t>Age 60 or over with minor or major depression</t>
  </si>
  <si>
    <t>Dementia, any coexiting unstable disease, aerobic exercie or medication</t>
  </si>
  <si>
    <t>DSM IV for minor or major</t>
  </si>
  <si>
    <t>Exercise=70(1.5), Control= 72(2.0)</t>
  </si>
  <si>
    <t>Exercise=70.5%, Control= 53.3%</t>
  </si>
  <si>
    <t>Durarion, months : Exercise= 24 (10) Control=36(18)</t>
  </si>
  <si>
    <t>Federal funds, US</t>
  </si>
  <si>
    <t>Low  Risk</t>
  </si>
  <si>
    <t xml:space="preserve">Singh NA, Clements KM, Fiatarone MA. A randomized controlled trial of progressive resistance training in depressed elders. J Gerontol A Biol Sci Med Sci. 1997 Jan;52(1):M27-35. </t>
  </si>
  <si>
    <t>Dementia, any coexiting unstable disease, aerobic exercie more then twice/week or medicationon last 3 months</t>
  </si>
  <si>
    <t>High intensity: 69 (5), Low intensity 70(7), GP care 69(7)</t>
  </si>
  <si>
    <t>High intensity: 55%, Low intensity 60%, GP care 50%</t>
  </si>
  <si>
    <t>under antidepressant, exercising regularly,or history of bipolar disorder</t>
  </si>
  <si>
    <t>DSM IV for major depression</t>
  </si>
  <si>
    <t>Mean= 56.7(6.5)</t>
  </si>
  <si>
    <t>Female=72.4%</t>
  </si>
  <si>
    <t>White = 88%</t>
  </si>
  <si>
    <t xml:space="preserve">Herman S, Blumenthal JA, Babyak M, Khatri P, Craighead WE, Krishnan KR, Doraiswamy PM. Exercise therapy for depression in middle-aged and older adults:predictors of early dropout and treatment failure. Health Psychol. 2002 Nov;21(6):553-63. </t>
  </si>
  <si>
    <t>Age 60 years or older with depression</t>
  </si>
  <si>
    <t>physcial disability, terminal illness, psychiatric disorder</t>
  </si>
  <si>
    <t>HRSD</t>
  </si>
  <si>
    <t>10 or more on HRSD</t>
  </si>
  <si>
    <t>Mean=69.4 (0.3)</t>
  </si>
  <si>
    <t>Female=67%</t>
  </si>
  <si>
    <t>Haboush A, Floyd M, Caron J, LaSota M, Alvarez K. Ballroom dance lessons for geriatric depression: An exploratory study. The Arts in Psychotherapy. 2006 Dec 31;33(2):89-97.</t>
  </si>
  <si>
    <t>Age 40 or over with major depressive episode</t>
  </si>
  <si>
    <t>Bipolar, psychiatric and significant congnitive  impairment</t>
  </si>
  <si>
    <t>12 or more on BDI</t>
  </si>
  <si>
    <t>Supervised exercise: 51.0 (7.7), Hombased exercise; 52.8 (7.7), Sertraline: 51.8 (7.7), Placebo: 51.2 (7.8)</t>
  </si>
  <si>
    <t>Supervised exercise: 76.5%, Homebased exercise: 73.6%, Sertraline: 75.5%, Placebo: 77.5%</t>
  </si>
  <si>
    <t>Supervised exercise: 70.6%, Homebased exercise: 66%, Sertraline: 71.4%, Placebo: 63.3%</t>
  </si>
  <si>
    <t>2 or more epidoes of depression, Supervised exercise: 43.1% Homebased exercise: 39.6%, Sertraline: 42.9%, Placebo: 40.8%</t>
  </si>
  <si>
    <t>Achieved remission, Supervised exercise: 45.1% Homebased exercise: 39.6%, Sertraline: 46.9%, Placebo: 30.6%</t>
  </si>
  <si>
    <t xml:space="preserve">Hoffman BM, Blumenthal JA, Babyak MA, Smith PJ, Rogers SD, Doraiswamy PM, Sherwood A. Exercise fails to improve neurocognition in depressed middle-aged and older adults. Med Sci Sports Exerc. 2008 Jul;40(7):1344-52. </t>
  </si>
  <si>
    <t>Age 65 or over with depression</t>
  </si>
  <si>
    <t>Unsuitable to exercise, alcohol or drug related depression, other coexsiting unstable condition</t>
  </si>
  <si>
    <t>Geriatric depression scale-30</t>
  </si>
  <si>
    <t>11 or over on GDS-30</t>
  </si>
  <si>
    <t>Exercise: 75.3(5.8), control 74.3(5.7)</t>
  </si>
  <si>
    <t>Exercise: 85.7%, control 50%</t>
  </si>
  <si>
    <t>Beyond blue,  the vicotrian centre for excellence, Australia</t>
  </si>
  <si>
    <t>Sims J, Hill K, Davidson S, Gunn J, Huang N. Exploring the feasibility of a community-based strength training program for older people with depressive symptoms and its impact on depressive symptoms. BMC Geriatr. 2006 Nov 30;6:18.</t>
  </si>
  <si>
    <t>Other psychiatric disorders, coexisitng conditions or drug dependency</t>
  </si>
  <si>
    <t>16 or more on the 17-item HAM-D</t>
  </si>
  <si>
    <t>Amitriptyline=34.0(7.6), Placebo=35.5(10.1)</t>
  </si>
  <si>
    <t>Amitriptyline=80%, Placebo=60%</t>
  </si>
  <si>
    <t>Spring B, Gelenberg AJ, Garvin R, Thompson S. Amitriptyline, clovoxamine and cognitive function: a placebo-controlled comparison in depressed outpatients.Psychopharmacology (Berl). 1992;108(3):327-32.</t>
  </si>
  <si>
    <t>Age over 17 with major depressive disorder</t>
  </si>
  <si>
    <t>DSM II and HAMD</t>
  </si>
  <si>
    <t>Female : 64.1%</t>
  </si>
  <si>
    <t>5 week+ 1 week placebo washout</t>
  </si>
  <si>
    <t xml:space="preserve">Stassen HH, Delini-Stula A, Angst J. Time course of improvement under antidepressant treatment: a survival-analytical approach. Eur Neuropsychopharmacol. 1993 Jun;3(2):127-35. </t>
  </si>
  <si>
    <t>Coexisitng conditions, other psychiatric conditions or under psychiatric medications</t>
  </si>
  <si>
    <t>DSM III and HAMD</t>
  </si>
  <si>
    <t>Amitriptyline= 40, Placebo= 40</t>
  </si>
  <si>
    <t>&gt;1 year duration of depression: Amitriptyline= 32%, Placebo=30%</t>
  </si>
  <si>
    <t>6 week = 1 week placebo washout</t>
  </si>
  <si>
    <t xml:space="preserve">Wilcox CS, Cohn JB, Katz BB, Mijares CP, Guarino JJ, Panagides J,. A double-blind, placebo-controlled study comparing mianserin and amitriptyline in moderately depressed outpatients. Int Clin Psychopharmacol. 1994 ;9(4):271-9. </t>
  </si>
  <si>
    <t>Individuals who were experiencing problems with negative moods and were interested in participating in a treatment program</t>
  </si>
  <si>
    <t>Between 9 and 30 on Beck Depression Inventory</t>
  </si>
  <si>
    <t>Female= 73.5%</t>
  </si>
  <si>
    <t xml:space="preserve">Fremont, J. &amp; Craighead, L.W. Cognitive Therapy and Research (1987) 11: 241-51. </t>
  </si>
  <si>
    <t>Age 18 -60 years with depression without restriction for person under medic ation</t>
  </si>
  <si>
    <t>Clinical Interview Schedule</t>
  </si>
  <si>
    <t>Total weighted score of 17 or more and depression severtiy score of 2 or more</t>
  </si>
  <si>
    <t>Mean 35.5 years</t>
  </si>
  <si>
    <t>Female= 64%</t>
  </si>
  <si>
    <t>33%  under antidepressants</t>
  </si>
  <si>
    <t>Bloomfield Charitable Trust, UK</t>
  </si>
  <si>
    <t xml:space="preserve">Veale D, Le Fevre K, Pantelis C, de Souza V, Mann A, Sargeant A. Aerobic exercise in the adjunctive treatment of depression: a randomized controlled trial. J R Soc Med. 1992 Sep;85(9):541-4. </t>
  </si>
  <si>
    <t>Age 50 or over with major depression</t>
  </si>
  <si>
    <t>Antidepressant use, or any other coexisting diseases</t>
  </si>
  <si>
    <t>At least 13 on HAMD</t>
  </si>
  <si>
    <t>Exercise: 57(5.8); Sertraline: 57 (7.0),Combination: 57 (6.7)</t>
  </si>
  <si>
    <t>Exercise: 73.6%; Sertraline: 79.2%,Combination: 65.5%</t>
  </si>
  <si>
    <t>Exercise: 43%; Sertraline: 42%,Combination: 48%</t>
  </si>
  <si>
    <t>National Institute of Health, US</t>
  </si>
  <si>
    <t xml:space="preserve">Blumenthal JA, Babyak MA, Moore KA, Craighead WE, Herman S, Khatri P, Waugh R, Napolitano MA. Effects of exercise training on older patients with major depression. Arch Intern Med. 1999 Oct 25;159(19):2349-56. </t>
  </si>
  <si>
    <t>Age 65 or older with 2-4 symptom of depression</t>
  </si>
  <si>
    <t>anti depressant, cognitive impairment or other psychiatric conditions</t>
  </si>
  <si>
    <t>Mild as in DSM IV</t>
  </si>
  <si>
    <t>Exercise: 73.5(7.8); Sertraline: 76.4 (6.4), Usual care: 73.9 (5.8)</t>
  </si>
  <si>
    <t>Exercise: 64%; Sertraline: 73%, Usual care: 50%</t>
  </si>
  <si>
    <t>Exercise: 93%; Sertraline: 91%, Usual care: 67%</t>
  </si>
  <si>
    <t>Wake school and research center grant, US</t>
  </si>
  <si>
    <t xml:space="preserve">Brenes GA, Williamson JD, Messier SP, Rejeski WJ, Pahor M, Ip E, Penninx BW.Treatment of minor depression in older adults: a pilot study comparing sertraline and exercise. Aging Ment Health. 2007 Jan;11(1):61-8. </t>
  </si>
  <si>
    <t>Female age  18 to 43  with mild to moderate depression</t>
  </si>
  <si>
    <t>suicidal ideation, BMI&lt;18.5 or&gt;35, contraindication to exercise</t>
  </si>
  <si>
    <t>Beck Depression Inventory II</t>
  </si>
  <si>
    <t>score between 14-28</t>
  </si>
  <si>
    <t>High intensity exercise 26.4(7.3), Low intensity: 26.6 (6.3), stretching control 24.6 (4.8)</t>
  </si>
  <si>
    <t>Chu IH, Buckworth J, Kirby TE, Emery CF. Effect of exercise intensity on depressive symptoms in women. Mental Health and Physical Activity. 2009 Jun 30;2(1):37-43.</t>
  </si>
  <si>
    <t xml:space="preserve">Age 20 -45 with mild to moderate depression </t>
  </si>
  <si>
    <t>160% over ideal weight, alcoholic&gt;21 drinks /week, other coexsitng condition requiring hospital admission</t>
  </si>
  <si>
    <t>LD/3=35.8(6.1), LD/5 = 37.7 (5.1), PD/3= 33.2 (6.7), PD/5= 37.9 (6.3), control= 34.5 (7.3)</t>
  </si>
  <si>
    <t>LD/3=81%, LD/5=72%, PD/3= 76%, PD/5=81%, control=62%</t>
  </si>
  <si>
    <t>LD/3=100%, LD/5=61%, PD/3= 76%, PD/5=81%, control= 54%</t>
  </si>
  <si>
    <t>Recurrent depression: LD/3=73%, LD/5= 76%, PD/3= 65%, PD/5= 64%, control= 62%</t>
  </si>
  <si>
    <t xml:space="preserve">Dunn AL, Trivedi MH, Kampert JB, Clark CG, Chambliss HO. Exercise treatment for depression: efficacy and dose response. Am J Prev Med. 2005 Jan;28(1):1-8. </t>
  </si>
  <si>
    <t>Hollon 1992</t>
  </si>
  <si>
    <t>Rush 1977</t>
  </si>
  <si>
    <t>Hollon, S., DeRubeis, R., Evans, M., Wiemer, M., Garvey, M., Grove, W. &amp; Tuason, V. (1992) Cognitive therapy and pharmacotehrapy for depression, Archives of General Psychiatry, 49, 774-781</t>
  </si>
  <si>
    <t>Rush, A., Beck, A., Kovacs, M. &amp; Hollon, S. (1977) Comparative effects of cognitive therapy and pharmacotherapy in the treatment of depressed outpatients, Cognitive therapy and research, 1, 17-37</t>
  </si>
  <si>
    <t>Handsearch (Leucht 2012)</t>
  </si>
  <si>
    <t>Kusalic 1993</t>
  </si>
  <si>
    <t>Thomson 1982</t>
  </si>
  <si>
    <t>Thomson J, Rankin H, Ashcroft GW, Yates CM, McQueen JK, Cummings SW. The treatment of depression in general practice: a comparison of L-tryptophan, amitriptyline, and a combination of L-tryptophan and amitriptyline with placebo. Psychological medicine. 1982 Nov 1;12(04):741-51.</t>
  </si>
  <si>
    <t>L-tryptophan, L-tryptophan + amitriptyline</t>
  </si>
  <si>
    <t>GP Practice</t>
  </si>
  <si>
    <t>Thompson 1982</t>
  </si>
  <si>
    <t>CBT individual (over 15 sessions) + imipramine</t>
  </si>
  <si>
    <t>Claghorn 1987</t>
  </si>
  <si>
    <t>Rickels 1985</t>
  </si>
  <si>
    <t>Alprazolam, Doxepin</t>
  </si>
  <si>
    <t>Claghorn, J., Johnstone, E., Studebaker, S. &amp; Ajeman, S. (1987) The effectiveness of 6-Azamianserin (Org 3770) in depressed outpatients, Psychopharmacology Bulletin, 23, 160-161</t>
  </si>
  <si>
    <t>Rickels, K., Feighner, J. &amp; Smith, W. (1985) Alprazolam, Amitriptyline, Doxepin and Placebo in the treatment of depression, Archives of General Psychiatry, 42, 134-141</t>
  </si>
  <si>
    <t>Interpersonal psychotherapy (IPT) + amitriptyline or sertraline</t>
  </si>
  <si>
    <t>Amitriptyline or sertraline</t>
  </si>
  <si>
    <t>Bagby 2008</t>
  </si>
  <si>
    <t>16-20</t>
  </si>
  <si>
    <t>Any AD</t>
  </si>
  <si>
    <t xml:space="preserve">Results taken from two trials </t>
  </si>
  <si>
    <t>"16 to 20 sessions of treatment. The decision to extend therapy beyond 16 weeks was implemented if treatment remission was not achieved at 16 weeks. If remission was not achieved by 20 weeks, treatment was terminated. Greenberger and Padesky's Mind Over Mood manual was used to guide treatment in tRial A and the protocol developed by Beck et al was used in Trial B. "</t>
  </si>
  <si>
    <t>"Master's and doctoral level psychologists trained in CBT served as the therapists"</t>
  </si>
  <si>
    <t>"Treated for 16-20 weeks with one of several SSRIs using standardized protocols for initial dosing and adjustment in dose level, if necessary. The specific antidepressant chosen was left to the discretion of the treating psychiatrist. Those unable to continue with the prescribed medication owing to side effects and (or) lack of response were prescribed another medication only during the first 2 weeks of the protocol. The medications and the corresponding dosages were: bupropion 150-300mg, citalopram 20-80mg, fluoxetine 20-60mg, paroxetine 20-40mg, phenelizine 60-90mg, venlafaxine 75-225mg. "</t>
  </si>
  <si>
    <t>Interpersonal therapy arm of Trial A - as data not reported</t>
  </si>
  <si>
    <t>171 Trial A,  160 Trial B</t>
  </si>
  <si>
    <t>Aged between 18 and 70 years; minimum of 8 years of education; verbal fluency in English; capacity to give written informed consent; meet the diagnostic criteria for a DSM-IV major depressive episode, assessed with the Structured Clinical Interview for DSM-IV, Axis I Disorders, Version 2.0-Patient Version; and willing to be randomized.</t>
  </si>
  <si>
    <t>Presence or history of bipolar disorder, psychotic disorders, or substance use disorders; presence of borderline or antisocial personality disorder, as assessed by the SCID-II; current treatment with antidepressant medication or previous treatment with electroconvulsive therapy; or concurrent active medical illness.</t>
  </si>
  <si>
    <t>38.10 (SD12.21) combined trials A and B</t>
  </si>
  <si>
    <t>111/173, 64%</t>
  </si>
  <si>
    <t>"predominantly caucasian"</t>
  </si>
  <si>
    <t>"we first compared the patients in Trial A and Trial B across numerous demographic and clinicial variables. There were no significant differences across the 2 trials in the proportion of completers compared to non completers…Trial A were older than Trial B (p=0.002)". Pretreatment HDRS mean 18.69 (SD3.72)</t>
  </si>
  <si>
    <t>16-20 weeks</t>
  </si>
  <si>
    <t>No description of analysis used. Drop outs overall were 101/331 (30.5%), for CBT (41/146, 28%) and PHT (60/129, 46.5%)</t>
  </si>
  <si>
    <t>HAMD and HEO</t>
  </si>
  <si>
    <t>"Measures: Hamilton Depression Rating Scale… Revised HEO Personality Inventory."</t>
  </si>
  <si>
    <t>Authors had funding and awards from the Montario Mental Health Foundation and Canadian Institute of Health Research</t>
  </si>
  <si>
    <t>Study was supported by operating grants from the Ontario Mental Health Foundation, the Canadian Institute of Health Research and in part the National Institute on Aging/National Institute of Health (US) Intramural Research program.</t>
  </si>
  <si>
    <t>R M Bagby, L C Quilty, Z V Segal, C C McBride, S H Kennedy, P T Costa</t>
  </si>
  <si>
    <t>Bedi 2000</t>
  </si>
  <si>
    <t>Non randomised arms (two arms)</t>
  </si>
  <si>
    <t>Aged between 18 and 70 years and meet the Research Diagnostic Criteria (RDC) for major depression (Spitzer et al 1978) as assessed by the GP</t>
  </si>
  <si>
    <t>Psychosis, postnatal depression, a recent bereavement, comorbid drug/alcohol misuse or were actively suicidal.</t>
  </si>
  <si>
    <t>Research Diagnostic Criteria (RDC) for major depression</t>
  </si>
  <si>
    <t>37.8 (SD 11.5) years</t>
  </si>
  <si>
    <t>General practitioner severity rating: mild 22%, moderate 63%, severe 11%</t>
  </si>
  <si>
    <t xml:space="preserve">Age of onset mean 30.3 (SD 11.8), family history of depression 47%, </t>
  </si>
  <si>
    <t>"block randomisation in blocks of size 4 stratified by practice. The randomisation schedule was held centrally and allocation was made by telephone"</t>
  </si>
  <si>
    <t>"randomisation schedule was held centrally and allocation was made by telephone"</t>
  </si>
  <si>
    <t>Available case analysis, "sensitivity analysis, replacing missing outcomes by success or failure to determine its effect".</t>
  </si>
  <si>
    <t>The NHS Executive, Trent, funded the study</t>
  </si>
  <si>
    <t>Najot Bedi, Clair Chilvers, Richard Churchill, Michael Dewey, Conor Duggan, Katherine Fielding, Virginia Gretton, Paul Miller, Glynn Harrison, Alan Lee and Idris Williams</t>
  </si>
  <si>
    <t>Mixed severity population. 74% moderate or severe.</t>
  </si>
  <si>
    <t>"treatment with a choice of one of three antidepressants given at adequate dose and continued for at least 4-6 months after the individual responded. This was only a guide and there was no obligation for the GP to follow this regimen".</t>
  </si>
  <si>
    <t>Not described, assumed individual</t>
  </si>
  <si>
    <t>"recommended number of counselling sessions was six and this had to be adhered to except under exceptional circumstances".</t>
  </si>
  <si>
    <t>"counsellors with a least 2000 hours of supervised experience or counsellors who were already attached to primary care teams".</t>
  </si>
  <si>
    <t>Counselling (any type)</t>
  </si>
  <si>
    <t>Blackburn 1997</t>
  </si>
  <si>
    <t>Referral &amp; screening</t>
  </si>
  <si>
    <t>age 18-65, a diagnosis of primary major unipolar depression (RDC, Spitzer et al, 1978), non psychotic and a score of at least 16 on the HRSD. The current episode had to be least a second episode of major depression.</t>
  </si>
  <si>
    <t>Patients with another primary axis I disorder, organic brain damage, a history of bipolar illness, alcohol or drug misuse, or who could not be prescribed antidepressant medication for medical reasons were excluded.</t>
  </si>
  <si>
    <t>ADM to ADM 40.1 (12.7), ADM to CT 37.8 (13.1), CT to CT 39.6 (12.0)</t>
  </si>
  <si>
    <t>ADM to ADM 17/26 (65%), ADM to CT 17/22 (77%), CT to CT 14/27 (52%)</t>
  </si>
  <si>
    <t>ADM to ADM 3.2 (2.2), ADM to CT 4.1 (3.4), CT to CT 3.0 (1.4)</t>
  </si>
  <si>
    <t>Number of hospitalizations ADM to ADM 0.8 (2.3) range 0-10, ADM to CT 0.7 (0.9) range 0-3, CT to CT 0.4 (0.7), range 0-2, duration of index episode ADM to ADM 6.9 (1.3), ADM to CT 7.0 (1.4), CT to CT 6.8 (1.4), suicidal attempts ADM to ADM 0.9 (1.9) range 0-9, ADM to CT 0.4 (0.7) range 0-2, CT to CT 0.4 (0.7) range 0-3</t>
  </si>
  <si>
    <t>16 weeks acute + 2 years maintenance</t>
  </si>
  <si>
    <t>"randomly allocated to treatment according to a stratified model which included definite endogenous or nonendogenous depression (NDI), gender, age (three levels 18-33, 34-49, 50-65), number of episodes (three levels: 2,3, and 4 or more) and severity HRSD (&lt;20, ≧20)"</t>
  </si>
  <si>
    <t>No information reported</t>
  </si>
  <si>
    <t>HRSD and BDI. Post hoc definition of response (only described in the results section). Also gives results by severity of depression stratification- post hoc.</t>
  </si>
  <si>
    <t>"Only  measures relating to level of depression will be analysed, that is the HRSD and Beck Depression Inventory (BDI)". Unclear if more were on the original protocol and only these two outcomes were reported here?</t>
  </si>
  <si>
    <t xml:space="preserve">a grant from the Scottish Home and Health Department. </t>
  </si>
  <si>
    <t>I M Blackburn, R G Moore</t>
  </si>
  <si>
    <t>consultants in charge or general practitionser (GPs) were free to prescribe any antidepressant of their choice or to switch medication during treatment, as long as the antidepressant was prescribed at or above therapeutic doses during the acute phase of treatment (the equivalent of 100mg daily of amitriptyline for tricyclics, 45mg daily of phenelzine for monoamine oxidase inhibitors and 20mg daily of fluoxetine for selective serotonin reuptake inhibitors (SSRIs). "During the follow up phase, the maintenance dose of medication was left to the discretion of the doctor in charge, but again had to be above recognised maintenance doses (50mg/day amitriptyline for tricyclics, 30mg/day phenelzine for monoamine oxidase inhibitors and 20mg/day fluoxetine for SSRIs".</t>
  </si>
  <si>
    <t>"Patients receiving medication were seen at outpatient clinics by their consultants or registrars or by their GPs about every three weeks for half an hour or more to monitor their medication and for general support."</t>
  </si>
  <si>
    <t>"consultants in charge or general practitionser (GPs) were free to prescribe any antidepressant of their choice or to switch medication during treatment, as long as the antidepressant was prescribed at or above therapeutic doses during the acute phase of treatment (the equivalent of 100mg daily of amitriptyline for tricyclics, 45mg daily of phenelzine for monoamine oxidase inhibitors and 20mg daily of fluoxetine for selective serotonin reuptake inhibitors (SSRIs)." CT administered by one of two therapists.  Maintance CT saw their therpist three times in the first months, twice in the second month and monthly therafter.</t>
  </si>
  <si>
    <t>CT administered by one of two therapists. CT typically was once a week, with a minority of patients being seen 2/wk. Maintance CT saw their therpist three times in the first months, twice in the second month and monthly therafter.</t>
  </si>
  <si>
    <t>Miranda 2003</t>
  </si>
  <si>
    <t>buproprion</t>
  </si>
  <si>
    <t>bereavement, positive for current alcohol or drug problems, being pregnant or planning to become pregnant within the next 6 months, current breastfeeding, or current mental health care</t>
  </si>
  <si>
    <t>29.3 (7.9)</t>
  </si>
  <si>
    <t>the population was female only</t>
  </si>
  <si>
    <t>"The clinicians were unaware of a participant's random assignment until the end of the interview, at which time the computer-generated random treatment assignment was revealed by the interviewer telephoning a newly recorded message"</t>
  </si>
  <si>
    <t>The clinicians were unaware of a participant's random assignment until the end of the interview</t>
  </si>
  <si>
    <t>Telephone interviewers were blinded to random assignment of the participants</t>
  </si>
  <si>
    <t>ITT (multiple and Bayesian bootstrap imputations)</t>
  </si>
  <si>
    <t>Depressive symptom improvement, improvement of instrumental and social functioning</t>
  </si>
  <si>
    <t>Overall groups are balanced regarding baseline characteristics</t>
  </si>
  <si>
    <t>Siddique, J., et al. (2012) Comparative effectiveness of medication versus cognitive-behavioral therapy in a randomized controlled trial of low-income young minority women with depression. Journal of consulting and clinical psychology 80, 995-1006</t>
  </si>
  <si>
    <t>trial of paroxetine switched to bupropion, if lack of response</t>
  </si>
  <si>
    <t xml:space="preserve"> dose was 10 to 50 mg daily with a mean dose of 30 mg</t>
  </si>
  <si>
    <t>administered by a primary care nurse practitioner in consultation with a psychiatrist; up to 4 education meetings to help participants decide about initiating treatment; observed in person every 2 weeks until a stable dose was achieved, and then every 4 weeks thereafter</t>
  </si>
  <si>
    <t xml:space="preserve">Mixed </t>
  </si>
  <si>
    <t>conducted by a psychologist; up to 4 education meetings to help participants decide about initiating treatment; 8 weekly sessions, either in group or individually; an additional 8-week treatment was offered if scale scores not improved</t>
  </si>
  <si>
    <t>one clinician</t>
  </si>
  <si>
    <t>Paroxetine or buproprion</t>
  </si>
  <si>
    <t>Mohr 2012</t>
  </si>
  <si>
    <t>&gt;=18 years, meeting criteria for major depressive disorder, HAMD score &gt;=16, could speak and read English, able to participate in face-to-face or telephone therapy</t>
  </si>
  <si>
    <t>visual or hearing impairments that would prevent participation; met diagnostic criteria for a severe psychiatric disorder (eg, bipolar disorder, psychotic disorders) or depression of organic etiology (eg. hypothyroidism) for which psychotherapy would be inappropriate; reported alcohol or substance abuse severe enough that 2 psychologists agreed psychotherapy would be inappropriate; met criteria for dementia by scoring less than 25 on the Telephone Interview for Cognitive Status; exhibited severe suicidality, including a plan and intent or a suicide attempt in the past 5 years; were receiving or planning to receive individual psychotherapy; or had initiated antidepressant pharmacotherapy in the previous 10 days</t>
  </si>
  <si>
    <t>Face-to-face CBT: 47.5 years (SD13.5)
Telephone CBT: 47.8 years (SD12.6)</t>
  </si>
  <si>
    <t>Face-to-face CBT: 78.4% female
Telephone CBT: 76.7% female</t>
  </si>
  <si>
    <t>Face-to-face CBT: 24.0% African American, 65.3% White, 8.0% &gt;1 race, 2.7% other
Telephone CBT: 24.3% African American, 60.1% White, 12.2% &gt;1 race, 3.4% other</t>
  </si>
  <si>
    <t>Face-to-face CBT: 34.6% receiving active dose of antidepressant medication
Telephone CBT: 34.6% receiving active dose of antidepressant medication</t>
  </si>
  <si>
    <t>18 weeks intervention, 3 and 6 months FU</t>
  </si>
  <si>
    <t>"An independent statistician used computer-generated randomization with a 1:1 ratio, stratified by antidepressant status and therapist, with block size of 4 within each stratum. To prevent allocation bias, randomization was conducted after entry criteria were confirmed."</t>
  </si>
  <si>
    <t>"Clinical evaluators, who were masked to treatment assignment, enrolled and evaluated participants; if they became unmasked, participants were reassigned to another masked evaluator."</t>
  </si>
  <si>
    <t>NCT00498706</t>
  </si>
  <si>
    <t>HAMD, PHQ-9, adherence, Mini International Neuropsychiatric Interview</t>
  </si>
  <si>
    <t>Primary outcome was adherence; other assessments at baseline, post-intervention, 3 months and 6 months</t>
  </si>
  <si>
    <t>Mohr, D. C., et al. (2012) Effect of telephone-administered vs face-to-face cognitive behavioral therapy on adherence to therapy and depression outcomes among primary care patients: a randomized trial. Jama 307, 2278-2285</t>
  </si>
  <si>
    <t>Same CBT protocol for both interventions; 18 45-minute sessions: 2 sessions weekly for the first 2 weeks, followed by 12 weekly sessions, with 2 final booster sessions during 4 weeks. All participants received a patient workbook that included 8 chapters covering CBT concepts, including behavioural activation, cognitive restructuring, and social support, along with 5 optional modules that covered common comorbidities and treatment content, including anxiety and worry, relaxation training, communication and assertiveness training, anger management, and insomnia.</t>
  </si>
  <si>
    <t>9 therapists (PhD level psychologists), received 2 days of initial training and weekly supervised training</t>
  </si>
  <si>
    <t>Same CBT protocol for both interventions; telephone calls inititaed by therapists; 18 45-minute sessions: 2 sessions weekly for the first 2 weeks, followed by 12 weekly sessions, with 2 final booster sessions during 4 weeks. All participants received a patient workbook that included 8 chapters covering CBT concepts, including behavioural activation, cognitive restructuring, and social support, along with 5 optional modules that covered common comorbidities and treatment content, including anxiety and worry, relaxation training, communication and assertiveness training, anger management, and insomnia.</t>
  </si>
  <si>
    <t>Molenaar 2011</t>
  </si>
  <si>
    <t>aged 18 to 60 years; DSM-IV major depressive disorder, HAMD &gt;=14, written informed consent</t>
  </si>
  <si>
    <t xml:space="preserve">Mental disorder due to a medical condition; drug abuse; psychotic and/or dissociative disorder; patient considered not reliable enough to participate in a clinical trial; serious communicative problem; participation physically impractical; contraindications to antidepressants; considered ‘too ill’ by the psychiatrist (e.g., antidepressants need to be started immediately) and/or ‘too suicidal’ (e.g., hospitalization is unavoidable) to participate in a clinical trial. </t>
  </si>
  <si>
    <t>30.1% 19 to 29 years, 28.2% 30 to 39 years, 27.2% 40 to 49 years, 14.6% 50 to 59 years</t>
  </si>
  <si>
    <t>8 sessions: 61.2% female
16 sessions: 70.4% female, total study group: 66% female
16 sessions: 70.4% female</t>
  </si>
  <si>
    <t>8 sessions: 72.9% no depression episode within past 5 years, 25.0% 1 or 2, 2.1% &gt;=3; 16 sessions: 72.9% no depression episode within previous five years, 25% 1 or 2, 2.1% &gt;=3; total study group: 69.7% no depression episode within previous five years, 27.3% 1 or 2, 3.0% &gt;=3
16 sessions: 66.7% no depression episode within past 5 years, 29.4% 1 or 2, 3.9% &gt;=3</t>
  </si>
  <si>
    <t>8 sessions: 25.0% on medication 3 months before study; 16 sessions: 19.2% on medication 3 months before study; total study population: 22.0% on medication 3 months before study 
16 sessions: 19.2% on medication 3 months before study</t>
  </si>
  <si>
    <t>8 sessions: duration of present episode &lt;1 year in 60.4%, 1-2 years in 16.7%, &gt;2 years in 22.9%; 16 sessions: duration of present episode &lt; 1 year 53.8%, 1-2 years 34.6%, &gt; 2 years 11.5%; total study population: duration of present episode &lt; 1 year 57.0%, 1-2 years 26.0%, &gt; 2 years 17.0%
16 sessions: duration of present episode &lt;1 year in 53.8%, 1-2 years in 34.6%, &gt;2 years in 11.5%</t>
  </si>
  <si>
    <t>"The patients were randomized using computer-generated blockrandomization. Four blocks were formed, defined by sex and age (&lt;40 and ≥40). The patients were allocated randomly to either CoT-8 or CoT-16, whereby combined therapy consisted psychotherapy plus pharmacotherapy."</t>
  </si>
  <si>
    <t>"Outcome analysis was performed on both the completers sample (observed data) and on a dataset on which Last Observation Carried Forward (LOCF) was applied."
8 sessions: 49 allocated, 4 refused intervention, 6 lost to FU, 7 discontinued intervention, 32 completers (65.3%)
16 sessions: 54 allocated, 9 refused intervention, 8 lost to FU, 7 discontinued intervention, 30 completers (55.6%)</t>
  </si>
  <si>
    <t>HDRS, Groningen Social Disability Schedule, CGI-S, SCL-90 depression subscale, QLDS</t>
  </si>
  <si>
    <t>Primary outcome was social functioning on Groningen Social Disability Schedule; assessments at baseline and 24 weeks. Also assessed was severity of depression. To assess this, the HDRS, SCL-90 depression
subscale, QLDS, and CGI-S were used.</t>
  </si>
  <si>
    <t>More randomised patients in 16 sessions group had psychiatric treatment durig present episode (but not in per protocol groups); company sponsor but medication was the same in both groups</t>
  </si>
  <si>
    <t>Molenaar, P. J., et al. (2011) Is there a dose-effect relationship between the number of psychotherapy sessions and improvement of social functioning? British journal of clinical psychology 50, 268-282</t>
  </si>
  <si>
    <t>8 sessions of psychodynamic supportive psychotherapy; weekly sessions lasting 45 mins; manual-based, focus on affective, behavioural and cognitive aspects of relationships
Pharmacotherapy: initiated 2 weeks before psychotherapy, psychiatrists had 7 appointments of 15 minutes each with the patient, the first 4 appointments fortnightly, the last 3 monthly (unless a change of medication was required), providing pharmacotherapy and clinical management. The latter consisted of education about the disorder, discussing effects and side-effects of medication, motivating the patient to
comply with the medication regimen, and providing practical and emotional support. Treatment was started with fluoxetine, a selective serotonin reuptake inhibitor. In case of intolerance or inefficacy, a switch was made to a tricyclic antidepressant, nortriptyline. The third step consisted of mirtazapine, a NaSSA. If the patient responded to none of these three types of medication, or had intolerable side-effects on each of them, pharmacotherapy drop-out was concluded.</t>
  </si>
  <si>
    <t>7 fully trained psychotherapists (at least 5 years of experience in psychoanalytic supportive therapy); different psychiatrists for pharmacotherapy</t>
  </si>
  <si>
    <t>16 sessions of psychodynamic supportive psychotherapy; 8 weekly sessions lasting 45 mins, then 8 sessions at 2 week intervals; manual-based, focus on affective, behavioural and cognitive aspects of relationships
Pharmacotherapy: initiated 2 weeks before psychotherapy, psychiatrists had 7 appointments of 15 minutes each with the patient, the first 4 appointments fortnightly, the last 3 monthly (unless a change of medication was required), providing pharmacotherapy and clinical management. The latter consisted of education about the disorder, discussing effects and side-effects of medication, motivating the patient to
comply with the medication regimen, and providing practical and emotional support. Treatment was started with fluoxetine, a selective serotonin reuptake inhibitor. In case of intolerance or inefficacy, a switch was made to a tricyclic antidepressant, nortriptyline. The third step consisted of mirtazapine, a NaSSA. If the patient responded to none of these three types of medication, or had intolerable side-effects on each of them, pharmacotherapy drop-out was concluded.</t>
  </si>
  <si>
    <t>Short-term psychodynamic psychotherapy individual + Any AD</t>
  </si>
  <si>
    <t>1) age 60 years or older; 2) a current diagnosis of major depressive disorder (MDD) as determined by the Research Diagnostic Criteria (RDC) applied to the Schedule for Affective Disorders and Schizophrenia (SADS);
3) a score of 14 or greater on the Ham-D; 4) a score of 16 or greater on the BDI; 5) a score of 26 or greater on the Mini-Mental State Exam</t>
  </si>
  <si>
    <t>1) medical or psychiatric contraindications; 2) no evidence of serious alcohol abuse; 3) evidence of a psychotic disorder; 4) evidence of bipolar disorder; 5) immediate suicide risk; 6) taking another medication for the treatment of depression; and 7) no adequate transportation to reach the outpatient clinic</t>
  </si>
  <si>
    <t xml:space="preserve">CBT alone: 66.5 (SD5.1), Desipramine: 66.8 (SD6.2)
Combined CBT/Desipramine: 67.2 (SD6.4)
</t>
  </si>
  <si>
    <t>CBT alone: 67.7% female, Desipramine: 63.6% female
Combined CBT/Desipramine: 69.4% female</t>
  </si>
  <si>
    <t>No antidepressants (inclusion criterion)</t>
  </si>
  <si>
    <t>3-4 months</t>
  </si>
  <si>
    <t>"Patients were assigned randomly to receive treatment with either Desipramine-Alone, CBT-Alone, or a Combination of the two (Desipramine + CBT)."</t>
  </si>
  <si>
    <t>Growth modelling</t>
  </si>
  <si>
    <t>"In contrast to traditional analytic methods, such as endpoint analysis and multivariate repeated-measures analysis, growth modellng permits the number and spacing of assessments to vary across subjects. Patients who missed some evaluation points or who discontinued treatment are still considered in the analyses. [...] Since all 100 study subjects who entered treatment had completed some outcome measurements both before and during treatment, we were able (with this statistical method) to include all data collected on these patients whether or not they completed the full trial."
102 randomised, 2 dropped out before starting treatment, 31 discontinued (34% in desipramine alone group, 23% from CBT alone, 33% from combined group)</t>
  </si>
  <si>
    <t>HAM-D, BDI-SF</t>
  </si>
  <si>
    <t>"The BDI-SF was collected at each subsequent treatment session, including termination, whereas HAM-D observer ratings were collected at every other session. When patients discontinued treatment, BDI and HAM-D ratings were obtained within 10 days of termination. On the rare occasions when patients were unable to complete HAM-D ratings at a scheduled visit, these ratings were obtained at the patient’s next appointment."</t>
  </si>
  <si>
    <t>National Institute of Mental Health; desipramine provided by Merrill-Dow Chemical</t>
  </si>
  <si>
    <t>Thompson,L.W.; Coon,D.W.; Gallagher-Thompson,D.; Sommer,B.R.; Koin,D. Comparison of desipramine and cognitive/behavioral therapy in the treatment of elderly outpatients with mild-to-moderate depression. American Journal of Geriatric Psychiatry 2001;9(3):225-240.</t>
  </si>
  <si>
    <t>The CBT-Alone condition followed the conceptual model and treatment programme developed by Beck et al., with specific modifications for older individuals. These involved strategies to facilitate learning, such as repeated presentation of information using different modalities, slower rates of presentation, greater use of practice, and so forth, along with greater use of structure and modeling behavior. Patients were taught to identify, monitor, and ultimately challenge negative cognitions about themselves or their situations and then to develop more adaptive and flexible cognitions in their stead. Where appropriate, emphasis was also placed on teaching patients to monitor and increase daily pleasant events in their lives by use of behavioral treatment procedures. Each session lasted for 50 to 60 minutes and followed a structured manual  eveloped specifically for this research program.</t>
  </si>
  <si>
    <t>8 clinical psychologists (4 men, 4 women) were therapists in the CBT-Alone condition. All therapists had at least 1 year of experience in working with geriatric patients who evidenced psychiatric symptoms.</t>
  </si>
  <si>
    <t>Patients in all three treatment conditions were seen for 16 to 20 sessions over a 3- to 4-month period. During the first 4 weeks, they were seen twice per week, and then once per week for the next 8 to 12 weeks.
Desipramine group: patients seen individually for approximately 30 minutes per session. Each session began with a brief inquiry about the patient’s current level of distress. Doctors stressed importantce of medication, reviewed symptoms and side effects; discussion of medication regimen to be followed until the next session.
Desipramine started at 10 mg and gradually increased depending on side effects and patients' willingness to tolerate them; mean stable dose of desipramine in this study was 90+/-63 mg</t>
  </si>
  <si>
    <t>6 psychiatrists (3 women, 3 men) with a primary interest in geriatrics and geropsychiatry participated as therapists, all had received specialized training in geriatrics and geriatric psychiatry; specialised physician available to be consulted re managing side effects of medication</t>
  </si>
  <si>
    <t>In the Combined condition, patients saw both a psychiatrist and a cognitive-behavioural therapist in two separate contacts for each of the 16-20 therapeutic sessions. Drug and CBT contacts were conducted back-to-back, or if necessary on two consecutive days. In the drug administration component of this condition, the psychiatrist completed a brief (approximately 15 minutes) review of symptoms and a check on medication usage. Any issues besides concerns about side effects or questions about medication that arose during this time were deferred until the next CBT contact. In the CBT component, the therapist followed the protocol described in the CBT-Alone condition.</t>
  </si>
  <si>
    <t>As before</t>
  </si>
  <si>
    <t>CBT individual (over 15 sessions) + desipramine</t>
  </si>
  <si>
    <t>Hopko 2003</t>
  </si>
  <si>
    <t>100% (tricyclic antidepressants or SSRIs)</t>
  </si>
  <si>
    <t>14 days</t>
  </si>
  <si>
    <t>Dekker 2008</t>
  </si>
  <si>
    <t>DeJonghe 2004</t>
  </si>
  <si>
    <t>McClelland 1979</t>
  </si>
  <si>
    <t>McClelland HA, Kerr TA., Stephens DA, Howell RW. The comparative antidepressant value of lofepramine and amitriptyline. Results of a controlled trial with comments on the scales used. Acta Psychiatrica Scandinavica 1979;60:190-198.</t>
  </si>
  <si>
    <t>Moller HJ, Gallinat J, Hegerl U, et a. Double-blind, multicenter comparative study of sertraline and amitriptyline in hospitalized patients with major depression. Pharmacopsychiatry 1998;31:170-177.</t>
  </si>
  <si>
    <t>Moller 1998</t>
  </si>
  <si>
    <t>DE, HU, CZ</t>
  </si>
  <si>
    <t>2 week placebo washout, 6 week trial</t>
  </si>
  <si>
    <t>Shamsaei 2008</t>
  </si>
  <si>
    <t>Shamsaei F, Rahimi A, Zarabian MK et al. Efficacy of pharmacotherapy and cognitive therapy, alone and in combination in major depressive disorder. Hong Kong J Psychiatry 2008;18:76-80.</t>
  </si>
  <si>
    <t>Handsearch (Cuipers 2014 SR)</t>
  </si>
  <si>
    <t>Beeber 2010</t>
  </si>
  <si>
    <t>HIRED-MAP</t>
  </si>
  <si>
    <t>Beeber LS, Holditch-Davis D, Perreira K, Schwartz TA, Lewis V, Blanchard H, et al. Short-term in-home intervention reduces depressive symptoms in Early Head Start Latina mothers of infants and toddlers. Research in Nursing &amp; Health. 2010;33(1):60-76.</t>
  </si>
  <si>
    <t>22 weeks</t>
  </si>
  <si>
    <t>Handsearch (Koeser 2015 SR)</t>
  </si>
  <si>
    <t>Kennedy 2007</t>
  </si>
  <si>
    <t>Kennedy, S. H., Konarski, J. Z., Segal, Z. V., Lau, M. A., Bieling, P. J., McIntyre, R. S. &amp; Mayberg, H. S. (2007). Differences in brain glucose metabolism between responders to CBT and venlafaxine in a 16-week randomized controlled trial. Am J Psychiatry 164, 778-88.</t>
  </si>
  <si>
    <t>McKnight 1992</t>
  </si>
  <si>
    <t>McKnight, D. L., Nelson-Gray, R. O. &amp; Barnhill, J. (1992). Dexamethasone suppression test and response to cognitive therapy and antidepressant medication. Behavior Therapy 23, 99-111.</t>
  </si>
  <si>
    <t>Amitriptyline or desipramine</t>
  </si>
  <si>
    <t>Ho 2014</t>
  </si>
  <si>
    <t>Ho, C. W. H., et al. (2014). "Effect of aerobic exercise training on chinese population with mild to moderate depression in Hong Kong." Rehabilitation research and practice 2014: 627376.</t>
  </si>
  <si>
    <t>Handsearch (Cochrane 2016 exercise update)</t>
  </si>
  <si>
    <t>Schuch 2015</t>
  </si>
  <si>
    <t>Schuch, F. B., et al. (2015). "Exercise and severe major depression: Effect on symptom severity and quality of life at discharge in an inpatient cohort." Journal of psychiatric research 61: 25-32.</t>
  </si>
  <si>
    <t>Unclear; data collected at 2 weeks and discharge</t>
  </si>
  <si>
    <t>De Jonghe FE, Kool S, Van Aalst G, Dekker J, Peen J. Combining psychotherapy and antidepressants in the treatment of depression. Journal of Affective disorders. 2001 May 31;64(2):217-29.</t>
  </si>
  <si>
    <t>DeJonghe 2001</t>
  </si>
  <si>
    <t>Maina 2010</t>
  </si>
  <si>
    <t>Maina G, Rosso G, Rigardetto S, Chiadò Piat S, Bogetto F. No effect of adding brief dynamic therapy to pharmacotherapy in the treatment of obsessive-compulsive disorder with concurrent major depression. Psychotherapy and psychosomatics. 2010 Jul 9;79(5):295-302.</t>
  </si>
  <si>
    <t>Short-term psychodynamic psychotherapy individual + fluvoxamine or sertraline</t>
  </si>
  <si>
    <t>Fluvoxamine or sertraline</t>
  </si>
  <si>
    <t>CBT individual (under 15 sessions) + citalopram</t>
  </si>
  <si>
    <t>2 week washout, 12 months</t>
  </si>
  <si>
    <t>Chaudhry 1998</t>
  </si>
  <si>
    <t>2009 GL</t>
  </si>
  <si>
    <t>Chaudhry, H. R., Najam, N., &amp; Naqvi, A. (1998). The value of amineptine in depressed patients treated with cognitive behavioural psychotherapy. Human Psychopharmacology, 13, 419-424.</t>
  </si>
  <si>
    <t>CBT individual (under 15 sessions) + Pill placebo</t>
  </si>
  <si>
    <t>Burnand 2002</t>
  </si>
  <si>
    <t>Burnand Y, Andreoli A, Kolatte E, Venturini A, Rosset N. Psychodynamic psychotherapy and clomipramine in the treatment of major depression. Psychiatric Services 2002;53(5):585-590.</t>
  </si>
  <si>
    <t>Clomipramine</t>
  </si>
  <si>
    <t>Pill Placebo</t>
  </si>
  <si>
    <t>Menchetti 2014</t>
  </si>
  <si>
    <t>Setraline or citalopram</t>
  </si>
  <si>
    <t>Menchetti M, Rucci P, Bortolotti B, Bombi A, Scocco P, Kraemer HC, Berardi D. Moderators of remission with interpersonal counselling or drug treatment in primary care patients with depression: randomised controlled trial. The British Journal of Psychiatry. 2013 Nov 22:bjp-p.</t>
  </si>
  <si>
    <t>Diagnosticriteria</t>
  </si>
  <si>
    <t>Age 55 -85 years with history of subclinical or major depressive disorder</t>
  </si>
  <si>
    <t>Cognitived impairment, schizophrenia, dutch language incompetency</t>
  </si>
  <si>
    <t>Subclinical or major</t>
  </si>
  <si>
    <t>64.2 (7.2) years</t>
  </si>
  <si>
    <t>Female= 69%</t>
  </si>
  <si>
    <t xml:space="preserve">Haringsma R, Engels GI, Cuijpers P, Spinhoven P. Effectiveness of the Coping With Depression (CWD) course for older adults provided by the community-based mental health care system in the Netherlands: a randomized controlled field trial. Int Psychogeriatr. 2006 Jun;18(2):307-25. </t>
  </si>
  <si>
    <t>Age 18-65 with major depression</t>
  </si>
  <si>
    <t>Other psychiatric disorder, receiving antipsychiatric medication or substance abuse</t>
  </si>
  <si>
    <t>13 or more on HAMD-17</t>
  </si>
  <si>
    <t>Problem solving 37.3 (12.8), Amitriptyline 37.2 (11.4), Placebo 37.0 (10.4)</t>
  </si>
  <si>
    <t>Problem solving 83.3%, Amitriptyline 77.4%, Placebo 70.0%</t>
  </si>
  <si>
    <t xml:space="preserve">Mynors-Wallis LM, Gath DH, Lloyd-Thomas AR, Tomlinson D. Randomised controlled trial comparing problem solving treatment with amitriptyline and placebo for major depression in primary care. BMJ. 1995 Feb 18;310(6977):441-5. </t>
  </si>
  <si>
    <t>Couples with marital discord and wife meeting criteria for major depression and/or dysthymia</t>
  </si>
  <si>
    <t>Other psychiatric disorder, receiving antipsychiatric medication or one of spouse has decided to terminate relationship</t>
  </si>
  <si>
    <t>DSM III &amp;BDI</t>
  </si>
  <si>
    <t>BDI of 14 or more</t>
  </si>
  <si>
    <t>Wife 39.1, Husband 42.3 years</t>
  </si>
  <si>
    <t>NIMH Grant, USA</t>
  </si>
  <si>
    <t>Beach SR, O'Leary KD. Treating depression in the context of marital discord: Outcome and predictors of response of marital therapy versus cognitive therapy. Behavior therapy. 1992 Sep 1;23(4):507-28.</t>
  </si>
  <si>
    <t>Media and personal information of psychotherapist</t>
  </si>
  <si>
    <t>Couple with at least one partner with major depressive disorder</t>
  </si>
  <si>
    <t>DSM IV for MDD</t>
  </si>
  <si>
    <t>CBT 44.4 (11.3), IPT 47.3 (10.6), COCT 44.6 (10.2)</t>
  </si>
  <si>
    <t>CBT 65%, IPT 60%), COCT 50%</t>
  </si>
  <si>
    <t>Atleast one episode: CBT 38.5%, IPT 71.4%, COCT 46.2%</t>
  </si>
  <si>
    <t>Swiss National Science Foundation</t>
  </si>
  <si>
    <t xml:space="preserve">Bodenmann G, Plancherel B, Beach SR, Widmer K, Gabriel B, Meuwly N, Charvoz L, Hautzinger M, Schramm E. Effects of coping-oriented couples therapy on depression: a randomized clinical trial. J Consult Clin Psychol. 2008 Dec;76(6):944-54.  </t>
  </si>
  <si>
    <t>All male and female with  major depression</t>
  </si>
  <si>
    <t>undergoing treatment for depression, not understanding Dutch language, severe cognitive impairment</t>
  </si>
  <si>
    <t>PRIME-MD</t>
  </si>
  <si>
    <t>PRIME- MD positive</t>
  </si>
  <si>
    <t>Interpersonal psychotherapy 70%, TAU 69%</t>
  </si>
  <si>
    <t>Interpersonal psychotherapy 68.4 (8.1), TAU 67.5 (9.2)</t>
  </si>
  <si>
    <t>3 or more episodes: Interpersonal psychotherapy 43%, TAU 43%</t>
  </si>
  <si>
    <t xml:space="preserve">The Netherlands Organization for Health Research and Development </t>
  </si>
  <si>
    <t>van Schaik A, van Marwijk H, Adèr H, van Dyck R, de Haan M, Penninx B, van der Kooij K, van Hout H, Beekman A. Interpersonal psychotherapy for elderly patients in primary care. Am J Geriatr Psychiatry. 2006 Sep;14(9):777-86</t>
  </si>
  <si>
    <t>Other co morbid diagnosis</t>
  </si>
  <si>
    <t>Female 69%</t>
  </si>
  <si>
    <t>Dysthymia 6%</t>
  </si>
  <si>
    <t>arshall MB, Zuroff DC, McBride C, Bagby RM. Self-criticism predicts differential response to treatment for major depression. J Clin Psychol. 2008 Mar;64(3):231-44</t>
  </si>
  <si>
    <t>Female with major depressive disorder with their school age children receiving psychiatric treatment from pediatric mental healht clinic</t>
  </si>
  <si>
    <t xml:space="preserve">Not currently living with child, serious risk for child abuse or neglect, substance abuse within last 6 months, or any other unstable medical conditions </t>
  </si>
  <si>
    <t>IPt: 41.6 (8.7), TAU: mean=44.2(7.6)</t>
  </si>
  <si>
    <t xml:space="preserve">Median &amp; Range: IPT 2 (1-4), TAU 2 (1-6) </t>
  </si>
  <si>
    <t>Median and range for duration of current episode: IPT 52 weeks ( range 7-184), Tau 37 (4-361)</t>
  </si>
  <si>
    <t>Swartz HA, Frank E, Zuckoff A, Cyranowski JM, Houck PR, Cheng Y, Fleming MA, Grote NK, Brent DA, Shear MK. Brief interpersonal psychotherapy for depressed mothers whose children are receiving psychiatric treatment. Am J Psychiatry. 2008;165(9):1155-62</t>
  </si>
  <si>
    <t>Age 18-70 years, depressed for more than 6 months and is motivated to take part</t>
  </si>
  <si>
    <t>If only anxiety, had chornic depression of more than 5 years, difficult patients, substance abuse, had seen a counselor in last 6 months</t>
  </si>
  <si>
    <t>between 14-40 in BDI</t>
  </si>
  <si>
    <t xml:space="preserve">Psychodynamic counselling: 42 years, TAU: 44 years, </t>
  </si>
  <si>
    <t xml:space="preserve">Psychodynamic counselling: 85%, TAU: 75% </t>
  </si>
  <si>
    <t>Psychodynamic counselling: 40% between 0-6 months and 6-12 months; Control: 45% between 0-6 months, 38% 6-12 months</t>
  </si>
  <si>
    <t>NHS Executive Health Technology Assessment Programme, UK</t>
  </si>
  <si>
    <t>Simpson S, Corney R, Fitzgerald P, Beecham J. A randomized controlled trial to evaluate the effectiveness and cost-effectiveness of psychodynamic counselling for general practice patients with chronic depression. Psychol Med. 2003 Feb;33(2):229-39</t>
  </si>
  <si>
    <t>Age 18 years or older with depression and anxiety</t>
  </si>
  <si>
    <t>Serious suicidal intent, psychological therapy in 6 months, taking antidepressants, restricted mobility and languauge barrier</t>
  </si>
  <si>
    <t>14 or more on BDI</t>
  </si>
  <si>
    <t>Non-directive counselling: 39 (11.6), CBT: 36 (12.6), TAU: 37 (12.3)</t>
  </si>
  <si>
    <t>Non-directive counselling: 79%, CBT: 78%), TAU: 75%</t>
  </si>
  <si>
    <t>Non-directive counselling: 92%, CBT: 91%), TAU: 89%</t>
  </si>
  <si>
    <t>Ward E, King M, Lloyd M, Bower P, Sibbald B, Farrelly S, Gabbay M, Tarrier N, Addington-Hall J. Randomised controlled trial of non-directive counselling,cognitive-behaviour therapy, and usual general practitioner care for patients with depression. I: clinical effectiveness. BMJ. 2000 Dec 2;321(7273):1383-8</t>
  </si>
  <si>
    <t>Blackburn 1981</t>
  </si>
  <si>
    <t>Blackburn IM, Bishop S, Glen AIM, Whalley LJ, Christie JE. The efficacy of cognitive therapy in depression: a treatment trial using cognitive therapy and pharmacotherapy each alone and in combination. Br J Psychiatry 1981;139:181-189.</t>
  </si>
  <si>
    <t>Amitriptyline or clomipramine</t>
  </si>
  <si>
    <t>CBT individual (under 15 sessions) + amitriptyline or clomipramine</t>
  </si>
  <si>
    <t>Kendrick 2009</t>
  </si>
  <si>
    <t>2009-2015 Search</t>
  </si>
  <si>
    <t>Any SSRI + Enhanced TAU</t>
  </si>
  <si>
    <t>Kendrick, T., et al. (2009)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(Winchester, England) 13, iii-iv, ix-xi, 1-159 DOI: 10.3310/hta13220</t>
  </si>
  <si>
    <t>Mynors-Wallis 2000</t>
  </si>
  <si>
    <t>Mynors-Wallis LM, Gath DH, Day A, Baker F. Randomised controlled trial of problem solving treatment, antidepressant medication, and combined treatment for major depression in primary care. Bmj. 2000 Jan 1;320(7226):26-30.</t>
  </si>
  <si>
    <t>Fluvoxamine or paroxetine</t>
  </si>
  <si>
    <t>Naeem 2011</t>
  </si>
  <si>
    <t>Naeem, F., et al. (2011) Preliminary evaluation of culturally sensitive CBT for depression in Pakistan: findings from Developing Culturally-sensitive CBT Project (DCCP). Behavioural and cognitive psychotherapy 39, 165-173</t>
  </si>
  <si>
    <t>CBT individual (under 15 sessions) + fluoxetine or paroxetine</t>
  </si>
  <si>
    <t>Fluoxetine or paroxetine</t>
  </si>
  <si>
    <t>Zu 2014</t>
  </si>
  <si>
    <t>Zu, S., et al. (2014) A comparison of cognitive-behavioral therapy, antidepressants, their combination and standard treatment for Chinese patients with moderate-severe major depressive disorders. Journal of Affective Disorders 152-154, 262-267 DOI: 10.1016/j.jad.2013.09.022</t>
  </si>
  <si>
    <t>CBT individual (over 15 sessions) + any SSRI</t>
  </si>
  <si>
    <t>Paroxetine (&gt;50% dropout)</t>
  </si>
  <si>
    <t>ITT remission</t>
  </si>
  <si>
    <t>ITT response</t>
  </si>
  <si>
    <t>Feighner 1980</t>
  </si>
  <si>
    <t>Feighner, J. P. (1980). Trazodone, a triazolopyridine derivative, in primary depressive disorder. Journal of Clinical Psychiatry, 41, 250-255.</t>
  </si>
  <si>
    <t>CBT individual (over 15 sessions) + nortriptyline</t>
  </si>
  <si>
    <t>Beck 1985</t>
  </si>
  <si>
    <t>Beck, A., Hollon, S. D., E., Y. J., C., B. R. &amp; D., B. (1985). TReatment of depression with cognitive therapy and amitriptyline. Archives of General Psychiatry 42, 142-148.</t>
  </si>
  <si>
    <t>CBT individual (over 15 sessions) + amitriptyline</t>
  </si>
  <si>
    <t>Murphy 1995</t>
  </si>
  <si>
    <t>otherwise</t>
  </si>
  <si>
    <t>above 10</t>
  </si>
  <si>
    <t>total: mean=39.4 (SD=10.9), CBT: mean=39.8 (SD=12), relaxation: mean=40.7 (SD=10.1), drug: mean=37.6 (SD=12)</t>
  </si>
  <si>
    <t>70.3% (CBT = 8/37, relaxation = 13/37, drug = 5/37)</t>
  </si>
  <si>
    <t>97.3% (CBT = 10/37, relaxation = 14/37, drug = 12/37)</t>
  </si>
  <si>
    <t>First time: CBT=1, relaxation=1, drug=1; 1-4: CBT=4, relaxation=7, drug=5; 5-10: CBT=2, relaxation=1, drug=1; &gt;10: CBT=4, relaxation=5, drug=5</t>
  </si>
  <si>
    <t>Hospitalized for depression: CBT=1, relaxation=2, drug=2, previous antidepressant medication: CBT=6, relaxation=10, drug=8; previous psychotherapy: CBT=5, relaxation=9, drug=7; no previous treatment: CBT=5, relaxation=5, drug=3; previous comorbid anxiety disorder: CBT=7, relaxation=8, drug=8; GAD and/or panic disorder: CBT=6, relaxation=6, drug=6</t>
  </si>
  <si>
    <t>"Patients were randomly assigned to one of the three treatments according to a table of random numbers generated for that purpose"</t>
  </si>
  <si>
    <t>"Because a number of patients in this and our previous cognitive behavioral therapy study refused treatment with a tricyclic antidepressant after having agreed to accept random assignment, wasted assessment efforts were minimized by telling patients their treatment assignment before undertaking the full assessment battery."</t>
  </si>
  <si>
    <t>Those assigned the drug were informed on their treatment assignement</t>
  </si>
  <si>
    <t>"Those assigned to the melcation treatment were assessed for blood level of thyroxine prior to treatment." It is implied that providers and assessors are actually not blinded to the intervention</t>
  </si>
  <si>
    <t>"Those assigned to the melcation treatment were assessed for blood level of thyroxine prior to treatment."; "The research coordinator trained to 0.97 agreement (Pearson reliability coefficient) with the principal investigator, administered the Hamilton scale. She was not blind to treatment assignment, but she had no particular bias regardmg treatment so far as we are aware." It is implied that providers and assessors are actually not blinded to the intervention</t>
  </si>
  <si>
    <t>ITT(LOCF)</t>
  </si>
  <si>
    <t>mean depression scores and improvement, duration of treatment; mean depression score and improvement per week; patient experience rating per treatment</t>
  </si>
  <si>
    <t>"In Methods it is not reported which outcomes will be measured. The protocol is needed to actually state whether all reported outcomes were also planned"</t>
  </si>
  <si>
    <t>Overall the baseline characteristics are balanced among the groups</t>
  </si>
  <si>
    <t>Murphy GE, Carney RM, Knesevich MA, Wetzel RD, Whitworth P. Cognitive behavior therapy, relaxation training, and tricyclic antidepressant medication in the treatment of depression. Psychol Rep. 1995 Oct;77(2):403-20</t>
  </si>
  <si>
    <t>Combination study</t>
  </si>
  <si>
    <t>Three psychologists administered cognitive behavioral therapy; the therapists treated from one to 12 patients (on average three or four); therapy sessions were hited to 50 minutes, one or two times a week for the first four weeks and once a week for the remaining 12 weeks of therapy, for a maximum of 20 visits</t>
  </si>
  <si>
    <t>150-300 mg/day</t>
  </si>
  <si>
    <t>One psychiatrist administered the pharmacotherapy; patients were seen for 20 minutes weekly, and after Week 4 were seen weekly or biweekly as determined by the therapist; they were offered the biologic disorder model for their depression; to sharpen possible contrasts, the pharrnacotherapist &amp;d not engage in psychotherapy, even of a "supportive" nature; patients were instructed in how to taper off their medication at that time.</t>
  </si>
  <si>
    <t>Pentecost 2015</t>
  </si>
  <si>
    <t>"Eligible participants were aged 18 years and older, had a current primary diagnosis of depression confirmed using the structured diagnostic Clinical Interview Sched- ule–Revised (CIS-R) [18] and scored between 10 and 23 on the Patient Health Questionnaire (PHQ-9) [19], reflecting moderate to moderate-severe depression. Eli- gible participants were also required to confirm that they could walk continuously and unaided for 5 minutes"</t>
  </si>
  <si>
    <t>"In- dividuals were excluded if they (1) were currently receiv- ing formal psychotherapy, (2) had been diagnosed with a severe and enduring mental health problem, (3) were already doing at least 30 minutes of moderate intensity PA on 5 or more days per week, (4) scored 2/3 on PHQ- 9 [19] suicide risk question 9, (5) had a change in anti- depressant medication in the month before recruitment, (6) had current substance or alcohol addiction, (7) were unable to use written self-help materials in English or (8) were currently involved in another research study."</t>
  </si>
  <si>
    <t>PHQ-9 and CIS-R</t>
  </si>
  <si>
    <t>10 to 23</t>
  </si>
  <si>
    <t>For the BA and the BAcPAc groups respectively: 44.0 (14.7), 44.8 (13.8)</t>
  </si>
  <si>
    <t>For the BA and the BAcPAc groups respectively:  56.7%, 40.0%</t>
  </si>
  <si>
    <t>For the BA and the BAcPAc groups respectively: PHQ-9 score 10-18, 66.7%, 66.7%, score of 19-23, 33.3%, 33.3%</t>
  </si>
  <si>
    <t>"randomised using a web based minimisation programme provided by the Peninsula Clinical Trials Unit to ensure concealment of allocation to the study arm." "The randomisation sequence was generated using a computer, with the system automatically randomising each participant to a study arm and informing the rele- vant PWP supporting the intervention as well as the ser- vice administrator. Minimisation was used to ensure between-group balance by participant age (18–30 years or &gt;31 years), sex (male or female), clinical depression using PHQ-9 score (10–18 or 19–23), current use of antidepressant medication and recruitment site (yes or no) and recruitment site (site 1 or site 2). To maintain concealment, the minimisation algorithm retained a sto- chastic element."</t>
  </si>
  <si>
    <t>"To maintain concealment, the minimisation algorithm retained a sto- chastic element." "Allocation concealment of partici- pants to study arms was maintained throughout the study and analysis to ensure researchers were not aware which participant had been allocated to which study arm."</t>
  </si>
  <si>
    <t>No blinding of the participants.</t>
  </si>
  <si>
    <t>"Additional efforts were undertaken to ensure research staff were kept blinded to participant allocation at all times during the study. Throughout the trial, partici- pants were reminded not to disclose the PWP to whom they had been randomised, and PWPs were reminded not to disclose the treatment arm to which they had been randomised during contact with the researcher. Statistical analysis was undertaken by a member of the research team (FCW) who was blinded to study arm al- location until completion of the initial analyses. The remaining members of the research team were blinded to study arm allocation throughout the duration of the study, with the allocation code not broken until statis- tical analysis was fully completed"</t>
  </si>
  <si>
    <t>"Additional efforts were undertaken to ensure research staff were kept blinded to participant allocation at all times during the study. Throughout the trial, partici- pants were reminded not to disclose the PWP to whom they had been randomised, and PWPs were reminded not to disclose the treatment arm to which they had been randomised during contact with the researcher."</t>
  </si>
  <si>
    <t>ITT and completers</t>
  </si>
  <si>
    <t>ISRCTN74390532</t>
  </si>
  <si>
    <t>Outcomes reported were: CIS-R and diagnostic categorgy, PHQ-9,, WSAS, EQ-5D-5L, SF-36, Physical activity, resource use and costs, qualitative interviews. No information on BP/BMI, insomnia severity index. Also no 9 month or 12 month data as per protocol.</t>
  </si>
  <si>
    <t>"Authors declare they have no competing interests". Baseline differences found: "There were some baseline differences in demographic factors (e.g., sex, marital status), but not for other variables."</t>
  </si>
  <si>
    <t>"AcPAc was funded by National Prevention Research Initiative phase 4 and its partners (Medical Research Council and partners: Alzheimer’s Research Trust, Alzheimer’s Society, Biotechnology and Biological Sciences Research Council, British Heart Foundation, Cancer Research UK, Chief Scientist Office - Scottish Government Health Directorate, Department of Health, Diabetes UK, Economic and Social Research Council, Engineering and Physical Sciences Research Council, Health and Social Care Research Division, Public Health Agency, Northern Ireland, Stroke Association, Wellcome Trust, Welsh Government and World Cancer Research Fund) and was adopted into NIHR portfolio number NIHR 13288."</t>
  </si>
  <si>
    <t>Pentecost, C., et al. (2015). "Combining behavioural activation with physical activity promotion for adults with depression: Findings of a parallel-group pilot randomised controlled trial (BAcPAc)." Trials 16(1).</t>
  </si>
  <si>
    <t>The behavioural activation self help intervention was delivered by the PWP (psychological wellbeing practitioner). "The BA protocol [11] was directly transferred into a written self-help format specifically developed and adopted for use within the study [25] (available from the authors upon request). The written self-help booklet was developed alongside separate male and female case study booklets that introduced the par- ticipant to a fictional character who was experiencing depression and took the participant through the use of BA with worksheets to be completed." This was further informed from focus groups/ meetings/researchers,  text used within BAcPAc relating to PA promotion was further informed by principles derived from sDT.Self monitoring encouraged (no of steps/pedometre), "Intervention-mapping tech- niques [26] were used to deconstruct the existing BA protocol [21] and inform reconstruction of the BAcPAc written self-help intervention to include PA promotion techniques at various points in the intervention pathway". Accelerometers were uploaded to a personal computer -"To be included in the analysis, participants were required to pro vide data for at least 4 days with ≥10 h of wear (including at least 1 weekend day). "</t>
  </si>
  <si>
    <t>"Participants received an initial assessment session with the PWP lasting up to 35 minutes, followed by up to 12 support sessions of 25–35 minutes each [21]. The number of subsequent support sessions with the PWP was collaboratively determined between the PWP and the participant. Depending on participant preference, support was provided face to face, over the telephone or through a combination of both methods." PWPs- accredited PWP training programme based on Dpt of Health curriculum, BA refresher training.  Randomly allocated to BA or BAcPAc arm (by independent researcher). 6 of the original PWPs left and were replaced . Additional training and training manual depending on which treatment they were giving. Routine supervision. All support sessions (face to face or by telephone) were digitally recorded. Mean number of contacts was 3.3 (n=8). Number of face to face contacts 17, number of telephone contacts 10, mean contacts face to face 2.12, mean contacts by telephone 1.25, total contact time 835 mins, mean contact time (min/particip) 104 mins, mean contact time face to face 31.18 mins, mean contact time by telephone 30.5, mean estimarted cost for delivery of intervention £166.40.</t>
  </si>
  <si>
    <t>The behavioural activation self help intervention was delivered by the PWP (psychological wellbeing practitioner). "The BA protocol [11] was directly transferred into a written self-help format specifically developed and adopted for use within the study [25] (available from the authors upon request). The written self-help booklet was developed alongside separate male and female case study booklets that introduced the par- ticipant to a fictional character who was experiencing depression and took the participant through the use of BA with worksheets to be completed."</t>
  </si>
  <si>
    <t>"Participants received an initial assessment session with the PWP lasting up to 35 minutes, followed by up to 12 support sessions of 25–35 minutes each [21]. The number of subsequent support sessions with the PWP was collaboratively determined between the PWP and the participant. Depending on participant preference, support was provided face to face, over the telephone or through a combination of both methods."  PWPs- accredited PWP training programme based on Dpt of Health curriculum, BA refresher training.  Randomly allocated to BA or BAcPAc arm (by independent researcher). 6 of the original PWPs left and were replaced . Additional training and training manual depending on which treatment they were giving. Routine supervision. All support sessions (face to face or by telephone) were digitally recorded. Mean number of contacts was 2.6 (n=7).Number of face to face contacts 7, number of telephone contacts 11, mean contacts face to face 1.00, mean contacts by telephone 1.6, total contact time 685 mins, mean contact time (min/particip) 98 mins, mean contact time face to face 42.86 mins, mean contact time by telephone 35, mean estimarted cost for delivery of intervention £156.80.</t>
  </si>
  <si>
    <t>Kendrick T, Peveler R, Longworth L, Baldwin D, Moore M, Chatwin J, Thornett A, Goddard J, Campbell M, Smith H, Buxton M, Thompson C (2006) Cost-effectiveness and cost-utility of tricyclic antidepressants, selective serotonin reuptake inhibitors and lofepramine: Randomised controlled trial. British Journal of Psychiatry 188: 337-345.</t>
  </si>
  <si>
    <t>Peveler 2005</t>
  </si>
  <si>
    <t>Peveler R, Kendrick T, Buxton M, Longworth L, Baldwin D, Moore M, Chatwin J, Goddard J, Thornett A, Smith H, Campbell M, Thompson C (2005) A randomised controlled trial to compare the cost-effectiveness of tricyclic antidepressants, selective serotonin reuptake inhibitors and lofepramine. Health Technology Assessment (Winchester, England) 9(16)</t>
  </si>
  <si>
    <t>HE search</t>
  </si>
  <si>
    <t>Any SSRI</t>
  </si>
  <si>
    <t>Any TCA</t>
  </si>
  <si>
    <t>Lofepramine (&gt;50% drop-out)</t>
  </si>
  <si>
    <t>Acceptors' only, as otherwise unsure what they've been prescribed</t>
  </si>
  <si>
    <t>52 weeks</t>
  </si>
  <si>
    <t>BDI-i21</t>
  </si>
  <si>
    <t>BDI-ii21</t>
  </si>
  <si>
    <t>HAMD27</t>
  </si>
  <si>
    <t>HAMD 21</t>
  </si>
  <si>
    <t>CBT individual (under 15 sessions) + any SSRI</t>
  </si>
  <si>
    <t>CBT individual (under 15 sessions) + any TCA</t>
  </si>
  <si>
    <t>CBT individual (over 15 sessions) + any TCA</t>
  </si>
  <si>
    <t>Interpersonal psychotherapy (IPT) + any AD</t>
  </si>
  <si>
    <t>Combined (Short-term psychodynamic psychotherapies + AD)</t>
  </si>
  <si>
    <t>Short-term psychodynamic psychotherapy individual + any SSRI</t>
  </si>
  <si>
    <t>Interpersonal psychotherapy (IPT) + nefazadone</t>
  </si>
  <si>
    <t>Nefazadone</t>
  </si>
  <si>
    <t xml:space="preserve">Interpersonal psychotherapy (IPT) + Pill placebo </t>
  </si>
  <si>
    <t>CBT individual (over 15 sessions) + any AD</t>
  </si>
  <si>
    <t xml:space="preserve">Murri 2015 </t>
  </si>
  <si>
    <t>Bakish 1992b</t>
  </si>
  <si>
    <t>Barge-Schaapveld 2002</t>
  </si>
  <si>
    <t>Krogh 2009/2010</t>
  </si>
  <si>
    <t>Lemmens 2015 /2016</t>
  </si>
  <si>
    <t>Preskorn 1991</t>
  </si>
  <si>
    <t>Schramm 2007/Zobel 2011</t>
  </si>
  <si>
    <t>Thompson 2001a</t>
  </si>
  <si>
    <t>Wernicke 1988</t>
  </si>
  <si>
    <t>de la Cerda 2011</t>
  </si>
  <si>
    <t>Nabkasorn 2006</t>
  </si>
  <si>
    <t>Pfaff 2013</t>
  </si>
  <si>
    <t>Balestrieri 1972</t>
  </si>
  <si>
    <t>Chan 2012</t>
  </si>
  <si>
    <t>Hoyberg 1996</t>
  </si>
  <si>
    <t>Kendrick 2006a</t>
  </si>
  <si>
    <t>Lemmens 2015/2016</t>
  </si>
  <si>
    <t>Murri 2015</t>
  </si>
  <si>
    <t>Peveler 2005/Kendrick 2006b</t>
  </si>
  <si>
    <t>Sramek 1995</t>
  </si>
  <si>
    <t>Yeung 2012</t>
  </si>
  <si>
    <t>Leinonen 2007</t>
  </si>
  <si>
    <r>
      <rPr>
        <sz val="11"/>
        <color theme="1"/>
        <rFont val="Calibri"/>
        <family val="2"/>
      </rPr>
      <t>&gt;</t>
    </r>
    <r>
      <rPr>
        <sz val="11"/>
        <color theme="1"/>
        <rFont val="Calibri"/>
        <family val="2"/>
        <scheme val="minor"/>
      </rPr>
      <t xml:space="preserve"> 18 on 21 item HAM-D</t>
    </r>
  </si>
  <si>
    <r>
      <rPr>
        <sz val="11"/>
        <color theme="1"/>
        <rFont val="Calibri"/>
        <family val="2"/>
      </rPr>
      <t>&gt;</t>
    </r>
    <r>
      <rPr>
        <sz val="11"/>
        <color theme="1"/>
        <rFont val="Calibri"/>
        <family val="2"/>
        <scheme val="minor"/>
      </rPr>
      <t xml:space="preserve"> 26 on 21 item HAM-D</t>
    </r>
  </si>
  <si>
    <r>
      <rPr>
        <sz val="11"/>
        <color theme="1"/>
        <rFont val="Calibri"/>
        <family val="2"/>
      </rPr>
      <t>&gt;</t>
    </r>
    <r>
      <rPr>
        <sz val="11"/>
        <color theme="1"/>
        <rFont val="Calibri"/>
        <family val="2"/>
        <scheme val="minor"/>
      </rPr>
      <t xml:space="preserve"> 6 on 17-item HAMD</t>
    </r>
  </si>
  <si>
    <r>
      <rPr>
        <sz val="11"/>
        <color theme="1"/>
        <rFont val="Calibri"/>
        <family val="2"/>
      </rPr>
      <t>&gt;</t>
    </r>
    <r>
      <rPr>
        <sz val="11"/>
        <color theme="1"/>
        <rFont val="Calibri"/>
        <family val="2"/>
        <scheme val="minor"/>
      </rPr>
      <t>1 year duration of depression: Amitriptyline=19.4%, Placebo=16.2%</t>
    </r>
  </si>
  <si>
    <r>
      <t xml:space="preserve">Depression </t>
    </r>
    <r>
      <rPr>
        <sz val="11"/>
        <color theme="1"/>
        <rFont val="Calibri"/>
        <family val="2"/>
      </rPr>
      <t>&lt;</t>
    </r>
    <r>
      <rPr>
        <sz val="11"/>
        <color theme="1"/>
        <rFont val="Calibri"/>
        <family val="2"/>
        <scheme val="minor"/>
      </rPr>
      <t xml:space="preserve"> 3 months: Imipramine= 63%, Placebo=67% </t>
    </r>
  </si>
  <si>
    <t>Sertraline or venlafaxine</t>
  </si>
  <si>
    <t>Cohn 1984a</t>
  </si>
  <si>
    <t>Lydiard 1997</t>
  </si>
  <si>
    <t>Quitkin 1989</t>
  </si>
  <si>
    <t>Sheehan 2009a</t>
  </si>
  <si>
    <t>Schuver 2016</t>
  </si>
  <si>
    <t>Schweizer 1994</t>
  </si>
  <si>
    <t>Schweizer 1998</t>
  </si>
  <si>
    <t>Cognitive bias modification with support</t>
  </si>
  <si>
    <t>Jacobson 1996</t>
  </si>
  <si>
    <t>Hvennegaard submitted</t>
  </si>
  <si>
    <t>severe</t>
  </si>
  <si>
    <t>compl reponse</t>
  </si>
  <si>
    <t>remission in those respond</t>
  </si>
  <si>
    <t>56 days</t>
  </si>
  <si>
    <t>Forest LAB</t>
  </si>
  <si>
    <t>Outpatient (unviersity)</t>
  </si>
  <si>
    <t>moderate to severe mixed anxiety/depression syndrome</t>
  </si>
  <si>
    <t>schizophrenia, mania, dementia, substance abuse and other uncontrolled comorbid conditions</t>
  </si>
  <si>
    <t>HAMD-21</t>
  </si>
  <si>
    <t xml:space="preserve">At least 18 </t>
  </si>
  <si>
    <t>Amitriptyline 41 (12), placebo 41 (12)</t>
  </si>
  <si>
    <t>Amitriptyline 30.9%, placebo 38%</t>
  </si>
  <si>
    <t>Astra pharmaceutical, MercK sharpe and Dohme, The Mr and Mrs Jack Warsaw Fund for Research in Biological Psychiatry</t>
  </si>
  <si>
    <t>Amsterdam JD, Case WG, Csanalosi E, Singer M, Rickels K. A double-blind comparative trial of zimelidine, amitriptyline, and placebo in patients with mixed anxiety and depression. Pharmacopsychiatry. 1986 May;19(3):115-9</t>
  </si>
  <si>
    <t>Age 18 years  with major depression</t>
  </si>
  <si>
    <t>Any other psychiatric disorder or uncontrolled coexisting conditions</t>
  </si>
  <si>
    <t>DSM III and HAMD 17</t>
  </si>
  <si>
    <t>Smith WT, Glaudin V, Panagides J, Gilvary E. Mirtazapine vs. amitriptyline vs.placebo in the treatment of major depressive disorder. Psychopharmacol Bull.1990;26(2):191-6</t>
  </si>
  <si>
    <t>Age 18-65  years with major, minor or intermittent depression of atleast 2 weeks duration</t>
  </si>
  <si>
    <t>Phobic anxiety, panic disorder, generalised anxiety disorder, risk of suicide, MADRS score decreased by 30% during screening or endogenous depression score of 8 or more</t>
  </si>
  <si>
    <t>Raskin three area scale (RTAS)</t>
  </si>
  <si>
    <t>between 4-8 in RTAS</t>
  </si>
  <si>
    <t>Imipramine 40.7, Palcebo 40.5</t>
  </si>
  <si>
    <t>Imipramine: 68%, Palcebo: 63.1%</t>
  </si>
  <si>
    <t xml:space="preserve">Lecrubier Y, Bourin M, Moon CA, Schifano F, Blanchard C, Danjou P, Hackett D. Efficacy of venlafaxine in depressive illness in general practice. Acta Psychiatr Scand. 1997 Jun;95(6):485-93. </t>
  </si>
  <si>
    <t>Age 18-65 years  with major depression</t>
  </si>
  <si>
    <t>DSM IV axis  1 disorder, substance abuse, suicidal intention, psychotropic medication</t>
  </si>
  <si>
    <t>Diagnositc  criteria</t>
  </si>
  <si>
    <t>22 or more on MADRS and mimimum 2 on item 1 of HAMD</t>
  </si>
  <si>
    <t>Escitalopram (10mg/d): 40.7 (12.3), Escitalopram (20mg/d): 39.6 (12.0), Citalopram: 40.0(11.5), Placebo: 40.1 (10.6)</t>
  </si>
  <si>
    <t>Escitalopram (10mg/d): 70%, Escitalopram (20mg/d): 69%, Citalopram: 62%, Placebo: 60%</t>
  </si>
  <si>
    <t>Disese recurrence in; Escitalopram (10mg/d): 69%, Escitalopram (20mg/d): 73%, Citalopram: 70%, Placebo: 69%</t>
  </si>
  <si>
    <t>Forest Pharmaceuticals</t>
  </si>
  <si>
    <t>Major depression either single or recurrent episode</t>
  </si>
  <si>
    <t>Psychaitric disorder, substance abuse, unstable coexsiting medical conditions, allergy to Imipramine, breast ffeding or not using contraception</t>
  </si>
  <si>
    <t>At least 18 on HAMD-17</t>
  </si>
  <si>
    <t>Imipramine: 35.1, Placebo: 35.9</t>
  </si>
  <si>
    <t>Imipramine: 67.5%, Placebo: 63.8%</t>
  </si>
  <si>
    <t>More than 1 episode; Imipramine: 78.3%, Placebo: 75%</t>
  </si>
  <si>
    <t>Present episode over 6 months; Imipramine: 45.9%, Placebo: 63.8%</t>
  </si>
  <si>
    <t>Minimum 18 on HAMD 17</t>
  </si>
  <si>
    <t xml:space="preserve">Age of 18-65 with major depression </t>
  </si>
  <si>
    <t>Other psychiatric problems, suicidal risk, other unstable medical conditions,  contraindication to trazadone or tricuyclic antidepressants, substance abuse</t>
  </si>
  <si>
    <t>Minimum 22</t>
  </si>
  <si>
    <t>Imipramine: 43.9 (SE 1.2), Placebo: 42.2 (1.6)</t>
  </si>
  <si>
    <t>Imipramine: 49%, Placebo: 67%</t>
  </si>
  <si>
    <t>Recurrent; Imipramine 62%, Placebo 51%</t>
  </si>
  <si>
    <t>Current episode more than 6 months; Imipramine= 56%, Placebo=51%</t>
  </si>
  <si>
    <t>Previous medication; Imipramine= 60%, Placebo= 58%</t>
  </si>
  <si>
    <t>Bristol -Myers Squibb pharmaceutical Research Institute</t>
  </si>
  <si>
    <t xml:space="preserve">Dunlop 1990 </t>
  </si>
  <si>
    <t>Age 18 -65 years with unipolar major depression</t>
  </si>
  <si>
    <t xml:space="preserve">Other psychiatric problems, suicidal risk, other unstable medical conditions,  regular use of psychotropic drugs, substance abuse, pregnant or lactating women </t>
  </si>
  <si>
    <t>39.3 years</t>
  </si>
  <si>
    <t>Recurring episode in 68%</t>
  </si>
  <si>
    <t>Eli Lily and Company</t>
  </si>
  <si>
    <t xml:space="preserve">Lydiard 1989 </t>
  </si>
  <si>
    <t>Age 18 and over with  major depression</t>
  </si>
  <si>
    <t>Physically unhealthy, psychosis, depression of either less than 1 month or 1mmore than 18 month duration, substance abusers</t>
  </si>
  <si>
    <t>47.2 years</t>
  </si>
  <si>
    <t>Age 18 -65 years with major depression</t>
  </si>
  <si>
    <t>Pregnant or lactating women, medical conditions receiving psychotherapeutic medication or taking estrogens, progesterone and diuretics. Other coexisting unstable medical conditions</t>
  </si>
  <si>
    <t>Sertraline: 39, Amitriptyline: 38, Placebo: 40 years</t>
  </si>
  <si>
    <t>Sertraline: 53%, Amitriptyline: 56.3%, Placebo: 52%</t>
  </si>
  <si>
    <t>Sertraline: 91.2%, Amitriptyline: 89.2%, Placebo: 92.6%</t>
  </si>
  <si>
    <t>Recurrent episode; Sertraline: 54.3%, Amitriptyline: 52.3%, Placebo: 50%</t>
  </si>
  <si>
    <t>Age 21-70 years  with major depression</t>
  </si>
  <si>
    <t>Outppatient</t>
  </si>
  <si>
    <t xml:space="preserve">Age 18 years or older with major depressive disorder </t>
  </si>
  <si>
    <t>Unstable medical conditions, suicidal tendencies, psychaitric disorders, drug or electroconvulsive therapy in last 30 days</t>
  </si>
  <si>
    <t>Fluoxetine= 43.2 (10.9), Placebo= 41.6 (10.8)</t>
  </si>
  <si>
    <t>Fluoxetine= 59.6%, Placebo= 57.6%</t>
  </si>
  <si>
    <t>Mean (SD) of number of episodes; Fluoxetine=2.5(6.6), Placebo= 2.1 (4.1)</t>
  </si>
  <si>
    <t>Duration of depression more than 2 years; Fluoxetine= 29%, Placebo= 36%</t>
  </si>
  <si>
    <t>Wyeth-Ayerst Research, US</t>
  </si>
  <si>
    <t>Unstable medical conditions, suicidal tendencies,  substance abuse, psychaitric disorders, drug or electroconvulsive therapy in last 6 months</t>
  </si>
  <si>
    <t>33.9 years</t>
  </si>
  <si>
    <t xml:space="preserve">Wernicke1988 </t>
  </si>
  <si>
    <t>Age 18-65 years with atleast moderate depression</t>
  </si>
  <si>
    <t>Already participated in previous dose response study</t>
  </si>
  <si>
    <t>39 years</t>
  </si>
  <si>
    <t>Eli Lily and Company, US</t>
  </si>
  <si>
    <t>Age 18-65 years  with major depressive disorder</t>
  </si>
  <si>
    <t>Current use of psychotropic medication  and majot medical disorders</t>
  </si>
  <si>
    <t>DSMII-R/DSM IV and HAMD-17</t>
  </si>
  <si>
    <t>43.4 years</t>
  </si>
  <si>
    <t>Previous multiple episode; Imipramine= 25%, Placebo= 61%</t>
  </si>
  <si>
    <t>Solvay Pharma, Netherlands</t>
  </si>
  <si>
    <t xml:space="preserve"> High</t>
  </si>
  <si>
    <t>Barge-Schaapveld DQ, Nicolson NA. Effects of antidepressant treatment on the quality of daily life: an experience sampling study. J Clin Psychiatry. 2002 Jun;63(6):477-85</t>
  </si>
  <si>
    <t>42 years</t>
  </si>
  <si>
    <t>Foresat LAB</t>
  </si>
  <si>
    <t>HAMD  &lt;18 or sleep disturbance scale &lt;1</t>
  </si>
  <si>
    <t>35 days</t>
  </si>
  <si>
    <t>MADRS&lt;22</t>
  </si>
  <si>
    <t>37 years</t>
  </si>
  <si>
    <t>Age18-65 years with major depression</t>
  </si>
  <si>
    <t>Pregnancy, suicidal, unstable psychiatric and medical conditions, use of psychotropic drugs,  failure to response  to antidepressant in in the past 3 years</t>
  </si>
  <si>
    <t>Disgnostic criteria</t>
  </si>
  <si>
    <t>Citalopram 10 mg=38, 20 mg= 39, 40 mg= 39, 60 mg= 38, Placebo 38</t>
  </si>
  <si>
    <t>Citalopram 10 mg=63%, 20 mg= 66%, 40 mg= 60%, 60 mg= 53%, Placebo=55%</t>
  </si>
  <si>
    <t>Citalopram 10 mg=87%, 20 mg= 92%, 40 mg= 90%, 60 mg= 90%, Placebo=84%</t>
  </si>
  <si>
    <t>UK, BE, NL</t>
  </si>
  <si>
    <t>Age 18-75 years with current major depressive disorder lasting more than 2 weeks but not more than 12 months</t>
  </si>
  <si>
    <t>History of other psychiatric and medical illness, substance abuse with in 12 months, postparetum depression within 12 months of delivery, non responders to antidepressants</t>
  </si>
  <si>
    <t>Mirtazapine=47.2 (15.3), Fluoxetine= 47.5 (14.8)</t>
  </si>
  <si>
    <t>Mirtazapine=55%, Fluoxetine= 58.7%</t>
  </si>
  <si>
    <t>Duration &gt;6months: Mirtazapine= 23.3%, Fluoxetine=20.6%</t>
  </si>
  <si>
    <t>Excluded if taking psychotropic drugs</t>
  </si>
  <si>
    <t>NV Organon, Netherlands</t>
  </si>
  <si>
    <t>Wheatley DP, Van Moffaert M, Timmerman L, Kremer CME. Mirtazapine: Efficacy and tolerability in comparison with fluoxetine in patients with moderate to severe major depressive disorder. Journal of Clinical Psychiatry 1998;59(6):306-312.</t>
  </si>
  <si>
    <t xml:space="preserve">Young 1987 </t>
  </si>
  <si>
    <t>Age 20-65 years with moderately severe unipolar depression</t>
  </si>
  <si>
    <t>Schizophrenia, antidepressant drugs or electric convulsion therapy 4 weeks beofre referral</t>
  </si>
  <si>
    <t>Fluoxetine: 46.1, Amitriptyline: 46.6 years</t>
  </si>
  <si>
    <t>Fluoxetine 68%, Amitriptyline 68%</t>
  </si>
  <si>
    <t>Multiple episodes: Fluoxetine 40%, Amitriptyline = 40%</t>
  </si>
  <si>
    <t xml:space="preserve">Gastpar 2006 </t>
  </si>
  <si>
    <t>Age 18-70 years with moderate depressive episode</t>
  </si>
  <si>
    <t xml:space="preserve">Resistance  or hyprersensititvity to treatment, other psychiatric disease, suicidal intent </t>
  </si>
  <si>
    <t>Citalopram= 49.3(10.7), Placebo= 49.4(12.7)</t>
  </si>
  <si>
    <t>Citalopram= 64.6%, Placebo= 73.1%</t>
  </si>
  <si>
    <t>Duration in months: Citalopram= 37.3(50.4), Placebo=34.2(42.0)</t>
  </si>
  <si>
    <t>Depression as a primary illness</t>
  </si>
  <si>
    <t>epilepsy, mental retardation, organic brain dsease, schizophrenia, receiving antidepressants</t>
  </si>
  <si>
    <t>Amitriptyline= 38.4 (16.6), Placebo=44.5(14.0)</t>
  </si>
  <si>
    <t xml:space="preserve">McCallum P, Meares R. A controlled trial of maprotiline (Ludiomil) in depressed outpatients. Med J Aust. 1975 Sep 6;2(10):392-3. </t>
  </si>
  <si>
    <t>Age 20-65 years with major depression</t>
  </si>
  <si>
    <t>25 % or more decrease in HPRSD score during placebo washout, other psychiatric diseases, substance abuse, uncontrolled coexisting medical conditions</t>
  </si>
  <si>
    <t>HPRSD-21</t>
  </si>
  <si>
    <t>18 or more on HPRSD</t>
  </si>
  <si>
    <t>Mirtazapine= 45.4 (11.8), Amitriptyline=44.2 (10.3)</t>
  </si>
  <si>
    <t>Mirtazapine= 74.7%, Amitriptyline=74%</t>
  </si>
  <si>
    <t>Severe depression: Mrtazapine 38%, Amitriptyline 40.2%</t>
  </si>
  <si>
    <t>Mullin J, Lodge A, Bennie E, McCreadie R, Bhatt GS, Fenton G. A multicentre, double-blind, amitriptyline-controlled study of mirtazapine in patients with major depression. J Psychopharmacol. 1996 Jan;10(3):235-40</t>
  </si>
  <si>
    <t>Preskom 1991</t>
  </si>
  <si>
    <t>Age18 years and above with major depressive episode</t>
  </si>
  <si>
    <t>Coexisting psychiatric and medical conditions, pregnant and childbearing, contraindication to Amitriptyline or use of MAO witihin 2 weeks, suicidal risk</t>
  </si>
  <si>
    <t>Minimum 20</t>
  </si>
  <si>
    <t>Eli lily</t>
  </si>
  <si>
    <t>Preskorn SH, Silkey B, Beber J, Dorey C. Antidepressant response and plasma concentrations of fluoxetine. Annals of clinical psychiatry. 1991 Jan 1;3(2):147-51.</t>
  </si>
  <si>
    <t>Coexisting psychiatric and medical conditions</t>
  </si>
  <si>
    <t>Fabre, L.F. and Crismon, L., 1985. Efficacy of fluoxetine in outpatients with major depression. Current therapeutic research, 37, 115-123</t>
  </si>
  <si>
    <t>18 or more</t>
  </si>
  <si>
    <t>Age 18-70 years with major depression accrding to DSM IV criteria</t>
  </si>
  <si>
    <t xml:space="preserve">Other psychiatric disorder, alcohol or substance abuse in last 12 months, organic disorder, suicidal risk, </t>
  </si>
  <si>
    <t>22 or more</t>
  </si>
  <si>
    <t>Mirtazapine= 42.1 (12.3), Citalopram= 41.1 (10.8)</t>
  </si>
  <si>
    <t>Mirtazapine= 66.9%, Citalopram= 57.1%</t>
  </si>
  <si>
    <t>Duration ( 7-12 months: Mirtazapine= 16.9%, Citalopram=15%</t>
  </si>
  <si>
    <t xml:space="preserve">Leinonen E, Skarstein J, Behnke K, Agren H, Helsdingen JT. Efficacy and tolerability of mirtazapine versus citalopram: a double-blind, randomized study in patients with major depressive  disorder. Nordic Antidepressant Study Group.Int Clin Psychopharmacol. 1999 Nov;14(6):329-37. </t>
  </si>
  <si>
    <t>Sertraline: 41 (11), Imipramine : 40 (11)</t>
  </si>
  <si>
    <t>Sertraline: 54%, Imipramine : 62%</t>
  </si>
  <si>
    <t>Duration of depression in years, Sertraline: 6.3, Imipramine: 6.0</t>
  </si>
  <si>
    <t>Fournier JP, Lane RM, Chouinard G, Watson DB, Amin M, Remick RA, Thorpe LU. A Double‐Blind Comparison of Sertraline and Imipramine in Outpatients with Major Depression: Acute (8 Weeks) and Continuation (16 Weeks) Treatment. Human Psychopharmacology: Clinical and Experimental. 1997 May 1;12(3):203-15.</t>
  </si>
  <si>
    <t>Bersiani 1994</t>
  </si>
  <si>
    <t>Age 21 -69 years with major depression</t>
  </si>
  <si>
    <t>DSM III</t>
  </si>
  <si>
    <t>DSM III  for major depression</t>
  </si>
  <si>
    <t>Sertraline: 47.2(12), Amitriptyline 46.9(12)</t>
  </si>
  <si>
    <t>Female 63.2%</t>
  </si>
  <si>
    <t>3% had  multiple episode</t>
  </si>
  <si>
    <t>8 week + 1 week placebo washout</t>
  </si>
  <si>
    <t>Bersani G, Rapisarda V, Ciani N, Bertolino A, Sorge G. A double‐blind comparative study of sertraline and amitriptyline in outpatients with major depressive episodes. Human Psychopharmacology: Clinical and Experimental. 1994 Jan 1;9(1):63-8.</t>
  </si>
  <si>
    <t xml:space="preserve">Corrigan 2000 </t>
  </si>
  <si>
    <t>Age 18-65 with major depression either single or recurrent and agree not to start psychotherapy or behaviour therapy while in trial but patients already on therapy for 3 months were included</t>
  </si>
  <si>
    <t>Clinically relevant medical conditions, otherpsychiatric conditions, suicidal attmpt, non responders or contraindication to drug,</t>
  </si>
  <si>
    <t>Corrigan MH, Denahan AQ, Wright CE, Ragual RJ, Evans DL. Comparison of pramipexole, fluoxetine, and placebo in patients with major depression. Depress Anxiety. 2000;11(2):58-65</t>
  </si>
  <si>
    <t xml:space="preserve">Davidson 2002 </t>
  </si>
  <si>
    <t xml:space="preserve">Age 18 years or over with major depression </t>
  </si>
  <si>
    <t>Score above 2 on HAMD suicide, other coexisitng medical and psychiatric conditions, under medication or psychotherapy</t>
  </si>
  <si>
    <t>DSM IV &amp; HAMD</t>
  </si>
  <si>
    <t>20or more on HAMD 17</t>
  </si>
  <si>
    <t>Sertraline: 43.9 (13.9), Placebo: 40.1 (12.2)</t>
  </si>
  <si>
    <t>Sertraline: 66.7%, Placebo: 66.4%</t>
  </si>
  <si>
    <t>Sertraline: 73.9%, Placebo: 75.9%</t>
  </si>
  <si>
    <t>Duration of morethan 24 months: Sertraline 33.3%, Placebo 28.4%</t>
  </si>
  <si>
    <t>National Center for Complementary and Alternative Medicine and the National Institute of Mental Health to Duke University Medical Center (Dr Davidson). Study medications were donated by Lichtwer Pharma and Pfizer</t>
  </si>
  <si>
    <t>Hypericum Depression Trial Study Group.. Effect of Hypericum perforatum (St John's wort) in major depressive disorder: a randomized controlled trial. JAMA. 2002 Apr 10;287(14):1807-14</t>
  </si>
  <si>
    <t>Age 60 years and over with major depression</t>
  </si>
  <si>
    <t>Fluoxetine 69.1 (5.9), Amitriptyline 68.6 (7.6)</t>
  </si>
  <si>
    <t>Fluoxetine 71.8%, Amitriptyline 72.7%</t>
  </si>
  <si>
    <t>Eli lily Pharma supplied drugs</t>
  </si>
  <si>
    <t>Multicenter (unspecified)</t>
  </si>
  <si>
    <t>Age 18-60 years with major unipolar depression</t>
  </si>
  <si>
    <t>Amitriptyline 42.1 (8.1), Fluoxetine 41.4 (8.9)</t>
  </si>
  <si>
    <t>Eli Lily Pharma, Belgium</t>
  </si>
  <si>
    <t>Age 18 years or over with primary major depressive episode</t>
  </si>
  <si>
    <t>Score over 35 on MADRS, risk of suicide (MADRS over 10), uncontrolled coexisting conditions, intolerance to drugs</t>
  </si>
  <si>
    <t>DSM III &amp; MADRS</t>
  </si>
  <si>
    <t>MADRS- 22 or more</t>
  </si>
  <si>
    <t>Sertraline: 46,  Placebo: 45.4 years</t>
  </si>
  <si>
    <t>Sertraline: 71.1%,  Placebo: 63.7%</t>
  </si>
  <si>
    <t>Mean duration of depression for all groups: 15-16 weeks</t>
  </si>
  <si>
    <t>Pfizer UK</t>
  </si>
  <si>
    <t>Private practice of general practioners</t>
  </si>
  <si>
    <t>Age 65 years or over with major depression</t>
  </si>
  <si>
    <t>Coexisting uncontrolled medical conditions, other psychiatric disorders, alcohol or drug dependence, receiving treatment with a psychotropic medication, suicide risk, a recent depressive episode lasting less than 2 weeks, known resistance to treatment with an SSRI or TCA, taken monoamine oxidase inhibitors in the last 2 weeks, taken fluoxetine in the last 5 weeks</t>
  </si>
  <si>
    <t xml:space="preserve">22 or more </t>
  </si>
  <si>
    <t>Citalopram: 73.4, Amitriptyline 74.1</t>
  </si>
  <si>
    <t>Citalopram: 73%, Amitriptyline: 74%</t>
  </si>
  <si>
    <t>Patient with 1st depressive episode:  Citalopram 47%, Amitriptyline 49%</t>
  </si>
  <si>
    <t>Korea</t>
  </si>
  <si>
    <t>Patients ≥ 20 years of age, who had a (MADRS) score of ≥20 at screening</t>
  </si>
  <si>
    <t>Pregnant or lactating women, medical conditions interfering with the daily living, psychotic features, a current primary DSM-IV-TR axis I diagnosis other than MDD, and/or those at serious risk of suicide.</t>
  </si>
  <si>
    <t>MADRS, HDRS, CGI-S</t>
  </si>
  <si>
    <t>DSM-IV-TR criteria for MDD; MADRS score of at least 20</t>
  </si>
  <si>
    <t>Generic escitalopram= 48.4 (13.8), branded escitalopram =47.6 (13.2)</t>
  </si>
  <si>
    <t>Generic escitalopram= 71.8%, branded escitalopram=70%</t>
  </si>
  <si>
    <t>Serious suicide risk, other coexisitng psychiaitric and medical conditions or currently taking fluoxetine or lithium during the last 6 months</t>
  </si>
  <si>
    <t>Mean, Female= 44.1(11.8), Male=42.1(12.2)</t>
  </si>
  <si>
    <t>Amitriptyline=74.7%, Fluoxetine=73.1%</t>
  </si>
  <si>
    <t>Age 60-85 years with single or recurrent major depression</t>
  </si>
  <si>
    <t xml:space="preserve">Psychiatric illness requiring treatment,substance abuse and dependency  coexisting medical conditions </t>
  </si>
  <si>
    <t>Mirtazapine= 70(5), Amitriptyline=71(6)</t>
  </si>
  <si>
    <t>Recurrent episode: Mirtazapine= 79%, Amitriptyline=86%</t>
  </si>
  <si>
    <t>Hsyøerg OJ, Maragakis B, Mullin J, Norum D, Stordall E, Ekdahl P, Ose E, Moksnes KM, Sennef C. A double‐blind multicentre comparison of mirtazapine and amitriptyline in elderly depressed patients. Acta Psychiatrica Scandinavica. 1996 Mar 1;93(3):184-90.</t>
  </si>
  <si>
    <t>Siginifcant medical condition, substance abuse or any other chronic illness of 1 year duration</t>
  </si>
  <si>
    <t xml:space="preserve">Levine S, Deo R, Mahadevan K. A comparative trial of a new antidepressant, fluoxetine. Int Clin Psychopharmacol. 1989 Jan;4 Suppl 1:41-5 </t>
  </si>
  <si>
    <t xml:space="preserve">Moller 2000 </t>
  </si>
  <si>
    <t>Psychiatric centre and GP centre</t>
  </si>
  <si>
    <t>Age 18-75 years with single or recurrent episode of major depression</t>
  </si>
  <si>
    <t xml:space="preserve">Psychiatric illness requiring treatment,hypresensitivity to sertraline and amitriptyline, substance abuse and dependency   </t>
  </si>
  <si>
    <t>21 or more</t>
  </si>
  <si>
    <t>Sertraline= 47.7(13.2), Amitriptyline= 48.1(14.0)</t>
  </si>
  <si>
    <t>Sertraline= 63%, Amitriptyline= 70%</t>
  </si>
  <si>
    <t>Mean durartion in months: Sertraline= 39.4(56.6), Amitriptyline= 39.9(48.1)</t>
  </si>
  <si>
    <t xml:space="preserve">Möller HJ, Glaser K, Leverkus F, Göbel C. Double-blind, multicenter comparative study of sertraline versus amitriptyline in outpatients with major depression. Pharmacopsychiatry. 2000 Nov;33(6):206-12. </t>
  </si>
  <si>
    <t>outpatient</t>
  </si>
  <si>
    <t>Age 18-65 years with major depressive disorder</t>
  </si>
  <si>
    <t xml:space="preserve">Serious medical conditions  or severe depression requiring hospitalisation, under TCA or simialr other medications </t>
  </si>
  <si>
    <t>Fluoxetine 35.8, placebo= 34.5</t>
  </si>
  <si>
    <t>Fluoxetine= 57.6%, placebo= 67.8%</t>
  </si>
  <si>
    <t>Duration more than 12 months,Fluoxetine=18%, placebo= 10.7%</t>
  </si>
  <si>
    <t>Age 18 years and older who met DSM-III criteria for moderate to severe depressive disorder</t>
  </si>
  <si>
    <t>Other psychiatric disorder, substance abuse of 6 months, uncontrolled medical conditions, pregant or lactating mothers</t>
  </si>
  <si>
    <t>Mirtazapine=39, Amitriptyline=39, Placebo=37</t>
  </si>
  <si>
    <t>Mirtazapine=60%, Amitriptyline=74%, Placebo=70%</t>
  </si>
  <si>
    <t>Age 17-65 years with moderate to severe depression  of 1 month minimum duraion</t>
  </si>
  <si>
    <t>Primary depression, psychiatric condition, coexisitng medical conditions, under medication or allergic to medication</t>
  </si>
  <si>
    <t>Age 18 years and above fulfilling the criteria for moderate to severe depressive disorder</t>
  </si>
  <si>
    <t>Other uncontrolled psychiatric and medical illness and concomitant use of psychotropic medication</t>
  </si>
  <si>
    <t>43.4(0.8)</t>
  </si>
  <si>
    <t>Mean= 3.7 (0.5)</t>
  </si>
  <si>
    <t>Duration of more than 6 months: 64%</t>
  </si>
  <si>
    <t>Bristol Myers Squibb, US</t>
  </si>
  <si>
    <t>Inpatient</t>
  </si>
  <si>
    <t xml:space="preserve">Age 16-70 years with depressive symptom </t>
  </si>
  <si>
    <t>substance abuse, other psychiatric condition, under electrconvulsive therapy, coexisting medical conditions</t>
  </si>
  <si>
    <t xml:space="preserve">Practioner diagnosis, </t>
  </si>
  <si>
    <t>52.9 (12.1) years</t>
  </si>
  <si>
    <t>Uncontrolled psychiatric an medical conditions</t>
  </si>
  <si>
    <t>Amitriptyline=42.5 (1.3), Placebo= 44.6 (13)</t>
  </si>
  <si>
    <t>Amitriptyline=44.2%, Placebo= 42.5%</t>
  </si>
  <si>
    <t>Previous antidepressant: Amitriptyline=62.1%, Placebo=60.6%</t>
  </si>
  <si>
    <t>Roffman M, Gould EE, Brewer SJ, Sachais B, Dixon RB, Kaczmarek L, Lesher Rn (1982). A double blind comparative study of oxaprotoline with amitriptyline and placebo in moderate depression. A Current Therapeutic Research Vol 32, 247-256.</t>
  </si>
  <si>
    <t>SE, NO, DK</t>
  </si>
  <si>
    <t xml:space="preserve">Age 65 years or older with  depression. Mild to moderate dementia patient were not excluded </t>
  </si>
  <si>
    <t>Cancer treatment, cerebral infarct within last 6 weeks, or suffering from serious medical or psychiatric illness, substance abuse, previously treated with MAO, severe dementia, suicidal intent</t>
  </si>
  <si>
    <t>Diagnostic crtiteria</t>
  </si>
  <si>
    <t>Citalopram: Female= 77, Male=74.4; Placebo: Female= 77.7,Male=77.8</t>
  </si>
  <si>
    <t>Citalopram=67%, Placebo=73%</t>
  </si>
  <si>
    <t>74% had major depression</t>
  </si>
  <si>
    <t>6 Weeks</t>
  </si>
  <si>
    <t xml:space="preserve">Nyth AL, Gottfries CG, Lyby K, Smedegaard-Andersen L, Gylding-Sabroe J,Kristensen M, Refsum HE, Ofsti E, Eriksson S, Syversen S. A controlled multicenter clinical study of citalopram and placebo in elderly depressed patients with and without concomitant dementia. Acta Psychiatr Scand. 1992 Aug;86(2):138-45. </t>
  </si>
  <si>
    <t xml:space="preserve">Other psychaitric conditions,substance abuse, suicide risk, non responsive to imipramine medication, or IQ less than 80 </t>
  </si>
  <si>
    <t>minimum 14 in HAMD 17</t>
  </si>
  <si>
    <t>32.6 (10.8)</t>
  </si>
  <si>
    <t>37% had 3 or more episodes</t>
  </si>
  <si>
    <t>Duration of current episode= 6 months or less for 79% of participants</t>
  </si>
  <si>
    <t>Age 18-65 years with  moderate to severe depression</t>
  </si>
  <si>
    <t xml:space="preserve">Coexisting uncontrolled medical conditions, other psychiatric disorders, alcohol or drug dependence, poor response to medication, suicide risk, </t>
  </si>
  <si>
    <t>Imipramine= 37.3 years, Cognitive therapy= 33.9</t>
  </si>
  <si>
    <t>Imipramine= 59%, Cognitive therapy= 68.4%</t>
  </si>
  <si>
    <t>Imipramine= 95.5%, Cognitive therapy= 94.7%</t>
  </si>
  <si>
    <t>12.2%  had previous suicide attempts</t>
  </si>
  <si>
    <t>22% had previous hospitalisations</t>
  </si>
  <si>
    <t>NIMH and National association of mental health, US</t>
  </si>
  <si>
    <t>DSM III-R</t>
  </si>
  <si>
    <t>DSM III-R for major depression</t>
  </si>
  <si>
    <t>41.3 (10.1)</t>
  </si>
  <si>
    <t>Kusalic M, Engelsmann F, Bradwejn J. Thyroid functioning during treatment for depression. J Psychiatry Neurosci. 1993 Nov;18(5):260-3</t>
  </si>
  <si>
    <t>Age 18-65 years with depression of atleast 2 weeks duration</t>
  </si>
  <si>
    <t>taken antidepressants in previous 2 weeks or contraindicated for TCA</t>
  </si>
  <si>
    <t>HDS</t>
  </si>
  <si>
    <t>Median age=33 years</t>
  </si>
  <si>
    <t>12 Week</t>
  </si>
  <si>
    <t>Berk Pharma</t>
  </si>
  <si>
    <t>Age 40 years or above with MDD, sedentary,  and not under medication</t>
  </si>
  <si>
    <t>Other psychiatric illness, substance abuse, suicidal intent</t>
  </si>
  <si>
    <t>DSM IV and BDI</t>
  </si>
  <si>
    <t>BDI more than 12</t>
  </si>
  <si>
    <t>Home=53(8), Supervised=52(7), Sertraline=52(8), Placebo=52(8)</t>
  </si>
  <si>
    <t>Home= 74%, Supervised=75%, Sertraline=7%, Placebo=77%</t>
  </si>
  <si>
    <t>Home=66%, Supervised=71%, Sertraline=71%, Placebo=63%</t>
  </si>
  <si>
    <t>More than 1 episode: Home=40%, Supervised=43%, Sertraline=42%, Placebo=41%</t>
  </si>
  <si>
    <t>National Institutes of Health,US</t>
  </si>
  <si>
    <t xml:space="preserve">Blumenthal JA, Babyak MA, Doraiswamy PM, Watkins L, Hoffman BM, Barbour KA,Herman S, Craighead WE, Brosse AL, Waugh R, Hinderliter A, Sherwood A. Exercise and pharmacotherapy in the treatment of major depressive disorder. Psychosom Medicine 2007 Sep-Oct;69(7):587-96. </t>
  </si>
  <si>
    <t>Female of 18-25 years with major depression</t>
  </si>
  <si>
    <t>With medical history or involved with sports</t>
  </si>
  <si>
    <t>Hemat-Far A, Shahsavari A, Roholla Mousavi S. Effects of selected aerobic exercises on the depression and concentrations of plasma serotonin in the depressed female students aged 18 to 25. Journal of Applied Research in Clinical and Experimental Therapeutics. 2012;12(1):47.</t>
  </si>
  <si>
    <t xml:space="preserve">Kinser 2013 </t>
  </si>
  <si>
    <t>Adult women with MDD or dysthymia by MINI 6 depression module . Moderate to severe depression  accordiong to PHQ-9</t>
  </si>
  <si>
    <t>Suicidal, psychosis or mania, Physical condtion for Yoga, hosptialisation or surgery in last month, changes in dose of medication,  regualr use of yoga for more than month, non English speaking</t>
  </si>
  <si>
    <t xml:space="preserve">Yoga= 40.9 (15.8), Attention control= 46.2(15.4) </t>
  </si>
  <si>
    <t>Yoga=66.7%, Attention control=58.3%</t>
  </si>
  <si>
    <t>Major depression: Yoga=73.3%, Attention control=91.7%</t>
  </si>
  <si>
    <t>Outdoor near to participants home</t>
  </si>
  <si>
    <t>Age 18 years or above with depression measured with BDI, not receiving any treatment for depression, sedentary, no contraindication to exercise</t>
  </si>
  <si>
    <t>BDI II</t>
  </si>
  <si>
    <t>Median 23 years</t>
  </si>
  <si>
    <t>7 Week</t>
  </si>
  <si>
    <t>Age between 22 -60 with major depressive disorder</t>
  </si>
  <si>
    <t>Depression medication, bipolar or manic disorder, suicidal tendencies, in an abusive relationship</t>
  </si>
  <si>
    <t>Mean 39.5 (9.7)</t>
  </si>
  <si>
    <t>Ontario Mental Health Foundation Grant &amp; National Institute of Mental Health Grant, Canada</t>
  </si>
  <si>
    <t>Goldman RN, Greenberg LS, Angus L. The effects of adding emotion-focused interventions to the client-centered relationship conditions in the treatment of depression. Psychotherapy Research. 2006 Oct 1;16(5):537-49.</t>
  </si>
  <si>
    <t>Depression medication, Severe limitation in social and occupational functioning,  bipolar or manic disorder, suicidal tendencies, in an abusive relationship psychotic disorder</t>
  </si>
  <si>
    <t>DSM III R</t>
  </si>
  <si>
    <t>DSM III R for major depression</t>
  </si>
  <si>
    <t>Mean 39.6 ( 11.9)</t>
  </si>
  <si>
    <t>Female 73.5%</t>
  </si>
  <si>
    <t xml:space="preserve">National Institute of Mental Health, US </t>
  </si>
  <si>
    <t>Greenberg L, Watson J. Experiential therapy of depression: Differential effects of client-centered relationship conditions and process experiential interventions. Psychotherapy Research. 1998 May 1;8(2):210-24.</t>
  </si>
  <si>
    <t>Carers with major, minor or intermittent depressive disorder and providing care for physically or cognitively disabled older relative</t>
  </si>
  <si>
    <t>In psychotherapy,  on medication for depression,  no other psychiatrci or cogniutive disorder</t>
  </si>
  <si>
    <t>Mean 62 (9.7)</t>
  </si>
  <si>
    <t>Female 92%</t>
  </si>
  <si>
    <t>68% has major depressive disorder</t>
  </si>
  <si>
    <t>Gallagher-Thompson D, Steffen AM. Comparative effects of cognitive-behavioral and brief psychodynamic psychotherapies for depressed family caregivers. J Consult Clin Psychol. 1994 Jun;62(3):543-9</t>
  </si>
  <si>
    <t>Medical school</t>
  </si>
  <si>
    <t xml:space="preserve">Kwon 2015 </t>
  </si>
  <si>
    <t>Senior  welfare centre</t>
  </si>
  <si>
    <t>Age 65 years and older cognitively intact and visiting a senior welfare center</t>
  </si>
  <si>
    <t xml:space="preserve">Impaired cognitive function, </t>
  </si>
  <si>
    <t>Mean: 71.4 (4.6)</t>
  </si>
  <si>
    <t>Wheel of wellness counselling: 53.5%, Control 65.2%</t>
  </si>
  <si>
    <t>(Depression) Wheel of wellness counselling : 4.7 (5.3), Control: 6.1 (4.6)</t>
  </si>
  <si>
    <t>Kwon SH. Wheel of Wellness Counseling in Community Dwelling, Korean Elders: A Randomized, Controlled Trial. J Korean Acad Nurs. 2015 Jun;45(3):459-68</t>
  </si>
  <si>
    <t>IQ</t>
  </si>
  <si>
    <t xml:space="preserve">Referral </t>
  </si>
  <si>
    <t>Medical university</t>
  </si>
  <si>
    <t>Age 18-70 years  with major depressive disorder</t>
  </si>
  <si>
    <t xml:space="preserve">Bipolar disorder, psychosis, organic brain syndrome, suicide risk, </t>
  </si>
  <si>
    <t>HAMD--17 &amp; BDI-II</t>
  </si>
  <si>
    <t xml:space="preserve">BDI:19, HAMD:14,   </t>
  </si>
  <si>
    <t>Behavioural activation: 30.1 (7.5),  Sertraline: 32.6 (10.2)</t>
  </si>
  <si>
    <t>Behavioural activation: 90%,  Sertraline: 80%</t>
  </si>
  <si>
    <t>Current episode in months, Behavioural activation: 6.1 (2.3), Sertraline: 5.8 (2.1)</t>
  </si>
  <si>
    <t xml:space="preserve">Moradveisi L, Huibers MJ, Renner F, Arasteh M, Arntz A. Behavioural activation v. antidepressant medication for treating depression in Iran: randomised trial.Br J Psychiatry. 2013 Mar;202(3):204-11. </t>
  </si>
  <si>
    <t>schizophrenia, bipolar, anorexia or bulimia</t>
  </si>
  <si>
    <t>Mean 39.2 years</t>
  </si>
  <si>
    <t>Female 71.7%</t>
  </si>
  <si>
    <t>Median life tiem episodes : 2</t>
  </si>
  <si>
    <t>97% had only 1 episode</t>
  </si>
  <si>
    <t>NIMH, USA</t>
  </si>
  <si>
    <t>BE, IT, ME, PO, SP, SW</t>
  </si>
  <si>
    <t>Tianeptine</t>
  </si>
  <si>
    <t>Age between 18 and 60 years with major depression (single episode or recurrent) or bipolar disorder without psychotic features or melancholia.</t>
  </si>
  <si>
    <t>Other type of depression, non responders to two different antidepressants for the current episode, necessity of electroconvulsive therapy, treatment within seven days of pre-inclusion with non-MAO inhibitors.</t>
  </si>
  <si>
    <t>Higher than 25 in MADRS scale</t>
  </si>
  <si>
    <t>Imipramie= 47.2 (1.3), Placebo=43.7 (1.6)</t>
  </si>
  <si>
    <t>Imipramie= 51.6%, Placebo= 54%</t>
  </si>
  <si>
    <t xml:space="preserve">Cassano GB, Heinze G, Lôo H, Mendlewicz J, Sousa MP; Study Group. A double-blind comparison of tianeptine, imipramine and placebo in the treatment of major depressive episodes. Eur Psychiatry. 1996;11(5):254-9. </t>
  </si>
  <si>
    <t xml:space="preserve">Thompson 1994 (study 1) </t>
  </si>
  <si>
    <t>Patients aged 15 years and older with major depressive episode</t>
  </si>
  <si>
    <t>Mean=46 years</t>
  </si>
  <si>
    <t>Women= 68%</t>
  </si>
  <si>
    <t>6 weeks + 7-14 days placebo</t>
  </si>
  <si>
    <t>Thompson C. Management of depression in real-life settings: knowledge gained from large-scale clinical trials. International Clinical Psychopharmacology Vol 9 Suppl 3, pp 21-5, 1994.</t>
  </si>
  <si>
    <t>50 mg twice daily for 3 days then 100mg  on days 4 to 7. Could be increased to 300mg thereafter</t>
  </si>
  <si>
    <t>50 mg twice daily for 3 days then 100mg  on days 4 to 7</t>
  </si>
  <si>
    <t>Ajilchi 2016</t>
  </si>
  <si>
    <t>Long-term psychodynamic psychotherapies</t>
  </si>
  <si>
    <t>Long-term psychodynamic psychotherapy individual</t>
  </si>
  <si>
    <t>Combined (Long-term psychodynamic psychotherapies + AD)</t>
  </si>
  <si>
    <t>Long-term psychodynamic psychotherapy individual + fluoxetine</t>
  </si>
  <si>
    <t>Bastos 2014</t>
  </si>
  <si>
    <t>Bastos AG, Guimaraes LS, Trentini CM. The efficacy of long-term psychodynamic psychotherapy, fluoxetine and their combination in the outpatient treatment of depression. Psychotherapy Research. 2015 Sep 3;25(5):612-24.</t>
  </si>
  <si>
    <t>Gibbons 2016</t>
  </si>
  <si>
    <t>Gibbons MB, Gallop R, Thompson D, Luther D, Crits-Christoph K, Jacobs J, Yin S, Crits-Christoph P. Comparative effectiveness of cognitive therapy and dynamic psychotherapy for major depressive disorder in a community mental health setting: a randomized clinical noninferiority trial. JAMA psychiatry. 2016 Sep 1;73(9):904-11.</t>
  </si>
  <si>
    <t>de Roten 2017</t>
  </si>
  <si>
    <t>de Roten Y, Ambresin G, Herrera F, Fassassi S, Fournier N, Preisig M, Despland JN. Efficacy of an adjunctive brief psychodynamic psychotherapy to usual inpatient treatment of depression: Results of a randomized controlled trial. Journal of Affective Disorders. 2017 Feb 28;209:105-13.</t>
  </si>
  <si>
    <t>Dekker 2005</t>
  </si>
  <si>
    <t>Dekker J, Molenaar PJ, Kool S, Van Aalst G, Peen J, De Jonghe F. Dose–effect relations in time-limited combined psycho-pharmacological treatment for depression. Psychological medicine. 2005;35(01):47-58.</t>
  </si>
  <si>
    <t>Hersen 1984</t>
  </si>
  <si>
    <t>Hersen M, Himmelhoch JM, Thase ME, Bellack AS. Effects of social skill training, amitriptyline, and psychotherapy in unipolar depressed women. Behavior Therapy. 1984 Jan 31;15(1):21-40.</t>
  </si>
  <si>
    <t>Johansson 2013</t>
  </si>
  <si>
    <t>Johansson R, Björklund M, Hornborg C, Karlsson S, Hesser H, Ljótsson B, Rousseau A, Frederick RJ, Andersson G. Affect-focused psychodynamic psychotherapy for depression and anxiety through the Internet: a randomized controlled trial. PeerJ. 2013 Jul 9;1:e102.</t>
  </si>
  <si>
    <t>Maljanen T, Knekt P, Lindfors O, Virtala E, Tillman P, Härkänen T, Helsinki Psychotherapy Study Group. The cost-effectiveness of short-term and long-term psychotherapy in the treatment of depressive and anxiety disorders during a 5-year follow-up. Journal of affective disorders. 2016 Jan 15;190:254-63.</t>
  </si>
  <si>
    <t>Maljanen 2016</t>
  </si>
  <si>
    <t>Kool 2003</t>
  </si>
  <si>
    <t>Kool S, Dekker J, Duijsens IJ, de Jonghe F, Puite B. Efficacy of combined therapy and pharmacotherapy for depressed patients with or without personality disorders. Harvard Review of Psychiatry. 2003 Jan 1;11(3):133-41.</t>
  </si>
  <si>
    <t>Maina 2007</t>
  </si>
  <si>
    <t>Maina G, Rosso G, Crespi C, Bogetto F. Combined brief dynamic therapy and pharmacotherapy in the treatment of major depressive disorder: a pilot study. Psychotherapy and psychosomatics. 2007 Aug 16;76(5):298-305.</t>
  </si>
  <si>
    <t>Martini 2011</t>
  </si>
  <si>
    <t>Martini B, Rosso G, Chiodelli DF, Cori DD, Maina G. Brief dynamic therapy combined with pharmacotherapy in the treatment of panic disorder with concurrent depressive symptoms. Clinical Neuropsychiatry. 2011;8(3):204-1.</t>
  </si>
  <si>
    <t>Rosso 2012</t>
  </si>
  <si>
    <t>Rosso G, Martini B, Maina G. Brief dynamic therapy and depression severity: A single-blind, randomized study. Journal of affective disorders. 2013 May 31;147(1):101-6.</t>
  </si>
  <si>
    <t>Thompson 1987</t>
  </si>
  <si>
    <t>Thompson LW, Gallagher D, Breckenridge JS. Comparative effectiveness of psychotherapies for depressed elders. Journal of consulting and clinical psychology. 1987 Jun;55(3):385.</t>
  </si>
  <si>
    <t>Vitriol 2009</t>
  </si>
  <si>
    <t>Vitriol VG, Ballesteros ST, Florenzano RU, Weil KP, Benadof DF. Evaluation of an outpatient intervention for women with severe depression and a history of childhood trauma. Psychiatric services. 2009 Jul;60(7):936-42.</t>
  </si>
  <si>
    <t>MDD</t>
  </si>
  <si>
    <t>Age 26-34 with moderate to severe depression</t>
  </si>
  <si>
    <t>DSM IV axis 1 comorbidities, contraindicatin to fluoxeitne, other medical conditions</t>
  </si>
  <si>
    <t>DSM IV , BDI</t>
  </si>
  <si>
    <t>BDI between 20-35</t>
  </si>
  <si>
    <t>LTPP=29.8(2.4), Fluoxetine=29.4(2.2), Combined=29.5(2.3)</t>
  </si>
  <si>
    <t>LTPP=63.9%, Fluoxetine=58.7%, Combined=66.6%</t>
  </si>
  <si>
    <t>more than one, LTPP=72%, Fluoxetine=73%, Combined=70%</t>
  </si>
  <si>
    <t>24 months</t>
  </si>
  <si>
    <t>Mirtazapine=35(10.6), Fluoxetine=37.7(11.3)</t>
  </si>
  <si>
    <t>Cognitive therapy=34.7(11.0), Cognitive therapy + Amitriptyline=39.5(12.0)</t>
  </si>
  <si>
    <t>IPT=26.2(6.1), CBT=26.5(5.8)</t>
  </si>
  <si>
    <t>Escitalopram = 68.1 (6.7), Placebo =68.5 (7.1)</t>
  </si>
  <si>
    <t>Imipramie=NA, Placebo=42.9</t>
  </si>
  <si>
    <t>Psychodynamic+clomipramine=36(9.5), Clomipramine=36.7(10.4)</t>
  </si>
  <si>
    <t>IPT=35.2(10.5), CBT=35.2(10.0)</t>
  </si>
  <si>
    <t xml:space="preserve">CBT=46.9(6.5), Waitlist=45.4(8.3) </t>
  </si>
  <si>
    <t>Amineptine=38(9), Placebo pill=40(10)</t>
  </si>
  <si>
    <t>Mirtazapine=39.2, Placebo pill=40.1</t>
  </si>
  <si>
    <t>Mirtazapine=39, Placebo=40</t>
  </si>
  <si>
    <t>ODIN=50.3(10.8), ODIN with reminder=44.4(10.5), Control=45.0(10.6)</t>
  </si>
  <si>
    <t>Directive counselling+ Fluoxetine=42.9(13.6), Directive counselling+ pill placebo=37.2(7.8)</t>
  </si>
  <si>
    <t>Exercise+fluoxetine= 33.1(5.4), Fluoxetine=31.7(6.8)</t>
  </si>
  <si>
    <t>35.5(10.7) years</t>
  </si>
  <si>
    <t>Lofepramine=37(1.2), Amitriptyline=35(1.8)</t>
  </si>
  <si>
    <t>Exercise 46.1 (10.3), Control 51.3 (10.2)</t>
  </si>
  <si>
    <t>CBT=37.5(12),CBT with tracking= 41.7(12.1), Tracking only=43.4(12.6), TAU=43.7(12.3)</t>
  </si>
  <si>
    <t>Imipramie= 39.7 (11.2), Placebo= 39.6 (12.3)</t>
  </si>
  <si>
    <t>PCC=43.3 (15.7), Li-CBT=44.6(20.4)</t>
  </si>
  <si>
    <t>30.4 years</t>
  </si>
  <si>
    <t>MoodGYM=38.3(12.2), Waitlist=33.9(9.9)</t>
  </si>
  <si>
    <t>30.5(9.0)</t>
  </si>
  <si>
    <t>Psychoeducational group= 42.3(12.1), TAU=45.9(11.4)</t>
  </si>
  <si>
    <t>Fluoxetine: Mean=39.5 (13.6), Amitriptyline: Mean=47.8 (14.2)</t>
  </si>
  <si>
    <t>GP care= 34.9(11.7), CMHN=34.2(11.3), PST CMHN=35.8(10.9)</t>
  </si>
  <si>
    <t>Any SSRI+enhanced TAU=38.6, Enhanced TAU=41.3</t>
  </si>
  <si>
    <t>CBT=30(9.8), Venlafaxine=41.3(9.4)</t>
  </si>
  <si>
    <t>Sertraline=41.2, Amitriptyline=39.0,Placebo=40.2</t>
  </si>
  <si>
    <t>Short term BDT+ SSRI=35.5(11.4), Short term BSP+SSRI=36.4(8.8)</t>
  </si>
  <si>
    <t>Exercise=63.7, Control=66.2</t>
  </si>
  <si>
    <t>Lofepramine=51.5(14.1), Amitriptyline=59.2(12.9)</t>
  </si>
  <si>
    <t>37.5 years</t>
  </si>
  <si>
    <t>Interperso al counselling group=42.8(13.1), selective serotonin uptake inhibitor group=46.9(14.8)</t>
  </si>
  <si>
    <t>Mean : 45 (15)</t>
  </si>
  <si>
    <t>Sertraline=47.7(13.0), Amitriptyline=49.5(12.9)</t>
  </si>
  <si>
    <t>Escitalopram = 44.1 (10.9), Citalopram =46.2 (11.1)</t>
  </si>
  <si>
    <t>CBT=28.6(10.1), Waitlist=26.9(11.5)</t>
  </si>
  <si>
    <t>Progressice exercise+S=75.6(5.6), Non progressive exercise+S=75(6.3), Sertraline only=75.6(5.6)</t>
  </si>
  <si>
    <t>Problem solving+ fluvoxamine or Paroxetine=35(19-62), Problem solving (GP)=36(20-58), Problem solving(nurse)=33(21-46), Fluvoxamine or paroxetine=34(19-58)</t>
  </si>
  <si>
    <t>CBT individual + fluoxetine or paroxetine=32.4(8.9), Fluoxetine or Paroxetine=33.6(1.0)</t>
  </si>
  <si>
    <t>mean=39.3 (28-59 years)</t>
  </si>
  <si>
    <t>MoodGYM=42.2(9.6), Control=42.7(9.6)</t>
  </si>
  <si>
    <t>37.9(10.6)</t>
  </si>
  <si>
    <t>iCBT= 40.6(11.2), Waitlist=39.1(10.7)</t>
  </si>
  <si>
    <t>39(11.7)</t>
  </si>
  <si>
    <t>48.4(12.7)</t>
  </si>
  <si>
    <t>Lofepramine= 37.3( 11.9), Fluoxetine= 39.9(12.3)</t>
  </si>
  <si>
    <t>Citalopram(10-30 mg)= 48.7, Caitalopram (20-60 mg)= 47.2, Imipramine=46.1</t>
  </si>
  <si>
    <t>Sertraline= 70 (6.8), Placebo= 69.6 (6.5)</t>
  </si>
  <si>
    <t>Exercise+TAU=38.8(11.5),TAU=41.8(10.4)</t>
  </si>
  <si>
    <t>Yoga=45.5(12.3), walking control=39.8(11.2)</t>
  </si>
  <si>
    <t>72(SE 0.5)</t>
  </si>
  <si>
    <t>36(11)</t>
  </si>
  <si>
    <t>Lofepramine= 80 ( 6.0), placebo= 80 (7.9)</t>
  </si>
  <si>
    <t>Mean= 67.7 years</t>
  </si>
  <si>
    <t>Fluoxetine = 40.1 (11.7), Imipramine =35.5 (10.1)</t>
  </si>
  <si>
    <t>MIrtazapine = 45.8 (15.6), Placebo =45.2 (13.1)</t>
  </si>
  <si>
    <t>Escitalopram = 40.6 (13.7), Sertraline =38.1 (11.5)</t>
  </si>
  <si>
    <t>Mean= 41.3</t>
  </si>
  <si>
    <t>Mirtazapine = 43, Fluoxetine =47</t>
  </si>
  <si>
    <t>Short term Psychodynamic PsyT=36.7(10.7)=TAU=41.1(11.8)</t>
  </si>
  <si>
    <t>Escitalopram=35.2(0.6), Citalopram (10mg)= 34.8(0.6), Citalopram(20mg)=35.1(0.6)</t>
  </si>
  <si>
    <t>ORG 3770= 46.8 (10.9), Amitriptyline= 46.9(10.5)</t>
  </si>
  <si>
    <t>CBT+SSRI=36.6(10.6), TAU=43.8(9.1)</t>
  </si>
  <si>
    <t>Age 18-65 years  with MDD according to RDC criteria, dysphoric feature lasting  at least 2 weeks, poor appetite, sleep difficulty, fatigue, loss of interest, guilt, lack of conentration, suicdal thought, no sign of schizophrenia,  sought help</t>
  </si>
  <si>
    <t>Bipolar, delusion, severe lack of mental capacity</t>
  </si>
  <si>
    <t>RDC</t>
  </si>
  <si>
    <t>Primary major depression</t>
  </si>
  <si>
    <t>Mean age for 2 group of population: Hospital=44.5(11.4), General practice=41.3(9.5)</t>
  </si>
  <si>
    <t>Age 15 years or over biological Latina mother and primary caretaker of child between 6 months and 3 years of age with depression and limited profiecieny in English language</t>
  </si>
  <si>
    <t>Receiving psychotherapy, substance abuse, receving counselling twice monthly or more often or were taking psychotropic medication</t>
  </si>
  <si>
    <t xml:space="preserve">16 or more </t>
  </si>
  <si>
    <t>White=0%</t>
  </si>
  <si>
    <t>DHHS/Administration for Children and Families/Early Head Start University Partnership grant and Young Scholars Program of the Foundation for Child Development</t>
  </si>
  <si>
    <t>Personal or professional referrals</t>
  </si>
  <si>
    <t>Age 20-65 years with definitive depression using Feighner's criteria</t>
  </si>
  <si>
    <t>Drug  or alcohol addiction, scihzophrenia or other psychiatric conditions, coexisting medical conditions</t>
  </si>
  <si>
    <t>Minimum 14</t>
  </si>
  <si>
    <t>Cognitive therapy=83%, Cognitive therapy + Amitriptyline=60%</t>
  </si>
  <si>
    <t>Cognitive therapy=89%, Cognitive therapy + Amitriptyline=93%</t>
  </si>
  <si>
    <t>Median number of episodes: Cognitive therapy=3.5, Cognitive therapy + Amitriptyline=1.8</t>
  </si>
  <si>
    <t>duration of more than 1 year: Cognitive therapy=44%, Cognitive therapy + Amitriptyline=27%</t>
  </si>
  <si>
    <t>under TCA: Cognitive therapy=56%, Cognitive therapy + Amitriptyline=60%</t>
  </si>
  <si>
    <t>Age 20-65 years with a major episode of depression</t>
  </si>
  <si>
    <t>Bipolar or psychotic disorder, substance abuse, severe intolerance to clomipramine and poor command of the French language</t>
  </si>
  <si>
    <t>20 or more</t>
  </si>
  <si>
    <t>Psychodynamic+clomipramine=66%, Clomipramine=56%</t>
  </si>
  <si>
    <t>Recurrent illness: Psychodynamic+clomipramine=20%, Clomipramine=28%</t>
  </si>
  <si>
    <t>Swiss National Fund for Scientific Research</t>
  </si>
  <si>
    <t>Age between 18-55 years with major depression or bipolar disorder</t>
  </si>
  <si>
    <t>Dysthymia or cyclothymia, secondary depression, substance abuse, receiving MAO within 14 days, TCA witih in 7 days, fluoxetine witihn 30 days, other coexsiting conditions</t>
  </si>
  <si>
    <t>at least 17</t>
  </si>
  <si>
    <t>Under psychiatric treatment: Amineptine= 14%, placeno=10%</t>
  </si>
  <si>
    <t xml:space="preserve">DSM III for major depression </t>
  </si>
  <si>
    <t>Mirtazapine=53.3%, placebo=48.8%</t>
  </si>
  <si>
    <t>Mirtazapine=26.6%, Amitriptyline=17.7%</t>
  </si>
  <si>
    <t xml:space="preserve">Organon pharma, not explicitly stated </t>
  </si>
  <si>
    <t>Nomifensine</t>
  </si>
  <si>
    <t xml:space="preserve">Age 60 years or older with primary affective disorder-depression </t>
  </si>
  <si>
    <t>Past or present significant abnormal clinical findings or medical conditions that might affect drug metabolism. Sensitivity to tricyclic antidepressants, requirement of ECT or any psychotropic medication other than chloral hydrate, chronic alcohol or drug misuse.</t>
  </si>
  <si>
    <t>Mean=66 years</t>
  </si>
  <si>
    <t>Mean=28 days</t>
  </si>
  <si>
    <t>Cohn JB, Varga L, Lyford A. A two-center double-blind study of nomifensine, imipramine, and placebo in depressed geriatric outpatients. J Clin Psychiatry. 1984 Apr;45(4 Pt 2):68-72.</t>
  </si>
  <si>
    <t>Age 18-60 years with major depression with or without dysthymia</t>
  </si>
  <si>
    <t>Psycho-organic disorder, drug misuse, psychotic disorder, language barrier, if antidepressants use contraindicated, suicidal or very ill</t>
  </si>
  <si>
    <t>14 or more</t>
  </si>
  <si>
    <t>Any AD=63.2%, Psych.Psychtherapy+ AD=61.1%</t>
  </si>
  <si>
    <t>Duration of more than 2 years: Any AD=18.2%, Psych.Psychtherapy+ AD=17.1%</t>
  </si>
  <si>
    <t>Medication 3 months before: Any AD=18.2%, Psych.Psychtherapy+ AD=17.1%</t>
  </si>
  <si>
    <t>Eli Lilly Nederland</t>
  </si>
  <si>
    <t>Age 18-65 years with major depression with or without dysthymia</t>
  </si>
  <si>
    <t>Psycho-organic disorder, drug misuse, psychotic disorder, language barrier, antidepressants use contraindicated, suicidal or very ill</t>
  </si>
  <si>
    <t>between 12-24</t>
  </si>
  <si>
    <t xml:space="preserve"> Psychodyn. Psychotherapy= 67%, Psych. Psychotherapy+AD=67.1%</t>
  </si>
  <si>
    <t xml:space="preserve"> NA</t>
  </si>
  <si>
    <t xml:space="preserve"> More than 2 year duration: Psychodyn. Psychotherapy= 15.3%, Psych. Psychotherapy+AD=14.7%</t>
  </si>
  <si>
    <t xml:space="preserve"> Medication 3 months before study: Psychodyn. Psychotherapy= 23.5%, Psych. Psychotherapy+AD= 21.8%</t>
  </si>
  <si>
    <t>Wyeth Nederland</t>
  </si>
  <si>
    <t>de Jonghe F, Hendricksen M, van Aalst G, Kool S, Peen V, Van R, van den Eijnden E, Dekker J. Psychotherapy alone and combined with pharmacotherapy in the treatment of depression. Br J Psychiatry. 2004 Jul;185:37-45.</t>
  </si>
  <si>
    <t>Age 18-60 years with major depression</t>
  </si>
  <si>
    <t>Drug abuse, psychotic symptoms, languge barrier, Physical distance barrier, seriously ill or suicidal</t>
  </si>
  <si>
    <t xml:space="preserve"> Psychodyn. Psychotherapy(8 sessions)+AD = 60%, Psych. Psychotherapy(16 sessions)+AD=68.9%</t>
  </si>
  <si>
    <t xml:space="preserve"> More than 3 episodes in last 5 years:Psychodyn. Psychotherapy(8 sessions)+AD = 2.3%, Psych. Psychotherapy(16 sessions)+AD= 4.7%</t>
  </si>
  <si>
    <t>Duration of present episaode more than 2 years:Psychodyn. Psychotherapy(8 sessions)+AD = 22.7%, Psych. Psychotherapy(16 sessions)+AD= 11.4%</t>
  </si>
  <si>
    <t>Under medication:Psychodyn. Psychotherapy(8 sessions)+AD = 20.5%, Psych. Psychotherapy(16 sessions)+AD= 20.5%</t>
  </si>
  <si>
    <t>diagnostic criteria</t>
  </si>
  <si>
    <t>Social skill+ amitryptyline, Social skills + placebo</t>
  </si>
  <si>
    <t>Female age  21 -60 years with major depression, were new patients not receiving active treatment</t>
  </si>
  <si>
    <t>DSM III for major depression</t>
  </si>
  <si>
    <t>Mean duration in months= 50.2</t>
  </si>
  <si>
    <t>Age 18-64 years with MDD meeting the criteria of sedentariness with no structured exerciude over past one month and currently taking an antidepressant</t>
  </si>
  <si>
    <t>Chinese BDI</t>
  </si>
  <si>
    <t>9 or more</t>
  </si>
  <si>
    <t>Exercise=43.6(13.3), Attention placebo=48.8(11.3)</t>
  </si>
  <si>
    <t>Exercise=65%, Attention placebo= 69%</t>
  </si>
  <si>
    <t>Outpatient(university)</t>
  </si>
  <si>
    <t xml:space="preserve">Age 18-65 years, access to internet, mild to moderate depression, </t>
  </si>
  <si>
    <t>Psychiatric disorder, suicidal ideation</t>
  </si>
  <si>
    <t>MoodGYM=71.2%, Waitlist=74.1%</t>
  </si>
  <si>
    <t>&gt;5 episdoes: MoodGYM=26.9%, Waitlist=20.4%</t>
  </si>
  <si>
    <t>MoodGYM=25%, Waitlist=13%</t>
  </si>
  <si>
    <t>Høifødt RS, Lillevoll KR, Griffiths KM, Wilsgaard T, Eisemann M, Waterloo K, Kolstrup N. The clinical effectiveness of web-based cognitive behavioral therapy with face-to-face therapist support for depressed primary care patients:randomized controlled trial. J Med Internet Res. 2013 Aug 5;15(8):e153.</t>
  </si>
  <si>
    <t>Psychosis, or current diagnosis of psychotic disorder</t>
  </si>
  <si>
    <t>Hopko DR, Lejuez CW, LePage JP, Hopko SD, McNeil DW. A brief behavioral activation treatment for depression. A randomized pilot trial within an inpatient psychiatric hospital. Behav Modif. 2003 Sep;27(4):458-69</t>
  </si>
  <si>
    <t>HRSD-17</t>
  </si>
  <si>
    <t>Concurrent psychiatric disorder, alchol or substance abuse, receiving psychotropic medicationor needed to be hospitalised bacause of iminent suicidal or psychotic tendencies</t>
  </si>
  <si>
    <t>BA=36.6, CBT=39.2</t>
  </si>
  <si>
    <t>BA=71.9%, CBT= 76%</t>
  </si>
  <si>
    <t>BA=92.6%, CBT=76%</t>
  </si>
  <si>
    <t>Mean number of episodes: BA=4.6(5.3), CBT=5.9(6.3)</t>
  </si>
  <si>
    <t>Jacobson NS, Dobson KS, Truax PA, Addis ME, Koerner K, Gollan JK, Gortner E, Prince SE. A component analysis of cognitive-behavioral treatment for depression.J Consult Clin Psychol. 1996 Apr;64(2):295-304.</t>
  </si>
  <si>
    <t>Age 18 or over, symptoms for at least 8 weeks, no antidepressant treatment within the previous 12 months, no current receipt of counselling or psychological therapies</t>
  </si>
  <si>
    <t>lack of the spoken or written language skills necessary to take part, expressed suicidal intent, reported significant substance misuse and a score of 13 or more on the Alcohol Use Disorders Identification Test (AUDIT) questionnaire</t>
  </si>
  <si>
    <t>12 to 19</t>
  </si>
  <si>
    <t>Any SSRI+enhanced TAU= 72%, Enhanced TAU= 67%</t>
  </si>
  <si>
    <t>Any SSRI+enhanced TAU= 88%, Enhanced TAU= 89%</t>
  </si>
  <si>
    <t>NHS R &amp;D HTA programme, UK</t>
  </si>
  <si>
    <t>Age between 20-50 years with MDD, free of antidepressant for 2 weeks and in good general health</t>
  </si>
  <si>
    <t>Other Axis 1 disorders, substance abuse, coexisting medical conditions,suicidal, not respondogn to CBT or Venlafaxine</t>
  </si>
  <si>
    <t>CBT= 58.3%, Venlafaxine=66%</t>
  </si>
  <si>
    <t>Age 18-60 years with MDD with or without dysthymia</t>
  </si>
  <si>
    <t>Too ill, suicidal, organic disorder, psychotic, not reliable</t>
  </si>
  <si>
    <t>34 years</t>
  </si>
  <si>
    <t>More than 2 episodes in last 5 years=12%</t>
  </si>
  <si>
    <t>episode lasting less than 2 years: 82%</t>
  </si>
  <si>
    <t>FL</t>
  </si>
  <si>
    <t xml:space="preserve">Age 18 years or above with acute depression requiring pharmacological treatment, </t>
  </si>
  <si>
    <t>Contraindication to Escitalopram, participating in other trials,  receiving  antidepressants,  non responser to citalopram, treatment resistant depression</t>
  </si>
  <si>
    <t>(Escitalopram Treated: Education information=43.4(10.4), no educational information=44.2(10.2)</t>
  </si>
  <si>
    <t>(Escitalopram Treated: Education information=74.6%, no educational information=78.2%</t>
  </si>
  <si>
    <t xml:space="preserve">Leinonen E, Niemi H. The influence of educational information on depressed outpatients treated with escitalopram: a semi-naturalistic study. Nord J Psychiatry. 2007;61(2):109-14. </t>
  </si>
  <si>
    <t>Age 18 and over with  major depression with the duration of current episode not less than 4 weeks</t>
  </si>
  <si>
    <t>Acute or chronic organic mental disorder, organic brain syndrome, dysthymia, other psychiatric disorder, drug or alcohol dependence, suicide risk, contraindication or ineffectivense of antidepressants</t>
  </si>
  <si>
    <t>Sertraline= 64.4%, Amitriptyline= 68.7%, Placebo= 66.7%</t>
  </si>
  <si>
    <t>Sertraline= 92.4%, Amitriptyline= 94.7%, Placebo= 95.3%</t>
  </si>
  <si>
    <t>Recurrent: Sertraline= 71.2%, Amitriptyline= 70.2%, Placebo= 60.5%</t>
  </si>
  <si>
    <t>Duration ( mean in months): Sertraline=17.7, Amitriptyline=20.1, Placebo=19.3</t>
  </si>
  <si>
    <t>Lydiard RB, Stahl SM, Hertzman M, Harrison WM. A double-blind, placebo-controlled study comparing the effects of sertraline versus amitriptyline in the treatment of major depression. J Clin Psychiatry. 1997 Nov;58(11):484-91.</t>
  </si>
  <si>
    <t>Age 18-65 years with a MDD</t>
  </si>
  <si>
    <t>Evidene of mental retardation, life time history of organic mental disorders, psychotic disorders, bipolar disorders or substance abuse, severe axis II psychopathology and borderline personality disorder</t>
  </si>
  <si>
    <t>Diagnosic criteria</t>
  </si>
  <si>
    <t>Brief dynamic therapy=33.5(8.3), brief supportive therapy=38.5(13.2)</t>
  </si>
  <si>
    <t>Brief dynamic therapy=66.7%, brief supportive therapy=64.7%</t>
  </si>
  <si>
    <t>More than 3 episodes in 5 years: BDT=5.6%, BST=0%</t>
  </si>
  <si>
    <t xml:space="preserve">Duration of  present episode more than 2 years: BDT=0%, BST=5.9% </t>
  </si>
  <si>
    <t>Referrals</t>
  </si>
  <si>
    <t>Age 18 years or older with primary diagnosis  of OCD with concurrent MDD</t>
  </si>
  <si>
    <t>Life time bipolar disorder, schizophrenia, other psychotic disorder, mental retardation or drug abuse, medical illness which contraindicated fluvaxamine or sertraline, border line personality disorder contraindicating BDT</t>
  </si>
  <si>
    <t>15 or more</t>
  </si>
  <si>
    <t>Short term psychodynamic psychotherapy+ fluvoxamine or Sertraline=30.3(7.3) , Fluvoxamine or sertraline=32.6(7.6)</t>
  </si>
  <si>
    <t>Short term PdPT + Fluvoxamine or sertraline= 56%, Sertraline or Fluvoxamine=55.2%</t>
  </si>
  <si>
    <t>Age 18 years or older, with primary diagnosis of panic disorder with or without agoraphobia, with concurrent depressive symptoms</t>
  </si>
  <si>
    <t>Lifetime bipolar disorder, schizophrenia, other psychotic disorder, mental retardation or drug abuse, medical illness contraindicating SSRI, cantraindicate of BDT, ongoing psychological treatment</t>
  </si>
  <si>
    <t>7 or more</t>
  </si>
  <si>
    <t>Short term BDT+ SSRI=75%, Short term BSP+SSRI= 89.5%</t>
  </si>
  <si>
    <t>Lofepramine= 76.2%, Amitriptyline= 85%</t>
  </si>
  <si>
    <t xml:space="preserve">Female 18 years or older with MDD, and no ther axis 1 disorder. </t>
  </si>
  <si>
    <t>DSM III for MDD</t>
  </si>
  <si>
    <t>Other psychiatric conditions, requiring treatment with other psychoactive drugs, sucidal tendencies, severe coexisitng medical conditions</t>
  </si>
  <si>
    <t>Sertraline=69%, Amitriptyline=71%</t>
  </si>
  <si>
    <t>Mean duration of depression in months: Sertraline= 39.8(63.8), Amitriptyline=43.6(83.4)</t>
  </si>
  <si>
    <t>University (unspecified)</t>
  </si>
  <si>
    <t>Age 18 years or above living in Australia, self identfied anxiety or depression, access to computer</t>
  </si>
  <si>
    <t>Currently involved in CBT, experiancing psychotic illness or severe depression, not on a stable dose for at leat 1 month if taking medication for anxiety  or depression</t>
  </si>
  <si>
    <t>CBT=63.3%, Waitlist= 65.2%</t>
  </si>
  <si>
    <t>Diagnosed MDD: CBT=43.3%, waitlist=21.7%</t>
  </si>
  <si>
    <t>Age 65-85 years with MDD and sedentary lifestyle</t>
  </si>
  <si>
    <t xml:space="preserve">Coexisting medical condition compromising exercise, other Axis I diagnosis, cognitive impairment , substance abuse, </t>
  </si>
  <si>
    <t>Progressice exercise+S=69%, Non progressive exercise+S=68%, Sertraline only=76%</t>
  </si>
  <si>
    <t>More than 1 depressive episode: Progressice exercise+S=24.3%, Non progressive exercise+S=23.5%, Sertraline only=22.7%</t>
  </si>
  <si>
    <t>Age 18-65 with depression requiring treatment but not hospital referral</t>
  </si>
  <si>
    <t>Other psychiatric disorders, substance abuse, coexisitng medical conditions, receving antidepressant or psychological treatment, suicdal intention</t>
  </si>
  <si>
    <t>Problem solving+ fluvoxamine or Paroxetine=68.6%, Problem solving (GP)=84.6%, Problem solving(nurse)= 68.3%, Fluvoxamine or paroxetine=86.1%</t>
  </si>
  <si>
    <t>Problem solving+ fluvoxamine or Paroxetine=97%, Problem solving (GP)=84.6%, Problem solving(nurse)= 95%, Fluvoxamine or paroxetine=98%</t>
  </si>
  <si>
    <t>Requiring treatment:Problem solving+ fluvoxamine or Paroxetine=54%, Problem solving (GP)=62%, Problem solving(nurse)= 58%%, Fluvoxamine or paroxetine=53%</t>
  </si>
  <si>
    <t>Participants with depression living within an hour commuting distance</t>
  </si>
  <si>
    <t>Severe physical illness, dysthymia, intellectual disability, severe mental illness</t>
  </si>
  <si>
    <t>ICD 10</t>
  </si>
  <si>
    <t>CBT individual + fluoxetine or paroxetine= 82%, Fluoxetine or Paroxetine= 65%</t>
  </si>
  <si>
    <t>Age18 years or older with  depression diagnosed by GP  and accepting antidepressants including those with coexisting physical or mental illness</t>
  </si>
  <si>
    <t>Terminal illness, pregnant or breast feeding, poor English skills, or were a temporary resident, already on antidepressant,  or treatment for non depressive  such as insomnia, anxiety disorders, bulimia or OCD</t>
  </si>
  <si>
    <t>Physician diagnosis</t>
  </si>
  <si>
    <t>43.1 years</t>
  </si>
  <si>
    <t>Any TCA=67.2%, Any SSRI= 65.1%</t>
  </si>
  <si>
    <t>Any TCA= 98.2%,Any SSRI=99.1%</t>
  </si>
  <si>
    <t>Phenelzine</t>
  </si>
  <si>
    <t>Department of Psychiatry</t>
  </si>
  <si>
    <t>Age between 18-65 years with major , minor or intermittent depression</t>
  </si>
  <si>
    <t>other axis I disorder, were treated with phenelzine or imipramine for more than 2 weeks of current episode</t>
  </si>
  <si>
    <t>6 week+ 10 day placebo washout</t>
  </si>
  <si>
    <t>NIMH, USA and Mental Health Clinical Research Center grant</t>
  </si>
  <si>
    <t>Quitkin FM, McGrath PJ, Stewart JW, Harrison W, Wager SG, Nunes E, Rabkin JG, Tricamo E, Markowitz J, Klein DF. Phenelzine and imipramine in mood reactive depressives. Further delineation of the syndrome of atypical depression. Arch Gen Psychiatry. 1989 Sep;46(9):787-93.</t>
  </si>
  <si>
    <t>Age between 18 -70 years with major depressive disorder of at least 1 month</t>
  </si>
  <si>
    <t>Psychopathic or psychotic,  bipolar, schizoactive or secondary depression, uncontrolled coexisting conditions, sensitive to benzodiazepines or antidepressants, alcohol or substance abuse or other drugs</t>
  </si>
  <si>
    <t>Not clear. Feighner  Research Institute support</t>
  </si>
  <si>
    <t>Age 18 years and above with MDD</t>
  </si>
  <si>
    <t>Delusion symptom or dementia</t>
  </si>
  <si>
    <t>Ultra brief CBT=63.6%, TAU=63.6%</t>
  </si>
  <si>
    <t>100% on antidepressants</t>
  </si>
  <si>
    <t>Rieu J, Bui E, Rouch V, Faure K, Birmes P, Schmitt L. Efficacy of ultrabrief cognitive and behavioural therapy performed by psychiatric residents on depressed inpatients. Psychother Psychosom. 2011;80(6):374-6.</t>
  </si>
  <si>
    <t>Age 18-65 years with MDD</t>
  </si>
  <si>
    <t xml:space="preserve">Bipolar I disorder or psychotic symptoms, sunstance dependence, mental organic disorder, personality disorder, contraindication to study medication, and suicidal </t>
  </si>
  <si>
    <t>minimum 16</t>
  </si>
  <si>
    <t>German Research Society</t>
  </si>
  <si>
    <t>Zobel I, Kech S, van Calker D, Dykierek P, Berger M, Schneibel R, Schramm E.Long-term effect of combined interpersonal psychotherapy and pharmacotherapy in a randomized trial of depressed patients. Acta Psychiatr Scand. 2011 Apr;123(4):276-82.</t>
  </si>
  <si>
    <t>Schuch FB, Vasconcelos-Moreno MP, Borowsky C, Fleck MP. Exercise and severe depression: preliminary results of an add-on study. J Affect Disord. 2011 Oct;133(3):615-8.</t>
  </si>
  <si>
    <t>Age 18-60 years with severe depression and not involved in other physical acitvity programs during hospitalisation, and the capacity tot read and understand.</t>
  </si>
  <si>
    <t>Current use of bet-blocking medications, bipolar depression, schizophrenia, anorexia, substance or alcohol abuse,three or more cardiovascualr risk facotrs on the Physical Activity Readiness- Questionnaire</t>
  </si>
  <si>
    <t>Exercise+TAU=72%,TAU=76%</t>
  </si>
  <si>
    <t>Mean number of episodes: Exercise+Tau=2.4(1.2), TAU=2.04(1.0)</t>
  </si>
  <si>
    <t>Grants from Fundo de Incentivo a Pesquisa e Eventos do Hospital de Clinicas de Porto Alegre (FIPEHCPA), Coordenaçao de aperfeiçoamento de pessoal de nível superior (CAPES) and Conselho nacional de desenvolvimento científico e tecnologico (CNPq), Brazil</t>
  </si>
  <si>
    <t xml:space="preserve">Female age 18 years or older with personal hisroy of depression, able to read and write in English language, yoga naïve, commit to yoga sessions. </t>
  </si>
  <si>
    <t>Bipolar or schizophrenia, hospitalised for a psychiatric disorder witihin 6 months, any other health concerns interfering with yoga, enganged in modest physical activity</t>
  </si>
  <si>
    <t>Yoga= 90%, walking control= 70%</t>
  </si>
  <si>
    <t>Yoga= 45%, walking control= 60%</t>
  </si>
  <si>
    <t>12 week</t>
  </si>
  <si>
    <t>Schuver KJ, Lewis BA. Mindfulness-based yoga intervention for women with depression. Complement Ther Med. 2016 Jun;26:85-91.</t>
  </si>
  <si>
    <t>Age 18 years or older with major depression of minimum 4 weeks</t>
  </si>
  <si>
    <t>Bipolar, required hospitalisation, primarily psychotic, suicidal ideation, alcohol or drug depndence or abuse, unstable  medical problem, history of seizures</t>
  </si>
  <si>
    <t>Imipramine=43(13), Placebo=42(12)</t>
  </si>
  <si>
    <t>Imipramine=62%, Pill palcebo=67%</t>
  </si>
  <si>
    <t>Duration of current episode in months: imipramine=15.0(32.8), Pill placebo=20.8 (44.8)</t>
  </si>
  <si>
    <t>Wyeth-Ayerst laboratories, US</t>
  </si>
  <si>
    <t>Schweizer E, Feighner J, Mandos LA, Rickels K. Comparison of venlafaxine and imipramine in the acute treatment of major depression in outpatients. J Clin Psychiatry. 1994 Mar;55(3):104-8.</t>
  </si>
  <si>
    <t>Buspirone</t>
  </si>
  <si>
    <t>Several sites of Private practice Research Group</t>
  </si>
  <si>
    <t>Age 65 years or older with major depression living in a community setting</t>
  </si>
  <si>
    <t>Dementia, psychosis,schizophrenia, schizoactive or bipolar disorder, seizure, glaucoma, or unstable medical conditions</t>
  </si>
  <si>
    <t>minimum 18</t>
  </si>
  <si>
    <t>Recurrent= 41%</t>
  </si>
  <si>
    <t xml:space="preserve">Duration of episode more than 6 months: 70% </t>
  </si>
  <si>
    <t>Use of psychotropic medication in last 3 years= 47%</t>
  </si>
  <si>
    <t>Bristol Myers Squibb Pharmaceuticals</t>
  </si>
  <si>
    <t>Schweizer E, Rickels K, Hassman H, Garcia-España F. Buspirone and imipramine for the treatment of major depression in the elderly. J Clin Psychiatry. 1998 Apr;59(4):175-83.</t>
  </si>
  <si>
    <t>age 18-65 years, first visit after depressive disorder, not in reciept of any prior therapy</t>
  </si>
  <si>
    <t>siezure, abnormality in EEG, severe head trauma or stroke, other psychaitric conditions</t>
  </si>
  <si>
    <t>CBT=85%, Citalopram=90%, Combined=83%</t>
  </si>
  <si>
    <t>More tha 3 episodes;CBT=15%, citalopram=17%, Combined=12%</t>
  </si>
  <si>
    <t>More than 2 year duration: CBT=28%,Citalopram=21%, Combined=30%</t>
  </si>
  <si>
    <t>Hamadan University of Medical Sciences, Iran</t>
  </si>
  <si>
    <t xml:space="preserve">Age 18 years or older fulfilling the criteria for melancholic subtype of MDD ofat least 1 month duration </t>
  </si>
  <si>
    <t>Poorly controlled medical illness, known hypersensitivity to either study drug, treatment with study drug within  3 months, myocardial infarction  within 6 months</t>
  </si>
  <si>
    <t>24 or more</t>
  </si>
  <si>
    <t>Fluoxetine=37.8(11.1), placebo pill=39.9(13.0)</t>
  </si>
  <si>
    <t>Fluoxetine= 69%, placebo pill= 64%</t>
  </si>
  <si>
    <t xml:space="preserve">Duration in weeks (Median): Fluoxetine= 47, Palcebo pill =36 </t>
  </si>
  <si>
    <t>Antidepressant use ( Mean, SD): Fluoxetine=32.0 (6.3), Pill placebo= 32.3 (5.2)</t>
  </si>
  <si>
    <t>Funded by Wyeth Pharmaceuticals and administered by Quintiles</t>
  </si>
  <si>
    <t>Sheehan DV, Nemeroff CB, Thase ME, Entsuah R; EPIC 016 Study Group.Placebo-controlled inpatient comparison of venlafaxine and fluoxetine for the treatment of major depression with melancholic features. Int Clin Psychopharmacol. 2009 Mar;24(2):61-86.</t>
  </si>
  <si>
    <t>Female age 20 year and older  with severe depression  according to ICD-10 criteria</t>
  </si>
  <si>
    <t>Organic symptoms, hypoacusia, current substance abuse, psychosis, and receipt of psychiatric treatment in the year before study intake</t>
  </si>
  <si>
    <t>21  or more</t>
  </si>
  <si>
    <t>Previous treamtent : Short term Psychodynamic PsyT=43%,TAU= 49%</t>
  </si>
  <si>
    <t>PTSD: Short term Psychodynamic PsyT=55%, TAU= 51%</t>
  </si>
  <si>
    <t>Fondo Nacional de Investigación y Desarrollo en Salud of Chile and Curico hospital</t>
  </si>
  <si>
    <t>Medicin &amp; CBT</t>
  </si>
  <si>
    <t>Male age between 17-60 years with non psychotic DSM IV MDD, length of illness less than 1 year and having at least one family member cohabiting with patient</t>
  </si>
  <si>
    <t>current or past history of other psychiatric illness including drug or alcohol dependence, medical or neurological conditions, lack of reponse to citalopram, sertraline or paroxetine and CBT, suicidal ideation</t>
  </si>
  <si>
    <t>17 or more</t>
  </si>
  <si>
    <t>Female=0%</t>
  </si>
  <si>
    <t>Ministry of Science and Technology, China</t>
  </si>
  <si>
    <t xml:space="preserve">once per week </t>
  </si>
  <si>
    <t xml:space="preserve">20 mg /day for 2 weeks which was increased to maximum of 60 mg/day </t>
  </si>
  <si>
    <t xml:space="preserve">Once per week  of session+ fluxetine 20 mg /day for 2 weeks which was increased to maximum of 60 mg/day </t>
  </si>
  <si>
    <t>Face to Face</t>
  </si>
  <si>
    <t>20 weekly sessions</t>
  </si>
  <si>
    <t xml:space="preserve">Mean dose 137.5 mg/day, 5.5 capsules (25 mg each)/day capsules </t>
  </si>
  <si>
    <t>Mean dose of 10 mg/day</t>
  </si>
  <si>
    <t>Mean dose of 20mg/day</t>
  </si>
  <si>
    <t>8 session lasting 45 mintues+ AD ( Fluoxetine or Nortriptyline or  Mirtazapine</t>
  </si>
  <si>
    <t>16 session lasting 45 mintues+ AD ( Fluoxetine or Nortriptyline or  Mirtazapine</t>
  </si>
  <si>
    <t>70 mg /day for  day 1 to 3, 140 mg from day 4 to 14, to be maintained to day 42</t>
  </si>
  <si>
    <t>50 mg /day for  day 1 to 3, 100 mg from day 4 to 14, to be maintained to day 42</t>
  </si>
  <si>
    <t>Dose of amitriptyline (50 mg/ day) was gradually increased to the clinical range over a 4-week period (maximum dose = 300 mg/day; mean = 178.2 mg/day). During maintenance treatment the dose of amitriptyline was reduced but not below 50 mg/day. Dosage ranged from 50-300 mg/day (mean = 163.0 mg/day).</t>
  </si>
  <si>
    <t xml:space="preserve">12 weekly 1 -hour sessions of social skill training during initial treatment and six to eight 1 hour sessions during the 6 months of maintenance treatment </t>
  </si>
  <si>
    <t>The program consists of 5 modules and a personal workbook containing exercises and assessments. Module 1 through 3 focus on the cognitive model, typical patterns of dysfunctional thinking, and exercises to identify and restructure dysfunctional thinking, as well as behavioral strategies to increase engagement in positive activities. Module 4 focuses on stress and stress reduction and introduces relaxation techniques. Module 5 covers simple problem solving and typical responses to broken relationships. Each module takes approximately 45 to 60 minutes to work through</t>
  </si>
  <si>
    <t>Session of 50 minutes duration upto a maximum of 20 sessions during a 12 week period</t>
  </si>
  <si>
    <t>75 mg/day at start, increasing to 150 mg/ day by the end of 1st week, 200 mg/day by end of 2nd week,  reaching 200-300 mg /day in week 3 to 12</t>
  </si>
  <si>
    <t>Indivdual</t>
  </si>
  <si>
    <t>Over 15 sessions</t>
  </si>
  <si>
    <t xml:space="preserve">Face to face </t>
  </si>
  <si>
    <t xml:space="preserve">One weekly session for 16 weeks </t>
  </si>
  <si>
    <t>75 mg  daily for first 2 weeks, thereafter increasing to  150 mg  and 225 mg</t>
  </si>
  <si>
    <t>16 sessions of 45 minutes duration. The first 8 sessions are weekly, and the last 8, every other week</t>
  </si>
  <si>
    <t>Initially, the patients were given fluoxetine at a fixed dose of 20 mg/day. In case of intolerance or inefficacy, patients were switched to amitriptyline or other drugs</t>
  </si>
  <si>
    <t>mean dose of 109.9(5.1) over 42 day period</t>
  </si>
  <si>
    <t>On average,  participants received 8.0 (4.7 SD, range 2–17) sessions of CBT</t>
  </si>
  <si>
    <t>Management by GP using medication, review or no treatment</t>
  </si>
  <si>
    <t>2 exercise session per week of 60 minutes duration for 7 weeks</t>
  </si>
  <si>
    <t>5-20 mg/day for 16 week</t>
  </si>
  <si>
    <t>10 mg/day</t>
  </si>
  <si>
    <t>20 mg/day</t>
  </si>
  <si>
    <t>50 mg / day at start. At week 2, 100m g /day, at week 4, 125 mg/day, at week 5, 150 mg  until the rest unless side effects</t>
  </si>
  <si>
    <t>50 mg / day at start. At week 2, 100m g /day, at week 4, 150 mg/day, at week 5, 200 mg  until the rest unless side effects</t>
  </si>
  <si>
    <t>Sessions were weekly, lasting 45 min, individually administered and in a face-to-face interview. The number of sessions ranged from 15 to 30</t>
  </si>
  <si>
    <t>Sessions were weekly, lasting 45 min, individually administered and in a face-to-face interview. The number of sessions ranged from 20 to 30</t>
  </si>
  <si>
    <t>Sessions were weekly, lasting 45 min, individually administered and in a face-to-face interview. The number of sessions ranged from 10 to 30</t>
  </si>
  <si>
    <t>Slow titration to reach a dose of 50 mg/day within 2 weeks</t>
  </si>
  <si>
    <t xml:space="preserve"> 3 session per week of 60 minutes  for 24 weeks in a group of 3 to 6 participants</t>
  </si>
  <si>
    <t>200mg /day  over 4 weeks. In non responders, dose increased to 300mg/day. Completers were patients taking at least 200 mg /day for 14 days</t>
  </si>
  <si>
    <t>6 sessions of psychoeducation</t>
  </si>
  <si>
    <t>Non structured and consisted of of symptom severity assessment, biography exploration and supportive sessions</t>
  </si>
  <si>
    <t>exercise dose was 16.5 kcal/kg of weight/week and frequency of 3 times per week</t>
  </si>
  <si>
    <t xml:space="preserve">Particpants followed the 60-75 minutes DVD of yoga twice per week until they were familiar to  perform yoga independently. </t>
  </si>
  <si>
    <t>12 week walking control  included twice weekly home practice with 65 minute walking DVD</t>
  </si>
  <si>
    <t>One 25 mg capsule 2 times per day. After 1 week,  dose increased to 25 mg  3 times a day. Afte 2nd week, 100mg day in divided doses if tolerated upto maximum of 150 mg /day upto 8 week. Minimal intake required was 50 mg/day</t>
  </si>
  <si>
    <t>One 25 mg capsule per day. On day 3 to 7,  dose increased to 25 mg  3 times a day, 50 mg 3 times a day from day 7 upto day 15. After that , dose could be increased to 75 mg 3 times depnding on response</t>
  </si>
  <si>
    <t>20 mg/ day, titrated upwards to 60mg/ day by day 9. The doses cold be increased to 80 mg/day on day 13-17,  thereafter mainatined at 60-80 mg / day in divided doses</t>
  </si>
  <si>
    <t>Identical placebo capsule 2 times a day</t>
  </si>
  <si>
    <t>10 mg / day of mirtazapine for 1st week,  20 mg maximum during the 2nd week, upto 35 mg/ day for week 3 to 6</t>
  </si>
  <si>
    <t>80 mg / day of amitriptyline for 1st week,  160 mg/ day maximum during the 2nd week, upto 280mg/ day for week 3 to 6</t>
  </si>
  <si>
    <t>2 capsules for 1st week, 4 for 2nd and 7 for week 3 to 6</t>
  </si>
  <si>
    <t>50 mg/day for 14 days which could be adjusted up to 100 mg/day upt oday 28. Further increase to 150-200 mg /day  for week 5 and 6</t>
  </si>
  <si>
    <t>25 mg amitriptyline 3 times a day for 1 week followed by 50 mg 3 times a day  reamining 11 weeks</t>
  </si>
  <si>
    <t>1 hour group classes held twice weekly for 12 weeks</t>
  </si>
  <si>
    <t>Assessed at 6 and 12 weeks but received no intervention</t>
  </si>
  <si>
    <t>24 week individual CBT program  of 20 session each lasting 1 hour</t>
  </si>
  <si>
    <t>Network</t>
  </si>
  <si>
    <t>Sub-analyses</t>
  </si>
  <si>
    <t>Older adults</t>
  </si>
  <si>
    <t>Sheehan 2009b</t>
  </si>
  <si>
    <t>Patients were excluded from the study if there was a history of unresponsiveness to antidepressant treatment (defined as a lack of response to at least two previous courses of antidepressant therapy given at full dose for more than 1 month), major depression associated with endocrine disorders, substance abuse disorder, drug hypersensitivity, chronic respiratory insufficiency, or the presence of gastrointestinal, hepatic, or renal disease. Patients who had received electroconvulsive therapy in the preceding 6 months, those considered to have a High of suicide, women who were pregnant, and women of childbearing age who declined to use adequate contraception measures were also excluded.</t>
  </si>
  <si>
    <t xml:space="preserve">The main exclusion criteria were High suicidal risk, depression associated with mood-incongruent  psychotic  features, manic or acute confusional states, significant organic  disease,  alcohol or drug  abuse and recent treatment with MAO inhibitors (within the past  2 weeks), tricyclic antidepressants (within the  past week) or electroconvulsive treatment  (within the past  6 months).  Women with childbearing potential  who were not using an  effective form of contraception  (oral contraceptives) and women who  were pregnant or lactating  were also excluded
</t>
  </si>
  <si>
    <t>Those not meeting inclusion criteria, bipolar disorder, current or past psychosis, DSM-IV Axis I disorder judged more severe than the depression, High suicide risk, medical condition contraindicating study medications, functional illiteracy, self withdrawal and current DSM0IV substance dependence.</t>
  </si>
  <si>
    <t>bipolar, psychotic, or Highly suicidal</t>
  </si>
  <si>
    <t>Recurrent depression 74% and/or chronic depression 67%.  ST group had Higher levels of comorbid personality disorder symptoms and diagnoses than the CBT group, p-0.03. Personality disorders: avoidant 20%, paranoid 11%, obsessive compulsive 13%, borderline 10%, antisocial 4%, dependent and schizotypal both 2%.</t>
  </si>
  <si>
    <t>Treatment group had significantly Higher baseline BDI (Chinese) scores</t>
  </si>
  <si>
    <t>"Efficacy analyses were conducted on the intent-totreat
population (ITT), which included all randomized
patients who took at least one dose of double-blind
study product and who had at least one valid postbaseline
MADRS assessment" "Substantially Higher numbers of withdrawals in one
group were controlled for by performing an LOCF (last
observation carried forward) analysis" "Additional prospectively defined analyses of efficacy
included responders, remitters, and CGI-S scores
(change from baseline at each visit and at the final
assessment) using LOCF" "The ITT population consisted of all but 10
escitalopram-treated patients and 8 citalopram-treated
patients, who were excluded due to premature closure
of 2 non-compliant centers prior to unblinding of the
data"</t>
  </si>
  <si>
    <t>"met the criteria for MDD according to the SDM-IV, scored at least 20 on the Beck Depression Inventory (BDI)… and 14 or Higher on the 17 item Hamilton Rating Scale for Depression"</t>
  </si>
  <si>
    <t>score of more than 24 in mini mental state examination, High suicide risk, substance abuse, uncontrolled coexisting conditions</t>
  </si>
  <si>
    <t>Moderate to High</t>
  </si>
  <si>
    <t>Severe depressive symptomatology and/or anxiety (more than 1 SD above the population mean on the CES-D (cut off score ≧39) and/or HADS-A (cut off score ≧15), MINI diagnosis as having a severe depressive episode, few depressive symptoms (≦10 on the CES-D) and/or anxiety (≦3 on the HADS-A), receiving psychological or psychopharmacological treatment within the last 3 months, High suicide risk (Q15=3 on the WSQ)</t>
  </si>
  <si>
    <t>60 years of age or older, no life threatening illnesses, ability to read as indicated by self report, no concurrent psychological or psychiatric treatment, except if on antidepressant medication, after receiving a stable dosage for a minimum of 3 months, absence of self reported or of evident thought disorders, bipolar disorder, alcoholism or substance depence or immediate suicide risk, a diagnostic and statistical manual of mental disorders (DSM-IV) diagnosis of Major Depressive Disorder or a diagnosis of minor depression or dysthymia and a score of 10 or Higher on the Hamilton Rating Scale for Depression and absence of apparent cognitive impairment as evidenced by a score of 8 or Higher on the mental status questionnaire</t>
  </si>
  <si>
    <t>18 years and older, scoring 14 or Higher on the BDI–II and not presently undergoing pharmacological or psychological treatment for depression</t>
  </si>
  <si>
    <t>Employees (18 years or older) of 6 Dutch companies with elevated depressive symptoms as measured by a score of 16 or Higher on the Center for Epidemiologic Studies Depression scale (CES-D) who were not on sick leave (at the time they completed the baseline questionnaire) were eligible to take part in the study. Furthermore, access to the Internet and an email address were required.</t>
  </si>
  <si>
    <t xml:space="preserve">"Confirmatory analysis for the primary efficacy measures was performed with the intent-to-treat (ITT) sample (i.e. all randomized patients).[…] To deal with the relatively High drop-out rates and the differences between treatment arms concerning this aspect as well as concerning early vs. late dropouts, we applied a mixed-model, repeated-measures analysis."
Sertraline: 83 allocated, 3 did not receive allocated intervention, 3 lost to FU, 20 discontinued intervention, 48 completed study per protocol (57.8%) 
Placebo: 83 allocated, 4 did not receive allocated intervention, 1 lost to FU, 14 discontinued intervention, 56 completed study per protocol (67.5%)  
CBT: 61 allocated, 5 did not receive allocated intervention, 5 lost to FU, 11 discontinued intervention, 33 completed study per protocol (54.1%)  
Guided self-help: 59 allocated, 7 did not receive allocated intervention, 4 lost to FU, 16 discontinued intervention, 24 completed study per protocol (40.7%)  
Patient's choice: 82 allocated, 2 did not receive allocated intervention, 3 lost to FU, 10 discontinued intervention, 57 completed study per protocol (69.5%)  </t>
  </si>
  <si>
    <t>Unstable cardiopulmonary disease, major orthopedic or neurological disease that limits exercise capacity, malignancies in past 5 years, other psychiatric disorder, substance dependence  within past 6 months, receving psychotherapy or ECT, High suicide risk</t>
  </si>
  <si>
    <t>Severe anxiety (&gt;14 on HADS-A), severe major depressive episode (8 or 9 out of 9 symptoms); moderate to High suicide risk on MINI; currently receiving psychological treatment or started medication for psychological symptoms in past 3 months</t>
  </si>
  <si>
    <t>No significant differences in the sociodemographic and stressors variables were found between treatment conditions at preintervention, except for time since being a caregiver. It seems that the non-completers were the ones who were most in need of an intervention (i.e. Higher baseline scores of depression, caring for relatives with worse functional status).</t>
  </si>
  <si>
    <t>extremely High rates of trauma exposure. More than one third had been raped and/or experienced child abuse, and 49.2% had experienced domestic violence. High rates of PTSD were also found</t>
  </si>
  <si>
    <t>patients were required to (1) be between the ages of 18 and 60 years; (2) be free from major medical disease or medication that would be incompatible with pharmacotherapy of depression; (3) meet research criteria of Feighner, Robins, Guze, Woodruff, Winokur, and Munoz (1972) (and therefore the less stringent DSM-111-R criteria) for unipolar
affective disorder, depressed; (4) be free of other Axis I or II psychiatric disorders other than anxiety; (5) score 14 or Higher on the Beck Depression Inventory and 10 or above on the Hamilton Rating Scale for Depression (in contrast to scores of 20 and 14 respectively in our previous study); (6) be willing to accept random treatment assignment and participate in ongoing treatment and assessments as specified in the consent for participation form they signed; and (7) be taking no psychotropic medications (antidepressants, neuroleptics, or barbiturates).                                                                                                                                                                                                                                                                                                                          * Patients previously treated with antidepressant medication were eligible if they met all other criteria and had been off antidepressant medication for at least three weeks prior to beginning treatment in the study. Those assigned to the medication treatment were assessed for blood level of thyroxine prior to treatment.</t>
  </si>
  <si>
    <t>Heightened risk of dissociation or psychosis, suicidal ideation, drug and alcohol abuse, use of neuroleptic medication, unstable dosages of other psychiatric medication, concurrent psychotherapy, High anxiety levels, or a prevailing posttraumatic stress or panic disorder</t>
  </si>
  <si>
    <t>25 or Higher</t>
  </si>
  <si>
    <t>65 years or older; score of 5 or Higher on the Geriatric Depression Scale; primary diagnosis of depressive disorder (Geriatric Mental State and History and Etiology Schedule); a score of 14 or Higher on the BDI-II; sufficient command of English to use CBT techniques; if taking an antidepressant, a stable dose of medication for at least 8 weeks prior to randomisation</t>
  </si>
  <si>
    <t>21 HAMD, 18 HAMA, 8 RDS, total Covi score less than RDS, Higher HAMD than HAMA</t>
  </si>
  <si>
    <t>"The BDI was used as the main outcome measure of depression. In addition, the  MADRS-S was used as a secondary depression measure. The BAI was ued as a measure of general anxiety and the Quality of Life Inventory was used to measure of life quality…. An estimation of the degree of global improvemetn for each participant was done using an abbreviated version ofthe Clinical Global Improvement (CGI) scale."First, we report the proportion of participants no longer fulfilling the diagnostic criteria for major depression. Second, the proportion of participants being rated as very much or moderately improved according to the Clinical
Global Impression is reported. Third, the proportion reaching High-end-state functioning as defined by Jacobson and Truax (1991) and Jacobson et al. (1996) is reported".</t>
  </si>
  <si>
    <t>12 or Higher</t>
  </si>
  <si>
    <t>Mthd_Analy (folLow-up)</t>
  </si>
  <si>
    <t>ROB (folLow-up)</t>
  </si>
  <si>
    <t>Outcomes assessed at baseline and posttest (and folLow-up, but not clear if all included)</t>
  </si>
  <si>
    <t xml:space="preserve">Of the 173 patients who were entered, 4 did not return for at least one folLow-up assessment after the baseline visit (moclobemide 2, amitriptyline 1, placebo 1); so that, the intent-to-treat analysis was performed on a total of 169 patients. The numbers of premature terminations of participation in the moclobemide and amitriptyline groups were comparable,  but Higher in the placebo group (Table 2). Half the placebo patients terminated treatment prematurely primarily due to insufficient eff cacy, whereas the  rates were 30% among those receiving moclobemide and 32% of those receiving amitriptyline. Poor tolerability was the reason for withdrawal in 17% of the patients on amitriptyline, against only 5% of the moclobemide patients and 9%  of the placebo patients.
</t>
  </si>
  <si>
    <t>Pharmacotherapy arm (sertraline folLowed by venlafaxine at 8 wks if unresponsive)</t>
  </si>
  <si>
    <t>Diagnosed with MDD (DSM-IV) and having a 17 item Hamilton Rating Scale for Depression score ≧14 for at least 2 consecutive weeks. Aged 18-70 years. Substance abuse was alLowed.</t>
  </si>
  <si>
    <t>"Full intent to treat sample using last observation carried forward (LOCF) for participants who failed to complete treatment or were lost to folLow up". There were 5 people who didn’t come for first apt, 12 drop outs in the supportive expressive therapy group, and 2 didnt come for first apt, 20 drop outs in the placebo group. Overall 39/101 (39%) drop out from the two arms.</t>
  </si>
  <si>
    <t xml:space="preserve">Patients with psychosis, organic mental disorder, serious suicidal risk or history of substance abuse were excluded as were women of childbearing potential or persons with significant medical disease. Patients whose HAM-D descreased &gt;20% or to beLow 20 during an approx. 1-week, single-blind, placebo lead-in period were excluded from the double-blind trial as placebo responders. </t>
  </si>
  <si>
    <t xml:space="preserve">Chloral hydrate alLowed for sleep and a benzodiazepine could be administered during double-blind treatment. Guanethidine, clonidine and methyldopa were excluded but other non-psychotropic medications were alLowed. </t>
  </si>
  <si>
    <t>"the 8-week folLow up visit to the GP took place for 78 of the 103 patients…patients were also asked to complete the BDI at 8 weeks and this was done by 45/51 and 40/52 from the antidepressant and counselling groups, respectively". Overall 24% DO rate, 17.6% antidepressant group, 30.8% counselling group.</t>
  </si>
  <si>
    <t>Recovery (&lt;10, &lt;20 on BDI), reduction in BDI score of 5 points, RDC beLow 4, an increase in SF-36</t>
  </si>
  <si>
    <t>"Recovery for patients with an initial BDI or &lt;20 was defined as a BDI falling beLow 10; for initial BDI of &gt;20, recovery was defined as falling beLow 20… As the trial progressed, it was clear that these numbers would never be reached. We therefore resized the study using a change in the BDI as outcome...reduction in the RDC beLow 4 or an increase it the SF-36 that again had been measured at entry and at 8 weeks". Although RDC criteria of &lt;4 was stated, it wasnt said to indicate that the depression had resolved which was how it was described in the results.</t>
  </si>
  <si>
    <t>at least 18 yrs old, access to the internet, a total score of &gt;13 on the BDI-II, a score beLow 2 on the suicide item of the BDI, not participating in any other psychological treatment for the duration of the study, and if on prescribed medication for depression, anxiety, dosage had to be constant for 1 month before the start of the treatment and the paricipant had to agree to keep the dosage constant throughout the study. Major depression or dysthymia according to DSM-IV</t>
  </si>
  <si>
    <t>10 weeks treatment with 6 months folLow up</t>
  </si>
  <si>
    <t>Computer/Online (Low)</t>
  </si>
  <si>
    <t>"All analyses were based on the intention to treat sample. At post treatmetn, missing data were replaced by the last observation carriedforward (LOCF) method. At 6 month folLow up, missing data were replaced with pretreatment and not with post treatment scores." 3/25 (12%) no therapist self help drop out rate, 0% self help with therapist, 15% (4/26) waiting list at end of treatment. End of folLow up 24% (6/25), 5/25 (20%), 6/26 (23%) respectively.</t>
  </si>
  <si>
    <t>"BDI-II was used as the main outcome measure… the folLowing secondary outcome measures were used: The Brief Symptom Inventory, the Inventory of Interpersonal Problems, and the WHOQOL-BREF."</t>
  </si>
  <si>
    <t>20 weeks + 3 month folLow up</t>
  </si>
  <si>
    <t>major depression, who scored 25 or more on the HAM-D scale, who were in the age group of 18-60 years. The patients were entered into the study if the folLowing criteria were met:
1. The subject should be able to comprehend the consent form and he/she should provide a written informed consent prior to commencing any study specific assessments and procedures.
2. Males and females should meet the age criteria at the time of the consent.
3. The patient should be diagnosed as a case of “depression” by a well qualified psychiatrist.
4. The subject must meet the DSM-IV criteria for depression.
5. The subject should have a HAM-D total score of 17 at both the screening and the baseline visits.</t>
  </si>
  <si>
    <t>The subjects were not enrolled in the study if the folLowing criteria were met:
1. Subjects with a history of manic illness or schizophrenia, any other major psychotic disorders or dementia homicidal or suicidal patients.
2. Anything that suggests unresponsiveness to pharmacotherapy or non-compliance with the protocol (antisocial or borderline personality disorder).3. The patient does not satisfy the scoring criteria for major depression.
4. The subject’s depression is due to some medication or chronic debilitation illness. (hypothyroidism, Parkinson’s disease, chronic pain)
5. Subjects with a past history of seizure disorder or brain injury (traumatic or disease related), any condition that predisposes to seizures, medications that Lower the seizure threshold,; subjects undergoing alcohol withdrawal or a sedative or those who suffer from a cardiac problem,
6. Subjects with disorders that interfere with the action, absorption, distribution and metabolism or excretion of the treatment drug.
7. Any medical condition that interferes with the accurate assessment of the safety or efficacy of the drugs which are under study.
8. A medically significant history of any adverse effects of the drug which was being used or with its closely related compound.
9. Subjects on any other medication that has the potential to interact with the drugs under study e.g. benzodiazepines, other sedatives or hypnotics and other psycho-active medicines, including psychoactive herbal treatment and nutrition supplements.
10. Subjects with any kind of cardiac aliment e.g. coronary artery disease, congestive heart failure, hypertension; chronic alcoholics and patients with a suicidal tendency or substance abuse or dependence,
11. Subjects with a systolic blood pressure of &gt; 150mm of Hg or a diastolic blood pressure of &gt; 95mm of Hg at either the screening visit or the baseline visit,
12. The subjects should not be participating in any other clinical trial in which they were or would be exposed to an investigational drug or non-investigational drug or device for studies which were related or unrelated to the present illness.
13. The subject is non-compliant with the study visit schedule or with the study procedures e.g. illiteracy, planned vacation, planned hospitalizations during the course of the study, etc.</t>
  </si>
  <si>
    <t xml:space="preserve">End point with LOCF (excluded those without first folLow up measurement/ doses too Low) and completers </t>
  </si>
  <si>
    <t xml:space="preserve">End point LOCF after acute(excluded those without first folLow up measurement/ doses too Low) and completers </t>
  </si>
  <si>
    <t>"Analyses for completers were complemented with end point analyses… end point analyses of acute treatment response, scores from the latest assessment completed after four week (inclusive) were carried forward and used as end of treatment data. In end point analyses of folLow up results patients' scores from the latest assessment completed after the end of acute treatment (inclusive) were considered as their final folLow up response." "six dropped out before the first assessment at four weeks (1 Group 1, 2 Group 2, 3 Group 3); two further patients from Group 1 were prescribed inadequate doses of medication." Drop outs from week 4- end of acute phase, 2 group 1, 3 group 2. Total overall 13/75 (17%), Group 1 5/26 (19%), Group 2 5/22 (23%), Group 3 3/27 (11%) at the end of 16 weeks. FolLow up drop outs 16/21 (76%), Group 2 11/17 (65%), Group 3 15/24 (63%).</t>
  </si>
  <si>
    <t>8 weeks, folLow up 3 months</t>
  </si>
  <si>
    <t>10/49 (20%) ACT drop outs, 2/44 (4.5%) waitlist control in acute. Further 3 DO in ACT and 1 DO in waitlist during the folLow up. Overall 17% at end of folLow up.</t>
  </si>
  <si>
    <t>2 months, 6 month folLow up</t>
  </si>
  <si>
    <t>"computer generated randomization list in blocks of 2, stratified by gender, education (Higher/Lower), and depression symptoms level (CES-D scores 10-15 and 16-24)"</t>
  </si>
  <si>
    <t>Psyfit loss to folLow up at 2 months n=48 (33.6%), 6 months 54 (37.8%), waiting list control at 2 months 22 (15.6%), 6 months n=32, (22.7%)</t>
  </si>
  <si>
    <t>8 weeks + 1 and 6 months folLow-up</t>
  </si>
  <si>
    <t xml:space="preserve">Participants were assessed on a wide range of variables at pretreatment (Tl), posttreatment (T2), and at 1-month (T3) and 6-month (T4) folLow-up sessions. No extractable data reported for response and remission. </t>
  </si>
  <si>
    <t>1 day workshop, 3 month folLow up</t>
  </si>
  <si>
    <t>Receiving psychotherapy for any kind of mental health problem; on a waiting list for psychotherapy; received psychotherapy for any kind of mental health disorder in the previous 6 months; showed a notable suicidal risk (BDI item 9 &gt;1); met DSM-IV criteria for the folLowing: (1) a major depressive episode, (2) bipolar disorder and (3) psychotic disorder and (4) had a history of a major depressive disorder in the previous 6 months</t>
  </si>
  <si>
    <t xml:space="preserve">Patients with psychotic symptoms, bipolar illness, schizophrenia, active drug or alcohol abuse, or significant medical illnesses were excluded.  Patients whose HDRS score dropped beLow 20 during an initial placebo period of 7-14 days were excluded. </t>
  </si>
  <si>
    <t>Random numbers table, e.g. in a book (Low)</t>
  </si>
  <si>
    <t xml:space="preserve">Progress was monitored weekly using the folLowing measures: (1) the 21-item HAM-D, (2) patient and physician global ratings of improvement (CGI)…and (3) side effect rating scale in which adverse effects were rated mild, moderate or severe. Each subject's weight was measured weekly. </t>
  </si>
  <si>
    <t xml:space="preserve">From fLow diagram: CBT16 dropped out in first 6 months (5 withdrew, 8 began antidepressants, 2 chose another treatment, 1 failed to show), and a further 9 in the folLowing 6 months (3 withdrew, 6 began antidepressants). In ST 11 DO in 1st 6mths ( 2 withdrew, 2 moved from city, 6 began antidepressants, 1 chose another treatment), further 9 DO in folLowing 6 months (1 withdrew, 1 moved from city, 7 began antidepressants). Total 50% and 40% DO rates for CBT and ST respectively. </t>
  </si>
  <si>
    <t>3 months, 6 month folLow up</t>
  </si>
  <si>
    <t>"Of these, 61 patients were not evaluated at posttreatment, 54 of them were drop-outs (drop-outs = patients who were not evaluated at post-treatment and folLow-up assessments at 6 and 9 months). Therefore, the overall drop-out rate was 23%. The drop-out rate was 19.3% (n=23) in the intervention group and 24.1% (n=27) in the control group. Drop-outs from the experimental condition did not differ statistically from those in the control group at folLow-up assessment"</t>
  </si>
  <si>
    <t>"This study used an ITT analysis to retain the essence of randomization and alLow for the study results to represent the original design. Subjects whose completion rate in the therapy session (12 sessions) was 1/2 (about 6 sessions) Lower than the overall sessions were not included in the ITT analysis. For missing data, we used the last observation carried forward to impute an estimate."
Group CBT: 41 allocated, 11 discontinued (73.2% completers)
Treatment as usual: 40 allocated, 8 drop-outs (80% completers)</t>
  </si>
  <si>
    <t>Chiang, K. J., et al. (2015). "One-Year FolLow-Up of the Effectiveness of Cognitive Behavioral Group Therapy for Patients' Depression: A Randomized, Single-Blinded, Controlled Study." Scientific World Journal.</t>
  </si>
  <si>
    <t>Participants were randomly assigned to one of two aerobic exercise groups (i.e., High intensity exercise or Low intensity exercise), or to a stretching exercise contact control group.</t>
  </si>
  <si>
    <t>Antidepressants (n) - High intensity 6; Low intensity 9; Stretching 6</t>
  </si>
  <si>
    <t>Patients were excluded if they had received treatment with bupropion or fluoxetine within the past year; had not responded to antidepressant treatment for a previous depressive episode; were actively suicidal; had  aknown predisposition to seizures or were taking medications that Lowered the seizure threshold; had  ahistory or current diagnosis of anorexia or bulimia; were pregnant or lactating, or did not agree to avoid pregnancy during the study; had a history of alcohol or substance abuse within the past year; or had used any psychoactive drug within 1 week of treatment with study drug (2 weeks for monoamine oxidase inhibitors or protriptyline, 4 weeks for any investigational drug)</t>
  </si>
  <si>
    <t>no other serious illnesses on
the basis of medical history and the screening results of
a physical examination, electro cardiogram (ECG), and
clinical laboratory tests. excluded if
they: were pregnant, breast-feeding, or without adequate
contraception at time of screening; met DSM-IV criteria
for mania or any bipolar disorder, schizophrenia or any
psychotic disorder, obsessive–compulsive disorder,
eating disorders, or mental retardation or any pervasive
developmental or cognitive disorder; had a MADRS
score ≥ 5 on item 10 (suicidal thoughts); were receiving
treatment with antipsychotics, antidepressants,
hypnotics, anxiolytics (except benzo diazepines in
Low doses for insomnia), antiepileptics, barbiturates,
chloral hydrate, 5-HT receptor agonists; were receiving
electroconvulsive treatment; were receiv ing treatment
with behavior therapy or psychotherapy; had received
treatment with any investigational drug within 30 days
prior to entry; had a history of schizophrenia, psychotic disorder, or drug abuse (as defined by DSM-IV); had
a history of severe drug allergy or hypersensitivity
(including to citalopram); or had a lack of response
to more than one antidepressant treatment (including
citalopram) during the present depressive episode.</t>
  </si>
  <si>
    <t>benzo diazepines in Low doses for insomnia permitted</t>
  </si>
  <si>
    <t>"The folLowing efficacy rating scales were used at every visit: MADRS and Clinical Global Impression-Severity (CGI-S)19. Safety and tolerability were evaluated on the basis of spontaneously reported AEs, clinical laboratory tests, ECGs, and physical examinations (including vital signs and weight)."</t>
  </si>
  <si>
    <t>Patients were excluded from the study if they had a known predisposition to seizures or were receiving medications that Lower the seizure threshold; had a history or current diagnosis of anorexia or bulimia; were pregnant or lactating or did not agree to avoid pregnancy during the study; had a history of alcohol or substance abuse within the past year; had used any psychoactive drug within 1 week of study treatment (2 weeks for monoamine oxidase inhibitors or protriptyline, 4 weeks for fluoxetine or any investigational drug); had a history of treatment with bupropion or sertraline; or were actively suicidal.</t>
  </si>
  <si>
    <t>14 weeks and 6 months folLow up</t>
  </si>
  <si>
    <t>"patients were randomly assigned to one of the three study conditions after matching to ensure group equivalence on the folLowing variables… number of previous episodes of depression, presence or absence of dystymia, gneder and marital status"</t>
  </si>
  <si>
    <t>"examined using the folLowing measures: The Hamilton Rating Scale for Depression (17 item)…Beck Depression Inventory…adverse events… this included harm and suicide related adverse events, psychiatric adverse events (e.g. mania, agitation) and other adverse events (e.g. headache)". Stated to carry out ITT LOCF and completers, but no completers analysis was described in the results section only an overview of the sensitivity analysis. "folLow up analyses were conducted for patients who completed treatment (defined as receiving at least 12 sessions of treatment".</t>
  </si>
  <si>
    <t>David, D., Szentagoti, A., Lupu, V., &amp; Cosman, D. (2008) Rational emotive behaviour therpay, cognitive therapy, and medication in the treatment of major depressive disorder: A randomised clinical trial, posttreatment outcomes, and six-month folLow-up. Journal of Clinical Psychology, 64, 728-746.</t>
  </si>
  <si>
    <t>"The analyses were based on the intention-to-treat principle (i.e. those who provided folLow-up data irrespective of treatment adherence). Only intermittent missing data were imputed (n = 5) by calculating the mean of the values of a previous and a subsequent time point. Missing data as a result of loss to folLow-up were not replaced by imputed values. We tested all effects at the P&lt;0.05 level (two-tailed)."
Computerised CBT: 100 randomised, 96 provided FU data at 6 months
Treatment as usual: 103 randomised, 92 provided FU data at 6 months
Computerised CBT + treatment as usual: 100 randomised, 92 provided FU data at 6 months</t>
  </si>
  <si>
    <t>ITT, "we fitted the model using a restricted maximum likelihood approach which produces valid estimates under the missing at random assumption…for cross sectional analyses we used attrition weights to correctly account for patients who missed one or more folLow up assessements."</t>
  </si>
  <si>
    <t>"we used an intent to treat approach, in which all eliglible patients with a baseline interview were included in analyses even if they missed interviews or did not participate in treatment sessions". Unclear drop out rate, need to see the fLow diagram. Only report 6 month drop out figures.</t>
  </si>
  <si>
    <t>"FolLowing assessment, participants were randomised to two arms through an allocation concealment process independent of the study team using a block randomisation system in blocks of four. Taking into accoutn increased risk of a moderating effect of baseline severity of depression and because of the small sample sizes in this study, stratification based on baseline depression severity was conducted.Participants were allocated into two groups prior to randomisation based on Beck Depression Inventory (BDI-II) scores (≦25 and ≧26). General Practitioners and participants were informed of allocation automatically by letter."</t>
  </si>
  <si>
    <t>"Assessments were collected by a research worker masked to treatment allocation at baseline, 1-, 2-, and 3 month folLow up. To reduce the risk of bias further we used self completed assessments of depression symptom level, functioning and satisfaction."</t>
  </si>
  <si>
    <t>From the ISRCTN website: Primary outcome measure: depression symptom level as measured by the Beck Depresssion inventory. Secondary outcomes: The social adjustment scale, measures of treatment satisfaction, assessed using the 8 item Client Satisfaction Questionnaire (CSQ8), service utilisation data collected on frequncy of primary, secondary and tertiary service use via patient diaries and questionnaires, health utility data measured by the Euroqol. In the study" primary clincial outcome used for depression symptoms was the Beck Depression Inventory (BDI-II)...secondary outcome measures looked at functioning using the work and social adjustment Scale (WSAS) and satisfaction using the client satisfaction questionnaire (CSQ-8)". From the paper "the primary outcome variable, severity of depression at 3 month folLow up.... social functioning... satisfaction."</t>
  </si>
  <si>
    <t>1) High suicidal risk, 2) psychosis, 3) mania, 4) insufficient knowledge of the Dutch language, 5) cognitive impairment as indicated by a score of 22 or Lower on the Mini Mental State Examination (MMSE), 6) substance use disorder</t>
  </si>
  <si>
    <t>16-20 weeks, 18 months folLow up reported elsewhere</t>
  </si>
  <si>
    <t>9 weeks, 3 month folLow up</t>
  </si>
  <si>
    <t>4 weeks bibliotherapy with 3 months folLow up, individual psychotherapy 12 weeks with 3 months folLow up after tx finished, delayed treatment 4 weeks wait then either of two treatments (4wks/ 12 weeks) and 3 months folLow up</t>
  </si>
  <si>
    <t>"Assessors were clinical psychology graduate students who were blind to treatment condition and to time of assessment , with the exception of the first author, who conducted 4 post treatment interviews and 14 folLow up interviews". Random sample of authors interviews reviewed by blind assessor- "HRSD scores were no biased by knowledge of treatment status"</t>
  </si>
  <si>
    <t>?Low</t>
  </si>
  <si>
    <t>"Fourteen participants dropped out of the study before the posttreatment assessment… four decided to try medication, three had significant health problems, three were too busy, two thought the treatment involved too much work, one moved out of town and one increased her antidepressant dosage without realizing it violated the protocol... one additional participant in the delayed treatment group was not depressed at time T2 (pretreatment assessment)" 30%. "Univariate ANOVAs indicated no differences between treatmetn completers and non completers on any of the demographic or the pretreatment variables. ..no significant differences between number of drop outs in active treatments." 6 completers didnt participate in the folLow up assessment (not willing to come in or could not be scheduled for assessment, 2 couldnt be contacted, one died.</t>
  </si>
  <si>
    <t>HRSD, GDS, GSI (Global Symptom Index of Brief Symptom Inventory), response post hoc definition. Note no T4 results given for the delayed treatment group (3 month folLow up data)</t>
  </si>
  <si>
    <t>Unclear, 18 month folLow up</t>
  </si>
  <si>
    <t>MADRS score &lt;22; HAMD item 1 score &lt;2;  Bipolar or psychotic disorder, substance abuse in past 6 months; clinically significant medical condition; allergy to citalopram; failure to to respond to SSRI or two other antidepressants; ECT current or past 6 months; psychotherapy or behaviour therapy in past 3 months; unable to folLow protocol; not suitable for study (investigator opinion)</t>
  </si>
  <si>
    <t>Freire, E., et al. (2015). "Counselling versus Low-intensity cognitive behavioural therapy for persistent sub-threshold and mild depression (CLICD): A pilot/feasibility randomised controlled trial." BMC psychiatry 15(1).</t>
  </si>
  <si>
    <t>12 weeks, 1 year folLow up</t>
  </si>
  <si>
    <t>"Eight persons dropped out before the end of the third week of treatment and were replaced (one dropped from cognitive, two from brief relational/insight and five from behavioural). Reasons for early termination varied. Practical concerns (e.g. transportation problems) were frequent, although some clients reported lack of desire to continue in the treatment to which they had been assigned." overall 26% (8/30) drop out before week 3 who were then replaced, end of folLow up another 3 dropped out (total 11/38, 28%)</t>
  </si>
  <si>
    <t>" 177 (83%) were recruited and completed
baseline assessment, and 167 (94%) of those completed folLow-up". Unclear which groups they were from or how the analysis was carried out.</t>
  </si>
  <si>
    <t>Attrition rate 26% at posttreatment assessment, 32% at 6 month FU, 46% at 12 month FU; attrition rates for posttreatment assessment Lower for participants who completed the intervention</t>
  </si>
  <si>
    <t>Internet training programme: self-reported history of depression 83.8%; some days missed or Lower productivity due to depression 50.7%
Internet support group: self-reported history of depression 9.2%; some days missed or Lower productivity due to depression 66.2%
Internet training plus support group: self-reported history of depression 90.4%; some days missed or Lower productivity due to depression 55.4%
Control website: self-reported history of depression 83.3%; some days missed or Lower productivity due to depression 56.5%</t>
  </si>
  <si>
    <t>Participants were randomly assigned to begin their dance lessons either immediately (immediate treatment condition) or after an 8-week delay (waiting list) for control purposes. Participants assigned to start immediately began their first lesson as
soon as it could be scheduled and continued with one lesson per week for a total of eight lessons in 8 weeks. Participants who were assigned to the waiting list were asked to return for another pre-treatment evaluation at the end of the 8-week waiting period. They then began their lessons as described for the immediate treatment condition. All participants were evaluated after completion of their lessons and again at a 3-month folLow-up.</t>
  </si>
  <si>
    <t>"Research nurses responsible for folLow-up assessments were masked to treatment allocation."</t>
  </si>
  <si>
    <t>"Repeated measures formixed modelwas used to examine the effect of treatment on depression, stress, and coping over time. This method of analysis alLows flexibility in dealing with missing values, attrition, and unequal space assessment. Using the random assignment, the expected values should be equal across conditions, and any observed differences between the conditions (pretest-posttest and folLow up) would be expected under the null hypothesis that claims no effect of conditions."
44 assigned to intervention, 40 to control - attrition only from control group (n=4, 10%)</t>
  </si>
  <si>
    <t>Fifteen subjects had zolpidem, 10 mg per day; and 8 subjects had estazolam, 2 mg per day. But all of them were tentatively used.Included if drug naïve first depressive episdoes. Only zolpidem, 10 mg and estazolam 2 mg per day was, alLowed for comedications. Permitted concomitant therapy included zolpidem, estazolam, or flunitrazepam if needed for sleep; lorazepam, fludiazepam, or clonazepam for anxiety.</t>
  </si>
  <si>
    <t>Efficacy was measured by the MADRS scores at baseline,
and weeks 1, 3, and 6. Rates of response and remission were also
assessed. Response was defined as a 50% or greater decrease
from baseline scores of MADRS. Remission was defined as
the final MADRS score of 10 or Lower. Tolerability was assessed
by recording adverse events observed by physicians or reported
by patients in response to open-ended queries</t>
  </si>
  <si>
    <t>8 weeks and 2 months folLow up</t>
  </si>
  <si>
    <t>"Of the 96 original participants, a total of 40 (42%) participants did not complete the posttest (6 weeks) and 59 participants (62%) did not complete the folLow up assessment at 4 months… experimental (47%, 23/49) and the control group (36%, 17/47)"</t>
  </si>
  <si>
    <t xml:space="preserve">Patients were not alLowed to take other antidepressants, mood stabilizers, antipsychotics, buspirone, psychostimulants, or anticonvulsants </t>
  </si>
  <si>
    <t>10 weeks with 10 month folLow up</t>
  </si>
  <si>
    <t>10 weeks, 6 months folLow up</t>
  </si>
  <si>
    <t>12 drop outs/no post treatment data (10%), 3 CBT with support, 6 CBT, 3 waitlist group. ". Six participants were
excluded from the analyses since they did not start treatment. In
addition, one participant from the tailored treatment group scored
close to maximum on all measures at folLow-up, resulting in a total
score more than three standard deviations from the rest of the
participants. The participant was therefore marked as an outlier
and the folLow-up scores were marked as missing."</t>
  </si>
  <si>
    <t>BDI-II, MADRS-S, BAI, QOLI and by severity of depression for pre and post treatment and 6 month folLow up. Recovery, CGI-I. Not all time points listed in protocol were published.</t>
  </si>
  <si>
    <t>In the clinical trials registry primary outcome BDI (-1, 5, 10, 6 mth f/u, 2yr f/u), BAI, MADRS, QOLI, BAI (all -1,5,10weeks, 6mth f/u, 2yr f/u). Primary and secondary outcomes were not clearly stated in the study paper. "Data from the three groups were collected before treatment, five weeks into the treatment, after treatment and at 6-month folLow-up."</t>
  </si>
  <si>
    <t>"Key assessment points reported were week 0 (pretreatment), week 4, and week 12 (end of treatment). Six-month folLow-up data are also reported. The final 2-year folLow up is underway." Primary outcome measure QIDS.</t>
  </si>
  <si>
    <t>4 months and 4 months folLow up</t>
  </si>
  <si>
    <t>Patients whose scores on HRSD improved more than 20%  or scores Lower than 18 after a lead in period</t>
  </si>
  <si>
    <t>4 weeks + 6 months folLow up</t>
  </si>
  <si>
    <t>Legrand FD. Effects of exercise on physical self-concept, global self-esteem, and depression in women of Low socioeconomic status with elevated depressive symptoms. J Sport Exerc Psychol. 2014 Aug;36(4):357-65</t>
  </si>
  <si>
    <t>"The main assessment points for the active conditions (CT and IPT) were baseline, 3, 7, 9 and 12 months. The primary outcome was also assessed at 8, 10 and 11 months. All assessments were administered on a computer. Pre- and post-treatment assessments (baseline and 7 months) were administered at the research centre. Midtreatment (3 months) and folLow-up assessments (8–12 months) took place via the internet. In addition, in order to examine the effect of the waiting list, depression severity of the total sample was assessed at 2 months."</t>
  </si>
  <si>
    <t>The full-analysis set, also known as the intention-to-treat data set, comprised all randomised patients who took at least one dose of double-blind study product and who had at least one postbaseline
assessment of the MADRS total score. Efficacy data for the fullanalysis set were analysed using visit windows and the principle of observed cases for Weeks 1, 2, 3, and 4, and last observation carried
forward for the last visit. The withdrawal rate from the study was Low with 9.7% in the placebo group, 5.8% in the escitalopram group, and 5.0% in the citalopram group. Approximately 3% of patients were withdrawn due to adverse events in each treatment group during the entire study.</t>
  </si>
  <si>
    <t>"To minimize attrition, participants were compensated $75 at each data point for completing the questionnaire and interview assessments. Attrition was Low, especially considering that minimal direct contact was provided to the treatment participants. At the 6-week assessment, 190 (99%) of the participants completed folLow-up protocols. At the 6-month assessment, 172 (90%) participants remained available for assessment."</t>
  </si>
  <si>
    <t>"Self-report survey data was collected at the intake, 6-week post-treatment and 6-month folLow-up assessments and interview data were collected at intake and at the 6-week post-treatment assessment."</t>
  </si>
  <si>
    <t>Over 18 years, self-reported feelings of depression, BDI-II above 10 and beLow 47</t>
  </si>
  <si>
    <t>Minimisation (Low)</t>
  </si>
  <si>
    <t>Patients were included if they were aged 18 years or over and currently met DSM–IV criteria for a non-psychotic major depressive episode as the principal diagnosis. Participants were required to be medication free for a minimum of 2 weeks, or (to alLow for clearance from the bloodstream) five drug half-lives of any centrally acting drugs, except for the occasional hypnotic agent and the oral contraceptive pill</t>
  </si>
  <si>
    <t>% improvement in MADRS; response (≥ 60% change in MADRS); % improvement in HRSD; % improvement in BDI–II; % improvement in SCL–90; and numbers of patients
with scores of ≤6 or beLow on HRSD, and/or 9 or beLow on the BDI–II."</t>
  </si>
  <si>
    <t>Participation in a similar psychological treatment program, i.e. cognitive behavioural therapy program (CBT); severe comorbid psychiatric condition, which might interfere with the treatment (e.g., bipolar disorder or schizophrenia assessed during a diagnostic interview, using the Mini-International Neuropsychiatric Interview); other primary medical problems, which would require other treatments; severe alcohol problems according to the Alcohol Use Disorders Identification Test (AUDIT)(beLow the cut-off value of 8 points); assessed risk of suicide using the MINI</t>
  </si>
  <si>
    <t>"All diagnostic interviews (MINI) were conducted by MSc clinical psychology students mentioned beLow, who at post-measurement were blind to both participants’ conditions and the treatments they provided. At folLow-up treatment, the interviews were conducted by other clinical psychology students, who were also blind to both the
participant’s condition and the treatment they provided."</t>
  </si>
  <si>
    <t>68.7% of all patients at baseline.  This decreased to 41% at 12 month folLow-up</t>
  </si>
  <si>
    <t>"Patients were matched by diagnoses and level of education and randomized in three different blocks of 10 subjects, then randomly assigned to 1 of the folLowing conditions: BDT, BSP and non-treatment (waiting list); subjects for whom the matching procedure was not possible were excluded from this study". Exclusions shall be finalized before randomization procedure. Stratification could have been applied, instead, and no exclusions would be made.</t>
  </si>
  <si>
    <t>post-treatment evaluation, treatment efficacy within groups on HAMD, HAM-A and CGI-S; comparison of treatment duration and mean number of sessions
among BDT and BSP groups was performed at post-treatment; mean folLow-up duration was compared; the percentage of responders in each group (response = HAM-D score reduction &gt; 50% from baseline assessment and of an HAM-D total score &gt;7), at the end of the folLow-up, a comparison between BDT and BSP on all rating scales was also performed</t>
  </si>
  <si>
    <t>McClay, C. A., et al. (2015). "A community-based pilot randomised controlled study of life skills classes for individuals with Low mood and depression." BMC psychiatry 15: 17.</t>
  </si>
  <si>
    <t>"if included folLowing the comprehensive assessment, based on a randomization table, participants were assigned to BA (n = 16), MBT (n = 20), or the WLC (n = 14). The principal investigator (DH) generated and concealed the randomization table and stored it in a secure area."</t>
  </si>
  <si>
    <t>Outpatients between the ages of 18 and 65
years who met DSM-III criteria for melancholia and
DSM-III criteria for major depression or bipolar disorder,
depressed, were eligible for participation. To qualify
for random assignment to double-blind therapy at the
end of the washout period, patients were required to
meet the folLowing criteria: (1) have a minimum score
of 25 or more on the 24-item HAM-D; (2) have normal
baseline clinical laboratory values or abnormal values
that were judged to be clinically insignificant; and
(3) have discontinued all other psychoactive medications
before the start of the study.</t>
  </si>
  <si>
    <t>Efficacy analyses included all patients randomized to double-blind treatment who took at least one dose of study medication and had at least one folLow-up evaluation of efficacy Efficacy analyses examined the change from baseline at each study visit and at endpoint (last observation carried forward; LOCF). Efficacy comparisons between the treatment groups were performed at each of the 4 weeks during the double-blind treatment period and at endpoint (LOCF). Among the 180 patients randomized, 83 discontinued prematurely, 43 (48%) in the citalopram group and 40 (44%) in the placebo group.</t>
  </si>
  <si>
    <t>Efficacy was assessed with the folLowing three rating scales: (1) HAM-D (24-item); (2) Clinical Global Impressions (CGI), including Severity of Illness and Improvement; and (3) Zung Self-Rating Depression Scale. The 17-item HAM-D score was also derived from the 24-item HAM-D scale. In addition, scores on the HAM-D depressed mood item and on the HAM-D subscales measuring cognitive disturbance, psychomotor retardation, sleep disturbance, anxiety/somatization, and melancholia were examined individually</t>
  </si>
  <si>
    <t>major depression and a negative score for mania, psychosis, or past month alcohol or drug abuse or dependence; distinct cultural groups (i.e. black women born in the United States, Latinas born in Latin America, and white women born in the United States); Low-income and minority patients</t>
  </si>
  <si>
    <t>"The extent of missing data at folLow-up was similar across the 3 randomized groups. In total, 11 women (4%) missed all but the baseline interview, and 64 (24%) missed at least the last 2 interviews. Of all possible interviews, 29% were missing. To impute item-level missing data, we used an extended hot-deck multiple imputation technique that modifies the predictive mean-matching method. We used an approximate Bayesian bootstrap method to impute unit-level missing data. Imputations were produced separately for each intervention and the community referral groups"</t>
  </si>
  <si>
    <t>Miranda J, Chung JY, Green BL, Krupnick J, Siddique J, Revicki DA, Belin T. Treating depression in predominantly Low-income young minority women: a randomized controlled trial. JAMA. 2003 Jul 2;290(1):57-65</t>
  </si>
  <si>
    <t>Siddique, J., et al. (2012) Comparative effectiveness of medication versus cognitive-behavioral therapy in a randomized controlled trial of Low-income young minority women with depression. Journal of consulting and clinical psychology 80, 995-1006</t>
  </si>
  <si>
    <t>"All veterans received assessments at baseline, Week 12, Week 20 (end of treatment), and at 6-month posttreatment folLow-up. Interview measures were conducted over the telephone by blinded evaluators. Self-reports were administered by mail."</t>
  </si>
  <si>
    <t>"Although the rate of missing depression outcomes was Low at each postbaseline point, ranging from 9% to 22%, we multiply imputed missing depression scores and generated 20 imputations for each missing value, using the R package MICE in which incomplete variables are imputed one at a time according to a set of conditional densities. Imputations were conducted separately by treatment group, and every imputation model was conditioned on a large number of relevant variables, including depression scores, demographics, and total number of CBT sessions attended."
Face-to-face CBT: 162 randomised, 53 discontinued treatment (32.7%), 21 with missing data for HAMD at week 18
Telephone CBT: 163 randomised, 34 discontinued treatment (20.9%), 11 with missing data for HAMD at week 18</t>
  </si>
  <si>
    <t>"All patients were evaluated at pre-treatment, midtreatment, post-treatment and 3-month folLow-up."</t>
  </si>
  <si>
    <t>"The three research felLows who assessed the HDRS were blind; they were not informed about the treatment condition and were instructed to restrict themselves to the discussion of the HDRS items only."</t>
  </si>
  <si>
    <t>"asked participants to either send us medical records containing diagnostic information or alLow us to contact their therapists for diagnosis confirmation. This consent was not mandatory".  Mandatory completion of an extensive anonymous (internet based) assessement before and after the intervention. Recruitment was through the internet.</t>
  </si>
  <si>
    <t>The folLowing were discouraged from applying: those without an established diagnosis of depression, with acute suicidal ideas, and those lacking sufficient time to take part in the online therapy in the course of 8 weeks. Exclusions: age younger than 18 or older than 65 years as well as diagnoses of psychosis or bipolar disorder. Strong suicidal ideas were signposted to institutions (tel. no. addresses)</t>
  </si>
  <si>
    <t>Minimal depression (BDI 0-9) n=7 (3%), mild symptoms (BDIscore 10-18) n=24 (11.4%), moderate symptoms (BDI 19-29) n=77 (36.7%), severe symptoms (BDI score 30-63) n=102 (48.6%). Diagnoses of depression were initially determined by the folLowing professions: psychiatrist n=84, GP n=45, psychologist n=43, determined during hospital treatment, profession not further specified n=17, other physician n=10, psychotherapist not further specified n=9, no response n=2. 61 (29%) either alLowed them to contact their therapist or  actively sent medical records to confirm diagnosis.</t>
  </si>
  <si>
    <t>"FolLowing baseline assessment procedures, participants were randomized to either the immediate intervention or delayed treatment control condition. Randomization was stratified by site (Alabama (AL) and New York (NY))."</t>
  </si>
  <si>
    <t xml:space="preserve">depression improvement at end, change from baseline and folLow-upunder BDI and HRSD, </t>
  </si>
  <si>
    <t>"Eight patients did not complete 16 weeks of therapy. Five subjects (42%) dropped out of the tricyclic antidepressant medrcation group and three (21%) from the relaxation-training group. No patient dropped out of the cognitive behavioral therapy group. These losses almost reached statistical significance (x^2= 6.9, p &lt; .06). Initial Beck scores in the severely depressed range predicted dropout from the tricyclic antidepressant medrcation sample (x^2 = 6.5, p &lt; .02). Apart from this, initial depression scores did not predict either response or attrition. Failure to complete the MMPI predicted dropout from treatment, as it had in our earlier study. Four of eight dropouts did not return the MMPI while none of the completers failed to do so. Final scores on the Beck and Hamilton scales were also related to dropping out. The earlier a patient dropped out, the Higher his last scores. The significantly Higher proportion of men on tricyclic antidepressant medication (n =7) did not affect dropout and did not affect outcome of treatment. Twenty-nine patients
completed the 16 weeks of treatment or recovered sooner. One patient (cognitive behavioral therapy) had recovered by Week 14, after 18 sessions and was alLowed to leave the research protocol early because of an increased work schedule"; "The last scores recorded for each patient are used for Week 16 data, as if all had completed treatment". LOCF has been repeatedly criticised for its implausible assumptions and for not accounting for the missingness in the uncertainty of the results</t>
  </si>
  <si>
    <t>12 weeks with 6 months folLow up</t>
  </si>
  <si>
    <t>"randomized intervention folder… 38 random numbers were generated from a randomization table (Dean et al., 1995) for a total sample of 38 participants who were randomly assigned to either standard care or a prescription for bibliotherapy. Patients recruited for the study were numbered from 1 to 38 consecutively based on natural recruitment. There was only one patient who was randomized to a condition (usual care) and due to physician error received the wrong intervention (a behavioral prescription). This patient was alLowed to continue with the study; however, she was removed from the randomization, numbered 39,and not included in data analysis in order to preserve the randomization process."</t>
  </si>
  <si>
    <t>BDI-FS, DAS-A, Q-LES-Q SF at baseline, post treatment, 1 and 3 month folLow up. Clinically significant change reported post hoc on a graph (no figures given). Cost analysis, and physician satisfaction.</t>
  </si>
  <si>
    <t>Not specifically stated. Measurements recorded were BDI-FS (7 item), assessment of patients attitudes and expectations about treatment (OAT), dysfunctional attitudes (DAS-A), quality of life (Q-LES-Q SF). Measured at  baseline, post treatment, 1 and 3 month folLow up. BDI-FS was weekly. Also carried out a cost analysis on completion of the study.</t>
  </si>
  <si>
    <t>None described, but on the folLow diagram these were reasons why there were unsucessful applications or diagnostic interviews: incomplete applications, severe depressive symptoms on PHQ-9, substance abuse or dependence, suicidal ideation/history of suicidality, non-reisdent/under 18 years, taking exclusion criteria medications, failed other exclusion criteria, not contacted for telephone interview, change of medication in past 2 months, commencement of psychotherapy in past 2 months, suicidal or recent self hamr, participation in similar e course, bipolar disorder, decided not to proceed.</t>
  </si>
  <si>
    <t>10 weeks, 3 month folLow up</t>
  </si>
  <si>
    <t>"assesors were not blinded to treatment condition at 3 month folLow up)</t>
  </si>
  <si>
    <t xml:space="preserve">PHQ-9, GAD-7, GAD-7, K-10, BDI-II, PSWQ, WHODAS-II, NEO-FFI-N at pre treatment, post treatment and 3 months folLow up. Adherence data. Remission figures. Post hoc- reliable change. No mid treatment data for primary outcomes or satisfaction reported as per protocol. </t>
  </si>
  <si>
    <t>From the New Zealand and Australia trial registry primary outcome was PHQ-9,  GAD-7, and secondary Kessler-10,  all  at application, pre treatment, mid treatment, post treatment and 3 months folLow up. The folLowing secondary outcomes were taken at pre and post treatment: BDI-II, NEO-FF-I, PSWQ, WHODASS-II, RTF (Repetitive thinking questionnaire) and PSRS-A (positive bliefs about rumination scale adapted version), patient satisfaction questionnaire, adherence to lessons and homework. In the paper under primary outcomes: MINI DSM-IV diagnoses, PHQ-9 (cut off ≧10 is used to define probable DSM-IV diagnoses of MDD and GAD), K-10. Secondary: WHODAS-II, BDI-II, PSWQ, NEO-FFI-N. No time points specified alongside the outcomes.</t>
  </si>
  <si>
    <t>"ADW is supported by a National Health and Medical Research Council of Austraia FelLowship (no 630746)". "Declaration of Interest None"</t>
  </si>
  <si>
    <t>Use of a monoamine oxidase inhibitor within 14 days or of fluoxetine within 30 days of Study Visit 2 was prohibited. In general, concomitant medications with primarily
central nervous system activity were not alLowed;
however,
patients were alLowed episodic use of benzodiazepines
and certain hypnotics or sedatives (e.g.,
chloral hydrate or zolpidem), provided that use (intermittent
or consecutive) occurred on no more than 50%
of the total days between visits. Chronic use of cough
and cold medications containing pseudoephedrine or
the sedating antihistamine, diphenhydramine, was not
alLowed. Use of non-narcotic prescription and over-thecounter
pain medications was alLowed. Narcotic use
was alLowed only upon approval of the Lilly physician
or designee. Chronic use of certain prescription medications,
such as ACE inhibitors, alpha- and betablockers,
anti-arrhythmics, and calcium channel
blockers, was permitted provided the patient had been
on a stable dose for a minimum of 3 months prior to
study enrollment</t>
  </si>
  <si>
    <t>"All analyses were conducted on an intent-to-treat (ITT)
basis, unless otherwise stated. All randomized patients
were included in the safety analysis and all randomized
patients with at least one post-baseline assessment
were included in the efficacy analysis. For total scores
calculated from individual items, the total score was
considered to be missing if any of the individual items
were missing." "The overall drop-out rates during the 8‑week acute
treatment phase were similar between the duloxetine
(31%, 85/273), escitalopram (24%, 66/274), and
placebo (29%, 40/137) groups ( p = 0.17). The rate
of discontinuation due to adverse events did not differ
significantly between treatment groups – duloxetine
7.3% (20/273), escitalopram 5.1% (14/274),
placebo 5.8% (8/137), with p = 0.29 for duloxetine
versus escitalopram. Duloxetine-treated patients who
discontinued
due to adverse events tended to do so
at early visits (10/20 discontinuations occurred in
Week 1) while discontinuations in the escitalopram
and placebo groups were uniformly distributed
across the 8 weeks of acute treatment. Rates of
discontinuation for other reasons (lack of efficacy,
protocol violation, patient decision, loss to folLow-up, or sponsor decision) did not differ significantly between
treatment groups."</t>
  </si>
  <si>
    <t>Inpatients and outpatients were recruited if they met the folLowing criteria: (1) age 18-65 years, (2) diagnosis of MDD according to DSM-IV TR, (3) potential benefit from treatment with one or other study drugs, in the opinion of the treating psychiatrist.</t>
  </si>
  <si>
    <t>During the study, seven patients withdrew due to AEs (two escitalopram, and five citalopram), 11 withdrew due to no efficacy or to deterioration (five escitalopram, and six citalopram), nine were lost to folLow-up (six escitalopram, and three citalopram), and two refused treatment or withdrew informed consent (one escitalopram, and one citalopram). Finally, 203 patients (101 escitalopram, 102 citalopram) completed the trial, and no significant differences were found between the groups in terms of rate of exclusion or expulsion</t>
  </si>
  <si>
    <t xml:space="preserve">"All analyses were performed on an intention-to-treat, complete case basis. Descriptive sum- maries (means and standard deviations) for outcomes at baseline and 4-month folLow-up are reported." Confusing attrition figures. In the text "FolLow-up data were collected for a total of 44 (73 %) of 60 randomised participants, with 16 (27 %; 95 % CI 16–40 %) lost to folLow-up. In the BA arm, 7 (23 %) of 30 (95 % CI 10–42 %) participants were lost to folLow- up. In the BAcPAc arm, 9 (30 %) of 30 participants were lost to folLow-up (95 % CI 15 %; 49 %)" however only 10 in each arm started treatment. </t>
  </si>
  <si>
    <t>On the ISRCTN website: the primary outcome was PHQ-9 at 4, 9, and 12 months. Secondary: BP, BMI, EQ5D, Health and social care service use, ISI, and SF36 all at baseline 4 months and 9 months. In the study not specified "The folLowing data were gathered at baseline and at the 4-month folLow-up time point: 7-day PA recall [30], de- pression using the PHQ-9 [19] and CIS-R [18], blood pressure (BP) measured using an Omron M7 monitor (Omron Healthcare, Milton Keynes, UK), body mass index (BMI) (weight measured using Omron HN286 digital scale [Omron Healthcare] and height measured using a tape measure), Insomnia Severity Index [31], health-related quality of life (EQ-5D-5L) [32], 36-Item Short Form Health Survey [33], work and social adjust- ment [34] and a simplified version of the Adult Health and Social Care Service Use ", resource use.</t>
  </si>
  <si>
    <t>PeseLow 1989a</t>
  </si>
  <si>
    <t xml:space="preserve">PeseLow ED, Stanley M, Filippi AM, Barouche F, Goodnick P, Fieve RR. The predictive value of the dexamethasone suppression test. A placebo-controlled study. Br J Psychiatry. 1989 Nov;155:667-72. </t>
  </si>
  <si>
    <t xml:space="preserve"> Low</t>
  </si>
  <si>
    <t xml:space="preserve">Patients were assessed during an initial screening visit, at a baseline visit folLowing washout and then at weeks 1,2, 3,4, and 8 folLowing randomization. Efficacy was assessed using the HAM-D scale (1 7- and 24-item), the Montgomery Asberg Depression Rating Scale (MADRS), the Hamilton Rating Scale for Anxiety (HAM-A), the Clinical Global Impression Scale (CGI on a seven-point scale) and the Global Assessment of Efficacy (on a four-point scale from excellent to poor). Safety was assessed by monitoring vital signs, adverse events, ECG, laboratory variables and by rating Global Assessment of Toleration (on a fourpoint scale from excellent to poor). </t>
  </si>
  <si>
    <t>Richards, D., et al. (2015). "A randomized controlled trial of an internet-delivered treatment: Its potential as a Low-intensity community intervention for adults with symptoms of depression." Behaviour research and therapy 75: 20-31.</t>
  </si>
  <si>
    <t xml:space="preserve">Rickels K, Case WG, WerbLowsky J, Csanalosi I, Schless A, Weise CC. Amoxapine and imipramine in the treatment of depressed outpatients: a controlled study. Am J Psychiatry. 1981 Jan;138(1):20-4. </t>
  </si>
  <si>
    <t>Concomitant treatment with any investigational or other psychopharmacological drug other than chloral hydrate (if needed for sleep), ECT, or any nonpsychopharmacologic drug with psychotropic effects not being taken in a stable dosage regimen was not alLowed during the trial. New psychotherapy or a change in the intensity of existing psychotherapy was also prohibited during the trial.</t>
  </si>
  <si>
    <t>Ruwaard, J., et al. (2009) Standardized web-based cognitive behavioural therapy of mild to moderate depression: a randomized controlled trial with a long-term folLow-up. Cognitive behaviour therapy 38, 206-221</t>
  </si>
  <si>
    <t>8 weeks + 10 week folLow up</t>
  </si>
  <si>
    <t>Mechanical, e.g. coin toss (Low)</t>
  </si>
  <si>
    <t>"Independent assessments took place on entry into the study (week 0), at the end of the intervention period (week 7), and thereafter at three, six and 12 months. [...] At each folLow-up interview, a structured assessment was performed using DSM-III-R, the Hamilton Rating Scale for Depression and the self-rated BDI."</t>
  </si>
  <si>
    <t>Royal College of General Practitioners ResearchTraining FelLowship; Newcastle City Health NHS Trust research grant</t>
  </si>
  <si>
    <t>"At termination of therapy and folLow-up the Hamilton depression scale was administered by the independent interviewer, who was blind to the patient’s treatment and status on other outcome measures."</t>
  </si>
  <si>
    <t xml:space="preserve">Singh NA, Stavrinos TM, Scarbek Y, Galambos G, Liber C, Fiatarone Singh MA. A randomized controlled trial of High versus Low intensity weight training versus general practitioner care for clinical depression in older adults. J Gerontol Biol Sci Med Sci. 2005 Jun;60(6):768-76. </t>
  </si>
  <si>
    <t>3 months, plus 6 months additional folLow-up</t>
  </si>
  <si>
    <t>Tan RS, BarLow RJ, Abel C, Reddy S, Palmer AJ, Fletcher AE, Nicholl CG, Pitt BM, Bulpitt CJ. The effect of Low dose lofepramine in depressed elderly patients in general medical wards. British Journal of Clinical Pharmacology 1994;37(4):321-324.</t>
  </si>
  <si>
    <t>Concomittant psychotropic drugs not alLowed</t>
  </si>
  <si>
    <t>8 weeks with 6 month folLow up</t>
  </si>
  <si>
    <t>"the drop out rate was Low from pre to posttreatment. Only 3% (n=3) did not complete the post treatment questionnaires." "primary analyses were based on the intention to treat principle including all paritents who provided folLow up data irrespective of treatmetn adherence and use of the first available observation brought forward." also did LOCF, mixed effects models, restricted maximum likelihood model.</t>
  </si>
  <si>
    <t>"The principal antidepressants prescribed were selective serotonergic reuptake inhibitors (75%), serotonergic–noradrenergic reuptake inhibitors (11.7%) and tricyclic antidepressants (8.3%)". For CNT combo, RT combo and TAU respectively: antidepressant medication use %; 47.5%, 43.6%, 50%, antidepressant adherence mean (SD); 1.11 (1.08), 1.06 (1.21), 1.25 (1.03). "At the 8-week post-treatment folLow-up, there was no difference between the treatment conditions in antidepressant use (p=0.43 ; CNT 39.4%, RT 51.5%, TAU 54.0%)."</t>
  </si>
  <si>
    <t>8 weeks + 6 months folLow up</t>
  </si>
  <si>
    <t>"patients were assessed by research staff blind to treatment allocation at intake baseline assessement and 8 weeks later (post treatment) with face to face interviews" 3 and 6 month telephone folLow up interviews. "Fidelity of blinding was monitored; if a researcher was unblinded, an alternate research blind to allocation conducted subsequent assessements."</t>
  </si>
  <si>
    <t>In the ISRCTN registry: Primary outcome measure HAMD (17 item), and secondary outcome BDI-II, both at baseline pre treatment, 8 weeks post treatment, 3 months folLow up 6 months folLow up. In the paper "our primary outcome was depressive symptoms assessed on the 17 item interviewer rated HAMD...secondary outcomes included... BDI-II....PHQ-9....GAD-7... RSQ.... shortened version of ASQ.... where appropriate patients completed the Morisky Medication Adherence instrument."</t>
  </si>
  <si>
    <t>(a) currently on medication or in another form of treatment; (b) unable to speak or understand English; (c) currently or previously diagnosed with one of the folLowing DSM–IV Axis I disorders: substance abuse, psychosis, manic-depression, or eating disorder or one of the folLowing DSM–IV Axis II disorders: borderline, antisocial, or schizotypal; or (d) at High of suicide</t>
  </si>
  <si>
    <t>Fluoxetine 5mg (beLow licensed dose)</t>
  </si>
  <si>
    <t>"Alishia D. Williams is supported by a National Health and Medical Research Council (NHMRC) of Australia FelLowship (630746). Portions of this research were supported by a University of New South Wales Medicine faculty grant awarded to Alishia D. Williams. Emily A. Holmes and Simon E. Blackwell are supported by the Medical Research Council (United Kingdom) intramural program (MC-A060-5PR50) and a grant from the Lupina Foundation. Emily A. Holmes is also supported by a Wellcome Trust Clinical FelLowship (WT088217) and the National Institute for Health Research (NIHR) Oxford Biomedical Research Centre based at Oxford University Hospitals NHS Trust, Oxford University. The views expressed are those of the author(s) and not necessarily those of the National Health Service, the NIHR, or the Department of Health. Funding to pay the open access publication charges for this article was also provided by the UK Medical Research Council."</t>
  </si>
  <si>
    <t>"Although the study design was analysed blind, because only one research assistant recruited and folLowed up patients it was not possible for the RA to retain blindness"</t>
  </si>
  <si>
    <t>group comparisons at BDI at endpoint and folLow-up, adverse-events, psychological symptoms and social functioning (using the CORE-OM  scale), and acceptability of the intervention
 (using the Client Satisfaction Questionnaire- CSQ)  were also compared.</t>
  </si>
  <si>
    <t>"5 subsequently dropped from the data set when it was discovered that they werent in compliance with the criteria mandating withdrawals from other mental health treatments and 8 more spontaneously dropped out of treatment before the fourth session". "Drop outs before Session 4 (n=6 in FEP and CT, n=2 in S/SD) were not differential across the three treatments (p&gt;0.50). A similar analysis was conducted on those Ss who dropped out of treatment between Sessions 4 and 20 (n=9 in FEP, n=8 CT, and n=2 S/SD). This analysis produced a significant effect p&lt;0.05 favouring S/SD." overall excluding 13 DO (Unclear which treatment they had been assigned to) the DO is 52%,  FEP 68% CT 67%, S/SD 20%.</t>
  </si>
  <si>
    <t>"of the 239 patients entering treatment, 77 (32%) terminated before completion ie.had &lt;15 wks and/or 12 sesssions of treatment". Unclear figures that were randomised to each tx group as there were 11 that didn’t start treatment (Unclear tx group assignment), 7 patients completed but didnt have data available at the end of the tx so were excluded from the completers analysis (Unclear tx group)</t>
  </si>
  <si>
    <t>Allocation done by independent research assistants but Unclear what happened to allocation infomation after randomisation</t>
  </si>
  <si>
    <t>"The intent-to-treat sample of 93 clients included all clients who received at least one session."; no further information
101 clients were admitted to the study, 8 dropped out pior to session 1, Unclear how many participants were allocated to each group; between sessions, 29% dropped out in total, 17 from the CBT group and 10 from the process-experiential (PET) group</t>
  </si>
  <si>
    <t>O'Leary KD, Beach SR. Marital therapy: a viable treatment for depression and marital discord. Am J Psychiatry. 1990 Feb;147(2):183-6.</t>
  </si>
  <si>
    <t>Data for behavioural couples therapy not in NMA</t>
  </si>
  <si>
    <t>To be included in the study, the women had to meet DSM-III diagnostic criteria for major depression or dysthymic disorder; women had to have a Beck Depression
Inventory scone of 14 or more; one on both partners in the marriage had to have a score of 100 on less (significantly maritally discordant) on the Dyadic Adjustment Scale; subjects also had to describe themselves as maritally discordant on as having substantial marital problems during the marital interview;</t>
  </si>
  <si>
    <t>Women who were actively suicidal were not included in the main portion of this study because they could not be randomly assigned to the waiting-list control condition; women having dysthymic disorder.</t>
  </si>
  <si>
    <t>at least 14</t>
  </si>
  <si>
    <t>focus on women only</t>
  </si>
  <si>
    <t>No subjects were receiving medication for depression.</t>
  </si>
  <si>
    <t xml:space="preserve">Andersson G, Bergström J, Holländare F, Carlbring P, Kaldo V, Ekselius L.Internet-based self-help for depression: randomised controlled trial. Br J Psychiatry. 2005 Nov;187:456-61. </t>
  </si>
  <si>
    <t>Participants aged 18 years or older prepared to work with the self-help programme several hours each week and no obstacle to participation and   completion     of     the     pre-treatment assessment</t>
  </si>
  <si>
    <t>MADRS–S between 15 and 30 for mild-to-moderate depression and 0.55 or more for the diagnosis of major depression (for the full CIDI)</t>
  </si>
  <si>
    <t>CBT= 78%,  Control= 72%</t>
  </si>
  <si>
    <t>Antyidepressant medication: CBT =22%, Control =37%</t>
  </si>
  <si>
    <t>Boethius Foundation and Swedish Research Council</t>
  </si>
  <si>
    <t>Age 18 years or more with primary dysthymia or for dysthymia with a major depressive episode</t>
  </si>
  <si>
    <t>Psychiatric disorders,  suicidal risk, and excessive use of alcohol or drugs.</t>
  </si>
  <si>
    <t>Higher than 21  in MADRS scale</t>
  </si>
  <si>
    <t>Imipramie=NA, Placebo= 60.2%</t>
  </si>
  <si>
    <t>Boyer P, Lecrubier Y. Atypical antipsychotic drugs in dysthymia: placebo controlled studies of amisulpride versus imipramine, versus amineptine. European Psychiatry, Volume 11, 1996, Pages 135-140.</t>
  </si>
  <si>
    <t>Age 18-65 years with  depressive disorder</t>
  </si>
  <si>
    <t>Severe depression with psychotic episode, drug treatment, surgery inlast 6 months and uncontrolled coexisitng conditions</t>
  </si>
  <si>
    <t>Exercise 60%, Control 68%</t>
  </si>
  <si>
    <t>The Robert Enke foundation, Germany</t>
  </si>
  <si>
    <t xml:space="preserve">Dunbar GC, Cohn JB, Fabre LF, Feighner JP, Fieve RR, Mendels J, Shrivastava RK. A comparison of paroxetine, imipramine and placebo in depressed out-patients.Br J Psychiatry. 1991 Sep;159:394-8. </t>
  </si>
  <si>
    <t>Age 18 years or more with single or recurrent major depression</t>
  </si>
  <si>
    <t>Psychiatric disorders or other significant comorbidity</t>
  </si>
  <si>
    <t>At least 20  on 17 item HAMD scale</t>
  </si>
  <si>
    <t>Imipramie= 44%, Placebo= 45%</t>
  </si>
  <si>
    <t>Imipramine= 88%, Placebo= 90%</t>
  </si>
  <si>
    <t xml:space="preserve">Feiger AD. A double-blind comparison of gepirone extended release, imipramine,and placebo in the treatment of outpatient major depression. Psychopharmacol Bull. 1996;32(4):659-65. </t>
  </si>
  <si>
    <t>Lofepramine= 65.2% Imipramie= 72.9%, Placebo= 75.5%</t>
  </si>
  <si>
    <t xml:space="preserve">Feighner JP, Meridith CH, Dutt JE, Hendrickson GG. A double blind comparison of lofepramine, imipramine and placebo in patients with depression. Acta Psychiatr Scand. 1982 Aug;66(2):100-8. </t>
  </si>
  <si>
    <t>Aged over 18, scored 2 or more on 5 of the 9 items, their problems made it difficult for them to work</t>
  </si>
  <si>
    <t>met diagnostic criteria for MDD, scored &gt;=25 on the Inventory of Depressive Symptomatology Clinician rated version</t>
  </si>
  <si>
    <t>pregnant or womken of childbearing potential not using medically acceptable form of contraception, serious suicidality or homicidality, unstable medical illness, organic mental disorders, substance use disorders within the past 6 months, schizophrenia and other psychotic disorders, bipolar disorder, acute bereavement, severe borderline or antisocial personality disorder, current primary diagnoses of panic or OCD, seizure disorder, concurrent use of other psychotropic drugs, hypothyroidism, a &gt;=6 week course of eitehr escitalopram or SAME, having taken an investigational psychotropic drug within the last year, failure to respond to 2 + antidepressant trials at adequate doses and duration durign the current episode, ongoing psychotherapy, history of bleeding disorders or use of medications that alter bleeding risk, CGI-S score of much or very much improved between screen and baseline</t>
  </si>
  <si>
    <t>IDS-C</t>
  </si>
  <si>
    <t>Aged 20-65, major depression according to DSM-III, minimum total score of 20 on HAMD-17, minimum score of 4 on the CGI, female patients could not be pregnant or lactating and were receiving contraception where relevant</t>
  </si>
  <si>
    <t xml:space="preserve">Other psychiatric illness, epielpsy, senility, organic brain disease, evidence of suicidal intent, history of overdose, history of alcohol or drug misuse, treatment with MAO inhibitors withinone week of the run-in period, treatment with ECT within four weeks of the run-in period, urinary retention, angle-closure glaucoma or increased ocular pressure, uncontrolled hypertension, clinically significant arrhythmia, coronary arery diease, impaired liver/renal function, evidence of non-compliance, patients imrpoving on the CGI within one week of drug initiation. </t>
  </si>
  <si>
    <t>DSMIII and HAMD-17</t>
  </si>
  <si>
    <t>HAMD-17 &gt;=20</t>
  </si>
  <si>
    <t>Duration of present episode: &lt;6 months = 22/63 lofepramine, 24/63 amitriptyline; 6-12 months = 20/63 loifepramine, 18/63 amitriptyline; &gt;12 months = 21/63 lofepramine, 21/63 amitriptyline</t>
  </si>
  <si>
    <t>Organon pharmaceuticals</t>
  </si>
  <si>
    <t>Outpatients aged 18-65 with DSM-III diagnosis of major depression, total score of &gt;=18 on first 17 items of HAMD and able to complete the Zung self-rating scale</t>
  </si>
  <si>
    <t>Primary diagnosis of schizophrenia, bipolar disorder, anxiety as primary disorder, adjuistment disorder, known suicidal tendencies, known cognitive deficit, alcohol or drug abuse, clinically significant medical diseaae, narrow angle galucoma, known drug allergies or hypersensitivity to TCAs, patients with clinically abnormal EEG or lab findings at screening, femal participants of child-bearing potential, patients requiring treatment with concomitant medication, patients treated with ECT within the past 3 months, with MAOIS within 14 days or with other psychotropics within 7 days, patients with HAMD score reduction of at least 20% in 7 day placebo washout</t>
  </si>
  <si>
    <t>Recurrent depression=52.4%</t>
  </si>
  <si>
    <t>NR "there were no imbalances in previous psychiatric medical histories among the treatment groups"</t>
  </si>
  <si>
    <t>"Potential participants were randomised using a stratified block design with stratification by level of psychological distress (High/Low distress level on K10), gender (male, female, uncommitted), and location of residence (metropolitaNRural). Randomization schemes with a fixed block size of four were generated for each strata using the web site Randomization.com http://www.randomization.com."</t>
  </si>
  <si>
    <t>(a) aged 18 years or over, (b) meeting DSM-IV criteria for major depressive disorder on the computerized version of the Composite International Diagnostic Interview (CIDI-AUTO) (described beLow) (WHO, 1997), (c) scoring 20 or more on the BDI-II (Beck Depression Inventory II) state depression measure (Beck et al., 1996) at telephone screening in order to establish probable caseness for current depression, (d) reporting Low mood for at least three preceding months, (e) being proficient in English, (f) not having engaged in CBT, mindfulness or meditatioNRelaxation (operationalized as more than four sessions of regular meditatioNRelaxation) over the preceding 12 months, (g) being under supervision of a case manager/clinician, (h) not commencing antidepressant medication or, if medicated, not changing their antidepressant medication regime over the preceding three months, and (i) preparedness to commit to an 8-week group program.</t>
  </si>
  <si>
    <t>NR: "All patients were induded in the safety analyses, with 86 being eligible for analyses of efficacy and psychomotor performance"</t>
  </si>
  <si>
    <t>Eli Lilly and company</t>
  </si>
  <si>
    <t>Current episode of major depression, hamd-17 score &gt;=17</t>
  </si>
  <si>
    <t>Dementia, delirium, bipolar disorder, psychotic symptoms, substance-related disorders, eating disorders and axis II disorders, ECT in past 6 months, past history of suicidal ideation or attempt, carniotomy, skull fractures or neurological illness</t>
  </si>
  <si>
    <t>Lifetime episodes of depression: 2.33 (1.13)</t>
  </si>
  <si>
    <t>SilverCloud Health Ltd. and Aware Charity, Ireland.</t>
  </si>
  <si>
    <t>BDI-II scores &lt;14 and &gt;29 were excluded from the study. In addition, potential participants were excluded if they reported suicidal intent/ideation, psychosis, were currently receiving psychological treatment for depression, on medication for less than 1 month, alcohol or drug misuse, and/or reported depressive symptoms that preceded or coincided with a diagnosed medical condition.</t>
  </si>
  <si>
    <t>users of the Aware charity who had expressed an interest to participate in an internet delivered intervention were eligible to participate.</t>
  </si>
  <si>
    <t>Previous diagnosis of depression: 53.7%</t>
  </si>
  <si>
    <t>grant from the Chief Scientist Office of the Scottish Government - Reference CZH/4/723.</t>
  </si>
  <si>
    <t>Anti depressant medication, therapy or aerobic exercise in last 3 months</t>
  </si>
  <si>
    <t>Age ≥ 16; scoring 5–18 on the Patient Health Questionnaire (PHQ-9) [13] (i.e. mild or moderate low mood) at screening; screened positive for persistent (i.e. &gt; 6 months) sub-threshold depressive symptoms or mild depression (SCID) [14]; and capable of taking part in research procedures, as assessed by the researcher at baseline assessment</t>
  </si>
  <si>
    <t>Exclusion criteria were: Alcohol/substance dependence; receiving other psychological intervention; bipolar disorder; bereavement as the presenting issue; Post-traumatic Stress Disorder (PTSD); cognitive impairment; unable to understand, speak, read or write in English; terminal illness; and unable to take part in any of the interventions</t>
  </si>
  <si>
    <t>Mr. Sau Hung Li to The Chinese University of Hong Kong, and partly by the Niche Areas Funding (J-BB6S) and the Internal Competitive Research Grant (A-PD1M) from The Hong Kong Polytechnic University</t>
  </si>
  <si>
    <t>Met Diagnostic and Statistical Manual of Mental Disorders (DSM-IV-TR) (American Psychiatric Association, 2000) criteria for major depressive disorder, as determined by the Structural Clinical Interview for the DSM-IV (Chinesebilingual SCID-I/P version) (So et al., 2003) conducted by a clinical psychologist</t>
  </si>
  <si>
    <t>Participants with a history of head injury, seizure, stroke, other central nervous system disease, other comorbid psychiatric illness, or report of strong suicidal ideation were excluded.</t>
  </si>
  <si>
    <t>Recurrent episode: 63.6%</t>
  </si>
  <si>
    <t>age 25 (this minimum age limit was a requirement of one of the ethics committees) to 45 years; a diagnosis of MDD, as defined in the Diagnostic and Statistical Manual of Mental Disorders, Fourth Edition (DSM-IV); total score _&gt;25 (indicating moderate severity) on the Montgomery-Asberg Depression Rating Scale (MADRS)17; and, in the opinion of the treating psychiatrist, the potential to benefit from treatment with one or the other study drugs</t>
  </si>
  <si>
    <t>Patients were not eligible if they met DSM-IV criteria for mania or any bipolar disorder, schizophrenia, or any psychotic disorder, or displayed any psychotic features, obsessive-compulsive disorder, mental retardation or any pervasive developmental disorder, eating disorder (anorexia nervosa or bulimia nervosa), dementia, or alcohol or drug abuse within the previous 12 months. Further exclusion criteria were a history of severe drug allergy or hypersensitivity, other serious illness or sequela of serious illness, citalopram or escitalopram treatment within 60 days prior to inclusion, and/or an inability to comply with the protocol, in the investigator's opinion. Patients were also excluded if the study drugs were considered to be not clinically relevant (based on clinical judgment) or if the patient had received an oral antipsychotic drug or monoamine oxidase inhibitor within 2 weeks prior to inclusion; a depot antipsychotic preparation within 6 months prior to inclusion; an SSRI (except fluoxetine), a serotonin-noradrenaline reuptake inhibitor, or a TCA within 1 week prior to inclusion; or fluoxetine within 5 weeks before inclusion. Patients undergoing treatment with an antiparkinsonian compound, barbiturate, chloral hydrate, lithium, anticonvulsant, or hypnotic and anxiolytic (except for benzodiazepines used for insomnia at a stable dose for the previous 6 months or used episodically at a lower recommended dose) were also excluded. Women who were pregnant or breastfeeding were also excluded from the study.</t>
  </si>
  <si>
    <t>Escitalopram: 2.44, citalopram 10mg: 2.50, citalopram 20mg: 3.5</t>
  </si>
  <si>
    <t>History of psychiatric hospitalisation: 7.7%</t>
  </si>
  <si>
    <t>Garfield Foundation Depression Initiative Project</t>
  </si>
  <si>
    <t>We employed the HMO's electronic medical record to identify two recruitment groups in 2000: a “depressed” group of adults (n = 6030), who received depression medication or psychotherapy in the previous 30 days and had a chart diagnosis of depression; and a “nondepressed” group of adults (n = 6021), who did not receive such services and did not have an HMO diagnosis of depression but who was age and gender matched to the first group</t>
  </si>
  <si>
    <t>Callers to Lifeline’s 24 hour telephone counselling service in four major Australian cities were invited to participate in the trial by a telephone counsellor either during or at the conclusion of a counselling call, between July 2007 and January 2009. Callers were eligible for inclusion if they spoke English, had Internet access for at least half an hour a week, were aged 18 years or older, and scored 22 or above on the 10 item Kessler Psychological Distress Scale (K10) [19].</t>
  </si>
  <si>
    <t>Callers who were considered by the telephone counsellor to be suicidal or experiencing high levels of distress were excluded from receiving a recruitment invitation. The exclusion criteria were a current or previous diagnosis of schizophrenia or bipolar disorder, current treatment with CBT, and significant reading impairment, and these were assessed directly using single item questions.</t>
  </si>
  <si>
    <t>Kessler Psychological Distress Scale</t>
  </si>
  <si>
    <t>History of depression: 92.9%, coexistig panic attacks: 74.1%, history of specific phobia: 16.1%, history of social phobia: 60%</t>
  </si>
  <si>
    <t>Study participants had to be at least 18 years of age and have depression, as indicated by a Beck depression Inventory17 score of 14 or above.</t>
  </si>
  <si>
    <t>BDI&lt;14, Could not attend workshops, No to research, Attended with other, Could not complete data collection forms, Other, Less than 18 years of age</t>
  </si>
  <si>
    <t>Tried psychological help before: 21%</t>
  </si>
  <si>
    <t>Schizophrenia, alcohol or drug addiction, dementia, significant medical or neurological disease, allergies to benzodiazepines or tricyclic antidepressants, had received benzos or tranzquilisers in the past 7 days or lithium or antidepressants within the past month</t>
  </si>
  <si>
    <t>Aged 60-85 years, DSM-III diagnosis of moderate-severe depression, ambulatory, living in Connecticut, not receiving other psychiatric treatment, could read and understand english</t>
  </si>
  <si>
    <t>70 years (range 60 to 83)</t>
  </si>
  <si>
    <t>60% had history of psychiatric disorder and 43% had previously received antidepressants</t>
  </si>
  <si>
    <t>86% had  ahistory of physical illness</t>
  </si>
  <si>
    <t>The Upjohn Company</t>
  </si>
  <si>
    <t>Ages between 20 and 64 years, physically and mentally able to exercise, compatibility with physical exercise, receiving pharmacological treatment with Fluoxetine (not additional), and having responsible alcohol and drug consumption histories</t>
  </si>
  <si>
    <t>Aged 18-70 years, physically healthy and diagnosed with unipolar major depression according to DSM-III criteria. No more than a 20% decrease in HAM-D score during placebo washout was allowed</t>
  </si>
  <si>
    <t>Serious psychiatric disorder other than depression, serious medical diosrders or use of psychoactive drugs that could afect mood.</t>
  </si>
  <si>
    <t>1 week single-blind placebo washout, 6 week trial</t>
  </si>
  <si>
    <t xml:space="preserve">Age between 18 and 65 years; a new episode of anxiety, depression or reaction to life difficulties; duration of symptoms 4 weeks to 6 months; and a score of 3 or more on the General Health Questionnaire 12-item version </t>
  </si>
  <si>
    <t>Current contact with psychiatric services; current psychological treatment; severe mental disorder or substance misuse; dementia; active suicidal ideas; and lack of sufficient English to participate.</t>
  </si>
  <si>
    <t>Previous drug treatment: 54.4%, previous psychological treatment: 36.2%, previous ECT: 0.4%, previous inpatient MH treatment: 4%</t>
  </si>
  <si>
    <t>Aged 53 years or over, with a diagnosis of mood (affective) disorder, score of 10+ on the Geriatric Depression Scale, receiving therspeutic dose of antidepressants for at least 6 weeks</t>
  </si>
  <si>
    <t>Current alcohol or substance misuse, ongoing structured psychotherapy, participation in regular exercise more than twice per week, specific medical contraindication to exercise</t>
  </si>
  <si>
    <t>Duration of depressive illness &gt;6 months: 91% in exercise and 84% in control; previous episode of depression: 67% in exercise, 54% in control</t>
  </si>
  <si>
    <t>Inclusion criteria were: age &gt;=18 years, meeting DSM-IV criteria for major depression, confirmed with the Mini- International Neuropsychiatric Interview (MINI), treatment for either a first or second depressive episode and a score &gt;=13 on the Hamilton Rating Scale for Depression-21</t>
  </si>
  <si>
    <t>Exclusion criteria were: ongoing effective treatment with antidepressants or psychotherapy, moderate to high suicide risk, more than two treated episodes of major depression, current/past episodes of mania or hypomania, current/past psychotic symptoms, borderline or antisocial personality disorder, substance use disorder, cognitive impairment, pregnancy or breastfeeding, poor knowledge of the Italian language. Those patients who met all inclusion/exclusion criteria but had an HRSD score &lt;13 at baseline were reassessed after 1 month to establish their eligibility for the study; if their HRSD score was &lt;13 after 1 month they were enrolled and randomised to interpersonal counselling or SSRIs.</t>
  </si>
  <si>
    <t>Comorbid anxiety: 19.9%</t>
  </si>
  <si>
    <t>First depressive episode: 38.3%, coexiswting physical illness: 61.7%</t>
  </si>
  <si>
    <t>6 X 30 min sessions with initial session of 1h. Additional sessions (up to 2) allowed if needed.</t>
  </si>
  <si>
    <t>Education about antidepresants and their side-effects, 2 or 3 subsequent visits with the psychiatrist at 2-3 week intervals to evaluate adherence, response and side-effects</t>
  </si>
  <si>
    <t>More severe</t>
  </si>
  <si>
    <t>Less severe</t>
  </si>
  <si>
    <t>Original study ID</t>
  </si>
  <si>
    <t>Comment</t>
  </si>
  <si>
    <t>Source/Data taken from</t>
  </si>
  <si>
    <t>Arm 1 intervention</t>
  </si>
  <si>
    <t>Arm 2 intervention</t>
  </si>
  <si>
    <t>Arm 3 intervention</t>
  </si>
  <si>
    <t>Arm 4 intervention</t>
  </si>
  <si>
    <t>Arm 5 intervention</t>
  </si>
  <si>
    <t>Full reference</t>
  </si>
  <si>
    <t>Handsearch (from GC member [JC])</t>
  </si>
  <si>
    <t>SCT-MD-27</t>
  </si>
  <si>
    <t>Unpublished, data extracted from 2009 GL</t>
  </si>
  <si>
    <t>Allart-Van Dam, E., Hosman, C. M. H., Hoogduin, C. A. L., &amp; Schaap, C. P. D. R. (2003) The Coping with Depression course: Short-term outcomes and mediating effects of a randomized controlled trial in the treatment of subclinical depression. Behavior Therapy, 34, 381-396.</t>
  </si>
  <si>
    <t>2009 GL?</t>
  </si>
  <si>
    <t>Data not extracted for zimelidine</t>
  </si>
  <si>
    <t>Handsearch (Leucht 2011)</t>
  </si>
  <si>
    <t>Amsterdam JD, Case WG, Csanalosi E, Singer M, Rickels K. A double-blind comparative trial of zimelidine, amitriptyline, and placebo in patients with mixed anxiety and depression. Pharmacopsychiatry 1986;19(3):115–9.</t>
  </si>
  <si>
    <t>Andersson 2005a</t>
  </si>
  <si>
    <t>Andreoli2002</t>
  </si>
  <si>
    <t>Data not extracted for reboxetine</t>
  </si>
  <si>
    <t>2004 GL; 2009 GL (SSRIs vs placebo comparison)</t>
  </si>
  <si>
    <t>Andreoli V, Caillard V, Deo RS, Rybakowski JK, Versiani M. Reboxetine, a new noradrenaline selective antidepressant, is at least as effective as fluoxetine in the treatment of depression. Journal of Clinical Psychopharmacology 2002;22(4):393-399.
Dubini A. Do noradrenaline and serotonin differentially affect social motivation and behaviour? European Neuropsychopharmacology Vol 7 Suppl 1, pp S49-55; discussion S71-3, 1997.</t>
  </si>
  <si>
    <t>Number of sessions not reported (assumed over 15 sessions as based on Beck model); N completers and randomized same (and discontinuation figure added) on assumption of no dropout (none reported)</t>
  </si>
  <si>
    <t>Any antidepressant (bupropion, citalopram, fluoxetine, paroxetine, phenelizine, venlafaxine)</t>
  </si>
  <si>
    <t>Bagby, R.M., Quily, L.C., Segal, Z.V., McBride, C.C., Kennedy, S.H., &amp; Costa, PT. (2008) Personality and differential treatment response in major depression: A randomized controlled trial comparing cognitive-behavioural therapy and pharmacotherapy. The Canadian Journal of Psychiatry, 53, 361-370.</t>
  </si>
  <si>
    <t>BAKISH1992B</t>
  </si>
  <si>
    <t xml:space="preserve">Data not extracted for moclobemide </t>
  </si>
  <si>
    <t>2009 GL (TCA vs placebo comparison)</t>
  </si>
  <si>
    <t>BAKISH1992C</t>
  </si>
  <si>
    <t>Bakish, D., Bradwejn, J., Nair, N., McClure, J., Remick, R., &amp; Bulger, L. (1992). A comparison of moclobemide, amitriptyline and placebo in depression: a Canadian multicentre study. Psychopharmacology, 106 (Suppl. 1), S98-S101.</t>
  </si>
  <si>
    <t>Balestrieri1971</t>
  </si>
  <si>
    <t>Excluded in 2004 GL as 'No formal depression diagnostic assessment conducted'; Data not extracted for maprotiline (Ludiomil)</t>
  </si>
  <si>
    <t>Algorithm (start with sertraline and at week 8 nonresponders switched to venlafaxine); Placebo is pill placebo</t>
  </si>
  <si>
    <t>BARGESCHAAPVELD2002</t>
  </si>
  <si>
    <t>Barge-Schaapveld, D. Q. &amp; Nicolson, N. A. (2002). Effects of antidepressant treatment on the quality of daily life: an experience sampling study. Journal of Clinical Psychiatry, 63, 477-485</t>
  </si>
  <si>
    <t>Data not included in NMA for behavioural couples therapy arm; N completers and randomized same (and discontinuation figure added) on assumption of no dropout (none reported)</t>
  </si>
  <si>
    <t>Beach SRH, O'Leary KI. Treating depression in the context of marital discord: outcome and predictors of response of marital therapy versus cognitive therapy. Behav Ther 1992;23:507-528.</t>
  </si>
  <si>
    <t>BEASLEY1991B</t>
  </si>
  <si>
    <t>Should also appear in SSRI vs placebo review in 2009 GL but doesn't</t>
  </si>
  <si>
    <t>Beasley, C. M. J., Sayler, M. E., Bosomworth, J. C., &amp; Wernicke, J. F. (1991). High-dose fluoxetine: efficacy and activating-sedating effects in agitated and retarded depression. Journal of Clinical Psychopharmacology, 11, 166-174.</t>
  </si>
  <si>
    <t>Beasley1993b</t>
  </si>
  <si>
    <t>Beck AT, Hollon SD, Young JE, Bedrosian RC, Budenz D. Treatment of depression with cognitive therapy and amitriptyline. Archives of general psychiatry. 1985 Feb 1;42(2):142-8.</t>
  </si>
  <si>
    <t>Any antidepressant (drugs not specified)</t>
  </si>
  <si>
    <t>Bedi N, Chilvers C, Churchill R, Dewey M, Duggan C, Fielding K, Gretton V, Miller P, Harrison G, Lee A, Williams I. Assessing effectiveness of treatment of depression in primary care. Partially randomised preference trial. British Journal of Psychiatry 2000;177:312-318.</t>
  </si>
  <si>
    <t xml:space="preserve">Berger, T., et al. (2011) Internet-based treatment of depression: a randomized controlled trial comparing guided with unguided self-help. Cognitive behaviour therapy 40, 251-266 </t>
  </si>
  <si>
    <t>Bersani1994</t>
  </si>
  <si>
    <t>Excluded in 2004 GL as 'Dosage below therapeutic level for amitriptyline and sertraline' BUT 50-150mg/day</t>
  </si>
  <si>
    <t>Beutler LE, Engle D, Mohr D, Daldrup RJ, Bergan J, Meredith K, Merry W. Predictors of differential response to cognitive experiential and self-directed psychotherapeutic procedures. Journal of Consulting and Clinical Psychology 1991;59:333-340.</t>
  </si>
  <si>
    <t>Data not extracted for Ayurvedic Formulation; N completers and randomized same (and discontinuation figure added) on assumption of no dropout (none reported)</t>
  </si>
  <si>
    <t xml:space="preserve">Bhargava, J. and Z. Y. Khan (2012) Comparative evaluation of the effcacy and side effects of imipramine, sertraline and an ayurvedic formulation in patients of depression. Journal of clinical and diag stic research 6, 220-225 </t>
  </si>
  <si>
    <t>DB</t>
  </si>
  <si>
    <t>&gt;50% inpatient</t>
  </si>
  <si>
    <t>Blackburn IM, Bishop S, Glen AI, Whalley LJ, Christie JE. The efficacy of cognitive therapy in depression: a treatment trial using cognitive therapy and pharmacotherapy, each alone and in combination. The British Journal of Psychiatry. 1981 Sep 1;139(3):181-9.</t>
  </si>
  <si>
    <t>Any antidepressant (drugs not specified); 2 any AD arms for acute phase</t>
  </si>
  <si>
    <t>Blackburn IM, Moore RM. Controlled acute and follow-up trial of cognitive therapy and pharmacotherapy in out-patients with recurrent depression. British Journal of Psychiatry 1997;171:328-334.</t>
  </si>
  <si>
    <t>Blom 2010</t>
  </si>
  <si>
    <t>Blom MB, Jonker K, Dusseldorp E, Spinhoven P, Hoencamp E, Haffmans J, van Dyck R. Combination treatment for acute depression is superior only when psychotherapy is added to medication. Psychotherapy and Psychosomatics. 2007 Aug 16;76(5):289-97.</t>
  </si>
  <si>
    <t>Handsearch (Cochrane 2013 SR)</t>
  </si>
  <si>
    <t>Blumenthal JA, Babyak MA, Moore KA, Craighead WE, Herman S, Khatri P, Waugh R, Napolitano MA, Forman LM, Appelbaum M, Doraiswamy PM. Effects of exercise training on older patients with major depression. Archives of internal medicine. 1999 Oct 25;159(19):2349-56.</t>
  </si>
  <si>
    <t>Two exercise arms: supervised exercise in a group setting and home-based exercise; placebo is pill placebo</t>
  </si>
  <si>
    <t>Blumenthal JA, Babyak MA, Doraiswamy PM, Watkins L, Hoffman BM, Barbour KA, et al. Exercise and pharmacotherapy in the treatment of major depressive disorder.  Pychosomatic Medicine 2007;69(7):587–96.</t>
  </si>
  <si>
    <t>Data not included in NMA for behavioural couples therapy arm</t>
  </si>
  <si>
    <t>Bodenmann, G., Plancherel, B., Beach, S.R., et al. (2008) Effects of coping-oriented couples therapy on depression: A randomized clinical trial. Journal of Consulting and Clinical Psychology, 76, (6),
944-954.</t>
  </si>
  <si>
    <t>BOSE2008</t>
  </si>
  <si>
    <t>Bowman, D., Scogin, F., &amp; Lyrene, B. (1995) The efficacy of self-examination therapy and cognitive bibliotherapy in the treatment of mild to moderate depression. Psychotherapy Research, 5, 95-140</t>
  </si>
  <si>
    <t>BOYER1996A</t>
  </si>
  <si>
    <t>Data not extracted for amisuplride or amineptine</t>
  </si>
  <si>
    <t>Boyer, P., &amp; Lecrubier, Y. (1996). Atypical antipsychotic drugs in dysthymia: placebo controlled studies of amisuplride versus imipramine, versus amineptine. European Psychiatry, 11 (Suppl. 3), S135-S140.</t>
  </si>
  <si>
    <t>Handsearch (from GC member [SG])</t>
  </si>
  <si>
    <t>Brabyn S, Araya R, Barkham M, Bower P, Cooper C, Duarte A, et al. The second Randomised Evaluation of the Effectiveness, cost-effectiveness and Acceptability of Computerised Therapy trial (REEACT-2): does the provision of telephone support enhance the effectiveness of computer-delivered cognitive behaviour therapy? A randomised controlled trial. Health Technol Assess 2016;20(X).</t>
  </si>
  <si>
    <t>BREMNER1995; Bremner1995</t>
  </si>
  <si>
    <t>2004 GL (head-to-head); 2009 GL (TCA vs placebo comparison)</t>
  </si>
  <si>
    <t>Brenes GA, Williamson JD, Messier SP, Rejeski WJ, Pahor M, Ip E, et al. Treatment of minor depression in older adults: a pilot study comparing sertraline and exercise. Aging and Mental Health 2007;11(1):61–8.</t>
  </si>
  <si>
    <t>Brown RA, Lewinsohn PM. A psychoeducational approach to the treatment of depression: Comparison of group, individual, and minimal contact procedures. Journal of Consulting &amp; Clinical Psychology 1984;52(5):774-783.</t>
  </si>
  <si>
    <t xml:space="preserve">Buntrock, C., et al. (2015). "Effectiveness of a Web-Based Cognitive Behavioural Intervention for Subthreshold Depression: Pragmatic Randomised Controlled Trial." Psychotherapy and psychosomatics 84(6): 348-358.
</t>
  </si>
  <si>
    <t>Burke02</t>
  </si>
  <si>
    <t>Two escitalopram arms (10mg, 20mg); N randomized adjusted to ITT sample (99% of randomized)</t>
  </si>
  <si>
    <t>Byerley88 Y; BYERLEY1988</t>
  </si>
  <si>
    <t>2004 GL;  2009 GL (SSRIs vs placebo comparison; TCA vs placebo comparison)</t>
  </si>
  <si>
    <t>Preferred intensity exercise versus prescribed intensity exercise</t>
  </si>
  <si>
    <t>Callaghan P, Khalil E, Morres I, Carter T. Pragmatic randomised controlled trial of preferred intensity exercise in women living with depression. BMC Public Health. 2011 Jun 12;11(1):1.</t>
  </si>
  <si>
    <t>Carter JD, Luty SE, McKenzie JM, Mulder RT, Frampton CM, Joyce PR. Patient predictors of response to cognitive behaviour therapy and interpersonal psychotherapy in a randomised clinical trial for depression. Journal of affective disorders. 2011 Feb 28;128(3):252-61.</t>
  </si>
  <si>
    <t xml:space="preserve">Casanas (2015) Evaluation of the Effectiveness of a Psychoeducational Intervention in Treatment-Naive Patients with Antidepressant Medication in Primary Care: A Randomized Controlled Trial, Scientific world journal, </t>
  </si>
  <si>
    <t>CASSANO1996</t>
  </si>
  <si>
    <t>Data not extracted for tianeptine</t>
  </si>
  <si>
    <t>Cassano, G. B., Heinze, G., Loo, H., Mendlewicz, J., &amp; Paes, D. (1996). A double-blind comparison of tianeptine, imipramine and placebo in the treatment of major depressive episodes. European Psychiatry: the Journal of the Association of European Psychiatrists, 11, 254-259.</t>
  </si>
  <si>
    <t>Data not extracted for Chinese Chan-based mind–body intervention arm</t>
  </si>
  <si>
    <t>CHAUDHRY1998</t>
  </si>
  <si>
    <t>Excluded from 2009 GL as 'All previously treated with CBT'; Endpoint efficacy data not extractable, only discontinuation</t>
  </si>
  <si>
    <t>CBT individual (under 15 sessions) + amineptine</t>
  </si>
  <si>
    <t>Chu IH, Buckworth J, Kirby TE, Emery CF. Effect of exercise intensity on depressive symptoms in women. Mental Health and Physical Activity 2009;2(1):37–43.</t>
  </si>
  <si>
    <t>CLAGHORN1983B</t>
  </si>
  <si>
    <t>Claghorn, J., Gershon, S., Goldstein, B. J., Behrnetz, S., Bush, D. F., &amp; Huitfeldt, B. (1983). A double-blind evaluation of zimelidine in comparison to placebo and amitriptyline in patients with major depressive disorder. Progress in Neuro-Psychopharmacology &amp; Biological Psychiatry, 7, 367-382.</t>
  </si>
  <si>
    <t>Claghorn JL, johnstone EE, Studebaker SL, Ajeman SA. The effectiveness of 6-azamianserin (Org 3770) in depressed outpatients. Psychopharmacology Bulletin 1987;23(1):160-161.</t>
  </si>
  <si>
    <t>Under ref for Claghorn 1987 but not clear it's same study?</t>
  </si>
  <si>
    <t>Clarke G, Eubanks D, Reid E, Kelleher C, O'connor E, DeBar LL, Lynch F, Nunley S, Gullion C. Overcoming Depression on the Internet (ODIN)(2): a randomized trial of a self-help depression skills program with reminders. Journal of medical Internet research. 2005;7(2):e16.</t>
  </si>
  <si>
    <t>Coleman01</t>
  </si>
  <si>
    <t>Data not extracted for bupropion</t>
  </si>
  <si>
    <t>COLONNA2005</t>
  </si>
  <si>
    <t>Colonna, L., Andersen, H.F. &amp; Reines, E.H. (2005) A randomised, double-blind, 24 -week study of escitalopram (10 mg/day), versus citalopram (20 mg/day) in primary care patients with major depressive disorder. Current Medical Research and Opinion, 21, 1659-1668.</t>
  </si>
  <si>
    <t>Lundbeck. A double-blind, randomised, comparative trial evaluating the efficacy and safety of a 6-month treatment with Lu 26-054 (10 mg) and citalopram (20 mg) in outpatients with major depressive disorder (99022). Report date: 13 June 2002.</t>
  </si>
  <si>
    <t>Constantino, M.J., Marnell, M.E., Haile, A.J., et al. (2008) Integrative cognitive therapy for depression: A randomized pilot comparaison. Psychotherapy: Theory, Research, Practice, Training, 45 (2),
122-134.</t>
  </si>
  <si>
    <t>Cook1999</t>
  </si>
  <si>
    <t>Excluded in 2004 GL as 'All patients were receiving supportive psychotherapy'</t>
  </si>
  <si>
    <t>Corrigan2000</t>
  </si>
  <si>
    <t>Excluded in 2004 GL as 'Patients on psychotherapy or behaviour therapy were allowed to continue whilst taking part in the study, number not specified, therefore unable to determine whether there was an even distribution between treatment groups of patients receiving therapy'; Data not extracted for pramipexole</t>
  </si>
  <si>
    <t>Corrigan MH, Denahan AQ, Wright CE, Ragual RJ, Evans DL. Comparison of pramipexole, fluoxetine, and placebo in patients with major depression. Depression &amp; Anxiety 2000;11(2):58-65.</t>
  </si>
  <si>
    <t>Croft1999</t>
  </si>
  <si>
    <t>Dalgard, O. S. (2006) A randomised controlled trial of a psychoeducational group program for unipolar depression in adults in Norway (NCT00319540). Clinical Practice and Epidemiology in Mental Health, 2, 15.</t>
  </si>
  <si>
    <t>Davidson02</t>
  </si>
  <si>
    <t>Data not extracted for St John's wort</t>
  </si>
  <si>
    <t xml:space="preserve">Graaf, L. E., et al. (2010) Predicting outcome in computerized cognitive behavioral therapy for depression in primary care: A randomized trial. Journal of consulting and clinical psychology 78, 184-189 </t>
  </si>
  <si>
    <t>de la Cerda P, Cervelló E, Cocca A, Viciana J. Effect of an aerobic training program as complementary therapy in patients with moderate depression. Perceptual and motor skills. 2011 Jun 1;112(3):761-9.</t>
  </si>
  <si>
    <t>De Ronchi1998</t>
  </si>
  <si>
    <t>Algorithm (3 successive steps of fluoxetine, amitriptyline, moclobemide)</t>
  </si>
  <si>
    <t>Handsearch (Cuijpers 2014 SR)</t>
  </si>
  <si>
    <t>Algorithm (4 successive steps of venlafaxine, SSRI, TCA, lithium augmentation)</t>
  </si>
  <si>
    <t>de Jonghe F, Hendricksen M, van Aalst G, Kool S, Peen V, Van R, van den Eijnden E, Dekker J. Psychotherapy alone and combined with pharmacotherapy in the treatment of depression. The British Journal of Psychiatry. 2004 Jul 1;185(1):37-45.</t>
  </si>
  <si>
    <t>Algorithm (3 successive steps of fluoxetine, nortiptyline, mirtazapine); 8 sessions versus 16 sessions</t>
  </si>
  <si>
    <t>Dekker, J.J.M., Koelen, J.A., Van, H.L., et al. (2008) Speed of action: The relative efficacy of short psychodynamic supportive psychotherapy and pharmacotherapy in the first 8 weeks of a treatment algorithm for depression. Journal of Affective Disorders, 109, 183-188.</t>
  </si>
  <si>
    <t>Demyttenaere1998</t>
  </si>
  <si>
    <t>Excluded from 2004 GL as 'Dosage below therapeutic level for amitriptyline'. Initial dose is within range 75mg/day although maintenance is lower 50mg/day</t>
  </si>
  <si>
    <t>Dimidjian, S., Hollon, S.D., Dobson, K.S., Schmaling, K.B., et al. (2006) Randomized trial of behavioural activation, cognitive therapy, and antidepressant medication in the acute treatment of adults with major depression. Journal of Consulting and Clinical Psychology, 74 (4), 658-670.</t>
  </si>
  <si>
    <t>Doogan1994</t>
  </si>
  <si>
    <t>Excluded from 2004 GL as 'Patients on inadequate dose of sertraline (only 24% received ≥100mg)' BUT 50-100mg/day in line with BNF; Data not extracted for dothiepin</t>
  </si>
  <si>
    <t>Doongaji
1993</t>
  </si>
  <si>
    <t>Doongaji DR, Bal S, Rajkumar S et al. Multicentre double-blind comparison of lofepramine and amitriptyline in the treatment of major depressive disorders in Indian patients. British Journal Clinical Research 1993;4:45-53.</t>
  </si>
  <si>
    <t>Doose M, Ziegenbein M, Hoos O, Reim D, Stengert W, Hoffer N, Vogel C, Ziert Y, Sieberer M. Self-selected intensity exercise in the treatment of major depression: A pragmatic RCT. International journal of psychiatry in clinical practice. 2015 Oct 2;19(4):266-75.</t>
  </si>
  <si>
    <t>DUNBAR1991</t>
  </si>
  <si>
    <t>Data not extracted for paroxetine</t>
  </si>
  <si>
    <t>2004 GL;  2009 GL (TCA vs placebo comparison)</t>
  </si>
  <si>
    <t>Dunbar, G. C., Cohn, J. B., Fabre, L. F., Feighner, J. P., Fieve, R. R., Mendels, J. et al. (1991). A comparison of paroxetine, imipramine and placebo in depressed out-patients. British Journal of Psychiatry, 159, 394-398.</t>
  </si>
  <si>
    <t>Dunlop1990</t>
  </si>
  <si>
    <t>Three fluoxetine arms (20mg, 40mg, 60mg)</t>
  </si>
  <si>
    <t xml:space="preserve">Four exercise arms (7 kcal/kg/week, low dose [LD] 3 days a week; 7 kcal/kg/week, low dose [LD] 5 days a week; 17.5 kcal/kg/week, public health dose [PHD] 3 days a week; 17.5 kcal/kg/week, public health dose [PHD] 5 days a week) </t>
  </si>
  <si>
    <t>Dunn AL, TrivediMH, Kampert JB, Clark CG, Chambliss HO. The DOSE study: a clinical trial to examine efficacy and dose response of exercise as a treatment for depression. Controlled Clinical Trials 2002;23:584–603.</t>
  </si>
  <si>
    <t>Relevant to access review as well?</t>
  </si>
  <si>
    <t>ELKIN1989</t>
  </si>
  <si>
    <t>Elkin, I., Shea, M., Watkins, J. T. &amp; et al. (1989). National institute of mental health treatment of depression collaborative research program: General effectiveness of treatments. Archives of General Psychiatry 46, 971-982.</t>
  </si>
  <si>
    <t>FABRE1980</t>
  </si>
  <si>
    <t>Data not extracted for alprazolam</t>
  </si>
  <si>
    <t>Excluded from 2004 GL as 'Inadequate diagnosis of depression'</t>
  </si>
  <si>
    <t>Fabre,L., Crismon,L. Efficacy of fluoxetine in outpatients with major depression. Current therapeutic research 1985;37(1):115-123.</t>
  </si>
  <si>
    <t>FABRE1992</t>
  </si>
  <si>
    <t>Fabre, L. F. (1992). A 6-week, double-blind trial of paroxetine, imipramine, and placebo in depressed outpatients. Journal of Clinical Psychiatry, 53 (Suppl.), 40-43</t>
  </si>
  <si>
    <t>FEIGER1996A</t>
  </si>
  <si>
    <t>Data not extracted for gepirone extended release</t>
  </si>
  <si>
    <t>Feiger, A. D. (1996). A double-blind comparison of gepirone extended release, imipramine, and placebo in the treatment of outpatient major depression. Psychopharmacology Bulletin, 32, 659-665.</t>
  </si>
  <si>
    <t>FEIGHNER1979</t>
  </si>
  <si>
    <t>Data not extracted for limbitrol or chlordiazepoxide</t>
  </si>
  <si>
    <t>Feighner, J. P., Brauzer, B., Gelenberg, A. J., Gomez, E., Kiev, A., Kurland, M. L. et al. (1979). A placebo-controlled multicenter trial of Limbitrol versus its components (amitriptyline and chlordiazepoxide) in the symptomatic treatment of depressive illness. Psychopharmacology, 61, 217-225.</t>
  </si>
  <si>
    <t>FEIGHNER1980</t>
  </si>
  <si>
    <t>FEIGHNER1982</t>
  </si>
  <si>
    <t>Feighner, J. P., Meridith, C. H., Dutt, J. E., &amp; Hendrickson, G. G. (1982). A double blind comparison of lofepramine, imipramine and placebo in patients with depression. Acta Psychiatrica Scandinavica, 66, 100-108</t>
  </si>
  <si>
    <t>FEIGHNER1983B</t>
  </si>
  <si>
    <t>Feighner, J. P., Meredith, C. H., Frost, N. R., Chammas, S., &amp; Hendrickson, G. (1983). A double-blind comparison of alprazolam vs. imipramine and placebo in the treatment of major depressive disorder. Acta Psychiatrica Scandinavica, 68, 223-233.</t>
  </si>
  <si>
    <t>FEIGHNER1989A</t>
  </si>
  <si>
    <t>Feighner, J. P. &amp; Boyer, W. F. (1989). Paroxetine in the treatment of depression: a comparison with imipramine and placebo. Acta Psychiatrica Scandinavica Supplementum, 350, 125-129</t>
  </si>
  <si>
    <t>FEIGHNER1993</t>
  </si>
  <si>
    <t>Feighner, J. P., Cohn, J. B., Fabre, L. F. J., Fieve, R. R., Mendels, J., Shrivastava, R. K. et al. (1993). A study comparing paroxetine placebo and imipramine in depressed patients. Journal of Affective Disorders, 28, 71-79.</t>
  </si>
  <si>
    <t>Feighner99</t>
  </si>
  <si>
    <t>Four citalopram arms (10mg, 20mg, 40mg, 60mg); Data could only be extracted for discontinuation as other outcomes reported with means but no SDs</t>
  </si>
  <si>
    <t>Feighner JP, Overo K. Multicenter, placebo-controlled, fixed-dose study of citalopram in moderate-to-severe depression. Journal of Clinical Psychiatry 1999;60(12):824-830.</t>
  </si>
  <si>
    <t>Feighner JP FRCJCLaS. A Fixed-Dose Comparison of Citalopram Versus Placebo CONFERENCE ABSTRACT. 150th Annual Meeting of the American Psychiatric Association San Diego, California, USA 17-22 May, 1997.</t>
  </si>
  <si>
    <t>Feighner JaOK. Citalopram is effective and well tolerated in patients with major depressive disorder. XXIst Collegium Internationale Neuro-psychopharmacologicum, Glasgow, Scotland 12th-16th July, 1998:M02011.</t>
  </si>
  <si>
    <t>Bech P, Tanghoj P, Andersen HF, Overo K. Citalopram dose-response revisited using an alternative psychometric approach to evaluate clinical effects of four fixed citalopram doses compared to placebo in patients with major depression. Psychopharmacology 2002;163(1):20-25.</t>
  </si>
  <si>
    <t>Floyd, M., Scogin, F., McKendree-Smith, N. L., Floyd, D. L. &amp; Rokke, P. D. (2004) Cognitive Therapy for depression: A comparison of individual psychotherapy and bibliotherapy for depressed older adults. Behavior Modification, 28, 297-318.</t>
  </si>
  <si>
    <t>Fontaine1991</t>
  </si>
  <si>
    <t>Fontaine R. The efficacy and safetly of sertraline versus imipramine in outpatients with major depression: a six month double bolind parallel multicentre study. Eur Neuropsychopharmacol 1991;1:75.</t>
  </si>
  <si>
    <t>Fontaine1994; FONTAINE1994</t>
  </si>
  <si>
    <t>Data not extracted for nefazadone</t>
  </si>
  <si>
    <t>2004 GL; 2009 GL (TCA vs placebo comparison)</t>
  </si>
  <si>
    <t>Fontaine, R., Ontiveros, A., Elie, R., Kensler, T. T., Roberts, D. L., Kaplita, S. et al. (1994). A double-blind comparison of nefazodone, imipramine, and placebo in major depression. Journal of Clinical Psychiatry, 55, 234-241.</t>
  </si>
  <si>
    <t>SCT-MD-02</t>
  </si>
  <si>
    <t>SCT-MD-26</t>
  </si>
  <si>
    <t>Ninan, P.T., Ventura, D., Wang, J &amp; Lenz, S. Escitalopram in the treatment of severe depression. Poster presented at the 13th World Congress of Psychiatry, September 10-15 2005, Cairo, Egypt.</t>
  </si>
  <si>
    <t>SCT-MD-09</t>
  </si>
  <si>
    <t>SCT-MD-16</t>
  </si>
  <si>
    <t>2009 Gl</t>
  </si>
  <si>
    <t>Fournier1997</t>
  </si>
  <si>
    <t>Fournier J-P, Lane RM, Chouinard G, Watson DB, Amin M, Remick RA, Thorpe LU. A double-blind comparison of sertraline and imipramine in outpatients with major depression: Acute (8 weeks) and continuation (16 weeks) treatment. Human Psychopharmacology 1997;12(3):203- 215</t>
  </si>
  <si>
    <t>Frank E, Cassano GB, Rucci P, Thompson WK, Kraemer HC, Fagiolini A, Maggi L, Kupfer DJ, Shear MK, Houck PR, Calugi S. Predictors and moderators of time to remission of major depression with interpersonal psychotherapy and SSRI pharmacotherapy. Psychological medicine. 2011;41(01):151-62.</t>
  </si>
  <si>
    <t>Fremont J, Craighead LW. Aerobic exercise and cognitive therapy in the treatment of dysphoric moods. Cognitive therapy and Research. 1987 Apr 1;11(2):241-51.</t>
  </si>
  <si>
    <t xml:space="preserve">Gallagher DE, Thompson LW. Treatment of major depressive disorder in older adult outpatients with brief psychotherapies. Psychother Theory Res Pract 1982;19(4):482-490.
</t>
  </si>
  <si>
    <t>Gallagher-Th 1994</t>
  </si>
  <si>
    <t>Gallagher-Thompson DE, Steffen AM. Comparative effects of cognitive behavioral therapy and brief psychodynamic psychotherapies for depressed family caregivers. J Consult Clin Psychol 1994;62(3):543-549.</t>
  </si>
  <si>
    <t xml:space="preserve">Data not extracted for hypericum extract STW3-VI </t>
  </si>
  <si>
    <t>Citalopram vs placebo (and SJW arm)</t>
  </si>
  <si>
    <t xml:space="preserve">Gawrysiak, M., et al. (2009) Behavioral activation for moderately depressed university students: Randomized controlled trial. Journal of counseling psychology 56, 468-475 
</t>
  </si>
  <si>
    <t>GELENBERG1990</t>
  </si>
  <si>
    <t>Data not extracted for clovoxamine</t>
  </si>
  <si>
    <t>Gelenberg, A. J., Wojcik, J. D., Falk, W. E., Spring, B., Brotman, A. W., &amp; Galvin-Nadeau, M. (1990). Clovoxamine in the treatment of depressed outpatients: a double-blind, parallel-group comparison against amitriptyline and placebo. Comprehensive Psychiatry, 31, 307-314.</t>
  </si>
  <si>
    <t>Data not extracted for tyrosine</t>
  </si>
  <si>
    <t>Gelenberg, A. J., Wojcik, J. D., Falk, W. E., Baldessarini, R. J., Zeisel, S. H., Schoenfeld, D. et al. (1990). Tyrosine for depression: a double-blind trial. Journal of Affective Disorders, 19, 125-132.</t>
  </si>
  <si>
    <t>GEORGOTAS1982A</t>
  </si>
  <si>
    <t>Georgotas, A., Krakowski, M., &amp; Gershon, S. (1982). Controlled trial of zimelidine, a 5-HT reuptake inhibitor, for treatment of depression. American Journal of Psychiatry, 139, 1057-1058</t>
  </si>
  <si>
    <t>Two CCBT with support arms (MoodGYM and Beating the Blues)</t>
  </si>
  <si>
    <t>Goldman, R.N., Greenberg, L.S. &amp; Angus, L. (2006) The effects of adding emotion-focused interventions to the client-centered relationship conditions in the treatment of depression. Psychotherapy Research, 16, 537-549.</t>
  </si>
  <si>
    <t>Greenberg, L.S. (1998) Experiential therapy of depression: differential effects of client-centred relationship conditions and process experiential interventions. Psychotherapy Research, 8, 210-224.</t>
  </si>
  <si>
    <t>HABOUSH2006</t>
  </si>
  <si>
    <t>Halikas1995</t>
  </si>
  <si>
    <t>Data not extracted for trazodone</t>
  </si>
  <si>
    <t>Halikas JA. Org 3770 (mirtazapine) versus trazodone: a placebo controlled trial in depressed elderly patients. Human Psychopharmacology: Clinical and Experimental. 1995 Jul 1;10(S2):S125-33.</t>
  </si>
  <si>
    <t>Haringsma 2006a</t>
  </si>
  <si>
    <t>Data only extracted for the 'MDD' group</t>
  </si>
  <si>
    <t>Haringsma, R., Engels, G. I., Cuijpers, P., &amp; Spinhoven, P. (2006) Effectiveness of the Coping With Depression (CWD) course for older adults provided by the community-based mental health caresystem in the Netherlands: a randomized controlled field trial. International Psychogeriatrics, 18, 307-325.</t>
  </si>
  <si>
    <t>Data not extracted for the guided self-help group as this is psychosocial intervention (peer support) and will be analysed in pairwise comparison. Data also not extracted for patients' choice (sertraline or CBT) arm</t>
  </si>
  <si>
    <t>Herman
2002</t>
  </si>
  <si>
    <t>Herman S, Blumenthal JA, Babyak M, Khatri P, Craighead WE, Krishnan KR, Doraiswamy PM. Exercise therapy for depression in middle-aged and older adults: Predictors of early dropout and treatment failure. Health Psychology. 2002 Nov;21(6):553.</t>
  </si>
  <si>
    <t>Data not extracted for social skill + placebo or social skill + amitriptyline as social skills training outside of protocol for psych intervention</t>
  </si>
  <si>
    <t>HICKS1988</t>
  </si>
  <si>
    <t>Data not extracted for adinazolam</t>
  </si>
  <si>
    <t>Hicks, F., Robins, E., &amp; Murphy, G. E. (1988). Comparison of adinazolam, amitriptyline, and placebo in the treatment of melancholic depression. Psychiatry Research, 23, 221-227.</t>
  </si>
  <si>
    <t>Inpatient setting; Attention placebo was 10 min stretching exercise</t>
  </si>
  <si>
    <t>Ho CW, Chan SC, Wong JS, Cheung WT, Chung DW, Lau TF. Effect of aerobic exercise training on Chinese population with mild to moderate depression in Hong Kong. Rehabilitation research and practice. 2014 Mar 30;2014.</t>
  </si>
  <si>
    <t>HOFFMAN2008</t>
  </si>
  <si>
    <t>Two exercise arms (supervised exercise and home-based exercise); Placebo is pill placebo</t>
  </si>
  <si>
    <t>Hoffman BM, Blumenthal JA, Babyak MA, Smith PJ, Rogers SD, Doraiswamy PM, Sherwood A. Exercise fails to improve neurocognition in depressed middle-aged and older adults. Medicine and science in sports and exercise. 2008 Jul;40(7):1344.</t>
  </si>
  <si>
    <t>Hoifodt, R. S., et al. (2013) The clinical effectiveness of web-based cognitive behavioral therapy with face-to-face therapist support for depressed primary care patients: randomized controlled trial. Journal of Medical Internet Research 15</t>
  </si>
  <si>
    <t>CBT individual (over 15 sessions) + Imipramine</t>
  </si>
  <si>
    <t>Hollon, S. D., DeRubeis, R. J., Evans, M. D., Wiemer, M. J., Garvey, M. J., Grove, W. M. &amp; Tuason, V. B. (1992). Cognitive therapy and pharmacotherapy for depression. Singly and in combination. Arch Gen Psychiatry 49, 774-81.</t>
  </si>
  <si>
    <t>HOLLYMAN1988</t>
  </si>
  <si>
    <t>Hollyman, J. A., Freeling, P., Paykel, E. S., Bhat, A., &amp; Sedgwick, P. (1988). Double-blind placebo-controlled trial of amitriptyline among depressed patients in general practice. Journal of the Royal College of General Practitioners, 38, 393-397.</t>
  </si>
  <si>
    <t>Inpatient setting</t>
  </si>
  <si>
    <t>Hopko, D.R., Lejuez, C.W., LePage, J.P., Hopko, S.D., &amp; McNeil, D.W. (2003) A brief behavioural activation treatment for depression. Behaviour Modification, 27 (4), 458-469.</t>
  </si>
  <si>
    <t>HORMAZABAL1985</t>
  </si>
  <si>
    <t>Excluded from 2004 GL as '55% of amitriptyline and placebo patients diagnosed with prolonged adjustment reaction'; Data not extracted for cianopramine</t>
  </si>
  <si>
    <t>Hormazabal, L., Omer, L. M., &amp; Ismail, S. (1985). Cianopramine and amitriptyline in the treatment of depressed patients--a placebo-controlled study. Psychopharmacology, 86, 205-208.</t>
  </si>
  <si>
    <t>Hoyberg1996</t>
  </si>
  <si>
    <t>Excluded from 2004 GL as 'Comparator drug (amitriptyline) dose sub-therapeutic' BUT 30-90mg/day and BNF recommend initial dose of 30-75mg/day for elderly</t>
  </si>
  <si>
    <t>Hoyberg OJ, Maragakis B, Mullin J, Norum D, Stordall E, Ekdahl P, Ose E, Moksnes KM, Sennef C. A double-blind multicentre comparison of mirtazapine and amitriptyline in elderly depressed patients. Acta Psychiatrica Scandinavica 1996;93(3):184-190.</t>
  </si>
  <si>
    <t>Hsu J-W, Su T-P, Huang C-Y, Chen Y-S, Chou Y-H. Faster onset of antidepressant effects of citalopram compared with sertraline in drug-naive first-episode major depressive disorder in a Chinese population: A 6-week double-blind, randomized comparative study. Journal of Clinical Psychopharmacology 2011;31(5):577-81.</t>
  </si>
  <si>
    <t xml:space="preserve">Ince Burcin, U., et al. (2013) Internet-based, culturally sensitive, problem-solving therapy for Turkish migrants with depression: Randomized controlled trial. Journal of Medical Internet Research 15, 248-262 </t>
  </si>
  <si>
    <t>Jamison C. The outcome of cognitive bibliotherapy with depressed adults. Journal of Consulting &amp; Clinical Psychology 63(4):644-50, 1995.</t>
  </si>
  <si>
    <t>Escitalopram (branded) versus Escitalopram (generic)</t>
  </si>
  <si>
    <t>2016 update search?</t>
  </si>
  <si>
    <t>Johansson 2012</t>
  </si>
  <si>
    <t xml:space="preserve">Attention placebo was structured support intervention and contained psychoeducation and scheduled weekly contacts online </t>
  </si>
  <si>
    <t>Johansson, Sjoberg 2012</t>
  </si>
  <si>
    <t>Attention placebo was online discussion group</t>
  </si>
  <si>
    <t>Judd1993</t>
  </si>
  <si>
    <t>Judd FK, Moore K, Norman TR, Burrows GD, Gupta RK, Parker G. A multicentre double blind trial of fluoxetine versus amitriptyline in the treatment of depressive illness. Australian &amp; New Zealand Journal of Psychiatry 1993 Mar;27(1):49-55.</t>
  </si>
  <si>
    <t>KASPER2005</t>
  </si>
  <si>
    <t xml:space="preserve">Lundebeck. A double-blind, randomised, placebo-controlled trial evaluating the efficacy and safety of 10 mg lu 26-054 and 20 mg fluoxetine in elderly patients with major depressive disorder. Report date: 10 June 2002. </t>
  </si>
  <si>
    <t>Keegan1991</t>
  </si>
  <si>
    <t>Keegan D, Bowen RC, Blackshaw S, Saleh S, Dayal N, Remillard F, Shrikhande S, Cebrian Perez S, Boulton A. A comparison of fluoxetine and amitriptyline in the treatment of major depression. International Clinical Psychopharmacology 1991 Summer;6(2):117-24.</t>
  </si>
  <si>
    <t>Kendrick 2006</t>
  </si>
  <si>
    <t>Two TAU arms (one usual GP care and one generic mental health nurse care)</t>
  </si>
  <si>
    <t>Kendrick T, Simons L, Mynors-Wallis L, Gray A, Lathlean J, Pickering R, Harris S, Rivero-Arias O, Gerard K, Thompson C. Cost-effectiveness of referral for generic care or problem-solving treatment from community mental health nurses, compared with usual general practitioner care for common mental disorders. The British Journal of Psychiatry. 2006 Jul 1;189(1):50-9.</t>
  </si>
  <si>
    <t>Enhanced TAU was supportive care, i.e. active monitoring</t>
  </si>
  <si>
    <t>Kendrick T, Chatwin J, Dowrick C, Tylee A, Morriss R, Peveler R, Leese M, McCrone P, Harris T, Moore M, Byng R.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2009;13(22):i-182.</t>
  </si>
  <si>
    <t xml:space="preserve">Kessler, D., et al. (2009) Therapist-delivered Internet psychotherapy for depression in primary care: a randomised controlled trial. Lancet 374, 628-634 </t>
  </si>
  <si>
    <t xml:space="preserve">Attention placebo was a series of health education sessions titled “Health and Wellness Program.” </t>
  </si>
  <si>
    <t>Kinser PA, Bourguignon C, Whaley D, Hauenstein E, Taylor AG. Feasibility, acceptability, and effects of gentle hatha yoga for women with major depression: findings from a randomized controlled mixed-methods study. Archives of psychiatric nursing. 2013 Jun 30;27(3):137-47.</t>
  </si>
  <si>
    <t>Two exercise arms (strength and aerobic)</t>
  </si>
  <si>
    <t>Krogh J, Saltin B, Nordentoft M. The DEMO trial: a randomized, parallel-group, observer-blinded clinical trial of strength versus aerobic versus relaxation training for patients with mild to moderate depression. The Journal of clinical psychiatry. 2009 Jun 15;70(6):790-800.</t>
  </si>
  <si>
    <t>Krogh J, Nordentoft M, Mohammad-Nezhad M, Westrin Å. Growth hormone, prolactin and cortisol response to exercise in patients with depression. Journal of affective disorders. 2010 Sep 30;125(1):189-97.</t>
  </si>
  <si>
    <t>Krogh J, Videbech P, Thomsen C, Gluud C, Nordentoft M. DEMO-II trial. Aerobic exercise versus stretching exercise in patients with major depression—a randomised clinical trial. PloS one. 2012 Oct 31;7(10):e48316.</t>
  </si>
  <si>
    <t>Kusalic M, Engelsmann F, Bradwejn J. Thyroid functioning during treatment for depression. Journal of Psychiatry and Neuroscience. 1993 Nov;18(5):260.</t>
  </si>
  <si>
    <t>Kwon SH. Wheel of Wellness Counseling in Community Dwelling, Korean Elders: A Randomized, Controlled Trial. Journal of Korean Academy of Nursing. 2015 Jun 1;45(3):459-68.</t>
  </si>
  <si>
    <t>Kyle1998</t>
  </si>
  <si>
    <t>Excluded from 2004 GL as 'Dosage below therapeutic level for amitriptyline' BUT 50 or 100mg/day and BNF recommend initial dose of 30-75mg/day for elderly</t>
  </si>
  <si>
    <t>Laidlaw, K., Davidson, K, Toner, H., et al (2008) A randomised controlled trial of cognitive behaviour therapy vs treatment as usual in the treatment of mild to moderate late life depression. International Journal of Geriatric Psychiatry, 23, 843-850.</t>
  </si>
  <si>
    <t>Two cognitive bibliotherapy with support arms (life-review and expressive writing)</t>
  </si>
  <si>
    <t>Lecrubie97; LECRUBIER1997B</t>
  </si>
  <si>
    <t>Data not extracted for venlafaxine</t>
  </si>
  <si>
    <t>Lecrubier, Y., Bourin, M., Moon, C. A., Schifano, F., Blanchard, C., Danjou, P. et al. (1997). Efficacy of venlafaxine in depressive illness in general practice. Acta Psychiatrica Scandinavica, 95, 485- 493.</t>
  </si>
  <si>
    <t>Legrand FD. Effects of exercise on physical self-concept, global self-esteem, and depression in women of low socioeconomic status with elevated depressive symptoms. J Sport Exerc Psychol. 2014 Aug 1;36(4):357-65.</t>
  </si>
  <si>
    <t>Leinonen1999</t>
  </si>
  <si>
    <t>Leinonen E, Skarstein J, Behnke K, Agren H, Helsdingen JT, Ahokas A, Koponen H, Mehtonen O-P, Lepola U, Kinnunen I, Berle JO, Torvanger MS, Djerv L, Banach G, Drolsum B, Linderoth L, Melle KH, Hamnes A, Nissen-Meyer JR, Ketner M, Stordal E, Eide D, Kristiansen OS, Bahr B, Nielsen BM, Sogaard J, Borup A, Blomberg S, Haggstrom L, Staroscinski M, Hetta J, Portala K, Marteinsdottir I, Klingert M, Jacobson N-O, Arnell G, Sinner B, Swedborg A-C, Norberg B. Efficacy and tolerability of mirtazapine versus citalopram: A double-blind, randomized study in patients with major depressive disorder. International Clinical Psychopharmacology 1999;14(6):329-337.</t>
  </si>
  <si>
    <t>Agren,H. Efficacy and tolerability of mirtazapine vs citalopram: a double-blind, randomized study in patients with major depressive disorder. Journal of the European College of Neuropsychopharmacology 9(Supplement 5):S228 1999.</t>
  </si>
  <si>
    <t>Huibers MJ, Cohen ZD, Lemmens LH, Arntz A, Peeters FP, Cuijpers P, DeRubeis RJ. Predicting optimal outcomes in cognitive therapy or interpersonal psychotherapy for depressed individuals using the personalized advantage index approach. PloS one. 2015 Nov 10;10(11):e0140771.</t>
  </si>
  <si>
    <t>LEPOLA2003</t>
  </si>
  <si>
    <t>Named Mont'mery 2001c in pilot data</t>
  </si>
  <si>
    <t>Lepola, U.M., Loft, H. &amp; Reines, H. (2003) Escitalopram (10-20 mg/day) is effective and well tolerated in a placebo-controlled study in depression in primary care. International Clinical Psychopharmacology, 18, 211-217.</t>
  </si>
  <si>
    <t>Montgomery, S.A., Loft, H., Sanchez, C., Reines, E.H. &amp; Papp, M. (2001) Escitalopram (s-enantiomer of citalopram): clinical efficacy and onet of action predicted from a rat model. Pharmacology and Toxicity, 88, 282-286. Montgomery, S.A., Loft, H. &amp; Reines, E.H. Escitalopram 10 mg/day: effective antidepressant in primary care. Poster presented at the American Psychiatric Association annual meeting, 5-10 May, 2001. Lundbeck. A double-blind, randomised, placebo-controlled trial evaluating the efficacy and safety of flexible dosages of lu 26-054 and citalopram in outpatients with major depressive disorder (99003). Report date: 17 January, 2001</t>
  </si>
  <si>
    <t>Levine1989</t>
  </si>
  <si>
    <t>Excluded from 2004 GL as '50% of patients were only receiving 50mg of imipramine [Geddes2002*]' BUT should check, elderly? (BNF recommends 30-50mg/day for elderly)</t>
  </si>
  <si>
    <t>Levine S, Deo R, Mahadevan K. A comparative trial of a new antidepressant, fluoxetine. International Clinical Psychopharmacology 1989 Jan;4 Suppl 1:41-5.</t>
  </si>
  <si>
    <t>Luty, S.E., Carter, J.D., McKenzie, J.M., et al. (2007). Randomised controlled trial of interpersonal psychotherapy and cognitive-behavioural therapy for depression. British Journal of Psychiatry, 190,
496-502.</t>
  </si>
  <si>
    <t>Smart-phone supported behavioural activation versus full behavioural activation</t>
  </si>
  <si>
    <t>Lydiard1989; LYDIARD1989</t>
  </si>
  <si>
    <t>Data not extracted for fluvoxamine</t>
  </si>
  <si>
    <t>Acupuncture arm excluded from NMA to be considered in pairwise</t>
  </si>
  <si>
    <t>MacPherson H, Richmond S, Bland M, Brealey S, Gabe R, Hopton A, Keding A, Lansdown H, Perren S, Sculpher M, Spackman E. Acupuncture and counselling for depression in primary care: a randomised controlled trial. PLoS Med. 2013 Sep 24;10(9):e1001518.</t>
  </si>
  <si>
    <t>Maina G, Forner F, Bogetto F. Randomized controlled trial comparing brief dynamic and supportive therapy with waiting list condition in minor depressive disorders. Psychotherapy and psychosomatics. 2004 Dec 23;74(1):43-50.</t>
  </si>
  <si>
    <t>Marchesi1998</t>
  </si>
  <si>
    <t>Any AD (participants were prescribed an antidepressant medication selected at the discretion of their treating psychiatrist); N completers and randomized same (and discontinuation figure added) on assumption of no dropout (none reported)</t>
  </si>
  <si>
    <t>Marshall, M.B., Zuroff, D.C., McBride, C., &amp; Bagby, R.M. (2008) Self-criticism predicts differential response to treatment for major depression. Journal of Clinical Psychology, 64 (3), 231-244.</t>
  </si>
  <si>
    <t>All participants had primary diagnosis of panic disorder with depressive symptoms; Brief Dynamic Therapy versus Brief Supportive Psychotherapy; any SSRI was choice between citalopram, escitalopram, fluoxetine or sertraline</t>
  </si>
  <si>
    <t xml:space="preserve">Attention placebo was health education talks </t>
  </si>
  <si>
    <t>Mather AS, Rodriguez C, Guthrie MF, McHARG AM, Reid IC, McMURDO ME. Effects of exercise on depressive symptoms in older adults with poorly responsive depressive disorder. The British Journal of Psychiatry. 2002 May 1;180(5):411-5.</t>
  </si>
  <si>
    <t>McCallum1975</t>
  </si>
  <si>
    <t>Excluded from 2004 GL as 'No formal depression diagnostic assessment conducted'; Data not extracted for maprotiline</t>
  </si>
  <si>
    <t>McCallum P, Meares R. A controlled trial of maprotiline (Ludiomil) in depressed outpatients. Medical Journal Australia 1975;2:392-394.</t>
  </si>
  <si>
    <t>Attention placebo was relaxation exercises</t>
  </si>
  <si>
    <t>McCann IL, Holmes DS. Influence of aerobic exercise on depression. Journal of personality and social psychology. 1984 May;46(5):1142.</t>
  </si>
  <si>
    <t>Inpatient setting; Excluded from 2004 GL as 'Dosage below recommended level'</t>
  </si>
  <si>
    <t>Data not extracted for mindfulness therapy (without cognitive therapy element) as this psych intervention is not of interest</t>
  </si>
  <si>
    <t>Attention placebo was a social contact control condition; N by group not reported but no drop-out and assumed equal distribution between the three arms</t>
  </si>
  <si>
    <t>McNeil JK, LeBlanc EM, Joyner M. The effect of exercise on depressive symptoms in the moderately depressed elderly. Psychology and aging. 1991 Sep;6(3):487.</t>
  </si>
  <si>
    <t>Mendels J. Double-blind comparison of citalopram and placebo in depressed outpatients with melancholia. Depression &amp; Anxiety 9(2):54-60, 1999. Mendels J, Fabre L, Kiev A. A double-blind parallel comparison of Citalopram and placebo in out-patients with major depression or bipolar disorder, depressed. APA Meeting 1990;ncdeu meeting with kiev and fabre (=new clinical drug evaluation unit)30th annual meeting. Mendels J. Citalopram in the Treatment of Moderate to Severe Depression CONFERENCE ABSTRACT. 150th Annual Meeting of the American Psychiatric Association San Diego, California, USA 17-22 May, 1997.</t>
  </si>
  <si>
    <t>MERIDETH1983</t>
  </si>
  <si>
    <t>Data not extracted for zimeldine</t>
  </si>
  <si>
    <t>Merideth, C. H. &amp; Feighner, J. P. (1983). A double-blind, controlled evaluation of zimeldine, imipramine and placebo in patients with primary affective disorders. Acta Psychiatrica Scandinavica Supplementum, 308, 70-79.</t>
  </si>
  <si>
    <t>Algorithm (paroxetine then buproprion); Referral to community treatment=TAU; In access review</t>
  </si>
  <si>
    <t>Miranda J, Chung JY, Green BL, Krupnick J, Siddique J, Revicki DA, Belin T. Treating depression in predominantly low-income young minority women: a randomized controlled trial. JAMA 2003;290(1):57-65.</t>
  </si>
  <si>
    <t xml:space="preserve">Data not extracted for  S-adenosyl-l-methionine (SAMe) </t>
  </si>
  <si>
    <t>Mischoulon, D., et al. (2014) A double-blind, randomized, placebo-controlled clinical trial of S-ade syl-L-methionine (SAMe) versus escitalopram in major depressive disorder. The Journal of clinical psychiatry 75, 370-376 DOI: 10.4088/JCP.13m08591</t>
  </si>
  <si>
    <t>Format comparison (comparison not relevant to the NMA face-to-face versus telephone-CBT)</t>
  </si>
  <si>
    <t>Attention placebo was book of practical advice (e.g. how to be more organised) and weekly monitoring phone calls</t>
  </si>
  <si>
    <t>Algorithm (fluoxetine then nortriptyline then mirtazapine); 8 sessions in arm 1 versus 16 sessions in arm 2</t>
  </si>
  <si>
    <t>Molenaar PJ, Boom Y, Peen J, Schoevers RA, Van R, Dekker JJ. Is there a dose–effect relationship between the number of psychotherapy sessions and improvement of social functioning?. British Journal of Clinical Psychology. 2011 Sep 1;50(3):268-82.</t>
  </si>
  <si>
    <t>Moller1998</t>
  </si>
  <si>
    <t>Inpatient setting. Excluded in 2004 GL as 'Dosage for amitriptyline and sertraline below therapeutic levels' BUT dosage of amitriptyline 75 - 225 mg (BNF recommends initial 75mg with gradual increase up to max of 150-200mg) and dosage of sertraline 50 - 150 mg (BNF recommends initial 50mg with gradual increase up to max 200mg)</t>
  </si>
  <si>
    <t>Moller2000</t>
  </si>
  <si>
    <t>Excluded in 2004 GL as 'Dosage below therapeutic levels for amitriptyline and sertraline' BUT dosage of amitriptyline 75 mg, up to 150 mg (BNF recommends initial 75mg with gradual increase up to max of 150-200mg) and dosage of sertraline initial dose 50 mg, titration up to 100 mg (BNF recommends initial 50mg with gradual increase up to max 200mg)</t>
  </si>
  <si>
    <t>Moller HJ, Glaser K, Leverkus F et al. Double-blind, multicenter comparative study of sertraline versus amitriptyline in outpatients with major depression. Pharmacopsychiatry 2000;33:206-212.</t>
  </si>
  <si>
    <t>MOORE2005</t>
  </si>
  <si>
    <t>Moradveisi L, Huibers MJ, Renner F, Arasteh M, Arntz A. Behavioural activation v. antidepressant medication for treating depression in Iran: randomised trial. The British Journal of Psychiatry. 2013 Mar 1;202(3):204-11.</t>
  </si>
  <si>
    <t>Muijen1988</t>
  </si>
  <si>
    <t>Excluded in 2004 GL as 'Bipolar depression formed part of inclusion criteria, number of patients in study with bipolar not specified [Geddes2002*]'; Data not extracted for mianserin</t>
  </si>
  <si>
    <t>Muijen M, Roy D, Silverstone T, Mehmet A, Christie M. A comparative clinical trial of fluoxetine, mianserin and placebo in depressed outpatients. Acta Psychiatrica Scandinavica 1988 Sep;78(3):384-90.</t>
  </si>
  <si>
    <t>Mullin1996</t>
  </si>
  <si>
    <t>Mullin J. A multicentre, double-blind, amitriptyline-controIled study of mirtazapine in patients with major depression. Journal of Psychopharmacology 1996;10(3):235-240.</t>
  </si>
  <si>
    <t>Murphy GE, Simons AD, Wetzel RD, Lustman PJ. Cognitive therapy and pharmacotherapy singly and together in the treatment of depression. Arch Gen Psychiatry 1984;41:33-41.</t>
  </si>
  <si>
    <t>Data not extraction for relaxation training arm; Desipramine chosen as starting medication but if no response by week 8 offered alternative antidepressant</t>
  </si>
  <si>
    <t>Murphy GE, Carney RM, Knesevitc MA, Wetzel RD, Whitworth P. Cognitive behavior therapy, relaxation training, and tricyclic antidepressant medication in the treatment of depression. Psychol Rep 1995;77(2):403-420.</t>
  </si>
  <si>
    <t>Two exercise+sertraline arms (higher-intensity, progressive aerobic exercise plus sertraline [S+PAE] and lower-intensity, non-progressive exercise plus sertraline [S+NPE])</t>
  </si>
  <si>
    <t>Murri MB, Amore M, Menchetti M, Toni G, Neviani F, Cerri M, Rocchi MB, Zocchi D, Bagnoli L, Tam E, Buffa A. Physical exercise for late-life major depression. The British Journal of Psychiatry. 2015 Sep 1;207(3):235-42.</t>
  </si>
  <si>
    <t>Mynors-Wallis LM, Gath DH, Lloyd-Thomas AR, Tomlinson D. Randomised controlled trial comparing problem solving treatment with amitriptyline and placebo for major depression in primary care. [see comments.]. BMJ 18-2-1995;310(6977):441-445.</t>
  </si>
  <si>
    <t>Mynors-Wallis LM, Gath DH, Day A et al. Randomised controlled trial of problem solving treatment, antidepressant medication, and combined treatment for major depression in primary care. BMJ 2000;320:26-30.</t>
  </si>
  <si>
    <t>Nabkasorn C, Miyai N, Sootmongkol A, Junprasert S, Yamamoto H, Arita M, Miyashita K. Effects of physical exercise on depression, neuroendocrine stress hormones and physiological fitness in adolescent females with depressive symptoms. The European Journal of Public Health. 2006 Apr 1;16(2):179-84.</t>
  </si>
  <si>
    <t>Naeem F, Waheed W, Gobbi M, Ayub M, Kingdon D. Preliminary evaluation of culturally sensitive CBT for depression in Pakistan: findings from Developing Culturally-sensitive CBT Project (DCCP). Behavioural and cognitive psychotherapy. 2011 Mar 1;39(02):165-73.</t>
  </si>
  <si>
    <t>Naeem 2013</t>
  </si>
  <si>
    <t>Nandi1976; NANDI1976</t>
  </si>
  <si>
    <t>Data not extracted for 'no treatment/natural process' arm as N&lt;10; Excluded in 2004 GL as 'Inadequate diagnosis'</t>
  </si>
  <si>
    <t>Nandi, D. N., Ajmany, S., Ganguli, H., Banerjee, G., Boral, G. C., Ghosh, A. et al. (1976). A clinical evaluation of depressives found in a rural survey in India. British Journal of Psychiatry, 128, 523- 527.</t>
  </si>
  <si>
    <t>Data not extracted for medication as participants not randomised to that arm but post-hoc sub-analysis</t>
  </si>
  <si>
    <t xml:space="preserve">Newby, J. M., et al. (2013) Internet cognitive behavioural therapy for mixed anxiety and depression: a randomized controlled trial and evidence of effectiveness in primary care [Wellbeing 6]. Psychological Medicine 43, 2635-2648 </t>
  </si>
  <si>
    <t>NIERENBERG2007B</t>
  </si>
  <si>
    <t>Data not extracted for duloxetine</t>
  </si>
  <si>
    <t>Nierenberg, A. A., Greist, J. H., Mallinckrodt, C. H., Prakash, A., Sambunaris, A., Tollefson, G. D. et al. (2007). Duloxetine versus escitalopram and placebo in the treatment of patients with major depressive disorder: onset of antidepressant action, a non-inferiority study. Current Medical Research &amp; Opinion, 23, 401-416.</t>
  </si>
  <si>
    <t xml:space="preserve">Eli Lilly study F1J-US-HMCR, CT Registry ID# 7978. Duloxetine versus escitalopram and placebo in the treatment of patients with major depression. Clinicaltrialresults.org [date site accessed 13.06.08]. </t>
  </si>
  <si>
    <t xml:space="preserve">Clayton, A., Kornstein, S., Prakash, A., Mallinckrodt, C., &amp; Wohlreich, M. (2007). Changes in sexual functioning associated with duloxetine, escitalopram, and placebo in the treatment of patients with major depressive disorder. Journal of Sexual Medicine, 4, 917-929. </t>
  </si>
  <si>
    <t>Pigott, T. A., Prakash, A., Arnold, L. M., Aaronson, S. T., Mallinckrodt, C. H., &amp; Wohlreich, M. M. (2007). Duloxetine versus escitalopram and placebo: An 8-month, double-blind trial in patients with major depressive disorder. Current Medical Research and Opinion, 23, 303-318.</t>
  </si>
  <si>
    <t>Nyth1992</t>
  </si>
  <si>
    <t>Nyth AL, Gottfries CG, Lyby K, Smedegaard-Andersen L, Gylding-Sabroe J, Kristensen M, Refsum HE, Ofsti E, Eriksson S, Syversen S. A controlled multicenter clinical study of citalopram and placebo in elderly depressed patients with and without concomitant dementia. Acta Psychiatrica Scandinavica 1992;86(2):138-145.</t>
  </si>
  <si>
    <t>O'Leary KD, Beach SR. Marital therapy: a viable treatment for depression and marital discord. American Journal of Psychiatry 1990;147(2):183-186.</t>
  </si>
  <si>
    <t>Olie1997</t>
  </si>
  <si>
    <t>Excluded from 2004 GL as 'Unclear whether patients received an adequate dose of sertraline ('83% received doses of either 50mg or 100mg'); 88% of sertraline group
and 89% of placebo group on concomitant medication, including benzodiazepines' BUT BNF recommends sertraline dosage as initial 50mg with gradual increase up to max of 200mg</t>
  </si>
  <si>
    <t>Olie JP, Gunn KP, Katz E. A double-blind placebo-controlled multicentre study of sertraline in the acute and continuation treatment of major depression. European Psychiatry 1997;12(1):34-41.</t>
  </si>
  <si>
    <t xml:space="preserve">Ou JJ, Xun GL, Wu RR, Li LH, Fang MS, Zhang HG, et al. Efficacy and safety of escitalopram versus citalopram in major depressive disorder: a 6-week, multicenter, randomized, double-blind, flexible-dose study. Psychopharmacology (Berl) 2011;213:639-46. </t>
  </si>
  <si>
    <t>PEDERSEN2002</t>
  </si>
  <si>
    <t>Pedersen, R. D., Pallay, A. G., &amp; Rudolph, R. L. (2002). Can improvement in well-being and functioning be distinguished from depression improvement in antidepressant clinical trials? Quality of Life Research, 11, 9-17.</t>
  </si>
  <si>
    <t>Self-help with support (BA-based) versus self-help with support (BA-based + physical activity promotion)</t>
  </si>
  <si>
    <t>PESELOW1989</t>
  </si>
  <si>
    <t>Data not extracted for paroxetine; Possible to estimate baseline mean across arms of 27.17486 so mod-severe according to threshold</t>
  </si>
  <si>
    <t>Peselow, E. D., Stanley, M., Filippi, A. M., Barouche, F., Goodnick, P., &amp; Fieve, R. R. (1989). The predictive value of the dexamethasone suppression test. A placebo-controlled study. British Journal of Psychiatry, 155, 667-672.</t>
  </si>
  <si>
    <t>Pfaff JJ, Alfonso H, Newton RU, Sim M, Flicker L, Almeida OP. ACTIVEDEP: a randomised, controlled trial of a home-based exercise intervention to alleviate depression in middle-aged and older adults. British journal of sports medicine. 2013 Jul 6:bjsports-2013.</t>
  </si>
  <si>
    <t>Philipp99; PHILIPP1999</t>
  </si>
  <si>
    <t>Philipp, M., Kohnen, R., &amp; Hiller, K. O. (1999). Hypericum extract versus imipramine or placebo in patients with moderate depression: randomised multicentre study of treatment for eight weeks. British Medical Journal, 319, 1534-1538.</t>
  </si>
  <si>
    <t>Handsearch (IM found in economic search)</t>
  </si>
  <si>
    <t>Phillips, R., Schneider, J., Molosankwe, I., Leese, M., Sarrami Foroushani, P., Grime, P., McCrone, P., Morriss, R. and Thornicroft, G. (2014) Randomised controlled trial of computerised cognitive behavioural therapy for depressive symptoms: effectiveness and costs of a workplace intervention, Psychological Medicine, 44, 741-752</t>
  </si>
  <si>
    <t>Preskorn1991</t>
  </si>
  <si>
    <t>Preskorn SH, Silkey B, Beber J, Dorey C. Antidepressant response and plasma concentrations of fluoxetine. Annals of Clinical Psychiatry 1991;3:147-151.</t>
  </si>
  <si>
    <t>Ravindram
1995</t>
  </si>
  <si>
    <t>Data not extracted for desipramine</t>
  </si>
  <si>
    <t>Reimherr90</t>
  </si>
  <si>
    <t>2004 GL; 2009 GL (SSRIs vs placebo comparison; TCA vs placebo comparison)</t>
  </si>
  <si>
    <t>Richards DA, Ekers D, McMillan D, Taylor RS, Byford S, Warren FC, Barrett B, Farrand PA, Gilbody S, Kuyken W, O'Mahen H. Cost and Outcome of Behavioural Activation versus Cognitive Behavioural Therapy for Depression (COBRA): a randomised, controlled, non-inferiority trial. The Lancet. 2016 Sep 2;388(10047):871-80.</t>
  </si>
  <si>
    <t>RICKELS1981</t>
  </si>
  <si>
    <t>Data not extracted for amoxapine</t>
  </si>
  <si>
    <t>Rickels, K., Case, W. G., Werblowsky, J., Csanalosi, I., Schless, A., &amp; Weise, C. C. (1981). Amoxapine and imipramine in the treatment of depressed outpatients: a controlled study. American Journal of Psychiatry, 138, 20-24.</t>
  </si>
  <si>
    <t>Data not extracted for alprazolam or doxepin</t>
  </si>
  <si>
    <t>Rickels K, Feighner JP, Smith WT. Alprazolam, amitriptyline, doxepin, and placebo in the treatment of depression. Archives of general psychiatry. 1985 Feb 1;42(2):134-41.</t>
  </si>
  <si>
    <t>Rickels1986</t>
  </si>
  <si>
    <t xml:space="preserve">Data not extracted for nefazadone; Excluded in 2004 GL as 'No data to extract (Nefazadone vs. Imipramine vs. Placebo)' </t>
  </si>
  <si>
    <t xml:space="preserve">Rieu, J., et al. (2011) Efficacy of ultrabrief cognitive and behavioural therapy performed by psychiatric residents on depressed inpatients. Psychotherapy and psychosomatics 80, 374-376 </t>
  </si>
  <si>
    <t>Robertson1994</t>
  </si>
  <si>
    <t>Excluded from 2004 GL as 'Bipolar depression formed part of inclusion criteria, number of patients in study with bipolar not specified [Geddes2002*]'</t>
  </si>
  <si>
    <t>ROFFMAN1982</t>
  </si>
  <si>
    <t xml:space="preserve">Data not extracted for oxaprotiline </t>
  </si>
  <si>
    <t>Roffman, M., Gould, E. E., Brewer, S. J., et al. (1982). A double-blind comparative study of oxaprotiline with amitriptyline and placebo in moderate depression. Current Therapeutic Research, Clinical &amp; Experimental, 32, 247-256.</t>
  </si>
  <si>
    <t>Rosenberg1994</t>
  </si>
  <si>
    <t>Two citalopram arms: Citalopram (10-30mg) and Citalopram (20-60mg); Excluded from 2004 GL as 'Inadequate diagnosis of depression [Geddes2002*]'</t>
  </si>
  <si>
    <t>Rudolph99</t>
  </si>
  <si>
    <t>Rush, A., Beck, A., Kovacs, M. &amp; Hollon, S. (1977). Comparative efficacy of cognitive therapy and pharmacotherapy in the treatment of depressed outpatients. Cognitive Therapy and Research 1, 17-37.</t>
  </si>
  <si>
    <t>Salminen, J.K., Karlsson, H., Hietala, J., et al. (2008) Short-term psychodynamic psychotherapy and fluoxetine in major depressive disorder: A randomized comparative study. Psychotherapy and
Psychosomatics, 77, 351-357.</t>
  </si>
  <si>
    <t>Two psychoeducational group programme arms (small group and large group)</t>
  </si>
  <si>
    <t>Schmidt MM, Miller WR. Amount of therapist contact and outcome in a multidimensional depression treatment program. Acta Psychiatrica Scandinavica 1983;67(5):319-332.</t>
  </si>
  <si>
    <t>Schneider03</t>
  </si>
  <si>
    <t>Excluded from 2004 GL as 'Some participants on HRT'</t>
  </si>
  <si>
    <t>Schramm E, Dietrich van Calker MD, Dykierek P, Lieb K, Kech S, Zobel I, Leonhart R, Berger M. An intensive treatment program of interpersonal psychotherapy plus pharmacotherapy for depressed inpatients: acute and long-term results. American Journal of Psychiatry. 2007 May 1.</t>
  </si>
  <si>
    <t>Zobel I, Kech S, Van Calker D, Dykierek P, Berger M, Schneibel R, Schramm E. Long‐term effect of combined interpersonal psychotherapy and pharmacotherapy in a randomized trial of depressed patients. Acta Psychiatrica Scandinavica. 2011 Apr 1;123(4):276-82.</t>
  </si>
  <si>
    <t>2009-2015 Search; Cochrane 2012</t>
  </si>
  <si>
    <t>Schuch FB, Vasconcelos-Moreno MP, Borowsky C, Zimmermann AB, Rocha NS, Fleck MP. Exercise and severe major depression: effect on symptom severity and quality of life at discharge in an inpatient cohort. Journal of psychiatric research. 2015 Feb 28;61:25-32.</t>
  </si>
  <si>
    <t>Schulberg,H.C.; Block,M.R.; Madonia,M.J.; Scott,C.P.; Rodriguez,E.; Imber,S.D.; Perel,J.; Lave,J.; Houck,P.R.; Coulehan,J.L. Treating major depression in primary care practice. Eight-month clinical outcomes. Archives of General Psychiatry 1996;53(10):913-919.</t>
  </si>
  <si>
    <t>Serfaty 2011 identified in Cochrane (Sarah Dawson) search (excluded as irrelevant seconday analysis) but used as source for primary clinical efficacy paper</t>
  </si>
  <si>
    <t>Serfaty MA, Haworth D, Blanchard M, Buszewicz M, Murad S, King M. Clinical effectiveness of individual cognitive behavioral therapy for depressed older people in primary care: a randomized controlled trial. Archives of general psychiatry. 2009 Dec 1;66(12):1332-40.</t>
  </si>
  <si>
    <t>Shaw1986</t>
  </si>
  <si>
    <t>Shaw DM, Thomas DR, Briscoe MH, Watkins SE, Crimmins R, Harris B, Lovett J, Raj M, Lloyd AT, Osborne C, et al. A comparison of the antidepressant action of citalopram and amitriptyline. British Journal of Psychiatry 1986 Oct;149:515-7.</t>
  </si>
  <si>
    <t>Silverstone94; SILVERSTONE1994</t>
  </si>
  <si>
    <t>Data not extracted for moclobemide</t>
  </si>
  <si>
    <t>Silverstone, T., bou-Saleh, M. T., Pathak, R., Lock, T., Bennie, E., Mohammed, Y. et al. (1994). A multicentre comparative trial of moclobemide, imipramine and placebo in major depressive disorder. UK moclobemide study group. International Clinical Psychopharmacology, 9, 109-113.</t>
  </si>
  <si>
    <t>Silverstone99; Sil'stne99</t>
  </si>
  <si>
    <t>Simpson S, Corney R, Fitzgerald P, Beecham J. A randomized controlled trial to evaluate the effectiveness and cost-effectiveness of psychodynamic counselling for general practice patients with chronic depression. Psychological Medicine 33(2):229-39, 2003.</t>
  </si>
  <si>
    <t>SIMS2006</t>
  </si>
  <si>
    <t>Sims J, Hill K, Davidson S, Gunn J, Huang N. Exploring the feasibility of a community-based strength training program for older people with depressive symptoms and its impact on depressive symptoms. BMC geriatrics. 2006 Nov 30;6(1):1.</t>
  </si>
  <si>
    <t>Singh NA, Clements KM, Fiatarone MA. A randomized controlled trial of progressive resistance training in depressed elders. The Journals of Gerontology Series A: Biological Sciences and Medical Sciences. 1997 Jan 1;52(1):M27-35.</t>
  </si>
  <si>
    <t>Two exercise arms (high- and low-intensity weight training)</t>
  </si>
  <si>
    <t>Singh NA, Stavrinos TM, Scarbek Y, Galambos G, Liber C, Singh MA. A randomized controlled trial of high versus low intensity weight training versus general practitioner care for clinical depression in older adults. The Journals of Gerontology Series A: Biological Sciences and Medical Sciences. 2005 Jun 1;60(6):768-76.</t>
  </si>
  <si>
    <t>Smith1990; SMITH1990</t>
  </si>
  <si>
    <t>Incorrectly labelled as Serial 1990 in pilot data (typo)</t>
  </si>
  <si>
    <t>Smith, W. T., Glaudin, V., Panagides, J., &amp; Gilvary, E. (1990). Mirtazapine vs. amitriptyline vs. placebo in the treatment of major depressive disorder. Psychopharmacology Bulletin, 26, 191-196.</t>
  </si>
  <si>
    <t>SPRING1992</t>
  </si>
  <si>
    <t>Spring, C., Gelenberg, A. J., Garvin, R., &amp; Thompson, S. (1992). Amitryptyline, clovoxamine and cognitive function: A placebo-controlled comparison in depressed outpatients. Psychopharmacology, 108, 327-332.</t>
  </si>
  <si>
    <t>Sramek 95</t>
  </si>
  <si>
    <t xml:space="preserve">Data not extracted for ABT-200 </t>
  </si>
  <si>
    <t>STASSEN1993</t>
  </si>
  <si>
    <t>Data not extracted for oxaprotiline</t>
  </si>
  <si>
    <t>Stassen, H. H., Delini-Stula, A., &amp; Angst, J. (1993). Time course of improvement under antidepressant treatment: a survival-analytical approach. European Neuropsychopharmacology, 3, 127-135.</t>
  </si>
  <si>
    <t>Stratta1991</t>
  </si>
  <si>
    <t>Excluded from 2004 GL as 'Inadequate diagnosis of depression [Geddes2002*]'</t>
  </si>
  <si>
    <t>Tan1994</t>
  </si>
  <si>
    <t>Excluded from 2004 GL as 'Inadequate diagnosis; patients were over 65 years old and being treated with 70mg lofepramine' BUT BNF says elderly may respond to lower doses</t>
  </si>
  <si>
    <t>Tan RS. Lowering antidepressant dosages in the elderly. Clinical Gerontologist 1995;16(1):67-70.</t>
  </si>
  <si>
    <t>Thompson1994</t>
  </si>
  <si>
    <t>Excluded from 2004 GL as 'Sertraline given at sub-therapeutic dose - 76% patients on 50mg' BUT according to BNF 50mg is recommended initial dose and usual maintenance dose; Data not extracted for dothiepin</t>
  </si>
  <si>
    <t>Thompson, L. W., Coon, D. W., Gallagher-Thompson, D., Sommer, B. R. &amp; Koin, D. (2001). Comparison of desipramine and cognitive/behavioral therapy in the treatment of elderly outpatients with mild-to-moderate depression. Am J Geriatr Psychiatry 9, 225-40.</t>
  </si>
  <si>
    <t xml:space="preserve">Data not extracted for L-tryptophan or L-tryptophan–amitriptyline combination </t>
  </si>
  <si>
    <t>Tollefson93</t>
  </si>
  <si>
    <t>Tollefson GD, Bosomworth JC, Heiligenstein JH, Potvin JH, Holman S, Abuzzahab FS, Alexopoulos GS, Meyers BS, Bielski RJ, Borison RL, Brod MS, Cohen-Cole SA, Cohn CK, Downs JM, Dupont RL, Ferguson JM, Folks DG, Gottlieb GL, Graber B. A double-blind, placebo-controlled clinical trial of fluoxetine in geriatric patients with major depression. International Psychogeriatrics 1995;7(1):89-104.</t>
  </si>
  <si>
    <t>Tollefson1994</t>
  </si>
  <si>
    <t>Van Schaik, A., van Marwijk, H., Ader, H., et al. (2006) Interpersonal psychotherapy for elderly patients in primary care. American Journal of Geriatric Psychiatry, 14 (9), 777-786.</t>
  </si>
  <si>
    <t>Vartiainen1994</t>
  </si>
  <si>
    <t>Excluded from 2004 GL as 'Placebo controlled trial - no comparator antidepressant arm'</t>
  </si>
  <si>
    <t>Data only extracted for study 1 as study 2 combined new recruits to exercise arm in study 1</t>
  </si>
  <si>
    <t>Veale DM, Le Fevre K, Pantelis C, De Souza V, Mann A, Sargeant A. Aerobic exercise in the adjunctive treatment of depression: a randomized controlled trial. Journal of the Royal Society of Medicine. 1992 Sep 1;85(9):541-4.</t>
  </si>
  <si>
    <t>VENTURA2007</t>
  </si>
  <si>
    <t xml:space="preserve">Forest Research Institute. Randomized, double-blind comparison of a fixed dose of escitalopram (10 mg/day) and an optimal dosing regimen of sertraline (50-200 mg/day) in the treatment of major depressive disorder (SCT-MD-18). Report date: November 14, 2003. Alexpoulos, G.S., Privitera, W., Ventura, D., Bose, A. &amp; Wang, Q. Double-blind comparison of escitalopram 10mg/day and optimally-dosed sertraline 50-200 mg/day in the treament of major depressive disorder. Poster presented at the 42nd Annual Meeting of the American College of Neuropsychopharmacology, December 7-11, 2003, San </t>
  </si>
  <si>
    <t>Andersson, G., et al. (2013) A 3.5-year follow-up of Internet-delivered cognitive behavior therapy for major depression. Journal of mental health (Abingdon, England) 22, 155-164</t>
  </si>
  <si>
    <t>VERSIANI1990</t>
  </si>
  <si>
    <t>Versiani, M., Nardi, A. E., Mundim, F. D., Alves, A., &amp; Schmid-Burgk, W. (1990). Moclobemide, imipramine and placebo in the treatment of major depression. Acta Psychiatrica Scandinavica Supplementum, 360, 57-58.</t>
  </si>
  <si>
    <t>Versiani 1999</t>
  </si>
  <si>
    <t>Wade2002</t>
  </si>
  <si>
    <t>Excluded from 2004 GL as 'No citalopram arm - escitalopram versus placebo'</t>
  </si>
  <si>
    <t>Wade A, Lemming O, Hedegaard KB. Escitalopram 10 mg/day is effective and well tolerated in a placebo-controlled study in depression in primary care. International Clinical Psychopharmacology 2002;17(3):95-102.</t>
  </si>
  <si>
    <t>WAKELIN1986</t>
  </si>
  <si>
    <t>Data not extracted for fluvoxamine; Excluded from 2004 GL as 'Sub-analysis of elderly patients from Amin1984, Itil1983 and Block1983'</t>
  </si>
  <si>
    <t>Wakelin JS. Fluvoxamine in the treatment of the older depressed patient; double-blind, placebo-controlled data. International Clinical Psychopharmacology 1(3):221-30, 1986.</t>
  </si>
  <si>
    <t>Ward E, King M, Lloyd M, Bower P, Sibbald B, Farrelly S, Gabbay M, Tarrier N, Addington-Hall J. Randomised controlled trial of non-directive counselling, cognitive-behaviour therapy, and usual general practitioner care for patients with depression. I: clinical effectiveness. BMJ 2-12-2000;321(7273):1383-1388.</t>
  </si>
  <si>
    <t>Data not extracted for relaxation training arm</t>
  </si>
  <si>
    <t>Didn't have N randomised as ITT based on 92% of randomised sample (8% dropped out before session 1), as this doesn’t meet our 95% threshold the ITT data were not extracted (we still have completer data)</t>
  </si>
  <si>
    <t>Watson, J.C., Gordon, L.B., Stermac, L., Kalogerakos, F., &amp; Steckley, P. (2003) Comparing the effectiveness of process-experiental with cognitive-behavioural psychotherapy in the treatment of depression. Journal of Consulting and Clinical Psychology, 71 (4), 773-781.</t>
  </si>
  <si>
    <t>Data not extracted for IPT + alprazolam</t>
  </si>
  <si>
    <t>Three fluoxetine arms (5mg, 20mg, 40mg) but data only extracted for 2 as 5mg below minimally effective therapeutic dose</t>
  </si>
  <si>
    <t>2004 GL; 2009 GL (SSRIs vs placebo)</t>
  </si>
  <si>
    <t>Wernicke JF, Dunlop SR, Dornseif BE, Bosomworth JC, Humbert M. Low-dose fluoxetine therapy for depression. Psychopharmacology Bulletin 1988;24(1):183-188. Beasley CM, Jr., Sayler ME, Weiss AM, Potvin JH. Fluoxetine: activating and sedating effects at multiple fixed doses. Journal of Clinical Psychopharmacology 1992;12(5):328-333. Beasley CM, Jr., Potvin JH. Fluoxetine: activating and sedating effects. [Review] [13 refs]. International Clinical Psychopharmacology 1993;8(4):271-275. Altamura AC, Montgomery SA, Wernicke JF. The evidence for 20mg a day of fluoxetine as the optimal dose in the treatment of depression. British Journal of Psychiatry - Supplementum 1988;(3):109-112. Beasley CM, Jr., Bosomworth JC, Wernicke JF. Fluoxetine: relationships among dose, response, adverse events, and plasma concentrations in the treatment of depression. Psychopharmacology Bulletin 1990;26(1):18-24. Beasley CM, Nilsson ME, Koke SC, Gonzales JS. Efficacy, adverse events, and treatment discontinuations in fluoxetine clinical studies of major depression: A meta-analysis of the 20- mg/day dose. Journal of Clinical Psychiatry 2000;61(10):US, www. Wernicke JF, Bosomworth JC, Ashbrook E. Fluoxetine at 20 mg per day: The recommended and therapeutic dose in the treatment of depression. International Clinical Psychopharmacology 1989;4(Suppl 1):US, http.</t>
  </si>
  <si>
    <t>Beasley CM, Jr., Sayler ME, Weiss AM, Potvin JH. Fluoxetine: activating and sedating effects at multiple fixed doses. Journal of Clinical Psychopharmacology 1992;12(5):328-333.</t>
  </si>
  <si>
    <t>Beasley CM, Jr., Potvin JH. Fluoxetine: activating and sedating effects. [Review] [13 refs]. International Clinical Psychopharmacology 1993;8(4):271-275.</t>
  </si>
  <si>
    <t>Altamura AC, Montgomery SA, Wernicke JF. The evidence for 20mg a day of fluoxetine as the optimal dose in the treatment of depression. British Journal of Psychiatry - Supplementum 1988;(3):109-112.</t>
  </si>
  <si>
    <t>Beasley CM, Jr., Bosomworth JC, Wernicke JF. Fluoxetine: relationships among dose, response, adverse events, and plasma concentrations in the treatment of depression. Psychopharmacology Bulletin 1990;26(1):18-24.</t>
  </si>
  <si>
    <t>Beasley CM, Nilsson ME, Koke SC, Gonzales JS. Efficacy, adverse events, and treatment discontinuations in fluoxetine clinical studies of major depression: A meta-analysis of the 20-mg/day dose. Journal of Clinical Psychiatry 2000;61(10):US, www.</t>
  </si>
  <si>
    <t>Wernicke JF, Bosomworth JC, Ashbrook E. Fluoxetine at 20 mg per day: The recommended and therapeutic dose in the treatment of depression. International Clinical Psychopharmacology 1989;4(Suppl 1):US, http.</t>
  </si>
  <si>
    <t>Wheatley1998</t>
  </si>
  <si>
    <t>Wilcox1994; WILCOX1994</t>
  </si>
  <si>
    <t xml:space="preserve">Data not extracted for mianserin </t>
  </si>
  <si>
    <t>Wilcox, C. S., Cohn, J. B., Katz, B. B., Mijares, C. P., Guarino, J. J., Panagides, J. et al. (1994). A double-blind, placebo-controlled study comparing mianserin and amitriptyline in moderately depressed outpatients. International Clinical Psychopharmacology, 9, 271-279.</t>
  </si>
  <si>
    <t>Williams, Wilson 2013</t>
  </si>
  <si>
    <t xml:space="preserve">Williams, C., et al. (2013) Guided self-help cognitive behavioural therapy for depression in primary care: a randomised controlled trial. PloS One 8, </t>
  </si>
  <si>
    <t>Yeung A, Lepoutre V, Wayne P, Yeh G, Slipp LE, Fava M, Denninger JW, Benson H, Fricchione GL. Tai chi treatment for depression in Chinese Americans: a pilot study. American Journal of Physical Medicine &amp; Rehabilitation. 2012 Oct 1;91(10):863-70.</t>
  </si>
  <si>
    <t>YEVTUSHENKO2007</t>
  </si>
  <si>
    <t>Two citalopram arms: Citalopram (10mg) and Citalopram (20mg); Manually added severity as inclusion criteria places them above mod-severe threshold</t>
  </si>
  <si>
    <t>Young1987</t>
  </si>
  <si>
    <t>Zivkov1995</t>
  </si>
  <si>
    <t>Data not extracted for antidepressants alone or CBT (alone) arms as &gt;50% drop-out</t>
  </si>
  <si>
    <t>Bruijn1996</t>
  </si>
  <si>
    <t xml:space="preserve">Bruijn JA, Moleman P, Mulder PGH, Van den Broek WW, Van Hulst AM, Van der Mast RC, Van de Wetering BJM. A double blind, fixed blood-level study comparing mirtazapine with imipramine in depressed in-patients. Psychopharmacology 1996;127(3):231-237. </t>
  </si>
  <si>
    <t>COHN1984</t>
  </si>
  <si>
    <t>Data not extracted for nomifensine; Paper unavailable, data extracted from previous guideline; Discontinuation data only (same in 2009 GL)</t>
  </si>
  <si>
    <t>Cohn, J. B., Varga, L., &amp; Lyford, A. (1984). A two-center double-blind study of nomifensine, imipramine, and placebo in depressed geriatric outpatients. Journal of Clinical Psychiatry, 45, 68-72</t>
  </si>
  <si>
    <t>Handsearch (GC member [EW])</t>
  </si>
  <si>
    <t>Hvenegaard M, Moeller SB, Poulsen S, Gondan M, Grafton B, et al. (submitted). Group Rumination-focused Cognitive Behavioural Therapy versus Group Cognitive Behavioural Therapy for Major Depression: phase II randomised controlled trial</t>
  </si>
  <si>
    <t>JACOBSON 1996</t>
  </si>
  <si>
    <t>Data not extracted for the Activation and the modification of dysfunctional thoughts (AT condition); Data not extracted for remission as defined as no major depressive disorder at posttest AND Beck Depression Inventory scores less than 8</t>
  </si>
  <si>
    <t>Jacobson, N.S., Dobson, K.S., Truax, P.A., et al. (1996) A component analysis of cognitive-behavioural treatment for depression. Journal of Consulting and Clinical Psychology, 64 (2), 295-304.</t>
  </si>
  <si>
    <t>Leinonen, E. &amp; Niemi, H. (2007) The influence of educational information on depressed outpatients treated with escitalopram: a semi-naturalistic study. Nordic Journal of Psychiatry, 61, 109-114.</t>
  </si>
  <si>
    <t>Lydiard1997; LYDIARD1997</t>
  </si>
  <si>
    <t>Lydiard, R. B., Stahl, S. M., Hertzman, M., &amp; Harrison, W. M. (1997). A double-blind, placebo-controlled study comparing the effects of sertraline versus amitriptyline in the treatment of major depression. Journal of Clinical Psychiatry, 58, 484-491.</t>
  </si>
  <si>
    <t>QUITKIN1989</t>
  </si>
  <si>
    <t>Data not extracted for phenelzine; Paper unavailable but data extracted from 2009GL; Discontinuation data only</t>
  </si>
  <si>
    <t>Quitkin, F. M., McGrath, P. J., Stewart, J. W., Harrison, W., Wager, S. G., Nunes, E. et al. (1989). Phenelzine and imipramine in mood reactive depressives. Further delineation of the syndrome of atypical depression. Archives of General Psychiatry, 46, 787-793.</t>
  </si>
  <si>
    <t>Mindfulness-based yoga intervention versus walking control</t>
  </si>
  <si>
    <t>Schuver KJ, Lewis BA. Mindfulness-based yoga intervention for women with depression. Complementary therapies in medicine. 2016 Jun 30;26:85-91.</t>
  </si>
  <si>
    <t>Sheehan, D. V., et al. (2009) Placebo-controlled inpatient comparison of venlafaxine and fluoxetine for the treatment of major depression with melancholic features. International clinical psychopharmacology 24, 61-86 DOI: 10.1097/YIC.0b013e32831980f2</t>
  </si>
  <si>
    <t>Schweizer94; SCHWEIZER1994</t>
  </si>
  <si>
    <t>Schweizer, E., Feighner, J., Mandos, L. A., &amp; Rickels, K. (1994). Comparison of venlafaxine and imipramine in the acute treatment of major depression in outpatients. Journal of Clinical Psychiatry, 55, 104-108.</t>
  </si>
  <si>
    <t>Schweizer1998; SCHWEIZER1998</t>
  </si>
  <si>
    <t>Data not extracted for buspirone; Excluded from 2004 GL as 'Patients were aged 65-89; mean dose imipramine was 89mg which is a therapeutic dose for the elderly'???</t>
  </si>
  <si>
    <t>Schweizer, E., Rickels, K., Hassman, H., &amp; Garcia-Espana, F. (1998). Buspirone and imipramine for the treatment of major depression in the elderly. Journal of Clinical Psychiatry, 59, 175-183.</t>
  </si>
  <si>
    <t>Original Study ID</t>
  </si>
  <si>
    <t>Category</t>
  </si>
  <si>
    <t>Reason for Exclusion</t>
  </si>
  <si>
    <t>Reference 1</t>
  </si>
  <si>
    <t>Reference 2</t>
  </si>
  <si>
    <t>Aberg 1977</t>
  </si>
  <si>
    <t>Aberg1977</t>
  </si>
  <si>
    <t>Excluded in 2004 GL as 'Patients not diagnosed against recognised classification system'</t>
  </si>
  <si>
    <t>Amitriptyline; Amoxapine</t>
  </si>
  <si>
    <t>Pharm</t>
  </si>
  <si>
    <t>Intervention: Pharmacological intervention not of interest (only 1 arm meets inclusion criteria)</t>
  </si>
  <si>
    <t>Aberg A, Holmberg G. Controlled trial of a new antidepressive, amoxapine, in comparison with amitriptyline. Current Therapeutic Research 1977;22:304-315.</t>
  </si>
  <si>
    <t>Abolghasemi 2015</t>
  </si>
  <si>
    <t>CBT; MBCT</t>
  </si>
  <si>
    <t>Psych</t>
  </si>
  <si>
    <t>Design: Not an RCT</t>
  </si>
  <si>
    <t>Abolghasemi A, Gholami H, Narimani M, Gamji M. The Effect of Beck’s Cognitive Therapy and Mindfulness-Based Cognitive Therapy on Sociotropic and Autonomous Personality Styles in Patients With Depression. Iranian journal of psychiatry and behavioral sciences. 2015 Dec;9(4).</t>
  </si>
  <si>
    <t>Agosti 1991</t>
  </si>
  <si>
    <t>Agosti1991</t>
  </si>
  <si>
    <t>No useable data (combined data for 3 active drugs and compared to placebo) and outcome outside scope (social functioning); Excluded in 2004 GL as 'No useable data - combined data for 3 active drugs and compared to placebo; 31% patients diagnosed with dysthymia'; Excluded in 2009 GL as 'Couldn't extract any data. (Imipramine vs. Placebo vs. Phenelzine vs. LDeprenyl).'</t>
  </si>
  <si>
    <t>2004 GL; 2009 GL</t>
  </si>
  <si>
    <t>Imipramine; L-deprenyl; Phenelzine; Placebo</t>
  </si>
  <si>
    <t>Data cannot be extracted</t>
  </si>
  <si>
    <t>Agosti V. Life satisfaction and psychosocial functioning in chronic depression: effect of acute treatment with antidepressants. Journal of Affective Disorders 23(1):35-41, 1991.</t>
  </si>
  <si>
    <t>Agosti 1993</t>
  </si>
  <si>
    <t>AGOSTI1993</t>
  </si>
  <si>
    <t>Excluded in 2009 GL as 'No data to extract. (Phenelzine vs. Imipramine vs. Placebo)'</t>
  </si>
  <si>
    <t>Imipramine; Phenelzine; Placebo</t>
  </si>
  <si>
    <t>Outcome measure not of interest (SCL-90)</t>
  </si>
  <si>
    <t>Agosti, V., Stewart, J. W., Quitkin, F. M., &amp; Ocepek-Welikson, K. (1993). How symptomatic do depressed patients remain after benefiting from medication treatment? Comprehensive Psychiatry, 34,
182-186.</t>
  </si>
  <si>
    <t>Agosti 1999</t>
  </si>
  <si>
    <t>AGOSTI1999A</t>
  </si>
  <si>
    <t>Excluded in 2009 GL as 'No data to extract. (IPT vs. CBT vs. ICM vs. P-CM)'</t>
  </si>
  <si>
    <t>Imipramine; Placebo; IPT; CBT</t>
  </si>
  <si>
    <t>Pharm &amp; Psych</t>
  </si>
  <si>
    <t>Outcome measure not of interest (Social Adjustment Scale II, Personality Assessment Form [PAF], Longitudinal Interval Follow-up Events [LIFE] and the Schedule for Affective Disorders [SADS])</t>
  </si>
  <si>
    <t>Agosti, V. (1999). Predictors of persistent social impairment among recovered depressed outpatients. Journal of Affective Disorders, 55, 215-219.</t>
  </si>
  <si>
    <t>Agosti 2002a</t>
  </si>
  <si>
    <t>AGOSTI2002</t>
  </si>
  <si>
    <t>Medication group includes a mixture of Imipramine and non-included drugs (Phenelzine, L-deprenyl, mianserin, desipramine) versus placebo; Study ID mixed up in 2009 GL but excluded in 2009 GL as 'Sample drawn from a series of studies. (Imipramine vs. Phenelzine vs. Ldeprenyl
vs. Mianserin vs. Desipramine vs. Placebo).'</t>
  </si>
  <si>
    <t>Desipramine; Imipramine; Phenelelzine; L-deprenyl; Mianserin; Placebo</t>
  </si>
  <si>
    <t>Intervention: Pharmacological intervention not of interest ('any antidepressant' group inlcuding drugs not of interest)</t>
  </si>
  <si>
    <t>Agosti, V., Quitkin, F. M., Stewart, J. W., &amp; McGrath, P. J. (2002). Somatization as a predictor of medication discontinuation due to adverse events. International Clinical Psychopharmacology, 17, 311-314.</t>
  </si>
  <si>
    <t>Agosti 2002b</t>
  </si>
  <si>
    <t>AGOSTI2002A</t>
  </si>
  <si>
    <t>Study IDs mixed up in 2009 GL but excluded as 'No data to extract. (Imipramine vs. Fluoxetine vs. Placebo).'</t>
  </si>
  <si>
    <t>Fluoxetine; Imipramine; Placebo</t>
  </si>
  <si>
    <t xml:space="preserve">Outcome measure not of interest (Temperament and Character Inventory [TCI]) </t>
  </si>
  <si>
    <t>Agosti, V. &amp; McGrath, P. J. (2002). Comparison of the effects of fluoxetine, imipramine and placebo on personality in atypical depression. Journal of Affective Disorders., 71, 113-120.</t>
  </si>
  <si>
    <t>Agrawal 1994</t>
  </si>
  <si>
    <t>Agrawal1994</t>
  </si>
  <si>
    <t>Reason for exclusion taken from 2004 GL</t>
  </si>
  <si>
    <t>Basant (hypericum perforatum)</t>
  </si>
  <si>
    <t>Paper unavailable</t>
  </si>
  <si>
    <t>Agrawal A. Clinical evaluation of anti-depressant properties of basant (hypericum perforatum). Pharmacopsychoecologia 7(3):253-6, 1994.</t>
  </si>
  <si>
    <t>Ahari 2012</t>
  </si>
  <si>
    <t>Hope therapy</t>
  </si>
  <si>
    <t>Ahari GS, Younesi J, Borjali A, Damavandi SA. The effectiveness of group hope therapy on hope and depression of mothers with children suffering from cancer in Tehran. Iranian Journal of Cancer Prevention. 2013;5(4):183-88.</t>
  </si>
  <si>
    <t>Ahlfors 1988</t>
  </si>
  <si>
    <t>Ahlfors1988</t>
  </si>
  <si>
    <t>Excluded in 2004 GL as 'Inadequate diagnosis of depression [Geddes2002*]'</t>
  </si>
  <si>
    <t>Citalopram; Mianserin</t>
  </si>
  <si>
    <t>Ahlfors UG, Elovaara S, Harma P, Suoniemi I, Heikkila L, Nummi K, Vartiainen A, Vartiainen H, Tamminen T, Elgen K, Sundman K. Clinical multicentre study of citalopram compared double-blindly with mianserin in depressed patients in Finland. NORD PSYKIATR TIDSSKR 1988;42(3):201-210.</t>
  </si>
  <si>
    <t>Ahmed 1988</t>
  </si>
  <si>
    <t>Ahmed1988</t>
  </si>
  <si>
    <t>Excluded in 2004 GL as 'Patients not diagnosed with depression'</t>
  </si>
  <si>
    <t>Benzoctamin; Imipramine; Placebo</t>
  </si>
  <si>
    <t>Outcome measure not of interest (ad hoc depression severity scale)</t>
  </si>
  <si>
    <t>Ahmed MH, Onyemelukwe GC, Onyewotu II. A double blind controlled clinical trial of benzoctamin (Tacitin) and imipramine (Tofranil) in the treatment of 'internal heat' and its association symptoms. East African Medical Journal 1988;65(4):230-237.</t>
  </si>
  <si>
    <t>Ahola 2016</t>
  </si>
  <si>
    <t>Immediate psychodynamic psychotherapy; Delayed psychodynamic psychotherapy</t>
  </si>
  <si>
    <t>Comparison: Immediate versus delayed psychodynamic psychotherapy and comparator endpoints not equivalent</t>
  </si>
  <si>
    <t>Ahola P, Joensuu M, Knekt P, Lindfors O, Saarinen P, Tolmunen T, Valkonen-Korhonen M, Jääskeläinen T, Virtala E, Tiihonen J, Lehtonen J. Effects of Scheduled Waiting for Psychotherapy in Patients With Major Depression. The Journal of Nervous and Mental Disease. 2016 Dec 5.</t>
  </si>
  <si>
    <t>AINSLIE1965</t>
  </si>
  <si>
    <t xml:space="preserve">Excluded in 2009 GL as 'No formal diagnosis' </t>
  </si>
  <si>
    <t>Amobarbital; Chlordiazepoxide; Chlorpromazine; Imipramine; Nialamide; Placebo; Thioridazine</t>
  </si>
  <si>
    <t>Baseline severity cannot be categorised</t>
  </si>
  <si>
    <t>Ainslie, J.D., Jones, M. B., &amp; Stiefel, J. R. (1965). Practical drug evaluation method: Imipramine in depressed outpatients. Archives of General Psychiatry, 12, 368-373.</t>
  </si>
  <si>
    <t>Alexopoulos2003</t>
  </si>
  <si>
    <t>Escitalopram; Sertraline</t>
  </si>
  <si>
    <t>Conference abstract (report not obtainable but data included as Ventura2007)</t>
  </si>
  <si>
    <t>Alexopoulos GS, Privitera W, Ventura D, Bose A, Wang Q. Double-blind comparison of escitalopram 10mg/day and optimally-dosed sertraline 50-200mg/day in the treatment of major depressive disorder. Poster presented at the 42nd Annual Meeting of the American College of Neuropsychopharmacology, December 7-11, 2003 San Juan, Puerto Rico Obtained from www lundbeck com/investor/pipeline/clinical data 2003.</t>
  </si>
  <si>
    <t>Allain 1992</t>
  </si>
  <si>
    <t>Allain1992</t>
  </si>
  <si>
    <t>Excluded in 2004 GL as 'No extractable data'</t>
  </si>
  <si>
    <t>Maprotiline; Moclobemide; Viloxazine</t>
  </si>
  <si>
    <t>Intervention: Pharmacological intervention not of interest (moclobemide, viloxazine and maprotiline)</t>
  </si>
  <si>
    <t>Allain H. Antidepressants and cognition: comparative effects of moclobemide, viloxazine and maprotiline. Psychopharmacology Vol 106 Suppl, pp S56-61, 1992.</t>
  </si>
  <si>
    <t>Allard 2004</t>
  </si>
  <si>
    <t>Citalopram; Venlafaxine</t>
  </si>
  <si>
    <t xml:space="preserve">Allard P, Gram L, Timdahl K, Behnke K, Hanson M, Sogaard J. Efficacy and tolerability of venlafaxine in geriatric outpatients with major depression: a double-blind, randomised 6-month comparative trial with citalopram. International Journal of Geriatric Psychiatry 2004;19(12):1123-30. </t>
  </si>
  <si>
    <t>Altamura 1989a</t>
  </si>
  <si>
    <t>Altamura1989</t>
  </si>
  <si>
    <t>Excluded in 2004 GL as 'Dosage below therapeutic level for amitriptyline'</t>
  </si>
  <si>
    <t>Amitriptyline; Mianserin; Trazodone</t>
  </si>
  <si>
    <t>Altamura AC, Mauri MC, Rudas N et al. Clinical activity and tolerability of trazodone, mianserin, and amitriptyline in elderly subjects with major depression: a controlled multicenter trial. Clinical Neuropharmacology 1989;12(suppl. 1):s25-s33.</t>
  </si>
  <si>
    <t>Altamura 1989b</t>
  </si>
  <si>
    <t>Altamura1989a</t>
  </si>
  <si>
    <t>Disc figures missing N's for each intervention, data in figures</t>
  </si>
  <si>
    <t>Amitripyline; Fluoxetine</t>
  </si>
  <si>
    <t>Altamura AC, De Novellis F, Guercetti G, Invernizzi G, Percudani M, Montgomery SA. Fluoxetine compared with amitriptyline in elderly depression: a controlled clinical trial. International Journal Clinical Pharmacology Research 1989;9:391-396.</t>
  </si>
  <si>
    <t>Alves 1999</t>
  </si>
  <si>
    <t>Alves1999</t>
  </si>
  <si>
    <t>Fluoxetine; Venlafaxine</t>
  </si>
  <si>
    <t>Alves C, Cachola I, Brandao J. Efficacy and tolerability of venlafaxine and fluoxetine in outpatients with major depression. Primary Care Psychiatry 1999;5(2):57-63.</t>
  </si>
  <si>
    <t>Amin 1973</t>
  </si>
  <si>
    <t>Amin1973</t>
  </si>
  <si>
    <t>Excluded in 2004 GL as 'Method of depression diagnosis not specified'</t>
  </si>
  <si>
    <t>Amitriptyline; Ludiomil (CIBA 34,276-Ba)</t>
  </si>
  <si>
    <t>Amin MM, Brahm E, Bronheim LA, Klingner A, Ban TA, Lehmann HE. A double-blind, comparative clinical trial with Ludiomil (CIBA 34,276-Ba) and amitriptyline in newly admitted depressed patients. Current Therapeutic Research 1973;15:691-699.</t>
  </si>
  <si>
    <t>Amin 1978</t>
  </si>
  <si>
    <t>Amin1978</t>
  </si>
  <si>
    <t>Amitriptyline; Desipramine</t>
  </si>
  <si>
    <t>Amin MM, Cooper R, Khalid R, Lehman HE. A comparison of desipramine and amitriptyline plasma levels and therapeutic response. Psychopharmacology Bulletin 1978;14:45-46.</t>
  </si>
  <si>
    <t>Amin 1984</t>
  </si>
  <si>
    <t>Amin1984</t>
  </si>
  <si>
    <t>Fluvoxamine; Imipramine; Placebo</t>
  </si>
  <si>
    <t>Data cannot be extracted (continuous data with no measure of variance)</t>
  </si>
  <si>
    <t>Amin MM, Anath JV, Coleman BS, Darcourt G, Farkas T, Godlstein B et al. Fluvoxamine; antidepressant effects confirmed in a placebo controlled international study. Clin Neuropharmacol 1984;7:580-1.</t>
  </si>
  <si>
    <t>Amore 1989</t>
  </si>
  <si>
    <t>Amore1989</t>
  </si>
  <si>
    <t>Fluvoxamine; Imipramine</t>
  </si>
  <si>
    <t>Amore M, Bellini M, Berardi D, Berlinzani L, Cervino G, Cremonini A, Ferrari G, Innamorati A. Double-blind comparison of fluvoxamine and imipramine in depressed patients. CURR THER RES CLIN EXP 1989;46(5):815-820.</t>
  </si>
  <si>
    <t>Amsterdam 1998</t>
  </si>
  <si>
    <t>Amsterdam1998 (US)</t>
  </si>
  <si>
    <t>Excluded in 2004 GL as 'Not relevant comparison for this review (once versus twice-daily venlafaxine)'</t>
  </si>
  <si>
    <t>Intervention: Pharmacological intervention not of interest (venlafaxine)</t>
  </si>
  <si>
    <t>Amsterdam JD, Hooper MB, Amchin J. Once- versus twice-daily venlafaxine therapy in major depression: A randomized, double-blind study. Journal of Clinical Psychiatry 1998;59(5):236-240.</t>
  </si>
  <si>
    <t>Amsterdam 2003</t>
  </si>
  <si>
    <t>AMSTERDAM2003A</t>
  </si>
  <si>
    <t>Selegiline; Placebo</t>
  </si>
  <si>
    <t>Intervention: Pharmacological intervention not of interest (Selegiline)</t>
  </si>
  <si>
    <t>Amsterdam, J. D. A Double Blind, Placebo-Controlled Trial of the Safety and Efficacy of Selegiline Transdermal System without Dietary Restrictiona in Patients with Major Depression.  Journal of Clinical Psychiatry 2003; 208-214.</t>
  </si>
  <si>
    <t>Anderson 1972</t>
  </si>
  <si>
    <t>Anderson1972</t>
  </si>
  <si>
    <t>Excluded in 2004 GL as 'No efficacy/safety data available'</t>
  </si>
  <si>
    <t>Fluphenazine; Nortriptyline</t>
  </si>
  <si>
    <t>Anderson J, Lambert NG, Pigott PV. An evaluation of fluphenazine with nortriptyline in anxiety and depression. The Practitioner 1972;208:511-517.</t>
  </si>
  <si>
    <t>Andersson 1998</t>
  </si>
  <si>
    <t>632 Andersson1998</t>
  </si>
  <si>
    <t>Excluded in 2004 GL as 'Unable to confirm, from trial report, that diagnosis was made using formal criteria'</t>
  </si>
  <si>
    <t>Paroxetine; Venlafaxine</t>
  </si>
  <si>
    <t>Unpublished and unable to obtain trial report</t>
  </si>
  <si>
    <t>Andersson H. Study 632: A randomised, double-blind comparison of the efficacy and safety of venlafaxine versus paroxetine in the treatment of inpatient and outpatients with major depression (statistical report). 1998. Unpublished.</t>
  </si>
  <si>
    <t>Anguera 2016</t>
  </si>
  <si>
    <t>&gt;50% drop out (55%)</t>
  </si>
  <si>
    <t>2016 update search</t>
  </si>
  <si>
    <t>A cognitive training application, an application based on problem-solving therapy, and a mobile-sensing application promoting daily activities</t>
  </si>
  <si>
    <t>Completion data &lt;50%/&gt;50% left treatment early</t>
  </si>
  <si>
    <t>Anguera, J. A., et al. (2016). "Conducting a fully mobile and randomised clinical trial for depression: Access, engagement and expense." BMJ Innovations 2(1): 14-21.</t>
  </si>
  <si>
    <t>Anon 1988</t>
  </si>
  <si>
    <t>Anon1988</t>
  </si>
  <si>
    <t>Fluoxetine; Dothiepin</t>
  </si>
  <si>
    <t>Anonymous A double-blind multi-centre trial of fluoxetine and dothiepin in major depressive illness. South Wales Antidepressant Drug Trial Group. International Clinical Psychopharmacology 1988 Jan;3(1):75-81.</t>
  </si>
  <si>
    <t>Anon 1990</t>
  </si>
  <si>
    <t>Anon1990</t>
  </si>
  <si>
    <t>Paroxetine; Clomipramine</t>
  </si>
  <si>
    <t>Intervention: Pharmacological intervention not of interest (paroxetine and clomipramine)</t>
  </si>
  <si>
    <t>Anonymous. Paroxetine: a selective serotonin reuptake inhibitor showing better tolerance, but weaker antidepressant effect than clomipramine in a controlled multicenter study. Danish University Antidepressant Group. Journal of Affective Disorders 1990 Ap r;18(4):289-99.</t>
  </si>
  <si>
    <t>Anonymous 1971</t>
  </si>
  <si>
    <t>Anonimous1971</t>
  </si>
  <si>
    <t>No efficacy or safety data available</t>
  </si>
  <si>
    <t>Anonymous. Multihospital controlled comparison of the therapeutic effects of four antidepressants. Activitas Nervosa Superiora 1971;13:166-167.</t>
  </si>
  <si>
    <t>Anonymous 1995</t>
  </si>
  <si>
    <t>ANON1995H</t>
  </si>
  <si>
    <t>Reason for exclusion taken from 2009 GL</t>
  </si>
  <si>
    <t>Design: Not an RCT (case study)</t>
  </si>
  <si>
    <t>Fluoxetine (1995). New Zealand Medical Journal, 108.</t>
  </si>
  <si>
    <t>Anonymous 2005</t>
  </si>
  <si>
    <t>ANON2005F</t>
  </si>
  <si>
    <t>Population: Bipolar disorder</t>
  </si>
  <si>
    <t>Drug treatments for bipolar disorder: 1 - Acute manic or depressive episodes (2005). Drug &amp; Therapeutics Bulletin, 43.</t>
  </si>
  <si>
    <t>Ansseau 1994</t>
  </si>
  <si>
    <t>Ansseau1994</t>
  </si>
  <si>
    <t>Excluded in 2004 GL as 'Nefazodone used to represent SSRIs [Geddes2002*]'</t>
  </si>
  <si>
    <t>Amitriptyline; Nefazodone</t>
  </si>
  <si>
    <t>Ansseau M, Darimont P, Lecoq A, De Nayer A, Evrard JL, Kremer P, Devoitille JM, Dierick M, Mertens C, Mesotten F, et al. Controlled comparison of nefazodone and amitriptyline in major depressive inpatients. Psychopharmacology 1994 Jun;115(1-2):254-60.</t>
  </si>
  <si>
    <t>Arminen 1992</t>
  </si>
  <si>
    <t>Arminen1992</t>
  </si>
  <si>
    <t>Paroxetine; Imipramine</t>
  </si>
  <si>
    <t>Arminen SL, Ikonen U, Pulkkinen M, Leinonen E, Mahlanen A, Koponen H, Kourula K, Ryyppo J, Korpela V, Lehtonen ML, Vartiainen H, Lehtinen V, Tamminen T. Paroxetine and imipramine: A 12-week, double-blind multicentre study in hospitalized depres sed patients. NORD J PSYCHIATRY SUPPL 1992;46(27):27-31.</t>
  </si>
  <si>
    <t>Arnold 1981</t>
  </si>
  <si>
    <t>ARNOLD1981</t>
  </si>
  <si>
    <t>Excluded in 2009 GL as 'Healthy Ss'</t>
  </si>
  <si>
    <t xml:space="preserve">Amitriptyline; Desipramine; Doxepin; Placebo </t>
  </si>
  <si>
    <t>Population: Non-depressed ('normal') participants</t>
  </si>
  <si>
    <t>Arnold, S. E., Kahn, R. J., Faldetta, L. L., Laing, R. A., &amp; McNair, D. M. (1981). Tricyclic antidepressants and peripheral anticholinergic activity. Psychopharmacology, 74, 325-328.</t>
  </si>
  <si>
    <t>Arnow 2015</t>
  </si>
  <si>
    <t xml:space="preserve"> Results not reported by drugs but by 8 depressive sub-types</t>
  </si>
  <si>
    <t>Escitalopram; Sertraline; Venlafaxine</t>
  </si>
  <si>
    <t>Arnow, B. A., et al. (2015). "Depression Subtypes in Predicting Antidepressant Response: A Report From the iSPOT-D Trial." The American journal of psychiatry 172(8): 743-750.</t>
  </si>
  <si>
    <t>Asberg 1973</t>
  </si>
  <si>
    <t>ASBERG1973</t>
  </si>
  <si>
    <t>Excluded in 2009 GL as 'Not an RCT'</t>
  </si>
  <si>
    <t>Design: No control group</t>
  </si>
  <si>
    <t>Asberg, M., Bertilsson, L., Tuck, D., Cronholm, B., &amp; Sjoqvist, F. (1973). Indoleamine metabolites in the cerebrospinal fluid of depressed patients before and during treatment with nortriptyline.
Clinical Pharmacology &amp; Therapeutics, 14, 277-286.</t>
  </si>
  <si>
    <t>Asberg 1974</t>
  </si>
  <si>
    <t>ASBERG1974</t>
  </si>
  <si>
    <t>Excluded in 2009 GL as 'Not a controlled study'</t>
  </si>
  <si>
    <t>Asberg, M. (1974). Plasma nortriptyline levels--relationship to clinical effects. Clinical Pharmacology &amp; Therapeutics, 16, 215-229.</t>
  </si>
  <si>
    <t>Ashton 1978</t>
  </si>
  <si>
    <t>ASHTON1978</t>
  </si>
  <si>
    <t>Excluded in 2009 GL as 'Healthy participants'</t>
  </si>
  <si>
    <t>Ashton, H., Millman, J. E., Telford, R., &amp; Thompson, J. W. (1978). A comparison of some physiological and psychological effects of Motival (fluphenazine and nortriptyline) and diazepam in normal
subjects. British Journal of Clinical Pharmacology, 5, 141-147.</t>
  </si>
  <si>
    <t>Ather 1985</t>
  </si>
  <si>
    <t>Ather1985</t>
  </si>
  <si>
    <t>Trazodone not included in NMA but this is elderly pop (excluded from 2004 GL as 'No formal depression diagnostic assessment conducted')</t>
  </si>
  <si>
    <t>Intervention: Pharmacological intervention not of interest (trazodone)</t>
  </si>
  <si>
    <t>Ather SA, Ankier SI, Middleton RS. A double-blind evaluation of trazodone in the treatment of depression in the elderly. The British journal of clinical practice. 1985 May;39(5):192-9.</t>
  </si>
  <si>
    <t>Baas 2010</t>
  </si>
  <si>
    <t>CBT; TAU</t>
  </si>
  <si>
    <t>Protocol</t>
  </si>
  <si>
    <t>Baas KD, Koeter MWJ, van Weert HC, Lucassen P, Bockting CLH, Wittkampf KA, et al. Brief cognitive behavioral therapy compared to general practitioners care for depression in primary care: A randomized trial [protocol] [ISRCTN65811640]. Trials. 2010;11:96.</t>
  </si>
  <si>
    <t>Bakish 1994</t>
  </si>
  <si>
    <t>BAKISH1994</t>
  </si>
  <si>
    <t>Excluded in 2009 GL as 'Dysthymia only'</t>
  </si>
  <si>
    <t>Bakish, D., Ravindran, A., Hooper, C., &amp; Lapierre, Y. (1994). Psychopharmacological treatment response of patients with a DSM-III diagnosis of dysthymic disorder. Psychopharmacology Bulletin,
30, 53-59.</t>
  </si>
  <si>
    <t>Bakish 1997</t>
  </si>
  <si>
    <t>Bakish1997</t>
  </si>
  <si>
    <t xml:space="preserve">Nefazodone and pindolol combination </t>
  </si>
  <si>
    <t>Bakish D, Hooper CL, Thornton MD, Wiens A, Miller CA, Thibaudeau CA. Fast onset: an open study of the treatment of major depressive disorder with nefazodone and pindolol combination therapy. International Clinical Psychopharmacology 1997;12(2):91-97.</t>
  </si>
  <si>
    <t>Bakish 2000</t>
  </si>
  <si>
    <t>Bakish2000</t>
  </si>
  <si>
    <t>Excluded in 2004 GL as 'No placebo arm'</t>
  </si>
  <si>
    <t>Fluoxetine (generic vs brand)</t>
  </si>
  <si>
    <t>Conference abstract</t>
  </si>
  <si>
    <t>Bakish D. A double-blind, crossover study comparing generic and brand fluoxetine in the treatment of major depressive disorder. International Journal of Neuropsychopharmacology (Abstracts of the XXIInd CINP Congress, Brussels, Belgium, July 9-13, 2000;(Supplement 1):S234.</t>
  </si>
  <si>
    <t>Baldwin 2011</t>
  </si>
  <si>
    <t>Duloxetine; Placebo</t>
  </si>
  <si>
    <t>Intervention: Pharmacological intervention not of interest (duloxetine)</t>
  </si>
  <si>
    <t xml:space="preserve">Baldwin, D. S., et al. (2011) A randomised, double-blind, placebo controlled, duloxetine-referenced, fixed-dose study of three dosages of Lu AA21004 in acute treatment of major depressive disorder (MDD) [NCT00635219]. European Neuropsychopharmacology 22, 482-491 [doi:410.1016/j.euroneuro.2011.1011.1008] </t>
  </si>
  <si>
    <t>Brecht, S., et al. (2011) Efficacy and safety of duloxetine 60 mg and 120 mg daily in patients hospitalized for severe depression: a double-blind randomized trial. Journal of Clinical Psychiatry 72, 1086-1094 DOI: 10.4088/JCP.09m05723blu</t>
  </si>
  <si>
    <t>Balestrieri 2004</t>
  </si>
  <si>
    <t>BALESTRIERI2004</t>
  </si>
  <si>
    <t>Excluded in 2009 GL as 'Not RCT'</t>
  </si>
  <si>
    <t>SSRIs; TCAs; other Ads</t>
  </si>
  <si>
    <t>Design: Not a treatment study</t>
  </si>
  <si>
    <t>Balestrieri, M., Carta, M. G., Leonetti, S., Sebastiani, G., Starace, F., &amp; Bellantuono, C. (2004). Recognition of depression and appropriateness of antidepressant treatment in Italian primary care.
Social Psychiatry &amp; Psychiatric Epidemiology, 39.</t>
  </si>
  <si>
    <t>Ballus 2000</t>
  </si>
  <si>
    <t>Ballus2000</t>
  </si>
  <si>
    <t>Excluded in 2004 GL as 'Inclusion criteria was ICD-10 mild-moderate depression or dysthymia; number of patients diagnosed with dysthymia not given'</t>
  </si>
  <si>
    <t>Intervention: Pharmacological intervention not of interest (paroxetine and venlafaxine)</t>
  </si>
  <si>
    <t>Ballus C, Quiros G, De Flores T, De la TJ, Palao D, Rojo L, Gutierrez M, Casais L, Riesgo Y. The efficacy and tolerability of venlafaxine and paroxetine in outpatients with depressive disorder or dysthymia. International Clinical Psychopharmacology 2000;15(1):43-48.</t>
  </si>
  <si>
    <t>Ban 1982</t>
  </si>
  <si>
    <t>BAN1982</t>
  </si>
  <si>
    <t>Excluded in 2009 GL as 'N too small (8)'</t>
  </si>
  <si>
    <t>Amitriptyline; Amoxapine; Placebo</t>
  </si>
  <si>
    <t>Sample size N&lt;10 per arm</t>
  </si>
  <si>
    <t>Ban, T. A., Fujimori, M., Petrie, W. M., Ragheb, M., &amp; Wilson, W. H. (1982). Systematic studies with amoxapine, a new antidepressant. International Pharmacopsychiatry, 17, 18-27.</t>
  </si>
  <si>
    <t>Ban 1998</t>
  </si>
  <si>
    <t>Ban1998</t>
  </si>
  <si>
    <t>Reboxetine; Desipramine; Placebo</t>
  </si>
  <si>
    <t>Intervention: Pharmacological intervention not of interest (desipramine and reboxetine)</t>
  </si>
  <si>
    <t>Ban TA, Gaszner P, Aguglia E, Batista R, Castillo A, Lipcsey A, Macher J-P, Torres-Ruiz A, Vergara L. Clinical efficacy of reboxetine: A comparative study with desipramine, with methodological considerations. Human Psychopharmacology 1998;13(SUPPL. 1):S29-S39.</t>
  </si>
  <si>
    <t>Barkham 1996</t>
  </si>
  <si>
    <t>CBT (8 session); CBT (16 session); IPT (8 session); IPT (16 session)</t>
  </si>
  <si>
    <t>Data cannot be extracted (in figures)</t>
  </si>
  <si>
    <t>Barkham M, Rees A, Shapiro DA, Stiles WB, Agnew RM, Halstead J, Culverwell A, Harrington VM. Outcomes of time-limited psychotherapy in applied settings: replicating the Second Sheffield Psychotherapy Project. Journal of consulting and clinical psychology. 1996 Oct;64(5):1079.</t>
  </si>
  <si>
    <t>Barkham 1999</t>
  </si>
  <si>
    <t>CBT (immediate); CBT (delayed); IPT (immediate); IPT (delayed)</t>
  </si>
  <si>
    <t>Barkham M, Shapiro DA, Hardy GE, Rees A. Psychotherapy in two-plus-one sessions: Outcomes of a randomized controlled trial of cognitive–behavioral and psychodynamic–interpersonal therapy for subsyndromal depression. Journal of Consulting and Clinical Psychology. 1999 Apr;67(2):201.</t>
  </si>
  <si>
    <t>Barrelet 1991</t>
  </si>
  <si>
    <t>Barrelet1991</t>
  </si>
  <si>
    <t>Fluvoxamine; Moclobemide</t>
  </si>
  <si>
    <t>Intervention: Pharmacological intervention not of interest (fluvoxamine and moclobemide)</t>
  </si>
  <si>
    <t>Barrelet L, Blajev B, Bolzani L, de Saussure C, Kasas A, Van H, Gachoud JP. Etude multicentrique comparant l'efficacite et la tolerance du moclobemide et de la fluvoxamine chez des patients hospitalises et ambulatoires presentant un episode depressif maj eur. Schweizerische Rundschau fur Medizin Praxis 1991 May 7;80(19):524-8.</t>
  </si>
  <si>
    <t>Bascara 1989</t>
  </si>
  <si>
    <t>Bascara1989</t>
  </si>
  <si>
    <t>Excluded in 2004 GL as 'No interpretable data available [Geddes2002*]'</t>
  </si>
  <si>
    <t>Amitriptyline; Paroxetine</t>
  </si>
  <si>
    <t>Bascara L. A double-blind study to compare the effectiveness and tolerability of paroxetine and amitriptyline in depressed patients. Acta Psychiatrica Scandinavica, Supplementum 1989;350:141-2.</t>
  </si>
  <si>
    <t>Bassa 1965</t>
  </si>
  <si>
    <t>BASSA1965</t>
  </si>
  <si>
    <t>Excluded in 2009 GL as 'No data to extract. (Imipramine vs. Placebo)'</t>
  </si>
  <si>
    <t>Imipramine; Placebo</t>
  </si>
  <si>
    <t>Design: Not an RCT (alternate allocation)</t>
  </si>
  <si>
    <t>Bassa, D. M. &amp; Voro, H. D. (1965). Evaluation of efficacy of imipramine in depressive disorders: a double-blind study. American Journal of Psychiatry, 121, 1116-1117.</t>
  </si>
  <si>
    <t>Bastos 1996</t>
  </si>
  <si>
    <t>Bastos1996</t>
  </si>
  <si>
    <t>Excluded from 2004 GL as 'Not an RCT (in Portuguese - paper evaluated by native speaker)'</t>
  </si>
  <si>
    <t>Bastos O, Busnello E, Calil HM, Campos JA, Dunningham W, Grabowski H, Guz M, Ruschel S, Schestatsky S, Shirakawa I, Versiani M. The efficacy, tolerability and safety of sertraline (50-20 mg) during 8 months in the treatment of 150 outpatients with major depression. [Portuguese]. Jornal Brasileiro de Psiquiatria 1996;45(2):105-109.</t>
  </si>
  <si>
    <t>Battegay 1985</t>
  </si>
  <si>
    <t>Battegay1985</t>
  </si>
  <si>
    <t>Battegay R, Hager M, Rauchfleisch U. Double blind comparative study of paroxetine and amitryptline in depressed patients of a university psychiatric out-patient clinic (pilot study). Neuropsychobiology 1985;13:31-7.</t>
  </si>
  <si>
    <t>Beaini 1980</t>
  </si>
  <si>
    <t>Beaini1980</t>
  </si>
  <si>
    <t>Reason for exclusion taken from 2004 GL but checked</t>
  </si>
  <si>
    <t>Amitriptyline; Imipramine</t>
  </si>
  <si>
    <t>Beaini AY, Hindmarch I, Snaith RP. A re-examination of the clinical effects of imipramine and amitriptyline in depressive illness. Journal Affective Disorders 1980;2:89-94.</t>
  </si>
  <si>
    <t>Beasley 1991a</t>
  </si>
  <si>
    <t>Beasley1991</t>
  </si>
  <si>
    <t>Fluoxetine; Trazodone</t>
  </si>
  <si>
    <t>Beasley CM Jr, Dornseif BE, Pultz JA, Bosomworth JC, Sayler ME. Fluoxetine versus trazodone: efficacy and activating-sedating effects. Journal of Clinical Psychiatry 1991 Jul;52(7):294-9.</t>
  </si>
  <si>
    <t>Beasley 1993a</t>
  </si>
  <si>
    <t>Beasley1993a</t>
  </si>
  <si>
    <t>&gt;50% drop out (60%)</t>
  </si>
  <si>
    <t>Fluoxetine; Imipramine</t>
  </si>
  <si>
    <t>Beasley CM Jr, Holman SL, Potvin JH. Fluoxetine compared with imipramine in the treatment of inpatient depression. A multicenter trial. Annals of Clinical Psychiatry 1993 Sep;5(3):199-207.</t>
  </si>
  <si>
    <t>Beaumont 1993</t>
  </si>
  <si>
    <t>Beaumont1993</t>
  </si>
  <si>
    <t>Dothiepin hydrochloride; Moclobemide</t>
  </si>
  <si>
    <t>Intervention: Pharmacological intervention not of interest (moclobemide and dothiepin hydrochloride)</t>
  </si>
  <si>
    <t>Beaumont G. A randomized, double-blind, multi-centre, parallel-group study comparing the tolerability and efficacy of moclobemide and dothiepin hydrochloride in depressed patients in general practice. International Clinical Psychopharmacology 7(3-4):159-65, 1993.</t>
  </si>
  <si>
    <t>Bech 1978</t>
  </si>
  <si>
    <t>BECH1978</t>
  </si>
  <si>
    <t>Excluded in 2009 GL as 'No relevant comparison'</t>
  </si>
  <si>
    <t>TCAs; MAOIs; Lithium</t>
  </si>
  <si>
    <t>Design: Not an RCT (non-systematic review)</t>
  </si>
  <si>
    <t>Bech, P. (1978). Depressive symptomatology and drug response. Communications in Psychopharmacology, 2, 409-418.</t>
  </si>
  <si>
    <t>Bech 1989</t>
  </si>
  <si>
    <t>BECH1989</t>
  </si>
  <si>
    <t>Excluded in 2009 GL as 'Not diagnosed according to recognised formal system; focus of study is
on pain symptoms (clomipramine vs placebo vs mianserin)'</t>
  </si>
  <si>
    <t xml:space="preserve">Clomipramine; Mianserin; Placebo </t>
  </si>
  <si>
    <t>Population: Trial specifically recruited participants with physical health conditions in addition to depression</t>
  </si>
  <si>
    <t>Bech, P., Jorgensen, B., Norrelund, N., Loldrup, D., Langemark, M., Hansen, H. J. et al. (1989). Pains as presentation symptoms of depression in liaison psychiatry as evidenced by outcome of
clomipramine treatment: two placebo-controlled trials. Nordic Journal of Psychiatry, 43, 89-94.</t>
  </si>
  <si>
    <t>Beckers 1990</t>
  </si>
  <si>
    <t>Beckers1990</t>
  </si>
  <si>
    <t>Amitriptyline; Moclobemide</t>
  </si>
  <si>
    <t>Beckers G.Moclobemide vs amitriptyline in the treatment of depression: Two small double-blind multicentre studies in Belgium. Acta Psychiatrica Scandinavica, Supplementum 360,52-3, 1990.</t>
  </si>
  <si>
    <t>Beckmann 1975</t>
  </si>
  <si>
    <t>Beckmann1975</t>
  </si>
  <si>
    <t>Randomisation method not clear</t>
  </si>
  <si>
    <t>Beckmann H, Goodwin FK. Antidepressant response to tricyclics and urinary MHPG in unipolar patients. Archives General Psychiatry 1975;32:17-21.</t>
  </si>
  <si>
    <t>Beeber 2013</t>
  </si>
  <si>
    <t>Interpersonal psychotherapy combined with parenting enhancement; TAU</t>
  </si>
  <si>
    <t>Beeber LS, Schwartz TA, Holditch-Davis D, Canuso R, Lewis V, HW H. Parenting enhancement, interpersonal psychotherapy to reduce depression in low-income mothers of infants and toddlers: A randomized trial. Nursing Research. 2013;62(2):82-90.</t>
  </si>
  <si>
    <t>Behnke 2002</t>
  </si>
  <si>
    <t>Behnke2002</t>
  </si>
  <si>
    <t>Hypericum perforatum; Fluoxetine</t>
  </si>
  <si>
    <t>Behnke K, Jensen GS, Graubaum HJ, Gruenwald J. Hypericum perforatum versus fluoxetine in the treatment of mild to moderate depression. Advances in Therapy 2002;19(1):43-52.</t>
  </si>
  <si>
    <t>Mirtazapine; Sertraline</t>
  </si>
  <si>
    <t>Behnke K, Sogaard J, Martin S, Bauml J, Ravindran AV, Agren H, et al. Mirtazapine orally disintegrating tablet versus sertraline: a prospective onset of action study. Journal of Clinical Psychopharmacology 2003;23(4):358-64 [Erratum appears in Journal of Clinical Psychopharmacology 2003;23(6):682]</t>
  </si>
  <si>
    <t>Bell 1992</t>
  </si>
  <si>
    <t>BELL1992</t>
  </si>
  <si>
    <t>Excluded from 2009 GL as 'Augmentation study'</t>
  </si>
  <si>
    <t>Vitamin B1, B2, and B6 augmentation of TCA</t>
  </si>
  <si>
    <t>Bell, I. R., Edman, J. S., Morrow, F. D., Marby, D. W., Perrone, G., Kayne, H. L. et al. (1992). Brief communication. Vitamin B1, B2, and B6 augmentation of tricyclic antidepressant treatment in
geriatric depression with cognitive dysfunction. Journal of the American College of Nutrition, 11, 159-163.</t>
  </si>
  <si>
    <t>Bell 1998</t>
  </si>
  <si>
    <t>Bell1998</t>
  </si>
  <si>
    <t>Excluded from 2004 GL as 'Not an RCT - case report of 1 patient'</t>
  </si>
  <si>
    <t>Pindolol augmentation of sertraline</t>
  </si>
  <si>
    <t>Bell C, Wilson S, Nutt DJ. Pindolol augmentation of sertraline in resistant depression and its effect on sleep. Journal of Psychopharmacology 1998;12(1):105-107.</t>
  </si>
  <si>
    <t>Bellak 1966</t>
  </si>
  <si>
    <t>BELLAK1966</t>
  </si>
  <si>
    <t>Excluded from 2009 GL as 'No data to extract. (Imipramine vs. MAO)'</t>
  </si>
  <si>
    <t>Imipramine; Phenelzine</t>
  </si>
  <si>
    <t>Bellak, L. &amp; Rosenberg, S. (1966). Effects of anti-depressant drugs on psychodynamics. Psychosomatics., 7, 106-114.</t>
  </si>
  <si>
    <t>Bellini 1994</t>
  </si>
  <si>
    <t>Bellini1994</t>
  </si>
  <si>
    <t>Desipramine + haloperidol; Desipramine + placebo; Fluvoxamine + haloperidol; Fluvoxamine + placebo</t>
  </si>
  <si>
    <t>Intervention: Pharmacological intervention not of interest (desipramine and fluvoxamine)</t>
  </si>
  <si>
    <t>Bellini L, Gasperini M, Gatti F, Franchini L, Smeraldi E. A Double blind study with fluvoxamine versus desipramine combined with placebo or haloperidol in delusional depression. In: Langer SZ, Brunello N, Racagni G, Mendlewicz J, editor(s). Critical Issues in the Treatment of Affective Disorders. Vol. 9. Basel: Karger, 1994.</t>
  </si>
  <si>
    <t>Bendtsen 1996</t>
  </si>
  <si>
    <t>BENDTSEN1996</t>
  </si>
  <si>
    <t>Excluded from 2009 GL as 'Not depression'</t>
  </si>
  <si>
    <t>Amitriptyline; Citalopram</t>
  </si>
  <si>
    <t>Bendtsen, L., Jensen, R., &amp; Olesen, J. (1996). A non-selective (amitriptyline), but not a selective (citalopram), serotonin reuptake inhibitor is effective in the prophylactic treatment of chronic tensiontype
headache. Journal of Neurology, Neurosurgery &amp; Psychiatry, 61, 285-290.</t>
  </si>
  <si>
    <t>Benedetti 1930</t>
  </si>
  <si>
    <t>BENEDETTI1930</t>
  </si>
  <si>
    <t>Excluded from 2009 GL as 'Bipolar'</t>
  </si>
  <si>
    <t>Benedetti, F., Campori, E., Barbini, B., Fulgosi, M. C., &amp; Colombo, C. (1930). Dopaminergic augmentation of sleep deprivation effects in bipolar depression. Psychiatry Research, 104, 239-246.</t>
  </si>
  <si>
    <t>Benkert 1996</t>
  </si>
  <si>
    <t>Benkert96</t>
  </si>
  <si>
    <t>Imipramine; Venlafaxine</t>
  </si>
  <si>
    <t>Benkert O, Grunder G, Wetzel H, Hackett D. A randomized, double-blind comparison of a rapidly escalating dose of venlafaxine and imipramine in inpatients with major depression and melancholia. Journal of Psychiatric Research 1996;30(6):441-451.</t>
  </si>
  <si>
    <t>Benkert2000</t>
  </si>
  <si>
    <t>Mirtazapine; Paroxetine</t>
  </si>
  <si>
    <t>Benkert O. Mirtazapine compared with paroxetine in major depression. Journal of Clinical Psychiatry 2000;61(9):656-663.</t>
  </si>
  <si>
    <t xml:space="preserve">Benkert 2006 </t>
  </si>
  <si>
    <t>Benkert 2006</t>
  </si>
  <si>
    <t>Mirtazapine; Venlafaxine</t>
  </si>
  <si>
    <t xml:space="preserve">Benkert O, Szegedi A, Philipp M, Kohnen R, Heinrich C, Heukels A, et al. Mirtazapine orally disintegrating tablets versus venlafaxine extended release. Journal of Clinical Psychopharmacology 2006;26(1):75-8. </t>
  </si>
  <si>
    <t>Bennie 1976</t>
  </si>
  <si>
    <t>Bennie1976</t>
  </si>
  <si>
    <t>Amitriptyline; Fluphenazine/nortriptyline</t>
  </si>
  <si>
    <t>Outcome measure not of interest (Wing Present State Examination and the Wakefield Self-Assessment Depression Inventory)</t>
  </si>
  <si>
    <t>Bennie EH, Schiff AA. A comparison of amitriptyline and fluphenazine/nortriptyline preparation in anxiety-depressive states. Scottish Medical Journal 1976;21:204-209.</t>
  </si>
  <si>
    <t>Bergmann 1993</t>
  </si>
  <si>
    <t>Bergmann93</t>
  </si>
  <si>
    <t>Amitriptyline; St John's wort</t>
  </si>
  <si>
    <t>Bergmann R, Nussner J, Demling J. Therapy of minor and moderate depressions. [German]. Tw Neurologie Psychiatrie 1993;7(4):235-240.</t>
  </si>
  <si>
    <t>Berlin 2003</t>
  </si>
  <si>
    <t>BERLIN2003</t>
  </si>
  <si>
    <t>Exercise; Exercise + CBT group (under 15 sessions); Waitlist</t>
  </si>
  <si>
    <t>Psych &amp; physical</t>
  </si>
  <si>
    <t>Design: Not an RCT (assigned depending on the week of the month they were referred)</t>
  </si>
  <si>
    <t>Berlin, B., Moul, D. E., LePage, J. P., Mogge, N. L., &amp; Sellers, D. G. J. (2003) The effect of aquatic therapy interventions on patients with depression: a comparison study. Annual in Therapeutic
Recreation, 12, 7-13.</t>
  </si>
  <si>
    <t>Bertilsson 1974</t>
  </si>
  <si>
    <t>BERTILSSON1974</t>
  </si>
  <si>
    <t>Excluded from 2009 GL as 'Not RCT'</t>
  </si>
  <si>
    <t>Chlorimipramine; Nortriptyline</t>
  </si>
  <si>
    <t>Outcome not of interest (cerebrospinal fluid metabolites of serotonin and noradrenaline)</t>
  </si>
  <si>
    <t>Bertilsson, L., Asberg, M., &amp; Thoren, P. (1974). Differential effect of chlorimipramine and nortriptyline on cerebrospinal fluid metabolites of serotonin and noradrenaline in depression. European
Journal of Clinical Pharmacology, 7, 365-368.</t>
  </si>
  <si>
    <t>Bertram 1979</t>
  </si>
  <si>
    <t>BERTRAM1979</t>
  </si>
  <si>
    <t>Excluded from 2009 GL as 'Maintenance study with no control group'</t>
  </si>
  <si>
    <t>Bertram, U., Kragh-Sorensen, P., Rafaelsen, O. J., &amp; Larsen, N. E. (1979). Saliva secretion following long-term antidepressant treatment with nortriptyline controlled by plasma levels. Scandinavian
Journal of Dental Research, 87, 58-64.</t>
  </si>
  <si>
    <t>Berzewski 1997</t>
  </si>
  <si>
    <t>Berzewski1997</t>
  </si>
  <si>
    <t>Imipramine; Reboxetine</t>
  </si>
  <si>
    <t>Berzewski H. Efficacy and tolerability of reboxetine compared with imipramine in a double-blind study in patients suffering from major depressive episodes. European Neuropsychopharmacology 7(SUPPL 1):S37-S47, 1997.</t>
  </si>
  <si>
    <t>Besancon 1993</t>
  </si>
  <si>
    <t>Besancon1993</t>
  </si>
  <si>
    <t>Excluded in 2004 GL as '24% patients were diagnosed with dysthymia or cyclothymia (not concurrent with major depression). [Geddes2002*]'</t>
  </si>
  <si>
    <t>Fluoxetine; Mianserin</t>
  </si>
  <si>
    <t>Besancon G, Cousin R, Guitton B, Lavergne F. [Double-blind study of mianserin and fluoxetine in ambulatory therapy of depressed patients]. [French] OT - Etude en double aveugle de la mianserine et de la fluoxetine chez des patients deprimes traites en a mbulatoire. Encephale 1993 Jul-Aug;19(4):341-5.
33</t>
  </si>
  <si>
    <t>Bhagwagar 2002</t>
  </si>
  <si>
    <t>Bhagwagar2002</t>
  </si>
  <si>
    <t>Reason for exclusion elaborated on based on 2004 GL</t>
  </si>
  <si>
    <t>Outcome not of interest (prolactin and cortisol response) and not a relevant comparison (compared depressed patients with recovered patients with healthy controls)</t>
  </si>
  <si>
    <t>Bhagwagar Z, Whale R, Cowen PJ. State and trait abnormalities in serotonin function in major depression. British Journal of Psychiatry 2002;180:24-28.</t>
  </si>
  <si>
    <t>Bhat 1984</t>
  </si>
  <si>
    <t>BHAT1984</t>
  </si>
  <si>
    <t xml:space="preserve">No extractable data  (no disc. Figures, response/remission figures unclear - based on both clinician and patient observation); Excluded from 2009 GL as 'No data to extract. (Amitriptyline vs. Phenelzine vs. Placebo)' </t>
  </si>
  <si>
    <t>Amitriptyline; Phenelzine; Placebo</t>
  </si>
  <si>
    <t xml:space="preserve">Pharm </t>
  </si>
  <si>
    <t>Bhat, A. V., Rowan, P. R., &amp; Paykel, E. S. (1984). Responses to phenelzine and amitriptyline absence of differential predictors by multiple regression analysis. Journal of Affective Disorders, 6, 209-
218.</t>
  </si>
  <si>
    <t>Bhatia 1991</t>
  </si>
  <si>
    <t>BHATIA1991A</t>
  </si>
  <si>
    <t>Excluded in 2009 GL as 'Not depression'</t>
  </si>
  <si>
    <t>Adinazolam; Amitriptyline; Placebo</t>
  </si>
  <si>
    <t>Outcome not of interest (alpha-2 adrenoreceptor activity)</t>
  </si>
  <si>
    <t>Bhatia, S. C., Hsieh, H. H., Theesen, K. A., Townley, R. G., Andersen, J. M., Weiss, S. et al. (1991). Platelet alpha-2 adrenoreceptor activity pre-treatment and post-treatment in major depressive
disorder with melancholia. Research Communications in Chemical Pathology &amp; Pharmacology, 74, 47-57.</t>
  </si>
  <si>
    <t>Bianchi 1971</t>
  </si>
  <si>
    <t>Bianchi1971</t>
  </si>
  <si>
    <t>Amitriptyline; Doxepin</t>
  </si>
  <si>
    <t>Bianchi GN, Barr RF, Kiloh LG. A comparative trial of doxepin and amitriptyline in depressive illness. Medical Journal Australia April 17 1989:843-846.</t>
  </si>
  <si>
    <t>Bielski 2003</t>
  </si>
  <si>
    <t>Escitalopram; Venlafaxine</t>
  </si>
  <si>
    <t>Bielski RJ, Ventura D, Chang C-C. A double-blind comparison of escitalopram with venlafaxine XR in the treatment of major depressive disorder. Poster presented at 16th Congress of the European College of Neuropsychopharmacology Prague, Czech Republic, September 20-24, 2003 Obtained from www lundbeck com/investor/pipeline/clinicaldata 2003.</t>
  </si>
  <si>
    <t>Bielski 2004</t>
  </si>
  <si>
    <t>BIELSKI2004</t>
  </si>
  <si>
    <t>Escitalopram;; Venlafaxine</t>
  </si>
  <si>
    <t>Bielski, R.J., Ventura, D. &amp; Chang, C.C. (2004) A double-blind comparison of escitalopram and venlafaxine extended release in the treatment of major dperessive disorder. Journal of Clinical Psychiatry, 65, 1190-1196</t>
  </si>
  <si>
    <t>Bielski, R., Ventura, D., Chang, C-C. (2004) A double-blind comparison of escitalopram with venlafaxine XR in the treatment of major depressive disorder, Journal of Clinical Psychiatry, 65, 1190-1196</t>
  </si>
  <si>
    <t>Bignamini 1992</t>
  </si>
  <si>
    <t>Bignamini1992</t>
  </si>
  <si>
    <t>Excluded in 2004 GL as 'Randomisation method not clear'</t>
  </si>
  <si>
    <t>Bignamini A, Rapisarda V. A Double-blind multicentre study of paroxetine and amitriptyline in depressed outpatients. International Clinical Psychopharmacology 1992;6:37-41.</t>
  </si>
  <si>
    <t>Blacker 1988</t>
  </si>
  <si>
    <t xml:space="preserve">Blacker1988 </t>
  </si>
  <si>
    <t>Amitriptyline;  Dothiepin; Mianserin; Trazodone</t>
  </si>
  <si>
    <t>Blacker R, Shanks NJ, Chapman N, Davey A. The drug treatment of depression in general practice: a comparison of nocte administration of trazodone with mianserin, dothiepin and amitriptyline. Psychopharmacology 1988;95:s18-s24.</t>
  </si>
  <si>
    <t>Blanchard 1995</t>
  </si>
  <si>
    <t>Blanchard1995</t>
  </si>
  <si>
    <t>Imipramine; Venlafaxine; Placebo</t>
  </si>
  <si>
    <t>Blanchard E, Hackett D, Danjou P, Nicholas T. A randomized double-
blind comparison of venlafaxine, imipramine and placebo in general-
practice. Patients with mild moderate depression. 8th ECNP
(European College ofNeuropsychopharmacology) Congress, Venice,
Italy. 1995.</t>
  </si>
  <si>
    <t>Blashki 1971</t>
  </si>
  <si>
    <t>Amylobarbitone; Amitriptyline (75mg/day); Amitriptyline (150mg/day); Placebo</t>
  </si>
  <si>
    <t>Blashki TG, Mowbray R, Davies B. Controlled trial of amitriptyline in general practice. British Medical Journal 16-1-1971;1(741):133-138.</t>
  </si>
  <si>
    <t>Blier 1995</t>
  </si>
  <si>
    <t>Blier1995</t>
  </si>
  <si>
    <t>Excluded in 2004 GL as 'Not an RCT; not a relevant comparison - all patients received pindolol'</t>
  </si>
  <si>
    <t>Pindolol augmentation of antidepressant</t>
  </si>
  <si>
    <t>Blier P, Bergeron R. Effectiveness of pindolol with selected antidepressant drugs in the treatment of major depression. Journal of Clinical Psychopharmacology 1995;15(3):217-222.</t>
  </si>
  <si>
    <t>Blier 1997</t>
  </si>
  <si>
    <t>Blier1997</t>
  </si>
  <si>
    <t>Blier P. Selective activation of postsynaptic 5-HT(1A) receptors induces rapid antidepressant response. Neuropsychopharmacology 16(5):333-338, 1997.</t>
  </si>
  <si>
    <t>Blier 1998</t>
  </si>
  <si>
    <t>BLIER1998</t>
  </si>
  <si>
    <t>Pindolol augmentation</t>
  </si>
  <si>
    <t>Intervention: Pharmacological intervention not of interest (pindolol augmentation in first-line treatment)</t>
  </si>
  <si>
    <t>Blier, P., Bergeron, R., Sussman, N., Emrich, H. M., Nelson, J. C., Thase, M. E. et al. (1998). The use of pindolol to potentiate antidepressant medication. Journal of Clinical Psychiatry, 59, 16-25.</t>
  </si>
  <si>
    <t>Blier 2009</t>
  </si>
  <si>
    <t>Blier, P., et al. (2009) Mirtazapine and paroxetine in major depression: a comparison of mo therapy versus their combination from treatment initiation. European Neuropsychopharmacology 19, 457-465 DOI: 10.1016/j.euroneuro.2009.01.015</t>
  </si>
  <si>
    <t>Blier 2010</t>
  </si>
  <si>
    <t>Fluoxetine monotherapy; Mirtazapine + fluoxetine; Venlafaxine; Bupropion</t>
  </si>
  <si>
    <t>Blier, P., et al. (2010) Combination of antidepressant medications from treatment initiation for major depressive disorder: a double-blind randomized study. American Journal of Psychiatry 167, 281-288 DOI: 10.1176/appi.ajp.2009.09020186</t>
  </si>
  <si>
    <t>Blumenthal 2012a</t>
  </si>
  <si>
    <t>Exercise; pharmacological treatment</t>
  </si>
  <si>
    <t>Pharm &amp; Physical</t>
  </si>
  <si>
    <t xml:space="preserve">Blumenthal J, Sherwood A, Babyak M, Watkins L, Smith PJ, Hoffman B, et al. Exercise and pharmacological treatment of depressive symptoms in patients with coronary heart disease. Journal of the American College of Cardiology 2012;60(12):1053-63. </t>
  </si>
  <si>
    <t>Bocksberger 1993</t>
  </si>
  <si>
    <t>Bocksberger93</t>
  </si>
  <si>
    <t>Excluded in 2004 GL as 'Some patients were receiving adjunctive lithium, numbers not specified. [Geddes2002*]'</t>
  </si>
  <si>
    <t>Bocksberger JP, Gachoud JP, Richard J, Dick P. Comparison of the efficacy of moclobemide and fluvoxamine in elderly patients with a severe depressive episode. EUR-PSYCHIATRY 1993;8(6):319-24.</t>
  </si>
  <si>
    <t>Bodnar 1972</t>
  </si>
  <si>
    <t>BODNAR1972</t>
  </si>
  <si>
    <t>Bodnar, S. &amp; Catterill, T. B. (1972). Amitriptyline in emotional states associated with the climacteric. Psychosomatics, 13, 117-119.</t>
  </si>
  <si>
    <t>Bonnet 2005</t>
  </si>
  <si>
    <t>Exercise + CBT</t>
  </si>
  <si>
    <t>Dissertation</t>
  </si>
  <si>
    <t xml:space="preserve">Bonnet LH. Effects of Aerobic Exercise in Combination with Cognitive Therapy on Self Reported Depression [dissertation]. Hempstead, NY: Hofstra University, 2005. </t>
  </si>
  <si>
    <t>Bordet 1998</t>
  </si>
  <si>
    <t>Bordet1998</t>
  </si>
  <si>
    <t>Paroxetine + pindolol; Paroxetine + placebo</t>
  </si>
  <si>
    <t>Intervention: Pharmacological intervention not of interest (paroxetine with or without pindolol augmentation)</t>
  </si>
  <si>
    <t>Bordet R. Effect of pindolol on onset of action of paroxetine in the treatment of major depression: intermediate analysis of a double-blind, placebo-controlled trial. Reseau de Recherche et d'Experimentation Psychopharmacologique. American Journal of Psychiatry 155(10):1346-51, 1998.</t>
  </si>
  <si>
    <t>Bosscher 1993</t>
  </si>
  <si>
    <t>Physical</t>
  </si>
  <si>
    <t>Bosscher RJ. Running and mixed physical exercises with depressed psychiatric patients. International Journal of Sport Psychology 1993;24:170-184.</t>
  </si>
  <si>
    <t>Botros 1989</t>
  </si>
  <si>
    <t>Botros1989</t>
  </si>
  <si>
    <t>Excluded in 2004 GL as 'No formal depression diagnostic assessment conducted'</t>
  </si>
  <si>
    <t>Amitriptyline; Trazodone</t>
  </si>
  <si>
    <t>Botros WA, Ankier SI, Priest RG, McManus IC, Steinert J, Samir ZY. Clinical assessment and performance tasks in depression: a comparison of amitriptyline and trazodone. British Journal Psychiatry 1989;155:479-482.</t>
  </si>
  <si>
    <t>Botte 1992</t>
  </si>
  <si>
    <t>Botte1992</t>
  </si>
  <si>
    <t>Excluded in 2004 GL as 'Only 25% of patients were diagnosed with endogenous depression; other diagnoses: dysthymia (60%), 'others' (15%)'</t>
  </si>
  <si>
    <t>Moclobemide; Placebo</t>
  </si>
  <si>
    <t>Intervention: Pharmacological intervention not of interest (moclobemide)</t>
  </si>
  <si>
    <t>Botte L. Controlled comparison of RO 11-1163 (moclobemide) and placebo in the treatment of depression. Acta Psychiatrica Belgica 92(6):355-69, 1992.</t>
  </si>
  <si>
    <t>Bouchard 1987</t>
  </si>
  <si>
    <t>Bouchard1987</t>
  </si>
  <si>
    <t>Excluded in 2004 GL as 'Less than 75% patients achieved a therapeutic dose of maprotiline [Geddes2002*]'</t>
  </si>
  <si>
    <t>Citalopram; Maprotiline</t>
  </si>
  <si>
    <t>Bouchard JM, Delaunay J, Delisle JP, Grasset N, Mermberg PF, Molczadzki M, Pagot R, Richou H, Robert G, Ropert R, et al. Citalopram versus maprotiline: a controlled, clinical multicentre trial in depressed patients. Acta Psychiatrica Scandinavica 1987 No v;76(5):583-92.</t>
  </si>
  <si>
    <t>Bougerol 1992</t>
  </si>
  <si>
    <t>Bougerol1992</t>
  </si>
  <si>
    <t>Bougerol T, Uchida C, Gachoud JP, Kohler M, Mikkelsen H. Efficacy and tolerability of moclobemide compared with fluvoxamine in depressive disorder (DSM III). A French/Swiss double-blind trial. Psychopharmacology 1992;106 Suppl:S102-8.</t>
  </si>
  <si>
    <t>Boulenger 2006</t>
  </si>
  <si>
    <t>BOULENGER2006</t>
  </si>
  <si>
    <t>Escitalopram; Paroxetine</t>
  </si>
  <si>
    <t xml:space="preserve">Boulenger, J.P., Huusom, A.K.T., Florea, I., Baekdal, T. &amp; Sarchiapone, M. (2006) A comparative study of the efficacy of long-term treatment with escitalopram and paroxetine in severely depressed patients. Current Medical Research and Opinion, 22, 1331-1341. </t>
  </si>
  <si>
    <t>bou-Saleh 1995</t>
  </si>
  <si>
    <t>BOUSLEH1995</t>
  </si>
  <si>
    <t>Excluded in 2009 GL as 'Treatment arm 'antidepressants' included Amitrityline, Rolipram OR
Fluparoxan. No pure measure. (ECT vs. Antidepressant vs. Placebo)'</t>
  </si>
  <si>
    <t>Intervention: Physical intervention not of interest (ECT as first-line treatment)</t>
  </si>
  <si>
    <t>bou-Saleh, M. T., Anderson, D. N., Collins, J., Hughes, K., Cattell, R. J., Hamon, C. G. et al. (1995). The role of pterins in depression and the effects of antidepressive therapy. Biological Psychiatry,
38, 458-463.</t>
  </si>
  <si>
    <t>Bowden 1993</t>
  </si>
  <si>
    <t>Bowden1993</t>
  </si>
  <si>
    <t>Desiparmine; Fluoxetine</t>
  </si>
  <si>
    <t>Bowden CL, Schatzberg AF, Rosenbaum A, Contreras SA, Samson JA, Dessain E, Sayler M. Fluoxetine and desiparmine in major depressive disorder. J Clin Psychopharmacol 1993;13:305-11.</t>
  </si>
  <si>
    <t>Fluoxetine; Desipramine</t>
  </si>
  <si>
    <t>Bowe 2014</t>
  </si>
  <si>
    <t>Behavioural activation (group)</t>
  </si>
  <si>
    <t>Bowe W. Refinement and pilot testing of a culturally enhanced treatment for depressed African-Americans. Dissertation Abstracts International : Section B: The Sciences and Engineering. 2014;75(2-B(E)):No Pagination Specified.</t>
  </si>
  <si>
    <t>Brady 1994</t>
  </si>
  <si>
    <t>36; BRADY1994</t>
  </si>
  <si>
    <t xml:space="preserve">Excluded from 2009 GL as 'No data to extract. (Fluvoxamine vs. Imipramine vs. Placebo)/Original data reported elsewhere. No data to extract. (Fluvoxamine vs.
Imipramine vs. Placebo).' </t>
  </si>
  <si>
    <t>Outcome not of interest (effects on thyroid axis)</t>
  </si>
  <si>
    <t>Brady, K. T., Lydiard, R. B., Kellner, C. H., Joffe, R., Laird, L. K., Morton, W. A. et al. (1994). A comparison of the effects of imipramine and fluvoxamine on the thyroid axis. Biological Psychiatry, 36, 778-779.</t>
  </si>
  <si>
    <t>Bramanti 1988</t>
  </si>
  <si>
    <t>Bramanti1988</t>
  </si>
  <si>
    <t>Bramanti P, Ricci RM, Roncari R, Bilone F, Inga F, Teti V, De Cristofaro AM, Ceccarelli G, Di Perri R, Candela L. An Italian multicenter experience with fluvoxamine, a new antidepressant drug, versus imipramine. CURR THER RES CLI N-EXP 1988;43(4):718-725.</t>
  </si>
  <si>
    <t>Branconnier 1981</t>
  </si>
  <si>
    <t>BRANCONNIER1981</t>
  </si>
  <si>
    <t>Excluded in 2009 GL as 'No formal diagnosis (mild to moderate depressive symptomatology) and
impaired cognitive function'</t>
  </si>
  <si>
    <t>Intervention: Pharmacological intervention not of interest (mianserin)</t>
  </si>
  <si>
    <t>Branconnier, R. J., Cole, J. O., &amp; Ghazvinian, S. (1981). The therapeutic profile of mianserin in mild elderly depressives [proceedings]. Psychopharmacology Bulletin, 17, 129-131.</t>
  </si>
  <si>
    <t>Branconnier 1983</t>
  </si>
  <si>
    <t>BRANCONNIER1983</t>
  </si>
  <si>
    <t>Excluded from 2009 GL  as 'No data to extract. (High-dose Bupropion vs. low-dose Bupropion vs.
Imipramine vs. Placebo)'</t>
  </si>
  <si>
    <t>High-dose Bupropion; Low-dose Bupropion; Imipramine; Placebo</t>
  </si>
  <si>
    <t>Branconnier, R. J., Cole, J. O., Ghazvinian, S., Spera, K. F., Oxenkrug, G. F., &amp; Bass, J. L. (1983). Clinical pharmacology of bupropion and imipramine in elderly depressives. Journal of Clinical Psychiatry, 44, 130-133.</t>
  </si>
  <si>
    <t>Brannan 2005</t>
  </si>
  <si>
    <t>BRANNAN2005A</t>
  </si>
  <si>
    <t>Brannan, S. K., Mallinckrodt, C. H., Brown, E. B., Wohlreich, M. M., Watkin, J. G., &amp; Schatzberg, A. F. (2005). Duloxetine 60 mg once-daily in the treatment of painful physical symptoms in patients with major depressive disorder. Journal of Psychiatric Research, 39, 43-53.</t>
  </si>
  <si>
    <t>Braus 2000</t>
  </si>
  <si>
    <t>Braus2000</t>
  </si>
  <si>
    <t>SSRI + olanzapine</t>
  </si>
  <si>
    <t>Design: Not an RCT (case studies)</t>
  </si>
  <si>
    <t>Braus DF, Schmitt A, Czekalla J, Severa L. Therapy-resistant psychotic-depressive disorder: Remission with a selective serotonin reuptake inhibitor in combination with olanzapine. Clinical Drug Investigation 2000;20(6):455-459.</t>
  </si>
  <si>
    <t>Brecht 2007</t>
  </si>
  <si>
    <t>Brecht, S., Courtecuisse, C., Debieuvre, C., Croenlein, J., Desaiah, D., Raskin, J. et al. (2007). Efficacy and safety of duloxetine 60 mg once daily in the treatment of pain in patients with major
depressive disorder and at least moderate pain of unknown etiology: a randomized controlled trial. Journal of Clinical Psychiatry, 68, 1707-1716.</t>
  </si>
  <si>
    <t xml:space="preserve">Brecht 2007 </t>
  </si>
  <si>
    <t>Brecht, S., Courtecuisse, C., Debieuvre, C., Croenlein, J., Desaiah, D., Raskin, J. et al. (2007). Efficacy and safety of duloxetine 60 mg once daily in the treatment of pain in patients with major depressive disorder and at least moderate pain of unknown etiology: a randomized controlled trial. Journal of Clinical Psychiatry, 68, 1707-1716.</t>
  </si>
  <si>
    <t>Brecht 2011</t>
  </si>
  <si>
    <t>Duloxetine (60mg); Duloxetine (120mg)</t>
  </si>
  <si>
    <t xml:space="preserve">Clayton, A. H., et al. (2009) An integrated analysis of the safety and tolerability of desvenlafaxine compared with placebo in the treatment of major depressive disorder. CNS spectrums 14, 183-195 </t>
  </si>
  <si>
    <t>Bremner1984</t>
  </si>
  <si>
    <t>Bremner JD. Fluoxetine in depressed patients: a comparison with imipramine. J Clin Psychiatry 1984;45:414-9.</t>
  </si>
  <si>
    <t>Bremner 1996</t>
  </si>
  <si>
    <t>Amitriptyline; Mirtazapine; Placebo</t>
  </si>
  <si>
    <t>Non-English language paper (German)</t>
  </si>
  <si>
    <t>Bremner JD. Double-blind comparison of mirtazapine, amitriptyline and placebo in major depression. NERVENHEILKUNDE 1996;15(8):533-540</t>
  </si>
  <si>
    <t>Brenner 2000</t>
  </si>
  <si>
    <t>Brenner00</t>
  </si>
  <si>
    <t>Sertraline; St John's wort</t>
  </si>
  <si>
    <t>Brenner R, Azbel V, Madhusoodanan S, Pawlowska M. Comparison of an extract of hypericum (LI 160) and sertraline in the treatment of depression: a double-blind, randomized pilot study... sertraline hydrochloride. Clinical Therapeutics 22(4):411-9, 2000 Apr (25 ref) 2000;(4):411-419.
35</t>
  </si>
  <si>
    <t>Bressa 1989</t>
  </si>
  <si>
    <t>Bressa1989</t>
  </si>
  <si>
    <t>Bressa GM, Brugnoli R, Pancheri P A double-blind study of fluoxetine and imipramine in major depression. International Clinical Psychopharmacology 1989 Jan;4 Suppl 1:69-73.</t>
  </si>
  <si>
    <t>Bressi 2010</t>
  </si>
  <si>
    <t>Short-term psychodynamic psychotherapy; TAU</t>
  </si>
  <si>
    <t>Population: Mixed depression and anxiety diagnoses (&lt;80% depression and not possible to extract diaggregated data)</t>
  </si>
  <si>
    <t>Bressi C, Porcellana M, Marinaccio PM, Nocito EP, Magri L. Short-term psychodynamic psychotherapy versus treatment as usual for depressive and anxiety disorders: A randomized clinical trial of efficacy. The Journal of nervous and mental disease. 2010 Sep 1;198(9):647-52.</t>
  </si>
  <si>
    <t>Bressi 2014</t>
  </si>
  <si>
    <t>Psychological</t>
  </si>
  <si>
    <t>Non-English language paper (Italian)</t>
  </si>
  <si>
    <t>Bressi C, Nocito EP, Milanese EA, Fronza S, Della Valentina P, Castagna L, Porcellana M, Bruzzese M, Baratta LR, Minacapelli E, Dipasquale E. Efficacia della psicoterapia psicodinamica breve vs trattamento psichiatrico di routine in un campione di pazienti con disturbi d’ansia e dell’umore. Rivista di Psichiatria. 2014 Jan 1;49(1):28-33.</t>
  </si>
  <si>
    <t>Brick 1962</t>
  </si>
  <si>
    <t>Brick1962</t>
  </si>
  <si>
    <t>Intervention: Pharmacological intervention not of interest (subthreshold dose of amitriptyline)</t>
  </si>
  <si>
    <t>Brick H, Doub WHJ, Perdue WC. Effects of amitriptyline on depressive and anxiety states in penitentiary inmates. Diseases of the Nervous System 1962;23:572-578.</t>
  </si>
  <si>
    <t>Brown 1988</t>
  </si>
  <si>
    <t>BROWN1988</t>
  </si>
  <si>
    <t>Intervention: Pharmacological intervention not of interest (reported placebo responders only, even though the trial did have imipramive and fluoxetine arms)</t>
  </si>
  <si>
    <t>Brown, W. A., Dornseif, B. E., &amp; Wernicke, J. F. (1988). Placebo response in depression: a search for predictors. Psychiatry Research, 26, 259-264.</t>
  </si>
  <si>
    <t>Brown 2001</t>
  </si>
  <si>
    <t>BROWN2001</t>
  </si>
  <si>
    <t>Combined (exercise + light + vitamin); placebo pill</t>
  </si>
  <si>
    <t>Intervention: Physical intervention not of interest</t>
  </si>
  <si>
    <t>Brown, M. A., Goldstein-Shirley, J., Robinson, J., &amp; Casey, S. (2001) The effects of a multi-modal intervention trial of light, exercise, and vitamins on women's mood. Women &amp; Health, 34, 93-112</t>
  </si>
  <si>
    <t>Browne 1963</t>
  </si>
  <si>
    <t>BROWNE1963</t>
  </si>
  <si>
    <t>No extractable data (Disc. Figures unclear); Excluded in 2009 GL as 'No formal diagnosis. (Amitriptyline vs. Placebo)'</t>
  </si>
  <si>
    <t>Amitriptyline; Placebo</t>
  </si>
  <si>
    <t>Browne, M. W., Kreeger, L. C., &amp; Kazamias, N. G. (1963). A clinical trial of amitriptyline in depressive patients. British Journal of Psychiatry, 109, 692-694.</t>
  </si>
  <si>
    <t>Browne 1969</t>
  </si>
  <si>
    <t>Browne1969</t>
  </si>
  <si>
    <t>Amitriptyline + perphenazine; Imipramine</t>
  </si>
  <si>
    <t>Intervention: Pharmacological intervention not of interest (amitriptyline + perphenazine)</t>
  </si>
  <si>
    <t>Browne MW. A comparison of two drug treatments in depressive illness. British Journal Psychiatry 1969;115:693-696.</t>
  </si>
  <si>
    <t>Bruijniks 2015</t>
  </si>
  <si>
    <t>Twice-weekly versus once-weekly sessions of CBT and IPT</t>
  </si>
  <si>
    <t>Bruijniks SJ, Bosmans J, Peeters FP, Hollon SD, van Oppen P, van den Boogaard M, et al. Frequency and change mechanisms of psychotherapy among depressed patients: study protocol for a multicenter randomized trial comparing twice-weekly versus once-weekly sessions of CBT and IPT. BMC psychiatry. 2015;15:137.</t>
  </si>
  <si>
    <t>Brunner 1994</t>
  </si>
  <si>
    <t>Brunner1994</t>
  </si>
  <si>
    <t>Excluded in 2004 GL as 'No placebo control group'</t>
  </si>
  <si>
    <t>Amineptine; Fluvoxamine</t>
  </si>
  <si>
    <t>Intervention: Pharmacological intervention not of interest (fluvoxamine and amineptine)</t>
  </si>
  <si>
    <t>Brunner H. A randomised, parallel group comparison of fluvoxamine and amineptine in patients with marked depression. British Journal of Clinical Research Vol 5, pp 101-9, 1994.</t>
  </si>
  <si>
    <t>Brunoni 2015</t>
  </si>
  <si>
    <t>Active tDCS/placebo pill; Sham tDCS/escitalopram 20 mg/day; Sham tDCS/placebo pill</t>
  </si>
  <si>
    <t>Intervention: Physical intervention not of interest (Electric current therapy)</t>
  </si>
  <si>
    <t>Brunoni, A. R., et al. (2015). "The Escitalopram versus Electric Current Therapy for Treating Depression Clinical Study (ELECT-TDCS): rationale and study design of a non-inferiority, triple-arm, placebo-controlled clinical trial." São Paulo medical journal = Revista paulista de medicina 133(3): 252-263.</t>
  </si>
  <si>
    <t>Buchsbaum 1988</t>
  </si>
  <si>
    <t>BUCHSBAUM1988</t>
  </si>
  <si>
    <t>Excluded in 2009 GL as 'Trial lasted 2 days only. (Placebo vs. Imipramine vs. Amoxapine)'</t>
  </si>
  <si>
    <t>Amoxapine; Imipramine; Placebo</t>
  </si>
  <si>
    <t>Outcome not of interest (evoked potentials in the Continuous Performance Test)</t>
  </si>
  <si>
    <t>Buchsbaum, M. S., Lee, S., Haier, R., Wu, J. C., Green, M., &amp; Tang, S. W. (1988). Effects of amoxapine and imipramine on evoked potentials in the Continuous Performance Test in patients with affective disorder. Neuropsychobiology, 20, 15-22.</t>
  </si>
  <si>
    <t>Buelens 2001</t>
  </si>
  <si>
    <t>Wyeth600</t>
  </si>
  <si>
    <t>Buelens A, Franquet A, Slachmuylders P, Hellemans K, Schellis K. A multicenter, double-blind, randomized, parallel-group study comparing the clinical acceptability of venlafaxine extended release (ER) and paroxetine, when used by general practitioners to treat depressed outpatients. 2001.Unpublished.</t>
  </si>
  <si>
    <t>Bulmash 2009</t>
  </si>
  <si>
    <t>Authors contacted but no response</t>
  </si>
  <si>
    <t>CBT; IPT; Any AD</t>
  </si>
  <si>
    <t>Bulmash, E., Harkness, K. L., Stewart, J. G. &amp; Bagby, R. M. (2009). Personality, stressful life events, and treatment response in major depression. J Consult Clin Psychol 77, 1067-77.</t>
  </si>
  <si>
    <t>Burch 1988</t>
  </si>
  <si>
    <t>Burch1988</t>
  </si>
  <si>
    <t>&gt;50% drop out (71% from original sample, 60% from those treated - endpoint 6 weeks)</t>
  </si>
  <si>
    <t>Amiriptyline (at different dosages)</t>
  </si>
  <si>
    <t>Burch JE, Ahmed O, Hullin RP, Mindham RH. Antidepressive effect of amitriptyline treatment with plasma drug levels controlled within three different ranges. Psychopharmacologia 1988;94(2):197-205.</t>
  </si>
  <si>
    <t>Burke 1967</t>
  </si>
  <si>
    <t>Burke1967</t>
  </si>
  <si>
    <t>Amitriptyline; Trimipramine</t>
  </si>
  <si>
    <t>Burke BV, Sainsbury MJ, Mezo BA. A comparative trial of amitriptyline and trimipramine in the treatment of depression. Medical Journal Australia June 17 1967:1216-1218.</t>
  </si>
  <si>
    <t>Burrows 1977</t>
  </si>
  <si>
    <t>BURROWS1977</t>
  </si>
  <si>
    <t>Excluded in 2009 GL as 'Uncontrolled study'</t>
  </si>
  <si>
    <t>Burrows, G. D., Maguire, K. P., Scoggins, B. A., Stevenson, J., &amp; Davies, B. (1977). Plasma nortriptyline and clinical response--a study using changing plasma levels. Psychological Medicine, 7, 87-
91.</t>
  </si>
  <si>
    <t>Burrows 1980</t>
  </si>
  <si>
    <t>Burrows1980</t>
  </si>
  <si>
    <t>Burrows G, Norman TR, Davies BM. A comparative study of amoxapine and amitriptyline for depressive illness. Australian Family Physician 1980;9:762-766.</t>
  </si>
  <si>
    <t>Burt 1962</t>
  </si>
  <si>
    <t>Burt1962</t>
  </si>
  <si>
    <t>Burt CG, Gordon WF, Holt NF, Horden A. Amitriptyline in depressive states: a controlled trial. Journal Mental Science 1962;Sept:711-729.</t>
  </si>
  <si>
    <t>Byrne 1989</t>
  </si>
  <si>
    <t>Byrne1989</t>
  </si>
  <si>
    <t>Excluded in 2004 GL as 'Not an RCT [Barbui2001]'</t>
  </si>
  <si>
    <t>Intervention: Pharmacological intervention not of interest (paroxetine)</t>
  </si>
  <si>
    <t>Byrne MM. Meta-analysis of early phase II studies with paroxetine in hospitalized depressed patients. Acta Psychiatrica Scandinavica 1989;80 (350)(supplement):138-139.</t>
  </si>
  <si>
    <t>Bystritsky 1994</t>
  </si>
  <si>
    <t>BYSTRITSKY1994</t>
  </si>
  <si>
    <t>Active medication'; Placebo</t>
  </si>
  <si>
    <t>Outcome not of interest (patient blindabiity)</t>
  </si>
  <si>
    <t>Bystritsky, A. &amp; Waikar, S. V. (1994). Inert placebo versus active medication. Patient blindability in clinical pharmacological trials. Journal of Nervous and Mental Disease, 182, 485-487.</t>
  </si>
  <si>
    <t>Calabrese 1998a</t>
  </si>
  <si>
    <t>372 Calabrese1998</t>
  </si>
  <si>
    <t>Excluded in 2004 GL as 'Unable to confirm that venlafaxine was administered to patients at a therapeutic dose'</t>
  </si>
  <si>
    <t>Calabrese JR, Cunningham LA, Diamond BI, Feighner J, Charles L, Rickels K, Shrivastava R, Smith WT, Weisler RH, Zajecka J. Study 372: A double-blind, placebo-controlled, parallel group, comparative study of venlafaxine and fluoxetine in depressed outpatients to measure onset of clinical activity. 1998. Unpublished.</t>
  </si>
  <si>
    <t>Calabrese 1998b</t>
  </si>
  <si>
    <t>CALABRESE1998</t>
  </si>
  <si>
    <t>Excluded in 2009 GL as 'Bipolar'</t>
  </si>
  <si>
    <t>Lamotrigine</t>
  </si>
  <si>
    <t>Calabrese, J. R., Rapport, D. J., Shelton, M. D., &amp; Kimmel, S. E. (1998). Clinical studies on the use of lamotrigine in bipolar disorder. Neuropsychobiology, 38, 185-191.</t>
  </si>
  <si>
    <t>Calabrese 2003</t>
  </si>
  <si>
    <t>CALABRESE2003</t>
  </si>
  <si>
    <t>Lamotrigine; Lithium</t>
  </si>
  <si>
    <t>Calabrese, J. R., Bowden, C. L., Sachs, G., Yatham, L. N., Behnke, K., Mehtonen, O. P., et al. (2003). A placebo-controlled 18-month trial of lamotrigine and lithium maintenance treatment in
recently depressed patients with bipolar I disorder. Journal of Clinical Psychiatry, 64, 1013-1024.</t>
  </si>
  <si>
    <t>Calcedo 1992</t>
  </si>
  <si>
    <t>Calcedo1992</t>
  </si>
  <si>
    <t>Excluded in 2004 GL as 'Open label design - not double blind'</t>
  </si>
  <si>
    <t>Clomipramine; Clomipramine + bentazepam</t>
  </si>
  <si>
    <t>Intervention: Pharmacological intervention not of interest (clomipramine)</t>
  </si>
  <si>
    <t>Calcedo OA, Arosamene X, Otero Perez FJ, Hernandez HC, Garcia A, Moral L, Baeza F, Fernandez BJ, Velasco J, Garrido J. Clomipramine/bentazepam combination in the treatment of major depressive disorders. Human Psychopharmacology 1992;7(2):115-122.</t>
  </si>
  <si>
    <t>Cantillon 2000</t>
  </si>
  <si>
    <t>016 Cantillon</t>
  </si>
  <si>
    <t>Cantillon M, Daley M. Study 016: Further superiority of SNRI venlafaxine over SSRI fluoxetine in major depression and melancholia: a double-blind, placebo-controlled study of both response and remission (wellness). 2000.</t>
  </si>
  <si>
    <t>Carman 1991</t>
  </si>
  <si>
    <t>Carman1991 ; CARMAN1991</t>
  </si>
  <si>
    <t>No extractable data</t>
  </si>
  <si>
    <t>Carman JS, Ahdieh H, Wyatt-Knowles E, Warga E, Panagides J. A controlled study of mianserin in moderately to severely depressed outpatients. Psychopharmacology Bulletin 1991;27:135-139.</t>
  </si>
  <si>
    <t>Carneiro 2015</t>
  </si>
  <si>
    <t>Exercise + any SSRI; Any SSRI</t>
  </si>
  <si>
    <t>Carneiro, L. S. F., et al. (2015). "Effects of structured exercise and pharmacotherapy vs. pharmacotherapy for adults with depressive symptoms: A randomized clinical trial." Journal of psychiatric research 71: 48-55.</t>
  </si>
  <si>
    <t>Carney 1984</t>
  </si>
  <si>
    <t>Carney1984</t>
  </si>
  <si>
    <t>Carney PA, Healy D, Leonard BE. A double-blind study to compare trazodone with amitriptyline in depressed patients. Psychopathology 1984;17(suppl 2):37-38.</t>
  </si>
  <si>
    <t>Casabona 2004</t>
  </si>
  <si>
    <t>428Casabona</t>
  </si>
  <si>
    <t>Casabona G, Guazzelli M, Silenzi V. Study 428: A randomized, double-blind, comparison of venlafaxine XR and paroxetine in outpatients with moderate to severe major depression. 2004.</t>
  </si>
  <si>
    <t>Casacchia 1984</t>
  </si>
  <si>
    <t>Casacchia1984</t>
  </si>
  <si>
    <t>Excluded in 2004 GL as 'Only 56% of patients were diagnosed with unipolar psychotic depression, 44% were diagnosed with neurotic depression'</t>
  </si>
  <si>
    <t>Casacchia M, Carolei A, Barba C, Frontoni M, Rossi A, Meco G, Zylberman MR. A placebo-controlled study of the antidepressant activity of moclobemide, a new MAO-A inhibitor. Pharmacopsychiatry 1984;17(4):122-125.</t>
  </si>
  <si>
    <t>Casacchia 1989</t>
  </si>
  <si>
    <t>Casacchia1989</t>
  </si>
  <si>
    <t>Excluded in 2004 GL as 'Only 75% patients were diagnosed with major depression (25% were diagnosed with dysthymia, 5% with bipolar disorder)'</t>
  </si>
  <si>
    <t>Imipramine; Moclobemide</t>
  </si>
  <si>
    <t>Casacchia M. A comparison of moclobemide and imipramine in treatment of depression. Pharmacopsychiatry 22(4):152-5, 1989.</t>
  </si>
  <si>
    <t>Cassano 1986</t>
  </si>
  <si>
    <t>CASSANO1986</t>
  </si>
  <si>
    <t>No extractable data - SD's missing and no discontinuation data</t>
  </si>
  <si>
    <t>Imipramine; Fluvoxamine</t>
  </si>
  <si>
    <t>Cassano, G. B., Conti, L., Massimetti, G., Mengali, F., Waekelin, J. S., &amp; Levine, J. (1986). Use of a standardized documentation system (BLIPS/BDP) in the conduct of a multicenter international trial comparing fluvoxamine, imipramine, and placebo. Psychopharmacology Bulletin, 22, 52-58.</t>
  </si>
  <si>
    <t>Cassano 2000</t>
  </si>
  <si>
    <t>Cassano2000</t>
  </si>
  <si>
    <t>Excluded in 2004 GL as 'Not a double blind RCT'</t>
  </si>
  <si>
    <t>Moclobemide; Paroxetine</t>
  </si>
  <si>
    <t>Intervention: Pharmacological intervention not of interest (paroxetine and moclobemide)</t>
  </si>
  <si>
    <t>Cassano P.A 16-week randomised parallel clinical trial of moclobemide vs paroxetine in dysthymia with comorbid anxiety disorders.J.Eur. College of Neuropsychopharmacology (Abstracts of the 5th ECNP Regional Meeting, St Petersburg) 2000;10(Supplement 2):S52.</t>
  </si>
  <si>
    <t>Catterson 1996</t>
  </si>
  <si>
    <t>Catterson1996</t>
  </si>
  <si>
    <t>Catterson ML, Preskorn SH. Double-Blind Crossover Study of Mirtazapine, Amitriptyline and Placebo in Patient with Major Depression. 149th Annual Meeting of the American Psychiatric Association New York, New York, USA 4-9th May, 1996.</t>
  </si>
  <si>
    <t>Cattiez 1990</t>
  </si>
  <si>
    <t>Cattiez1990</t>
  </si>
  <si>
    <t>Excluded in 2004 GL as 'Diagnostic inclusion criteria was DSM-III minor depression [Sub-typed as: unspecified (3%), neurotic (3%), reactive (3%), major depression (2%),
anxious depression (3%), dysthymia (35%), endogenous (51%)]'</t>
  </si>
  <si>
    <t>Clomipramine; Moclobemide</t>
  </si>
  <si>
    <t>Intervention: Pharmacological intervention not of interest (clomipramine and moclobemide)</t>
  </si>
  <si>
    <t>Cattiez PH,Dierick M,Troisfontaines B,VanAudenrode L,Defleur J, Hermans W, Stenier P, Wolfrum C, Roelandts A. Moclobemide (Ro 11-1163) vs. clomipramine in the treatment of depression:A double-blind multicenter study in Belgium.Drug Dev.Res. 1990;21(4):325-331</t>
  </si>
  <si>
    <t>Cetin 1994</t>
  </si>
  <si>
    <t>Cetin1994</t>
  </si>
  <si>
    <t>Excluded in 2004 GL as 'Paper is in Turkish unable to assess eligibility'</t>
  </si>
  <si>
    <t>Fluoxetine; Placebo</t>
  </si>
  <si>
    <t>Non-English language paper (Turkish)</t>
  </si>
  <si>
    <t>Cetin M. A double-blind comparison of the effects and side-effects of fluoxetine and placebo in the treatment of depression. Bulletin of Gulhane Military Medical Academy 36(2):170-173, 1994.</t>
  </si>
  <si>
    <t>Chalder 2012</t>
  </si>
  <si>
    <t>&gt;50% Drop out (58% endpoint, 86% Follow-up)</t>
  </si>
  <si>
    <t>TREAD (TREAtment of Depression with physical activity) intervention; TAU</t>
  </si>
  <si>
    <t xml:space="preserve">Chalder, M., et al. (2012) Facilitated physical activity as a treatment for depressed adults: randomised controlled trial. BMJ (Clinical research ed.) 344, e2758 </t>
  </si>
  <si>
    <t>Chalder, M., et al. (2012) A pragmatic randomised controlled trial to evaluate the cost-effectiveness of a physical activity intervention as a treatment for depression: the treating depression with physical activity (TREAD) trial. Health technology assessment (Winchester, England) 16, 1-164, iii-iv DOI: 10.3310/hta16100</t>
  </si>
  <si>
    <t>Chang 2005</t>
  </si>
  <si>
    <t>CHANG2005</t>
  </si>
  <si>
    <t>Excluded from 2009 GL as 'Withdrawal'</t>
  </si>
  <si>
    <t>Benzodiazepine</t>
  </si>
  <si>
    <t>Population: Anxiety rather than depression</t>
  </si>
  <si>
    <t>Chang, F. (2005). Strategies for benzodiazepine withdrawal in seniors. Canadian Pharmacists Journal, 138, 38-40.</t>
  </si>
  <si>
    <t>Charney 1986</t>
  </si>
  <si>
    <t>Charney1986</t>
  </si>
  <si>
    <t>Excluded in 2004 as 'No useable data'</t>
  </si>
  <si>
    <t>Desipramine; Desipramine-yohimbine</t>
  </si>
  <si>
    <t>Intervention: Pharmacological intervention not of interest (desipramine with or without augmentation with yohimbine)</t>
  </si>
  <si>
    <t>Charney DS, Price LH, Heninger GR. Desipramine-yohimbine combination treatment of refractory depression. Implications for the beta-adrenergic receptor hypothesis of antidepressant action. Archives of General Psychiatry 1986;43(12):1155-1161.</t>
  </si>
  <si>
    <t>Chau 2015</t>
  </si>
  <si>
    <t>Exercise; Waitlist</t>
  </si>
  <si>
    <t>Chau, R. M. W., et al. (2015). "Effectiveness of a structured physical rehabilitation program for chinese population with depressive disorders-a randomised controlled trial." Physiotherapy (United Kingdom) 101: eS218.</t>
  </si>
  <si>
    <t>Cheavens 2012</t>
  </si>
  <si>
    <t>Randomized into intervention based on 2 relative strengths or 2 relative deficits</t>
  </si>
  <si>
    <t xml:space="preserve">Cheavens, J. S., et al. (2012) The compensation and capitalization models: a test of two approaches to individualizing the treatment of depression. Behaviour research and therapy 50, 699-706 </t>
  </si>
  <si>
    <t>Chen 2012</t>
  </si>
  <si>
    <t>Reminiscence therapy</t>
  </si>
  <si>
    <t>Chen TJ, Li H-J, Li J. The effects of reminiscence therapy on depressive symptoms of Chinese elderly: study protocol of a randomized controlled trial. BMC psychiatry. 2012;12:189.</t>
  </si>
  <si>
    <t>Chen 2015</t>
  </si>
  <si>
    <t>Population: Unclear whether acute or chronic, conflicting descriptions</t>
  </si>
  <si>
    <t xml:space="preserve">Chen, Y-L., Pan, A-W., Hsiung, P-C., Chung, L., Lai, J-S., Gau, S. and Chen, T-J. (2015) Life Adaptation Skills Training (LAST )for persons with depression: A randomized controlled study, Journal of Affective Disorders, 185, 108-114 </t>
  </si>
  <si>
    <t>Chesrow 1964</t>
  </si>
  <si>
    <t>CHESROW1964</t>
  </si>
  <si>
    <t>Excluded from 2009 GL as 'Depression and chronic physical health problems guideline'</t>
  </si>
  <si>
    <t>Chesrow, E. J., Kaplitz, S. E., Breme, J. T., Sabatini, R., Vetra, H., &amp; Marquardt, G. H. (1964). Nortriptyline for the treatment of anxiety and depression in chronically ill and geriatric patients. Journal
of the American Geriatrics Society, 12, 271-277.</t>
  </si>
  <si>
    <t>Chetty 2013</t>
  </si>
  <si>
    <t>Chetty, D. and M. E. Hoque (2013) Effectiveness of a nurse facilitated cognitive group intervention among mild to moderately-depressed-women in KwaZulu-Natal, South Africa. African journal of psychiatry 16, 29-34</t>
  </si>
  <si>
    <t>Chiu 1996</t>
  </si>
  <si>
    <t>Chiu1996</t>
  </si>
  <si>
    <t>Imipramine; Paraoxetine</t>
  </si>
  <si>
    <t>Chiu HJ, Hong CJ, Chan CH. Paroxetine in the treatment of Chinese patients with depressive episode: a double-blind randomized comparison with imipramine. Chung Hua i Hsueh Tsa Chih - Chinese Medical Journal 1996;57(6):418-423.</t>
  </si>
  <si>
    <t>Chokka 2008</t>
  </si>
  <si>
    <t xml:space="preserve">CHOKKA in press </t>
  </si>
  <si>
    <t>Excluded from 2009 GL as 'Not double-blind'</t>
  </si>
  <si>
    <t>Design: Not an RCT (no control group)</t>
  </si>
  <si>
    <t>Chokka, P. &amp; Legault, M. (2008) Escitalopram in the treatment of major depressive disorder in primary care settings: an open-label trial. Depression &amp; Anxiety, 25, E173-E181</t>
  </si>
  <si>
    <t>Chouinard 1981</t>
  </si>
  <si>
    <t>CHOUINARD1981</t>
  </si>
  <si>
    <t>Chouinard, G., Annable, L., &amp; Langlois, R. (1981). Absence of orthostatic hypotension in depressed patients treated with bupropion. Progress in Neuro-Psychopharmacology, 5, 483-490.</t>
  </si>
  <si>
    <t>Chouinard 1985</t>
  </si>
  <si>
    <t>Chouinard1985</t>
  </si>
  <si>
    <t>Amitriptyline; Fluoxetine</t>
  </si>
  <si>
    <t>Included in Beasley1993b</t>
  </si>
  <si>
    <t>Chouinard G. A double-blind controlled clinical trial of fluoxetine and amitryptiline in the treatment of outpatients with major depressive disorder. J CLIN PSYCHIATRY 1985;46(3II):32-37.</t>
  </si>
  <si>
    <t>Behavioural activation (BA); Enhanced TAU</t>
  </si>
  <si>
    <t>Chowdhary N, Anand A, Dimidjian S, Shinde S, Weobong B, Balaji M, Hollon SD, Rahman A, Wilson GT, Verdeli H, Araya R. The Healthy Activity Program lay counsellor delivered treatment for severe depression in India: systematic development and randomised evaluation. The British Journal of Psychiatry. 2015 Oct 22:bjp-p.</t>
  </si>
  <si>
    <t>Christensen 2004a</t>
  </si>
  <si>
    <t>Christensen H, Griffiths KM, Jorm AF. Delivering interventions for depression by using the internet: randomised controlled trial. Bmj. 2004 Jan 29;328(7434):265.</t>
  </si>
  <si>
    <t>Christensen 2004b</t>
  </si>
  <si>
    <t>Self-help (CCBT)</t>
  </si>
  <si>
    <t>Comparison: Spontaneous visitors to CCBT website versus RCT participants</t>
  </si>
  <si>
    <t>Christensen, H., Griffiths, K. M., Korten, A. E., Brittliffe, K., &amp; Groves, C. (2004) A comparison of changes in anxiety and depression symptoms of spontaneous users and trial participants of a
cognitive behavior therapy website. Journal of Medical Internet Research, 6, e46.</t>
  </si>
  <si>
    <t>Christiansen 1996</t>
  </si>
  <si>
    <t>Christiansen1996</t>
  </si>
  <si>
    <t>Excluded in 2004 as 'Inadequate diagnosis of depression [Barbui2001]'</t>
  </si>
  <si>
    <t>Christiansen PE, Behnke K, Black CH, Ohrstrom JK, Bork RH, Nilsson J. Paroxetine and amitriptyline in the treatment of depression in general practice. Acta Psychiatrica Scandinavica 1996;93:158-163.</t>
  </si>
  <si>
    <t>Chu 2009</t>
  </si>
  <si>
    <t>&gt;50% Drop out (52%)</t>
  </si>
  <si>
    <t>Two aerobic training groups that differed on exercise intensity (high [65–75% MaxVO2 reserve] or low [40–55% MaxVO2 reserve]); Stretching control group</t>
  </si>
  <si>
    <t>Chu, I. H., et al. (2009) Effect of exercise intensity on depressive symptoms in women. Mental health and physical activity 2, 37-43 DOI: 10.1016/j.mhpa.2009.01.001</t>
  </si>
  <si>
    <t>Chui 2016</t>
  </si>
  <si>
    <t>SNRI/SSRI; Supportive– expressive therapy (SET); Placebo pill</t>
  </si>
  <si>
    <t>Secondary analysis of Barber 2012 and outcomes not of interest</t>
  </si>
  <si>
    <t>Chui, H., Zilcha-Mano, S., Dinger, U., Barrett, M. S., &amp; Barber, J. P. (2016, February 11). Dependency and Self-Criticism in Treatments for Depression. Journal of Counseling Psychology. Advance online publication. http://dx.doi.org/10.1037/cou0000142</t>
  </si>
  <si>
    <t>Chung, W. S. D., et al. (2014). "Augmentation with aerobic exercise to pharmacological treatment for Chinese inpatients with moderate to severe depression: A single-blinded randomised controlled study." International journal of neuropsychopharmacology Conference: 29th CINP World Congress of Neuropsychopharmacology Vancouver, BC Canada. Conference Start: 20140622 Conference End: 20140626. Conference Publication:: 60.</t>
  </si>
  <si>
    <t>Civeira 1990</t>
  </si>
  <si>
    <t>Civeira1990</t>
  </si>
  <si>
    <t>Excluded in 2004 GL as 'Only 66% patients were diagnosed with major depression [other diagnoses: depression unspecified, dysthymia and retarded depressive syndrome]'</t>
  </si>
  <si>
    <t>Civeira J. Moclobemide versus clomipramine in the treatment of depression: a multicentre trial in Spain. Acta Psychiatrica Scandinavica 1990;Supplementum.Vol.360:48-49.</t>
  </si>
  <si>
    <t>Claghorn 1983a</t>
  </si>
  <si>
    <t>CLAGHORN1983</t>
  </si>
  <si>
    <t>Amitriptyline; Zimeldine; Placebo</t>
  </si>
  <si>
    <t>Claghorn, J., et al. (1983) Zimeldine tolerability in comparison to amitriptyline and placebo: findings from a culticentre trial. Acta Psychiatr Scand, 68, 104-114</t>
  </si>
  <si>
    <t>Claghorn 1984</t>
  </si>
  <si>
    <t>Claghorn1984; CLAGHORN1984</t>
  </si>
  <si>
    <t>Excluded in 2004 and 2009 GL as 'No data to extract. (Dothiepin vs. Amitriptyline vs. Placebo).'</t>
  </si>
  <si>
    <t>Amitriptyline; Dothiepin; Placebo</t>
  </si>
  <si>
    <t>Outcome not of interest (electrocardiographic effect)</t>
  </si>
  <si>
    <t>Claghorn JL, Schroeder J, Goldstein BJ. Comparison of the electrocardiographic effect of dothiepin and amitriptyline. Journal Clinical Psychiatry 1984;45:291-293.</t>
  </si>
  <si>
    <t>Claghorn 1992</t>
  </si>
  <si>
    <t>Claghorn92A</t>
  </si>
  <si>
    <t>Paroxetine; Placebo</t>
  </si>
  <si>
    <t>Claghorn JL. The safety and efficacy of paroxetine compared with placebo in a double-blind trial of depressed outpatients. Journal of Clinical Psychiatry 1992;53 Suppl:33-35. Claghorn J. A double-blind comparison of paroxetine and placebo in the treatment of depressed outpatients. International Clinical Psychopharmacology Vol 6 Suppl 4, pp 25-30, 1992.</t>
  </si>
  <si>
    <t>Claghorn 1996</t>
  </si>
  <si>
    <t>Claghorn1996; CLAGHORN1996A</t>
  </si>
  <si>
    <t>Fluvoxamine; Imipramine;Placebo</t>
  </si>
  <si>
    <t>Claghorn JL, Earl CQ, Walczak DD, Stoner KA, Wong LF, Kanter D, Houser VP. Fluvoxamine maleate in the treatment of depression: a single-center, double-blind, placebo-controlled comparison with imipramine in outpatients. Journal of Clinical Psychopharmacology 1996;16(2):113-120.</t>
  </si>
  <si>
    <t>Clarke, G., Eubanks, D., Reid, E., Kelleher, C., O'Connor, E., DeBar, L. L. et al. (2005) Overcoming depression on the internet (ODIN) (2): A randomized trial of a self-help depression skills program with reminders. Journal of Medical Internet Research, 7, e16.</t>
  </si>
  <si>
    <t>Clarke 2009</t>
  </si>
  <si>
    <t>Design: No clear endoint so assessments made at different time points and participants varied in those who had or had not completed at time points, so final assessment at 32 weeks would inclulde endpoint and follow-up data</t>
  </si>
  <si>
    <t>Clarke, G., et al. (2009) Randomized effectiveness trial of an Internet, pure self-help, cognitive behavioral intervention for depressive symptoms in young adults. Cognitive behaviour therapy 38, 222-234</t>
  </si>
  <si>
    <t>Classen 1990</t>
  </si>
  <si>
    <t>Classen1990</t>
  </si>
  <si>
    <t>Excluded in 2004 GL as 'No mention of randomisation'</t>
  </si>
  <si>
    <t>Maprotiline; Moclobemide</t>
  </si>
  <si>
    <t>Intervention: Pharmacological intervention not of interest (maprotiline and moclobemide)</t>
  </si>
  <si>
    <t>Classen W. Psychometric alterations in treatment with the MAO-A-inhibitor moclobemide. Journal of Neural Transmission Supplementum Vol 32, pp 185-8, 1990.</t>
  </si>
  <si>
    <t>Clayton 2006</t>
  </si>
  <si>
    <t>CLAYTON2006C</t>
  </si>
  <si>
    <t>Bupropion extended release; Escitalopram; Pill placebo</t>
  </si>
  <si>
    <t>Clayton, A.H., Croft, H.A., Horrigan, J.P., Wightman, D.S., Krishen, A., Richard, N.E. &amp; Modell, J.G. (2006) Bupropion extended release compared with escitalopram. Effects on sexual functioning and antidepressant efficacy in 2 randomised, double-blind, placebo-controlled studies. Journal of Clinical Psychiatry, 67, 736-746.</t>
  </si>
  <si>
    <t>Clayton 2009</t>
  </si>
  <si>
    <t>Desvenlafaxine; Placebo</t>
  </si>
  <si>
    <t>Intervention: Pharmacological intervention not of interest (desvenlafaxine)</t>
  </si>
  <si>
    <t>Dunlop, B. W., et al. (2011) Symptomatic and functional improvement in employed depressed patients: a double-blind clinical trial of desvenlafaxine versus placebo. Journal of clinical psychopharmacology 31, 569-576 DOI: 10.1097/JCP.0b013e31822c0a68</t>
  </si>
  <si>
    <t>Cleare 1997</t>
  </si>
  <si>
    <t>CLEARE1997</t>
  </si>
  <si>
    <t>Excluded in 2009 GL as 'N too small per treatment arm (Desipramine vs. Imipramine vs. Org 4428 vs. Placebo).</t>
  </si>
  <si>
    <t>Desipramine; Imipramine; Org 4428; Placebo</t>
  </si>
  <si>
    <t>Cleare, A. J., Murray, R. M., &amp; O'Keane, V. (1997). Do noradrenergic reuptake inhibitors affect serotonergic function in depression? Psychopharmacology, 134, 406-410.</t>
  </si>
  <si>
    <t>Clerc 1994</t>
  </si>
  <si>
    <t>Clerc1994</t>
  </si>
  <si>
    <t>Clerc GE, Ruimy P, Verdeau-Palles J. A double-blind comparison of venlafaxine and fluoxetine in patients hospitalized for major depression and melancholia. The Venlafaxine French Inpatient Study Group. International Clinical Psychopharmacology 1994;9(3):139-143.</t>
  </si>
  <si>
    <t>Clerc GE, Ruimy P, Verdeau-Pailles J. A double-blind comparison of venlafaxine and fluoxetine in patients hospitalized for major depression and melancholia. International clinical psychopharmacology. 1994 Sep 1;9(3):139-44.</t>
  </si>
  <si>
    <t>Click 1982</t>
  </si>
  <si>
    <t>Click1982</t>
  </si>
  <si>
    <t>Amoxapine; Amitriptyline</t>
  </si>
  <si>
    <t>Click MA, Zisook S. Amoxapine and amitriptyline: serum levels and clinical response in patients with primary unipolar depression. Journal Clinical Psychiatry 1982;43:369-371.</t>
  </si>
  <si>
    <t>Clunie 2001</t>
  </si>
  <si>
    <t>Clunie2001</t>
  </si>
  <si>
    <t>Excluded in 2004 GL as 'Abstract only; unable to find fully published details'</t>
  </si>
  <si>
    <t>Moclobemide; Phenelzine</t>
  </si>
  <si>
    <t>Intervention: Pharmacological intervention not of interest (moclobemide and phenelzine)</t>
  </si>
  <si>
    <t>Clunie F. Double blind randomised controlled trial comparing moclobemide and phenelzine in treatment resistant depression. National Research Register 2001.</t>
  </si>
  <si>
    <t>Cohn 1984b</t>
  </si>
  <si>
    <t>Cohn1984</t>
  </si>
  <si>
    <t>Pharmacological</t>
  </si>
  <si>
    <t>Cohn JB, Wilcox C. A comparison of fluoxetine, imipramine and placebo in patients with depressive disorder. J Clin Psychiatry 1984;45-414-9.</t>
  </si>
  <si>
    <t>Cohn 1985</t>
  </si>
  <si>
    <t>Cohn1985; COHN1985</t>
  </si>
  <si>
    <t>Cohn,J.B.; Wilcox,C. A comparison of fluoxetine, imipramine and placebo in pateints with major depressive disorders. Clinical Psychiatry 1985;46:26-31.</t>
  </si>
  <si>
    <t>Cohn 1989</t>
  </si>
  <si>
    <t>Cohn1989; COHN1989</t>
  </si>
  <si>
    <t>Excluded from 2004 and 2009 GL as 'Bipolar disorder (Fluoxetine vs. imipramine vs. placebo).'</t>
  </si>
  <si>
    <t>Cohn JB, Collins G, Ashbrook E, Wernicke JF. A comparison of fluoxetine imipramine and placebo in patients with bipolar depressive disorder. International Clinical Psychopharmacology 1989 Oct;4(4):313-22.</t>
  </si>
  <si>
    <t>Cohn 1990a</t>
  </si>
  <si>
    <t>COHN1990A</t>
  </si>
  <si>
    <t>Imipramine; Paroxetine; Placebo</t>
  </si>
  <si>
    <t>Outcome not of interest</t>
  </si>
  <si>
    <t>Cohn, J., Crowder, J., Wilcox, C., Ryan, P. (1990) A placebo- and imipramine-controlled study of paroxetine, Psychopharmcology Bulletin, 26, 185-189</t>
  </si>
  <si>
    <t>Cohn 1990b</t>
  </si>
  <si>
    <t>COHN1990</t>
  </si>
  <si>
    <t>Amtitriptyline; Sertraline</t>
  </si>
  <si>
    <t>Cohn CK, Shrivastava R, Mendels J et al. Double-blind, mulitcenter comparison of sertraline and amitriptyline in elderly depressed patients. Journal Clinical Psychiatry 1990;51(suppl B):28- 33.</t>
  </si>
  <si>
    <t>Cohn 1992</t>
  </si>
  <si>
    <t>COHN1992</t>
  </si>
  <si>
    <t>Cohn, J. B. &amp; Wilcox, C. S. (1992). Paroxetine in major depression: a double-blind trial with imipramine and placebo. Journal of Clinical Psychiatry, 53 (Suppl.), 52-56.</t>
  </si>
  <si>
    <t>Coleman 1999</t>
  </si>
  <si>
    <t>Sertraline+placebo; bupropion+placebo; placebo+placebo</t>
  </si>
  <si>
    <t>Intervention: Pharmacological intervention not of interest (sertraline+placebo; bupropion+placebo; placebo+placebo)</t>
  </si>
  <si>
    <t>Coleman CC, Cunningham LA, Foster VJ, Batey SR, Donahue RM, Houser TL, Ascher JA. Sexual dysfunction associated with the treatment of depression: a placebo-controlled comparison of bupropion sustained release and sertraline treatment. Annals of Clinical Psychiatry 1999;11(4):205-215.</t>
  </si>
  <si>
    <t>Collado 2014</t>
  </si>
  <si>
    <t>Collado A, Long KE, MacPherson L, CW. L. The efficacy of a behavioral activation intervention among depressed US Latinos with limited English language proficiency: study protocol for a randomized controlled trial. Trials. 2014;15:231.</t>
  </si>
  <si>
    <t>Combs 2014</t>
  </si>
  <si>
    <t>Exercise; Sertraline; Exercise+sertraline</t>
  </si>
  <si>
    <t>Secondary analysis of Blumenthal 1999, irrelevant outcomes (effects on sleep)</t>
  </si>
  <si>
    <t>Combs, K., et al. (2014) Impact of sleep complaints and depression outcomes among participants in the standard medical intervention and long-term exercise study of exercise and pharmacotherapy for depression. The Journal of nervous and mental disease 202, 167-171 DOI: 10.1097/NMD.0000000000000085</t>
  </si>
  <si>
    <t>Conti 1988</t>
  </si>
  <si>
    <t>Conti1988</t>
  </si>
  <si>
    <t>Fluvoxamine; Placebo</t>
  </si>
  <si>
    <t>Intervention: Pharmacological intervention not of interest (fluvoxamine)</t>
  </si>
  <si>
    <t>Conti L. Fluvoxamine maleate: Double-blind clinical trial vs placebo in hospitalized depressed patients. Current Therapeutic Research, Clinical &amp; Experimental 43(3):468-480, 1988</t>
  </si>
  <si>
    <t>Cook 1993</t>
  </si>
  <si>
    <t>COOK1993</t>
  </si>
  <si>
    <t>Excluded in 2009 GL as 'Case study'</t>
  </si>
  <si>
    <t>Cook, D. J., Guyatt, G. H., Davis, C., Willan, A., &amp; McIlroy, W. (1993). A diagnostic and therapeutic N-of-1 randomized trial. Canadian Journal of Psychiatry - Revue Canadienne de Psychiatrie, 38,
251-254.</t>
  </si>
  <si>
    <t>Cookson 1985</t>
  </si>
  <si>
    <t>COOKSON1985</t>
  </si>
  <si>
    <t>Drug treatment' (review)</t>
  </si>
  <si>
    <t>Cookson, J. C. (1985). Drug treatment of bipolar depression and mania. British Journal of Hospital Medicine, 34, 172-175.</t>
  </si>
  <si>
    <t>Coote 2012</t>
  </si>
  <si>
    <t>Coote 2009</t>
  </si>
  <si>
    <t xml:space="preserve">Coote, H. M. and A. K. MacLeod (2012) A self-help, positive goal-focused intervention to increase well-being in people with depression. Clinical psychology &amp; psychotherapy 19, 305-315 </t>
  </si>
  <si>
    <t>Coppen 1976</t>
  </si>
  <si>
    <t>Coppen1976</t>
  </si>
  <si>
    <t>Amitriptyline; Mianserin</t>
  </si>
  <si>
    <t>Coppen A, Gupta R, Montgomery S, Ghose K, Burns B, De Ridder JJ. Mianserin hydrochloride: a novel antidepressant. British Journal Psychiatry 1976;129:342-345.</t>
  </si>
  <si>
    <t>Corne 1989</t>
  </si>
  <si>
    <t>Corne1989</t>
  </si>
  <si>
    <t>Excluded in 2004 GL as 'Majority of patients received less than therapeutic dose of dosulepin/dothiepin (4 received 50mg, 43 received 75mg, 4 received 100mg)
[Geddes2002*]'</t>
  </si>
  <si>
    <t>Fluoxetine; Dosulepin/dothiepin</t>
  </si>
  <si>
    <t>Corne SJ, Hall JR. A double-blind comparative study of fluoxetine and dothiepin in the treatment of depression in general practice. International Clinical Psychopharmacology 1989 Jul;4(3):245-54.</t>
  </si>
  <si>
    <t>Corruble 2013</t>
  </si>
  <si>
    <t>Agomelatine; Escitalopram</t>
  </si>
  <si>
    <t xml:space="preserve">Corruble, E., et al. (2013) Efficacy of agomelatine and escitalopram on depression, subjective sleep and emotional experiences in patients with major depressive disorder: a 24-wk randomized, controlled, double-blind trial. International journal of neuropsychopharmacology 16, 2219-2234 </t>
  </si>
  <si>
    <t>Costa 1998</t>
  </si>
  <si>
    <t>Costa1998</t>
  </si>
  <si>
    <t>Costa e Silva. Randomized, double-blind comparison of venlafaxine and fluoxetine in outpatients with major depression. Journal of Clinical Psychiatry 1998;59(7):352-357.</t>
  </si>
  <si>
    <t>Couch 1979</t>
  </si>
  <si>
    <t>Couch1979</t>
  </si>
  <si>
    <t>Migraine</t>
  </si>
  <si>
    <t>Couch JR, Hassanein RS. Amitriptyline in migraine prophylaxis. Archives of Neurology 1979;36(11):695-699.</t>
  </si>
  <si>
    <t>Cournoyer 1987</t>
  </si>
  <si>
    <t xml:space="preserve">Cournoyer1987 </t>
  </si>
  <si>
    <t>Cournoyer G, de Montigny C, Quellette J et al. A comparative double-blind controlled study of trimipramine and amitriptyline in major depression: lack of correlation with 5-hydroxytryptamine reuptake blockade. Journal Clinical Psychopharmacology 1987;7:385-393.</t>
  </si>
  <si>
    <t>Covi 1974</t>
  </si>
  <si>
    <t>Medication (imipramine; diazepam; placebo); Psychotherapy (weekly group psychotherapy; biweekly brief supportive sessions)</t>
  </si>
  <si>
    <t>Covi L, Lipman RS, DEROGATES LR, SMITH III JE, Pattison JH. Drugs and group psychotherapy in neurotic depression. American Journal of Psychiatry. 1974 Feb;131(2):191-8.</t>
  </si>
  <si>
    <t>Covi 1981</t>
  </si>
  <si>
    <t>COVI1981</t>
  </si>
  <si>
    <t>Psychotropic agents'</t>
  </si>
  <si>
    <t>Covi, L., Rickels, K., Lipman, R. S., et al. (1981). Effects of psychotropic agents on primary depression. Psychopharmacology Bulletin, 17, 100-103.</t>
  </si>
  <si>
    <t>Cunningham 1994</t>
  </si>
  <si>
    <t>Trazodone; Venlafaxine; Placebo</t>
  </si>
  <si>
    <t>Intervention: Pharmacological intervention not of interest (trazodone and venlafaxine)</t>
  </si>
  <si>
    <t>Cunningham LA, Borison RL, Carman JS, Chouinard G, Crowder JE, Diamond BI, Fischer DE, Hearst E. A comparison of venlafaxine, trazodone, and placebo in major depression. Journal of clinical psychopharmacology. 1994 Apr 1;14(2):99-106.</t>
  </si>
  <si>
    <t>Cunningham 1997</t>
  </si>
  <si>
    <t>Cunningham1997 (US)</t>
  </si>
  <si>
    <t>Excluded in 2004 GL as 'Not relevant comparison for this review (extended release versus immediate release)'</t>
  </si>
  <si>
    <t>Venlafaxine (extended vs immediate release)</t>
  </si>
  <si>
    <t>Cunningham LA. Once-daily venlafaxine extended release (XR) and venlafaxine immediate release (IR) in outpatients with major depression. Annals of Clinical Psychiatry 1997;9(3):157-164.</t>
  </si>
  <si>
    <t>Cutler 2009</t>
  </si>
  <si>
    <t>Handsearch (Cipriani 2012 SR)</t>
  </si>
  <si>
    <t>Quetiapine XR 150 mg/day; Quetiapine XR 300 mg/day; Duloxetine 60 mg/day; Placebo</t>
  </si>
  <si>
    <t>Intervention: Pharmacological intervention not of interest (duloxetine and quetiapine)</t>
  </si>
  <si>
    <t>Cutler AJ, Montgomery SA, Feifel D, Lazarus A, Astrom M, Brecher M. Extended release quetiapine fumarate monotherapy in major depressive disorder: a placebo- and duloxetine-controlled study. Journal of Clinical Psychiatry. 2009; 70(4):526–39.</t>
  </si>
  <si>
    <t>Cipriani A, Koesters M, Furukawa TA, Nosè M, Purgato M, Omori IM, Trespidi C, Barbui C. Duloxetine versus other anti‐depressive agents for depression. The Cochrane Library. 2012 Jan 1.</t>
  </si>
  <si>
    <t>Dabkowska 1993</t>
  </si>
  <si>
    <t>Dabkowska1993</t>
  </si>
  <si>
    <t>Excluded in 2004 GL as 'Not an RCT'</t>
  </si>
  <si>
    <t>Dabkowska M, Rybakowski JK. Moclobemide in treatment-resistant depression. European Neuropsychopharmacology 1993;3(3):328-329.</t>
  </si>
  <si>
    <t>Dahl 1981</t>
  </si>
  <si>
    <t>Dahl1981</t>
  </si>
  <si>
    <t>Amitriptyline; Dothiepin</t>
  </si>
  <si>
    <t>Dahl LE, Dencker SJ, Lundin L. A double-blind study of dothiepin hydrochloride (Prothiaden) and amitriptyline in outpatients with masked depression. Journal International Medical Research 1981;9:103-107.</t>
  </si>
  <si>
    <t>Dal Pozzo 1997</t>
  </si>
  <si>
    <t>DAL POZZO1997</t>
  </si>
  <si>
    <t>Dothiepin; Placebo</t>
  </si>
  <si>
    <t>Dal Pozzo, C., Kerr, J. S., Balguranidis, C., Yoon, J. S., &amp; Hindmarch, I. (1997). The effects of acute doses of dothiepin (25, 50, and 75 mg) versus placebo on psychomotor performance and
cognitive function. Human Psychopharmacology, 12, 337-345.</t>
  </si>
  <si>
    <t>Dalery 1992</t>
  </si>
  <si>
    <t>Dalery1992</t>
  </si>
  <si>
    <t>Amineptine; Fluoxetine</t>
  </si>
  <si>
    <t>Dalery J, Rochat C, Peyron E, Bernard G. [Comparative study of the efficacy and acceptability of amineptine and fluoxetine in patients with major depression]. [French] OT - Etude comparative de l'efficacite et de l'acceptabilite de l'amineptine et de la fluoxetine chez des patients depressifs majeurs. Encephale 1992 May-Jun;18(3):257-62.</t>
  </si>
  <si>
    <t>Dallal 1998</t>
  </si>
  <si>
    <t>Dallal1998 (Can)</t>
  </si>
  <si>
    <t>Excluded in 2004 GL as 'Not an RCT'[discontinuation trial]</t>
  </si>
  <si>
    <t>Dallal A, Chouinard G. Withdrawal and rebound symptoms associated with abrupt discontinuation of venlafaxine. Journal of Clinical Psychopharmacology 1998;18(4):343-344.</t>
  </si>
  <si>
    <t>Daly 1979</t>
  </si>
  <si>
    <t>Daly1979</t>
  </si>
  <si>
    <t>Daly RJ, Browne PJ. Mianserin in the treatment of depressive illness: a comparison with amitriptyline. Irish Journal Medical Science 1979:145-148.</t>
  </si>
  <si>
    <t>Danish University Antidepressant Group 1986</t>
  </si>
  <si>
    <t>Anonymous1986</t>
  </si>
  <si>
    <t>Citalopram; Clomipramine</t>
  </si>
  <si>
    <t>Danish University Antidepressant Group. Citalopram: clinical effect profile in comparison with clomipramine. A controlled multicenter study. Psychopharmacology 1986;90(1):131-8.</t>
  </si>
  <si>
    <t>Danish University Antidepressant Group 1999</t>
  </si>
  <si>
    <t>Danish1999</t>
  </si>
  <si>
    <t>Danish University Antidepressant Group. Clomipramine dose-effect study in patients with depression: clinical end points and pharmacokinetics. Danish University Antidepressant Group (DUAG). Clinical Pharmacology &amp; Therapeutics 1999;66(2):152-165.</t>
  </si>
  <si>
    <t>Danjou 1994</t>
  </si>
  <si>
    <t>Danjou1994</t>
  </si>
  <si>
    <t>Danjou P. A randomised, double-blind, comparison of venlafaxine and fluoxetine in inpatients with major depression and melancholia. Neuropsychopharmacology 10(35 (Pt 2)):222S, 1994.</t>
  </si>
  <si>
    <t>Davidson 1981</t>
  </si>
  <si>
    <t>Davidson81</t>
  </si>
  <si>
    <t>Davidson JR, McLeod MN, Turnbull CD, Miller RD. A comparison of phenelzine and imipramine in depressed inpatients. Journal of Clinical Psychiatry 1981;42(10):395-397.</t>
  </si>
  <si>
    <t>Davidson 1987</t>
  </si>
  <si>
    <t>Davidson87</t>
  </si>
  <si>
    <t>Davidson J. An outpatient evaluation of phenelzine and imipramine. Journal of Clinical Psychiatry 48(4):143-6, 1987.</t>
  </si>
  <si>
    <t>Davidson 2005</t>
  </si>
  <si>
    <t xml:space="preserve">Davidson J, Watkins L, Owens M, Krulewicz S, Connor K, Carpenter D, et al. Effects of Paroxetine and Venlafaxine XR on heart rate variability in depression. Journal of Clinical Psychopharmacology 2005;25(5):480-4. </t>
  </si>
  <si>
    <t>Davies 1977</t>
  </si>
  <si>
    <t>DAVIES1977</t>
  </si>
  <si>
    <t>Cyclandelate + amitriptyline; Placebo + amitriptyline; No placebo or cyclandelate</t>
  </si>
  <si>
    <t>Intervention: Pharmacological intervention not of interest (cyclandelate augmentation)</t>
  </si>
  <si>
    <t>Davies, G., Hamilton, S., Hendrickson, E., Levy, R., &amp; Post, F. (1977). The effect of cyclandelate in depressed and demented patients: a controlled study in psychogeriatric patients. Age &amp; Ageing, 6,
156-162.</t>
  </si>
  <si>
    <t>Davis 1968</t>
  </si>
  <si>
    <t>DAVIS1968</t>
  </si>
  <si>
    <t>Excluded in 2009 GL as 'No data to extract. (Amitriptyline vs. Amitriptyline Perphenazine vs. Placebo).'</t>
  </si>
  <si>
    <t>Amitriptyline-pherphenazine; Amitriptyline; Placebo</t>
  </si>
  <si>
    <t>Davis, W. G. (1968). Treating psychical disturbances induced by physical disorders: a double-blind study of perphenazine-amitriptyline in anxiety and depression. Psychosomatics, 9, 44-46.</t>
  </si>
  <si>
    <t>Computerised-CBT (CCBT) with support; Waitlist</t>
  </si>
  <si>
    <t xml:space="preserve">Day, V., et al. (2013) Internet-based guided self-help for university students with anxiety, depression and stress: a randomized controlled clinical trial. Behaviour research and therapy 51, 344-351 </t>
  </si>
  <si>
    <t>de Graaf 2010</t>
  </si>
  <si>
    <t>Secondary analysis of de Graaf 2009 and no relevant outcomes reported</t>
  </si>
  <si>
    <t>de Montigny 1999</t>
  </si>
  <si>
    <t>de Montigny99 (Can)</t>
  </si>
  <si>
    <t>de Montigny C, Silverstone PH, Debonnel G, Blier P, Bakish D. Venlafaxine in treatment-resistant major depression: a Canadian multicenter, open-label trial. Journal of Clinical Psychopharmacology 1999;19(5):401-406.</t>
  </si>
  <si>
    <t>De Wilde 1982</t>
  </si>
  <si>
    <t>De Wilde1982</t>
  </si>
  <si>
    <t>Chloripramine; Fluvoxamine</t>
  </si>
  <si>
    <t>Repeated in De Wilde1983 [Geddes2002]</t>
  </si>
  <si>
    <t>De Wilde JEM, Doogan DP. Fluvoxamine and chlorimipramine in endogenous depression. J Affect Disord 1982;4:9-59.</t>
  </si>
  <si>
    <t>De Wilde 1983</t>
  </si>
  <si>
    <t>De Wilde1983</t>
  </si>
  <si>
    <t>Intervention: Pharmacological intervention not of interest (chloripramine and fluvoxamine)</t>
  </si>
  <si>
    <t>De Wilde JE, Mertens C, Walekin JS. Clinical trials of fluvoxamine vs chlorimipramine with single and three times daily dosing. Br J Clin Pharmacol 1983;15:427-31s.</t>
  </si>
  <si>
    <t>De Wilde 1985</t>
  </si>
  <si>
    <t>De Wilde1985</t>
  </si>
  <si>
    <t>De Wilde J, Mertens C, Overo KF, Peterson HEH. Citalopram versus mainserin: a controlled, double-blind trial in depressed patients. Acta Psychiatr Scand 1985;72:89-96.</t>
  </si>
  <si>
    <t>Dear 2011</t>
  </si>
  <si>
    <t xml:space="preserve">Dear, B. F., et al. (2011) An open trial of a brief transdiagnostic internet treatment for anxiety and depression. Behaviour research and therapy 49, 830-837 </t>
  </si>
  <si>
    <t>Debonnel 2000</t>
  </si>
  <si>
    <t>Debonnel2000</t>
  </si>
  <si>
    <t>Excluded in 2004 GL as 'Abstract only; unable to find full publication'</t>
  </si>
  <si>
    <t>Mirtazapine; Paroxetine; Mirtazapine + paroxetine</t>
  </si>
  <si>
    <t>Debonnel G. Effects of mirtazapine, paroxetine and their combination: a double-blind study in major depression. Journal of the European College of Neuropsychopharmacology (Abstracts of the 13th ECNP Congress, Munich, September 9-13, 2000;(Supplement 3):S252.</t>
  </si>
  <si>
    <t>Debus 1980</t>
  </si>
  <si>
    <t>DEBUS1980</t>
  </si>
  <si>
    <t>Debus, G. &amp; Ehrhardt, J. (1980). Emotional effects of an antidepressant drug (lofepramine) after single drug administration in physicaly healthy subjects varying in their level of depression.
Arzneimittel-Forschung, 30.</t>
  </si>
  <si>
    <t>Debus 1988</t>
  </si>
  <si>
    <t>Debus1988</t>
  </si>
  <si>
    <t>Included in Beasley1991 [Geddes2002]</t>
  </si>
  <si>
    <t>Debus JR, Rush AJ, Himmel C, Tyler D, Polatin P, Weissenburger J. Fluoxetine versus trazodone in the treatment of outpatients with major depression. J Clin Psychiatry 1988;4:422-6.</t>
  </si>
  <si>
    <t>DeCastro 1985</t>
  </si>
  <si>
    <t>DECASTRO1985</t>
  </si>
  <si>
    <t>DeCastro, R. M. (1985). Antidepressants and myoclonus: case report. Journal of Clinical Psychiatry, 46, 284-287.</t>
  </si>
  <si>
    <t>Deering 1974</t>
  </si>
  <si>
    <t>Deering1974</t>
  </si>
  <si>
    <t>Deering RB, Vallè-Jones JC. A general practitioner double-blind study of dothiepin hydrochloridre ('Prothiaden') and amitriptyline in depression. Current Medical Research Opinion 1974;2:471-473.</t>
  </si>
  <si>
    <t>deJonghe 1991a</t>
  </si>
  <si>
    <t>deJonghe1991a</t>
  </si>
  <si>
    <t>Excluded in 2004 GL as 'Unable to ascertain whether patients received an adequate dose of maprotiline (range 50-150mg) [Geddes2002*]'</t>
  </si>
  <si>
    <t>Fluoxetine; Maprotiline</t>
  </si>
  <si>
    <t>de Jonghe F, Ravelli DP, Tuynman-Qua H. A randomized, double-blind study of fluoxetine and maprotiline in the treatment of major depression. Pharmacopsychiatry 1991 Mar;24(2):62-7.</t>
  </si>
  <si>
    <t>deJonghe 1991b</t>
  </si>
  <si>
    <t>deJonghe1991b</t>
  </si>
  <si>
    <t>Excluded in 2004 GL as '54% patients were diagnosed with dysthymia (not concurrent with major depression) [Geddes2002*]'</t>
  </si>
  <si>
    <t>Fluvoxamine; Maprotiline</t>
  </si>
  <si>
    <t>Intervention: Pharmacological intervention not of interest (fluvoxamine and maprotiline)</t>
  </si>
  <si>
    <t>de Jonghe F, Swinkels J, Tuynman-Qua H. Randomized double-blind study of fluvoxamine and maprotiline in treatment of depression. Pharmacopsychiatry 1991 Jan;24(1):21-7.</t>
  </si>
  <si>
    <t>Dekhordi 2012</t>
  </si>
  <si>
    <t>Non-English language paper (Arabic)</t>
  </si>
  <si>
    <t xml:space="preserve">Dehkordi Solati, K. and M. Mobasheri (2012) The efficacy of cognitive behavioral group-therapy alone and plus family psycho-education on the treatment of major depression disorder symptoms in females. Journal of kerman university of medical sciences 19, 490-501 
</t>
  </si>
  <si>
    <t>Del Zompo 1990</t>
  </si>
  <si>
    <t>DelZompo1990</t>
  </si>
  <si>
    <t>Amitriptyline; Minaprine</t>
  </si>
  <si>
    <t>Del Zompo M, Bernardi F, Burrai C, Bocchetta A. A double-blind study of minaprine versus amitriptyline in major depression. Neuropsychobiology 1990;24:79-83.</t>
  </si>
  <si>
    <t>Delaunay 1978</t>
  </si>
  <si>
    <t>Delaunay1978</t>
  </si>
  <si>
    <t>Amitriptyline; Dosulepin/dothiepin</t>
  </si>
  <si>
    <t>Delaunay J, Meynard J. Essai clinique et comparatif de la dosulepine et de l'amitriptyline. Societe Medico-Psychologique 1978;Nov 27:1201-1207.</t>
  </si>
  <si>
    <t>Delaveau 2016</t>
  </si>
  <si>
    <t>Agomelatine; Placebo</t>
  </si>
  <si>
    <t>Intervention: Pharmacological intervention not of interest (agomelatine)</t>
  </si>
  <si>
    <t>Delaveau, P., et al. (2016). "Antidepressant short-term and long-term brain effects during self-referential processing in major depression." Psychiatry Research - Neuroimaging 247: 17-24.</t>
  </si>
  <si>
    <t>Delgado 1988</t>
  </si>
  <si>
    <t>Delgado1988</t>
  </si>
  <si>
    <t>Delgado PL, Price LH, Charney DS, Heninger GR. Efficacy of fluvoxamine in treatment-refractory depression. Journal of Affective Disorders 1988;15(1):55-60.</t>
  </si>
  <si>
    <t>Dell 1977</t>
  </si>
  <si>
    <t>Dell1977</t>
  </si>
  <si>
    <t>Amitriptyline; Maprotiline</t>
  </si>
  <si>
    <t>Dell AJ. A comparison of maprotiline and amitriptyline. Journal International Medical Research 1977;5(suppl. 4):22-24.</t>
  </si>
  <si>
    <t>Demyttenaere 2001</t>
  </si>
  <si>
    <t>Demyttenaere2001</t>
  </si>
  <si>
    <t>Demyttenaere K, Mesters P, Boulanger B, Dewe W, Delsemme MH, Gregoire J, Van Ganse E. Adherence to treatment regimen in depressed patients treated with amitriptyline or fluoxetine. J Affect Disord 2001;65(3):243-252.</t>
  </si>
  <si>
    <t>DeNayer 2002</t>
  </si>
  <si>
    <t>DeNayer2002</t>
  </si>
  <si>
    <t>Excluded in 2004 GL as 'Inadequate diagnosis of depression'</t>
  </si>
  <si>
    <t>De Nayer A, Geerts S, Ruelens L, Schittecatte M, De Bleeker E, Van E, I, Evrard JL, Linkowski P, Fossion P, Leyman S, Mignon A. Venlafaxine compared with fluoxetine in outpatients with depression and concomitant anxiety. International Journal of Neuropsychopharmacology 5(2):115-20, 2002.</t>
  </si>
  <si>
    <t>Detke 2002a</t>
  </si>
  <si>
    <t>DETKE2002</t>
  </si>
  <si>
    <t>Detke, M. J., Lu, Y., Goldstein, D. J., McNamara, R. K., &amp; Demitrack, M. A. (2002). Duloxetine 60 mg once daily dosing versus placebo in the acute treatment of major depression. Journal of Psychiatric Research, 36, 383-390.</t>
  </si>
  <si>
    <t>Detke 2002b</t>
  </si>
  <si>
    <t>Detke, M. J., Lu, Y., Goldstein, D. J., Hayes, J. R., &amp; Demitrack, M. A. (2002). Duloxetine, 60 mg once daily, for major depressive disorder: a randomized double-blind placebo-controlled trial. [See comment]. Journal of Clinical Psychiatry, 63, 308-315</t>
  </si>
  <si>
    <t>Detke 2004</t>
  </si>
  <si>
    <t>DETKE2004</t>
  </si>
  <si>
    <t>Duloxetine; Paroxetine; Placebo</t>
  </si>
  <si>
    <t>Intervention: Pharmacological intervention not of interest (duloxetine and paroxetine)</t>
  </si>
  <si>
    <t>Detke, M. J., Wiltse, C. G., Mallinckrodt, C. H., McNamara, R. K., Demitrack, M. A., &amp; Bitter, I. (2004). Duloxetine in the acute and long-term treatment of major depressive disorder: a placebo- and paroxetine-controlled trial. European Neuropsychopharmacology, 14, 457-470.</t>
  </si>
  <si>
    <t>DeVanna 1990</t>
  </si>
  <si>
    <t>DeVanna1990</t>
  </si>
  <si>
    <t>Excluded in 2004 GL as 'No continuous data; number of patients allocated to each treatment group is not specified in either of the two studies described, therefore there is
no interpretable dichotomous data either'</t>
  </si>
  <si>
    <t>Moclobemide; Mianserin; Maprotiline</t>
  </si>
  <si>
    <t>Intervention: Pharmacological intervention not of interest (moclobemide, mianserin and maprotiline)</t>
  </si>
  <si>
    <t>De Vanna M. Moclobemide compared with second-generation antidepressants in elderly people. Acta Psychiatrica Scandinavica, Supplementum Vol 360, pp 64-6, 1990.</t>
  </si>
  <si>
    <t>Diamond 1971</t>
  </si>
  <si>
    <t>Diamond1971</t>
  </si>
  <si>
    <t>Patients selected specifically due to health condition (headache)</t>
  </si>
  <si>
    <t>Diamond S, Baltes BJ. Chronic tension headache--treated with amitriptyline--a double-blind study. Headache 1971;11(3):110-116.</t>
  </si>
  <si>
    <t>Diaz-Martinez 1998</t>
  </si>
  <si>
    <t>Diaz-Martinez1998</t>
  </si>
  <si>
    <t>Excluded in 2004 GL as 'Not double blind - open label'</t>
  </si>
  <si>
    <t>Diaz-Martinez A, Benassinni O, Ontiveros A, Gonzalez S, Salin R, Basquedano G, Martinez RA. A randomized, open-label comparison of venlafaxine and fluoxetine in depressed outpatients. Clinical Therapeutics 1998;20(3):467-476.</t>
  </si>
  <si>
    <t>Dichter 2005</t>
  </si>
  <si>
    <t xml:space="preserve">Dichter GS, Tomarken AJ, Freid CM, Addington S, Shelton RC. Do venlafaxine XR and paroxetine equally influence negative and positive affect?. Journal of Affective Disorders 2005;85(3):333-9. </t>
  </si>
  <si>
    <t>Dick 1983</t>
  </si>
  <si>
    <t>Dick1983</t>
  </si>
  <si>
    <t>Dick P, Ferro E. A double blind comparative study of the clinical efficacy of fluvoxamine and chlorimipramine. Br J Clin Pharmacol 1983;15:419-25s.</t>
  </si>
  <si>
    <t>Dierick 1990</t>
  </si>
  <si>
    <t>Dierick1990</t>
  </si>
  <si>
    <t>Dierick M. Moclobemide versus clomipramine in the treatment of depression: a double-blind multicentre study in Belgium. Acta Psychiatrica Scandinavica 1990;Supplementum.360:50-51.</t>
  </si>
  <si>
    <t>Dierick 1996</t>
  </si>
  <si>
    <t>Dierick1996</t>
  </si>
  <si>
    <t>Dierick M, Ravizza L, Realini R, Martin A. A double-blind comparison of venlafaxine and fluoxetine for treatment of major depression in outpatients. Progress in NeuroPsychopharmacology &amp; Biological Psychiatry 1996;20(1):57-71.</t>
  </si>
  <si>
    <t>DiMascio 1968</t>
  </si>
  <si>
    <t>DIMASCIO1968</t>
  </si>
  <si>
    <t>Excluded in 2009 GL as 'Patients were classified as 'depressed' according to scores on MMPI; not recognised (Imipramine vs. Placebo)'</t>
  </si>
  <si>
    <t>DiMascio, A., Meyer, R. E., &amp; Stifler, L. (1968). Effects of imipramine on individuals varying in level of depression. American Journal of Psychiatry, 124 (Suppl. 8), 55-58.</t>
  </si>
  <si>
    <t>Dinan 1996</t>
  </si>
  <si>
    <t>Dinan1996</t>
  </si>
  <si>
    <t>Excluded from 2004 GL as 'Not an RCT'</t>
  </si>
  <si>
    <t>Pindolol</t>
  </si>
  <si>
    <t>Dinan TG, Scott LV. Does pindolol induce a rapid improvement in depressed patients resistant to serotonin reuptake inhibitors? Journal of Serotonin Research 1996;3(3):119-121.</t>
  </si>
  <si>
    <t>Dingemanse 1995</t>
  </si>
  <si>
    <t>DINGEMANSE1995</t>
  </si>
  <si>
    <t xml:space="preserve">Moclobemide </t>
  </si>
  <si>
    <t>Dingemanse, J., Kneer, J., Fotteler, B., Groen, H., Peeters, P. A., &amp; Jonkman, J. H. (1995). Switch in treatment from tricyclic antidepressants to moclobemide: a new generation monoamine oxidase
inhibitor. Journal of Clinical Psychopharmacology, 15, 41-48.</t>
  </si>
  <si>
    <t>Dominguez 1981</t>
  </si>
  <si>
    <t>DOMINGUEZ1981</t>
  </si>
  <si>
    <t>Dominguez, R., Jacobson, A., Weiss, B., Goldstein, B. and Steinbrook, R. (1981) A placebo-controlled comparison of amoxapine and imipramine in the treatment of depressed outpatients, Current Therapeutic Research, 29, 714-727</t>
  </si>
  <si>
    <t>Dominguez 1984</t>
  </si>
  <si>
    <t>Dominguez1984</t>
  </si>
  <si>
    <t>Excluded in 2004 GL as 'No interpretable data'</t>
  </si>
  <si>
    <t>Triazolam</t>
  </si>
  <si>
    <t>Outcome not of interest (treatment of insomnia)</t>
  </si>
  <si>
    <t>Dominguez RA, Jacobson AF, Goldstein BJ, Steinbook RM. Comparison of triazolam and placebo in the treatment of insomnia in depressed patients. Current Therapeutic Research, Clinical &amp; Experimental 1984;36(5 I):856-865.</t>
  </si>
  <si>
    <t>Dominguez 1985</t>
  </si>
  <si>
    <t>Dominguez85; DOMINGUEZ1985</t>
  </si>
  <si>
    <t>Dominguez RA, Goldstein BJ, Jacobsen AF, Steinbook RM. A double blind controlled study of fluvoxamine and imipramine in depression. J Clin Psychiatry 1985;46:84-7.</t>
  </si>
  <si>
    <t>Donker 2013</t>
  </si>
  <si>
    <t>Self-help (CCBT); Self-help (CIPT)</t>
  </si>
  <si>
    <t>Donker, T., et al. (2013) Internet-delivered interpersonal psychotherapy versus internet-delivered cognitive behavioral therapy for adults with depressive symptoms: randomized controlled noninferiority trial. Journal of Medical Internet Research 15,</t>
  </si>
  <si>
    <t>Donlon 1981</t>
  </si>
  <si>
    <t>Donlon1981</t>
  </si>
  <si>
    <t>Donlon P, Biertuemphel H, Willenbring M. Amoxapine and amitriptyline in the outpatient treatment of endogenous depression. Journal Clinical Psychiatry 1981;42:11-15.</t>
  </si>
  <si>
    <t>Dorman 1980</t>
  </si>
  <si>
    <t>Dorman1980</t>
  </si>
  <si>
    <t>Dorman T. Clinical trial comparison of a sustained release form of amitriptyline with dothiepin. Journal International Medical Research 1980;8:286-292.</t>
  </si>
  <si>
    <t>Dorman 1992</t>
  </si>
  <si>
    <t>Dorman1992</t>
  </si>
  <si>
    <t>Mianserin; Paroxetine</t>
  </si>
  <si>
    <t>Intervention: Pharmacological intervention not of interest (mianserin and paroxetine)</t>
  </si>
  <si>
    <t>Dorman T. Sleep and paroxetine: a comparison with mianserin in elderly depressed patients. Int Clin Psychopharmacol 1992;6(suppl 4):53-8.</t>
  </si>
  <si>
    <t>Dorn 1980</t>
  </si>
  <si>
    <t>Dorn1980</t>
  </si>
  <si>
    <t>Amitriptyline; Lofepramine</t>
  </si>
  <si>
    <t>Dorn M. Psychopharmaka in der praxis. Doppelblindprufung lofepramin gegen amitriptylin. Zeitschrift fur Allgemeinmedizin 1980;56:133-139.</t>
  </si>
  <si>
    <t>Dowling 1990</t>
  </si>
  <si>
    <t>Dowling1990</t>
  </si>
  <si>
    <t>Dothiepin; Fluoxetine</t>
  </si>
  <si>
    <t>Dowling B, Webb MGT, Malpin CM, Sangiwa MGH. Fluoxetine: a comparative study with dothiepin. Irish J Psychiatry 1990;11:3-7.</t>
  </si>
  <si>
    <t>Downing 1972</t>
  </si>
  <si>
    <t>DOWNING1972</t>
  </si>
  <si>
    <t>Outcome measure not of interest (patient global rating of change and physician-evaluated depressive psychopathology [PDS] improvement)</t>
  </si>
  <si>
    <t>Downing, R. W. &amp; Rickels, K. (1972). Predictors of amitriptyline response in outpatient depressives. The Journal of Nervous and Mental Disease, 154, 248-263.</t>
  </si>
  <si>
    <t>Downing 1973</t>
  </si>
  <si>
    <t>DOWNING1973</t>
  </si>
  <si>
    <t>No extractable data: no disc figures, no scales of interest</t>
  </si>
  <si>
    <t>Downing, R. W. &amp; Rickels, K. (1973). Predictors of response to amitriptyline and placebo in three outpatient treatment settings. The Journal of Nervous and Mental Disease, 156, 109-129.</t>
  </si>
  <si>
    <t>No Ns reported</t>
  </si>
  <si>
    <t>Exercise (running or weight lifting); Waitlist</t>
  </si>
  <si>
    <t xml:space="preserve">Doyne EJ, Ossip-Klein DJ, Bowman ED, Osborn KM, McDougall-Wilson IB, Neimeyer RA. Running versus weight lifting in the treatment of depression. Journal of Consulting and Clinical Psychology 1987;55(5):748-54. </t>
  </si>
  <si>
    <t>Dozois 2009</t>
  </si>
  <si>
    <t xml:space="preserve">Dozois, D. J., et al. (2009) Changes in self-schema structure in cognitive therapy for major depressive disorder: a randomized clinical trial. Journal of consulting and clinical psychology 77, 1078-1088 </t>
  </si>
  <si>
    <t>CBT individual (over 15 sessions); Short-term psychodynamic psychotherapy individual</t>
  </si>
  <si>
    <t xml:space="preserve">Driessen, E., et al. (2013) The efficacy of cognitive-behavioral therapy and psychodynamic therapy in the outpatient treatment of major depression: a randomized clinical trial. The American journal of psychiatry 170, 1041-1050 </t>
  </si>
  <si>
    <t xml:space="preserve">Driessen (2016) Differential efficacy of cognitive behavioral therapy and psychodynamic therapy for major depression: A study of prescriptive factors, Psychological medicine, </t>
  </si>
  <si>
    <t>Duarte 1996</t>
  </si>
  <si>
    <t>Duarte1996</t>
  </si>
  <si>
    <t>Fluoxetine; Moclobemide</t>
  </si>
  <si>
    <t>Duarte A. Moclobemide versus fluoxetine for double depression: a randomized double-blind study. Journal of Psychiatric Research 30(6):453-8, 1996:-Dec.</t>
  </si>
  <si>
    <t>Dubey 2012</t>
  </si>
  <si>
    <t>Duloxetine; Imipramine</t>
  </si>
  <si>
    <t xml:space="preserve">Dubey, A. K., et al. (2012) Efficacy of duloxetine compared with imipramine in the treatment of major depressive disorder in Indian patients. International journal of pharma and bio sciences 3, 133-141 </t>
  </si>
  <si>
    <t>Ducasse 2015</t>
  </si>
  <si>
    <t>Psychoeducational group programme; Waitlist</t>
  </si>
  <si>
    <t>Ducasse D, Courtet P, Sénèque M, Genty C, Picot MC, Schwan R, Olié E. Effectiveness of the first French psychoeducational program on unipolar depression: study protocol for a randomized controlled trial. BMC psychiatry. 2015 Nov 17;15(1):294.</t>
  </si>
  <si>
    <t>Dunlop 2011</t>
  </si>
  <si>
    <t>Desvenlafaxine</t>
  </si>
  <si>
    <t xml:space="preserve">Feiger, A. D., et al. (2009) A placebo-controlled study evaluating the efficacy and safety of flexible-dose desvenlafaxine treatment in outpatients with major depressive disorder. CNS spectrums 14, 41-50 </t>
  </si>
  <si>
    <t>Dunner 1992</t>
  </si>
  <si>
    <t>Dunner1992</t>
  </si>
  <si>
    <t>Excluded in 2004 GL as 'No interpretable data available [Barbui2002]'</t>
  </si>
  <si>
    <t>Doxepin; Paroxetine</t>
  </si>
  <si>
    <t>Intervention: Pharmacological intervention not of interest (doxepin and paroxetine)</t>
  </si>
  <si>
    <t>Dunner DL, Cohn JB, Walshe T, III, Cohn CK, Feighner JP, Fieve RR, Halikas JP, Hartford JT, Hearst ED, Settle EC, Jr. Two combined, multicenter double-blind studies of paroxetine and doxepin in geriatric patients with major depression. Journal of Clinical Psychiatry 1992;53:Suppl-60.</t>
  </si>
  <si>
    <t>Dunningham 1994</t>
  </si>
  <si>
    <t>Dunningham1994</t>
  </si>
  <si>
    <t>Excluded in 2004 GL as 'Criteria for entry included a diagnosis of bipolar disorder, number of patients with bipolar not specified'</t>
  </si>
  <si>
    <t>Dunningham W. A double-blind Brazilian study of efficacy and safety of moclobemide versus imipramine in the treatment of patients with geriatric depression. Arquivos Brasileiros de Medicina 68(6):402-405, 1994.</t>
  </si>
  <si>
    <t>Dursun 2001</t>
  </si>
  <si>
    <t>Dursun2001</t>
  </si>
  <si>
    <t>Dursun SM, Devarajan S, Kutcher S. The 'dalhousie serotonin cocktail' for treatment-resistant major depressive disorder. Journal of Psychopharmacology 2001;15(2):136-138.</t>
  </si>
  <si>
    <t>Ebert 1995a</t>
  </si>
  <si>
    <t>Ebert1995</t>
  </si>
  <si>
    <t>Combined SSRI-RIMA</t>
  </si>
  <si>
    <t>Design: Not an RCT (matched pairs)</t>
  </si>
  <si>
    <t>Ebert D, Albert R, May A, Stosiek I, Kaschka W. Combined SSRI-RIMA treatment in refractory depression. Safety data and efficacy. Psychopharmacology 1995;119(3):342-344.</t>
  </si>
  <si>
    <t>Ebert 1995b</t>
  </si>
  <si>
    <t>EBERT1995</t>
  </si>
  <si>
    <t>Lithium augmentation</t>
  </si>
  <si>
    <t>Ebert, D., Jaspert, A., Murata, H., &amp; Kaschka, W. P. (1995). Initial lithium augmentation improves the antidepressant effects of standard TCA treatment in non-resistant depressed patients.
Psychopharmacology, 118, 223-225.</t>
  </si>
  <si>
    <t>Edwards 1993</t>
  </si>
  <si>
    <t>Edwards93</t>
  </si>
  <si>
    <t>Edwards JG, Goldie A. Placebo-controlled trial of paroxetine in depressive illness. Human Psychopharmacology 1993;8(3):203-209.</t>
  </si>
  <si>
    <t>Edwards 1996</t>
  </si>
  <si>
    <t>Edwards1996</t>
  </si>
  <si>
    <t>Edwards JG, Dinan TG, Waller DG, Greentree SG. Double-blind comparative study of the antidepressant, unwanted and cardiac effects of minaprine and amitriptyline. British Journal Clinical Pharmacology 1996;42:491-498.</t>
  </si>
  <si>
    <t>Ehret 2014</t>
  </si>
  <si>
    <t>Emotion regulation skills training</t>
  </si>
  <si>
    <t>Ehret AM, Kowalsky J, Rief W, Hiller W, M. B. Reducing symptoms of major depressive disorder through a systematic training of general emotion regulation skills: protocol of a randomized controlled trial. BMC Psychiatry. 2014;14:20.</t>
  </si>
  <si>
    <t>Ehsanullah 1977</t>
  </si>
  <si>
    <t>EHSANULLAH1977</t>
  </si>
  <si>
    <t>Excluded in 2009 GL as 'Health volunteers; non-RCT'</t>
  </si>
  <si>
    <t>Tandamine; Placebo</t>
  </si>
  <si>
    <t>Ehsanullah, R. S., Ghose, K., Kirby, M. J., Turner, P., &amp; Witts, D. (1977). Clinical pharmacological studies of tandamine, a potential antidepressive drug. Psychopharmacology, 52, 73-77.</t>
  </si>
  <si>
    <t>Ejeby 2014</t>
  </si>
  <si>
    <t>Ejeby K, Savitskij R, Öst LG, Ekbom A, Brandt L, Ramnerö J, Åsberg M, Backlund LG. Randomized controlled trial of transdiagnostic group treatments for primary care patients with common mental disorders. Family practice. 2014 Mar 18:cmu006.</t>
  </si>
  <si>
    <t>Eli Lilly HMAI (unpublished)</t>
  </si>
  <si>
    <t>ELI LILLY HMAI</t>
  </si>
  <si>
    <t>Clomipramine; Duloxetine; Placebo</t>
  </si>
  <si>
    <t>Intervention: Pharmacological intervention not of interest (clomipramine and duloxetine)</t>
  </si>
  <si>
    <t>Eli Lilly study F1J-MC-HMAI, CT Registry ID# 1126. A double-blind, placebo- and clomipramine-controlled study in duloxetine in patients with major depressive disorder. Clinicaltrialresults.org [date site accessed 13.06.08].</t>
  </si>
  <si>
    <t>Eli Lilly HMAQ (unpublished)</t>
  </si>
  <si>
    <t>ELI LILLY HMAQ</t>
  </si>
  <si>
    <t>Eli Lilly study F1J-MC-HMAQ, CT Registry ID# 7999. Duloxetine vesus placebo in the tretament of major depressive disorder. Clinicaltrialresults.org [date site accessed 13.06.08].</t>
  </si>
  <si>
    <t>Eli Lilly HMAT-A (unpublished)</t>
  </si>
  <si>
    <t>ELI LILLY HMAT-A</t>
  </si>
  <si>
    <t>Eli Lilly study F1J-MC-HMAT-A, CT Registry ID# 4091. Duloxetine versus placebo and paroxetine in the acute treatment of major depression. Study Group A. Clinicaltrialresults.org [date site accessed 13.06.08].</t>
  </si>
  <si>
    <t>Eli Lilly HMBU (unpublished)</t>
  </si>
  <si>
    <t>ELI LILLY HMBU</t>
  </si>
  <si>
    <t>Duloxetine; Venlafaxine</t>
  </si>
  <si>
    <t>Intervention: Pharmacological intervention not of interest (duloxetine and venlafaxine)</t>
  </si>
  <si>
    <t>Eli Lilly study F1J-MC-HMBU, CT Registry ID# 6090. Duloxetine vesus venlafaxine extended release in the treatment of major depressive disorder. Clinicaltrialresults.org [date site accessed 13.06.08].</t>
  </si>
  <si>
    <t>Eli Lilly HMCQ (unpublished)</t>
  </si>
  <si>
    <t>ELI LILLY HMCQ</t>
  </si>
  <si>
    <t>Eli Lilly study F1J-MC-HMCQ, CT Registry ID# 7999. Duloxetine vesus venlafaxine extended release in the tretament of major depressive disorder. Clinicaltrialresults.org [date site accessed 13.06.08].</t>
  </si>
  <si>
    <t>Elsenga 1982</t>
  </si>
  <si>
    <t>ELSENGA1982</t>
  </si>
  <si>
    <t>Excluded in 2009 GL as 'All participants sleep deprived'</t>
  </si>
  <si>
    <t>Clomipramine alone (CL); Sleep deprivation + clomipramine (CL/SD);  Sleep deprivation + placebo (PL/SD)</t>
  </si>
  <si>
    <t>Combination (pharm &amp; psych)</t>
  </si>
  <si>
    <t>Intervention: Combination intervention not of interest (clomipramine and sleep deprivation)</t>
  </si>
  <si>
    <t>Elsenga, S. (1982). Clinical effects of sleep deprivation and clomipramine in endogenous depression. Journal of Psychiatric Research, 17, 361-374.</t>
  </si>
  <si>
    <t>Elwan 1976</t>
  </si>
  <si>
    <t>Elwan1976</t>
  </si>
  <si>
    <t>Amitriptyline; Dibenzepine; Doxepin; Maprotiline; Noxiptyline; Nialamide</t>
  </si>
  <si>
    <t>Elwan O, Taher Y, Allam M, Hassan MA. A comparative study of antidepressants in the treatment of depressive states. Journal International Medical Research 1976;4:202-210.</t>
  </si>
  <si>
    <t>ENTSUAH1994</t>
  </si>
  <si>
    <t>Excluded in 2004 GL as 'Same study as Schwiezer1994 [Geddes2002]'</t>
  </si>
  <si>
    <t>Entsuah AR, Bradley MM, Littman GS. Cumulative mean change procedure: application to a comparative trial of venlafaxine, imipramine, and placebo in the treatment of major depression. Progress in Neuro-Psychopharmacology &amp; Biological Psychiatry 1994 Jul;1 8(4):695-706.</t>
  </si>
  <si>
    <t>Entsuah 1996</t>
  </si>
  <si>
    <t>Entsuah1996 (US)</t>
  </si>
  <si>
    <t>Excluded in 2004 GL as 'Not relevant comparison for this review (venlafaxine versus placebo)'</t>
  </si>
  <si>
    <t>Entsuah AR, Rudolph RL, Hackett D, Miska S. Efficacy of venlafaxine and placebo during long-term treatment of depression: A pooled analysis of relapse rates. International Clinical Psychopharmacology 1996;11(2):137-145.</t>
  </si>
  <si>
    <t>Entsuah 1997</t>
  </si>
  <si>
    <t>Entsuah1997 (US)</t>
  </si>
  <si>
    <t>Entsuah R, Chitra R. A benefit-risk analysis of once-daily venlafaxine extended release (XR) and venlafaxine immediate release (IR) in outpatients with major depression. Psychopharmacology Bulletin 1997;33(4):671-676.</t>
  </si>
  <si>
    <t>Entsuah 2001</t>
  </si>
  <si>
    <t>Entsuah2001 (US)</t>
  </si>
  <si>
    <t>Venlafaxine; SSRIs</t>
  </si>
  <si>
    <t>Design: Not an RCT (pooled analysis of 8 RCTs already included in the review)</t>
  </si>
  <si>
    <t>Entsuah AR, Huang H, Thase ME. Response and remission rates in different subpopulations with major depressive disorder administered venlafaxine, selective serotonin reuptake inhibitors, or placebo. Journal of Clinical Psychiatry 2001;62(11):869-877.</t>
  </si>
  <si>
    <t>Epstein 1986</t>
  </si>
  <si>
    <t>Exercise; CBT</t>
  </si>
  <si>
    <t xml:space="preserve">Epstein D. Aerobic Activity Versus Group Cognitive Therapy: an Evaluative Study of Contrasting Interventions for the Alleviation of Clinical Depression [dissertation]. Reno: University of Nevada, 1986. </t>
  </si>
  <si>
    <t>Escobar 1980</t>
  </si>
  <si>
    <t>ESCOBAR1980</t>
  </si>
  <si>
    <t>Discontinuation cannot be extracted as terminated for lack of efficacy; efficacy outcomes presented only in figures</t>
  </si>
  <si>
    <t>Imipramine; Trazodone; Pill placebo</t>
  </si>
  <si>
    <t>Escobar, J. I., Gomez, J., Constain, C., et al. (1980). Controlled clinical trial with trazodone, a novel antidepressant. A South American experience. Journal of Clinical Pharmacology, 20, 124-130.</t>
  </si>
  <si>
    <t>Evans 1992a</t>
  </si>
  <si>
    <t>Evans1992</t>
  </si>
  <si>
    <t>Excluded in 2004 GL as 'An unspecified number of patients were receiving supportive psychotherapy'</t>
  </si>
  <si>
    <t>Evans L. An Australian multicentre study of moclobemide versus amitriptyline in the treatment of depression. Australian &amp; New Zealand Journal of Psychiatry 26(3):454-8, 1992.</t>
  </si>
  <si>
    <t>Evans 1997</t>
  </si>
  <si>
    <t>Evans1997</t>
  </si>
  <si>
    <t>Evans M. Placebo-controlled treatment trial of depression in elderly physically ill patients. International Journal of Geriatric Psychiatry 12(8):817-24, 1997.</t>
  </si>
  <si>
    <t>Evans M. Treatment of depression in the elderly: effect of physical illness on response. International Journal of Geriatric Psychiatry 12(12):1189-94, 1997.</t>
  </si>
  <si>
    <t>Extein 1979</t>
  </si>
  <si>
    <t>EXTEIN1979</t>
  </si>
  <si>
    <t>Excluded in 2009 GL as 'Case studies'</t>
  </si>
  <si>
    <t>Noradrenergic antidepressant'; 'Serotonergic antidepressant'</t>
  </si>
  <si>
    <t>Design: Not an RCT (case reports)</t>
  </si>
  <si>
    <t>Extein, I., Potter, W. Z., Wehr, T. A., &amp; Goodwin, F. K. (1979). Rapid mood cycles after a noradrenergic but not a serotonergic antidepressant. American Journal of Psychiatry, 136, 1602-1603.</t>
  </si>
  <si>
    <t>Fabre 1995</t>
  </si>
  <si>
    <t>Fabre95</t>
  </si>
  <si>
    <t>Sertraline; Placebo</t>
  </si>
  <si>
    <t>Fabre LF, Abuzzahab FS, Amin M, Claghorn JL, Mendels J, Petrie WM, Dube S, Small JG. Sertraline safety and efficacy in major depression: a double-blind fixed-dose comparison with placebo. Biological Psychiatry 1-11-1995;38(9):592-602.</t>
  </si>
  <si>
    <t>Fabre 1996</t>
  </si>
  <si>
    <t>Fabre 1996; FABRE1996</t>
  </si>
  <si>
    <t>Fabre L, Birkhimer LJ, Zaborny BA, Wong LF, Kapik BM. Fluvoxamine versus imipramine and placebo: a double-blind comparison in depressed patients. International Clinical Psychopharmacology 1996;11(2):119-127</t>
  </si>
  <si>
    <t>Fairweather 1993</t>
  </si>
  <si>
    <t>Fairweather1993</t>
  </si>
  <si>
    <t>Fairweather DB, Kerr JS, Harrison DA, Moon CA, Hindmarch I. A double blind comparison of the effects of fluoxetine and amitriptyline on cognitive function in elderly depressed patients. HUM PSYCHOPHARMACOL, 1993;8(1):41-47.</t>
  </si>
  <si>
    <t>Falk 1989</t>
  </si>
  <si>
    <t>Falk1989</t>
  </si>
  <si>
    <t>Falk WE, Rosenbaum JF, Otto MW, Zusky PM, Weilburg JB, Nixon RA. Fluoxetine versus trazodone in depressed geriatric patients. Journal of Geriatric Psychiatry &amp; Neurology 1989 Oct-Dec;2(4):208-14.</t>
  </si>
  <si>
    <t>Falkenstrom 2017</t>
  </si>
  <si>
    <t>IPT; Brief Relational Psychotherapy</t>
  </si>
  <si>
    <t>Falkenstrom F. Randomized Controlled Trial of Interpersonal and Brief Relational Psychotherapy for Major Depressive Disorder [Linköping University Relational and Interpersonal Psychotherapy Project (LURIPP)]. https://clinicaltrialsgov/show/NCT00763594. 2017 [estimated study completion date].</t>
  </si>
  <si>
    <t>Farabaugh 2015</t>
  </si>
  <si>
    <t>CBT; Escitalopram</t>
  </si>
  <si>
    <t>Farabaugh, A., et al. (2015). "Similar changes in cognitions following cognitive-behavioral therapy or escitalopram for major depressive disorder: Implications for mechanisms of change." Annals of clinical psychiatry 27(2): 118-125.</t>
  </si>
  <si>
    <t>Farina 2002</t>
  </si>
  <si>
    <t>Farina2002</t>
  </si>
  <si>
    <t>Farina B, Della MG, Mennuni G, Mazza S, De Risio S, Di Giannantonio M. The effects of reboxetine on human sleep architecture in depression: Preliminary results [1]. Journal of Affective Disorders 2002;71(1-3):273-275.</t>
  </si>
  <si>
    <t>Fava 1997a</t>
  </si>
  <si>
    <t>Fava1997 (US)</t>
  </si>
  <si>
    <t>Excluded in 2004 GL as 'Not relevant comparison for this review (investigation of discontinuation effects in venlafaxine versus placebo)'</t>
  </si>
  <si>
    <t>Venlafaxine; Placebo</t>
  </si>
  <si>
    <t>Fava M, Mulroy R, Alpert J, Nierenberg AA, Rosenbaum JF. Emergence of adverse events following discontinuation of treatment with extended-release venlafaxine. American Journal of Psychiatry 1997;154(12):1760-1762.</t>
  </si>
  <si>
    <t>Fava 1997b</t>
  </si>
  <si>
    <t>FAVA1997C</t>
  </si>
  <si>
    <t>Excluded in 2009 GL as 'Could not extract any data. (Imipramine vs. Sertraline vs. Placebo).'</t>
  </si>
  <si>
    <t>Imipramine; Sertraline; Placebo</t>
  </si>
  <si>
    <t>Outcome not of interest (anger attacks)</t>
  </si>
  <si>
    <t>Fava, M., Nierenberg, A. A., Quitkin, F. M., Zisook, S., Pearlstein, T., Stone, A. et al. (1997). A preliminary study on the efficacy of sertraline and imipramine on anger attacks in atypical depression
and dysthymia. Psychopharmacology Bulletin, 33, 101-103.</t>
  </si>
  <si>
    <t>Fawcett 1987</t>
  </si>
  <si>
    <t>Fawcett1987</t>
  </si>
  <si>
    <t>Excluded in 2004 GL as '22% (17/79) of patients were diagnosed with bipolar depression according to RDC criteria'</t>
  </si>
  <si>
    <t>Alprazolam; Desipramine; Alprazolam-desipramine combination</t>
  </si>
  <si>
    <t>Intervention: Pharmacological intervention not of interest (alprazolam, desipramine, and an alprazolam-desipramine combination)</t>
  </si>
  <si>
    <t>Fawcett J, Edwards JH, Kravitz HM, Jeffriess H. Alprazolam: an antidepressant? Alprazolam, desipramine, and an alprazolam-desipramine combination in the treatment of adult depressed outpatients. Journal of Clinical Psychopharmacology 1987;7(5):295-310.</t>
  </si>
  <si>
    <t>Kravitz HM, Edwards JH, Fawcett J, Fogg L. Challenging the amphetamine challenge test: report of an antidepressant treatment study. Journal of Affective Disorders 1990;20(2):121-128.</t>
  </si>
  <si>
    <t>Kravitz HM, Fogg L, Fawcett J, Edwards J. Antidepressant or antianxiety? A study of the efficacy of antidepressant medication. Psychiatry Research 1990;32(2):141-149.</t>
  </si>
  <si>
    <t>Fawcett 1989</t>
  </si>
  <si>
    <t>Fawcett1989</t>
  </si>
  <si>
    <t>Fawcett J, Zajecka J, Kravitz H. Fluoxetine vs amitriptyline in adult inpatients with major depression. Current Therapeutic Research 1989;45:821-832.</t>
  </si>
  <si>
    <t>Feet 1985</t>
  </si>
  <si>
    <t>Feet1985; FEET1985</t>
  </si>
  <si>
    <t>Excluded in 2004 GL as 'No useable data'; Excluded in 2009 GL as 'Combination drugs (Imipramine + placebo vs. Imipramine + diazepam
vs. Imipramine + Dixyrazine).'</t>
  </si>
  <si>
    <t>Imipramine+placebo; Diazepam+imipramine; Dixyrazine+imipramine</t>
  </si>
  <si>
    <t>Intervention: Pharmacological intervention not of interest (imipramine + placebo, diazepam + imipramine and dixyrazine + imipramine)</t>
  </si>
  <si>
    <t>Feet PO, Larsen S, Robak OH. A double blind study in out-patients with primary non-agitated depression treated with imipramine in combination with placebo, diazepam or dixyrazine. Acta Psychiatrica Scandinavica 1985;72(4):334-340.</t>
  </si>
  <si>
    <t>Feet PO, Larsen S, Lillevold PE, Liden A, Holm V, Robak OH. Comparison of the serum levels in primary non-agitated depressed out-patients treated with imipramine in combination with placebo, diazepam or dixyrazine. Acta Psychiatrica Scandinavica 1987;75(4):435-440.</t>
  </si>
  <si>
    <t>Feet PO, Gotestam KG. Cortisol responses to imipramine combined treatments. European Journal of Psychiatry 1994;8(1):45-52.</t>
  </si>
  <si>
    <t>Feet 1993</t>
  </si>
  <si>
    <t>FEET1993</t>
  </si>
  <si>
    <t>Excluded in 2009 GL as 'All imipramine treatments were combined with other drugs (Imipramine
+ dixyrazine vs. imipramine + diazepam vs. imipramine + placebo).'</t>
  </si>
  <si>
    <t>Feet, P. O., Gotestam, K. G., &amp; Norman, N. (1993). Gender differences in prolactin and aldosterone in primary non-agitated depressed patients and normal controls. European Journal of Psychiatry, 7,
77-88.</t>
  </si>
  <si>
    <t>Feet 1994</t>
  </si>
  <si>
    <t>FEET1994</t>
  </si>
  <si>
    <t>Excluded in 2009 GL as 'Treated with imipramine in combination with a variety of drugs
(Imipramine + dixyrazine vs. imipramine + diazepam vs. imipramine +
placebo).'</t>
  </si>
  <si>
    <t>Feet, P. O. &amp; Gotestam, K. G. (1994). Cortisol responses to imipramine combined treatments. European Journal of Psychiatry, 8, 45-52.</t>
  </si>
  <si>
    <t>Feiger 2009</t>
  </si>
  <si>
    <t>Guico-Pabia, C. J. (2014) Improvements in quality of life with desvenlafaxine 50mg/d vs placebo in employed adults with major depressive disorder. Journal of Affective Disorders 166, 307-314 DOI: 10.1016/j.jad.2014.05.011</t>
  </si>
  <si>
    <t>Feighner 1983a</t>
  </si>
  <si>
    <t>Feighner1983</t>
  </si>
  <si>
    <t>Feighner JP, Jacobs RS, Jackson RE, Hendrickson G, Merideth CH, O'Meara PD. A double-blind comparative trial with mianserin and amitriptyline in outpatients with major depressive disorders. British Journal Clinical Pharmacology 1983;15:227s-237s.</t>
  </si>
  <si>
    <t>Feighner 1983b</t>
  </si>
  <si>
    <t>FEIGHNER1983A</t>
  </si>
  <si>
    <t>Alprazolam; Imipramine; Placebo</t>
  </si>
  <si>
    <t>Feighner, J., Aden, G., Fabre, L., Rickels, K. and Smith, W. (1983) Comparison of alprazolam, imipramine and placebo in the treatment of depression, JAMA, 249, 3057-3064</t>
  </si>
  <si>
    <t>Feighner 1985a</t>
  </si>
  <si>
    <t>Feighner1985a</t>
  </si>
  <si>
    <t>Fluoxetine; Doxepin</t>
  </si>
  <si>
    <t>Feighner JP, Cohn JB. Double blind comparative trials of fluoxetine and doxepin in geriatric patients with major depressive disorder. J Clin Psychiatry 1985;46:20-5.</t>
  </si>
  <si>
    <t>Feighner 1985b</t>
  </si>
  <si>
    <t>Feighner1985b</t>
  </si>
  <si>
    <t>Included in Beasley1993b [Geddes2002]</t>
  </si>
  <si>
    <t>Feighner JP. A comparative trial of fluoxetine and amitryptline in patients with major depressive disorder. J Clin Psychiatry 1985;46:369-72.</t>
  </si>
  <si>
    <t>Feighner 1989a</t>
  </si>
  <si>
    <t>&gt;50% Drop out (60%)</t>
  </si>
  <si>
    <t>Feighner JP, Boyer WF, Merideth CH, Hendrickson GG. A double-blind comparison of fluoxetine, imipramine and placebo in outpatients with major depression. International Clinical Psychopharmacology 1989 Apr;4(2):127-34.</t>
  </si>
  <si>
    <t>Amin MM, Anath JV, Coleman BS, Darcourt G, Farkas T, Godlstein BB. Fluvoxamine; antidepressant effects confirmed in a placebo controlled international study. 1984;7:580-581.</t>
  </si>
  <si>
    <t>Feighner 1989b</t>
  </si>
  <si>
    <t>Imipramine; Nefa; Placebo</t>
  </si>
  <si>
    <t>Feighner, J. P., Pambakian, R., Fowler, R. C., Boyer, W. F., &amp; D'Amico, M. F. (1989). A comparison of nefazodone, imipramine, and placebo in patients with moderate to severe depression. Psychopharmacology Bulletin, 25, 219-221</t>
  </si>
  <si>
    <t>Feighner 1989c</t>
  </si>
  <si>
    <t>Feighner1989; FEIGHNER1989B</t>
  </si>
  <si>
    <t>Disc figures reported for 2 weeks only and not endpoint, data in figures</t>
  </si>
  <si>
    <t>Feighner JP, Boyer WF, Meredith CH, Hendrickson GG. A placebo-controlled inpatient comparison of fluvoxamine maleate and imipramine in major depression. International Clinical Psychopharmacology 1989;4:239-244.</t>
  </si>
  <si>
    <t>Feighner 1991</t>
  </si>
  <si>
    <t>Feighner1991</t>
  </si>
  <si>
    <t>Excluded in 2004 GL as 'Not a relevant comparison - fluoxetine versus busprione [Barbui 2002]'</t>
  </si>
  <si>
    <t>Bupropion; Fluoxetine</t>
  </si>
  <si>
    <t>Feighner JP, Gardner EA, Johnston JA, Batey SR, Khayrallah MA, Ascher JA, Lineberry CG. Double-blind comparison of bupropion and fluoxetine in depressed outpatients. Journal of Clinical Psychiatry 1991;52(8):329-335.</t>
  </si>
  <si>
    <t>Feighner 1992a</t>
  </si>
  <si>
    <t>Feighner92; FEIGHNER1992A</t>
  </si>
  <si>
    <t>Feighner JP. A double-blind comparison of paroxetine, imipramine and placebo in depressed outpatients. International Clinical Psychopharmacology Vol 6 Suppl 4, pp 31-5, 1992.</t>
  </si>
  <si>
    <t>Feighner 1992b</t>
  </si>
  <si>
    <t>Paroxetine; Imipramine; Placebo</t>
  </si>
  <si>
    <t>Suspected duplicate publication from Feighner 1989d</t>
  </si>
  <si>
    <t>Feighner, J. P. &amp; Boyer, W. F. (1992). Paroxetine in the treatment of depression: a comparison with imipramine and placebo. Journal of Clinical Psychiatry, 53 (Suppl.), 44-47.</t>
  </si>
  <si>
    <t>Ferguson 1994b</t>
  </si>
  <si>
    <t>FERGUSON1994B</t>
  </si>
  <si>
    <t>Dothiepin; Doxepin</t>
  </si>
  <si>
    <t>Intervention: Pharmacological intervention not of interest (dosulepin/dothiepin and doxepin)</t>
  </si>
  <si>
    <t>Ferguson, J. M., Mendels, J., &amp; Manowitz, N. R. (Prothiaden Collaborative Study Group). (1994). Dothiepin versus doxepin in major depression: results of a multicenter, placebo-controlled trial.
Journal of Clinical Psychiatry, 55, 258-263.</t>
  </si>
  <si>
    <t>Ferrari 1987</t>
  </si>
  <si>
    <t>Ferrari1987</t>
  </si>
  <si>
    <t>Excluded in 2004 GL as 'Benzodiazepines were permitted as additional treatment'</t>
  </si>
  <si>
    <t>Amitriptyline; Viloxazine</t>
  </si>
  <si>
    <t>Ferrari G, Berardi D, Berlinzani L, Bellini M, Cervino G, Innamorati A. A double-blind comparative trial with viloxazine and amitriptyline in inpatients with major non-psychotic depressive disorders. Current Therapeutic Research 1987;42:1088-1095.</t>
  </si>
  <si>
    <t>Ferreri 1989</t>
  </si>
  <si>
    <t>Ferreri1989</t>
  </si>
  <si>
    <t>Ferreri M. Fluoxetine versus amineptine in the treatment of outpatients with major depressive disorders. International Clinical Psychopharmacology 1989 Jan;4 Suppl 1:97-101.</t>
  </si>
  <si>
    <t>Fetsch 1979</t>
  </si>
  <si>
    <t xml:space="preserve">Fetsch RJ. A comparison of the psychological effects of running and transactional analysis stroking for the relief of reactive depression in adults [thesis]. Dissertation Abstracts International 1980;40(10-B):4999. </t>
  </si>
  <si>
    <t>Fieve 1986</t>
  </si>
  <si>
    <t>Fieve1986</t>
  </si>
  <si>
    <t>Excluded from 2004 GL as 'No extractable data' but given different inclusion criteria this should be checked</t>
  </si>
  <si>
    <t>Fieve RR, Goodnick PJ, Peselow E, Schlegel A. Fluoxetine response: endpoint vs pattern analysis. International Clinical Psychopharmacology 1986;1(4):320-323.</t>
  </si>
  <si>
    <t>Goodnick PJ FRPEaS. Pattern analysis of antidepressant response to fluoxetine: A replication. Psychopharmacology Bulletin 23(3):508-509, 1987.</t>
  </si>
  <si>
    <t>Fink 1965</t>
  </si>
  <si>
    <t>FINK1965</t>
  </si>
  <si>
    <t>Chlorpromazine-procyclidine; Imipramine; Placebo</t>
  </si>
  <si>
    <t>Fink, M., Klein, D. F., &amp; Kramer, J. C. (1965). Clinical efficacy of chlorpromazine-procyclidine combination, imipramine and placebo in depressive disorders. Psychopharmacologia, 7, 27-36.</t>
  </si>
  <si>
    <t>Fisch 1992</t>
  </si>
  <si>
    <t>FISCH1992</t>
  </si>
  <si>
    <t>Excluded in 2009 GL as 'Pooled data from four studies'</t>
  </si>
  <si>
    <t>Amitriptyline; Sertraline; Placebo</t>
  </si>
  <si>
    <t>Outcome not of interest (electrocardiographic findings)</t>
  </si>
  <si>
    <t>Fisch, C. &amp; Knoebel, S. B. (1992). Electrocardiographic findings in sertraline depression trials. Drug Investigation, 4, 305-312.</t>
  </si>
  <si>
    <t>Forest Laboratories 2004c</t>
  </si>
  <si>
    <t>2004-2009 CENTRAL search</t>
  </si>
  <si>
    <t>Escitalopram; Sertraline; Placebo</t>
  </si>
  <si>
    <t xml:space="preserve">Forest, L. (2004) A Double-Blind, Flexible-Dose Comparison of Escitalopram, Sertraline and Placebo in the Treatment of Major Depressive Disorder [SCT-MD-27]. Forest Laboratories - Clinical Study Register [www.forestclinicaltrials.com]  </t>
  </si>
  <si>
    <t>Forrest 1975</t>
  </si>
  <si>
    <t>Forrest1975</t>
  </si>
  <si>
    <t>Forrest AW. A comparison between daily and nightly dose regimen of amitriptyline and maprotiline (Ludiomil) in the treatment of reactive depression in general practice. Journal International Medical Research 1975;3(suppl 2):120-125.</t>
  </si>
  <si>
    <t>Freed 1999</t>
  </si>
  <si>
    <t>Freed1999</t>
  </si>
  <si>
    <t>Freed E, Goldney R, Lambert TT. A double-blind, multicentre study to assess the tolerability and efficacy of paroxetine compared with amitriptyline in the treatment of depressed patients in Australian general practice. Australian and New Zealand Journal of Psychiatry 1999;33:416-421.</t>
  </si>
  <si>
    <t>Freeman 2002</t>
  </si>
  <si>
    <t>Unpublished (obtained by 2004 GL in anticipation of being published but study never published)</t>
  </si>
  <si>
    <t>CBT; IPT</t>
  </si>
  <si>
    <t>Freeman, C.P.L., Power, M.J., Bowyer, D.J., Law, R. Brief structured psychotherapies for neurotic disorders in primary care: a comparison of CBT, PT and treatment as usual at early and late intervention.</t>
  </si>
  <si>
    <t>Friedel 1979</t>
  </si>
  <si>
    <t>Friedel1979</t>
  </si>
  <si>
    <t>Excluded in 2004 as 'No efficacy/safety data available'</t>
  </si>
  <si>
    <t>Friedel RO, Veith RC, Bloom V, Bielski RJ. Desipramine plasma levels and clinical response in depressed outpatients. Communications in Psychopharmacology 1979;3:81-87.</t>
  </si>
  <si>
    <t>Friedman 1979</t>
  </si>
  <si>
    <t>FRIEDMAN1979</t>
  </si>
  <si>
    <t>TCAs</t>
  </si>
  <si>
    <t>Outcome not of interest (cortical evoked potentials)</t>
  </si>
  <si>
    <t>Friedman, J. &amp; Meares, R. (1979). The effect of placebo and tricyclic antidepressants on cortical evoked potentials in depressed patients. Biological Psychology, 8, 291-302.</t>
  </si>
  <si>
    <t>Fritzsche 2016</t>
  </si>
  <si>
    <t>Mental contrasting with implementation intentions (MCII); Waitlist</t>
  </si>
  <si>
    <t>Intervention: Psychological intervention not of interest</t>
  </si>
  <si>
    <t>Fritzsche A, Schlier B, Oettingen G, Lincoln TM. Mental Contrasting with Implementation Intentions Increases Goal-Attainment in Individuals with Mild to Moderate Depression. Cognitive Therapy and Research. 2016 Jan 13:1-8.</t>
  </si>
  <si>
    <t>Fruensgaard 1979</t>
  </si>
  <si>
    <t>Fruensgaard1979</t>
  </si>
  <si>
    <t>Fruensgaard K, Hansen CE, Korsgaard S, Nymgaard K, Vaag UH. Amoxapine versus amitriptyline in endogenous depression. A double-blind study. Acta Psychiatrica Scandinavica 1979;59:502-508.</t>
  </si>
  <si>
    <t>Fryer 1963</t>
  </si>
  <si>
    <t>Fryer1963</t>
  </si>
  <si>
    <t>Excluded in 2004 GL as 'Inadequate diagnosis'</t>
  </si>
  <si>
    <t>Fryer DG, Timberlake WD. A trial of imipramine (Trofranil) in depressed patients with chronic physical disease. Journal of Chronic Diseases 1963;16:173-178.</t>
  </si>
  <si>
    <t>Fudge 1990</t>
  </si>
  <si>
    <t>Fudge1990</t>
  </si>
  <si>
    <t>Fudge JL, Perry PJ, Garvey MJ, Kelly MW. A comparison of the effect of fluoxetine and trazodone on the cognitive functioning of depressed outpatients. Journal of Affective Disorders 1990 Apr;18(4):275-80.</t>
  </si>
  <si>
    <t>Funke 1990</t>
  </si>
  <si>
    <t>Funke1990</t>
  </si>
  <si>
    <t>Excluded in 2004 GL as 'Inadequate diagnosis of depression; not clear whether randomisation took place'</t>
  </si>
  <si>
    <t>Funke HJ, Moritz E, Hellstern K, Malanowski H. Moclobemide versus clomipramine in the treatment of depression: A single-centre study, Federal Republic of Germany. Acta Psychiatrica Scandinavica, Supplement 1990;82(360):46-47.</t>
  </si>
  <si>
    <t>Gabelic 1990</t>
  </si>
  <si>
    <t>Gabelic1990</t>
  </si>
  <si>
    <t>Excluded in 2004 GL as 'Inadequate diagnosis of depression; unable to ascertain whether patients received an adequate dose of either moclobemide or desipramine'</t>
  </si>
  <si>
    <t>Desipramine; Moclobemide</t>
  </si>
  <si>
    <t>Intervention: Pharmacological intervention not of interest (desipramine and moclobemide)</t>
  </si>
  <si>
    <t>Gabelic I. Moclobemide (Ro 11-1163) versus desipramine in the treatment of endogenous depression. Acta Psychiatrica Scandinavica, Supplementum Vol 360, pp 44-5, 1990.</t>
  </si>
  <si>
    <t>Gacgoud 1992</t>
  </si>
  <si>
    <t>Gacgoud1992</t>
  </si>
  <si>
    <t>Excluded in 2004 GL as 'Abstract only; unable to obtain full trial report'</t>
  </si>
  <si>
    <t>Gacgoud JP PM. Efficacy and tolerability of moclobemide compared with fluvoxamine in depressive disorder: A French/Swiss clinical trial. Clinical Neuropharmacology 15(Suppl 1, Pt B):145B, 1992.</t>
  </si>
  <si>
    <t>Gachoud 1994</t>
  </si>
  <si>
    <t>Gachoud1994</t>
  </si>
  <si>
    <t>Excluded in 2004 GL as 'Most patients in the maprotiline group were receiving an inadequate dose (mean=84mg); un unspecified number of patients were receiving adjunctive lithium'</t>
  </si>
  <si>
    <t xml:space="preserve">Maprotiline; Moclobemide </t>
  </si>
  <si>
    <t>Intervention: Pharmacological intervention not of interest (maprotiline and moclobemide )</t>
  </si>
  <si>
    <t>Gachoud JP,Dick P,Kohler M.Comparison of the efficacy &amp; tolerability of moclobemide &amp; maprotiline in depressed patients treated by general practitioners.Clin.Neuropharm.1994;17(S1):29-37</t>
  </si>
  <si>
    <t>Gagiano 1989</t>
  </si>
  <si>
    <t>Gagiano1989</t>
  </si>
  <si>
    <t>Excluded in 2004 GL as 'No interpretable data available [Geddes2002]'</t>
  </si>
  <si>
    <t>Gagiano CA, Muller PG, Fourie J, Le Roux JF. The therapeutic efficacy of paroxetine: (a) an open study in patients with major depression not responding to antidepressants; (b) a double-blind comparison with amitriptyline in depressed outpatients. Acta Ps ychiatrica Scandinavica, Supplementum 1989;350:130-1.</t>
  </si>
  <si>
    <t>Gallagher 2000</t>
  </si>
  <si>
    <t>Life satisfaction psychoeducational condition; Problem-solving psychoeducational class; Waitlist</t>
  </si>
  <si>
    <t>Gallagher-Thompson, Lovett S, Rose J, McKibbin C, Coon D, Futterman A, Thompson LW. Impact of psychoeducational interventions on distressed family caregivers. Journal of Clinical Geropsychology. 2000 Apr 1;6(2):91-110.</t>
  </si>
  <si>
    <t>Gallego 2014</t>
  </si>
  <si>
    <t>Mindfulness; Physical education; Control</t>
  </si>
  <si>
    <t>Gallego J, Aguilar-Parra JM, Cangas AJ, Langer ÁI, Mañas I. Effect of a mindfulness program on stress, anxiety and depression in university students. The Spanish journal of psychology. 2014;17:E109.</t>
  </si>
  <si>
    <t>Garcia 2015</t>
  </si>
  <si>
    <t>CBT group; TAU</t>
  </si>
  <si>
    <t>García-Peña C, Vázquez-Estupiñan F, Avalos-Pérez F, Robles LV. Clinical effectiveness of group cognitive-behavioural therapy for depressed older people in primary care: A randomised controlled trial. Salud Ment. 2015 Jan 1;38(1):33-9.</t>
  </si>
  <si>
    <t>Gary 2010</t>
  </si>
  <si>
    <t xml:space="preserve">Gary RA, Dunbar SB, Higgins MK, Musselman DL, Smith AL. Combined exercise and cognitive behavioral therapy improves outcomes in patients with heart failure. Journal of Psychosomatic Research 2010;69(2):119-31. </t>
  </si>
  <si>
    <t>Gasperini 1992</t>
  </si>
  <si>
    <t>Gasperini1992</t>
  </si>
  <si>
    <t>Excluded in 2004 GL as 'Bipolar depression formed part of inclusion criteria, number of patients in study with bipolar not specified [Barbui2001]'</t>
  </si>
  <si>
    <t>Amitriptyline; Fluvoxamine</t>
  </si>
  <si>
    <t>Gasperini M, Gatti F, Bellini L, Anniverno R. Perspectives in clinical psychopharmacology of amitriptyline and fluvoxamine. Neuropsychobiology 1992;26:186-192.</t>
  </si>
  <si>
    <t>Gattaz 1995</t>
  </si>
  <si>
    <t>Gattaz1995</t>
  </si>
  <si>
    <t>Gattaz WF, Vogel P, Kick H, Kohnen R. Moclobemide versus fluoxetine in the treatment of inpatients with major depression. Journal of Clinical Psychopharmacology 1995 Aug;15(4 Suppl 2):35S-40S.</t>
  </si>
  <si>
    <t>Geerts 1994</t>
  </si>
  <si>
    <t>Geerts1994</t>
  </si>
  <si>
    <t>Geerts S, Bruynooghe F, De Cuyper H, Demeulemeester F, Haazen L. Moclobemide versus fluoxetine for major depressive episodes. Clinical Neuropharmacology 1994;17 Suppl 1:S50-7.</t>
  </si>
  <si>
    <t>Geerts 1999</t>
  </si>
  <si>
    <t>Geerts1999</t>
  </si>
  <si>
    <t>Excluded in 2004 GL as 'Abstract only; full publication of results in DeNayer2002'</t>
  </si>
  <si>
    <t>Geerts S, Lacante P, Migon A. Venlafaxine versus fluoxetine in the treatment of depressed patients with concomitant anxiety. Journal of the European College of Neuropsychopharmacology 1999;9 (Supple 5):224.</t>
  </si>
  <si>
    <t>Gentil 2000</t>
  </si>
  <si>
    <t>Gentil2000 (Brazil)</t>
  </si>
  <si>
    <t>Excluded in 2004 GL as 'Average dosage of comparator drug is &lt; 105% of the therapeutic level; mean dose of amitriptyline between days 15 and 36 = 103.1mg; 50% patients were receiving
only 75mg amitriptyline'</t>
  </si>
  <si>
    <t>Amitriptyline; Venlafaxine</t>
  </si>
  <si>
    <t>Gentil V, Kerr-Correa F, Moreno R, Busnello ED, de Campos JA, Juruena MF, Lafer B, Moreno DH, de Cassia Rodrigues Rosa L, Tiosso A, Benedictis E. Double-blind comparison of venlafaxine and amitriptyline in outpatients with major depression with or without melancholia. Journal of Psychopharmacology 1961;14(1):Ltd.</t>
  </si>
  <si>
    <t>Geretsegger 1995</t>
  </si>
  <si>
    <t>Geretsegger95</t>
  </si>
  <si>
    <t>Geretsegger C, Stuppaeck CH, Mair M, Platz T, Fartacek R, Heim M. Multicenter double blind study of paroxetine and amitriptyline in elderly depressed inpatients. Psychopharmacology 1995;119(3):277-81.</t>
  </si>
  <si>
    <t>Gerner 1980</t>
  </si>
  <si>
    <t>GERNER1980B</t>
  </si>
  <si>
    <t>Imipramine; Trazodone; Placebo</t>
  </si>
  <si>
    <t>Gerner, R., Estabrook, W., Steuer, J., &amp; Jarvik, L. (1980). Treatment of geriatric depression with trazodone, imipramine, and placebo: a double-blind study. Journal of Clinical Psychiatry, 41, 216-220.</t>
  </si>
  <si>
    <t>Ghosh 2015</t>
  </si>
  <si>
    <t>Desvenlafaxine; Fluoxetine</t>
  </si>
  <si>
    <t>Ghosh, R., et al. (2015). "Comparison of efficacy, safety and brain derived neurotrophic factor (BDNF) levels in patients of major depressive disorder, treated with fluoxetine and desvenlafaxine." Asian journal of psychiatry 18: 37-41.</t>
  </si>
  <si>
    <t>Ginestet 1989</t>
  </si>
  <si>
    <t>Ginestet1989</t>
  </si>
  <si>
    <t>Excluded in 2004 GL as 'Bipolar depression formed part of inclusion criteria, number of patients in study with bipolar not specified [Geddes2002*]'</t>
  </si>
  <si>
    <t>Clomipramine; Fluoxetine</t>
  </si>
  <si>
    <t>Ginestet D Fluoxetine in endogenous depression and melancholia versus clomipramine. International Clinical Psychopharmacology 1989 Jan;4 Suppl 1:37-40.</t>
  </si>
  <si>
    <t>Givi 2012</t>
  </si>
  <si>
    <t xml:space="preserve">Givi, H. G., et al. (2012) Efficiency of computerized cognitive behavioral therapy versus clinical intervention for the treatment of major depression. Koomesh 13, 218-224 </t>
  </si>
  <si>
    <t>Glue 1993</t>
  </si>
  <si>
    <t>Glue1993</t>
  </si>
  <si>
    <t>Excluded in 2004 GL as 'Inadequate diagnosis of depression [inclusion criteria was HRSD-17 baseline score &gt; 17 "corresponding to criteria of 'major depression'"]'</t>
  </si>
  <si>
    <t>Glue P.Moclobemide:A reversible MAO-A-inhibitor showing weaker antidepressant effect than clomipramine in a controlled multicenter study. J. of Aff. Disorders 1993;28(2):105-116.</t>
  </si>
  <si>
    <t>Goldberg 1972</t>
  </si>
  <si>
    <t>Goldberg1972</t>
  </si>
  <si>
    <t>Excluded in 2004 GL as 'Inadequate diagnosis; patient diagnosed with anxiety neurosis'</t>
  </si>
  <si>
    <t>Doxepin; Placebo</t>
  </si>
  <si>
    <t>Intervention: Pharmacological intervention not of interest (doxepin)</t>
  </si>
  <si>
    <t>Goldberg HL, Finnery RJ. The use of doxepin in the treatment of symptoms of anxiety neurosis and accompanying depression: a collaborative controlled study. American Journal of Psychiatry 1972;129(1):74-77.</t>
  </si>
  <si>
    <t>Goldberg HL, Finnerty RJ, Cole JO. Doxepin: is a single daily dose enough? American Journal of Psychiatry 1974;131(9):1027-1029.</t>
  </si>
  <si>
    <t>Goldberg1977</t>
  </si>
  <si>
    <t>Excuded from 2004 GL as 'Patients not diagnosed against recognised classification system'</t>
  </si>
  <si>
    <t>Goldberg HL, Finnerty RJ. Which tricyclic for depressed outpatients, imipramine pamoate or amitriptyline? Disorders Nervous System 1977;38:785-789.</t>
  </si>
  <si>
    <t>Goldberg1980; GOLDBERG1980</t>
  </si>
  <si>
    <t>Excluded from 2004 GL as 'Dosage below therapeutic level for amitriptyline and trazodone'</t>
  </si>
  <si>
    <t>Amitriptyline; Trazodone; Pill placebo</t>
  </si>
  <si>
    <t>Goldberg, H. L. &amp; Finnerty, R. J. (1980). Trazodone in the treatment of neurotic depression. Journal of Clinical Psychiatry, 41, 430-434.</t>
  </si>
  <si>
    <t>Golden 2002</t>
  </si>
  <si>
    <t>Golden02</t>
  </si>
  <si>
    <t>Excluded in 2004 GL as 'Unable to ascertain how many patients were randomised to each treatment group, therefore unable to extract any data'</t>
  </si>
  <si>
    <t>Paroxetine (controlled release vs immediate release)</t>
  </si>
  <si>
    <t>Golden RN, Nemeroff CB, McSorley P, Pitts CD, Dube EM. Efficacy and tolerability of controlled-release and immediate-release paroxetine in the treatment of depression. Journal of Clinical Psychiatry 2002;63(7):577-584.</t>
  </si>
  <si>
    <t>Goldstein 1969</t>
  </si>
  <si>
    <t>Goldstein1969</t>
  </si>
  <si>
    <t>Doxepin</t>
  </si>
  <si>
    <t>Goldstein BJ, Pinosky DG. Clinical evaluation of doxepin in anxious depressed outpatients. Current Therapeutic Research 1969;11:169-177.</t>
  </si>
  <si>
    <t>Goldstein 2002</t>
  </si>
  <si>
    <t>GOLDSTEIN2002</t>
  </si>
  <si>
    <t>Goldstein, D. J., Mallinckrodt, C., Lu, Y., &amp; Demitrack, M. A. (2002). Duloxetine in the treatment of major depressive disorder: a double-blind clinical trial. Journal of Clinical Psychiatry, 63, 225- 231</t>
  </si>
  <si>
    <t>Goldstein 2004</t>
  </si>
  <si>
    <t>GOLDSTEIN2004</t>
  </si>
  <si>
    <t>Duloxetine; Paroxetine</t>
  </si>
  <si>
    <t>Goldstein, D. J., Lu, Y., Detke, M. J., Wiltse, C., Mallinckrodt, C., &amp; Demitrack, M. A. (2004). Duloxetine in the treatment of depression: a double-blind placebo-controlled comparison with paroxetine. Journal of Clinical Psychopharmacology, 24, 389-399.</t>
  </si>
  <si>
    <t>Gomez-Martinez 1968</t>
  </si>
  <si>
    <t>Gomez-Martinez Y?E</t>
  </si>
  <si>
    <t>Gomez-Martinez I. Preliminary double-blind clinical trial with a new antidepressive doxepin. Current Therapeutic Research 1968;10:116-118.</t>
  </si>
  <si>
    <t>Gonella 1990</t>
  </si>
  <si>
    <t>Gonella1990</t>
  </si>
  <si>
    <t>Excluded in 2004 GL as '5% patients diagnosed with bipolar disorder, 30% diagnosed with dysthymia (not concurrent with major depression) [Geddes2002*]'</t>
  </si>
  <si>
    <t>Gonella G, Baignoli G, Ecari U. Fluvoxamine and imipramine in the treatment of depressive patients: a double-blind controlled study. Current Medical Research &amp; Opinion 1990;12(3):177-84.</t>
  </si>
  <si>
    <t>Gottfries 1992</t>
  </si>
  <si>
    <t>Gottfries1992</t>
  </si>
  <si>
    <t>Excluded from 2004 GL as 'Inadequate diagnosis and some patients with dementia'</t>
  </si>
  <si>
    <t>Citalopram; Placebo</t>
  </si>
  <si>
    <t>Gottfries CG. Treatment of depression in elderly patients with and without dementia disorders. International Clinical Psychopharmacology 6(Suppl 5):55-64, 1992.</t>
  </si>
  <si>
    <t>Grande da Silva 2016</t>
  </si>
  <si>
    <t xml:space="preserve"> &gt;50% drop out (112/235 concluded treatment)</t>
  </si>
  <si>
    <t>Cognitive Behavioral Therapy (CBT); Supportive-Expressive Dynamic Psychotherapy (SEDP)</t>
  </si>
  <si>
    <t>Grande da Silva, G., et al. (2016). "Pro-inflammatory cytokines and psychotherapy in depression: Results from a randomized clinical trial." Journal of psychiatric research 75: 57-64.</t>
  </si>
  <si>
    <t>Greenblatt 1964</t>
  </si>
  <si>
    <t xml:space="preserve">Excluded in 2004 GL as 'Inadequate diagnosis and exclusion criteria </t>
  </si>
  <si>
    <t>Imipramine; Pill placebo</t>
  </si>
  <si>
    <t>Greenblatt M. Differential response of hospitalized depressed patients to somatic therapy. American Journal of Psychiatry Vol 120, pp 935-943, 1964.</t>
  </si>
  <si>
    <t>Greist 1979</t>
  </si>
  <si>
    <t>Greist JH,et al.Running as treatment for depression.Comprehensive Psychiatry 1979;20(1):41-54</t>
  </si>
  <si>
    <t xml:space="preserve">Greist JH, Klein MH, Eischens RR, Faris J, Gurman AS, Morgan WP. Running as treatment for depression. Comprehensive Psychiatry 1979;20(1):41-54. </t>
  </si>
  <si>
    <t>Grof 1974</t>
  </si>
  <si>
    <t>Grof1974</t>
  </si>
  <si>
    <t>Grof P, Saxena B, Cantor R, Daigle L, Hetherington D, Haines T. Doxepin versus amitriptyline in depression: a sequential double-blind study. Current Therapeutic Research 1974;16:470-476.</t>
  </si>
  <si>
    <t>Grof 1977</t>
  </si>
  <si>
    <t>Grof1977</t>
  </si>
  <si>
    <t>Amitriptyline; Nomifensine</t>
  </si>
  <si>
    <t>Grof P, Saxena B, Daigle L &amp; Mahutte G. Dopaminergic agonist nomifensine compared with amitriptyline: a double-blind clinical trial in acute primary depressions. British Journal Clinical Pharmacology 1977;4:221s-225s.</t>
  </si>
  <si>
    <t>Guelfi 1983</t>
  </si>
  <si>
    <t>Guelfi1983</t>
  </si>
  <si>
    <t>Fluvoxammine; Imipramine</t>
  </si>
  <si>
    <t>Guelfi JD, Dreyfus JF, Pichot PG. A double‐blind controlled clinical trial comparing fluvoxamine with imipramine. British journal of clinical pharmacology. 1983 Jun 1;15(S3):411S-7S.</t>
  </si>
  <si>
    <t>Guelfi 1989</t>
  </si>
  <si>
    <t>Guelfi1989</t>
  </si>
  <si>
    <t>Amitriptyline; Tianeptine</t>
  </si>
  <si>
    <t>Guelfi JD, Pichot P, Dreyfus JF. Efficacy of tianeptine in anxious-depressed patients: results of a controlled multicenter trial versus amitriptyline. Neuropsychobiology 1989;22:41-48.</t>
  </si>
  <si>
    <t>Guelfi 1992</t>
  </si>
  <si>
    <t>Guelfi1992</t>
  </si>
  <si>
    <t>Guelfi JD, Payan C, Fermanian J, Pedarriosse A-M, Manfredi R. Moclobemide versus clomipramine in endogenous depression. A double-blind randomised clinical trial. British Journal of Psychiatry 1992;160(APR.):519-524.</t>
  </si>
  <si>
    <t>Guelfi 1995</t>
  </si>
  <si>
    <t>Guelfi1995 (Fr)</t>
  </si>
  <si>
    <t>Guelfi JD, White C, Hackett D, Guichoux JY, Magni G. Effectiveness of venlafaxine in patients hospitalized for major depression and melancholia. Journal of Clinical Psychiatry 1995;56(10):450-458.</t>
  </si>
  <si>
    <t>Guelfi 2001</t>
  </si>
  <si>
    <t>Guelfi2001</t>
  </si>
  <si>
    <t>Guelfi JD, Ansseau M, Timmerman L, Korsgaard S, Mirtazapine-Venlafaxine Study Group. Mirtazapine versus venlafaxine in hospitalized severely depressed patients with melancholic features. Journal of Clinical Psychopharmacology 2001;21(4):425-431.</t>
  </si>
  <si>
    <t>Guico-Pabia 2014</t>
  </si>
  <si>
    <t>Heun, R., et al. (2013) The efficacy of agomelatine in elderly patients with recurrent major depressive disorder: a placebo-controlled study. Journal of Clinical Psychiatry 74, 587-594 DOI: 10.4088/JCP.12m08250</t>
  </si>
  <si>
    <t>Guillibert 1989</t>
  </si>
  <si>
    <t>Guillibert89</t>
  </si>
  <si>
    <t>Clomipramine; Paroxetine</t>
  </si>
  <si>
    <t>Intervention: Pharmacological intervention not of interest (clomipramine and paroxetine)</t>
  </si>
  <si>
    <t>Guillibert E, Pelicier Y, Archambault JC, Chabannes JP, Clerc G, Desvilles M, Guibert M, Pagot R, Poisat JL, Thobie Y. A double-blind, multicentre study of paroxetine versus clomipramine in depressed elderly patients. Acta Psychiatrica Scandinavica, Supp lementum 1989;350:132-4.</t>
  </si>
  <si>
    <t>Guo 2013</t>
  </si>
  <si>
    <t>Early intervention?</t>
  </si>
  <si>
    <t>Guo Z, Wang S, Yang X, Sun L, Zhang D, Hu C, et al. The effectiveness of early intervention for treatment community residents with depression [abstract]. Journal of alternative and complementary medicine (New York, NY). 2013;19(7):A46.</t>
  </si>
  <si>
    <t xml:space="preserve">Guo 2015 </t>
  </si>
  <si>
    <t>Electro-acupuncture (EA), Cognitive Behavior Therapy (CBT), EA + CBT</t>
  </si>
  <si>
    <t>Guo, T., et al. (2015). "Are early interventions beneficial for depressive status? A pragmatic randomized controlled trial." Integrative Medicine Research 4(1 suppl. 1): 25.</t>
  </si>
  <si>
    <t>Guy 1983</t>
  </si>
  <si>
    <t>Guy1983</t>
  </si>
  <si>
    <t>Guy W, McEvoy JM, Ban TA, Wilson WH, Pate K. A double-blind clinical trial of mianserin versus amitriptyline: differentiation by adverse symptomatology. Pharmacotherapy 1983;3:45-51.</t>
  </si>
  <si>
    <t>Guy 1984</t>
  </si>
  <si>
    <t>Guy1984</t>
  </si>
  <si>
    <t>Guy W, Wilson WH, Ban TA, King DL, Manov G, Fjetland IK. Double blind clinical trial fo fluvoxamine and imipramine in patients with primary depression. Psychopharmacol Bull 1984;20:73-8.</t>
  </si>
  <si>
    <t>Guy 1986</t>
  </si>
  <si>
    <t>Guy1986</t>
  </si>
  <si>
    <t>Excluded in 2004 GL as 'Not clear if randomised; very small sample (N=4 for placebo arm)'</t>
  </si>
  <si>
    <t>Guy W. Double-blind dose determination study of a new antidepressant-sertraline. Drug Development Research 9(4):267-272, 1986.</t>
  </si>
  <si>
    <t>Hackett 1967</t>
  </si>
  <si>
    <t>Hackett1967</t>
  </si>
  <si>
    <t>Hackett E, Gold RL, Kline NS, Winick L. Controlled evaluation of psychotropic drugs in a private psychiatric prctice. Doxepin vs. amitriptyline (Elavil). Psychosomatics 1967;8:162-165.</t>
  </si>
  <si>
    <t>Hackett 1969</t>
  </si>
  <si>
    <t>Hackett1969</t>
  </si>
  <si>
    <t>Hackett E. Antidepressant activity of doxepin and amitriptyline: A double-blind evaluation. Psychosomatics 1969;10(3):1969-24.</t>
  </si>
  <si>
    <t>Hackett 1996</t>
  </si>
  <si>
    <t>Hackett96</t>
  </si>
  <si>
    <t>Hackett D. A randomized double blind placebo controlled fixed dose study of the efficacy and safety of venlafaxine extended release and paroxetine in depressed outpatients. 1996.</t>
  </si>
  <si>
    <t>Salinas E. Once-daily venlafaxine XR versus paroxetine outpatients with major depression. Biological Psychiatry 1997;42 (Suppl 1):244S.</t>
  </si>
  <si>
    <t>Hackett D. A randomized double blind placebo controlled fixed dose study of the efficacy and safety of venlafaxine extended release and paroxetine in depressed outpatients. 1996.
Salinas E. Once-daily venlafaxine XR versus paroxetine outpatients with major depression. Biological Psychiatry 1997;42 (Suppl 1):244S.</t>
  </si>
  <si>
    <t>Hackett 2000</t>
  </si>
  <si>
    <t>347 Hackett2000</t>
  </si>
  <si>
    <t>Excluded in 2004 GL as 'Number of patients in trial is unclear; study report states that 92 patients were randomised but COMPARE study gives ITT sample as 111'</t>
  </si>
  <si>
    <t>Fluvoxamine; Venlafaxine</t>
  </si>
  <si>
    <t>Intervention: Pharmacological intervention not of interest (fluvoxamine and venlafaxine)</t>
  </si>
  <si>
    <t>Hackett D, Salinas E, Desmets A. Study 347: Efficacy and safety of venlafaxine vs. fluvoxamine in outpatients with major depression. Unpublished.</t>
  </si>
  <si>
    <t>Hackett,D., Salinas,E. &amp; Desmet,A. Efficacy and safety of venlafaxine vs fluvoxamine in outpatients with major depression (abstract P.1.210). 11th European Congress of Neuropsychopharmacology, Paris, France 1998.</t>
  </si>
  <si>
    <t>Halama 1991</t>
  </si>
  <si>
    <t>Halama1991</t>
  </si>
  <si>
    <t>Excluded in 2004 GL as 'Includes patients with 'brief depressive reaction'; not clear how many'</t>
  </si>
  <si>
    <t>St John's Wort</t>
  </si>
  <si>
    <t>Intervention: Pharmacological intervention not of interest (St John's wort)</t>
  </si>
  <si>
    <t>Halama P. Effectiveness of LI 160 (extract of St John's wort) in depressive disturbances Placebo controlled double blind study in 50 patients. Nervenheilkunde 10(6):250-253, 1991.</t>
  </si>
  <si>
    <t>Hale 2010</t>
  </si>
  <si>
    <t>Agomelatine; Fluoxetine</t>
  </si>
  <si>
    <t>Hale, A., et al. (2010) Superior antidepressant efficacy results of agomelatine versus fluoxetine in severe MDD patients: a randomized, double-blind study. International clinical psychopharmacology 25, 305-314 DOI: 10.1097/YIC.0b013e32833a86aa</t>
  </si>
  <si>
    <t>Hamilton 1982</t>
  </si>
  <si>
    <t>Hamilton1982</t>
  </si>
  <si>
    <t>Excluded in 2004 GL as 'Open trial; inadequate diagnosis - 'All the patients would conform to current diagnostic criteria, e.g. the St Louis criteria (Feighner et al, 1972), except that a few of the more seriously disturbed patients would have come for treatment after only 2 or 3 weeks of illness.'</t>
  </si>
  <si>
    <t>Hamilton M. The effect of treatment on the melancholias (depressions). British Journal of Psychiatry Vol 140, pp 223-30, 1982.</t>
  </si>
  <si>
    <t>Hansgen 1996</t>
  </si>
  <si>
    <t>Hansgen1996</t>
  </si>
  <si>
    <t>Hansgen K-D, Vesper J. Antidepressive effectiveness of a highly dosed hypericum extract. [German]. Munchener Medizinische Wochenschrift 1996;138(3):35-39.</t>
  </si>
  <si>
    <t>Hansgen KD VJ. Multicenter double-blind study examining the antidepressant effectiveness of the hypericum extract LI 160. Journal of Geriatric Psychiatry &amp; Neurology Vol 7 Suppl 1, pp S15-8, 1994.</t>
  </si>
  <si>
    <t>Hansgen KD, Vesper J, Ploch M. Multicentre double blind study examining the antidepresssant effectiveness of the hypericum extract LI 160. [German]. Nervenheilkunde 1993;12(6 A):285-289.</t>
  </si>
  <si>
    <t>Harding 1973</t>
  </si>
  <si>
    <t>Harding1973</t>
  </si>
  <si>
    <t>Amitriptyline; Clomipramine</t>
  </si>
  <si>
    <t>Harding T. A comparative clinical trial of oral clomipramine (Anafranil) against amitriptyline. Journal International Medical Research 1973;1:343-346.</t>
  </si>
  <si>
    <t>Harrer 1991</t>
  </si>
  <si>
    <t>Harrer1991</t>
  </si>
  <si>
    <t>Harrer G. Alternative treatment for depression with hypericum extract. TW Neurologie Psychiatrie Vol 12, pp 710-6, 1991.</t>
  </si>
  <si>
    <t>Harrer 1994</t>
  </si>
  <si>
    <t>Harrer94</t>
  </si>
  <si>
    <t>Maprotiline; St John's Wort</t>
  </si>
  <si>
    <t>Intervention: Pharmacological intervention not of interest (maprotiline and St John's wort)</t>
  </si>
  <si>
    <t>Harrer G. Effectiveness and tolerance of the hypericum extract LI 160 compared to maprotiline: a multicenter double-blind study. Journal of Geriatric Psychiatry &amp; Neurology Vol 7 Suppl 1, pp S24-8, 1994.</t>
  </si>
  <si>
    <t>Harrer G. Effectiveness and tolerance of the hypericum preparation LI 160 compared to Maprotiline. Multicentre double-blind study with 102 depressive patients. Nervenheilkunde 12(6 A):297-301, 1993.</t>
  </si>
  <si>
    <t>Harrer 1999</t>
  </si>
  <si>
    <t>Harrer99</t>
  </si>
  <si>
    <t>Fluoxetine; St John's Wort</t>
  </si>
  <si>
    <t>Harrer G. Comparison of equivalence between the St. John's wort extract LoHyp-57 and fluoxetine. Arzneimittel-Forschung 49(4):289-96, 1999.</t>
  </si>
  <si>
    <t>Schmidt U, Harrer G, Kuhn U, Biller A. Equivalence comparison of the St John's wort extract LoHyp-57 versus fluoxetine HCL. [German]. Zeitschrift fur Phytotherapie 1999;20(2):89-90.</t>
  </si>
  <si>
    <t>Harris 1991</t>
  </si>
  <si>
    <t>Harris1991</t>
  </si>
  <si>
    <t>Harris B, Szulecka TK, Anstee JA. Fluvoxamine versus amitriptyline in depressed hospital out patients: a multicentre double blind comparative trial British Journal of Clinical Research 1991;2:89-99.</t>
  </si>
  <si>
    <t>Harrison 1985</t>
  </si>
  <si>
    <t>Harrison1985</t>
  </si>
  <si>
    <t>Outcome not of interest (sexual function)</t>
  </si>
  <si>
    <t>Harrison WM, Stewart J, Ehrhardt AA, Rabkin J, McGrath P, Liebowitz M, Quitkin FM. A controlled study of the effects of antidepressants on sexual function. Psychopharmacology Bulletin 1985;21(1):85-88.</t>
  </si>
  <si>
    <t>Harrison 1986a</t>
  </si>
  <si>
    <t>Harrison1986</t>
  </si>
  <si>
    <t>Harrison WM, Rabkin JG, Ehrhardt AA, Stewart JW, McGrath PJ, Ross D, Quitkin FM. Effects of antidepressant medication on sexual function: a controlled study. Journal of Clinical Psychopharmacology 1986;6(3):144-149.</t>
  </si>
  <si>
    <t>Harto 1988</t>
  </si>
  <si>
    <t>Harto1988</t>
  </si>
  <si>
    <t>Excluded from 2004 GL as 'No extractable data' BUT given other discrepancies in 2004 GL should check</t>
  </si>
  <si>
    <t>Harto NE, Spera KF, Branconnier RJ. Fluoxetine-induced reduction of body mass in patients with major depressive disorder. Psychopharmacology Bulletin 1988;24(2):220-223.</t>
  </si>
  <si>
    <t>Hashemi 2012</t>
  </si>
  <si>
    <t>Not older population</t>
  </si>
  <si>
    <t>Fluoxetine; Nortriptyline</t>
  </si>
  <si>
    <t>Hashemi SN, Shirazi HG, Mohammadi A, Zadeh-Bagheri GH, Noorian KH, Malekzadeh M. Nortriptyline versus fluoxetine in the treatment of major depressive disorder: a six-month, double-blind clinical trial. Clinical pharmacology: advances and applications. 2012;4:1.</t>
  </si>
  <si>
    <t>Hautzinger 1996a</t>
  </si>
  <si>
    <t>Behaviour therapy; pharmacotherapy</t>
  </si>
  <si>
    <t>Hautzinger M, Jong-Meyer R. Two multi-center studies of behavior therapy and pharmacotherapy for unipolar depression. Starting point, research questions, procedure, methods, and interventions. [German]. Zeitschrift fur Klinische Psychologie 1996;25(2):83-92.</t>
  </si>
  <si>
    <t>Hautzinger 1996b</t>
  </si>
  <si>
    <t>CBT; Pharmacotherapy; CBT + pharmacotherapy</t>
  </si>
  <si>
    <t>Hautzinger,M. Jong-Meyer,R. Treiber,R. Rudolf,G.A.E. Thien,U. Efficacy of cognitive behavior therapy, pharmacotherapy, and the combination of both in non-melancholic, unipolar depression. [German]. Zeitschrift fur Klinische Psychologie 1996;25(2):130-145.</t>
  </si>
  <si>
    <t>Hayes 1983</t>
  </si>
  <si>
    <t>HAYES1983</t>
  </si>
  <si>
    <t>Imipramine; Placebo; Trazodone</t>
  </si>
  <si>
    <t>Outcome not of interest (EEG findings)</t>
  </si>
  <si>
    <t>Hayes, R. L., Gerner, R. H., Fairbanks, L., Moran, M., &amp; Waltuch, L. (1983). ECG findings in geriatric depressives given trazodone, placebo, or imipramine. Journal of Clinical Psychiatry, 44, 180- 183.</t>
  </si>
  <si>
    <t>Hebenstreit 1990</t>
  </si>
  <si>
    <t>Hebenstreit90</t>
  </si>
  <si>
    <t>Hebenstreit GF,Loidl M,Baumhackl U,Gallhofer B,Geretsegger C,Radmayr E,Saletu M,Schony W,Stabl M.Efficacy &amp; safety of moclobemide compared with imipramine in the treatment of major depressive disorder.Double-blind multicenter study,Austria.J.Neur.Trans.Suppl. 1990;32:177-84</t>
  </si>
  <si>
    <t>Baumhackl U, Biziere K, Fischbach R, Geretsegger C, Hebenstreit G, Radmayr E, Stabl M. Efficacy &amp; tolerability of moclobemide compared with imipramine in depressive disorder (DSM-III):An Austrian double-blind,multicentre study.Br. J.Psych.1989;155(SUPPL. 6):78-83.</t>
  </si>
  <si>
    <t>Hegerl 1997</t>
  </si>
  <si>
    <t>Hegerl1997</t>
  </si>
  <si>
    <t>Excluded in 2004 GL as 'Abstract to Moller 1998 which was excluded because dosage was below recommended level for amitriptyline'</t>
  </si>
  <si>
    <t>Amitriptyline; Sertraline</t>
  </si>
  <si>
    <t>Hegerl U, Gallinat J, Moeller-HJ ea. Sertraline versus amitriptyline in hospitalized patients with depression. Pharmacopsychiatry 1997;30:175.</t>
  </si>
  <si>
    <t>Heiligenstein 1993</t>
  </si>
  <si>
    <t>Heiligenstein1993</t>
  </si>
  <si>
    <t>Population: Bipolar disorder (unknown proportion and not possible to extract disaggregated data)</t>
  </si>
  <si>
    <t>Heiligenstein JH TGFD. A double-blind trial of fluoxetine, 20 mg, and placebo in out-patients with DSM-III-R major depression and melancholia. International Clinical Psychopharmacology 8(4):247-51, 1993.</t>
  </si>
  <si>
    <t>Heissel 2015</t>
  </si>
  <si>
    <r>
      <t xml:space="preserve">Heissel, A., et al. (2015). "Feasibility of an exercise program for older depressive inpatients: A pilot study." </t>
    </r>
    <r>
      <rPr>
        <u/>
        <sz val="11"/>
        <color theme="1"/>
        <rFont val="Calibri"/>
        <family val="2"/>
        <scheme val="minor"/>
      </rPr>
      <t>GeroPsych: the journal of gerontopsychology and geriatric psychiatry</t>
    </r>
    <r>
      <rPr>
        <sz val="11"/>
        <color theme="1"/>
        <rFont val="Calibri"/>
        <family val="2"/>
        <scheme val="minor"/>
      </rPr>
      <t xml:space="preserve"> </t>
    </r>
    <r>
      <rPr>
        <b/>
        <sz val="11"/>
        <color theme="1"/>
        <rFont val="Calibri"/>
        <family val="2"/>
        <scheme val="minor"/>
      </rPr>
      <t>28</t>
    </r>
    <r>
      <rPr>
        <sz val="11"/>
        <color theme="1"/>
        <rFont val="Calibri"/>
        <family val="2"/>
        <scheme val="minor"/>
      </rPr>
      <t>: 163-171.</t>
    </r>
  </si>
  <si>
    <t>Hekimian 1978</t>
  </si>
  <si>
    <t>Hekimian1978</t>
  </si>
  <si>
    <t>Amitrityline; Amoxapine</t>
  </si>
  <si>
    <t>Hekimian LJ, Friedhoff AJ, Deever E. A comparison of the onset of action and therapeutic efficacy of amoxapine and amitriptyline. Journal Clinical Psychiatry 1978;39:633-637.</t>
  </si>
  <si>
    <t>Hell 1994</t>
  </si>
  <si>
    <t>Hell1994</t>
  </si>
  <si>
    <t>Hell D.Moclobemide vs imipramine in the treatment of endogenous depression.Comparison of efficacy,onset of action &amp; tolerability.Munchener Medizinische Wochenschrift 136(27):32-9,1994</t>
  </si>
  <si>
    <t>Hess-Homeier 1981</t>
  </si>
  <si>
    <t>CBT; Jogging</t>
  </si>
  <si>
    <t xml:space="preserve">Hess-Homeier MJ. A Comparison of Beck's Cognitive Therapy and Jogging as Treatments for Depression [dissertation]. Missoula: University of Montana, 1981. </t>
  </si>
  <si>
    <t>Heun 2013</t>
  </si>
  <si>
    <t>Hewett, K., et al. (2010) Double-blind, placebo-controlled comparison of the antidepressant efficacy and tolerability of bupropion XR and venlafaxine XR. Journal of psychopharmacology (Oxford, England) 24, 1209-1216 DOI: 10.1177/0269881109106953</t>
  </si>
  <si>
    <t>Heun R, Ahokas A, Boyer P, Gimenez-Montesinos N, Pontes-Soares F, Olivier V. The efficacy of agomelatine in elderly patients with recurrent major depressive disorder: a placebo-controlled study. Journal of Clinical Psychiatry 2013;74(6):587-94.</t>
  </si>
  <si>
    <t>Hewer 1994</t>
  </si>
  <si>
    <t>Hewer1994</t>
  </si>
  <si>
    <t>Hewer W, Rost W, Gattaz WF. Effects of fluvoxamine and maprotiline on ECG parameters. NERVENHEILKUNDE 1994;13(8):375-380.</t>
  </si>
  <si>
    <t>Hewett 2009</t>
  </si>
  <si>
    <t>Bupropion XR; Venlafaxine; Placebo</t>
  </si>
  <si>
    <t>Intervention: Pharmacological intervention not of interest (bupropion and venlafaxine)</t>
  </si>
  <si>
    <t>Hewett, K., et al. (2009) Eight-week, placebo-controlled, double-blind comparison of the antidepressant efficacy and tolerability of bupropion XR and venlafaxine XR. Journal of psychopharmacology (Oxford, England) 23, 531-538 DOI: 10.1177/0269881108089602</t>
  </si>
  <si>
    <t>Hewett 2010</t>
  </si>
  <si>
    <t>Bupropion; Venlafaxine; Placebo</t>
  </si>
  <si>
    <t xml:space="preserve">Iwata, N., et al. (2013) Efficacy and safety of desvenlafaxine 25 and 50 Mg/Day in a randomized, placebo-controlled study of depressed outpatients. Journal of psychiatric practice 19, 5-14 </t>
  </si>
  <si>
    <t>Higuchi 2009</t>
  </si>
  <si>
    <t>Higuchi T, Murasaki M, Kamijima K. Clinical evaluation of duloxetine in the treatment of major depressive disorder placebo and paroxetine controlled double-blind comparative study. Japanese Journal of Clinical Psychopharmacology 2009;12:1613-34</t>
  </si>
  <si>
    <t>Higuchi 2011</t>
  </si>
  <si>
    <t>Higuchi, T., et al. (2011) Paroxetine controlled-release formulation in the treatment of major depressive disorder: a randomized, double-blind, placebo-controlled study in Japan and Korea. Psychiatry and clinical neurosciences 65, 655-663 DOI: 10.1111/j.1440-1819.2011.02243.x</t>
  </si>
  <si>
    <t>Higuchi 2016</t>
  </si>
  <si>
    <t>Higuchi, T., et al. (2016). "A randomized, double-blinded, placebo-controlled study to evaluate the efficacy and safety of venlafaxine extended release and a long-term extension study for patients with major depressive disorder in Japan." International clinical psychopharmacology 31(1): 8-19.</t>
  </si>
  <si>
    <t>Hochberg 1995</t>
  </si>
  <si>
    <t>Hochberg1995</t>
  </si>
  <si>
    <t>Excluded in 2004 GL as '1 year extension to a 6-week trial on cardiographic findings; unable to locate publication of acute phase trial.'</t>
  </si>
  <si>
    <t>Hochberg HM, Kanter D, Houser VP. Electrocardiographic findings during extended clinical trials of fluvoxamine in depression: one years experience. Pharmacopsychiatry 1995;28(6):253-256.</t>
  </si>
  <si>
    <t>Hoffman 2010</t>
  </si>
  <si>
    <t xml:space="preserve">Hoffman JM, Bell KR, Powell JM, Behr J, Dunn EC, Dikmen S, et al. A randomized controlled trial of exercise to improve mood after traumatic brain injury. American Academy of Physical Medicine and Rehabilitation 2010;2:911-9. </t>
  </si>
  <si>
    <t>Hoffmann 1979</t>
  </si>
  <si>
    <t>Hoffmann1979</t>
  </si>
  <si>
    <t>Hoffmann J. Hypericin treatment of depressive states. Zeitschrift fur Allgemeinmedizin 55(12):776-782, 1979.</t>
  </si>
  <si>
    <t>Hollanda 1970</t>
  </si>
  <si>
    <t>Hollanda1970</t>
  </si>
  <si>
    <t>Excluded in 2004 GL as 'Unable to obtain a full report; probably ineligible according to details given in Furukawa included table; methods: '.....depression according to traditional criteria, mainly adult (range 17-58)'; outcomes: 'Noticeable to moderate change on overall global improvement'</t>
  </si>
  <si>
    <t>Hollanda JL, da Silva CN, Lira BS, Ferreira SC. [Double-blind clinical study with a new psychotropic agent: doxepin versus placebo]. [Portuguese]. Hospital 1970;77(3):799-803.</t>
  </si>
  <si>
    <t>Hollister 1964</t>
  </si>
  <si>
    <t>Hollister1964</t>
  </si>
  <si>
    <t>Amitriptyline; Imipramine; Placebo</t>
  </si>
  <si>
    <t>Hollister LE, Overall JE, Johnson M, Pennington V, Katz G, Shelton J. Controlled comparison of amitriptyline, imipramine and placebo in hospitalised depressed patients. Journal Nervous Mental Disease 1964;139:370-375.</t>
  </si>
  <si>
    <t>Hollon 2014</t>
  </si>
  <si>
    <t>Algorithm (3 successive steps of SSRIs, TCAs, MAOIs); unclear endpoint</t>
  </si>
  <si>
    <t>Handsearch (GC member [SP])</t>
  </si>
  <si>
    <t>CBT individual (over 15 sessions) + any AD; Any AD</t>
  </si>
  <si>
    <t>Data cannot be extracted (unclear endpoint)</t>
  </si>
  <si>
    <t>Hollon SD, DeRubeis RJ, Fawcett J, Amsterdam JD, Shelton RC, Zajecka J, Young PR, Gallop R. Effect of cognitive therapy with antidepressant medications vs antidepressants alone on the rate of recovery in major depressive disorder: a randomized clinical trial. JAMA psychiatry. 2014 Oct 1;71(10):1157-64.</t>
  </si>
  <si>
    <t>Hosak 2000</t>
  </si>
  <si>
    <t>Amitriptyline; Citalopram; Fluoxetine</t>
  </si>
  <si>
    <t>Hosak L, Tuma I, Hanus H et al. Costs and outcomes of use of amitriptyline, citalopram and fluoxetine in major depression: exploratory study. Acta Medica (Hradec Kralove) 2000;43:133-7.</t>
  </si>
  <si>
    <t>Hoschl 1989</t>
  </si>
  <si>
    <t>HOSCHL1989</t>
  </si>
  <si>
    <t>Amitriptyline; Verapamil; State-adjusted treatment; Placebo</t>
  </si>
  <si>
    <t>Population: Mixed diagnoses (&lt;80% of sample had depression) and not possible to extract disaggregated data</t>
  </si>
  <si>
    <t>Hoschl, C. &amp; Kozeny, J. (1989). Verapamil in affective disorders: a controlled, double-blind study. Biological Psychiatry, 25, 128-140</t>
  </si>
  <si>
    <t>Hosseini 2015</t>
  </si>
  <si>
    <t>Hosseini, F., et al. (2015). "Double-blind randomized clinical trial of the efficacy of venlafaxine versus citalopram in the treatment of the acute phase of major depressive disorder." Iranian Journal of Psychiatry and Behavioral Sciences 9(2): 5-9.</t>
  </si>
  <si>
    <t>Hou 2013</t>
  </si>
  <si>
    <t>Hou 2014</t>
  </si>
  <si>
    <t>Mindfulness-based stress reduction programme; self-help</t>
  </si>
  <si>
    <t>Hou, R.J. et al. (2013) The effects of mindfulness-based stress reduction program on the mental health of family caregivers: a randomized controlled trial. Psychotherapy and Psychosomatics, 83 (1). pp. 45-53.</t>
  </si>
  <si>
    <t>Houston 1983</t>
  </si>
  <si>
    <t>Houston1983</t>
  </si>
  <si>
    <t>Letter and not possible to extract efficacy or safety data</t>
  </si>
  <si>
    <t>Houston J, Berg I, Butler A, McGuire R. Amitriptyline for depressed women with young children in general practice. British Journal of Psychiatry 1983;142:103-104.</t>
  </si>
  <si>
    <t>Hsiao 2011</t>
  </si>
  <si>
    <t>Psychotherapy + pharmacotherapy; Pharmacotherapy alone</t>
  </si>
  <si>
    <t>Pharm &amp; psych</t>
  </si>
  <si>
    <t>Intervention: Psychological intervention not of interest (body-mind-spirit group psychotherapy)</t>
  </si>
  <si>
    <t>Hsiao, F. H., et al. (2011) The long-term effects of psychotherapy added to pharmacotherapy on morning to evening diurnal cortisol patterns in outpatients with major depression. Psychotherapy and psychosomatics 80, 166-172 DOI: 10.1159/000321558</t>
  </si>
  <si>
    <t>Huang 2015</t>
  </si>
  <si>
    <t>Outcome measure not of interest (depression measure for inclusion and outcome not in list of included measures)</t>
  </si>
  <si>
    <t>Tzu-Ting Huang , Chiu-Bi Liu  , Yu-Hsia Tsai a,Yen-Fan Chin a,, Ching-Hsiang Wonga (2015) Physical fitness exercise versus cognitive behaviour therapy on reducing the depressive symptoms among community-dwelling elderly adults: A randomized controlled trial. International Journal of Nursing Studies. 52 (10): 1542–1552</t>
  </si>
  <si>
    <t>Huber 2012a</t>
  </si>
  <si>
    <t>Randomised to psychoanalytic or psychodynamic first and CB later (due to limited financial resources)</t>
  </si>
  <si>
    <t>CBT; Psychoanalytic therapy; Psychodynamic therapy</t>
  </si>
  <si>
    <t>Huber D, Henrich G, Gastner J, Klug G. Must all have prizes? The Munich psychotherapy study. InPsychodynamic Psychotherapy Research 2012 (pp. 51-69). Humana Press.</t>
  </si>
  <si>
    <t>Huber 2012b</t>
  </si>
  <si>
    <t>Huber D, Zimmermann J, Henrich G, Klug G. Comparison of cognitive-behaviour therapy with psychoanalytic and psychodynamic therapy for depressed patients–a three-year follow-up study. Zeitschrift für Psychosomatische Medizin und Psychotherapie. 2012 Aug 1;58(3):299-316.</t>
  </si>
  <si>
    <t>Hubner 1994</t>
  </si>
  <si>
    <t>Hubner1994</t>
  </si>
  <si>
    <t>Excluded in 2004 GL as 'Inclusion criteria was ICD-09 diagnosis of neurotic depression or brief depressive reaction; the number of patients with each diagnosis was not given'</t>
  </si>
  <si>
    <t>Hubner WD LSP. Hypericum treatment of mild depressions with somatic symptoms. Journal of Geriatric Psychiatry &amp; Neurology Vol 7 Suppl 1, pp S12-4, 1994.</t>
  </si>
  <si>
    <t>Hutchinson 1963</t>
  </si>
  <si>
    <t>Hutchinson1963</t>
  </si>
  <si>
    <t>Amitriptyline; Cavodil; ECT; Imipramine; Parstelin; Phenelzine; Taractan</t>
  </si>
  <si>
    <t>Hutchinson JT, Smedberg D. Treatment of depression: a comparative study of ECT and six drugs. British Journal Psychiatry 1963;109:536-538.</t>
  </si>
  <si>
    <t>Hutchinson 1992</t>
  </si>
  <si>
    <t>Hutchinson92</t>
  </si>
  <si>
    <t>Hutchinson DR, Tong S, Moon CA, Vince M, Clarke A. Paroxetine in the treatment of elderly depressed patients in general practice: a double-blind comparison with amitriptyline. International Clinical Psychopharmacology 1992 Jun;6 Suppl 4:43-51.</t>
  </si>
  <si>
    <t>Hvenegaard 2015</t>
  </si>
  <si>
    <t>Rumination-focused cognitive behaviour therapy; Group-based cognitive behavioural therapy</t>
  </si>
  <si>
    <t>Hvenegaard M, Watkins ER, Poulsen S, Rosenberg NK, Gondan M, Grafton B, Austin SF, Howard H, Moeller SB. Rumination-focused cognitive behaviour therapy vs. cognitive behaviour therapy for depression: study protocol for a randomised controlled superiority trial. Trials. 2015 Aug 11;16(1):1.</t>
  </si>
  <si>
    <t>Invernizzi 1994</t>
  </si>
  <si>
    <t>Invernizzi1994</t>
  </si>
  <si>
    <t>Invenizzi G, Aguglia E, Bertolino A et al. The efficacy and safety of tianeptine in the treatment of depressive disorder: results of a controlled double-blind multicentre study vs. amitriptyline. Neuropsychobiology 1994;30:85-93.</t>
  </si>
  <si>
    <t>Itil 1983</t>
  </si>
  <si>
    <t>Itil1983; ITIL1983A</t>
  </si>
  <si>
    <t>Itil TM, Shrivastava RK, Mukherjee S, Coleman BS, Michael ST. A double blind placebo-controlled study of fluvoxamine and imipramine in out patient s with primary depression. Br J Clin Pharmacol 1983;15:433-8s.</t>
  </si>
  <si>
    <t>Itil 1993</t>
  </si>
  <si>
    <t>ITIL1993</t>
  </si>
  <si>
    <t>Dosulepin formerly known as dothiepin</t>
  </si>
  <si>
    <t>Dosulepin; Doxepin</t>
  </si>
  <si>
    <t>Intervention: Pharmacological intervention not of interest (dosulepin and doxepin)</t>
  </si>
  <si>
    <t>Itil, T. M., Arikan, M. K., Itil, K. Z., et al. (1993). Clinical CEEG/DBM findings with a new antidepressant: Dothiepin. Integrative Psychiatry, 8, 241-251.</t>
  </si>
  <si>
    <t>Iwata 2013</t>
  </si>
  <si>
    <t>Desvenlafaxine (25mg); Desvenlafaxine (50mg); Placebo</t>
  </si>
  <si>
    <t>Katona, C., et al. (2012) A randomized, double-blind, placebo-controlled, duloxetine-referenced, fixed-dose study comparing the efficacy and safety of Lu AA21004 in elderly patients with major depressive disorder. International clinical psychopharmacology 27, 215-223 DOI: 10.1097/YIC.0b013e3283542457</t>
  </si>
  <si>
    <t>Jacobson 1978</t>
  </si>
  <si>
    <t>Jacobson1978</t>
  </si>
  <si>
    <t>Excluded from 2004 GL as 'Inadequate diagnosis'</t>
  </si>
  <si>
    <t>Jacobson AF. Doctor-patient concordance in a placebo-controlled trial of limbitrol versus its components [proceedings]. Psychopharmacology Bulletin 1978;14(3):61-63.</t>
  </si>
  <si>
    <t>Jacobson 1990</t>
  </si>
  <si>
    <t>2004-2009 Cochrane search</t>
  </si>
  <si>
    <t>Amitriptyline; Mirtazapine</t>
  </si>
  <si>
    <t>Jacobson AF, Dominguez RA, Goldstein B, de la Gandara J. Comparison of ORG-3770 and amitriptyline in depressed outpatients. Psychopharmacology 1990;30:851.</t>
  </si>
  <si>
    <t>Jakobsen 2012</t>
  </si>
  <si>
    <t xml:space="preserve">Third wave' cognitive therapy; Mentalization-based therapy </t>
  </si>
  <si>
    <t>Jakobsen JC, Gluud C, Kongerslev M, Larsen KA, Sorensen P, Winkel P, et al. 'Third wave' cognitive therapy versus mentalization-based therapy for major depressive disorder. A protocol for a randomised clinical trial. BMC Psychiatry. 2012;12:232.</t>
  </si>
  <si>
    <t>Jakovljevic 1998</t>
  </si>
  <si>
    <t>Jakovljevic1998</t>
  </si>
  <si>
    <t>Excluded in 2004 GL as 'Less than 75% patients achieved a therapeutic dose of maprotiline - 71% of patients received 75mg/day maprotiline [Barbui2002]'</t>
  </si>
  <si>
    <t>Jakovljevic M, Vujic D, Henigsberg N, Aleksandrovsky Y, Faltus F, Szelenberger W. Central-east European study of fluoxetine (SSRI) and maprotiline (NRI) in major depressive episode. Psychiatria Danubina 1998;10(3):Dept.</t>
  </si>
  <si>
    <t>James 1982</t>
  </si>
  <si>
    <t>James1982</t>
  </si>
  <si>
    <t>James B. A double-blind comparative clinical study of amoxapine and amitriptyline in depressed, hospitalised patients. New Zealand Medical Journal 1982;95:391-393.</t>
  </si>
  <si>
    <t>Jansson 2015</t>
  </si>
  <si>
    <t>Problem-Based Self-care Groups; Cognitive Behavioural Therapy</t>
  </si>
  <si>
    <t>Jansson I, Gunnarsson AB, Björklund A, Brudin L, Perseius KI. Problem-based self-care groups versus cognitive behavioural therapy for persons on sick leave due to common mental disorders: A randomised controlled study. Journal of occupational rehabilitation. 2015 Mar 1;25(1):127-40.</t>
  </si>
  <si>
    <t>Jarrett 1999</t>
  </si>
  <si>
    <t>Cognitive therapy; phenelzine</t>
  </si>
  <si>
    <t>Jarrett RB, Schaffer M, McIntire D, Witt-Browder A, Kraft D, Risser RC. Treatment of atypical depression with cognitive therapy or phenelzine: a double-blind, placebo-controlled trial. Archives of General Psychiatry 1999;56(5):431-437.</t>
  </si>
  <si>
    <t>Jaskari 1977</t>
  </si>
  <si>
    <t>Jaskari1977</t>
  </si>
  <si>
    <t>Jaskari MO, Ahlfors UG, Ginman L, Lydekcne K , Tienari P. Three double-blind comparative trials of mianserine (ORG GB 94) and amitriptyline in the treatment of depressive illness. Pharmacopsychiatry 1977;10:101-103.</t>
  </si>
  <si>
    <t>Jenkins 1976</t>
  </si>
  <si>
    <t>Jenkins1976</t>
  </si>
  <si>
    <t>Patients being treated for low back pain, no diagnosis of depression; Reason for exclusion taken from 2004 GL but checked</t>
  </si>
  <si>
    <t>Jenkins DG, Ebbutt AF, Evans CD. Tofranil in the treatment of low back pain. Journal of International Medical Research 1976;4(2:Suppl):Suppl-40.</t>
  </si>
  <si>
    <t>Jessel 1981</t>
  </si>
  <si>
    <t>Jessel1981</t>
  </si>
  <si>
    <t>Jessel HJ, Jessel I, Wegener G. Therapie von alterendepressiven patienten. Lofepramin und amitriptylin unter doppelblindbedingungen. Zeitschrift fur Allgemeinmedizin 1981;57:784-788.</t>
  </si>
  <si>
    <t>Johnson 1991</t>
  </si>
  <si>
    <t>Johnson1991</t>
  </si>
  <si>
    <t>Excluded in 2004 GL as 'Patients were not diagnosed with depression'</t>
  </si>
  <si>
    <t>Johnson D. Neurophysiological actions of hypericum in a double-blind study with test subjects. [German]. Nervenheilkunde 1991;10(7 A):15-16.</t>
  </si>
  <si>
    <t>Johnson 1993</t>
  </si>
  <si>
    <t>Johnson1993</t>
  </si>
  <si>
    <t xml:space="preserve">Excluded from 2004 GL as 'No extractable data' </t>
  </si>
  <si>
    <t>Outcome not of interest (catecholamine function)</t>
  </si>
  <si>
    <t>Johnson MR, Lydiard RB, Morton WA, Laird LK, Steele TE, Kellner CH, Ballenger JC. Effect of fluvoxamine, imipramine and placebo on catecholamine function in depressed outpatients. Journal of Psychiatric Research 1993;27(2):161-172.</t>
  </si>
  <si>
    <t>Jouvent 1998</t>
  </si>
  <si>
    <t>Jouvent1998</t>
  </si>
  <si>
    <t>Jouvent R. Dimensional assessment of onset of action of antidepressants: a comparative study of moclobemide vs. clomipramine in depressed patients with blunted affect and psychomotor retardation. Psychiatry Research 13-7-1998;79(3):267-275.</t>
  </si>
  <si>
    <t>Kalb 2001</t>
  </si>
  <si>
    <t>Kalb2001</t>
  </si>
  <si>
    <t>Kalb R. Efficacy and tolerability of hypericum extract WS 5572 versus placebo in mildly to moderately depressed patients. A randomized double-blind multicenter clinical trial. Pharmacopsychiatry 34(3):96-103, 2001.</t>
  </si>
  <si>
    <t>Kamijima 1997</t>
  </si>
  <si>
    <t>Kamijima1997</t>
  </si>
  <si>
    <t>Excluded in 2004 GL as 'Unable to assess paper in terms of diagnostic criteria and dosage (language - Japanese)'</t>
  </si>
  <si>
    <t>Non-English language paper (Japanese)</t>
  </si>
  <si>
    <t>Kamijima K, Koyama T, Mita TT. Clinical evaluation of sertraline hydrochloride, a selective serotonin reuptake inhibitor in the treatment of depression and depressive state: A double-blind, group comparison study of sertraline by hydrochloride vs amitriptyline hydrochloride. Japanese Journal Neuropsychopharmacology 1997;19:529-548.</t>
  </si>
  <si>
    <t>Kampman 1978</t>
  </si>
  <si>
    <t>Kampman1978</t>
  </si>
  <si>
    <t>Kampman R, Nummikko-Pelkonen A, Kuha S. Tricyclic antidepressants in the treatment of depression. Acta Psychiatrica Scandinavica 1978;58:142-148.</t>
  </si>
  <si>
    <t>Kang 2009</t>
  </si>
  <si>
    <t>Kang, E. H., et al. (2009) Mirtazapine versus venlafaxine for the treatment of somatic symptoms associated with major depressive disorder: a randomized, open-labeled trial. Psychiatry Research 169, 118-123 DOI: 10.1016/j.psychres.2008.06.021</t>
  </si>
  <si>
    <t>Kanter 2010</t>
  </si>
  <si>
    <t>Kanter, J. W., et al. (2010) Initial outcomes of a culturally adapted behavioral activation for Latinas diagnosed with depression at a community clinic. Behavior modification 34, 120-144</t>
  </si>
  <si>
    <t>Kasper 1990</t>
  </si>
  <si>
    <t>Kasper1990</t>
  </si>
  <si>
    <t>Kasper S, Voll G, Vieira A, Kick H. Response to total sleep deprivation before and during treatment with fluvoxamine or maprotiline in patients with major depression--results of a double-blind study. Pharmacopsychiatry 1990 May;23(3):135-42.</t>
  </si>
  <si>
    <t>Kasper95; KASPER1995B</t>
  </si>
  <si>
    <t>Kasper, S., Moller, H. J., Montgomery, S. A., et al. (1995). Antidepressant efficacy in relation to item analysis and severity of depression: a placebo-controlled trial of fluvoxamine versus imipramine. International Clinical Psychopharmacology, 9 (Suppl. 4), 3-12. Conti L, Placidi GF, Dell'Osso L, Lenzi A. Therapeutic response in subtypes of major depression. New Trends in Experimental &amp; Clinical Psychiatry 1987;3(2):Italy. Conti LaD. Clinical predictors of response to fluvoxamine, imipramine, and placebo. New Trends in Experimental &amp; Clinical Psychiatry 5(4):221-229, 1989.</t>
  </si>
  <si>
    <t>Cassano GB, Conti L, Massimetti G, Mengali F, Waekelin JS, Levine J. Use of a standardized documentation system (BLIPS/BDP) in the conduct of a multicenter international trial comparing fluvoxamine, imipramine, and placebo. Psychopharmacology Bulletin 1986;22(1):52-58.</t>
  </si>
  <si>
    <t>Conti L. Fluvoxamine maleate: Double-blind clinical trial vs placebo in hospitalized depressed patients. Current Therapeutic Research, Clinical &amp; Experimental 43(3):468-480, 1988.</t>
  </si>
  <si>
    <t>Kasper 1997</t>
  </si>
  <si>
    <t>Kasper1997</t>
  </si>
  <si>
    <t>Kasper S. Mirtazapine vs amitriptyline and placebo in the treatment of severely depressed patients. 10th European College of Neuropsychopharmacology Congress Vienna, Austria 13th-17th September 1997.</t>
  </si>
  <si>
    <t>Paroxetine; Trazadone</t>
  </si>
  <si>
    <t>Intervention: Pharmacological intervention not of interest (paroxetine and trazadone)</t>
  </si>
  <si>
    <t xml:space="preserve">Kasper S, Olivieri L, Di loreto G, Dionisio P. A comparative, randomised, double-blind study of trazodone prolonged-release and paroxetine in the treatment of patients with major depressive disorder. Current Medical Research and Opinion 2005;21(8):1139-46. </t>
  </si>
  <si>
    <t>Kasper 2010a</t>
  </si>
  <si>
    <t>Agomelatine; Sertraline</t>
  </si>
  <si>
    <t>Kasper et al. Efficacy of the novel antidepressant agomelatine on the circadian rest-activity cycle and depressive and anxiety symptoms in patients with major depressive disorder: a randomized, double-blind comparison with sertraline. J Clin Psychiatry 2010;71(2):109-20.</t>
  </si>
  <si>
    <t>Kasper 2010b</t>
  </si>
  <si>
    <t>Paroxetine; Placebo; St John's wort</t>
  </si>
  <si>
    <t>Intervention: Pharmacological intervention not of interest (paroxetine and St John's wort)</t>
  </si>
  <si>
    <t xml:space="preserve">Kasper, S., et al. (2010) Better tolerability of St. John's wort extract WS 5570 compared to treatment with SSRIs: A reanalysis of data from controlled clinical trials in acute major depression. International clinical psychopharmacology 25, 204-213 </t>
  </si>
  <si>
    <t>Katona 1999</t>
  </si>
  <si>
    <t>Katona1999</t>
  </si>
  <si>
    <t>Katona C. Reboxetine versus imipramine in the treatment of elderly patients with depressive disorders: a double-blind randomised trial. Journal of Affective Disorders 55(2-3):203-13, 1999.</t>
  </si>
  <si>
    <t>Katona 2012</t>
  </si>
  <si>
    <t>Liebowitz, M. R., et al. (2013) A double-blind, randomized, placebo-controlled study assessing the efficacy and tolerability of desvenlafaxine 10 and 50 mg/day in adult outpatients with major depressive disorder. BMC psychiatry 13, 94 DOI: 10.1186/1471-244X-13-94</t>
  </si>
  <si>
    <t>Katz 1993</t>
  </si>
  <si>
    <t>Katz RJ, Lott M, Landau P, Waldmeier P. A clinical test of noradrenergic involvement in the therapeutic mode of action of an experimental antidepressant. Biological Psychiatry 1993;33:261–6.</t>
  </si>
  <si>
    <t>Katz 2004</t>
  </si>
  <si>
    <t>Desipramine; Paroxetine</t>
  </si>
  <si>
    <t>Intervention: Pharmacological intervention not of interest (desipramine and paroxetine)</t>
  </si>
  <si>
    <t xml:space="preserve">Katz MM, Tekell JL, Bowden CL, Brannan S, Houston JP, Berman N, et al. Onset and early behavioral effects of pharmacologically different antidepressants and placebo in depression. Neuropsychopharmacology 2004;29:566-79. </t>
  </si>
  <si>
    <t>Kaumeier 1980</t>
  </si>
  <si>
    <t>Kaumeier1980</t>
  </si>
  <si>
    <t>Kaumier HS, Haase HJ. A double-blind comparison between amoxapine and amitriptyline in depressed in-patients. International Journal Clinical Pharmacology, Therapy and Toxicology 1980;18:177-184.</t>
  </si>
  <si>
    <t>Kay 1973</t>
  </si>
  <si>
    <t>Kay1973a</t>
  </si>
  <si>
    <t>Amitriptyline; Phenelzine</t>
  </si>
  <si>
    <t>Kay DW, Garside RF, Fahy TJ. A double-blind trial of phenelzine and amitriptyline in depressed out-patients. A possible differential effect of the drugs on symptoms. British Journal of Psychiatry 123(572):63-7, 1973.</t>
  </si>
  <si>
    <t>Kay 1974</t>
  </si>
  <si>
    <t>Kay1974</t>
  </si>
  <si>
    <t>Kay N, Davies B. A controlled trial of maprotiline (Ludiomil) and amitrptyline in general practice. Medical Journal Australia 1974;1:704-705.</t>
  </si>
  <si>
    <t>Kellams 1979</t>
  </si>
  <si>
    <t>KELLAMS1979</t>
  </si>
  <si>
    <t>Kellams, J. J., Klapper, M. H., &amp; Small, J. G. (1979). Trazodone, a new antidepressant: efficacy and safety in endogenous depression. Journal of Clinical Psychiatry, 40, 390-395.</t>
  </si>
  <si>
    <t>Kennedy 2006</t>
  </si>
  <si>
    <t>Kennedy SH, Emsley R. Placebo-controlled trial of agomelatine in the treatment of major depressive disorder. Eur Neuropsychopharmacol. 2006 Feb;16(2):93-100.</t>
  </si>
  <si>
    <t>Kennedy 2008</t>
  </si>
  <si>
    <t>Agomelatine; Venlafaxine</t>
  </si>
  <si>
    <t>Intervention: Pharmacological intervention not of interest (agomelatine and venlafaxine)</t>
  </si>
  <si>
    <t>Kennedy SH, Rizvi S, Fulton K, Rasmussen J. A double-blind comparison of sexual functioning, antidepressant efficacy, and tolerability between agomelatine and venlafaxine XR. Journal of Clinical Psychopharmacology 2008;28(3):329-33.</t>
  </si>
  <si>
    <t>Kennedy 2016</t>
  </si>
  <si>
    <t>Agomelatine (10 mg, 25 mg, and 25-50 mg)</t>
  </si>
  <si>
    <t xml:space="preserve">Kennedy SH, Avedisova A, Belaidi C, Picarel-Blanchot F, de Bodinat C. Sustained efficacy of agomelatine 10 mg, 25 mg, and 25-50 mg on depressive symptoms and functional outcomes in patients with major depressive disorder. A placebo-controlled study over 6 months European neuropsychopharmacology 2016 26 ( 2) 378-389  </t>
  </si>
  <si>
    <t>Kerkhofs 1990</t>
  </si>
  <si>
    <t>Kerkhofs M, Rielaert C, de Maertelaer V, Linkowski P, Czarka M, Mendlewicz J Fluoxetine in major depression: efficacy, safety and effects on sleep polygraphic variables. International Clinical Psychopharmacology 1990 Oct;5(4):253-60.</t>
  </si>
  <si>
    <t>Kerr 1970</t>
  </si>
  <si>
    <t>Kerr1970</t>
  </si>
  <si>
    <t>Kerr MM. Amitriptyline in emotional states at the menopause. New Zealand Medical Journal 1970;72(461):243-245.</t>
  </si>
  <si>
    <t>Kerr 1984</t>
  </si>
  <si>
    <t>Kerr1984</t>
  </si>
  <si>
    <t>Excluded in 2004 GL as 'Dosage below recommended level'</t>
  </si>
  <si>
    <t>Kerr TA, McClelland HA, Stephens DA, Ankier SI. Trazodone. A comparative clinical and predictive study. Acta Psychiatrica Scandinavica 1984;70:573-577.</t>
  </si>
  <si>
    <t>Kerr 1993</t>
  </si>
  <si>
    <t>Kerr1993</t>
  </si>
  <si>
    <t>Excluded from 2004 GL as 'No placebo arm'</t>
  </si>
  <si>
    <t>Kerr JS, Fairweather DB, Hindmarch I. Effects of fluoxetine on psychomotor performance, cognitive function and sleep in depressed patients. International Clinical Psychopharmacology 1993;8(4):341-343.</t>
  </si>
  <si>
    <t>Khan 1981</t>
  </si>
  <si>
    <t>Khan1981</t>
  </si>
  <si>
    <t>Khan AU. A comparison of the therapeutic and cardiovascular effects of a single nightly dose of Prothiaden (dothiepin, dosulepin) and Lentizol (sustained-release amitriptyline) in depressed elderly patients. Journal International Medical Research 1981;9:108-112.</t>
  </si>
  <si>
    <t>Khan 1982</t>
  </si>
  <si>
    <t>Khan1982</t>
  </si>
  <si>
    <t>Khan MC, Ancill RJ, Davey A. Treatment of severe depressive illness: a double-blind comparison of mianserin and long-acting amitriptyline. British Journal Clinical Practice 1982:240-242.</t>
  </si>
  <si>
    <t>Khan 2007</t>
  </si>
  <si>
    <t>KHAN2007B</t>
  </si>
  <si>
    <t>Escitalopram; Duloxetine</t>
  </si>
  <si>
    <t>Khan, A., Bose, A., Alexopoulos, G. S., Gommoll, C., Li, D., Gandhi, C. (2007) Double-blind comparison of escitalopram and duloxetine in the acute treatment of major depressive disorder. Clinical Drug Investigation, 27, 481-492.</t>
  </si>
  <si>
    <t>Khan 2009</t>
  </si>
  <si>
    <t xml:space="preserve">Khan Ahsan, Y., et al. (2009) Double-blind crossover study of mirtazapine, amitriptyline and placebo in patients with major depressive disorder. Directions in psychiatry 29, 125-130 </t>
  </si>
  <si>
    <t>Khorvash 2012</t>
  </si>
  <si>
    <t>Khorvash, M., et al. (2012). "An investigation on the effect of strength and endurance training on depression, anxiety, and C-reactive protein's inflammatory biomarker changes." Journal of research in medical sciences 17: 1072-1076.</t>
  </si>
  <si>
    <t>Kiebach 1982</t>
  </si>
  <si>
    <t>Kiebach1982</t>
  </si>
  <si>
    <t>Kieback D. Vergleich der hamilton Rating Scale for depression (HRS) mit der v. Zerssen-Befindlichkeitsskala (BS) am Beispiel einer klinischen profung von trazodon versus amitriptylin. Pharmacopsychiatry 1982;15:97-101.</t>
  </si>
  <si>
    <t>WHO1986</t>
  </si>
  <si>
    <t>Amitriptyline or imipramine (37.5-75mg); Amitriptyline or imipramine (75-150mg); Maprotiline</t>
  </si>
  <si>
    <t>Comparison: Amitriptyline or imipramine (37.5-75mg) versus Amitriptyline or imipramine (75-150mg)</t>
  </si>
  <si>
    <t>Kielholz P, Gastpar G, Gastpar M, Maier HP, Rem J, Schlageter F, Bagadia VN, Gada MT, Pradhan PV, Leon CA, Perdomo R. Dose effects of antidepressant medication in different populations: A world health organization collaborative study. Journal of Affective Disorders. 1986 Dec 31;9:S1-67.</t>
  </si>
  <si>
    <t>Kiev 1992</t>
  </si>
  <si>
    <t>Kiev1992</t>
  </si>
  <si>
    <t>Kiev A. A double-blind, placebo-controlled study of paroxetine in depressed outpatients. Journal of Clinical Psychiatry Vol 53 Suppl, pp 27-9, 1992.</t>
  </si>
  <si>
    <t>Kiloh 1979</t>
  </si>
  <si>
    <t>Kiloh1979</t>
  </si>
  <si>
    <t>Kiloh LG, Bartrop RW, Franklin JA, Neilson MD. A double-blind comparative trial of viloxazine and amitriptyline in patients suffering from endogenous depression. Australian New Zealand Journal Psychiatry 1979;13:357-360.</t>
  </si>
  <si>
    <t>Kim 2009</t>
  </si>
  <si>
    <t xml:space="preserve">Kim, W., et al. (2009) The effect of cognitive behavior therapy-based psychotherapy applied in a forest environment on physiological changes and remission of major depressive disorder. Psychiatry Investigation 6, 245-254 
</t>
  </si>
  <si>
    <t>Kim 2011</t>
  </si>
  <si>
    <t>Kim, J. E., et al. (2011) Efficacy and tolerability of mirtazapine in treating major depressive disorder with anxiety symptoms: an 8-week open-label randomised paroxetine-controlled trial. International journal of clinical practice 65, 323-329 DOI: 10.1111/j.1742-1241.2010.02624.x</t>
  </si>
  <si>
    <t>King 2014</t>
  </si>
  <si>
    <t>Non-directive counselling; CBT</t>
  </si>
  <si>
    <t>Secondary analysis of Ward 2000 and no relevant outcomes reported</t>
  </si>
  <si>
    <t xml:space="preserve">King, M., et al. (2014) Comparison of non-directive counselling and cognitive behaviour therapy for patients presenting in general practice with an ICD-10 depressive episode: A randomized control trial. Psychological Medicine 44, 1835-1844 </t>
  </si>
  <si>
    <t>Klasik 2012</t>
  </si>
  <si>
    <t>Psychotherapy; Antidepressants</t>
  </si>
  <si>
    <t>Outcome not of interest (cognitive outcomes)</t>
  </si>
  <si>
    <t xml:space="preserve">Klasik, A., et al. (2012) Impact of psychotherapy and antidepressive treatment on cognitive functions in patients treated for depression. Psychiatria Danubina 24 Suppl 1, S130-134 </t>
  </si>
  <si>
    <t>Klieser 1988</t>
  </si>
  <si>
    <t>Klieser1988; KLIESER1988</t>
  </si>
  <si>
    <t>Amitriptyline; placebo</t>
  </si>
  <si>
    <t>Klieser, E. &amp; Lehmann, E. (1988). Experimental comparison between the effect of standardized trazodone-amitriptyline and placebo treatment in vitalized depressive patients. Psychopharmacology, 95 (Suppl.), S3-S5.</t>
  </si>
  <si>
    <t>Kline 1982</t>
  </si>
  <si>
    <t>Kline1982</t>
  </si>
  <si>
    <t>Excluded in 2004 GL as '54% of patients with bipolar disorder'</t>
  </si>
  <si>
    <t>Kline NS. A controlled comparison of trimipramine and amitriptyline. Journal Clinical Psychiatry 1982;43:100-104.</t>
  </si>
  <si>
    <t>Klok 1981</t>
  </si>
  <si>
    <t>Klok1981</t>
  </si>
  <si>
    <t>Clomipramine; Fluvoxamine</t>
  </si>
  <si>
    <t>Intervention: Pharmacological intervention not of interest (clomipramine and fluvoxamine)</t>
  </si>
  <si>
    <t>Klok CJ, Brouwer GJ, Van Praag HM, Doogan D. Flovoxamine and clomipramine in depressed patients: a double blind clinical study. Acta Psychiatr Scand 1981;64:1-11.</t>
  </si>
  <si>
    <t>Knekt 2004</t>
  </si>
  <si>
    <t>Solution focused therapy/short- and long-term psychodynamic psychotherapy</t>
  </si>
  <si>
    <t>Knekt P, Lindfors O. A randomized trial of the effect of four forms of psychotherapy on depressive and anxiety disorders. Design, methods, and results on the effectiveness of short-term psychodynamic psychotherapy and solution-focused therapy during a one-year follow-up. Kela; 2004.</t>
  </si>
  <si>
    <t>Knekt 2013</t>
  </si>
  <si>
    <t>Design: Secondary paper with follow-up outcomes only</t>
  </si>
  <si>
    <t>Knekt, P., et al. (2013) Randomized trial on the effectiveness of long- and short-term psychotherapy on psychiatric symptoms and working ability during a 5-year follow-up. Nordic journal of psychiatry 67, 59-68</t>
  </si>
  <si>
    <t>Knekt 2016</t>
  </si>
  <si>
    <t>Knekt P, Virtala E, Härkänen T, Vaarama M, Lehtonen J, Lindfors O. The outcome of short-and long-term psychotherapy 10 years after start of treatment. Psychological medicine. 2016 Apr 1;46(06):1175-88.</t>
  </si>
  <si>
    <t>Kniebel 1988</t>
  </si>
  <si>
    <t>Kniebel1988</t>
  </si>
  <si>
    <t>Excluded in 2004 GL as 'Patients were diagnosed with dysthymia according to DSM-IV'</t>
  </si>
  <si>
    <t>Kniebel RaBJ. On the therapy of depressive dysphorias in practice. Multicentric double-blind comparison of Valerian-St.John`s wort-concentrate and standard-antidepressant amitriptyline. Zeitschrift fur Allgemeinmedizin 1988;64(23):689-696.</t>
  </si>
  <si>
    <t>Knubben 2007</t>
  </si>
  <si>
    <t>Outcome measure not of interest (BRMS)</t>
  </si>
  <si>
    <t xml:space="preserve">Knubben K, Reischies FM, Adli M, Schlattmann P, Bauer M, Dimeo F. A randomised controlled study on the effects of a short-term endurance training programme in patients with major depression. British Journal of Sports Medicine 2007;41:29-33. </t>
  </si>
  <si>
    <t>Kocsis 1986</t>
  </si>
  <si>
    <t>Kocsis1986</t>
  </si>
  <si>
    <t>Excluded from 2004 GL as '34% of patients with bipolar disorder'</t>
  </si>
  <si>
    <t>Kocsis JH, Hanin I, Bowden C, Brunswick D. Imipramine and amitriptyline plasma concentrations and clinical response in major depression. British Journal Psychiatry 1986;148:52-57.</t>
  </si>
  <si>
    <t>Kocsis 1990</t>
  </si>
  <si>
    <t>Kocsis1990</t>
  </si>
  <si>
    <t>Antidepressants</t>
  </si>
  <si>
    <t>Comparison: Psychotic depression versus non-psychotic depression</t>
  </si>
  <si>
    <t>Kocsis JH, Croughan JL, Katz MM, Butler TP, Secunda S, Bowden CL, Davis JM. Response to treatment with antidepressants of patients with severe or moderate nonpsychotic depression and of patients with psychotic depression. Am J Psychiatry 1990;147(5):621-624.</t>
  </si>
  <si>
    <t>Koczkas 1989</t>
  </si>
  <si>
    <t>Koczkas1989</t>
  </si>
  <si>
    <t>Koczkas C. Moblobemide and clomipramine in endogenous depression. A randomized clinical trial. Acta Psychiatrica Scandinavica 1989;79(6):523-529.</t>
  </si>
  <si>
    <t>Kok 1995</t>
  </si>
  <si>
    <t>Kok1995</t>
  </si>
  <si>
    <t>Excluded in 2004 GL as '30% patients were diagnosed with dysthymia; inadequate daily dose of imipramine: 75mg'</t>
  </si>
  <si>
    <t>Kok LP, Tsoi WF. A controlled double-blind trial of moclobemide and imipramine in the treatment of depression. Singapore Medical Journal 1995;36(1):38-40.</t>
  </si>
  <si>
    <t>Komaram 2015</t>
  </si>
  <si>
    <t>Komaram, R. B., et al. (2015). "A comparative study of efficacy and safety of agomelatine and escitalopram in major depressive disorder." Journal of Clinical and Diagnostic Research 9(6): Vc05-vc08.</t>
  </si>
  <si>
    <t>Kornaat 2000</t>
  </si>
  <si>
    <t>626 Kornaat</t>
  </si>
  <si>
    <t>Kornaat H. Study 626: Randomized, double-blind comparison of venlafaxine and fluoxetine in moderately depressed outpatients. 2000.Unpublished.</t>
  </si>
  <si>
    <t>Kornaat H. Randomised, double-blind comparison of venlafaxine and fluoxetine for moderately depressed outpatients (abstract PM02021) 1998;XXIth Congress of the Collegium Internationale Neuro-Psychopharmacologicum, Glasgow,UK.</t>
  </si>
  <si>
    <t>Kornblith 1983</t>
  </si>
  <si>
    <t>Self-monitoring, self-evaluation, and self reinforcement training (principles and assignments); (2) self-monitoring and self-evaluation training (principles and assignments); (3) didactic training of principles as in condition 1 without behavioral assignments; and (4) a control treatment-problem-oriented, psychodynamic group psychotherapy</t>
  </si>
  <si>
    <t>Kornblith SJ, Rehm LP, O'Hara MW, Lamparski DM. The contribution of self-reinforcement training and behavioral assignments to the efficacy of self-control therapy for depression. Cognitive Therapy and Research. 1983 Dec 1;7(6):499-527.</t>
  </si>
  <si>
    <t>Kragh-Sorensen 1993</t>
  </si>
  <si>
    <t>Kragh-Sorensen1993</t>
  </si>
  <si>
    <t>Excluded in 2004 GL as 'Not a full trial report; inadequate diagnosis of depression'</t>
  </si>
  <si>
    <t>Kragh-Sorensen P. Randomized, double-blind, parallel, multi-centre study of moclobemide vs. clomipramine in depressive patients in general practice. Eur. Neuropsychopharm.1993;3(3):359</t>
  </si>
  <si>
    <t>Kragh-Sorensen 1995</t>
  </si>
  <si>
    <t>KraghSorensen95</t>
  </si>
  <si>
    <t>Kragh-Sorensen P.Moclobemide vs clomipramine in depressed patients in general practice. A randomized,double-blind,parallel,multicenter study.J.Clin.Psychopharm.1995;15(4 S2):24S-30S</t>
  </si>
  <si>
    <t>Kramer 2013</t>
  </si>
  <si>
    <t>Long-term dynamic psychotherapy; Long-term psychoanalysis; Long-term cognitive therapy; Clinical management</t>
  </si>
  <si>
    <t>Kramer U, de Roten Y, Perry JC, Despland JN. Change in Defense Mechanisms and Coping Patterns During the Course of 2-Year–Long Psychotherapy and Psychoanalysis for Recurrent Depression: A Pilot Study of a Randomized Controlled Trial. The Journal of nervous and mental disease. 2013 Jul 1;201(7):614-20.</t>
  </si>
  <si>
    <t>Kramlinger 1989</t>
  </si>
  <si>
    <t>Kramlinger1989</t>
  </si>
  <si>
    <t>Carbamazepine + lithium</t>
  </si>
  <si>
    <t>Kramlinger KG, Post RM. The addition of lithium to carbamazepine. Antidepressant efficacy in treatment-resistant depression. Archives of General Psychiatry 1989;46(9):794-800.</t>
  </si>
  <si>
    <t>Kronström 2009</t>
  </si>
  <si>
    <t>Fluoxetine; Short-term psychodynamic psychotherapy</t>
  </si>
  <si>
    <t>Secondary analysis of Salminen 2008 and no relevant outcomes reported</t>
  </si>
  <si>
    <t>Kronström, K., et al. (2009) Does defense style or psychological mindedness predict treatment response in major depression? Depression and anxiety 26, 689-695</t>
  </si>
  <si>
    <t>Kuha 1991</t>
  </si>
  <si>
    <t>Kuha1991</t>
  </si>
  <si>
    <t>Excluded in 2004 GL as 'Only 61% of patients were receiving an adequate dose of maprotiline [Geddes2002*]'</t>
  </si>
  <si>
    <t>Kuha S, Mehtonen OP, Henttonen A, Naarala M. The efficacy of fluoxetine versus maprotiline in depressed patients and by dose. NORD PSYKIATR TIDSSKR, 1991;45(2):109-117.</t>
  </si>
  <si>
    <t>Kuhs 1989</t>
  </si>
  <si>
    <t>Kuhs1989</t>
  </si>
  <si>
    <t>Kuhs H, Rudolf GA. A double-blind study of the comparative antidepressant effect of paroxetine and amitriptyline. Acta Psychiatrica Scandinavica, Supplementum 1989;350:145-6.</t>
  </si>
  <si>
    <t>Kumar 2015</t>
  </si>
  <si>
    <t>A total of 80 eligible subjects were recruited and randomised alternately into 2 groups#</t>
  </si>
  <si>
    <t>Psychoeducation; Counselling</t>
  </si>
  <si>
    <t>Design: Not an RCT (assigned alternately)</t>
  </si>
  <si>
    <t>Kumar K, Gupta M. Effectiveness of psycho-educational intervention in improving outcome of unipolar depression: results from a randomised clinical trial. East Asian Archives of Psychiatry. 2015 Mar;25(1):29.</t>
  </si>
  <si>
    <t>Kupfer 1978</t>
  </si>
  <si>
    <t>Only around 60% unipolar depression</t>
  </si>
  <si>
    <t>Kupfer DJ, Hanin I, Spiker D, Neil J, Coble P, Grau T, Nevar C. Amitriptyline plasma levels and clinical response in primary depression: II. Communications in psychopharmacology. 1978.</t>
  </si>
  <si>
    <t>La Pia 1992</t>
  </si>
  <si>
    <t>La Pia1992</t>
  </si>
  <si>
    <t>La Pia S, GiorgioD, Ciriello R, Sannino A, De Simone L, Paoletti C, Colonna CV. Double blind controlled study to evaluate the effectiveness and tolerability of fluoxetine versus mianserin in the treatment of depressive disorders am ong the elderly and their effects on cognitive behavioral parameters. NEW TRENDS EXP CLIN PSYCHIATRY 1992;8(4):139-146.</t>
  </si>
  <si>
    <t>Laakmann 1991</t>
  </si>
  <si>
    <t>Laakmann1991</t>
  </si>
  <si>
    <t>Laakman G, Pogelt A, Kriszio B, Breull D, Blaschke D &amp; Eissner H J. Behandlungsergebnisse mit Fluoxetin im Vergleich zu Amitriptylin bei ambulanten und stationaren Patienten im Rahmen von Doppelblindstudien (Gesamtanalysen). Selective re-uptake-hemmung und ihre bedeutung fur die depression 1991.</t>
  </si>
  <si>
    <t>Laakmann 1998</t>
  </si>
  <si>
    <t>Laakmann98</t>
  </si>
  <si>
    <t>Laakmann G, Schule C, Baghai T, Kieser M. St. John's Wort in mild to moderate depression: The relevance of hyperforin for the clinical efficacy. Pharmacopsychiatry 1998;31(SUPPL. 1):54-59.</t>
  </si>
  <si>
    <t>Laakmann1988</t>
  </si>
  <si>
    <t>No extractable data N's for each intervention not reported, discontinuations unclear, % responders unclear where calculated from, unclear whether means are for ITT/ completers</t>
  </si>
  <si>
    <t>Laakmann G, Blaschke D, Engel R, Schwarz A. Fluoxetine vs amitriptyline in the treatment of depressed out-patients. British Journal of Psychiatry - Supplement 1988 Sep;(3):64-8.</t>
  </si>
  <si>
    <t>Laederach 1999</t>
  </si>
  <si>
    <t>Laederach1999</t>
  </si>
  <si>
    <t>Excluded from 2004 GL as 'Patients were described as 'obese binge eaters'</t>
  </si>
  <si>
    <t>Imipramine; Diet counselling</t>
  </si>
  <si>
    <t>Laederach-Hofmann K, Graf C, Horber F, Lippuner K, Lederer S, Michel R, Schneider M. Imipramine and diet counseling with psychological support in the treatment of obese binge eaters: a randomized, placebo-controlled double-blind study. International Journal of Eating Disorders 1999;26(3):231-244.</t>
  </si>
  <si>
    <t>Lafon 1986</t>
  </si>
  <si>
    <t>Lafon1986</t>
  </si>
  <si>
    <t>Excluded from 2004 GL as 'Unable to confirm randomisation method'</t>
  </si>
  <si>
    <t>Clomipramine; Mianserin</t>
  </si>
  <si>
    <t>Intervention: Pharmacological intervention not of interest (clomipramine and mianserin)</t>
  </si>
  <si>
    <t>Lafon LL. Study of the potentiation of two antidepressant drugs (clomipramine and mianserin): Clinical and biological evaluation. Information Psychiatrique 62(9):1145-1158, 1986.</t>
  </si>
  <si>
    <t>Laird 1993</t>
  </si>
  <si>
    <t>LAIRD1993</t>
  </si>
  <si>
    <t>Laird, L. K., Lydiard, R. B., Morton, W. A., Steele, T. E., Kellner, C., Thompson, N. M. et al. (1993). Cardiovascular effects of imipramine, fluvoxamine, and placebo in depressed outpatients. Journal of Clinical Psychiatry, 54, 224-228.</t>
  </si>
  <si>
    <t>Outcome not of interest (cardiovascular measures)</t>
  </si>
  <si>
    <t>Lalit 2004</t>
  </si>
  <si>
    <t>Citalopram; Escitalopram; Sertraline</t>
  </si>
  <si>
    <t>Population: Mixed first-episode and treatment-resistant participants and not possible to extract disaggregated data and proportion of each group not reported</t>
  </si>
  <si>
    <t>Lalit V, Appaya PM, Hegde RP, Mital AK, Mittal S, Nagpal R, et al. Escitalopram Versus Citalopram And Sertraline : A Double-Blind Controlled, Multi-Centric Trial In Indian Patients With Unipolar Major Depression. Indian Journal of Psychiatry 2004;46(4):333-41.</t>
  </si>
  <si>
    <t>Lam 1995</t>
  </si>
  <si>
    <t>Lam1995</t>
  </si>
  <si>
    <t>Excluded from 2004 GL as 'Patients were diagnosed with recurrent major depressive episode with a seasonal pattern'</t>
  </si>
  <si>
    <t>Population: Seasonal Affective Disorder (SAD)</t>
  </si>
  <si>
    <t>Lam RW, Gorman CP, Michalon M, Steiner M, Levitt AJ, Corral MR, Watson GD, Morehouse RL, Tam W, Joffe RT. Multicenter, placebo-controlled study of fluoxetine in seasonal affective disorder. American Journal of Psychiatry 1995;152(12):1765-1770.</t>
  </si>
  <si>
    <t>Lambourn 1974</t>
  </si>
  <si>
    <t>Lambourn1974</t>
  </si>
  <si>
    <t>Excluded from 2004 GL as 'No efficacy/safety data available'</t>
  </si>
  <si>
    <t>Lambourn J, Rees JA. A general practitioner study of dothiepin and amitriptyline. Journal International Medical Research 1974;2:210-213.</t>
  </si>
  <si>
    <t>Langlois 1985</t>
  </si>
  <si>
    <t>Outcome not of interest (multisystemic reactions)</t>
  </si>
  <si>
    <t>Langlois R, Cournoyer G, De Montigny C, Caillé G. High incidence of multisystemic reactions to zimeldine. European journal of clinical pharmacology. 1985 Jan 1;28(1):67-71.</t>
  </si>
  <si>
    <t>Lapierre 1980</t>
  </si>
  <si>
    <t>Lapierre1980</t>
  </si>
  <si>
    <t>Lapierre YD, Sussman P, Ghadirian A. Differential antidepressant properties of trazodone and amitriptyline in agitated and retarded depression. Current Therapeutic Research 1980;28:845-854.</t>
  </si>
  <si>
    <t>Lapierre 1987</t>
  </si>
  <si>
    <t>Lapierre1987; LAPIERRE1987</t>
  </si>
  <si>
    <t>Lapierre YD, Browne M, Horn E, Oyewumin LK, Sarantidis D, Roberts N, et al. Treatment of major affective disorder with fluvoxamine. J Clin Psychiatry 1987;48:65-8.</t>
  </si>
  <si>
    <t>Lapierre 1991</t>
  </si>
  <si>
    <t>LAPIERRE1991</t>
  </si>
  <si>
    <t>Data in figures</t>
  </si>
  <si>
    <t>Amitriptyline; Sertraline; Pill placebo</t>
  </si>
  <si>
    <t>Lapierre, Y. D. (1991). Controlling acute episodes of depression. International Clinical Psychopharmacology, 6 (Suppl. 2), 23-35</t>
  </si>
  <si>
    <t>Lapierre 1997</t>
  </si>
  <si>
    <t>Lapierre1997</t>
  </si>
  <si>
    <t>Lapierre YD, Joffe R, McKenna K, Bland R, Kennedy S, Ingram P, Reesal R, Rickhi BG, Beauclair L, Chouinard G, Annable L. Moclobemide versus fluoxetine in the treatment of major depressive disorder in adults. Journal of Psychiatry &amp; Neuroscience 1997;22(2):118-126.</t>
  </si>
  <si>
    <t>Cognitive group therapy; Assertive group therapy; Insight-oriented group therapy.</t>
  </si>
  <si>
    <t>LaPointe KA, Rimm DC. Cognitive, assertive, and insight-oriented group therapies in the treatment of reactive depression in women. Psychotherapy: Theory, Research &amp; Practice. 1980;17(3):312.</t>
  </si>
  <si>
    <t>Larsen 1984</t>
  </si>
  <si>
    <t>Larsen1984</t>
  </si>
  <si>
    <t>Excluded from 2004 GL as 'Only 58% patients diagnosed with DSM-III major depression [42% diagnosed with DSM-III atypical depression]; only 63% patients diagnosed with ICD-9 unipolar depression'</t>
  </si>
  <si>
    <t>Larsen JK, Mikkelsen PL. Moclobemide and clomipramine in the treatment of depression. A randomized clinical trial. Acta Psychiatrica Scandinavica 1984;70(3):254-260.</t>
  </si>
  <si>
    <t>Larsen 1989</t>
  </si>
  <si>
    <t>Larsen1989; LARSEN1989</t>
  </si>
  <si>
    <t>Larsen, J. K., Holm, P., Hoyer, E., Mejlhede, A., Mikkelsen, P. L., Olesen, A. et al. (1989). Moclobemide and clomipramine in reactive depression. A placebo-controlled randomized clinical trial.
Acta Psychiatrica Scandinavica, 79, 530-536.</t>
  </si>
  <si>
    <t>Larsen 1991</t>
  </si>
  <si>
    <t>Larsen1991</t>
  </si>
  <si>
    <t>Excluded from 2004 GL as 'Only 60% patients were diagnosed with unipolar, major depression [other diagnoses: adjustment disorder (17%), atypical depression (10%), bipolar depression (6%), dysthymia (7%), atypical bipolar depression (&lt;1%)]'</t>
  </si>
  <si>
    <t>Clomipramine; Isocarboxazide; Moclobemide</t>
  </si>
  <si>
    <t>Intervention: Pharmacological intervention not of interest (clomipramine, isocarboxazide and moclobemide)</t>
  </si>
  <si>
    <t>Larsen JK,Gjerris A,Holm P,Anderson J,Bille A,Christensen EM,Hoyer E,Jensen H, Mejlhede A, Langagergaard A.Moclobemide in depression:a randomized,multicentre trial against isocarb-oxazide &amp; clomipramine emphasizing atypical depression.Acta Psych.Scand.1991;84(6):564-570</t>
  </si>
  <si>
    <t>Latorre 2015</t>
  </si>
  <si>
    <t>Life review</t>
  </si>
  <si>
    <t>Intervention: Psychological intervention not of interest (life review)</t>
  </si>
  <si>
    <t>Latorre JM, Serrano JP, Ricarte J, Bonete B, Ros L, Sitges E. Life review based on remembering specific positive events in active aging. Journal of aging and health. 2015 Feb 1;27(1):140-57.</t>
  </si>
  <si>
    <t>Lauritsen 1974</t>
  </si>
  <si>
    <t>Lauritsen1974</t>
  </si>
  <si>
    <t>Excluded from 2004 GL as 'No formal depression diagnostic assessment conducted'</t>
  </si>
  <si>
    <t>Lauritsen BJ, Madsen H. A multinational, double-blind trial with a new antidepressant maprotiline (Ludiomil) and amitriptyline. Acta Psychiatrica Scandinavica 1974;50:192-201.</t>
  </si>
  <si>
    <t>Lauritzen 1992</t>
  </si>
  <si>
    <t>Lauritzen1992</t>
  </si>
  <si>
    <t>Excluded from 2004 GL as 'Unclear diagnoses of ITT sample'</t>
  </si>
  <si>
    <t>Imipramine + mianserin; Imipramine + placebo</t>
  </si>
  <si>
    <t>Intervention: Pharmacological intervention not of interest (Imipramine + mianserin)</t>
  </si>
  <si>
    <t>Lauritzen L. Combined treatment with imipramine and mianserin. A controlled pilot study. Pharmacopsychiatry 25(4):182-6, 1992.</t>
  </si>
  <si>
    <t>Laursen 1985</t>
  </si>
  <si>
    <t>Laursen1985</t>
  </si>
  <si>
    <t>Excluded from 2004 GL as 'ICD for bipolar disorder in all patients'</t>
  </si>
  <si>
    <t>Laursen AL, Mildcelson PL, Rasmussen S, le Fevre Honore P. Paroxetine in the treatment of depression a randomised comparison with amitriptyline. Acta Psychiatrica Scandinavica 1985;71:249-55.</t>
  </si>
  <si>
    <t>Laux 1989</t>
  </si>
  <si>
    <t>Laux1989</t>
  </si>
  <si>
    <t>Excluded from 2004 GL as '22.5% patients were diagnosed with bipolar depression'</t>
  </si>
  <si>
    <t>Laux G. Moclobemide and maprotiline in the treatment of inpatients with major depressive disorder. Journal of Neural Transmission Supplementum Vol 28, pp 45-52, 1989.</t>
  </si>
  <si>
    <t>Laux G, Beckmann H, Classen W, Becker T. Moclobemide and maprotiline in the treatment of endogenous depressions. A study in inpatients. [German]. Munchener Medizinische Wochenschrift 1990;132(SUPPL. 1):S34-S38.</t>
  </si>
  <si>
    <t>Laux 1990</t>
  </si>
  <si>
    <t>Laux1990</t>
  </si>
  <si>
    <t>Excluded from 2004 GL as 'No mention of randomisation or use of formal diagnostic criteria'</t>
  </si>
  <si>
    <t xml:space="preserve">Brofaromine; Moclobemide </t>
  </si>
  <si>
    <t>Intervention: Pharmacological intervention not of interest (brofaromine and moclobemide )</t>
  </si>
  <si>
    <t>Laux G. Clinical, biochemical and psychometric findings with the new MAO-A-inhibitors moclobemide and brofaromine in patients with major depressive disorder. Journal of Neural Transmission Supplementum Vol 32, pp 189-95, 1990.</t>
  </si>
  <si>
    <t>Lecrubier 1995</t>
  </si>
  <si>
    <t>Lecrubier1995</t>
  </si>
  <si>
    <t>Lecrubier Y. Moclobemide versus clomipramine in nonmelancholic, nonpsychotic major depression. Acta Psychiatrica Scandinavica 1995;92(4):260-265.</t>
  </si>
  <si>
    <t>Lecrubier 2002</t>
  </si>
  <si>
    <t>Lecrubier02</t>
  </si>
  <si>
    <t>Lecrubier Y, Clerc G, Didi R, Kieser M. Efficacy of St. John's wort extract WS 5570 in major depression: a double-blind, placebo-controlled trial. American Journal of Psychiatry 2002;159(8):1361-1366.</t>
  </si>
  <si>
    <t>Lecrubier Y, Clerc G, Didi R, Kieser M. Efficacy of St. John's wort extract WS(R) 5570 in major depression - a double-blind, placebo-controlled trial. European Psychiatry: the Journal of the Association of European Psychiatrists 17 Suppl 1:67, 2002.</t>
  </si>
  <si>
    <t>Lee 2007</t>
  </si>
  <si>
    <t>LEE2007</t>
  </si>
  <si>
    <t>Lee, P., Shu, L., Xu, X., Wang, C. Y., Lee, M. S., Liu, C. Y. et al. (2007). Once-daily duloxetine 60 mg in the treatment of major depressive disorder: multicenter, double-blind, randomized, paroxetine-controlled, non-inferiority trial in China, Korea, Taiwan and Brazil. Psychiatry &amp; Clinical Neurosciences, 61, 295-307.</t>
  </si>
  <si>
    <t xml:space="preserve">Lee, P.,Shu, L., Xu, X., Wang, C., Lee, M., Liu, C-Y., Hong, J., Ruschel, S., Raskin, J., Colman, S., Harrison, G. (2007) Once-daily duloxetine 60 mg in the treatment of major depressive disorder: Multicenter, double-blind, randomized, paroxetine-controlled, non-inferiority trial in China, Korea, Taiwan and Brazil, Psychiatry and Clinical Neurosciences, 61, 295-307
</t>
  </si>
  <si>
    <t>Lehmann 1982</t>
  </si>
  <si>
    <t>Lehmann1982</t>
  </si>
  <si>
    <t>Nortriptyline; Amitriptyline</t>
  </si>
  <si>
    <t>Intervention: Pharmacological intervention not of interest (nortriptyline and not in an older age group)</t>
  </si>
  <si>
    <t>Lehmann LS, Bowden CL, Redmont FC, Stanton BC. Amitriptyline and nortriptyline response profiles in unipolar depressed patients. Psychopharmacology 1982;77:193-197.</t>
  </si>
  <si>
    <t>Lehrl 1993</t>
  </si>
  <si>
    <t>Lehrl1993</t>
  </si>
  <si>
    <t>Excluded from 2004 GL as 'Inclusion criteria was ICD-09 diagnosis of neurotic depression or brief depressive reaction; the number of patients with each diagnosis was not given'</t>
  </si>
  <si>
    <t>Lehrl S W. Results from measurements of the cognitive capacity in patients during treatment with hypericum extract. Nervenheilkunde 12(6A):281-284, 1993.</t>
  </si>
  <si>
    <t>Lemma 2013</t>
  </si>
  <si>
    <t>Online psychodynamic self-help with support; Online psychodynamic self-help without support; Attention placebo</t>
  </si>
  <si>
    <t>Lemma A, Fonagy P. Feasibility study of a psychodynamic online group intervention for depression. Psychoanalytic Psychology. 2013 Jul;30(3):367.</t>
  </si>
  <si>
    <t>Lemmens 2011</t>
  </si>
  <si>
    <t>Lemmens LHJM, Arntz A, Peeters F, Hollon SD, Roefs A, MJH. H. Effectiveness, relapse prevention and mechanisms of change of cognitive therapy vs. interpersonal therapy for depression: Study protocol for a randomised controlled trial. Trials 2011;12. Trials. 2011;12.</t>
  </si>
  <si>
    <t>Lemoine 2007</t>
  </si>
  <si>
    <t>Lemoine P, Guilleminault C, Alvarez E. Improvement in subjective sleep in major depressive disorder with a novel antidepressant, agomelatine: randomized, double-blind comparison with venlafaxine. Journal of Clinical Psychiatry 2007;68(11):1723-32.</t>
  </si>
  <si>
    <t>Lendresse 1985</t>
  </si>
  <si>
    <t>Lendresse1985</t>
  </si>
  <si>
    <t>Excluded from 2004 GL as 'Inadequate definition of relapse: not defined'</t>
  </si>
  <si>
    <t>Intervention: Pharmacological intervention not of interest (nomifensine)</t>
  </si>
  <si>
    <t>Lendresse PH, Chen MC, LeMarie JC. Traitement prolonge par nomifensine 75mg dans les etats depressifs neurotiques et reactionnels. Psychiatrie Francaise 1985;16:156-158.</t>
  </si>
  <si>
    <t>Lennox 1978</t>
  </si>
  <si>
    <t>Lennox1978</t>
  </si>
  <si>
    <t>Lennox IG, Asbury JFP, Couldrick WGR, Beswick KBJ. Viloxazine and amitriptyline in depressive illness. A double-blind controlled trial in general practice. The Practitioner 1978:153-156.</t>
  </si>
  <si>
    <t>Lenoir 1999</t>
  </si>
  <si>
    <t>Lenoir1999</t>
  </si>
  <si>
    <t>Excluded from 2004 GL as '26% of patients not diagnosed with depression'</t>
  </si>
  <si>
    <t>Lenoir S, Degenring FH, Saller R. A double-blind randomised trial to investigate three different concentrations of a standardised fresh plant extract obtained from the shoot tips of Hypericum perforatum L. Phytomedicine 1999;6(3):141-146.</t>
  </si>
  <si>
    <t>Lenox-Smith Unpublished</t>
  </si>
  <si>
    <t>671Lenox-Sm</t>
  </si>
  <si>
    <t>Lenox-Smith AJ, Schaeffer P, Reynolds A, Willard L. Study 371: A double-blind trial of venlafaxine XR vs citalopram in patients with treatment-resistant depression.</t>
  </si>
  <si>
    <t>Levin 1974</t>
  </si>
  <si>
    <t>Levin1974</t>
  </si>
  <si>
    <t>Levin A. Maprotiline and amitriptyline in the treatment of depressive illness. A double-blind comparison. South African Medical Journal 1974;48:47-49.</t>
  </si>
  <si>
    <t>Liebowitz 2013</t>
  </si>
  <si>
    <t>Desvenlafaxine (10mg); Desvenlafaxine (50mg); Placebo</t>
  </si>
  <si>
    <t>Oakes, T. M., et al. (2012) Assessment of depressive symptoms and functional outcomes in patients with major depressive disorder treated with duloxetine versus placebo: primary outcomes from two trials conducted under the same protocol. Human psychopharmacology 27, 47-56 DOI: 10.1002/hup.1262</t>
  </si>
  <si>
    <t>Lindfors 2014</t>
  </si>
  <si>
    <t>Short-term psychodynamic therapy versus long-term psychodynamic therapy</t>
  </si>
  <si>
    <t>Lindfors O, Ojanen S, Jääskeläinen T, Knekt P. Social support as a predictor of the outcome of depressive and anxiety disorder in short-term and long-term psychotherapy. Psychiatry research. 2014 Apr 30;216(1):44-51.</t>
  </si>
  <si>
    <t>Check with Odette</t>
  </si>
  <si>
    <t>Lingjaerde 1974</t>
  </si>
  <si>
    <t>Lingjaerde1974</t>
  </si>
  <si>
    <t>Intervention: Pharmacological intervention not of interest (lithium augmentation)</t>
  </si>
  <si>
    <t>Lingjaerde O, Edlund AH, Gormsen CA, Gottfries CG, Haugstad A, Hermann IL, Hollnagel P, Makimattilla A, Rasmussen KE, Remvig J, Robak OH. The effects of lithium carbonate in combination with tricyclic antidepressants in endogenous depression. A double-blind, multicenter trial. Acta Psychiatrica Scandinavica 1974;50(2):233-242.</t>
  </si>
  <si>
    <t>Lingjaerde 1995</t>
  </si>
  <si>
    <t>Lingjaerde1995</t>
  </si>
  <si>
    <t>Excuded from 2004 GL as 'Diagnosis of major depression did not form part of the study's inclusion criteria; diagnoses were performed post-randomisation, only 60-66% patients had major depression'</t>
  </si>
  <si>
    <t>Doxepin; Moclobemide</t>
  </si>
  <si>
    <t>Intervention: Pharmacological intervention not of interest (doxepin and moclobemide)</t>
  </si>
  <si>
    <t>Lingjaerde O. A double-blind comparison of moclobemide and doxepin in depressed general practice patients. Acta Psychiatrica Scandinavica 92(2):125-31, 1995.</t>
  </si>
  <si>
    <t>Link 1992</t>
  </si>
  <si>
    <t>Link1992</t>
  </si>
  <si>
    <t>Excluded from 2004 GL as 'Not an RCT [Barbui2002]'</t>
  </si>
  <si>
    <t>Link C, Dunbar G. An overview of studies comparing the efficacy, safety, and tolerability of paroxetine and clomipramine. Nordic Journal of Psychiatry, Supplement 1992;46(27):17-22.</t>
  </si>
  <si>
    <t>Lipman 1986</t>
  </si>
  <si>
    <t>LIPMAN1986</t>
  </si>
  <si>
    <t>Chlordiazepoxide; Imipramine; Pill placebo</t>
  </si>
  <si>
    <t>Lipman, R. S., Covi, L., Rickels, K., McNair, D. M., Downing, R., Kahn, R. J. et al. (1986). Imipramine and chlordiazepoxide in depressive and anxiety disorders. I. Efficacy in depressed outpatients. Archives of General Psychiatry, 43, 68-77.</t>
  </si>
  <si>
    <t>Lipsedge 1971</t>
  </si>
  <si>
    <t>Lipsedge1971</t>
  </si>
  <si>
    <t>Lipsedge MS, Rees WL. A double-blind comparison of dothiepin and amitriptyline for the treatment of depression with anxiety. Psychopharmacologia 1971;19:153-162.</t>
  </si>
  <si>
    <t>Liu 2015</t>
  </si>
  <si>
    <t>Non-English language paper (Chinese)</t>
  </si>
  <si>
    <t>Liu, Y., et al. (2015). "Effect of acupuncture on early onset of SSRIs treating depressive disorder and related indicators of neuroimmunology. [Chinese]." Zhongguo Zhong xi yi jie he za zhi [Chinese journal of integrated traditional and Western medicine] 35(3): 299-303.</t>
  </si>
  <si>
    <t>Lloyd 1981</t>
  </si>
  <si>
    <t>Lloyd1981</t>
  </si>
  <si>
    <t>Lloyd C, Zisook S, Click M, Jaffe KE. Life events and response to antidepressants. Journal Human Stress 1981 March:2-15.</t>
  </si>
  <si>
    <t>Lobello 2010</t>
  </si>
  <si>
    <t xml:space="preserve">Lobello, K., et al. (2010) Patient outcomes with education, drug therapy, and support: a study of venlafaxine ER-treated outpatients with major depressive disorder. Psychopharmacology bulletin 43, 28-44 </t>
  </si>
  <si>
    <t>Loeb 1989</t>
  </si>
  <si>
    <t>Loeb1989</t>
  </si>
  <si>
    <t>Excluded from 2004 GL as 'No interpretable data available; no address for correspondence [Geddes2002]' BUT from abstract looks like there might be extractable data</t>
  </si>
  <si>
    <t>Loeb C, Albano C, Gandolfo C. Fluoxetine versus imipramine. International Clinical Psychopharmacology 1989 Jan;4 Suppl 1:75-9.</t>
  </si>
  <si>
    <t>Loga 1992</t>
  </si>
  <si>
    <t>Loga1992</t>
  </si>
  <si>
    <t>Loga S, Milovanovic D, Eric LJ. A double-blind, parallel-group comparative study of dothiepin and amitriptyline in the treatment of depression in a yugoslavian population. Journal Drug Development 1992;4:213-218.</t>
  </si>
  <si>
    <t>Lonnqvist 1994</t>
  </si>
  <si>
    <t>Lonnqvist1994</t>
  </si>
  <si>
    <t>Excluded from 2004 GL as 'Only 60.76% patients had major depression; 17% diagnosed with dysthymia, 11% with adjustment disorder [Geddes2002*]'</t>
  </si>
  <si>
    <t>Lonnqvist J, Sintonen H, Syvalahti E, Appelberg B, Koskinen T, Mannikko T, Mehtonen OP, Naarala M, Sihvo S, Auvinen J, et al. Antidepressant efficacy and quality of life in depression: a double-blind study with moclobemide and fluoxetine. Acta Psychiatri ca Scandinavica 1994 Jun;89(6):363-9.</t>
  </si>
  <si>
    <t>Loo 1988</t>
  </si>
  <si>
    <t>Loo1988</t>
  </si>
  <si>
    <t>Excluded from 2004 GL as 'All patients were alcoholic with depression or dysthymia'</t>
  </si>
  <si>
    <t>Loo H, Malka R, Defrance R et al. Tianeptine and amitriptyline. Controlled double-blind trial in depressed alcoholic patients. Neuropsychobiology 1988;19:79-85.</t>
  </si>
  <si>
    <t>Loo 2002</t>
  </si>
  <si>
    <t>Loo, H., Hale, A. and D'haenen, H. (2002) Determination of the dose of agomelatine, a melatoninergic agonist and selective 5-HT2c antagonist, in the treatment of major depressive disorder: a placebo-controlled dose range study, International Clinical Psychopharmacology, 17, 239-247</t>
  </si>
  <si>
    <t>Lopez-Ibor 1979</t>
  </si>
  <si>
    <t>Lopez-Ibor1979</t>
  </si>
  <si>
    <t>Lopez-Ibor Alino JJ, Ayuso Gutierrez JL, Montejo Iglesias ML, Ramos JL. Estudio clinico comparativo entre el nomifensin y la amitriptilina en el tratamiento de la depresion endogena. Actas Luso Espanolas de Neurologia, Psiquiatria y Ciencias Afines 1979;VII:123-132.</t>
  </si>
  <si>
    <t>Lorentzen 2013</t>
  </si>
  <si>
    <t>Design: No clear endoint so assessments made at different time points and participants varied in those who had or had not completed at time points, so final assessment at 104 weeks would include endpoint and follow-up data</t>
  </si>
  <si>
    <t>Lorentzen, S., et al. (2013) Comparison of short- and long-term dynamic group psychotherapy: randomised clinical trial. The British journal of psychiatry : the journal of mental science 203, 280-28</t>
  </si>
  <si>
    <t>Lundbeck 1995</t>
  </si>
  <si>
    <t>Lundbeck1995</t>
  </si>
  <si>
    <t>Citalopram A double-blind parallel group comparison with placebo in depressed outpatients. Unpublished/ LUNDBECK 1995.</t>
  </si>
  <si>
    <t>Lundbeck 2006</t>
  </si>
  <si>
    <t>Lundbeck. A double-blind randomised multicentre study to evaluate the safety and efficacy of escitalopram (10 or 20 mg daily) versus paroxetine (20 or 40 mg daily) in the treatment of patients with major depressive disorder (99505). Report date: 3 February 2006. *Baldwin, D. S., Cooper, J. A., Huusom, A. K., &amp; Hindmarch, I. (2006). A double-blind, randomized, parallel-group, flexible-dose study to evaluate the tolerability, efficacy and effects of treatment discontinuation with escitalopram and paroxetine in patients with major depressive disorder. International Clinical Psychopharmacology, 21, 159-169.</t>
  </si>
  <si>
    <t>Lyons 1985</t>
  </si>
  <si>
    <t>Lyons1985</t>
  </si>
  <si>
    <t>Lyons JS, Rosen AJ, Dysken MW. Behavioural effects of tricyclic drugs in depressed inpatients. Journal Consulting Clinical Psychology 1985;53:17-24.</t>
  </si>
  <si>
    <t>Macfarlane 1986</t>
  </si>
  <si>
    <t>Macfarlane1986</t>
  </si>
  <si>
    <t>Excluded from 2004 GL as 'Patients were being treated for rheumatoid arthritis, no diagnosis of depression'</t>
  </si>
  <si>
    <t>Trimipramine</t>
  </si>
  <si>
    <t>Macfarlane JG, Jalali S, Grace EM. Trimipramine in rheumatoid arthritis: a randomized double-blind trial in relieving pain and joint tenderness. Current Medical Research &amp; Opinion 1986;10(2):89-93.</t>
  </si>
  <si>
    <t>Macher 1992</t>
  </si>
  <si>
    <t>Macher1992</t>
  </si>
  <si>
    <t>Amineptine; Moclobemide</t>
  </si>
  <si>
    <t>Intervention: Pharmacological intervention not of interest (amineptine and moclobemide)</t>
  </si>
  <si>
    <t>Macher JP, Mirabaud C. A double-blind comparison of moclobemide and amineptine in the treatment of depressed out-patients. Psychopharmacology 1992;106:Suppl-7.</t>
  </si>
  <si>
    <t>Maes 1996</t>
  </si>
  <si>
    <t>Maes1996</t>
  </si>
  <si>
    <t>Excluded from 2004 GL as 'Dose of trazodone below therapeutic level'</t>
  </si>
  <si>
    <t>Trazodone + pindolol;  Trazodone + fluoxetine</t>
  </si>
  <si>
    <t>Intervention: Pharmacological intervention not of interest (trazodone + pindolol;  trazodone + fluoxetine)</t>
  </si>
  <si>
    <t>Maes M. Efficacy of treatment with trazodone in combination with pindolol or fluoxetine in major depression. Journal of Affective Disorders 41(3):201-10, 16-12-1996.</t>
  </si>
  <si>
    <t>Maes M. Effects of trazodone and fluoxetine in the treatment of major depression: therapeutic pharmacokinetic and pharmacodynamic interactions through formation of meta-chlorophenylpiperazine. Journal of Clinical Psychopharmacology 17(5):358-64, 1997.</t>
  </si>
  <si>
    <t>Mahapatra 1996</t>
  </si>
  <si>
    <t>Mahapatra1996</t>
  </si>
  <si>
    <t>Excluded from 2004 GL as 'Venlafaxine used to represent SSRIs [Geddes2002*]'</t>
  </si>
  <si>
    <t>Dothiepin; Venlafaxine</t>
  </si>
  <si>
    <t>Intervention: Pharmacological intervention not of interest (dothiepin and venlafaxine)</t>
  </si>
  <si>
    <t>Mahapatra, van der Veer JK, Hackett D. A randomized, double blind, parallel group comparison of venlafaxine and dothiepin in geriatric patients with major depression.</t>
  </si>
  <si>
    <t>Mahapatra 1997</t>
  </si>
  <si>
    <t>Mahapatra97</t>
  </si>
  <si>
    <t>Dosulepin/dothiepin; Venlafaxine</t>
  </si>
  <si>
    <t>Intervention: Pharmacological intervention not of interest (dosulepin/dothiepin and venlafaxine)</t>
  </si>
  <si>
    <t>Mahapatra SN, Hackett D. A randomised, double-blind, parallel-group comparison of venlafaxine and dothiepin in geriatric patients with major depression. International Journal of Clinical Practice 1997;51(4):209-213.</t>
  </si>
  <si>
    <t>Maier 1989</t>
  </si>
  <si>
    <t>Maier W, Philipp M, Schlegel S, Heuser I, Wiedemann K, Benkert O. Diagnostic determinants of response to treatment with tricyclic antidepressants: a polydiagnostic approach. Psychiatry Research 1989;30:83-93.</t>
  </si>
  <si>
    <t>Manber 2008</t>
  </si>
  <si>
    <t>Participants had to have insomnia and treatment targeted at insomnia</t>
  </si>
  <si>
    <t>Escitalopram + CBT for insomnia (CBTI); Escitalopram + sleep hygiene</t>
  </si>
  <si>
    <t>Manber, R., Edinger, J.D., Gress, J.L., San Pedro-Salcedo, M.G., Kuo, T.F., Kalista, T. (2008) Cognitive behavioural therapy for insomnia enhances depression outcome in patients with comorbid major depressive disorder and insomnia. Sleep, 31 (4), 489-495.</t>
  </si>
  <si>
    <t>Manber 2015</t>
  </si>
  <si>
    <t xml:space="preserve">CBTI </t>
  </si>
  <si>
    <t>Manber, R., et al. (2015). "Effect of CBTI on antidepressant side-effects: A report from the triad study." Sleep 38: A341.</t>
  </si>
  <si>
    <t>Manna 1989</t>
  </si>
  <si>
    <t>Manna1989</t>
  </si>
  <si>
    <t>Excluded from 2004 GL as 'Daily dose of clomipramine (75mg) was less than therapeutic level [Geddes2002*]'</t>
  </si>
  <si>
    <t>Manna V, Martucci N, Agnoli A. Double-blind controlled study on the clinical efficacy and safety of fluoxetine vs clomipramine in the treatment of major depressive disorders. International Clinical Psychopharmacology 1989 Jan;4 Suppl 1:81-8.</t>
  </si>
  <si>
    <t>Manning 2015</t>
  </si>
  <si>
    <t xml:space="preserve">Comparison:  Adults with and without executive complaints </t>
  </si>
  <si>
    <t>Manning, K. J., et al. (2015). "Executive functioning complaints and escitalopram treatment response in late-life depression." American journal of geriatric psychiatry 23(5): 440-445.</t>
  </si>
  <si>
    <t>Mao 2008</t>
  </si>
  <si>
    <t>MAO2008</t>
  </si>
  <si>
    <t>Escitalopram + Pill placebo; Fluoxetine + Pill placebo</t>
  </si>
  <si>
    <t>Intervention: Pharmacological intervention not of interest (SSRI + pill placebo)</t>
  </si>
  <si>
    <t>Mao, P.X., T., Y.L., Jiang, F., Shu, L., Gu, X., Li, M., Qian, M., Ma, C., Mitchell, P.B. &amp; Cai, Z.J. (2008) Esciatlopram in major depressive disorder: a multicentre, randomized, double-blind, fixeddose, parallel trial in a chinese population. Depression and Anxiety, 25, 46-54</t>
  </si>
  <si>
    <t xml:space="preserve">Xian-Janssen Pharmaceutical LTD. A randomised,double-blind, fixed-dose study to compare the efficacy and safety of escitalopram and fluroxine for the treatment of major depressive disorder (ESC- 10123). Report date: 15 September 2004 </t>
  </si>
  <si>
    <t>Marais 1974</t>
  </si>
  <si>
    <t>Marais1974</t>
  </si>
  <si>
    <t>Marais GFT. Clinical evaluation of the antidepressants maprotiline and amitriptyline. A double-blind controlled trial. South African Medical Journal 1974;48:1530-1532.</t>
  </si>
  <si>
    <t>March 1990</t>
  </si>
  <si>
    <t>March1990; MARCH1990</t>
  </si>
  <si>
    <t>Data not extractable</t>
  </si>
  <si>
    <t>March, J. S., Kobak, K. A., Jefferson, J. W., Mazza, J., &amp; Greist, J. H. (1990). A double-blind, placebo-controlled trial of fluvoxamine versus imipramine in outpatients with major depression. Journal of Clinical Psychiatry, 51, 200-202.</t>
  </si>
  <si>
    <t>Mariategui 1978</t>
  </si>
  <si>
    <t>Mariategui1978</t>
  </si>
  <si>
    <t>Excluded from 2004 GL as 'Patients not diagnosed against recognised classification system'</t>
  </si>
  <si>
    <t>Non-English language paper (Spanish)</t>
  </si>
  <si>
    <t>Mariategui J, Chavez H, Olivares A. Lofepramina: estudio clinico comparativo con amitriptilina. Acta Psiquiatrica Psicologica América Latina 1978;24:201-209.</t>
  </si>
  <si>
    <t>Marjerrison 1969</t>
  </si>
  <si>
    <t>Marjerrison1969</t>
  </si>
  <si>
    <t>Marjerrison G, Deza PC, Silzer JCK. Verbal behaviour changes with depression treatment. Canadian Psychiatric Association Journal 1969;14:503-508.</t>
  </si>
  <si>
    <t>Markowitz 1985</t>
  </si>
  <si>
    <t>MARKOWITZ1985</t>
  </si>
  <si>
    <t>Imipramine; Phenelzine; Pill placebo</t>
  </si>
  <si>
    <t>Markowitz, J. S., Rabkin, J. G., McGrath, P. J., Stewart, J., &amp; Quitkin, F. M. (1985). Attrition and its consequences in a clinical trial of placebo, imipramine, and phenelzine. Psychopharmacology Bulletin, 21, 107-109.</t>
  </si>
  <si>
    <t>Marneros1979</t>
  </si>
  <si>
    <t>Marneros A, Philipp M. A double-blind trial with amitriptyline and lofepramine in the treatment of endogenous depression. International Pharmacopsychiatry 1979;14:300-304.</t>
  </si>
  <si>
    <t>Martenyi 2001</t>
  </si>
  <si>
    <t>Martenyi2001</t>
  </si>
  <si>
    <t>Martenyi F. Gender differences in the efficacy of fluoxetine and maprotiline in depressed patients: a double-blind trial of antidepressants with serotonergic or norepinephrinergic reuptake inhibition profile. European Neuropsychopharmacology 11(3):227-32, 2001.</t>
  </si>
  <si>
    <t>Martin 1963</t>
  </si>
  <si>
    <t>Martin1963</t>
  </si>
  <si>
    <t>Martin ME. A comparative trial of Imipramine and Phenelzine in the treatment of depression. British Journal of Psychiatry Vol 109, pp 279-285, 1963.</t>
  </si>
  <si>
    <t>Martinez 2012</t>
  </si>
  <si>
    <t>Duloxetine; Generic SSRI</t>
  </si>
  <si>
    <t>Intervention: Pharmacological intervention not of interest (duloxetine; any SSRI)</t>
  </si>
  <si>
    <t>Martinez JM, Katon W, Greist JH, Kroenke K, Thase ME, Meyers AL, Edwards SE, Marangell LB, Shoemaker S, Swindle R. A pragmatic 12-week, randomized trial of duloxetine versus generic selective serotonin-reuptake inhibitors in the treatment of adult outpatients in a moderate-to-severe depressive episode. International clinical psychopharmacology. 2012 Jan 1;27(1):17-26.</t>
  </si>
  <si>
    <t>Martinotti 2012</t>
  </si>
  <si>
    <t>Martinotti G; Sepede G; Gambi F; Di Iorio G; De Berardis D; Di Nicola M; Onofrj M; Janiri L; Di Giannantonio M. Agomelatine versus venlafaxine XR in the treatment of anhedonia in major depressive disorder: A pilot study. Journal of clinical psychopharmacology. 2012;32:487-91</t>
  </si>
  <si>
    <t>Martinsen 1985</t>
  </si>
  <si>
    <t>Exercise; Attention placebo</t>
  </si>
  <si>
    <t xml:space="preserve">Martinsen EW, Medhus A, Sandvik L. Effects of aerobic exercise on depression: a controlled study. British Medical Journal 1985;291(6488):109. </t>
  </si>
  <si>
    <t>Martiny 2015</t>
  </si>
  <si>
    <t>Duloxetine; Chronotherapeutic intervention (wake group); Exercise</t>
  </si>
  <si>
    <t>Martiny, K., et al. (2015). "Maintained superiority of chronotherapeutics vs. exercise in a 20-week randomized follow-up trial in major depression." Acta psychiatrica Scandinavica 131(6): 446-457.</t>
  </si>
  <si>
    <t>Marttila 1995</t>
  </si>
  <si>
    <t>Marttila1995</t>
  </si>
  <si>
    <t>Doxepin; Mirtazapine</t>
  </si>
  <si>
    <t>Marttila M. A double-blind study comparing the efficacy and tolerability of mirtazapine and doxepin in patients with major depression. European Neuropsychopharmacology 1995;5(4):441-446.</t>
  </si>
  <si>
    <t>Masco 1985</t>
  </si>
  <si>
    <t>Masco1985</t>
  </si>
  <si>
    <t>Included in Beasley1993</t>
  </si>
  <si>
    <t>Masco HL, Sheetz MS. Double-blind comparison of fluoxetine and amitryptyline in the treatment of major depressive illness. ADV THER 1985;2(6):275-284.</t>
  </si>
  <si>
    <t>Massana 1999</t>
  </si>
  <si>
    <t>Massana1999</t>
  </si>
  <si>
    <t>Fluoxetine; Reboxetine</t>
  </si>
  <si>
    <t>Massana J. Reboxetine: a double-blind comparison with fluoxetine in major depressive disorder. International Clinical Psychopharmacology 14(2):73-80, 1999.</t>
  </si>
  <si>
    <t>McClure 1973</t>
  </si>
  <si>
    <t>McClure1973</t>
  </si>
  <si>
    <t>Clomipramine; Imipramine</t>
  </si>
  <si>
    <t>McClure DJ. Clomipramine HCL: A double-blind study of a new antidepressant drug. Canadian Psychiatric Association Journal 1973;. 18(5):Oct-408.</t>
  </si>
  <si>
    <t>McConaghy 1965</t>
  </si>
  <si>
    <t>McConaghy1965</t>
  </si>
  <si>
    <t>Amitriptyline; Protriptyline</t>
  </si>
  <si>
    <t>McConaghy N, Kingston WR, Stevenson HG, Atkinson I, Cole E, Fennessy LA. A controlled trial comparing amitriptyline and protriptyline in the treatment of out-patient depressives. Medical Journal Australia 1965;ii:403-405.</t>
  </si>
  <si>
    <t>McGrath00</t>
  </si>
  <si>
    <t>Excluded from 2004 GL as 'Atypical depression'</t>
  </si>
  <si>
    <t>McGrath PJ, Stewart JW, Janal MN, Petkova E, Quitkin FM, Klein DF. A placebo-controlled study of fluoxetine versus imipramine in the acute treatment of atypical depression. American Journal of Psychiatry 2000;157(3):344-350. Agosti V, McGrath PJ. Comparison of the effects of fluoxetine, imipramine and placebo on personality in atypical depression. Journal of Affective Disorders 2002;71(1-3):113-120.</t>
  </si>
  <si>
    <t>Any TCA (amitriptyline [&gt;50%] or desipramine); Cognitive therapy</t>
  </si>
  <si>
    <t>McLean 1979</t>
  </si>
  <si>
    <t>Not clear whether drop-outs who were replaced were randomised to interventions</t>
  </si>
  <si>
    <t>Psychotherapy; Behavior therapy; Drug therapy; Relaxation therapy</t>
  </si>
  <si>
    <t>McLean PD, Hakstian AR. Clinical depression: comparative efficacy of outpatient treatments. Journal of Consulting &amp; Clinical Psychology 1979;47(5):818-836.</t>
  </si>
  <si>
    <t>McNair 1984</t>
  </si>
  <si>
    <t>McNair DM, Kahn RJ, Frankenthaler LM, Faldetta LL. Amoxapine and amitriptyline. I. Relative speed of antidepressant action. Psychopharmacology 1984;83(2): 129–33.</t>
  </si>
  <si>
    <t>McPartlin 1998</t>
  </si>
  <si>
    <t>McPartlin98</t>
  </si>
  <si>
    <t>McPartlin GM, Reynolds A, Anderson C, Casoy J. A comparison of once-daily venlafaxine XR and paroxetine in depressed outpatients treated in general practice. Primary Care Psychiatry 1998;4(3):127-132.</t>
  </si>
  <si>
    <t>Mehta 1980</t>
  </si>
  <si>
    <t>Handsearch (Guaiana 2003)</t>
  </si>
  <si>
    <t>Mehta BM, Spear FG, Whittington JR. A double-blind controlled trial of mianserin and amitriptyline in depression. Current medical research and opinion. 1980 Jan 1;7(1):14-22.</t>
  </si>
  <si>
    <t>Mehtonen 2000</t>
  </si>
  <si>
    <t>Mehtonen2000</t>
  </si>
  <si>
    <t>Excluded from 2004 GL as '&lt; 75% of patients were on ≥ 100mg of comparator drug; 64% patients were given 100mg sertraline, 36% were given 50mg'</t>
  </si>
  <si>
    <t>Sertraline; Venlafaxine</t>
  </si>
  <si>
    <t>Mehtonen OP, Sogaard J, Roponen P, Behnke K. Randomized, double-blind comparison of venlafaxine and sertraline in outpatients with major depressive disorder. Venlafaxine 631 Study Group. Journal of Clinical Psychiatry 2000;61(2):95-100.</t>
  </si>
  <si>
    <t>Melo de Paula 1977</t>
  </si>
  <si>
    <t>Melo de Paula</t>
  </si>
  <si>
    <t>Melo de Paula AJ, Heckert U, Abizaid W, Sotto Maior M. Amoxapina e amitriptilina - Um estudio duplo-cego em pacientes deprimidos. Folha Médica 1977;75:165-169.</t>
  </si>
  <si>
    <t>Mendels 1986</t>
  </si>
  <si>
    <t>MENDELS1986</t>
  </si>
  <si>
    <t>Alprazolam; Imipramine; Pill placebo</t>
  </si>
  <si>
    <t>Mendels, J. &amp; Schless, A. P. (1986). Comparative efficacy of alprazolam, imipramine, and placebo administered once a day in treating depressed patients. Journal of Clinical Psychiatry, 47, 357-361.</t>
  </si>
  <si>
    <t>Mendels 1993</t>
  </si>
  <si>
    <t>Mendels1993 (US)</t>
  </si>
  <si>
    <t>Excluded in 2004 GL as 'Not relevant comparison for this review (dosage effects in venlafaxine versus placebo)'</t>
  </si>
  <si>
    <t>Mendels J, Johnston R, Mattes J, Riesenberg R. Efficacy and safety of b.i.d. doses of venlafaxine in a dose-response study. Psychopharmacology Bulletin 1993;29(2):169-174.</t>
  </si>
  <si>
    <t>Mendlewicz 1980</t>
  </si>
  <si>
    <t>Mendlewicz1980</t>
  </si>
  <si>
    <t>Excluded in 2004 GL as 'Included patients with bipolar disorder (25%)'</t>
  </si>
  <si>
    <t>Mendlewicz J, Linkowski P, Rees JA. A double-blind comparison of dothiepin and amitriptyline in patients with primary affective disorder: serum levels and clinical response. British Journal Psychiatry 1980;136:154-160.</t>
  </si>
  <si>
    <t>Mendlewicz 1982</t>
  </si>
  <si>
    <t>Mendlewicz1982</t>
  </si>
  <si>
    <t>Excluded in 2004 GL as 'Patients were treated for 2 weeks only'</t>
  </si>
  <si>
    <t>Mendlewicz J, Pinder RM, Stulemeijer SM, Van Dorth R. Monoamine metabolites in cerebrospinal fluid of depressed patients during treatment with mianserin or amitriptyline. Journal Affective Disorders 1982;4:219-226.</t>
  </si>
  <si>
    <t>Mertens 1988</t>
  </si>
  <si>
    <t>Mertens1988</t>
  </si>
  <si>
    <t>Mertens C, Pintens H. Paroxetine in the treatment of depression. A double-blind multicenter study versus mianserin. Acta Psychiatrica Scandinavica 1988 Jun;77(6):683-8.</t>
  </si>
  <si>
    <t>Metha 1980</t>
  </si>
  <si>
    <t>Metha1980</t>
  </si>
  <si>
    <t>Metha BM, Spear FG, Whittington JR. A double-blind controlled trial of mianserin and amitriptyline in depression. Current Medical Research Opinion 1980;7:14-22.</t>
  </si>
  <si>
    <t>Meyer 2009</t>
  </si>
  <si>
    <t>Self-help (CCBT); Waitlist</t>
  </si>
  <si>
    <t>Meyer, B., et al. (2009) Effectiveness of a novel integrative online treatment for depression (Deprexis): randomized controlled trial. Journal of Medical Internet Research 11,</t>
  </si>
  <si>
    <t>Michelson 1999</t>
  </si>
  <si>
    <t>Michelson1999 (US)</t>
  </si>
  <si>
    <t>Michelson D. Comparing the efficacy and safety of fluoxetine and venlafaxine in outpatient depression. Journal of Clinical Psychiatry 338;60(5):US, www.</t>
  </si>
  <si>
    <t>Milijkovic 1997</t>
  </si>
  <si>
    <t>Milijkovic1997</t>
  </si>
  <si>
    <t>Excluded in 2004 GL as 'Not carried out under double-blind conditions'</t>
  </si>
  <si>
    <t>Fluvoxamine; Fluvoxamine + lithium</t>
  </si>
  <si>
    <t>Milijkovic BR, Pokrajac M, Timotijevic I, Varagic V. The influence of lithium on fluvoxamine therapeutic efficacy and pharmacokinetics in depressed patients on combined fluvoxamine-lithium therapy. International Clinical Psychopharmacology 1997;12(4):207-212.</t>
  </si>
  <si>
    <t>Miller1989</t>
  </si>
  <si>
    <t>Miller SM, Naylor GJ, Murtagh M, Winslow G. A double-blind comparison of paroxetine and placebo in the treatment of depressed patients in a psychiatric outpatient clinic. Acta Neurologica Scandinavica 1989;80(350, Suppl):143-144.</t>
  </si>
  <si>
    <t>Mindham 1977</t>
  </si>
  <si>
    <t>Mindham1977</t>
  </si>
  <si>
    <t>Excluded from 2004 GL as 'Method of depression diagnosis not specified'</t>
  </si>
  <si>
    <t>Mindham BA. A comparison of maprotiline (Ludiomil) and amitriptyline. Journal International Medical Research 1977;5(suppl 4):25-33.</t>
  </si>
  <si>
    <t>Mindham 1991</t>
  </si>
  <si>
    <t>MINDHAM1991</t>
  </si>
  <si>
    <t>Dothiepin; Diazepam; Sulpride; Placebo</t>
  </si>
  <si>
    <t>Intervention: Pharmacological intervention not of interest (dothiepin, diazepam and sulpride)</t>
  </si>
  <si>
    <t>Mindham, R. H. S., Jerram, T. C., Cole, H. L., Oswald, A. G., &amp; Khan, S. (1991). A comparison of sulpiride, dothiepin, diazepam and placebo in the treatment of depressed out-patients. Journal of
Psychopharmacology, 5, 259-262.</t>
  </si>
  <si>
    <t>Mohamed 2006</t>
  </si>
  <si>
    <t xml:space="preserve">MOHAMED 2006 </t>
  </si>
  <si>
    <t>Excluded in 2009 GL as 'Not double-blind'</t>
  </si>
  <si>
    <t>Mohamed, S., Osatuke, K., Aslam, M. &amp; Kasckow, J. (2006) Escitalopram for comorbid depression and anxiety in elderly patients: a 12-week, open-label, flexible-dose, pilot trial. American Journal of Geriatric Pharmacotherapy, 4, 201-209</t>
  </si>
  <si>
    <t>Mohr 2001</t>
  </si>
  <si>
    <t>CBT; supportive-expressive group psychotherapy; sertraline</t>
  </si>
  <si>
    <t>Mohr, D. C., Boudewyn, A. C., Goodkin, D. E., Bostrom, A. &amp; Epstein, L. (2001). Comparative outcomes for individual cognitive-behavior therapy, supportive-expressive group psychotherapy, and sertraline for the treatment of depression in multiple sclerosis. J Consult Clin Psychol 69, 942-9.</t>
  </si>
  <si>
    <t>Moises 1981</t>
  </si>
  <si>
    <t>Moises1981</t>
  </si>
  <si>
    <t>Moises HW, Kasper S, Beckmann H. Trazodone and amitriptyline in treatment of depressed inpatients. A double-blind study. Pharmacopsychiatry 1981;14:167-171.</t>
  </si>
  <si>
    <t>Moller 1993</t>
  </si>
  <si>
    <t>Moller1993</t>
  </si>
  <si>
    <t>Moller HJ, Berzewski H, Eckmann F, Gonzalves N, Kissling W, Knorr W, Ressler P, Rudolf GA, Steinmeyer EM, Magyar I, et al. Double-blind multicenter study of paroxetine and amitriptyline in depressed inpatients. Pharmacopsychiatry 1993 May;26(3):75-8.</t>
  </si>
  <si>
    <t>Moller 1995</t>
  </si>
  <si>
    <t>Moller1995</t>
  </si>
  <si>
    <t>Moller HJ, Kasper S, Muller H, Kissling W, Fuger J, Ruhrmann S. A controlled study of the efficacy and safety of mianserin and amitriptyline in depressive inpatients. Pharmacopsychiatry 1995;28:249-252.</t>
  </si>
  <si>
    <t>Molnar 1977</t>
  </si>
  <si>
    <t>Molnar1977</t>
  </si>
  <si>
    <t>Molnar G. Maprotiline - a double-blind study of a new tetracyclic antidepressant in severe depression. Canadian Psychiatric Association Journal 1977;22:19-23.</t>
  </si>
  <si>
    <t>Montbrun 1976</t>
  </si>
  <si>
    <t>Montbrun1976</t>
  </si>
  <si>
    <t>Montbrun F, Obermair W. Doppelblindstudie lofepramin versus amitriptylin. Therapiewoche 1976;26:8722-8726.</t>
  </si>
  <si>
    <t>Monteleone 1994</t>
  </si>
  <si>
    <t>Monteleone1994</t>
  </si>
  <si>
    <t>Monteleone P, Fabrazzo M. Blood levels of mianserin and amitriptyline and clinical response in aged depressed patients. Pharmacopsychiatry 1994;27:238-241.</t>
  </si>
  <si>
    <t>Montgomery 1978</t>
  </si>
  <si>
    <t>Montgomery1978</t>
  </si>
  <si>
    <t>Amitriptyline; Maprotiline; Mianserin</t>
  </si>
  <si>
    <t>Montgomery S, Cronholm B, Asberg M, Montgomery DB. Differential effects on suicidal ideation of mianserin, maprotiline and amitriptyline. British Journal Clinical Pharmacology;5:77s-80s.</t>
  </si>
  <si>
    <t>Montgomery 1980</t>
  </si>
  <si>
    <t>Montgomery80</t>
  </si>
  <si>
    <t>Montgomery SA, McAuley R, Montgomery DB, Dawling S, Braithwaite RA. Pharmacokinetics and efficacy of maprotiline and amitriptyline in endogenous depression: a double-blind controlled trial. Clinical Therapeutics 1980;3:292-310.</t>
  </si>
  <si>
    <t>Montgomery 1992a</t>
  </si>
  <si>
    <t>Mont'mery92A</t>
  </si>
  <si>
    <t>Citalopram arms (20mg); Citalopram (40mg); Pill placebo</t>
  </si>
  <si>
    <t>Montgomery SA, Rasmussen JG, Lyby K, Connor P. Dose response relationship of citalopram 20 mg, citalopram 40 mg and placebo in the treatment of moderate and severe depression. International Clinical Psychopharmacology 1992;6(Suppl 5):65-70.</t>
  </si>
  <si>
    <t>Montgomery 2002</t>
  </si>
  <si>
    <t>Montgomery2002</t>
  </si>
  <si>
    <t>Montgomery SA, Huusom AKT, Bothmer J. Escitalopram is a new and highly efficacious SSRI in the treatment of major depressive disorder. European Neuropsychopharmacology 2002;12(Supplement 3):S254-S255.</t>
  </si>
  <si>
    <t>Escitalopram has faster action and is better tolerated than venlafaxine. Pharmaceutical Journal 2002;269(7220):557.</t>
  </si>
  <si>
    <t>Montgomery SA, Huusom AKT, Bothmer J. Escitalopram: Effective and better tolerated than venlafaxine XR in the treatment of depression. Poster presented at the 44th Annual Meeting of the Scandinavian College of Neuro-Psychopharmacology, 9-12 April 2003, Juan-les-Pins, France Obtained from www lundbeck com/investor/pipeline/clinicaldata 2003.</t>
  </si>
  <si>
    <t>Montgomery SA, Huusom AKT, Bothmer J. Escitalopram is a new and highly efficacious SSRI in the treatment of major depressive disorder. European Neuropsychopharmacology 2002;12(Supplement 3):S254-S255</t>
  </si>
  <si>
    <t>Moon 1989</t>
  </si>
  <si>
    <t>Moon1989</t>
  </si>
  <si>
    <t>Excluded from 2004 GL as 'No interpretable data available [Geddes2002]'</t>
  </si>
  <si>
    <t>Fluvoxamine; Mianserin</t>
  </si>
  <si>
    <t>Intervention: Pharmacological intervention not of interest (fluvoxamine and mianserin)</t>
  </si>
  <si>
    <t>Moon CAL, Jesinger DK. Fluvoxamine versus mianserin: psychomotor performance in depressed patients. J Psychopharmacol 1989;3:psychomotor performance in depressed patients. J Psychopharmacol 1989;3;93p.</t>
  </si>
  <si>
    <t>Moon 1991</t>
  </si>
  <si>
    <t>Moon1991</t>
  </si>
  <si>
    <t>Moon CA, Jesinger DK. The effects of psychomotor performance of fluvoxamine versus mianserin in depressed patients in general practice. British Journal of Clinical Practice 1991;45(4):259-262.</t>
  </si>
  <si>
    <t>Moon 1993</t>
  </si>
  <si>
    <t>Moon1993</t>
  </si>
  <si>
    <t>Excluded from 2004 GL as 'Abstract only; unable to obtain full publication'</t>
  </si>
  <si>
    <t>Moon CAL, Jago W, Pownall R, Welch CP. Effects of dothiepin and fluoxetine on sleep and morning psychomotor function in depressed patients. European Neuropsychopharmacology 1993;3(3):353.</t>
  </si>
  <si>
    <t>Moon 1994</t>
  </si>
  <si>
    <t>Moon1994</t>
  </si>
  <si>
    <t>Excluded from 2004 GL as '75% of patients were receiving an inadequate dose of sertraline, 79% were receiving an inadequate dose of clomipramine
[Geddes2002*]'</t>
  </si>
  <si>
    <t>Clomipramine; Sertraline</t>
  </si>
  <si>
    <t>Moon CAL, Jago LW, Wood K, Doogan DP. A double-blind comparison of sertraline and clomipramine in the treatment of major depressive disorder and associated anxiety in general practice. J PSYCHOPHARMACOL, 1994;8(3):171-176.</t>
  </si>
  <si>
    <t>Moon 1996</t>
  </si>
  <si>
    <t>Moon1996</t>
  </si>
  <si>
    <t>Lofepramine; Paroxetine</t>
  </si>
  <si>
    <t>Moon CA, Vince M. Treatment of major depression in general practice: a double-blind comparison of paroxetine and lofepramine. British Journal of Clinical Practice 1996;50(5):240-244.</t>
  </si>
  <si>
    <t>Morakinyo 1970</t>
  </si>
  <si>
    <t>Morakinyo1970</t>
  </si>
  <si>
    <t>Amytriptyline; Chlordiazepoxide</t>
  </si>
  <si>
    <t>Morakinyo VO. Amytriptyline and chlordiazepoxide (Limbitrol) in depressive states in nigeriansa double-blind study. African Journal of Medical Sciences 1970;1(4):409-414.</t>
  </si>
  <si>
    <t>Morgan 2012</t>
  </si>
  <si>
    <t>Self-help; Placebo (psych)</t>
  </si>
  <si>
    <t xml:space="preserve">Morgan, A. J., et al. (2012) Email-based promotion of self-help for subthreshold depression: Mood Memos randomised controlled trial. British journal of psychiatry 200, 412-418 </t>
  </si>
  <si>
    <t>Morton 1995</t>
  </si>
  <si>
    <t>Morton1995</t>
  </si>
  <si>
    <t>Excluded from 2004 GL as 'Not an RCT (analysis of RCTs already included in this review)')</t>
  </si>
  <si>
    <t>Morton WA, Sonne SC, Verga MA. Venlafaxine: a structurally unique and novel antidepressant. [Review] [33 refs]. Annals of Pharmacotherapy 1995;29(4):387-395.</t>
  </si>
  <si>
    <t>Moyes 1980</t>
  </si>
  <si>
    <t>Moyes1980</t>
  </si>
  <si>
    <t>Moyes ICA, Ray RL, Moyes RB. Plasma levels and clinical improvement - a comparative study of clomipramine and amitriptyline in depression. Postgraduate Medical Journal 1980;56(suppl 1):127-129.</t>
  </si>
  <si>
    <t>Mueller 1998</t>
  </si>
  <si>
    <t>Mueller1998</t>
  </si>
  <si>
    <t>Excluded from 2004 GL as 'Not an RCT')</t>
  </si>
  <si>
    <t>St John's wort</t>
  </si>
  <si>
    <t>Mueller BM. St. John's wort for depressive disorders: Results of an outpatient study with the hypericum preparation HYP 811. Advances in Therapy 1998;15(2):109-116.</t>
  </si>
  <si>
    <t>Mukhtar 2011</t>
  </si>
  <si>
    <t>Muktar 2011</t>
  </si>
  <si>
    <t>Group CBT; TAU</t>
  </si>
  <si>
    <t>Design: Not an RCT (odd-even numbering was used to allocate patients to study groups)</t>
  </si>
  <si>
    <t xml:space="preserve">Mukhtar, F., et al. (2011) Effectiveness of group cognitive behaviour therapy augmentation in reducing negative cognitions in the treatment of depression in Malaysia. ASEAN Journal of Psychiatry 12, 50-65 </t>
  </si>
  <si>
    <t>Muller-Oerling 1979</t>
  </si>
  <si>
    <t>Muller-Oerling</t>
  </si>
  <si>
    <t>Muller-Oerlinghausen B, Ruther E, Adam HK et al. Clinical profile and serum concentration of viloxazine as compared to amitriptyline. Pharmakopsychiatry, 12, 321-337 1979;12:321-337.</t>
  </si>
  <si>
    <t>Mullin 1988</t>
  </si>
  <si>
    <t>Mullin1988</t>
  </si>
  <si>
    <t>Dosulepin/dothiepin; Fluvoxamine</t>
  </si>
  <si>
    <t>Intervention: Pharmacological intervention not of interest (dosulepin/dothiepin and fluvoxamine)</t>
  </si>
  <si>
    <t>Mullin JM, Pandita-Gunawardena VR, Whitehead AM. A double-blind comparison of fluvoxamine and dothiepin in the treatment of major affective disorder. British Journal of Clinical Practice 1988;42(2):51-5.</t>
  </si>
  <si>
    <t>Murasaki 1997</t>
  </si>
  <si>
    <t>Murasaki1997</t>
  </si>
  <si>
    <t>Excluded in 2004 GL as 'Unable to assess eligibility of trial - published in Japanese [Barbui2002]'</t>
  </si>
  <si>
    <t>Imipramine; Sertraline</t>
  </si>
  <si>
    <t>Murasaki M, Kamijima K, Yamashita I, Mita T, Yamauchi T, Asai M, Toru M, Tamura A, Ushijima S, Nakajima T, Saito M, Kudo Y, Watanabe S, Tashiro N, Kurihara M, Miura S. Clinical evaluation of sertraline hydrochloride, a selective serotonin reuptake inhibitor for depression and depressive state-A double-blind study compared with imipramine hydrochloride. [Japanese]. Japanese Journal of Neuropsychopharmacology 1997;19(6):505-527.</t>
  </si>
  <si>
    <t>Murphy 1976</t>
  </si>
  <si>
    <t>Murphy1976</t>
  </si>
  <si>
    <t>Imipramine; Mianserin</t>
  </si>
  <si>
    <t>Murphy JE, Donald JF, Molla AL. Mianserin in the treatment of depression in general practice. Practitioner 1976;217(1297):135-138.</t>
  </si>
  <si>
    <t>Murphy JE. Mianserin in the treatment of depressive illness and anxiety states in general practice. British Journal of Clinical Pharmacology 1978;5:Suppl-85S.</t>
  </si>
  <si>
    <t>Murphy 1977</t>
  </si>
  <si>
    <t>Murphy1977</t>
  </si>
  <si>
    <t>Clomipramine; Desipramine; Clomipramine + desipramine</t>
  </si>
  <si>
    <t>Intervention: Pharmacological intervention not of interest (clomipramine and desipramine)</t>
  </si>
  <si>
    <t>Murphy JE. A comparative trial of Anafranil, Pertofran and an Anafranil/Pertofran combination. Journal of International Medical Research 5(1 Suppl):16-23, 1977.</t>
  </si>
  <si>
    <t>Murphy 1978a</t>
  </si>
  <si>
    <t>Murphy1978</t>
  </si>
  <si>
    <t>Murphy JE, Bridgman KM. A comparative clinical trial of mianserin (Norval) and amitriptyline in the treatment of depression in general practice. Journal International Medical Research 1978;6:199-206.</t>
  </si>
  <si>
    <t>Murphy 1980</t>
  </si>
  <si>
    <t>Murphy1980</t>
  </si>
  <si>
    <t>Amitriptyline; Doxepin; Trazodone</t>
  </si>
  <si>
    <t>Murphy JE, Ankier SI. An evaluation of trazodone in the treatment of depression. Neuropharmacology, 19, 1217-1218 1980;19:1217-1218.</t>
  </si>
  <si>
    <t>Mutrie 1988</t>
  </si>
  <si>
    <t xml:space="preserve">Mutrie N. Exercise as a treatment for moderate depression in the UK National Health Service [abstract]. Proceedings of Sport, Health Psychology and Exercise Symposium, Sports Council and Health Education Authority, London 1988:96-105. </t>
  </si>
  <si>
    <t>Mynors-Wallis 1997</t>
  </si>
  <si>
    <t>MYNORSWALLIS1997</t>
  </si>
  <si>
    <t>Design: secondary analysis of data already included (Mynors-Wallis 1995) to determine predictors of treatment response</t>
  </si>
  <si>
    <t>Mynors-Wallis, L. &amp; Gath, D. (1997). Predictors of treatment outcome for major depression in primary care. Psychological Medicine, 27, 731-736.</t>
  </si>
  <si>
    <t>Naderi 2015</t>
  </si>
  <si>
    <t>Mindfulness-Based Stress Reduction</t>
  </si>
  <si>
    <t>Non-English language paper (Persian)</t>
  </si>
  <si>
    <t>Naderi, Y., et al. (2015). "Efficacy of Mindfulness-Based Stress Reduction on cognitive emotional regulation strategies in women with major depression disorder. [Persian]." Journal of Mazandaran University of Medical Sciences 24(122): 53-63.</t>
  </si>
  <si>
    <t>Naftulin 1972</t>
  </si>
  <si>
    <t>Naftulin1972</t>
  </si>
  <si>
    <t>Excluded from 2004 GL as 'Study used a combination of amitriptyline and perphenazine'</t>
  </si>
  <si>
    <t>Amitriptyline + pherphenazine; Doxepin</t>
  </si>
  <si>
    <t>Intervention: Pharmacological intervention not of interest (amitriptyline + pherphenazine and doxepin)</t>
  </si>
  <si>
    <t>Naftulin DH, Ware JE. A behavioural and clinical evaluation of two psychotropic agents: doxepin-hydrochloride &amp; pherphenazine-amitriptyline hydrochloride. Psychosomatics 1972;XIII:125-130.</t>
  </si>
  <si>
    <t>Nathan 1990</t>
  </si>
  <si>
    <t>Nathan1990</t>
  </si>
  <si>
    <t>Desipramine; Fluvoxamine</t>
  </si>
  <si>
    <t>Nathan RS, Perel JM, Pollack BG, Kupfer DJ. The role of neuropharmacologic selectivity in antidepressant action: fluvoxamine versus desipramine. J Clin Psychiatry 1990;51:367-72.</t>
  </si>
  <si>
    <t>Nelson 1982</t>
  </si>
  <si>
    <t>Nelson1982</t>
  </si>
  <si>
    <t>No further discontinuation details reported (28 randomised, 25 completed). No continuous data reported by arm</t>
  </si>
  <si>
    <t>Nelson WH, Orr WW, Stevenson JM, Shane SR. Hypothalamic-pituary-adrenal axis activity and tricyclic response in major depression. Archives General Psychiatry 1982;39:1033-1036.</t>
  </si>
  <si>
    <t>Nemeroff 1998</t>
  </si>
  <si>
    <t>014Nemeroff</t>
  </si>
  <si>
    <t>Guideline includes data for only venlafaxine vs fluoxetine - venlafaxine excluded in NMA. Fluoxetine - no relevant comparator such-as placebo included in forest plots even though study characteristics specifies use of placebo</t>
  </si>
  <si>
    <t>Nemeroff CB, Cantillon M. Study 014: A comparison of venlafaxine vs fluoxetine or placebo in depressed outpatients (P.03.047). 1998.</t>
  </si>
  <si>
    <t>New 1999</t>
  </si>
  <si>
    <t>New1999</t>
  </si>
  <si>
    <t>Excluded from 2004 GL as 'No extractable data'</t>
  </si>
  <si>
    <t>New AS, Woo-Ming A, Mitropoulou V, Silverman J, Reynolds D, Schopick F, Trestman RL, Siever LJ. Serotonin and the prediction of response time to fluoxetine in patients with mild depression. Psychiatry Research 8-11-1999;88(2):89-93.</t>
  </si>
  <si>
    <t>Newburn 1990</t>
  </si>
  <si>
    <t>Newburn1990</t>
  </si>
  <si>
    <t>Newburn GM, Fraser AR, Menkes DB, Mullen PE. A double blind trial of moclobemide versus amitriptyline in the treatment of depressive disorders.Aus. &amp; N.Z. J.Psych. 1990;24(4):475-9</t>
  </si>
  <si>
    <t>Nielsen 1991</t>
  </si>
  <si>
    <t>Nielsen1991</t>
  </si>
  <si>
    <t>Imipramine; Paroxetine</t>
  </si>
  <si>
    <t>Nielsen OA, Morsing I, Petersen JS, Larsen T, Moller SE, Manniche PM, Skausig OB. Paroxetine and imipramine treatment of depressive patients in a controlled multicentre study with plasma amino acid measurements. Acta Psychiatrica Scandinavica 1991 Sep;84(3):233-41.</t>
  </si>
  <si>
    <t>Nielsen1993</t>
  </si>
  <si>
    <t>Excluded from 2004 GL as '30% of patients were only receiving 75mg of imipramine [Geddes2002*]' BUT BNF recommends initial dose of imipramine of 75mg</t>
  </si>
  <si>
    <t>Nielsen BM, Behnke K, Arup P, Christiansen PE, Geisler A, Ipsen E, Maach-Moller B, Ohrberg SC. A comparison of fluoxetine and imipramine in the treatment of outpatients with major depressive disorder. Acta Psychiatrica Scandinavica 1993 Apr;87(4):269-72.</t>
  </si>
  <si>
    <t>Nieto 1973</t>
  </si>
  <si>
    <t>Nieto1973</t>
  </si>
  <si>
    <t>Nieto D, Rincon HP. Un nuevo antidepresivo: el C 34,276-Ba o maprotilina, primer timoanaleptico tetraciclico. Prensa Medica Mexicana 1973;(11-12):429-434.</t>
  </si>
  <si>
    <t>Noguera 1991</t>
  </si>
  <si>
    <t>Noguera1991</t>
  </si>
  <si>
    <t>Noguera R, Altuna R, Alvarez E, Ayuso JL, Casais L, Udina C. Fluoxetine vs. clomipramine in depressed patients: a controlled multicentre trial. Journal of Affective Disorders 1991 Jul;22(3):119-24.</t>
  </si>
  <si>
    <t>Nolen 1993b</t>
  </si>
  <si>
    <t>Nolen1993</t>
  </si>
  <si>
    <t>Excluded in 2004 GL as '20% patients diagnosed with bipolar disorder'? (duplicate Nolen1993)</t>
  </si>
  <si>
    <t>lormetazepam and flunitrazepam augmentation of maprotiline and nortriptyline</t>
  </si>
  <si>
    <t>Intervention: Pharmacological intervention not of interest (lormetazepam and flunitrazepam augmentation of maprotiline and nortriptyline)</t>
  </si>
  <si>
    <t>Nolen WA, Haffmans PM, Bouvy PF, Duivenvoorden HJ. Hypnotics as concurrent medication in depression. A placebo-controlled, double-blind comparison of flunitrazepam and lormetazepam in patients with major depression, treated with a (tri)cyclic antidepressant. Journal of Affective Disorders 1993;28(3):179-188.</t>
  </si>
  <si>
    <t>Norman 1985</t>
  </si>
  <si>
    <t>Norman1985</t>
  </si>
  <si>
    <t>Excluded from 2004 GL as 'Inadequate randomisation process; inadequate diagnosis of depression'</t>
  </si>
  <si>
    <t>Amitriptyline; 'New reversible MAO A inhibitor R011-1163'</t>
  </si>
  <si>
    <t>Norman TR, Ames D, Burrows GD, Davies B. A controlled study of a specific MAO A reversible Inhibitor (R011-1163) &amp; amitriptyline in depressive illness.J.Aff.Dis.1985;8(1):29-35</t>
  </si>
  <si>
    <t>Norton 1984</t>
  </si>
  <si>
    <t>Norton1984</t>
  </si>
  <si>
    <t>Norton KRW, Sireling LI, Bhat AV, Rao B, Paykel ES. A double blind comparison of fluvoxamine, imipramine and placebo in depressed patients. J Affect Disord 1984;7:297-308.</t>
  </si>
  <si>
    <t>Nugent 1979</t>
  </si>
  <si>
    <t>Nugent1979</t>
  </si>
  <si>
    <t>Nugent D. A double-blind study of viloxazine and amitriptyline in depressed geriatric patients. Clinical Trials Journal 1979;16:13-17.</t>
  </si>
  <si>
    <t>Oakes 2012</t>
  </si>
  <si>
    <t xml:space="preserve">Patel, D. M., et al. (2011) An open label randomized, comparative, parallel group, multicentric clinical trial to evaluate the safety and efficacy of Duloxetine compared to Venlafaxine in patients with major depression. Pharma Science Monitor: An International Journal of Pharmaceutical Sciences 2, 126-140 </t>
  </si>
  <si>
    <t>O'Flynn 1991</t>
  </si>
  <si>
    <t>O'Flynn1991</t>
  </si>
  <si>
    <t>O'Flynn K. Effect of fluoxetine on noradrenergic mediated growth hormone release: a double blind, placebo-controlled study. Biological Psychiatry 30(4):377-82, 15-8-1991.</t>
  </si>
  <si>
    <t>Ohrberg 1992</t>
  </si>
  <si>
    <t>Ohrberg1992</t>
  </si>
  <si>
    <t>Ohrberg S, Christiansen PE, Severin B, Calberg H, Nilakantan B, Borup A, Sogaard J, Larsen SB, Loldrup D, Bahr B, et al. Paroxetine and imipramine in the treatment of depressive patients in psychiatric practice. Acta Psychiatrica Scandinavica 1992 Dec;86(6):437-44</t>
  </si>
  <si>
    <t>Okasha 1976</t>
  </si>
  <si>
    <t>Okasha1976</t>
  </si>
  <si>
    <t>Imipramine; Maprotiline</t>
  </si>
  <si>
    <t>Okasha A, Sadek A. A controlled, double-blind clinical trial between maprotiline and imipramine in depressive illness. Journal Egyptian Medical Association 1976;59:557-562.</t>
  </si>
  <si>
    <t>Olie 2007</t>
  </si>
  <si>
    <r>
      <t xml:space="preserve">Olié JP, Kasper S. Efficacy of agomelatine, a </t>
    </r>
    <r>
      <rPr>
        <b/>
        <sz val="11"/>
        <color theme="1"/>
        <rFont val="Calibri"/>
        <family val="2"/>
        <scheme val="minor"/>
      </rPr>
      <t>MT1/MT2 receptor agonist with 5-HT2C antagonistic properties, in major depressive disorder</t>
    </r>
    <r>
      <rPr>
        <sz val="11"/>
        <color theme="1"/>
        <rFont val="Calibri"/>
        <family val="2"/>
        <scheme val="minor"/>
      </rPr>
      <t>. Int J Neuropsychopharmacol. 2007 Oct;10(5):661-73.</t>
    </r>
  </si>
  <si>
    <t>Omidi 2013</t>
  </si>
  <si>
    <t>Omidi A, Mohammadkhani P, Mohammadi A, F. Z. Comparing mindfulness based cognitive therapy and traditional cognitive behavior therapy with treatments as usual on reduction of major depressive disorder symptoms. Iranian Red Crescent Medical Journal. 2013;15:142-6.</t>
  </si>
  <si>
    <t>Orsel 1995</t>
  </si>
  <si>
    <t>Orsel1995</t>
  </si>
  <si>
    <t>Excluded from 2004 GL as 'Not a double blind RCT'</t>
  </si>
  <si>
    <t>Moclobemide; Sertraline</t>
  </si>
  <si>
    <t>Orsel DS, Turkcapar MH, Ozturk Kilic EZ, Demirergi N, Akdemir A, Sirin A, Ozbay MH. Moclobemide and sertraline in the treatment of depressive disorders: a comparative study. Acta Psychiatrica Belgica 1995;95(3):139-151.</t>
  </si>
  <si>
    <t>Ose 1992</t>
  </si>
  <si>
    <t>Ose1992</t>
  </si>
  <si>
    <t>Ose E, Holm P. Moclobemide and placebo in mild major depression: a double-blind randomized trial. Psychopharmacology 1992;106:Suppl-5.</t>
  </si>
  <si>
    <t>Osterheider 1992</t>
  </si>
  <si>
    <t>Osterheider1992</t>
  </si>
  <si>
    <t>Excluded in 2004 GL as 'Inadequate diagnosis of depression (abstract only no full publication)'</t>
  </si>
  <si>
    <t>Osterheider M. Behandlung depressiver Syndrome mit Hypericum (Johanniskraut) - Eine placebokontrollierte Doppelblindstudie. Fortschritte der Neurologie-Psychiatrie Vol 60, pp 210-1, 1992.</t>
  </si>
  <si>
    <t>Ottevanger 1995</t>
  </si>
  <si>
    <t>Ottevanger95</t>
  </si>
  <si>
    <t>Ottevanger EA. Fluvoxamine and clomipramine in depressed hospitalised patients: results from a randomised, double-blind study. Encephale 1995 Jul-Aug;21(4):317-21.</t>
  </si>
  <si>
    <t>Owens 2008</t>
  </si>
  <si>
    <t xml:space="preserve">Owens MJ, Krulewicz S, Simon JS, Sheehan DV, Thase ME, Carpenter DJ, et al. Estimates of serotonin and norepinephrine transporter inhibition in depressed patients treated with paroxetine or venlafaxine. Neuropsychopharmacology 2008;33:3201-12. </t>
  </si>
  <si>
    <t>Pakesch 1991</t>
  </si>
  <si>
    <t>Pakesch1991</t>
  </si>
  <si>
    <t>Pakesch G, Dossenbach M. depressive syndrome in a clinical trial with private practitioners]. [German] OT - Wirkung und Sicherheit von Fluoxetin versus Clomipramin bei ambulanten Patienten mit einem depressiven Syndrom in einer klinischen Prufung bei niedergelassenen Arzten. Wiener Klinische Wochenschrift 1991;103(6):176-82.</t>
  </si>
  <si>
    <t>Pancheri 1994</t>
  </si>
  <si>
    <t>Pancheri1994</t>
  </si>
  <si>
    <t>Excluded from 2004 GL as '20% patients were diagnosed with bipolar disorder'</t>
  </si>
  <si>
    <t>Pancheri P. Effects of moclobemide on depressive symptoms and cognitive performance in a geriatric population:a controlled comparative study vs imipramine.Clin.Neuropharm.17,S1,S58-73,1994</t>
  </si>
  <si>
    <t>Pande 1996</t>
  </si>
  <si>
    <t>Pande1996</t>
  </si>
  <si>
    <t>Fluoxetine; Phenelzine</t>
  </si>
  <si>
    <t>Pande AC, Birkett M, Fechner-Bates S, Haskett RF, Greden JF. Fluoxetine versus phenelzine in atypical depression. Biological Psychiatry 15-11-1996;40(10):1017-1020.</t>
  </si>
  <si>
    <t>Pande 1999</t>
  </si>
  <si>
    <t>Pande1999</t>
  </si>
  <si>
    <t>Excluded from 2004 GL as 'Unable to establish number of patients randomised to each group'</t>
  </si>
  <si>
    <t>Igmesine</t>
  </si>
  <si>
    <t>Intervention: Pharmacological intervention not of interest (igmesine)</t>
  </si>
  <si>
    <t>Pande AC GJ. A placebo-controlled trial of igmesine in the treatment of major depression. Journal of the European College of Neuropsychopharmacology 9(Supplement 5):S138, 1999.</t>
  </si>
  <si>
    <t>PASSMORE 2006</t>
  </si>
  <si>
    <t>Passmore, T. &amp; Lane, S. (2006) Exercise as treatment for depression: a therapeutic recreation intervention. American Journal of Recreation Therapy, 5, 31-41.</t>
  </si>
  <si>
    <t>Patel 2011</t>
  </si>
  <si>
    <t xml:space="preserve">Rapaport, M. H., et al. (2009) Low doses of controlled-release paroxetine in the treatment of late-life depression: a randomized, placebo-controlled trial. Journal of Clinical Psychiatry 70, 46-57 </t>
  </si>
  <si>
    <t>Paykel 1988</t>
  </si>
  <si>
    <t>Amitriptyline; pill placebo</t>
  </si>
  <si>
    <t>Paykel ES, Hollyman JA, Freeling P, Sedgwick P. Predictors of therapeutic benefit from amitriptyline in mild depression: a general practice placebo-controlled trial. Journal of affective disorders. 1988 Feb 29;14(1):83-95.</t>
  </si>
  <si>
    <t>Pecknold 1976</t>
  </si>
  <si>
    <t>PECKNOLD1976B</t>
  </si>
  <si>
    <t>Pecknold, J. C., Amin, M. M., Ban, T. A., &amp; Orbach, L. (1976). Proceedings: Systematic clinical studies with clomipramine in depressed psychiatric patients--II. Report on a placebo-controlled
clinical trial. Psychopharmacology Bulletin, 12, 24-25.</t>
  </si>
  <si>
    <t>Peet 1977</t>
  </si>
  <si>
    <t>Peet1977</t>
  </si>
  <si>
    <t>Peet M, Tienari P, Jaskari MO. A comparison of the cardiac effects of mianserin and amitrptyline in man. Pharmakopsychiatry 1977;10:309-312.</t>
  </si>
  <si>
    <t>Pelicier 1993</t>
  </si>
  <si>
    <t>Pelicier1993</t>
  </si>
  <si>
    <t>Pelicier Y, Schaeffer P. [Multicenter double-blind study comparing the efficacy and tolerance of paroxetine and clomipramine in reactive depression in the elderly patient]. [French] OT - Etude multicentrique en double aveugle comparant l'efficacite et l a tolerance de la paroxetine et de la clomipramine dans la depression reactionnelle du sujet age. Encephale 1993 May-Jun;19(3):257-61.</t>
  </si>
  <si>
    <t>Perahia 2006</t>
  </si>
  <si>
    <t>PERAHIA2006B</t>
  </si>
  <si>
    <t>Perahia, D. G., Wang, F., Mallinckrodt, C. H., Walker, D. J., &amp; Detke, M. J. (2006). Duloxetine in the treatment of major depressive disorder: a placebo- and paroxetine-controlled trial. European Psychiatry: the Journal of the Association of European Psychiatrists, 21, 367-378.</t>
  </si>
  <si>
    <t>Perez 1990</t>
  </si>
  <si>
    <t>Perez1990</t>
  </si>
  <si>
    <t>Perez A, Ashford JJ. A double-blind, randomized comparison of fluvoxamine with mianserin in depressive illness. Current Medical Research &amp; Opinion 1990;12(4):234-41.</t>
  </si>
  <si>
    <t>Perez 1997</t>
  </si>
  <si>
    <t>Perez1997</t>
  </si>
  <si>
    <t>Fluoxetine + pindolol; Fluoxetine + placebo</t>
  </si>
  <si>
    <t>Intervention: Pharmacological intervention not of interest (fluoxetine + pindolol)</t>
  </si>
  <si>
    <t>Perez V. Randomised, double-blind, placebo-controlled trial of pindolol in combination with fluoxetine antidepressant treatment. Lancet 349(9065):1594-1597, 1997.</t>
  </si>
  <si>
    <t>Perez V. Augmentation of fluoxetine's antidepressant action by pindolol: analysis of clinical, pharmacokinetic, and methodologic factors. Journal of Clinical Psychopharmacology 21(1):36-45, 2001.</t>
  </si>
  <si>
    <t>Sacristan JA, Gilaberte I, Boto B, Buesching DP, Obenchain RL, Demitrack M, Perez S, V, Alvarez E, Artigas F. Cost-effectiveness of fluoxetine plus pindolol in patients with major depressive disorder: results from a randomized, double-blind clinical trial. International Clinical Psychopharmacology 2000;15(2):107-113.</t>
  </si>
  <si>
    <t>Perroud 2009</t>
  </si>
  <si>
    <t>Nortriptyline and not older population</t>
  </si>
  <si>
    <t>Escitalopram; Nortriptyline</t>
  </si>
  <si>
    <t xml:space="preserve">Perroud, N., et al. (2009) Suicidal ideation during treatment of depression with escitalopram and nortriptyline in Genome-Base therapeutic Drugs for Depression (GENDEP): a clinical trial [ISRCTN03693000]. BMC medicine 7, 60 </t>
  </si>
  <si>
    <t>Perry 1989</t>
  </si>
  <si>
    <t>Perry1989</t>
  </si>
  <si>
    <t>Excluded in 2004 GL as 'Included in Beasley1991 [Geddes2002]'</t>
  </si>
  <si>
    <t>Perry PJ, Garvey MJ, Kelly MW, Cook BL, Dunner FJ, Winokur G. A comparative trial of fluoxetine versus trazodone in outpatients with major depression. J Clin Psychiatry 1989;50:290-4.</t>
  </si>
  <si>
    <t>Peselow 1986</t>
  </si>
  <si>
    <t>Peselow1986</t>
  </si>
  <si>
    <t>Reason taken from 2004 GL but checked</t>
  </si>
  <si>
    <t>Sertraline/oxaprotiline; Placebo</t>
  </si>
  <si>
    <t>Paper gives results of 2 trials combined (sertraline vs placebo and oxaprotiline vs placebo) - not possible to separate results by active drug</t>
  </si>
  <si>
    <t>Peselow ED, Lautin A, Wolkin A, Rohrs C, Novatt A, Siekierski J, Rotrosen J. The dexamethasone suppression test and response to placebo. Journal of Clinical Psychopharmacology 1986;6(5):286-291.</t>
  </si>
  <si>
    <t>Peselow 1989b</t>
  </si>
  <si>
    <t>PESELOW1989B</t>
  </si>
  <si>
    <t>Imipramine; Paroxetine; Pill placebo</t>
  </si>
  <si>
    <t>Peselow, E. D., Filippi, A. M., Goodnick, P., Barouche, F., &amp; Fieve, R. R. (1989). The short- and long-term efficacy of paroxetine HCl: A. Data from a 6-week double-blind parallel design trial vs. imipramine and placebo. Psychopharmacology Bulletin, 25, 267-271</t>
  </si>
  <si>
    <t>Peters 1990</t>
  </si>
  <si>
    <t>Peters1990</t>
  </si>
  <si>
    <t>Peters UH, Lenhard P, Metz M. Therapy of depression in the psychiatrist's office - A doubleblind multicenter study. NERVENHEILKUNDE, 1990;9(1):28-31.</t>
  </si>
  <si>
    <t>Petracca 1996</t>
  </si>
  <si>
    <t>Petracca1996</t>
  </si>
  <si>
    <t>Excluded in 2004 GL as 'Patients were diagnosed as having 'probably Alzheimer’s disease'</t>
  </si>
  <si>
    <t>Petracca G, Teson A, Chemerinski E, Leiguarda R, Starkstein SE. A double-blind placebo-controlled study of clomipramine in depressed patients with Alzheimer's disease. Journal of Neuropsychiatry &amp; Clinical Neurosciences 1996;8(3):270-275.</t>
  </si>
  <si>
    <t>Petrie 1982</t>
  </si>
  <si>
    <t>Petrie1982</t>
  </si>
  <si>
    <t>Excluded from 2004 GL as 'Patients not diagnosed against recognised classification system;</t>
  </si>
  <si>
    <t>Petrie WM, Ban TA, Wilson WH, Jamieson RC, Guy W. Viloxazine in the treatment of endogenous depression. A standard (amitriptyline) controlled clinical study. International Pharmacopsychiatry 1982;17:280-286.</t>
  </si>
  <si>
    <t>Pfizer 2004</t>
  </si>
  <si>
    <t xml:space="preserve">Pfizer (2004) A multicenter randomized, double-blind, parallel-group study of sertraline versus venlafaxine XR in the acute treatment of outpatients with major depressive disorder. Pfizer  </t>
  </si>
  <si>
    <t>Phanjoo 1991</t>
  </si>
  <si>
    <t>Phanjoo1991</t>
  </si>
  <si>
    <t>Phanjoo AL, Wonnacott S, Hodgson A. Double-blind comparative multicentre study of fluvoxamine and mianserin in the treatment of major depressive episode in elderly people. Acta Psychiatrica Scandinavica 1991 Jun;83(6):476-9.</t>
  </si>
  <si>
    <t>Philipp 1993</t>
  </si>
  <si>
    <t>Philipp1993</t>
  </si>
  <si>
    <t>Excluded from 2004 GL as 'No mention that allocation to treatment group was randomised'</t>
  </si>
  <si>
    <t>Philipp M. A comparison study of moclobemide and doxepin in major depression with special reference to effects on sexual dysfunction. Int. Clin. Psychopharmacology 7(3-4):149-53, 1993.</t>
  </si>
  <si>
    <t>Philipp 2000</t>
  </si>
  <si>
    <t>Philipp2000a</t>
  </si>
  <si>
    <t>Moclobemide; SSRIs</t>
  </si>
  <si>
    <t>Philipp M, Tiller JWG, Baier D, Kohnen R. Comparison of moclobemide with selective serotonin reuptake inhibitors (SSRIs) on sexual function in depressed adults. European Neuropsychopharmacology 2000;10(5):305-314.</t>
  </si>
  <si>
    <t>Pietrowsky 2012</t>
  </si>
  <si>
    <t>Positive psychology interventions</t>
  </si>
  <si>
    <t xml:space="preserve">Pietrowsky, R. and J. Mikutta (2012) Effects of positive psychology interventions in depressive patients-A randomized control study. Psychology (Savannah, Ga.) 3, 1067-1073 </t>
  </si>
  <si>
    <t>Pinto 2007</t>
  </si>
  <si>
    <t xml:space="preserve">PINTO 2007 </t>
  </si>
  <si>
    <t>Pinto, C., Trivedi, J.K., Vankar, G.K., Sharma, P.S.V.N. &amp; Narasimha, V. (2007) An open-label multicentric study of the tolerability and response to escitalopram treatment in indian patients with major depressive disorder. Journal of the Indian Medical Association, 105, 364-369</t>
  </si>
  <si>
    <t>Pittaway 2010</t>
  </si>
  <si>
    <t>Pittaway 2009</t>
  </si>
  <si>
    <t>CCBT; Self-help</t>
  </si>
  <si>
    <t>Design: Not an RCT (assigned on a simple consecutive numbers basis, i.e. first patient assigned to the group one, second to group two etc.)</t>
  </si>
  <si>
    <t xml:space="preserve">Pittaway, S., et al. (2010) Comparative, clinical feasibility study of three tools for delivery of cognitive behavioural therapy for mild to moderate depression and anxiety provided on a self-help basis. Mental Health in Family Medicine 6, 145-154 </t>
  </si>
  <si>
    <t>Poelinger 1989</t>
  </si>
  <si>
    <t>Poelinger1989</t>
  </si>
  <si>
    <t>Poelinger W, Haber H. Fluoxetine 40 mg vs maprotiline 75 mg in the treatment of out-patients with depressive disorders. International Clinical Psychopharmacology 1989 Jan;4 Suppl 1:47-50.</t>
  </si>
  <si>
    <t>Preskorn 1983</t>
  </si>
  <si>
    <t>Design: not an RCT</t>
  </si>
  <si>
    <t>Preskorn SH. Antidepressant response and plasma concentrations of bupropion. The Journal of clinical psychiatry. 1983 May;44(5 Pt 2):137-9.</t>
  </si>
  <si>
    <t>Proudfoot 2010</t>
  </si>
  <si>
    <t xml:space="preserve">Self-monitoring and self-management programme; Attention control program; Waitlist control </t>
  </si>
  <si>
    <t xml:space="preserve">Proudfoot, J. (2010) Randomised Controlled Trial to evaluate the effect on mental health of a self-monitoring and self-management program delivered by mobile phone and computer for people with mild to moderate depression, anxiety or stress compared against an attention control program, and a waitlist control (ACTRN12610000625077). Australian New Zealand Clinical Trials Registry [www.anzctr.org.au]  </t>
  </si>
  <si>
    <t>Attention placebo was emailed psychoeducation</t>
  </si>
  <si>
    <t>Computerised-CBT (CCBT); Attention placebo; Waitlist</t>
  </si>
  <si>
    <t>Proudfoot, J., et al. (2013) Impact of a mobile phone and web program on symptom and functional outcomes for people with mild-to-moderate depression, anxiety and stress: a randomised controlled trial. BMC psychiatry 13, 312</t>
  </si>
  <si>
    <t>Prusoff 1981</t>
  </si>
  <si>
    <t>Prusoff1981</t>
  </si>
  <si>
    <t>Prusoff B, Weissman MM, Charney J et al. Speed of symptom reduction in depressed outpatients treated with amoxapine and amitriptyline. Current Therapeutic Research 1981;30:843-855.</t>
  </si>
  <si>
    <t>Pugh 1982</t>
  </si>
  <si>
    <t>Pugh1982</t>
  </si>
  <si>
    <t>&gt;50% Drop out (53%); Excluded from 2004 GL as 'Patients not diagnosed against recognised classification system'</t>
  </si>
  <si>
    <t>Pugh R, Bell J, Cooper AJ et al. Does lofepramine have fewer side effects than amitriptyline? Journal Affective Disorders 1982;4:355-363.</t>
  </si>
  <si>
    <t>Puzynski 1994</t>
  </si>
  <si>
    <t>Puzynski1994</t>
  </si>
  <si>
    <t>Excluded from 2004 GL as 'Paper is in Polish unable to assess eligibility'</t>
  </si>
  <si>
    <t>Non-English language paper (Polish)</t>
  </si>
  <si>
    <t>Puzynski S, Rybakowski J, Kocur J, Rydzynski Z, Beresewicz M, Bogdanowicz E, Duszyk S, Gruszczynski W, Kalinowski A, Koszewska I, Pilaczynska E, Swiecicki L. Clinical evaluation of fluoxetine (results of multicenter study). [Polish]. Psychiatria Polska 1994;28(5):593-600.</t>
  </si>
  <si>
    <t>Quadri 1980</t>
  </si>
  <si>
    <t>Quadri1980</t>
  </si>
  <si>
    <t>Excluded from 2004 GL as 'All took amphetamines beforehand'</t>
  </si>
  <si>
    <t>Amitriptyline; Imipramine; d-amphetamine; placebo</t>
  </si>
  <si>
    <t>Intervention: Pharmacological intervention not of interest (d-amphetamine run-in for some participants)</t>
  </si>
  <si>
    <t>Quadri AA, Shalini K, Channabasavanna SM. d-Amphetamine as a predictor for response to imipramine and amitriptyline. Indian Journal Psychiatry 1980;22:182-184.</t>
  </si>
  <si>
    <t>Quandt 1993</t>
  </si>
  <si>
    <t>Quandt1993</t>
  </si>
  <si>
    <t>Excluded from 2004 GL as 'Unable to obtain full trial report'</t>
  </si>
  <si>
    <t>Quandt J. Ambulante Behandlung leichter und mittelschwerer depressiver Verstimmungen. Der Allgemeinarzt Vol 12, pp 297-301, 1993.</t>
  </si>
  <si>
    <t>Quera-Salva 2011</t>
  </si>
  <si>
    <t>Quera-Salva M-A, Hajak G, Philip P, Montplaisir J, Keufer-Le Gall S, Laredo J, et al. Comparison of agomelatine and escitalopram on nighttime sleep and daytime condition and efficacy in major depressive disorder patients. International Clinical Psychopharmacology 2011;26(5):252-62.</t>
  </si>
  <si>
    <t>Querol 1970</t>
  </si>
  <si>
    <t>Querol1970</t>
  </si>
  <si>
    <t>Excluded from 2004 GL as 'Dosage below therapeutic level for amitriptyline and doxepin'</t>
  </si>
  <si>
    <t>Querol M. Estudio doble ciego con antidepresivos. Revista de Neuro-Psiquiatria 1970;XXXIII:251-270.</t>
  </si>
  <si>
    <t>Quitkin 1979</t>
  </si>
  <si>
    <t>Quitkin1979</t>
  </si>
  <si>
    <t>MAOIs</t>
  </si>
  <si>
    <t>Quitkin F. Monoamine oxidase inhibitors. A review of antidepressant effectiveness. Archives of General Psychiatry 36(7):749-60, 1979.</t>
  </si>
  <si>
    <t>Liebowitz MR, Quitkin FM, Stewart JW, McGrath PJ, Harrison W, Rabkin J, Tricamo E, Markowitz JS, Klein DF. Phenelzine v imipramine in atypical depression. A preliminary report. Archives of General Psychiatry 1984;41(7):669-677.</t>
  </si>
  <si>
    <t>Liebowitz MR, Quitkin FM, Stewart JW, McGrath PJ, Harrison WM, Markowitz JS, Rabkin JG, Tricamo E, Goetz DM, Klein DF. Antidepressant specificity in atypical depression. Archives of General Psychiatry 1988;45(2):129-137.</t>
  </si>
  <si>
    <t>McGrath PJ, Stewart JW, Harrison WM, Ocepek-Welikson K, Rabkin JG, Nunes EN, Wager SG, Tricamo E, Quitkin FM, Klein DF. Predictive value of symptoms of atypical depression for differential drug treatment outcome. Journal of Clinical Psychopharmacology 1992;12(3):197-202.</t>
  </si>
  <si>
    <t>McGrath PJ, Stewart JW, Harrison W, Quitkin FM. Treatment of tricyclic refractory depression with a monoamine oxidase inhibitor antidepressant. Psychopharmacology Bulletin 1987;23(1):169-172.</t>
  </si>
  <si>
    <t>McGrath PJ, Stewart JW, Nunes EV, Ocepek-Welikson K, Rabkin JG, Quitkin FM, Klein DF. A double-blind crossover trial of imipramine and phenelzine for outpatients with treatment-refractory depression. American Journal of Psychiatry 1993;150(1):118-123.</t>
  </si>
  <si>
    <t>Quitkin FM, Schwartz D, Liebowitz MR. Atypical depressives: A preliminary report of antidepressant response and sleep patterns. Psychopharmacology Bulletin 1982;18(1):78-80.</t>
  </si>
  <si>
    <t>Quitkin FM, Rabkin JG, Stewart JW, McGrath PJ, Harrison W. Study duration in antidepressant research: advantages of a 12-week trial. Journal of Psychiatric Research 1986;20(3):211-216.</t>
  </si>
  <si>
    <t>Quitkin FM, McGrath PJ, Stewart JW, Harrison W, Wager SG, Nunes E, Rabkin JG, Tricamo E, Markowitz J, Klein DF. Phenelzine and imipramine in mood reactive depressives. Further delineation of the syndrome of atypical depression. Archives of General Psychiatry 1989;46(9):787-793.</t>
  </si>
  <si>
    <t>Quitkin FM, Stewart JW, McGrath PJ, Liebowitz MR, Harrison WM, Tricamo E, Klein DF, Rabkin JG, Markowitz JS, Wager SG. Phenelzine versus imipramine in the treatment of probable atypical depression: defining syndrome boundaries of selective MAOI responders. American Journal of Psychiatry 1988;145(3):306-311.</t>
  </si>
  <si>
    <t>Quitkin,F.M.; Harrison,W.; Stewart,J.W.; McGrath,P.J.; Tricamo,E.; Ocepek-Welikson,K.; Rabkin,J.G.; Wager,S.G.; Nunes,E.; Klein,D.F. Response to phenelzine and imipramine in placebo nonresponders with atypical depression. A new application of the crossover design. Archives of General Psychiatry. 1991;48(4):319-.</t>
  </si>
  <si>
    <t>Quitkin FM, Stewart JW, McGrath PJ, Tricamo E, Rabkin JG, Ocepek-Welikson K, Nunes E, Harrison W, Klein DF. Columbia atypical depression. A subgroup of depressives with better response to MAOI than to tricyclic antidepressants or placebo. British Journal of Psychiatry - Supplementum 1993;(21):30-34.</t>
  </si>
  <si>
    <t>Quitkin FM, Stewart JW, McGrath PJ, Nunes E, Ocepek-Welikson K, Tricamo E, Rabkin JG, Klein DF. Further evidence that a placebo response to antidepressants can be identified. American Journal of Psychiatry 1993;150(4):566-570.</t>
  </si>
  <si>
    <t>Quitkin FM, Stewart JW, McGrath PJ, Nunes E, Ocepek-Welikson K, Tricamo E, Rabkin JG, Ross D, Klein DF. Loss of drug effects during continuation therapy. American Journal of Psychiatry 1993;150(4):562-565.</t>
  </si>
  <si>
    <t>Rabkin JG, Markowitz JS, Stewart J, McGrath P, Harrison W, Quitkin FM, Klein DF. How blind is blind? Assessment of patient and doctor medication guesses in a placebo-controlled trial of imipramine and phenelzine. Psychiatry Research 1986;19(1):75-86.</t>
  </si>
  <si>
    <t>Stewart JW, Quitkin FM, Liebowitz MD, McGrath PJ, Harrison WM, Klein DF. Efficacy of desipramine in depressed outpatients. Archives of General Psychiatry 1983;40:202-207. Stewart JW, Quitkin FM, McGrath PJ, Rabkin JG, Markowitz JS, Tricamo E, Klein DF. Social functioning in chronic depression: effect of 6 weeks of antidepressant treatment. Psychiatry Research 1988;25(2):213-222.</t>
  </si>
  <si>
    <t>Stewart JW, Harrison W, Cooper TB, Quitkin FM. Tyramine sulfate excretion may be a better predictor of antidepressant response than monoamine oxidase activity. Psychiatry Research 1988;25(2):195-201.</t>
  </si>
  <si>
    <t>Stewart JW, Halbreich U. Plasma melatonin levels in depressed patients before and after treatment with antidepressant medication. Biological Psychiatry 1989;25(1):33-38.</t>
  </si>
  <si>
    <t>Stewart JW, McGrath PJ, Quitkin FM. Can mildly depressed outpatients with atypical depression benefit from antidepressants? American Journal of Psychiatry 1992;149(5):615-619.</t>
  </si>
  <si>
    <t>Stewart JW, McGrath PJ, Quitkin FM, Rabkin JG, Harrison W, Wager S, Nunes E, Ocepek-Welikson K, Tricamo E. Chronic depression: response to placebo, imipramine, and phenelzine. Journal of Clinical Psychopharmacology 1993;13(6):391-396.</t>
  </si>
  <si>
    <t>Stewart JW, McGrath PJ, Quitkin FM, Harrison W, Markowitz J, Wager S, Leibowitz MR. Relevance of DMS-III depressive subtype and chronicity of antidepressant efficacy in atypical depression. Differential response to phenelzine, imipramine, and placebo. Archives of General Psychiatry 1989;46(12):1080-1087.</t>
  </si>
  <si>
    <t>Quitkin 1990</t>
  </si>
  <si>
    <t>Quitkin1990</t>
  </si>
  <si>
    <t>Excluded in 2004 GL as 'Atypical depression'</t>
  </si>
  <si>
    <t>Quitkin FM, McGrath PJ, Stewart JW, Harrison W, Tricamo E, Wager SG, Ocepek-Welikson K, Nunes E, Rabkin JG, Klein DF. Atypical depression, panic attacks, and response to imipramine and phenelzine. A replication. Archives of General Psychiatry 1990;47(10):935-941.</t>
  </si>
  <si>
    <t>Donovan SJ, Quitkin FM, Stewart JW, Ocepek-Welikson K, Harrison W, McGrath PJ, Nunes EV, Wager S, Tricamo E. Duration of antidepressant trials: clinical and research implications. Journal of Clinical Psychopharmacology 1994;14(1):64-66.</t>
  </si>
  <si>
    <t>Liebowitz MR, Quitkin FM, Stewart JW, McGrath PJ, Harrison W, Rabkin JG, Tricamo E, Markowitz JS, Klein DF. Psychopharmacologic validation of atypical depression. Journal of Clinical Psychiatry 1984;45(7:Pt 2):t-5.</t>
  </si>
  <si>
    <t>Rabkin 1984</t>
  </si>
  <si>
    <t>Rabkin1984</t>
  </si>
  <si>
    <t>Rabkin JG, McGrath PJ, Quitkin FM et al. Mianserin versus amitriptyline for depression: a double-blind 6-week trial. Neuropsychobiology, 12, 224-228 1984;12:224-228.</t>
  </si>
  <si>
    <t>Radat 1996</t>
  </si>
  <si>
    <t>Radat1996</t>
  </si>
  <si>
    <t>Excluded from 2004 GL as 'Irrelevant comparison for this review (moclobemide 300mg vs moclobemide 450mg vs moclobemide 600mg)'</t>
  </si>
  <si>
    <t>Radat F.Treatment with selective and reversible monoamine oxidase inhibitors in depressed patients:is there a biological effect proportional to the dose?Ann.Med-Psychol.154(3):204-6, 1996</t>
  </si>
  <si>
    <t>Raft 1981</t>
  </si>
  <si>
    <t>Raft1981</t>
  </si>
  <si>
    <t>Raft D. Relationship between response to phenelzine and MAO inhibition in a clinical trial of phenelzine, amitriptyline and placebo. Neuropsychobiology 7(3):122-6, 1981.</t>
  </si>
  <si>
    <t>Rahman 1991</t>
  </si>
  <si>
    <t>Rahman1991</t>
  </si>
  <si>
    <t>Rahman MK, Aktar MJ, Salva NC, Sharma RR, Kellett JM, Ashford JJ. A double blind randomised comparison of fluvoxamine with dothiepin in the treatment of depression in elderly patients Br J Clin Practice 1991;4:255-8.</t>
  </si>
  <si>
    <t>Rampello 1991</t>
  </si>
  <si>
    <t>RAMPELLO1991</t>
  </si>
  <si>
    <t>Amineptine; Clomipramine; Minaprine; Placebo</t>
  </si>
  <si>
    <t>Intervention: Pharmacological intervention not of interest (amineptin, clomipramine and minaprine)</t>
  </si>
  <si>
    <t>Rampello, L., Nicoletti, G., &amp; Raffaele, R. (1991). Dopaminergic hypothesis for retarded depression: a symptom profile for predicting therapeutical responses. Acta Psychiatrica Scandinavica, 84, 552-
554.</t>
  </si>
  <si>
    <t>Rampello 1995</t>
  </si>
  <si>
    <t>Rampello1995</t>
  </si>
  <si>
    <t>Excluded from 2004 GL as 'Bipolar depression formed part of inclusion criteria, numbers not given'</t>
  </si>
  <si>
    <t>Amitriptyline; Amineptine</t>
  </si>
  <si>
    <t>Rampello L, Nicoletti G, Raffaele R, Drago F. Comparative effects of amitriptyline and amineptine in patients affected by anxious depression. Neuropsychobiology 1995;31(3):130-134.</t>
  </si>
  <si>
    <t>Rapaport 2009</t>
  </si>
  <si>
    <t xml:space="preserve">Thase, M. E., et al. (2011) Remission with venlafaxine extended release or selective serotonin reuptake inhibitors in depressed patients: A randomized, open-label study. Primary care companion to the Journal of clinical psychiatry 13, e1-e9 </t>
  </si>
  <si>
    <t>Rappaport 2009</t>
  </si>
  <si>
    <t>Raskin 1972</t>
  </si>
  <si>
    <t>Raskin1972a</t>
  </si>
  <si>
    <t>Excluded from 2004 GL as 'Not randomised and inadequate diagnosis'</t>
  </si>
  <si>
    <t>Diazepam; Phenelzine</t>
  </si>
  <si>
    <t>Intervention: Pharmacological intervention not of interest (diazepam and phenelzine)</t>
  </si>
  <si>
    <t>Raskin A. Adverse reactions to phenelzine: results of a nine-hospital depression study. Journal of Clinical Pharmacology &amp; New Drugs 1972;12(1):22-25.</t>
  </si>
  <si>
    <t>Raskin 2007</t>
  </si>
  <si>
    <t>Raskin, J., Wiltse, C. G., Siegal, A., Sheikh, J., Xu, J., Dinkel, J. J. et al. (2007). Efficacy of duloxetine on cognition, depression, and pain in elderly patients with major depressive disorder: an 8- week, double-blind, placebo-controlled trial. American Journal of Psychiatry, 164, 900-909.</t>
  </si>
  <si>
    <t>Raue 2015</t>
  </si>
  <si>
    <t>Behavioural activation/peer support</t>
  </si>
  <si>
    <t>Raue, P. J., et al. (2015). "Peer to peer behavioral activation for elderly depressed senior center clients." American journal of geriatric psychiatry 23(3 suppl. 1): S165.</t>
  </si>
  <si>
    <t>Rausch 2002</t>
  </si>
  <si>
    <t>Rausch2002</t>
  </si>
  <si>
    <t>Rausch JL, Johnson ME, Fei Y-J, Jun QL, Shendarkar N, Hobby HM, Ganapathy V, Leibach FH. Initial conditions of serotonin transporter kinetics and genotype: Influence on SSRI treatment trial outcome. Biological Psychiatry 01 MAY 2002Vol 51(9) ()(pp 723-732), 2002 2002;(9):723-732.</t>
  </si>
  <si>
    <t>Ravindran 1997</t>
  </si>
  <si>
    <t>Ravindran1997</t>
  </si>
  <si>
    <t>Ravindran AV, Judge R, Hunter BN, Morton NH. A double-blind, multicenter study in primary care comparing paroxetine and clomipramine in patients with depression and associated anxiety. The Journal of clinical psychiatry. 1997 Mar 15;58(3):112-8.</t>
  </si>
  <si>
    <t>Ravindran 1998</t>
  </si>
  <si>
    <t>Ravindran1998 (Can)</t>
  </si>
  <si>
    <t>Excluded in 2004 GL as 'Not relevant comparison for this review (all patients received venlafaxine)'</t>
  </si>
  <si>
    <t>Ravindran AV, Charbonneau Y, Zaharia MD, al Zaid K, Wiens A, Anisman H. Efficacy and tolerability of venlafaxine in the treatment of primary dysthymia. Journal of Psychiatry &amp; Neuroscience 1998;23(5):288-292.</t>
  </si>
  <si>
    <t>Rees 1961</t>
  </si>
  <si>
    <t>Rees1961</t>
  </si>
  <si>
    <t>Intervention: Pharmacological intervention not of interest (phenelzine)</t>
  </si>
  <si>
    <t>Rees LaD. A controlled trial of Phenelzine (Nardil) in the treatment of severe depressive illness. British Journal of Psychiatry Vol 107, pp 560-566, 1961.</t>
  </si>
  <si>
    <t>Rees 1976</t>
  </si>
  <si>
    <t>Rees1976</t>
  </si>
  <si>
    <t>Rees JA, Cryer PC. A single-blind comparative study of once daily dothiepin (Prothiaden) and divided daily doses of amitriptyline. Current Medical Research Opinion 1976;6:416-421.</t>
  </si>
  <si>
    <t>Rego 1974</t>
  </si>
  <si>
    <t>Rego1974</t>
  </si>
  <si>
    <t>Rego A, Sanchez De Vega J. Estudio comparativo simple-ciego entre pacientes con Ludiomil (Ciba 34, 276-Ba) y su valoraciòn con la escala de Hamilton. Archivos Neurobiologica 1974;37:475-484.</t>
  </si>
  <si>
    <t>Reh 1992</t>
  </si>
  <si>
    <t>Reh1992</t>
  </si>
  <si>
    <t>Excluded from 2004 GL as '38/50 patients were diagnosed with brief depressive reaction'</t>
  </si>
  <si>
    <t>Reh C, Laux P, Schenk N. Hypericum extract: An effective alternative in the treatment of depressions. [German]. Therapiewoche 1992;42(25):1576-1581.</t>
  </si>
  <si>
    <t>Reifler 1989</t>
  </si>
  <si>
    <t>Reifler1989</t>
  </si>
  <si>
    <t>Excluded from 2004 GL as 'All patients were diagnosed with Alzheimer's disease'</t>
  </si>
  <si>
    <t>Reifler BV, Teri L, Raskind M, Veith R, Barnes R, White E, McLean P. Double-blind trial of imipramine in Alzheimer's disease patients with and without depression. [see comments.]. American Journal of Psychiatry 1989;146(1):45-49.</t>
  </si>
  <si>
    <t>Teri L, Reifler BV, Veith RC, Barnes R, White E, McLean P, Raskind M. Imipramine in the treatment of depressed Alzheimer's patients: impact on cognition. Journal of Gerontology 1991;46(6):372-377.</t>
  </si>
  <si>
    <t>Reimherr 1984</t>
  </si>
  <si>
    <t>Design: second half of study is not randomised, no data for randomised half</t>
  </si>
  <si>
    <t>Reimherr FW, Wood DR, Byerley B, Brainard J, Grosser BI. Characteristics of responders to fluoxetine. Psychopharmacology Bulletin 1984;20(1):70-72.</t>
  </si>
  <si>
    <t>Remick 1989</t>
  </si>
  <si>
    <t>Remick1989</t>
  </si>
  <si>
    <t>Doxepin; Fluoxetine</t>
  </si>
  <si>
    <t>Remick RA, Keller FD, Gibson RE, Carter D. A comparison between fluoxetine and doxepin in depressed patients. CURR THER RES, CLIN EXP 1989;46(5):842-848.</t>
  </si>
  <si>
    <t>Remick 1993</t>
  </si>
  <si>
    <t>Remick1993</t>
  </si>
  <si>
    <t>Remick RA, Claman J, Reesal R, Gibson RE, Agbayewa MO, Lam RW, Keller FD. Comparison of fluoxetine and desipramine in depressed outpatients. CURR THER RES CLIN EXP 1993;53(5):457-465.</t>
  </si>
  <si>
    <t>Remick 1994</t>
  </si>
  <si>
    <t>Remick1994</t>
  </si>
  <si>
    <t>Placebo arm listed in 2009 GL but not in paper</t>
  </si>
  <si>
    <t>Remick RA, Reesal R, Oakander M, Allen J, Claman J, Ramirez CE, Perry K, Kelle FD. Comparison of fluvoxamine and amitriptyline in depressed outpatients. CURR THER RES CLIN EXP 1994;55(3):243-250.</t>
  </si>
  <si>
    <t>Renfordt 1976</t>
  </si>
  <si>
    <t>Renfordt1976</t>
  </si>
  <si>
    <t>Non-English language paper</t>
  </si>
  <si>
    <t>Renfordt E, Bush H. Neue strategien psychiatrischer urteilsbildung durch anwendung audio-visueller techniken. Pharmakopsychiatry Neuropsychopharmakology 1976;9:67-75.</t>
  </si>
  <si>
    <t>Reuter 1984</t>
  </si>
  <si>
    <t>Counselling + running</t>
  </si>
  <si>
    <t xml:space="preserve">Reuter M, Mutrie N, Harris DV. Running as an adjunct to counseling in the treatment of depression [unpublished manuscript]. Pennsylvania State University, 1984. </t>
  </si>
  <si>
    <t>Reynaert 1993</t>
  </si>
  <si>
    <t>Reynaert1993</t>
  </si>
  <si>
    <t>Reynaert C, Parent M, Mirel J, Janne P, Haazen L. Do new antidepressants influence body weight? Comparing moclobemide to fluoxetine. European Neuropsychopharmacology 1993;3(3):354.</t>
  </si>
  <si>
    <t>Reynaert C, Parent M, Mirel J, Janne P, Haazen L. Moclobemide versus fluoxetine for a major depressive episode. European Neuropsychopharmacology 1993;3(3):329-330.</t>
  </si>
  <si>
    <t>Reynaert 1995</t>
  </si>
  <si>
    <t>Reynaert1995</t>
  </si>
  <si>
    <t>Reynaert C, Parent M, Mirel J, Janne P, Haazen L. Moclobemide versus fluoxetine for a major depressive episode. Psychopharmacology 1995 Mar;118(2):183-7.</t>
  </si>
  <si>
    <t>Reynolds 1996</t>
  </si>
  <si>
    <t>Reynolds1996</t>
  </si>
  <si>
    <t>Lithium, perphenazine, or paroxetine</t>
  </si>
  <si>
    <t>Reynolds CF, III, Frank E, Perel JM, Mazumdar S, Dew MA, Begley A, Houck PR, Hall M, Mulsant B, Shear MK, Miller MD, Cornes C, Kupfer DJ. High relapse rate after discontinuation of adjunctive medication for elderly patients with recurrent major depression. American Journal of Psychiatry 1996;153(11):1418-1422.</t>
  </si>
  <si>
    <t>Reynolds 1999</t>
  </si>
  <si>
    <t>IPT + Placebo; placebo</t>
  </si>
  <si>
    <t>Reynolds III CF, Miller MD, Pasternak RE, Frank E, Perel JM, Cornes C, Houck PR, Mazumdar S, Dew MA, Kupfer DJ. Treatment of bereavement-related major depressive episodes in later life: A controlled study of acute and continuation treatment with nortriptyline and interpersonal psychotherapy. American Journal of Psychiatry 1999;156(2):202-208.</t>
  </si>
  <si>
    <t>Rhodes 2014</t>
  </si>
  <si>
    <t>Behavioural activation; CBT</t>
  </si>
  <si>
    <t>Rhodes S, Richards DA, Ekers D, McMillan D, Byford S, Farrand P, et al. Cost and outcome of behavioural activation versus cognitive behaviour therapy for depression (COBRA): study protocol for a randomised controlled trial. Trials. 2014;15(1):29.</t>
  </si>
  <si>
    <t>Richmond 1964</t>
  </si>
  <si>
    <t>No extractable data- (no disc figures, response based on a mixture of HAMD, clinician and patient observation); Excluded from 2004 GL as 'No formal depression diagnostic assessment conducted'</t>
  </si>
  <si>
    <t>Amitriptyline; Imipramine; Isocarboxazid; Tranylcypromine</t>
  </si>
  <si>
    <t>Pham</t>
  </si>
  <si>
    <t>Richmond PW, Roberts AH. A comparative trial of imipramine, amitriptyline, isocarboxazid and tranylcypromine in out-patient depressive illness. British Journal Psychiatry 1964;110:846-850.</t>
  </si>
  <si>
    <t>Richou 1995</t>
  </si>
  <si>
    <t>Richou1995</t>
  </si>
  <si>
    <t>Clomipramine; Mirtazapine</t>
  </si>
  <si>
    <t>Richou H. A multicentre, double-blind, clomipramine-controlled efficacy and safety study of Org 3770. Human Psychopharmacology 1995;10(4):263-271.</t>
  </si>
  <si>
    <t>Peyron E. Efficacy of mirtazapine vs clomipramine in severely depressed, hospitalized patients CONFERENCE ABSTRACT. 9th European College of Neuropsychopharmacology Congress Amsterdam, The Netherlands 21st-25th September, 1996.</t>
  </si>
  <si>
    <t>Rickels1970</t>
  </si>
  <si>
    <t xml:space="preserve">Excluded from 2004 GL as 'Randomised participants within two given populations but reported pooled results for both populations, therefore could not extract data (Amitriptyline vs. Chlordiazepoxide vs. Amitriptyline + Chlordiazepoxide vs. Placebo) BUT looks like there is extractable data </t>
  </si>
  <si>
    <t>Amitriptyline; Trimipramine; Pill placebo</t>
  </si>
  <si>
    <t>Rickels K, Gordon PE, Weise CC, Bazilian SE, Feldman HS, Wilson DA. Amitriptyline and trimipramine in neurotic depressed outpatients: A collaborative study. American Journal Psychiatry 1970;127:126-218.</t>
  </si>
  <si>
    <t xml:space="preserve">Rickels 1970b </t>
  </si>
  <si>
    <t>Rickels1970a</t>
  </si>
  <si>
    <t>Disc figures broken down according to clinic and not intervention, some scales not of interest, means without SDs</t>
  </si>
  <si>
    <t>Rickels K, Gordon PE, Jenkins BW, Perloff M, Sachs T, Stepansky W. Drug treatment in depressive illness. Diseases of the Nervous System 1970;31(1):30-42.</t>
  </si>
  <si>
    <t>Rickels 1972</t>
  </si>
  <si>
    <t>Rickels1972</t>
  </si>
  <si>
    <t>Amitriptyline + perphenazine; Doxepin</t>
  </si>
  <si>
    <t>Intervention: Pharmacological intervention not of interest (amitriptyline + perphenazine and doxepin)</t>
  </si>
  <si>
    <t>Rickels K, Hutchinson JC, Weise CC, Csanalosi I, Chung HR, Case WG. Doxepin and amitriptyline-perphenazine in mixed anxious-depressed neurotic outpatients: a collaborative controlled study. Psychopharmacologia 1972;23:305-318.</t>
  </si>
  <si>
    <t>Rickels 1974a</t>
  </si>
  <si>
    <t>Rickels1974</t>
  </si>
  <si>
    <t>Excluded from 2004 GL as 'No formal depression diagnostic assessment performed'? (duplicate studies)</t>
  </si>
  <si>
    <t>Rickels K, Csanalosi I, Chung HR, Case WG, Pereira-Ogan A, Downing RW. Amitriptyline in anxious-depressed outpatients: a controlled study. American Journal of Psychiatry 1974;131(1):25-30.</t>
  </si>
  <si>
    <t>Rickels 1974b</t>
  </si>
  <si>
    <t>Rickels K, Weise CC, Csanalosi I et al. Clomipramine and amitriptyline in depressed outpatients. A controlled study. Psychopharmacologia (Berl.) 1974;34:361-376.</t>
  </si>
  <si>
    <t>RICKELS1982D</t>
  </si>
  <si>
    <t>Rickels, K. &amp; Case, W. G. (1982). Trazodone in depressed outpatients. American Journal of Psychiatry, 139, 803-806.</t>
  </si>
  <si>
    <t>Rickels 1982b</t>
  </si>
  <si>
    <t>RICKELS1982A</t>
  </si>
  <si>
    <t>Rickels, K., Weise, C. C., Zal, H. M., et al. (1982). Lofepramine and imipramine in unipolar depressed outpatients. A placebo controlled study. Acta Psychiatrica Scandinavica, 66, 109-120.</t>
  </si>
  <si>
    <t>Rickels 1982c</t>
  </si>
  <si>
    <t>Rickels1982a</t>
  </si>
  <si>
    <t>Richels K, Csanalosi I, Werblowsky J et al. Amitriptyline-perphenazine and doxepin in depressed outpatients: a controlled double-blind study. Journal Clinical Psychiatry 1982a;43:419-422.</t>
  </si>
  <si>
    <t>Rickels 1987</t>
  </si>
  <si>
    <t>Data not extractable: presented only as figures/no sd values available</t>
  </si>
  <si>
    <t xml:space="preserve">Alprazolam; Diazepam; Imipramine; Placebo </t>
  </si>
  <si>
    <t>Rickels, K., Chung, H. R., Csanalosi, I. B., Hurowitz, A. M., London, J., Wiseman, K. et al. (1987). Alprazolam, diazepam, imipramine, and placebo in outpatients with major depression. Archives of General Psychiatry, 44, 862-866.</t>
  </si>
  <si>
    <t>Rickels 1989</t>
  </si>
  <si>
    <t>Rickels1989</t>
  </si>
  <si>
    <t>Rickels K. A placebo-controlled, double-blind, clinical trial of paroxetine in depressed outpatients. Acta Psychiatrica Scandinavica, Supplementum Vol 350, pp 117-23, 1989.</t>
  </si>
  <si>
    <t>Rickels 1991</t>
  </si>
  <si>
    <t>RICKELS1991</t>
  </si>
  <si>
    <t xml:space="preserve">Data not extracted for ; Classified as Amitriptyline in 2009 GL </t>
  </si>
  <si>
    <t>Adinazolam; Diazepam; Imipramine; Pill placebo</t>
  </si>
  <si>
    <t>Rickels, K., London, J., Fox, I., Hassman, H., Csanalosi, I., &amp; Weise, C. (1991). Adinazolam, diazepam, imipramine, and placebo in major depressive disorder: a controlled study. Pharmacopsychiatry, 24, 127-131.</t>
  </si>
  <si>
    <t>Rickels 1992</t>
  </si>
  <si>
    <t>Rickels1992</t>
  </si>
  <si>
    <t>Rickels K. The efficacy and safety of paroxetine compared with placebo in outpatients with major depression. Journal of Clinical Psychiatry Vol 53 Suppl, pp 30-2, 1992.</t>
  </si>
  <si>
    <t>Rickels 2000</t>
  </si>
  <si>
    <t>332 Rickels</t>
  </si>
  <si>
    <t>Rickels K. Study 332: A randomized double-blind comparison of fluoxetine in outpatients with major depression. 2000.</t>
  </si>
  <si>
    <t>Rimon 1993</t>
  </si>
  <si>
    <t>Rimon1993</t>
  </si>
  <si>
    <t>Excluded from 2004 GL as 'Mean daily dose of imipramine was only 100mg (range: 25-175mg) during the last week of the study'</t>
  </si>
  <si>
    <t>Rimon R. Moclobemide versus imipramine in depressed out-patients: a double-blind multi-centre study. International Clinical Psychopharmacology 7(3-4):141-7, 1993.</t>
  </si>
  <si>
    <t>Rizvi 2015</t>
  </si>
  <si>
    <t>Comparison: Immediate versus delayed CBT and comparator endpoints not equivalent</t>
  </si>
  <si>
    <t>Rizvi, S. J., et al. (2015). "Is immediate adjunctive CBT more beneficial than delayed CBT in treating depression?: A Pilot Study." Journal of Psychiatric Practice 21(2): 107-113.</t>
  </si>
  <si>
    <t>Robertson 1985</t>
  </si>
  <si>
    <t>Robertson127</t>
  </si>
  <si>
    <t>Excluded from 2004 GL as 'Patients were being treated for epilepsy'</t>
  </si>
  <si>
    <t>Amitriptyline; Nomifensine; Placebo</t>
  </si>
  <si>
    <t>Robertson MM, Trimble MR. The treatment of depression in patients with epilepsy a double-blind trial. Journal of affective disorders. 1985 Sep 30;9(2):127-36.</t>
  </si>
  <si>
    <t>Robinson 1973</t>
  </si>
  <si>
    <t>Robinson1973</t>
  </si>
  <si>
    <t>Excluded from 2004 GL as 'Inadequate diagnosis - 'presence of significant, persistent, and disabling depressive symptomatology</t>
  </si>
  <si>
    <t>Robinson DS, Nies A. The monoamine oxidase inhibitor, phenelzine, in the treatment of depressive -anxiety states. A controlled clinical trial. Archives of General Psychiatry 29(3):407-13, 1973.</t>
  </si>
  <si>
    <t>Robinson 1983</t>
  </si>
  <si>
    <t>Robinson83</t>
  </si>
  <si>
    <t>Robinson DS, Johnson GA, Nies A, Corcella J, Cooper TB, Albright D, Howard D. Plasma levels of catecholamines and dihydroxyphenylglycol during antidepressant drug treatment. Journal of Clinical Psychopharmacology 1983;3(5):282-287.</t>
  </si>
  <si>
    <t>Ravaris CL, Robinson DS, Ives JO, Nies A, Bartlett D. Phenelzine and amitriptyline in the treatment of depression. A comparison of present and past studies. Archives of General Psychiatry 1980;37(9):1075-1080.</t>
  </si>
  <si>
    <t>Robinson DS, Cooper TB, Howard D, Corcella J, Albright D. Amitriptyline and hydroxylated metabolite plasma levels in depressed outpatients. Journal of Clinical Psychopharmacology 1985;5(2):83-88.</t>
  </si>
  <si>
    <t>Robinson 1991</t>
  </si>
  <si>
    <t>Robinson1991</t>
  </si>
  <si>
    <t>Robinson DS, Lerfald SC, Bennett B, Laux D, Devereaux E, Kayser A, Corcella J, Albright D. Continuation and maintenance treatment of major depression with the monoamine oxidase inhibitor phenelzine: a double-blind placebo-controlled discontinuation study. Psychopharmacology Bulletin 1991;27(1):31-39.</t>
  </si>
  <si>
    <t>Robinson DS, Nies A, Corcella J, Cooper TB, Spencer C, Keefover R. Cardiovascular effects of phenelzine and amitriptyline in depressed outpatients. Journal of Clinical Psychiatry 1982;43(5:Pt 2):t-15.</t>
  </si>
  <si>
    <t>Robinson DS, Cooper TB, Ravaris CL, Ives JO, Nies A, Bartlett D, Lamborn KR. Plasma tricyclic drug levels in amitriptyline-treated depressed patients. Psychopharmacology 21-6-1979;63(3):223-231.</t>
  </si>
  <si>
    <t>Kayser A, Robinson DS. The influence of panic attacks on response to phenelzine and amitriptyline in depressed outpatients. Journal of Clinical Psychopharmacology 8(4):246-53, 1988.</t>
  </si>
  <si>
    <t>Roose 2002</t>
  </si>
  <si>
    <t>Roose S. Treatment of depression in the “old-old”: A randomized, double-blind, placebo-controlled trial of citalopram in patients at least 75 years of age. European Neuropsychopharmacology. 2002 Oct 31;12:202-3.</t>
  </si>
  <si>
    <t xml:space="preserve">Forest, L. (2005) A randomized double-blind placebo-controlled trial of citalopram in depressed patients at least 75 years of age. http://www.forestclinicaltrials.com/  </t>
  </si>
  <si>
    <t>Ropert 1989</t>
  </si>
  <si>
    <t>Ropert1989</t>
  </si>
  <si>
    <t>Excluded from 2004 GL as 'Daily dose of clomipramine was less than its therapeutic level. [Geddes2002*]'</t>
  </si>
  <si>
    <t>Ropert R Fluoxetine versus clomipramine in major depressive disorders. International Clinical Psychopharmacology 1989 Jan;4 Suppl 1:89-95.</t>
  </si>
  <si>
    <t>Rosan 1995</t>
  </si>
  <si>
    <t>Rosan1995</t>
  </si>
  <si>
    <t>Excluded from 2004 GL as 'Unable to obtain report to ascertain eligibility'</t>
  </si>
  <si>
    <t>TCA + MAOI</t>
  </si>
  <si>
    <t>Rosan TA, Mesones HL, Brengio F. Combined therapy with tricyclic and MAOI antidepressants in the treatment of resistant major depression. [Spanish]. Acta Psiquiatrica y Psicologica de America Latina 1995;41(4):314-320.</t>
  </si>
  <si>
    <t>Rosner 1999</t>
  </si>
  <si>
    <t>Rosner R, Frick U, Beutler LE, Daldrup R. Course of depression in different psychotherapies-An application of hierarchical linear models. ZEITSCHRIFT FUR KLINISCHE PSYCHOLOGIE-FORSCHUNG UND PRAXIS. 1999 Jan 1;28(2):112-20.</t>
  </si>
  <si>
    <t>Roten 2015</t>
  </si>
  <si>
    <t xml:space="preserve">Brief psychoanalytic psychotherapy </t>
  </si>
  <si>
    <t>Roten, Y., et al. (2015). "Brief psychoanalytic psychotherapy for depressed inpatient: Best predictors of response." European Psychiatry 30: 626.</t>
  </si>
  <si>
    <t>Roth 1990</t>
  </si>
  <si>
    <t>Roth 1990; Roth90</t>
  </si>
  <si>
    <t>Fluvoxamine; Desipramine</t>
  </si>
  <si>
    <t>Intervention: Pharmacological intervention not of interest (fluvoxamine and desipramine)</t>
  </si>
  <si>
    <t>Roth D, Mattes J, Sheehan KH, Sheehan DV. A double-blind comparison of fluvoxamine, desipramine and placebo in outpatients with depression. Progress in Neuro-Psychopharmacology &amp; Biological Psychiatry 1990;14(6):929-39.</t>
  </si>
  <si>
    <t>Rouillon 1989</t>
  </si>
  <si>
    <t>Rouillon1989</t>
  </si>
  <si>
    <t>Excluded from 2004 GL as '43% of patients were diagnosed with dysthymia'</t>
  </si>
  <si>
    <t>Non-English language paper (French)</t>
  </si>
  <si>
    <t>Rouillon F, Phillips R, Serrurier D, Ansart E, Gerard MJ. [Recurrence of unipolar depression and efficacy of maprotiline].[comment]. [Review] [26 refs] [French]. Encephale 1989;15(6):527-534.</t>
  </si>
  <si>
    <t>Paykel ES, Rowan PR, Parker RR. Effects of phenelzine and amitriptyline on depression [proceedings]. Psychopharmacology Bulletin 1981;17(1):104-106.</t>
  </si>
  <si>
    <t>Bhat AV, Rowan PR, Paykel ES. Responses to phenelzine and amitriptyline absence of differential predictors by multiple regression analysis. Journal of Affective Disorders 1985;6(2):Netherlands, www.</t>
  </si>
  <si>
    <t>Rowan 1980</t>
  </si>
  <si>
    <t>Rowan1980</t>
  </si>
  <si>
    <t>Excluded from 2004 GL as 'No data to extract (Amitriptyline vs. Phenelzine vs. Placebo)'</t>
  </si>
  <si>
    <t>No efficacy or safety data available (for amitriptyline and placebo comparison)</t>
  </si>
  <si>
    <t>Rowan P, Paykel ES, Parker RR, West E. Comparative effects of phenelzine and amitriptyline: a placebo controlled trial. Neuropharmacology 1980;19(12):1223-1225.</t>
  </si>
  <si>
    <t>Rowan PR, Paykel ES, Parker RR. Phenelzine and amitriptyline: effects on symptoms of neurotic depression. British Journal of Psychiatry 1982;140:475-483.</t>
  </si>
  <si>
    <t>Paykel ES, Rowan PR, Parker RR, Bhat AV. Response to phenelzine and amitriptyline in subtypes of outpatient depression. Archives of General Psychiatry 1982;39(9):1041-1049.</t>
  </si>
  <si>
    <t>ROWAN1982</t>
  </si>
  <si>
    <t>Amitriptyline; Phenelzine; Pill placebo</t>
  </si>
  <si>
    <t>Rowan, P. R., Paykel, E. S., &amp; Parker, R. R. (1982). Phenelzine and amitriptyline: effects on symptoms of neurotic depression. British Journal of Psychiatry, 140, 475-483.</t>
  </si>
  <si>
    <t>Roy 1973</t>
  </si>
  <si>
    <t>Roy1973</t>
  </si>
  <si>
    <t>Roy JY. Comparative evaluation of dibencycladine (Ludiomil) and imipramine with regard to the depressed psychotic. [French]. International Journal of Clinical Pharmacology, Therapy, &amp; Toxicology 1973;7(1):54-61.</t>
  </si>
  <si>
    <t>Rucci 2011</t>
  </si>
  <si>
    <t>The other intervention added if non-response</t>
  </si>
  <si>
    <t>IPT; SSRI</t>
  </si>
  <si>
    <t>Rucci, P., et al. (2011) Treatment-emergent suicidal ideation during 4 months of acute management of unipolar major depression with SSRI pharmacotherapy or interpersonal psychotherapy in a randomized clinical trial. Depression and anxiety 28, 303-309 DOI: 10.1002/da.20758</t>
  </si>
  <si>
    <t>Rudolph 1998</t>
  </si>
  <si>
    <t>Rudolph1998</t>
  </si>
  <si>
    <t>Excluded from 2004 GL as 'Not relevant comparison for this review (dose response, placebo controlled trial)'</t>
  </si>
  <si>
    <t>Rudolph RL, Fabre LF, Feighner JP, Rickels K, Entsuah R, Derivan AT. A randomized, placebo-controlled, dose-response trial of venlafaxine hydrochloride in the treatment of major depression. Journal of Clinical Psychiatry 1998;59(3):116-122.</t>
  </si>
  <si>
    <t>Ruhe 2015</t>
  </si>
  <si>
    <t>Ruhe, H. G., et al. (2015). "Longitudinal effects of the SSRI paroxetine on salivary cortisol in Major Depressive Disorder." Psychoneuroendocrinology 52(1): 261-271</t>
  </si>
  <si>
    <t>Ruhrmann 1998</t>
  </si>
  <si>
    <t>Ruhrmann1998</t>
  </si>
  <si>
    <t>Fluoxetine; Bright light</t>
  </si>
  <si>
    <t>Ruhrmann S, Kasper S, Hawellek B, Martinez B, Hoflich G, Nickelsen T, Moller HJ. Effects of fluoxetine versus bright light in the treatment of seasonal affective disorder. Psychological Medicine 1998;28(4):923-933.</t>
  </si>
  <si>
    <t>Rush 1988</t>
  </si>
  <si>
    <t>Rush1988</t>
  </si>
  <si>
    <t>Amitriptyline; Nortriptyline</t>
  </si>
  <si>
    <t>Rush AJ, Weissenburger J, Vasavada N, Orsulak PJ, Fairchild CJ. Dexamethasone suppression test status does not predict differential response to nortriptyline versus amitriptyline. Journal Clinical Psychopharmacology 1988;8:421-425.</t>
  </si>
  <si>
    <t>Rush 1989</t>
  </si>
  <si>
    <t>Rush1989</t>
  </si>
  <si>
    <t>Rush AJ, Giles DE, Jarret RB et al. Reduced REM latency predicts response to tricyclic medication in depressed outpatients. Biological Psychiatry 1989;26:61-72.</t>
  </si>
  <si>
    <t>Rush 2005</t>
  </si>
  <si>
    <t xml:space="preserve">RUSH 2005 </t>
  </si>
  <si>
    <t>Rush, A.J. &amp; Bose, A. (2005) Escitalopram in clinical practice: results of an opne-label trial in a naturalistic setting. Depression and Anxiety, 21, 26-32.</t>
  </si>
  <si>
    <t>Rush 2011</t>
  </si>
  <si>
    <t xml:space="preserve">Drugs used as part of combinations (Bupropion, Venlafaxine) </t>
  </si>
  <si>
    <t>Bupropion; Venlafaxine</t>
  </si>
  <si>
    <t>Rush, A. J., et al. (2011) Combining medications to enhance depression outcomes (CO-MED): acute and long-term outcomes of a single-blind randomized study. American Journal of Psychiatry 168, 689-701 DOI: 10.1176/appi.ajp.2011.10111645</t>
  </si>
  <si>
    <t>Rybakowski 1991</t>
  </si>
  <si>
    <t>Rybakowski1991</t>
  </si>
  <si>
    <t>Excluded from 2004 GL as 'In 6 patients the drugs were switched because of lack of response in the first used compound'</t>
  </si>
  <si>
    <t>Rybakowski J, Matkowski K, Linka M et al. Monitorowane leczenie depresji endogennej imipramina i amitryptylina. Psychiatria Polska 1991;XXV:111-118.</t>
  </si>
  <si>
    <t>Rychlik 2001</t>
  </si>
  <si>
    <t>Rychlik2001</t>
  </si>
  <si>
    <t>Rychlik R, Siedentop H, von dD, V, Kasper S. [General practice research study of St. Johns Wort extract WS 5572. Normally 600 mg per day is enough]. [German]. MMW Fortschritte der Medizin 22-11-2001;143(47):48.</t>
  </si>
  <si>
    <t>Sacchetti 1997</t>
  </si>
  <si>
    <t>Sacchetti1997</t>
  </si>
  <si>
    <t>Fluvoxamine; Paroxetine</t>
  </si>
  <si>
    <t>Letter not full publication of trial; does not give number of patients randomised to each group or mention whether the study was double blind;
further publications could not be found</t>
  </si>
  <si>
    <t>Sacchetti E, Conte G, Guarneri L, Calzeroni A, Bertini M, Panariello A. Effectiveness of fluvoxamine and paroxetine in major depressives with psychotic features [1]. Human Psychopharmacology 1997;12(3):277-278.</t>
  </si>
  <si>
    <t>Saletu 1979</t>
  </si>
  <si>
    <t>Saletu1979</t>
  </si>
  <si>
    <t>Saletu B, Marx B, Grunberger J, Struhal C, Herless J. Double-blind clinical and psychological test investigations in depressed out-patients with mianserin and Limbitrol. Excerpta Medica ICS 1979;462:8-18.</t>
  </si>
  <si>
    <t>Samuelian 
1998</t>
  </si>
  <si>
    <t>Samuelian
1998; Samuelian98</t>
  </si>
  <si>
    <t>Clomipramine; Venlafaxine</t>
  </si>
  <si>
    <t>Intervention: Pharmacological intervention not of interest (clomipramine and venlafaxine)</t>
  </si>
  <si>
    <t>Samuelian JC, Hackett D. A randomized, double-blind, parallel-group comparison of venlafaxine and clomipramine in outpatients with major depression. Journal of Psychopharmacology 1998;12(3):273-278.</t>
  </si>
  <si>
    <t>Sanchez 1980</t>
  </si>
  <si>
    <t>Group assertion training; Traditional group psychotherapy</t>
  </si>
  <si>
    <t>Intervention: Psychological intervention not of interest (only 1 arm meets inclusion criteria)</t>
  </si>
  <si>
    <t>Sanchez VC, Lewinsohn PM, Larson DW. Assertion training: Effectiveness in the treatment of depression. Journal of Clinical Psychology. 1980 Apr 1;36(2):526-9.</t>
  </si>
  <si>
    <t>Third-wave cognitive therapy group; Short-term psychodynamic psychotherapy group; TAU</t>
  </si>
  <si>
    <t>Sandahl, C., et al. (2011) Two forms of group therapy and individual treatment of work-related depression: a one-year follow-up study. International journal of group psychotherapy 61, 539-555</t>
  </si>
  <si>
    <t>Sandifer 1965</t>
  </si>
  <si>
    <t>Not randomised rather convenience sampling; Excluded from 2004 GL as 'Patients not diagnosed against recognised classification system'</t>
  </si>
  <si>
    <t>Sandifer MG, Wilson IC, Gambill JM. The influence of case selection and dosage in an antidepressant drug trial. British Journal Psychiatry 1965;III:142-148.</t>
  </si>
  <si>
    <t>Scharf 1986</t>
  </si>
  <si>
    <t>Scharf1986</t>
  </si>
  <si>
    <t>Amitriptyline; Amitriptyline + chlordiazepoxide</t>
  </si>
  <si>
    <t>Scharf MB, Hirschowitz J, Zemlan FP, Lichstein M, Woods M. Comparative effects of limbitrol and amitriptyline on sleep efficiency and architecture. Journal of Clinical Psychiatry 1986;47(12):587-591.</t>
  </si>
  <si>
    <t>Schatzberg 2000</t>
  </si>
  <si>
    <t>015Schatzberg</t>
  </si>
  <si>
    <t>Schatzberg AF, Cantillon M. Study 015: Antidepressant early response and remission with venlafaxine or fluoxetine in geriatric outpatients. 2000.</t>
  </si>
  <si>
    <t>Schatzberg 2002</t>
  </si>
  <si>
    <t>Schatzberg02</t>
  </si>
  <si>
    <t>Schatzberg AF, Kremer C, Rodrigues HE, Murphy JG, Jr., The Mirtazapine Vs Paroxetine Study Group. Double-blind, randomized comparison of mirtazapine and paroxetine in elderly depressed patients. American Journal of Geriatric Psychiatry 10(5):541-50, 2002</t>
  </si>
  <si>
    <t>Schatzberg A. Mirtazapine versus paroxetine in elderly depressed patients. 14th Annual Meeting of the American Association for Geriatric Psychiatry; 2001:San.</t>
  </si>
  <si>
    <t>Schlich 1987</t>
  </si>
  <si>
    <t>Schlich1987</t>
  </si>
  <si>
    <t>Schlich D. Behandlung depressiver Zustandsbilder mit Hypericinium. Psycho Vol 13, pp 440-7, 1987.</t>
  </si>
  <si>
    <t>Schmidt 1989</t>
  </si>
  <si>
    <t>Schmidt1989</t>
  </si>
  <si>
    <t>Excluded from 2004 GL as '35% of patients not diagnosed with unipolar depression'</t>
  </si>
  <si>
    <t>Schmidt U. (St John's wort) in the treatment of depressive disorders. Psycho 15(9):665-71, 1989.</t>
  </si>
  <si>
    <t>Schmidt 1993</t>
  </si>
  <si>
    <t>Schmidt1993</t>
  </si>
  <si>
    <t>Excluded from 2004 GL as 'Includes patients with 'brief depressive reaction'; not clear how many'</t>
  </si>
  <si>
    <t>Schmidt UaS. Extract of St John's wort in the treatment of depression - Attention and reaction remain unimpaired. Fortschritte der Medizin 111(19):37-40, 1993.</t>
  </si>
  <si>
    <t>Schrader 1998</t>
  </si>
  <si>
    <t>Schrader98</t>
  </si>
  <si>
    <t>Schrader E, Meier B, Brattstrom A. Hypericum treatment of mild-moderate depression in a placebo-controlled study. A prospective, double-blind, randomized, placebo-controlled, multicentre study. Human Psychopharmacology 1998;13(3):163-169.</t>
  </si>
  <si>
    <t>Kaufeler R. Efficacy and tolerability of Ze 117 St. John's wort extract in comparison with placebo, imipramine and fluoxetine for the treatment of mild to moderate depression according to ICD-10. An overview. Pharmacopsychiatry 34(Suppl 1):S49-S50, 2001.</t>
  </si>
  <si>
    <t>Schrader 2000</t>
  </si>
  <si>
    <t>Schrader00</t>
  </si>
  <si>
    <t>Schrader E. Equivalence of St John's wort extract (Ze 117) and fluoxetine: a randomized, controlled study in mild-moderate depression. International Clinical Psychopharmacology 15(2):61-8, 2000.</t>
  </si>
  <si>
    <t>Friede M. Differential therapy of mild to moderate depressive episodes (ICD-10 F 32.0; F 32.1) with St. John's wort. Pharmacopsychiatry Vol 34 Suppl 1, pp S38-41, 2001.</t>
  </si>
  <si>
    <t xml:space="preserve">Schroer 2009 </t>
  </si>
  <si>
    <t>Acupuncture; Non-directive counselling</t>
  </si>
  <si>
    <t>Schroer S, H. M. Acupuncture, or non-directive counselling versus usual care for the treatment of depression: a pilot study. Trials. 2009;10:3.</t>
  </si>
  <si>
    <t>Schweizer 1991</t>
  </si>
  <si>
    <t>Schweizer1991 (US)</t>
  </si>
  <si>
    <t>Excluded from 2004 GL as 'Not relevant comparison for this review (dosage investigation of venlafaxine versus placebo)'</t>
  </si>
  <si>
    <t>Schweizer E, Weise C, Clary C, Fox I, Rickels K. Placebo-controlled trial of venlafaxine for the treatment of major depression. Journal of Clinical Psychopharmacology 1991;11(4):233-236.</t>
  </si>
  <si>
    <t>Scott 1999</t>
  </si>
  <si>
    <t>Scott, A. and Freeman, C. (1999) Course of depression in different psychotherapies - An application of hierarchical linear models, Zeitschrift fur klinische psychologie, 28, 883-887</t>
  </si>
  <si>
    <t>Sedman 1977</t>
  </si>
  <si>
    <t>Sedman1977</t>
  </si>
  <si>
    <t>Excluded from 2004 GL as 'No formal depression diagnostic assessment performed'</t>
  </si>
  <si>
    <t>Sedman G. Double-blind trial of sustained-release amitriptyline compared with viloxazine in moderate to severe depressive illness. Current Medical Research Opinion 1977;5:217-225.</t>
  </si>
  <si>
    <t>Serfaty 2011</t>
  </si>
  <si>
    <t>CBT; Attention placebo; TAU</t>
  </si>
  <si>
    <t>Secondary analysis of Serfaty 2009 and outcomes not relevant</t>
  </si>
  <si>
    <t>Serfaty M, Csipke E, Haworth D, Murad S, King M. A talking control for use in evaluating the effectiveness of cognitive-behavioral therapy. Behaviour Research and Therapy 2011;49(10):588-96. 2011;49(8):433-40.</t>
  </si>
  <si>
    <t>Serra 1992</t>
  </si>
  <si>
    <t>Serra1992</t>
  </si>
  <si>
    <t>Excluded from 2004 GL as 'Abstract only; inadequate description of diagnostic inclusion criteria'</t>
  </si>
  <si>
    <t>Serra VA FLF. A double-blind comparative study of moclobemide and maprotiline in depressed patients. Clinical Neuropharmacology 15(1 Pt B):421, 1992.</t>
  </si>
  <si>
    <t>Serretti 2001a</t>
  </si>
  <si>
    <t>Serretti2001a</t>
  </si>
  <si>
    <t>Reason for exclusion taken from 2004 GL (omitting '36% patients diagnosed with bipolar depression')</t>
  </si>
  <si>
    <t>Pooled sample of patients from Smeraldi1998 and Zanardi 2001</t>
  </si>
  <si>
    <t>Serretti A. Influence of tryptophan hydroxylase and serotonin transporter genes on fluvoxamine antidepressant activity. Molecular Psychiatry 6(5):586-92, 2001.</t>
  </si>
  <si>
    <t>Serretti A. Genetics of the response to antidepressants in mood disorders. Giornale Italiano di Psicopatologia 7(3):244-58, 2001.</t>
  </si>
  <si>
    <t>Serretti 2001b</t>
  </si>
  <si>
    <t>Serretti2001b</t>
  </si>
  <si>
    <t>Excluded from 2004 GL as '28% of patients were diagnosed with bipolar depression'</t>
  </si>
  <si>
    <t>Intervention: Pharmacological intervention not of interest (paroxetine with or without pindolol augmentation); &lt;80% depressed</t>
  </si>
  <si>
    <t>Serretti A. Tryptophan hydroxylase gene associated with paroxetine antidepressant activity. European Neuropsychopharmacology 11(5):375-80, 2001.</t>
  </si>
  <si>
    <t>Setaro 1985</t>
  </si>
  <si>
    <t>Exercise; Group counselling</t>
  </si>
  <si>
    <t xml:space="preserve">Setaro JL. Aerobic Exercise and Group Counseling in the Treatment of Anxiety and Depression [dissertation]. Maryland: University of Baltimore, 1985. </t>
  </si>
  <si>
    <t>Sethi 1979</t>
  </si>
  <si>
    <t>Sethi1979</t>
  </si>
  <si>
    <t>Excluded from 2004 GL as 'Patient diagnosis based on HRSD, BDI and clinical interviews'</t>
  </si>
  <si>
    <t>Sethi BB, Sharma I, Singh H, Metha UK. Amoxapine and amitriptyline: a double-blind study in depressed patients. Current Therapeutic Research 1979;25:726-737.</t>
  </si>
  <si>
    <t>Shah 2011</t>
  </si>
  <si>
    <t xml:space="preserve">Shah, A. (2011) Efficacy of an audio-based cognitive behavioral therapy for older adults with depression. Dissertation abstracts international: section b: the sciences and engineering. 72, 2446 </t>
  </si>
  <si>
    <t>Shahal 1996</t>
  </si>
  <si>
    <t>Shahal1996</t>
  </si>
  <si>
    <t>Imipramine + lithium; Imipramine + placebo</t>
  </si>
  <si>
    <t>Shahal B. Lack of advantage for imipramine combined with lithium versus imipramine alone in the treatment of major depression--a double-blind controlled study. Biological Psychiatry 40(11):1181-3, 1-12-1996.</t>
  </si>
  <si>
    <t>Shahidi 2011</t>
  </si>
  <si>
    <t>Reply to letter to editor - no data</t>
  </si>
  <si>
    <t xml:space="preserve">Shahidi M. Reply to the letter to the editor re Shahidi M, Mojtahed A, Modabbernia a, et al. 2011. Laughter yoga versus group exercise program in elderly depressed women: A randomized controlled trial. Int j geriatr psychiatr 26: 322-327. First things first! Caveats in research on "laughter yoga". International Journal of Geriatric Psychiatry 2012;27(8):875-6. </t>
  </si>
  <si>
    <t>Shapiro 1987/1990</t>
  </si>
  <si>
    <t xml:space="preserve">Prescriptive (cognitive/behavioural) therapy; Exploratory (relationship-oriented) therapy </t>
  </si>
  <si>
    <t>Crossover trial, unable to extract any useable data</t>
  </si>
  <si>
    <t>Shapiro DA, Firth J. Prescriptive v. exploratory psychotherapy. Outcomes of the Sheffield Psychotherapy Project. The British Journal of Psychiatry. 1987 Dec 1;151(6):790-9.</t>
  </si>
  <si>
    <t>Shapiro DA, Firth-Cozens J. Two-year follow-up of the Sheffield Psychotherapy Project. The British Journal of Psychiatry. 1990 Sep 1;157(3):389-91.</t>
  </si>
  <si>
    <t>Shapiro 1994</t>
  </si>
  <si>
    <t>Data collapsed across CBT/IPT or 8 session/16 session</t>
  </si>
  <si>
    <t>Shapiro DA, Barkham M, Rees A, Hardy GE, Reynolds S, Startup M. Effects of treatment duration and severity of depression in the maintenance of gains following cognitive/behavioural and psychodynamic/interpersonal psychotherapy. J Consult Clin Psychology 1994;62(3):522-534.</t>
  </si>
  <si>
    <t>Trazodone; Placebo</t>
  </si>
  <si>
    <t xml:space="preserve">Sheehan, D. V., et al. (2009) Extended-release trazodone in major depressive disorder: A randomized, double-blind, placebo-controlled study [NCT00775203]. Psychiatry 6, 20-33 </t>
  </si>
  <si>
    <t>Sheehan 2009c</t>
  </si>
  <si>
    <t xml:space="preserve">Sheehan, D. V., et al. (2009) The efficacy and tolerability of once-daily controlled-release trazodone for depressed mood, anxiety, insomnia, and suicidality in major depressive disorder. Psychopharmacology bulletin 42, 5-22 </t>
  </si>
  <si>
    <t>Shelton 2001b</t>
  </si>
  <si>
    <t>Shelton2001</t>
  </si>
  <si>
    <t>Shelton RC, Keller MB, Gelenberg A, Dunner DL, Hirschfeld R, Thase ME, Russell J, Lydiard RB, Crits-Cristoph P, Gallop R, Todd L, Hellerstein D, Goodnick P, Keitner G, Stahl SM, Halbreich U. Effectiveness of St John's wort in major depression: A randomized controlled trial. Journal of the American Medical Association 2001;285(15):1978-1986.</t>
  </si>
  <si>
    <t>Shelton RC, Keller MB, Gelenberg A. St John's wort was no better than placebo for reducing depression scores. Evidence Based Medicine 2001;6(6):185.</t>
  </si>
  <si>
    <t>Hawley C, Gale T. St. John's wort was not better than placebo for reducing depression scores. ACP Journal Club 135(3):103, 2001 Nov-Dec (2 ref) 2001;(3):103.</t>
  </si>
  <si>
    <t>Shen 1998</t>
  </si>
  <si>
    <t>Shen1998</t>
  </si>
  <si>
    <t>Excluded from 2004 GL as 'Only available in Chinese, unable to assess eligibility'</t>
  </si>
  <si>
    <t>Shen YR. Double blind controlled study of domestic moclobemide in treating depression. Shanghai Psychological Medicine 10(4):226-227, 1998.</t>
  </si>
  <si>
    <t>Shi 1999</t>
  </si>
  <si>
    <t>Shi1999</t>
  </si>
  <si>
    <t>Shi JG. Double blind controlled studies on domestic moclobemide and imipramine treating depression. Shanghai Psychological Medicine 11(1):9-12, 1999.</t>
  </si>
  <si>
    <t>Shiah 2000</t>
  </si>
  <si>
    <t>Shiah2000</t>
  </si>
  <si>
    <t>Excluded from 2004 GL as 'Not a relevant comparison - (ECT + pindolol) versus (ECT + placebo)'</t>
  </si>
  <si>
    <t>ECT+pindolol; ECT+placebo</t>
  </si>
  <si>
    <t>Intervention: Pharmacological and physical intervention not of interest (pindolol augmentation and ECT as a first-line treatment); n&lt;10 per arm</t>
  </si>
  <si>
    <t>Shiah IS, Yatham LN, Srisurapanont M, Lam RW, Tam EM, Zis AP. Does the addition of pindolol accelerate the response to electroconvulsive therapy in patients with major depression? A double-blind, placebo-controlled pilot study. Journal of Clinical Psychopharmacology 2000;20(3):373-378.</t>
  </si>
  <si>
    <t>Shillingford 1990</t>
  </si>
  <si>
    <t>Shillingford1990</t>
  </si>
  <si>
    <t>Excuded from 2004 GL as 'No interpretable data available [Geddes2002*]'</t>
  </si>
  <si>
    <t>Dothiepin; Paroxetine</t>
  </si>
  <si>
    <t>Intervention: Pharmacological intervention not of interest (dothiepin and paroxetine)</t>
  </si>
  <si>
    <t>Shillingford JS, Hindmarch I, Clarke A, Vince MJ. A double-blind comparison of paroxetine and dothiepin on efficacy and tolerability in depressed community patients. In17th CINP Congress, Kyoto 1990 Sep.</t>
  </si>
  <si>
    <t>Shipley 1981</t>
  </si>
  <si>
    <t>Outcome not of interest (neuropsychological assessment and EEG sleep)</t>
  </si>
  <si>
    <t>Shipley JE, Kupfer DJ, Spiker DG, Shaw DH, Coble PA, Neil JF, Cofsky J. Neuropsychological assessment and EEG sleep in affective disorders. Biological psychiatry. 1981 Oct.</t>
  </si>
  <si>
    <t>Shipley 1985</t>
  </si>
  <si>
    <t>Shipley1985</t>
  </si>
  <si>
    <t>Excluded from 2004 GL as '7/35 (20%) patients were diagnosed with bipolar disorder'</t>
  </si>
  <si>
    <t>Shipley JE, Kupfer DJ, Griffin SJ et al. Comparison of effects of desipramine and amitriptyline on EEG sleep of depressed patients. Psychopharmacology 1985;85:14-22.</t>
  </si>
  <si>
    <t>Shrivastava 1992</t>
  </si>
  <si>
    <t>Data not extractable: presented only as figures</t>
  </si>
  <si>
    <t>Shrivastava, R. K., Shrivastava, S. H., Overweg, N., &amp; Blumhardt, C. L. (1992). A double-blind comparison of paroxetine, imipramine, and placebo in major depression. Journal of Clinical Psychiatry, 53 (Suppl.), 48-51.</t>
  </si>
  <si>
    <t>Shrivastava 1994</t>
  </si>
  <si>
    <t>Shrivastava1994</t>
  </si>
  <si>
    <t>Shrivastava RK, Cohn C, Crowder J, Davidson J, Dunner D, Feighner J, Kiev A, Patrick R. Long-term safety and clinical acceptability of venlafaxine and imipramine in outpatients with major depression. Journal of Clinical Psychopharmacology 1994 Oct;14(5):322-9.</t>
  </si>
  <si>
    <t>Shu 2014</t>
  </si>
  <si>
    <t>Shu L, Sulaiman AH, Huang YS, et al. Comparable efficacy and safety of 8 weeks treatment with agomelatine 25-50mg or fluoxetine 20-40mg in Asian out-patients with major depressive disorder. Asian Journal of Psychiatry 201413;8(in press)(1):26-32. [DOI: 10.1016/j.ajp.2013.09.009]</t>
  </si>
  <si>
    <t>Siddique 2012</t>
  </si>
  <si>
    <t>CBT; Antidepressants</t>
  </si>
  <si>
    <t>Secondary analysis of Miranda 2003 and no relevant outcomes reported</t>
  </si>
  <si>
    <t>Signorovitch 2011</t>
  </si>
  <si>
    <t>Escitalopram; SNRI</t>
  </si>
  <si>
    <t>Signorovitch J, Ramakrishnan K, Ben-Hamadi R, Yu AP, Wu EQ, Dworak H, Erder MH. Remission of major depressive disorder without adverse events: a comparison of escitalopram versus serotonin norepinephrine reuptake inhibitors. Current medical research and opinion. 2011 Jun 1;27(6):1089-96.</t>
  </si>
  <si>
    <t>Sijbrandij 2015</t>
  </si>
  <si>
    <t>Problem solving; TAU</t>
  </si>
  <si>
    <t>Sijbrandij M, Farooq S, Bryant RA, Dawson K, Hamdani SU, Chiumento A, Minhas F, Saeed K, Rahman A, van Ommeren M. Problem Management Plus (PM+) for common mental disorders in a humanitarian setting in Pakistan; study protocol for a randomised controlled trial (RCT). BMC psychiatry. 2015 Oct 1;15(1):232.</t>
  </si>
  <si>
    <t>Silverstone 1977</t>
  </si>
  <si>
    <t>Silverstone1977</t>
  </si>
  <si>
    <t>Silverstone JT. A comparison of maprotiline and amitriptyline in the treatment of depression in general practice. The Practitioner 1977;218:279-282.</t>
  </si>
  <si>
    <t>Simpson 1988</t>
  </si>
  <si>
    <t>Simpson1988</t>
  </si>
  <si>
    <t>Intervention: Pharmacological intervention not of interest (trimipramine)</t>
  </si>
  <si>
    <t>Simpson GM, Pi EH, Gross L, Baron D, November M. Plasma levels and therapeutic response with trimipramine treatment of endogenous depression. Journal of Clinical Psychiatry 1988;49(3):113-116.</t>
  </si>
  <si>
    <t>Sims 1980</t>
  </si>
  <si>
    <t>Sims1980</t>
  </si>
  <si>
    <t>Sims ACP. Comparison of the efficacy of sustained-release amitriptyline with maprotiline in the treatment of depressive illness. Current Medical Research Opinion 1980;6:534-539.</t>
  </si>
  <si>
    <t>Sims 2009B</t>
  </si>
  <si>
    <t xml:space="preserve">Sims J, Galea M, Taylor N, Dodd K, Jespersen S, Joubert L, et al. Regenerate: assessing the feasibility of a strength-training program to enhance the physical and mental health of chronic post stroke patients with depression. International Journal of Geriatric Psychiatry 2009;24(1):76-83. </t>
  </si>
  <si>
    <t>Sitsen 1994</t>
  </si>
  <si>
    <t>Sitsen1994</t>
  </si>
  <si>
    <t>Excluded from 2004 GL as 'No recognised diagnosis of depression'</t>
  </si>
  <si>
    <t>Sitsen JMA, Moors J. Mirtazapine, a novel antidepressant, in the treatment of anxiety symptoms: Results from a placebo-controlled trial. Drug Investigation 1994;8(6):339-344.</t>
  </si>
  <si>
    <t>Small 1981</t>
  </si>
  <si>
    <t>SMALL1981</t>
  </si>
  <si>
    <t>Drop out &gt;50% (62% dropout by end of study in Imipramine &amp; Placebo arms)</t>
  </si>
  <si>
    <t>ECT; imipramine; placebo</t>
  </si>
  <si>
    <t>Small, J. G., Milstein, V., Kellams, J. J., &amp; Small, I. F. (1981). Comparative onset of improvement in depressive symptomatology with drug treatment, electroconvulsive therapy, and placebo. Journal of Clinical Psychopharmacology, 1 (Suppl.), S62-S69.</t>
  </si>
  <si>
    <t>Smeraldi 1998</t>
  </si>
  <si>
    <t>Trazodone; Venlafaxine</t>
  </si>
  <si>
    <t>Intervention: Pharmacological intervention not of interest (trazodone, venlafaxine)</t>
  </si>
  <si>
    <t>Smeraldi E, Rizzo F, Crespi G. Double-blind, randomised study of venlafaxine, clomipramine and trazodone in geriatric patients with major depression. Primary Care Psychiatry 1998;4:189-195.</t>
  </si>
  <si>
    <t>Smeraldi 1998a</t>
  </si>
  <si>
    <t>Smeraldi98</t>
  </si>
  <si>
    <t>Clomipramine; Trazodone; Venlafaxine</t>
  </si>
  <si>
    <t>Intervention: Pharmacological intervention not of interest (clomipramine, trazodone and venlafaxine)</t>
  </si>
  <si>
    <t>Smith 1992</t>
  </si>
  <si>
    <t>Smith1992</t>
  </si>
  <si>
    <t>Smith WT, Glaudin V. A placebo-controlled trial of paroxetine in the treatment of major depression. Journal of Clinical Psychiatry 1992;53:Suppl-9.</t>
  </si>
  <si>
    <t>Smith 1996</t>
  </si>
  <si>
    <t>Smith1996</t>
  </si>
  <si>
    <t>Excluded from 2004 GL as 'Not relevant comparison for this review (venlafaxine versus placebo)'</t>
  </si>
  <si>
    <t>Smith J, Grant P. Double blind placebo controlled study of venlafaxine ER in outpatients with major depression. 1996.</t>
  </si>
  <si>
    <t>Smith 1998</t>
  </si>
  <si>
    <t>Smith1998</t>
  </si>
  <si>
    <t>Fluoxetine  + clonazepam; Fluoxetine + placebo</t>
  </si>
  <si>
    <t>Smith WT, Londborg PD, Glaudin V, Painter JR. Short-term augmentation of fluoxetine with clonazepam in the treatment of depression: a double-blind study. [see comments.]. American Journal of Psychiatry 1998;155(10):1339-1345.</t>
  </si>
  <si>
    <t>Londborg PD, Smith WT, Glaudin V, Painter JR. Short-term cotherapy with clonazepam and fluoxetine: anxiety, sleep disturbance and core symptoms of depression. Journal of Affective Disorders 2000;61(1-2):73-79.</t>
  </si>
  <si>
    <t>Smith 2002</t>
  </si>
  <si>
    <t>Smith2002</t>
  </si>
  <si>
    <t>Fluoxetine + clonazepam; Fluoxetine +
placebo</t>
  </si>
  <si>
    <t>Smith WT, Londborg PD, Glaudin V, Painter JR, Summit RN. Is extended clonazepam cotherapy of fluoxetine effective for outpatients with major depression? Journal of Affective Disorders 2002;70(3):251-259.</t>
  </si>
  <si>
    <t>Sogaard 1999</t>
  </si>
  <si>
    <t>Sogaard1999</t>
  </si>
  <si>
    <t>Excluded from 2004 GL as 'Only 66.3% patients received an adequate dose of sertraline; 33.7% received only 50mg daily; mean dose was 83.1mg'</t>
  </si>
  <si>
    <t>Sogaard J. A 12-week study comparing moclobemide and sertraline in the treatment of outpatients with atypical depression. Journal of Psychopharmacology 13(4):406-14, 1999.</t>
  </si>
  <si>
    <t>Solis 1970</t>
  </si>
  <si>
    <t>Solis1970</t>
  </si>
  <si>
    <t>Solis HG, Molina GB, Pineyro A. Clinical evaluation of doxepin and amitriptyline in depressed patients. Current Therapeutic Research 1970;12:524-527.</t>
  </si>
  <si>
    <t>Sommer H. Improvement in psychovegetative symptoms by hypericum in a multicentre double-blind study. [German]. Nervenheilkunde 1991;10(7 A):7-9.</t>
  </si>
  <si>
    <t>Sommer HaH. Placebo controlled double blind study examining the effectiveness of an hypericum preparation in 105 patients with depressions. Nervenheilkunde 12(6A):274-277, 1993.</t>
  </si>
  <si>
    <t>Sommer 1994</t>
  </si>
  <si>
    <t>Sommer1994</t>
  </si>
  <si>
    <t>Sommer H. Placebo-controlled double-blind study examining the effectiveness of an hypericum preparation in 105 mildly depressed patients. Journal of Geriatric Psychiatry &amp; Neurology Vol 7 Suppl 1, pp S9-11, 1994.</t>
  </si>
  <si>
    <t>Harrer G, Sommer H. Therapy of mild or moderate depression with hypericum. [German]. Munchener Medizinische Wochenschrift 1993;135(22):305-309.</t>
  </si>
  <si>
    <t>Harrer GaS. Treatment of mild/moderate depressions with Hypericum. Phytomedicine Vol 1, pp 3-8, 1994.</t>
  </si>
  <si>
    <t>Song 2015</t>
  </si>
  <si>
    <t>Mindfulness-based stress reduction; Waitlist</t>
  </si>
  <si>
    <t>Song Y, Lindquist R. Effects of mindfulness-based stress reduction on depression, anxiety, stress and mindfulness in Korean nursing students. Nurse education today. 2015 Jan 31;35(1):86-90.</t>
  </si>
  <si>
    <t>Spiker 1985</t>
  </si>
  <si>
    <t>Spiker1985</t>
  </si>
  <si>
    <t>Amitriptyline; Amitriptyline + perphenazine; Perphenazine</t>
  </si>
  <si>
    <t>Spiker DG WJDRGSH. The pharmacological treatment of delusional depression. American Journal of Psychiatry 142(4):430-6, 1985.</t>
  </si>
  <si>
    <t>Spiker DG PJH. The pharmacological treatment of delusional depression: Part II. [erratum appears in J Clin Psychopharmacol 1987 Feb;7(1):A23.]. Journal of Clinical Psychopharmacology 6(6):339-42, 1986.</t>
  </si>
  <si>
    <t>Spooner 2011</t>
  </si>
  <si>
    <t xml:space="preserve">Spooner, D. (2011) Cognitive-behavioural self-help for depressed and anxious adults; a randomised controlled trial comparing computer based interactive self-help versus a self-help treatment manual </t>
  </si>
  <si>
    <t>Stahl 2000</t>
  </si>
  <si>
    <t>Stahl00</t>
  </si>
  <si>
    <t>Citalopram; Sertraline; Placebo</t>
  </si>
  <si>
    <t>Stahl SM. Placebo-controlled comparison of the selective serotonin reuptake inhibitors citalopram and sertraline. Biological Psychiatry 48(9):894-901, 1-11-2000.</t>
  </si>
  <si>
    <t>Stahl SM. Double-blind comparison of citalopram, sertraline and placebo. 152nd Annual Meeting of the American Psychiatric Association Washington DC, USA 15-20th May, 1999.</t>
  </si>
  <si>
    <t>Stahl SM WC. Citalopram vs. sertraline vs. placebo in the treatment of major depression. Journal of the European College of Neuropsychopharmacology 9(Supplement 5):S232, 1999.</t>
  </si>
  <si>
    <t>Stahl 2010</t>
  </si>
  <si>
    <t>Stahl SM, Fava M, Trivedi MH, Caputo A, Shah A, Post A. Agomelatine in the treatment of major depressive disorder: an 8-week, multicenter, randomized, placebo-controlled trial. The Journal of clinical psychiatry. 2010 Mar 23;71(5):616-26.</t>
  </si>
  <si>
    <t>Staner 1995</t>
  </si>
  <si>
    <t>Staner1995</t>
  </si>
  <si>
    <t>Staner L, Kerkhofs M, Detroux D, Leyman S, Linkowski P, Mendlewicz J. Acute, subchronic and withdrawal sleep EEG changes during treatment with paroxetine and amitriptyline: a double-blind randomized trial in major depression. Sleep 1995 Jul;18(6):470-7.</t>
  </si>
  <si>
    <t>Stanley 1998</t>
  </si>
  <si>
    <t>Stanley1998</t>
  </si>
  <si>
    <t>Excluded from 2004 GL as 'Inadequate diagnosis of depression; no useable data'</t>
  </si>
  <si>
    <t>Stanley N, Kimber S, Fairweather D. Venlafaxine and dothiepin in depressed patients: a comparison of efficacy and effect on cognition and subjective sleep [Abstract P1044]. 11th European Congress of Neuropsychopharmacology 1998.</t>
  </si>
  <si>
    <t>Steinmeyer 1993</t>
  </si>
  <si>
    <t>Steinmeyer1993</t>
  </si>
  <si>
    <t>Excluded from 2004 GL as 'Some patients had comorbid psychiatric disorders: schizoid personality disorder, organic/geriatric psychotic features, residual schizophrenia,
chronic alcoholism and schizoaffective psychosis; three patients were receiving adjunctive lithium'</t>
  </si>
  <si>
    <t>Steinmeyer EM, Vorbach EU, Arnoldt KH. Efficacy and safety of moclobemide compared with maprotiline in treatment of major depressive disorder. A double-blind multicenter study with parallel groups. Pharmacopsychiatry 1993;26(6):246-253.</t>
  </si>
  <si>
    <t>Stevens 1997</t>
  </si>
  <si>
    <t>654 Stevens1997</t>
  </si>
  <si>
    <t>Excluded from 2004 GL as 'Unable to ascertain how many patients were enrolled or how many were randomised to each treatment group'</t>
  </si>
  <si>
    <t>Stevens I. Study 654: Comparison of the efficacy and safety of venlafaxine and fluoxetine in GP patients with moderate to severe depression. 1997. Unpublished.</t>
  </si>
  <si>
    <t>Stier 1982</t>
  </si>
  <si>
    <t>Stier1982</t>
  </si>
  <si>
    <t>Excluded from 2004 GL as '4/20 (20%) patients were diagnosed with bipolar disorder'</t>
  </si>
  <si>
    <t>Stier CS, Neumann M, Elizur A. Comparative double-blind study between maprotiline and amitriptyline in one fixed nightly dose in major depressive disorder. Current Therapeutic Research 1982;32:447-456.</t>
  </si>
  <si>
    <t>Stott 1993</t>
  </si>
  <si>
    <t>Stott1993</t>
  </si>
  <si>
    <t>Stott PC, Blagden MD, Aitken CA. Depression and associated anxiety in primary care: A double-blind comparison of paroxetine and amitriptyline. EUR NEUROPSYCHOPHARMACOL 1993;3(3):324-325.</t>
  </si>
  <si>
    <t>Straker 1966</t>
  </si>
  <si>
    <t>Straker1966</t>
  </si>
  <si>
    <t>No extractable data (does not report all disc figures just disc due to side effects); Excluded from 2004 GL as 'Method of depression diagnosis not specified'</t>
  </si>
  <si>
    <t>Amitripyline; Imipramine; Protryptiline</t>
  </si>
  <si>
    <t>Straker M, Davanloo H, Moll A. A double-blind comparison of a new antidepressant, protryptiline, with imipramine and amitriptyline. Canadian Medical Association Journal 1966;94:1220-1222.</t>
  </si>
  <si>
    <t>Stratas 1984</t>
  </si>
  <si>
    <t>Stratas1984</t>
  </si>
  <si>
    <t>Stratas NE. A double-blind study of the efficacy and safety of dothiepin hydrochloride in the treatment of major depressive disorder. Journal Clinical Psychiatry 1984;45:466-469.</t>
  </si>
  <si>
    <t>Stuppaeck 1994</t>
  </si>
  <si>
    <t>Stuppaeck1994</t>
  </si>
  <si>
    <t>Stuppaeck CH, Geretsegger C, Whitworth AB, Schubert H, Platz T, Konig P, Hinterhuber H, Fleischhacker WW. A multicenter double-blind trial of paroxetine versus amitriptyline in depressed inpatients. Journal of Clinical Psychopharmacology 1994 Aug;14(4):2 41-6.</t>
  </si>
  <si>
    <t>Sunderland 1994</t>
  </si>
  <si>
    <t>Sunderland1994</t>
  </si>
  <si>
    <t>Selegiline</t>
  </si>
  <si>
    <t>Sunderland T, Cohen RM, Molchan S, Lawlor BA, Mellow AM, Newhouse PA, Tariot PN, Mueller EA, Murphy DL. High-dose selegiline in treatment-resistant older depressive patients. Archives of General Psychiatry 1994;51(8):607-615.</t>
  </si>
  <si>
    <t>Sundquist 2015</t>
  </si>
  <si>
    <t>Mindfulness-based stress reduction (MBSR); TAU</t>
  </si>
  <si>
    <t>Sundquist, J., et al. (2015). "Mindfulness group therapy in primary care patients with depression, anxiety and stress and adjustment disorders: randomised controlled trial." The British journal of psychiatry : the journal of mental science 206(2): 128-135.</t>
  </si>
  <si>
    <t>Swann 1997</t>
  </si>
  <si>
    <t>Swann1997</t>
  </si>
  <si>
    <t>Desipramine; Phenelzine</t>
  </si>
  <si>
    <t>Intervention: Pharmacological intervention not of interest (desipramine and phenelzine)</t>
  </si>
  <si>
    <t>Swann AC, Bowden CL, Rush AJ, Rhoades H, Rose R, Kobes R. Desipramine versus phenelzine in recurrent unipolar depression: clinical characteristics and treatment response. Journal of Clinical Psychopharmacology 1997;17(2):78-83.</t>
  </si>
  <si>
    <t>Szegedi 1997</t>
  </si>
  <si>
    <t>Szegedi1997</t>
  </si>
  <si>
    <t xml:space="preserve">Excluded from 2004 </t>
  </si>
  <si>
    <t>Maprotiline; Paroxetine</t>
  </si>
  <si>
    <t>Intervention: Pharmacological intervention not of interest (maprotiline and paroxetine)</t>
  </si>
  <si>
    <t>Szegedi A, Wetzel H, Angersbach D, Philipp M, Benkert O. Response to treatment in minor and major depression: results of a double-blind comparative study with paroxetine and maprotiline. Journal of Affective Disorders 1997;45(3):167-178.</t>
  </si>
  <si>
    <t>Taneri 1989</t>
  </si>
  <si>
    <t>Taneri1989</t>
  </si>
  <si>
    <t>Excluded from 2004 GL as 'No interpretable data available; no address for correspondence [Geddes2002]'</t>
  </si>
  <si>
    <t>Fluoxetine; Nomifensine</t>
  </si>
  <si>
    <t>Taneri Z, Kohler R. Fluoxetine versus nomifensine in outpatients with neurotic or reactive depressive disorder. International Clinical Psychopharmacology 1989 Jan;4 Suppl 1:57-61.</t>
  </si>
  <si>
    <t>Tanghe 1997</t>
  </si>
  <si>
    <t>Tanghe1997</t>
  </si>
  <si>
    <t>Amitriptyline; Amitriptyline + moclobemide; Moclobemide</t>
  </si>
  <si>
    <t>Tanghe A, Steeman J, Bollen E, Renynghe de Voxvrie G, Dendooven M, Haazen L. Moclobeminde and amitriptyline, alone or in combination, in therapy resistant depression. Human Psychopharmacology 1997;12(5):509.</t>
  </si>
  <si>
    <t>Tapani 1989</t>
  </si>
  <si>
    <t>Tapani1989</t>
  </si>
  <si>
    <t>Excluded from 2004 GL as '40% patients were only receiving 50mg of doxepin during weeks 2-5 [Geddes2002*]'</t>
  </si>
  <si>
    <t>Tapani TA, Lehtinen VV. A double blind parallel study to compare fluoxetine with doxepin in the treatment of major depressive disorders. International Journal of Psychopharmacology 1989;4(Suppl. ;4(Suppl. 1):51-6.</t>
  </si>
  <si>
    <t>Taverna 1969</t>
  </si>
  <si>
    <t>Taverna1969</t>
  </si>
  <si>
    <t>Amitriptyline; Nortriptyline; Placebo</t>
  </si>
  <si>
    <t>Taverna P &amp; Ferrari G. Valutazione comparativa della nortriptilina dell'amitriptilina e del placebo nel trattamento delle forme ansiose e depressive. 1969;60:2417-2431.</t>
  </si>
  <si>
    <t>Taylor 1996</t>
  </si>
  <si>
    <t>Taylor1996</t>
  </si>
  <si>
    <t>Excluded from 2004 GL as 'Not relevant comparison for this review (extended release versus immediate release)'</t>
  </si>
  <si>
    <t>Venlafaxine; Venlafaxine-extended release</t>
  </si>
  <si>
    <t>Taylor L. A double blind placebo controlled study of venlafaxine and venlafaxine-ER in outpatients with major depression. 1996.</t>
  </si>
  <si>
    <t>Teismann 2011</t>
  </si>
  <si>
    <t>Resource-focused treatment</t>
  </si>
  <si>
    <t>Teismann, T., et al. (2011) [Resource-focused treatment for unipolar depression: a randomized controlled psychotherapy study]. Psychotherapie, Psychosomatik, medizinische Psychologie 61, 295-302</t>
  </si>
  <si>
    <t>Tetreault 1966</t>
  </si>
  <si>
    <t>Tetreault1966</t>
  </si>
  <si>
    <t>Imipramine; Opipramol; Placebo</t>
  </si>
  <si>
    <t>Tetreault L, Doucet P, Blanchet A, Bordeleau JM. [Comparative evaluation of the antidepressive properties of opipramol, imipramine and placebo in neurotic depression]. [French]. Union Medicale du Canada 1966;95(5):546-553.</t>
  </si>
  <si>
    <t>Thakore 1995</t>
  </si>
  <si>
    <t>Thakore1995</t>
  </si>
  <si>
    <t>Thakore JH, Dinan TG. Effect of fluoxetine on dexamethasone-induced growth hormone release in depression: a double-blind, placebo-controlled study. American Journal of Psychiatry 1995;152(4):616-618.</t>
  </si>
  <si>
    <t>Thase 1997</t>
  </si>
  <si>
    <t>Thase1997</t>
  </si>
  <si>
    <t>Thase ME. Efficacy and tolerability of once-daily venlafaxine extended release (XR) in outpatients with major depression. Journal of Clinical Psychiatry 1997;58(9):393-398.</t>
  </si>
  <si>
    <t>Thase 2002a</t>
  </si>
  <si>
    <t>Thase2002</t>
  </si>
  <si>
    <t>Atypical antipsychotics</t>
  </si>
  <si>
    <t>Thase ME. What role do atypical antipsychotic drugs have in treatment-resistant depression? Journal of Clinical Psychiatry 63(2):95-103, 2002.</t>
  </si>
  <si>
    <t>Thase 2011</t>
  </si>
  <si>
    <t>Tourian, K. A., et al. (2009) Desvenlafaxine 50 and 100 mg/d in the treatment of major depressive disorder: an 8-week, phase III, multicenter, randomized, double-blind, placebo-controlled, parallel-group trial and a post hoc pooled analysis of three studies. Clinical Therapeutics 31 Pt 1, 1405-1423 DOI: 10.1016/j.clinthera.2009.07.006</t>
  </si>
  <si>
    <t xml:space="preserve">Thibodeau 2015 </t>
  </si>
  <si>
    <t>Antidepressant (fluoxetine or tianepine); Psychotherapy (CBT or supportive therapy or psychodynamic therapy)</t>
  </si>
  <si>
    <t>Thibodeau, M. A., et al. (2015). "Latent classes of nonresponders, rapid responders, and gradual responders in depressed outpatients receiving antidepressant medication and psychotherapy." Depression and anxiety 32(3 // () *Canadian Institutes of Health Research*): 213-220.</t>
  </si>
  <si>
    <t>Thompson 1989</t>
  </si>
  <si>
    <t>Thompson1989</t>
  </si>
  <si>
    <t>Intervention: Pharmacological intervention not of interest (dothiepin)</t>
  </si>
  <si>
    <t>Thompson C, Thompson CM. The prescribing of antidepressants in general practice: II. A placebo-controlled trial of low-dose dothiepin. Human Psychopharmacology 1989;4(3):191-204.</t>
  </si>
  <si>
    <t>Thompson 1991</t>
  </si>
  <si>
    <t>Thompson1991</t>
  </si>
  <si>
    <t>Excluded from 2004 GL as 'Patients on inadequate dose of sertraline (only 27% received ≥100mg)'</t>
  </si>
  <si>
    <t>Book chapter</t>
  </si>
  <si>
    <t>Thompson C. Sertraline in a primay care setting. In: Racagni G, Ed. Biological psychiatry. Amsterdam: Elsevier, 1991:Elsevier, 1991;863-5.</t>
  </si>
  <si>
    <t>Thompson 1994 (Study 2: SIGMA)</t>
  </si>
  <si>
    <t>Excluded from 2004 GL as 'Sertraline given at sub-therapeutic dose - 76% patients on 50mg' BUT according to BNF 50mg is recommended initial dose and usual maintenance dose</t>
  </si>
  <si>
    <t>Dothiepin; Sertraline; Placebo</t>
  </si>
  <si>
    <t>Design: Not an RCT (observational study)</t>
  </si>
  <si>
    <t>Thompson 2001b</t>
  </si>
  <si>
    <t>THOMPSON2001B</t>
  </si>
  <si>
    <t>Dosulepin</t>
  </si>
  <si>
    <t>Intervention: Pharmacological intervention not of interest (dosulepin)</t>
  </si>
  <si>
    <t>Thompson, C. &amp; Thompson, C. M. (2001). The prescribing of antidepressants in general practice. II: A placebo-controlled trial of low-dose dothiepin. Human Psychopharmacology, 4, 191-204.</t>
  </si>
  <si>
    <t>Thyme 2007</t>
  </si>
  <si>
    <t>Art psychotherapy; Verbal psychotherapy</t>
  </si>
  <si>
    <t>Thyme KE, Sundin EC, Stahlberg G, Lindstrom B, Eklof H, Wiberg B. THE OUTCOME OF SHORT‐TERM PSYCHODYNAMIC ART THERAPY COMPARED TO SHORT‐TERM PSYCHODYNAMIC VERBAL THERAPY FOR DEPRESSED WOMEN. Psychoanalytic Psychotherapy. 2007 Sep 1;21(3):250-64.</t>
  </si>
  <si>
    <t>Tiller 1988</t>
  </si>
  <si>
    <t>Tiller1988</t>
  </si>
  <si>
    <t>Excluded from 2004 GL as 'Abstract only, not full trial report; does not specify dose of either drug')</t>
  </si>
  <si>
    <t>Mianserin; Moclobemide</t>
  </si>
  <si>
    <t>Intervention: Pharmacological intervention not of interest (mianserin and moclobemide)</t>
  </si>
  <si>
    <t>Tiller JWG, Schweitzer I, Maguire K, Davies BM. Moclobemide and mianserin for depression in the elderly. Pharmacological Research Communications 1988;20(SUPPL. 4):149.</t>
  </si>
  <si>
    <t>Tiller 1990</t>
  </si>
  <si>
    <t>Tiller1990</t>
  </si>
  <si>
    <t>Excluded from 2004 GL as 'Inadequate randomisation process; allocation was sequential using matched pairs'</t>
  </si>
  <si>
    <t>Tiller J. A sequential double-blind controlled study of moclobemide and mianserin in elderly depressed patients. International Journal of Geriatric Psychiatry 5(3):199-204, 1990.</t>
  </si>
  <si>
    <t>Tome MB, Cloninger CR, Watson JP, Isaac MT. Serotonergic autoreceptor blockade in the reduction of antidepressant latency: personality variables and response to paroxetine and pindolol. Journal of Affective Disorders 1997;44(2-3):101-109.</t>
  </si>
  <si>
    <t>Timmerman 1987</t>
  </si>
  <si>
    <t>Timmerman
1987</t>
  </si>
  <si>
    <t>Timmerman L, de Beurs P, Tan BK, Leijnse-Ybema H, Sanchez C, Hopfner Petersen HE, Cohen Stuart MH. A double-blind comparative clinical trial of citalopram vs maprotiline in hospitalized depressed patients. International Clinical Psychopharmacology 1987 Jul;2(3):239-53.</t>
  </si>
  <si>
    <t>Titov 2013</t>
  </si>
  <si>
    <t>Self-help with support; Self-help without support</t>
  </si>
  <si>
    <t xml:space="preserve">Titov, N. (2013) A randomized controlled trial of the effects of self-guided vs. guided Internet-administered treatment on symptoms of anxiety and depression in Australian young adults (18-24). </t>
  </si>
  <si>
    <t>Tokuoka 2016</t>
  </si>
  <si>
    <t>Tokuoka, H., et al. (2016). "Trajectories of depression symptom improvement and associated predictor analysis: An analysis of duloxetine in double-blind placebo-controlled trials." Journal of Affective Disorders 196: 171-180.</t>
  </si>
  <si>
    <t>Tome 1997</t>
  </si>
  <si>
    <t>Tome1997</t>
  </si>
  <si>
    <t>Tome MB, Isaac MT, Harte R, Holland C. Paroxetine and pindolol: a randomized trial of serotonergic autoreceptor blockade in the reduction of antidepressant latency. International Clinical Psychopharmacology 1997;12(2):81-89.</t>
  </si>
  <si>
    <t>Tome MB, Isaac MT. Cost effectiveness study of a year follow-up of selective serotonin reuptake inhibitor (SSRI) and augmentor combination compared with SSRI and placebo. International Clinical Psychopharmacology 1998;13(4):175-182.</t>
  </si>
  <si>
    <t>Tome MB, Isaac MT. One year real world prospective follow-up study of a major depressive episode of patients treated with paroxetine and pindolol or paroxetine for 6 weeks. International Clinical Psychopharmacology 1998;13(4):169-174.</t>
  </si>
  <si>
    <t>Toru 1972</t>
  </si>
  <si>
    <t>Toru1972</t>
  </si>
  <si>
    <t>Toru M, Takamizawa M, Kariya T, Kobayashi K, Takahashi R. A double-blind sequential comparison of doxepin with amitriptyline in depressed patients. Psychosomatics 1972;XIII:241-250.</t>
  </si>
  <si>
    <t>Toth 2013</t>
  </si>
  <si>
    <t>IPT; Enhanced TAU</t>
  </si>
  <si>
    <t>Toth SL, Rogosch FA, Oshri A, Gravener-Davis J, Sturm R , Morgan-Lopez AA. The efficacy of interpersonal psychotherapy for depression among economically disadvantaged mothers. Development and psychopathology. 2013;25(4):1065-78.</t>
  </si>
  <si>
    <t>Tourian 2009</t>
  </si>
  <si>
    <t>Desvenlafaxine 50 mg/d; Desvenlafaxine 100 mg/d;Duloxetine 60 mg/d; Placebo</t>
  </si>
  <si>
    <t>Intervention: Pharmacological intervention not of interest (desvenlafaxine and duloxetine)</t>
  </si>
  <si>
    <t xml:space="preserve">Yuan, Y. B., et al. (2011) Duloxetine versus paroxetine in the treatment of major depressive disorder: a randomized double-blind multicentre controlled study. Chinese Journal of New Drugs 20, 334-338 </t>
  </si>
  <si>
    <t>Trappe 1973</t>
  </si>
  <si>
    <t>Trappe1973</t>
  </si>
  <si>
    <t>Amitriptyline-chlordiazepoxide; Doxepin</t>
  </si>
  <si>
    <t>Intervention: Pharmacological intervention not of interest (amitriptyline-chlordiazepoxide and doxepin)</t>
  </si>
  <si>
    <t>Trappe B. Doxepin and amitriptyline-chlordiazepoxide combination in neurotic states. Psychiatria Fennica 1973:269-275.</t>
  </si>
  <si>
    <t>Trick 1975</t>
  </si>
  <si>
    <t>Trick1975</t>
  </si>
  <si>
    <t>Trick KLK. Double-blind comparison of maprotiline (Ludiomil) with amitriptyline in the treatment of depressive illness. Journal International Medical Research 1975;3(suppl 2):67-70.</t>
  </si>
  <si>
    <t>Tsai 2000</t>
  </si>
  <si>
    <t>102 Tsai</t>
  </si>
  <si>
    <t>Tsai S-J, Hong C-J. Study 102: A double-blind, randomised 8-week study of the safety and efficacy of venlafaxine extended release (ER) compared to fluoxetine in patients with moderate to severe depression. 2000.</t>
  </si>
  <si>
    <t>Tsang 2006</t>
  </si>
  <si>
    <t>TSANG2006</t>
  </si>
  <si>
    <t>Tsang, H. W., Fung, K. M., Chan, A. S., Lee, G., &amp; Chan, F. (2006) Effect of a qigong exercise programme on elderly with depression. International Journal of Geriatric Psychiatry, 21, 890-897.</t>
  </si>
  <si>
    <t>Tsaras 1981</t>
  </si>
  <si>
    <t>Tsaras1981</t>
  </si>
  <si>
    <t>Chlordiazepoxide-amitriptyline; Maprotiline</t>
  </si>
  <si>
    <t>Tsaras G, Ambrus J. Etude clinique comparative de l'association chlordiazepoxide-amitriptyline et de la maprotiline chez des patients souffrant de dépression à composante anxieuse. Revista Medica Suisse Romande 1981;101:483-486.</t>
  </si>
  <si>
    <t>Tylee 1997</t>
  </si>
  <si>
    <t>Tylee1997</t>
  </si>
  <si>
    <t>Tylee A, Beaumont G, Bowden MW. A double-blind, randomised, 12-week comparison study of the safety and efficacy of venlafaxine and fluoxetine in moderate to sever depression in general practice. Primary Care Psychiatry 1997;3:51-58.</t>
  </si>
  <si>
    <t xml:space="preserve">Tyrer 1990 </t>
  </si>
  <si>
    <t>No discontinuation figures, means without SDs</t>
  </si>
  <si>
    <t>Diazepam; Dothiepin; Placebo tablets; CBT; Self-help</t>
  </si>
  <si>
    <t>Tyrer P, Seivewright N, Ferguson B, Murphy S, Darling C, Brothwell J, Kingdon D, Johnson AL. The Nottingham Study of Neurotic Disorder: relationship between personality status and symptoms. Psychological Medicine 1990;20(2):423-431.</t>
  </si>
  <si>
    <t xml:space="preserve">Tzanakaki 2000 </t>
  </si>
  <si>
    <t>Tzanakaki00</t>
  </si>
  <si>
    <t>Tzanakaki M, Guazzelli M, Nimatoudis I, Zissis NP, Smeraldi E, Rizzo F. Increased remission rates with venlafaxine compared with fluoxetine in hospitalized patients with major depression and melancholia. International Clinical Psychopharmacology 2000;15(1):29-34.</t>
  </si>
  <si>
    <t>Ucha1990; UCHA1990</t>
  </si>
  <si>
    <t>Excluded from 2004 GL as 'Only 66.7% patients were diagnosed with ICD-9 endogenous depression (unipolar) or neurotic depression (other diagnoses: endogenous depression [bipolar](8.3%), reactive depression (11.1%), other (13.9%))'</t>
  </si>
  <si>
    <t>Imipramine; Moclobemide; Placebo</t>
  </si>
  <si>
    <t>Ucha Udabe R, Marquez CA, Traballi CA, Portes N. Double-blind comparison of moclobemide, imipramine and placebo in depressive patients. Acta Psychiatrica Scandinavica. 1990.</t>
  </si>
  <si>
    <t>Udristoiu 2016</t>
  </si>
  <si>
    <t>Udristoiu T, Dehelean P, Nuss P, Raba V, Picarel-Blanchot F, de Bodnat C. Early effect on general interest, and short-term antidepressant efficacy and safety of agomelatine (25–50 mg/day) and escitalopram (10–20 mg/day) in outpatients with Major Depressive Disorder. A 12-week randomised double-blind comparative study. Journal of Affective Disorders 2016;199:6-12</t>
  </si>
  <si>
    <t>Uher 2009</t>
  </si>
  <si>
    <t>Uher, R., et al. (2009) Differential efficacy of escitalopram and  nortriptyline on dimensional measures of depression. The British journal of psychiatry : the journal of mental science 194, 252-259 DOI: 10.1192/bjp.bp.108.057554</t>
  </si>
  <si>
    <t>Underwood 2013</t>
  </si>
  <si>
    <t>Exercise; Depression awareness training programme</t>
  </si>
  <si>
    <t xml:space="preserve">Underwood, M., et al. (2013) Exercise for depression in care home residents: a randomised controlled trial with cost-effectiveness analysis (OPERA). Health technology assessment 17,  
 </t>
  </si>
  <si>
    <t>Upward 1988</t>
  </si>
  <si>
    <t>Upward1988</t>
  </si>
  <si>
    <t>Outcome not of interest (cardiac function)</t>
  </si>
  <si>
    <t>Upward JW, Edwards JG, Goldie A, Waller DG. Comparative effects of fluoxetine and amitriptyline on cardiac function. British Journal of Clinical Pharmacology 1988 Oct;26(4):399-402.</t>
  </si>
  <si>
    <t>Urade 2015</t>
  </si>
  <si>
    <t>Urade et al. A comparative study of the clinical efficacy and safety of agomelatine with escitalopram in major depressive disorder patients: A randomized, parallel-group, phase IV study. J Pharmacol Pharmacother. 2015 Oct-Dec; 6(4): 198–203. doi:  10.4103/0976-500X.171883</t>
  </si>
  <si>
    <t>Valducci 1992</t>
  </si>
  <si>
    <t>Valducci1992</t>
  </si>
  <si>
    <t>Paper is in Italian. Data extracted from 2009 GL</t>
  </si>
  <si>
    <t>Valducci M. A double blind, placebo controlled clinical trial of evaluate efficacy and safety of fluoxetine in the treatment of major depression. Giornale Italiano di Ricerche Cliniche e Terapeutiche 1992;13(3):59-64.</t>
  </si>
  <si>
    <t>Vallejo 1987a</t>
  </si>
  <si>
    <t>Vallejo87A Dysth</t>
  </si>
  <si>
    <t>Excluded from 2004 GL as 'Patients diagnosed with dysthymia (not concurrent to major depression)'</t>
  </si>
  <si>
    <t>Vallejo J. Double-blind study of imipramine versus phenelzine in Melancholias and Dysthymic Disorders. British Journal of Psychiatry Vol 151, pp 639-42, 1987.</t>
  </si>
  <si>
    <t>Vallejo J. Double-blind study imipramine-phenelzine in neurotic depression. Revista de Psiquiatria de la Facultad de Medicina de Barcelona 14(3):129-39, 1987.</t>
  </si>
  <si>
    <t>Vallejo 1987b</t>
  </si>
  <si>
    <t>Vallejo87A Melan</t>
  </si>
  <si>
    <t>Published separately from Vallejo87A dysthymic in Spanish</t>
  </si>
  <si>
    <t>Vallejo J. Double-blind study imipramine-phenelzine in endogeneous depression. Revista de Psiquiatria de la Facultad de Medicina de Barcelona 14(1):3-12 1987.</t>
  </si>
  <si>
    <t>Van Amerongen 1979</t>
  </si>
  <si>
    <t>Van Amerongen</t>
  </si>
  <si>
    <t>Amineptine; Amitriptyline</t>
  </si>
  <si>
    <t>Van Amerongen P. Double-blind clinical trial of the antidepressant action of amineptine. Current Medical Research Opinion 1979;6:93-100.</t>
  </si>
  <si>
    <t>Van De Merwe 1984a</t>
  </si>
  <si>
    <t>Van De Merwe1984a</t>
  </si>
  <si>
    <t>Amitriptyline; Trazodone; Placebo</t>
  </si>
  <si>
    <t>Van De Merwe TJ, Silverstone T, Ankie SI, Warrington SJ, Turner P. A double-blind non-crossover placebo-controlled study between group comparison of trazodone and amitriptyline on cardiovascular function in major depressive disorder. Psychophatology 1984;17(suppl 2):64-76.</t>
  </si>
  <si>
    <t>Van De Merwe 1984b</t>
  </si>
  <si>
    <t>Van De Merwe1984b</t>
  </si>
  <si>
    <t>Outcome not of interest (electrophysiological and haemodynamic changes)</t>
  </si>
  <si>
    <t>Van de Merwe TJ, Silverstone T, Ankier SI. Electrophysiological and haemodynamic changes with trazodone, amitriptyline and placebo in depressed outpatients. Current Medical Research Opinion 1984;9:339-351.</t>
  </si>
  <si>
    <t>van Gurp 2002</t>
  </si>
  <si>
    <t>van Gurp02</t>
  </si>
  <si>
    <t>St John's wort; Sertraline</t>
  </si>
  <si>
    <t>van Gurp G, Meterissian GB, Haiek LN, McCusker J, Bellavance F. St John's wort or sertraline? Randomized controlled trial in primary care. Canadian Family Physician 2002;48:905-912.</t>
  </si>
  <si>
    <t>Van Moffaert 1994</t>
  </si>
  <si>
    <t>Van Moffaert1994</t>
  </si>
  <si>
    <t>Imipramine; Nefazodone</t>
  </si>
  <si>
    <t>Van Moffaert M, Pregaldien JL, Von Frenckell R, Gammans R. A double-blind comparison of nefazodone and imipramine in the treatment of depressed patients. NEW TRENDS EXP CLIN PSYCHIATRY 1994;10(2):85-87.</t>
  </si>
  <si>
    <t xml:space="preserve">Van Moffaert 1995 </t>
  </si>
  <si>
    <t>VanMoffaert95a</t>
  </si>
  <si>
    <t>Mirtazapine; Trazodone</t>
  </si>
  <si>
    <t>Van Moffaert M. Mirtazapine is more effective than trazodone: a double-blind controlled study in hospitalized patients with major depression. International Clinical Psychopharmacology 1995;10(1):3-9.</t>
  </si>
  <si>
    <t>van 't Veer-Tazelaar 2011</t>
  </si>
  <si>
    <t>Watchful waiting; Bibliotherapy; Problem-solving treatment; Re-referral to primary care to discuss medication; Usual care</t>
  </si>
  <si>
    <t>Non-English language paper (Dutch)</t>
  </si>
  <si>
    <t>t Veer-Tazelaar, P. J., et al. (2011) [Prevention of depression and anxiety in older people]. Tijdschrift voor psychiatrie 53, 579-584</t>
  </si>
  <si>
    <t>Vartanyan 1984</t>
  </si>
  <si>
    <t>Vartanian1984</t>
  </si>
  <si>
    <t>Vartanyan FE. Effects of antidepressants in different populations. Farmakologie Toksicologie 1984;47:13-17.</t>
  </si>
  <si>
    <t>Vazquez 2012</t>
  </si>
  <si>
    <t>Relaxation training; CBT</t>
  </si>
  <si>
    <t>Vázquez FL, Torres A, Blanco V, Díaz O, Otero P, Hermida E. Comparison of relaxation training with a cognitive-behavioural intervention for indicated prevention of depression in university students: A randomized controlled trial. Journal of psychiatric research. 2012 Nov 30;46(11):1456-63.</t>
  </si>
  <si>
    <t>Vaz-Serra 1994</t>
  </si>
  <si>
    <t>Vaz-Serra1994</t>
  </si>
  <si>
    <t>Excluded from 2004 GL as 'Only 17.5% patients were diagnosed with MDD (other: dysthymia 60%, adjustment disorder 13.75%, atypical depression 2.5%, no diagnosis 6.25%)'</t>
  </si>
  <si>
    <t>pharm</t>
  </si>
  <si>
    <t>Vaz-Serra A. Multicenter double-blind study of moclobemide and maprotiline. Clinical Neuropharmacology Vol 17 Suppl 1, pp S38-49, 1994.</t>
  </si>
  <si>
    <t>Veith 1983</t>
  </si>
  <si>
    <t>Veith1983</t>
  </si>
  <si>
    <t>Veith RC, Bielski RJ, Bloom V, Fawcett JA, Narasimhachari N, Friedel RO. Urinary MHPG excretion and treatment with desipramine or amitriptyline: prediction of response, effect of treatment, and methodological hazards. Journal Clinical Psychopharmacology 1983;3:18-27.</t>
  </si>
  <si>
    <t>Versiani 2000</t>
  </si>
  <si>
    <t>Versiani2000b</t>
  </si>
  <si>
    <t>Intervention: Pharmacological intervention not of interest (reboxetine)</t>
  </si>
  <si>
    <t>Versiani M, Amin M, Chouinard G. Double-blind, placebo-controlled study with reboxetine in inpatients with severe major depressive disorder. Journal of Clinical Psychopharmacology 2000;20(1):28-34.</t>
  </si>
  <si>
    <t>Versiani M. The selective noradrenaline re-uptake inhibitor reboxetine has an early onset of antidepressant action. International Journal of Psychiatry in Clinical Practice 2000;4(4):293-297.</t>
  </si>
  <si>
    <t>Vinar 1996</t>
  </si>
  <si>
    <t>Vinar1996</t>
  </si>
  <si>
    <t>Pindolol; SSRIs</t>
  </si>
  <si>
    <t>Vinar O, Vinarova E, Horacek J. Pindolol accelerates the therapeutic action of selective serotonin reuptake inhibitors (SSRI) in depression. Homeostasis in Health &amp; Disease 1993;37(1-2):Czechoslovakia.</t>
  </si>
  <si>
    <t>Vogel 1976</t>
  </si>
  <si>
    <t>Vogel1976</t>
  </si>
  <si>
    <t>Vogel HP, Bente D, Feder J, et al. Mianserin versus amitriptyline. A double-blind trial evaluated by the AMP system. International Pharmacopsychiatry 1976;11:25-31.</t>
  </si>
  <si>
    <t>Volkers 2002</t>
  </si>
  <si>
    <t>Volkers2002</t>
  </si>
  <si>
    <t>Volkers AC, Tulen JHM, Van Den Broek WW, Bruijn JA, Passchier J, Pepplinkhuizen L. 24-Hour motor activity after treatment with imipramine or fluvoxamine in major depressive disorder. European Neuropsychopharmacology 2002;12(4):273-278.</t>
  </si>
  <si>
    <t>Koetsier GC, Volkers AC, Tulen JH, Passchier J, Van Den Broek WW, Bruijn JA. CPT performance in major depressive disorder before and after treatment with imipramine or fluvoxamine. Journal of Psychiatric Research 2002;36(6):391-397.</t>
  </si>
  <si>
    <t>Volz 2000</t>
  </si>
  <si>
    <t>Volz2000</t>
  </si>
  <si>
    <t>Volz H-P, Eberhard R, Grill G. Nervenheilkunde 2000;19(7):401-405.</t>
  </si>
  <si>
    <t>Volz 2002</t>
  </si>
  <si>
    <t>Volz2002</t>
  </si>
  <si>
    <t>Excluded from 2004 GL as 'Patients were not diagnosed with depression'</t>
  </si>
  <si>
    <t>Volz H-P, Murck H, Kasper S, Moller H-J. St John's wort extract (LI 160) in somatoform disorders: Results of a placebo-controlled trial. Psychopharmacology 2002;164(3):294-300.</t>
  </si>
  <si>
    <t>Heiligenstein JH, Ware JE, Jr., Beusterien KM, Roback PJ, Andrejasich C, Tollefson GD. Acute effects of fluoxetine versus placebo on functional health and well-being in late-life depression. International Psychogeriatrics 1995;7:Suppl-37.</t>
  </si>
  <si>
    <t>von Bardeleben 1989</t>
  </si>
  <si>
    <t>von Bardeleben1989</t>
  </si>
  <si>
    <t>Excluded from 2004 GL as 'There were only 2/14 patients in the placebo arm'</t>
  </si>
  <si>
    <t>von Bardeleben U. Mood elevating effect of fluoxetine in a diagnostically homogeneous inpatient population with major depressive disorder. International Clinical Psychopharmacology Vol 4 Suppl 1, pp 31-5, 1989.</t>
  </si>
  <si>
    <t>Ackerman DL, Greenland S, Bystritsky A, Small GW. Side effects and time course of response in a placebo-controlled trial of fluoxetine for the treatment of geriatric depression. Journal of Clinical Psychopharmacology 2000;20(6):658-665.</t>
  </si>
  <si>
    <t>Small GW, Hamilton SH, Bystritsky A, Meyers BS, Nemeroff CB. Clinical response predictors in a double-blind, placebo-controlled trial of fluoxetine for geriatric major depression. International Psychogeriatrics 1995;7(SUPPL.):41-53.</t>
  </si>
  <si>
    <t>Von Bauer 1969</t>
  </si>
  <si>
    <t>Von Bauer1969</t>
  </si>
  <si>
    <t>Von Bauer G, Nowak H. Doxepin, ein neues antidepressivum: wirkungsvergleich mit amitriptylin. Arzneimittezforschung 1969;19:1642-1646.</t>
  </si>
  <si>
    <t>Vorbach 1994</t>
  </si>
  <si>
    <t>Vorbach1994</t>
  </si>
  <si>
    <t>Excluded from 2004 GL as '42% patients diagnosed with dysthymia or adjustment disorder'</t>
  </si>
  <si>
    <t>Imipramine; St John's wort</t>
  </si>
  <si>
    <t>Vorbach EU, Hubner WD, Arnoldt KH. Effectiveness and tolerance of the hypericum extract LI 160 in comparison with imipramine: randomized double-blind study with 135 outpatients. Journal of Geriatric Psychiatry &amp; Neurology 1994;7:Suppl-23.</t>
  </si>
  <si>
    <t>Vorbach E-U, Hubner W-D, Arnold K-H. Effectiveness and tolerance of the hypericum extract LI 160 in comparison with imipramine. Randomized double blind study with 135 out-patients. [German]. Nervenheilkunde 1993;12(6 A):290-296.</t>
  </si>
  <si>
    <t>Vorbach 1997</t>
  </si>
  <si>
    <t>Vorbach97</t>
  </si>
  <si>
    <t>Excluded from 2004 GL as ''Lithium was allowed if it had been prescribed at least 3 months before the trial and was continued with an unchanged daily dose'; number of patients
in each treatment group receiving lithium not specified'</t>
  </si>
  <si>
    <t>Vorbach EU AKHW. Efficacy and tolerability of St. John's wort extract LI 160 versus imipramine in patients with severe depressive episodes according to ICD-10. Pharmacopsychiatry Vol 30 Suppl 2, pp 81-5, 1997.</t>
  </si>
  <si>
    <t>Czekalla J. The effect of hypericum extract on cardiac conduction as seen in the electrocardiogram compared to that of imipramine. Pharmacopsychiatry Vol 30 Suppl 2, pp 86-8, 1997.</t>
  </si>
  <si>
    <t>Vorbach EU, Arnoldt KH. Antidepressive efficacy and tolerability of high doses of an extract of St. John's wort, LI 160, versus 150 mg imipramine. [German]. Psychopharmakotherapie, Supplement 1998;5(8):12-16.</t>
  </si>
  <si>
    <t>Wade 2003</t>
  </si>
  <si>
    <t>Wade2003</t>
  </si>
  <si>
    <t>Wade, A., Crawford, G.M., Angus,M., Wilson,R., Hamilton,L. A randomized, double-blind, 24-week study comparing the efficacy and tolerability of mirtazapine paroxetine in depressed patients in primary care. International Clinical Psychopharmacology 2003;18(3):133-141.</t>
  </si>
  <si>
    <t>Wade 2007</t>
  </si>
  <si>
    <t>WADE2007</t>
  </si>
  <si>
    <t>Wade, A., Gembert, K., &amp; Florea, I. (2007). A comparative study of the efficacy of acute and continuation treatment with escitalopram versus duloxetine in patients with major depressive disorder. Current Medical Research &amp; Opinion, 23, 1605-1614.</t>
  </si>
  <si>
    <t>Waite 1986</t>
  </si>
  <si>
    <t>Waite1986</t>
  </si>
  <si>
    <t>Excluded from 2004 GL as 'Dosage levels not given - left to discretion of clinicians'</t>
  </si>
  <si>
    <t>Amitriptyline; Dothiepin; Mianserin</t>
  </si>
  <si>
    <t>Waite J, Grundy E, Arie T. A controlled trial of antidepressant medication in elderly in-patients. International Clinical Psychopharmacology 1986;1:113-126.</t>
  </si>
  <si>
    <t>Walczak 1996</t>
  </si>
  <si>
    <t>Walczak1996</t>
  </si>
  <si>
    <t>Walczak DD, Apter JT, Halikas JA, Borison RL, Carman JS, Post GL, Patrick R, Cohn JB, Cunningham LA, Rittberg B, Preskorn SH, Kang JS, Wilcox CS. The oral dose-effect relationship for fluvoxamine: a fixed-dose comparison against placebo in depressed outpatients. Annals of Clinical Psychiatry 1996;8(3):139-151.</t>
  </si>
  <si>
    <t>Walsh 2014</t>
  </si>
  <si>
    <t>Mindfulness</t>
  </si>
  <si>
    <t>Walsh EC. Effects of a short-term mindfulness intervention on depression and immune function. Dissertation Abstracts International: Section B: The Sciences and Engineering. 2014;75(5-B(E)):No Pagination Specified.</t>
  </si>
  <si>
    <t>Ward 2011</t>
  </si>
  <si>
    <t>Culturally adapted CBT group</t>
  </si>
  <si>
    <t>Ward EC, Brown RL. A culturally adapted depression intervention for African American adults experiencing depression: Oh Happy Day. American Journal of Orthopsychiatry. 2015 Jan;85(1):11.</t>
  </si>
  <si>
    <t>Warmerdam 2009</t>
  </si>
  <si>
    <t>CBT; problem solving; Waitlist</t>
  </si>
  <si>
    <t xml:space="preserve">Warmerdam, L., et al. (2009) Internet-based treatment for adults with depressive symptoms: A randomized controlled trial. Psychologie and Gezondheid 37, 202-212 
 </t>
  </si>
  <si>
    <t>Watanabe 1978</t>
  </si>
  <si>
    <t>Watanabe1978</t>
  </si>
  <si>
    <t>Watanabe S, Yokoyama S, Kubo S, Iwai H, Kuyama C. A double-blind controlled study of clinical efficacy of maprotiline and amitriptyline in depression. Folia Psychiatrica et Neurologica Japonica 1978;32:1-31.</t>
  </si>
  <si>
    <t>Watts 2013</t>
  </si>
  <si>
    <t>Self-help (CCBT via computer); Self-help (CCBT via mobile)</t>
  </si>
  <si>
    <t xml:space="preserve">Watts, S., et al. (2013) CBT for depression: a pilot RCT comparing mobile phone vs. computer. BMC psychiatry 13, 49 </t>
  </si>
  <si>
    <t>Watzke 2010</t>
  </si>
  <si>
    <t xml:space="preserve">Cognitive–behavioural therapy (CBT); Psychodynamic therapy (PDT) </t>
  </si>
  <si>
    <t>Watzke B, Rüddel H, Jürgensen R, Koch U, Kriston L, Grothgar B, Schulz H. Effectiveness of systematic treatment selection for psychodynamic and cognitive–behavioural therapy: randomised controlled trial in routine mental healthcare. The British Journal of Psychiatry. 2010 Aug 1;197(2):96-105.</t>
  </si>
  <si>
    <t>Watzke 2012</t>
  </si>
  <si>
    <t>Watzke B, Rüddel H, Jürgensen R, Koch U, Kriston L, Grothgar B, Schulz H. Longer term outcome of cognitive-behavioural and psychodynamic psychotherapy in routine mental health care: randomised controlled trial. Behaviour research and therapy. 2012 Sep 30;50(9):580-7.</t>
  </si>
  <si>
    <t>Weissman 1975</t>
  </si>
  <si>
    <t>Weissman1975</t>
  </si>
  <si>
    <t>Weissman MM, Lieb J, Prusoff B, Bothwell S. A double-blind trial of maprotiline (Ludiomil) and amitriptyline in depressed outpatients. Acta Psychiatrica Scandinavica 1975;52:225-236.</t>
  </si>
  <si>
    <t>Wernicke 1987</t>
  </si>
  <si>
    <t>Fluoxetine (20mg); Fluoxetine (40mg); Fluoxetine (60mg); Pill placebo</t>
  </si>
  <si>
    <t>Wernicke JF, Dunlop SR, Dornseif BE, Zerbe RL. Fixed-dose fluoxetine therapy for depression. Psychopharmacology Bulletin 1987;23(1):164-168. Fabre LF, Putman HP, III. A fixed-dose clinical trial of fluoxetine in outpatients with major depression. Journal of Clinical Psychiatry 1987;48(10):406-408. Fieve RR, Goodnick PJ, Peselow ED, Barouche F, Schlegel A. Pattern analysis of antidepressant response to fluoxetine. Journal of Clinical Psychiatry 1986;47(11):560-562. Goodnick PJ, Fieve RR, Peselow ED, Barouche F, Schlegel A. Double-blind treatment of major depression with fluoxetine: use of pattern analysis and relation of HAM-D score to CGI change. Psychopharmacology Bulletin 1987;23(1):162-163.</t>
  </si>
  <si>
    <t>Fabre LF, Putman HP, III. A fixed-dose clinical trial of fluoxetine in outpatients with major depression. Journal of Clinical Psychiatry 1987;48(10):406-408.</t>
  </si>
  <si>
    <t>Fieve RR, Goodnick PJ, Peselow ED, Barouche F, Schlegel A. Pattern analysis of antidepressant response to fluoxetine. Journal of Clinical Psychiatry 1986;47(11):560-562.</t>
  </si>
  <si>
    <t>Goodnick PJ, Fieve RR, Peselow ED, Barouche F, Schlegel A. Double-blind treatment of major depression with fluoxetine: use of pattern analysis and relation of HAM-D score to CGI change. Psychopharmacology Bulletin 1987;23(1):162-163.</t>
  </si>
  <si>
    <t>Wheatley 1975</t>
  </si>
  <si>
    <t>Wheatley1975</t>
  </si>
  <si>
    <t>Wheatley D. Controlled clinical trial of a new antidepressant (ORG.GB 94) of novel chemical formulation. Current Therapeutic Research, 18, 849-854 1975;18:849-854.</t>
  </si>
  <si>
    <t>Wheatley 1997</t>
  </si>
  <si>
    <t>Wheatley97</t>
  </si>
  <si>
    <t>Wheatley D. LI 160, an extract of St. John's wort, versus amitriptyline in mildly to moderately depressed outpatients--a controlled 6-week clinical trial. Pharmacopsychiatry Vol 30 Suppl 2, pp 77-80, 1997.</t>
  </si>
  <si>
    <t>Wheatley D. Comparison of an extract of St. John's wort, LI 160, with amitriptyline in mild to moderate depression - A controlled 6-week clinical trial in outpatients. [German]. Psychopharmakotherapie, Supplement 1998;5(8):8-11.</t>
  </si>
  <si>
    <t>Whitmyer 2007</t>
  </si>
  <si>
    <t>Duloxetine (different dosages)</t>
  </si>
  <si>
    <t>Whitmyer, V. G., Dunner, D. L., Kornstein, S. G., Meyers, A. L., Mallinckrodt, C. H., Wohlreich, M. M., Gonzales, J.S., Greist, J. H. (2007) A comparison of initial duloxetine dosing strategies in patients with major depressive disorder. Journal of Clinical Psychiatry, 68, 1921-1930.</t>
  </si>
  <si>
    <t>Wiles 2012</t>
  </si>
  <si>
    <t>Citalopram; Reboxetine</t>
  </si>
  <si>
    <t>Wiles, N. J., et al. (2012) Severity of depression and response to antidepressants: GENPOD randomised controlled trial. The British journal of psychiatry : the journal of mental science 200, 130-136 DOI: 10.1192/bjp.bp.110.091223</t>
  </si>
  <si>
    <t>Zisook, S., et al. (2011) Effect of antidepressant medication treatment on suicidal ideation and behavior in a randomized trial: an exploratory report from the Combining Medications to Enhance Depression Outcomes Study. Journal of Clinical Psychiatry 72, 1322-1332 DOI: 10.4088/JCP.10m06724</t>
  </si>
  <si>
    <t>Willemse 2004</t>
  </si>
  <si>
    <t>Cognitive bibliotherapy with support; TAU</t>
  </si>
  <si>
    <t>No endpoint data (follow-up data only)</t>
  </si>
  <si>
    <t>Willemse, G. R., Smit, F., Cuijpers, P., &amp; Tiemens, B. G. (2004) Minimal-contact psychotherapy for sub-threshold depression in primary care. Randomised trial. British Journal of Psychiatry, 185,
416-421.</t>
  </si>
  <si>
    <t>Williams 1993</t>
  </si>
  <si>
    <t>Williams1993</t>
  </si>
  <si>
    <t>Williams R, Edwards RA, Newburn GM, Mullen R, Menkes DB, Segkar C. A double-blind comparison of moclobemide and fluoxetine in the treatment of depressive disorders. International Clinical Psychopharmacology 1993 Jan;7(3-4):155-8.</t>
  </si>
  <si>
    <t>Williams 2007</t>
  </si>
  <si>
    <t>Williams 2008</t>
  </si>
  <si>
    <t>Unpublished (data subsequently published in Williams 2013)</t>
  </si>
  <si>
    <t>Williams C, Wilson P, Walker A, Wallace I, Morrison J, Whitfield G, McMahon A. An evaluation of the effectiveness of structured cognitive behaviour therapy self-help materials delivered by a self-help support worker within primary care. Report Submitted to the Chief Scientific Officer in Scotland (contract number CZH/4/61). Glasgow: University of Glasgow. 2007.</t>
  </si>
  <si>
    <t>Williams 2013a</t>
  </si>
  <si>
    <t xml:space="preserve">Williams Alishia, D. and G. Andrews (2013) The effectiveness of internet cognitive behavioural therapy (iCBT) for depression in primary care: A quality assurance study. PloS One 8, e57447 </t>
  </si>
  <si>
    <t>Witte 1995</t>
  </si>
  <si>
    <t>Witte1995</t>
  </si>
  <si>
    <t>Witte B. Treatment of depression with a highly concentrated hypericum preparation. A multicenter, placebo-controlled double-blind study. &lt;ORIGINAL&gt; BEHANDLUNG DEPRESSIVER VERSTIMMUNGEN MIT EINEM HOCHKONZENTRIERTEN HYPERICUMPRAPARAT. EINE MULTIZENTRISCHE PLAZEBOCONTROLLIERTE DOPPELBLINDSTUDIE. Fortschritte der Medizin 113(28):46+49-50+53-54, 1995.</t>
  </si>
  <si>
    <t>Woelk 2000</t>
  </si>
  <si>
    <t>Woelk2000</t>
  </si>
  <si>
    <t>Woelk H. Comparison of St John's wort and imipramine for treating depression: randomised controlled trial. [see comments.]. BMJ 321(7260):536-9, 2-9-2000.</t>
  </si>
  <si>
    <t>Wright 1976</t>
  </si>
  <si>
    <t>Wright1976</t>
  </si>
  <si>
    <t>Wright S, Hermann L. Doppelblindversuch zum wirkungsvergleich von lofepramin und amitriptylin bei ambulant behandelten patienten mit depressiven zustandsbildern. Arzneim Forsch (Drug Research) 1976;26:1167-1169.</t>
  </si>
  <si>
    <t>Wyeth 2000</t>
  </si>
  <si>
    <t>349Wyeth</t>
  </si>
  <si>
    <t>Wyeth. Study 349: Protocol No. 0600A1-349-NE/UK. 2000.Unpublished.</t>
  </si>
  <si>
    <t>Xu 2015</t>
  </si>
  <si>
    <t>Xu, M., et al. (2015). "Based on the principle of WRS to compare the clinical effect differences between acupuncture and Western medicine in anti-depression." Integrative Medicine Research 4(1 suppl. 1): 82.</t>
  </si>
  <si>
    <t>Yamaoka 1994</t>
  </si>
  <si>
    <t>Yamaoka1994</t>
  </si>
  <si>
    <t>Excluded from 2004 GL as 'Paper is in Japanese, unable to translate in order to assess eligibility'</t>
  </si>
  <si>
    <t>Benzodiazepine augmentation</t>
  </si>
  <si>
    <t>Yamaoka K. Augmentation therapy of antidepressant and benzodiazepine in the treatment of depression. Seishinka Chiryogaku (Japanese Journal of Psychiatric Treatment) 1994;9:1349-1355.</t>
  </si>
  <si>
    <t>Yamhure 1977</t>
  </si>
  <si>
    <t>Yamhure1977</t>
  </si>
  <si>
    <t>Yamhure A, Villalobos A. Amoxapine: a double-blind comparative clinical study of amoxapine and amitriptyline in depressed, hospitalised patients. Current Therapeutic Research 1977;21:502-506.</t>
  </si>
  <si>
    <t>Young 1979</t>
  </si>
  <si>
    <t>Young1979</t>
  </si>
  <si>
    <t>Isocarboxazid; Isocarboxazid + trimipramine; Phenelzine; Phenelzine + trimipramine; Trimipramine</t>
  </si>
  <si>
    <t>Intervention: Pharmacological intervention not of interest (isocarboxazid, isocarboxazid + trimipramine, phenelzine, phenelzine + trimipramine and trimipramine)</t>
  </si>
  <si>
    <t>Young JP, Lader MH, Hughes WC. Controlled trial of trimipramine, monoamine oxidase inhibitors, and combined treatment in depressed outpatients. British Medical Journal 24-11-1979;2(6201):1315-1317.</t>
  </si>
  <si>
    <t>Yuan 2011</t>
  </si>
  <si>
    <t>Zajecka, J., et al. (2010) Efficacy and safety of agomelatine in the treatment of major depressive disorder: a multicenter, randomized, double-blind, placebo-controlled trial. Journal of clinical psychopharmacology 30, 135-144 DOI: 10.1097/JCP.0b013e3181d420a7</t>
  </si>
  <si>
    <t>Zajecka 2010</t>
  </si>
  <si>
    <t>Zajecka J, Schatzberg A, Stahl S, Shah A, Caputo A, Post A. Efficacy and safety of agomelatine in the treatment of major depressive disorder: a multicenter, randomized, double-blind, placebo-controlled trial. Journal of Clinical Psychopharmacology 2010;30(2):135-44.</t>
  </si>
  <si>
    <t xml:space="preserve">Zajecka, J., Schatzberg, A., Stahl, S., Shah, A., Caputo, A. and Post, A. (2010) Efficacy and Safety of Agomelatine in the Treatment of Major Depressive Disorder: A  Multicenter,  Randomized,  Double-Blind,  Placebo-Controlled  Trial, Journal of Clinical Psychopharmacology, 30, 135-144
</t>
  </si>
  <si>
    <t>Zanardi 1996</t>
  </si>
  <si>
    <t>Zanardi1996</t>
  </si>
  <si>
    <t>Paroxetine; Sertraline</t>
  </si>
  <si>
    <t>Zanardi R, Franchini L, Gasperini M, Perez J, Smeraldi E. Double-blinded controlled trial of sertraline versus paroxetine in the treatment of delusional depression. Am J Psychiatry 1996;153(12):1631-1633.</t>
  </si>
  <si>
    <t>Zanardi 1997</t>
  </si>
  <si>
    <t>Zanardi1997</t>
  </si>
  <si>
    <t>Paroxetine + pindolol; Paroxetine + placebo; Paroxetine + [pindolol for 1 week -&gt; placebo for 3
weeks]</t>
  </si>
  <si>
    <t>Intervention: Pharmacological intervention not of interest (paroxetine with or without augmentation with pindolol). Bipolar</t>
  </si>
  <si>
    <t>Zanardi R. How long should pindolol be associated with paroxetine to improve the antidepressant response? Journal of Clinical Psychopharmacology 17(6):446-50, 1997.</t>
  </si>
  <si>
    <t>Zanardi 2000</t>
  </si>
  <si>
    <t>Zanardi2000 (Italy)</t>
  </si>
  <si>
    <t>Excluded from 2004 GL as 'More than 15% patients were diagnosed with bipolar disorder - 16/28 patients = 21.4%'</t>
  </si>
  <si>
    <t>Zanardi R, Franchini L, Serretti A, Perez J, Smeraldi E. Venlafaxine versus fluvoxamine in the treatment of delusional depression: a pilot double-blind controlled study. Journal of Clinical Psychiatry 2000;61(1):26-29.</t>
  </si>
  <si>
    <t>Zanardi 2001</t>
  </si>
  <si>
    <t>Zanardi2001</t>
  </si>
  <si>
    <t>Excluded from 2004 GL as '30% of patients were diagnosed with bipolar depression'</t>
  </si>
  <si>
    <t>Fluvoxamine + placebo; Fluvoxamine + pindolol</t>
  </si>
  <si>
    <t>Intervention: Pharmacological intervention not of interest (fluvoxamine with or without augmentation with pindolol); population&lt;80% unipolar depression</t>
  </si>
  <si>
    <t>Zanardi R. Factors affecting fluvoxamine antidepressant activity: Influence of pindolol and 5-HTTLPR in delusional and nondelusional depression. Biological Psychiatry 50(5):323-30, 2001.</t>
  </si>
  <si>
    <t>Zautra 2012</t>
  </si>
  <si>
    <t>Phone-Based Interventions With Automated Mindfulness and Mastery Messages; TAU</t>
  </si>
  <si>
    <t xml:space="preserve">Zautra, A. J., et al. (2012) Phone-based interventions with automated mindfulness and mastery messages improve the daily functioning for depressed middle-aged community residents. Journal of psychotherapy integration 22, 206-228 
 </t>
  </si>
  <si>
    <t>Zhang 2001</t>
  </si>
  <si>
    <t>Zhang2001</t>
  </si>
  <si>
    <t>Zhang SQ SJCSZXaea. Test of moclobemide for depressions in a double-blind experiment. The Chinese Journal of Modern Applied Pharmacy 18(5):403-405, 2001.</t>
  </si>
  <si>
    <t>Zhang 2009</t>
  </si>
  <si>
    <t>Acupuncture + 10 mg fluoxetine + placebo; Sham acupuncture + 20–30 mg fluoxetine</t>
  </si>
  <si>
    <t>Combination (pharm &amp; physical)</t>
  </si>
  <si>
    <t>Intervention: Combination intervention not of interest</t>
  </si>
  <si>
    <t>Zhang, W. J., et al. (2009) Combination of acupuncture and fluoxetine for depression: a randomized, double-blind, sham-controlled trial. Journal of alternative and complementary medicine (New York, N.Y.) 15, 837-844 DOI: 10.1089/acm.2008.0607</t>
  </si>
  <si>
    <t>Zhao 1997</t>
  </si>
  <si>
    <t>Zhao1997</t>
  </si>
  <si>
    <t>Zhao JP ZWCYZHCJZRaCF.A randomized control study of moclobemide and imipramine in depression &amp; plasma concentration assay. Zhongyuan J.Psychologic Med. 3(3):129-132,1997</t>
  </si>
  <si>
    <t>Zhao 2013</t>
  </si>
  <si>
    <t>Zhao W, Zhou Y, Liu X-P, Ran L-W. Effectiveness of acceptance and commitment therapy on depression. Chinese journal of clinical psychology. 2013;21:153-7.</t>
  </si>
  <si>
    <t>Zhou Xiufang 2015</t>
  </si>
  <si>
    <t>Zhou Xiufang, n., et al. (2015). "[Clinical observasion of acupuncture in patients with depression and its impact on serum 5-HT]." Zhongguo zhen jiu = Chinese acupuncture &amp; moxibustion 35(2): 123-126.</t>
  </si>
  <si>
    <t xml:space="preserve">Ziegler 1977 </t>
  </si>
  <si>
    <t xml:space="preserve">Ziegler1977 </t>
  </si>
  <si>
    <t>Nortriptyline and not older adults; Excluded from 2004 GL as 'Not double-blind'</t>
  </si>
  <si>
    <t xml:space="preserve">Ziegler, V., Clayton, P. &amp; Biggs, J. (1977) A comparison study of amitriptyline and nortiptyline with plasma levels, Archives of General psychiatry, 34, 607-612 </t>
  </si>
  <si>
    <t>Zisook 2011</t>
  </si>
  <si>
    <t>Escitalopram plus placebo, bupropion plus escitalopram, or venlafaxine plus mirtazapine</t>
  </si>
  <si>
    <t>12x weekly 2-hour sessions + booster session 6 weeks after completing the course</t>
  </si>
  <si>
    <t>Based on Beck's CT, 5 modules designed to be completed in 8 weeks, worked through at own pace, email feedback provided by therapist</t>
  </si>
  <si>
    <t>Self-guided discussion groups</t>
  </si>
  <si>
    <t>"Treatment was delivered by psychiatrists with experience treating MDD pharmacologically."</t>
  </si>
  <si>
    <t>15-20 sessions individual CT (Beck's model)</t>
  </si>
  <si>
    <t>20x sessions over 12 weeks, based on Beck et al.'s manual</t>
  </si>
  <si>
    <t>20x sessions over 12 weeks, based on Beck et al.'s manual + amitriptyline administered flexibly for optimum response; startign dose 75mg with increased dosage of 50mg increments permitted 2x weekly during first 3 weeks, max. dosage 200mg</t>
  </si>
  <si>
    <t>CT 2x per week for the first 3 weeks then 1x per week</t>
  </si>
  <si>
    <t>150mg/day</t>
  </si>
  <si>
    <t>CT 2x per week for the first 3 weeks then 1x per week + 150mg/day of drug</t>
  </si>
  <si>
    <t>Beck's model, dose NR</t>
  </si>
  <si>
    <t>Dose NR</t>
  </si>
  <si>
    <t>12x sessions over 8 weeks; 2x per week for first four weeks then weekly</t>
  </si>
  <si>
    <t>sessions of 50 mins or less</t>
  </si>
  <si>
    <t>Psychodynamic psychotherapy; 10 weeks</t>
  </si>
  <si>
    <t>125mg/day</t>
  </si>
  <si>
    <t>13 sessions ICT</t>
  </si>
  <si>
    <t>Beck's model; 13 sessions</t>
  </si>
  <si>
    <t>SPSP of up to 16 sessions weekly</t>
  </si>
  <si>
    <t>SPSP of up to 16 sessions weekly; Pharmcotherapy for 6 months according to predetermined protocol (SNRI, SSRI, TCA, lithium augmentation)</t>
  </si>
  <si>
    <t>Based on Beck's model, up to 24x 50 min sessions over 16 weeks</t>
  </si>
  <si>
    <t>Beck's CT modified for older adults; 16-20x session</t>
  </si>
  <si>
    <t>Brief psychodynamic therapy with some adaptations for older adults</t>
  </si>
  <si>
    <t>Manualised intervention (Greenberg 1999); 16-20 sessions</t>
  </si>
  <si>
    <t>Manualised therapy (Greenberg 1993); 16-20 sessions</t>
  </si>
  <si>
    <t>Manualised intervention (Rice &amp; Greenberg 1990)</t>
  </si>
  <si>
    <t>Manualised therapy (Greenberg 1993)</t>
  </si>
  <si>
    <t>6 week group discussion programme; lecture followed by group discussions of 8-10 people</t>
  </si>
  <si>
    <t>10x weekly sessions of 2 hours in groups of 6-13</t>
  </si>
  <si>
    <t>Patients seen 3x per week for 20 mins to monitor progress towards agreed goals</t>
  </si>
  <si>
    <t>Patients seen 3x per week for 20 mins for a non-directed discussion</t>
  </si>
  <si>
    <t>Feeling Good book provided</t>
  </si>
  <si>
    <t>Book + face-to-face</t>
  </si>
  <si>
    <t>GPs prescribed an SSRI of their choice and provided supportive follow-up consultations at 2, 4, 8 and 12 weeks after the baseline assessment</t>
  </si>
  <si>
    <t>provided supportive follow-up consultations at 2, 4, 8 and 12 weeks after the baseline assessment</t>
  </si>
  <si>
    <t>3-10 sessions of 15-30 minutes 5-12 weeks</t>
  </si>
  <si>
    <t>Klerman's model; 16x 50min weekly sessions</t>
  </si>
  <si>
    <t>Beck's model; 16x weekly 50min sessions</t>
  </si>
  <si>
    <t>Typically 16x sessions</t>
  </si>
  <si>
    <t>Pharmacotherapy; drug and dose not specified</t>
  </si>
  <si>
    <t>25mg tablets, initially 1 tablet 3x daily, then 2 tablets 3x daily</t>
  </si>
  <si>
    <t>35mg tablets, initially 1 tablet 3x daily, then 2 tablets 3x daily</t>
  </si>
  <si>
    <t>75mg/day (25mg caplets 3x daily) increasing to 225mg/day if necessary</t>
  </si>
  <si>
    <t>50mg/day increasing to 150mg/day after 4 weeks if necessary</t>
  </si>
  <si>
    <t>6x sessions over 3 months</t>
  </si>
  <si>
    <t>60 min 1st session, then 30min sessions; delivered by GP</t>
  </si>
  <si>
    <t>60 min 1st session, then 30min sessions; delivered by practice nurse</t>
  </si>
  <si>
    <t>100mg/day fluvoxamine or 20mg/day paroxetine</t>
  </si>
  <si>
    <t>Problem-solving + Fluvoxamine or paroxetine</t>
  </si>
  <si>
    <t>Problem solving +100mg/day fluvoxamine or 20mg/day paroxetine</t>
  </si>
  <si>
    <t>9x sessions culturally-adapted CBT + fluoxetine or paroxetine 20mg/day</t>
  </si>
  <si>
    <t>Beating the Blues (Ultrasis, www.ulltrasis.com) is an interactive, multimedia, cCBT package comprising a 15 minute introductory video followed by eight therapy sessions lasting about 50 minutes. The programme is  entirely online, and there is no interacti</t>
  </si>
  <si>
    <t>25mg capsules; initially 1x capsules 2x daily, increasing to 1x capule 3x daily in first 3 days. Dose could be titrated upwards to 3x capsules 3x daily as clinically indicated</t>
  </si>
  <si>
    <t>Max. of 20x 50min sessions over 12 weeks, based on Beck's model</t>
  </si>
  <si>
    <t>Max. of 12 pharmacotherapy sessions over 12 weeks; starting dosage 75mg at bedtime, increasing to 250mg by weeks 8-10 if clinically indicated</t>
  </si>
  <si>
    <t>Individually tailored workbooks</t>
  </si>
  <si>
    <t>Self-help therapy manual delivered for this trial; weekly meetings lasting 90mins</t>
  </si>
  <si>
    <t>Weekly meetings lasting 90 mins</t>
  </si>
  <si>
    <t>8x 60min sessions</t>
  </si>
  <si>
    <t>Psychiatric nurse</t>
  </si>
  <si>
    <t>Initiated at 20mg/day, with medication management support</t>
  </si>
  <si>
    <t>8x 60min sessions CBT + citalopram initiated at 20mg/day, with medication management support</t>
  </si>
  <si>
    <t>6-12 sessions of 50mins</t>
  </si>
  <si>
    <t>Referred to GP for usual care</t>
  </si>
  <si>
    <t>Brief advice control group</t>
  </si>
  <si>
    <t>Self-help intervention with 8 modules</t>
  </si>
  <si>
    <t>10X weekly sessions</t>
  </si>
  <si>
    <t>Brief interpersonal therapy for depressed mothers; 9x sessions</t>
  </si>
  <si>
    <t>10x sessions</t>
  </si>
  <si>
    <t>3x sessions per week for 12 weeks</t>
  </si>
  <si>
    <t>Relaxation, stretching exercises and yoga</t>
  </si>
  <si>
    <t xml:space="preserve">Initial individual face to face session lasting approx 1.5hr, patient practising the training exercises recorded on audiotape/compact disc, supported by detailed workbook with recommended frequency of 15-30 min daily for 6 weeks, up to 3 telephone sessions, scheduled 1 week after initial training and then 2 weekly (give feedback, guidance, encouragement, monitored progress). Training exercises: pts identifying a recnet mildly-mod upsetting sifficulutlya nd working through standarized steps to facilitate concrete thinking i) mental imagery, ii) process and sequence of the difficult event iii) how to move forward. CD: 30 min repeating original training, 7 min First Aid exercise (practised in 1st phone session), 7 min 'absorption exercise'. </t>
  </si>
  <si>
    <t xml:space="preserve"> TAU: Current treatment provided by primary care GP, including watchful waiting, regular appointments (across all conditions, mean 0.20 visits, SD 0.40, during the 8 week treatment period), ongoing antidpressant medication and clinical management.</t>
  </si>
  <si>
    <t>Inpatient and outpatient</t>
  </si>
  <si>
    <t>Aged 18–60 who met the Diagnostic and Statistical Manual of Mental Disorders, 4th edition (DSM-IV) criteria for major depressive disorder based on the clinical interview participated in the trial. Patients had a baseline 17-item Hamilton Rating Scale for Depression (HAM-D-17 item) (21) score of at least 18.</t>
  </si>
  <si>
    <t>(i) history of recent suicidal attempt (1 month or less before the study) or actual suicidal ideation, (ii) pregnancy or lactation, (iii) history or current diagnosis (DSM-IV) of dysthymic disorder, bipolar disorders, any psychotic disorder, psychotic features, eating disorders, personality disorders and mental retardation, (iv) current diagnosis (DSM-IV) anxiety disorders (except for specific phobia), mental disorder due to general medical condition, substance or alcohol abuse or dependency (except for nicotine and caffeine), and postpartum depression, (v) current diagnosis of any serious systemic medical illnesses, (vi) treatment with any antidepressant drugs within 1 week, or with MAOIs within 5 weeks, or electroconvulsive therapy within 3 months ago, (vii) body mass index more than 30, and (viii) white blood count &lt;4000/ mm3 or neutrophil &lt;1500/mm</t>
  </si>
  <si>
    <t>Duration of current episode (weeks): mirtazapine: 9.187 (6.98), fluoxetine: 8.66 (5.72)</t>
  </si>
  <si>
    <t>DSM-III-R</t>
  </si>
  <si>
    <t>Male and female outpatients (aged 60 years) whometDSM–IVcriteria for major depressive disorderwith an ongoing major depressive episode of at least4 weeks’ duration were eligible to participate. In addition, pa-tients were required to have qualifying scores of 24on the Mini-Mental State Examination and 22 onthe Montgomery-Asberg Depression Rating Scale(MADRS) at baseline and screening visits. Normal orclinically insignificant physical examination results,laboratory test results, and electrocardiographic find-ings, as assessed by the investigator at the screeningvisit, were also required for eligibility</t>
  </si>
  <si>
    <t>Patients were ineligible to participate in the study ifthey currently metDSM–IVdiagnostic criteria for bi-polar disorder, schizophrenia, obsessive-compulsivedisorder, mental retardation, or any cognitive or per-vasive developmental disorder. Patients were also ex-cluded from the study based on the presence of any ofthe following criteria: an axis I diagnosis other thanmajor depressive disorder; personality disorder severeenough to interfere with study participation as deter-mined by the investigator;DSM–IV-defined history ofpsychotic disorder or psychotic features; suicide risk(MADRS item 10 score, 5; suicide attempt within thepast year);DSM–IV-defined substance abuse or depen-dence within the previous six months (except nicotine);or diagnosed dementia. Patients with clinically signifi-cant medical conditions (such as malignancy, hyperten-sion, hypotension, renal disease, hepatic disease, gas-trointestinal disorder, neurologic disease, endocrinedisease, pulmonary disease, or cardiovascular disease)were excluded from the study unless the condition wasstable for the prior year and was judged by the inves-tigator to not interfere with the patient’s ability to par-ticipate in the study. Use of a depot neuroleptic withinsix months of study entry was prohibited as was theuse of any neuroleptic, antidepressant, or anxiolyticmedication within two weeks (five weeks for fluox-etine) of first administration of double-blind studymedication. Patients who had previously participatedin an escitalopram investigational study, had beentreated with escitalopram, or had failed to respond tocitalopram or two other selective SRIs (SSRIs) werealso excluded. Patients who received electroconvulsivetherapy within three months of study entry or cur-rently requiring treatment with electroconvulsive ther-apy were excluded from study participation. Participa-tion in an investigational drug study within one monthof study entry was prohibited as was the use of anyinvestigational drug within one month (or five half-lives) of study initiation.</t>
  </si>
  <si>
    <t>Mild</t>
  </si>
  <si>
    <t>Subthreshold</t>
  </si>
  <si>
    <t>Age over 18, current principal diagnosis of MDD (DSM-IV), medication free for at least the past 2 weeks</t>
  </si>
  <si>
    <t>hidtory of mania, schizophrenia, major physical illness which would interfere with treatment, current moderate or severe alcohol or drug dependence and failure to respond to recent adequate trial of CBT or IPT</t>
  </si>
  <si>
    <t>DSM-IV personality disorder symptoms: 7.7% of IPT group and 11.1% of CBT group</t>
  </si>
  <si>
    <t>&gt;=18</t>
  </si>
  <si>
    <t>7 months</t>
  </si>
  <si>
    <t>2 months</t>
  </si>
  <si>
    <t xml:space="preserve">5-12 weeks </t>
  </si>
  <si>
    <t>Mild to severe</t>
  </si>
  <si>
    <t xml:space="preserve">6 months </t>
  </si>
  <si>
    <t>outpatients, aged 18–65 years, who were suffering from MDD. All patients fulfilling DSM-IV criteria for MDD and having a baseline Montgomery– Asberg depression rating scale (MADRS) total score of at least 30 were eligible for the study</t>
  </si>
  <si>
    <t>Patients meeting DSM-IV criteria for primary diagnoses for any axis I disorder other than MDD, or those with a history of mania, bipolar disorder, schizophrenia or other psychotic disorder, obsessive–compulsive disorder, cognitive disorder including mental retardation or personality disorder, were not eligible for the study. Patients who met DSM-IV criteria for substance abuse or dependence within the past 12 months, or who used a depot antipsychotic within 6 months before study inclusion, or any antipsychotic, anxiolytic or anticonvulsant medications
within 2 weeks before the first administration of
study medication, were also ineligible</t>
  </si>
  <si>
    <t>&gt;14</t>
  </si>
  <si>
    <t>Mild or subthreshold</t>
  </si>
  <si>
    <t>Inpatient or outpatient</t>
  </si>
  <si>
    <t>Inclusion criteria for this study were: (1) age 18-70 years;(2) fulfilling DSM-III-R (American Psychiatric Association,1987) criteria for major depressive disorder or bipolardisorder, currently depressed; (3) psychiatric in-patientor out-patient status; (4) Hamilton Depression Rating Scale(HDRS; Hamilton, 1967) score &gt; 17; (5) written informedconsent (local ethical committee approval obtained in allcentres)</t>
  </si>
  <si>
    <t>(1) previous use offluoxetine or lofepramine in the 3 months immediately precedingentry to study or during present episode; (2) use of psychoactivedrugs apart from short-acting benzodiazepines within 7 daysprior to entry (MAOIs within 14 days; depot neuroleptics within6 months); (3) patients requiring ECT; (4) serious suicide risk;(5) pregnant or lactating women and women of childbearingpotential who are not using contraception; (6) history ofglaucoma, cardiovascular disease or urinary retention; (7)significant other medical illness; (8) history of severe allergiesor multiple adverse drug reactions; (9) concurrent use of diuretics</t>
  </si>
  <si>
    <t>DK, NO, FI</t>
  </si>
  <si>
    <t>Depressed patients aged 18-65 who needed antidepressant treatment and had a total score of &gt;=14 on the HAMD-17</t>
  </si>
  <si>
    <t>Pregnancy, failure to use acceptable contraception, known alcohol or drug abuse within the past year, psychosis, serious somatic disorders, treatment with MAO inhibitors within the past 2 weeks or other antidepressants within the past week before inclusion and hypersensitivity to test drugs</t>
  </si>
  <si>
    <t>To be eligible, patients had to have a current diagnosis of major depressive disorder, single episode or recurrent, without psychotic features (DSM-IV) of at least 4 weeks’ duration, with a total score of 18 or higher on the 17-item Hamilton depression scale at baseline (and with a score of 2 or higher on item 1, “depressed mood”).</t>
  </si>
  <si>
    <t>The exclusion criteria included a current DSM-IV diagnosis of depressive disorder with psychotic features, dementia, organic mental disorder, or mental retardation; a score less than 24 on the Mini-Mental State Examination (MMSE) (23); a current or past history of any psychotic disorder or bipolar disorder; a diagnosis of drug or alcohol abuse or dependence within the previous 6 months (except nicotine); a history of seizure disorder; previous nonresponse, known hypersensitivity, or contraindication to sertraline; participation in an investigational drug trial within 3 months before this trial; significant suicide risk, a need for electroconvulsive therapy, additional psychotropic drugs, or hospitalization; regular, daily use of benzodiazepines within 3 weeks, use of antidepressants within 2 weeks, use of monoamine oxidase inhibitors or fluoxetine within 5 weeks of randomization; use of a depot antipsychotic drug within 6 months of entering the study; initiation of individual or group psychotherapy within 3 months of study entry; and any clinically significant unstable medical disorder that might affect study participation (however, patients with stable medical conditions such as insulin-dependent diabetes mellitus were allowed to participate)</t>
  </si>
  <si>
    <t>Apart from dementia, criteria for exclusion from the study included life-threatening illness, pre-existing antidepressant therapy and any specific medical contraindications such as a history of dysrhythmias, urinaryretention, glaucoma and previous allergies. Suicidal patients were also excluded for ethical reasons</t>
  </si>
  <si>
    <t>Ambulatory men and women aged 60+ with a current DSM-III-R diagnosis of unipolar depression of at least 4 weeks duration, plus minimum score of 16 on the first 17 HAM-D items</t>
  </si>
  <si>
    <t>MMSE score below 25, imminent risk of suicide, serious/non-stable comorbid medical disorder, other active DSM-III-R axis I diosrders, history of allergic reaction to fluoxetine, history of non-response to two or more antidepressant clases or ECT within the past 12 months</t>
  </si>
  <si>
    <t>Ambulatory men and women aged 60+ with a current DSM-III-R diagnosis of unipolar depression of at least 4 weeks duration, plus minimum score of 14 on the first 17 HAM-D items and classed as 'agitated' depression</t>
  </si>
  <si>
    <t>Women who were pregnant or breastfeeding, subjects felt to be at risk of suicide, individuals where the drug was contraindicated, concurrent DSM-III-R diagnoses, history of severe allergies, drug reactions and regular use of other psychotropic drugs within 4 weeks</t>
  </si>
  <si>
    <t>All patients suffered from major depressive episode (single or recurrent) according to DSM-III criteria (APA, 1980) and RDC (Spitzer et al., 1978) and had a total score of 18 or more on a 21-item Hamilton Depression Scale (HAM-D, Hamilton, 1960) at screening and baseline</t>
  </si>
  <si>
    <t>Outpatients who met DSM-IV criteria for MDD (aged 18-80), with score &gt;=22 on the MADRS at screenign and baseline, normnal lab tests, not pregnant if female and using adequate contraception</t>
  </si>
  <si>
    <t>Lactating women, primary diagnosis other than MDD, any history of psychotic disorder or bipolar, schizophrenia, OCD, learning disability or PDD, substance misuse, or high suicide risk, or PD</t>
  </si>
  <si>
    <t>BR, CO, MX, PE, VZ</t>
  </si>
  <si>
    <t>Aged 18+, met criteria for MDD as per DSM-IV, minimum score of 18 on the HAMD-21 and minimum of 18 on the HAM-A.</t>
  </si>
  <si>
    <t>Pregnant or lactating women, suciide risk, significant medical diease, history of allergy to study drugs, regular use of other psychopharmacological drugs in the past 2 weeks, previous participation in an antidpressant trial or history of unresponsiveness to study drugs, significant psychiatric diosrders</t>
  </si>
  <si>
    <t>BR, NL, US</t>
  </si>
  <si>
    <t>Eligible patients were adults (18–65 years) who fulfilled the DSM-IV[22] criteria for a major depressive episode and had a score of ≥25 on the first 17 items of the Hamilton Depression Rating Scale-17 items (HDRS-17) at the start and end of the [14,15]  washout period. Female patients with childbearing potential were required to use adequate contraception</t>
  </si>
  <si>
    <t>presence or history of bipolar disorder or depressive disorder not otherwise specified, schizophrenia or psychotic symptoms, schizotypal or borderline personality disorder,organic mental disorders; presence of anxiety disor ders, eating disorders, post-partum depression, epi lepsy (or a history of seizure disorder or treatment with anticonvulsant medication for epilepsy or seizures) or alcohol or substance abuse during the past 6 months; a decrease of ≥25% in the HDRS-17 score from the washout period to the screening measurement; duration of the present episode ex-ceeding 12 months; lack of response to two adequate antidepressant drugs for a duration of ≥6 weeksduring the current depressive episode; an actual riskof committing suicide (defined as a Montgomery-Asberg Depression Rating Scale [MADRS] of 5–6)for outpatients; pregnant or lactating women, orwomen who intended to become pregnant during thetrial; any clinically meaningful non-stable renal, or other lab finings, participation in another clinical trial within the past 30 days, receipt of otehr interventions within the past 3 weeks to 3 months (depending upon the intervention)</t>
  </si>
  <si>
    <t>YU</t>
  </si>
  <si>
    <t>Aged 18-65 with primary diagnosis of MDD, Diagnosis of major depressive episode was made according to the DSM I11 and RDC criteria (Spitzer et QI., 1978; American Psychiatric Association, 1980). At screening, all patients had a total score of a20 on the 21-item Hamilton Psychiatric Rating Scale for Depression (HPRSD) (Hamilton, 1967) and a score of a6 (indicative of endogenous depression) on the Newcastle Endogenous Reactive Depression Rating Scale (NEDRS</t>
  </si>
  <si>
    <t>Patients with a history of schizophrenia or other psychosis, atypical depressive disorder, adjustment disorder, active suicidal tendencies; drug and/or alcohol abuse; and drug overdose in the 4 months prior to the study were excluded. Patients with clinically relevant hepatic, renal, cardiovascular or cerebrovascular diseases, narrow angle glaucoma, prostatic hypertrophy, seizure disorder or unstable diabetes mellitus were also excluded, as werepatients with more than two clinically relevant laboratory parameters outside the normal range at baseline or clinically relevant ECG abnormalities. Patients with a present depressive episode of more than 6 months’ duration or a history of more than six depressive episodes necessitating hospitalization and women who were pregnant, lactating, or at risk of becoming pregnant were excluded from the study as well.</t>
  </si>
  <si>
    <t>Health Research Council of NZ</t>
  </si>
  <si>
    <t>Alladin 2007</t>
  </si>
  <si>
    <t>Barnhofer 2009</t>
  </si>
  <si>
    <t>Chiesa 2012</t>
  </si>
  <si>
    <t>Cho 2008</t>
  </si>
  <si>
    <t>Clark 2008</t>
  </si>
  <si>
    <t>Cooper 2003</t>
  </si>
  <si>
    <t>Cullen 2002</t>
  </si>
  <si>
    <t>Dekker 2012</t>
  </si>
  <si>
    <t>DeRubeis 2005</t>
  </si>
  <si>
    <t>Dindo 2012</t>
  </si>
  <si>
    <t>Duarte 2009</t>
  </si>
  <si>
    <t>Dunlop 2012</t>
  </si>
  <si>
    <t>Faramarzi 2008</t>
  </si>
  <si>
    <t>Finkelzeller 2009</t>
  </si>
  <si>
    <t>Harley 2008</t>
  </si>
  <si>
    <t>Hayden 2012</t>
  </si>
  <si>
    <t>Hopko 2011</t>
  </si>
  <si>
    <t>Jacobson 1991</t>
  </si>
  <si>
    <t>Johnson 2012</t>
  </si>
  <si>
    <t>Koszycki 2012</t>
  </si>
  <si>
    <t>Martin 2001</t>
  </si>
  <si>
    <t>McBride 2007</t>
  </si>
  <si>
    <t>Mulcahey 2010</t>
  </si>
  <si>
    <t>Neimeyer 1990</t>
  </si>
  <si>
    <t>O'Hara 2000</t>
  </si>
  <si>
    <t>Pecheur 1984</t>
  </si>
  <si>
    <t>Rahman 2008</t>
  </si>
  <si>
    <t>Rohan 2007</t>
  </si>
  <si>
    <t>Ross 1985</t>
  </si>
  <si>
    <t>Serrano 2004</t>
  </si>
  <si>
    <t>Spinelli 2003</t>
  </si>
  <si>
    <t>Strong 2008</t>
  </si>
  <si>
    <t>Talbot 2011</t>
  </si>
  <si>
    <t>Titov 2010</t>
  </si>
  <si>
    <t>Wollersheim 1991</t>
  </si>
  <si>
    <t>Wong 2008b</t>
  </si>
  <si>
    <t>Wong 2008a</t>
  </si>
  <si>
    <t>Handsearch [Cuijpers 2008 SR]</t>
  </si>
  <si>
    <t>Alladin, A., Alibhai A., 2007. Cognitive hypnotherapy for depression: an empirical investigation. Int. J. Clin. Exp. Hypn. 55, 147‐166.</t>
  </si>
  <si>
    <t>Population: not first-line treatment</t>
  </si>
  <si>
    <t>At least 6 mo treatment with an ADM but no improvement</t>
  </si>
  <si>
    <t>Cognitive hypnotherapy</t>
  </si>
  <si>
    <t>Barnhofer, T., Crane, C., Hargus, E., Amarasinghe, M., Winder, R., Williams, J.M.G., 2009. Mindfulnessbased cognitive therapy as a treatment for chronic depression: a preliminary study. Behav. Res. Ther. 47, 366‐373.</t>
  </si>
  <si>
    <t>MBCT</t>
  </si>
  <si>
    <t>Further line/TRD</t>
  </si>
  <si>
    <t>Chiesa, A., Mandelli, L., Serretti, A., 2012. Mindfulness‐based cognitive therapy versus psycho‐education for patients with major depression who did not achieve remission following antidepressant treatment: a preliminary analysis. J. Altern. Complement. Med. 18, 756‐760.</t>
  </si>
  <si>
    <t>MBCT; psychoeducation</t>
  </si>
  <si>
    <t>Population: post-partum depression</t>
  </si>
  <si>
    <t>Cho, H.J., Kwon, J.H., Lee J.J., 2008. Antenatal cognitive‐behavioral therapy for prevention of postpartum depression: a pilot study. Yonsei Med. J. 49, 553–562.</t>
  </si>
  <si>
    <t>Clark, R., Tluczek, A., Brown, R., 2008. A mother‐infant therapy group model for postpartum depression. Infant Ment. Health J. 29, 514‐536.</t>
  </si>
  <si>
    <t>Mother-infant therapy</t>
  </si>
  <si>
    <t>Cooper, P., Murray, L., Wilson, A., Romaniuk, H., 2003. Controlled trial of the short‐ and long‐term effect of psychological treatment of past‐partum depression. I. Impact on maternal mood. Br. J. Psychiatry 182, 412‐419.</t>
  </si>
  <si>
    <t>CBT; non-directive counselling</t>
  </si>
  <si>
    <t>Cullen, J.M., 2002. Testing the effectiveness of behavioral activation therapy in the treatment of acute unipolar depression. Western Michigan University, Unpublished doctoral dissertation.</t>
  </si>
  <si>
    <t>Dekker, R.L., Moser, D.K., Peden, A.R., Lennie, T.A., 2012. Cognitive therapy improves three‐month outcomes in hospitalized patients with heart failure. J. Card. Fail. 18, 10‐20.</t>
  </si>
  <si>
    <t>Population: physical health condition</t>
  </si>
  <si>
    <t>Patients selected specifically due to health condition (heart failure)</t>
  </si>
  <si>
    <t>DeRubeis, R.J., Hollon, S.D., Amsterdam, J.D., Shelton, R.C., Young, P.R., Salomon, R.M., O'Reardon, J.P., Lovett, M.L., Gladis, M.M., Brown, L.L., Gallop, R., 2005. Cognitive therapy vs. medications in the treatment of moderate to severe depression. Arch. Gen. Psychiatry 62, 409‐416.</t>
  </si>
  <si>
    <t>CBT; pharm</t>
  </si>
  <si>
    <t>Dindo, L., Recober, A., Marchman, J.N., Turvey, C., O'Hara, M.W., 2012. One‐day behavioral treatment for patients with comorbid depression and migraine: a pilot study. Behav. Res. Ther. 50, 537‐543.</t>
  </si>
  <si>
    <t>Population specifically recruited as they had a physical health condition (migraine)</t>
  </si>
  <si>
    <t>Duarte, P.S., Miyazaki, M.C., Blay, S.L., Sesso, R., 2009. Cognitive‐behavioral group therapy is an effective treatment for major depression in hemodialysis patients. Kidney Int. 76, 414‐421.</t>
  </si>
  <si>
    <t>Population specifically recruited as they had a physical health condition (undergoing hemodyalysis)</t>
  </si>
  <si>
    <t>Dunlop, B.W., Kelley, M.E., Mletzko, T.C., Velasquez, C.M., Craighead, E., Mayberg, H.S., 2012. Depression beliefs, treatment preference, and outcomes in a randomized trial for major depressive disorder. J. Psychiatr. Res. 46, 375‐381.</t>
  </si>
  <si>
    <t>Chronic depression (duration around 4 years)</t>
  </si>
  <si>
    <t>Faramarzi, M., Alipor, A., Esmaelzadeh, S., Kheirkhah, F., Poladi, K., Pash, H., 2008. Treatment of depression and anxiety in infertile women: cognitive behavioral therapy versus fluoxetine. J. Affect. Disord. 108, 159‐164.</t>
  </si>
  <si>
    <t>Finkenzeller, W., Zobel, I., Rietz, S., Schramm, E., Berger, M., 2009. [Interpersonal psychotherapy and pharmacotherapy for post‐stroke depression feasibility and effectiveness] [Article in German]. Nervenarzt 80, 805‐812.</t>
  </si>
  <si>
    <t>Paper not in English</t>
  </si>
  <si>
    <t>Also population selected as they had a pshyical health condition (stroke)</t>
  </si>
  <si>
    <t>Harley, R., Sprich, S., Safren, S., Jacobo, M., Fava, M., 2008. Adaptation of dialectical behavior therapy skills training group for treatment‐resistant depression. J. Nerv. Ment. Disord. 196, 136‐143.</t>
  </si>
  <si>
    <t>Treatment resistant</t>
  </si>
  <si>
    <t>Hayden, T., Perantie, D.C., Nix, B.D., Barnes, L.D., Mostello, D.J., Holcomb, W.L., Svrakic, D.M., Scherrer, J.F., Lustman, P.J., Hershey, T., 2012. Treating prepartum depression to improve infant developmental outcomes: a study of diabetes in pregnancy. J. Clin. Psychol. Med. Settings 19, 285‐292.</t>
  </si>
  <si>
    <t>Hopko, D.R., Armento, M.E.A., Robertson, S.M.C., Ryba, M.M., Carvalho, J.P., Colman, L.K., 2011. Brief behavioral activation and problem‐solving therapy for depressed breast cancer patients: Randomized trial. J. Consul. Clin. Psychol. 79, 834‐849.</t>
  </si>
  <si>
    <t>Jacobson, N.S., Dobson, K., Fruzzetti, A.E., Schmaling, K.B., Salusky, S., 1991. Marital therapy as a treatment for depression. J. Consul. Clin. Psychol. 59, 547‐557.</t>
  </si>
  <si>
    <t>Intervention: psychological intervention not of interest</t>
  </si>
  <si>
    <t>Johnson, J.E., Zlotnick, C., 2012. Pilot study of treatment for major depression among women prisoners with substance use disorder. J. Psychiatr. Res. 46, 1174‐1183.</t>
  </si>
  <si>
    <t>Population: criminal justice</t>
  </si>
  <si>
    <t>Also population with substance misuse</t>
  </si>
  <si>
    <t>Koszycki, D., Bisserbe, J.C., Blier, P., Bradwejn, J., Markowitz, J., 2012. Interpersonal psychotherapy versus brief supportive therapy for depressed infertile women: first pilot randomized controlled trial. Arch. Women's Ment. Health 15, 193‐201</t>
  </si>
  <si>
    <t>IPT; CBT</t>
  </si>
  <si>
    <t>Martin, S.D., Martin, E., Rai, S.S., Richardson, M.A., Royall, R., 2001. Brain blood flow changes in depressed patients treated with interpersonal psychotherapy or venlafaxine hydrochloride: preliminary findings. Arch. Gen. Psychiatry 58, 641‐648.</t>
  </si>
  <si>
    <t>&gt;20% 'double depression'</t>
  </si>
  <si>
    <t>Population: &lt;80% unipolar depression</t>
  </si>
  <si>
    <t>McBride, C., Segal, Z., Kennedy, S., Gemar, M., 2007. Changes in autobiographical memory specificity following cognitive behavior therapy and pharmacotherapy for major depression. Psychopathology 40, 147‐152.</t>
  </si>
  <si>
    <t>Secondary analysis of paper already included</t>
  </si>
  <si>
    <t>Mulcahy, R., Reay, R.E., Wilkinson, R.B., Owen, C., 2010. A randomised control trial for the effectiveness of group Interpersonal Psychotherapy for postnatal depression. Arch. Womens Ment. Health 13, 125‐139.</t>
  </si>
  <si>
    <t>Neimeyer, R.A., Feixas, G., 1990. The role of homework and skill acquisition in the outcome of group cognitive therapy for depression. Behav. Ther. 21, 281‐292.</t>
  </si>
  <si>
    <t>Population chronic</t>
  </si>
  <si>
    <t xml:space="preserve">O'Hara, M.W., Stuart, S., Gorman, L.L., Wenzel, A., 2000. Efficacy of interpersonal therapy for
postpartum depression. Arch. Gen. Psychiatry 57, 1039‐1045 </t>
  </si>
  <si>
    <t>Pecheur, D.R., Edwards, K.J., 1984. A comparison of secular and religious versions of cognitive therapy with depressed Christian college students. J. Psychol. Theol. 12, 45‐54.</t>
  </si>
  <si>
    <t>Rahman, A., Malik, A., Sikander, S., Roberts, C., Creed, F., 2008. Cognitive behaviour therapy‐based intervention by community health workers for mothers with depression and their infants in rural Pakistan: a cluster‐randomised controlled trial. Lancet 372, 902‐909.</t>
  </si>
  <si>
    <t>Rohan, K.J., Roecklein, K.A., Lindsey, K.T., Johnson, L.G., Lippy, R.D., Lacy, T.J., Barton, F.B., 2007. A randomized controlled trial of cognitive? Behavioral therapy, light therapy, and their combination for seasonal affective disorder. J. Consul. Clin. Psychol. 75, 489‐500.</t>
  </si>
  <si>
    <t>Ross, M., Scott, M., 1985. An evaluation of the effectiveness of individual and group cognitive therapy in the treatment of depressed patients in an inner city health centre. J. R. Coll. Gen. Practitioners 35, 239‐242.</t>
  </si>
  <si>
    <t>Intervention: comparison not of interest</t>
  </si>
  <si>
    <t>Serrano, J.P., Latorre, J.M., Gatz, M., Montanes, J., 2004. Life review therapy using autobiographical retrieval practice for older adults with depressive symptomatology. Psychol. Aging 19, 270‐277.</t>
  </si>
  <si>
    <t>Spinelli, M.G., Endicott, J., 2003. Controlled clinical trial of interpersonal psychotherapy versus parenting education program for depressed pregnant women. Am. J. Psychiatry 160, 555‐562.</t>
  </si>
  <si>
    <t>Population: antenatal mental health</t>
  </si>
  <si>
    <t>Strong, V., Waters, R., Hibberd, C., Murray, G., Walker, J., McHugh, G., Walker, A., Sharpe, M., 2008. Management of depression for people with cancer (SMaRT oncology 1): a randomised trial. Lancet 372; 40‐48.</t>
  </si>
  <si>
    <t>Population selected specifically as they had cancer</t>
  </si>
  <si>
    <t>Talbot, N.L., Chaudron, L.H., Ward, E.A., Duberstein, P.R., Conwell, Y., O'Hara, M.W., 2011. A randomized effectiveness trial of interpersonal psychotherapy for depressed women with sexual abuse histories. Psychiatric Serv. 62, 374‐380.</t>
  </si>
  <si>
    <t>Titov, N., Andrews, G., Johnston, L., Robinson, E., Spence, J., 2010. Internet treatment for depression: a randomized controlled trial comparing clinician vs. technician assistance. PLoS One 5, e10939.</t>
  </si>
  <si>
    <t>Wollersheim, J.P., Wilson, G.L., 1991. Group treatment of unipolar depression: a comparison of coping, supportive, bibliotherapy, and delayed treatment groups. Prof. Psychol.; Res. Pract. 22, 496‐502.</t>
  </si>
  <si>
    <t>Wong, D.F., 2008a. Cognitive and health‐related outcomes of group cognitive behavioral treatment for people with depressive symptoms in Hong Kong: randomized wait‐list control study. Aust. N. Zeal. J. Psychiatry 42, 702‐711.</t>
  </si>
  <si>
    <t>Wong, D.F.K., 2008b. Cognitive behavioral treatment groups for people with chronic depression in Hong Kong: a randomized wait‐list control design. Depress. Anxiety 25, 142‐148.</t>
  </si>
  <si>
    <t>BDI, WSAS, CSQ, response and remission. No service utlity of QofL data reported in clinical paper but in HE paper</t>
  </si>
  <si>
    <t>Stravynski 1994</t>
  </si>
  <si>
    <t>Stravynski, A., Verreault, R., Gaudette, G., Langlois, R., Gagnier, S., Larose, M. (1994) The treatment of depression with group behavioural-cognitive therapy and imipramine, Canadian Journal of Psychiatry, 39, 387-390</t>
  </si>
  <si>
    <t>Quebec Medical research Council grant</t>
  </si>
  <si>
    <t>BDI&gt;20 and 14+ on first 17 items of HAM-D 17</t>
  </si>
  <si>
    <t>Met diagnostic critera and scored above 20 on BDI, and 14+ on the HAM-D 17</t>
  </si>
  <si>
    <t xml:space="preserve">CBT group (over 15 sessions) + imipramine </t>
  </si>
  <si>
    <t>Group CBT in groups of 4 people. 15x 90 min sessions + 4x follow-up sessions at 6 week intervals during follow-up</t>
  </si>
  <si>
    <t>Psychologists</t>
  </si>
  <si>
    <t xml:space="preserve">Group CBT in groups of 4 people. 15x 90 min sessions + 4x follow-up sessions at 6 week intervals during follow-up. Imipramine prescribed by psychiatrists and dose optimised to 200-250ng/ml. Pharmacotherapy sessions of 15-30mins weekly for around 7 weeks, then fortnightly for another 8. Medication copntinued for 4-6 months before reducing and discontinuing. </t>
  </si>
  <si>
    <t>Psychiatrists and psychologists</t>
  </si>
  <si>
    <t>15 weeks plus follow-up (26 weeks total)</t>
  </si>
  <si>
    <t>&gt;25% have duration of current episode &gt;2 years, &gt;20% had received previous treatment for this episode</t>
  </si>
  <si>
    <t>Arean 2010</t>
  </si>
  <si>
    <t>Arean 1993</t>
  </si>
  <si>
    <t>Problem solving; reminiscence therapy</t>
  </si>
  <si>
    <t>Reminiscence therapy cannot be categorised for inclusion in the NMA; 2-arm trial so no remaining comparator</t>
  </si>
  <si>
    <t>Arean, P.A., Perri, M.G., Nezu, A.M., Schein, R.L., Christopher, F., Joseph, T.X., 1993. Comparative effectiveness of social problem‐solving therapy and reminiscence therapy as treatments for depression in older adults. J. Consul. Clin. Psychol. 61, 1003‐1010</t>
  </si>
  <si>
    <t>Castonguay, L.G., Schutt, A.J., Aikins, D.E., Constantino, M.J., Laurenceau, J.P., Bologh, L., Burns, D.D., 2004. Integrative cognitive therapy for depression: a preliminary investigation. J. Psychother. Integ. 14, 4‐20</t>
  </si>
  <si>
    <t>Castonguay 2004</t>
  </si>
  <si>
    <t>Nezu 1989</t>
  </si>
  <si>
    <t>Nezu, A.M., Perri, M.G., 1989. Social problem‐solving therapy for unipolar depression: an initial dismantling investigation. J. Consul. Clin. Psychol. 57, 408‐413</t>
  </si>
  <si>
    <t>2x psychologists provided treatment</t>
  </si>
  <si>
    <t>2x phone calls to assess risk</t>
  </si>
  <si>
    <t>Intervention provided after 10 weeks</t>
  </si>
  <si>
    <t>Met Research Diagnostic Criteria for unipolar, major depressive disorder; (b) BDI scores that were consistently 20 or above on both the screening and pretreatment evaluations; and (c) HRSD scores of 18 and above.</t>
  </si>
  <si>
    <t>Exclusion criteria included the presence of mental retardation, psychotic symptomatology, bipolar disorder, active substance abuse, organic brain syndrome, borderline personality features, and current involvement in any form of psychological or drug interventions.</t>
  </si>
  <si>
    <t>BDI &gt;=20 and HAMD &gt;=18</t>
  </si>
  <si>
    <t>44.8 (11.4)</t>
  </si>
  <si>
    <t>Problem solving therapy (D'Zurilla and Nezu model 1982); 10x 1.5-2hr sessions</t>
  </si>
  <si>
    <t xml:space="preserve">Abbreviated version of problem solving therapy (D'Zurilla and Nezu model 1982); 10x 1.5-2hr sessions, full program minus training in the problem-orientation component </t>
  </si>
  <si>
    <t>Thompson 1984</t>
  </si>
  <si>
    <t>Thompson, L.W., Gallagher, D., 1984. Efficacy of psychotherapy in the treatment of late‐life depression. Adv .Behav. Res. Ther., 6, 127‐139</t>
  </si>
  <si>
    <t>CBT individual; behavioural therapy; STPP</t>
  </si>
  <si>
    <t>preliminary report of RCT already included</t>
  </si>
  <si>
    <t>Psychodynamic therapy; attention placebo</t>
  </si>
  <si>
    <t>Fluoxetine; imipramine; placebo</t>
  </si>
  <si>
    <t>Secondary study from RCT already included</t>
  </si>
  <si>
    <t>Preliminary report of RCT already included</t>
  </si>
  <si>
    <t>Exercise; TAU</t>
  </si>
  <si>
    <t>2-month waiting list control condition followed by treatment of choice</t>
  </si>
  <si>
    <t>Amitriptyline; citalopram</t>
  </si>
  <si>
    <t>Social rhthym therapy; clinical management; TAU</t>
  </si>
  <si>
    <t>Study design: not a true RCT</t>
  </si>
  <si>
    <t>Alexopoulos 2011</t>
  </si>
  <si>
    <t>Cochrane 2017 search</t>
  </si>
  <si>
    <t>Problem solving; counselling</t>
  </si>
  <si>
    <t>Alexopoulos GS, Raue PJ, Kiosses DN, Mackin RS, Kanellopoulos D, McCulloch C, Areán PA. Problem-solving therapy and supportive therapy in older adults with major depression and executive dysfunction: effect on disability. Archives of general psychiatry. 2011 Jan 3;68(1):33-41.</t>
  </si>
  <si>
    <t>Cochrane (Sarah Dawson) &amp; Cochrane 2017 search</t>
  </si>
  <si>
    <t>2009 GL &amp; Cochrane 2017 search</t>
  </si>
  <si>
    <t>2009-2015 Search &amp; Cochrane 2017 search</t>
  </si>
  <si>
    <t>Blackwell 2015</t>
  </si>
  <si>
    <t>Computerised cognitive bias modification</t>
  </si>
  <si>
    <t>Blackwell SE, Browning M, Mathews A, Pictet A, Welch J, Davies J, Watson P, Geddes JR, Holmes EA. Positive imagery-based cognitive bias modification as a web-based treatment tool for depressed adults: a randomized controlled trial. Clinical Psychological Science. 2015 Jan;3(1):91-111.</t>
  </si>
  <si>
    <t>Butler 2008</t>
  </si>
  <si>
    <t>Butler LD, Waelde LC, Hastings TA, Chen XH, Symons B, Marshall J, Kaufman A, Nagy TF, Blasey CM, Seibert EO, Spiegel D. Meditation with yoga, group therapy with hypnosis, and psychoeducation for long‐term depressed mood: a randomized pilot trial. Journal of Clinical Psychology. 2008 Jul 1;64(7):806-20.</t>
  </si>
  <si>
    <t>Strom 2013</t>
  </si>
  <si>
    <t>Identified through protocol (Carlbring 2012) from search</t>
  </si>
  <si>
    <t>Ström M, Uckelstam CJ, Andersson G, Hassmén P, Umefjord G, Carlbring P. Internet-delivered therapist-guided physical activity for mild to moderate depression: a randomized controlled trial. PeerJ. 2013 Oct 3;1:e178.</t>
  </si>
  <si>
    <t>Computerised behavioural activation with support</t>
  </si>
  <si>
    <t>Carlbring 2013</t>
  </si>
  <si>
    <t>Carlbring P, Hägglund M, Luthström A, Dahlin M, Kadowaki Å, Vernmark K, Andersson G. Internet-based behavioral activation and acceptance-based treatment for depression: a randomized controlled trial. Journal of Affective Disorders. 2013 Jun 30;148(2):331-7.</t>
  </si>
  <si>
    <t>2009-2015 search &amp; Cochrane 2017 search</t>
  </si>
  <si>
    <t>Handsearch &amp; Cochrane 2017 search</t>
  </si>
  <si>
    <t>Chang 2013</t>
  </si>
  <si>
    <t>Chang HH, Chi MH, Lee IH, Tsai HC, Gean PW, Yang YK, Lu RB, Chen PS. The change of insulin levels after six weeks antidepressant use in drug-naïve major depressive patients. Journal of affective disorders. 2013 Sep 5;150(2):295-9.</t>
  </si>
  <si>
    <t>Chang 2015</t>
  </si>
  <si>
    <t>Chang HH, Chou CH, Yang YK, Lee IH, Chen PS. Association between ABCB1 polymorphisms and antidepressant treatment response in Taiwanese major depressive patients. Clinical Psychopharmacology and Neuroscience. 2015 Dec;13(3):250.</t>
  </si>
  <si>
    <t>Chung 2014a</t>
  </si>
  <si>
    <t>Chung 2014b</t>
  </si>
  <si>
    <t>IPT group</t>
  </si>
  <si>
    <t>Chung MS, Tsu JH, Kuo CC, Lin PE, Chang TJ. Therapeutic effect of dynamic interpersonal group psychotherapy for Taiwanese patients with depressive disorder. International journal of group psychotherapy. 2014 Oct 1;64(4):537-45.</t>
  </si>
  <si>
    <t>2009 GL (TCA vs placebo comparison) &amp; Cochrane 2017 search</t>
  </si>
  <si>
    <t>Conradi 2008</t>
  </si>
  <si>
    <t>Conradi HJ, de Jonge P, Ormel J. Cognitive–behavioural therapy v. usual care in recurrent depression. The British Journal of Psychiatry. 2008 Dec 1;193(6):505-6.</t>
  </si>
  <si>
    <t>Cornelius 2010</t>
  </si>
  <si>
    <t>Mean age&gt;18 (21.1)</t>
  </si>
  <si>
    <t>Cornelius JR, Bukstein OG, Douaihy AB, Clark DB, Chung TA, Daley DC, Wood DS, Brown SJ. Double-blind fluoxetine trial in comorbid MDD–CUD youth and young adults. Drug and alcohol dependence. 2010 Nov 1;112(1):39-45.</t>
  </si>
  <si>
    <t>Cullen 2006</t>
  </si>
  <si>
    <t>Cullen JM, Spates CR, Pagoto S, Doran N. Behavioral activation treatment for major depressive disorder: A pilot investigation. The Behavior Analyst Today. 2006;7(1):151.</t>
  </si>
  <si>
    <t>Del Carmen 2015</t>
  </si>
  <si>
    <t>Data not extracted for homeopathy arm</t>
  </si>
  <si>
    <t>del Carmen Macías-Cortés E, Llanes-González L, Aguilar-Faisal L, Asbun-Bojalil J. Individualized homeopathic treatment and fluoxetine for moderate to severe depression in peri-and postmenopausal women (HOMDEP-MENOP study): a randomized, double-dummy, double-blind, placebo-controlled trial. PloS one. 2015 Mar 13;10(3):e0118440.</t>
  </si>
  <si>
    <t>Delgadillo 2015</t>
  </si>
  <si>
    <t>Delgadillo J, Gore S, Ali S, Ekers D, Gilbody S, Gilchrist G, McMillan D, Hughes E. Feasibility randomized controlled trial of cognitive and behavioral interventions for depression symptoms in patients accessing drug and alcohol treatment. Journal of substance abuse treatment. 2015 Aug 31;55:6-14.</t>
  </si>
  <si>
    <t>Driessen 2015</t>
  </si>
  <si>
    <t>Driessen E, Van HL, Peen J, Don FJ, Kool S, Westra D, Hendriksen M, Cuijpers P, Twisk JW, Dekker JJ. Therapist-rated outcomes in a randomized clinical trial comparing cognitive behavioral therapy and psychodynamic therapy for major depression. Journal of affective disorders. 2015 Jan 1;170:112-8.</t>
  </si>
  <si>
    <t>2016 update search &amp; Cochrane 2017 search</t>
  </si>
  <si>
    <t>Handsearch (Cochrane 2013 SR) &amp; Cochrane 2017 search</t>
  </si>
  <si>
    <t>Gallagher 1981</t>
  </si>
  <si>
    <t>Behavioural group therapy</t>
  </si>
  <si>
    <t>Gallagher D. Behavioral group therapy with elderly depressives: An experimental study. Behavioral group therapy. 1981;3:187-224.</t>
  </si>
  <si>
    <t>Geisner 2015</t>
  </si>
  <si>
    <t>Geisner IM, Varvil-Weld L, Mittmann AJ, Mallett K, Turrisi R. Brief web-based intervention for college students with comorbid risky alcohol use and depressed mood: does it work and for whom?. Addictive behaviors. 2015 Mar 31;42:36-43.</t>
  </si>
  <si>
    <t>Geraedts 2014a</t>
  </si>
  <si>
    <t>Geraedts 2014b</t>
  </si>
  <si>
    <t>Self-help (without support)</t>
  </si>
  <si>
    <t>Geraedts AS, Kleiboer AM, Wiezer NM, Cuijpers P, van Mechelen W, Anema JR. Feasibility of a worker-directed web-based intervention for employees with depressive symptoms. Internet Interventions. 2014 Jul 31;1(3):132-40.</t>
  </si>
  <si>
    <t>Jordan 2014/Groves 2015</t>
  </si>
  <si>
    <t>Gusi 2008</t>
  </si>
  <si>
    <t>Gusi N, Reyes MC, Gonzalez-Guerrero JL, Herrera E, Garcia JM. Cost-utility of a walking programme for moderately depressed, obese, or overweight elderly women in primary care: a randomised controlled trial. BMC public health. 2008 Jul 8;8(1):231.</t>
  </si>
  <si>
    <t>Heiligenstein 1995</t>
  </si>
  <si>
    <t>Heiligenstein JH, Ware Jr JE, Beusterien KM, Roback PJ, Andrejasich C, Tollefson GD. Acute effects of fluoxetine versus placebo on functional health and well-being in late-life depression. International Psychogeriatrics. 1995 Oct;7(S1):125-37.</t>
  </si>
  <si>
    <t>Handsearch (Cochrane 2016 exercise update) &amp; Cochrane 2017 search</t>
  </si>
  <si>
    <t>Benkert 2000/Helmreich 2015</t>
  </si>
  <si>
    <t>Benkert in 2004 GL and Helmreich 2015 in Cochrane 2017 search</t>
  </si>
  <si>
    <t>2004 GL &amp; Cochrane 2017 search</t>
  </si>
  <si>
    <t>Helmreich I, Wagner S, König J, Kohnen R, Szegedi A, Hiemke C, Tadić A. Hamilton depression rating subscales to predict antidepressant treatment outcome in the early course of treatment. Journal of affective disorders. 2015 Apr 1;175:199-208.</t>
  </si>
  <si>
    <t>Hobfoll 2016</t>
  </si>
  <si>
    <t>Hobfoll SE, Blais RK, Stevens NR, Walt L, Gengler R. Vets prevail online intervention reduces PTSD and depression in veterans with mild-to-moderate symptoms. Journal of consulting and clinical psychology. 2016 Jan;84(1):31.</t>
  </si>
  <si>
    <t>Hopkins 2013</t>
  </si>
  <si>
    <t>SEP-225289; venlafaxine</t>
  </si>
  <si>
    <t>Hopkins SC, Reasner DS, Koblan KS. Catechol-O-methyltransferase genotype as modifier of superior responses to venlafaxine treatment in major depressive disorder. Psychiatry research. 2013 Aug 15;208(3):285-7.</t>
  </si>
  <si>
    <t>Husain 2014</t>
  </si>
  <si>
    <t>Husain N, Chaudhry N, Fatima B, Husain M, Amin R, Chaudhry IB, Rahman RU, Tomenson B, Jafri F, Naeem F, Creed F. Antidepressant and group psychosocial treatment for depression: a rater blind exploratory RCT from a low income country. Behavioural and cognitive psychotherapy. 2014 Nov;42(6):693-705.</t>
  </si>
  <si>
    <t>Hyer 2008</t>
  </si>
  <si>
    <t>Hyer L, Yeager CA, Hilton N, Sacks A. Group, individual, and staff therapy: an efficient and effective cognitive behavioral therapy in long-term care. American Journal of Alzheimer's Disease &amp; Other Dementias®. 2009 Dec;23(6):528-39</t>
  </si>
  <si>
    <t>Iftene 2014</t>
  </si>
  <si>
    <t>REBT; pharm</t>
  </si>
  <si>
    <t>Population: Trial of people under 18 years of age</t>
  </si>
  <si>
    <t>Iftene F, Predescu E, Stefan S, David D. Rational-emotive and cognitive-behavior therapy (REBT/CBT) versus pharmacotherapy versus REBT/CBT plus pharmacotherapy in the treatment of major depressive disorder in youth; A randomized clinical trial. Psychiatry Research. 2015 Feb 28;225(3):687-94.</t>
  </si>
  <si>
    <t>Mean age around 15 years</t>
  </si>
  <si>
    <t>Imamura 2014</t>
  </si>
  <si>
    <t>Participants recruited from work place and no minimum depression symptom criteria</t>
  </si>
  <si>
    <t>Population: Universal intervention</t>
  </si>
  <si>
    <t>Imamura K, Kawakami N, Furukawa TA, Matsuyama Y, Shimazu A, Umanodan R, Kawakami S, Kasai K. Effects of an Internet-based cognitive behavioral therapy (iCBT) program in Manga format on improving subthreshold depressive symptoms among healthy workers: a randomized controlled trial. PloS one. 2014 May 20;9(5):e97167.</t>
  </si>
  <si>
    <t>Jacquart 2014</t>
  </si>
  <si>
    <t>Counselling; exercise</t>
  </si>
  <si>
    <t>Jacquart SD, Marshak HH, Dos Santos H, Luu SM, Berk LS, McMahon PT, Riggs M. The effects of simultaneous exercise and psychotherapy on depressive symptoms in inpatient, psychiatric older adults. Advances in mind-body medicine. 2013 Dec;28(4):8-17.</t>
  </si>
  <si>
    <t>Handsearch (from GC member [JC]) &amp; Cochrane 2017 search</t>
  </si>
  <si>
    <t>Population: Mixed depression and anxiety diagnoses (unclear percentage with depression and not possible to extract diaggregated data)</t>
  </si>
  <si>
    <t>Kamkhagi 2015</t>
  </si>
  <si>
    <t>Psychodynamic group; body awareness training</t>
  </si>
  <si>
    <t>Kamkhagi D, Costa AC, Kusminsky S, Supino D, Diniz BS, Gattaz WF, Forlenza OV. Benefits of psychodynamic group therapy on depression, burden and quality of life of family caregivers to Alzheimer’s disease patients. Archives of Clinical Psychiatry (São Paulo). 2015 Dec;42(6):157-60.</t>
  </si>
  <si>
    <t>Kanter 2015</t>
  </si>
  <si>
    <t>Data combined across number of sessions attended</t>
  </si>
  <si>
    <t>Kanter JW, Santiago-Rivera AL, Santos MM, Nagy G, López M, Hurtado GD, West P. A randomized hybrid efficacy and effectiveness trial of behavioral activation for Latinos with depression. Behavior therapy. 2015 Mar 31;46(2):177-92.</t>
  </si>
  <si>
    <t>Kerse 2010</t>
  </si>
  <si>
    <t>Kerse N, Hayman KJ, Moyes SA, Peri K, Robinson E, Dowell A, Kolt GS, Elley CR, Hatcher S, Kiata L, Wiles J. Home-based activity program for older people with depressive symptoms: DeLLITE–a randomized controlled trial. The Annals of Family Medicine. 2010 May 1;8(3):214-23.</t>
  </si>
  <si>
    <t>Kivi 2014</t>
  </si>
  <si>
    <t>Kivi M, Eriksson MC, Hange D, Petersson EL, Vernmark K, Johansson B, Björkelund C. Internet-based therapy for mild to moderate depression in Swedish primary care: short term results from the PRIM-NET randomized controlled trial. Cognitive behaviour therapy. 2014 Oct 2;43(4):289-98.</t>
  </si>
  <si>
    <t>Kleiboer 2015</t>
  </si>
  <si>
    <t>CCBT with and without support</t>
  </si>
  <si>
    <t>Kleiboer A, Donker T, Seekles W, van Straten A, Riper H, Cuijpers P. A randomized controlled trial on the role of support in Internet-based problem solving therapy for depression and anxiety. Behaviour research and therapy. 2015 Sep 30;72:63-71.</t>
  </si>
  <si>
    <t>Krogh 2008/2012</t>
  </si>
  <si>
    <t>Attention placebo was a stretching exercise. Krogh 2008 in Cochrane 2017 search and Krogh 2012 in 2009-2015 search</t>
  </si>
  <si>
    <t>Krogh J. DEMO II: A Randomized, Parallel-group, Observer-blinded Clinical Trial of Aerobic Exercise Versus Stretching Exercise for Patients With Light to Moderate Depression [NCT00695552]. Available from: https://clinicaltrials.gov/ct2/show/NCT00695552 [accessed 19.09.2017]</t>
  </si>
  <si>
    <t>Krogh 2014</t>
  </si>
  <si>
    <t>Secondary analysis of Krogh 2008/2012</t>
  </si>
  <si>
    <t>Secondary analysis of Krogh 2008/2012 and no relevant outcomes reported</t>
  </si>
  <si>
    <t>Krogh J, Rostrup E, Thomsen C, Elfving B, Videbech P, Nordentoft M. The effect of exercise on hippocampal volume and neurotrophines in patients with major depression–a randomized clinical trial. Journal of affective disorders. 2014 Aug 20;165:24-30.</t>
  </si>
  <si>
    <t>Kronström K, Salminen JK, Hietala J, Kajander J, Vahlberg T, Markkula J, Rasi-Hakala H, Karlsson H. Personality traits and recovery from major depressive disorder. Nordic journal of psychiatry. 2011 Feb 1;65(1):52-7.</t>
  </si>
  <si>
    <t>Kronström 2011</t>
  </si>
  <si>
    <t>HIRED-MAP &amp; Cochrane 2017</t>
  </si>
  <si>
    <t>Lam 2013</t>
  </si>
  <si>
    <t>CBT individual (under 15 sessions) + escitalopram</t>
  </si>
  <si>
    <t>Lam RW, Parikh SV, Ramasubbu R, Michalak EE, Tam EM, Axler A, Yatham LN, Kennedy SH, Manjunath CV. Effects of combined pharmacotherapy and psychotherapy for improving work functioning in major depressive disorder. The British Journal of Psychiatry. 2013 Nov 1;203(5):358-65.</t>
  </si>
  <si>
    <t>Landabaso-Vazquez 2014</t>
  </si>
  <si>
    <t>Mirtazapine; venlafaxine; duloxetine</t>
  </si>
  <si>
    <t>Landabaso-Vázquez MÁ, Iraurgi-Castillo I, Jiménez-Lerma JM, Larrazábal-Antia A, de Onzoño HS, Blanco-Barrio I, Díaz-Sanz M, Zubizarreta-Urzelai I, Gutiérrez-Fraile M. Depressive symptomatology and response to treatment with antidepressants in patients with a dual diagnosis. Addictive Disorders &amp; Their Treatment. 2014 Sep 1;13(3):125-32.</t>
  </si>
  <si>
    <t>Lappalainen 2014</t>
  </si>
  <si>
    <t>Computerised third-wave cognitive therapy with support</t>
  </si>
  <si>
    <t>Lappalainen P, Granlund A, Siltanen S, Ahonen S, Vitikainen M, Tolvanen A, Lappalainen R. ACT Internet-based vs face-to-face? A randomized controlled trial of two ways to deliver Acceptance and Commitment Therapy for depressive symptoms: An 18-month follow-up. Behaviour research and therapy. 2014 Oct 31;61:43-54.</t>
  </si>
  <si>
    <t>Cochrane (Sarah Dawson) &amp; 2009-2015 search &amp; Cochrane 2017 search</t>
  </si>
  <si>
    <t>Montero-Marin 2016</t>
  </si>
  <si>
    <t>Montero-Marín J, Araya R, Pérez-Yus MC, Mayoral F, Gili M, Botella C, Baños R, Castro A, Romero-Sanchiz P, López-Del-Hoyo Y, Nogueira-Arjona R. An internet-based intervention for depression in primary Care in Spain: a randomized controlled trial. Journal of medical Internet research. 2016 Aug;18(8).</t>
  </si>
  <si>
    <t>Lopez-del-Hoyo 2013</t>
  </si>
  <si>
    <t>CCBT without support; TAU</t>
  </si>
  <si>
    <t>López-del-Hoyo Y, Olivan B, Luciano JV, Mayoral F, Roca M, Gili M, Andres E, Serrano-Blanco A, Collazo F, Araya R, Baños R. Low intensity vs. self-guided internet-delivered psychotherapy for major depression: a multicenter, controlled, randomized study. BMC psychiatry. 2013 Jan 11;13(1):21.</t>
  </si>
  <si>
    <t>Ly 2014</t>
  </si>
  <si>
    <t>Smart-phone applications</t>
  </si>
  <si>
    <t>Computerised mindfulness intervention</t>
  </si>
  <si>
    <t>Ly KH, Trüschel A, Jarl L, Magnusson S, Windahl T, Johansson R, Carlbring P, Andersson G. Behavioural activation versus mindfulness-based guided self-help treatment administered through a smartphone application: a randomised controlled trial. BMJ open. 2014 Jan 1;4(1):e003440.</t>
  </si>
  <si>
    <t>Mackin 2014</t>
  </si>
  <si>
    <t>Problem-solving; counselling</t>
  </si>
  <si>
    <t>Secondary analysis of Arean 2010 and outcomes not relevant</t>
  </si>
  <si>
    <t>Mackin RS, Nelson JC, Delucchi K, Raue P, Byers A, Barnes D, Satre DD, Yaffe K, Alexopoulos GS, Arean PA. Cognitive outcomes after psychotherapeutic interventions for major depression in older adults with executive dysfunction. The American Journal of Geriatric Psychiatry. 2014 Dec 31;22(12):1496-503.</t>
  </si>
  <si>
    <t>Mancino 2014</t>
  </si>
  <si>
    <t>Mancino MJ, McGaugh J, Chopra MP, Guise JB, Cargile C, Williams DK, Thostenson J, Kosten TR, Sanders N, Oliveto A. Clinical efficacy of sertraline alone and augmented with gabapentin in recently abstinent cocaine-dependent patients with depressive symptoms. Journal of clinical psychopharmacology. 2014 Apr;34(2):234.</t>
  </si>
  <si>
    <t>McRae K, Rekshan W, Williams LM, Cooper N, Gross JJ. Effects of antidepressant medication on emotion regulation in depressed patients: An iSPOT-D report. Journal of affective disorders. 2014 Apr 20;159:127-32.</t>
  </si>
  <si>
    <t>HIRED-MAP &amp; Cochrane 2017 search</t>
  </si>
  <si>
    <t>Meyer 2015</t>
  </si>
  <si>
    <t>Meyer B, Bierbrodt J, Schröder J, Berger T, Beevers CG, Weiss M, Jacob G, Späth C, Andersson G, Lutz W, Hautzinger M. Effects of an Internet intervention (Deprexis) on severe depression symptoms: randomized controlled trial. Internet Interventions. 2015 Mar 31;2(1):48-59.</t>
  </si>
  <si>
    <t>Miller 2015</t>
  </si>
  <si>
    <t>Secondary analysis of McRae 2004 and outcomes not relevant</t>
  </si>
  <si>
    <t>Miller S, McTeague LM, Gyurak A, Patenaude B, Williams LM, Grieve SM, Korgaonkar MS, Etkin A. COGNITION–CHILDHOOD MALTREATMENT INTERACTIONS IN THE PREDICTION OF ANTIDEPRESSANT OUTCOMES IN MAJOR DEPRESSIVE DISORDER PATIENTS: RESULTS FROM THE iSPOT‐D TRIAL. Depression and anxiety. 2015 Aug 1;32(8):594-604.</t>
  </si>
  <si>
    <t>Miller 1989a</t>
  </si>
  <si>
    <t>Miller 1989b</t>
  </si>
  <si>
    <t>In figures</t>
  </si>
  <si>
    <t>Coping with Depression course (group) + TAU</t>
  </si>
  <si>
    <t>Third-wave cognitive therapy individual + any AD</t>
  </si>
  <si>
    <t>Psychoeducational group programme + TAU</t>
  </si>
  <si>
    <t>Clarke, G., Reid, E., Eubanks, D., O'Connor, E., DeBar, L. L., Kelleher, C. et al. (2002) Overcoming Depression on the Internet (ODIN): A randomized controlled trial of an internet depression skills intervention program. Journal of Medical Internet Research, 4, e14.</t>
  </si>
  <si>
    <t>Computerised-CBT (CCBT) + TAU</t>
  </si>
  <si>
    <t>Two arms: reminders through postcards or brief telephone calls</t>
  </si>
  <si>
    <t>CBT group (under 15 sessions) + TAU</t>
  </si>
  <si>
    <t>E</t>
  </si>
  <si>
    <t>De Graaf, L. E., et al. (2009) Clinical effectiveness of online computerised cognitive-behavioural therapy without support for depression in primary care: randomised trial. British journal of psychiatry 195, 73-80</t>
  </si>
  <si>
    <t>Short-term psychodynamic psychotherapy individual + TAU</t>
  </si>
  <si>
    <t>Farrer L, Christensen H, Griffiths KM, Mackinnon A. Internet-based CBT for depression with and without telephone tracking in a national helpline: randomised controlled trial. PloS one. 2011 Nov 30;6(11):e28099.</t>
  </si>
  <si>
    <t>Third-wave cognitive therapy group + TAU</t>
  </si>
  <si>
    <t>Computerised-CBT (CCBT) with support + TAU</t>
  </si>
  <si>
    <t>Cognitive bibliotherapy + TAU</t>
  </si>
  <si>
    <t>Behavioural activation (BA) + TAU</t>
  </si>
  <si>
    <t>Lovell, K., Bower, P., Richards, D., Barkham, M., Sibbald,B., Roberts, C., Davies, L., Rogers, A., Gellatly, J., Hennessy, S. (2008) Developing guided self-help for depression using the Medical Research Council complex interventions framework: a description of the modelling phase and results of an exploratory randomised controlled trial. BMC Psychiatry, 8, 91-110.</t>
  </si>
  <si>
    <t>Non-directive counselling + TAU</t>
  </si>
  <si>
    <t>CBT individual (over 15 sessions) + TAU</t>
  </si>
  <si>
    <t>CBT individual (under 15 sessions) + TAU</t>
  </si>
  <si>
    <t>Exercise + TAU</t>
  </si>
  <si>
    <t>Proudfoot, J., Ryden, C., Everitt, B., Shapiro, D. A., Goldberg, D., Mann, A. et al. (2004) Clinical efficacy of computerised cognitive-behavioural therapy for anxiety and depression in primary care: randomised controlled trial. British Journal of Psychiatry, 185, 46-54.</t>
  </si>
  <si>
    <t>Salkovskis, P., Rimes, K., Stephenson, D., Sacks, G., &amp; Scott, J. (2006) A randomized controlled trial of the use of self-help materials in addition to standard general practice treatment of depression compared to standard treatment alone. Psychological Medicine, 36, 325-333.</t>
  </si>
  <si>
    <t>A=amend data; E=extract; C=check</t>
  </si>
  <si>
    <t>Attention placebo + TAU</t>
  </si>
  <si>
    <r>
      <t xml:space="preserve">Different definition of chronic </t>
    </r>
    <r>
      <rPr>
        <sz val="11"/>
        <color theme="1"/>
        <rFont val="Calibri"/>
        <family val="2"/>
      </rPr>
      <t>≥6 months</t>
    </r>
  </si>
  <si>
    <t>Psychodynamic counselling + TAU</t>
  </si>
  <si>
    <t>Cognitive bibliotherapy with support + TAU</t>
  </si>
  <si>
    <t>Swartz, H.A., Frank, E., Zuckoff, A., et al. (2008) Brief interpersonal psychotherapy for depressed mothers whose children are receiving psychiatric treatment. American Journal of Psychiatry, 165 (90), 1155-1162.</t>
  </si>
  <si>
    <t>Cognitive bias modification with support + TAU</t>
  </si>
  <si>
    <t>Yoga + TAU</t>
  </si>
  <si>
    <t>Mondin 2014</t>
  </si>
  <si>
    <t>CBT; Cognitive narrative therapy</t>
  </si>
  <si>
    <t>Mondin TC, de Azevedo Cardoso T, Jansen K, Spessato BC, de Mattos Souza LD, da Silva RA. Effects of cognitive psychotherapy on the biological rhythm of patients with depression. Journal of affective disorders. 2014 Feb 28;155:142-8.</t>
  </si>
  <si>
    <t>Morgan 2013</t>
  </si>
  <si>
    <t>Morgan AJ, Jorm AF, Mackinnon AJ. Self-help for depression via e-mail: a randomised controlled trial of effects on depression and self-help behaviour. PloS one. 2013 Jun 21;8(6):e66537.</t>
  </si>
  <si>
    <t>2009-2015 search &amp; HIRED-MAP &amp; Cochrane 2017 search</t>
  </si>
  <si>
    <t>Nehama 2014</t>
  </si>
  <si>
    <t>Escitalopram (some participants led to believe placebo)</t>
  </si>
  <si>
    <t>Nehama Y, Rabinowitz I, Baruch Y, Mandel A, Lurie I, Barak Y. Debunking the placebo effect in depression: the effect of patient and investigator expectation on escitalopram efficacy. International clinical psychopharmacology. 2014 Mar 1;29(2):106-10.</t>
  </si>
  <si>
    <t>Newby 2014</t>
  </si>
  <si>
    <t>CCBT; waitlist</t>
  </si>
  <si>
    <t>Secondary analysis of Newby 2013 and outcomes not relevant</t>
  </si>
  <si>
    <t>Newby JM, Williams AD, Andrews G. Reductions in negative repetitive thinking and metacognitive beliefs during transdiagnostic internet cognitive behavioural therapy (iCBT) for mixed anxiety and depression. Behaviour research and therapy. 2014 Aug 31;59:52-60.</t>
  </si>
  <si>
    <t>Ontiveros Sanchez 1998</t>
  </si>
  <si>
    <t>Ontiveros Sanchez JA, Brandi F, Brunner E. Double-blind study of fluoxetine vs. amitriptyline in depressive and anxiety symptoms and life quality in adults with major depression. Salud Mental 1998;21:58–63</t>
  </si>
  <si>
    <t>Oxman 2008</t>
  </si>
  <si>
    <t>Oxman TE, Hegel MT, Hull JG, Dietrich AJ. Problem-solving treatment and coping styles in primary care for minor depression. Journal of consulting and clinical psychology. 2008 Dec;76(6):933.</t>
  </si>
  <si>
    <t>Pagoto 2013</t>
  </si>
  <si>
    <t>Pagoto S, Schneider KL, Whited MC, Oleski JL, Merriam P, Appelhans B, Ma Y, Olendzki B, Waring ME, Busch AM, Lemon S. Randomized controlled trial of behavioral treatment for comorbid obesity and depression in women: the Be Active Trial. International journal of obesity (2005). 2013 Nov;37(11):1427.</t>
  </si>
  <si>
    <t>BA followed by lifestyle intervention versus lifestyle intervention only. Because of sequential nature of BA + TAU arm, no endpoint data available</t>
  </si>
  <si>
    <t>Parker 2013</t>
  </si>
  <si>
    <t>CBT; SSRI</t>
  </si>
  <si>
    <t>Parker G, Blanch B, Paterson A, Hadzi‐Pavlovic D, Sheppard E, Manicavasagar V, Synnott H, Graham RK, Friend P, Gilfillan D, Perich T. The superiority of antidepressant medication to cognitive behavior therapy in melancholic depressed patients: A 12‐week single‐blind randomized study. Acta Psychiatrica Scandinavica. 2013 Oct 1;128(4):271-81.</t>
  </si>
  <si>
    <t>Porter 2015</t>
  </si>
  <si>
    <t>CBT; schema therapy</t>
  </si>
  <si>
    <t>Secondary analysis of Carter 2013 and outcomes not relevant</t>
  </si>
  <si>
    <t>Porter RJ, Bourke C, Carter JD, Douglas KM, McIntosh VV, Jordan J, Joyce PR, Frampton CM. No change in neuropsychological dysfunction or emotional processing during treatment of major depression with cognitive–behaviour therapy or schema therapy. Psychological medicine. 2016 Jan;46(2):393-404.</t>
  </si>
  <si>
    <t>Pots 2014</t>
  </si>
  <si>
    <t>Pots WT, Meulenbeek PA, Veehof MM, Klungers J, Bohlmeijer ET. The efficacy of mindfulness-based cognitive therapy as a public mental health intervention for adults with mild to moderate depressive symptomatology: A randomized controlled trial. PloS one. 2014 Oct 15;9(10):e109789.</t>
  </si>
  <si>
    <t>Quilty 2008</t>
  </si>
  <si>
    <t>Secondary analysis that is not relevant</t>
  </si>
  <si>
    <t>Quilty LC, McBride C, Bagby RM. Evidence for the cognitive mediational model of cognitive behavioural therapy for depression. Psychological medicine. 2008 Nov;38(11):1531-41.</t>
  </si>
  <si>
    <t>Quilty 2014</t>
  </si>
  <si>
    <t>Quilty LC, Dozois DJ, Lobo DS, Ravindran LN, Bagby RM. Cognitive structure and processing during cognitive behavioral therapy vs. pharmacotherapy for depression. International Journal of Cognitive Therapy. 2014 Sep;7(3):235-50.</t>
  </si>
  <si>
    <t>Handsearch [Cuijpers 2008 SR] &amp; Cochrane 2017 search</t>
  </si>
  <si>
    <t>Reinhardt 2014</t>
  </si>
  <si>
    <t>Reinhardt JP, Horowitz A, Cimarolli VR, Eimicke JP, Teresi JA. Addressing depression in a long-term care setting: a phase II pilot of problem-solving treatment. Clinical therapeutics. 2014 Nov 1;36(11):1531-7.</t>
  </si>
  <si>
    <t>Roepke 2015</t>
  </si>
  <si>
    <t>Roepke AM, Jaffee SR, Riffle OM, McGonigal J, Broome R, Maxwell B. Randomized controlled trial of SuperBetter, a smartphone-based/Internet-based self-help tool to reduce depressive symptoms. Games for health journal. 2015 Jun 1;4(3):235-46.</t>
  </si>
  <si>
    <t>Rokke 2000</t>
  </si>
  <si>
    <t>Self-managment therapy; educational group; waitlist</t>
  </si>
  <si>
    <t>Rokke PD, Tomhave JA, Jocic Z. Self-management therapy and educational group therapy for depressed elders. Cognitive Therapy and Research. 2000 Feb 1;24(1):99-119.</t>
  </si>
  <si>
    <t>2009 GL (SSRIs vs placebo comparison) &amp; Cochrane 2017 search</t>
  </si>
  <si>
    <t>McRae 2014/Saveanu 2015</t>
  </si>
  <si>
    <t>Saveanu R, Etkin A, Duchemin AM, Goldstein-Piekarski A, Gyurak A, Debattista C, Schatzberg AF, Sood S, Day CV, Palmer DM, Rekshan WR. The International Study to Predict Optimized Treatment in Depression (iSPOT-D): outcomes from the acute phase of antidepressant treatment. Journal of psychiatric research. 2015 Feb 28;61:1-2.</t>
  </si>
  <si>
    <t>Schuch 2014</t>
  </si>
  <si>
    <t>Outcomes not of interest</t>
  </si>
  <si>
    <t>Schuch FB, Vasconcelos-Moreno MP, Borowsky C, Zimmermann AB, Wollenhaupt-Aguiar B, Ferrari P, de Almeida Fleck MP. The effects of exercise on oxidative stress (TBARS) and BDNF in severely depressed inpatients. European archives of psychiatry and clinical neuroscience. 2014 Oct 1;264(7):605-13.</t>
  </si>
  <si>
    <t>Interpersonal counselling</t>
  </si>
  <si>
    <t>Serretti 2013</t>
  </si>
  <si>
    <t>Serretti A, Fabbri C, Pellegrini S, Porcelli S, Politi P, Bellino S, Menchetti M, Mariotti V, Demi C, Martinelli V, Cappucciati M. No effect of serotoninergic gene variants on response to interpersonal counseling and antidepressants in major depression. Psychiatry investigation. 2013 Jun 1;10(2):180-9.</t>
  </si>
  <si>
    <t>Sharif 2012</t>
  </si>
  <si>
    <t>Psychoeducation + TAU; TAU</t>
  </si>
  <si>
    <t>Sharif F, Nourian K, Ashkani H, Zoladl M. The effect of psycho-educational intervention on the life quality of major depressive patients referred to hospitals affiliated to Shiraz University of Medical Sciences in Shiraz-Iran. Iranian journal of nursing and midwifery research. 2012 Sep;17(6):425.</t>
  </si>
  <si>
    <t>Small 1995</t>
  </si>
  <si>
    <t>Small GW, Hamilton SH, Bystritsky A, Meyers BS, Nemeroff CB. Clinical response predictors in a double-blind, placebo-controlled trial of fluoxetine for geriatric major depression. International Psychogeriatrics. 1995 Oct;7(S1):41-53.</t>
  </si>
  <si>
    <t>Soleimani 2015</t>
  </si>
  <si>
    <t>BA group; CBT group</t>
  </si>
  <si>
    <t>Don’t report a within-protocol depression scale</t>
  </si>
  <si>
    <t>Soleimani M, Mohammadkhani P, Dolatshahi B, Alizadeh H, Overmann KA, Coolidge FL. A comparative study of group behavioral activation and cognitive therapy in reducing subsyndromal anxiety and depressive symptoms. Iranian journal of psychiatry. 2015 Apr;10(2):71.</t>
  </si>
  <si>
    <t>Spek 2008</t>
  </si>
  <si>
    <t>CCBT; CWD group; waitlist</t>
  </si>
  <si>
    <t>Secondary analysis of Spek 2007 and outcomes not relevant</t>
  </si>
  <si>
    <t>Spek V, Cuijpers P, Nyklíček I, Smits N, Riper H, Keyzer J, Pop V. One-year follow-up results of a randomized controlled clinical trial on internet-based cognitive behavioural therapy for subthreshold depression in people over 50 years. Psychological medicine. 2008 May;38(5):635-9.</t>
  </si>
  <si>
    <t>Titov 2015a</t>
  </si>
  <si>
    <t>Titov 2015b</t>
  </si>
  <si>
    <t>Titov N, Dear BF, Staples LG, Terides MD, Karin E, Sheehan J, Johnston L, Gandy M, Fogliati VJ, Wootton BM, McEvoy PM. Disorder-specific versus transdiagnostic and clinician-guided versus self-guided treatment for major depressive disorder and comorbid anxiety disorders: a randomized controlled trial. Journal of Anxiety Disorders. 2015 Oct 31;35:88-102.</t>
  </si>
  <si>
    <t>Torkan 2014</t>
  </si>
  <si>
    <t>Two CBM arms: one with imagery and one without</t>
  </si>
  <si>
    <t>Torkan H, Blackwell SE, Holmes EA, Kalantari M, Neshat-Doost HT, Maroufi M, Talebi H. Positive imagery cognitive bias modification in treatment-seeking patients with major depression in Iran: A pilot study. Cognitive therapy and research. 2014 Apr 1;38(2):132-45.</t>
  </si>
  <si>
    <t>Trapp 2016</t>
  </si>
  <si>
    <t>Cognitive remediation; TAU; any AD</t>
  </si>
  <si>
    <t>Trapp W, Engel S, Hajak G, Lautenbacher S, Gallhofer B. Cognitive remediation for depressed inpatients: Results of a pilot randomized controlled trial. Australian &amp; New Zealand Journal of Psychiatry. 2016 Jan;50(1):46-55.</t>
  </si>
  <si>
    <t>Van 2008</t>
  </si>
  <si>
    <t>Short-Term Psychodynamic Supportive Psychotherapy (SPSP); SPSP + AD</t>
  </si>
  <si>
    <t>Not primary data (pooled analysis)</t>
  </si>
  <si>
    <t>Pooled analysis of De Jonghe 2001, 2004 and Dekker 2005</t>
  </si>
  <si>
    <t>Any AD (Amitrityline, Rolipram OR Fluparoxan); ECT; Placebo</t>
  </si>
  <si>
    <t>Vankova 2014</t>
  </si>
  <si>
    <t>No within-protocol outcome measures (Geriatric Depression Scale)</t>
  </si>
  <si>
    <t>Vankova H, Holmerova I, Machacova K, Volicer L, Veleta P, Celko AM. The effect of dance on depressive symptoms in nursing home residents. Journal of the American Medical Directors Association. 2014 Aug 31;15(8):582-7.</t>
  </si>
  <si>
    <t>Vazquez 2014</t>
  </si>
  <si>
    <t>CBT group</t>
  </si>
  <si>
    <t>Vazquez FL, Hermida E, Torres A, Otero P, Blanco V, Diaz O. Efficacy of a brief cognitive-behavioral intervention in caregivers with high depressive symptoms. BEHAVIORAL PSYCHOLOGY-PSICOLOGIA CONDUCTUAL. 2014 Apr 1;22(1):79-96.</t>
  </si>
  <si>
    <t>Verrusio 2014</t>
  </si>
  <si>
    <t>Any AD; exercise</t>
  </si>
  <si>
    <t>Verrusio W, Andreozzi P, Marigliano B, Renzi A, Gianturco V, Pecci MT, Ettorre E, Cacciafesta M, Gueli N. Exercise training and music therapy in elderly with depressive syndrome: a pilot study. Complementary therapies in medicine. 2014 Aug 31;22(4):614-20.</t>
  </si>
  <si>
    <t>Wagner 2014</t>
  </si>
  <si>
    <t>Wagner B, Horn AB, Maercker A. Internet-based versus face-to-face cognitive-behavioral intervention for depression: a randomized controlled non-inferiority trial. Journal of affective disorders. 2014 Jan 31;152:113-21.</t>
  </si>
  <si>
    <t>Wang 2014</t>
  </si>
  <si>
    <t xml:space="preserve">NA </t>
  </si>
  <si>
    <t>Wang CC, Tzeng DS, Chung WC. The effect of early group psychotherapy on depressive symptoms and quality of life among residents of an apartment building for seniors. Psychogeriatrics. 2014 Mar 1;14(1):38-46.</t>
  </si>
  <si>
    <t>Warmerdam 2008</t>
  </si>
  <si>
    <t>Computerised-problem solving therapy</t>
  </si>
  <si>
    <t>Warmerdam L, van Straten A, Twisk J, Riper H, Cuijpers P. Internet-based treatment for adults with depressive symptoms: randomized controlled trial. Journal of medical Internet research. 2008 Oct;10(4).</t>
  </si>
  <si>
    <t>Weitz 2014</t>
  </si>
  <si>
    <t>CBT; IPT; imipramine</t>
  </si>
  <si>
    <t>Secondary analysis of Elkin 1989 and outcomes not relevant</t>
  </si>
  <si>
    <t>Weitz E, Hollon SD, Kerkhof A, Cuijpers P. Do depression treatments reduce suicidal ideation? The effects of CBT, IPT, pharmacotherapy, and placebo on suicidality. Journal of affective disorders. 2014 Oct 1;167:98-103.</t>
  </si>
  <si>
    <t>Williams 2015</t>
  </si>
  <si>
    <t>Williams AD, O’Moore K, Blackwell SE, Smith J, Holmes EA, Andrews G. Positive imagery cognitive bias modification (CBM) and internet-based cognitive behavioral therapy (iCBT): A randomized controlled trial. Journal of affective disorders. 2015 Jun 1;178:131-41.</t>
  </si>
  <si>
    <t>Wuthrich 2013</t>
  </si>
  <si>
    <t>Wuthrich VM, Rapee RM. Randomised controlled trial of group cognitive behavioural therapy for comorbid anxiety and depression in older adults. Behaviour Research and Therapy. 2013 Dec 31;51(12):779-86.</t>
  </si>
  <si>
    <t>CBT group; discussion group</t>
  </si>
  <si>
    <t>Wuthrich VM, Rapee RM, Kangas M, Perini S. Randomized controlled trial of group cognitive behavioral therapy compared to a discussion group for co-morbid anxiety and depression in older adults. Psychological medicine. 2016 Mar;46(4):785-95.</t>
  </si>
  <si>
    <t>Wuthrich 2016</t>
  </si>
  <si>
    <t>Yang 2014</t>
  </si>
  <si>
    <t>CBT group; waitlist</t>
  </si>
  <si>
    <t>Yang Y, Yang R-M, Lin X-X, Xiao J, Oei Tian P, Cui L-X. Intervention effects of cognitive-behavioral group counseling in college students with depression symptom. Chinese mental health journal. 2014;28(12):913-9.</t>
  </si>
  <si>
    <t>Yeh 2015</t>
  </si>
  <si>
    <t>Yeh SH, Lin LW, Chuang YK, Liu CL, Tsai LJ, Tsuei FS, Lee MT, Hsiao CY, Yang KD. Effects of music aerobic exercise on depression and brain-derived neurotrophic factor levels in community dwelling women. BioMed research international. 2015 May 14;2015.</t>
  </si>
  <si>
    <t>Alexopoulos 2016</t>
  </si>
  <si>
    <t>Alexopoulos GS, Raue PJ, McCulloch C, Kanellopoulos D, Seirup JK, Sirey JA, Banerjee S, Kiosses DN, Areán PA. Clinical case management versus case management with problem-solving therapy in low-income, disabled elders with major depression: a randomized clinical trial. The American Journal of Geriatric Psychiatry. 2016 Jan 31;24(1):50-9.</t>
  </si>
  <si>
    <t>Spek, V., Nyklicek, I., Smits, N., Cuijpers, P., Riper, H., Keyzer, J. et al. (2007) Internet-based cognitive behavioural therapy for subthreshold depression in people over 50 years old: A randomized controlled clinical trial. Psychological Medicine., 37, 1797-1806.</t>
  </si>
  <si>
    <t>Included in 2004 GL but excluded in 2009GL as 2 participants dropped out and were replaced. N randomised not reported</t>
  </si>
  <si>
    <t>Cognitive bibliotherapy; Self-examination therapy; Waitlist</t>
  </si>
  <si>
    <t>CBT group (over 15 sessions) + imipramine; CBT group (over 15 sessions)</t>
  </si>
  <si>
    <t>N_Compl_Continuous</t>
  </si>
  <si>
    <t>Data not reported for N randomised or disc any reason</t>
  </si>
  <si>
    <t>N randomised and disc any reason not reported separately for the two exercise arms</t>
  </si>
  <si>
    <t>Data not reported for disc any reason. Modified ITT analysis reported but classified as ITT (&gt;95%)</t>
  </si>
  <si>
    <t>Burke WJ, Gergel I, Bose A. Fixed-dose trial of the single isomer SSRI escitalopram in depressed outpatients. Journal of Clinical Psychiatry 2002;63(4):331-336</t>
  </si>
  <si>
    <t>Modified ITT analysis based on those who had received at least 1 dose and had at least 1 postbaseline MADRS assessment but &gt;95% so classified as ITT. Disc any reason not reported</t>
  </si>
  <si>
    <t>DeJonghe 2001/Kool 2003</t>
  </si>
  <si>
    <t>Data just extracted for those without a personality disorder from Kool 2003</t>
  </si>
  <si>
    <t>Data not reported for disc any reason</t>
  </si>
  <si>
    <t>Data not extracted for social skills arm</t>
  </si>
  <si>
    <t>Extended duration of present episode (&gt;50% 1-4 years, 25% 4+ years)</t>
  </si>
  <si>
    <t>CBT individual (over 15 sessions); Behavioural therapy (Lewinsohn 1976); Short-term psychodynamic psychotherapy individual; Waitlist</t>
  </si>
  <si>
    <t>Population: Mixed chronic and acute (&lt;80% acute) and not possible to extract disaggregated data</t>
  </si>
  <si>
    <t>Short-term psychodynamic psychotherapy individual; Waitlist</t>
  </si>
  <si>
    <t>Published post-June 2016 (cut-off date for searching)</t>
  </si>
  <si>
    <t>Ajilchi B, Nejati V, Town JM, Wilson R, Abbass A. Effects of Intensive Short-Term Dynamic Psychotherapy on Depressive Symptoms and Executive Functioning in Major Depression. The Journal of nervous and mental disease. 2016 Jul 1;204(7):500-5.</t>
  </si>
  <si>
    <t>Computerised-CBT (CCBT); Computerised-CBT (CCBT) with support</t>
  </si>
  <si>
    <t>Short-term psychodynamic psychotherapy individual + TAU; TAU</t>
  </si>
  <si>
    <t>From Lopez-del-Hoyo 2013  (protocol) identified by Cochrane 2017 search</t>
  </si>
  <si>
    <t>Computerised-CBT (CCBT) + TAU; TAU</t>
  </si>
  <si>
    <t>Behavioural activation (BA); CBT individual (over 15 sessions)</t>
  </si>
  <si>
    <t>Ekeblad 2016</t>
  </si>
  <si>
    <t>Handsearch (Stakeholder comments)</t>
  </si>
  <si>
    <t>Ekeblad A, Falkenström F, Andersson G, Vestberg R, Holmqvist R. Randomized Trial of Interpersonal Psychotherapy and Cognitive Behavioral Therapy for Major Depressive Disorder in a Community‐Based Psychiatric Outpatient Clinic. Depression and anxiety. 2016 Dec 1;33(12):1090-8.</t>
  </si>
  <si>
    <t>Published online April 2016</t>
  </si>
  <si>
    <t>CBT group (under 15 sessions); Behavioural activation (BA)</t>
  </si>
  <si>
    <t>Ajilchi 2013</t>
  </si>
  <si>
    <t>Handsearch (stakeholder comments)</t>
  </si>
  <si>
    <t>Ajilchi B, Ahadi H, Najati V, Delavar A. The effectiveness of intensive short term dynamic psychotherapy in decrease of depression level. European Journal of Experimental Biology. 2013;3(2):342-6.</t>
  </si>
  <si>
    <t>Baker 2010</t>
  </si>
  <si>
    <t>Baker AL, Kavanagh DJ, Kay‐Lambkin FJ, Hunt SA, Lewin TJ, Carr VJ, Connolly J. Randomized controlled trial of cognitive–behavioural therapy for coexisting depression and alcohol problems: short‐term outcome. Addiction. 2010 Jan 1;105(1):87-99.</t>
  </si>
  <si>
    <t>Data not extracted for alcohol-only or integrated arms (in service delivery review). From Barth 2013 SR</t>
  </si>
  <si>
    <t>Barrera 1979</t>
  </si>
  <si>
    <t>Via Barth 2013 SR</t>
  </si>
  <si>
    <t>Brief group therapy; waitlist</t>
  </si>
  <si>
    <t>Barrera M. An evaluation of a brief group therapy for depression. Journal of Consulting and Clinical Psychology. 1979 Apr;47(2):413.</t>
  </si>
  <si>
    <t>Bolton 2003</t>
  </si>
  <si>
    <t>Interpersonal psychotherapy (IPT) group + TAU</t>
  </si>
  <si>
    <t>Bolton P, Bass J, Neugebauer R, Verdeli H, Clougherty KF, Wickramaratne P, Speelman L, Ndogoni L, Weissman M. Group interpersonal psychotherapy for depression in rural Uganda: a randomized controlled trial. Jama. 2003 Jun 18;289(23):3117-24.</t>
  </si>
  <si>
    <t>Carpenter 2008</t>
  </si>
  <si>
    <t>Behavioral Therapy for Depression in Drug Dependence (BTDD); structured relaxation intervention (REL)</t>
  </si>
  <si>
    <t>Carpenter KM, Smith JL, Aharonovich E, Nunes EV. Developing therapies for depression in drug dependence: results of a stage 1 therapy study. The American journal of drug and alcohol abuse. 2008 Jan 1;34(5):642-52.</t>
  </si>
  <si>
    <t>Psychoeducational website</t>
  </si>
  <si>
    <t>Conoley 1985</t>
  </si>
  <si>
    <t>Conoley CW, Garber RA. Effects of reframing and self-control directives on loneliness, depression, and controllability. Journal of Counseling Psychology. 1985 Jan;32(1):139.</t>
  </si>
  <si>
    <t>Secondary analysis of Conradi 2007</t>
  </si>
  <si>
    <t>Conradi 2007</t>
  </si>
  <si>
    <t>Psychoeducation+TAU; CBT+psychoeduation; TAU</t>
  </si>
  <si>
    <t>Via Barth 2013 SR. No endpoint data, just 3-year follow-up available</t>
  </si>
  <si>
    <t>Conradi HJ, De Jonge P, Kluiter H, Smit A, JENNER JA, EMMELKAMP PM, ORMEL J. Enhanced treatment for depression in primary care: long-term outcomes of a psycho-educational prevention program alone and enriched with psychiatric consultation or cognitive behavioral therapy. Psychological medicine. 2007 Jun;37(6):849-62.</t>
  </si>
  <si>
    <t>Dowrick 2000</t>
  </si>
  <si>
    <t>Dowrick C, Dunn G, Ayuso-Mateos JL, Dalgard OS, Page H, Lehtinen V, Casey P, Wilkinson C, Vazquez-Barquero JL, Wilkinson G. Problem solving treatment and group psychoeducation for depression: multicentre randomised controlled trial. Bmj. 2000 Dec 9;321(7274):1450.</t>
  </si>
  <si>
    <t>Fleming 1980</t>
  </si>
  <si>
    <t>Via Barth 2013 SR. No SD data reported</t>
  </si>
  <si>
    <t>CBT group; behavioural group; supportive counselling group</t>
  </si>
  <si>
    <t>Fleming BM, Thornton DW. Coping skills training as a component in the short-term treatment of depression. Journal of Consulting and Clinical Psychology. 1980 Oct;48(5):652.</t>
  </si>
  <si>
    <t>Foster 2007</t>
  </si>
  <si>
    <t>CBT group; supportive counselling group</t>
  </si>
  <si>
    <t>Via Barth 2013 SR. Data in figures</t>
  </si>
  <si>
    <t>Foster RP. Treating depression in vulnerable urban women: a feasibility study of clinical outcomes in community service settings. American Journal of Orthopsychiatry. 2007 Jul;77(3):443.</t>
  </si>
  <si>
    <t>Fry 1984</t>
  </si>
  <si>
    <t>Via Barth 2013 SR. Depression scale not in protocol</t>
  </si>
  <si>
    <t>CBT; waitlist</t>
  </si>
  <si>
    <t>Fry PS. Cognitive training and cognitive-behavioral variables in the treatment of depression in the elderly. Clinical Gerontologist. 1984 Aug 16;3(1):25-45.</t>
  </si>
  <si>
    <t>Fuchs 1977</t>
  </si>
  <si>
    <t>Fuchs CZ, Rehm LP. A self-control behavior therapy program for depression. Journal of Consulting and Clinical Psychology. 1977 Apr;45(2):206.</t>
  </si>
  <si>
    <t>Gardner 1981</t>
  </si>
  <si>
    <t>Behavioural; cognitive</t>
  </si>
  <si>
    <t>Gardner P, Oei TP. Depression and self‐esteem: An investigation that used behavioral and cognitive approaches to the treatment of clinically depressed clients. Journal of Clinical Psychology. 1981 Jan 1;37(1):128-35.</t>
  </si>
  <si>
    <t>Hamamci 2006</t>
  </si>
  <si>
    <t>Hamamci Z. Integrating psychodrama and cognitive behavioral therapy to treat moderate depression. The Arts in Psychotherapy. 2006 Dec 31;33(3):199-207.</t>
  </si>
  <si>
    <t>Hunter 2012</t>
  </si>
  <si>
    <t>CBT group (over 15 sessions) + TAU</t>
  </si>
  <si>
    <t>Hunter SB, Watkins KE, Hepner KA, Paddock SM, Ewing BA, Osilla KC, Perry S. Treating depression and substance use: A randomized controlled trial. Journal of substance abuse treatment. 2012 Sep 30;43(2):137-51.</t>
  </si>
  <si>
    <t>Kay-Lambkin 2009</t>
  </si>
  <si>
    <t>CBT group (under 15 sessions) + enhanced TAU</t>
  </si>
  <si>
    <t>Computerised-CBT (CCBT) + enhanced TAU</t>
  </si>
  <si>
    <t>Via Barth 2013 SR. Enhanced TAU is single-session intervention (brief advice to reduce alcohol/cannabis use and self-help material for depression and alcohol/cannabis use problems)</t>
  </si>
  <si>
    <t>Kay‐Lambkin FJ, Baker AL, Lewin TJ, Carr VJ. Computer‐based psychological treatment for comorbid depression and problematic alcohol and/or cannabis use: a randomized controlled trial of clinical efficacy. Addiction. 2009 Mar 1;104(3):378-88.</t>
  </si>
  <si>
    <t>Klein 1984</t>
  </si>
  <si>
    <t>Exercise; CBT group</t>
  </si>
  <si>
    <t>Klein MH, Greist JH, Gurman AS, Neimeyer RA, Lesser DP, Bushnell NJ, Smith RE. A comparative outcome study of group psychotherapy vs. exercise treatments for depression. International Journal of Mental Health. 1984 Sep 1;13(3-4):148-76.</t>
  </si>
  <si>
    <t>LaPointe 1980</t>
  </si>
  <si>
    <t>Lexis 2011</t>
  </si>
  <si>
    <t>Lexis MA, Jansen NW, Huibers MJ, van Amelsvoort LG, Berkouwer A, Ton GT, van den Brandt PA, Kant I. Prevention of long-term sickness absence and major depression in high-risk employees: a randomised controlled trial. Occupational and environmental medicine. 2011 Jun 1;68(6):400-7.</t>
  </si>
  <si>
    <t>Lynch 1997</t>
  </si>
  <si>
    <t>Lynch DJ, Tamburrino M, Nagel R. Telephone counseling for patients with minor depression: preliminary findings in a family practice setting. Journal of family practice. 1997 Mar 1;44(3):293-9.</t>
  </si>
  <si>
    <t>Lynch 2004</t>
  </si>
  <si>
    <t>Via Barth 2013 SR. &lt;10/arm for analysis</t>
  </si>
  <si>
    <t>Problem solving; attention-control; TAU</t>
  </si>
  <si>
    <t>Lynch D, Tamburrino M, Nagel R, Smith MK. Telephone-based treatment for family practice patients with mild depression. Psychological reports. 2004 Jun;94(3):785-92.</t>
  </si>
  <si>
    <t>Malouff 1988</t>
  </si>
  <si>
    <t>Malouff JM, Lanyon RI, Schutte NS. Effectiveness of a brief group RET treatment for divorce-related dysphoria. Journal of Rational-Emotive &amp; Cognitive-Behavior Therapy. 1988 Sep 1;6(3):162-71.</t>
  </si>
  <si>
    <t>McNamara 1986</t>
  </si>
  <si>
    <t>Via Barth 2013 SR. Excluded in 2009 GL (No evidence that depression diagnosis made according to recognised criteria). Data not extracted for non-directive counselling arm as N&lt;10 for analysis. Two CBT arms - Cognitive therapy (Beck 1976) and cognitive therapy + behavioural therapy</t>
  </si>
  <si>
    <t>McNamara K, Horan JJ. Experimental construct validity in the evaluation of cognitive and behavioral treatments for depression. Journal of Counseling Psychology. 1986 Jan;33(1):23.</t>
  </si>
  <si>
    <t>Miller 2002</t>
  </si>
  <si>
    <t>Miller L, Weissman M. Interpersonal psychotherapy delivered over the telephone to recurrent depressives. A pilot study. Depression and Anxiety. 2002 Jan 1;16(3):114-7.</t>
  </si>
  <si>
    <t>Pace 1993</t>
  </si>
  <si>
    <t>Pace TM, Dixon DN. Changes in depressive self-schemata and depressive symptoms following cognitive therapy. Journal of Counseling Psychology. 1993 Jul;40(3):288.</t>
  </si>
  <si>
    <t>Padfield 1976</t>
  </si>
  <si>
    <t>Behaviorual therapy; non-directive counselling</t>
  </si>
  <si>
    <t>Padfield M. The comparative effects of two counseling approaches on the intensity of depression among rural women of low socioeconomic status. Journal of Counseling Psychology. 1976 May;23(3):209.</t>
  </si>
  <si>
    <t>Peden 2000</t>
  </si>
  <si>
    <t>Peden AR, Hall LA, Rayens MK, Beebe LL. Reducing negative thinking and depressive symptoms in college women. Journal of Nursing Scholarship. 2000 Jun 1;32(2):145-51.</t>
  </si>
  <si>
    <t>Power 2012</t>
  </si>
  <si>
    <t>Via Barth 2013 SR. Data combined across early and late CBT and early and late IPT (late group received intervention after 5-month waiting period)</t>
  </si>
  <si>
    <t>CBT; IPT; TAU</t>
  </si>
  <si>
    <t>Power MJ, Freeman C. A randomized controlled trial of IPT versus CBT in primary care: With some cautionary notes about handling missing values in clinical trials. Clinical psychology &amp; psychotherapy. 2012 Mar 1;19(2):159-69.</t>
  </si>
  <si>
    <t>Propst 1992</t>
  </si>
  <si>
    <t>Propst LR, Ostrom R, Watkins P, Dean T, Mashburn D. Comparative efficacy of religious and nonreligious cognitive-behavioral therapy for the treatment of clinical depression in religious individuals. Journal of consulting and clinical psychology. 1992 Feb;60(1):94.</t>
  </si>
  <si>
    <t>Data for all groups combined</t>
  </si>
  <si>
    <t>CBT individual; CBT group; TAU</t>
  </si>
  <si>
    <t>Scogin 1989</t>
  </si>
  <si>
    <t xml:space="preserve">Behavioural bibliotherapy </t>
  </si>
  <si>
    <t>Scogin F, Jamison C, Gochneaur K. Comparative efficacy of cognitive and behavioral bibliotherapy for mildly and moderately depressed older adults. Journal of consulting and clinical psychology. 1989 Jun 1;57(3):403-7.</t>
  </si>
  <si>
    <t>Scott 1990</t>
  </si>
  <si>
    <t xml:space="preserve">Via Barth 2013 SR. Assignment of patients to conditions was made by the therapist in advance of patient contact, using a predetermined sequential allocation modified by the flow of referrals and therapist time constraints </t>
  </si>
  <si>
    <t>CBT individual + TAU; CBT group + TAU; TAU</t>
  </si>
  <si>
    <t>Scott MJ, Stradling SG. Group cognitive therapy for depression produces clinically significant reliable change in community-based settings. Behavioural and Cognitive Psychotherapy. 1990 Jan;18(1):1-9.</t>
  </si>
  <si>
    <t>Sheeber 2012</t>
  </si>
  <si>
    <t>Via Barth 2013 SR. Children mean age&gt;4 years</t>
  </si>
  <si>
    <t>Sheeber LB, Seeley JR, Feil EG, Davis B, Sorensen E, Kosty DB, Lewinsohn PM. Development and pilot evaluation of an Internet-facilitated cognitive-behavioral intervention for maternal depression. Journal of consulting and clinical psychology. 2012 Oct;80(5):739.</t>
  </si>
  <si>
    <t>Taylor 2009</t>
  </si>
  <si>
    <t>Taylor CB, Conrad A, Wilhelm FH, Strachowski D, Khaylis A, Neri E, Giese-Davis J, Roth WT, Cooke JP, Kraemer H, Spiegel D. Does improving mood in depressed patients alter factors that may affect cardiovascular disease risk?. Journal of psychiatric research. 2009 Dec 31;43(16):1246-52.</t>
  </si>
  <si>
    <t>Teasdale 1984</t>
  </si>
  <si>
    <t>Teasdale JD, Fennell MJ, Hibbert GA, Amies PL. Cognitive therapy for major depressive disorder in primary care. The British Journal of Psychiatry. 1984 Apr 1;144(4):400-6.</t>
  </si>
  <si>
    <t>Turner 1979</t>
  </si>
  <si>
    <t>Behaviourall therapy; Exercise; attention-control</t>
  </si>
  <si>
    <t>Turner RW, Ward MF, Turner DJ. Behavioral treatment for depression: An evaluation of therapeutic components. Journal of Clinical Psychology. 1979 Jan 1;35(1):166-75.</t>
  </si>
  <si>
    <t>Usaf 1990</t>
  </si>
  <si>
    <t>Usaf S, Kavanagh DJ. Mechanisms of improvement in treatment for depression: test of a self-efficacy and performance model. Journal of Cognitive Psychotherapy. 1990;4(1):51-70.</t>
  </si>
  <si>
    <t>Verduyn 2003</t>
  </si>
  <si>
    <t>Via Barth 2013 SR. Children aged 2.5-4 years</t>
  </si>
  <si>
    <t>Verduyn C, Barrowclough C, Roberts J, Tarrier N, Harrington R. Maternal depression and child behaviour problems. The British Journal of Psychiatry. 2003 Oct 1;183(4):342-8.</t>
  </si>
  <si>
    <t>Wright 2005</t>
  </si>
  <si>
    <t>Wright JH, Wright AS, Albano AM, Basco MR, Goldsmith LJ, Raffield T, Otto MW. Computer-assisted cognitive therapy for depression: maintaining efficacy while reducing therapist time. American Journal of Psychiatry. 2005 Jun 1;162(6):1158-64.</t>
  </si>
  <si>
    <t>Zeiss 1979</t>
  </si>
  <si>
    <t>CBT; behavioural; IPT</t>
  </si>
  <si>
    <t>Zeiss AM, Lewinsohn PM, Muñoz RF. Nonspecific improvement effects in depression using interpersonal skills training, pleasant activity schedules, or cognitive training. Journal of consulting and clinical psychology. 1979 Jun;47(3):427.</t>
  </si>
  <si>
    <t>Alexopoulos 2003a</t>
  </si>
  <si>
    <t>Alexopoulos 2003b</t>
  </si>
  <si>
    <t>Via Cuijpers 2012 SR</t>
  </si>
  <si>
    <t>Alexopoulos GS, Raue P, Areán P. Problem-solving therapy versus supportive therapy in geriatric major depression with executive dysfunction. The American journal of geriatric psychiatry. 2003 Feb 28;11(1):46-52.</t>
  </si>
  <si>
    <t>Shaw 1977</t>
  </si>
  <si>
    <t>CBT; Behavioural</t>
  </si>
  <si>
    <t>Shaw BF. Comparison of cognitive therapy and behavior therapy in the treatment of depression. Journal of Consulting and Clinical Psychology. 1977 Aug;45(4):543.</t>
  </si>
  <si>
    <t>Data cannot be extracted (data for immediate and delayed treatment groups combined with non-equivalent time points)</t>
  </si>
  <si>
    <t>Steuer 1984</t>
  </si>
  <si>
    <t>Via Driessen 2015 SR</t>
  </si>
  <si>
    <t>Steuer JL, Mintz J, Hammen CL, Hill MA, Jarvik LF, McCarley T, Motoike P, Rosen R. Cognitive-behavioral and psychodynamic group psychotherapy in treatment of geriatric depression. Journal of Consulting and Clinical Psychology. 1984 Apr;52(2):180.</t>
  </si>
  <si>
    <t>Elkin 1995</t>
  </si>
  <si>
    <t>Secondary analysis of Elkin 1989 and no relevant outcomes reported</t>
  </si>
  <si>
    <t>Elkin I, Shea MT, Watkins JT, Imber SD, Sotsky SM, Collins JF, Glass DR, Pilkonis PA, Leber WR, Docherty JP, Fiester SJ. National Institute of Mental Health treatment of depression collaborative research program: General effectiveness of treatments. Archives of general psychiatry. 1989 Nov 1;46(11):971-82.</t>
  </si>
  <si>
    <t>Gluck 2011</t>
  </si>
  <si>
    <t>Depression scale not in protocol</t>
  </si>
  <si>
    <t>web-based mindfulness training; waitlist</t>
  </si>
  <si>
    <t>Glück TM, Maercker A. A randomized controlled pilot study of a brief web-based mindfulness training. BMC psychiatry. 2011 Nov 8;11(1):175.</t>
  </si>
  <si>
    <t>Fava 2005</t>
  </si>
  <si>
    <t>Via Jakubovski 2016 SR. Data not extracted for St Johns Wort arm. Just meets completion data criteria wit completion rate of exactly 50%</t>
  </si>
  <si>
    <t>Fava M, Alpert J, Nierenberg AA, Mischoulon D, Otto MW, Zajecka J, Murck H, Rosenbaum JF. A double-blind, randomized trial of St John's wort, fluoxetine, and placebo in major depressive disorder. Journal of clinical psychopharmacology. 2005 Oct 1;25(5):441-7.</t>
  </si>
  <si>
    <t>Excluded from 2004 GL as 'Patients were classified as unipolar depressed or bipolar type II depressed according to RDC, number of bipolar patients not specified'</t>
  </si>
  <si>
    <t>Smit 2006</t>
  </si>
  <si>
    <t>Via Karyotaki 2016 SR. No endpoint data</t>
  </si>
  <si>
    <t>CBT + TAU; TAU</t>
  </si>
  <si>
    <t>Smit A, Kluiter H, Conradi HJ, Van der Meer K, Tiemens BG, Jenner JA, Van Os TW, Ormel J. Short-term effects of enhanced treatment for depression in primary care: results from a randomized controlled trial. Psychological Medicine. 2006 Jan;36(1):15-26.</t>
  </si>
  <si>
    <t>Koch 2007</t>
  </si>
  <si>
    <t>Dance; movement-only; music-only</t>
  </si>
  <si>
    <t>Via Koch 2014 SR. Depression scale not in protocol</t>
  </si>
  <si>
    <t>Outcome measure not of interest</t>
  </si>
  <si>
    <t>Koch SC, Morlinghaus K, Fuchs T. The joy dance: Specific effects of a single dance intervention on psychiatric patients with depression. The Arts in Psychotherapy. 2007 Dec 31;34(4):340-9.</t>
  </si>
  <si>
    <t>Corney 1984</t>
  </si>
  <si>
    <t>Via Linde 2015b SR</t>
  </si>
  <si>
    <t>Social work intervention; TAU</t>
  </si>
  <si>
    <t>Via Linde 2015b SR. 'The first patient in any of the 8 categories on which participants were matched was allocated to the experimental group (referred to social workers) or the control group by the toss of a coin. The second patient allocated to that category was automatically assigned to the other group. The third patient's fate was decided by the coin and the fourth automatically assigned to the other group, and so on'</t>
  </si>
  <si>
    <t>Corney RH. The effectiveness of attached social workers in the management of depressed female patients in general practice. Psychological medicine monograph supplement. 1984 Jan;6:1-47.</t>
  </si>
  <si>
    <t>Levesque 2011</t>
  </si>
  <si>
    <t>Tailored computerised psychoeducation and self-help strategies</t>
  </si>
  <si>
    <t>Levesque DA, Van Marter DF, Schneider RJ, Bauer MR, Goldberg DN, Prochaska JO, Prochaska JM. Randomized trial of a computer-tailored intervention for patients with depression. American Journal of Health Promotion. 2011 Nov;26(2):77-89.</t>
  </si>
  <si>
    <t>Pinniger 2012</t>
  </si>
  <si>
    <t>Tango dance; mindfulness meditation; waitlist</t>
  </si>
  <si>
    <t>Pinniger R, Brown RF, Thorsteinsson EB, McKinley P. Argentine tango dance compared to mindfulness meditation and a waiting-list control: A randomised trial for treating depression. Complementary Therapies in Medicine. 2012 Dec 31;20(6):377-84.</t>
  </si>
  <si>
    <t>Rosso 2013</t>
  </si>
  <si>
    <t>van Aalderen 2012</t>
  </si>
  <si>
    <t>&gt;50% on antidepressant</t>
  </si>
  <si>
    <t>MBCT+TAU; TAU</t>
  </si>
  <si>
    <t>Van Aalderen JR, Donders AR, Giommi F, Spinhoven P, Barendregt HP, Speckens AE. The efficacy of mindfulness-based cognitive therapy in recurrent depressed patients with and without a current depressive episode: a randomized controlled trial. Psychological medicine. 2012 May;42(5):989-1001.</t>
  </si>
  <si>
    <t>Swartz 2016</t>
  </si>
  <si>
    <t>Swartz HA, Cyranowski JM, Cheng Y, Zuckoff A, Brent DA, Markowitz JC, Martin S, Amole MC, Ritchey F, Frank E. Brief psychotherapy for maternal depression: Impact on mothers and children. Journal of the American Academy of Child &amp; Adolescent Psychiatry. 2016 Jun 30;55(6):495-503.</t>
  </si>
  <si>
    <t>Published June 2016. Children mean age around 14 years</t>
  </si>
  <si>
    <t>Data changed 06/10/2017</t>
  </si>
  <si>
    <t>Short-term psychodynamic psychotherapy individual + any TCA</t>
  </si>
  <si>
    <t>Two CCBT arms (web and web with tracking) and two TAU arms (tracking only and control condition); Paper reports use of CES-D 16, but from description it must be CES-D 20 (there is no CES-D 16), so changed in form to CES-D 20.</t>
  </si>
  <si>
    <t>Data changed 06/10/2017. Baseline data modified ITT (missing pre-intervention depression scores and outlying cases removed) but &gt;95% so classified as ITT</t>
  </si>
  <si>
    <t>Data changed 27/09/2017</t>
  </si>
  <si>
    <t>Data changed 27/09/2017. N for continuous completer analysis is based on number who completed the intervention AND follow-up assessment</t>
  </si>
  <si>
    <t>Data changed 28/09/2017</t>
  </si>
  <si>
    <t>Data changed 28/09/2017. N randomised and disc any reason not reported</t>
  </si>
  <si>
    <t>Data changed 28/09/2017. This was DeJonghe 2001 but data from another paper (Kool 2003) added. N randomised and Disc any reason not reported</t>
  </si>
  <si>
    <t>Data changed 29/09/2017. Modified ITT analysis (based on number with at least one efficacy assessment) but &gt;95% of N randomised so coded as ITT</t>
  </si>
  <si>
    <t>Data changed 29/09/2017</t>
  </si>
  <si>
    <t>Data changed 29/09/2017. This study on exclude list but should not be but data amended from previous entry</t>
  </si>
  <si>
    <t>Problem solving; non-directive counselling</t>
  </si>
  <si>
    <t>Arean, P.A., Raue, P., Mackin R.S., Kanellopoulos, D., McCulloch, C, Alexopoulos, G.S., 2010. Problem-solving therapy and supportive therapy in older adults with major depression and executive dysfunction. Am. J. Psychiatry 167, 1391‐1398</t>
  </si>
  <si>
    <t>Problem solving; attention-control</t>
  </si>
  <si>
    <t>Via Lilliengren 2016 SR</t>
  </si>
  <si>
    <t>Assigned to</t>
  </si>
  <si>
    <t>LK</t>
  </si>
  <si>
    <t>MK</t>
  </si>
  <si>
    <t>KW</t>
  </si>
  <si>
    <t xml:space="preserve">Reframing and Self-Control Directives </t>
  </si>
  <si>
    <t>Intervention not of interest</t>
  </si>
  <si>
    <t>Via Barth 2013 SR. Experimental rather than clinical intervention</t>
  </si>
  <si>
    <t>Internet-delivered therapist-guided physical activity</t>
  </si>
  <si>
    <t>PB</t>
  </si>
  <si>
    <t>Via Barth 2013 SR. N for secular CBT with non-religious therapist is less than 10</t>
  </si>
  <si>
    <t>CBT individual (over 15 sessions); Waitlist</t>
  </si>
  <si>
    <t>Depression intervention highly based on alcohol dependence</t>
  </si>
  <si>
    <t>Tailored computerised psychoeducation and self-help strategies; Waitlist</t>
  </si>
  <si>
    <t>Cuijpers 2008 SR</t>
  </si>
  <si>
    <t>IPT; Non-directive counselling</t>
  </si>
  <si>
    <t>PTSD primary</t>
  </si>
  <si>
    <t>Computerised-CBT (CCBT); Waitlist</t>
  </si>
  <si>
    <t>Via Barth 2013 SR. Not available electronically. Data only available for discontinuation</t>
  </si>
  <si>
    <t>Baseline severity based on median values taken from figure</t>
  </si>
  <si>
    <t>Data changed 10/10/2017</t>
  </si>
  <si>
    <t>Data changed 10/10/2017. Modified ITT analysis but &gt;95% so categorised as ITT</t>
  </si>
  <si>
    <t>Data changed 28/02/2017 and additional amendments 10/10/2017</t>
  </si>
  <si>
    <t>Data changed 28/02/2017 and additional amendments 10/10/2017. Modified ITT analysis (number who received treatment) but &gt;95% of N randomised so categorised as ITT</t>
  </si>
  <si>
    <t>Fluoxetine; amitriptyline</t>
  </si>
  <si>
    <t>Data changed 01/03/2017 and additional amendments 10/10/2017. Neither ITT (&lt;95%) or completer analysis (discontinuation not reported), per protocol analysis (number who received treatment) but categorised as completer</t>
  </si>
  <si>
    <t>Data changed 01/03/2017 and additional amendments 10/10/2017</t>
  </si>
  <si>
    <t>Data changed 01/03/2017 and additional amendments 10/10/2017. Modified ITT and &lt;95% of N randomised at endpoint so categorised as completer</t>
  </si>
  <si>
    <t xml:space="preserve">Supportive psychotherapy + fluoxetine </t>
  </si>
  <si>
    <t>Supportive psychotherapy + Pill placebo</t>
  </si>
  <si>
    <t>Wheel of wellness counselling</t>
  </si>
  <si>
    <t>Supportive psychotherapy + fluoxetine</t>
  </si>
  <si>
    <t>Supportive psychotherapy + any SSRI</t>
  </si>
  <si>
    <t>Data changed 01/03/2017</t>
  </si>
  <si>
    <t>Data not extracted for social work counselling (intervention does not fit definition of any of the other counselling interventions)</t>
  </si>
  <si>
    <t>Data changed 09/03/2017 and additional amendments 10/10/2017. Data deleted for third arm - directive counselling so 4th arm (TAU) now becomes 3rd arm</t>
  </si>
  <si>
    <t>Alternatively assigned to either ICT or WL</t>
  </si>
  <si>
    <t>CBT individual (under 15 sessions); Short-term psychodynamic psychotherapy individual; Long-term psychodynamic psychotherapy individual</t>
  </si>
  <si>
    <t>Data not available at endpoint, earliest time-point is 1-year follow-up (32 weeks after CBT endpoint and 17 weeks after STPT endpoint) and long-term psychodynamic psychotherapy beyond the time horizon of the model</t>
  </si>
  <si>
    <t>No endpoint data available</t>
  </si>
  <si>
    <t>Attention placebo was stretching control group. Two exercise arms: high [65–75% MaxVO2 reserve] or low [40–55% MaxVO2 reserve]</t>
  </si>
  <si>
    <t>Data changed 05/06/2017 and additional amendments 10/10/2017</t>
  </si>
  <si>
    <t>Data changed  27/02/2017 and additional amendments 27/09/2017</t>
  </si>
  <si>
    <t>Data changed  27/02/2017</t>
  </si>
  <si>
    <t>Data changed 27/09/2017. Mean baseline exactly on the cut-off line (HAMD=24.0) so either needs to go into both networks or if can only go in one it should go into more severe. N for continuous outcome is based on number who had at least 1 assessment on treatment but over 95% so categorised as ITT</t>
  </si>
  <si>
    <t>Data changed 27/02/2017 and additional amendments 10/10/2017. Modified ITT analysis (all who attended at least one assessment) but &gt;95% of N randomised so categorised as ITT</t>
  </si>
  <si>
    <t>Data changed 01/03/2017 and additional amendments 11/10/2017</t>
  </si>
  <si>
    <t>Data changed 09/03/2017</t>
  </si>
  <si>
    <t>Data changed 10/03/2017</t>
  </si>
  <si>
    <t>Data changed 11/05/2017 and additional amendments 11/10/2017</t>
  </si>
  <si>
    <t>Same study as Beasley 1991b</t>
  </si>
  <si>
    <t>Preliminary report (only discontinuation data) of Feighner 1993</t>
  </si>
  <si>
    <t>Preliminary report of Schuch 2015</t>
  </si>
  <si>
    <t>Data changed 11/10/2017</t>
  </si>
  <si>
    <t>Data not extracted for waitlist as only on waitlist for 2 months (and active intervention/endpoint is 7 months)</t>
  </si>
  <si>
    <t>Data changed 27/05/2017 and additional amendments 11/10/2017</t>
  </si>
  <si>
    <t>Data changed 07/06/2017 and additional amendments 11/10/2017</t>
  </si>
  <si>
    <t>Two problem-solving arms: Problem-solving and abbreviated problem-solving</t>
  </si>
  <si>
    <t>New study added 02/08/2017 and additional amendments 11/10/2017</t>
  </si>
  <si>
    <t>&gt;50% had adequate pretreatment during the current episode with antidepressant (adequate pretreatment defined as an adequate dose of an antidepressant during at least 4 weeks)</t>
  </si>
  <si>
    <t>Mirtazapine; Imipramine</t>
  </si>
  <si>
    <t>Population: Mixed first-line and further-line treatment and not possible to extract disaggregated data</t>
  </si>
  <si>
    <t>Combined (Self-help + AD)</t>
  </si>
  <si>
    <t>Cognitive bibliotherapy + escitalopram</t>
  </si>
  <si>
    <t>Armento MEA, McNulty JK, Hopko DR. Behavioral activation of religious behaviors (BARB): randomized trial with depressed college students. Psychology of Religion and spirituality. 2012;4:206-22.</t>
  </si>
  <si>
    <t>Andersson, G., Bergstrom, J., Hollandare, F., Carlbring, P., Kaldo, V., &amp; Ekselius, L. (2005) Internet-based self-help for depression: randomised controlled trial. British Journal of Psychiatry, 187, 456-461.</t>
  </si>
  <si>
    <t>Behavioral Activation of Religious Behaviors (BARB)</t>
  </si>
  <si>
    <t>Behavioural activation; Non-directive counselling</t>
  </si>
  <si>
    <t>Data changed 11/10/2017 (only labels)</t>
  </si>
  <si>
    <t>Discontinuation cannot be extracted and N for continuous outcome not reported by group</t>
  </si>
  <si>
    <t>Problem solving (face-to-face and telephone); attention placebo</t>
  </si>
  <si>
    <t>Data changed 11/10/2017. Added third-arm and other data amendments</t>
  </si>
  <si>
    <t>Coping with Depression course (group) + TAU; TAU</t>
  </si>
  <si>
    <t>Every second person on a list of names (N = 155) was assigned to the intervention group, the others to the control group. The sequence of names on the list was ordered according to time of recruitment</t>
  </si>
  <si>
    <t>Data changed 11/10/2017 (only labels changed). Modified ITT analysis but &gt;95% of N randomised so categorised as ITT</t>
  </si>
  <si>
    <t>Study added uncertain date (and not clear if previously been in NMA) but should be included, additional amendments made 11/10/2017</t>
  </si>
  <si>
    <t>Study added uncertain date (and not clear if previously been in NMA) but should be included, additional amendments made 11/10/2017. Disc any reason not reported by group. Modified ITT used (patients who took at least one dose of the study medication and who had at least one valid post-baseline assessment) but &gt;95% of N randomised so classified as ITT</t>
  </si>
  <si>
    <t>Study added uncertain date (and not clear if previously been in NMA) but should be included</t>
  </si>
  <si>
    <t>Data changed 11/10/2017 (only labels changed)</t>
  </si>
  <si>
    <t>Hansson, M., Bodlund, O., Chotai, J. (2008) Patient education and group counselling to improve the treatment of depression in primary care: a randomized controlled trial. Journal of Affective Disorders, 105, 235-240.</t>
  </si>
  <si>
    <t>Data changed 12/10/2017</t>
  </si>
  <si>
    <t>Data changed 12/10/2017 (only labels changed)</t>
  </si>
  <si>
    <t>Data changed 12/10/2017. Modified ITT analysis (at least one post-randomisation BDI value) but &lt;95% of N randomised so categorised as completer</t>
  </si>
  <si>
    <t>Cognitive bibliotherapy + TAU; Attention placebo + TAU; TAU</t>
  </si>
  <si>
    <t>Cognitive bibliotherapy with support + TAU; TAU</t>
  </si>
  <si>
    <t>Escitalopram; Sertraline; Pill placebo</t>
  </si>
  <si>
    <t>N&lt;10 for analysis</t>
  </si>
  <si>
    <t>Amitriptyline; moclobemide; pill placebo</t>
  </si>
  <si>
    <t>Data changed 12/10/2017. Modified ITT analysis but &gt;95% of N randomised so categorised as ITT</t>
  </si>
  <si>
    <t>Data changed 12/10/2017. N randomised and discontinuation not reported by group</t>
  </si>
  <si>
    <t>Data changed 12/10/2017. Drop-out between randomisation and start of treatment and not reported by group (start of treatment sample &lt;95% of N randomised)</t>
  </si>
  <si>
    <t>Data changed 12/10/2017. Continuous analysis only includes those who met diagnostic criteria for depression</t>
  </si>
  <si>
    <t>Data changed 12/10/2017. Drop-out within first 2 weeks of treatment is not reported by group (and analysis based on &lt;95% of N randomised)</t>
  </si>
  <si>
    <t>Data changed 10/10/2017. Discontinuation and N randomised not reported</t>
  </si>
  <si>
    <t>Data changed 12/10/2017. Fourth arm added and other amendments</t>
  </si>
  <si>
    <t>Paper reports subgroups of high severity and low severity which have been combined; Note that results for CBT and BA are measured at 16 weeks and results for placebo at 8 weeks</t>
  </si>
  <si>
    <t>Data changed 13/10/2017</t>
  </si>
  <si>
    <t>Data changed 13/10/2017 (only labels changed)</t>
  </si>
  <si>
    <t>Data changed 13/10/2017. Added third arm</t>
  </si>
  <si>
    <t>Data changed 13/10/2017. Modified ITT analysis but &gt;95% of N randomised so categorised as ITT</t>
  </si>
  <si>
    <t>Data changed 13/10/2017. Modified ITT analysis but &lt;95% of N randomised so categorised as completer</t>
  </si>
  <si>
    <t>Data changed 10/10/2017. Available case analysis &lt;95% of N randomised so data classified as completer based on 91% of those randomised</t>
  </si>
  <si>
    <t>N&lt;10/arm for analysis</t>
  </si>
  <si>
    <t>Imipramine; sertraline</t>
  </si>
  <si>
    <t>Data changed 13/10/2017 (only labels changed). Modified ITT (number who started treatment) but &gt;95% of N randomised so categorised as ITT</t>
  </si>
  <si>
    <t>Modified ITT analysis (at least 2 weeks of study medication) but &gt;95% of N randomised so categorised as ITT</t>
  </si>
  <si>
    <t xml:space="preserve">Data changed 13/10/2017. Per protocol analysis </t>
  </si>
  <si>
    <t>Data changed 13/10/2017. Not all discontinuation reported by group, e.g. N=50 unaccounted for</t>
  </si>
  <si>
    <t>Data changed 13/10/2017. Modified ITT analysisbut &gt;95% of N randomised so categorised as ITT</t>
  </si>
  <si>
    <t>Data changed 28/09/2017. Disc any reason not reported</t>
  </si>
  <si>
    <t>Data changed 13/10/2017. Does not ad up to N randomised reported by paper N=250 but &gt;95%</t>
  </si>
  <si>
    <t>Data changed 13/10/2017. Replaced CBT with waitlist (in arm 2-not just labels data replaced too)</t>
  </si>
  <si>
    <t>Data not extracted for CBT arm as N&lt;10 for analysis (and different endpoint-12 week versus 4 week in other 2 arms)</t>
  </si>
  <si>
    <t>Data not extracted for internet support group arm or CCBT + internet support group arms</t>
  </si>
  <si>
    <t>N=3 dropped out before treatment/pre measurement and group allocation not reported but assumed equal groups</t>
  </si>
  <si>
    <t>Third-wave cognitive therapy individual + TAU</t>
  </si>
  <si>
    <t>Data changed 13/10/2017. Modified ITT but &gt;95% of N randomised</t>
  </si>
  <si>
    <t>Data changed 13/10/2017 (only label changed)</t>
  </si>
  <si>
    <t>LEAVE BLANK</t>
  </si>
  <si>
    <t>16 x weekly sessions</t>
  </si>
  <si>
    <t>CBT provided by 9 clinicians (3 registered psychologists; 6 doctoral trainees with graduate training in CBT under supervision of registered psychologist)</t>
  </si>
  <si>
    <t>Pharmacotherapy</t>
  </si>
  <si>
    <t>Pharmacotherapy provided by 4 psychiatrists</t>
  </si>
  <si>
    <t>Advertisement or referral, then screening</t>
  </si>
  <si>
    <t>(i) DSM-IV primary diagnosis of major depressive disorder as assessed by SCID-I/P, (ii) 18-65 years-old, (iii) fluent in English, and (iv) capacity to provide informed consent.</t>
  </si>
  <si>
    <t>(i) diagnosis of bipolar disorder, psychotic disorder, substance dependence disorder, or organic brain syndrome, or (ii) current antidepressant medication use, or electroconvulsant therapy, in past 6 months.</t>
  </si>
  <si>
    <t>Diagnostic</t>
  </si>
  <si>
    <t xml:space="preserve"> Major depressive disorder</t>
  </si>
  <si>
    <t>"Patients exhibited both Single Episode (n = 45) and Recurrent (n = 59) MDD, at Mild (n = 24), Medium (n = 68), and Severe (n = 12) levels of intensity."</t>
  </si>
  <si>
    <t>33.61 (9.97)</t>
  </si>
  <si>
    <t>52.9% female</t>
  </si>
  <si>
    <t>(N=91) Caucasian=63 (69.2%), South Asian=14 (15.4%), Black=5 (5.5%), Visible Minority=3 (3.3%), Chinese=2 (2.2%), Latin American=2 (2.2%), Arab/West Indian=1 (1.1%), Aboriginal=1 (1.1%).</t>
  </si>
  <si>
    <r>
      <t>Co-occuring disorders (assessed by SCID-I/P)=27; dysthymic disorder=7, anxiety disorder=21, substance use disorder=1, eating disorder=2. Four patients</t>
    </r>
    <r>
      <rPr>
        <sz val="11"/>
        <color theme="1"/>
        <rFont val="Calibri"/>
        <family val="2"/>
      </rPr>
      <t>≥2 co-occuring disorders.</t>
    </r>
  </si>
  <si>
    <t>Years of education=15.91 (sd 2.06).
Marital status: Never married=55, Married=25, divorced or separated=11</t>
  </si>
  <si>
    <t>Stratification based on gender and depression recurrence</t>
  </si>
  <si>
    <t>"Stratified random sampling was employed […] randomization was stratified based on gender and depression recurrence (i.e. single episode vs recurrent) [...] Participants were randomly assigned to 16 sessions of standardized CBT […] or 16 weeks of pharmacotherapy…"</t>
  </si>
  <si>
    <t>ITT (Multiple imputation)</t>
  </si>
  <si>
    <t>Ontario Mental Health Foundation Grant</t>
  </si>
  <si>
    <t xml:space="preserve">Telephone based problem solving therapy </t>
  </si>
  <si>
    <t>20 minute session once a week, 6 sessions in total</t>
  </si>
  <si>
    <t>Screening of those on a waiting list to see family physician</t>
  </si>
  <si>
    <t>Not explicitly stated.  Aged over 18 years, classified as having minor depression according to DIS</t>
  </si>
  <si>
    <t>Not explicitly stated. Those recieving couselling services were exlcuded.</t>
  </si>
  <si>
    <t>Diagnositc criteria</t>
  </si>
  <si>
    <t>DIS</t>
  </si>
  <si>
    <t>Two stage diagnosis, those who exceeded the cut off on a 8-item depression intensity scale (tool not defined) but did not receive a diagnosis on the DIS, were considered to have minor depression and included.</t>
  </si>
  <si>
    <t>minor</t>
  </si>
  <si>
    <t>86% female</t>
  </si>
  <si>
    <t>7% on anxiolytic agents, 3% on anti-depressants</t>
  </si>
  <si>
    <t>"those agreeing to participate were randomly assigned to ether treatment or comparison, after first stratifying for sex"</t>
  </si>
  <si>
    <t>non-blind</t>
  </si>
  <si>
    <t>high</t>
  </si>
  <si>
    <t>"subjects were again contacted by telephone and re-adminsitered the Hamiliton Depression Rating scale by a research assistnt who was blinded to grup assignment"</t>
  </si>
  <si>
    <t>low</t>
  </si>
  <si>
    <t>No description of data analysis</t>
  </si>
  <si>
    <t>Hamilito Depression Rating Scale</t>
  </si>
  <si>
    <t>"Limited detail in methods, for procedure and on participants"</t>
  </si>
  <si>
    <t>Financial support was received througha grant from the Ohio Academy of Family Physicians Foundation.</t>
  </si>
  <si>
    <t>Standard cognitive therapy</t>
  </si>
  <si>
    <t>9 50 minute sessions over 8 weeks.</t>
  </si>
  <si>
    <t>95% adherence</t>
  </si>
  <si>
    <t>Computer assissted cognitive therapy</t>
  </si>
  <si>
    <t>Face to face and software based</t>
  </si>
  <si>
    <t>Treatment included 9 sessions with a clinican, the first session was 50 minutes  subsequent sessions were 25 minutes.  Eight weekly computer sessions followed immediately after seeing the clinican, (20-30 minutes in length)</t>
  </si>
  <si>
    <t xml:space="preserve">90.5% adherence </t>
  </si>
  <si>
    <t>Advertisements/referrals and screening</t>
  </si>
  <si>
    <t>Adults aged 18 to 65 years, Confirmed diagnosis by interview with a clinical psychologist (DSM-IV Axis I (SCID)), minimum 10th grade education or General Equivalency Diploma, a 9th grade reading ability on the Wide-Range Achievement Test, and BDI score of at least 14.</t>
  </si>
  <si>
    <t>Diagnosis of schizophrenia or other psychotic disorder,bipolar disorder, depression secondary to substance abuse or medical condition, obsessive complusive disorder, anorexia or bulimia nervosa, borderline personality disorder, dementia, cognitive disorder, substance use disorder (other than nicotine), anxiety disorder greater than depression, current suicidal ideation, or suicide plan, history of two suicide attempts, history of self-mutilation, previous conviction for felony, two or more arrests as a juvenile, currently on probation, past treatment with cognitive therapy, or a medical condition which may interfere with the therapy.</t>
  </si>
  <si>
    <t>DSM-IV (SCID) and BDI</t>
  </si>
  <si>
    <t>BDI at least 14</t>
  </si>
  <si>
    <t>76% female</t>
  </si>
  <si>
    <t>"were randomly assigned"</t>
  </si>
  <si>
    <t>"Assessments were performed by independent evaluators, blind to the study design, who were trained to administer the SCID-II and the 17 item Hamilton Depression Rating Scale"</t>
  </si>
  <si>
    <t>"Both intent-to-treat and completer analyses were conducted"</t>
  </si>
  <si>
    <t>17-item Hamiltion Depression Rating Scale</t>
  </si>
  <si>
    <t>"Very little details in methods of procedure or data analysis, oddly presented data in table, no detailed information on participants"</t>
  </si>
  <si>
    <t>Study was supported by NIMH grant (MH-57470) and a grant from the Norton Community Trust</t>
  </si>
  <si>
    <t>Imagery Cognitive Bias Modification (Imagery CBM)</t>
  </si>
  <si>
    <t>Web-Based</t>
  </si>
  <si>
    <t>12 sessions during a 4 week period</t>
  </si>
  <si>
    <t>Web Based</t>
  </si>
  <si>
    <t>12 sessions</t>
  </si>
  <si>
    <t>none</t>
  </si>
  <si>
    <t>Advertisement in media, websites and health settings in the local area</t>
  </si>
  <si>
    <t>aged 18 to 65 who were fluent in written and spoken English and who met Diagnostic and Statistical Manual of Mental Disorders criteria for a current major depressive episode</t>
  </si>
  <si>
    <t>participants who met criteria for a current psychotic or substance-abuse disorder, had a history of mania or hypomania, had started or changed dose of antidepressant medication during the past month, were currently receiving psychological therapy, or were involved in other current treatment trials.</t>
  </si>
  <si>
    <t>Diagnostic Criteria</t>
  </si>
  <si>
    <t>DSM-IV criteria for current major depressive episode</t>
  </si>
  <si>
    <t>Imagery 37.64 (14.10) Control 33.28 (13.73)</t>
  </si>
  <si>
    <t>Imagery 68% Women Control 69% women</t>
  </si>
  <si>
    <t>Imagery 96% Control 93%</t>
  </si>
  <si>
    <t>Imagery 25% 0-1, 26% 2-3, 49% 4+, Control 24% 0-1, 18% 2-3, 58% 4+</t>
  </si>
  <si>
    <t>Duration of current episode: Imagery 51% less than 3 months 16% 4-6 months, 12% 7-12 months, 21% more than 12 months, Control 53% less than 3 months, 15% 4-6 months, 15% 7-12 months, 18% more than 12 months. Age of onset of depression: Imagery M = 21.36 (10.2) Control M = 20.31 (10.83). Current comorbid anxieety disorder: Imagery 55%, Control 54%</t>
  </si>
  <si>
    <t>Imagery 43% current treatment with antidepressants Control 42% current treatment with antidepressants</t>
  </si>
  <si>
    <t xml:space="preserve">Reported history of psychological therapy/counselling Imagery 67%, control 55%. </t>
  </si>
  <si>
    <t>Web based randomisation system</t>
  </si>
  <si>
    <t>"Participants were randomized in a 1:1 ratio to one of two groups, imagery cognitive bias modification or control, within the constraints of stratification by gender and baseline Beck Depression Inventory–II score (mild-to-moderate score of 28 or less vs. severe score of 29 or more)."</t>
  </si>
  <si>
    <t>low risk</t>
  </si>
  <si>
    <t>"Randomization was carried out using a secret allocation table, generated by the University of Oxford Centre for Statistics in Medicine, with a variable-length block structure to ensure that allocations were balanced and could not be predicted by trial staff."</t>
  </si>
  <si>
    <t>Blind</t>
  </si>
  <si>
    <t>no blinding</t>
  </si>
  <si>
    <t>"In the face-to-face posttreatment assessment, a researcher blind to participant allocation was assigned to administer the outcome questionnaires, and blinding was achieved for at least the primary outcome with one exception (due to an administrative oversight). Thus, the trial can be considered “double blind.”"</t>
  </si>
  <si>
    <t>ITT-mixed model repeated measures ANOVA</t>
  </si>
  <si>
    <t xml:space="preserve">Primary comparative analyses between the two groups were conducted by intention to treat, performed as mixed-model repeated measures analysis of variance (ANOVA) with time as within-groups factor and condition as between-groups factor, using the SPSS MIXED command. Mixed-model repeated measures uses all available data with no imputation of missing values, which are assumed to be missing at random, and it is able to fit a general correlation structure between the time points (i.e., no sphericity assumption). Mixed models have been recommended for analyses of trial data (Gueorguieva &amp; Krystal, 2004). </t>
  </si>
  <si>
    <t>NCT01443234</t>
  </si>
  <si>
    <t>Change in Score on BDI-II-no continuous data available</t>
  </si>
  <si>
    <t xml:space="preserve">MRC, Grant from the Lupina Foundation, </t>
  </si>
  <si>
    <t>10mg increasing after 2 weeks to 20mg</t>
  </si>
  <si>
    <t>Placebo Pill</t>
  </si>
  <si>
    <t xml:space="preserve">between 14-25 at baseline assessment, comorbid presence of both a current CUD and a current MDD, </t>
  </si>
  <si>
    <t>DSM-IV diagnosis of bipolar disorder, schizoaffective disorder or schizophrenia, hyperthyroidism, significant cardiac neurological or renal impairment and those with liver disease, receiving antipsychotic medication 1 month prior to study, any other substance abuse apart from cannabis alcohol or nictoine, history of intravenous drug use, pregnancy, inability or unwillingness to use contraceptive methods and inability to read or understand study forms</t>
  </si>
  <si>
    <t>DSM-IV Schedule for affective disorders and schizophrenia present and lifetime version, HAMD-27</t>
  </si>
  <si>
    <t>15+ score on HAMD 27</t>
  </si>
  <si>
    <t>21.1 (2.4)</t>
  </si>
  <si>
    <t>27/70 females</t>
  </si>
  <si>
    <t>81% first episdoe, rest in second episode</t>
  </si>
  <si>
    <t xml:space="preserve">Hisotry of use of antidepressant medication: 16/70, </t>
  </si>
  <si>
    <t>excluded from study</t>
  </si>
  <si>
    <t>94% met criteria for cannabis dependence and other 4 met criteria for cannabis abuse</t>
  </si>
  <si>
    <t>urn randomisation stratified by gender</t>
  </si>
  <si>
    <t>"Patient randomisation was conducted by urn randomisation, stratified by gender"</t>
  </si>
  <si>
    <t>"fluoxetine or placebo administered in idetical looking opaque capsules"</t>
  </si>
  <si>
    <t>Low Risk</t>
  </si>
  <si>
    <t>"The last observation carried forward (LOCF) method was used for handling missing data in the data analyses.</t>
  </si>
  <si>
    <t>CT00149643</t>
  </si>
  <si>
    <t xml:space="preserve">HAMD-27, BDI, Cannabis use behaviours (no. days cannabis use), alcohol use, side effects </t>
  </si>
  <si>
    <t>20mg/d</t>
  </si>
  <si>
    <t>Advertsiement</t>
  </si>
  <si>
    <t xml:space="preserve"> (1) 40 to 65 years; (2) diagnosed with major depression according to DSM-IV; (3) moderate to severe depression according with 17-item HRSD (14–24 score); (4) no current use of homeopathic treatment for depression or antidepressants or anxiolytic drugs three months prior to study entry; (5) not be currently taking psychotherapy for at least three months before screening; (6) no current use of estrogens or other medications known to affect ovarian function for at least three months before screening; (7) early transition to menopause, defined by a change in cycle length of seven days or longer in either direction from the participant's own baseline for at least two cycles, or late transition to menopause, defined as three to eleven months of amenorrhea; (8) postmenopausal stage defined by twelve months or more of amenorrhea; (9) capability and willingness to give informed consent and to comply with the study procedures.</t>
  </si>
  <si>
    <t>(1) pregnancy or breastfeeding; (2) other psychiatric disorders different from moderate to severe depression (severe depression, schizophrenia, psychotic disorders, bipolar affective disorders, suicide attempt); (3) alcohol or other substance abuse; (4) known allergy to fluoxetine; (5) cancer or hepatic diseases.</t>
  </si>
  <si>
    <t>Diagnostic criteria for Major Depression</t>
  </si>
  <si>
    <t>DSM-IV, HAMD-17</t>
  </si>
  <si>
    <t>moderate to severe depression according with 17-item HRSD (14–24 score);</t>
  </si>
  <si>
    <t>49 (5.8)</t>
  </si>
  <si>
    <t>100% female</t>
  </si>
  <si>
    <t>65% had previous history of depression</t>
  </si>
  <si>
    <t>"medications were prohibited during the trial: triptans, tramadol, anxiolytic drugs and other serotonergic agents or antidepressants, as well as hormone replacement therapy. Medication for diabetes and hypertension was allowed. Psychotherapy was also forbidden during study duration. "</t>
  </si>
  <si>
    <t>computer generated random allocation sequence</t>
  </si>
  <si>
    <t>"Participants were simple randomized in a 1:1:1 ratio using a computer-generated random allocation sequence, by a statistician not further involved in the study. Participants were assigned in sequential order to the treatment groups. The randomization list was kept strictly confidential."</t>
  </si>
  <si>
    <t>Low risk</t>
  </si>
  <si>
    <t>"The principal investigator enrolled participants. Following inclusion, all patients went through a full homeopathic case-taking and received a prescription of the individualized homeopathic medicine. Only third of them actually received it. The research pharmacist randomly delivered the treatment according the allocation sequence in one of the three groups previously described. The randomization list was sent to the research pharmacist at the beginning of the study."</t>
  </si>
  <si>
    <t>" the psychologist, and the statistician remained blinded from the identity of the three treatment groups until the end of the study. The psychologist assessed the severity of the symptoms and kept the HRSD scores strictly confidential in a close envelope every follow-up until the end of the study."</t>
  </si>
  <si>
    <t>Multiple imputation and sensitivity analysis</t>
  </si>
  <si>
    <t>" Missing data were as a result of loss to follow-up and were handled by sensitivity analysis (SA). A multiple imputation technique (MI) was performed using multiple imputed datasets which yield unbiased estimates, and also accounts for the within and between dataset variability"</t>
  </si>
  <si>
    <t>NCT01635218</t>
  </si>
  <si>
    <t>Change in HAMD-17, BDI-II, remission rates responder rates</t>
  </si>
  <si>
    <t>Advertising and clinical referrals</t>
  </si>
  <si>
    <t>Age 18-65, current experience of major depressive episode according to DSM-IV of at least 2 weeks duration, HAMD-17 score of 16 or above at screen and baseline, not pregnant</t>
  </si>
  <si>
    <t>Pregancy, suicidal/homicidal risk, serious medical illness, history of seizure disorder, one or more of DSM-IV disorders: substance use disorder, schizophrenia, delusional disorder, psychotic disorder, bipolar disorder, antisocial personality disorder. History of drug allergy, taken any of the following treatments : psychotropic drugs with last 14 days, other investigational psychotropic drugs with 40 days, fluoxetine within last 40 days or any other investigational drug within 1 month. Hypothyroidism. Failure to response during the course of the current major depressive episode to at least 2 adequate antidepressant trials, defined as 8 weeks or more of treatment with either imipramine 150mg or greater, phenelzine 60mg or greater or fluoxetine 20mg or greater. history of non compliance with medical treatment</t>
  </si>
  <si>
    <t>Diagnostic criteria for Major Depression and HAMD score</t>
  </si>
  <si>
    <t>"Major depressive disorder"</t>
  </si>
  <si>
    <t>37.3 (11)</t>
  </si>
  <si>
    <t>57% women</t>
  </si>
  <si>
    <t>"During the period of randomized treatment, double-blind conditions were maintained using the following double-dummy schedule (see Table 1)."</t>
  </si>
  <si>
    <t>"The last observation carried forward approach was used for missing data and withdrawals"</t>
  </si>
  <si>
    <t>HAMD, CGI-S, BDI</t>
  </si>
  <si>
    <t>Sponsored by Lichtwer Pharma AG, Berlin, Germany</t>
  </si>
  <si>
    <t>Sponsored by Lichtwer Pharma AG, Berlin,Germany</t>
  </si>
  <si>
    <t>Worldwide</t>
  </si>
  <si>
    <t>Advertisements</t>
  </si>
  <si>
    <t>DSM-Iv criteria for current nonpsychotic single or recurrent MDD, HAMD score of 16 or higher</t>
  </si>
  <si>
    <t>suicidal ideation (to the point of planning); a history of bipolar or psychotic disorder; or a current primary diagnosis of eating disorder, obsessive compulsive disorder, post-traumatic stress disorder, substance dependence or axis II personality disorders. Additional exclusion criteria were head trauma history with a loss of consciousness &gt;5 min, or sensory/motor impairments that precluded testing. Protocol drug exclusion criteria included the current receipt of, a known contra-indication to or a previous failure on study medications, a general medical condition that contraindicated one of the medications, or any non-protocol treatment that could not be washed out, including psychotherapy.</t>
  </si>
  <si>
    <t>Diagnostic Criteria and Outcome score at baseline</t>
  </si>
  <si>
    <t>37.8 (12.6)</t>
  </si>
  <si>
    <t>56.6% female</t>
  </si>
  <si>
    <t>10.4% 1 episode, 8.6% 2 episodes, 10.7% 3 episodes, 12.2% 4 episodes, 12.2% 5+ episodes</t>
  </si>
  <si>
    <t>11.6% previous suicide attempto</t>
  </si>
  <si>
    <t xml:space="preserve">Duration of MDD mean 14.9 years, SD 12.2, mean age at first episiode 22.9 (12) years, 60.9% single, 28.6% prior treatment failure. </t>
  </si>
  <si>
    <t>Blocked randomisation procedure with 12 blocks</t>
  </si>
  <si>
    <t>"Randomization to ADM was carried out using PhaseForward′s validated, Web-based Interactive Response Technology. The blocked randomization procedure (block size of 12) was undertaken at the Global Coordinating Center"</t>
  </si>
  <si>
    <t>"investigators/raters were not blind to treatment assignment"</t>
  </si>
  <si>
    <t>All analyses were conducted per protocol (using patients with complete data only).</t>
  </si>
  <si>
    <t>Self report depressive symptom severity, HAMD</t>
  </si>
  <si>
    <t>"Conflict of interest: LMW has received consulting fees and stock options in Brain Resource Ltd, and is a stock holder in Brain Resource Ltd. She has received Advisory Board fees from Pfizer. WRR has received income and stock options as a biostatistician employee with Brain ResourceLtd. NJC has received income and stock options as a biostatistician employee with Brain ResourceLtd."</t>
  </si>
  <si>
    <t>Brain Resource Ltd.</t>
  </si>
  <si>
    <t>completer/randomised numbers obtained from Saveanu paper</t>
  </si>
  <si>
    <t>10–20 mg/d</t>
  </si>
  <si>
    <t>50-200mg/d</t>
  </si>
  <si>
    <t>Interpersonal Therapy (IPT)</t>
  </si>
  <si>
    <t>1 hr weekly</t>
  </si>
  <si>
    <t>clinical interviewe</t>
  </si>
  <si>
    <t>no treatment</t>
  </si>
  <si>
    <t>From ongoing longitudinal study</t>
  </si>
  <si>
    <t>Life-time history of recurrent MDD, Dysthymia or recurrent depression NOS, less than severe levels of depressive symptoms (score less than 18 on HAMD), no current involvement in maintenance treatment</t>
  </si>
  <si>
    <t xml:space="preserve">Bipolar disorder, schizophrenia spectrum disorder or psychosis, severe levels of depressive symptoms or history of suicidal ideation or intent or low IQ or current involvement in treatment. </t>
  </si>
  <si>
    <t>Diagnostic history and interview</t>
  </si>
  <si>
    <t>&lt;18</t>
  </si>
  <si>
    <t>"recurrent or chronic depression"</t>
  </si>
  <si>
    <t>32.1 (6.8)</t>
  </si>
  <si>
    <t>100% Female</t>
  </si>
  <si>
    <t>47% recurrent MDD, 23% Recurrent MDD with Dysthymia, 13% Dysthymia, 16% Depression NOS</t>
  </si>
  <si>
    <t>current involvement in treatment part of exclusion criteria</t>
  </si>
  <si>
    <t>12 Weeks</t>
  </si>
  <si>
    <t>"Subjects were randomly assigned"</t>
  </si>
  <si>
    <t>uncelar</t>
  </si>
  <si>
    <t>"all evaluations were carried out by a clinical interviewer who was blind to patient treatment condition"</t>
  </si>
  <si>
    <t>"endpoint analysis was conducted to detirmine an effect of treatment among all subjects to be assessed at baseline and 12 weeks, regardless of the number of sessions accepted among subjects in the treatment condition"</t>
  </si>
  <si>
    <t xml:space="preserve">unclear </t>
  </si>
  <si>
    <t xml:space="preserve">Hamilton Rating Scale for Depression
(HRSD) [Hamilto n, 1960], Global Assessm ent Score
(GAS) [Endicott et al., 1976], the Social Adjustment
Scale (SAS-SR) [Weissman et al., 1976], and report of reasons for not previously seeking treatment, satisfaction with treatment
</t>
  </si>
  <si>
    <t>MADRS-S</t>
  </si>
  <si>
    <t>once a week for nine weeks</t>
  </si>
  <si>
    <t>"Participants were given one text module every Monday over nine weeks. At the end of each week, the therapists gave written feedback on home assignments included in the modules. Message exchange and the delivery of the treatment modules used were transmitted via an encrypted web-based system"</t>
  </si>
  <si>
    <t>Advertisement in major swedish newspaper</t>
  </si>
  <si>
    <t xml:space="preserve">mild to moderate major depression diagnosis and a sedentary lifestyle. </t>
  </si>
  <si>
    <t>subclinical depressive symptoms, severe depressive symptoms, dysthymia as a primary diagnosis, elevated suicide risk, high levels of physical activity prior to treatment, recent changes in medication and/or somatic illness making physical exercise inappropriate.</t>
  </si>
  <si>
    <t>Clinical Interview</t>
  </si>
  <si>
    <t>"Major Depression"</t>
  </si>
  <si>
    <t>49.2 (10.7)</t>
  </si>
  <si>
    <t>83.3% female</t>
  </si>
  <si>
    <t>62.5% previous psychotherapy</t>
  </si>
  <si>
    <t>50% no medication, 35.4% earlier medication, 14.6% present medication</t>
  </si>
  <si>
    <t>true random number service from internet</t>
  </si>
  <si>
    <t>"Participants were randomly allocated to the two groups, treatment or waiting list control, by a person independent of the research group using a true random number service on the internet"</t>
  </si>
  <si>
    <t>"randomly allocated by a person independent of the research group"</t>
  </si>
  <si>
    <t>Data were analyzed using an intention-to-treat (ITT) approach. The response rate for all outcome measures was 100% (48 of 48) for pre- and post-treatment measurements,</t>
  </si>
  <si>
    <t>NCT01573130</t>
  </si>
  <si>
    <t>Depression (BDI-II, MADRS-S), anxiety, quality of life pre and post treatment and at follow up</t>
  </si>
  <si>
    <t>grant from the Swedish Council for Working Life and Social Research, Swedish Research Council, and a professor’s contract awarded to Gerhard Andersson</t>
  </si>
  <si>
    <t>9 weekly 45 minute sessions over 3 months</t>
  </si>
  <si>
    <t>Ten therapists with master’s or doctoral degrees in social work, psychology, or psychiatry conducted all psychotherapy sessions</t>
  </si>
  <si>
    <t>Non-directive counselling (Breif supportive psychotherapy)</t>
  </si>
  <si>
    <t>referral and advertisement</t>
  </si>
  <si>
    <t>Aged 18-65 years with nonpsychotic DSM-IV major depressive disorder. Score of 15 or higher in HAMD 25, biological or adoptive mothers of children who met inclusion criteria</t>
  </si>
  <si>
    <t>history of bipolar disorder, schizophrenia, schizoaffective disorder, current substance abuse disorder or borderline or antisocial personality disorder.</t>
  </si>
  <si>
    <t>Diagnostic Criteria-Structured Clinical Interview for DSM-IV Axis I Disorders (SCID-I) and Personality Disorders (SCID-II)</t>
  </si>
  <si>
    <t>DSM IV and HAMD-25</t>
  </si>
  <si>
    <t>BSP 44.4 (6.7), IPT-MOMS 45 (7.8)</t>
  </si>
  <si>
    <t>BSP 80.7%, IPT-MOMS 77.7%</t>
  </si>
  <si>
    <t>BSP 43.4% more than 3 major depressive epsiodes, IPT-MOMS 47.1%</t>
  </si>
  <si>
    <t>BSP 4.8% antidepressants 4.8% anticonvulsants 2.4% Benzodiazepines/sedatives/hypnotics</t>
  </si>
  <si>
    <t>BSP 66.3% current diagnosis of anxiety, IPT-MOMS 62.4%</t>
  </si>
  <si>
    <t>random blocks</t>
  </si>
  <si>
    <t>"Maternal treatment assignment to IPT-MOMS (n = 87) or BSP (n = 87) was generated in random blocks, stratified by child age (≥13 years), and whether mothers were taking antidepressant medications. Randomization was conducted by an independent data manager otherwise uninvolved in study procedures"</t>
  </si>
  <si>
    <t>"Randomization was conducted by an independent data manager otherwise uninvolved in study procedures"</t>
  </si>
  <si>
    <t>not blinded</t>
  </si>
  <si>
    <t>"raters were blind to treatment assignment"</t>
  </si>
  <si>
    <t>"Analyses were conducted on the modified intent to tret sample"</t>
  </si>
  <si>
    <t>NCT00919594.</t>
  </si>
  <si>
    <t>HAMD-17 (not reported) and expanded HAMD-25, Client satsifaction question, diagnosis (structured clinical interview for DSM-IV Axis I disorders and personality disorders) remission/response group differences not reported (only reported together with "no group differences"</t>
  </si>
  <si>
    <t>Imagery Focussed positive CBM-I</t>
  </si>
  <si>
    <t>First session face to face, following sessions via computer USB</t>
  </si>
  <si>
    <t>7 sessions</t>
  </si>
  <si>
    <t>Positive CBM-I</t>
  </si>
  <si>
    <t>No Treatment</t>
  </si>
  <si>
    <t>willing to take part, meet DSM-IV criteria for MDD</t>
  </si>
  <si>
    <t>acute suicidality, depressive disorder with psychotic symptoms, history of bipolar disorder, substance-abuse disorders, organic psychiatric disorders, neurological impairment, psychosis, psychological treatment, recent change in medication and severe depression needing immediate treatment in its own right.</t>
  </si>
  <si>
    <t>Detirmined by experienced psychiatrists</t>
  </si>
  <si>
    <t>Imagery 26.4 (7.82) non imagery 25.9 (7.27) no treatment 30.54 (11.2)</t>
  </si>
  <si>
    <t>Imagery 62% female non imagery 77% female no treatment 54% female</t>
  </si>
  <si>
    <t>Imagery condition Mean 0.62 (0.96) non imagery 0.38 (0.65) no treatment 0.31 (0.75)</t>
  </si>
  <si>
    <t>Imagery 46% had ever received treatment for depression, non imagery 39% and no treatment 54%</t>
  </si>
  <si>
    <t>Imagery 31% current medication non imagery 23% current medication no treatment 54% current medication</t>
  </si>
  <si>
    <t>Imagery 23% comorbid disorder, non imagery 15% no treatment 15%</t>
  </si>
  <si>
    <t>1 week</t>
  </si>
  <si>
    <t>"participants were randomly assigned"</t>
  </si>
  <si>
    <t>"All participants completed the post treatment assessment"</t>
  </si>
  <si>
    <t>BDI-II, STAI, measures of interpretive bias</t>
  </si>
  <si>
    <t>online</t>
  </si>
  <si>
    <t>Online</t>
  </si>
  <si>
    <t>Hospital clinical and research unit</t>
  </si>
  <si>
    <t>Meet diagnostic and Statistical Manual of the American Psychiatric Association - 4th edition (DSM-IV) criteria for Major Depressive Disorder, Internet and printer access, australian resident, fluent in spoken and written english (from registered study protocol)</t>
  </si>
  <si>
    <t>Current substance abuse/dependence, psychotic mental illness (bipolar/schizophrenia), Change in medication or psychological treatment during last 1 month or intended change during study duration, use of benzodiazepines, severe depression (PHQ&gt;23), suicidal</t>
  </si>
  <si>
    <t>Patient health Questionnaire-9, DSM-IV</t>
  </si>
  <si>
    <t>&lt;23 on PHQ</t>
  </si>
  <si>
    <t>Positive Condition 43.94 (10.8), control condition 39.86 (11.93)</t>
  </si>
  <si>
    <t>Positive 69% female, control 77% female</t>
  </si>
  <si>
    <t>Positive 81% australia/new zealand born control 79%</t>
  </si>
  <si>
    <t>Positive: 0-1: 3%, 2-3: 11%, &gt;4: 86%, control 0-1: 10%, 2-3: 8%, &gt;4: 82%</t>
  </si>
  <si>
    <t>Age of first depressive episode mean: positive 22.13 (10.87), control 21.05 (11.30)</t>
  </si>
  <si>
    <t>Positive 50% on current antidepressant medication, control 54%</t>
  </si>
  <si>
    <t>"Eligible participants accepted into the study were randomized based on an allocation sequence generated by an independent person not involved in the study via a true randomization process "</t>
  </si>
  <si>
    <t>"randomised by an independent person not involved in the study"</t>
  </si>
  <si>
    <t>"Clinicians conducting follow-up interviews were blind to patient information. "</t>
  </si>
  <si>
    <t>only analayse completers</t>
  </si>
  <si>
    <t>NCT01787513</t>
  </si>
  <si>
    <t>Change in PHQ-9, Change in BDI-II, Change in ambiguous sentence task Scores, Change in diagnostic Status</t>
  </si>
  <si>
    <t>"Professor Gavin Andrews is the Director of the Clinical Research Unit for Anxiety and Depression (CRUfAD) and the This Way Up (https://thiswayup.org.au) service in Australia that provides internet-based CBT programs to practitioners and patients."</t>
  </si>
  <si>
    <t>no</t>
  </si>
  <si>
    <t>7 individual weekly online modules with 15-min session with internet-therapist each week.</t>
  </si>
  <si>
    <t>Two clinical psychology MSc students who had completed their clinical training and were in their last term served as therapists. Each therapist was responsible for 20 participants.</t>
  </si>
  <si>
    <t xml:space="preserve">None </t>
  </si>
  <si>
    <t xml:space="preserve">Advertisement </t>
  </si>
  <si>
    <r>
      <t>Age</t>
    </r>
    <r>
      <rPr>
        <u/>
        <sz val="11"/>
        <color theme="1"/>
        <rFont val="Calibri"/>
        <family val="2"/>
        <scheme val="minor"/>
      </rPr>
      <t xml:space="preserve"> &gt;</t>
    </r>
    <r>
      <rPr>
        <sz val="11"/>
        <color theme="1"/>
        <rFont val="Calibri"/>
        <family val="2"/>
        <scheme val="minor"/>
      </rPr>
      <t xml:space="preserve">18 years old, live in sweden, and have MADRS-S score in the range of 15-30. If participant was on medication the dosage had to be kept constant for the past 3 months. </t>
    </r>
  </si>
  <si>
    <t>15-30</t>
  </si>
  <si>
    <t>CBA: 43.6 (13.7); wait-list: 45.3 (13.4)</t>
  </si>
  <si>
    <t>CBA: Female 77.5%; wait-list 87.5%</t>
  </si>
  <si>
    <t>History of psychotherapy: CBA 65%, waitlist 60%</t>
  </si>
  <si>
    <t>Psychotropic medication: CBA 10%, wait-list 17.5%;</t>
  </si>
  <si>
    <t xml:space="preserve">MoodGYM offerS cognitive behavioural therapy for the prevention of depression in an online format. MoodGYM consisted of 5 interactive modules , which were made available sequentially. </t>
  </si>
  <si>
    <t>web-based</t>
  </si>
  <si>
    <t>BluePages is a psychoeducation website providing depression literacy, offering evidence based medicine (at 8th grade reading level) on depression and its treatment. For BluePages, participants were directed each week to one of five sections of the website, with an overview at 6 weeks.</t>
  </si>
  <si>
    <t>Phoned weekly by interviewers to discuss lifestyle and environmental factors that may have an influence on depression. Topics covered included physical and artistic activities (week 1), education and hobbies (week 2); social, financial, and family roles (week 3); work habits and stress (week 4); physical health, medication, and pain (week 5); and nutrition and alcohol (week 6)</t>
  </si>
  <si>
    <t>Posted questionnaire</t>
  </si>
  <si>
    <r>
      <t xml:space="preserve">Age 18-52 years of age. Access to the internet. Kessler psychological distress scale </t>
    </r>
    <r>
      <rPr>
        <u/>
        <sz val="11"/>
        <color theme="1"/>
        <rFont val="Calibri"/>
        <family val="2"/>
        <scheme val="minor"/>
      </rPr>
      <t>&gt;</t>
    </r>
    <r>
      <rPr>
        <sz val="11"/>
        <color theme="1"/>
        <rFont val="Calibri"/>
        <family val="2"/>
        <scheme val="minor"/>
      </rPr>
      <t>22</t>
    </r>
  </si>
  <si>
    <r>
      <rPr>
        <u/>
        <sz val="11"/>
        <color theme="1"/>
        <rFont val="Calibri"/>
        <family val="2"/>
        <scheme val="minor"/>
      </rPr>
      <t>&gt;</t>
    </r>
    <r>
      <rPr>
        <sz val="11"/>
        <color theme="1"/>
        <rFont val="Calibri"/>
        <family val="2"/>
        <scheme val="minor"/>
      </rPr>
      <t>22</t>
    </r>
  </si>
  <si>
    <t>Bluepages:37.25 (9.4); MoodGYM: 35.85 (9.5); Control: 36.29 (9.3)</t>
  </si>
  <si>
    <t>Bluepages: female 69%; MoodGYM: female 75%; Control: female 70%</t>
  </si>
  <si>
    <t>Age &gt;18 years of age, affected by mild to moderate depression</t>
  </si>
  <si>
    <t>If on antidepressants, the dosage needed to be constant for  the 4 weeks prior to inclusion. Any prior suicide attempt or found to be at a medium to high risk of suicide, or diagnosed according to the MINI with: substance dependence, alcohol abuse, bipolar disorder, psychotic disorders, or other severe psychiatric disorder, or during the interview demonstrated cognitive disability, insufficient knowledge of the Swedish language.</t>
  </si>
  <si>
    <t>&lt;35</t>
  </si>
  <si>
    <t>36.3 (11.3)</t>
  </si>
  <si>
    <t>Women: 66%</t>
  </si>
  <si>
    <t>6% minimal depression; 19% mild depression; 34% moderate depression; 41% severe depression according to BDI-II cut-off scores (narrative in text)</t>
  </si>
  <si>
    <t xml:space="preserve">ICBT: programme on CMT techniques, more specifically behavioural activation with components from acceptance and commitment therapy and mindfulness. Material consists of internet access to seven modules, each encompassing 8-10 slides of short texts, narrated explanatory models, and/or videos. </t>
  </si>
  <si>
    <t>9 therapists (licensed psychologists or licensed psychotherapists) with qualified knowledge and previous experience of CBT treatment of depression</t>
  </si>
  <si>
    <t>Diverse mix of antidepressants, scheduled contacts with personnel at the primary care centre such as GPs or nurses, referral to regular psychotherapy, or combinations of these options depending on routines and available resources at each primary care centre</t>
  </si>
  <si>
    <t>Web based and book</t>
  </si>
  <si>
    <t>1) A series of three 5- to 7-page computer-generated reportes providing individualised feedback on: level of depression, current stage of change, current use of the 5 specific methods, up to seven stage-matched TTM principles and processes to facilitate an improvement to the next stage of depression. 2) A 76-page stage based work book.</t>
  </si>
  <si>
    <t>Telephone assessments at baseline, 1 month and 3 months for CTI reports by research center interviewers</t>
  </si>
  <si>
    <t>Primary care and 1 outpatient clinic</t>
  </si>
  <si>
    <t>Individuals with a score of 5 or higher on the PHQ-9 (cut off for mild depression)</t>
  </si>
  <si>
    <t>&lt;18 years of age, history of bipolar disorder, suicidal ideation,  currently involved in counselling or taking anti-depressant medication or planning to do so in the next 30 days</t>
  </si>
  <si>
    <t xml:space="preserve">18-34: Intervention 22.4%, control 24.4%; 35-49: intervention 29.9%, 35.2%; 50-64: intervention 34.5%, control 27.8%; 65-88: intervention 13.2%, control 12.5% </t>
  </si>
  <si>
    <t>Female: intervention 67.2%, control 65.9%</t>
  </si>
  <si>
    <t>White: intervention 55.2%, control 54.5%; Black: intervention 25.9%, control 25%</t>
  </si>
  <si>
    <t>smart-phone application</t>
  </si>
  <si>
    <t>8-week smart-phone based BA intervention with minimal therapist contact (max time of 20 min per participant per week)</t>
  </si>
  <si>
    <t xml:space="preserve">Therapists were four final-semester students from a 5-yr MSc clinical psychologist programme. All therapists had completed their clinical training as well as 16 weeks of practice. </t>
  </si>
  <si>
    <t>8-week smart-phone based mindefulfness intervention with minimal therapist contact (max time of 20 min per participant per week)</t>
  </si>
  <si>
    <t>Media and advertisements in newspapers</t>
  </si>
  <si>
    <r>
      <t>Age</t>
    </r>
    <r>
      <rPr>
        <u/>
        <sz val="11"/>
        <color theme="1"/>
        <rFont val="Calibri"/>
        <family val="2"/>
        <scheme val="minor"/>
      </rPr>
      <t xml:space="preserve"> &gt;</t>
    </r>
    <r>
      <rPr>
        <sz val="11"/>
        <color theme="1"/>
        <rFont val="Calibri"/>
        <family val="2"/>
        <scheme val="minor"/>
      </rPr>
      <t>18 years old, point total of</t>
    </r>
    <r>
      <rPr>
        <u/>
        <sz val="11"/>
        <color theme="1"/>
        <rFont val="Calibri"/>
        <family val="2"/>
        <scheme val="minor"/>
      </rPr>
      <t xml:space="preserve"> &gt;</t>
    </r>
    <r>
      <rPr>
        <sz val="11"/>
        <color theme="1"/>
        <rFont val="Calibri"/>
        <family val="2"/>
        <scheme val="minor"/>
      </rPr>
      <t>5 on PHQ-9, reported unchanged dosage of medication for depression and anxiety during the last month, and suffering from major depression according to the DSM-IV with at least an episode in partial remission</t>
    </r>
  </si>
  <si>
    <t xml:space="preserve"> Being in any concurrent psychological treatment, suffering from a severe comorbid psychiatric condition that could interefere with treatment (e.g. bipolar disorder or schizophrenia, assessed during a clinical interview), having other primary medical conditions which would need other treatments first hand, having severe alcohol problems, assessed risk of being suicidal</t>
  </si>
  <si>
    <r>
      <rPr>
        <u/>
        <sz val="11"/>
        <color theme="1"/>
        <rFont val="Calibri"/>
        <family val="2"/>
        <scheme val="minor"/>
      </rPr>
      <t>&gt;</t>
    </r>
    <r>
      <rPr>
        <sz val="11"/>
        <color theme="1"/>
        <rFont val="Calibri"/>
        <family val="2"/>
        <scheme val="minor"/>
      </rPr>
      <t>5 in PHQ-9</t>
    </r>
  </si>
  <si>
    <t>CBA: 36.6 (10.5); CMI: 35.6 (11.3)</t>
  </si>
  <si>
    <t>CBA: Female 70%, CMI: Female 70.7%</t>
  </si>
  <si>
    <t>Earlier episode: CBA 77.5%, CMI 83%</t>
  </si>
  <si>
    <t>Panic disorder: CBA 2.5%, CMI 7.5%; Scoail phobia: CBA 15%, CMI 17%; General anxiety disorder: CBA 47.5%, CMI 24.5%</t>
  </si>
  <si>
    <t>web based</t>
  </si>
  <si>
    <t>Deprexis program's core revolves around a series of "simulated dialogues" in which patients are continuously asked to select one of the several response options, after which the program then presents the content to match the chosen response. Content covered iin these "dialogues"ranges from traditional cognitive-behavioural topics, such as cognitive restructuring, behavioural activation, problem-solving, and acceptance/mindfulness to optional subjects such as postive psychology and emotion-focused techniques.</t>
  </si>
  <si>
    <t>Permitted to use any other treatments except Deprexis available to them</t>
  </si>
  <si>
    <t>Referral, web based forums, health insurances, and advertisments</t>
  </si>
  <si>
    <t xml:space="preserve">Age 18-65, ability to read German, willingness to participate in a telephone diagnostic interview, score of 15-27 (i.e. no upper limit on the PHQ-9 </t>
  </si>
  <si>
    <t>Lifetime diagnosis of schizophrenia or bipolar disorder or current suicidality</t>
  </si>
  <si>
    <t xml:space="preserve">Diagnostic </t>
  </si>
  <si>
    <t>15-27</t>
  </si>
  <si>
    <t xml:space="preserve">Severe </t>
  </si>
  <si>
    <t>CCBT: 44 (11.02), TAU: 40 (11.48)</t>
  </si>
  <si>
    <t>ccbt: Female 74.4%, TAU: 75.3%</t>
  </si>
  <si>
    <t>Clinical diagnosis of depressive disorder: CCBT 84.5%, TAU: 83.5%; Chronicity of depression, definitely not chronic: CCBT 14.1%, TAU 9.4%; unsure: CCBT 51.3%, TAU 51.8%; definitely chronic: CCBT 34.6%, TAU 38.3%</t>
  </si>
  <si>
    <t>Yes: CCBT 50%, TAU 52.9%</t>
  </si>
  <si>
    <r>
      <t>Received a copy of</t>
    </r>
    <r>
      <rPr>
        <i/>
        <sz val="11"/>
        <color theme="1"/>
        <rFont val="Calibri"/>
        <family val="2"/>
        <scheme val="minor"/>
      </rPr>
      <t xml:space="preserve"> Feeling Good</t>
    </r>
    <r>
      <rPr>
        <sz val="11"/>
        <color theme="1"/>
        <rFont val="Calibri"/>
        <family val="2"/>
        <scheme val="minor"/>
      </rPr>
      <t xml:space="preserve"> (Burns 1980), a 398 page presentation of cognitive therapy for depression. Example chapters in the book are "understanding your moods: you feel the way you think", "ways of defending guilt", and "dare to be average! - ways to overcome perfectionism". </t>
    </r>
  </si>
  <si>
    <t>Book and telephone</t>
  </si>
  <si>
    <t>Received a copy of Control Your Depression (Lewinsohn et al, 1986), a 241 page presentation of behavioural therapy for depression. Examples of chapters in the book are "Learning to relax", "Pleasant activities", and "Being your own coach: self-instructional techniques". All participants assigned to a bibliotherapy condition were contracted weekly by telephone to assess progress and answer questions about the reading material.</t>
  </si>
  <si>
    <t>Weekly telephone calls restricted to 5-min or less by researchers and asked to refrain from counselling or advising participants.</t>
  </si>
  <si>
    <t>telephone</t>
  </si>
  <si>
    <t>In order to control for the effects of weekly telephone contact, all participants in the waitlist condition were contacted weekly during their approximately 4-week waiting period. They were informed that these calls were to monitor their condition and prepare them for future involvement in the program. Waitlist participants were randomly assigned to read either the cognitive or the behavioural book, and treatment proceedures therein were identical to those described for the immediate treatment participants.</t>
  </si>
  <si>
    <t>Media</t>
  </si>
  <si>
    <r>
      <t xml:space="preserve"> Age</t>
    </r>
    <r>
      <rPr>
        <u/>
        <sz val="11"/>
        <color theme="1"/>
        <rFont val="Calibri"/>
        <family val="2"/>
        <scheme val="minor"/>
      </rPr>
      <t xml:space="preserve"> &gt;</t>
    </r>
    <r>
      <rPr>
        <sz val="11"/>
        <color theme="1"/>
        <rFont val="Calibri"/>
        <family val="2"/>
        <scheme val="minor"/>
      </rPr>
      <t xml:space="preserve">60 old, scoring </t>
    </r>
    <r>
      <rPr>
        <u/>
        <sz val="11"/>
        <color theme="1"/>
        <rFont val="Calibri"/>
        <family val="2"/>
        <scheme val="minor"/>
      </rPr>
      <t>&gt;</t>
    </r>
    <r>
      <rPr>
        <sz val="11"/>
        <color theme="1"/>
        <rFont val="Calibri"/>
        <family val="2"/>
        <scheme val="minor"/>
      </rPr>
      <t xml:space="preserve">10 on the HAM-D, scoring </t>
    </r>
    <r>
      <rPr>
        <u/>
        <sz val="11"/>
        <color theme="1"/>
        <rFont val="Calibri"/>
        <family val="2"/>
        <scheme val="minor"/>
      </rPr>
      <t>&gt;</t>
    </r>
    <r>
      <rPr>
        <sz val="11"/>
        <color theme="1"/>
        <rFont val="Calibri"/>
        <family val="2"/>
        <scheme val="minor"/>
      </rPr>
      <t>8 on the MSQ (indicating an absence of severe cognitive impairment), not being on psychotropic medication or, if so, then stabilised on on the medication.</t>
    </r>
  </si>
  <si>
    <t>Psychotherapy or evidence or reporting bipolar affective disorder, psychosis, suicidal risk, life-threatening illness, or substance abuse during the telephone screen or initial assessment.</t>
  </si>
  <si>
    <r>
      <rPr>
        <u/>
        <sz val="11"/>
        <color theme="1"/>
        <rFont val="Calibri"/>
        <family val="2"/>
        <scheme val="minor"/>
      </rPr>
      <t>&gt;</t>
    </r>
    <r>
      <rPr>
        <sz val="11"/>
        <color theme="1"/>
        <rFont val="Calibri"/>
        <family val="2"/>
        <scheme val="minor"/>
      </rPr>
      <t>10</t>
    </r>
  </si>
  <si>
    <t>Behavioural: 70.30 (8.51), Cognitive: 66.86 (5.3), Waitlist: 67.77 (6.49)</t>
  </si>
  <si>
    <t>Female: Behavioural 78.2%, Cognitive 90.9%, Waitlist 86.4%</t>
  </si>
  <si>
    <t>Current psychotropic medication: behavioural 30.4%, cognitive 40.9%, waitlist 31.8%</t>
  </si>
  <si>
    <t>web based and telephone</t>
  </si>
  <si>
    <t>Mom-net consisted of eight sessions focused on CBT skills for the treatment of depression plus weekly coaching sessions, which were 15-20 minute phone conferences with participants.</t>
  </si>
  <si>
    <t>4 coaches, 3 had masters degrees (2 in the mental health field) and one lay person who did not have an advanced degree.</t>
  </si>
  <si>
    <t>Mothers of children enrolled in head start classrooms. Elevated self-reported depression and ability to comprehend spoken English.</t>
  </si>
  <si>
    <r>
      <rPr>
        <u/>
        <sz val="11"/>
        <color theme="1"/>
        <rFont val="Calibri"/>
        <family val="2"/>
        <scheme val="minor"/>
      </rPr>
      <t>&gt;</t>
    </r>
    <r>
      <rPr>
        <sz val="11"/>
        <color theme="1"/>
        <rFont val="Calibri"/>
        <family val="2"/>
        <scheme val="minor"/>
      </rPr>
      <t>21</t>
    </r>
  </si>
  <si>
    <t>Maternal depression</t>
  </si>
  <si>
    <t>Mom-net:31.1 (5.7), TAU: 30.9 (7.0)</t>
  </si>
  <si>
    <t>All female</t>
  </si>
  <si>
    <t>White: Mom-net 97.2%, TAU 88.6%</t>
  </si>
  <si>
    <t>14 weeks</t>
  </si>
  <si>
    <t>Participants in the self-guided CBT received transdiagnostic CBT (TD-CBT) and disorder-specific CBT (DS-CBT) over 8 weeks without contact from a psychologist. However, were monitored throughoout treatment by their clinicians and were able to contact  the clinic if technical assistance was requiredor if they were experiencing a mental health crisis</t>
  </si>
  <si>
    <r>
      <t xml:space="preserve">Participants in the clinician-guided CBT received transdiagnostic CBT (TD-CBT) and disorder-specific CBT (DS-CBT) interventions over 8 weeks with weekly contact from a psychologist using telephone or a secure email messaging system. Each contact was designed to take </t>
    </r>
    <r>
      <rPr>
        <u/>
        <sz val="11"/>
        <color theme="1"/>
        <rFont val="Calibri"/>
        <family val="2"/>
        <scheme val="minor"/>
      </rPr>
      <t>&lt;</t>
    </r>
    <r>
      <rPr>
        <sz val="11"/>
        <color theme="1"/>
        <rFont val="Calibri"/>
        <family val="2"/>
        <scheme val="minor"/>
      </rPr>
      <t>10 min, but more time was provided when clinically indicated.</t>
    </r>
  </si>
  <si>
    <t>3 accredited and nationally registered psychologists provided treatment and all had either Masters degrees or Doctoral degrees in Clinical Psychology</t>
  </si>
  <si>
    <t>Media and advertising</t>
  </si>
  <si>
    <r>
      <t xml:space="preserve">Age 18-64 years old and resident of AU, principal complaints of depression symptoms, total score of </t>
    </r>
    <r>
      <rPr>
        <u/>
        <sz val="11"/>
        <color theme="1"/>
        <rFont val="Calibri"/>
        <family val="2"/>
        <scheme val="minor"/>
      </rPr>
      <t>&gt;</t>
    </r>
    <r>
      <rPr>
        <sz val="11"/>
        <color theme="1"/>
        <rFont val="Calibri"/>
        <family val="2"/>
        <scheme val="minor"/>
      </rPr>
      <t>5 on the PHQ-9, and if taking medication for anxiety or depression, being on a stable dose for at least one month.</t>
    </r>
  </si>
  <si>
    <t>Experiencing an unmanaged chaotic illness, experiencing very severe symptoms of depression i.e. defined as a total score &gt;22 or endoring a score of &gt;2 to item 9 of the PHQ-9, having history of self-harm or suicide attempts within the last 12 months, or currently participating in CBT</t>
  </si>
  <si>
    <r>
      <rPr>
        <u/>
        <sz val="11"/>
        <color theme="1"/>
        <rFont val="Calibri"/>
        <family val="2"/>
        <scheme val="minor"/>
      </rPr>
      <t>&gt;</t>
    </r>
    <r>
      <rPr>
        <sz val="11"/>
        <color theme="1"/>
        <rFont val="Calibri"/>
        <family val="2"/>
        <scheme val="minor"/>
      </rPr>
      <t>5</t>
    </r>
  </si>
  <si>
    <t>CCBT with support: 44.87 (11.29), CCBT: 43.50 (12.18)</t>
  </si>
  <si>
    <t>Female: CCBT with support 73%, CCBT 70%</t>
  </si>
  <si>
    <t>Previous mental health treatment: CCBT with support 68%, CCBT 72%</t>
  </si>
  <si>
    <t>Currently taking medication: CCBT with support 36%, CCBT 38%</t>
  </si>
  <si>
    <t>web based and text message</t>
  </si>
  <si>
    <t>Online CBT programme and therapist support via text messaging</t>
  </si>
  <si>
    <t>Therapist time involved responding to texts, requiring 20-50 min per text, depending on the therapists experience with internet-based therapies</t>
  </si>
  <si>
    <t>CBT programme with 1-hrly weekly treatment sessions for 8 weeks with their allocated psychologist. Also, given weekly homework assignments</t>
  </si>
  <si>
    <t>1-hrly weekly treatment sessions for 8 weeks with their allocated psychologist</t>
  </si>
  <si>
    <t>CHE</t>
  </si>
  <si>
    <r>
      <t xml:space="preserve">Age </t>
    </r>
    <r>
      <rPr>
        <u/>
        <sz val="11"/>
        <color theme="1"/>
        <rFont val="Calibri"/>
        <family val="2"/>
        <scheme val="minor"/>
      </rPr>
      <t>&gt;</t>
    </r>
    <r>
      <rPr>
        <sz val="11"/>
        <color theme="1"/>
        <rFont val="Calibri"/>
        <family val="2"/>
        <scheme val="minor"/>
      </rPr>
      <t xml:space="preserve">18 years old and BDI-II </t>
    </r>
    <r>
      <rPr>
        <u/>
        <sz val="11"/>
        <color theme="1"/>
        <rFont val="Calibri"/>
        <family val="2"/>
        <scheme val="minor"/>
      </rPr>
      <t>&gt;</t>
    </r>
    <r>
      <rPr>
        <sz val="11"/>
        <color theme="1"/>
        <rFont val="Calibri"/>
        <family val="2"/>
        <scheme val="minor"/>
      </rPr>
      <t>12</t>
    </r>
  </si>
  <si>
    <t>Currently receiving treatment elsewhere, suffering from substance abuse or dependence, had been on antidepressants for less than 4 weeks, not fluent in German, high risk of suicide, psychotic symptoms, PTSD, anxiety, phobia, and bipolar disorder.</t>
  </si>
  <si>
    <r>
      <rPr>
        <u/>
        <sz val="11"/>
        <color theme="1"/>
        <rFont val="Calibri"/>
        <family val="2"/>
        <scheme val="minor"/>
      </rPr>
      <t>&gt;</t>
    </r>
    <r>
      <rPr>
        <sz val="11"/>
        <color theme="1"/>
        <rFont val="Calibri"/>
        <family val="2"/>
        <scheme val="minor"/>
      </rPr>
      <t>12</t>
    </r>
  </si>
  <si>
    <t>CCBT: 37.25 (11.41), CBT: 38.73 (11.41)</t>
  </si>
  <si>
    <t>Female: CCBT 78%, CBT 50%</t>
  </si>
  <si>
    <t>CCBT: 9%, CBT: 30%</t>
  </si>
  <si>
    <t>Web-based intervention framed around "coping with depression" course. Highly structured psycho-educational form of CBT. Eight lessons , one lesson a week. Then a 9 lesson taking place 12 weeks later. Additionally, support during intervention period by email from Master-level students of clinical psychology .</t>
  </si>
  <si>
    <t>Master-level students of clinical psychology</t>
  </si>
  <si>
    <t xml:space="preserve">web based </t>
  </si>
  <si>
    <t>PST-based intervention consisted of 3 steps. Course took 5 weeks and consisted of a lesson per week. The intervention made use of information, exercises, examples of people applying the principles of PST, and a built in feedback system. Additionally, support during intervention period by email from Master-level students of clinical psychology .</t>
  </si>
  <si>
    <t xml:space="preserve">individual </t>
  </si>
  <si>
    <r>
      <t xml:space="preserve">Age &gt; 18 years old with depressive symptoms who were willing to participate in a self-help course.  CES-D score </t>
    </r>
    <r>
      <rPr>
        <u/>
        <sz val="11"/>
        <color theme="1"/>
        <rFont val="Calibri"/>
        <family val="2"/>
        <scheme val="minor"/>
      </rPr>
      <t>&gt;</t>
    </r>
    <r>
      <rPr>
        <sz val="11"/>
        <color theme="1"/>
        <rFont val="Calibri"/>
        <family val="2"/>
        <scheme val="minor"/>
      </rPr>
      <t xml:space="preserve"> 16. Sufficient knowledge of the Dutch language, access to the internet, and having an email address.</t>
    </r>
  </si>
  <si>
    <r>
      <rPr>
        <u/>
        <sz val="11"/>
        <color theme="1"/>
        <rFont val="Calibri"/>
        <family val="2"/>
        <scheme val="minor"/>
      </rPr>
      <t>&gt;</t>
    </r>
    <r>
      <rPr>
        <sz val="11"/>
        <color theme="1"/>
        <rFont val="Calibri"/>
        <family val="2"/>
        <scheme val="minor"/>
      </rPr>
      <t>16</t>
    </r>
  </si>
  <si>
    <t>CCBT: 45.7, CPST: 45.1, Waitlist: 44.1</t>
  </si>
  <si>
    <t>Female: CCBT 69.3%, CPST 64.8%, Waitlist 79.3</t>
  </si>
  <si>
    <t xml:space="preserve">Delgadillo 2015 </t>
  </si>
  <si>
    <t>BA</t>
  </si>
  <si>
    <t>12-sessions</t>
  </si>
  <si>
    <t>Delivered by qualified and experienced psychological wellbeing practitioners offering low intensity treatments in a Primary Care Mental Health Service aligned to the English Improving Access to Psychological Therapies program.</t>
  </si>
  <si>
    <t xml:space="preserve">a single 1 hour session </t>
  </si>
  <si>
    <t>Delivered by a non mental health specialist.</t>
  </si>
  <si>
    <t xml:space="preserve">Outpatient? (During the first half of the study, participants assigned to the intervention group (BA) were offeed appointments in primary care mental health clinics, during the second half of the study, new participants were offered appointments in clinic rooms that were based within the CDAT services) </t>
  </si>
  <si>
    <t xml:space="preserve">Patients currently registered with CDAT and engaged with these services within the last month; screened positive for clinically significant depression symptoms as defined by the Patient Health Questionnaire (PHQ-9); with mild-to-moderate symptoms of alcohol or drug dependence as defined by the Severity of Dependence Scale (SDS). </t>
  </si>
  <si>
    <t>Those with a current diagnosis of a psychotic, bipolar, or severe anxiety disorder (this was established based on clinical records, screening tools and interview); those who were in treatment but were free from psychoactive substances (abstinent for at least 4 weeks).</t>
  </si>
  <si>
    <t>≥12</t>
  </si>
  <si>
    <t>Clinically significant depession</t>
  </si>
  <si>
    <t>Total = 37.2 (6.6%), BA = 38.4 (6.2); CBT = 36.2 (6.8)</t>
  </si>
  <si>
    <t xml:space="preserve">Males: total = 34 (68%), BA  = 18 (78.3%), CBT = 16 (59.3%) </t>
  </si>
  <si>
    <t>Total: white British = 36 (72%), other = 14 (28%); BA: white British = 16 (69.6%), other = 7 (30.4%); CBT: white Brittish = 20 (74.1), other = 7 (25.9%)</t>
  </si>
  <si>
    <t xml:space="preserve">Using opiate substitute prescription: total = 46 (92%), BA = 21 (91.3%), CBT = 25 (92.6%); using antidepressant: total = 32 (64%), BA = 14 (60.9%), CBT = 18 (66.7%) </t>
  </si>
  <si>
    <t xml:space="preserve">Substances used in the last month - alcohol: total = 25 (50%), BA = 14 (60.9%), CBT = 11 (40.7%); heroin: total = 17 (34%), BA = 5 (21.7%), CBT = 12 (44.4%) </t>
  </si>
  <si>
    <t>12 weeks (outcomes assessed at 24 weeks)</t>
  </si>
  <si>
    <t>11 sessions</t>
  </si>
  <si>
    <t>All sessions were led by a therapist who had didactic
and experiential training in both CBT and psychodrama, assisted by a co-therapist experienced in working with
adults.</t>
  </si>
  <si>
    <t xml:space="preserve">Integrated group </t>
  </si>
  <si>
    <t>Advertising &amp; then screening</t>
  </si>
  <si>
    <t xml:space="preserve">A willingness to participate in group therapies; a score of 19 or greater on the BDI at baseline; a total score that was above the average on DAS and ATQ; no concurrent involvement in psychotherapy;  no use of medication; no evidence of severe depression; and no high risk of suicide or history of suicide. </t>
  </si>
  <si>
    <t>score of 19 or greater on the BDI</t>
  </si>
  <si>
    <t>For all 3 study arms 19.52 (2.09)</t>
  </si>
  <si>
    <t>female = 15; male = 16</t>
  </si>
  <si>
    <t>For all participants it was their first experience of psychotherapy</t>
  </si>
  <si>
    <t>Nearly 3 months (no specification given)</t>
  </si>
  <si>
    <t xml:space="preserve">face to face </t>
  </si>
  <si>
    <t>18 2-hour sessions</t>
  </si>
  <si>
    <t>3 addiction councelors (2 females, 1 male) employed by the participating agency were trained to deliver the intervention. None had any specialized training in mental health or previous experience delivering CBT.</t>
  </si>
  <si>
    <t>Clients assigend to the control condition were asked to attend treatment groups that were offered at multiple days/times during the week</t>
  </si>
  <si>
    <t>Clients attended group sessions faciliated by one treatment councelor that lasted 90 minutes</t>
  </si>
  <si>
    <t xml:space="preserve">Study eligibility was based on BDI-II scores greater than 13, indicative of the presence of at least “mild” depressive symptoms. Patients were included regardless of whether they criteria for an independent or substance induced depressive disorder, given that determining such criteria would be beyond the recourses available in typical settings. Those who had one or more substance use disorders, consistent with the goal of creating an intervention that can be used in community treatment programs that typically do not provide substance-specific treatment.  </t>
  </si>
  <si>
    <t xml:space="preserve">A positive screen for a self-reported bipolar disorder, schizophrenia, or cognitive impairment. </t>
  </si>
  <si>
    <t>BDI-II scores greater than 13</t>
  </si>
  <si>
    <t xml:space="preserve">less than 30 years old: total = 43.84%, CBT = 36.17%, TAU = 57.69% </t>
  </si>
  <si>
    <t xml:space="preserve">Male: total = 52.05%, CBT = 51.06%, TAU = 53.85% </t>
  </si>
  <si>
    <t xml:space="preserve">Caucasian: total = 26.03%, CBT = 23.4%, TAU = 30.77%; African American: total = 31.51%, CBT = 38.30%, TAU = 17.23%; Hispanic: total = 26.03%, CBT = 21.28%, TAU = 34.62%; Other: total = 16.44%, CBT = 17.02%, TAU = 15.38% </t>
  </si>
  <si>
    <t>CIDI depression disorder: total = 34.25%, CBT = 34.04%, TAU = 34.62%</t>
  </si>
  <si>
    <t>Currently taking medication for mental/emotional problem: total = 10.96%, CBT = 12.77%, TAU = 7.69%</t>
  </si>
  <si>
    <t>CIDI alcohol abuse or dependence, lifetime: total = 78.08%, CBT = 80.85%, TAU = 73.08%</t>
  </si>
  <si>
    <t>9 weeks (first assessment at 3 months postbaseline)</t>
  </si>
  <si>
    <t>8 weekly sessions and 2 fortnightly sessions</t>
  </si>
  <si>
    <t xml:space="preserve">The intervention was guided by the adapted CBT manual for non-CBT trained professionals developed for low income English and Spanish speaking medical patients in the USA. </t>
  </si>
  <si>
    <t>drug was supplied for up to 6 months, no dose reported</t>
  </si>
  <si>
    <t>Treatment was offered by the research doctor, who was one of the primary care physicians and who received training over 2 days to enable him to deliver protocol guided antidepressant treatment. Women in this group received medical appointments every 2 weeks for the first 3 months.</t>
  </si>
  <si>
    <t>PAK</t>
  </si>
  <si>
    <r>
      <t xml:space="preserve">Women aged 16-65 years and those meeting criteria for caseness (CIS-R score </t>
    </r>
    <r>
      <rPr>
        <sz val="11"/>
        <color theme="1"/>
        <rFont val="Calibri"/>
        <family val="2"/>
      </rPr>
      <t>≥12)</t>
    </r>
    <r>
      <rPr>
        <sz val="11"/>
        <color theme="1"/>
        <rFont val="Calibri"/>
        <family val="2"/>
        <scheme val="minor"/>
      </rPr>
      <t xml:space="preserve">. </t>
    </r>
  </si>
  <si>
    <t xml:space="preserve">Excluded those who had received any form of treatment for depression in the previous month and those who intended to leave the study area during the following 6-month period. </t>
  </si>
  <si>
    <t>CIS-R</t>
  </si>
  <si>
    <t>CBT = 31.3 (5.1), antidepresant = 31.3 (5.9)</t>
  </si>
  <si>
    <t>all women</t>
  </si>
  <si>
    <t>Physical illness: CBT = 11 (33.3%), antidepresant = 5 (15.2%)</t>
  </si>
  <si>
    <t>BA + TAU</t>
  </si>
  <si>
    <t>12 sessions scheduled weekly for 50 minutes</t>
  </si>
  <si>
    <t xml:space="preserve">BA therapists were all female and included 1 therapist with a master's degree in social work with a clinical practice license, 1 therapist with a master's degree in social work in the process of obtaining licensure, 1 therapist with a master's degree in marriage and family therapy with a clinical practice license, 1 therapist with a master's degree in counseling psychology with a clinical practice license. </t>
  </si>
  <si>
    <t xml:space="preserve">TAU wasdelivered by 2 therapists with a doctoral degree in clinical psychology with a clinical practice license, 1 therapist with a master's degree in social work with a clinical practice license, 1 therapist with a master's degree in social work working toward obtaining licensure. </t>
  </si>
  <si>
    <t>Self-identifying as Latino, age between 18 and 65, a score of 16 or higher on the first 17 items of the 25-item modified HRSD scale and meeting criteria for major depressive disorder according to the DSM-IV-TR. All clients required to be medication-free at the time of the eligibility assessment</t>
  </si>
  <si>
    <t>Any problem requiring immediate inpatient hospitalisation, organic brain syndrome or an intellectual or developmental disability according to medical records, probable alcohol abuse, a lifetime diagnosis of psychosis or bipolar disorder as indicated by the MINI, a current diagnosis of panic disorder as indicated by MINI, or being on an antidepressant medication at the time of eligibility assessment.</t>
  </si>
  <si>
    <t>modified HRSD &amp; DSM-IV-TR</t>
  </si>
  <si>
    <t>HRSD: a score of 16 or higher on the first 17 items of the 25-item modified HRSD; DSM-IV-TR: meeting criteria for major depressive disorder according to DSM-IV-TR</t>
  </si>
  <si>
    <t>Major</t>
  </si>
  <si>
    <t>total = 38.1 (10.8%), BA = 38.7 (11.7%), TAU = 37.5 (10.1%)</t>
  </si>
  <si>
    <t>Female: total = 34 (79.1%), BA = 16 (76.2%), TAU = 18 (81.8%)</t>
  </si>
  <si>
    <t xml:space="preserve">Post-traumatic stress disorder: total = 14 (32.6%), BA = 7 (33.3), TAU = 7 (31.8%) </t>
  </si>
  <si>
    <t>All clients required to be medication-free at the time of the eligibility assessment</t>
  </si>
  <si>
    <t>Any other comorbidity: total = 15 (34.9%), BA = 7 (33.3%), TAU = 8 (36.4%)</t>
  </si>
  <si>
    <t>Referral &amp; media advertising</t>
  </si>
  <si>
    <t>A score of 17 or greater on the BDI-II, life-time diagnosis of major depressive disorder, as confirmed by the Structured Clinical Interview for DSM-IV, current problematic AOD use - alcohol consumption above recommended drinking levels in Australia (4 standard drinks per day for men or 2 standard drinks per day for women) or at least weekly use of cannabis, absence of a braininjury, organic brain disease and/or significant cognitive impairment, aged over 16 years, and ability to understand English. Participants could be using other substances, but must have met treshold for problematic use of alcohol at entry to the study.</t>
  </si>
  <si>
    <t>≥17</t>
  </si>
  <si>
    <t>Mean age of the sample = 35.37 (range 18-61)</t>
  </si>
  <si>
    <t>52 (54%) female</t>
  </si>
  <si>
    <t>Among those using alcohol above treshold, the mean level of consumption was nine drinks per day (mean = 8.78, SD = 5.36, n=52)</t>
  </si>
  <si>
    <t>over 3 months (not specified)</t>
  </si>
  <si>
    <t>CBT (under 15 sessions) + enhanced TAU</t>
  </si>
  <si>
    <t xml:space="preserve">face t oface </t>
  </si>
  <si>
    <t>1-session manualised brief intervention + 10 individual sessions of therapy, 1 week appart</t>
  </si>
  <si>
    <t>Delivered by a psychologist, including the brief intervention (BI) session as session 1.</t>
  </si>
  <si>
    <t>Computerised CBT (CCBT) + enhanced TAU</t>
  </si>
  <si>
    <t>computer &amp; face to face</t>
  </si>
  <si>
    <t>1-session manualised brief intervention  + CCBT was identical to CBT therapy</t>
  </si>
  <si>
    <t xml:space="preserve">The same as the CBT therapy + it includes interactive components such as video demonstrations, voice-overs and in-sessions exercises. Participants were instructed to complete the 9 sessions in sequence, 1 week apaer as per the therapist delivered intervention, and attended the research centre to access the computer program. Following completion of each CBT computerised module, the research clinician met with the participant for a manualised 10-15 minute 'check-in' session, which included: a review of homework activities; the development of a plan for comleting homework; a brief suicide risk and mood assessment; and confirmation of the next appointment. </t>
  </si>
  <si>
    <t>1-session manualised brief intervention</t>
  </si>
  <si>
    <t>Therapy sessions of approximately 60 min each for a period of 6 weeks</t>
  </si>
  <si>
    <t xml:space="preserve">Psychotherapy training was given to master's level students in Psychology, which was part of their psychotherapy training course. The students had studied psychology for almost four years. All student therapists received 13 h of training in Acceptance and Commitment Therapy. During the Acceptance and Commitment Therapy face-to-face treatment, student therapists were instructed to follow the themes in the same order as in the internet Acceptance and Commitment
Therapy group, and apply the methods of Acceptance and Commitment Therapy according to the participant's situation. </t>
  </si>
  <si>
    <t>6 weeks of internet-based intervention consisting of 6 modules</t>
  </si>
  <si>
    <t>Psychotherapy training was given to master's level students in Psychology, which was part of their psychotherapy training course. The students had studied psychology for almost four years. All student therapists received 13 h of training in Acceptance and Commitment Therapy. The Internet program was used with the guidance of student therapists. Participants met their therapist twice i.e. at the beginning and at the end of the treatment. The intervention started with a face-to-face assessment session consisting of 60-min interviews per participant. The aim of the initial session was to obtain information about the participant's current situation, concerns, and relevant history. Then the participant was briefly guided to use the program named The Good Life Compass.</t>
  </si>
  <si>
    <t>FIN</t>
  </si>
  <si>
    <t xml:space="preserve">Media advertising </t>
  </si>
  <si>
    <t>The most important eligibility criteria, depressive symptoms, were assessed using the following three questions (translated here from Finnish): 1. Have you felt sad, low, depressed, or irritable for several days without realizing why? 2. Have you had periods when
you have not been interested in things that usually bring you joy? 3. Have you had periods of several days or longer when you were so depressed that nothing could cheer you up? To be included in the study, the prospective participants had to answer “yes” to all
three questions. Additional inclusion criteria were: no simultaneous treatment of depression or other psychological problems, at least 18 years of age, basic computer skills and access to Internet at home.</t>
  </si>
  <si>
    <t>see inclusion criteria</t>
  </si>
  <si>
    <t>Total = 44.61 (14.28%), computerised 3rd wave cognitive therapy with support = 42.26 (16.04%), 3rd wave cognitive therapy individual = 46.95 (12.27%)</t>
  </si>
  <si>
    <t>Female: total = 26 (68.4%), computerised 3rd wave cognitive therapy with support = 13 (68.4%), 3rd wave cognitive therapy individual = 13 (68.4%)</t>
  </si>
  <si>
    <t>Use of antidepressants and/or hypnotics:  total = 13 (34.2%), computerised 3rd wave cognitive therapy with support = 7 (36.8%), 3rd wave cognitive therapy individual = 6 (31.6%)</t>
  </si>
  <si>
    <t>Earlier treatment:  total = 21 (55.3%), computerised 3rd wave cognitive therapy with support = 8 (42.1%), 3rd wave cognitive therapy individual = 13 (68.4%)</t>
  </si>
  <si>
    <t>Rational emotive behaviour therapy</t>
  </si>
  <si>
    <t>4 weekly 90-minute sessions</t>
  </si>
  <si>
    <t>The two therapists were advanced graduate students in clinical psychology.</t>
  </si>
  <si>
    <t>Community wide publicity</t>
  </si>
  <si>
    <t>Those who separated or divorced, those who stated that they had negative feelings that were related to the break-up of their marriage, they did not appear to be psychotic at the time of the interview and at pretesting they scored at ten or greater on the BDI.</t>
  </si>
  <si>
    <t>≥10</t>
  </si>
  <si>
    <t>39.08 (5.86)</t>
  </si>
  <si>
    <t>35 female</t>
  </si>
  <si>
    <t>Media advertising</t>
  </si>
  <si>
    <t xml:space="preserve">TAU (the authors call it waiting list control, participants participated in the intervention after a 3-month period) </t>
  </si>
  <si>
    <t>The mindfulness-based cognitive therapy  instructors were all experienced psychologists and mental health nurses, with extensive former training in the original MBCT protocol by Segal and Group psychotherapy. The trainers were also experienced meditators, with meditation experience ranging from 2 to 15 years.</t>
  </si>
  <si>
    <t>? (should be the same as in the intervention group)</t>
  </si>
  <si>
    <t>Media advertising, GPs</t>
  </si>
  <si>
    <t xml:space="preserve">Adults of 18 years and over, presenting depressive symptoms. </t>
  </si>
  <si>
    <t>Excluded were those who were diagnosed with a current severe major depressive episode (MDE, 8 or 9 out of a total of 9 symptoms) or when having a moderate to high suicide risk, according to the Dutch version of the MINI. Other exclusions criteria were: receiving psychological or pharmacological treatment for mental complaints within the last 3 months, and presence of other severe mental or social problems warranting treatment or likely to interfere with participation in the group course.</t>
  </si>
  <si>
    <t>For screening, the standard procedures employed by the mental health institutions were used (no specification given)</t>
  </si>
  <si>
    <t>Mild to moderate depressive symptomatology</t>
  </si>
  <si>
    <t>Total = 47.93 (11.29%), 3rd-wave cognitive therapy group = 47.99 (10.59%), TAU = 47.88 (12.02%)</t>
  </si>
  <si>
    <t>Female: total = 118 (78.1%), 3rd-wave cognitive therapy group = 59 (77.6%), TAU = 59 (78.7%)</t>
  </si>
  <si>
    <t>Dutch: total = 145 (96%), 3rd-wave cognitive therapy group = 71 (93.4%), TAU = 74 (98.7%); other: total = 6 (4%), 3rd-wave cognitive therapy group = 5 (6.6%), TAU = 1 (1.3%)</t>
  </si>
  <si>
    <t>Interpersonal councelling</t>
  </si>
  <si>
    <t>6 30-minute sessions with the initial session being longer</t>
  </si>
  <si>
    <t>To ensure the intervention's consistency, therapists attended a 3-day teaching seminar on IPC techniques and monthly group supervisions with videotaped sessions</t>
  </si>
  <si>
    <t xml:space="preserve">NR, however all patients collected at 1 centre were treated with ADs and were not randomised </t>
  </si>
  <si>
    <r>
      <t xml:space="preserve">Patients aged 18 years or older with diagnosis of MDD (according to DSM-IV TR criteria), with a score </t>
    </r>
    <r>
      <rPr>
        <sz val="11"/>
        <color theme="1"/>
        <rFont val="Calibri"/>
        <family val="2"/>
      </rPr>
      <t>≥13 on HDRS, 21 items.</t>
    </r>
  </si>
  <si>
    <t xml:space="preserve">Any other psychiatric disorder as primary diagnosis (bipolar disorder included), comorbidity for substance abuse, cognitive impairment (Mini Mental State Evaluaiont &lt;28), poor ability to participate to evaluations and current pregnancy or feeding. </t>
  </si>
  <si>
    <t>≥13</t>
  </si>
  <si>
    <t>50.71 (18.01)</t>
  </si>
  <si>
    <t>F/M = 105/55</t>
  </si>
  <si>
    <t>Mean = 0.89 (1.32)</t>
  </si>
  <si>
    <t xml:space="preserve">Treatment: SSRIs = 91 (56.88%), SNRIs = 18 (11.25%), other AD = 8 (5%), IPC = 43 (26.88%) </t>
  </si>
  <si>
    <t>Personality disorder (SCIDII), data available for 2 out of 3 centres: cluster A = 4(3.36%), cluster B = 19(15.97%), cluster C = 9(7.56%), NAS = 5 (4.2%), none A = 61 (51.26%), unknown A = 21 (17.65%)</t>
  </si>
  <si>
    <t>6 weeks?</t>
  </si>
  <si>
    <t>10 2-hour sessions, twice weekly for the first 2 weeks and once a week for the remaining 6 sessions</t>
  </si>
  <si>
    <t xml:space="preserve">All treatment sessions were conducted by the first author who was in her final year of clinical training, and a weekly supervision sessions were held with the second author. </t>
  </si>
  <si>
    <t>the same as for the intervention group</t>
  </si>
  <si>
    <t>Media advertising &amp; then screening</t>
  </si>
  <si>
    <t>Aged between 20 and 60, not receiving any psychological or dryg treatment except minor tranquilizers, those who scored ≥18 on the BDI and also had a raw score of at least 40 on the SDS, also satisfaction of the BDI/SDS criteria on a second administration of the scales, fulfillment of guidelines for Major depressive disorder using the Research Diagnostic Criteria of Spitzer, Endicott and Robins, a duration of at least 1 month for the current depressive episode, and fluency in English.</t>
  </si>
  <si>
    <t>BDI &amp; SDS</t>
  </si>
  <si>
    <t>BDI ≥18 &amp; SDS ≥40</t>
  </si>
  <si>
    <t>Depressed people</t>
  </si>
  <si>
    <t>Total = 39 years, treatment = 37.6, waiting list = 40.7</t>
  </si>
  <si>
    <t>Treatment group: 16 females, 3 males; waiting list: 19 females, 5 males</t>
  </si>
  <si>
    <t>None of the subjects was on antidepresants at the start of treatment. 1 treatment subject began Sinequan midway through the program, but she is retained in the experimental group because she ws the only subject who increased her depression scores followinfg treatment. 2 subjects in the waiting list were taking minor tranquilizers, and 1 in each group was on hypnotics.</t>
  </si>
  <si>
    <t>16 x weekly 90 min sessions</t>
  </si>
  <si>
    <t>Four experienced clinical psychologists, qualified for at least 5 years, delivered treatment. Quality/fidelity monitored weekly by 1 of 3 clinical psychologists experienced in supervising CBT.</t>
  </si>
  <si>
    <t>Sessions run by health visitor and 1 of 4 experienced clinical psychologists</t>
  </si>
  <si>
    <t>Mothers and children assesed by home visit only. Normal access to routine services allowed, with service uptake recorded.</t>
  </si>
  <si>
    <t xml:space="preserve">Verduyn 2003 </t>
  </si>
  <si>
    <t>Screening of Community Child Health Register</t>
  </si>
  <si>
    <t>Primary Care</t>
  </si>
  <si>
    <t>Screening inclusion criteria: (i) Resident in Wythenshawe, Withington or Burnage areas of Manchester, (ii) registered on Community Child Health Register, (iii) Mother with pre-school aged child/children (between 2 yr 6 mo and 4 years), (iv) BDI score≥15, (v) Behavioural Screening Questionnaire (BSQ) score≥8, and (vi) informed consent; After screening, participants must have DSM-IV diagnosis of depression (Major depressive disorder or dysthymic disorder)</t>
  </si>
  <si>
    <t>(i) Child not living with mother, (ii) first language not English, (iii) major psychiatric disorder other than depression, or (iv) child has major developmental disability</t>
  </si>
  <si>
    <t>DSM-IV as assessed by SCID-NP</t>
  </si>
  <si>
    <t>Mothers: CBT=28.7 years (sd 5.02); Attention placebo=30.8 (sd 5.53); No treatment=30.1 (sd 6.39)
Children: CBT=38.1 months (sd 6.4); Attention placebo=36.4 (sd 4.7); No treatment=36.6 (sd 5.9)</t>
  </si>
  <si>
    <t>Predominantly white.</t>
  </si>
  <si>
    <t>CBT group=1.9 (sd 1.3); Attention placebo=2.4 (sd 1.3); No treatment=2.2 (sd 1.3)</t>
  </si>
  <si>
    <t>Age at first episode (years): CBT group=23.4 (sd 5); Attention placebo=23.7 (sd7.2); No treatment=23.2 (sd 7.7). Length of current episode (months): CBT group=29.7 (sd 27.4); Attention placebo=39.8 (sd 48.2); No treatment=42.1 (sd 37.9)</t>
  </si>
  <si>
    <t>CBT group=38.3%; Attention placebo=31.2%; No treatment=35.7%</t>
  </si>
  <si>
    <t>HAM-D score at baseline: CBT group (n=47)=13.76 (sd 3.96); Attention placebo (n=44)=14.51 (sd 5.3); No treatment (n=28)=13.96 (4.4). DSM-IV diagnosis (%): Major depressive disorder (CBT group=68.1; Attention placebo=63.6; No treatment=75); MDD in partial remission (CBT group=23.4; Attention placebo=22.7; No treatment=17.9); Dysthymic disorder (CBT group=8.5; Attention placebo=13.6%; No treatment=7.1); Additional diagnosis (CBT group=31.9; Attention placebo=38.6; No treatment=32.1). Employment (% working part-time/not working): CBT group=17/80.9; Attention placebo=18.2/81.8; No treatment=14.3/85.7. Lone parent (%): CBT group=26; Attention placebo=20; No treatment=15. Education to age 16 years (%): CBT group=67.6; Attention placebo=83.9; No treatment=68.8.</t>
  </si>
  <si>
    <t>12 x 2 h sessions</t>
  </si>
  <si>
    <t>Conducted by the lead author and 2 graduate students in clinicalpsychology receiving regular supervision, with 6-8 group members</t>
  </si>
  <si>
    <t xml:space="preserve">Community dwelling adults aged 60 years or older, who met DSM-IV criteria or subclinical criteria for both an axiety and a mood disorder, with either anxiety or mood being the primary (most interfering) problem. </t>
  </si>
  <si>
    <t>Age under 60 years, unable to read a newspaper, current self-harm, active suicidal intent, psychosis, or bipolar disorder.</t>
  </si>
  <si>
    <t>≥4</t>
  </si>
  <si>
    <t>CBT group = 66.92 (5.93), waitlist = 67.8 (6.53)</t>
  </si>
  <si>
    <t>Female: CBT group = 66.66% out of 27, waitlist = 62.86% out of 35</t>
  </si>
  <si>
    <t>Taking psychopatic medication: CBT group = 22.2%, waitlist = 20%</t>
  </si>
  <si>
    <t xml:space="preserve">All participants were asked to refrain from engaging in additional treatment from a therapist or making changes to their medication status during the course of the trial. </t>
  </si>
  <si>
    <t>8 weekly 50-minutes audiotaped sessions. Perceived clinical necessity mandated 1 or 2 extra sessions for 1 client</t>
  </si>
  <si>
    <t>Doctoral interns in clinical and counselling psychology and one master's level social worker served as counselors. Each counselor received approximately 8 hours of didactic instruction and performance feedback before seeing any clients. They were provided with treatment manuals and monitored via audiotapes.</t>
  </si>
  <si>
    <t>10 weekly 50-minutes audiotaped sessions. Perceived clinical necessity mandated 1 or 2 extra sessions for 1 client</t>
  </si>
  <si>
    <t xml:space="preserve">Non-directive counselling (N&lt;10 according to "Postmortem Analysis of the BDI" section </t>
  </si>
  <si>
    <t>Self-referral+screening</t>
  </si>
  <si>
    <t>Counselling centre of a large university</t>
  </si>
  <si>
    <t xml:space="preserve">Reported during an intake interview a depressive  episode of at least 2 weeks duration; produced scores within diagnostic criteria; gave informed consent </t>
  </si>
  <si>
    <t>Clinical evidence of suicidal behaviour, psychosis, drug addiction, sociopathy, organicity, and/or major medical illness</t>
  </si>
  <si>
    <t>BDI-I, and modified version of HRSD (Hamilton Rating Scale for Depression) applied to a videotaped pretreatment diagnostic interview</t>
  </si>
  <si>
    <r>
      <t xml:space="preserve">BDI-I score </t>
    </r>
    <r>
      <rPr>
        <sz val="11"/>
        <color theme="1"/>
        <rFont val="Calibri"/>
        <family val="2"/>
      </rPr>
      <t xml:space="preserve">≥ 18 at intake and ≥16 at pretest; obtained a combined score ≥ 20 on the modified version of the HRSD </t>
    </r>
  </si>
  <si>
    <t>23 (SD: NR. Range 19-31). This is based on all completers including an arm from which data was not extracted here.  Data for each arm not reported</t>
  </si>
  <si>
    <t>Females 73%.  This is based on all completers including an arm from which data was not extracted here.  Data for each arm not reported</t>
  </si>
  <si>
    <t>10 weeks (Semistructured diagnostic interview and pretest within 10 days after intake interview. Start of intervention within 10 days after diagnostic interview; 8 to 10 weeks intervention; posttest 10 weeks after pretest; follow-up 2 months after treatment ended (follow-up not extracted here))</t>
  </si>
  <si>
    <t xml:space="preserve">Six-session intervention over 9 weeks; one 1-hour session at the start followed by five 30-minutes sessions </t>
  </si>
  <si>
    <t>Two master level counselors were trained to provide the intervention with one-day workshop, a treatment manual and five supervised training cases consisting of six sessions each.</t>
  </si>
  <si>
    <t>Visit scheduled with their primary care clinician within 4 weeks to discuss treatment options. The primary care clinician had the option of suggesting additional watchful waiting, prescribing antidepressants, and/or providing brief supportive counseling or external referral to specialty mental health</t>
  </si>
  <si>
    <t>See "summary_of_dose" column. While the provision of a diagnosis to both patient and primary care clinician and the scheduling of a follow-up appointment were a deviation from usual care, the intervention approximated routine practice in non-research circumstances</t>
  </si>
  <si>
    <t>Lebanon</t>
  </si>
  <si>
    <t>Screening in primary care with PHQ-9 or referral by primary care clinician based on clinical assessment. After this there was a study evaluation to assess eligibility.</t>
  </si>
  <si>
    <t>Two academic primary care clinics (a general internal medicine clinic and a family medicine clinic)</t>
  </si>
  <si>
    <t>Age 18 or older; diagnosis of minor depression based on diagnostic criteria; patients had to meet eligibility criteria at their referral intake and again after four weeks of watchful waiting period, to identify the ones with persistent minor depression</t>
  </si>
  <si>
    <t>Major depressive disorder within previous six months; dysthymia; current antidepressant drug use; current treatment with a psychotherapist; major psychiatric co-morbidity (psychosis, bipolar affective disorder, PTSD, substance abuse within past six months; acute suicidal risk)</t>
  </si>
  <si>
    <t>DSM-IV and 17-item Hamilton Rating Scale for Depression (HAMD, Hamilton, 1967)</t>
  </si>
  <si>
    <t>2 to 4 DSM-IV symptoms of depression, one of which was depressed mood or anhedonia; presence of symptoms for at least two weeks but less than two years; impaired daily function; score ≥ 10 on the 17-item HAMD</t>
  </si>
  <si>
    <t>Minor</t>
  </si>
  <si>
    <t>Mean (SD): 55.2 (16.0) (mean calculation based on all randomized participants)</t>
  </si>
  <si>
    <t xml:space="preserve">Females 58.2% (based on all randomized participants) </t>
  </si>
  <si>
    <t xml:space="preserve">Caucasian 96.5% (% calculation based on all randomized participants) </t>
  </si>
  <si>
    <t xml:space="preserve">Mean (SD): 4.47 (4.99) (mean calculation based on all randomized participants) </t>
  </si>
  <si>
    <t xml:space="preserve">66.7% had a more severe previous episode. 73.3% had treatment for the most severe prior episode (% calculation based on all randomized participants) </t>
  </si>
  <si>
    <t>Excluded if current antidepressant use or if current treatment with a psychotherapist. After eligibility to participate in the study was assessed, some participants (less than 30%) received or accepted a prescription for antidepressant as part of TAU. No patients in the problem solving arm reported taking a prescription drug for antidepressants.</t>
  </si>
  <si>
    <t>Panic disorder: 4.3%; Generalized Anxiety Disorder: 17.7%; Physical Function (SF-36 physical component), mean (SD): 74.18 (23.7) (% and mean calculation based on all randomized participants)</t>
  </si>
  <si>
    <t>9 weeks (9 weeks intervention; subjects re-evaluated at 4, 9 and 35 weeks after randomization (only results at 9 weeks extracted here))</t>
  </si>
  <si>
    <t>"only 4 (5.8%) of subjects in UC and three (4.2%) of PST-PC subjects reported having one or more appointments with an outside mental health professional".</t>
  </si>
  <si>
    <t xml:space="preserve">6 to 8 sessions that lasted an average of 45 minutes and were held once or twice per week over a 4- to 7-week treatment period. </t>
  </si>
  <si>
    <t>Counselors were seven graduate students in counseling. They participated in a 12-hour workshop on the therapy protocol to be used in the study. They were supervised in the implementation of the treatment protocol through weekly small-group sessions and individual consultation</t>
  </si>
  <si>
    <t xml:space="preserve">Participants were placed in a no-treatment waiting-list condition. They were informed of the availability of free counselling for depression if desired at the end of study. They were also given 24-hour access to crisis intervention services. They were assured of freedom to withdraw from the study and begin treatment if desired. They were evaluated by phone during the 2nd week of the study for any worsening of symptoms. </t>
  </si>
  <si>
    <t xml:space="preserve">See "summary_of_dose" column. </t>
  </si>
  <si>
    <t>NR ("recruited from undergraduate educational psychology classes". Following recruitment they participated in screening to assess eligibility)</t>
  </si>
  <si>
    <t>Large state university</t>
  </si>
  <si>
    <t>Undergraduate students that fitted diagnostic criteria of mild to moderate depressive syptoms</t>
  </si>
  <si>
    <t>BDI-I score less than 10 or 30 or above. Suicidal ideation; past history of suicide attempts; previous psychiatric hospitalization; past or present drug or alcohol abuse; current involvement in any form of psychiatric or psychological treatment, including psychotherapy or pharmacotherapy</t>
  </si>
  <si>
    <t>BDI-I score from 10 to 29</t>
  </si>
  <si>
    <t>Mean (SD): CBT group: 22.54 (4.68); No treatment group: 21.84 (3.85) (based on participants with post treatment data). Overall: NR.</t>
  </si>
  <si>
    <t>Females: 78.4% (Based on participants with post treatment data)</t>
  </si>
  <si>
    <t>White: 100% (Based on participants with post treatment data)</t>
  </si>
  <si>
    <t>7 weeks (4 to 7 weeks treatment period; one month follow-up (not extracted here))</t>
  </si>
  <si>
    <t>Participants "gained course credit in exchange for their participation"</t>
  </si>
  <si>
    <t>Problem solving therapy + enhanced TAU</t>
  </si>
  <si>
    <t xml:space="preserve">In addition to enhanced TAU (see arm 2), training in the steps of the PST process: set a goal, brainstorm ideas to solve the problem, select a solution, and create an action plan. The patient then used the PST approach to solve specific problems. </t>
  </si>
  <si>
    <t>The intervention was given by master's level, licensed clinical social workers trained in one of the two interventions</t>
  </si>
  <si>
    <t>12 one-hour meetings focusing on needs assessment using the Camberwell Assessment of Need for the Elderly (CANE), education about depression, service planning, linkage to social services, help assessing health-care, advocacy, and exploration of barriers perpetuating needs.</t>
  </si>
  <si>
    <t>Age 60y or more; recipients of home-delivered meals services with at least 1 impaired instrumental activity of daily living; major depression defined by the Structured Clini8cal Interview for DSM-IV; 24-item HAM-D &gt;=19; income no more than 30% of the area median; at least 1 unmet services need (Camberwell Assessment of the Need for the Elderly CANE); agreement to start antidepressants or if on antidepressant not to change the dosage</t>
  </si>
  <si>
    <t>Presence or history of any Axis I psychiatric disorder other than nonpsychotic major depression or generalised anxiety disorder; intent or plan to attempt suicide in near future; antisocial personality (defined by DSM-IV); Mini-Mental State Exam score &lt;24 or dementia defined by DSM-IV; delirium, metastatic cancer, deconmpensated organ failure, major surgery, stroke, or myocardial infarction 3 months before entry or taking drugs known to cause depression; currently in psychotherapy; inability to perform any activity of daily living even with assistance; inability to speak English</t>
  </si>
  <si>
    <t>DSM-IV and HAM-D</t>
  </si>
  <si>
    <t>DSM-IV: major depression, HAM-D: &gt;=19</t>
  </si>
  <si>
    <t>PST+TAU 75.08 years (SD 9.5); TAU 74.64 (9.0)</t>
  </si>
  <si>
    <t>PST+TAU 2.46 (SD 1.70), TAU 2.74 (1.79)</t>
  </si>
  <si>
    <t>37% on antidepressants at entry, 27% on therapeutic dosages</t>
  </si>
  <si>
    <t>Length of current episode: PST+TAU 36.32 months (SD 46.62), TAU 31.33 (37.70)</t>
  </si>
  <si>
    <t>"Participants were assigned to ….. using random numbers in blocks of six participants generated by the Biostatsitics Unit of the Weill Cornell Institute of Geriatric Psychiatry."</t>
  </si>
  <si>
    <t>"Raters were unaware of randomization status. Interventionists were aware of randomization status but not of study hypotheses."</t>
  </si>
  <si>
    <t>"Interventionists were aware of randomization status but not of study hypotheses."</t>
  </si>
  <si>
    <t>"Raters were unaware of randomization status."</t>
  </si>
  <si>
    <t>NCT00540865</t>
  </si>
  <si>
    <t>National Institute of Meantal Health; the Sanchez Foundation; first author recevied grant support from Forest.</t>
  </si>
  <si>
    <t>Initial 90-min session and 9 weekly 1-hour sessions followed</t>
  </si>
  <si>
    <t>Initial 90-minute session only with motivational interviewing and self-help material</t>
  </si>
  <si>
    <t>AUS</t>
  </si>
  <si>
    <t>CBT with alcohol focus; CBT with integrated (alcohol and depression) focus</t>
  </si>
  <si>
    <t>Self referral, media, referral</t>
  </si>
  <si>
    <t>Age 16 or over; BDI-II score &gt;=17; hazardous alcohol consumption in the month before baseline (defined as &gt;=average of four 10g ethanol drinks per day for men and &gt;=2 per day for women)</t>
  </si>
  <si>
    <t>Diagnosed with psychotic disorder; reported history of traumatic brain injury; lacked fluency in English; lived too far away to attend sessions.</t>
  </si>
  <si>
    <t>&gt;=17</t>
  </si>
  <si>
    <t>45.51 (10.93)</t>
  </si>
  <si>
    <t>male 53%</t>
  </si>
  <si>
    <t>34% with multiple episodes with good recovery, 43% with multiple episodes with partial recovery, 2% single episode with good or unknown recovery, 11% continuous chronis with little or no deterioration, 10% continuous chornic with clear deterioration</t>
  </si>
  <si>
    <t>52% with current antidepressant medication at baseline</t>
  </si>
  <si>
    <t>Mean age of onset of depressive symptoms 25.98 (14.22)</t>
  </si>
  <si>
    <t>10 weeks (post-intervention assessment done at 18 weeks)</t>
  </si>
  <si>
    <t>CBT + any AD</t>
  </si>
  <si>
    <t>15 one-hour sessions, including self-monitoring, behavioural activation, psychoeducation, and cognitive restructuring + pharmacotherapy and between 8 to 15 sessions of clinical management by a psychiatrist blinded for randomisation</t>
  </si>
  <si>
    <t>Delivered by 2 licensed master's-level therapists each with several years of experience in the delivery of cognitive therapy, the therapists were supervised by two PhD-level psychologists both certified in CT.</t>
  </si>
  <si>
    <t>Medication and between 8 to 15 sessions of clinical management by a psychiatrist blinded for randomisation</t>
  </si>
  <si>
    <t xml:space="preserve">between 8 to 15 sessions of clinical management by a psychiatrist </t>
  </si>
  <si>
    <t>CAN</t>
  </si>
  <si>
    <t>Age 18 to 65 years; to have attained a minimum of eighth-grade education; and to have sufficient verbal skills (assessed via the vocubulary test of the Shipley Institute of iving Scale) to complete the questionnaires and cognitivie tasks.</t>
  </si>
  <si>
    <t>Current diagnosis of alcohol dependence or abuse; substance dependence or abuse; prior or current diagnoses of bipolar disorder, schizophreania, schizoaffective disorder, or schizophreniform disorder; evidence of active psychosis; or cognitive impariemtns (e.g. delirium, dementia); electrocolvulsive therapy within 1 year prior to study entry; or received any formal cognitive-behavioural interventions in the past; patients considered refractory to treatment (i.e. not responses to at least 2 therapeutic trials of antidepressants belonging to a different class or to an empirically supported treatment).</t>
  </si>
  <si>
    <t>DSM-IV and SCID-I "to confirm elibigility"</t>
  </si>
  <si>
    <t>DSM-IV criteria for major depressive disorder</t>
  </si>
  <si>
    <t>46.5 (10.4)</t>
  </si>
  <si>
    <t>74% female</t>
  </si>
  <si>
    <t>98% white</t>
  </si>
  <si>
    <t>CBT+any AD: 6 (3.89), any AD: 5.83 (3.53)</t>
  </si>
  <si>
    <t>CBT+any AD: 33% with past psychotherapy; any AD: 29% with past psychotherapy</t>
  </si>
  <si>
    <t>All participants already received antidepressants at the beginning of the study</t>
  </si>
  <si>
    <t>Age at first episode: CBT+any AD 27.81 (13.84); Any AD 24.67 (15.56)</t>
  </si>
  <si>
    <t>Escitalopram(+adherence reminders)</t>
  </si>
  <si>
    <t>8 weekly sessions of telephone-administered CBT and escitalopram 10-20mg/day</t>
  </si>
  <si>
    <t>NA/telephone</t>
  </si>
  <si>
    <t>Escitalopram 10-20 g/day and 8 weekly telephone adherence-reminder calls</t>
  </si>
  <si>
    <t>Referral and advertisements</t>
  </si>
  <si>
    <t>Research sites</t>
  </si>
  <si>
    <t>Age 19-65 years female or male outpatients; diagnosis of major depressive disorder by DSM-IV criteria (confirmed using the Mini International Neuropsychiatric Interview); current paid employment of &gt;=15h/week; score of 19 or higher on MADRS indicating at least moderate depression at both screening and baseline; competency to give informed consent.</t>
  </si>
  <si>
    <t>Off work on short- or long-term disability; pregnant or lactating women, and sexually active women of child-bearing potential who were not using medically accepted measn of contraception; serious suicidal risk as judged by the clinician; unstable medical conditions; diagnoses of organic mental disorders, substance misuse/dependence, including alcohol, active within the past year, schizophreania or other psychotic disorders, primary diagnosis of panis disorder, generalised anxiety disorder, OCD, or PTSD, bipolar disorder, eating disorder; use of antidepressants or psychotropic drugs within 7 days of baseline visit (14 days for monoamine axidase inhibitors, 5 weeks for fluoxetine); treatment-resistance in the current episode, as defined by failure (lack of clinically significant response) of 2 or more antidepressants at therapeutic doses for at least 6 weeks; previous use of escitalopram or CBT for depression; use of any additional treatment for depression during the study.</t>
  </si>
  <si>
    <t>CBT+escitalopram: 42.3 (10.4); Escitalopram+control reminders: 44.2 (9.9)</t>
  </si>
  <si>
    <t>CBT+escitalopram: 56% female; Escitalopram+control reminders: 53% female</t>
  </si>
  <si>
    <t>CBT+escitalopram: 3.9 (4.9); Escitalopram+control reminders: 4.0 (8.0)</t>
  </si>
  <si>
    <t>CBT+escitalopram: Recurrent MDD 73%; Escitalopram+control reminders: recurrent MDD 61%</t>
  </si>
  <si>
    <t>Length of current episode in days, mean (SD): CBT+escitalopram 156.4 (310.2); Escitalopram+control reminders 152.8 (318.0)</t>
  </si>
  <si>
    <t xml:space="preserve">CBT; Short-term psychodynamic psychotherapy </t>
  </si>
  <si>
    <t>Data changed 13/10/2017 (labels changed only)</t>
  </si>
  <si>
    <t>Data changed 14/10/2017 (labels changed only)</t>
  </si>
  <si>
    <t>Two problem solving arms (one delivered by GPs and one by nurses)</t>
  </si>
  <si>
    <t>Behavioural, cognitive, or CBT groups</t>
  </si>
  <si>
    <t>Behavioural therapies (individual)</t>
  </si>
  <si>
    <t>Rational emotive behaviour therapy (REBT) group</t>
  </si>
  <si>
    <t>Problem solving group</t>
  </si>
  <si>
    <t>Rational emotive behaviour therapy (REBT) individual</t>
  </si>
  <si>
    <t>Cognitive and cognitive behavioural therapies (individual)</t>
  </si>
  <si>
    <t>Problem solving individual + enhanced TAU</t>
  </si>
  <si>
    <t>Problem solving individual</t>
  </si>
  <si>
    <t>Problem solving individual + any SSRI</t>
  </si>
  <si>
    <t>Problem solving individual + TAU</t>
  </si>
  <si>
    <t>Combined (Cognitive and cognitive behavioural therapies individual + AD)</t>
  </si>
  <si>
    <t>Combined (Behavioural, cognitive, or CBT groups + AD)</t>
  </si>
  <si>
    <t>Combined (Problem solving + AD)</t>
  </si>
  <si>
    <t>Data changed 14/10/2017</t>
  </si>
  <si>
    <t>Data changed 14/10/2017.  More were randomised but accidentally randomised (due to a technical error) even though they did not meet the inclusion criteria. Therefore, have left here the number of eligible participants who were randomised.</t>
  </si>
  <si>
    <t>Data changed 14/10/2017. Modified ITT analysis (based on those thata started treatment) but N=99% of those randomised so treated as true ITT</t>
  </si>
  <si>
    <t>Data changed 14/10/2017. Modified ITT analysis but &lt;95% of N randomised so categorised as completer</t>
  </si>
  <si>
    <t>Interpersonal psychotherapy (IPT) + TAU</t>
  </si>
  <si>
    <t>Data changed 14/10/2017. Some participants not accounted for, modified ITT (on those receiving treatment) but 97% of N randomised accounted for so treated like ITT proper</t>
  </si>
  <si>
    <t>Bastos 2015</t>
  </si>
  <si>
    <t xml:space="preserve">Short-term psychodynamic psychotherapy </t>
  </si>
  <si>
    <t>Age 18-65 years with depression with or without dysthymia</t>
  </si>
  <si>
    <t xml:space="preserve">Drug abuse, psychotic symptoms, languge barrier, contraindication fro antidepressants, use of other psychotropic  medication </t>
  </si>
  <si>
    <t>14-26</t>
  </si>
  <si>
    <t xml:space="preserve"> Psychodyn. Psychotherapy= 74.6%, Any AD= 72.7%</t>
  </si>
  <si>
    <t>More than 3 episodes in last 5 years: Psychodyn. Psychotherapy= 5.4%, Any AD= 7.1%</t>
  </si>
  <si>
    <t>Duration of present episode more than 2 years: Psychodyn. Psychotherapy= 28.6%, Any AD= 38.2%</t>
  </si>
  <si>
    <t>Dekker JJ, Koelen JA, Van HL, Schoevers RA, Peen J, Hendriksen M, Kool S, Van Aalst G, De Jonghe F. Speed of action: the relative efficacy of short psychodynamic supportive psychotherapy and pharmacotherapy in the first 8 weeks of a treatment algorithm for depression. J Affect Disord. 2008 Jul;109(1-2):183-8.</t>
  </si>
  <si>
    <t>75-225mg/day</t>
  </si>
  <si>
    <t>16 sessions Short-Term Psychodynamic Supportive Psychotherapy, weekly for forst 8 weeks then fortnightly</t>
  </si>
  <si>
    <t>Study added 14/10/2017</t>
  </si>
  <si>
    <t>Problem solving individual; TAU</t>
  </si>
  <si>
    <t>CBT individual (over 15 sessions) + TAU; TAU</t>
  </si>
  <si>
    <t>Via Barth 2013 SR. Median (not mean) values reported at baseline (and endpoint)</t>
  </si>
  <si>
    <r>
      <t xml:space="preserve">Study added 14/10/2017. Modified ITT analysis using number randomised </t>
    </r>
    <r>
      <rPr>
        <i/>
        <sz val="11"/>
        <color theme="1"/>
        <rFont val="Calibri"/>
        <family val="2"/>
        <scheme val="minor"/>
      </rPr>
      <t>and</t>
    </r>
    <r>
      <rPr>
        <sz val="11"/>
        <color theme="1"/>
        <rFont val="Calibri"/>
        <family val="2"/>
        <scheme val="minor"/>
      </rPr>
      <t xml:space="preserve"> those who started treatment (no info on number randomised to each group)</t>
    </r>
  </si>
  <si>
    <t>Baseline mean given across groups and not interested in one of the arms</t>
  </si>
  <si>
    <t>Study added 14/10/2017. Modified ITT but &gt;95% of N randomised so categorised as ITT proper</t>
  </si>
  <si>
    <t>Cognitive bibliotherapy; Yoga</t>
  </si>
  <si>
    <t>Population: Chronic depression</t>
  </si>
  <si>
    <t>Study added 15/10/2017. Categorised based on proportion with mild and moderate symptoms</t>
  </si>
  <si>
    <t>Study added 15/10/2017</t>
  </si>
  <si>
    <t>Self-help strategy emails + TAU; Attention placebo + TAU</t>
  </si>
  <si>
    <t>Data not extracted for transdiagnostic CBT (TD-CBT)</t>
  </si>
  <si>
    <t xml:space="preserve">Study added 15/10/2017. Data only reported for participants meeting diagnostic criteria for major depressive disorder at assessment </t>
  </si>
  <si>
    <t>Interpersonal psychotherapy (IPT) group + TAU; TAU</t>
  </si>
  <si>
    <t>Via Barth 2013 SR. No data reported for discontinuation or continuous outcomes and remission data cannot be extracted because not all participants above threshold at baseline</t>
  </si>
  <si>
    <t>CBT group (under 15 sessions); No treatment</t>
  </si>
  <si>
    <t>Study added 15/10/2017. Disc any reason or N randomised not reported</t>
  </si>
  <si>
    <t>Problem solving individual; Psychoeducational group programme; No treatment</t>
  </si>
  <si>
    <t>Via Barth 2013 SR. Earliest follow-up 6 months (duration of intervention unclear but 6-8 sessions)</t>
  </si>
  <si>
    <t>Modified ITT but &lt;95% of N randomised so categorised as completer</t>
  </si>
  <si>
    <t>CBT individual (under 15 sessions) + enhanced TAU</t>
  </si>
  <si>
    <t>Data amended 03/11/2017 in response to TSU deviance results</t>
  </si>
  <si>
    <t>Data amended 03/11/2017 in response to TSU deviance results. Data changed 11/10/2017. Modified ITT analysis but &gt;95% of N randomised so categorised as ITT</t>
  </si>
  <si>
    <t>Data amended 03/11/2017 in response to TSU deviance results. Corrected data (based on number who completed post-treatment assessment, some of which were drop-outs) used for all analyses except disc SE</t>
  </si>
  <si>
    <t>Via Barth 2013 SR. Data not extracted for integrated CBT and psychodrama. Data cannot be extracted for HAMD as continuous measure at baseline or endpoint because split into subgroups based on number of sessions attended but N for different subgroups not reported. Drop-out prior to receiving treatment but group assignment not reported (re-categorised as completer data)</t>
  </si>
  <si>
    <t>Study added 15/10/2017. Data amended in response to TSU inconsistency checks 09.11.2017</t>
  </si>
  <si>
    <t>Data amended in response to TSU inconsistency checks 09.11.2017</t>
  </si>
  <si>
    <t>Kasper, S., Swart, H. &amp; Andersen, H.F. (2005) Escitalopram in the treatment of depressed elderly patients. American Journal of Geriatric Psychiatry, 13, 884-891.</t>
  </si>
  <si>
    <t>Data changed 29/09/2017. This study on exclude list but should not be but data amended from previous entry (and previously called Miller 1989). Additional data amendments in response to TSU inconsistency checks 09.11.2017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</si>
</sst>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31">
    <font>
      <sz val="11"/>
      <color theme="1"/>
      <name val="Calibri"/>
      <family val="2"/>
      <scheme val="minor"/>
    </font>
    <font>
      <b/>
      <sz val="12"/>
      <color theme="1"/>
      <name val="Calibri"/>
      <family val="2"/>
      <scheme val="minor"/>
    </font>
    <font>
      <b/>
      <sz val="9"/>
      <color indexed="81"/>
      <name val="Tahoma"/>
      <family val="2"/>
    </font>
    <font>
      <sz val="9"/>
      <color indexed="81"/>
      <name val="Tahoma"/>
      <family val="2"/>
    </font>
    <font>
      <b/>
      <sz val="22"/>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theme="1"/>
      <name val="Calibri"/>
      <family val="2"/>
    </font>
    <font>
      <u/>
      <sz val="11"/>
      <color theme="10"/>
      <name val="Calibri"/>
      <family val="2"/>
      <scheme val="minor"/>
    </font>
    <font>
      <b/>
      <sz val="12"/>
      <name val="Calibri"/>
      <family val="2"/>
      <scheme val="minor"/>
    </font>
    <font>
      <b/>
      <sz val="12"/>
      <color rgb="FF000000"/>
      <name val="Calibri"/>
      <family val="2"/>
      <scheme val="minor"/>
    </font>
    <font>
      <b/>
      <sz val="12"/>
      <color theme="4"/>
      <name val="Calibri"/>
      <family val="2"/>
      <scheme val="minor"/>
    </font>
    <font>
      <sz val="11"/>
      <color rgb="FF9C0006"/>
      <name val="Calibri"/>
      <family val="2"/>
      <scheme val="minor"/>
    </font>
    <font>
      <sz val="11"/>
      <color rgb="FF000000"/>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1"/>
      <color theme="1"/>
      <name val="Calibri"/>
      <family val="2"/>
    </font>
    <font>
      <b/>
      <u/>
      <sz val="11"/>
      <color theme="1"/>
      <name val="Calibri"/>
      <family val="2"/>
      <scheme val="minor"/>
    </font>
    <font>
      <sz val="11"/>
      <color rgb="FF000000"/>
      <name val="Calibri"/>
      <family val="2"/>
    </font>
    <font>
      <sz val="12"/>
      <name val="Calibri"/>
      <family val="2"/>
      <scheme val="minor"/>
    </font>
    <font>
      <sz val="10"/>
      <color rgb="FF222222"/>
      <name val="Arial"/>
      <family val="2"/>
    </font>
    <font>
      <sz val="11"/>
      <color theme="1"/>
      <name val="Times New Roman"/>
      <family val="1"/>
    </font>
    <font>
      <sz val="11"/>
      <color theme="1"/>
      <name val="Calibri"/>
      <family val="2"/>
      <scheme val="minor"/>
    </font>
    <font>
      <u/>
      <sz val="11"/>
      <color theme="1"/>
      <name val="Calibri"/>
      <family val="2"/>
      <scheme val="minor"/>
    </font>
    <font>
      <sz val="11"/>
      <color rgb="FF222222"/>
      <name val="Calibri"/>
      <family val="2"/>
      <scheme val="minor"/>
    </font>
    <font>
      <sz val="11"/>
      <color rgb="FF2E2E2E"/>
      <name val="Calibri"/>
      <family val="2"/>
      <scheme val="minor"/>
    </font>
    <font>
      <i/>
      <sz val="11"/>
      <color theme="1"/>
      <name val="Calibri"/>
      <family val="2"/>
      <scheme val="minor"/>
    </font>
    <font>
      <sz val="9"/>
      <color theme="1"/>
      <name val="Arial"/>
      <family val="2"/>
    </font>
    <font>
      <sz val="11"/>
      <color rgb="FF333333"/>
      <name val="Inherit"/>
    </font>
  </fonts>
  <fills count="53">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4FD1FF"/>
        <bgColor indexed="64"/>
      </patternFill>
    </fill>
    <fill>
      <patternFill patternType="solid">
        <fgColor rgb="FF83EEF1"/>
        <bgColor indexed="64"/>
      </patternFill>
    </fill>
    <fill>
      <patternFill patternType="solid">
        <fgColor rgb="FFC09200"/>
        <bgColor indexed="64"/>
      </patternFill>
    </fill>
    <fill>
      <patternFill patternType="solid">
        <fgColor rgb="FFFFCE33"/>
        <bgColor indexed="64"/>
      </patternFill>
    </fill>
    <fill>
      <patternFill patternType="solid">
        <fgColor rgb="FFFFEAA7"/>
        <bgColor indexed="64"/>
      </patternFill>
    </fill>
    <fill>
      <patternFill patternType="solid">
        <fgColor rgb="FFA31F15"/>
        <bgColor indexed="64"/>
      </patternFill>
    </fill>
    <fill>
      <patternFill patternType="solid">
        <fgColor rgb="FFE95C51"/>
        <bgColor indexed="64"/>
      </patternFill>
    </fill>
    <fill>
      <patternFill patternType="solid">
        <fgColor rgb="FFAB539E"/>
        <bgColor indexed="64"/>
      </patternFill>
    </fill>
    <fill>
      <patternFill patternType="solid">
        <fgColor rgb="FFD19FCA"/>
        <bgColor indexed="64"/>
      </patternFill>
    </fill>
    <fill>
      <patternFill patternType="solid">
        <fgColor rgb="FFEBD5E8"/>
        <bgColor indexed="64"/>
      </patternFill>
    </fill>
    <fill>
      <patternFill patternType="solid">
        <fgColor rgb="FFF9D2CF"/>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DD71"/>
        <bgColor indexed="64"/>
      </patternFill>
    </fill>
    <fill>
      <patternFill patternType="solid">
        <fgColor rgb="FFFF3300"/>
        <bgColor indexed="64"/>
      </patternFill>
    </fill>
    <fill>
      <patternFill patternType="solid">
        <fgColor rgb="FF92D050"/>
        <bgColor indexed="64"/>
      </patternFill>
    </fill>
    <fill>
      <patternFill patternType="solid">
        <fgColor rgb="FFFFC7CE"/>
      </patternFill>
    </fill>
    <fill>
      <patternFill patternType="solid">
        <fgColor theme="6" tint="-0.249977111117893"/>
        <bgColor indexed="64"/>
      </patternFill>
    </fill>
    <fill>
      <patternFill patternType="solid">
        <fgColor theme="6" tint="0.59999389629810485"/>
        <bgColor indexed="64"/>
      </patternFill>
    </fill>
    <fill>
      <patternFill patternType="solid">
        <fgColor rgb="FFFF33CC"/>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00FF00"/>
        <bgColor indexed="64"/>
      </patternFill>
    </fill>
    <fill>
      <patternFill patternType="solid">
        <fgColor theme="4" tint="0.39997558519241921"/>
        <bgColor indexed="64"/>
      </patternFill>
    </fill>
    <fill>
      <patternFill patternType="solid">
        <fgColor theme="7"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ck">
        <color indexed="64"/>
      </top>
      <bottom/>
      <diagonal/>
    </border>
  </borders>
  <cellStyleXfs count="9">
    <xf numFmtId="0" fontId="0" fillId="0" borderId="0"/>
    <xf numFmtId="0" fontId="9" fillId="0" borderId="0" applyNumberFormat="0" applyFill="0" applyBorder="0" applyAlignment="0" applyProtection="0"/>
    <xf numFmtId="0" fontId="5" fillId="0" borderId="0"/>
    <xf numFmtId="0" fontId="13" fillId="4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cellStyleXfs>
  <cellXfs count="1028">
    <xf numFmtId="0" fontId="0" fillId="0" borderId="0" xfId="0"/>
    <xf numFmtId="0" fontId="1" fillId="14" borderId="9"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6" borderId="9" xfId="0" applyFont="1" applyFill="1" applyBorder="1" applyAlignment="1" applyProtection="1">
      <alignment horizontal="left"/>
      <protection locked="0"/>
    </xf>
    <xf numFmtId="0" fontId="0" fillId="4" borderId="0" xfId="0" applyFill="1"/>
    <xf numFmtId="0" fontId="0" fillId="0" borderId="0" xfId="0" applyAlignment="1">
      <alignment wrapText="1"/>
    </xf>
    <xf numFmtId="0" fontId="0" fillId="0" borderId="0" xfId="0" applyFill="1"/>
    <xf numFmtId="0" fontId="1" fillId="3" borderId="9" xfId="0" applyFont="1" applyFill="1" applyBorder="1" applyAlignment="1">
      <alignment wrapText="1"/>
    </xf>
    <xf numFmtId="0" fontId="1" fillId="12" borderId="9" xfId="0" applyFont="1" applyFill="1" applyBorder="1"/>
    <xf numFmtId="0" fontId="1" fillId="8" borderId="9" xfId="0" applyFont="1" applyFill="1" applyBorder="1" applyAlignment="1">
      <alignment wrapText="1"/>
    </xf>
    <xf numFmtId="0" fontId="1" fillId="8" borderId="9" xfId="0" applyFont="1" applyFill="1" applyBorder="1" applyAlignment="1">
      <alignment horizontal="center" wrapText="1"/>
    </xf>
    <xf numFmtId="0" fontId="1" fillId="8" borderId="9" xfId="0" applyFont="1" applyFill="1" applyBorder="1" applyAlignment="1">
      <alignment horizontal="left" wrapText="1"/>
    </xf>
    <xf numFmtId="0" fontId="1" fillId="12" borderId="9" xfId="0" applyFont="1" applyFill="1" applyBorder="1" applyAlignment="1">
      <alignment wrapText="1"/>
    </xf>
    <xf numFmtId="0" fontId="1" fillId="5" borderId="9" xfId="0" applyFont="1" applyFill="1" applyBorder="1" applyAlignment="1">
      <alignment horizontal="left" wrapText="1"/>
    </xf>
    <xf numFmtId="0" fontId="1" fillId="5" borderId="9" xfId="0" applyFont="1" applyFill="1" applyBorder="1" applyAlignment="1">
      <alignment wrapText="1"/>
    </xf>
    <xf numFmtId="0" fontId="1" fillId="3" borderId="9" xfId="0" applyFont="1" applyFill="1" applyBorder="1" applyAlignment="1">
      <alignment horizontal="left" wrapText="1"/>
    </xf>
    <xf numFmtId="0" fontId="1" fillId="4" borderId="9" xfId="0" applyFont="1" applyFill="1" applyBorder="1" applyAlignment="1">
      <alignment horizontal="center" vertical="center"/>
    </xf>
    <xf numFmtId="0" fontId="1" fillId="8"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vertical="center" wrapText="1"/>
    </xf>
    <xf numFmtId="0" fontId="1" fillId="5" borderId="9" xfId="0" applyFont="1" applyFill="1" applyBorder="1" applyAlignment="1">
      <alignment vertical="center" wrapText="1"/>
    </xf>
    <xf numFmtId="0" fontId="1" fillId="5"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4" borderId="9" xfId="0" applyFont="1" applyFill="1" applyBorder="1" applyAlignment="1">
      <alignment horizontal="center" vertical="center" wrapText="1"/>
    </xf>
    <xf numFmtId="0" fontId="1" fillId="24" borderId="9" xfId="0" applyFont="1" applyFill="1" applyBorder="1" applyAlignment="1">
      <alignment horizontal="center" vertical="center"/>
    </xf>
    <xf numFmtId="0" fontId="1" fillId="24" borderId="9" xfId="0" applyFont="1" applyFill="1" applyBorder="1" applyAlignment="1">
      <alignment horizontal="center" wrapText="1"/>
    </xf>
    <xf numFmtId="0" fontId="1" fillId="27" borderId="9" xfId="0" applyFont="1" applyFill="1" applyBorder="1" applyAlignment="1">
      <alignment horizontal="center" vertical="center" wrapText="1"/>
    </xf>
    <xf numFmtId="0" fontId="1" fillId="27" borderId="9" xfId="0" applyFont="1" applyFill="1" applyBorder="1" applyAlignment="1">
      <alignment horizontal="center" vertical="center"/>
    </xf>
    <xf numFmtId="0" fontId="1" fillId="32" borderId="9" xfId="0" applyFont="1" applyFill="1" applyBorder="1" applyAlignment="1">
      <alignment horizontal="center" vertical="center"/>
    </xf>
    <xf numFmtId="0" fontId="1" fillId="33" borderId="9" xfId="0" applyFont="1" applyFill="1" applyBorder="1" applyAlignment="1">
      <alignment horizontal="center" vertical="center" wrapText="1"/>
    </xf>
    <xf numFmtId="0" fontId="1" fillId="33" borderId="9" xfId="0" applyFont="1" applyFill="1" applyBorder="1" applyAlignment="1">
      <alignment horizontal="center" vertical="center"/>
    </xf>
    <xf numFmtId="0" fontId="1" fillId="33" borderId="9" xfId="0" applyFont="1" applyFill="1" applyBorder="1" applyAlignment="1">
      <alignment vertical="center" wrapText="1"/>
    </xf>
    <xf numFmtId="0" fontId="1" fillId="33" borderId="9" xfId="0" applyFont="1" applyFill="1" applyBorder="1" applyAlignment="1">
      <alignment horizontal="left" wrapText="1"/>
    </xf>
    <xf numFmtId="0" fontId="1" fillId="33" borderId="9" xfId="0" applyFont="1" applyFill="1" applyBorder="1" applyAlignment="1">
      <alignment wrapText="1"/>
    </xf>
    <xf numFmtId="0" fontId="7" fillId="0" borderId="0" xfId="0" applyFont="1" applyFill="1"/>
    <xf numFmtId="0" fontId="7" fillId="0" borderId="9" xfId="0" applyFont="1" applyFill="1" applyBorder="1"/>
    <xf numFmtId="9" fontId="0" fillId="0" borderId="9" xfId="0" applyNumberFormat="1" applyFill="1" applyBorder="1"/>
    <xf numFmtId="0" fontId="0" fillId="15" borderId="0" xfId="0" applyFill="1"/>
    <xf numFmtId="0" fontId="0" fillId="0" borderId="0" xfId="0" applyProtection="1">
      <protection hidden="1"/>
    </xf>
    <xf numFmtId="0" fontId="0" fillId="0" borderId="0" xfId="0" applyFill="1" applyBorder="1" applyProtection="1">
      <protection locked="0"/>
    </xf>
    <xf numFmtId="0" fontId="1" fillId="0" borderId="0" xfId="0" applyFont="1" applyAlignment="1" applyProtection="1">
      <alignment horizontal="center"/>
    </xf>
    <xf numFmtId="0" fontId="1" fillId="0" borderId="0" xfId="0" applyFont="1" applyProtection="1">
      <protection hidden="1"/>
    </xf>
    <xf numFmtId="0" fontId="1" fillId="0" borderId="0" xfId="2" applyFont="1" applyProtection="1">
      <protection hidden="1"/>
    </xf>
    <xf numFmtId="0" fontId="1" fillId="0" borderId="0" xfId="0" applyFont="1" applyFill="1" applyBorder="1" applyAlignment="1" applyProtection="1">
      <protection locked="0"/>
    </xf>
    <xf numFmtId="0" fontId="11" fillId="0" borderId="9"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6" fillId="0" borderId="0" xfId="0" applyFont="1" applyFill="1" applyBorder="1" applyProtection="1">
      <protection locked="0"/>
    </xf>
    <xf numFmtId="0" fontId="6" fillId="21" borderId="0" xfId="0" applyFont="1" applyFill="1" applyBorder="1" applyProtection="1">
      <protection locked="0"/>
    </xf>
    <xf numFmtId="0" fontId="10" fillId="0" borderId="0" xfId="0" applyFont="1" applyFill="1" applyBorder="1" applyAlignment="1" applyProtection="1">
      <protection locked="0"/>
    </xf>
    <xf numFmtId="0" fontId="10" fillId="0" borderId="9" xfId="0" applyFont="1" applyBorder="1" applyAlignment="1" applyProtection="1">
      <alignment horizontal="center"/>
      <protection locked="0"/>
    </xf>
    <xf numFmtId="164" fontId="7" fillId="0" borderId="0" xfId="0" applyNumberFormat="1" applyFont="1" applyFill="1"/>
    <xf numFmtId="0" fontId="1" fillId="8" borderId="9" xfId="0" applyFont="1" applyFill="1" applyBorder="1" applyAlignment="1">
      <alignment horizontal="right" vertical="center" wrapText="1"/>
    </xf>
    <xf numFmtId="0" fontId="0" fillId="0" borderId="0" xfId="0" applyAlignment="1">
      <alignment horizontal="right"/>
    </xf>
    <xf numFmtId="0" fontId="0" fillId="35" borderId="9" xfId="0" applyFill="1" applyBorder="1" applyAlignment="1">
      <alignment horizontal="right"/>
    </xf>
    <xf numFmtId="0" fontId="1" fillId="8" borderId="9" xfId="0" applyFont="1" applyFill="1" applyBorder="1" applyAlignment="1">
      <alignment horizontal="right"/>
    </xf>
    <xf numFmtId="0" fontId="1" fillId="8" borderId="9" xfId="0" applyFont="1" applyFill="1" applyBorder="1" applyAlignment="1">
      <alignment horizontal="right" wrapText="1"/>
    </xf>
    <xf numFmtId="0" fontId="0" fillId="0" borderId="9" xfId="0" applyFill="1" applyBorder="1" applyAlignment="1">
      <alignment horizontal="left"/>
    </xf>
    <xf numFmtId="0" fontId="6" fillId="0" borderId="16" xfId="0" applyFont="1" applyBorder="1" applyProtection="1">
      <protection hidden="1"/>
    </xf>
    <xf numFmtId="0" fontId="6" fillId="0" borderId="17" xfId="0" applyFont="1" applyBorder="1"/>
    <xf numFmtId="0" fontId="0" fillId="0" borderId="7" xfId="0" applyBorder="1" applyProtection="1">
      <protection hidden="1"/>
    </xf>
    <xf numFmtId="0" fontId="0" fillId="0" borderId="4" xfId="0" applyBorder="1" applyProtection="1">
      <protection hidden="1"/>
    </xf>
    <xf numFmtId="165" fontId="1" fillId="8" borderId="9" xfId="0" applyNumberFormat="1" applyFont="1" applyFill="1" applyBorder="1" applyAlignment="1">
      <alignment vertical="center" wrapText="1"/>
    </xf>
    <xf numFmtId="165" fontId="0" fillId="0" borderId="9" xfId="0" applyNumberFormat="1" applyBorder="1"/>
    <xf numFmtId="0" fontId="0" fillId="31" borderId="0" xfId="0" applyFill="1"/>
    <xf numFmtId="0" fontId="0" fillId="0" borderId="0" xfId="0" applyAlignment="1"/>
    <xf numFmtId="165" fontId="0" fillId="0" borderId="9" xfId="0" applyNumberFormat="1" applyBorder="1" applyAlignment="1">
      <alignment horizontal="right"/>
    </xf>
    <xf numFmtId="165" fontId="1" fillId="8" borderId="9" xfId="0" applyNumberFormat="1" applyFont="1" applyFill="1" applyBorder="1" applyAlignment="1">
      <alignment horizontal="right" vertical="center" wrapText="1"/>
    </xf>
    <xf numFmtId="165" fontId="1" fillId="3" borderId="9" xfId="0" applyNumberFormat="1" applyFont="1" applyFill="1" applyBorder="1" applyAlignment="1">
      <alignment horizontal="right" vertical="center" wrapText="1"/>
    </xf>
    <xf numFmtId="165" fontId="1" fillId="5" borderId="9" xfId="0" applyNumberFormat="1" applyFont="1" applyFill="1" applyBorder="1" applyAlignment="1">
      <alignment horizontal="right" wrapText="1"/>
    </xf>
    <xf numFmtId="165" fontId="1" fillId="33" borderId="9" xfId="0" applyNumberFormat="1" applyFont="1" applyFill="1" applyBorder="1" applyAlignment="1">
      <alignment wrapText="1"/>
    </xf>
    <xf numFmtId="0" fontId="0" fillId="0" borderId="13" xfId="0" applyFill="1" applyBorder="1"/>
    <xf numFmtId="0" fontId="1" fillId="12" borderId="1" xfId="0" applyFont="1" applyFill="1" applyBorder="1" applyAlignment="1"/>
    <xf numFmtId="0" fontId="1" fillId="12" borderId="2" xfId="0" applyFont="1" applyFill="1" applyBorder="1" applyAlignment="1"/>
    <xf numFmtId="0" fontId="1" fillId="12" borderId="3" xfId="0" applyFont="1" applyFill="1" applyBorder="1" applyAlignment="1"/>
    <xf numFmtId="0" fontId="1" fillId="12" borderId="7" xfId="0" applyFont="1" applyFill="1" applyBorder="1" applyAlignment="1"/>
    <xf numFmtId="0" fontId="1" fillId="12" borderId="0" xfId="0" applyFont="1" applyFill="1" applyBorder="1" applyAlignment="1"/>
    <xf numFmtId="0" fontId="1" fillId="12" borderId="8" xfId="0" applyFont="1" applyFill="1" applyBorder="1" applyAlignment="1"/>
    <xf numFmtId="0" fontId="1" fillId="12" borderId="4" xfId="0" applyFont="1" applyFill="1" applyBorder="1" applyAlignment="1"/>
    <xf numFmtId="0" fontId="1" fillId="12" borderId="5" xfId="0" applyFont="1" applyFill="1" applyBorder="1" applyAlignment="1"/>
    <xf numFmtId="0" fontId="1" fillId="12" borderId="6" xfId="0" applyFont="1" applyFill="1" applyBorder="1" applyAlignment="1"/>
    <xf numFmtId="0" fontId="1" fillId="7" borderId="9" xfId="0" applyFont="1" applyFill="1" applyBorder="1" applyAlignment="1">
      <alignment wrapText="1"/>
    </xf>
    <xf numFmtId="0" fontId="1" fillId="27" borderId="9" xfId="0" applyFont="1" applyFill="1" applyBorder="1" applyAlignment="1">
      <alignment vertical="center" wrapText="1"/>
    </xf>
    <xf numFmtId="0" fontId="1" fillId="27" borderId="9" xfId="0" applyFont="1" applyFill="1" applyBorder="1" applyAlignment="1">
      <alignment horizontal="left" wrapText="1"/>
    </xf>
    <xf numFmtId="0" fontId="1" fillId="27" borderId="9" xfId="0" applyFont="1" applyFill="1" applyBorder="1" applyAlignment="1">
      <alignment wrapText="1"/>
    </xf>
    <xf numFmtId="165" fontId="1" fillId="27" borderId="9" xfId="0" applyNumberFormat="1" applyFont="1" applyFill="1" applyBorder="1" applyAlignment="1">
      <alignment wrapText="1"/>
    </xf>
    <xf numFmtId="0" fontId="0" fillId="21" borderId="0" xfId="0" applyFill="1"/>
    <xf numFmtId="0" fontId="0" fillId="27" borderId="0" xfId="0" applyFill="1"/>
    <xf numFmtId="0" fontId="1" fillId="38" borderId="9" xfId="0" applyFont="1" applyFill="1" applyBorder="1" applyAlignment="1">
      <alignment vertical="center" wrapText="1"/>
    </xf>
    <xf numFmtId="0" fontId="1" fillId="38" borderId="13" xfId="0" applyFont="1" applyFill="1" applyBorder="1" applyAlignment="1">
      <alignment vertical="center" wrapText="1"/>
    </xf>
    <xf numFmtId="0" fontId="0" fillId="21" borderId="9" xfId="0" applyFill="1" applyBorder="1"/>
    <xf numFmtId="0" fontId="0" fillId="0" borderId="0" xfId="0" applyFill="1" applyBorder="1" applyAlignment="1">
      <alignment horizontal="right"/>
    </xf>
    <xf numFmtId="165" fontId="0" fillId="0" borderId="0" xfId="0" applyNumberFormat="1" applyFill="1" applyBorder="1"/>
    <xf numFmtId="165" fontId="0" fillId="0" borderId="0" xfId="0" applyNumberFormat="1" applyFill="1" applyBorder="1" applyAlignment="1">
      <alignment horizontal="right"/>
    </xf>
    <xf numFmtId="0" fontId="0" fillId="0" borderId="0" xfId="0" applyBorder="1" applyAlignment="1">
      <alignment horizontal="right"/>
    </xf>
    <xf numFmtId="0" fontId="0" fillId="0" borderId="9" xfId="0" applyFill="1" applyBorder="1" applyAlignment="1">
      <alignment horizontal="left" vertical="top"/>
    </xf>
    <xf numFmtId="0" fontId="0" fillId="0" borderId="0" xfId="0" applyFill="1" applyAlignment="1">
      <alignment horizontal="right"/>
    </xf>
    <xf numFmtId="0" fontId="0" fillId="0" borderId="22" xfId="0" applyFill="1" applyBorder="1" applyAlignment="1">
      <alignment horizontal="right"/>
    </xf>
    <xf numFmtId="0" fontId="13" fillId="0" borderId="9" xfId="3" applyFill="1" applyBorder="1"/>
    <xf numFmtId="0" fontId="0" fillId="0" borderId="9" xfId="0" applyFont="1" applyFill="1" applyBorder="1" applyAlignment="1"/>
    <xf numFmtId="0" fontId="0" fillId="0" borderId="18" xfId="0" applyFill="1" applyBorder="1"/>
    <xf numFmtId="0" fontId="0" fillId="0" borderId="0" xfId="0" applyFont="1" applyFill="1"/>
    <xf numFmtId="0" fontId="0" fillId="0" borderId="9" xfId="0" applyFont="1" applyFill="1" applyBorder="1" applyAlignment="1">
      <alignment vertical="top"/>
    </xf>
    <xf numFmtId="0" fontId="0" fillId="0" borderId="9" xfId="0" applyFill="1" applyBorder="1" applyAlignment="1">
      <alignment vertical="top"/>
    </xf>
    <xf numFmtId="0" fontId="0" fillId="0" borderId="9" xfId="0" applyFill="1" applyBorder="1" applyAlignment="1">
      <alignment horizontal="right" vertical="top"/>
    </xf>
    <xf numFmtId="0" fontId="0" fillId="0" borderId="9" xfId="0" applyBorder="1" applyAlignment="1">
      <alignment vertical="top"/>
    </xf>
    <xf numFmtId="0" fontId="0" fillId="0" borderId="9" xfId="0" applyBorder="1" applyAlignment="1">
      <alignment horizontal="left" vertical="top"/>
    </xf>
    <xf numFmtId="0" fontId="0" fillId="0" borderId="9" xfId="0" applyFont="1" applyBorder="1" applyAlignment="1">
      <alignment vertical="top"/>
    </xf>
    <xf numFmtId="0" fontId="0" fillId="0" borderId="0" xfId="0" applyFill="1" applyBorder="1" applyAlignment="1">
      <alignment vertical="top"/>
    </xf>
    <xf numFmtId="0" fontId="0" fillId="0" borderId="9" xfId="0" applyBorder="1"/>
    <xf numFmtId="0" fontId="0" fillId="0" borderId="9" xfId="0" applyFill="1" applyBorder="1"/>
    <xf numFmtId="0" fontId="5" fillId="0" borderId="9" xfId="0" applyFont="1" applyFill="1" applyBorder="1" applyAlignment="1">
      <alignment vertical="top" wrapText="1"/>
    </xf>
    <xf numFmtId="0" fontId="0" fillId="0" borderId="9" xfId="0" applyFill="1" applyBorder="1" applyAlignment="1"/>
    <xf numFmtId="0" fontId="0" fillId="0" borderId="9" xfId="0" applyBorder="1" applyAlignment="1"/>
    <xf numFmtId="165" fontId="0" fillId="0" borderId="9" xfId="0" applyNumberFormat="1" applyFill="1" applyBorder="1"/>
    <xf numFmtId="165" fontId="0" fillId="0" borderId="9" xfId="0" applyNumberFormat="1" applyFill="1" applyBorder="1" applyAlignment="1">
      <alignment horizontal="right"/>
    </xf>
    <xf numFmtId="0" fontId="0" fillId="15" borderId="9" xfId="0" applyFill="1" applyBorder="1" applyAlignment="1"/>
    <xf numFmtId="0" fontId="0" fillId="0" borderId="19" xfId="0" applyFill="1" applyBorder="1" applyAlignment="1"/>
    <xf numFmtId="0" fontId="0" fillId="0" borderId="0" xfId="0" applyFill="1" applyAlignment="1"/>
    <xf numFmtId="0" fontId="7" fillId="0" borderId="9" xfId="0" applyFont="1" applyFill="1" applyBorder="1" applyAlignment="1">
      <alignment vertical="top"/>
    </xf>
    <xf numFmtId="0" fontId="7" fillId="0" borderId="9" xfId="0" applyFont="1" applyFill="1" applyBorder="1" applyAlignment="1">
      <alignment horizontal="right"/>
    </xf>
    <xf numFmtId="0" fontId="14" fillId="0" borderId="9" xfId="0" applyFont="1" applyFill="1" applyBorder="1" applyAlignment="1">
      <alignment vertical="top"/>
    </xf>
    <xf numFmtId="0" fontId="0" fillId="35" borderId="9" xfId="0" applyFont="1" applyFill="1" applyBorder="1" applyAlignment="1">
      <alignment vertical="top"/>
    </xf>
    <xf numFmtId="0" fontId="15" fillId="0" borderId="9" xfId="0" applyFont="1" applyFill="1" applyBorder="1" applyAlignment="1">
      <alignment horizontal="right"/>
    </xf>
    <xf numFmtId="1" fontId="0" fillId="0" borderId="9" xfId="0" applyNumberFormat="1" applyFill="1" applyBorder="1" applyAlignment="1">
      <alignment horizontal="right"/>
    </xf>
    <xf numFmtId="0" fontId="8" fillId="0" borderId="9" xfId="0" applyFont="1" applyFill="1" applyBorder="1" applyAlignment="1">
      <alignment horizontal="right"/>
    </xf>
    <xf numFmtId="165" fontId="0" fillId="0" borderId="9" xfId="0" applyNumberFormat="1" applyFill="1" applyBorder="1" applyAlignment="1"/>
    <xf numFmtId="49" fontId="0" fillId="0" borderId="9" xfId="0" applyNumberFormat="1" applyFont="1" applyFill="1" applyBorder="1"/>
    <xf numFmtId="0" fontId="0" fillId="0" borderId="9" xfId="0" applyBorder="1" applyAlignment="1">
      <alignment vertical="center"/>
    </xf>
    <xf numFmtId="0" fontId="0" fillId="0" borderId="9" xfId="0" applyFill="1" applyBorder="1" applyAlignment="1">
      <alignment vertical="center"/>
    </xf>
    <xf numFmtId="0" fontId="0" fillId="0" borderId="22" xfId="0" applyBorder="1" applyAlignment="1">
      <alignment horizontal="right"/>
    </xf>
    <xf numFmtId="0" fontId="0" fillId="0" borderId="13" xfId="0" applyBorder="1" applyAlignment="1">
      <alignment horizontal="right"/>
    </xf>
    <xf numFmtId="0" fontId="6" fillId="0" borderId="0" xfId="0" applyFont="1" applyFill="1" applyBorder="1" applyAlignment="1">
      <alignment wrapText="1"/>
    </xf>
    <xf numFmtId="0" fontId="6" fillId="0" borderId="15" xfId="0" applyFont="1" applyFill="1" applyBorder="1" applyAlignment="1">
      <alignment wrapText="1"/>
    </xf>
    <xf numFmtId="0" fontId="1" fillId="19" borderId="13" xfId="0" applyFont="1" applyFill="1" applyBorder="1" applyAlignment="1">
      <alignment horizontal="right" vertical="center" wrapText="1"/>
    </xf>
    <xf numFmtId="0" fontId="1" fillId="18" borderId="9" xfId="0" applyFont="1" applyFill="1" applyBorder="1" applyAlignment="1">
      <alignment horizontal="right" vertical="center"/>
    </xf>
    <xf numFmtId="0" fontId="0" fillId="0" borderId="9" xfId="0" applyFont="1" applyFill="1" applyBorder="1" applyAlignment="1">
      <alignment vertical="top" wrapText="1"/>
    </xf>
    <xf numFmtId="0" fontId="0" fillId="40" borderId="9" xfId="0" applyFill="1" applyBorder="1" applyAlignment="1"/>
    <xf numFmtId="0" fontId="7" fillId="0" borderId="9" xfId="0" applyFont="1" applyBorder="1" applyAlignment="1"/>
    <xf numFmtId="0" fontId="0" fillId="0" borderId="23" xfId="0" applyBorder="1" applyAlignment="1"/>
    <xf numFmtId="0" fontId="0" fillId="0" borderId="13" xfId="0" applyBorder="1" applyAlignment="1"/>
    <xf numFmtId="0" fontId="0" fillId="0" borderId="10" xfId="0" applyFont="1" applyFill="1" applyBorder="1" applyAlignment="1"/>
    <xf numFmtId="49" fontId="0" fillId="0" borderId="9" xfId="0" applyNumberFormat="1" applyFont="1" applyFill="1" applyBorder="1" applyAlignment="1"/>
    <xf numFmtId="0" fontId="0" fillId="0" borderId="10" xfId="0" applyFill="1" applyBorder="1" applyAlignment="1"/>
    <xf numFmtId="0" fontId="0" fillId="0" borderId="7" xfId="0" applyFill="1" applyBorder="1" applyAlignment="1"/>
    <xf numFmtId="0" fontId="7" fillId="0" borderId="9" xfId="0" applyFont="1" applyFill="1" applyBorder="1" applyAlignment="1"/>
    <xf numFmtId="0" fontId="0" fillId="0" borderId="13" xfId="0" applyFill="1" applyBorder="1" applyAlignment="1"/>
    <xf numFmtId="0" fontId="0" fillId="35" borderId="9" xfId="0" applyFill="1" applyBorder="1" applyAlignment="1"/>
    <xf numFmtId="0" fontId="0" fillId="0" borderId="12" xfId="0" applyFill="1" applyBorder="1" applyAlignment="1"/>
    <xf numFmtId="0" fontId="0" fillId="21" borderId="0" xfId="0" applyFill="1" applyAlignment="1"/>
    <xf numFmtId="0" fontId="0" fillId="15" borderId="9" xfId="0" applyFont="1" applyFill="1" applyBorder="1" applyAlignment="1"/>
    <xf numFmtId="0" fontId="0" fillId="0" borderId="15" xfId="0" applyFill="1" applyBorder="1" applyAlignment="1"/>
    <xf numFmtId="0" fontId="0" fillId="21" borderId="9" xfId="0" applyFill="1" applyBorder="1" applyAlignment="1"/>
    <xf numFmtId="0" fontId="0" fillId="0" borderId="9" xfId="0" quotePrefix="1" applyFill="1" applyBorder="1" applyAlignment="1"/>
    <xf numFmtId="9" fontId="0" fillId="0" borderId="9" xfId="0" applyNumberFormat="1" applyFill="1" applyBorder="1" applyAlignment="1"/>
    <xf numFmtId="0" fontId="14" fillId="0" borderId="9" xfId="0" applyFont="1" applyBorder="1" applyAlignment="1"/>
    <xf numFmtId="0" fontId="0" fillId="15" borderId="0" xfId="0" applyFill="1" applyBorder="1" applyAlignment="1"/>
    <xf numFmtId="0" fontId="0" fillId="21" borderId="0" xfId="0" applyFill="1" applyBorder="1" applyAlignment="1"/>
    <xf numFmtId="0" fontId="5" fillId="0" borderId="0" xfId="0" applyFont="1" applyFill="1" applyBorder="1" applyAlignment="1">
      <alignment vertical="top"/>
    </xf>
    <xf numFmtId="0" fontId="0" fillId="21" borderId="9" xfId="0" applyFont="1" applyFill="1" applyBorder="1" applyAlignment="1"/>
    <xf numFmtId="0" fontId="0" fillId="0" borderId="18" xfId="0" applyBorder="1" applyAlignment="1"/>
    <xf numFmtId="0" fontId="0" fillId="0" borderId="19" xfId="0" applyBorder="1" applyAlignment="1"/>
    <xf numFmtId="0" fontId="0" fillId="35" borderId="9" xfId="0" applyFill="1" applyBorder="1" applyAlignment="1">
      <alignment vertical="top"/>
    </xf>
    <xf numFmtId="0" fontId="0" fillId="0" borderId="9" xfId="0" applyFont="1" applyFill="1" applyBorder="1" applyAlignment="1">
      <alignment horizontal="left" vertical="top" wrapText="1"/>
    </xf>
    <xf numFmtId="0" fontId="7" fillId="0" borderId="9" xfId="3" applyFont="1" applyFill="1" applyBorder="1" applyAlignment="1">
      <alignment horizontal="right"/>
    </xf>
    <xf numFmtId="0" fontId="7" fillId="0" borderId="9" xfId="3" applyFont="1" applyFill="1" applyBorder="1"/>
    <xf numFmtId="0" fontId="0" fillId="0" borderId="22" xfId="0" applyBorder="1"/>
    <xf numFmtId="0" fontId="1" fillId="14" borderId="3"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18" borderId="5" xfId="0" applyFont="1" applyFill="1" applyBorder="1" applyAlignment="1">
      <alignment horizontal="center" vertical="center"/>
    </xf>
    <xf numFmtId="0" fontId="1" fillId="19" borderId="9"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8" borderId="9" xfId="0" applyFont="1" applyFill="1" applyBorder="1" applyAlignment="1">
      <alignment horizontal="center" vertical="center" wrapText="1"/>
    </xf>
    <xf numFmtId="0" fontId="1" fillId="36" borderId="0" xfId="0" applyFont="1" applyFill="1" applyAlignment="1" applyProtection="1">
      <alignment horizontal="center"/>
      <protection hidden="1"/>
    </xf>
    <xf numFmtId="0" fontId="1" fillId="0" borderId="0" xfId="0" applyFont="1" applyAlignment="1" applyProtection="1">
      <alignment horizontal="center"/>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12" borderId="0" xfId="0" applyFont="1" applyFill="1" applyAlignment="1" applyProtection="1">
      <alignment horizontal="center"/>
      <protection hidden="1"/>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13" xfId="0" applyFont="1" applyBorder="1" applyAlignment="1" applyProtection="1">
      <alignment horizontal="center"/>
      <protection locked="0"/>
    </xf>
    <xf numFmtId="165" fontId="0" fillId="0" borderId="0" xfId="0" applyNumberFormat="1" applyFill="1" applyBorder="1" applyAlignment="1"/>
    <xf numFmtId="165" fontId="5" fillId="0" borderId="9" xfId="0" applyNumberFormat="1" applyFont="1" applyFill="1" applyBorder="1" applyAlignment="1" applyProtection="1"/>
    <xf numFmtId="2" fontId="0" fillId="0" borderId="9" xfId="0" applyNumberFormat="1" applyFill="1" applyBorder="1" applyAlignment="1">
      <alignment horizontal="right"/>
    </xf>
    <xf numFmtId="1" fontId="0" fillId="0" borderId="9" xfId="0" applyNumberFormat="1" applyFill="1" applyBorder="1" applyAlignment="1"/>
    <xf numFmtId="0" fontId="0" fillId="0" borderId="9" xfId="0" applyNumberFormat="1" applyFill="1" applyBorder="1" applyAlignment="1"/>
    <xf numFmtId="0" fontId="0" fillId="35" borderId="9" xfId="0" applyFont="1" applyFill="1" applyBorder="1" applyAlignment="1"/>
    <xf numFmtId="2" fontId="0" fillId="0" borderId="9" xfId="0" applyNumberFormat="1" applyFill="1" applyBorder="1" applyAlignment="1"/>
    <xf numFmtId="1" fontId="0" fillId="0" borderId="9" xfId="0" applyNumberFormat="1" applyBorder="1" applyAlignment="1"/>
    <xf numFmtId="16" fontId="0" fillId="0" borderId="9" xfId="0" applyNumberFormat="1" applyFill="1" applyBorder="1" applyAlignment="1"/>
    <xf numFmtId="165" fontId="0" fillId="0" borderId="9" xfId="0" applyNumberFormat="1" applyFont="1" applyFill="1" applyBorder="1" applyAlignment="1"/>
    <xf numFmtId="0" fontId="15" fillId="0" borderId="9" xfId="0" applyFont="1" applyFill="1" applyBorder="1" applyAlignment="1"/>
    <xf numFmtId="0" fontId="0" fillId="0" borderId="0" xfId="0" applyFont="1" applyFill="1" applyBorder="1" applyAlignment="1"/>
    <xf numFmtId="0" fontId="0" fillId="0" borderId="13" xfId="0" applyFill="1" applyBorder="1" applyAlignment="1">
      <alignment horizontal="right"/>
    </xf>
    <xf numFmtId="0" fontId="0" fillId="0" borderId="9" xfId="0" applyFont="1" applyFill="1" applyBorder="1" applyAlignment="1">
      <alignment horizontal="right"/>
    </xf>
    <xf numFmtId="0" fontId="6" fillId="0" borderId="9" xfId="0" applyFont="1" applyFill="1" applyBorder="1"/>
    <xf numFmtId="0" fontId="6" fillId="0" borderId="9" xfId="0" applyFont="1" applyFill="1" applyBorder="1" applyAlignment="1">
      <alignment horizontal="right"/>
    </xf>
    <xf numFmtId="0" fontId="0" fillId="0" borderId="23" xfId="0" applyBorder="1"/>
    <xf numFmtId="0" fontId="0" fillId="0" borderId="0" xfId="0" applyFont="1" applyFill="1" applyBorder="1" applyAlignment="1">
      <alignment vertical="top"/>
    </xf>
    <xf numFmtId="0" fontId="0" fillId="0" borderId="15" xfId="0" applyBorder="1" applyAlignment="1">
      <alignment horizontal="right"/>
    </xf>
    <xf numFmtId="0" fontId="0" fillId="0" borderId="7" xfId="0" applyFill="1" applyBorder="1" applyAlignment="1">
      <alignment horizontal="right"/>
    </xf>
    <xf numFmtId="0" fontId="0" fillId="0" borderId="8" xfId="0" applyFill="1" applyBorder="1" applyAlignment="1">
      <alignment horizontal="right"/>
    </xf>
    <xf numFmtId="0" fontId="0" fillId="0" borderId="18" xfId="0" applyFill="1" applyBorder="1" applyAlignment="1">
      <alignment horizontal="right"/>
    </xf>
    <xf numFmtId="0" fontId="7" fillId="0" borderId="10" xfId="0" applyFont="1" applyFill="1" applyBorder="1" applyAlignment="1">
      <alignment vertical="top"/>
    </xf>
    <xf numFmtId="0" fontId="0" fillId="0" borderId="10" xfId="0" applyFill="1" applyBorder="1" applyAlignment="1">
      <alignment vertical="top"/>
    </xf>
    <xf numFmtId="0" fontId="0" fillId="0" borderId="0" xfId="0"/>
    <xf numFmtId="0" fontId="0" fillId="0" borderId="9" xfId="0" applyBorder="1"/>
    <xf numFmtId="0" fontId="0" fillId="0" borderId="9" xfId="0" applyFill="1" applyBorder="1"/>
    <xf numFmtId="0" fontId="0" fillId="0" borderId="0" xfId="0" applyBorder="1"/>
    <xf numFmtId="0" fontId="0" fillId="0" borderId="0" xfId="0" applyAlignment="1"/>
    <xf numFmtId="0" fontId="0" fillId="0" borderId="0" xfId="0" applyFill="1" applyBorder="1"/>
    <xf numFmtId="0" fontId="0" fillId="0" borderId="9" xfId="0" applyBorder="1" applyAlignment="1"/>
    <xf numFmtId="0" fontId="0" fillId="0" borderId="9" xfId="0" applyFill="1" applyBorder="1" applyAlignment="1"/>
    <xf numFmtId="0" fontId="0" fillId="0" borderId="15" xfId="0" applyFill="1" applyBorder="1"/>
    <xf numFmtId="0" fontId="5" fillId="0" borderId="9" xfId="0" applyFont="1" applyFill="1" applyBorder="1" applyAlignment="1">
      <alignment vertical="top"/>
    </xf>
    <xf numFmtId="0" fontId="0" fillId="0" borderId="0" xfId="0" applyFill="1" applyBorder="1" applyAlignment="1"/>
    <xf numFmtId="0" fontId="0" fillId="0" borderId="0" xfId="0" applyBorder="1" applyAlignment="1"/>
    <xf numFmtId="0" fontId="0" fillId="0" borderId="19" xfId="0" applyFill="1" applyBorder="1"/>
    <xf numFmtId="0" fontId="5" fillId="0" borderId="9" xfId="0" applyFont="1" applyFill="1" applyBorder="1"/>
    <xf numFmtId="0" fontId="5" fillId="0" borderId="9" xfId="0" applyFont="1" applyFill="1" applyBorder="1" applyAlignment="1"/>
    <xf numFmtId="0" fontId="0" fillId="0" borderId="0" xfId="0" applyFill="1"/>
    <xf numFmtId="0" fontId="0" fillId="0" borderId="0" xfId="0" applyFill="1" applyAlignment="1"/>
    <xf numFmtId="0" fontId="0" fillId="0" borderId="10" xfId="0" applyFill="1" applyBorder="1"/>
    <xf numFmtId="0" fontId="0" fillId="0" borderId="10" xfId="0" applyBorder="1"/>
    <xf numFmtId="0" fontId="0" fillId="0" borderId="9" xfId="0" applyFont="1" applyFill="1" applyBorder="1"/>
    <xf numFmtId="0" fontId="0" fillId="0" borderId="9" xfId="0" applyFont="1" applyBorder="1"/>
    <xf numFmtId="0" fontId="0" fillId="0" borderId="22" xfId="0" applyFill="1" applyBorder="1" applyAlignment="1"/>
    <xf numFmtId="0" fontId="0" fillId="0" borderId="23" xfId="0" applyFill="1" applyBorder="1" applyAlignment="1"/>
    <xf numFmtId="1" fontId="0" fillId="0" borderId="0" xfId="0" applyNumberFormat="1" applyFill="1" applyBorder="1" applyAlignment="1">
      <alignment horizontal="right"/>
    </xf>
    <xf numFmtId="2" fontId="0" fillId="0" borderId="0" xfId="0" applyNumberFormat="1" applyFill="1" applyBorder="1" applyAlignment="1"/>
    <xf numFmtId="0" fontId="7" fillId="0" borderId="0" xfId="0" applyFont="1" applyFill="1" applyBorder="1" applyAlignment="1">
      <alignment horizontal="right"/>
    </xf>
    <xf numFmtId="0" fontId="0" fillId="0" borderId="0" xfId="0" applyNumberFormat="1" applyFill="1" applyBorder="1" applyAlignment="1"/>
    <xf numFmtId="0" fontId="0" fillId="0" borderId="0" xfId="0" applyFont="1" applyFill="1" applyBorder="1" applyAlignment="1">
      <alignment horizontal="right"/>
    </xf>
    <xf numFmtId="0" fontId="0" fillId="0" borderId="0" xfId="0" applyFill="1" applyBorder="1" applyAlignment="1">
      <alignment horizontal="left" vertical="top"/>
    </xf>
    <xf numFmtId="0" fontId="6" fillId="0" borderId="0" xfId="0" applyFont="1" applyFill="1" applyBorder="1"/>
    <xf numFmtId="0" fontId="1" fillId="18" borderId="9" xfId="0" applyFont="1" applyFill="1" applyBorder="1" applyAlignment="1">
      <alignment horizontal="center" vertical="center"/>
    </xf>
    <xf numFmtId="0" fontId="1" fillId="43" borderId="9" xfId="0" applyFont="1" applyFill="1" applyBorder="1" applyAlignment="1">
      <alignment horizontal="center" vertical="center" wrapText="1"/>
    </xf>
    <xf numFmtId="0" fontId="1" fillId="43" borderId="9" xfId="0" applyFont="1" applyFill="1" applyBorder="1" applyAlignment="1">
      <alignment horizontal="center" vertical="center"/>
    </xf>
    <xf numFmtId="0" fontId="1" fillId="4" borderId="9" xfId="0" applyFont="1" applyFill="1" applyBorder="1" applyAlignment="1">
      <alignment vertical="center"/>
    </xf>
    <xf numFmtId="0" fontId="1" fillId="4" borderId="13" xfId="0" applyFont="1" applyFill="1" applyBorder="1" applyAlignment="1" applyProtection="1">
      <alignment horizontal="center" vertical="center" wrapText="1"/>
      <protection locked="0"/>
    </xf>
    <xf numFmtId="0" fontId="1" fillId="19" borderId="9" xfId="0" applyFont="1" applyFill="1" applyBorder="1" applyAlignment="1">
      <alignment vertical="center" wrapText="1"/>
    </xf>
    <xf numFmtId="0" fontId="1" fillId="18" borderId="13" xfId="0" applyFont="1" applyFill="1" applyBorder="1" applyAlignment="1">
      <alignment vertical="center"/>
    </xf>
    <xf numFmtId="0" fontId="1" fillId="32" borderId="9" xfId="0" applyFont="1" applyFill="1" applyBorder="1" applyAlignment="1">
      <alignment vertical="center" wrapText="1"/>
    </xf>
    <xf numFmtId="0" fontId="1" fillId="32" borderId="13" xfId="0" applyFont="1" applyFill="1" applyBorder="1" applyAlignment="1">
      <alignment vertical="center" wrapText="1"/>
    </xf>
    <xf numFmtId="0" fontId="0" fillId="0" borderId="9" xfId="0" applyFill="1" applyBorder="1" applyAlignment="1">
      <alignment horizontal="center"/>
    </xf>
    <xf numFmtId="0" fontId="16" fillId="0" borderId="8" xfId="0" applyFont="1" applyBorder="1"/>
    <xf numFmtId="0" fontId="16" fillId="0" borderId="6" xfId="0" applyFont="1" applyBorder="1"/>
    <xf numFmtId="0" fontId="0" fillId="40" borderId="9" xfId="0" applyFill="1" applyBorder="1"/>
    <xf numFmtId="0" fontId="6" fillId="0" borderId="0" xfId="0" applyFont="1" applyFill="1"/>
    <xf numFmtId="0" fontId="0" fillId="15" borderId="9" xfId="0" applyFill="1" applyBorder="1"/>
    <xf numFmtId="0" fontId="0" fillId="0" borderId="0" xfId="0" applyFont="1" applyFill="1" applyBorder="1"/>
    <xf numFmtId="0" fontId="0" fillId="0" borderId="0" xfId="0" applyAlignment="1">
      <alignment horizontal="center"/>
    </xf>
    <xf numFmtId="0" fontId="0" fillId="40" borderId="18" xfId="0" applyFill="1" applyBorder="1" applyProtection="1">
      <protection hidden="1"/>
    </xf>
    <xf numFmtId="0" fontId="7" fillId="40" borderId="19" xfId="0" applyFont="1" applyFill="1" applyBorder="1"/>
    <xf numFmtId="0" fontId="7" fillId="40" borderId="18" xfId="0" applyFont="1" applyFill="1" applyBorder="1" applyProtection="1">
      <protection hidden="1"/>
    </xf>
    <xf numFmtId="0" fontId="0" fillId="40" borderId="16" xfId="0" applyFill="1" applyBorder="1" applyProtection="1">
      <protection hidden="1"/>
    </xf>
    <xf numFmtId="0" fontId="7" fillId="40" borderId="17" xfId="0" applyFont="1" applyFill="1" applyBorder="1"/>
    <xf numFmtId="0" fontId="7" fillId="40" borderId="20" xfId="0" applyFont="1" applyFill="1" applyBorder="1" applyProtection="1">
      <protection hidden="1"/>
    </xf>
    <xf numFmtId="0" fontId="17" fillId="0" borderId="9" xfId="0" applyFont="1" applyFill="1" applyBorder="1" applyAlignment="1">
      <alignment horizontal="center"/>
    </xf>
    <xf numFmtId="0" fontId="7" fillId="15" borderId="9" xfId="0" applyFont="1" applyFill="1" applyBorder="1"/>
    <xf numFmtId="0" fontId="7" fillId="40" borderId="9" xfId="0" applyFont="1" applyFill="1" applyBorder="1"/>
    <xf numFmtId="0" fontId="14" fillId="0" borderId="9" xfId="0" applyFont="1" applyFill="1" applyBorder="1"/>
    <xf numFmtId="0" fontId="0" fillId="40" borderId="9" xfId="0" applyFont="1" applyFill="1" applyBorder="1" applyAlignment="1"/>
    <xf numFmtId="0" fontId="0" fillId="0" borderId="9" xfId="0" applyFill="1" applyBorder="1" applyAlignment="1"/>
    <xf numFmtId="0" fontId="0" fillId="0" borderId="9" xfId="0" applyBorder="1" applyAlignment="1"/>
    <xf numFmtId="0" fontId="0" fillId="0" borderId="9" xfId="0" applyFill="1" applyBorder="1"/>
    <xf numFmtId="0" fontId="0" fillId="0" borderId="9" xfId="0" applyBorder="1" applyAlignment="1">
      <alignment horizontal="right"/>
    </xf>
    <xf numFmtId="0" fontId="0" fillId="0" borderId="9" xfId="0" applyBorder="1"/>
    <xf numFmtId="0" fontId="0" fillId="0" borderId="9" xfId="0" applyFill="1" applyBorder="1" applyAlignment="1">
      <alignment horizontal="right"/>
    </xf>
    <xf numFmtId="0" fontId="0" fillId="0" borderId="15" xfId="0" applyFill="1" applyBorder="1" applyAlignment="1">
      <alignment horizontal="right"/>
    </xf>
    <xf numFmtId="9" fontId="1" fillId="21" borderId="14" xfId="0" applyNumberFormat="1" applyFont="1" applyFill="1" applyBorder="1" applyAlignment="1">
      <alignment horizontal="center" vertical="center" wrapText="1"/>
    </xf>
    <xf numFmtId="2" fontId="0" fillId="0" borderId="0" xfId="0" applyNumberFormat="1" applyFill="1"/>
    <xf numFmtId="0" fontId="6" fillId="0" borderId="29" xfId="0" applyFont="1" applyBorder="1"/>
    <xf numFmtId="0" fontId="5" fillId="0" borderId="0" xfId="0" applyFont="1" applyFill="1" applyBorder="1"/>
    <xf numFmtId="0" fontId="0" fillId="0" borderId="4" xfId="0" applyFill="1" applyBorder="1" applyAlignment="1"/>
    <xf numFmtId="2" fontId="0" fillId="0" borderId="9" xfId="0" applyNumberFormat="1" applyFill="1" applyBorder="1"/>
    <xf numFmtId="0" fontId="7" fillId="0" borderId="30" xfId="0" applyFont="1" applyBorder="1"/>
    <xf numFmtId="0" fontId="7" fillId="0" borderId="31" xfId="0" applyFont="1" applyBorder="1"/>
    <xf numFmtId="0" fontId="7" fillId="0" borderId="32" xfId="0" applyFont="1" applyBorder="1"/>
    <xf numFmtId="0" fontId="7" fillId="40" borderId="21" xfId="0" applyFont="1" applyFill="1" applyBorder="1"/>
    <xf numFmtId="0" fontId="0" fillId="40" borderId="0" xfId="0" applyFill="1"/>
    <xf numFmtId="0" fontId="0" fillId="0" borderId="0" xfId="0" applyFill="1" applyAlignment="1">
      <alignment wrapText="1"/>
    </xf>
    <xf numFmtId="0" fontId="0" fillId="0" borderId="4" xfId="0" applyFill="1" applyBorder="1"/>
    <xf numFmtId="1" fontId="0" fillId="0" borderId="0" xfId="0" applyNumberFormat="1" applyFill="1" applyBorder="1" applyAlignment="1"/>
    <xf numFmtId="2" fontId="0" fillId="37" borderId="0" xfId="0" applyNumberFormat="1" applyFill="1"/>
    <xf numFmtId="2" fontId="0" fillId="40" borderId="0" xfId="0" applyNumberFormat="1" applyFill="1"/>
    <xf numFmtId="2" fontId="0" fillId="19" borderId="0" xfId="0" applyNumberFormat="1" applyFill="1"/>
    <xf numFmtId="2" fontId="0" fillId="2" borderId="0" xfId="0" applyNumberFormat="1" applyFill="1"/>
    <xf numFmtId="2" fontId="0" fillId="22" borderId="0" xfId="0" applyNumberFormat="1" applyFill="1"/>
    <xf numFmtId="0" fontId="0" fillId="44" borderId="0" xfId="0" applyFill="1"/>
    <xf numFmtId="0" fontId="0" fillId="0" borderId="0" xfId="0" applyBorder="1" applyAlignment="1">
      <alignment vertical="top"/>
    </xf>
    <xf numFmtId="0" fontId="0" fillId="0" borderId="13" xfId="0" applyFill="1" applyBorder="1" applyAlignment="1">
      <alignment vertical="top"/>
    </xf>
    <xf numFmtId="0" fontId="0" fillId="0" borderId="12" xfId="0" applyFill="1" applyBorder="1" applyAlignment="1">
      <alignment vertical="top"/>
    </xf>
    <xf numFmtId="0" fontId="7" fillId="0" borderId="0" xfId="0" applyFont="1" applyFill="1" applyBorder="1" applyAlignment="1"/>
    <xf numFmtId="0" fontId="0" fillId="0" borderId="19" xfId="0" applyFill="1" applyBorder="1" applyAlignment="1">
      <alignment vertical="top"/>
    </xf>
    <xf numFmtId="0" fontId="0" fillId="0" borderId="19" xfId="0" applyBorder="1" applyAlignment="1">
      <alignment vertical="top"/>
    </xf>
    <xf numFmtId="0" fontId="0" fillId="0" borderId="19" xfId="0" applyFont="1" applyFill="1" applyBorder="1" applyAlignment="1"/>
    <xf numFmtId="0" fontId="0" fillId="0" borderId="9" xfId="0" applyFont="1" applyFill="1" applyBorder="1" applyAlignment="1">
      <alignment vertical="center"/>
    </xf>
    <xf numFmtId="0" fontId="19" fillId="10" borderId="1" xfId="0" applyFont="1" applyFill="1" applyBorder="1" applyAlignment="1">
      <alignment horizontal="left" vertical="center" wrapText="1"/>
    </xf>
    <xf numFmtId="0" fontId="19" fillId="8" borderId="12"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13" borderId="0" xfId="0" applyFont="1" applyFill="1" applyAlignment="1">
      <alignment horizontal="center" vertical="center" wrapText="1"/>
    </xf>
    <xf numFmtId="0" fontId="19" fillId="22" borderId="16" xfId="0" applyFont="1" applyFill="1" applyBorder="1" applyAlignment="1">
      <alignment horizontal="center" vertical="center"/>
    </xf>
    <xf numFmtId="0" fontId="19" fillId="22" borderId="24" xfId="0" applyFont="1" applyFill="1" applyBorder="1" applyAlignment="1">
      <alignment horizontal="center" vertical="center"/>
    </xf>
    <xf numFmtId="0" fontId="19" fillId="22" borderId="17" xfId="0" applyFont="1" applyFill="1" applyBorder="1" applyAlignment="1">
      <alignment horizontal="center" vertical="center"/>
    </xf>
    <xf numFmtId="0" fontId="19" fillId="14" borderId="2"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0" fillId="0" borderId="0" xfId="0" applyFont="1"/>
    <xf numFmtId="0" fontId="19" fillId="10" borderId="7" xfId="0" applyFont="1" applyFill="1" applyBorder="1" applyAlignment="1">
      <alignment horizontal="left" vertical="center" wrapText="1"/>
    </xf>
    <xf numFmtId="0" fontId="19" fillId="8" borderId="1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22" borderId="25" xfId="0" applyFont="1" applyFill="1" applyBorder="1" applyAlignment="1">
      <alignment horizontal="center" vertical="center"/>
    </xf>
    <xf numFmtId="0" fontId="19" fillId="22" borderId="5" xfId="0" applyFont="1" applyFill="1" applyBorder="1" applyAlignment="1">
      <alignment horizontal="center" vertical="center"/>
    </xf>
    <xf numFmtId="0" fontId="19" fillId="22" borderId="26" xfId="0" applyFont="1" applyFill="1" applyBorder="1" applyAlignment="1">
      <alignment horizontal="center" vertical="center"/>
    </xf>
    <xf numFmtId="0" fontId="19" fillId="14" borderId="5" xfId="0" applyFont="1" applyFill="1" applyBorder="1" applyAlignment="1">
      <alignment horizontal="center" vertical="center" wrapText="1"/>
    </xf>
    <xf numFmtId="0" fontId="19" fillId="14" borderId="6" xfId="0" applyFont="1" applyFill="1" applyBorder="1" applyAlignment="1">
      <alignment horizontal="center" vertical="center" wrapText="1"/>
    </xf>
    <xf numFmtId="0" fontId="6" fillId="22" borderId="27" xfId="0" applyFont="1" applyFill="1" applyBorder="1" applyAlignment="1">
      <alignment horizontal="left" vertical="top"/>
    </xf>
    <xf numFmtId="0" fontId="6" fillId="22" borderId="12" xfId="0" applyFont="1" applyFill="1" applyBorder="1" applyAlignment="1">
      <alignment horizontal="left" vertical="top"/>
    </xf>
    <xf numFmtId="0" fontId="6" fillId="22" borderId="28" xfId="0" applyFont="1" applyFill="1" applyBorder="1" applyAlignment="1">
      <alignment horizontal="left" vertical="top"/>
    </xf>
    <xf numFmtId="0" fontId="0" fillId="0" borderId="9" xfId="0" applyFont="1" applyBorder="1" applyAlignment="1">
      <alignment horizontal="right"/>
    </xf>
    <xf numFmtId="0" fontId="0" fillId="0" borderId="9" xfId="0" applyFont="1" applyBorder="1" applyAlignment="1"/>
    <xf numFmtId="0" fontId="9" fillId="0" borderId="9" xfId="1" applyFont="1" applyFill="1" applyBorder="1" applyAlignment="1"/>
    <xf numFmtId="0" fontId="0" fillId="21" borderId="9" xfId="0" applyFont="1" applyFill="1" applyBorder="1" applyAlignment="1">
      <alignment vertical="top"/>
    </xf>
    <xf numFmtId="0" fontId="0" fillId="21" borderId="9" xfId="0" applyFont="1" applyFill="1" applyBorder="1" applyAlignment="1">
      <alignment horizontal="right"/>
    </xf>
    <xf numFmtId="15" fontId="0" fillId="0" borderId="9" xfId="0" applyNumberFormat="1" applyFont="1" applyFill="1" applyBorder="1" applyAlignment="1"/>
    <xf numFmtId="0" fontId="0" fillId="40" borderId="9" xfId="0" applyFont="1" applyFill="1" applyBorder="1" applyAlignment="1">
      <alignment horizontal="right"/>
    </xf>
    <xf numFmtId="0" fontId="0" fillId="15" borderId="9" xfId="0" applyFont="1" applyFill="1" applyBorder="1" applyAlignment="1">
      <alignment horizontal="right"/>
    </xf>
    <xf numFmtId="9" fontId="0" fillId="0" borderId="9" xfId="0" applyNumberFormat="1" applyFont="1" applyBorder="1" applyAlignment="1"/>
    <xf numFmtId="0" fontId="0" fillId="32" borderId="9" xfId="0" applyFont="1" applyFill="1" applyBorder="1" applyAlignment="1"/>
    <xf numFmtId="0" fontId="9" fillId="32" borderId="9" xfId="1" applyFont="1" applyFill="1" applyBorder="1" applyAlignment="1"/>
    <xf numFmtId="0" fontId="0" fillId="0" borderId="9" xfId="0" applyFont="1" applyFill="1" applyBorder="1" applyAlignment="1">
      <alignment horizontal="left" vertical="top"/>
    </xf>
    <xf numFmtId="0" fontId="0" fillId="39" borderId="9" xfId="0" applyFont="1" applyFill="1" applyBorder="1" applyAlignment="1"/>
    <xf numFmtId="0" fontId="0" fillId="0" borderId="9" xfId="0" applyFont="1" applyBorder="1" applyAlignment="1">
      <alignment horizontal="left" vertical="top"/>
    </xf>
    <xf numFmtId="9" fontId="0" fillId="0" borderId="9" xfId="0" applyNumberFormat="1" applyFont="1" applyBorder="1"/>
    <xf numFmtId="10" fontId="0" fillId="0" borderId="9" xfId="0" applyNumberFormat="1" applyFont="1" applyBorder="1" applyAlignment="1"/>
    <xf numFmtId="0" fontId="9" fillId="0" borderId="9" xfId="1" applyFont="1" applyBorder="1" applyAlignment="1"/>
    <xf numFmtId="0" fontId="0" fillId="0" borderId="0" xfId="0" applyFont="1" applyBorder="1" applyAlignment="1"/>
    <xf numFmtId="0" fontId="0" fillId="21" borderId="9" xfId="0" applyFont="1" applyFill="1" applyBorder="1"/>
    <xf numFmtId="0" fontId="6" fillId="34" borderId="9" xfId="0" applyFont="1" applyFill="1" applyBorder="1" applyAlignment="1">
      <alignment vertical="top"/>
    </xf>
    <xf numFmtId="0" fontId="0" fillId="0" borderId="9" xfId="0" applyFont="1" applyFill="1" applyBorder="1" applyAlignment="1">
      <alignment horizontal="right" vertical="top"/>
    </xf>
    <xf numFmtId="0" fontId="0" fillId="0" borderId="0" xfId="0" applyFont="1" applyFill="1" applyAlignment="1"/>
    <xf numFmtId="0" fontId="0" fillId="40" borderId="9" xfId="0" applyFont="1" applyFill="1" applyBorder="1"/>
    <xf numFmtId="0" fontId="0" fillId="15" borderId="9" xfId="0" applyFont="1" applyFill="1" applyBorder="1"/>
    <xf numFmtId="0" fontId="0" fillId="0" borderId="0" xfId="0" applyFont="1" applyAlignment="1"/>
    <xf numFmtId="9" fontId="0" fillId="0" borderId="9" xfId="0" applyNumberFormat="1" applyFont="1" applyFill="1" applyBorder="1" applyAlignment="1"/>
    <xf numFmtId="0" fontId="0" fillId="0" borderId="9" xfId="0" applyFont="1" applyBorder="1" applyAlignment="1">
      <alignment horizontal="right" vertical="top"/>
    </xf>
    <xf numFmtId="0" fontId="0" fillId="0" borderId="9" xfId="0" applyFont="1" applyFill="1" applyBorder="1" applyAlignment="1">
      <alignment wrapText="1"/>
    </xf>
    <xf numFmtId="17" fontId="0" fillId="0" borderId="9" xfId="0" applyNumberFormat="1" applyFont="1" applyFill="1" applyBorder="1" applyAlignment="1">
      <alignment horizontal="right"/>
    </xf>
    <xf numFmtId="10" fontId="0" fillId="0" borderId="9" xfId="0" applyNumberFormat="1" applyFont="1" applyFill="1" applyBorder="1" applyAlignment="1"/>
    <xf numFmtId="0" fontId="14" fillId="0" borderId="9" xfId="0" applyFont="1" applyFill="1" applyBorder="1" applyAlignment="1">
      <alignment vertical="top" wrapText="1"/>
    </xf>
    <xf numFmtId="0" fontId="14" fillId="0" borderId="9" xfId="0" applyFont="1" applyBorder="1" applyAlignment="1">
      <alignment vertical="top"/>
    </xf>
    <xf numFmtId="0" fontId="20" fillId="0" borderId="9" xfId="0" applyFont="1" applyBorder="1" applyAlignment="1">
      <alignment vertical="center"/>
    </xf>
    <xf numFmtId="0" fontId="0" fillId="0" borderId="18" xfId="0" applyFont="1" applyBorder="1" applyAlignment="1"/>
    <xf numFmtId="0" fontId="0" fillId="0" borderId="8" xfId="0" applyFont="1" applyBorder="1" applyAlignment="1"/>
    <xf numFmtId="0" fontId="0" fillId="0" borderId="19" xfId="0" applyFont="1" applyBorder="1" applyAlignment="1"/>
    <xf numFmtId="17" fontId="0" fillId="0" borderId="9" xfId="0" applyNumberFormat="1" applyFont="1" applyBorder="1" applyAlignment="1"/>
    <xf numFmtId="0" fontId="6" fillId="10" borderId="12" xfId="0" applyFont="1" applyFill="1" applyBorder="1" applyAlignment="1">
      <alignment vertical="top" wrapText="1"/>
    </xf>
    <xf numFmtId="0" fontId="6" fillId="8" borderId="12" xfId="0" applyFont="1" applyFill="1" applyBorder="1" applyAlignment="1">
      <alignment vertical="top" wrapText="1"/>
    </xf>
    <xf numFmtId="0" fontId="6" fillId="3" borderId="12" xfId="0" applyFont="1" applyFill="1" applyBorder="1" applyAlignment="1">
      <alignment vertical="top" wrapText="1"/>
    </xf>
    <xf numFmtId="0" fontId="6" fillId="3" borderId="12" xfId="0" applyFont="1" applyFill="1" applyBorder="1" applyAlignment="1">
      <alignment horizontal="right" vertical="top" wrapText="1"/>
    </xf>
    <xf numFmtId="0" fontId="6" fillId="5" borderId="12" xfId="0" applyFont="1" applyFill="1" applyBorder="1" applyAlignment="1">
      <alignment vertical="top" wrapText="1"/>
    </xf>
    <xf numFmtId="0" fontId="6" fillId="7" borderId="12" xfId="0" applyFont="1" applyFill="1" applyBorder="1" applyAlignment="1">
      <alignment vertical="top" wrapText="1"/>
    </xf>
    <xf numFmtId="0" fontId="6" fillId="13" borderId="12" xfId="0" applyFont="1" applyFill="1" applyBorder="1" applyAlignment="1">
      <alignment vertical="top" wrapText="1"/>
    </xf>
    <xf numFmtId="0" fontId="6" fillId="6" borderId="12" xfId="0" applyFont="1" applyFill="1" applyBorder="1" applyAlignment="1">
      <alignment vertical="top" wrapText="1"/>
    </xf>
    <xf numFmtId="0" fontId="6" fillId="11" borderId="12" xfId="0" applyFont="1" applyFill="1" applyBorder="1" applyAlignment="1">
      <alignment vertical="top" wrapText="1"/>
    </xf>
    <xf numFmtId="0" fontId="6" fillId="2" borderId="12" xfId="0" applyFont="1" applyFill="1" applyBorder="1" applyAlignment="1">
      <alignment vertical="top" wrapText="1"/>
    </xf>
    <xf numFmtId="0" fontId="6" fillId="21" borderId="12" xfId="0" applyFont="1" applyFill="1" applyBorder="1" applyAlignment="1">
      <alignment vertical="top" wrapText="1"/>
    </xf>
    <xf numFmtId="0" fontId="6" fillId="14" borderId="12" xfId="0" applyFont="1" applyFill="1" applyBorder="1" applyAlignment="1">
      <alignment vertical="top" wrapText="1"/>
    </xf>
    <xf numFmtId="0" fontId="0" fillId="0" borderId="14" xfId="0" applyFont="1" applyBorder="1" applyAlignment="1"/>
    <xf numFmtId="0" fontId="17" fillId="44" borderId="0" xfId="0" applyFont="1" applyFill="1" applyBorder="1" applyAlignment="1">
      <alignment horizontal="center"/>
    </xf>
    <xf numFmtId="0" fontId="17" fillId="0" borderId="0" xfId="0" applyFont="1" applyFill="1" applyBorder="1" applyAlignment="1">
      <alignment horizontal="center"/>
    </xf>
    <xf numFmtId="166" fontId="0" fillId="0" borderId="0" xfId="0" applyNumberFormat="1"/>
    <xf numFmtId="0" fontId="0" fillId="21" borderId="9" xfId="0" applyFill="1" applyBorder="1" applyAlignment="1">
      <alignment horizontal="right"/>
    </xf>
    <xf numFmtId="166" fontId="0" fillId="21" borderId="0" xfId="0" applyNumberFormat="1" applyFill="1"/>
    <xf numFmtId="0" fontId="0" fillId="21" borderId="0" xfId="0" applyFill="1" applyBorder="1" applyAlignment="1">
      <alignment horizontal="right"/>
    </xf>
    <xf numFmtId="0" fontId="0" fillId="40" borderId="9" xfId="0" applyFill="1" applyBorder="1" applyAlignment="1">
      <alignment horizontal="right"/>
    </xf>
    <xf numFmtId="10" fontId="0" fillId="0" borderId="9" xfId="0" applyNumberFormat="1" applyFill="1" applyBorder="1" applyAlignment="1"/>
    <xf numFmtId="0" fontId="0" fillId="21" borderId="22" xfId="0" applyFill="1" applyBorder="1" applyAlignment="1">
      <alignment horizontal="right"/>
    </xf>
    <xf numFmtId="0" fontId="0" fillId="21" borderId="13" xfId="0" applyFill="1" applyBorder="1" applyAlignment="1">
      <alignment horizontal="right"/>
    </xf>
    <xf numFmtId="0" fontId="0" fillId="15" borderId="33" xfId="0" applyFill="1" applyBorder="1" applyAlignment="1">
      <alignment horizontal="right"/>
    </xf>
    <xf numFmtId="15" fontId="0" fillId="0" borderId="9" xfId="0" applyNumberFormat="1" applyFill="1" applyBorder="1" applyAlignment="1"/>
    <xf numFmtId="0" fontId="0" fillId="15" borderId="22" xfId="0" applyFill="1" applyBorder="1" applyAlignment="1">
      <alignment horizontal="right"/>
    </xf>
    <xf numFmtId="0" fontId="0" fillId="15" borderId="9" xfId="0" applyFill="1" applyBorder="1" applyAlignment="1">
      <alignment horizontal="right"/>
    </xf>
    <xf numFmtId="0" fontId="0" fillId="15" borderId="13" xfId="0" applyFill="1" applyBorder="1" applyAlignment="1">
      <alignment horizontal="right"/>
    </xf>
    <xf numFmtId="9" fontId="0" fillId="0" borderId="9" xfId="0" applyNumberFormat="1" applyFill="1" applyBorder="1" applyAlignment="1">
      <alignment horizontal="left" vertical="top"/>
    </xf>
    <xf numFmtId="0" fontId="0" fillId="21" borderId="33" xfId="0" applyFill="1" applyBorder="1" applyAlignment="1">
      <alignment horizontal="right"/>
    </xf>
    <xf numFmtId="0" fontId="0" fillId="15" borderId="0" xfId="0" applyFill="1" applyAlignment="1"/>
    <xf numFmtId="0" fontId="5" fillId="0" borderId="2" xfId="0" applyFont="1" applyFill="1" applyBorder="1" applyAlignment="1">
      <alignment vertical="top"/>
    </xf>
    <xf numFmtId="0" fontId="0" fillId="40" borderId="33" xfId="0" applyFill="1" applyBorder="1" applyAlignment="1">
      <alignment horizontal="right"/>
    </xf>
    <xf numFmtId="0" fontId="0" fillId="40" borderId="22" xfId="0" applyFill="1" applyBorder="1" applyAlignment="1">
      <alignment horizontal="right"/>
    </xf>
    <xf numFmtId="0" fontId="0" fillId="0" borderId="0" xfId="0" applyFill="1" applyAlignment="1">
      <alignment vertical="center"/>
    </xf>
    <xf numFmtId="49" fontId="7" fillId="0" borderId="9" xfId="0" applyNumberFormat="1" applyFont="1" applyFill="1" applyBorder="1" applyAlignment="1"/>
    <xf numFmtId="0" fontId="21" fillId="0" borderId="9" xfId="0" applyFont="1" applyFill="1" applyBorder="1" applyAlignment="1">
      <alignment vertical="top"/>
    </xf>
    <xf numFmtId="10" fontId="7" fillId="0" borderId="9" xfId="0" applyNumberFormat="1" applyFont="1" applyFill="1" applyBorder="1" applyAlignment="1"/>
    <xf numFmtId="0" fontId="7" fillId="0" borderId="0" xfId="0" applyFont="1" applyFill="1" applyAlignment="1"/>
    <xf numFmtId="0" fontId="7" fillId="40" borderId="9" xfId="0" applyFont="1" applyFill="1" applyBorder="1" applyAlignment="1">
      <alignment horizontal="right"/>
    </xf>
    <xf numFmtId="0" fontId="7" fillId="21" borderId="22" xfId="0" applyFont="1" applyFill="1" applyBorder="1" applyAlignment="1">
      <alignment horizontal="right"/>
    </xf>
    <xf numFmtId="0" fontId="7" fillId="21" borderId="9" xfId="0" applyFont="1" applyFill="1" applyBorder="1" applyAlignment="1">
      <alignment horizontal="right"/>
    </xf>
    <xf numFmtId="0" fontId="7" fillId="15" borderId="9" xfId="0" applyFont="1" applyFill="1" applyBorder="1" applyAlignment="1">
      <alignment horizontal="right"/>
    </xf>
    <xf numFmtId="0" fontId="7" fillId="15" borderId="13" xfId="0" applyFont="1" applyFill="1" applyBorder="1" applyAlignment="1">
      <alignment horizontal="right"/>
    </xf>
    <xf numFmtId="0" fontId="7" fillId="15" borderId="33" xfId="0" applyFont="1" applyFill="1" applyBorder="1" applyAlignment="1">
      <alignment horizontal="right"/>
    </xf>
    <xf numFmtId="0" fontId="0" fillId="21" borderId="18" xfId="0" applyFill="1" applyBorder="1" applyAlignment="1"/>
    <xf numFmtId="0" fontId="0" fillId="15" borderId="8" xfId="0" applyFill="1" applyBorder="1" applyAlignment="1"/>
    <xf numFmtId="0" fontId="0" fillId="15" borderId="19" xfId="0" applyFill="1" applyBorder="1" applyAlignment="1"/>
    <xf numFmtId="0" fontId="0" fillId="40" borderId="0" xfId="0" applyFill="1" applyBorder="1" applyAlignment="1"/>
    <xf numFmtId="0" fontId="22" fillId="0" borderId="0" xfId="0" applyFont="1" applyFill="1"/>
    <xf numFmtId="0" fontId="1" fillId="0" borderId="5" xfId="0" applyFont="1" applyFill="1" applyBorder="1" applyAlignment="1">
      <alignment vertical="top"/>
    </xf>
    <xf numFmtId="0" fontId="1" fillId="0" borderId="9" xfId="0" applyFont="1" applyFill="1" applyBorder="1" applyAlignment="1">
      <alignment vertical="top"/>
    </xf>
    <xf numFmtId="0" fontId="0" fillId="15" borderId="13" xfId="0" applyFill="1" applyBorder="1" applyAlignment="1"/>
    <xf numFmtId="0" fontId="0" fillId="15" borderId="11" xfId="0" applyFill="1" applyBorder="1" applyAlignment="1"/>
    <xf numFmtId="0" fontId="0" fillId="0" borderId="11" xfId="0" applyFill="1" applyBorder="1" applyAlignment="1"/>
    <xf numFmtId="0" fontId="0" fillId="21" borderId="13" xfId="0" applyFill="1" applyBorder="1" applyAlignment="1"/>
    <xf numFmtId="0" fontId="7" fillId="0" borderId="0" xfId="0" applyFont="1" applyFill="1" applyBorder="1"/>
    <xf numFmtId="0" fontId="21" fillId="0" borderId="2" xfId="0" applyFont="1" applyFill="1" applyBorder="1" applyAlignment="1">
      <alignment vertical="top"/>
    </xf>
    <xf numFmtId="0" fontId="7" fillId="0" borderId="7" xfId="0" applyFont="1" applyFill="1" applyBorder="1" applyAlignment="1"/>
    <xf numFmtId="9" fontId="7" fillId="0" borderId="0" xfId="0" applyNumberFormat="1" applyFont="1" applyFill="1" applyBorder="1" applyAlignment="1"/>
    <xf numFmtId="0" fontId="7" fillId="21" borderId="13" xfId="0" applyFont="1" applyFill="1" applyBorder="1" applyAlignment="1"/>
    <xf numFmtId="0" fontId="7" fillId="21" borderId="9" xfId="0" applyFont="1" applyFill="1" applyBorder="1" applyAlignment="1"/>
    <xf numFmtId="0" fontId="7" fillId="15" borderId="9" xfId="0" applyFont="1" applyFill="1" applyBorder="1" applyAlignment="1"/>
    <xf numFmtId="0" fontId="7" fillId="40" borderId="11" xfId="0" applyFont="1" applyFill="1" applyBorder="1" applyAlignment="1"/>
    <xf numFmtId="0" fontId="7" fillId="40" borderId="9" xfId="0" applyFont="1" applyFill="1" applyBorder="1" applyAlignment="1"/>
    <xf numFmtId="0" fontId="0" fillId="40" borderId="11" xfId="0" applyFill="1" applyBorder="1" applyAlignment="1"/>
    <xf numFmtId="10" fontId="0" fillId="0" borderId="0" xfId="0" applyNumberFormat="1" applyFill="1" applyBorder="1" applyAlignment="1"/>
    <xf numFmtId="0" fontId="5" fillId="0" borderId="31" xfId="0" applyFont="1" applyFill="1" applyBorder="1"/>
    <xf numFmtId="0" fontId="0" fillId="40" borderId="22" xfId="0" applyFill="1" applyBorder="1"/>
    <xf numFmtId="0" fontId="0" fillId="40" borderId="33" xfId="0" applyFill="1" applyBorder="1"/>
    <xf numFmtId="0" fontId="0" fillId="21" borderId="13" xfId="0" applyFill="1" applyBorder="1"/>
    <xf numFmtId="0" fontId="0" fillId="40" borderId="9" xfId="0" applyFill="1" applyBorder="1" applyAlignment="1">
      <alignment vertical="top"/>
    </xf>
    <xf numFmtId="0" fontId="0" fillId="21" borderId="9" xfId="0" applyFill="1" applyBorder="1" applyAlignment="1">
      <alignment vertical="top"/>
    </xf>
    <xf numFmtId="0" fontId="0" fillId="15" borderId="9" xfId="0" applyFill="1" applyBorder="1" applyAlignment="1">
      <alignment vertical="top"/>
    </xf>
    <xf numFmtId="0" fontId="0" fillId="40" borderId="18" xfId="0" applyFill="1" applyBorder="1" applyAlignment="1"/>
    <xf numFmtId="0" fontId="0" fillId="40" borderId="8" xfId="0" applyFill="1" applyBorder="1" applyAlignment="1"/>
    <xf numFmtId="0" fontId="0" fillId="40" borderId="19" xfId="0" applyFill="1" applyBorder="1" applyAlignment="1"/>
    <xf numFmtId="0" fontId="0" fillId="21" borderId="10" xfId="0" applyFill="1" applyBorder="1" applyAlignment="1"/>
    <xf numFmtId="0" fontId="5" fillId="0" borderId="9" xfId="0" applyFont="1" applyFill="1" applyBorder="1" applyAlignment="1" applyProtection="1">
      <alignment horizontal="left"/>
      <protection locked="0"/>
    </xf>
    <xf numFmtId="0" fontId="6" fillId="0" borderId="0" xfId="0" applyFont="1" applyFill="1" applyAlignment="1">
      <alignment wrapText="1"/>
    </xf>
    <xf numFmtId="0" fontId="0" fillId="35" borderId="12" xfId="0" applyFont="1" applyFill="1" applyBorder="1" applyAlignment="1">
      <alignment vertical="top" wrapText="1"/>
    </xf>
    <xf numFmtId="0" fontId="0" fillId="35" borderId="9" xfId="0" applyFont="1" applyFill="1" applyBorder="1"/>
    <xf numFmtId="0" fontId="0" fillId="35" borderId="9" xfId="0" applyFont="1" applyFill="1" applyBorder="1" applyAlignment="1">
      <alignment horizontal="right"/>
    </xf>
    <xf numFmtId="0" fontId="5" fillId="35" borderId="9" xfId="0" applyFont="1" applyFill="1" applyBorder="1" applyAlignment="1">
      <alignment vertical="top"/>
    </xf>
    <xf numFmtId="0" fontId="0" fillId="35" borderId="0" xfId="0" applyFill="1" applyAlignment="1"/>
    <xf numFmtId="0" fontId="0" fillId="35" borderId="0" xfId="0" applyFill="1"/>
    <xf numFmtId="0" fontId="0" fillId="40" borderId="11" xfId="0" applyFill="1" applyBorder="1" applyAlignment="1">
      <alignment horizontal="right"/>
    </xf>
    <xf numFmtId="0" fontId="0" fillId="35" borderId="9" xfId="0" applyFill="1" applyBorder="1"/>
    <xf numFmtId="9" fontId="0" fillId="0" borderId="9" xfId="0" applyNumberFormat="1" applyFont="1" applyFill="1" applyBorder="1"/>
    <xf numFmtId="0" fontId="0" fillId="15" borderId="9" xfId="0" applyFont="1" applyFill="1" applyBorder="1" applyAlignment="1">
      <alignment vertical="top"/>
    </xf>
    <xf numFmtId="10" fontId="0" fillId="0" borderId="9" xfId="0" applyNumberFormat="1" applyFont="1" applyFill="1" applyBorder="1"/>
    <xf numFmtId="0" fontId="0" fillId="15" borderId="13" xfId="0" applyFill="1" applyBorder="1"/>
    <xf numFmtId="0" fontId="0" fillId="40" borderId="11" xfId="0" applyFill="1" applyBorder="1"/>
    <xf numFmtId="17" fontId="0" fillId="0" borderId="9" xfId="0" applyNumberFormat="1" applyFont="1" applyFill="1" applyBorder="1"/>
    <xf numFmtId="0" fontId="0" fillId="40" borderId="9" xfId="0" applyFont="1" applyFill="1" applyBorder="1" applyAlignment="1">
      <alignment vertical="top"/>
    </xf>
    <xf numFmtId="0" fontId="23" fillId="0" borderId="0" xfId="0" applyFont="1" applyFill="1" applyAlignment="1">
      <alignment vertical="center"/>
    </xf>
    <xf numFmtId="0" fontId="0" fillId="21" borderId="0" xfId="0" applyFill="1" applyBorder="1"/>
    <xf numFmtId="15" fontId="0" fillId="0" borderId="9" xfId="0" applyNumberFormat="1" applyFont="1" applyFill="1" applyBorder="1" applyAlignment="1">
      <alignment wrapText="1"/>
    </xf>
    <xf numFmtId="0" fontId="0" fillId="0" borderId="9" xfId="0" applyFont="1" applyBorder="1" applyAlignment="1">
      <alignment wrapText="1"/>
    </xf>
    <xf numFmtId="0" fontId="0" fillId="0" borderId="33" xfId="0" applyBorder="1" applyAlignment="1">
      <alignment horizontal="right"/>
    </xf>
    <xf numFmtId="0" fontId="0" fillId="50" borderId="18" xfId="0" applyFill="1" applyBorder="1"/>
    <xf numFmtId="0" fontId="0" fillId="50" borderId="0" xfId="0" applyFill="1" applyBorder="1"/>
    <xf numFmtId="0" fontId="0" fillId="50" borderId="8" xfId="0" applyFill="1" applyBorder="1"/>
    <xf numFmtId="0" fontId="0" fillId="50" borderId="19" xfId="0" applyFill="1" applyBorder="1"/>
    <xf numFmtId="0" fontId="0" fillId="0" borderId="9" xfId="0" applyFill="1" applyBorder="1" applyAlignment="1">
      <alignment horizontal="left" vertical="top" wrapText="1"/>
    </xf>
    <xf numFmtId="10" fontId="0" fillId="0" borderId="9" xfId="0" applyNumberFormat="1" applyFont="1" applyBorder="1"/>
    <xf numFmtId="9" fontId="14" fillId="0" borderId="9" xfId="0" applyNumberFormat="1" applyFont="1" applyBorder="1" applyAlignment="1"/>
    <xf numFmtId="0" fontId="6" fillId="51" borderId="9" xfId="0" applyFont="1" applyFill="1" applyBorder="1"/>
    <xf numFmtId="0" fontId="6" fillId="45" borderId="9" xfId="4" applyFont="1" applyBorder="1"/>
    <xf numFmtId="0" fontId="6" fillId="46" borderId="9" xfId="5" applyFont="1" applyBorder="1"/>
    <xf numFmtId="0" fontId="6" fillId="47" borderId="9" xfId="6" applyFont="1" applyBorder="1"/>
    <xf numFmtId="0" fontId="6" fillId="48" borderId="9" xfId="7" applyFont="1" applyBorder="1"/>
    <xf numFmtId="0" fontId="6" fillId="49" borderId="9" xfId="8" applyFont="1" applyBorder="1"/>
    <xf numFmtId="0" fontId="6" fillId="20" borderId="9" xfId="0" applyFont="1" applyFill="1" applyBorder="1"/>
    <xf numFmtId="0" fontId="6" fillId="0" borderId="9" xfId="0" applyFont="1" applyBorder="1"/>
    <xf numFmtId="0" fontId="0" fillId="0" borderId="9" xfId="0" quotePrefix="1" applyFont="1" applyFill="1" applyBorder="1"/>
    <xf numFmtId="0" fontId="0" fillId="0" borderId="9" xfId="0" applyFont="1" applyBorder="1" applyAlignment="1">
      <alignment vertical="center"/>
    </xf>
    <xf numFmtId="0" fontId="7" fillId="0" borderId="9" xfId="0" applyFont="1" applyBorder="1"/>
    <xf numFmtId="0" fontId="0" fillId="0" borderId="31" xfId="0" applyFont="1" applyFill="1" applyBorder="1"/>
    <xf numFmtId="0" fontId="0" fillId="0" borderId="15" xfId="0" applyFont="1" applyFill="1" applyBorder="1" applyAlignment="1"/>
    <xf numFmtId="0" fontId="0" fillId="0" borderId="14" xfId="0" applyFont="1" applyFill="1" applyBorder="1"/>
    <xf numFmtId="0" fontId="0" fillId="0" borderId="19" xfId="0" applyFont="1" applyFill="1" applyBorder="1"/>
    <xf numFmtId="0" fontId="0" fillId="0" borderId="18" xfId="0" applyFont="1" applyFill="1" applyBorder="1"/>
    <xf numFmtId="0" fontId="0" fillId="0" borderId="15" xfId="0" applyFont="1" applyFill="1" applyBorder="1"/>
    <xf numFmtId="0" fontId="0" fillId="0" borderId="7" xfId="0" applyFont="1" applyFill="1" applyBorder="1"/>
    <xf numFmtId="0" fontId="0" fillId="0" borderId="0" xfId="0" quotePrefix="1" applyFont="1" applyFill="1"/>
    <xf numFmtId="0" fontId="0" fillId="0" borderId="12" xfId="0" applyFont="1" applyFill="1" applyBorder="1"/>
    <xf numFmtId="0" fontId="0" fillId="0" borderId="31" xfId="0" applyFont="1" applyFill="1" applyBorder="1" applyAlignment="1">
      <alignment wrapText="1"/>
    </xf>
    <xf numFmtId="0" fontId="0" fillId="0" borderId="10" xfId="0" applyFont="1" applyFill="1" applyBorder="1"/>
    <xf numFmtId="0" fontId="0" fillId="0" borderId="0" xfId="0" applyFont="1" applyFill="1" applyBorder="1" applyAlignment="1">
      <alignment wrapText="1"/>
    </xf>
    <xf numFmtId="0" fontId="0" fillId="0" borderId="0" xfId="0" applyFont="1" applyFill="1" applyBorder="1" applyAlignment="1">
      <alignment horizontal="left" vertical="top"/>
    </xf>
    <xf numFmtId="0" fontId="0" fillId="0" borderId="0" xfId="0" quotePrefix="1" applyFont="1" applyFill="1" applyBorder="1"/>
    <xf numFmtId="0" fontId="0" fillId="0" borderId="8" xfId="0" applyFont="1" applyFill="1" applyBorder="1"/>
    <xf numFmtId="0" fontId="0" fillId="0" borderId="7" xfId="0" applyFont="1" applyFill="1" applyBorder="1" applyAlignment="1"/>
    <xf numFmtId="0" fontId="0" fillId="0" borderId="32" xfId="0" applyFont="1" applyFill="1" applyBorder="1"/>
    <xf numFmtId="0" fontId="0" fillId="0" borderId="31" xfId="0" applyFont="1" applyFill="1" applyBorder="1" applyAlignment="1"/>
    <xf numFmtId="2" fontId="0" fillId="0" borderId="0" xfId="0" applyNumberFormat="1" applyFill="1" applyBorder="1" applyAlignment="1">
      <alignment horizontal="right"/>
    </xf>
    <xf numFmtId="0" fontId="0" fillId="0" borderId="0" xfId="0" applyNumberFormat="1" applyFill="1" applyBorder="1" applyAlignment="1">
      <alignment horizontal="right"/>
    </xf>
    <xf numFmtId="165" fontId="0" fillId="0" borderId="0" xfId="0" applyNumberFormat="1" applyFill="1"/>
    <xf numFmtId="165" fontId="0" fillId="0" borderId="9" xfId="0" applyNumberFormat="1" applyFont="1" applyFill="1" applyBorder="1" applyAlignment="1">
      <alignment horizontal="right"/>
    </xf>
    <xf numFmtId="0" fontId="7" fillId="0" borderId="0" xfId="0" applyFont="1" applyFill="1" applyAlignment="1">
      <alignment horizontal="right"/>
    </xf>
    <xf numFmtId="0" fontId="1" fillId="52" borderId="9" xfId="0" applyFont="1" applyFill="1" applyBorder="1" applyAlignment="1" applyProtection="1">
      <alignment horizontal="left"/>
      <protection locked="0"/>
    </xf>
    <xf numFmtId="0" fontId="10" fillId="3" borderId="9" xfId="0" applyFont="1" applyFill="1" applyBorder="1" applyAlignment="1" applyProtection="1">
      <alignment horizontal="left"/>
      <protection locked="0"/>
    </xf>
    <xf numFmtId="0" fontId="14" fillId="0" borderId="9" xfId="0" applyFont="1" applyFill="1" applyBorder="1" applyAlignment="1"/>
    <xf numFmtId="0" fontId="0" fillId="0" borderId="12" xfId="0" applyFont="1" applyFill="1" applyBorder="1" applyAlignment="1">
      <alignment horizontal="right"/>
    </xf>
    <xf numFmtId="0" fontId="1" fillId="12" borderId="14" xfId="0" applyFont="1" applyFill="1" applyBorder="1"/>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4" fillId="17" borderId="2" xfId="0" applyFont="1" applyFill="1" applyBorder="1" applyAlignment="1">
      <alignment horizontal="center" vertical="top"/>
    </xf>
    <xf numFmtId="0" fontId="1" fillId="19" borderId="9" xfId="0" applyFont="1" applyFill="1" applyBorder="1" applyAlignment="1">
      <alignment horizontal="center" vertical="center" wrapText="1"/>
    </xf>
    <xf numFmtId="0" fontId="4" fillId="20" borderId="2" xfId="0" applyFont="1" applyFill="1" applyBorder="1" applyAlignment="1">
      <alignment horizontal="left" vertical="top"/>
    </xf>
    <xf numFmtId="0" fontId="1" fillId="18" borderId="5" xfId="0" applyFont="1" applyFill="1" applyBorder="1" applyAlignment="1">
      <alignment horizontal="center" vertical="center"/>
    </xf>
    <xf numFmtId="0" fontId="4" fillId="31" borderId="2" xfId="0" applyFont="1" applyFill="1" applyBorder="1" applyAlignment="1">
      <alignment horizontal="left" vertical="top"/>
    </xf>
    <xf numFmtId="0" fontId="1" fillId="32" borderId="9" xfId="0" applyFont="1" applyFill="1" applyBorder="1" applyAlignment="1">
      <alignment horizontal="center" vertical="center" wrapText="1"/>
    </xf>
    <xf numFmtId="0" fontId="4" fillId="37" borderId="2" xfId="0" applyFont="1" applyFill="1" applyBorder="1" applyAlignment="1">
      <alignment horizontal="left" vertical="top"/>
    </xf>
    <xf numFmtId="0" fontId="1" fillId="38" borderId="9" xfId="0" applyFont="1" applyFill="1" applyBorder="1" applyAlignment="1">
      <alignment horizontal="center" vertical="center" wrapText="1"/>
    </xf>
    <xf numFmtId="0" fontId="1" fillId="38" borderId="8" xfId="0" applyFont="1" applyFill="1" applyBorder="1" applyAlignment="1">
      <alignment horizontal="center" vertical="center" wrapText="1"/>
    </xf>
    <xf numFmtId="0" fontId="1" fillId="18" borderId="0" xfId="0" applyFont="1" applyFill="1" applyBorder="1" applyAlignment="1">
      <alignment horizontal="center" vertical="center"/>
    </xf>
    <xf numFmtId="0" fontId="1" fillId="19" borderId="0"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32" borderId="0"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0" fillId="0" borderId="0" xfId="0"/>
    <xf numFmtId="0" fontId="0" fillId="0" borderId="9" xfId="0" applyFill="1" applyBorder="1"/>
    <xf numFmtId="0" fontId="0" fillId="0" borderId="9" xfId="0" applyFill="1" applyBorder="1" applyAlignment="1">
      <alignment horizontal="right" vertical="top"/>
    </xf>
    <xf numFmtId="0" fontId="0" fillId="0" borderId="9" xfId="0" applyFill="1" applyBorder="1" applyAlignment="1">
      <alignment horizontal="right"/>
    </xf>
    <xf numFmtId="165" fontId="0" fillId="0" borderId="9" xfId="0" applyNumberFormat="1" applyFill="1" applyBorder="1"/>
    <xf numFmtId="165" fontId="0" fillId="0" borderId="9" xfId="0" applyNumberFormat="1" applyFill="1" applyBorder="1" applyAlignment="1">
      <alignment horizontal="right"/>
    </xf>
    <xf numFmtId="0" fontId="0" fillId="0" borderId="0" xfId="0"/>
    <xf numFmtId="0" fontId="0" fillId="0" borderId="0" xfId="0" applyFill="1"/>
    <xf numFmtId="0" fontId="0" fillId="0" borderId="9" xfId="0" applyFill="1" applyBorder="1"/>
    <xf numFmtId="0" fontId="0" fillId="0" borderId="9" xfId="0" applyFill="1" applyBorder="1" applyAlignment="1">
      <alignment horizontal="right" vertical="top"/>
    </xf>
    <xf numFmtId="0" fontId="0" fillId="0" borderId="0" xfId="0" applyFill="1" applyBorder="1"/>
    <xf numFmtId="0" fontId="0" fillId="0" borderId="9" xfId="0" applyFill="1" applyBorder="1" applyAlignment="1">
      <alignment horizontal="right"/>
    </xf>
    <xf numFmtId="165" fontId="0" fillId="0" borderId="9" xfId="0" applyNumberFormat="1" applyFill="1" applyBorder="1"/>
    <xf numFmtId="165" fontId="0" fillId="0" borderId="9" xfId="0" applyNumberFormat="1" applyFill="1" applyBorder="1" applyAlignment="1">
      <alignment horizontal="right"/>
    </xf>
    <xf numFmtId="0" fontId="0" fillId="0" borderId="9" xfId="0" applyFont="1" applyFill="1" applyBorder="1"/>
    <xf numFmtId="0" fontId="0" fillId="0" borderId="0" xfId="0" applyFill="1"/>
    <xf numFmtId="0" fontId="0" fillId="0" borderId="0" xfId="0" applyFill="1" applyBorder="1" applyAlignment="1">
      <alignment horizontal="right"/>
    </xf>
    <xf numFmtId="165" fontId="0" fillId="0" borderId="0" xfId="0" applyNumberFormat="1" applyFill="1" applyBorder="1"/>
    <xf numFmtId="165" fontId="0" fillId="0" borderId="0" xfId="0" applyNumberFormat="1" applyFill="1" applyBorder="1" applyAlignment="1">
      <alignment horizontal="right"/>
    </xf>
    <xf numFmtId="0" fontId="0" fillId="0" borderId="0" xfId="0" applyFont="1" applyFill="1"/>
    <xf numFmtId="0" fontId="0" fillId="0" borderId="0" xfId="0" applyFill="1" applyBorder="1"/>
    <xf numFmtId="0" fontId="0" fillId="0" borderId="9" xfId="0" applyFill="1" applyBorder="1"/>
    <xf numFmtId="0" fontId="0" fillId="0" borderId="9" xfId="0" applyFill="1" applyBorder="1" applyAlignment="1">
      <alignment horizontal="right"/>
    </xf>
    <xf numFmtId="0" fontId="0" fillId="0" borderId="9" xfId="0" applyFont="1" applyFill="1" applyBorder="1"/>
    <xf numFmtId="0" fontId="0" fillId="0" borderId="0" xfId="0" applyFont="1" applyFill="1" applyBorder="1" applyAlignment="1"/>
    <xf numFmtId="0" fontId="0" fillId="0" borderId="15" xfId="0" applyFill="1" applyBorder="1"/>
    <xf numFmtId="0" fontId="0" fillId="0" borderId="0" xfId="0" applyFont="1" applyFill="1" applyBorder="1"/>
    <xf numFmtId="0" fontId="0" fillId="0" borderId="34" xfId="0" applyFont="1" applyFill="1" applyBorder="1"/>
    <xf numFmtId="0" fontId="0" fillId="0" borderId="0" xfId="0" applyFont="1" applyFill="1" applyBorder="1" applyAlignment="1">
      <alignment vertical="center"/>
    </xf>
    <xf numFmtId="0" fontId="0" fillId="0" borderId="17" xfId="0" applyFont="1" applyFill="1" applyBorder="1"/>
    <xf numFmtId="0" fontId="26" fillId="0" borderId="0" xfId="0" applyFont="1" applyFill="1" applyAlignment="1">
      <alignment vertical="center"/>
    </xf>
    <xf numFmtId="0" fontId="27" fillId="0" borderId="9" xfId="0" applyFont="1" applyFill="1" applyBorder="1"/>
    <xf numFmtId="0" fontId="16" fillId="0" borderId="0" xfId="0" applyFont="1" applyFill="1"/>
    <xf numFmtId="0" fontId="0" fillId="0" borderId="8" xfId="0" applyFont="1" applyFill="1" applyBorder="1" applyAlignment="1"/>
    <xf numFmtId="0" fontId="0" fillId="0" borderId="0" xfId="0" applyFont="1" applyBorder="1"/>
    <xf numFmtId="0" fontId="0" fillId="0" borderId="15" xfId="0" applyFont="1" applyFill="1" applyBorder="1" applyAlignment="1">
      <alignment horizontal="right"/>
    </xf>
    <xf numFmtId="0" fontId="0" fillId="0" borderId="14" xfId="0" applyFont="1" applyFill="1" applyBorder="1" applyAlignment="1"/>
    <xf numFmtId="10" fontId="0" fillId="0" borderId="15" xfId="0" applyNumberFormat="1" applyFont="1" applyFill="1" applyBorder="1" applyAlignment="1"/>
    <xf numFmtId="0" fontId="29" fillId="0" borderId="0" xfId="0" applyFont="1" applyFill="1"/>
    <xf numFmtId="0" fontId="0" fillId="0" borderId="18" xfId="0" applyFont="1" applyFill="1" applyBorder="1" applyAlignment="1"/>
    <xf numFmtId="0" fontId="0" fillId="0" borderId="12" xfId="0" applyFill="1" applyBorder="1"/>
    <xf numFmtId="0" fontId="0" fillId="0" borderId="12" xfId="0" applyFill="1" applyBorder="1" applyAlignment="1">
      <alignment horizontal="right"/>
    </xf>
    <xf numFmtId="9" fontId="0" fillId="0" borderId="0" xfId="0" applyNumberFormat="1" applyFont="1" applyFill="1" applyAlignment="1"/>
    <xf numFmtId="0" fontId="30" fillId="0" borderId="0" xfId="0" applyFont="1"/>
    <xf numFmtId="9" fontId="0" fillId="0" borderId="0" xfId="0" applyNumberFormat="1" applyFill="1"/>
    <xf numFmtId="9" fontId="0" fillId="0" borderId="0" xfId="0" applyNumberFormat="1" applyFont="1" applyAlignment="1"/>
    <xf numFmtId="0" fontId="0" fillId="0" borderId="0" xfId="0" applyFont="1" applyAlignment="1">
      <alignment wrapText="1"/>
    </xf>
    <xf numFmtId="9" fontId="0" fillId="0" borderId="0" xfId="0" applyNumberFormat="1" applyFont="1" applyFill="1"/>
    <xf numFmtId="9" fontId="0" fillId="0" borderId="0" xfId="0" applyNumberFormat="1" applyFont="1"/>
    <xf numFmtId="0" fontId="0" fillId="44" borderId="0" xfId="0" applyFill="1"/>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Fill="1" applyBorder="1"/>
    <xf numFmtId="0" fontId="0" fillId="0" borderId="9" xfId="0" applyFont="1" applyBorder="1"/>
    <xf numFmtId="2" fontId="0" fillId="0" borderId="0" xfId="0" applyNumberFormat="1" applyFill="1"/>
    <xf numFmtId="0" fontId="0" fillId="0" borderId="0" xfId="0" applyFont="1" applyAlignme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9" xfId="0" applyFont="1" applyFill="1" applyBorder="1"/>
    <xf numFmtId="0" fontId="0" fillId="0" borderId="9" xfId="0" applyFont="1" applyBorder="1"/>
    <xf numFmtId="0" fontId="0" fillId="0" borderId="0" xfId="0" applyFont="1" applyAlignment="1"/>
    <xf numFmtId="0" fontId="0" fillId="0" borderId="0" xfId="0" applyFill="1" applyBorder="1" applyAlignment="1"/>
    <xf numFmtId="0" fontId="0" fillId="0" borderId="15" xfId="0" applyFill="1" applyBorder="1" applyAlignment="1"/>
    <xf numFmtId="0" fontId="0" fillId="0" borderId="0" xfId="0"/>
    <xf numFmtId="0" fontId="0" fillId="0" borderId="9" xfId="0" applyFont="1" applyFill="1" applyBorder="1" applyAlignment="1"/>
    <xf numFmtId="0" fontId="0" fillId="0" borderId="9" xfId="0" applyFont="1" applyFill="1" applyBorder="1"/>
    <xf numFmtId="0" fontId="0" fillId="44" borderId="0" xfId="0" applyFill="1"/>
    <xf numFmtId="0" fontId="0" fillId="0" borderId="0" xfId="0" applyFont="1" applyAlignment="1"/>
    <xf numFmtId="0" fontId="0" fillId="0" borderId="18" xfId="0" applyFont="1" applyBorder="1" applyAlignment="1"/>
    <xf numFmtId="0" fontId="0" fillId="0" borderId="15" xfId="0" applyFont="1" applyFill="1" applyBorder="1" applyAlignment="1"/>
    <xf numFmtId="0" fontId="0" fillId="0" borderId="15" xfId="0" applyFont="1" applyFill="1" applyBorder="1" applyAlignment="1">
      <alignment horizontal="right"/>
    </xf>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Fill="1" applyBorder="1"/>
    <xf numFmtId="0" fontId="0" fillId="0" borderId="9" xfId="0" applyFont="1" applyBorder="1"/>
    <xf numFmtId="2" fontId="0" fillId="0" borderId="0" xfId="0" applyNumberFormat="1" applyFill="1"/>
    <xf numFmtId="0" fontId="0" fillId="0" borderId="0" xfId="0" applyFont="1" applyAlignme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9" xfId="0" applyFont="1" applyFill="1" applyBorder="1"/>
    <xf numFmtId="0" fontId="0" fillId="0" borderId="9" xfId="0" applyFont="1" applyBorder="1"/>
    <xf numFmtId="0" fontId="0" fillId="0" borderId="0" xfId="0" applyFont="1" applyAlignment="1"/>
    <xf numFmtId="0" fontId="0" fillId="0" borderId="0" xfId="0" applyFill="1" applyBorder="1" applyAlignment="1"/>
    <xf numFmtId="0" fontId="0" fillId="0" borderId="15" xfId="0" applyFill="1" applyBorder="1" applyAlignment="1"/>
    <xf numFmtId="0" fontId="0" fillId="0" borderId="0" xfId="0"/>
    <xf numFmtId="0" fontId="0" fillId="0" borderId="9" xfId="0" applyFont="1" applyFill="1" applyBorder="1" applyAlignment="1"/>
    <xf numFmtId="0" fontId="0" fillId="0" borderId="9" xfId="0" applyFont="1" applyFill="1" applyBorder="1"/>
    <xf numFmtId="0" fontId="0" fillId="44" borderId="0" xfId="0" applyFill="1"/>
    <xf numFmtId="0" fontId="0" fillId="0" borderId="0" xfId="0" applyFont="1" applyAlignment="1"/>
    <xf numFmtId="0" fontId="0" fillId="0" borderId="18" xfId="0" applyFont="1" applyBorder="1" applyAlignment="1"/>
    <xf numFmtId="0" fontId="0" fillId="0" borderId="15" xfId="0" applyFont="1" applyFill="1" applyBorder="1" applyAlignment="1"/>
    <xf numFmtId="0" fontId="0" fillId="0" borderId="15" xfId="0" applyFont="1" applyFill="1" applyBorder="1" applyAlignment="1">
      <alignment horizontal="right"/>
    </xf>
    <xf numFmtId="10" fontId="0" fillId="0" borderId="15" xfId="0" applyNumberFormat="1" applyFont="1" applyFill="1" applyBorder="1" applyAlignment="1"/>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Fill="1" applyBorder="1"/>
    <xf numFmtId="2" fontId="0" fillId="0" borderId="0" xfId="0" applyNumberFormat="1" applyFill="1"/>
    <xf numFmtId="0" fontId="0" fillId="0" borderId="0" xfId="0" applyFont="1" applyAlignme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0" xfId="0" applyFill="1"/>
    <xf numFmtId="0" fontId="0" fillId="0" borderId="9" xfId="0" applyFont="1" applyFill="1" applyBorder="1"/>
    <xf numFmtId="0" fontId="0" fillId="0" borderId="9" xfId="0" applyFont="1" applyBorder="1"/>
    <xf numFmtId="0" fontId="0" fillId="0" borderId="0" xfId="0" applyFont="1" applyAlignment="1"/>
    <xf numFmtId="0" fontId="0" fillId="0" borderId="0" xfId="0" applyFill="1" applyBorder="1" applyAlignment="1"/>
    <xf numFmtId="0" fontId="0" fillId="0" borderId="8" xfId="0" applyFill="1" applyBorder="1" applyAlignment="1"/>
    <xf numFmtId="0" fontId="0" fillId="0" borderId="0" xfId="0"/>
    <xf numFmtId="0" fontId="0" fillId="0" borderId="9" xfId="0" applyFont="1" applyFill="1" applyBorder="1" applyAlignment="1"/>
    <xf numFmtId="0" fontId="0" fillId="0" borderId="9" xfId="0" applyFont="1" applyFill="1" applyBorder="1"/>
    <xf numFmtId="0" fontId="0" fillId="44" borderId="0" xfId="0" applyFill="1"/>
    <xf numFmtId="0" fontId="0" fillId="0" borderId="0" xfId="0" applyFont="1" applyFill="1" applyAlignment="1"/>
    <xf numFmtId="0" fontId="0" fillId="0" borderId="0" xfId="0" applyFont="1" applyAlignment="1"/>
    <xf numFmtId="0" fontId="0" fillId="0" borderId="18" xfId="0" applyFont="1" applyBorder="1" applyAlignment="1"/>
    <xf numFmtId="0" fontId="0" fillId="0" borderId="0" xfId="0" applyFont="1" applyFill="1" applyBorder="1" applyAlignment="1"/>
    <xf numFmtId="0" fontId="0" fillId="0" borderId="15" xfId="0" applyFont="1" applyFill="1" applyBorder="1" applyAlignment="1"/>
    <xf numFmtId="0" fontId="0" fillId="0" borderId="15" xfId="0" applyFont="1" applyFill="1" applyBorder="1" applyAlignment="1">
      <alignment horizontal="right"/>
    </xf>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Border="1"/>
    <xf numFmtId="2" fontId="0" fillId="0" borderId="0" xfId="0" applyNumberFormat="1" applyFill="1"/>
    <xf numFmtId="0" fontId="0" fillId="0" borderId="0" xfId="0" applyFont="1" applyAlignme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9" xfId="0" applyFont="1" applyFill="1" applyBorder="1"/>
    <xf numFmtId="0" fontId="0" fillId="0" borderId="9" xfId="0" applyFont="1" applyBorder="1"/>
    <xf numFmtId="0" fontId="0" fillId="0" borderId="9" xfId="0" applyFont="1" applyBorder="1" applyAlignment="1"/>
    <xf numFmtId="0" fontId="0" fillId="0" borderId="0" xfId="0" applyFont="1" applyAlignment="1"/>
    <xf numFmtId="0" fontId="0" fillId="0" borderId="0" xfId="0" applyFill="1" applyBorder="1" applyAlignment="1"/>
    <xf numFmtId="0" fontId="0" fillId="0" borderId="8" xfId="0" applyFill="1" applyBorder="1" applyAlignment="1"/>
    <xf numFmtId="0" fontId="0" fillId="0" borderId="0" xfId="0"/>
    <xf numFmtId="0" fontId="0" fillId="0" borderId="9" xfId="0" applyFont="1" applyFill="1" applyBorder="1"/>
    <xf numFmtId="0" fontId="0" fillId="44" borderId="0" xfId="0" applyFill="1"/>
    <xf numFmtId="0" fontId="0" fillId="0" borderId="9" xfId="0" applyFont="1" applyBorder="1" applyAlignment="1"/>
    <xf numFmtId="0" fontId="0" fillId="0" borderId="0" xfId="0" applyFont="1" applyAlignment="1"/>
    <xf numFmtId="0" fontId="0" fillId="0" borderId="18" xfId="0" applyFont="1" applyBorder="1" applyAlignment="1"/>
    <xf numFmtId="0" fontId="0" fillId="0" borderId="15" xfId="0" applyFont="1" applyFill="1" applyBorder="1" applyAlignment="1"/>
    <xf numFmtId="0" fontId="0" fillId="0" borderId="15" xfId="0" applyFont="1" applyFill="1" applyBorder="1" applyAlignment="1">
      <alignment horizontal="right"/>
    </xf>
    <xf numFmtId="0" fontId="25" fillId="0" borderId="9" xfId="0" applyFont="1" applyBorder="1" applyAlignment="1"/>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Border="1"/>
    <xf numFmtId="2" fontId="0" fillId="0" borderId="0" xfId="0" applyNumberFormat="1" applyFill="1"/>
    <xf numFmtId="0" fontId="0" fillId="0" borderId="0" xfId="0" applyFont="1" applyAlignme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9" xfId="0" applyFont="1" applyFill="1" applyBorder="1"/>
    <xf numFmtId="0" fontId="0" fillId="0" borderId="9" xfId="0" applyFont="1" applyBorder="1"/>
    <xf numFmtId="0" fontId="0" fillId="0" borderId="9" xfId="0" applyFont="1" applyBorder="1" applyAlignment="1"/>
    <xf numFmtId="0" fontId="0" fillId="0" borderId="0" xfId="0" applyFont="1" applyAlignment="1"/>
    <xf numFmtId="0" fontId="0" fillId="0" borderId="0" xfId="0" applyFill="1" applyBorder="1" applyAlignment="1"/>
    <xf numFmtId="0" fontId="0" fillId="0" borderId="0" xfId="0"/>
    <xf numFmtId="0" fontId="0" fillId="0" borderId="9" xfId="0" applyFont="1" applyFill="1" applyBorder="1"/>
    <xf numFmtId="0" fontId="0" fillId="44" borderId="0" xfId="0" applyFill="1"/>
    <xf numFmtId="0" fontId="0" fillId="0" borderId="0" xfId="0" applyFont="1"/>
    <xf numFmtId="0" fontId="0" fillId="0" borderId="9" xfId="0" applyFont="1" applyBorder="1" applyAlignment="1"/>
    <xf numFmtId="0" fontId="0" fillId="0" borderId="0" xfId="0" applyFont="1" applyAlignment="1"/>
    <xf numFmtId="0" fontId="0" fillId="0" borderId="18" xfId="0" applyFont="1" applyBorder="1" applyAlignment="1"/>
    <xf numFmtId="0" fontId="0" fillId="0" borderId="0" xfId="0" applyFont="1" applyFill="1" applyBorder="1" applyAlignment="1"/>
    <xf numFmtId="0" fontId="0" fillId="0" borderId="0" xfId="0" applyFill="1" applyAlignment="1">
      <alignment horizontal="right"/>
    </xf>
    <xf numFmtId="0" fontId="0" fillId="0" borderId="0" xfId="0" applyFill="1" applyBorder="1"/>
    <xf numFmtId="0" fontId="0" fillId="0" borderId="0" xfId="0" applyFill="1"/>
    <xf numFmtId="0" fontId="0" fillId="0" borderId="9" xfId="0" applyFont="1" applyFill="1" applyBorder="1"/>
    <xf numFmtId="0" fontId="0" fillId="0" borderId="9" xfId="0" applyFont="1" applyBorder="1"/>
    <xf numFmtId="2" fontId="0" fillId="0" borderId="0" xfId="0" applyNumberFormat="1" applyFill="1"/>
    <xf numFmtId="0" fontId="0" fillId="0" borderId="0" xfId="0" applyFont="1"/>
    <xf numFmtId="0" fontId="0" fillId="0" borderId="0" xfId="0" applyFill="1" applyBorder="1" applyAlignment="1">
      <alignment horizontal="right"/>
    </xf>
    <xf numFmtId="0" fontId="0" fillId="0" borderId="0" xfId="0" applyFont="1" applyFill="1" applyBorder="1"/>
    <xf numFmtId="0" fontId="0" fillId="0" borderId="0" xfId="0"/>
    <xf numFmtId="0" fontId="0" fillId="0" borderId="0" xfId="0" applyAlignment="1"/>
    <xf numFmtId="0" fontId="0" fillId="0" borderId="9" xfId="0" applyFont="1" applyBorder="1"/>
    <xf numFmtId="0" fontId="0" fillId="0" borderId="0" xfId="0" applyFont="1"/>
    <xf numFmtId="0" fontId="0" fillId="0" borderId="0" xfId="0" applyFont="1" applyFill="1" applyBorder="1"/>
    <xf numFmtId="0" fontId="0" fillId="0" borderId="0" xfId="0" applyFill="1" applyBorder="1" applyAlignment="1"/>
    <xf numFmtId="0" fontId="0" fillId="0" borderId="0" xfId="0"/>
    <xf numFmtId="0" fontId="0" fillId="0" borderId="9" xfId="0" applyFont="1" applyFill="1" applyBorder="1"/>
    <xf numFmtId="0" fontId="0" fillId="0" borderId="9" xfId="0" applyFont="1" applyBorder="1"/>
    <xf numFmtId="0" fontId="0" fillId="0" borderId="0" xfId="0" applyFont="1"/>
    <xf numFmtId="0" fontId="0" fillId="0" borderId="18" xfId="0" applyFont="1" applyBorder="1" applyAlignment="1"/>
    <xf numFmtId="0" fontId="0" fillId="0" borderId="0" xfId="0" applyFont="1" applyFill="1" applyBorder="1"/>
    <xf numFmtId="0" fontId="0" fillId="0" borderId="0" xfId="0" applyFont="1" applyFill="1" applyBorder="1" applyAlignment="1"/>
    <xf numFmtId="0" fontId="0" fillId="0" borderId="0" xfId="0" applyFill="1" applyAlignment="1">
      <alignment horizontal="right"/>
    </xf>
    <xf numFmtId="0" fontId="0" fillId="0" borderId="9" xfId="0" applyFont="1" applyFill="1" applyBorder="1" applyAlignment="1"/>
    <xf numFmtId="0" fontId="0" fillId="0" borderId="0" xfId="0" applyAlignment="1"/>
    <xf numFmtId="0" fontId="0" fillId="0" borderId="0" xfId="0" applyFill="1" applyBorder="1"/>
    <xf numFmtId="0" fontId="0" fillId="0" borderId="0" xfId="0" applyFill="1"/>
    <xf numFmtId="0" fontId="0" fillId="0" borderId="0" xfId="0" applyFill="1" applyAlignment="1"/>
    <xf numFmtId="0" fontId="0" fillId="0" borderId="9" xfId="0" applyFont="1" applyFill="1" applyBorder="1"/>
    <xf numFmtId="0" fontId="0" fillId="0" borderId="9" xfId="0" applyFont="1" applyBorder="1"/>
    <xf numFmtId="2" fontId="0" fillId="0" borderId="0" xfId="0" applyNumberFormat="1" applyFill="1"/>
    <xf numFmtId="0" fontId="0" fillId="44" borderId="0" xfId="0" applyFill="1"/>
    <xf numFmtId="0" fontId="0" fillId="0" borderId="0" xfId="0" applyFont="1"/>
    <xf numFmtId="0" fontId="0" fillId="0" borderId="0" xfId="0" applyFont="1" applyFill="1" applyAlignment="1"/>
    <xf numFmtId="0" fontId="0" fillId="0" borderId="9" xfId="0" applyFont="1" applyFill="1" applyBorder="1" applyAlignment="1">
      <alignment wrapText="1"/>
    </xf>
    <xf numFmtId="0" fontId="0" fillId="0" borderId="18" xfId="0" applyFont="1" applyBorder="1" applyAlignment="1"/>
    <xf numFmtId="0" fontId="0" fillId="0" borderId="0" xfId="0" applyFill="1" applyBorder="1" applyAlignment="1">
      <alignment horizontal="right"/>
    </xf>
    <xf numFmtId="0" fontId="0" fillId="0" borderId="0" xfId="0" applyFont="1" applyFill="1" applyBorder="1"/>
    <xf numFmtId="0" fontId="0" fillId="0" borderId="0" xfId="0" applyFont="1" applyFill="1" applyBorder="1" applyAlignment="1"/>
    <xf numFmtId="0" fontId="0" fillId="0" borderId="0" xfId="0" applyFill="1" applyBorder="1" applyAlignment="1"/>
    <xf numFmtId="0" fontId="0" fillId="0" borderId="15" xfId="0" applyFont="1" applyFill="1" applyBorder="1" applyAlignment="1"/>
    <xf numFmtId="0" fontId="0" fillId="0" borderId="8" xfId="0" applyFill="1" applyBorder="1" applyAlignment="1"/>
    <xf numFmtId="0" fontId="8" fillId="0" borderId="9" xfId="0" applyFont="1" applyFill="1" applyBorder="1" applyAlignment="1"/>
    <xf numFmtId="0" fontId="0" fillId="0" borderId="7" xfId="0" applyFont="1" applyFill="1" applyBorder="1" applyAlignment="1">
      <alignment horizontal="right"/>
    </xf>
    <xf numFmtId="0" fontId="8" fillId="0" borderId="0" xfId="0" applyFont="1" applyFill="1" applyBorder="1" applyAlignment="1">
      <alignment horizontal="right"/>
    </xf>
    <xf numFmtId="0" fontId="8" fillId="0" borderId="9" xfId="0" applyFont="1" applyFill="1" applyBorder="1"/>
    <xf numFmtId="0" fontId="8" fillId="0" borderId="15" xfId="0" applyFont="1" applyFill="1" applyBorder="1"/>
    <xf numFmtId="0" fontId="8" fillId="0" borderId="0" xfId="0" applyFont="1" applyFill="1"/>
    <xf numFmtId="0" fontId="8" fillId="0" borderId="0" xfId="0" applyFont="1" applyFill="1" applyBorder="1"/>
    <xf numFmtId="1" fontId="0" fillId="0" borderId="0" xfId="0" applyNumberFormat="1" applyFill="1"/>
    <xf numFmtId="164" fontId="7" fillId="0" borderId="0" xfId="0" applyNumberFormat="1" applyFont="1" applyFill="1"/>
    <xf numFmtId="0" fontId="0" fillId="0" borderId="0" xfId="0" applyFill="1" applyAlignment="1">
      <alignment horizontal="right"/>
    </xf>
    <xf numFmtId="0" fontId="0" fillId="0" borderId="9" xfId="0" applyFont="1" applyFill="1" applyBorder="1" applyAlignment="1"/>
    <xf numFmtId="0" fontId="0" fillId="21" borderId="9" xfId="0" applyFont="1" applyFill="1" applyBorder="1" applyAlignment="1"/>
    <xf numFmtId="0" fontId="0" fillId="0" borderId="0" xfId="0" applyAlignment="1"/>
    <xf numFmtId="0" fontId="0" fillId="0" borderId="0" xfId="0" applyFill="1"/>
    <xf numFmtId="0" fontId="0" fillId="0" borderId="0" xfId="0" applyFill="1" applyAlignment="1"/>
    <xf numFmtId="0" fontId="0" fillId="0" borderId="9" xfId="0" applyFont="1" applyFill="1" applyBorder="1"/>
    <xf numFmtId="0" fontId="0" fillId="0" borderId="9" xfId="0" applyFont="1" applyBorder="1"/>
    <xf numFmtId="0" fontId="0" fillId="0" borderId="9" xfId="0" applyBorder="1"/>
    <xf numFmtId="2" fontId="0" fillId="0" borderId="0" xfId="0" applyNumberFormat="1" applyFill="1"/>
    <xf numFmtId="0" fontId="0" fillId="0" borderId="9" xfId="0" applyFont="1" applyBorder="1" applyAlignment="1"/>
    <xf numFmtId="0" fontId="0" fillId="0" borderId="0" xfId="0" applyFill="1" applyBorder="1" applyAlignment="1">
      <alignment horizontal="right"/>
    </xf>
    <xf numFmtId="0" fontId="0" fillId="0" borderId="0" xfId="0" applyFill="1" applyBorder="1"/>
    <xf numFmtId="0" fontId="0" fillId="0" borderId="0" xfId="0" applyFont="1" applyFill="1" applyBorder="1"/>
    <xf numFmtId="0" fontId="0" fillId="35" borderId="9" xfId="0" applyFont="1" applyFill="1" applyBorder="1" applyAlignment="1"/>
    <xf numFmtId="0" fontId="0" fillId="35" borderId="9" xfId="0" applyFont="1" applyFill="1" applyBorder="1" applyAlignment="1">
      <alignment horizontal="right"/>
    </xf>
    <xf numFmtId="10" fontId="0" fillId="35" borderId="9" xfId="0" applyNumberFormat="1" applyFont="1" applyFill="1" applyBorder="1" applyAlignment="1"/>
    <xf numFmtId="0" fontId="0" fillId="35" borderId="9" xfId="0" applyFont="1" applyFill="1" applyBorder="1"/>
    <xf numFmtId="0" fontId="0" fillId="0" borderId="0" xfId="0" applyFont="1" applyFill="1" applyAlignment="1"/>
    <xf numFmtId="0" fontId="0" fillId="0" borderId="7" xfId="0" applyFill="1" applyBorder="1"/>
    <xf numFmtId="0" fontId="0" fillId="0" borderId="0" xfId="0" applyFill="1" applyBorder="1" applyAlignment="1"/>
    <xf numFmtId="0" fontId="0" fillId="0" borderId="15" xfId="0" applyFill="1" applyBorder="1" applyAlignment="1"/>
    <xf numFmtId="0" fontId="0" fillId="0" borderId="0" xfId="0" applyNumberFormat="1" applyFill="1" applyBorder="1" applyAlignment="1">
      <alignment horizontal="right"/>
    </xf>
    <xf numFmtId="0" fontId="7" fillId="0" borderId="0" xfId="0" applyFont="1" applyFill="1" applyAlignment="1">
      <alignment wrapText="1"/>
    </xf>
    <xf numFmtId="0" fontId="0" fillId="0" borderId="0" xfId="0" applyFont="1" applyFill="1" applyBorder="1"/>
    <xf numFmtId="0" fontId="0" fillId="0" borderId="9" xfId="0" applyFont="1" applyFill="1" applyBorder="1" applyAlignment="1"/>
    <xf numFmtId="0" fontId="0" fillId="0" borderId="9" xfId="0" applyFill="1" applyBorder="1" applyAlignment="1"/>
    <xf numFmtId="0" fontId="0" fillId="0" borderId="9" xfId="0" applyFont="1" applyFill="1" applyBorder="1" applyAlignment="1">
      <alignment horizontal="right"/>
    </xf>
    <xf numFmtId="0" fontId="0" fillId="0" borderId="9" xfId="0" applyFont="1" applyFill="1" applyBorder="1"/>
    <xf numFmtId="0" fontId="0" fillId="0" borderId="9" xfId="0" applyFont="1" applyBorder="1"/>
    <xf numFmtId="0" fontId="0" fillId="21" borderId="9" xfId="0" applyFont="1" applyFill="1" applyBorder="1"/>
    <xf numFmtId="0" fontId="0" fillId="40" borderId="9" xfId="0" applyFont="1" applyFill="1" applyBorder="1"/>
    <xf numFmtId="0" fontId="0" fillId="15" borderId="9" xfId="0" applyFont="1" applyFill="1" applyBorder="1"/>
    <xf numFmtId="0" fontId="0" fillId="35" borderId="12" xfId="0" applyFont="1" applyFill="1" applyBorder="1" applyAlignment="1">
      <alignment vertical="top" wrapText="1"/>
    </xf>
    <xf numFmtId="0" fontId="0" fillId="0" borderId="0" xfId="0"/>
    <xf numFmtId="0" fontId="0" fillId="0" borderId="9" xfId="0" applyFill="1" applyBorder="1"/>
    <xf numFmtId="0" fontId="0" fillId="0" borderId="9" xfId="0" applyFill="1" applyBorder="1" applyAlignment="1"/>
    <xf numFmtId="0" fontId="0" fillId="0" borderId="9" xfId="0" applyFont="1" applyFill="1" applyBorder="1"/>
    <xf numFmtId="0" fontId="5" fillId="0" borderId="9" xfId="0" applyFont="1" applyFill="1" applyBorder="1" applyAlignment="1" applyProtection="1">
      <alignment horizontal="left"/>
      <protection locked="0"/>
    </xf>
    <xf numFmtId="0" fontId="0" fillId="0" borderId="0" xfId="0" applyFill="1"/>
    <xf numFmtId="0" fontId="7" fillId="0" borderId="9" xfId="0" applyFont="1" applyFill="1" applyBorder="1"/>
    <xf numFmtId="0" fontId="0" fillId="15" borderId="0" xfId="0" applyFill="1"/>
    <xf numFmtId="0" fontId="0" fillId="0" borderId="0" xfId="0" applyProtection="1">
      <protection hidden="1"/>
    </xf>
    <xf numFmtId="0" fontId="0" fillId="12" borderId="9" xfId="0" applyFill="1" applyBorder="1" applyProtection="1">
      <protection locked="0"/>
    </xf>
    <xf numFmtId="0" fontId="0" fillId="0" borderId="0" xfId="0" applyFill="1" applyBorder="1" applyProtection="1">
      <protection locked="0"/>
    </xf>
    <xf numFmtId="0" fontId="5" fillId="0" borderId="0" xfId="2" applyProtection="1">
      <protection hidden="1"/>
    </xf>
    <xf numFmtId="0" fontId="12" fillId="0" borderId="9" xfId="2" applyFont="1" applyFill="1" applyBorder="1" applyProtection="1"/>
    <xf numFmtId="0" fontId="7" fillId="12" borderId="9" xfId="0" applyFont="1" applyFill="1" applyBorder="1" applyProtection="1">
      <protection locked="0"/>
    </xf>
    <xf numFmtId="164" fontId="7" fillId="0" borderId="0" xfId="0" applyNumberFormat="1" applyFont="1" applyFill="1"/>
    <xf numFmtId="0" fontId="0" fillId="0" borderId="0" xfId="0" applyFill="1" applyBorder="1" applyAlignment="1">
      <alignment horizontal="right"/>
    </xf>
    <xf numFmtId="0" fontId="0" fillId="0" borderId="0" xfId="0" applyFont="1" applyFill="1"/>
    <xf numFmtId="0" fontId="0" fillId="0" borderId="9" xfId="0" applyBorder="1"/>
    <xf numFmtId="0" fontId="0" fillId="0" borderId="9" xfId="0" applyFill="1" applyBorder="1"/>
    <xf numFmtId="0" fontId="0" fillId="0" borderId="9" xfId="0" applyFill="1" applyBorder="1" applyAlignment="1">
      <alignment horizontal="right"/>
    </xf>
    <xf numFmtId="165" fontId="0" fillId="0" borderId="9" xfId="0" applyNumberFormat="1" applyFill="1" applyBorder="1"/>
    <xf numFmtId="165" fontId="0" fillId="0" borderId="9" xfId="0" applyNumberFormat="1" applyFill="1" applyBorder="1" applyAlignment="1">
      <alignment horizontal="right"/>
    </xf>
    <xf numFmtId="0" fontId="0" fillId="0" borderId="0" xfId="0" applyFill="1" applyBorder="1"/>
    <xf numFmtId="0" fontId="0" fillId="0" borderId="9" xfId="0" applyFont="1" applyFill="1" applyBorder="1"/>
    <xf numFmtId="0" fontId="0" fillId="0" borderId="9" xfId="0" applyFill="1" applyBorder="1" applyAlignment="1">
      <alignment horizontal="center"/>
    </xf>
    <xf numFmtId="0" fontId="0" fillId="0" borderId="0" xfId="0" applyFont="1" applyFill="1" applyBorder="1"/>
    <xf numFmtId="0" fontId="17" fillId="44" borderId="0" xfId="0" applyFont="1" applyFill="1" applyBorder="1" applyAlignment="1">
      <alignment horizontal="center"/>
    </xf>
    <xf numFmtId="0" fontId="17" fillId="0" borderId="0" xfId="0" applyFont="1" applyFill="1" applyBorder="1" applyAlignment="1">
      <alignment horizontal="center"/>
    </xf>
    <xf numFmtId="0" fontId="0" fillId="0" borderId="15" xfId="0" applyFont="1" applyFill="1" applyBorder="1"/>
    <xf numFmtId="165" fontId="0" fillId="21" borderId="9" xfId="0" applyNumberFormat="1" applyFill="1" applyBorder="1"/>
    <xf numFmtId="165" fontId="0" fillId="21" borderId="9" xfId="0" applyNumberFormat="1" applyFill="1" applyBorder="1" applyAlignment="1">
      <alignment horizontal="right"/>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13" xfId="0" applyFont="1" applyFill="1" applyBorder="1" applyAlignment="1">
      <alignment horizontal="center" vertical="center"/>
    </xf>
    <xf numFmtId="0" fontId="1" fillId="26" borderId="10" xfId="0" applyFont="1" applyFill="1" applyBorder="1" applyAlignment="1">
      <alignment horizontal="center" vertical="center"/>
    </xf>
    <xf numFmtId="0" fontId="1" fillId="26" borderId="11" xfId="0" applyFont="1" applyFill="1" applyBorder="1" applyAlignment="1">
      <alignment horizontal="center" vertical="center"/>
    </xf>
    <xf numFmtId="0" fontId="1" fillId="26" borderId="13" xfId="0" applyFont="1" applyFill="1" applyBorder="1" applyAlignment="1">
      <alignment horizontal="center" vertical="center"/>
    </xf>
    <xf numFmtId="0" fontId="1" fillId="29" borderId="14" xfId="0" applyFont="1" applyFill="1" applyBorder="1" applyAlignment="1">
      <alignment horizontal="center" vertical="center"/>
    </xf>
    <xf numFmtId="0" fontId="1" fillId="29" borderId="9" xfId="0" applyFont="1" applyFill="1" applyBorder="1" applyAlignment="1">
      <alignment horizontal="center" vertical="center"/>
    </xf>
    <xf numFmtId="0" fontId="1" fillId="29" borderId="10" xfId="0" applyFont="1" applyFill="1" applyBorder="1" applyAlignment="1">
      <alignment horizontal="center" vertical="center"/>
    </xf>
    <xf numFmtId="0" fontId="1" fillId="29" borderId="11" xfId="0" applyFont="1" applyFill="1" applyBorder="1" applyAlignment="1">
      <alignment horizontal="center" vertical="center"/>
    </xf>
    <xf numFmtId="0" fontId="1" fillId="29" borderId="13" xfId="0" applyFont="1" applyFill="1" applyBorder="1" applyAlignment="1">
      <alignment horizontal="center" vertical="center"/>
    </xf>
    <xf numFmtId="0" fontId="1" fillId="31" borderId="8" xfId="0" applyFont="1" applyFill="1" applyBorder="1" applyAlignment="1">
      <alignment horizontal="center" vertical="center" wrapText="1"/>
    </xf>
    <xf numFmtId="0" fontId="1" fillId="31" borderId="6" xfId="0" applyFont="1" applyFill="1" applyBorder="1" applyAlignment="1">
      <alignment horizontal="center" vertical="center" wrapText="1"/>
    </xf>
    <xf numFmtId="0" fontId="1" fillId="31" borderId="1" xfId="0" applyFont="1" applyFill="1" applyBorder="1" applyAlignment="1">
      <alignment horizontal="center" vertical="center"/>
    </xf>
    <xf numFmtId="0" fontId="1" fillId="31" borderId="3" xfId="0" applyFont="1" applyFill="1" applyBorder="1" applyAlignment="1">
      <alignment horizontal="center" vertical="center"/>
    </xf>
    <xf numFmtId="0" fontId="1" fillId="31" borderId="4" xfId="0" applyFont="1" applyFill="1" applyBorder="1" applyAlignment="1">
      <alignment horizontal="center" vertical="center"/>
    </xf>
    <xf numFmtId="0" fontId="1" fillId="31" borderId="6" xfId="0" applyFont="1" applyFill="1" applyBorder="1" applyAlignment="1">
      <alignment horizontal="center" vertical="center"/>
    </xf>
    <xf numFmtId="0" fontId="1" fillId="31" borderId="10" xfId="0" applyFont="1" applyFill="1" applyBorder="1" applyAlignment="1">
      <alignment horizontal="center" vertical="center"/>
    </xf>
    <xf numFmtId="0" fontId="1" fillId="31" borderId="11" xfId="0" applyFont="1" applyFill="1" applyBorder="1" applyAlignment="1">
      <alignment horizontal="center" vertical="center"/>
    </xf>
    <xf numFmtId="0" fontId="1" fillId="31" borderId="13" xfId="0" applyFont="1" applyFill="1" applyBorder="1" applyAlignment="1">
      <alignment horizontal="center" vertical="center"/>
    </xf>
    <xf numFmtId="0" fontId="4" fillId="22" borderId="10" xfId="0" applyFont="1" applyFill="1" applyBorder="1" applyAlignment="1">
      <alignment horizontal="left" vertical="center"/>
    </xf>
    <xf numFmtId="0" fontId="4" fillId="22" borderId="11" xfId="0" applyFont="1" applyFill="1" applyBorder="1" applyAlignment="1">
      <alignment horizontal="left" vertical="center"/>
    </xf>
    <xf numFmtId="0" fontId="4" fillId="25" borderId="10" xfId="0" applyFont="1" applyFill="1" applyBorder="1" applyAlignment="1">
      <alignment horizontal="left" vertical="center"/>
    </xf>
    <xf numFmtId="0" fontId="4" fillId="25" borderId="11" xfId="0" applyFont="1" applyFill="1" applyBorder="1" applyAlignment="1">
      <alignment horizontal="left" vertical="center"/>
    </xf>
    <xf numFmtId="0" fontId="4" fillId="28" borderId="10" xfId="0" applyFont="1" applyFill="1" applyBorder="1" applyAlignment="1">
      <alignment horizontal="left" vertical="center"/>
    </xf>
    <xf numFmtId="0" fontId="4" fillId="28" borderId="11" xfId="0" applyFont="1" applyFill="1" applyBorder="1" applyAlignment="1">
      <alignment horizontal="left" vertical="center"/>
    </xf>
    <xf numFmtId="0" fontId="4" fillId="30" borderId="10" xfId="0" applyFont="1" applyFill="1" applyBorder="1" applyAlignment="1">
      <alignment horizontal="left" vertical="center"/>
    </xf>
    <xf numFmtId="0" fontId="4" fillId="30" borderId="11" xfId="0" applyFont="1" applyFill="1" applyBorder="1" applyAlignment="1">
      <alignment horizontal="left" vertical="center"/>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1" fillId="23" borderId="8" xfId="0" applyFont="1" applyFill="1" applyBorder="1" applyAlignment="1">
      <alignment horizontal="center" vertical="center" wrapText="1"/>
    </xf>
    <xf numFmtId="0" fontId="1" fillId="23" borderId="6" xfId="0" applyFont="1" applyFill="1" applyBorder="1" applyAlignment="1">
      <alignment horizontal="center" vertical="center" wrapText="1"/>
    </xf>
    <xf numFmtId="0" fontId="1" fillId="23" borderId="1" xfId="0" applyFont="1" applyFill="1" applyBorder="1" applyAlignment="1">
      <alignment horizontal="center" vertical="center" wrapText="1"/>
    </xf>
    <xf numFmtId="0" fontId="1" fillId="23" borderId="3" xfId="0" applyFont="1" applyFill="1" applyBorder="1" applyAlignment="1">
      <alignment horizontal="center" vertical="center" wrapText="1"/>
    </xf>
    <xf numFmtId="0" fontId="1" fillId="23" borderId="4" xfId="0" applyFont="1" applyFill="1" applyBorder="1" applyAlignment="1">
      <alignment horizontal="center" vertical="center" wrapText="1"/>
    </xf>
    <xf numFmtId="0" fontId="1" fillId="23" borderId="14" xfId="0" applyFont="1" applyFill="1" applyBorder="1" applyAlignment="1">
      <alignment horizontal="center" vertical="center"/>
    </xf>
    <xf numFmtId="0" fontId="1" fillId="23" borderId="9" xfId="0" applyFont="1" applyFill="1" applyBorder="1" applyAlignment="1">
      <alignment horizontal="center" vertical="center"/>
    </xf>
    <xf numFmtId="0" fontId="1" fillId="23" borderId="10" xfId="0" applyFont="1" applyFill="1" applyBorder="1" applyAlignment="1">
      <alignment horizontal="center" vertical="center"/>
    </xf>
    <xf numFmtId="0" fontId="1" fillId="23" borderId="11" xfId="0" applyFont="1" applyFill="1" applyBorder="1" applyAlignment="1">
      <alignment horizontal="center" vertical="center"/>
    </xf>
    <xf numFmtId="0" fontId="1" fillId="23" borderId="7" xfId="0" applyFont="1" applyFill="1" applyBorder="1" applyAlignment="1">
      <alignment horizontal="center" vertical="center"/>
    </xf>
    <xf numFmtId="0" fontId="1" fillId="23" borderId="0" xfId="0" applyFont="1" applyFill="1" applyBorder="1" applyAlignment="1">
      <alignment horizontal="center" vertical="center"/>
    </xf>
    <xf numFmtId="0" fontId="1" fillId="23" borderId="8" xfId="0" applyFont="1" applyFill="1" applyBorder="1" applyAlignment="1">
      <alignment horizontal="center" vertical="center"/>
    </xf>
    <xf numFmtId="0" fontId="1" fillId="23" borderId="4" xfId="0" applyFont="1" applyFill="1" applyBorder="1" applyAlignment="1">
      <alignment horizontal="center" vertical="center"/>
    </xf>
    <xf numFmtId="0" fontId="1" fillId="23" borderId="5" xfId="0" applyFont="1" applyFill="1" applyBorder="1" applyAlignment="1">
      <alignment horizontal="center" vertical="center"/>
    </xf>
    <xf numFmtId="0" fontId="1" fillId="26" borderId="8" xfId="0" applyFont="1" applyFill="1" applyBorder="1" applyAlignment="1">
      <alignment horizontal="center" vertical="center"/>
    </xf>
    <xf numFmtId="0" fontId="1" fillId="26" borderId="6"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3" xfId="0" applyFont="1" applyFill="1" applyBorder="1" applyAlignment="1">
      <alignment horizontal="center" vertical="center"/>
    </xf>
    <xf numFmtId="0" fontId="1" fillId="26" borderId="4" xfId="0" applyFont="1" applyFill="1" applyBorder="1" applyAlignment="1">
      <alignment horizontal="center" vertical="center"/>
    </xf>
    <xf numFmtId="0" fontId="1" fillId="26" borderId="14" xfId="0" applyFont="1" applyFill="1" applyBorder="1" applyAlignment="1">
      <alignment horizontal="center" vertical="center"/>
    </xf>
    <xf numFmtId="0" fontId="1" fillId="26" borderId="9" xfId="0" applyFont="1" applyFill="1" applyBorder="1" applyAlignment="1">
      <alignment horizontal="center" vertical="center"/>
    </xf>
    <xf numFmtId="0" fontId="1" fillId="23" borderId="13" xfId="0" applyFont="1" applyFill="1" applyBorder="1" applyAlignment="1">
      <alignment horizontal="center" vertical="center"/>
    </xf>
    <xf numFmtId="0" fontId="4" fillId="37" borderId="1" xfId="0" applyFont="1" applyFill="1" applyBorder="1" applyAlignment="1">
      <alignment horizontal="left" vertical="top"/>
    </xf>
    <xf numFmtId="0" fontId="4" fillId="37" borderId="2" xfId="0" applyFont="1" applyFill="1" applyBorder="1" applyAlignment="1">
      <alignment horizontal="left" vertical="top"/>
    </xf>
    <xf numFmtId="0" fontId="4" fillId="37" borderId="3" xfId="0" applyFont="1" applyFill="1" applyBorder="1" applyAlignment="1">
      <alignment horizontal="left" vertical="top"/>
    </xf>
    <xf numFmtId="0" fontId="1" fillId="38" borderId="1" xfId="0" applyFont="1" applyFill="1" applyBorder="1" applyAlignment="1">
      <alignment horizontal="center" vertical="center" wrapText="1"/>
    </xf>
    <xf numFmtId="0" fontId="1" fillId="38" borderId="3" xfId="0" applyFont="1" applyFill="1" applyBorder="1" applyAlignment="1">
      <alignment horizontal="center" vertical="center" wrapText="1"/>
    </xf>
    <xf numFmtId="0" fontId="1" fillId="38" borderId="4" xfId="0" applyFont="1" applyFill="1" applyBorder="1" applyAlignment="1">
      <alignment horizontal="center" vertical="center" wrapText="1"/>
    </xf>
    <xf numFmtId="0" fontId="1" fillId="38" borderId="6" xfId="0" applyFont="1" applyFill="1" applyBorder="1" applyAlignment="1">
      <alignment horizontal="center" vertical="center" wrapText="1"/>
    </xf>
    <xf numFmtId="0" fontId="1" fillId="38" borderId="9" xfId="0" applyFont="1" applyFill="1" applyBorder="1" applyAlignment="1">
      <alignment horizontal="center" vertical="center" wrapText="1"/>
    </xf>
    <xf numFmtId="0" fontId="1" fillId="38" borderId="4" xfId="0" applyFont="1" applyFill="1" applyBorder="1" applyAlignment="1">
      <alignment horizontal="center" wrapText="1"/>
    </xf>
    <xf numFmtId="0" fontId="1" fillId="38" borderId="5" xfId="0" applyFont="1" applyFill="1" applyBorder="1" applyAlignment="1">
      <alignment horizontal="center" wrapText="1"/>
    </xf>
    <xf numFmtId="0" fontId="1" fillId="38" borderId="6" xfId="0" applyFont="1" applyFill="1" applyBorder="1" applyAlignment="1">
      <alignment horizontal="center" wrapText="1"/>
    </xf>
    <xf numFmtId="0" fontId="1" fillId="38" borderId="7" xfId="0" applyFont="1" applyFill="1" applyBorder="1" applyAlignment="1">
      <alignment horizontal="center" vertical="center" wrapText="1"/>
    </xf>
    <xf numFmtId="0" fontId="1" fillId="38" borderId="8" xfId="0" applyFont="1" applyFill="1" applyBorder="1" applyAlignment="1">
      <alignment horizontal="center" vertical="center" wrapText="1"/>
    </xf>
    <xf numFmtId="0" fontId="1" fillId="27" borderId="1" xfId="0" applyFont="1" applyFill="1" applyBorder="1" applyAlignment="1">
      <alignment horizontal="center" wrapText="1"/>
    </xf>
    <xf numFmtId="0" fontId="1" fillId="27" borderId="2" xfId="0" applyFont="1" applyFill="1" applyBorder="1" applyAlignment="1">
      <alignment horizontal="center" wrapText="1"/>
    </xf>
    <xf numFmtId="0" fontId="1" fillId="38" borderId="10" xfId="0" applyFont="1" applyFill="1" applyBorder="1" applyAlignment="1">
      <alignment horizontal="center" vertical="center" wrapText="1"/>
    </xf>
    <xf numFmtId="0" fontId="1" fillId="38" borderId="13" xfId="0" applyFont="1" applyFill="1" applyBorder="1" applyAlignment="1">
      <alignment horizontal="center" vertical="center" wrapText="1"/>
    </xf>
    <xf numFmtId="165" fontId="1" fillId="27" borderId="10" xfId="0" applyNumberFormat="1" applyFont="1" applyFill="1" applyBorder="1" applyAlignment="1">
      <alignment horizontal="center" wrapText="1"/>
    </xf>
    <xf numFmtId="165" fontId="1" fillId="27" borderId="11" xfId="0" applyNumberFormat="1" applyFont="1" applyFill="1" applyBorder="1" applyAlignment="1">
      <alignment horizontal="center" wrapText="1"/>
    </xf>
    <xf numFmtId="165" fontId="1" fillId="27" borderId="13" xfId="0" applyNumberFormat="1" applyFont="1" applyFill="1" applyBorder="1" applyAlignment="1">
      <alignment horizontal="center" wrapText="1"/>
    </xf>
    <xf numFmtId="0" fontId="1" fillId="27" borderId="3" xfId="0" applyFont="1" applyFill="1" applyBorder="1" applyAlignment="1">
      <alignment horizontal="center" wrapText="1"/>
    </xf>
    <xf numFmtId="0" fontId="4" fillId="31" borderId="1" xfId="0" applyFont="1" applyFill="1" applyBorder="1" applyAlignment="1">
      <alignment horizontal="left" vertical="top"/>
    </xf>
    <xf numFmtId="0" fontId="4" fillId="31" borderId="2" xfId="0" applyFont="1" applyFill="1" applyBorder="1" applyAlignment="1">
      <alignment horizontal="left" vertical="top"/>
    </xf>
    <xf numFmtId="0" fontId="4" fillId="31" borderId="3" xfId="0" applyFont="1" applyFill="1" applyBorder="1" applyAlignment="1">
      <alignment horizontal="left" vertical="top"/>
    </xf>
    <xf numFmtId="0" fontId="1" fillId="32" borderId="1"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9" xfId="0" applyFont="1" applyFill="1" applyBorder="1" applyAlignment="1">
      <alignment horizontal="center" vertical="center" wrapText="1"/>
    </xf>
    <xf numFmtId="0" fontId="1" fillId="32" borderId="4" xfId="0" applyFont="1" applyFill="1" applyBorder="1" applyAlignment="1">
      <alignment horizontal="center" wrapText="1"/>
    </xf>
    <xf numFmtId="0" fontId="1" fillId="32" borderId="5" xfId="0" applyFont="1" applyFill="1" applyBorder="1" applyAlignment="1">
      <alignment horizontal="center" wrapText="1"/>
    </xf>
    <xf numFmtId="0" fontId="1" fillId="32" borderId="6" xfId="0" applyFont="1" applyFill="1" applyBorder="1" applyAlignment="1">
      <alignment horizontal="center" wrapText="1"/>
    </xf>
    <xf numFmtId="0" fontId="1" fillId="33" borderId="1" xfId="0" applyFont="1" applyFill="1" applyBorder="1" applyAlignment="1">
      <alignment horizontal="center" wrapText="1"/>
    </xf>
    <xf numFmtId="0" fontId="1" fillId="33" borderId="2" xfId="0" applyFont="1" applyFill="1" applyBorder="1" applyAlignment="1">
      <alignment horizontal="center" wrapText="1"/>
    </xf>
    <xf numFmtId="0" fontId="1" fillId="32" borderId="10" xfId="0" applyFont="1" applyFill="1" applyBorder="1" applyAlignment="1">
      <alignment horizontal="center" vertical="center" wrapText="1"/>
    </xf>
    <xf numFmtId="0" fontId="1" fillId="32" borderId="13" xfId="0" applyFont="1" applyFill="1" applyBorder="1" applyAlignment="1">
      <alignment horizontal="center" vertical="center" wrapText="1"/>
    </xf>
    <xf numFmtId="165" fontId="1" fillId="33" borderId="10" xfId="0" applyNumberFormat="1" applyFont="1" applyFill="1" applyBorder="1" applyAlignment="1">
      <alignment horizontal="center" wrapText="1"/>
    </xf>
    <xf numFmtId="165" fontId="1" fillId="33" borderId="11" xfId="0" applyNumberFormat="1" applyFont="1" applyFill="1" applyBorder="1" applyAlignment="1">
      <alignment horizontal="center" wrapText="1"/>
    </xf>
    <xf numFmtId="165" fontId="1" fillId="33" borderId="13" xfId="0" applyNumberFormat="1" applyFont="1" applyFill="1" applyBorder="1" applyAlignment="1">
      <alignment horizontal="center" wrapText="1"/>
    </xf>
    <xf numFmtId="0" fontId="1" fillId="32" borderId="7"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4" fillId="17" borderId="1" xfId="0" applyFont="1" applyFill="1" applyBorder="1" applyAlignment="1">
      <alignment horizontal="center" vertical="top"/>
    </xf>
    <xf numFmtId="0" fontId="4" fillId="17" borderId="2" xfId="0" applyFont="1" applyFill="1" applyBorder="1" applyAlignment="1">
      <alignment horizontal="center" vertical="top"/>
    </xf>
    <xf numFmtId="0" fontId="1" fillId="19" borderId="9" xfId="0" applyFont="1" applyFill="1" applyBorder="1" applyAlignment="1">
      <alignment horizontal="center" vertical="center" wrapText="1"/>
    </xf>
    <xf numFmtId="0" fontId="4" fillId="20" borderId="1" xfId="0" applyFont="1" applyFill="1" applyBorder="1" applyAlignment="1">
      <alignment horizontal="left" vertical="top"/>
    </xf>
    <xf numFmtId="0" fontId="4" fillId="20" borderId="2" xfId="0" applyFont="1" applyFill="1" applyBorder="1" applyAlignment="1">
      <alignment horizontal="left" vertical="top"/>
    </xf>
    <xf numFmtId="0" fontId="4" fillId="20" borderId="3" xfId="0" applyFont="1" applyFill="1" applyBorder="1" applyAlignment="1">
      <alignment horizontal="left" vertical="top"/>
    </xf>
    <xf numFmtId="0" fontId="1" fillId="19" borderId="4" xfId="0" applyFont="1" applyFill="1" applyBorder="1" applyAlignment="1">
      <alignment horizontal="center" wrapText="1"/>
    </xf>
    <xf numFmtId="0" fontId="1" fillId="19" borderId="5" xfId="0" applyFont="1" applyFill="1" applyBorder="1" applyAlignment="1">
      <alignment horizontal="center" wrapText="1"/>
    </xf>
    <xf numFmtId="0" fontId="1" fillId="19" borderId="6" xfId="0" applyFont="1" applyFill="1" applyBorder="1" applyAlignment="1">
      <alignment horizontal="center" wrapText="1"/>
    </xf>
    <xf numFmtId="0" fontId="1" fillId="19"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165" fontId="1" fillId="5" borderId="10" xfId="0" applyNumberFormat="1" applyFont="1" applyFill="1" applyBorder="1" applyAlignment="1">
      <alignment horizontal="center" wrapText="1"/>
    </xf>
    <xf numFmtId="165" fontId="1" fillId="5" borderId="11" xfId="0" applyNumberFormat="1" applyFont="1" applyFill="1" applyBorder="1" applyAlignment="1">
      <alignment horizontal="center" wrapText="1"/>
    </xf>
    <xf numFmtId="165" fontId="1" fillId="5" borderId="10" xfId="0" applyNumberFormat="1" applyFont="1" applyFill="1" applyBorder="1" applyAlignment="1">
      <alignment horizontal="right" wrapText="1"/>
    </xf>
    <xf numFmtId="165" fontId="1" fillId="5" borderId="13" xfId="0" applyNumberFormat="1" applyFont="1" applyFill="1" applyBorder="1" applyAlignment="1">
      <alignment horizontal="right" wrapText="1"/>
    </xf>
    <xf numFmtId="165" fontId="1" fillId="5" borderId="11" xfId="0" applyNumberFormat="1" applyFont="1" applyFill="1" applyBorder="1" applyAlignment="1">
      <alignment horizontal="right" wrapText="1"/>
    </xf>
    <xf numFmtId="0" fontId="1" fillId="18" borderId="4" xfId="0" applyFont="1" applyFill="1" applyBorder="1" applyAlignment="1">
      <alignment horizontal="center" vertical="center"/>
    </xf>
    <xf numFmtId="0" fontId="1" fillId="18" borderId="5" xfId="0" applyFont="1" applyFill="1" applyBorder="1" applyAlignment="1">
      <alignment horizontal="center" vertical="center"/>
    </xf>
    <xf numFmtId="0" fontId="1" fillId="18" borderId="6" xfId="0" applyFont="1" applyFill="1" applyBorder="1" applyAlignment="1">
      <alignment horizontal="center" vertical="center"/>
    </xf>
    <xf numFmtId="0" fontId="1" fillId="18" borderId="7" xfId="0" applyFont="1" applyFill="1" applyBorder="1" applyAlignment="1">
      <alignment horizontal="center" vertical="center"/>
    </xf>
    <xf numFmtId="0" fontId="1" fillId="18" borderId="8"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13" xfId="0" applyFont="1" applyFill="1" applyBorder="1" applyAlignment="1">
      <alignment horizontal="center" vertical="center"/>
    </xf>
    <xf numFmtId="165" fontId="1" fillId="3" borderId="10" xfId="0" applyNumberFormat="1" applyFont="1" applyFill="1" applyBorder="1" applyAlignment="1">
      <alignment horizontal="right" vertical="center" wrapText="1"/>
    </xf>
    <xf numFmtId="165" fontId="1" fillId="3" borderId="11" xfId="0" applyNumberFormat="1" applyFont="1" applyFill="1" applyBorder="1" applyAlignment="1">
      <alignment horizontal="right" vertical="center" wrapText="1"/>
    </xf>
    <xf numFmtId="165" fontId="1" fillId="3" borderId="13" xfId="0" applyNumberFormat="1" applyFont="1" applyFill="1" applyBorder="1" applyAlignment="1">
      <alignment horizontal="right" vertical="center" wrapText="1"/>
    </xf>
    <xf numFmtId="0" fontId="1" fillId="5" borderId="1" xfId="0" applyFont="1" applyFill="1" applyBorder="1" applyAlignment="1">
      <alignment horizontal="center" wrapText="1"/>
    </xf>
    <xf numFmtId="0" fontId="1" fillId="5" borderId="2" xfId="0" applyFont="1" applyFill="1" applyBorder="1" applyAlignment="1">
      <alignment horizontal="center" wrapText="1"/>
    </xf>
    <xf numFmtId="165" fontId="1" fillId="8" borderId="10" xfId="0" applyNumberFormat="1" applyFont="1" applyFill="1" applyBorder="1" applyAlignment="1">
      <alignment horizontal="center" vertical="center"/>
    </xf>
    <xf numFmtId="165" fontId="1" fillId="8" borderId="11" xfId="0" applyNumberFormat="1" applyFont="1" applyFill="1" applyBorder="1" applyAlignment="1">
      <alignment horizontal="center" vertical="center"/>
    </xf>
    <xf numFmtId="165" fontId="1" fillId="8" borderId="10" xfId="0" applyNumberFormat="1" applyFont="1" applyFill="1" applyBorder="1" applyAlignment="1">
      <alignment horizontal="center" vertical="center" wrapText="1"/>
    </xf>
    <xf numFmtId="165" fontId="1" fillId="8" borderId="13" xfId="0" applyNumberFormat="1"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3"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2" xfId="0" applyFont="1" applyFill="1" applyBorder="1" applyAlignment="1">
      <alignment horizontal="center" vertical="center"/>
    </xf>
    <xf numFmtId="0" fontId="1" fillId="21" borderId="17" xfId="0" applyFont="1" applyFill="1" applyBorder="1" applyAlignment="1">
      <alignment horizontal="center" wrapText="1"/>
    </xf>
    <xf numFmtId="0" fontId="1" fillId="21" borderId="19" xfId="0" applyFont="1" applyFill="1" applyBorder="1" applyAlignment="1">
      <alignment horizontal="center" wrapText="1"/>
    </xf>
    <xf numFmtId="0" fontId="1" fillId="21" borderId="21" xfId="0" applyFont="1" applyFill="1" applyBorder="1" applyAlignment="1">
      <alignment horizontal="center" wrapText="1"/>
    </xf>
    <xf numFmtId="0" fontId="1" fillId="9" borderId="14" xfId="0" applyFont="1" applyFill="1" applyBorder="1" applyAlignment="1">
      <alignment horizontal="center" vertical="center"/>
    </xf>
    <xf numFmtId="0" fontId="1" fillId="9" borderId="9" xfId="0" applyFont="1" applyFill="1" applyBorder="1" applyAlignment="1">
      <alignment horizontal="center" vertical="center"/>
    </xf>
    <xf numFmtId="0" fontId="1" fillId="33" borderId="3" xfId="0" applyFont="1" applyFill="1" applyBorder="1" applyAlignment="1">
      <alignment horizontal="center" wrapText="1"/>
    </xf>
    <xf numFmtId="0" fontId="1" fillId="5" borderId="3" xfId="0" applyFont="1" applyFill="1" applyBorder="1" applyAlignment="1">
      <alignment horizontal="center" wrapText="1"/>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16" borderId="1" xfId="0" applyFont="1" applyFill="1" applyBorder="1" applyAlignment="1">
      <alignment horizontal="center" vertical="top"/>
    </xf>
    <xf numFmtId="0" fontId="4" fillId="16" borderId="2" xfId="0" applyFont="1" applyFill="1" applyBorder="1" applyAlignment="1">
      <alignment horizontal="center" vertical="top"/>
    </xf>
    <xf numFmtId="0" fontId="4" fillId="16" borderId="3" xfId="0" applyFont="1" applyFill="1" applyBorder="1" applyAlignment="1">
      <alignment horizontal="center" vertical="top"/>
    </xf>
    <xf numFmtId="0" fontId="4" fillId="42" borderId="10" xfId="0" applyFont="1" applyFill="1" applyBorder="1" applyAlignment="1">
      <alignment horizontal="left" vertical="center"/>
    </xf>
    <xf numFmtId="0" fontId="4" fillId="42" borderId="11" xfId="0" applyFont="1" applyFill="1" applyBorder="1" applyAlignment="1">
      <alignment horizontal="left" vertical="center"/>
    </xf>
    <xf numFmtId="0" fontId="1" fillId="13" borderId="14"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xf numFmtId="0" fontId="1" fillId="13" borderId="13" xfId="0" applyFont="1" applyFill="1" applyBorder="1" applyAlignment="1">
      <alignment horizontal="center" vertical="center"/>
    </xf>
    <xf numFmtId="0" fontId="1" fillId="4" borderId="9" xfId="0" applyFont="1" applyFill="1" applyBorder="1" applyAlignment="1">
      <alignment horizontal="right" vertical="center"/>
    </xf>
    <xf numFmtId="0" fontId="1" fillId="4" borderId="7"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8" borderId="3"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18" borderId="9" xfId="0" applyFont="1" applyFill="1" applyBorder="1" applyAlignment="1">
      <alignment horizontal="center" vertical="center"/>
    </xf>
    <xf numFmtId="0" fontId="1" fillId="31" borderId="14" xfId="0" applyFont="1" applyFill="1" applyBorder="1" applyAlignment="1">
      <alignment horizontal="center" vertical="center"/>
    </xf>
    <xf numFmtId="0" fontId="1" fillId="31" borderId="9" xfId="0" applyFont="1" applyFill="1" applyBorder="1" applyAlignment="1">
      <alignment horizontal="center" vertical="center"/>
    </xf>
    <xf numFmtId="0" fontId="4" fillId="16"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1" fillId="37" borderId="3" xfId="0" applyFont="1" applyFill="1" applyBorder="1" applyAlignment="1">
      <alignment horizontal="center" vertical="center"/>
    </xf>
    <xf numFmtId="0" fontId="1" fillId="37" borderId="8" xfId="0" applyFont="1" applyFill="1" applyBorder="1" applyAlignment="1">
      <alignment horizontal="center" vertical="center"/>
    </xf>
    <xf numFmtId="0" fontId="1" fillId="37" borderId="6" xfId="0" applyFont="1" applyFill="1" applyBorder="1" applyAlignment="1">
      <alignment horizontal="center" vertical="center"/>
    </xf>
    <xf numFmtId="0" fontId="0" fillId="0" borderId="0" xfId="0" applyFill="1" applyBorder="1" applyAlignment="1">
      <alignment horizontal="center" wrapText="1"/>
    </xf>
    <xf numFmtId="0" fontId="0" fillId="0" borderId="0" xfId="0" applyAlignment="1">
      <alignment horizontal="center" wrapText="1"/>
    </xf>
    <xf numFmtId="0" fontId="0" fillId="0" borderId="0" xfId="0" applyFill="1" applyAlignment="1">
      <alignment vertical="top" wrapText="1"/>
    </xf>
  </cellXfs>
  <cellStyles count="9">
    <cellStyle name="20% - Accent1" xfId="4" builtinId="30"/>
    <cellStyle name="20% - Accent2" xfId="5" builtinId="34"/>
    <cellStyle name="20% - Accent3" xfId="6" builtinId="38"/>
    <cellStyle name="20% - Accent4" xfId="7" builtinId="42"/>
    <cellStyle name="20% - Accent5" xfId="8" builtinId="46"/>
    <cellStyle name="Bad" xfId="3" builtinId="27"/>
    <cellStyle name="Hyperlink" xfId="1" builtinId="8"/>
    <cellStyle name="Normal" xfId="0" builtinId="0"/>
    <cellStyle name="Normal 4" xfId="2"/>
  </cellStyles>
  <dxfs count="317">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FF33CC"/>
      <color rgb="FFFF3300"/>
      <color rgb="FFAB539E"/>
      <color rgb="FF00FF00"/>
      <color rgb="FFEBFA58"/>
      <color rgb="FFFF99FF"/>
      <color rgb="FFF9D2CF"/>
      <color rgb="FFE95C51"/>
      <color rgb="FFEBD5E8"/>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eymour/AppData/Local/Microsoft/Windows/Temporary%20Internet%20Files/Content.IE5/6N1L5REX/Copy%20of%20Depression%20NMA%20Extraction%20form%20010716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epression\Extraction%20sheets%20amalgamated%20into%20main%20db\Copy%20of%20Copy%20of%20Copy%20of%20Depression%20NMA%20Extraction%20form%20030816%20ONWARDS_S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chelwheeler/Library/Containers/com.apple.mail/Data/Library/Mail%20Downloads/3F4EBADB-46AD-4200-A521-DED57FFEBF24/Depression%20NMA%20Extraction%20form_Cochrane%20edited_CConl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seymour/AppData/Local/Microsoft/Windows/Temporary%20Internet%20Files/Content.IE5/P0775YJ0/Depression%20NMA%20Extraction%20form_Cochrane_1708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HRIST~1/AppData/Local/Temp/Depression%2520NMA%2520Extraction%2520form_Cochrane%2520edited_CConl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Marshall.COUCEU/AppData/Local/Microsoft/Windows/INetCache/Content.Outlook/EDMXJ0MQ/Copy%2520of%2520Depression%2520NMA%2520Extraction%2520form%2520290616_Cochrane%2520RW.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chelwheeler/Documents/Work/Cochrane%20Response/Depression%20NMA%20Extraction%20form_Cochrane_170816%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Marshall.COUCEU/AppData/Local/Microsoft/Windows/INetCache/Content.Outlook/EDMXJ0MQ/Copy%2520of%2520Depression%2520NMA%2520Extraction%2520form%2520270616_Cochrane%2520R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Depression\NMA\Copy%20of%20Depression%20NMA%20Extraction%20form%20for%20Bishal%20unlinked%20251016%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HRIST~1/AppData/Local/Temp/Depression%2520NMA%2520Extraction%2520form_Cochrane_C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epression\Copy%20of%20Depression%20NMA%20Extraction%20form%20010716_MASTER-Bianca%20(core35's%20conflicted%20copy%202016-07-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Depression\NMA\Extraction%20sheets%20amalgamated%20into%20main%20db\Copy%20of%20Depression%20NMA%20Extraction%20form%20for%20Bishal%20unlink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Marshall.COUCEU/Dropbox%2520(Cochrane)/Freelancers/Christine%2520Clar%2520-%2520depression/Christine%2520Copy%2520of%2520Depression%2520NMA%2520Extraction%2520form%2520020816_Cochra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symington/Desktop/Depression%20Data%20Extraction_serv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ILL studies"/>
      <sheetName val="Excluded studies"/>
      <sheetName val="Changes made"/>
      <sheetName val="Sheet5"/>
      <sheetName val="Scrapbook"/>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ies already extracted"/>
      <sheetName val="Study Characteristics"/>
      <sheetName val="Interventions"/>
      <sheetName val="Endpoint Outcomes"/>
      <sheetName val="Follow up outcomes"/>
      <sheetName val="Severity"/>
      <sheetName val="Values"/>
      <sheetName val="Queries"/>
      <sheetName val="Changes made"/>
      <sheetName val="Excluded studies"/>
      <sheetName val="Scrapbook"/>
      <sheetName val="Cross check"/>
    </sheetNames>
    <sheetDataSet>
      <sheetData sheetId="0" refreshError="1"/>
      <sheetData sheetId="1" refreshError="1"/>
      <sheetData sheetId="2" refreshError="1"/>
      <sheetData sheetId="3" refreshError="1"/>
      <sheetData sheetId="4" refreshError="1"/>
      <sheetData sheetId="5" refreshError="1"/>
      <sheetData sheetId="6">
        <row r="280">
          <cell r="G280" t="e">
            <v>#N/A</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es already extracted"/>
      <sheetName val="Study Characteristics"/>
      <sheetName val="Interventions"/>
      <sheetName val="Endpoint outcomes"/>
      <sheetName val="Follow up outcomes"/>
      <sheetName val="Severity"/>
      <sheetName val="Values"/>
      <sheetName val="Excluded studies"/>
      <sheetName val="Changes made"/>
      <sheetName val="Scrapboo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Severity"/>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ll)"/>
      <sheetName val="Outcomes - 3+ Groups (all)"/>
      <sheetName val="Scrapbook"/>
      <sheetName val="valu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7"/>
  <sheetViews>
    <sheetView tabSelected="1" zoomScaleNormal="100" workbookViewId="0">
      <pane xSplit="1" topLeftCell="C1" activePane="topRight" state="frozen"/>
      <selection pane="topRight" activeCell="L362" sqref="L362"/>
    </sheetView>
  </sheetViews>
  <sheetFormatPr defaultRowHeight="15"/>
  <cols>
    <col min="1" max="1" width="27.42578125" style="227" customWidth="1"/>
    <col min="2" max="3" width="16" style="227" customWidth="1"/>
    <col min="4" max="4" width="27.42578125" style="227" customWidth="1"/>
    <col min="5" max="5" width="13" style="227" customWidth="1"/>
    <col min="6" max="6" width="9" style="227" customWidth="1"/>
    <col min="7" max="7" width="39.140625" style="227" bestFit="1" customWidth="1"/>
    <col min="8" max="8" width="36" style="227" customWidth="1"/>
    <col min="9" max="9" width="27.85546875" style="227" customWidth="1"/>
    <col min="10" max="11" width="23.42578125" style="227" customWidth="1"/>
    <col min="12" max="16384" width="9.140625" style="227"/>
  </cols>
  <sheetData>
    <row r="1" spans="1:29">
      <c r="A1" s="503" t="s">
        <v>0</v>
      </c>
      <c r="B1" s="503" t="s">
        <v>9631</v>
      </c>
      <c r="C1" s="503" t="s">
        <v>9962</v>
      </c>
      <c r="D1" s="503" t="s">
        <v>4873</v>
      </c>
      <c r="E1" s="503" t="s">
        <v>4874</v>
      </c>
      <c r="F1" s="503" t="s">
        <v>4875</v>
      </c>
      <c r="G1" s="504" t="s">
        <v>4876</v>
      </c>
      <c r="H1" s="505" t="s">
        <v>4877</v>
      </c>
      <c r="I1" s="506" t="s">
        <v>4878</v>
      </c>
      <c r="J1" s="507" t="s">
        <v>4879</v>
      </c>
      <c r="K1" s="508" t="s">
        <v>4880</v>
      </c>
      <c r="L1" s="509" t="s">
        <v>4881</v>
      </c>
      <c r="M1" s="510"/>
      <c r="N1" s="510"/>
      <c r="O1" s="510"/>
      <c r="P1" s="510"/>
      <c r="Q1" s="510"/>
      <c r="R1" s="510"/>
    </row>
    <row r="2" spans="1:29" s="788" customFormat="1" ht="15" customHeight="1">
      <c r="A2" s="788" t="s">
        <v>9750</v>
      </c>
      <c r="B2" s="788" t="s">
        <v>9616</v>
      </c>
      <c r="C2" s="788" t="s">
        <v>9964</v>
      </c>
      <c r="F2" s="788" t="s">
        <v>9465</v>
      </c>
      <c r="G2" s="788" t="s">
        <v>10740</v>
      </c>
      <c r="H2" s="788" t="s">
        <v>2374</v>
      </c>
      <c r="L2" s="788" t="s">
        <v>9751</v>
      </c>
    </row>
    <row r="3" spans="1:29" ht="15" customHeight="1">
      <c r="A3" s="226" t="s">
        <v>636</v>
      </c>
      <c r="B3" s="226"/>
      <c r="C3" s="581"/>
      <c r="F3" s="227" t="s">
        <v>3596</v>
      </c>
      <c r="G3" s="581" t="s">
        <v>9609</v>
      </c>
      <c r="H3" s="227" t="s">
        <v>624</v>
      </c>
      <c r="L3" s="227" t="s">
        <v>4885</v>
      </c>
    </row>
    <row r="4" spans="1:29" ht="15" customHeight="1">
      <c r="A4" s="227" t="s">
        <v>1484</v>
      </c>
      <c r="D4" s="227" t="s">
        <v>1484</v>
      </c>
      <c r="F4" s="227" t="s">
        <v>4886</v>
      </c>
      <c r="G4" s="227" t="s">
        <v>335</v>
      </c>
      <c r="H4" s="227" t="s">
        <v>410</v>
      </c>
      <c r="L4" s="226" t="s">
        <v>1487</v>
      </c>
    </row>
    <row r="5" spans="1:29" ht="15" customHeight="1">
      <c r="A5" s="226" t="s">
        <v>2953</v>
      </c>
      <c r="B5" s="226"/>
      <c r="C5" s="581"/>
      <c r="E5" s="227" t="s">
        <v>4887</v>
      </c>
      <c r="F5" s="227" t="s">
        <v>4888</v>
      </c>
      <c r="G5" s="227" t="s">
        <v>406</v>
      </c>
      <c r="H5" s="227" t="s">
        <v>3011</v>
      </c>
      <c r="L5" s="226" t="s">
        <v>4889</v>
      </c>
    </row>
    <row r="6" spans="1:29" ht="15" customHeight="1">
      <c r="A6" s="581" t="s">
        <v>721</v>
      </c>
      <c r="B6" s="581"/>
      <c r="C6" s="581"/>
      <c r="D6" s="227" t="s">
        <v>4890</v>
      </c>
      <c r="F6" s="227" t="s">
        <v>3596</v>
      </c>
      <c r="G6" s="581" t="s">
        <v>2380</v>
      </c>
      <c r="H6" s="227" t="s">
        <v>2269</v>
      </c>
      <c r="L6" s="227" t="s">
        <v>10026</v>
      </c>
    </row>
    <row r="7" spans="1:29" s="226" customFormat="1" ht="15" customHeight="1">
      <c r="A7" s="226" t="s">
        <v>320</v>
      </c>
      <c r="C7" s="581"/>
      <c r="D7" s="226" t="s">
        <v>4891</v>
      </c>
      <c r="E7" s="226" t="s">
        <v>4892</v>
      </c>
      <c r="F7" s="227" t="s">
        <v>4893</v>
      </c>
      <c r="G7" s="227" t="s">
        <v>335</v>
      </c>
      <c r="H7" s="226" t="s">
        <v>3011</v>
      </c>
      <c r="I7" s="227"/>
      <c r="J7" s="227"/>
      <c r="K7" s="227"/>
      <c r="L7" s="98" t="s">
        <v>4894</v>
      </c>
      <c r="M7" s="227"/>
      <c r="N7" s="227"/>
      <c r="O7" s="227"/>
      <c r="P7" s="227"/>
      <c r="Q7" s="227"/>
      <c r="R7" s="227"/>
      <c r="S7" s="227"/>
      <c r="T7" s="227"/>
      <c r="U7" s="227"/>
      <c r="V7" s="227"/>
      <c r="W7" s="227"/>
      <c r="X7" s="227"/>
      <c r="Y7" s="227"/>
      <c r="Z7" s="227"/>
      <c r="AA7" s="227"/>
      <c r="AB7" s="227"/>
      <c r="AC7" s="227"/>
    </row>
    <row r="8" spans="1:29" ht="15" customHeight="1">
      <c r="A8" s="227" t="s">
        <v>2734</v>
      </c>
      <c r="E8" s="227" t="s">
        <v>4895</v>
      </c>
      <c r="F8" s="227" t="s">
        <v>9468</v>
      </c>
      <c r="G8" s="581" t="s">
        <v>9610</v>
      </c>
      <c r="H8" s="581" t="s">
        <v>3762</v>
      </c>
      <c r="I8" s="581" t="s">
        <v>3425</v>
      </c>
      <c r="L8" s="227" t="s">
        <v>2743</v>
      </c>
    </row>
    <row r="9" spans="1:29" s="226" customFormat="1" ht="15" customHeight="1">
      <c r="A9" s="226" t="s">
        <v>3423</v>
      </c>
      <c r="C9" s="581"/>
      <c r="E9" s="226" t="s">
        <v>4896</v>
      </c>
      <c r="F9" s="226" t="s">
        <v>9469</v>
      </c>
      <c r="G9" s="226" t="s">
        <v>2904</v>
      </c>
      <c r="H9" s="226" t="s">
        <v>3425</v>
      </c>
      <c r="L9" s="226" t="s">
        <v>4897</v>
      </c>
      <c r="S9" s="227"/>
      <c r="T9" s="227"/>
      <c r="U9" s="227"/>
      <c r="V9" s="227"/>
      <c r="W9" s="227"/>
      <c r="X9" s="227"/>
      <c r="Y9" s="227"/>
      <c r="Z9" s="227"/>
      <c r="AA9" s="227"/>
      <c r="AB9" s="227"/>
      <c r="AC9" s="227"/>
    </row>
    <row r="10" spans="1:29" s="788" customFormat="1" ht="15" customHeight="1">
      <c r="A10" s="788" t="s">
        <v>9785</v>
      </c>
      <c r="B10" s="788" t="s">
        <v>9616</v>
      </c>
      <c r="C10" s="788" t="s">
        <v>9964</v>
      </c>
      <c r="D10" s="788" t="s">
        <v>455</v>
      </c>
      <c r="E10" s="788" t="s">
        <v>9787</v>
      </c>
      <c r="F10" s="788" t="s">
        <v>9783</v>
      </c>
      <c r="G10" s="788" t="s">
        <v>2902</v>
      </c>
      <c r="H10" s="788" t="s">
        <v>2374</v>
      </c>
      <c r="L10" s="788" t="s">
        <v>9786</v>
      </c>
    </row>
    <row r="11" spans="1:29" ht="15" customHeight="1">
      <c r="A11" s="227" t="s">
        <v>3764</v>
      </c>
      <c r="D11" s="227" t="s">
        <v>4901</v>
      </c>
      <c r="E11" s="227" t="s">
        <v>4899</v>
      </c>
      <c r="F11" s="227" t="s">
        <v>4900</v>
      </c>
      <c r="G11" s="227" t="s">
        <v>406</v>
      </c>
      <c r="H11" s="226" t="s">
        <v>3011</v>
      </c>
      <c r="L11" s="227" t="s">
        <v>4902</v>
      </c>
    </row>
    <row r="12" spans="1:29" ht="15" customHeight="1">
      <c r="A12" s="226" t="s">
        <v>3775</v>
      </c>
      <c r="B12" s="226"/>
      <c r="C12" s="581"/>
      <c r="D12" s="226" t="s">
        <v>4903</v>
      </c>
      <c r="E12" s="226" t="s">
        <v>4904</v>
      </c>
      <c r="F12" s="227" t="s">
        <v>938</v>
      </c>
      <c r="G12" s="226" t="s">
        <v>406</v>
      </c>
      <c r="H12" s="226" t="s">
        <v>360</v>
      </c>
      <c r="L12" s="98" t="s">
        <v>2893</v>
      </c>
    </row>
    <row r="13" spans="1:29" s="226" customFormat="1" ht="15" customHeight="1">
      <c r="A13" s="226" t="s">
        <v>2393</v>
      </c>
      <c r="C13" s="581"/>
      <c r="E13" s="226" t="s">
        <v>4905</v>
      </c>
      <c r="F13" s="226" t="s">
        <v>1629</v>
      </c>
      <c r="G13" s="226" t="s">
        <v>2388</v>
      </c>
      <c r="H13" s="226" t="s">
        <v>3011</v>
      </c>
      <c r="I13" s="226" t="s">
        <v>3425</v>
      </c>
      <c r="L13" s="226" t="s">
        <v>2408</v>
      </c>
      <c r="S13" s="227"/>
      <c r="T13" s="227"/>
      <c r="U13" s="227"/>
      <c r="V13" s="227"/>
      <c r="W13" s="227"/>
      <c r="X13" s="227"/>
      <c r="Y13" s="227"/>
      <c r="Z13" s="227"/>
      <c r="AA13" s="227"/>
      <c r="AB13" s="227"/>
      <c r="AC13" s="227"/>
    </row>
    <row r="14" spans="1:29" ht="15" customHeight="1">
      <c r="A14" s="227" t="s">
        <v>3765</v>
      </c>
      <c r="D14" s="227" t="s">
        <v>4906</v>
      </c>
      <c r="F14" s="227" t="s">
        <v>4900</v>
      </c>
      <c r="G14" s="227" t="s">
        <v>360</v>
      </c>
      <c r="H14" s="226" t="s">
        <v>3011</v>
      </c>
      <c r="L14" s="227" t="s">
        <v>4907</v>
      </c>
      <c r="S14" s="226"/>
      <c r="T14" s="226"/>
      <c r="U14" s="226"/>
      <c r="V14" s="226"/>
      <c r="W14" s="226"/>
      <c r="X14" s="226"/>
      <c r="Y14" s="226"/>
      <c r="Z14" s="226"/>
      <c r="AA14" s="226"/>
      <c r="AB14" s="226"/>
      <c r="AC14" s="226"/>
    </row>
    <row r="15" spans="1:29" s="226" customFormat="1" ht="15" customHeight="1">
      <c r="A15" s="227" t="s">
        <v>10753</v>
      </c>
      <c r="B15" s="227"/>
      <c r="C15" s="227"/>
      <c r="D15" s="227" t="s">
        <v>4178</v>
      </c>
      <c r="E15" s="227"/>
      <c r="F15" s="227" t="s">
        <v>4882</v>
      </c>
      <c r="G15" s="227" t="s">
        <v>4175</v>
      </c>
      <c r="H15" s="226" t="s">
        <v>335</v>
      </c>
      <c r="I15" s="227" t="s">
        <v>4177</v>
      </c>
      <c r="J15" s="227"/>
      <c r="K15" s="227"/>
      <c r="L15" s="227" t="s">
        <v>4179</v>
      </c>
      <c r="M15" s="227"/>
      <c r="N15" s="227"/>
      <c r="O15" s="227"/>
      <c r="P15" s="227"/>
      <c r="Q15" s="227"/>
      <c r="R15" s="227"/>
      <c r="S15" s="227"/>
      <c r="T15" s="227"/>
      <c r="U15" s="227"/>
      <c r="V15" s="227"/>
      <c r="W15" s="227"/>
      <c r="X15" s="227"/>
      <c r="Y15" s="227"/>
      <c r="Z15" s="227"/>
      <c r="AA15" s="227"/>
      <c r="AB15" s="227"/>
      <c r="AC15" s="227"/>
    </row>
    <row r="16" spans="1:29" s="226" customFormat="1" ht="15" customHeight="1">
      <c r="A16" s="227" t="s">
        <v>641</v>
      </c>
      <c r="B16" s="227"/>
      <c r="C16" s="227"/>
      <c r="D16" s="227"/>
      <c r="E16" s="227" t="s">
        <v>4908</v>
      </c>
      <c r="F16" s="227" t="s">
        <v>3596</v>
      </c>
      <c r="G16" s="227" t="s">
        <v>2904</v>
      </c>
      <c r="H16" s="227" t="s">
        <v>2269</v>
      </c>
      <c r="I16" s="227"/>
      <c r="J16" s="227"/>
      <c r="K16" s="227"/>
      <c r="L16" s="227" t="s">
        <v>4909</v>
      </c>
      <c r="M16" s="227"/>
      <c r="N16" s="227"/>
      <c r="O16" s="227"/>
      <c r="P16" s="227"/>
      <c r="Q16" s="227"/>
      <c r="R16" s="227"/>
      <c r="S16" s="227"/>
      <c r="T16" s="227"/>
      <c r="U16" s="227"/>
      <c r="V16" s="227"/>
      <c r="W16" s="227"/>
      <c r="X16" s="227"/>
      <c r="Y16" s="227"/>
      <c r="Z16" s="227"/>
      <c r="AA16" s="227"/>
      <c r="AB16" s="227"/>
      <c r="AC16" s="227"/>
    </row>
    <row r="17" spans="1:29" s="226" customFormat="1" ht="15" customHeight="1">
      <c r="A17" s="227" t="s">
        <v>774</v>
      </c>
      <c r="B17" s="227"/>
      <c r="C17" s="227"/>
      <c r="D17" s="227" t="s">
        <v>4910</v>
      </c>
      <c r="E17" s="227" t="s">
        <v>4911</v>
      </c>
      <c r="F17" s="227" t="s">
        <v>4900</v>
      </c>
      <c r="G17" s="227" t="s">
        <v>335</v>
      </c>
      <c r="H17" s="227" t="s">
        <v>360</v>
      </c>
      <c r="I17" s="227" t="s">
        <v>3011</v>
      </c>
      <c r="J17" s="227"/>
      <c r="K17" s="227"/>
      <c r="L17" s="227" t="s">
        <v>4912</v>
      </c>
      <c r="M17" s="223" t="s">
        <v>897</v>
      </c>
      <c r="N17" s="227"/>
      <c r="O17" s="227"/>
      <c r="P17" s="227"/>
      <c r="Q17" s="227"/>
      <c r="R17" s="227"/>
      <c r="S17" s="227"/>
      <c r="T17" s="227"/>
      <c r="U17" s="227"/>
      <c r="V17" s="227"/>
      <c r="W17" s="227"/>
      <c r="X17" s="227"/>
      <c r="Y17" s="227"/>
      <c r="Z17" s="227"/>
      <c r="AA17" s="227"/>
      <c r="AB17" s="227"/>
      <c r="AC17" s="227"/>
    </row>
    <row r="18" spans="1:29" s="226" customFormat="1" ht="15" customHeight="1">
      <c r="A18" s="226" t="s">
        <v>483</v>
      </c>
      <c r="C18" s="581"/>
      <c r="D18" s="226" t="s">
        <v>4913</v>
      </c>
      <c r="F18" s="226" t="s">
        <v>938</v>
      </c>
      <c r="G18" s="226" t="s">
        <v>406</v>
      </c>
      <c r="H18" s="226" t="s">
        <v>335</v>
      </c>
      <c r="L18" s="227" t="s">
        <v>484</v>
      </c>
      <c r="M18" s="227"/>
      <c r="N18" s="227"/>
      <c r="O18" s="227"/>
      <c r="P18" s="227"/>
      <c r="Q18" s="227"/>
      <c r="R18" s="227"/>
      <c r="S18" s="227"/>
      <c r="T18" s="227"/>
      <c r="U18" s="227"/>
      <c r="V18" s="227"/>
      <c r="W18" s="227"/>
      <c r="X18" s="227"/>
      <c r="Y18" s="227"/>
      <c r="Z18" s="227"/>
      <c r="AA18" s="227"/>
      <c r="AB18" s="227"/>
      <c r="AC18" s="227"/>
    </row>
    <row r="19" spans="1:29" s="226" customFormat="1" ht="15" customHeight="1">
      <c r="A19" s="226" t="s">
        <v>3692</v>
      </c>
      <c r="C19" s="581"/>
      <c r="F19" s="227" t="s">
        <v>3575</v>
      </c>
      <c r="G19" s="226" t="s">
        <v>2904</v>
      </c>
      <c r="H19" s="226" t="s">
        <v>3694</v>
      </c>
      <c r="L19" s="226" t="s">
        <v>4914</v>
      </c>
      <c r="S19" s="227"/>
      <c r="T19" s="227"/>
      <c r="U19" s="227"/>
      <c r="V19" s="227"/>
      <c r="W19" s="227"/>
      <c r="X19" s="227"/>
      <c r="Y19" s="227"/>
      <c r="Z19" s="227"/>
      <c r="AA19" s="227"/>
      <c r="AB19" s="227"/>
      <c r="AC19" s="227"/>
    </row>
    <row r="20" spans="1:29" ht="15" customHeight="1">
      <c r="A20" s="226" t="s">
        <v>3445</v>
      </c>
      <c r="B20" s="226"/>
      <c r="C20" s="581"/>
      <c r="D20" s="226"/>
      <c r="E20" s="226" t="s">
        <v>4915</v>
      </c>
      <c r="F20" s="226" t="s">
        <v>3596</v>
      </c>
      <c r="G20" s="226" t="s">
        <v>3425</v>
      </c>
      <c r="H20" s="226" t="s">
        <v>3463</v>
      </c>
      <c r="I20" s="226"/>
      <c r="J20" s="226"/>
      <c r="K20" s="226"/>
      <c r="L20" s="226" t="s">
        <v>4916</v>
      </c>
      <c r="M20" s="226"/>
      <c r="N20" s="226"/>
      <c r="O20" s="226"/>
      <c r="P20" s="226"/>
      <c r="Q20" s="226"/>
      <c r="R20" s="226"/>
      <c r="S20" s="226"/>
      <c r="T20" s="226"/>
      <c r="U20" s="226"/>
      <c r="V20" s="226"/>
      <c r="W20" s="226"/>
      <c r="X20" s="226"/>
      <c r="Y20" s="226"/>
      <c r="Z20" s="226"/>
      <c r="AA20" s="226"/>
      <c r="AB20" s="226"/>
      <c r="AC20" s="226"/>
    </row>
    <row r="21" spans="1:29" ht="15" customHeight="1">
      <c r="A21" s="226" t="s">
        <v>3571</v>
      </c>
      <c r="B21" s="226"/>
      <c r="C21" s="581"/>
      <c r="D21" s="226"/>
      <c r="E21" s="226"/>
      <c r="F21" s="226" t="s">
        <v>3572</v>
      </c>
      <c r="G21" s="226" t="s">
        <v>2382</v>
      </c>
      <c r="H21" s="226" t="s">
        <v>624</v>
      </c>
      <c r="I21" s="226"/>
      <c r="J21" s="226"/>
      <c r="K21" s="226"/>
      <c r="L21" s="226" t="s">
        <v>3573</v>
      </c>
      <c r="M21" s="226"/>
      <c r="N21" s="226"/>
      <c r="O21" s="226"/>
      <c r="P21" s="226"/>
      <c r="Q21" s="226"/>
      <c r="R21" s="226"/>
      <c r="S21" s="226"/>
      <c r="T21" s="226"/>
      <c r="U21" s="226"/>
      <c r="V21" s="226"/>
      <c r="W21" s="226"/>
      <c r="X21" s="226"/>
      <c r="Y21" s="226"/>
      <c r="Z21" s="226"/>
      <c r="AA21" s="226"/>
      <c r="AB21" s="226"/>
      <c r="AC21" s="226"/>
    </row>
    <row r="22" spans="1:29" ht="15" customHeight="1">
      <c r="A22" s="227" t="s">
        <v>1769</v>
      </c>
      <c r="F22" s="226" t="s">
        <v>1629</v>
      </c>
      <c r="G22" s="226" t="s">
        <v>2372</v>
      </c>
      <c r="H22" s="226" t="s">
        <v>2380</v>
      </c>
      <c r="I22" s="226" t="s">
        <v>2269</v>
      </c>
      <c r="L22" s="227" t="s">
        <v>4917</v>
      </c>
      <c r="S22" s="226"/>
      <c r="T22" s="226"/>
      <c r="U22" s="226"/>
      <c r="V22" s="226"/>
      <c r="W22" s="226"/>
      <c r="X22" s="226"/>
      <c r="Y22" s="226"/>
      <c r="Z22" s="226"/>
      <c r="AA22" s="226"/>
      <c r="AB22" s="226"/>
      <c r="AC22" s="226"/>
    </row>
    <row r="23" spans="1:29" ht="15" customHeight="1">
      <c r="A23" s="226" t="s">
        <v>1594</v>
      </c>
      <c r="B23" s="226"/>
      <c r="C23" s="581"/>
      <c r="D23" s="226" t="s">
        <v>4918</v>
      </c>
      <c r="E23" s="226" t="s">
        <v>4919</v>
      </c>
      <c r="F23" s="227" t="s">
        <v>938</v>
      </c>
      <c r="G23" s="226" t="s">
        <v>406</v>
      </c>
      <c r="H23" s="226" t="s">
        <v>384</v>
      </c>
      <c r="L23" s="98" t="s">
        <v>1595</v>
      </c>
    </row>
    <row r="24" spans="1:29" s="226" customFormat="1" ht="15" customHeight="1">
      <c r="A24" s="227" t="s">
        <v>982</v>
      </c>
      <c r="B24" s="227"/>
      <c r="C24" s="227"/>
      <c r="D24" s="227"/>
      <c r="E24" s="227"/>
      <c r="F24" s="227" t="s">
        <v>3596</v>
      </c>
      <c r="G24" s="227" t="s">
        <v>2926</v>
      </c>
      <c r="H24" s="226" t="s">
        <v>2928</v>
      </c>
      <c r="I24" s="226" t="s">
        <v>652</v>
      </c>
      <c r="J24" s="227"/>
      <c r="K24" s="227"/>
      <c r="L24" s="227" t="s">
        <v>4920</v>
      </c>
      <c r="M24" s="227"/>
      <c r="N24" s="227"/>
      <c r="O24" s="227"/>
      <c r="P24" s="227"/>
      <c r="Q24" s="227"/>
      <c r="R24" s="227"/>
      <c r="S24" s="227"/>
      <c r="T24" s="227"/>
      <c r="U24" s="227"/>
      <c r="V24" s="227"/>
      <c r="W24" s="227"/>
      <c r="X24" s="227"/>
      <c r="Y24" s="227"/>
      <c r="Z24" s="227"/>
      <c r="AA24" s="227"/>
      <c r="AB24" s="227"/>
      <c r="AC24" s="227"/>
    </row>
    <row r="25" spans="1:29" ht="15" customHeight="1">
      <c r="A25" s="226" t="s">
        <v>582</v>
      </c>
      <c r="B25" s="226"/>
      <c r="C25" s="581"/>
      <c r="D25" s="227" t="s">
        <v>455</v>
      </c>
      <c r="E25" s="226" t="s">
        <v>4921</v>
      </c>
      <c r="F25" s="226" t="s">
        <v>1629</v>
      </c>
      <c r="G25" s="226" t="s">
        <v>360</v>
      </c>
      <c r="H25" s="226" t="s">
        <v>384</v>
      </c>
      <c r="I25" s="226"/>
      <c r="J25" s="226"/>
      <c r="K25" s="226"/>
      <c r="L25" s="226" t="s">
        <v>4922</v>
      </c>
      <c r="M25" s="226"/>
    </row>
    <row r="26" spans="1:29" ht="15" customHeight="1">
      <c r="A26" s="226" t="s">
        <v>3668</v>
      </c>
      <c r="B26" s="226"/>
      <c r="C26" s="581"/>
      <c r="D26" s="226" t="s">
        <v>4923</v>
      </c>
      <c r="E26" s="226" t="s">
        <v>4924</v>
      </c>
      <c r="F26" s="227" t="s">
        <v>938</v>
      </c>
      <c r="G26" s="226" t="s">
        <v>2902</v>
      </c>
      <c r="H26" s="226" t="s">
        <v>3745</v>
      </c>
      <c r="I26" s="226" t="s">
        <v>3754</v>
      </c>
      <c r="J26" s="226"/>
      <c r="K26" s="226"/>
      <c r="L26" s="226" t="s">
        <v>4925</v>
      </c>
      <c r="M26" s="226"/>
      <c r="N26" s="226"/>
      <c r="O26" s="226"/>
      <c r="P26" s="226"/>
      <c r="Q26" s="226"/>
      <c r="R26" s="226"/>
    </row>
    <row r="27" spans="1:29" ht="15" customHeight="1">
      <c r="A27" s="226" t="s">
        <v>3464</v>
      </c>
      <c r="B27" s="226"/>
      <c r="C27" s="581"/>
      <c r="D27" s="226"/>
      <c r="E27" s="226" t="s">
        <v>4926</v>
      </c>
      <c r="F27" s="226" t="s">
        <v>3596</v>
      </c>
      <c r="G27" s="226" t="s">
        <v>3425</v>
      </c>
      <c r="H27" s="226" t="s">
        <v>3425</v>
      </c>
      <c r="I27" s="226" t="s">
        <v>2904</v>
      </c>
      <c r="L27" s="226" t="s">
        <v>4927</v>
      </c>
      <c r="M27" s="226"/>
      <c r="N27" s="226"/>
      <c r="O27" s="226"/>
      <c r="P27" s="226"/>
      <c r="Q27" s="226"/>
      <c r="R27" s="226"/>
      <c r="S27" s="226"/>
      <c r="T27" s="226"/>
      <c r="U27" s="226"/>
      <c r="V27" s="226"/>
      <c r="W27" s="226"/>
      <c r="X27" s="226"/>
      <c r="Y27" s="226"/>
      <c r="Z27" s="226"/>
      <c r="AA27" s="226"/>
      <c r="AB27" s="226"/>
      <c r="AC27" s="226"/>
    </row>
    <row r="28" spans="1:29" s="581" customFormat="1" ht="15" customHeight="1">
      <c r="A28" s="581" t="s">
        <v>9471</v>
      </c>
      <c r="B28" s="581" t="s">
        <v>9616</v>
      </c>
      <c r="C28" s="581" t="s">
        <v>9970</v>
      </c>
      <c r="F28" s="581" t="s">
        <v>9465</v>
      </c>
      <c r="G28" s="581" t="s">
        <v>9472</v>
      </c>
      <c r="H28" s="581" t="s">
        <v>2392</v>
      </c>
      <c r="L28" s="581" t="s">
        <v>9473</v>
      </c>
    </row>
    <row r="29" spans="1:29" ht="15" customHeight="1">
      <c r="A29" s="226" t="s">
        <v>1255</v>
      </c>
      <c r="B29" s="226"/>
      <c r="C29" s="581"/>
      <c r="D29" s="226" t="s">
        <v>4928</v>
      </c>
      <c r="E29" s="226"/>
      <c r="F29" s="227" t="s">
        <v>3596</v>
      </c>
      <c r="G29" s="226" t="s">
        <v>2382</v>
      </c>
      <c r="H29" s="226" t="s">
        <v>3012</v>
      </c>
      <c r="I29" s="226" t="s">
        <v>3756</v>
      </c>
      <c r="J29" s="226" t="s">
        <v>3425</v>
      </c>
      <c r="K29" s="226"/>
      <c r="L29" s="226" t="s">
        <v>4929</v>
      </c>
      <c r="M29" s="226"/>
      <c r="N29" s="226"/>
      <c r="O29" s="226"/>
      <c r="P29" s="226"/>
      <c r="Q29" s="226"/>
      <c r="R29" s="226"/>
      <c r="S29" s="226"/>
      <c r="T29" s="226"/>
      <c r="U29" s="226"/>
      <c r="V29" s="226"/>
      <c r="W29" s="226"/>
      <c r="X29" s="226"/>
      <c r="Y29" s="226"/>
      <c r="Z29" s="226"/>
      <c r="AA29" s="226"/>
      <c r="AB29" s="226"/>
      <c r="AC29" s="226"/>
    </row>
    <row r="30" spans="1:29" ht="15" customHeight="1">
      <c r="A30" s="227" t="s">
        <v>839</v>
      </c>
      <c r="D30" s="227" t="s">
        <v>455</v>
      </c>
      <c r="F30" s="227" t="s">
        <v>4930</v>
      </c>
      <c r="G30" s="227" t="s">
        <v>722</v>
      </c>
      <c r="H30" s="227" t="s">
        <v>384</v>
      </c>
      <c r="I30" s="227" t="s">
        <v>2916</v>
      </c>
      <c r="L30" s="227" t="s">
        <v>4931</v>
      </c>
      <c r="S30" s="226"/>
      <c r="T30" s="226"/>
      <c r="U30" s="226"/>
      <c r="V30" s="226"/>
      <c r="W30" s="226"/>
      <c r="X30" s="226"/>
      <c r="Y30" s="226"/>
      <c r="Z30" s="226"/>
      <c r="AA30" s="226"/>
      <c r="AB30" s="226"/>
      <c r="AC30" s="226"/>
    </row>
    <row r="31" spans="1:29" ht="14.25" customHeight="1">
      <c r="A31" s="227" t="s">
        <v>616</v>
      </c>
      <c r="D31" s="227" t="s">
        <v>455</v>
      </c>
      <c r="E31" s="227" t="s">
        <v>4932</v>
      </c>
      <c r="F31" s="227" t="s">
        <v>4930</v>
      </c>
      <c r="G31" s="227" t="s">
        <v>722</v>
      </c>
      <c r="H31" s="227" t="s">
        <v>722</v>
      </c>
      <c r="I31" s="227" t="s">
        <v>384</v>
      </c>
      <c r="L31" s="227" t="s">
        <v>4933</v>
      </c>
    </row>
    <row r="32" spans="1:29" ht="15" customHeight="1">
      <c r="A32" s="227" t="s">
        <v>658</v>
      </c>
      <c r="E32" s="227" t="s">
        <v>4934</v>
      </c>
      <c r="F32" s="227" t="s">
        <v>3596</v>
      </c>
      <c r="G32" s="227" t="s">
        <v>2904</v>
      </c>
      <c r="H32" s="226" t="s">
        <v>2382</v>
      </c>
      <c r="L32" s="227" t="s">
        <v>4935</v>
      </c>
    </row>
    <row r="33" spans="1:29" ht="15" customHeight="1">
      <c r="A33" s="226" t="s">
        <v>1781</v>
      </c>
      <c r="B33" s="226"/>
      <c r="C33" s="581"/>
      <c r="D33" s="226"/>
      <c r="E33" s="226"/>
      <c r="F33" s="226" t="s">
        <v>1629</v>
      </c>
      <c r="G33" s="226" t="s">
        <v>2927</v>
      </c>
      <c r="H33" s="226" t="s">
        <v>2269</v>
      </c>
      <c r="I33" s="226"/>
      <c r="J33" s="226"/>
      <c r="K33" s="226"/>
      <c r="L33" s="226" t="s">
        <v>1794</v>
      </c>
      <c r="M33" s="226"/>
      <c r="N33" s="226"/>
      <c r="O33" s="226"/>
      <c r="P33" s="226"/>
      <c r="Q33" s="226"/>
      <c r="R33" s="226"/>
    </row>
    <row r="34" spans="1:29" s="226" customFormat="1" ht="15" customHeight="1">
      <c r="A34" s="227" t="s">
        <v>1795</v>
      </c>
      <c r="B34" s="227"/>
      <c r="C34" s="227"/>
      <c r="D34" s="227"/>
      <c r="E34" s="227"/>
      <c r="F34" s="226" t="s">
        <v>1629</v>
      </c>
      <c r="G34" s="226" t="s">
        <v>2369</v>
      </c>
      <c r="H34" s="226" t="s">
        <v>2269</v>
      </c>
      <c r="I34" s="227"/>
      <c r="J34" s="227"/>
      <c r="K34" s="227"/>
      <c r="L34" s="227" t="s">
        <v>1808</v>
      </c>
      <c r="M34" s="227"/>
    </row>
    <row r="35" spans="1:29" ht="15" customHeight="1">
      <c r="A35" s="227" t="s">
        <v>1493</v>
      </c>
      <c r="D35" s="227" t="s">
        <v>4936</v>
      </c>
      <c r="F35" s="227" t="s">
        <v>4886</v>
      </c>
      <c r="G35" s="227" t="s">
        <v>403</v>
      </c>
      <c r="H35" s="226" t="s">
        <v>3011</v>
      </c>
      <c r="L35" s="227" t="s">
        <v>1498</v>
      </c>
      <c r="S35" s="226"/>
      <c r="T35" s="226"/>
      <c r="U35" s="226"/>
      <c r="V35" s="226"/>
      <c r="W35" s="226"/>
      <c r="X35" s="226"/>
      <c r="Y35" s="226"/>
      <c r="Z35" s="226"/>
      <c r="AA35" s="226"/>
      <c r="AB35" s="226"/>
      <c r="AC35" s="226"/>
    </row>
    <row r="36" spans="1:29" ht="15" customHeight="1">
      <c r="A36" s="226" t="s">
        <v>775</v>
      </c>
      <c r="B36" s="226"/>
      <c r="C36" s="581"/>
      <c r="D36" s="226" t="s">
        <v>4938</v>
      </c>
      <c r="E36" s="226" t="s">
        <v>4939</v>
      </c>
      <c r="F36" s="226" t="s">
        <v>4900</v>
      </c>
      <c r="G36" s="226" t="s">
        <v>360</v>
      </c>
      <c r="H36" s="226" t="s">
        <v>3011</v>
      </c>
      <c r="I36" s="226"/>
      <c r="J36" s="226"/>
      <c r="K36" s="226"/>
      <c r="L36" s="226" t="s">
        <v>4940</v>
      </c>
      <c r="M36" s="226"/>
      <c r="N36" s="226"/>
      <c r="O36" s="226"/>
      <c r="P36" s="226"/>
      <c r="Q36" s="226"/>
      <c r="R36" s="226"/>
      <c r="S36" s="226"/>
      <c r="T36" s="226"/>
      <c r="U36" s="226"/>
      <c r="V36" s="226"/>
      <c r="W36" s="226"/>
      <c r="X36" s="226"/>
      <c r="Y36" s="226"/>
      <c r="Z36" s="226"/>
      <c r="AA36" s="226"/>
      <c r="AB36" s="226"/>
      <c r="AC36" s="226"/>
    </row>
    <row r="37" spans="1:29" ht="15" customHeight="1">
      <c r="A37" s="226" t="s">
        <v>2692</v>
      </c>
      <c r="B37" s="226"/>
      <c r="C37" s="581"/>
      <c r="D37" s="226" t="s">
        <v>4943</v>
      </c>
      <c r="E37" s="226"/>
      <c r="F37" s="226" t="s">
        <v>4944</v>
      </c>
      <c r="G37" s="226" t="s">
        <v>406</v>
      </c>
      <c r="H37" s="226" t="s">
        <v>410</v>
      </c>
      <c r="I37" s="226" t="s">
        <v>3011</v>
      </c>
      <c r="J37" s="226"/>
      <c r="K37" s="226"/>
      <c r="L37" s="226" t="s">
        <v>2693</v>
      </c>
      <c r="M37" s="226"/>
      <c r="N37" s="98"/>
      <c r="O37" s="98"/>
      <c r="P37" s="226"/>
      <c r="Q37" s="226"/>
      <c r="R37" s="226"/>
      <c r="S37" s="226"/>
      <c r="T37" s="226"/>
      <c r="U37" s="226"/>
      <c r="V37" s="226"/>
      <c r="W37" s="226"/>
      <c r="X37" s="226"/>
      <c r="Y37" s="226"/>
      <c r="Z37" s="226"/>
      <c r="AA37" s="226"/>
      <c r="AB37" s="226"/>
      <c r="AC37" s="226"/>
    </row>
    <row r="38" spans="1:29" s="226" customFormat="1" ht="15" customHeight="1">
      <c r="A38" s="227" t="s">
        <v>841</v>
      </c>
      <c r="B38" s="227"/>
      <c r="C38" s="227"/>
      <c r="D38" s="227" t="s">
        <v>455</v>
      </c>
      <c r="E38" s="227"/>
      <c r="F38" s="227" t="s">
        <v>4930</v>
      </c>
      <c r="G38" s="227" t="s">
        <v>722</v>
      </c>
      <c r="H38" s="227" t="s">
        <v>384</v>
      </c>
      <c r="I38" s="227" t="s">
        <v>2269</v>
      </c>
      <c r="L38" s="226" t="s">
        <v>4945</v>
      </c>
      <c r="M38" s="227"/>
      <c r="N38" s="227"/>
      <c r="O38" s="227"/>
      <c r="P38" s="227"/>
      <c r="Q38" s="227"/>
      <c r="R38" s="227"/>
    </row>
    <row r="39" spans="1:29" s="226" customFormat="1" ht="15" customHeight="1">
      <c r="A39" s="226" t="s">
        <v>1006</v>
      </c>
      <c r="C39" s="581"/>
      <c r="F39" s="226" t="s">
        <v>3596</v>
      </c>
      <c r="G39" s="227" t="s">
        <v>2378</v>
      </c>
      <c r="H39" s="227" t="s">
        <v>2379</v>
      </c>
      <c r="I39" s="227" t="s">
        <v>2390</v>
      </c>
      <c r="J39" s="226" t="s">
        <v>2269</v>
      </c>
      <c r="L39" s="226" t="s">
        <v>4946</v>
      </c>
      <c r="N39" s="227"/>
      <c r="O39" s="227"/>
      <c r="P39" s="227"/>
      <c r="Q39" s="227"/>
      <c r="R39" s="227"/>
      <c r="S39" s="227"/>
      <c r="T39" s="227"/>
      <c r="U39" s="227"/>
      <c r="V39" s="227"/>
      <c r="W39" s="227"/>
      <c r="X39" s="227"/>
      <c r="Y39" s="227"/>
      <c r="Z39" s="227"/>
      <c r="AA39" s="227"/>
      <c r="AB39" s="227"/>
      <c r="AC39" s="227"/>
    </row>
    <row r="40" spans="1:29" s="226" customFormat="1" ht="15" customHeight="1">
      <c r="A40" s="227" t="s">
        <v>1039</v>
      </c>
      <c r="B40" s="227"/>
      <c r="C40" s="227"/>
      <c r="D40" s="227"/>
      <c r="E40" s="227"/>
      <c r="F40" s="227" t="s">
        <v>3596</v>
      </c>
      <c r="G40" s="226" t="s">
        <v>2371</v>
      </c>
      <c r="H40" s="226" t="s">
        <v>2269</v>
      </c>
      <c r="I40" s="227"/>
      <c r="J40" s="227"/>
      <c r="K40" s="227"/>
      <c r="L40" s="494" t="s">
        <v>1055</v>
      </c>
      <c r="M40" s="227"/>
      <c r="N40" s="227"/>
      <c r="O40" s="227"/>
      <c r="P40" s="227"/>
      <c r="Q40" s="227"/>
      <c r="R40" s="227"/>
      <c r="S40" s="227"/>
      <c r="T40" s="227"/>
      <c r="U40" s="227"/>
      <c r="V40" s="227"/>
      <c r="W40" s="227"/>
      <c r="X40" s="227"/>
      <c r="Y40" s="227"/>
      <c r="Z40" s="227"/>
      <c r="AA40" s="227"/>
      <c r="AB40" s="227"/>
      <c r="AC40" s="227"/>
    </row>
    <row r="41" spans="1:29" ht="15" customHeight="1">
      <c r="A41" s="227" t="s">
        <v>2427</v>
      </c>
      <c r="D41" s="226" t="s">
        <v>455</v>
      </c>
      <c r="F41" s="226" t="s">
        <v>9470</v>
      </c>
      <c r="G41" s="494" t="s">
        <v>2380</v>
      </c>
      <c r="H41" s="227" t="s">
        <v>2389</v>
      </c>
      <c r="L41" s="360" t="s">
        <v>4947</v>
      </c>
    </row>
    <row r="42" spans="1:29" ht="15" customHeight="1">
      <c r="A42" s="226" t="s">
        <v>760</v>
      </c>
      <c r="B42" s="226"/>
      <c r="C42" s="581"/>
      <c r="D42" s="226" t="s">
        <v>4948</v>
      </c>
      <c r="E42" s="226" t="s">
        <v>4949</v>
      </c>
      <c r="F42" s="227" t="s">
        <v>4893</v>
      </c>
      <c r="G42" s="227" t="s">
        <v>403</v>
      </c>
      <c r="H42" s="227" t="s">
        <v>403</v>
      </c>
      <c r="I42" s="226" t="s">
        <v>398</v>
      </c>
      <c r="L42" s="226" t="s">
        <v>9760</v>
      </c>
      <c r="N42" s="360"/>
      <c r="O42" s="360"/>
    </row>
    <row r="43" spans="1:29" s="226" customFormat="1" ht="15" customHeight="1">
      <c r="A43" s="226" t="s">
        <v>3599</v>
      </c>
      <c r="C43" s="581"/>
      <c r="F43" s="226" t="s">
        <v>3596</v>
      </c>
      <c r="G43" s="226" t="s">
        <v>9947</v>
      </c>
      <c r="H43" s="226" t="s">
        <v>3745</v>
      </c>
      <c r="L43" s="226" t="s">
        <v>3600</v>
      </c>
    </row>
    <row r="44" spans="1:29" ht="15" customHeight="1">
      <c r="A44" s="226" t="s">
        <v>321</v>
      </c>
      <c r="B44" s="226"/>
      <c r="C44" s="581"/>
      <c r="D44" s="226" t="s">
        <v>4950</v>
      </c>
      <c r="E44" s="226"/>
      <c r="F44" s="227" t="s">
        <v>4951</v>
      </c>
      <c r="G44" s="227" t="s">
        <v>335</v>
      </c>
      <c r="H44" s="227" t="s">
        <v>360</v>
      </c>
      <c r="I44" s="227" t="s">
        <v>3011</v>
      </c>
      <c r="L44" s="226" t="s">
        <v>328</v>
      </c>
      <c r="N44" s="360"/>
      <c r="O44" s="360"/>
    </row>
    <row r="45" spans="1:29" s="226" customFormat="1" ht="15" customHeight="1">
      <c r="A45" s="98" t="s">
        <v>2932</v>
      </c>
      <c r="B45" s="98"/>
      <c r="C45" s="98"/>
      <c r="D45" s="227" t="s">
        <v>455</v>
      </c>
      <c r="E45" s="98" t="s">
        <v>4952</v>
      </c>
      <c r="F45" s="227" t="s">
        <v>3673</v>
      </c>
      <c r="G45" s="227" t="s">
        <v>722</v>
      </c>
      <c r="H45" s="226" t="s">
        <v>722</v>
      </c>
      <c r="I45" s="227"/>
      <c r="L45" s="227" t="s">
        <v>4953</v>
      </c>
      <c r="M45" s="227"/>
      <c r="N45" s="227"/>
      <c r="O45" s="227"/>
      <c r="P45" s="227"/>
      <c r="Q45" s="227"/>
      <c r="R45" s="227"/>
      <c r="S45" s="227"/>
      <c r="T45" s="227"/>
      <c r="U45" s="227"/>
      <c r="V45" s="227"/>
      <c r="W45" s="227"/>
      <c r="X45" s="227"/>
      <c r="Y45" s="227"/>
      <c r="Z45" s="227"/>
      <c r="AA45" s="227"/>
      <c r="AB45" s="227"/>
      <c r="AC45" s="227"/>
    </row>
    <row r="46" spans="1:29" s="626" customFormat="1" ht="15" customHeight="1">
      <c r="A46" s="625" t="s">
        <v>9480</v>
      </c>
      <c r="B46" s="625" t="s">
        <v>9616</v>
      </c>
      <c r="C46" s="626" t="s">
        <v>9965</v>
      </c>
      <c r="E46" s="625"/>
      <c r="F46" s="626" t="s">
        <v>9465</v>
      </c>
      <c r="G46" s="626" t="s">
        <v>9479</v>
      </c>
      <c r="H46" s="626" t="s">
        <v>2269</v>
      </c>
      <c r="L46" s="626" t="s">
        <v>9481</v>
      </c>
    </row>
    <row r="47" spans="1:29" ht="15" customHeight="1">
      <c r="A47" s="226" t="s">
        <v>2853</v>
      </c>
      <c r="B47" s="226"/>
      <c r="C47" s="581"/>
      <c r="D47" s="226" t="s">
        <v>455</v>
      </c>
      <c r="E47" s="226"/>
      <c r="F47" s="226" t="s">
        <v>2878</v>
      </c>
      <c r="G47" s="226" t="s">
        <v>2382</v>
      </c>
      <c r="H47" s="227" t="s">
        <v>2904</v>
      </c>
      <c r="I47" s="226"/>
      <c r="L47" s="98" t="s">
        <v>4954</v>
      </c>
      <c r="M47" s="226"/>
      <c r="N47" s="226"/>
      <c r="O47" s="226"/>
      <c r="P47" s="226"/>
      <c r="Q47" s="226"/>
      <c r="R47" s="226"/>
      <c r="S47" s="226"/>
      <c r="T47" s="226"/>
      <c r="U47" s="226"/>
      <c r="V47" s="226"/>
      <c r="W47" s="226"/>
      <c r="X47" s="226"/>
      <c r="Y47" s="226"/>
      <c r="Z47" s="226"/>
      <c r="AA47" s="226"/>
      <c r="AB47" s="226"/>
      <c r="AC47" s="226"/>
    </row>
    <row r="48" spans="1:29" ht="15" customHeight="1">
      <c r="A48" s="226" t="s">
        <v>1809</v>
      </c>
      <c r="B48" s="226"/>
      <c r="C48" s="581"/>
      <c r="D48" s="226"/>
      <c r="E48" s="226"/>
      <c r="F48" s="226" t="s">
        <v>1629</v>
      </c>
      <c r="G48" s="227" t="s">
        <v>2904</v>
      </c>
      <c r="H48" s="226" t="s">
        <v>2903</v>
      </c>
      <c r="I48" s="226"/>
      <c r="L48" s="226" t="s">
        <v>1824</v>
      </c>
      <c r="M48" s="226"/>
    </row>
    <row r="49" spans="1:39" ht="15" customHeight="1">
      <c r="A49" s="227" t="s">
        <v>1825</v>
      </c>
      <c r="F49" s="226" t="s">
        <v>1629</v>
      </c>
      <c r="G49" s="581" t="s">
        <v>9611</v>
      </c>
      <c r="H49" s="226" t="s">
        <v>624</v>
      </c>
      <c r="L49" s="227" t="s">
        <v>1840</v>
      </c>
      <c r="M49" s="226" t="s">
        <v>4955</v>
      </c>
      <c r="N49" s="226"/>
      <c r="O49" s="226"/>
      <c r="P49" s="226"/>
      <c r="Q49" s="226"/>
      <c r="R49" s="226"/>
      <c r="S49" s="226"/>
      <c r="T49" s="226"/>
      <c r="U49" s="226"/>
      <c r="V49" s="226"/>
      <c r="W49" s="226"/>
      <c r="X49" s="226"/>
      <c r="Y49" s="226"/>
      <c r="Z49" s="226"/>
      <c r="AA49" s="226"/>
      <c r="AB49" s="226"/>
      <c r="AC49" s="226"/>
    </row>
    <row r="50" spans="1:39" s="226" customFormat="1" ht="15" customHeight="1">
      <c r="A50" s="226" t="s">
        <v>776</v>
      </c>
      <c r="C50" s="581"/>
      <c r="D50" s="226" t="s">
        <v>4956</v>
      </c>
      <c r="E50" s="226" t="s">
        <v>4957</v>
      </c>
      <c r="F50" s="226" t="s">
        <v>4900</v>
      </c>
      <c r="G50" s="226" t="s">
        <v>360</v>
      </c>
      <c r="H50" s="226" t="s">
        <v>3011</v>
      </c>
      <c r="L50" s="226" t="s">
        <v>4958</v>
      </c>
      <c r="O50" s="35"/>
    </row>
    <row r="51" spans="1:39" s="226" customFormat="1" ht="15" customHeight="1">
      <c r="A51" s="226" t="s">
        <v>3776</v>
      </c>
      <c r="C51" s="581"/>
      <c r="E51" s="226" t="s">
        <v>4959</v>
      </c>
      <c r="F51" s="226" t="s">
        <v>1629</v>
      </c>
      <c r="G51" s="227" t="s">
        <v>2902</v>
      </c>
      <c r="H51" s="226" t="s">
        <v>2269</v>
      </c>
      <c r="L51" s="226" t="s">
        <v>2707</v>
      </c>
      <c r="N51" s="227"/>
      <c r="O51" s="227"/>
      <c r="P51" s="227"/>
      <c r="Q51" s="227"/>
      <c r="R51" s="227"/>
      <c r="S51" s="227"/>
      <c r="T51" s="227"/>
      <c r="U51" s="227"/>
      <c r="V51" s="227"/>
      <c r="W51" s="227"/>
      <c r="X51" s="227"/>
      <c r="Y51" s="227"/>
      <c r="Z51" s="227"/>
      <c r="AA51" s="227"/>
      <c r="AB51" s="227"/>
      <c r="AC51" s="227"/>
    </row>
    <row r="52" spans="1:39" s="226" customFormat="1" ht="15" customHeight="1">
      <c r="A52" s="226" t="s">
        <v>3595</v>
      </c>
      <c r="C52" s="581"/>
      <c r="D52" s="226" t="s">
        <v>4960</v>
      </c>
      <c r="E52" s="226" t="s">
        <v>4961</v>
      </c>
      <c r="F52" s="226" t="s">
        <v>3596</v>
      </c>
      <c r="G52" s="227" t="s">
        <v>3754</v>
      </c>
      <c r="H52" s="227" t="s">
        <v>3598</v>
      </c>
      <c r="I52" s="227"/>
      <c r="L52" s="226" t="s">
        <v>3597</v>
      </c>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row>
    <row r="53" spans="1:39" s="226" customFormat="1" ht="15" customHeight="1">
      <c r="A53" s="226" t="s">
        <v>2442</v>
      </c>
      <c r="C53" s="581"/>
      <c r="D53" s="227" t="s">
        <v>455</v>
      </c>
      <c r="E53" s="227"/>
      <c r="F53" s="226" t="s">
        <v>1629</v>
      </c>
      <c r="G53" s="227" t="s">
        <v>2918</v>
      </c>
      <c r="H53" s="227" t="s">
        <v>624</v>
      </c>
      <c r="I53" s="227"/>
      <c r="L53" s="227" t="s">
        <v>2456</v>
      </c>
      <c r="M53" s="227"/>
      <c r="N53" s="227"/>
      <c r="O53" s="227"/>
      <c r="P53" s="227"/>
      <c r="Q53" s="227"/>
      <c r="R53" s="227"/>
      <c r="S53" s="227"/>
      <c r="T53" s="227"/>
      <c r="U53" s="227"/>
      <c r="V53" s="227"/>
      <c r="W53" s="227"/>
      <c r="X53" s="227"/>
      <c r="Y53" s="227"/>
      <c r="Z53" s="227"/>
      <c r="AA53" s="227"/>
      <c r="AB53" s="227"/>
      <c r="AC53" s="227"/>
    </row>
    <row r="54" spans="1:39" s="226" customFormat="1" ht="15" customHeight="1">
      <c r="A54" s="227" t="s">
        <v>1628</v>
      </c>
      <c r="B54" s="227"/>
      <c r="C54" s="227"/>
      <c r="D54" s="227"/>
      <c r="E54" s="227"/>
      <c r="F54" s="226" t="s">
        <v>1629</v>
      </c>
      <c r="G54" s="226" t="s">
        <v>2372</v>
      </c>
      <c r="H54" s="226" t="s">
        <v>2269</v>
      </c>
      <c r="I54" s="227"/>
      <c r="L54" s="227" t="s">
        <v>1647</v>
      </c>
      <c r="M54" s="227"/>
      <c r="N54" s="227"/>
      <c r="O54" s="227"/>
      <c r="P54" s="227"/>
      <c r="Q54" s="227"/>
      <c r="R54" s="227"/>
      <c r="S54" s="227"/>
      <c r="T54" s="227"/>
      <c r="U54" s="227"/>
      <c r="V54" s="227"/>
      <c r="W54" s="227"/>
      <c r="X54" s="227"/>
      <c r="Y54" s="227"/>
      <c r="Z54" s="227"/>
      <c r="AA54" s="227"/>
      <c r="AB54" s="227"/>
      <c r="AC54" s="227"/>
    </row>
    <row r="55" spans="1:39" s="650" customFormat="1" ht="15" customHeight="1">
      <c r="A55" s="650" t="s">
        <v>6157</v>
      </c>
      <c r="B55" s="650" t="s">
        <v>9616</v>
      </c>
      <c r="C55" s="650" t="s">
        <v>9965</v>
      </c>
      <c r="D55" s="650" t="s">
        <v>455</v>
      </c>
      <c r="F55" s="650" t="s">
        <v>938</v>
      </c>
      <c r="G55" s="650" t="s">
        <v>2380</v>
      </c>
      <c r="H55" s="650" t="s">
        <v>9798</v>
      </c>
      <c r="I55" s="650" t="s">
        <v>2375</v>
      </c>
      <c r="L55" s="650" t="s">
        <v>6158</v>
      </c>
    </row>
    <row r="56" spans="1:39" s="226" customFormat="1" ht="15" customHeight="1">
      <c r="A56" s="227" t="s">
        <v>842</v>
      </c>
      <c r="B56" s="227"/>
      <c r="C56" s="227"/>
      <c r="D56" s="227" t="s">
        <v>455</v>
      </c>
      <c r="E56" s="226" t="s">
        <v>10001</v>
      </c>
      <c r="F56" s="227" t="s">
        <v>4930</v>
      </c>
      <c r="G56" s="227" t="s">
        <v>9628</v>
      </c>
      <c r="H56" s="227" t="s">
        <v>9628</v>
      </c>
      <c r="I56" s="227" t="s">
        <v>9632</v>
      </c>
      <c r="L56" s="227" t="s">
        <v>4963</v>
      </c>
      <c r="M56" s="227"/>
      <c r="N56" s="227"/>
      <c r="O56" s="227"/>
      <c r="P56" s="227"/>
      <c r="Q56" s="227"/>
      <c r="R56" s="227"/>
      <c r="S56" s="227"/>
      <c r="T56" s="227"/>
      <c r="U56" s="227"/>
      <c r="V56" s="227"/>
      <c r="W56" s="227"/>
      <c r="X56" s="227"/>
      <c r="Y56" s="227"/>
      <c r="Z56" s="227"/>
      <c r="AA56" s="227"/>
      <c r="AB56" s="227"/>
      <c r="AC56" s="227"/>
    </row>
    <row r="57" spans="1:39" s="226" customFormat="1" ht="15" customHeight="1">
      <c r="A57" s="226" t="s">
        <v>1444</v>
      </c>
      <c r="C57" s="581"/>
      <c r="D57" s="226" t="s">
        <v>4964</v>
      </c>
      <c r="E57" s="226" t="s">
        <v>4887</v>
      </c>
      <c r="F57" s="226" t="s">
        <v>4900</v>
      </c>
      <c r="G57" s="226" t="s">
        <v>406</v>
      </c>
      <c r="H57" s="226" t="s">
        <v>3011</v>
      </c>
      <c r="L57" s="226" t="s">
        <v>4965</v>
      </c>
    </row>
    <row r="58" spans="1:39" ht="15" customHeight="1">
      <c r="A58" s="226" t="s">
        <v>3416</v>
      </c>
      <c r="B58" s="226"/>
      <c r="C58" s="581"/>
      <c r="D58" s="226"/>
      <c r="E58" s="226"/>
      <c r="F58" s="226" t="s">
        <v>938</v>
      </c>
      <c r="G58" s="226" t="s">
        <v>410</v>
      </c>
      <c r="H58" s="226" t="s">
        <v>3011</v>
      </c>
      <c r="I58" s="226"/>
      <c r="L58" s="226" t="s">
        <v>4966</v>
      </c>
      <c r="M58" s="226"/>
      <c r="N58" s="226"/>
      <c r="O58" s="226"/>
      <c r="P58" s="226"/>
      <c r="Q58" s="226"/>
      <c r="R58" s="226"/>
      <c r="S58" s="226"/>
      <c r="T58" s="226"/>
      <c r="U58" s="226"/>
      <c r="V58" s="226"/>
      <c r="W58" s="226"/>
      <c r="X58" s="226"/>
      <c r="Y58" s="226"/>
      <c r="Z58" s="226"/>
      <c r="AA58" s="226"/>
      <c r="AB58" s="226"/>
      <c r="AC58" s="226"/>
    </row>
    <row r="59" spans="1:39" ht="15" customHeight="1">
      <c r="A59" s="226" t="s">
        <v>2314</v>
      </c>
      <c r="B59" s="226"/>
      <c r="C59" s="581"/>
      <c r="D59" s="226"/>
      <c r="E59" s="226" t="s">
        <v>4967</v>
      </c>
      <c r="F59" s="227" t="s">
        <v>938</v>
      </c>
      <c r="G59" s="227" t="s">
        <v>410</v>
      </c>
      <c r="H59" s="226" t="s">
        <v>3011</v>
      </c>
      <c r="I59" s="226"/>
      <c r="L59" s="226" t="s">
        <v>2317</v>
      </c>
    </row>
    <row r="60" spans="1:39" ht="15" customHeight="1">
      <c r="A60" s="227" t="s">
        <v>626</v>
      </c>
      <c r="F60" s="227" t="s">
        <v>3596</v>
      </c>
      <c r="G60" s="581" t="s">
        <v>9613</v>
      </c>
      <c r="H60" s="227" t="s">
        <v>624</v>
      </c>
      <c r="L60" s="227" t="s">
        <v>9612</v>
      </c>
    </row>
    <row r="61" spans="1:39" ht="15" customHeight="1">
      <c r="A61" s="227" t="s">
        <v>966</v>
      </c>
      <c r="E61" s="227" t="s">
        <v>9614</v>
      </c>
      <c r="F61" s="227" t="s">
        <v>3596</v>
      </c>
      <c r="G61" s="581" t="s">
        <v>9613</v>
      </c>
      <c r="H61" s="581" t="s">
        <v>9613</v>
      </c>
      <c r="I61" s="227" t="s">
        <v>624</v>
      </c>
      <c r="L61" s="227" t="s">
        <v>4968</v>
      </c>
    </row>
    <row r="62" spans="1:39" s="226" customFormat="1" ht="15" customHeight="1">
      <c r="A62" s="226" t="s">
        <v>3791</v>
      </c>
      <c r="C62" s="581"/>
      <c r="D62" s="226" t="s">
        <v>5352</v>
      </c>
      <c r="E62" s="226" t="s">
        <v>5353</v>
      </c>
      <c r="F62" s="226" t="s">
        <v>9492</v>
      </c>
      <c r="G62" s="226" t="s">
        <v>360</v>
      </c>
      <c r="H62" s="226" t="s">
        <v>3011</v>
      </c>
      <c r="K62" s="227"/>
      <c r="L62" s="226" t="s">
        <v>5354</v>
      </c>
    </row>
    <row r="63" spans="1:39" s="226" customFormat="1" ht="15" customHeight="1">
      <c r="A63" s="226" t="s">
        <v>322</v>
      </c>
      <c r="C63" s="581"/>
      <c r="D63" s="226" t="s">
        <v>4969</v>
      </c>
      <c r="E63" s="226" t="s">
        <v>4970</v>
      </c>
      <c r="F63" s="226" t="s">
        <v>4893</v>
      </c>
      <c r="G63" s="226" t="s">
        <v>335</v>
      </c>
      <c r="H63" s="226" t="s">
        <v>3011</v>
      </c>
      <c r="L63" s="226" t="s">
        <v>329</v>
      </c>
      <c r="S63" s="227"/>
      <c r="T63" s="227"/>
      <c r="U63" s="227"/>
      <c r="V63" s="227"/>
      <c r="W63" s="227"/>
      <c r="X63" s="227"/>
      <c r="Y63" s="227"/>
      <c r="Z63" s="227"/>
      <c r="AA63" s="227"/>
      <c r="AB63" s="227"/>
      <c r="AC63" s="227"/>
    </row>
    <row r="64" spans="1:39" ht="15" customHeight="1">
      <c r="A64" s="227" t="s">
        <v>564</v>
      </c>
      <c r="D64" s="227" t="s">
        <v>4971</v>
      </c>
      <c r="F64" s="227" t="s">
        <v>4886</v>
      </c>
      <c r="G64" s="227" t="s">
        <v>398</v>
      </c>
      <c r="H64" s="227" t="s">
        <v>403</v>
      </c>
      <c r="J64" s="226"/>
      <c r="K64" s="226"/>
      <c r="L64" s="227" t="s">
        <v>4972</v>
      </c>
      <c r="M64" s="227" t="s">
        <v>4973</v>
      </c>
    </row>
    <row r="65" spans="1:29" ht="15" customHeight="1">
      <c r="A65" s="227" t="s">
        <v>657</v>
      </c>
      <c r="F65" s="227" t="s">
        <v>3596</v>
      </c>
      <c r="G65" s="227" t="s">
        <v>2903</v>
      </c>
      <c r="H65" s="227" t="s">
        <v>2904</v>
      </c>
      <c r="L65" s="227" t="s">
        <v>4974</v>
      </c>
    </row>
    <row r="66" spans="1:29" s="226" customFormat="1" ht="15" customHeight="1">
      <c r="A66" s="98" t="s">
        <v>2343</v>
      </c>
      <c r="B66" s="98"/>
      <c r="C66" s="98"/>
      <c r="D66" s="98" t="s">
        <v>4975</v>
      </c>
      <c r="E66" s="226" t="s">
        <v>4976</v>
      </c>
      <c r="F66" s="227" t="s">
        <v>938</v>
      </c>
      <c r="G66" s="581" t="s">
        <v>9989</v>
      </c>
      <c r="H66" s="581" t="s">
        <v>9990</v>
      </c>
      <c r="I66" s="227"/>
      <c r="J66" s="227"/>
      <c r="K66" s="227"/>
      <c r="L66" s="226" t="s">
        <v>2320</v>
      </c>
      <c r="M66" s="360"/>
      <c r="N66" s="227"/>
      <c r="O66" s="227"/>
      <c r="P66" s="227"/>
      <c r="Q66" s="227"/>
      <c r="R66" s="227"/>
      <c r="S66" s="227"/>
      <c r="T66" s="227"/>
      <c r="U66" s="227"/>
      <c r="V66" s="227"/>
      <c r="W66" s="227"/>
      <c r="X66" s="227"/>
      <c r="Y66" s="227"/>
      <c r="Z66" s="227"/>
      <c r="AA66" s="227"/>
      <c r="AB66" s="227"/>
      <c r="AC66" s="227"/>
    </row>
    <row r="67" spans="1:29" s="581" customFormat="1" ht="15" customHeight="1">
      <c r="A67" s="98" t="s">
        <v>9495</v>
      </c>
      <c r="B67" s="98" t="s">
        <v>9616</v>
      </c>
      <c r="C67" s="581" t="s">
        <v>9970</v>
      </c>
      <c r="D67" s="98" t="s">
        <v>455</v>
      </c>
      <c r="E67" s="581" t="s">
        <v>9496</v>
      </c>
      <c r="F67" s="581" t="s">
        <v>9465</v>
      </c>
      <c r="G67" s="581" t="s">
        <v>335</v>
      </c>
      <c r="H67" s="581" t="s">
        <v>3011</v>
      </c>
      <c r="L67" s="581" t="s">
        <v>9497</v>
      </c>
      <c r="M67" s="98"/>
    </row>
    <row r="68" spans="1:29" s="226" customFormat="1" ht="15" customHeight="1">
      <c r="A68" s="98" t="s">
        <v>2344</v>
      </c>
      <c r="B68" s="98"/>
      <c r="C68" s="98"/>
      <c r="D68" s="98" t="s">
        <v>4977</v>
      </c>
      <c r="E68" s="226" t="s">
        <v>4978</v>
      </c>
      <c r="F68" s="227" t="s">
        <v>938</v>
      </c>
      <c r="G68" s="227" t="s">
        <v>335</v>
      </c>
      <c r="H68" s="98" t="s">
        <v>3011</v>
      </c>
      <c r="I68" s="227"/>
      <c r="L68" s="226" t="s">
        <v>4979</v>
      </c>
      <c r="M68" s="360"/>
      <c r="N68" s="227"/>
      <c r="O68" s="227"/>
      <c r="P68" s="227"/>
      <c r="Q68" s="227"/>
      <c r="R68" s="227"/>
    </row>
    <row r="69" spans="1:29" s="226" customFormat="1" ht="15" customHeight="1">
      <c r="A69" s="227" t="s">
        <v>1115</v>
      </c>
      <c r="B69" s="227"/>
      <c r="C69" s="227"/>
      <c r="D69" s="227"/>
      <c r="E69" s="227"/>
      <c r="F69" s="227" t="s">
        <v>3596</v>
      </c>
      <c r="G69" s="227" t="s">
        <v>2918</v>
      </c>
      <c r="H69" s="227" t="s">
        <v>2929</v>
      </c>
      <c r="I69" s="227" t="s">
        <v>2928</v>
      </c>
      <c r="J69" s="227"/>
      <c r="K69" s="227"/>
      <c r="L69" s="227" t="s">
        <v>1131</v>
      </c>
      <c r="M69" s="227"/>
      <c r="N69" s="227"/>
      <c r="O69" s="227"/>
      <c r="P69" s="227"/>
      <c r="Q69" s="227"/>
      <c r="R69" s="227"/>
      <c r="S69" s="227"/>
      <c r="T69" s="227"/>
      <c r="U69" s="227"/>
      <c r="V69" s="227"/>
      <c r="W69" s="227"/>
      <c r="X69" s="227"/>
      <c r="Y69" s="227"/>
      <c r="Z69" s="227"/>
      <c r="AA69" s="227"/>
      <c r="AB69" s="227"/>
      <c r="AC69" s="227"/>
    </row>
    <row r="70" spans="1:29" ht="15" customHeight="1">
      <c r="A70" s="226" t="s">
        <v>1653</v>
      </c>
      <c r="B70" s="226"/>
      <c r="C70" s="581"/>
      <c r="D70" s="226"/>
      <c r="E70" s="226"/>
      <c r="F70" s="226" t="s">
        <v>1629</v>
      </c>
      <c r="G70" s="581" t="s">
        <v>9615</v>
      </c>
      <c r="H70" s="226" t="s">
        <v>624</v>
      </c>
      <c r="I70" s="226"/>
      <c r="J70" s="226"/>
      <c r="K70" s="226"/>
      <c r="L70" s="226" t="s">
        <v>1670</v>
      </c>
      <c r="M70" s="226"/>
    </row>
    <row r="71" spans="1:29" s="226" customFormat="1" ht="15" customHeight="1">
      <c r="A71" s="98" t="s">
        <v>323</v>
      </c>
      <c r="B71" s="98"/>
      <c r="C71" s="98"/>
      <c r="D71" s="98" t="s">
        <v>4980</v>
      </c>
      <c r="E71" s="226" t="s">
        <v>4970</v>
      </c>
      <c r="F71" s="227" t="s">
        <v>4893</v>
      </c>
      <c r="G71" s="227" t="s">
        <v>384</v>
      </c>
      <c r="H71" s="98" t="s">
        <v>3011</v>
      </c>
      <c r="I71" s="227"/>
      <c r="J71" s="227"/>
      <c r="K71" s="227"/>
      <c r="L71" s="226" t="s">
        <v>330</v>
      </c>
      <c r="M71" s="360"/>
      <c r="N71" s="227"/>
      <c r="O71" s="227"/>
      <c r="P71" s="227"/>
      <c r="Q71" s="227"/>
      <c r="R71" s="227"/>
      <c r="S71" s="227"/>
      <c r="T71" s="227"/>
      <c r="U71" s="227"/>
      <c r="V71" s="227"/>
      <c r="W71" s="227"/>
      <c r="X71" s="227"/>
      <c r="Y71" s="227"/>
      <c r="Z71" s="227"/>
      <c r="AA71" s="227"/>
      <c r="AB71" s="227"/>
      <c r="AC71" s="227"/>
    </row>
    <row r="72" spans="1:29" ht="15" customHeight="1">
      <c r="A72" s="226" t="s">
        <v>1184</v>
      </c>
      <c r="B72" s="226"/>
      <c r="C72" s="581"/>
      <c r="D72" s="226"/>
      <c r="E72" s="226"/>
      <c r="F72" s="226" t="s">
        <v>9469</v>
      </c>
      <c r="G72" s="226" t="s">
        <v>10738</v>
      </c>
      <c r="H72" s="227" t="s">
        <v>2904</v>
      </c>
      <c r="I72" s="226" t="s">
        <v>335</v>
      </c>
      <c r="L72" s="226" t="s">
        <v>1200</v>
      </c>
      <c r="M72" s="226"/>
    </row>
    <row r="73" spans="1:29" s="226" customFormat="1" ht="15" customHeight="1">
      <c r="A73" s="98" t="s">
        <v>2850</v>
      </c>
      <c r="B73" s="98"/>
      <c r="C73" s="98"/>
      <c r="D73" s="98" t="s">
        <v>4982</v>
      </c>
      <c r="E73" s="226" t="s">
        <v>4983</v>
      </c>
      <c r="F73" s="227" t="s">
        <v>938</v>
      </c>
      <c r="G73" s="227" t="s">
        <v>384</v>
      </c>
      <c r="H73" s="98" t="s">
        <v>3011</v>
      </c>
      <c r="I73" s="227"/>
      <c r="J73" s="227"/>
      <c r="K73" s="227"/>
      <c r="L73" s="98" t="s">
        <v>2328</v>
      </c>
      <c r="M73" s="360"/>
      <c r="N73" s="227"/>
      <c r="O73" s="227"/>
      <c r="P73" s="227"/>
      <c r="Q73" s="227"/>
      <c r="R73" s="227"/>
    </row>
    <row r="74" spans="1:29" s="226" customFormat="1" ht="15" customHeight="1">
      <c r="A74" s="226" t="s">
        <v>1735</v>
      </c>
      <c r="C74" s="581"/>
      <c r="E74" s="581"/>
      <c r="F74" s="226" t="s">
        <v>1629</v>
      </c>
      <c r="G74" s="226" t="s">
        <v>2380</v>
      </c>
      <c r="H74" s="226" t="s">
        <v>624</v>
      </c>
      <c r="I74" s="581" t="s">
        <v>9613</v>
      </c>
      <c r="L74" s="226" t="s">
        <v>9617</v>
      </c>
      <c r="M74" s="226" t="s">
        <v>4984</v>
      </c>
      <c r="S74" s="227"/>
      <c r="T74" s="227"/>
      <c r="U74" s="227"/>
      <c r="V74" s="227"/>
      <c r="W74" s="227"/>
      <c r="X74" s="227"/>
      <c r="Y74" s="227"/>
      <c r="Z74" s="227"/>
      <c r="AA74" s="227"/>
      <c r="AB74" s="227"/>
      <c r="AC74" s="227"/>
    </row>
    <row r="75" spans="1:29" ht="15" customHeight="1">
      <c r="A75" s="98" t="s">
        <v>3772</v>
      </c>
      <c r="B75" s="98"/>
      <c r="C75" s="98"/>
      <c r="D75" s="227" t="s">
        <v>903</v>
      </c>
      <c r="E75" s="98" t="s">
        <v>3158</v>
      </c>
      <c r="F75" s="227" t="s">
        <v>3673</v>
      </c>
      <c r="G75" s="227" t="s">
        <v>2917</v>
      </c>
      <c r="H75" s="227" t="s">
        <v>335</v>
      </c>
      <c r="J75" s="226"/>
      <c r="K75" s="226"/>
      <c r="L75" s="227" t="s">
        <v>4985</v>
      </c>
    </row>
    <row r="76" spans="1:29" ht="15" customHeight="1">
      <c r="A76" s="98" t="s">
        <v>2329</v>
      </c>
      <c r="B76" s="98"/>
      <c r="C76" s="98"/>
      <c r="D76" s="98" t="s">
        <v>4986</v>
      </c>
      <c r="E76" s="226"/>
      <c r="F76" s="227" t="s">
        <v>938</v>
      </c>
      <c r="G76" s="227" t="s">
        <v>406</v>
      </c>
      <c r="H76" s="98" t="s">
        <v>335</v>
      </c>
      <c r="L76" s="226" t="s">
        <v>2331</v>
      </c>
      <c r="M76" s="360"/>
    </row>
    <row r="77" spans="1:29" s="226" customFormat="1" ht="15" customHeight="1">
      <c r="A77" s="226" t="s">
        <v>9762</v>
      </c>
      <c r="C77" s="581"/>
      <c r="D77" s="98" t="s">
        <v>9763</v>
      </c>
      <c r="E77" s="226" t="s">
        <v>4987</v>
      </c>
      <c r="F77" s="226" t="s">
        <v>4988</v>
      </c>
      <c r="G77" s="226" t="s">
        <v>3536</v>
      </c>
      <c r="H77" s="226" t="s">
        <v>3425</v>
      </c>
      <c r="L77" s="226" t="s">
        <v>3587</v>
      </c>
      <c r="M77" s="226" t="s">
        <v>4193</v>
      </c>
    </row>
    <row r="78" spans="1:29" s="226" customFormat="1" ht="15" customHeight="1">
      <c r="A78" s="226" t="s">
        <v>3561</v>
      </c>
      <c r="C78" s="581"/>
      <c r="D78" s="98"/>
      <c r="E78" s="226" t="s">
        <v>4989</v>
      </c>
      <c r="F78" s="226" t="s">
        <v>3596</v>
      </c>
      <c r="G78" s="226" t="s">
        <v>2388</v>
      </c>
      <c r="H78" s="226" t="s">
        <v>3536</v>
      </c>
      <c r="L78" s="226" t="s">
        <v>4990</v>
      </c>
    </row>
    <row r="79" spans="1:29" ht="15" customHeight="1">
      <c r="A79" s="226" t="s">
        <v>4184</v>
      </c>
      <c r="B79" s="226"/>
      <c r="C79" s="581"/>
      <c r="D79" s="98"/>
      <c r="E79" s="226" t="s">
        <v>4991</v>
      </c>
      <c r="F79" s="226" t="s">
        <v>4882</v>
      </c>
      <c r="G79" s="226" t="s">
        <v>3536</v>
      </c>
      <c r="H79" s="226" t="s">
        <v>3536</v>
      </c>
      <c r="I79" s="226"/>
      <c r="J79" s="226"/>
      <c r="K79" s="226"/>
      <c r="L79" s="226" t="s">
        <v>4185</v>
      </c>
      <c r="M79" s="226"/>
      <c r="N79" s="226"/>
      <c r="O79" s="226"/>
      <c r="P79" s="226"/>
      <c r="Q79" s="226"/>
      <c r="R79" s="226"/>
      <c r="S79" s="226"/>
      <c r="T79" s="226"/>
      <c r="U79" s="226"/>
      <c r="V79" s="226"/>
      <c r="W79" s="226"/>
      <c r="X79" s="226"/>
      <c r="Y79" s="226"/>
      <c r="Z79" s="226"/>
      <c r="AA79" s="226"/>
      <c r="AB79" s="226"/>
      <c r="AC79" s="226"/>
    </row>
    <row r="80" spans="1:29" s="811" customFormat="1" ht="15" customHeight="1">
      <c r="A80" s="839" t="s">
        <v>3560</v>
      </c>
      <c r="B80" s="839"/>
      <c r="C80" s="839"/>
      <c r="D80" s="807"/>
      <c r="E80" s="839"/>
      <c r="F80" s="839" t="s">
        <v>3596</v>
      </c>
      <c r="G80" s="839" t="s">
        <v>3425</v>
      </c>
      <c r="H80" s="839" t="s">
        <v>10754</v>
      </c>
      <c r="I80" s="839"/>
      <c r="J80" s="839"/>
      <c r="K80" s="839"/>
      <c r="L80" s="839" t="s">
        <v>4992</v>
      </c>
      <c r="M80" s="839"/>
      <c r="N80" s="839"/>
      <c r="O80" s="839"/>
      <c r="P80" s="839"/>
      <c r="Q80" s="839"/>
      <c r="R80" s="839"/>
      <c r="S80" s="839"/>
      <c r="T80" s="839"/>
      <c r="U80" s="839"/>
      <c r="V80" s="839"/>
      <c r="W80" s="839"/>
      <c r="X80" s="839"/>
      <c r="Y80" s="839"/>
      <c r="Z80" s="839"/>
      <c r="AA80" s="839"/>
      <c r="AB80" s="839"/>
      <c r="AC80" s="839"/>
    </row>
    <row r="81" spans="1:18" s="581" customFormat="1" ht="15" customHeight="1">
      <c r="A81" s="581" t="s">
        <v>9500</v>
      </c>
      <c r="B81" s="581" t="s">
        <v>9616</v>
      </c>
      <c r="C81" s="581" t="s">
        <v>9970</v>
      </c>
      <c r="D81" s="98" t="s">
        <v>455</v>
      </c>
      <c r="E81" s="581" t="s">
        <v>9501</v>
      </c>
      <c r="F81" s="581" t="s">
        <v>9465</v>
      </c>
      <c r="G81" s="581" t="s">
        <v>335</v>
      </c>
      <c r="H81" s="581" t="s">
        <v>3011</v>
      </c>
      <c r="L81" s="581" t="s">
        <v>9502</v>
      </c>
    </row>
    <row r="82" spans="1:18" s="759" customFormat="1" ht="15" customHeight="1">
      <c r="A82" s="759" t="s">
        <v>9503</v>
      </c>
      <c r="B82" s="759" t="s">
        <v>9616</v>
      </c>
      <c r="C82" s="759" t="s">
        <v>9963</v>
      </c>
      <c r="D82" s="754" t="s">
        <v>455</v>
      </c>
      <c r="F82" s="759" t="s">
        <v>9465</v>
      </c>
      <c r="G82" s="759" t="s">
        <v>9623</v>
      </c>
      <c r="H82" s="759" t="s">
        <v>9635</v>
      </c>
      <c r="L82" s="759" t="s">
        <v>9504</v>
      </c>
    </row>
    <row r="83" spans="1:18" s="226" customFormat="1" ht="15" customHeight="1">
      <c r="A83" s="98" t="s">
        <v>2332</v>
      </c>
      <c r="B83" s="98"/>
      <c r="C83" s="98"/>
      <c r="D83" s="98" t="s">
        <v>4993</v>
      </c>
      <c r="E83" s="226" t="s">
        <v>4994</v>
      </c>
      <c r="F83" s="227" t="s">
        <v>938</v>
      </c>
      <c r="G83" s="227" t="s">
        <v>406</v>
      </c>
      <c r="H83" s="98" t="s">
        <v>335</v>
      </c>
      <c r="I83" s="227"/>
      <c r="J83" s="227"/>
      <c r="K83" s="227"/>
      <c r="L83" s="226" t="s">
        <v>2333</v>
      </c>
      <c r="M83" s="360"/>
      <c r="N83" s="227"/>
      <c r="O83" s="227"/>
      <c r="P83" s="227"/>
      <c r="Q83" s="227"/>
      <c r="R83" s="227"/>
    </row>
    <row r="84" spans="1:18" ht="15" customHeight="1">
      <c r="A84" s="226" t="s">
        <v>642</v>
      </c>
      <c r="B84" s="226"/>
      <c r="C84" s="581"/>
      <c r="D84" s="226" t="s">
        <v>4923</v>
      </c>
      <c r="E84" s="226" t="s">
        <v>10056</v>
      </c>
      <c r="F84" s="226" t="s">
        <v>3596</v>
      </c>
      <c r="G84" s="226" t="s">
        <v>2383</v>
      </c>
      <c r="H84" s="226" t="s">
        <v>2904</v>
      </c>
      <c r="I84" s="226" t="s">
        <v>3602</v>
      </c>
      <c r="J84" s="226" t="s">
        <v>3425</v>
      </c>
      <c r="K84" s="226"/>
      <c r="L84" s="226" t="s">
        <v>4995</v>
      </c>
      <c r="M84" s="226"/>
      <c r="N84" s="226"/>
      <c r="O84" s="226"/>
      <c r="P84" s="226"/>
      <c r="Q84" s="226"/>
      <c r="R84" s="226"/>
    </row>
    <row r="85" spans="1:18" s="226" customFormat="1" ht="15" customHeight="1">
      <c r="A85" s="227" t="s">
        <v>2334</v>
      </c>
      <c r="B85" s="227"/>
      <c r="C85" s="227"/>
      <c r="D85" s="227" t="s">
        <v>4996</v>
      </c>
      <c r="E85" s="227" t="s">
        <v>4997</v>
      </c>
      <c r="F85" s="227" t="s">
        <v>938</v>
      </c>
      <c r="G85" s="227" t="s">
        <v>384</v>
      </c>
      <c r="H85" s="98" t="s">
        <v>3011</v>
      </c>
      <c r="I85" s="227"/>
      <c r="J85" s="227"/>
      <c r="K85" s="227"/>
      <c r="L85" s="227" t="s">
        <v>2336</v>
      </c>
      <c r="M85" s="227"/>
      <c r="N85" s="227"/>
      <c r="O85" s="227"/>
      <c r="P85" s="227"/>
      <c r="Q85" s="227"/>
      <c r="R85" s="227"/>
    </row>
    <row r="86" spans="1:18" ht="15" customHeight="1">
      <c r="A86" s="98" t="s">
        <v>606</v>
      </c>
      <c r="B86" s="98"/>
      <c r="C86" s="98"/>
      <c r="D86" s="98" t="s">
        <v>4998</v>
      </c>
      <c r="E86" s="98"/>
      <c r="F86" s="98" t="s">
        <v>938</v>
      </c>
      <c r="G86" s="98" t="s">
        <v>406</v>
      </c>
      <c r="H86" s="98" t="s">
        <v>608</v>
      </c>
      <c r="I86" s="98"/>
      <c r="J86" s="226"/>
      <c r="K86" s="226"/>
      <c r="L86" s="226" t="s">
        <v>4999</v>
      </c>
      <c r="M86" s="98"/>
      <c r="N86" s="226"/>
      <c r="O86" s="226"/>
      <c r="P86" s="226"/>
      <c r="Q86" s="226"/>
      <c r="R86" s="226"/>
    </row>
    <row r="87" spans="1:18" s="226" customFormat="1" ht="15" customHeight="1">
      <c r="A87" s="227" t="s">
        <v>924</v>
      </c>
      <c r="B87" s="227"/>
      <c r="C87" s="227"/>
      <c r="D87" s="227" t="s">
        <v>455</v>
      </c>
      <c r="E87" s="227"/>
      <c r="F87" s="227" t="s">
        <v>9470</v>
      </c>
      <c r="G87" s="227" t="s">
        <v>722</v>
      </c>
      <c r="H87" s="227" t="s">
        <v>2269</v>
      </c>
      <c r="I87" s="227"/>
      <c r="J87" s="227"/>
      <c r="K87" s="227"/>
      <c r="L87" s="227" t="s">
        <v>5000</v>
      </c>
      <c r="M87" s="227"/>
      <c r="N87" s="227"/>
      <c r="O87" s="227"/>
      <c r="P87" s="227"/>
      <c r="Q87" s="227"/>
      <c r="R87" s="227"/>
    </row>
    <row r="88" spans="1:18" s="788" customFormat="1" ht="15" customHeight="1">
      <c r="A88" s="788" t="s">
        <v>6551</v>
      </c>
      <c r="B88" s="788" t="s">
        <v>9616</v>
      </c>
      <c r="C88" s="788" t="s">
        <v>9964</v>
      </c>
      <c r="D88" s="788" t="s">
        <v>6551</v>
      </c>
      <c r="F88" s="788" t="s">
        <v>1629</v>
      </c>
      <c r="G88" s="788" t="s">
        <v>3762</v>
      </c>
      <c r="H88" s="788" t="s">
        <v>3425</v>
      </c>
      <c r="L88" s="788" t="s">
        <v>6552</v>
      </c>
    </row>
    <row r="89" spans="1:18" s="226" customFormat="1" ht="15" customHeight="1">
      <c r="A89" s="226" t="s">
        <v>927</v>
      </c>
      <c r="C89" s="581"/>
      <c r="D89" s="226" t="s">
        <v>5005</v>
      </c>
      <c r="E89" s="226" t="s">
        <v>5006</v>
      </c>
      <c r="F89" s="227" t="s">
        <v>4893</v>
      </c>
      <c r="G89" s="227" t="s">
        <v>335</v>
      </c>
      <c r="H89" s="227" t="s">
        <v>335</v>
      </c>
      <c r="I89" s="227" t="s">
        <v>335</v>
      </c>
      <c r="J89" s="98" t="s">
        <v>3011</v>
      </c>
      <c r="K89" s="227"/>
      <c r="L89" s="226" t="s">
        <v>877</v>
      </c>
      <c r="M89" s="227"/>
      <c r="N89" s="227"/>
      <c r="O89" s="227"/>
      <c r="P89" s="227"/>
      <c r="Q89" s="227"/>
      <c r="R89" s="227"/>
    </row>
    <row r="90" spans="1:18" ht="15" customHeight="1">
      <c r="A90" s="226" t="s">
        <v>844</v>
      </c>
      <c r="B90" s="226"/>
      <c r="C90" s="581"/>
      <c r="D90" s="226" t="s">
        <v>455</v>
      </c>
      <c r="E90" s="226" t="s">
        <v>5007</v>
      </c>
      <c r="F90" s="226" t="s">
        <v>4930</v>
      </c>
      <c r="G90" s="226" t="s">
        <v>722</v>
      </c>
      <c r="H90" s="98" t="s">
        <v>722</v>
      </c>
      <c r="I90" s="226" t="s">
        <v>722</v>
      </c>
      <c r="J90" s="226" t="s">
        <v>722</v>
      </c>
      <c r="K90" s="226" t="s">
        <v>2392</v>
      </c>
      <c r="L90" s="226" t="s">
        <v>5008</v>
      </c>
      <c r="M90" s="226"/>
      <c r="N90" s="226"/>
      <c r="O90" s="226"/>
      <c r="P90" s="226"/>
      <c r="Q90" s="226"/>
      <c r="R90" s="226"/>
    </row>
    <row r="91" spans="1:18" ht="15" customHeight="1">
      <c r="A91" s="226" t="s">
        <v>1842</v>
      </c>
      <c r="B91" s="226"/>
      <c r="C91" s="581"/>
      <c r="D91" s="226"/>
      <c r="E91" s="226" t="s">
        <v>5009</v>
      </c>
      <c r="F91" s="226" t="s">
        <v>1629</v>
      </c>
      <c r="G91" s="226" t="s">
        <v>2902</v>
      </c>
      <c r="H91" s="226" t="s">
        <v>2374</v>
      </c>
      <c r="I91" s="226"/>
      <c r="L91" s="226" t="s">
        <v>1854</v>
      </c>
      <c r="M91" s="226"/>
    </row>
    <row r="92" spans="1:18" ht="15" customHeight="1">
      <c r="A92" s="226" t="s">
        <v>1855</v>
      </c>
      <c r="B92" s="226"/>
      <c r="C92" s="581"/>
      <c r="D92" s="226"/>
      <c r="E92" s="226"/>
      <c r="F92" s="226" t="s">
        <v>9470</v>
      </c>
      <c r="G92" s="226" t="s">
        <v>2383</v>
      </c>
      <c r="H92" s="226" t="s">
        <v>624</v>
      </c>
      <c r="I92" s="226"/>
      <c r="L92" s="226" t="s">
        <v>1868</v>
      </c>
      <c r="M92" s="226"/>
    </row>
    <row r="93" spans="1:18" ht="15" customHeight="1">
      <c r="A93" s="227" t="s">
        <v>2744</v>
      </c>
      <c r="D93" s="227" t="s">
        <v>455</v>
      </c>
      <c r="F93" s="227" t="s">
        <v>2536</v>
      </c>
      <c r="G93" s="581" t="s">
        <v>9615</v>
      </c>
      <c r="H93" s="227" t="s">
        <v>624</v>
      </c>
      <c r="L93" s="227" t="s">
        <v>2757</v>
      </c>
    </row>
    <row r="94" spans="1:18" s="226" customFormat="1" ht="15" customHeight="1">
      <c r="A94" s="227" t="s">
        <v>874</v>
      </c>
      <c r="B94" s="227"/>
      <c r="C94" s="227"/>
      <c r="D94" s="227" t="s">
        <v>5010</v>
      </c>
      <c r="E94" s="227"/>
      <c r="F94" s="227" t="s">
        <v>938</v>
      </c>
      <c r="G94" s="227" t="s">
        <v>2904</v>
      </c>
      <c r="H94" s="227" t="s">
        <v>2382</v>
      </c>
      <c r="I94" s="227" t="s">
        <v>360</v>
      </c>
      <c r="J94" s="227"/>
      <c r="K94" s="227"/>
      <c r="L94" s="227" t="s">
        <v>5011</v>
      </c>
      <c r="M94" s="227"/>
      <c r="N94" s="227"/>
      <c r="O94" s="227"/>
      <c r="P94" s="227"/>
      <c r="Q94" s="227"/>
      <c r="R94" s="227"/>
    </row>
    <row r="95" spans="1:18" ht="15" customHeight="1">
      <c r="A95" s="226" t="s">
        <v>795</v>
      </c>
      <c r="B95" s="226"/>
      <c r="C95" s="581"/>
      <c r="D95" s="226" t="s">
        <v>5012</v>
      </c>
      <c r="E95" s="226" t="s">
        <v>5013</v>
      </c>
      <c r="F95" s="226" t="s">
        <v>9492</v>
      </c>
      <c r="G95" s="226" t="s">
        <v>360</v>
      </c>
      <c r="H95" s="511" t="s">
        <v>3011</v>
      </c>
      <c r="I95" s="226"/>
      <c r="J95" s="226"/>
      <c r="K95" s="226"/>
      <c r="L95" s="226" t="s">
        <v>2696</v>
      </c>
      <c r="M95" s="226"/>
      <c r="N95" s="226"/>
      <c r="O95" s="226"/>
      <c r="P95" s="226"/>
      <c r="Q95" s="226"/>
      <c r="R95" s="226"/>
    </row>
    <row r="96" spans="1:18" s="226" customFormat="1" ht="15" customHeight="1">
      <c r="A96" s="227" t="s">
        <v>2296</v>
      </c>
      <c r="B96" s="227"/>
      <c r="C96" s="227"/>
      <c r="D96" s="227" t="s">
        <v>3029</v>
      </c>
      <c r="E96" s="227" t="s">
        <v>5014</v>
      </c>
      <c r="F96" s="227" t="s">
        <v>938</v>
      </c>
      <c r="G96" s="227" t="s">
        <v>335</v>
      </c>
      <c r="H96" s="98" t="s">
        <v>3011</v>
      </c>
      <c r="I96" s="227"/>
      <c r="J96" s="227"/>
      <c r="K96" s="227"/>
      <c r="L96" s="227" t="s">
        <v>5015</v>
      </c>
      <c r="M96" s="227"/>
      <c r="N96" s="227"/>
      <c r="O96" s="227"/>
      <c r="P96" s="227"/>
      <c r="Q96" s="227"/>
      <c r="R96" s="227"/>
    </row>
    <row r="97" spans="1:29" s="226" customFormat="1" ht="15" customHeight="1">
      <c r="A97" s="226" t="s">
        <v>796</v>
      </c>
      <c r="C97" s="581"/>
      <c r="D97" s="226" t="s">
        <v>5016</v>
      </c>
      <c r="E97" s="226" t="s">
        <v>5002</v>
      </c>
      <c r="F97" s="226" t="s">
        <v>9492</v>
      </c>
      <c r="G97" s="226" t="s">
        <v>360</v>
      </c>
      <c r="H97" s="511" t="s">
        <v>3011</v>
      </c>
      <c r="L97" s="226" t="s">
        <v>5017</v>
      </c>
    </row>
    <row r="98" spans="1:29" s="226" customFormat="1" ht="15" customHeight="1">
      <c r="A98" s="226" t="s">
        <v>3026</v>
      </c>
      <c r="C98" s="581"/>
      <c r="D98" s="226" t="s">
        <v>455</v>
      </c>
      <c r="E98" s="226" t="s">
        <v>9948</v>
      </c>
      <c r="F98" s="226" t="s">
        <v>1629</v>
      </c>
      <c r="G98" s="386" t="s">
        <v>9613</v>
      </c>
      <c r="H98" s="386" t="s">
        <v>9613</v>
      </c>
      <c r="I98" s="226" t="s">
        <v>624</v>
      </c>
      <c r="J98" s="226" t="s">
        <v>624</v>
      </c>
      <c r="L98" s="226" t="s">
        <v>9619</v>
      </c>
    </row>
    <row r="99" spans="1:29" s="581" customFormat="1" ht="15" customHeight="1">
      <c r="A99" s="581" t="s">
        <v>9914</v>
      </c>
      <c r="B99" s="581" t="s">
        <v>9616</v>
      </c>
      <c r="C99" s="581" t="s">
        <v>9970</v>
      </c>
      <c r="D99" s="581" t="s">
        <v>455</v>
      </c>
      <c r="E99" s="581" t="s">
        <v>9915</v>
      </c>
      <c r="F99" s="581" t="s">
        <v>9783</v>
      </c>
      <c r="G99" s="386" t="s">
        <v>335</v>
      </c>
      <c r="H99" s="386" t="s">
        <v>3011</v>
      </c>
      <c r="L99" s="581" t="s">
        <v>9916</v>
      </c>
    </row>
    <row r="100" spans="1:29" s="226" customFormat="1" ht="15" customHeight="1">
      <c r="A100" s="226" t="s">
        <v>784</v>
      </c>
      <c r="C100" s="581"/>
      <c r="D100" s="226" t="s">
        <v>5018</v>
      </c>
      <c r="E100" s="226" t="s">
        <v>5019</v>
      </c>
      <c r="F100" s="226" t="s">
        <v>4900</v>
      </c>
      <c r="G100" s="226" t="s">
        <v>360</v>
      </c>
      <c r="H100" s="226" t="s">
        <v>3011</v>
      </c>
      <c r="L100" s="226" t="s">
        <v>5020</v>
      </c>
    </row>
    <row r="101" spans="1:29" s="226" customFormat="1" ht="15" customHeight="1">
      <c r="A101" s="226" t="s">
        <v>1446</v>
      </c>
      <c r="C101" s="581"/>
      <c r="D101" s="226" t="s">
        <v>5021</v>
      </c>
      <c r="E101" s="226" t="s">
        <v>5022</v>
      </c>
      <c r="F101" s="226" t="s">
        <v>4900</v>
      </c>
      <c r="G101" s="226" t="s">
        <v>406</v>
      </c>
      <c r="H101" s="98" t="s">
        <v>3011</v>
      </c>
      <c r="L101" s="226" t="s">
        <v>5023</v>
      </c>
    </row>
    <row r="102" spans="1:29" s="226" customFormat="1" ht="15" customHeight="1">
      <c r="A102" s="227" t="s">
        <v>786</v>
      </c>
      <c r="B102" s="227"/>
      <c r="C102" s="227"/>
      <c r="D102" s="227" t="s">
        <v>5025</v>
      </c>
      <c r="E102" s="227"/>
      <c r="F102" s="227" t="s">
        <v>4900</v>
      </c>
      <c r="G102" s="227" t="s">
        <v>360</v>
      </c>
      <c r="H102" s="227" t="s">
        <v>608</v>
      </c>
      <c r="I102" s="227" t="s">
        <v>3011</v>
      </c>
      <c r="L102" s="227" t="s">
        <v>5026</v>
      </c>
      <c r="M102" s="227"/>
      <c r="N102" s="227"/>
      <c r="O102" s="227"/>
      <c r="P102" s="227"/>
      <c r="Q102" s="227"/>
      <c r="R102" s="227"/>
    </row>
    <row r="103" spans="1:29" s="226" customFormat="1" ht="15" customHeight="1">
      <c r="A103" s="226" t="s">
        <v>1542</v>
      </c>
      <c r="C103" s="581"/>
      <c r="D103" s="226" t="s">
        <v>5027</v>
      </c>
      <c r="E103" s="226" t="s">
        <v>5013</v>
      </c>
      <c r="F103" s="226" t="s">
        <v>4900</v>
      </c>
      <c r="G103" s="226" t="s">
        <v>360</v>
      </c>
      <c r="H103" s="226" t="s">
        <v>3011</v>
      </c>
      <c r="L103" s="226" t="s">
        <v>5028</v>
      </c>
    </row>
    <row r="104" spans="1:29" s="226" customFormat="1" ht="15" customHeight="1">
      <c r="A104" s="226" t="s">
        <v>793</v>
      </c>
      <c r="C104" s="581"/>
      <c r="D104" s="226" t="s">
        <v>5029</v>
      </c>
      <c r="E104" s="226" t="s">
        <v>5002</v>
      </c>
      <c r="F104" s="226" t="s">
        <v>9492</v>
      </c>
      <c r="G104" s="226" t="s">
        <v>360</v>
      </c>
      <c r="H104" s="226" t="s">
        <v>3011</v>
      </c>
      <c r="L104" s="226" t="s">
        <v>5030</v>
      </c>
    </row>
    <row r="105" spans="1:29" s="226" customFormat="1" ht="15" customHeight="1">
      <c r="A105" s="226" t="s">
        <v>809</v>
      </c>
      <c r="C105" s="581"/>
      <c r="D105" s="226" t="s">
        <v>5031</v>
      </c>
      <c r="E105" s="226" t="s">
        <v>5002</v>
      </c>
      <c r="F105" s="226" t="s">
        <v>4900</v>
      </c>
      <c r="G105" s="226" t="s">
        <v>360</v>
      </c>
      <c r="H105" s="226" t="s">
        <v>3011</v>
      </c>
      <c r="L105" s="226" t="s">
        <v>5032</v>
      </c>
      <c r="M105" s="226" t="s">
        <v>5004</v>
      </c>
    </row>
    <row r="106" spans="1:29" ht="15" customHeight="1">
      <c r="A106" s="226" t="s">
        <v>1534</v>
      </c>
      <c r="B106" s="226"/>
      <c r="C106" s="581"/>
      <c r="D106" s="226" t="s">
        <v>5033</v>
      </c>
      <c r="E106" s="226" t="s">
        <v>5034</v>
      </c>
      <c r="F106" s="226" t="s">
        <v>4893</v>
      </c>
      <c r="G106" s="226" t="s">
        <v>398</v>
      </c>
      <c r="H106" s="226" t="s">
        <v>398</v>
      </c>
      <c r="I106" s="226" t="s">
        <v>398</v>
      </c>
      <c r="J106" s="226" t="s">
        <v>398</v>
      </c>
      <c r="K106" s="98" t="s">
        <v>3011</v>
      </c>
      <c r="L106" s="226" t="s">
        <v>5035</v>
      </c>
      <c r="M106" s="226" t="s">
        <v>5036</v>
      </c>
      <c r="N106" s="226" t="s">
        <v>5037</v>
      </c>
      <c r="O106" s="226" t="s">
        <v>5038</v>
      </c>
      <c r="P106" s="226"/>
      <c r="Q106" s="226"/>
      <c r="R106" s="226"/>
    </row>
    <row r="107" spans="1:29" s="226" customFormat="1" ht="15" customHeight="1">
      <c r="A107" s="226" t="s">
        <v>1869</v>
      </c>
      <c r="C107" s="581"/>
      <c r="F107" s="226" t="s">
        <v>1629</v>
      </c>
      <c r="G107" s="226" t="s">
        <v>2390</v>
      </c>
      <c r="H107" s="226" t="s">
        <v>629</v>
      </c>
      <c r="I107" s="226" t="s">
        <v>2269</v>
      </c>
      <c r="J107" s="227"/>
      <c r="K107" s="227"/>
      <c r="L107" s="226" t="s">
        <v>1883</v>
      </c>
      <c r="N107" s="227"/>
      <c r="O107" s="227"/>
      <c r="P107" s="227"/>
      <c r="Q107" s="227"/>
      <c r="R107" s="227"/>
    </row>
    <row r="108" spans="1:29" ht="15" customHeight="1">
      <c r="A108" s="226" t="s">
        <v>1056</v>
      </c>
      <c r="B108" s="226"/>
      <c r="C108" s="581"/>
      <c r="D108" s="226"/>
      <c r="E108" s="226" t="s">
        <v>10073</v>
      </c>
      <c r="F108" s="226" t="s">
        <v>3596</v>
      </c>
      <c r="G108" s="226" t="s">
        <v>2389</v>
      </c>
      <c r="H108" s="226" t="s">
        <v>2269</v>
      </c>
      <c r="I108" s="226"/>
      <c r="J108" s="226"/>
      <c r="K108" s="226"/>
      <c r="L108" s="226" t="s">
        <v>5039</v>
      </c>
      <c r="M108" s="226"/>
      <c r="N108" s="226"/>
      <c r="O108" s="226"/>
      <c r="P108" s="226"/>
      <c r="Q108" s="226"/>
      <c r="R108" s="226"/>
    </row>
    <row r="109" spans="1:29" ht="15" customHeight="1">
      <c r="A109" s="227" t="s">
        <v>846</v>
      </c>
      <c r="D109" s="227" t="s">
        <v>455</v>
      </c>
      <c r="F109" s="227" t="s">
        <v>9508</v>
      </c>
      <c r="G109" s="227" t="s">
        <v>722</v>
      </c>
      <c r="H109" s="227" t="s">
        <v>2392</v>
      </c>
      <c r="L109" s="227" t="s">
        <v>3294</v>
      </c>
    </row>
    <row r="110" spans="1:29" ht="15" customHeight="1">
      <c r="A110" s="227" t="s">
        <v>1884</v>
      </c>
      <c r="F110" s="227" t="s">
        <v>1629</v>
      </c>
      <c r="G110" s="581" t="s">
        <v>9620</v>
      </c>
      <c r="H110" s="227" t="s">
        <v>624</v>
      </c>
      <c r="L110" s="227" t="s">
        <v>1895</v>
      </c>
    </row>
    <row r="111" spans="1:29" ht="15" customHeight="1">
      <c r="A111" s="226" t="s">
        <v>797</v>
      </c>
      <c r="B111" s="226"/>
      <c r="C111" s="581"/>
      <c r="D111" s="226" t="s">
        <v>5042</v>
      </c>
      <c r="E111" s="226" t="s">
        <v>5043</v>
      </c>
      <c r="F111" s="226" t="s">
        <v>5044</v>
      </c>
      <c r="G111" s="226" t="s">
        <v>360</v>
      </c>
      <c r="H111" s="226" t="s">
        <v>3011</v>
      </c>
      <c r="I111" s="226"/>
      <c r="J111" s="226"/>
      <c r="K111" s="226"/>
      <c r="L111" s="226" t="s">
        <v>5045</v>
      </c>
      <c r="M111" s="226"/>
      <c r="N111" s="226"/>
      <c r="O111" s="226"/>
      <c r="P111" s="226"/>
      <c r="Q111" s="226"/>
      <c r="R111" s="226"/>
    </row>
    <row r="112" spans="1:29" s="226" customFormat="1" ht="15" customHeight="1">
      <c r="A112" s="227" t="s">
        <v>1544</v>
      </c>
      <c r="B112" s="227"/>
      <c r="C112" s="227"/>
      <c r="D112" s="227" t="s">
        <v>5046</v>
      </c>
      <c r="E112" s="227" t="s">
        <v>4884</v>
      </c>
      <c r="F112" s="227" t="s">
        <v>3596</v>
      </c>
      <c r="G112" s="227" t="s">
        <v>398</v>
      </c>
      <c r="H112" s="227" t="s">
        <v>403</v>
      </c>
      <c r="I112" s="227" t="s">
        <v>3011</v>
      </c>
      <c r="J112" s="227"/>
      <c r="K112" s="227"/>
      <c r="L112" s="227" t="s">
        <v>1502</v>
      </c>
      <c r="M112" s="227"/>
      <c r="N112" s="227"/>
      <c r="O112" s="227"/>
      <c r="P112" s="227"/>
      <c r="Q112" s="227"/>
      <c r="R112" s="227"/>
      <c r="S112" s="227"/>
      <c r="T112" s="227"/>
      <c r="U112" s="227"/>
      <c r="V112" s="227"/>
      <c r="W112" s="227"/>
      <c r="X112" s="227"/>
      <c r="Y112" s="227"/>
      <c r="Z112" s="227"/>
      <c r="AA112" s="227"/>
      <c r="AB112" s="227"/>
      <c r="AC112" s="227"/>
    </row>
    <row r="113" spans="1:29" ht="15" customHeight="1">
      <c r="A113" s="227" t="s">
        <v>1550</v>
      </c>
      <c r="D113" s="227" t="s">
        <v>5047</v>
      </c>
      <c r="E113" s="227" t="s">
        <v>4884</v>
      </c>
      <c r="F113" s="227" t="s">
        <v>3596</v>
      </c>
      <c r="G113" s="227" t="s">
        <v>403</v>
      </c>
      <c r="H113" s="98" t="s">
        <v>3011</v>
      </c>
      <c r="J113" s="226"/>
      <c r="K113" s="226"/>
      <c r="L113" s="227" t="s">
        <v>1506</v>
      </c>
      <c r="M113" s="227" t="s">
        <v>5048</v>
      </c>
    </row>
    <row r="114" spans="1:29" ht="15" customHeight="1">
      <c r="A114" s="227" t="s">
        <v>1546</v>
      </c>
      <c r="D114" s="227" t="s">
        <v>5049</v>
      </c>
      <c r="E114" s="227" t="s">
        <v>4884</v>
      </c>
      <c r="F114" s="227" t="s">
        <v>3596</v>
      </c>
      <c r="G114" s="227" t="s">
        <v>403</v>
      </c>
      <c r="H114" s="227" t="s">
        <v>335</v>
      </c>
      <c r="L114" s="227" t="s">
        <v>1503</v>
      </c>
    </row>
    <row r="115" spans="1:29" ht="15" customHeight="1">
      <c r="A115" s="227" t="s">
        <v>1548</v>
      </c>
      <c r="D115" s="227" t="s">
        <v>5050</v>
      </c>
      <c r="E115" s="227" t="s">
        <v>4884</v>
      </c>
      <c r="F115" s="227" t="s">
        <v>5051</v>
      </c>
      <c r="G115" s="227" t="s">
        <v>403</v>
      </c>
      <c r="H115" s="227" t="s">
        <v>335</v>
      </c>
      <c r="L115" s="227" t="s">
        <v>1504</v>
      </c>
    </row>
    <row r="116" spans="1:29" s="226" customFormat="1" ht="15" customHeight="1">
      <c r="A116" s="226" t="s">
        <v>2302</v>
      </c>
      <c r="C116" s="581"/>
      <c r="D116" s="226" t="s">
        <v>5052</v>
      </c>
      <c r="F116" s="226" t="s">
        <v>938</v>
      </c>
      <c r="G116" s="226" t="s">
        <v>360</v>
      </c>
      <c r="H116" s="226" t="s">
        <v>384</v>
      </c>
      <c r="J116" s="227"/>
      <c r="K116" s="227"/>
      <c r="L116" s="227" t="s">
        <v>5053</v>
      </c>
      <c r="M116" s="227"/>
      <c r="N116" s="227"/>
      <c r="O116" s="227"/>
      <c r="P116" s="227"/>
      <c r="Q116" s="227"/>
      <c r="R116" s="227"/>
    </row>
    <row r="117" spans="1:29" ht="15" customHeight="1">
      <c r="A117" s="226" t="s">
        <v>2920</v>
      </c>
      <c r="B117" s="226"/>
      <c r="C117" s="581"/>
      <c r="D117" s="226" t="s">
        <v>455</v>
      </c>
      <c r="E117" s="226"/>
      <c r="F117" s="226" t="s">
        <v>1629</v>
      </c>
      <c r="G117" s="226" t="s">
        <v>2382</v>
      </c>
      <c r="H117" s="226" t="s">
        <v>403</v>
      </c>
      <c r="I117" s="226"/>
      <c r="J117" s="226"/>
      <c r="K117" s="226"/>
      <c r="L117" s="226" t="s">
        <v>5054</v>
      </c>
      <c r="M117" s="226"/>
      <c r="N117" s="226"/>
      <c r="O117" s="226"/>
      <c r="P117" s="226"/>
      <c r="Q117" s="226"/>
      <c r="R117" s="226"/>
    </row>
    <row r="118" spans="1:29" ht="15" customHeight="1">
      <c r="A118" s="227" t="s">
        <v>2864</v>
      </c>
      <c r="D118" s="227" t="s">
        <v>455</v>
      </c>
      <c r="F118" s="226" t="s">
        <v>9470</v>
      </c>
      <c r="G118" s="227" t="s">
        <v>652</v>
      </c>
      <c r="H118" s="227" t="s">
        <v>2390</v>
      </c>
      <c r="L118" s="226" t="s">
        <v>2862</v>
      </c>
    </row>
    <row r="119" spans="1:29" ht="15" customHeight="1">
      <c r="A119" s="227" t="s">
        <v>617</v>
      </c>
      <c r="D119" s="227" t="s">
        <v>455</v>
      </c>
      <c r="F119" s="227" t="s">
        <v>4930</v>
      </c>
      <c r="G119" s="227" t="s">
        <v>722</v>
      </c>
      <c r="H119" s="227" t="s">
        <v>2902</v>
      </c>
      <c r="I119" s="227" t="s">
        <v>2919</v>
      </c>
      <c r="L119" s="226" t="s">
        <v>5055</v>
      </c>
    </row>
    <row r="120" spans="1:29" ht="15" customHeight="1">
      <c r="A120" s="227" t="s">
        <v>1671</v>
      </c>
      <c r="F120" s="226" t="s">
        <v>1629</v>
      </c>
      <c r="G120" s="226" t="s">
        <v>9627</v>
      </c>
      <c r="H120" s="227" t="s">
        <v>624</v>
      </c>
      <c r="L120" s="227" t="s">
        <v>1687</v>
      </c>
      <c r="S120" s="226"/>
      <c r="T120" s="226"/>
      <c r="U120" s="226"/>
      <c r="V120" s="226"/>
      <c r="W120" s="226"/>
      <c r="X120" s="226"/>
      <c r="Y120" s="226"/>
      <c r="Z120" s="226"/>
      <c r="AA120" s="226"/>
      <c r="AB120" s="226"/>
      <c r="AC120" s="226"/>
    </row>
    <row r="121" spans="1:29" s="226" customFormat="1" ht="15" customHeight="1">
      <c r="A121" s="226" t="s">
        <v>1132</v>
      </c>
      <c r="C121" s="581"/>
      <c r="F121" s="226" t="s">
        <v>3596</v>
      </c>
      <c r="G121" s="227" t="s">
        <v>2904</v>
      </c>
      <c r="H121" s="226" t="s">
        <v>2376</v>
      </c>
      <c r="I121" s="226" t="s">
        <v>2388</v>
      </c>
      <c r="J121" s="227"/>
      <c r="K121" s="227"/>
      <c r="L121" s="226" t="s">
        <v>5056</v>
      </c>
    </row>
    <row r="122" spans="1:29" ht="15" customHeight="1">
      <c r="A122" s="227" t="s">
        <v>2290</v>
      </c>
      <c r="D122" s="227" t="s">
        <v>5057</v>
      </c>
      <c r="F122" s="227" t="s">
        <v>3596</v>
      </c>
      <c r="G122" s="227" t="s">
        <v>2904</v>
      </c>
      <c r="H122" s="226" t="s">
        <v>2388</v>
      </c>
      <c r="J122" s="226"/>
      <c r="K122" s="226"/>
      <c r="L122" s="227" t="s">
        <v>5058</v>
      </c>
      <c r="N122" s="226"/>
      <c r="O122" s="226"/>
      <c r="P122" s="226"/>
      <c r="Q122" s="226"/>
      <c r="R122" s="226"/>
    </row>
    <row r="123" spans="1:29" ht="15" customHeight="1">
      <c r="A123" s="512" t="s">
        <v>1615</v>
      </c>
      <c r="B123" s="512"/>
      <c r="C123" s="512"/>
      <c r="D123" s="512" t="s">
        <v>1615</v>
      </c>
      <c r="E123" s="512" t="s">
        <v>5059</v>
      </c>
      <c r="F123" s="512" t="s">
        <v>4886</v>
      </c>
      <c r="G123" s="512" t="s">
        <v>398</v>
      </c>
      <c r="H123" s="98" t="s">
        <v>3011</v>
      </c>
      <c r="I123" s="512"/>
      <c r="L123" s="226" t="s">
        <v>1584</v>
      </c>
      <c r="M123" s="226" t="s">
        <v>5060</v>
      </c>
      <c r="S123" s="226"/>
      <c r="T123" s="226"/>
      <c r="U123" s="226"/>
      <c r="V123" s="226"/>
      <c r="W123" s="226"/>
      <c r="X123" s="226"/>
      <c r="Y123" s="226"/>
      <c r="Z123" s="226"/>
      <c r="AA123" s="226"/>
      <c r="AB123" s="226"/>
      <c r="AC123" s="226"/>
    </row>
    <row r="124" spans="1:29" ht="15" customHeight="1">
      <c r="A124" s="512" t="s">
        <v>1688</v>
      </c>
      <c r="B124" s="512"/>
      <c r="C124" s="512"/>
      <c r="D124" s="512"/>
      <c r="E124" s="512"/>
      <c r="F124" s="512" t="s">
        <v>1629</v>
      </c>
      <c r="G124" s="512" t="s">
        <v>2383</v>
      </c>
      <c r="H124" s="98" t="s">
        <v>624</v>
      </c>
      <c r="I124" s="512"/>
      <c r="L124" s="226" t="s">
        <v>5061</v>
      </c>
      <c r="M124" s="226"/>
      <c r="S124" s="226"/>
      <c r="T124" s="226"/>
      <c r="U124" s="226"/>
      <c r="V124" s="226"/>
      <c r="W124" s="226"/>
      <c r="X124" s="226"/>
      <c r="Y124" s="226"/>
      <c r="Z124" s="226"/>
      <c r="AA124" s="226"/>
      <c r="AB124" s="226"/>
      <c r="AC124" s="226"/>
    </row>
    <row r="125" spans="1:29" ht="15" customHeight="1">
      <c r="A125" s="512" t="s">
        <v>1068</v>
      </c>
      <c r="B125" s="512"/>
      <c r="C125" s="512"/>
      <c r="D125" s="512"/>
      <c r="E125" s="512"/>
      <c r="F125" s="512" t="s">
        <v>3596</v>
      </c>
      <c r="G125" s="512" t="s">
        <v>629</v>
      </c>
      <c r="H125" s="98" t="s">
        <v>2392</v>
      </c>
      <c r="I125" s="512"/>
      <c r="L125" s="226" t="s">
        <v>1080</v>
      </c>
      <c r="M125" s="226"/>
      <c r="S125" s="226"/>
      <c r="T125" s="226"/>
      <c r="U125" s="226"/>
      <c r="V125" s="226"/>
      <c r="W125" s="226"/>
      <c r="X125" s="226"/>
      <c r="Y125" s="226"/>
      <c r="Z125" s="226"/>
      <c r="AA125" s="226"/>
      <c r="AB125" s="226"/>
      <c r="AC125" s="226"/>
    </row>
    <row r="126" spans="1:29" s="226" customFormat="1" ht="15" customHeight="1">
      <c r="A126" s="227" t="s">
        <v>1450</v>
      </c>
      <c r="B126" s="227"/>
      <c r="C126" s="227"/>
      <c r="D126" s="227" t="s">
        <v>5062</v>
      </c>
      <c r="E126" s="227" t="s">
        <v>5063</v>
      </c>
      <c r="F126" s="227" t="s">
        <v>4900</v>
      </c>
      <c r="G126" s="227" t="s">
        <v>406</v>
      </c>
      <c r="H126" s="98" t="s">
        <v>3011</v>
      </c>
      <c r="I126" s="227"/>
      <c r="J126" s="227"/>
      <c r="K126" s="227"/>
      <c r="L126" s="227" t="s">
        <v>5064</v>
      </c>
      <c r="M126" s="227"/>
      <c r="N126" s="227"/>
      <c r="O126" s="227"/>
      <c r="P126" s="227"/>
      <c r="Q126" s="227"/>
      <c r="R126" s="227"/>
    </row>
    <row r="127" spans="1:29" s="226" customFormat="1" ht="15" customHeight="1">
      <c r="A127" s="226" t="s">
        <v>810</v>
      </c>
      <c r="C127" s="581"/>
      <c r="D127" s="226" t="s">
        <v>5062</v>
      </c>
      <c r="E127" s="226" t="s">
        <v>5065</v>
      </c>
      <c r="F127" s="226" t="s">
        <v>4900</v>
      </c>
      <c r="G127" s="226" t="s">
        <v>360</v>
      </c>
      <c r="H127" s="226" t="s">
        <v>3011</v>
      </c>
      <c r="L127" s="226" t="s">
        <v>5066</v>
      </c>
      <c r="S127" s="227"/>
      <c r="T127" s="227"/>
      <c r="U127" s="227"/>
      <c r="V127" s="227"/>
      <c r="W127" s="227"/>
      <c r="X127" s="227"/>
      <c r="Y127" s="227"/>
      <c r="Z127" s="227"/>
      <c r="AA127" s="227"/>
      <c r="AB127" s="227"/>
      <c r="AC127" s="227"/>
    </row>
    <row r="128" spans="1:29" s="226" customFormat="1" ht="15" customHeight="1">
      <c r="A128" s="227" t="s">
        <v>1452</v>
      </c>
      <c r="B128" s="227"/>
      <c r="C128" s="227"/>
      <c r="D128" s="227" t="s">
        <v>5067</v>
      </c>
      <c r="E128" s="227" t="s">
        <v>4887</v>
      </c>
      <c r="F128" s="227" t="s">
        <v>4900</v>
      </c>
      <c r="G128" s="227" t="s">
        <v>406</v>
      </c>
      <c r="H128" s="98" t="s">
        <v>3011</v>
      </c>
      <c r="I128" s="227"/>
      <c r="L128" s="227" t="s">
        <v>5068</v>
      </c>
      <c r="M128" s="227"/>
      <c r="N128" s="227"/>
      <c r="O128" s="227"/>
      <c r="P128" s="227"/>
      <c r="Q128" s="227"/>
      <c r="R128" s="227"/>
    </row>
    <row r="129" spans="1:29" ht="15" customHeight="1">
      <c r="A129" s="227" t="s">
        <v>9514</v>
      </c>
      <c r="F129" s="226" t="s">
        <v>1629</v>
      </c>
      <c r="G129" s="581" t="s">
        <v>9613</v>
      </c>
      <c r="H129" s="226" t="s">
        <v>624</v>
      </c>
      <c r="J129" s="226"/>
      <c r="K129" s="226"/>
      <c r="L129" s="227" t="s">
        <v>1717</v>
      </c>
      <c r="N129" s="226"/>
      <c r="O129" s="226"/>
      <c r="P129" s="226"/>
      <c r="Q129" s="226"/>
      <c r="R129" s="226"/>
      <c r="S129" s="226"/>
      <c r="T129" s="226"/>
      <c r="U129" s="226"/>
      <c r="V129" s="226"/>
      <c r="W129" s="226"/>
      <c r="X129" s="226"/>
      <c r="Y129" s="226"/>
      <c r="Z129" s="226"/>
      <c r="AA129" s="226"/>
      <c r="AB129" s="226"/>
      <c r="AC129" s="226"/>
    </row>
    <row r="130" spans="1:29" ht="15" customHeight="1">
      <c r="A130" s="226" t="s">
        <v>1720</v>
      </c>
      <c r="B130" s="226"/>
      <c r="C130" s="581"/>
      <c r="D130" s="226"/>
      <c r="E130" s="226"/>
      <c r="F130" s="226" t="s">
        <v>1629</v>
      </c>
      <c r="G130" s="226" t="s">
        <v>2388</v>
      </c>
      <c r="H130" s="226" t="s">
        <v>624</v>
      </c>
      <c r="I130" s="226"/>
      <c r="L130" s="226" t="s">
        <v>1734</v>
      </c>
      <c r="M130" s="226"/>
      <c r="N130" s="226"/>
      <c r="O130" s="226"/>
      <c r="P130" s="226"/>
      <c r="Q130" s="226"/>
      <c r="R130" s="226"/>
      <c r="S130" s="226"/>
      <c r="T130" s="226"/>
      <c r="U130" s="226"/>
      <c r="V130" s="226"/>
      <c r="W130" s="226"/>
      <c r="X130" s="226"/>
      <c r="Y130" s="226"/>
      <c r="Z130" s="226"/>
      <c r="AA130" s="226"/>
      <c r="AB130" s="226"/>
      <c r="AC130" s="226"/>
    </row>
    <row r="131" spans="1:29" s="226" customFormat="1" ht="15" customHeight="1">
      <c r="A131" s="226" t="s">
        <v>2459</v>
      </c>
      <c r="C131" s="581"/>
      <c r="D131" s="226" t="s">
        <v>455</v>
      </c>
      <c r="E131" s="226" t="s">
        <v>5069</v>
      </c>
      <c r="F131" s="226" t="s">
        <v>9470</v>
      </c>
      <c r="G131" s="581" t="s">
        <v>9621</v>
      </c>
      <c r="H131" s="226" t="s">
        <v>624</v>
      </c>
      <c r="I131" s="581" t="s">
        <v>9621</v>
      </c>
      <c r="J131" s="227"/>
      <c r="K131" s="227"/>
      <c r="L131" s="226" t="s">
        <v>2475</v>
      </c>
    </row>
    <row r="132" spans="1:29" s="226" customFormat="1" ht="15" customHeight="1">
      <c r="A132" s="226" t="s">
        <v>653</v>
      </c>
      <c r="C132" s="581"/>
      <c r="F132" s="226" t="s">
        <v>3596</v>
      </c>
      <c r="G132" s="226" t="s">
        <v>2381</v>
      </c>
      <c r="H132" s="226" t="s">
        <v>654</v>
      </c>
      <c r="L132" s="226" t="s">
        <v>5070</v>
      </c>
      <c r="S132" s="227"/>
      <c r="T132" s="227"/>
      <c r="U132" s="227"/>
      <c r="V132" s="227"/>
      <c r="W132" s="227"/>
      <c r="X132" s="227"/>
      <c r="Y132" s="227"/>
      <c r="Z132" s="227"/>
      <c r="AA132" s="227"/>
      <c r="AB132" s="227"/>
      <c r="AC132" s="227"/>
    </row>
    <row r="133" spans="1:29" ht="15" customHeight="1">
      <c r="A133" s="227" t="s">
        <v>655</v>
      </c>
      <c r="F133" s="227" t="s">
        <v>3596</v>
      </c>
      <c r="G133" s="226" t="s">
        <v>2381</v>
      </c>
      <c r="H133" s="226" t="s">
        <v>654</v>
      </c>
      <c r="J133" s="226"/>
      <c r="K133" s="226"/>
      <c r="L133" s="227" t="s">
        <v>5071</v>
      </c>
    </row>
    <row r="134" spans="1:29" ht="15" customHeight="1">
      <c r="A134" s="227" t="s">
        <v>1752</v>
      </c>
      <c r="E134" s="227" t="s">
        <v>10074</v>
      </c>
      <c r="F134" s="226" t="s">
        <v>1629</v>
      </c>
      <c r="G134" s="226" t="s">
        <v>2380</v>
      </c>
      <c r="H134" s="226" t="s">
        <v>2392</v>
      </c>
      <c r="L134" s="227" t="s">
        <v>1767</v>
      </c>
    </row>
    <row r="135" spans="1:29" ht="15" customHeight="1">
      <c r="A135" s="226" t="s">
        <v>1418</v>
      </c>
      <c r="B135" s="226"/>
      <c r="C135" s="581"/>
      <c r="D135" s="98" t="s">
        <v>5072</v>
      </c>
      <c r="E135" s="98"/>
      <c r="F135" s="227" t="s">
        <v>3596</v>
      </c>
      <c r="G135" s="227" t="s">
        <v>722</v>
      </c>
      <c r="H135" s="227" t="s">
        <v>2269</v>
      </c>
      <c r="L135" s="226" t="s">
        <v>3329</v>
      </c>
    </row>
    <row r="136" spans="1:29" ht="15" customHeight="1">
      <c r="A136" s="227" t="s">
        <v>2935</v>
      </c>
      <c r="D136" s="227" t="s">
        <v>5073</v>
      </c>
      <c r="E136" s="226" t="s">
        <v>5074</v>
      </c>
      <c r="F136" s="227" t="s">
        <v>938</v>
      </c>
      <c r="G136" s="226" t="s">
        <v>410</v>
      </c>
      <c r="H136" s="98" t="s">
        <v>3011</v>
      </c>
      <c r="L136" s="227" t="s">
        <v>5075</v>
      </c>
    </row>
    <row r="137" spans="1:29" ht="15" customHeight="1">
      <c r="A137" s="227" t="s">
        <v>2476</v>
      </c>
      <c r="D137" s="227" t="s">
        <v>455</v>
      </c>
      <c r="F137" s="226" t="s">
        <v>9470</v>
      </c>
      <c r="G137" s="226" t="s">
        <v>722</v>
      </c>
      <c r="H137" s="227" t="s">
        <v>2380</v>
      </c>
      <c r="I137" s="227" t="s">
        <v>624</v>
      </c>
      <c r="L137" s="226" t="s">
        <v>2488</v>
      </c>
      <c r="S137" s="226"/>
      <c r="T137" s="226"/>
      <c r="U137" s="226"/>
      <c r="V137" s="226"/>
      <c r="W137" s="226"/>
      <c r="X137" s="226"/>
      <c r="Y137" s="226"/>
      <c r="Z137" s="226"/>
      <c r="AA137" s="226"/>
      <c r="AB137" s="226"/>
      <c r="AC137" s="226"/>
    </row>
    <row r="138" spans="1:29" s="759" customFormat="1" ht="15" customHeight="1">
      <c r="A138" s="759" t="s">
        <v>9825</v>
      </c>
      <c r="B138" s="759" t="s">
        <v>9616</v>
      </c>
      <c r="C138" s="759" t="s">
        <v>9963</v>
      </c>
      <c r="D138" s="759" t="s">
        <v>455</v>
      </c>
      <c r="E138" s="759" t="s">
        <v>10789</v>
      </c>
      <c r="F138" s="759" t="s">
        <v>9783</v>
      </c>
      <c r="G138" s="759" t="s">
        <v>2918</v>
      </c>
      <c r="H138" s="759" t="s">
        <v>615</v>
      </c>
      <c r="L138" s="759" t="s">
        <v>9826</v>
      </c>
    </row>
    <row r="139" spans="1:29" ht="15" customHeight="1">
      <c r="A139" s="227" t="s">
        <v>2758</v>
      </c>
      <c r="D139" s="227" t="s">
        <v>455</v>
      </c>
      <c r="F139" s="227" t="s">
        <v>2536</v>
      </c>
      <c r="G139" s="227" t="s">
        <v>2371</v>
      </c>
      <c r="H139" s="581" t="s">
        <v>615</v>
      </c>
      <c r="L139" s="227" t="s">
        <v>2769</v>
      </c>
      <c r="N139" s="226"/>
      <c r="O139" s="226"/>
      <c r="P139" s="226"/>
      <c r="Q139" s="226"/>
      <c r="R139" s="226"/>
      <c r="S139" s="226"/>
      <c r="T139" s="226"/>
      <c r="U139" s="226"/>
      <c r="V139" s="226"/>
      <c r="W139" s="226"/>
      <c r="X139" s="226"/>
      <c r="Y139" s="226"/>
      <c r="Z139" s="226"/>
      <c r="AA139" s="226"/>
      <c r="AB139" s="226"/>
      <c r="AC139" s="226"/>
    </row>
    <row r="140" spans="1:29" ht="15" customHeight="1">
      <c r="A140" s="227" t="s">
        <v>632</v>
      </c>
      <c r="F140" s="227" t="s">
        <v>3596</v>
      </c>
      <c r="G140" s="227" t="s">
        <v>9611</v>
      </c>
      <c r="H140" s="581" t="s">
        <v>624</v>
      </c>
      <c r="L140" s="227" t="s">
        <v>10040</v>
      </c>
      <c r="N140" s="581"/>
      <c r="O140" s="581"/>
      <c r="P140" s="581"/>
      <c r="Q140" s="581"/>
      <c r="R140" s="581"/>
      <c r="S140" s="581"/>
      <c r="T140" s="581"/>
      <c r="U140" s="581"/>
      <c r="V140" s="581"/>
      <c r="W140" s="581"/>
      <c r="X140" s="581"/>
      <c r="Y140" s="581"/>
      <c r="Z140" s="581"/>
      <c r="AA140" s="581"/>
      <c r="AB140" s="581"/>
      <c r="AC140" s="581"/>
    </row>
    <row r="141" spans="1:29" ht="15" customHeight="1">
      <c r="A141" s="226" t="s">
        <v>639</v>
      </c>
      <c r="B141" s="226"/>
      <c r="C141" s="581"/>
      <c r="D141" s="227" t="s">
        <v>5076</v>
      </c>
      <c r="E141" s="227" t="s">
        <v>5077</v>
      </c>
      <c r="F141" s="227" t="s">
        <v>3596</v>
      </c>
      <c r="G141" s="226" t="s">
        <v>9609</v>
      </c>
      <c r="H141" s="226" t="s">
        <v>624</v>
      </c>
      <c r="L141" s="227" t="s">
        <v>5078</v>
      </c>
      <c r="N141" s="226"/>
      <c r="O141" s="226"/>
      <c r="P141" s="226"/>
      <c r="Q141" s="226"/>
      <c r="R141" s="226"/>
    </row>
    <row r="142" spans="1:29" ht="15" customHeight="1">
      <c r="A142" s="227" t="s">
        <v>2535</v>
      </c>
      <c r="D142" s="227" t="s">
        <v>455</v>
      </c>
      <c r="E142" s="227" t="s">
        <v>5079</v>
      </c>
      <c r="F142" s="227" t="s">
        <v>2536</v>
      </c>
      <c r="G142" s="227" t="s">
        <v>384</v>
      </c>
      <c r="H142" s="227" t="s">
        <v>3011</v>
      </c>
      <c r="I142" s="227" t="s">
        <v>2918</v>
      </c>
      <c r="L142" s="227" t="s">
        <v>2550</v>
      </c>
    </row>
    <row r="143" spans="1:29" ht="15" customHeight="1">
      <c r="A143" s="227" t="s">
        <v>847</v>
      </c>
      <c r="D143" s="98" t="s">
        <v>455</v>
      </c>
      <c r="E143" s="227" t="s">
        <v>3158</v>
      </c>
      <c r="F143" s="227" t="s">
        <v>4930</v>
      </c>
      <c r="G143" s="227" t="s">
        <v>722</v>
      </c>
      <c r="H143" s="227" t="s">
        <v>2392</v>
      </c>
      <c r="L143" s="226" t="s">
        <v>4101</v>
      </c>
    </row>
    <row r="144" spans="1:29" ht="15" customHeight="1">
      <c r="A144" s="226" t="s">
        <v>1417</v>
      </c>
      <c r="B144" s="226"/>
      <c r="C144" s="581"/>
      <c r="D144" s="360" t="s">
        <v>5080</v>
      </c>
      <c r="E144" s="360"/>
      <c r="F144" s="227" t="s">
        <v>938</v>
      </c>
      <c r="G144" s="227" t="s">
        <v>384</v>
      </c>
      <c r="H144" s="227" t="s">
        <v>722</v>
      </c>
      <c r="I144" s="227" t="s">
        <v>2916</v>
      </c>
      <c r="L144" s="226" t="s">
        <v>5081</v>
      </c>
    </row>
    <row r="145" spans="1:29" ht="15" customHeight="1">
      <c r="A145" s="226" t="s">
        <v>4186</v>
      </c>
      <c r="B145" s="226"/>
      <c r="C145" s="581"/>
      <c r="D145" s="360" t="s">
        <v>455</v>
      </c>
      <c r="E145" s="360" t="s">
        <v>5082</v>
      </c>
      <c r="F145" s="227" t="s">
        <v>4882</v>
      </c>
      <c r="G145" s="227" t="s">
        <v>406</v>
      </c>
      <c r="H145" s="227" t="s">
        <v>3761</v>
      </c>
      <c r="L145" s="226" t="s">
        <v>4187</v>
      </c>
    </row>
    <row r="146" spans="1:29" ht="15" customHeight="1">
      <c r="A146" s="227" t="s">
        <v>1472</v>
      </c>
      <c r="D146" s="227" t="s">
        <v>5083</v>
      </c>
      <c r="E146" s="227" t="s">
        <v>5084</v>
      </c>
      <c r="F146" s="227" t="s">
        <v>4900</v>
      </c>
      <c r="G146" s="227" t="s">
        <v>406</v>
      </c>
      <c r="H146" s="98" t="s">
        <v>3011</v>
      </c>
      <c r="L146" s="227" t="s">
        <v>5085</v>
      </c>
      <c r="S146" s="226"/>
      <c r="T146" s="226"/>
      <c r="U146" s="226"/>
      <c r="V146" s="226"/>
      <c r="W146" s="226"/>
      <c r="X146" s="226"/>
      <c r="Y146" s="226"/>
      <c r="Z146" s="226"/>
      <c r="AA146" s="226"/>
      <c r="AB146" s="226"/>
      <c r="AC146" s="226"/>
    </row>
    <row r="147" spans="1:29" s="226" customFormat="1" ht="15" customHeight="1">
      <c r="A147" s="226" t="s">
        <v>3581</v>
      </c>
      <c r="C147" s="581"/>
      <c r="D147" s="226" t="s">
        <v>455</v>
      </c>
      <c r="E147" s="226" t="s">
        <v>5086</v>
      </c>
      <c r="F147" s="226" t="s">
        <v>9523</v>
      </c>
      <c r="G147" s="581" t="s">
        <v>9628</v>
      </c>
      <c r="H147" s="581" t="s">
        <v>9632</v>
      </c>
      <c r="J147" s="227"/>
      <c r="K147" s="227"/>
      <c r="L147" s="226" t="s">
        <v>5087</v>
      </c>
    </row>
    <row r="148" spans="1:29" s="226" customFormat="1" ht="15" customHeight="1">
      <c r="A148" s="226" t="s">
        <v>1420</v>
      </c>
      <c r="C148" s="581"/>
      <c r="D148" s="98" t="s">
        <v>5088</v>
      </c>
      <c r="E148" s="98" t="s">
        <v>5089</v>
      </c>
      <c r="F148" s="226" t="s">
        <v>9469</v>
      </c>
      <c r="G148" s="226" t="s">
        <v>722</v>
      </c>
      <c r="H148" s="226" t="s">
        <v>722</v>
      </c>
      <c r="I148" s="226" t="s">
        <v>384</v>
      </c>
      <c r="J148" s="226" t="s">
        <v>3011</v>
      </c>
      <c r="L148" s="226" t="s">
        <v>5090</v>
      </c>
    </row>
    <row r="149" spans="1:29" ht="15" customHeight="1">
      <c r="A149" s="226" t="s">
        <v>2954</v>
      </c>
      <c r="B149" s="226"/>
      <c r="C149" s="581"/>
      <c r="D149" s="226"/>
      <c r="E149" s="226"/>
      <c r="F149" s="226" t="s">
        <v>1629</v>
      </c>
      <c r="G149" s="226" t="s">
        <v>9621</v>
      </c>
      <c r="H149" s="226" t="s">
        <v>624</v>
      </c>
      <c r="I149" s="226"/>
      <c r="J149" s="226"/>
      <c r="K149" s="226"/>
      <c r="L149" s="226" t="s">
        <v>5091</v>
      </c>
      <c r="M149" s="226"/>
      <c r="N149" s="226"/>
      <c r="O149" s="226"/>
      <c r="P149" s="226"/>
      <c r="Q149" s="226"/>
      <c r="R149" s="226"/>
      <c r="S149" s="226"/>
      <c r="T149" s="226"/>
      <c r="U149" s="226"/>
      <c r="V149" s="226"/>
      <c r="W149" s="226"/>
      <c r="X149" s="226"/>
      <c r="Y149" s="226"/>
      <c r="Z149" s="226"/>
      <c r="AA149" s="226"/>
      <c r="AB149" s="226"/>
      <c r="AC149" s="226"/>
    </row>
    <row r="150" spans="1:29" ht="15" customHeight="1">
      <c r="A150" s="226" t="s">
        <v>3404</v>
      </c>
      <c r="B150" s="226"/>
      <c r="C150" s="581"/>
      <c r="D150" s="226"/>
      <c r="E150" s="226"/>
      <c r="G150" s="226" t="s">
        <v>2904</v>
      </c>
      <c r="H150" s="226" t="s">
        <v>360</v>
      </c>
      <c r="I150" s="226" t="s">
        <v>3415</v>
      </c>
      <c r="L150" s="226" t="s">
        <v>5093</v>
      </c>
      <c r="M150" s="226"/>
      <c r="N150" s="226"/>
      <c r="O150" s="226"/>
      <c r="P150" s="226"/>
      <c r="Q150" s="226"/>
      <c r="R150" s="226"/>
    </row>
    <row r="151" spans="1:29" s="226" customFormat="1" ht="15" customHeight="1">
      <c r="A151" s="227" t="s">
        <v>1454</v>
      </c>
      <c r="B151" s="227"/>
      <c r="C151" s="227"/>
      <c r="D151" s="227" t="s">
        <v>5094</v>
      </c>
      <c r="E151" s="227"/>
      <c r="F151" s="227" t="s">
        <v>4900</v>
      </c>
      <c r="G151" s="227" t="s">
        <v>406</v>
      </c>
      <c r="H151" s="98" t="s">
        <v>3011</v>
      </c>
      <c r="I151" s="227"/>
      <c r="J151" s="227"/>
      <c r="K151" s="227"/>
      <c r="L151" s="227" t="s">
        <v>5095</v>
      </c>
      <c r="M151" s="227"/>
      <c r="N151" s="227"/>
      <c r="O151" s="227"/>
      <c r="P151" s="227"/>
      <c r="Q151" s="227"/>
      <c r="R151" s="227"/>
    </row>
    <row r="152" spans="1:29" s="226" customFormat="1" ht="15" customHeight="1">
      <c r="A152" s="226" t="s">
        <v>3557</v>
      </c>
      <c r="C152" s="581"/>
      <c r="E152" s="98" t="s">
        <v>5096</v>
      </c>
      <c r="F152" s="226" t="s">
        <v>3596</v>
      </c>
      <c r="G152" s="226" t="s">
        <v>2383</v>
      </c>
      <c r="H152" s="226" t="s">
        <v>652</v>
      </c>
      <c r="L152" s="226" t="s">
        <v>5097</v>
      </c>
      <c r="S152" s="227"/>
      <c r="T152" s="227"/>
      <c r="U152" s="227"/>
      <c r="V152" s="227"/>
      <c r="W152" s="227"/>
      <c r="X152" s="227"/>
      <c r="Y152" s="227"/>
      <c r="Z152" s="227"/>
      <c r="AA152" s="227"/>
      <c r="AB152" s="227"/>
      <c r="AC152" s="227"/>
    </row>
    <row r="153" spans="1:29" s="226" customFormat="1" ht="15" customHeight="1">
      <c r="A153" s="227" t="s">
        <v>1475</v>
      </c>
      <c r="B153" s="227"/>
      <c r="C153" s="227"/>
      <c r="D153" s="227" t="s">
        <v>5098</v>
      </c>
      <c r="E153" s="227" t="s">
        <v>5099</v>
      </c>
      <c r="F153" s="227" t="s">
        <v>5044</v>
      </c>
      <c r="G153" s="227" t="s">
        <v>406</v>
      </c>
      <c r="H153" s="98" t="s">
        <v>3011</v>
      </c>
      <c r="I153" s="227"/>
      <c r="L153" s="227" t="s">
        <v>5100</v>
      </c>
      <c r="M153" s="227"/>
      <c r="N153" s="227"/>
      <c r="O153" s="227"/>
      <c r="P153" s="227"/>
      <c r="Q153" s="227"/>
      <c r="R153" s="227"/>
    </row>
    <row r="154" spans="1:29" ht="15" customHeight="1">
      <c r="A154" s="226" t="s">
        <v>2714</v>
      </c>
      <c r="B154" s="226"/>
      <c r="C154" s="581"/>
      <c r="D154" s="226" t="s">
        <v>455</v>
      </c>
      <c r="E154" s="226"/>
      <c r="F154" s="226" t="s">
        <v>9468</v>
      </c>
      <c r="G154" s="226" t="s">
        <v>2371</v>
      </c>
      <c r="H154" s="226" t="s">
        <v>624</v>
      </c>
      <c r="I154" s="226"/>
      <c r="J154" s="226"/>
      <c r="K154" s="226"/>
      <c r="L154" s="226" t="s">
        <v>2715</v>
      </c>
      <c r="M154" s="226"/>
      <c r="N154" s="226"/>
      <c r="O154" s="226"/>
      <c r="P154" s="226"/>
      <c r="Q154" s="226"/>
      <c r="R154" s="226"/>
    </row>
    <row r="155" spans="1:29" ht="15" customHeight="1">
      <c r="A155" s="227" t="s">
        <v>3777</v>
      </c>
      <c r="D155" s="227" t="s">
        <v>5101</v>
      </c>
      <c r="E155" s="227" t="s">
        <v>5102</v>
      </c>
      <c r="F155" s="227" t="s">
        <v>938</v>
      </c>
      <c r="G155" s="227" t="s">
        <v>406</v>
      </c>
      <c r="H155" s="227" t="s">
        <v>410</v>
      </c>
      <c r="L155" s="227" t="s">
        <v>5103</v>
      </c>
    </row>
    <row r="156" spans="1:29" ht="15" customHeight="1">
      <c r="A156" s="512" t="s">
        <v>529</v>
      </c>
      <c r="B156" s="512"/>
      <c r="C156" s="512"/>
      <c r="D156" s="512" t="s">
        <v>529</v>
      </c>
      <c r="E156" s="512"/>
      <c r="F156" s="226" t="s">
        <v>9470</v>
      </c>
      <c r="G156" s="512" t="s">
        <v>398</v>
      </c>
      <c r="H156" s="512" t="s">
        <v>384</v>
      </c>
      <c r="I156" s="512"/>
      <c r="L156" s="226" t="s">
        <v>5104</v>
      </c>
      <c r="M156" s="226"/>
    </row>
    <row r="157" spans="1:29" s="759" customFormat="1" ht="15" customHeight="1">
      <c r="A157" s="299" t="s">
        <v>9827</v>
      </c>
      <c r="B157" s="299" t="s">
        <v>9616</v>
      </c>
      <c r="C157" s="759" t="s">
        <v>9963</v>
      </c>
      <c r="D157" s="299" t="s">
        <v>455</v>
      </c>
      <c r="E157" s="299" t="s">
        <v>9789</v>
      </c>
      <c r="F157" s="759" t="s">
        <v>9783</v>
      </c>
      <c r="G157" s="299" t="s">
        <v>9828</v>
      </c>
      <c r="H157" s="299" t="s">
        <v>624</v>
      </c>
      <c r="I157" s="299"/>
      <c r="L157" s="759" t="s">
        <v>9829</v>
      </c>
    </row>
    <row r="158" spans="1:29" s="759" customFormat="1" ht="15" customHeight="1">
      <c r="A158" s="299" t="s">
        <v>9533</v>
      </c>
      <c r="B158" s="299" t="s">
        <v>9616</v>
      </c>
      <c r="C158" s="759" t="s">
        <v>9963</v>
      </c>
      <c r="D158" s="299" t="s">
        <v>455</v>
      </c>
      <c r="E158" s="299"/>
      <c r="F158" s="759" t="s">
        <v>9465</v>
      </c>
      <c r="G158" s="759" t="s">
        <v>2918</v>
      </c>
      <c r="H158" s="299" t="s">
        <v>335</v>
      </c>
      <c r="I158" s="299"/>
      <c r="L158" s="759" t="s">
        <v>9534</v>
      </c>
    </row>
    <row r="159" spans="1:29" ht="15" customHeight="1">
      <c r="A159" s="226" t="s">
        <v>1896</v>
      </c>
      <c r="B159" s="226"/>
      <c r="C159" s="581"/>
      <c r="D159" s="226"/>
      <c r="E159" s="226" t="s">
        <v>5009</v>
      </c>
      <c r="F159" s="226" t="s">
        <v>1629</v>
      </c>
      <c r="G159" s="581" t="s">
        <v>2998</v>
      </c>
      <c r="H159" s="226" t="s">
        <v>2269</v>
      </c>
      <c r="I159" s="226"/>
      <c r="L159" s="226" t="s">
        <v>5105</v>
      </c>
      <c r="M159" s="226"/>
      <c r="S159" s="226"/>
      <c r="T159" s="226"/>
      <c r="U159" s="226"/>
      <c r="V159" s="226"/>
      <c r="W159" s="226"/>
      <c r="X159" s="226"/>
      <c r="Y159" s="226"/>
      <c r="Z159" s="226"/>
      <c r="AA159" s="226"/>
      <c r="AB159" s="226"/>
      <c r="AC159" s="226"/>
    </row>
    <row r="160" spans="1:29" ht="15" customHeight="1">
      <c r="A160" s="226" t="s">
        <v>3799</v>
      </c>
      <c r="B160" s="226"/>
      <c r="C160" s="581"/>
      <c r="D160" s="226" t="s">
        <v>5357</v>
      </c>
      <c r="E160" s="226" t="s">
        <v>5358</v>
      </c>
      <c r="F160" s="226" t="s">
        <v>3596</v>
      </c>
      <c r="G160" s="226" t="s">
        <v>2383</v>
      </c>
      <c r="H160" s="226" t="s">
        <v>2904</v>
      </c>
      <c r="I160" s="226"/>
      <c r="J160" s="226"/>
      <c r="L160" s="226" t="s">
        <v>5359</v>
      </c>
      <c r="M160" s="226"/>
      <c r="N160" s="226"/>
      <c r="O160" s="226"/>
      <c r="P160" s="226"/>
      <c r="Q160" s="226"/>
      <c r="R160" s="226"/>
    </row>
    <row r="161" spans="1:29" ht="15" customHeight="1">
      <c r="A161" s="227" t="s">
        <v>2551</v>
      </c>
      <c r="D161" s="227" t="s">
        <v>455</v>
      </c>
      <c r="F161" s="227" t="s">
        <v>9468</v>
      </c>
      <c r="G161" s="227" t="s">
        <v>2903</v>
      </c>
      <c r="H161" s="227" t="s">
        <v>2388</v>
      </c>
      <c r="L161" s="227" t="s">
        <v>2565</v>
      </c>
    </row>
    <row r="162" spans="1:29" ht="15" customHeight="1">
      <c r="A162" s="226" t="s">
        <v>628</v>
      </c>
      <c r="B162" s="226"/>
      <c r="C162" s="581"/>
      <c r="D162" s="226"/>
      <c r="E162" s="226"/>
      <c r="F162" s="226" t="s">
        <v>3596</v>
      </c>
      <c r="G162" s="226" t="s">
        <v>2389</v>
      </c>
      <c r="H162" s="226" t="s">
        <v>2269</v>
      </c>
      <c r="I162" s="226"/>
      <c r="L162" s="226" t="s">
        <v>5106</v>
      </c>
      <c r="M162" s="226"/>
      <c r="N162" s="226"/>
      <c r="O162" s="226"/>
      <c r="P162" s="226"/>
      <c r="Q162" s="226"/>
      <c r="R162" s="226"/>
      <c r="S162" s="226"/>
      <c r="T162" s="226"/>
      <c r="U162" s="226"/>
      <c r="V162" s="226"/>
      <c r="W162" s="226"/>
      <c r="X162" s="226"/>
      <c r="Y162" s="226"/>
      <c r="Z162" s="226"/>
      <c r="AA162" s="226"/>
      <c r="AB162" s="226"/>
      <c r="AC162" s="226"/>
    </row>
    <row r="163" spans="1:29" ht="15" customHeight="1">
      <c r="A163" s="98" t="s">
        <v>1466</v>
      </c>
      <c r="B163" s="98"/>
      <c r="C163" s="98"/>
      <c r="D163" s="226" t="s">
        <v>455</v>
      </c>
      <c r="E163" s="98" t="s">
        <v>5107</v>
      </c>
      <c r="F163" s="98" t="s">
        <v>5108</v>
      </c>
      <c r="G163" s="98" t="s">
        <v>403</v>
      </c>
      <c r="H163" s="226" t="s">
        <v>403</v>
      </c>
      <c r="I163" s="98"/>
      <c r="L163" s="227" t="s">
        <v>2339</v>
      </c>
      <c r="S163" s="226"/>
      <c r="T163" s="226"/>
      <c r="U163" s="226"/>
      <c r="V163" s="226"/>
      <c r="W163" s="226"/>
      <c r="X163" s="226"/>
      <c r="Y163" s="226"/>
      <c r="Z163" s="226"/>
      <c r="AA163" s="226"/>
      <c r="AB163" s="226"/>
      <c r="AC163" s="226"/>
    </row>
    <row r="164" spans="1:29" ht="15" customHeight="1">
      <c r="A164" s="226" t="s">
        <v>2311</v>
      </c>
      <c r="B164" s="226"/>
      <c r="C164" s="581"/>
      <c r="D164" s="226" t="s">
        <v>5109</v>
      </c>
      <c r="E164" s="226" t="s">
        <v>5110</v>
      </c>
      <c r="F164" s="226" t="s">
        <v>1629</v>
      </c>
      <c r="G164" s="226" t="s">
        <v>2930</v>
      </c>
      <c r="H164" s="226" t="s">
        <v>2392</v>
      </c>
      <c r="I164" s="226"/>
      <c r="L164" s="226" t="s">
        <v>1925</v>
      </c>
      <c r="M164" s="226"/>
    </row>
    <row r="165" spans="1:29" ht="15" customHeight="1">
      <c r="A165" s="226" t="s">
        <v>2312</v>
      </c>
      <c r="B165" s="226"/>
      <c r="C165" s="581"/>
      <c r="D165" s="226" t="s">
        <v>5111</v>
      </c>
      <c r="E165" s="226" t="s">
        <v>5112</v>
      </c>
      <c r="F165" s="226" t="s">
        <v>1629</v>
      </c>
      <c r="G165" s="226" t="s">
        <v>2370</v>
      </c>
      <c r="H165" s="226" t="s">
        <v>2372</v>
      </c>
      <c r="I165" s="226" t="s">
        <v>2392</v>
      </c>
      <c r="L165" s="226" t="s">
        <v>1935</v>
      </c>
      <c r="M165" s="226"/>
      <c r="N165" s="226"/>
      <c r="O165" s="226"/>
      <c r="P165" s="226"/>
      <c r="Q165" s="226"/>
      <c r="R165" s="226"/>
    </row>
    <row r="166" spans="1:29" ht="15" customHeight="1">
      <c r="A166" s="226" t="s">
        <v>1936</v>
      </c>
      <c r="B166" s="226"/>
      <c r="C166" s="581"/>
      <c r="D166" s="226"/>
      <c r="E166" s="226"/>
      <c r="F166" s="226" t="s">
        <v>1629</v>
      </c>
      <c r="G166" s="581" t="s">
        <v>9622</v>
      </c>
      <c r="H166" s="226" t="s">
        <v>624</v>
      </c>
      <c r="I166" s="226"/>
      <c r="L166" s="226" t="s">
        <v>1947</v>
      </c>
      <c r="M166" s="226"/>
    </row>
    <row r="167" spans="1:29" ht="15" customHeight="1">
      <c r="A167" s="227" t="s">
        <v>9518</v>
      </c>
      <c r="D167" s="227" t="s">
        <v>455</v>
      </c>
      <c r="F167" s="227" t="s">
        <v>9468</v>
      </c>
      <c r="G167" s="227" t="s">
        <v>2903</v>
      </c>
      <c r="H167" s="227" t="s">
        <v>2902</v>
      </c>
      <c r="L167" s="227" t="s">
        <v>2581</v>
      </c>
      <c r="M167" s="227" t="s">
        <v>2703</v>
      </c>
      <c r="S167" s="226"/>
      <c r="T167" s="226"/>
      <c r="U167" s="226"/>
      <c r="V167" s="226"/>
      <c r="W167" s="226"/>
      <c r="X167" s="226"/>
      <c r="Y167" s="226"/>
      <c r="Z167" s="226"/>
      <c r="AA167" s="226"/>
      <c r="AB167" s="226"/>
      <c r="AC167" s="226"/>
    </row>
    <row r="168" spans="1:29" ht="15" customHeight="1">
      <c r="A168" s="226" t="s">
        <v>932</v>
      </c>
      <c r="B168" s="226"/>
      <c r="C168" s="581"/>
      <c r="D168" s="226" t="s">
        <v>5113</v>
      </c>
      <c r="E168" s="226"/>
      <c r="F168" s="226" t="s">
        <v>938</v>
      </c>
      <c r="G168" s="226" t="s">
        <v>406</v>
      </c>
      <c r="H168" s="226" t="s">
        <v>335</v>
      </c>
      <c r="I168" s="226"/>
      <c r="L168" s="227" t="s">
        <v>5114</v>
      </c>
      <c r="S168" s="226"/>
      <c r="T168" s="226"/>
      <c r="U168" s="226"/>
      <c r="V168" s="226"/>
      <c r="W168" s="226"/>
      <c r="X168" s="226"/>
      <c r="Y168" s="226"/>
      <c r="Z168" s="226"/>
      <c r="AA168" s="226"/>
      <c r="AB168" s="226"/>
      <c r="AC168" s="226"/>
    </row>
    <row r="169" spans="1:29" s="759" customFormat="1" ht="15" customHeight="1">
      <c r="A169" s="759" t="s">
        <v>9554</v>
      </c>
      <c r="B169" s="759" t="s">
        <v>9616</v>
      </c>
      <c r="C169" s="759" t="s">
        <v>9963</v>
      </c>
      <c r="D169" s="759" t="s">
        <v>455</v>
      </c>
      <c r="E169" s="759" t="s">
        <v>9555</v>
      </c>
      <c r="F169" s="759" t="s">
        <v>9465</v>
      </c>
      <c r="G169" s="759" t="s">
        <v>9623</v>
      </c>
      <c r="H169" s="759" t="s">
        <v>624</v>
      </c>
      <c r="L169" s="759" t="s">
        <v>9556</v>
      </c>
    </row>
    <row r="170" spans="1:29" ht="15" customHeight="1">
      <c r="A170" s="227" t="s">
        <v>603</v>
      </c>
      <c r="D170" s="227" t="s">
        <v>5115</v>
      </c>
      <c r="F170" s="227" t="s">
        <v>4886</v>
      </c>
      <c r="G170" s="227" t="s">
        <v>403</v>
      </c>
      <c r="H170" s="227" t="s">
        <v>335</v>
      </c>
      <c r="I170" s="227" t="s">
        <v>3011</v>
      </c>
      <c r="L170" s="227" t="s">
        <v>10792</v>
      </c>
      <c r="M170" s="227" t="s">
        <v>5116</v>
      </c>
      <c r="S170" s="226"/>
      <c r="T170" s="226"/>
      <c r="U170" s="226"/>
      <c r="V170" s="226"/>
      <c r="W170" s="226"/>
      <c r="X170" s="226"/>
      <c r="Y170" s="226"/>
      <c r="Z170" s="226"/>
      <c r="AA170" s="226"/>
      <c r="AB170" s="226"/>
      <c r="AC170" s="226"/>
    </row>
    <row r="171" spans="1:29" s="759" customFormat="1" ht="15" customHeight="1">
      <c r="A171" s="759" t="s">
        <v>9830</v>
      </c>
      <c r="B171" s="759" t="s">
        <v>9616</v>
      </c>
      <c r="C171" s="759" t="s">
        <v>9963</v>
      </c>
      <c r="D171" s="759" t="s">
        <v>455</v>
      </c>
      <c r="E171" s="759" t="s">
        <v>9833</v>
      </c>
      <c r="F171" s="759" t="s">
        <v>9783</v>
      </c>
      <c r="G171" s="759" t="s">
        <v>10785</v>
      </c>
      <c r="H171" s="759" t="s">
        <v>9832</v>
      </c>
      <c r="I171" s="759" t="s">
        <v>2374</v>
      </c>
      <c r="L171" s="759" t="s">
        <v>9834</v>
      </c>
    </row>
    <row r="172" spans="1:29" ht="15" customHeight="1">
      <c r="A172" s="226" t="s">
        <v>935</v>
      </c>
      <c r="B172" s="226"/>
      <c r="C172" s="581"/>
      <c r="D172" s="226" t="s">
        <v>5117</v>
      </c>
      <c r="E172" s="226" t="s">
        <v>9980</v>
      </c>
      <c r="F172" s="226" t="s">
        <v>938</v>
      </c>
      <c r="G172" s="226" t="s">
        <v>406</v>
      </c>
      <c r="H172" s="226" t="s">
        <v>335</v>
      </c>
      <c r="I172" s="226"/>
      <c r="L172" s="227" t="s">
        <v>5118</v>
      </c>
      <c r="S172" s="226"/>
      <c r="T172" s="226"/>
      <c r="U172" s="226"/>
      <c r="V172" s="226"/>
      <c r="W172" s="226"/>
      <c r="X172" s="226"/>
      <c r="Y172" s="226"/>
      <c r="Z172" s="226"/>
      <c r="AA172" s="226"/>
      <c r="AB172" s="226"/>
      <c r="AC172" s="226"/>
    </row>
    <row r="173" spans="1:29" ht="15" customHeight="1">
      <c r="A173" s="226" t="s">
        <v>3778</v>
      </c>
      <c r="B173" s="226"/>
      <c r="C173" s="581"/>
      <c r="D173" s="226" t="s">
        <v>5119</v>
      </c>
      <c r="E173" s="226" t="s">
        <v>5120</v>
      </c>
      <c r="F173" s="226" t="s">
        <v>3596</v>
      </c>
      <c r="G173" s="226" t="s">
        <v>624</v>
      </c>
      <c r="H173" s="226" t="s">
        <v>624</v>
      </c>
      <c r="I173" s="581" t="s">
        <v>10743</v>
      </c>
      <c r="L173" s="227" t="s">
        <v>5121</v>
      </c>
    </row>
    <row r="174" spans="1:29" ht="15" customHeight="1">
      <c r="A174" s="226" t="s">
        <v>3672</v>
      </c>
      <c r="B174" s="226"/>
      <c r="C174" s="581"/>
      <c r="D174" s="226"/>
      <c r="E174" s="226" t="s">
        <v>5122</v>
      </c>
      <c r="F174" s="226" t="s">
        <v>1629</v>
      </c>
      <c r="G174" s="226" t="s">
        <v>3674</v>
      </c>
      <c r="H174" s="226" t="s">
        <v>2374</v>
      </c>
      <c r="I174" s="226"/>
      <c r="L174" s="226" t="s">
        <v>5123</v>
      </c>
      <c r="M174" s="226"/>
      <c r="N174" s="226"/>
      <c r="O174" s="226"/>
      <c r="P174" s="226"/>
      <c r="Q174" s="226"/>
      <c r="R174" s="226"/>
    </row>
    <row r="175" spans="1:29" ht="15" customHeight="1">
      <c r="A175" s="226" t="s">
        <v>3576</v>
      </c>
      <c r="B175" s="226"/>
      <c r="C175" s="581"/>
      <c r="D175" s="226" t="s">
        <v>455</v>
      </c>
      <c r="E175" s="226"/>
      <c r="F175" s="226" t="s">
        <v>3575</v>
      </c>
      <c r="G175" s="226" t="s">
        <v>2904</v>
      </c>
      <c r="H175" s="226" t="s">
        <v>3425</v>
      </c>
      <c r="I175" s="226"/>
      <c r="L175" s="226" t="s">
        <v>3577</v>
      </c>
      <c r="M175" s="226"/>
      <c r="N175" s="226"/>
      <c r="O175" s="226"/>
      <c r="P175" s="226"/>
      <c r="Q175" s="226"/>
      <c r="R175" s="226"/>
    </row>
    <row r="176" spans="1:29" ht="15" customHeight="1">
      <c r="A176" s="227" t="s">
        <v>1948</v>
      </c>
      <c r="F176" s="226" t="s">
        <v>9470</v>
      </c>
      <c r="G176" s="226" t="s">
        <v>9627</v>
      </c>
      <c r="H176" s="226" t="s">
        <v>624</v>
      </c>
      <c r="L176" s="227" t="s">
        <v>5124</v>
      </c>
    </row>
    <row r="177" spans="1:29" s="226" customFormat="1" ht="15" customHeight="1">
      <c r="A177" s="227" t="s">
        <v>2888</v>
      </c>
      <c r="B177" s="227"/>
      <c r="C177" s="227"/>
      <c r="D177" s="98" t="s">
        <v>455</v>
      </c>
      <c r="E177" s="227" t="s">
        <v>5125</v>
      </c>
      <c r="F177" s="227" t="s">
        <v>3673</v>
      </c>
      <c r="G177" s="581" t="s">
        <v>9638</v>
      </c>
      <c r="H177" s="581" t="s">
        <v>9632</v>
      </c>
      <c r="I177" s="227"/>
      <c r="J177" s="227"/>
      <c r="K177" s="227"/>
      <c r="L177" s="227" t="s">
        <v>5126</v>
      </c>
      <c r="M177" s="227"/>
      <c r="N177" s="227"/>
      <c r="O177" s="227"/>
      <c r="P177" s="227"/>
      <c r="Q177" s="227"/>
      <c r="R177" s="227"/>
    </row>
    <row r="178" spans="1:29" s="675" customFormat="1" ht="15" customHeight="1">
      <c r="A178" s="675" t="s">
        <v>9559</v>
      </c>
      <c r="B178" s="675" t="s">
        <v>9616</v>
      </c>
      <c r="C178" s="675" t="s">
        <v>9965</v>
      </c>
      <c r="D178" s="674" t="s">
        <v>455</v>
      </c>
      <c r="F178" s="675" t="s">
        <v>9465</v>
      </c>
      <c r="G178" s="675" t="s">
        <v>2380</v>
      </c>
      <c r="H178" s="675" t="s">
        <v>615</v>
      </c>
      <c r="L178" s="675" t="s">
        <v>9560</v>
      </c>
    </row>
    <row r="179" spans="1:29" ht="15" customHeight="1">
      <c r="A179" s="227" t="s">
        <v>2489</v>
      </c>
      <c r="D179" s="226" t="s">
        <v>455</v>
      </c>
      <c r="E179" s="227" t="s">
        <v>10075</v>
      </c>
      <c r="F179" s="227" t="s">
        <v>9507</v>
      </c>
      <c r="G179" s="227" t="s">
        <v>10076</v>
      </c>
      <c r="H179" s="227" t="s">
        <v>624</v>
      </c>
      <c r="I179" s="226"/>
      <c r="L179" s="226" t="s">
        <v>2501</v>
      </c>
    </row>
    <row r="180" spans="1:29" ht="15" customHeight="1">
      <c r="A180" s="581" t="s">
        <v>3766</v>
      </c>
      <c r="B180" s="226"/>
      <c r="C180" s="581"/>
      <c r="D180" s="98" t="s">
        <v>455</v>
      </c>
      <c r="E180" s="226" t="s">
        <v>5127</v>
      </c>
      <c r="F180" s="226" t="s">
        <v>9470</v>
      </c>
      <c r="G180" s="581" t="s">
        <v>9628</v>
      </c>
      <c r="H180" s="581" t="s">
        <v>9628</v>
      </c>
      <c r="I180" s="581" t="s">
        <v>9632</v>
      </c>
      <c r="J180" s="226"/>
      <c r="K180" s="226"/>
      <c r="L180" s="226" t="s">
        <v>5128</v>
      </c>
      <c r="M180" s="226" t="s">
        <v>5129</v>
      </c>
      <c r="N180" s="226"/>
      <c r="O180" s="226"/>
      <c r="P180" s="226"/>
      <c r="Q180" s="226"/>
      <c r="R180" s="226"/>
    </row>
    <row r="181" spans="1:29" ht="15" customHeight="1">
      <c r="A181" s="98" t="s">
        <v>9564</v>
      </c>
      <c r="B181" s="98"/>
      <c r="C181" s="98"/>
      <c r="D181" s="98" t="s">
        <v>455</v>
      </c>
      <c r="E181" s="98" t="s">
        <v>9565</v>
      </c>
      <c r="F181" s="227" t="s">
        <v>9470</v>
      </c>
      <c r="G181" s="227" t="s">
        <v>722</v>
      </c>
      <c r="H181" s="227" t="s">
        <v>2392</v>
      </c>
      <c r="L181" s="227" t="s">
        <v>9566</v>
      </c>
      <c r="M181" s="227" t="s">
        <v>5130</v>
      </c>
    </row>
    <row r="182" spans="1:29" ht="15" customHeight="1">
      <c r="A182" s="226" t="s">
        <v>3409</v>
      </c>
      <c r="B182" s="226"/>
      <c r="C182" s="581"/>
      <c r="D182" s="226" t="s">
        <v>455</v>
      </c>
      <c r="E182" s="226" t="s">
        <v>4899</v>
      </c>
      <c r="F182" s="226" t="s">
        <v>3408</v>
      </c>
      <c r="G182" s="226" t="s">
        <v>406</v>
      </c>
      <c r="H182" s="98" t="s">
        <v>3011</v>
      </c>
      <c r="I182" s="226"/>
      <c r="J182" s="226"/>
      <c r="K182" s="226"/>
      <c r="L182" s="226" t="s">
        <v>5131</v>
      </c>
      <c r="M182" s="226"/>
      <c r="N182" s="226"/>
      <c r="O182" s="226"/>
      <c r="P182" s="226"/>
      <c r="Q182" s="226"/>
      <c r="R182" s="226"/>
    </row>
    <row r="183" spans="1:29" s="226" customFormat="1" ht="15" customHeight="1">
      <c r="A183" s="513" t="s">
        <v>2859</v>
      </c>
      <c r="B183" s="513"/>
      <c r="C183" s="513"/>
      <c r="D183" s="227" t="s">
        <v>455</v>
      </c>
      <c r="E183" s="227"/>
      <c r="F183" s="227" t="s">
        <v>3572</v>
      </c>
      <c r="G183" s="226" t="s">
        <v>9991</v>
      </c>
      <c r="H183" s="226" t="s">
        <v>624</v>
      </c>
      <c r="I183" s="227"/>
      <c r="J183" s="227"/>
      <c r="K183" s="227"/>
      <c r="L183" s="227" t="s">
        <v>5132</v>
      </c>
      <c r="M183" s="227"/>
      <c r="N183" s="227"/>
      <c r="O183" s="227"/>
      <c r="P183" s="227"/>
      <c r="Q183" s="227"/>
      <c r="R183" s="227"/>
    </row>
    <row r="184" spans="1:29" ht="15" customHeight="1">
      <c r="A184" s="227" t="s">
        <v>2337</v>
      </c>
      <c r="D184" s="227" t="s">
        <v>5133</v>
      </c>
      <c r="E184" s="227" t="s">
        <v>5134</v>
      </c>
      <c r="F184" s="226" t="s">
        <v>938</v>
      </c>
      <c r="G184" s="227" t="s">
        <v>406</v>
      </c>
      <c r="H184" s="227" t="s">
        <v>398</v>
      </c>
      <c r="L184" s="227" t="s">
        <v>2338</v>
      </c>
    </row>
    <row r="185" spans="1:29" s="226" customFormat="1" ht="15" customHeight="1">
      <c r="A185" s="227" t="s">
        <v>656</v>
      </c>
      <c r="B185" s="227"/>
      <c r="C185" s="227"/>
      <c r="D185" s="227"/>
      <c r="E185" s="227"/>
      <c r="F185" s="227" t="s">
        <v>9469</v>
      </c>
      <c r="G185" s="227" t="s">
        <v>2904</v>
      </c>
      <c r="H185" s="227" t="s">
        <v>624</v>
      </c>
      <c r="I185" s="227"/>
      <c r="J185" s="227"/>
      <c r="K185" s="227"/>
      <c r="L185" s="227" t="s">
        <v>5135</v>
      </c>
      <c r="M185" s="227"/>
      <c r="N185" s="227"/>
      <c r="O185" s="227"/>
      <c r="P185" s="227"/>
      <c r="Q185" s="227"/>
      <c r="R185" s="227"/>
    </row>
    <row r="186" spans="1:29" s="788" customFormat="1" ht="15" customHeight="1">
      <c r="A186" s="788" t="s">
        <v>9574</v>
      </c>
      <c r="B186" s="788" t="s">
        <v>9616</v>
      </c>
      <c r="C186" s="788" t="s">
        <v>9964</v>
      </c>
      <c r="D186" s="788" t="s">
        <v>455</v>
      </c>
      <c r="F186" s="788" t="s">
        <v>9465</v>
      </c>
      <c r="G186" s="788" t="s">
        <v>9575</v>
      </c>
      <c r="H186" s="788" t="s">
        <v>403</v>
      </c>
      <c r="L186" s="788" t="s">
        <v>9576</v>
      </c>
    </row>
    <row r="187" spans="1:29" ht="15" customHeight="1">
      <c r="A187" s="226" t="s">
        <v>2502</v>
      </c>
      <c r="B187" s="226"/>
      <c r="C187" s="581"/>
      <c r="D187" s="226" t="s">
        <v>455</v>
      </c>
      <c r="E187" s="226" t="s">
        <v>5136</v>
      </c>
      <c r="F187" s="226" t="s">
        <v>1629</v>
      </c>
      <c r="G187" s="386" t="s">
        <v>2390</v>
      </c>
      <c r="H187" s="226" t="s">
        <v>2390</v>
      </c>
      <c r="I187" s="226" t="s">
        <v>2269</v>
      </c>
      <c r="J187" s="226"/>
      <c r="K187" s="226"/>
      <c r="L187" s="226" t="s">
        <v>2510</v>
      </c>
      <c r="M187" s="226"/>
      <c r="N187" s="226"/>
      <c r="O187" s="226"/>
      <c r="P187" s="226"/>
      <c r="Q187" s="226"/>
      <c r="R187" s="226"/>
      <c r="S187" s="513"/>
      <c r="T187" s="513"/>
      <c r="U187" s="513"/>
      <c r="V187" s="513"/>
      <c r="W187" s="513"/>
      <c r="X187" s="513"/>
      <c r="Y187" s="513"/>
      <c r="Z187" s="513"/>
      <c r="AA187" s="513"/>
      <c r="AB187" s="513"/>
      <c r="AC187" s="513"/>
    </row>
    <row r="188" spans="1:29" ht="15" customHeight="1">
      <c r="A188" s="227" t="s">
        <v>1023</v>
      </c>
      <c r="F188" s="227" t="s">
        <v>3596</v>
      </c>
      <c r="G188" s="227" t="s">
        <v>2389</v>
      </c>
      <c r="H188" s="227" t="s">
        <v>2269</v>
      </c>
      <c r="L188" s="227" t="s">
        <v>1034</v>
      </c>
    </row>
    <row r="189" spans="1:29" s="759" customFormat="1" ht="15" customHeight="1">
      <c r="A189" s="759" t="s">
        <v>9580</v>
      </c>
      <c r="B189" s="759" t="s">
        <v>9616</v>
      </c>
      <c r="C189" s="759" t="s">
        <v>9963</v>
      </c>
      <c r="D189" s="759" t="s">
        <v>455</v>
      </c>
      <c r="F189" s="759" t="s">
        <v>9465</v>
      </c>
      <c r="G189" s="759" t="s">
        <v>2903</v>
      </c>
      <c r="H189" s="759" t="s">
        <v>9581</v>
      </c>
      <c r="L189" s="759" t="s">
        <v>9582</v>
      </c>
    </row>
    <row r="190" spans="1:29" s="226" customFormat="1" ht="15" customHeight="1">
      <c r="A190" s="226" t="s">
        <v>1541</v>
      </c>
      <c r="C190" s="581"/>
      <c r="D190" s="226" t="s">
        <v>5137</v>
      </c>
      <c r="E190" s="226" t="s">
        <v>5138</v>
      </c>
      <c r="F190" s="226" t="s">
        <v>5044</v>
      </c>
      <c r="G190" s="226" t="s">
        <v>360</v>
      </c>
      <c r="H190" s="226" t="s">
        <v>3011</v>
      </c>
      <c r="L190" s="226" t="s">
        <v>5139</v>
      </c>
    </row>
    <row r="191" spans="1:29" ht="15" customHeight="1">
      <c r="A191" s="35" t="s">
        <v>3171</v>
      </c>
      <c r="B191" s="35"/>
      <c r="C191" s="35"/>
      <c r="D191" s="137" t="s">
        <v>455</v>
      </c>
      <c r="E191" s="35"/>
      <c r="F191" s="513" t="s">
        <v>9523</v>
      </c>
      <c r="G191" s="513" t="s">
        <v>722</v>
      </c>
      <c r="H191" s="513" t="s">
        <v>2269</v>
      </c>
      <c r="I191" s="513"/>
      <c r="L191" s="513" t="s">
        <v>5140</v>
      </c>
      <c r="M191" s="513"/>
      <c r="N191" s="513"/>
      <c r="O191" s="513"/>
      <c r="P191" s="513"/>
      <c r="Q191" s="513"/>
      <c r="R191" s="513"/>
    </row>
    <row r="192" spans="1:29" ht="15" customHeight="1">
      <c r="A192" s="226" t="s">
        <v>2298</v>
      </c>
      <c r="B192" s="226"/>
      <c r="C192" s="581"/>
      <c r="D192" s="226" t="s">
        <v>5141</v>
      </c>
      <c r="E192" s="226"/>
      <c r="F192" s="226" t="s">
        <v>938</v>
      </c>
      <c r="G192" s="226" t="s">
        <v>398</v>
      </c>
      <c r="H192" s="226" t="s">
        <v>410</v>
      </c>
      <c r="I192" s="226"/>
      <c r="L192" s="227" t="s">
        <v>5142</v>
      </c>
      <c r="M192" s="227" t="s">
        <v>5143</v>
      </c>
    </row>
    <row r="193" spans="1:29" ht="15" customHeight="1">
      <c r="A193" s="226" t="s">
        <v>3784</v>
      </c>
      <c r="B193" s="226"/>
      <c r="C193" s="581"/>
      <c r="D193" s="226" t="s">
        <v>3784</v>
      </c>
      <c r="E193" s="226" t="s">
        <v>7872</v>
      </c>
      <c r="F193" s="226" t="s">
        <v>3596</v>
      </c>
      <c r="G193" s="226" t="s">
        <v>10024</v>
      </c>
      <c r="H193" s="226" t="s">
        <v>403</v>
      </c>
      <c r="I193" s="226"/>
      <c r="L193" s="227" t="s">
        <v>5360</v>
      </c>
    </row>
    <row r="194" spans="1:29" ht="15" customHeight="1">
      <c r="A194" s="226" t="s">
        <v>3779</v>
      </c>
      <c r="B194" s="226"/>
      <c r="C194" s="581"/>
      <c r="D194" s="226" t="s">
        <v>455</v>
      </c>
      <c r="E194" s="226" t="s">
        <v>10015</v>
      </c>
      <c r="F194" s="226" t="s">
        <v>9583</v>
      </c>
      <c r="G194" s="226" t="s">
        <v>2904</v>
      </c>
      <c r="H194" s="226" t="s">
        <v>2382</v>
      </c>
      <c r="I194" s="226"/>
      <c r="J194" s="226"/>
      <c r="K194" s="226"/>
      <c r="L194" s="226" t="s">
        <v>2596</v>
      </c>
      <c r="M194" s="226" t="s">
        <v>2704</v>
      </c>
      <c r="N194" s="226" t="s">
        <v>5144</v>
      </c>
      <c r="O194" s="226"/>
      <c r="P194" s="226"/>
      <c r="Q194" s="226"/>
      <c r="R194" s="226"/>
    </row>
    <row r="195" spans="1:29" ht="15" customHeight="1">
      <c r="A195" s="227" t="s">
        <v>1440</v>
      </c>
      <c r="D195" s="227" t="s">
        <v>5145</v>
      </c>
      <c r="E195" s="227" t="s">
        <v>5146</v>
      </c>
      <c r="F195" s="227" t="s">
        <v>4886</v>
      </c>
      <c r="G195" s="227" t="s">
        <v>403</v>
      </c>
      <c r="H195" s="227" t="s">
        <v>335</v>
      </c>
      <c r="I195" s="227" t="s">
        <v>3011</v>
      </c>
      <c r="L195" s="227" t="s">
        <v>5147</v>
      </c>
      <c r="M195" s="227" t="s">
        <v>5148</v>
      </c>
    </row>
    <row r="196" spans="1:29" s="700" customFormat="1" ht="15" customHeight="1">
      <c r="A196" s="700" t="s">
        <v>9932</v>
      </c>
      <c r="B196" s="700" t="s">
        <v>9616</v>
      </c>
      <c r="C196" s="700" t="s">
        <v>9965</v>
      </c>
      <c r="D196" s="700" t="s">
        <v>455</v>
      </c>
      <c r="E196" s="700" t="s">
        <v>9928</v>
      </c>
      <c r="F196" s="700" t="s">
        <v>9783</v>
      </c>
      <c r="G196" s="700" t="s">
        <v>9933</v>
      </c>
      <c r="H196" s="700" t="s">
        <v>615</v>
      </c>
      <c r="L196" s="700" t="s">
        <v>9934</v>
      </c>
    </row>
    <row r="197" spans="1:29" s="226" customFormat="1" ht="15" customHeight="1">
      <c r="A197" s="227" t="s">
        <v>2012</v>
      </c>
      <c r="B197" s="227"/>
      <c r="C197" s="227"/>
      <c r="D197" s="227"/>
      <c r="E197" s="227"/>
      <c r="F197" s="226" t="s">
        <v>1629</v>
      </c>
      <c r="G197" s="581" t="s">
        <v>9613</v>
      </c>
      <c r="H197" s="226" t="s">
        <v>624</v>
      </c>
      <c r="I197" s="227"/>
      <c r="J197" s="227"/>
      <c r="K197" s="227"/>
      <c r="L197" s="227" t="s">
        <v>2021</v>
      </c>
      <c r="M197" s="227"/>
      <c r="N197" s="227"/>
      <c r="O197" s="227"/>
      <c r="P197" s="227"/>
      <c r="Q197" s="227"/>
      <c r="R197" s="227"/>
      <c r="S197" s="227"/>
      <c r="T197" s="227"/>
      <c r="U197" s="227"/>
      <c r="V197" s="227"/>
      <c r="W197" s="227"/>
      <c r="X197" s="227"/>
      <c r="Y197" s="227"/>
      <c r="Z197" s="227"/>
      <c r="AA197" s="227"/>
      <c r="AB197" s="227"/>
      <c r="AC197" s="227"/>
    </row>
    <row r="198" spans="1:29" ht="15" customHeight="1">
      <c r="A198" s="227" t="s">
        <v>2685</v>
      </c>
      <c r="D198" s="227" t="s">
        <v>5149</v>
      </c>
      <c r="E198" s="227" t="s">
        <v>5150</v>
      </c>
      <c r="F198" s="227" t="s">
        <v>938</v>
      </c>
      <c r="G198" s="227" t="s">
        <v>335</v>
      </c>
      <c r="H198" s="227" t="s">
        <v>360</v>
      </c>
      <c r="L198" s="227" t="s">
        <v>5151</v>
      </c>
    </row>
    <row r="199" spans="1:29" ht="15" customHeight="1">
      <c r="A199" s="227" t="s">
        <v>2022</v>
      </c>
      <c r="F199" s="226" t="s">
        <v>1629</v>
      </c>
      <c r="G199" s="227" t="s">
        <v>2389</v>
      </c>
      <c r="H199" s="227" t="s">
        <v>2269</v>
      </c>
      <c r="L199" s="227" t="s">
        <v>2033</v>
      </c>
    </row>
    <row r="200" spans="1:29" s="226" customFormat="1" ht="15" customHeight="1">
      <c r="A200" s="227" t="s">
        <v>2770</v>
      </c>
      <c r="B200" s="227"/>
      <c r="C200" s="227"/>
      <c r="D200" s="227" t="s">
        <v>455</v>
      </c>
      <c r="E200" s="227"/>
      <c r="F200" s="227" t="s">
        <v>9468</v>
      </c>
      <c r="G200" s="227" t="s">
        <v>2902</v>
      </c>
      <c r="H200" s="227" t="s">
        <v>2903</v>
      </c>
      <c r="I200" s="227" t="s">
        <v>624</v>
      </c>
      <c r="J200" s="227"/>
      <c r="K200" s="227"/>
      <c r="L200" s="227" t="s">
        <v>2780</v>
      </c>
      <c r="M200" s="227"/>
      <c r="N200" s="227"/>
      <c r="O200" s="227"/>
      <c r="P200" s="227"/>
      <c r="Q200" s="227"/>
      <c r="R200" s="227"/>
    </row>
    <row r="201" spans="1:29" ht="15" customHeight="1">
      <c r="A201" s="226" t="s">
        <v>1081</v>
      </c>
      <c r="B201" s="226"/>
      <c r="C201" s="581"/>
      <c r="D201" s="226"/>
      <c r="E201" s="226"/>
      <c r="F201" s="226" t="s">
        <v>3596</v>
      </c>
      <c r="G201" s="226" t="s">
        <v>2390</v>
      </c>
      <c r="H201" s="227" t="s">
        <v>624</v>
      </c>
      <c r="I201" s="226"/>
      <c r="L201" s="226" t="s">
        <v>9624</v>
      </c>
      <c r="M201" s="226"/>
    </row>
    <row r="202" spans="1:29" ht="15" customHeight="1">
      <c r="A202" s="226" t="s">
        <v>1201</v>
      </c>
      <c r="B202" s="226"/>
      <c r="C202" s="581"/>
      <c r="D202" s="226"/>
      <c r="E202" s="226"/>
      <c r="F202" s="226" t="s">
        <v>3596</v>
      </c>
      <c r="G202" s="226" t="s">
        <v>2382</v>
      </c>
      <c r="H202" s="227" t="s">
        <v>2904</v>
      </c>
      <c r="I202" s="226"/>
      <c r="L202" s="226" t="s">
        <v>5152</v>
      </c>
      <c r="M202" s="226"/>
    </row>
    <row r="203" spans="1:29" s="724" customFormat="1" ht="15" customHeight="1">
      <c r="A203" s="724" t="s">
        <v>9589</v>
      </c>
      <c r="B203" s="724" t="s">
        <v>9616</v>
      </c>
      <c r="C203" s="724" t="s">
        <v>9965</v>
      </c>
      <c r="D203" s="724" t="s">
        <v>455</v>
      </c>
      <c r="E203" s="724" t="s">
        <v>9590</v>
      </c>
      <c r="F203" s="724" t="s">
        <v>9465</v>
      </c>
      <c r="G203" s="724" t="s">
        <v>9479</v>
      </c>
      <c r="H203" s="724" t="s">
        <v>9591</v>
      </c>
      <c r="L203" s="724" t="s">
        <v>9592</v>
      </c>
    </row>
    <row r="204" spans="1:29" ht="15" customHeight="1">
      <c r="A204" s="227" t="s">
        <v>2955</v>
      </c>
      <c r="D204" s="227" t="s">
        <v>455</v>
      </c>
      <c r="E204" s="227" t="s">
        <v>5153</v>
      </c>
      <c r="F204" s="226" t="s">
        <v>9470</v>
      </c>
      <c r="G204" s="227" t="s">
        <v>3001</v>
      </c>
      <c r="H204" s="227" t="s">
        <v>3001</v>
      </c>
      <c r="L204" s="226" t="s">
        <v>2969</v>
      </c>
    </row>
    <row r="205" spans="1:29" ht="15" customHeight="1">
      <c r="A205" s="226" t="s">
        <v>744</v>
      </c>
      <c r="B205" s="226"/>
      <c r="C205" s="581"/>
      <c r="D205" s="226" t="s">
        <v>5154</v>
      </c>
      <c r="E205" s="226" t="s">
        <v>5155</v>
      </c>
      <c r="F205" s="226" t="s">
        <v>5003</v>
      </c>
      <c r="G205" s="226" t="s">
        <v>360</v>
      </c>
      <c r="H205" s="226" t="s">
        <v>3011</v>
      </c>
      <c r="I205" s="226"/>
      <c r="J205" s="226"/>
      <c r="K205" s="226"/>
      <c r="L205" s="226" t="s">
        <v>880</v>
      </c>
      <c r="M205" s="226"/>
      <c r="N205" s="226"/>
      <c r="O205" s="226"/>
      <c r="P205" s="226"/>
      <c r="Q205" s="226"/>
      <c r="R205" s="226"/>
      <c r="S205" s="226"/>
      <c r="T205" s="226"/>
      <c r="U205" s="226"/>
      <c r="V205" s="226"/>
      <c r="W205" s="226"/>
      <c r="X205" s="226"/>
      <c r="Y205" s="226"/>
      <c r="Z205" s="226"/>
      <c r="AA205" s="226"/>
      <c r="AB205" s="226"/>
      <c r="AC205" s="226"/>
    </row>
    <row r="206" spans="1:29" ht="15" customHeight="1">
      <c r="A206" s="226" t="s">
        <v>3792</v>
      </c>
      <c r="B206" s="226"/>
      <c r="C206" s="581"/>
      <c r="D206" s="226" t="s">
        <v>5361</v>
      </c>
      <c r="E206" s="226"/>
      <c r="F206" s="226" t="s">
        <v>5044</v>
      </c>
      <c r="G206" s="226" t="s">
        <v>406</v>
      </c>
      <c r="H206" s="226" t="s">
        <v>384</v>
      </c>
      <c r="I206" s="226" t="s">
        <v>3011</v>
      </c>
      <c r="J206" s="226"/>
      <c r="K206" s="226"/>
      <c r="L206" s="226" t="s">
        <v>5362</v>
      </c>
      <c r="M206" s="226"/>
      <c r="N206" s="226"/>
      <c r="O206" s="226"/>
      <c r="P206" s="226"/>
      <c r="Q206" s="226"/>
      <c r="R206" s="226"/>
      <c r="S206" s="226"/>
      <c r="T206" s="226"/>
      <c r="U206" s="226"/>
      <c r="V206" s="226"/>
      <c r="W206" s="226"/>
      <c r="X206" s="226"/>
      <c r="Y206" s="226"/>
      <c r="Z206" s="226"/>
      <c r="AA206" s="226"/>
      <c r="AB206" s="226"/>
      <c r="AC206" s="226"/>
    </row>
    <row r="207" spans="1:29" s="581" customFormat="1" ht="15" customHeight="1">
      <c r="A207" s="581" t="s">
        <v>9841</v>
      </c>
      <c r="B207" s="581" t="s">
        <v>9616</v>
      </c>
      <c r="C207" s="581" t="s">
        <v>9964</v>
      </c>
      <c r="D207" s="581" t="s">
        <v>455</v>
      </c>
      <c r="E207" s="581" t="s">
        <v>9979</v>
      </c>
      <c r="F207" s="581" t="s">
        <v>9783</v>
      </c>
      <c r="G207" s="581" t="s">
        <v>10741</v>
      </c>
      <c r="H207" s="581" t="s">
        <v>624</v>
      </c>
      <c r="L207" s="581" t="s">
        <v>9842</v>
      </c>
    </row>
    <row r="208" spans="1:29" ht="15" customHeight="1">
      <c r="A208" s="98" t="s">
        <v>917</v>
      </c>
      <c r="B208" s="98"/>
      <c r="C208" s="98"/>
      <c r="D208" s="98" t="s">
        <v>455</v>
      </c>
      <c r="E208" s="98" t="s">
        <v>5156</v>
      </c>
      <c r="F208" s="227" t="s">
        <v>1629</v>
      </c>
      <c r="G208" s="581" t="s">
        <v>9625</v>
      </c>
      <c r="H208" s="227" t="s">
        <v>624</v>
      </c>
      <c r="L208" s="227" t="s">
        <v>5157</v>
      </c>
    </row>
    <row r="209" spans="1:29" ht="15" customHeight="1">
      <c r="A209" s="226" t="s">
        <v>1286</v>
      </c>
      <c r="B209" s="226"/>
      <c r="C209" s="581"/>
      <c r="D209" s="226"/>
      <c r="E209" s="226"/>
      <c r="F209" s="226" t="s">
        <v>3596</v>
      </c>
      <c r="G209" s="226" t="s">
        <v>2388</v>
      </c>
      <c r="H209" s="226" t="s">
        <v>652</v>
      </c>
      <c r="I209" s="226" t="s">
        <v>2269</v>
      </c>
      <c r="L209" s="226" t="s">
        <v>5158</v>
      </c>
      <c r="M209" s="226"/>
      <c r="S209" s="226"/>
      <c r="T209" s="226"/>
      <c r="U209" s="226"/>
      <c r="V209" s="226"/>
      <c r="W209" s="226"/>
      <c r="X209" s="226"/>
      <c r="Y209" s="226"/>
      <c r="Z209" s="226"/>
      <c r="AA209" s="226"/>
      <c r="AB209" s="226"/>
      <c r="AC209" s="226"/>
    </row>
    <row r="210" spans="1:29" ht="15" customHeight="1">
      <c r="A210" s="226" t="s">
        <v>4194</v>
      </c>
      <c r="B210" s="226"/>
      <c r="C210" s="581"/>
      <c r="D210" s="226" t="s">
        <v>455</v>
      </c>
      <c r="E210" s="226"/>
      <c r="F210" s="226" t="s">
        <v>4882</v>
      </c>
      <c r="G210" s="226" t="s">
        <v>3758</v>
      </c>
      <c r="H210" s="226" t="s">
        <v>9993</v>
      </c>
      <c r="I210" s="226"/>
      <c r="L210" s="226" t="s">
        <v>4195</v>
      </c>
      <c r="M210" s="226"/>
    </row>
    <row r="211" spans="1:29" ht="15" customHeight="1">
      <c r="A211" s="226" t="s">
        <v>3589</v>
      </c>
      <c r="B211" s="226"/>
      <c r="C211" s="581"/>
      <c r="D211" s="226"/>
      <c r="E211" s="226"/>
      <c r="F211" s="226" t="s">
        <v>4988</v>
      </c>
      <c r="G211" s="226" t="s">
        <v>3758</v>
      </c>
      <c r="H211" s="56" t="s">
        <v>3744</v>
      </c>
      <c r="I211" s="226"/>
      <c r="L211" s="226" t="s">
        <v>3590</v>
      </c>
      <c r="M211" s="226"/>
      <c r="N211" s="226"/>
      <c r="O211" s="226"/>
      <c r="P211" s="226"/>
      <c r="Q211" s="226"/>
      <c r="R211" s="226"/>
    </row>
    <row r="212" spans="1:29" s="759" customFormat="1" ht="15" customHeight="1">
      <c r="A212" s="759" t="s">
        <v>9847</v>
      </c>
      <c r="B212" s="759" t="s">
        <v>9616</v>
      </c>
      <c r="C212" s="759" t="s">
        <v>9963</v>
      </c>
      <c r="D212" s="759" t="s">
        <v>455</v>
      </c>
      <c r="E212" s="759" t="s">
        <v>9789</v>
      </c>
      <c r="F212" s="759" t="s">
        <v>9783</v>
      </c>
      <c r="G212" s="759" t="s">
        <v>10736</v>
      </c>
      <c r="H212" s="759" t="s">
        <v>10737</v>
      </c>
      <c r="I212" s="759" t="s">
        <v>2269</v>
      </c>
      <c r="L212" s="759" t="s">
        <v>9848</v>
      </c>
    </row>
    <row r="213" spans="1:29" ht="15" customHeight="1">
      <c r="A213" s="227" t="s">
        <v>2034</v>
      </c>
      <c r="F213" s="226" t="s">
        <v>1629</v>
      </c>
      <c r="G213" s="227" t="s">
        <v>2918</v>
      </c>
      <c r="H213" s="227" t="s">
        <v>2927</v>
      </c>
      <c r="L213" s="227" t="s">
        <v>2044</v>
      </c>
      <c r="M213" s="227" t="s">
        <v>2045</v>
      </c>
    </row>
    <row r="214" spans="1:29" s="226" customFormat="1" ht="15" customHeight="1">
      <c r="A214" s="226" t="s">
        <v>2356</v>
      </c>
      <c r="C214" s="581"/>
      <c r="D214" s="226" t="s">
        <v>5159</v>
      </c>
      <c r="F214" s="226" t="s">
        <v>938</v>
      </c>
      <c r="G214" s="226" t="s">
        <v>406</v>
      </c>
      <c r="H214" s="226" t="s">
        <v>335</v>
      </c>
      <c r="J214" s="227"/>
      <c r="K214" s="227"/>
      <c r="L214" s="227" t="s">
        <v>2341</v>
      </c>
      <c r="M214" s="227"/>
      <c r="N214" s="227"/>
      <c r="O214" s="227"/>
      <c r="P214" s="227"/>
      <c r="Q214" s="227"/>
      <c r="R214" s="227"/>
      <c r="S214" s="227"/>
      <c r="T214" s="227"/>
      <c r="U214" s="227"/>
      <c r="V214" s="227"/>
      <c r="W214" s="227"/>
      <c r="X214" s="227"/>
      <c r="Y214" s="227"/>
      <c r="Z214" s="227"/>
      <c r="AA214" s="227"/>
      <c r="AB214" s="227"/>
      <c r="AC214" s="227"/>
    </row>
    <row r="215" spans="1:29" ht="15" customHeight="1">
      <c r="A215" s="227" t="s">
        <v>645</v>
      </c>
      <c r="E215" s="227" t="s">
        <v>5160</v>
      </c>
      <c r="F215" s="227" t="s">
        <v>3596</v>
      </c>
      <c r="G215" s="227" t="s">
        <v>2904</v>
      </c>
      <c r="H215" s="226" t="s">
        <v>2382</v>
      </c>
      <c r="I215" s="227" t="s">
        <v>3425</v>
      </c>
      <c r="L215" s="227" t="s">
        <v>5161</v>
      </c>
    </row>
    <row r="216" spans="1:29" ht="15" customHeight="1">
      <c r="A216" s="227" t="s">
        <v>4196</v>
      </c>
      <c r="D216" s="227" t="s">
        <v>455</v>
      </c>
      <c r="E216" s="227" t="s">
        <v>5162</v>
      </c>
      <c r="F216" s="227" t="s">
        <v>4882</v>
      </c>
      <c r="G216" s="226" t="s">
        <v>3758</v>
      </c>
      <c r="H216" s="581" t="s">
        <v>9993</v>
      </c>
      <c r="L216" s="227" t="s">
        <v>4197</v>
      </c>
      <c r="S216" s="226"/>
      <c r="T216" s="226"/>
      <c r="U216" s="226"/>
      <c r="V216" s="226"/>
      <c r="W216" s="226"/>
      <c r="X216" s="226"/>
      <c r="Y216" s="226"/>
      <c r="Z216" s="226"/>
      <c r="AA216" s="226"/>
      <c r="AB216" s="226"/>
      <c r="AC216" s="226"/>
    </row>
    <row r="217" spans="1:29" s="226" customFormat="1" ht="15" customHeight="1">
      <c r="A217" s="227" t="s">
        <v>2898</v>
      </c>
      <c r="B217" s="227"/>
      <c r="C217" s="227"/>
      <c r="D217" s="98" t="s">
        <v>455</v>
      </c>
      <c r="E217" s="227" t="s">
        <v>5163</v>
      </c>
      <c r="F217" s="227" t="s">
        <v>4930</v>
      </c>
      <c r="G217" s="581" t="s">
        <v>9628</v>
      </c>
      <c r="H217" s="581" t="s">
        <v>9632</v>
      </c>
      <c r="I217" s="227"/>
      <c r="J217" s="227"/>
      <c r="K217" s="227"/>
      <c r="L217" s="227" t="s">
        <v>5164</v>
      </c>
      <c r="M217" s="227"/>
      <c r="N217" s="227"/>
      <c r="O217" s="227"/>
      <c r="P217" s="227"/>
      <c r="Q217" s="227"/>
      <c r="R217" s="227"/>
    </row>
    <row r="218" spans="1:29" ht="15" customHeight="1">
      <c r="A218" s="226" t="s">
        <v>2292</v>
      </c>
      <c r="B218" s="226"/>
      <c r="C218" s="581"/>
      <c r="D218" s="226" t="s">
        <v>5165</v>
      </c>
      <c r="E218" s="226" t="s">
        <v>5166</v>
      </c>
      <c r="F218" s="226" t="s">
        <v>938</v>
      </c>
      <c r="G218" s="226" t="s">
        <v>406</v>
      </c>
      <c r="H218" s="226" t="s">
        <v>3011</v>
      </c>
      <c r="I218" s="226"/>
      <c r="L218" s="226" t="s">
        <v>5167</v>
      </c>
      <c r="M218" s="226"/>
      <c r="N218" s="226"/>
      <c r="O218" s="226"/>
      <c r="P218" s="226"/>
      <c r="Q218" s="226"/>
      <c r="R218" s="226"/>
      <c r="S218" s="226"/>
      <c r="T218" s="226"/>
      <c r="U218" s="226"/>
      <c r="V218" s="226"/>
      <c r="W218" s="226"/>
      <c r="X218" s="226"/>
      <c r="Y218" s="226"/>
      <c r="Z218" s="226"/>
      <c r="AA218" s="226"/>
      <c r="AB218" s="226"/>
      <c r="AC218" s="226"/>
    </row>
    <row r="219" spans="1:29" ht="15" customHeight="1">
      <c r="A219" s="227" t="s">
        <v>849</v>
      </c>
      <c r="D219" s="98" t="s">
        <v>455</v>
      </c>
      <c r="E219" s="227" t="s">
        <v>5168</v>
      </c>
      <c r="F219" s="227" t="s">
        <v>4930</v>
      </c>
      <c r="G219" s="226" t="s">
        <v>722</v>
      </c>
      <c r="H219" s="226" t="s">
        <v>2392</v>
      </c>
      <c r="I219" s="226" t="s">
        <v>2269</v>
      </c>
      <c r="J219" s="226"/>
      <c r="K219" s="226"/>
      <c r="L219" s="227" t="s">
        <v>5169</v>
      </c>
    </row>
    <row r="220" spans="1:29" ht="15" customHeight="1">
      <c r="A220" s="227" t="s">
        <v>2511</v>
      </c>
      <c r="D220" s="227" t="s">
        <v>455</v>
      </c>
      <c r="F220" s="226" t="s">
        <v>1629</v>
      </c>
      <c r="G220" s="227" t="s">
        <v>9611</v>
      </c>
      <c r="H220" s="227" t="s">
        <v>624</v>
      </c>
      <c r="L220" s="226" t="s">
        <v>2523</v>
      </c>
      <c r="S220" s="226"/>
      <c r="T220" s="226"/>
      <c r="U220" s="226"/>
      <c r="V220" s="226"/>
      <c r="W220" s="226"/>
      <c r="X220" s="226"/>
      <c r="Y220" s="226"/>
      <c r="Z220" s="226"/>
      <c r="AA220" s="226"/>
      <c r="AB220" s="226"/>
      <c r="AC220" s="226"/>
    </row>
    <row r="221" spans="1:29" ht="15" customHeight="1">
      <c r="A221" s="226" t="s">
        <v>3562</v>
      </c>
      <c r="B221" s="226"/>
      <c r="C221" s="581"/>
      <c r="D221" s="226"/>
      <c r="E221" s="226" t="s">
        <v>5170</v>
      </c>
      <c r="F221" s="226" t="s">
        <v>938</v>
      </c>
      <c r="G221" s="226" t="s">
        <v>406</v>
      </c>
      <c r="H221" s="226" t="s">
        <v>608</v>
      </c>
      <c r="I221" s="226"/>
      <c r="L221" s="226" t="s">
        <v>3563</v>
      </c>
      <c r="M221" s="226"/>
      <c r="N221" s="226"/>
      <c r="O221" s="226"/>
      <c r="P221" s="226"/>
      <c r="Q221" s="226"/>
      <c r="R221" s="226"/>
    </row>
    <row r="222" spans="1:29" s="226" customFormat="1" ht="15" customHeight="1">
      <c r="A222" s="226" t="s">
        <v>2524</v>
      </c>
      <c r="C222" s="581"/>
      <c r="D222" s="226" t="s">
        <v>455</v>
      </c>
      <c r="E222" s="226" t="s">
        <v>5171</v>
      </c>
      <c r="F222" s="226" t="s">
        <v>1629</v>
      </c>
      <c r="G222" s="386" t="s">
        <v>2383</v>
      </c>
      <c r="H222" s="226" t="s">
        <v>2269</v>
      </c>
      <c r="L222" s="226" t="s">
        <v>2534</v>
      </c>
    </row>
    <row r="223" spans="1:29" ht="15" customHeight="1">
      <c r="A223" s="226" t="s">
        <v>3578</v>
      </c>
      <c r="B223" s="226"/>
      <c r="C223" s="581"/>
      <c r="D223" s="226"/>
      <c r="E223" s="226"/>
      <c r="F223" s="226" t="s">
        <v>3575</v>
      </c>
      <c r="G223" s="226" t="s">
        <v>2902</v>
      </c>
      <c r="H223" s="226" t="s">
        <v>3745</v>
      </c>
      <c r="I223" s="226"/>
      <c r="L223" s="226" t="s">
        <v>3579</v>
      </c>
      <c r="M223" s="226"/>
      <c r="N223" s="226"/>
      <c r="O223" s="226"/>
      <c r="P223" s="226"/>
      <c r="Q223" s="226"/>
      <c r="R223" s="226"/>
      <c r="S223" s="226"/>
      <c r="T223" s="226"/>
      <c r="U223" s="226"/>
      <c r="V223" s="226"/>
      <c r="W223" s="226"/>
      <c r="X223" s="226"/>
      <c r="Y223" s="226"/>
      <c r="Z223" s="226"/>
      <c r="AA223" s="226"/>
      <c r="AB223" s="226"/>
      <c r="AC223" s="226"/>
    </row>
    <row r="224" spans="1:29" s="226" customFormat="1" ht="15" customHeight="1">
      <c r="A224" s="227" t="s">
        <v>850</v>
      </c>
      <c r="B224" s="227"/>
      <c r="C224" s="227"/>
      <c r="D224" s="98" t="s">
        <v>455</v>
      </c>
      <c r="E224" s="227" t="s">
        <v>5172</v>
      </c>
      <c r="F224" s="227" t="s">
        <v>4930</v>
      </c>
      <c r="G224" s="226" t="s">
        <v>722</v>
      </c>
      <c r="H224" s="226" t="s">
        <v>2392</v>
      </c>
      <c r="I224" s="226" t="s">
        <v>2269</v>
      </c>
      <c r="J224" s="227"/>
      <c r="K224" s="227"/>
      <c r="L224" s="227" t="s">
        <v>5173</v>
      </c>
      <c r="M224" s="227"/>
      <c r="N224" s="227"/>
      <c r="O224" s="227"/>
      <c r="P224" s="227"/>
      <c r="Q224" s="227"/>
      <c r="R224" s="227"/>
    </row>
    <row r="225" spans="1:29" s="759" customFormat="1" ht="15" customHeight="1">
      <c r="A225" s="759" t="s">
        <v>9849</v>
      </c>
      <c r="B225" s="759" t="s">
        <v>9616</v>
      </c>
      <c r="C225" s="759" t="s">
        <v>9964</v>
      </c>
      <c r="D225" s="754" t="s">
        <v>455</v>
      </c>
      <c r="E225" s="759" t="s">
        <v>9850</v>
      </c>
      <c r="F225" s="759" t="s">
        <v>4930</v>
      </c>
      <c r="G225" s="759" t="s">
        <v>2902</v>
      </c>
      <c r="H225" s="759" t="s">
        <v>2902</v>
      </c>
      <c r="I225" s="759" t="s">
        <v>2376</v>
      </c>
      <c r="L225" s="759" t="s">
        <v>9851</v>
      </c>
    </row>
    <row r="226" spans="1:29" s="581" customFormat="1" ht="15" customHeight="1">
      <c r="A226" s="581" t="s">
        <v>9682</v>
      </c>
      <c r="B226" s="581" t="s">
        <v>9616</v>
      </c>
      <c r="C226" s="581" t="s">
        <v>9970</v>
      </c>
      <c r="D226" s="98" t="s">
        <v>455</v>
      </c>
      <c r="E226" s="581" t="s">
        <v>5138</v>
      </c>
      <c r="F226" s="581" t="s">
        <v>9465</v>
      </c>
      <c r="G226" s="581" t="s">
        <v>403</v>
      </c>
      <c r="H226" s="581" t="s">
        <v>384</v>
      </c>
      <c r="L226" s="581" t="s">
        <v>9599</v>
      </c>
      <c r="M226" s="581" t="s">
        <v>9683</v>
      </c>
    </row>
    <row r="227" spans="1:29" ht="15" customHeight="1">
      <c r="A227" s="35" t="s">
        <v>3603</v>
      </c>
      <c r="B227" s="35"/>
      <c r="C227" s="35"/>
      <c r="D227" s="226"/>
      <c r="E227" s="226"/>
      <c r="F227" s="226" t="s">
        <v>9600</v>
      </c>
      <c r="G227" s="226" t="s">
        <v>9687</v>
      </c>
      <c r="H227" s="226" t="s">
        <v>3744</v>
      </c>
      <c r="I227" s="226"/>
      <c r="L227" s="226" t="s">
        <v>3605</v>
      </c>
      <c r="M227" s="226"/>
      <c r="N227" s="226"/>
      <c r="O227" s="226"/>
      <c r="P227" s="226"/>
      <c r="Q227" s="226"/>
      <c r="R227" s="226"/>
    </row>
    <row r="228" spans="1:29" s="226" customFormat="1" ht="15" customHeight="1">
      <c r="A228" s="226" t="s">
        <v>402</v>
      </c>
      <c r="C228" s="581"/>
      <c r="D228" s="226" t="s">
        <v>402</v>
      </c>
      <c r="F228" s="227" t="s">
        <v>4893</v>
      </c>
      <c r="G228" s="227" t="s">
        <v>398</v>
      </c>
      <c r="H228" s="226" t="s">
        <v>3011</v>
      </c>
      <c r="I228" s="227"/>
      <c r="J228" s="227"/>
      <c r="K228" s="227"/>
      <c r="L228" s="227" t="s">
        <v>5174</v>
      </c>
      <c r="M228" s="227"/>
      <c r="N228" s="227"/>
      <c r="O228" s="227"/>
      <c r="P228" s="227"/>
      <c r="Q228" s="227"/>
      <c r="R228" s="227"/>
      <c r="S228" s="227"/>
      <c r="T228" s="227"/>
      <c r="U228" s="227"/>
      <c r="V228" s="227"/>
      <c r="W228" s="227"/>
      <c r="X228" s="227"/>
      <c r="Y228" s="227"/>
      <c r="Z228" s="227"/>
      <c r="AA228" s="227"/>
      <c r="AB228" s="227"/>
      <c r="AC228" s="227"/>
    </row>
    <row r="229" spans="1:29" ht="15" customHeight="1">
      <c r="A229" s="226" t="s">
        <v>813</v>
      </c>
      <c r="B229" s="226"/>
      <c r="C229" s="581"/>
      <c r="D229" s="226" t="s">
        <v>5175</v>
      </c>
      <c r="E229" s="226" t="s">
        <v>5176</v>
      </c>
      <c r="F229" s="226" t="s">
        <v>4900</v>
      </c>
      <c r="G229" s="226" t="s">
        <v>360</v>
      </c>
      <c r="H229" s="226" t="s">
        <v>3011</v>
      </c>
      <c r="I229" s="226"/>
      <c r="J229" s="226"/>
      <c r="K229" s="226"/>
      <c r="L229" s="226" t="s">
        <v>5177</v>
      </c>
      <c r="M229" s="226"/>
      <c r="N229" s="226"/>
      <c r="O229" s="226"/>
      <c r="P229" s="226"/>
      <c r="Q229" s="226"/>
      <c r="R229" s="226"/>
      <c r="S229" s="226"/>
      <c r="T229" s="226"/>
      <c r="U229" s="226"/>
      <c r="V229" s="226"/>
      <c r="W229" s="226"/>
      <c r="X229" s="226"/>
      <c r="Y229" s="226"/>
      <c r="Z229" s="226"/>
      <c r="AA229" s="226"/>
      <c r="AB229" s="226"/>
      <c r="AC229" s="226"/>
    </row>
    <row r="230" spans="1:29" s="747" customFormat="1" ht="15" customHeight="1">
      <c r="A230" s="747" t="s">
        <v>9601</v>
      </c>
      <c r="B230" s="747" t="s">
        <v>9616</v>
      </c>
      <c r="C230" s="747" t="s">
        <v>9965</v>
      </c>
      <c r="D230" s="747" t="s">
        <v>455</v>
      </c>
      <c r="F230" s="747" t="s">
        <v>9465</v>
      </c>
      <c r="G230" s="747" t="s">
        <v>9613</v>
      </c>
      <c r="H230" s="747" t="s">
        <v>624</v>
      </c>
      <c r="L230" s="747" t="s">
        <v>9602</v>
      </c>
    </row>
    <row r="231" spans="1:29" s="226" customFormat="1" ht="15" customHeight="1">
      <c r="A231" s="226" t="s">
        <v>9607</v>
      </c>
      <c r="C231" s="581"/>
      <c r="E231" s="226" t="s">
        <v>9765</v>
      </c>
      <c r="F231" s="226" t="s">
        <v>3596</v>
      </c>
      <c r="G231" s="226" t="s">
        <v>9626</v>
      </c>
      <c r="H231" s="226" t="s">
        <v>624</v>
      </c>
      <c r="L231" s="226" t="s">
        <v>1149</v>
      </c>
    </row>
    <row r="232" spans="1:29" s="581" customFormat="1" ht="15" customHeight="1">
      <c r="A232" s="581" t="s">
        <v>9852</v>
      </c>
      <c r="B232" s="581" t="s">
        <v>9616</v>
      </c>
      <c r="C232" s="581" t="s">
        <v>9970</v>
      </c>
      <c r="D232" s="581" t="s">
        <v>455</v>
      </c>
      <c r="E232" s="581" t="s">
        <v>9789</v>
      </c>
      <c r="F232" s="581" t="s">
        <v>9783</v>
      </c>
      <c r="G232" s="581" t="s">
        <v>2382</v>
      </c>
      <c r="H232" s="581" t="s">
        <v>615</v>
      </c>
      <c r="L232" s="581" t="s">
        <v>9853</v>
      </c>
    </row>
    <row r="233" spans="1:29" ht="15" customHeight="1">
      <c r="A233" s="226" t="s">
        <v>3483</v>
      </c>
      <c r="B233" s="226"/>
      <c r="C233" s="581"/>
      <c r="D233" s="226"/>
      <c r="E233" s="226" t="s">
        <v>5178</v>
      </c>
      <c r="F233" s="226" t="s">
        <v>3596</v>
      </c>
      <c r="G233" s="226" t="s">
        <v>3425</v>
      </c>
      <c r="H233" s="227" t="s">
        <v>2902</v>
      </c>
      <c r="I233" s="226" t="s">
        <v>624</v>
      </c>
      <c r="J233" s="226"/>
      <c r="K233" s="226"/>
      <c r="L233" s="226" t="s">
        <v>5179</v>
      </c>
      <c r="M233" s="226"/>
      <c r="N233" s="226"/>
      <c r="O233" s="226"/>
      <c r="P233" s="226"/>
      <c r="Q233" s="226"/>
      <c r="R233" s="226"/>
      <c r="S233" s="226"/>
      <c r="T233" s="226"/>
      <c r="U233" s="226"/>
      <c r="V233" s="226"/>
      <c r="W233" s="226"/>
      <c r="X233" s="226"/>
      <c r="Y233" s="226"/>
      <c r="Z233" s="226"/>
      <c r="AA233" s="226"/>
      <c r="AB233" s="226"/>
      <c r="AC233" s="226"/>
    </row>
    <row r="234" spans="1:29" ht="15" customHeight="1">
      <c r="A234" s="226" t="s">
        <v>1467</v>
      </c>
      <c r="B234" s="226"/>
      <c r="C234" s="581"/>
      <c r="D234" s="226" t="s">
        <v>455</v>
      </c>
      <c r="E234" s="226" t="s">
        <v>5180</v>
      </c>
      <c r="F234" s="226" t="s">
        <v>1629</v>
      </c>
      <c r="G234" s="226" t="s">
        <v>403</v>
      </c>
      <c r="H234" s="226" t="s">
        <v>3011</v>
      </c>
      <c r="I234" s="226"/>
      <c r="L234" s="226" t="s">
        <v>5181</v>
      </c>
      <c r="M234" s="226"/>
      <c r="S234" s="226"/>
      <c r="T234" s="226"/>
      <c r="U234" s="226"/>
      <c r="V234" s="226"/>
      <c r="W234" s="226"/>
      <c r="X234" s="226"/>
      <c r="Y234" s="226"/>
      <c r="Z234" s="226"/>
      <c r="AA234" s="226"/>
      <c r="AB234" s="226"/>
      <c r="AC234" s="226"/>
    </row>
    <row r="235" spans="1:29" s="226" customFormat="1" ht="15" customHeight="1">
      <c r="A235" s="227" t="s">
        <v>2046</v>
      </c>
      <c r="B235" s="227"/>
      <c r="C235" s="227"/>
      <c r="D235" s="227"/>
      <c r="E235" s="227"/>
      <c r="F235" s="226" t="s">
        <v>1629</v>
      </c>
      <c r="G235" s="227" t="s">
        <v>2904</v>
      </c>
      <c r="H235" s="227" t="s">
        <v>624</v>
      </c>
      <c r="I235" s="227"/>
      <c r="L235" s="227" t="s">
        <v>2057</v>
      </c>
      <c r="M235" s="227"/>
      <c r="N235" s="227"/>
      <c r="O235" s="227"/>
      <c r="P235" s="227"/>
      <c r="Q235" s="227"/>
      <c r="R235" s="227"/>
      <c r="S235" s="227"/>
      <c r="T235" s="227"/>
      <c r="U235" s="227"/>
      <c r="V235" s="227"/>
      <c r="W235" s="227"/>
      <c r="X235" s="227"/>
      <c r="Y235" s="227"/>
      <c r="Z235" s="227"/>
      <c r="AA235" s="227"/>
      <c r="AB235" s="227"/>
      <c r="AC235" s="227"/>
    </row>
    <row r="236" spans="1:29" ht="15" customHeight="1">
      <c r="A236" s="226" t="s">
        <v>3502</v>
      </c>
      <c r="B236" s="226"/>
      <c r="C236" s="581"/>
      <c r="E236" s="226" t="s">
        <v>5182</v>
      </c>
      <c r="F236" s="226" t="s">
        <v>1629</v>
      </c>
      <c r="G236" s="226" t="s">
        <v>2904</v>
      </c>
      <c r="H236" s="226" t="s">
        <v>2904</v>
      </c>
      <c r="I236" s="226"/>
      <c r="L236" s="226" t="s">
        <v>3515</v>
      </c>
      <c r="M236" s="226"/>
      <c r="N236" s="226"/>
      <c r="O236" s="226"/>
      <c r="P236" s="226"/>
      <c r="Q236" s="226"/>
      <c r="R236" s="226"/>
    </row>
    <row r="237" spans="1:29" s="226" customFormat="1" ht="15" customHeight="1">
      <c r="A237" s="227" t="s">
        <v>2058</v>
      </c>
      <c r="B237" s="227"/>
      <c r="C237" s="227"/>
      <c r="D237" s="227"/>
      <c r="E237" s="227" t="s">
        <v>5183</v>
      </c>
      <c r="F237" s="226" t="s">
        <v>1629</v>
      </c>
      <c r="G237" s="227" t="s">
        <v>2389</v>
      </c>
      <c r="H237" s="227" t="s">
        <v>2269</v>
      </c>
      <c r="I237" s="227" t="s">
        <v>2392</v>
      </c>
      <c r="J237" s="227"/>
      <c r="K237" s="227"/>
      <c r="L237" s="227" t="s">
        <v>2069</v>
      </c>
      <c r="M237" s="227"/>
      <c r="N237" s="227"/>
      <c r="O237" s="227"/>
      <c r="P237" s="227"/>
      <c r="Q237" s="227"/>
      <c r="R237" s="227"/>
      <c r="S237" s="227"/>
      <c r="T237" s="227"/>
      <c r="U237" s="227"/>
      <c r="V237" s="227"/>
      <c r="W237" s="227"/>
      <c r="X237" s="227"/>
      <c r="Y237" s="227"/>
      <c r="Z237" s="227"/>
      <c r="AA237" s="227"/>
      <c r="AB237" s="227"/>
      <c r="AC237" s="227"/>
    </row>
    <row r="238" spans="1:29" ht="15" customHeight="1">
      <c r="A238" s="226" t="s">
        <v>3519</v>
      </c>
      <c r="B238" s="226"/>
      <c r="C238" s="581"/>
      <c r="D238" s="226" t="s">
        <v>455</v>
      </c>
      <c r="E238" s="226" t="s">
        <v>5184</v>
      </c>
      <c r="F238" s="227" t="s">
        <v>2878</v>
      </c>
      <c r="G238" s="226" t="s">
        <v>3536</v>
      </c>
      <c r="H238" s="226" t="s">
        <v>3536</v>
      </c>
      <c r="I238" s="226"/>
      <c r="L238" s="226" t="s">
        <v>5185</v>
      </c>
      <c r="M238" s="226"/>
      <c r="N238" s="226"/>
      <c r="O238" s="226"/>
      <c r="P238" s="226"/>
      <c r="Q238" s="226"/>
      <c r="R238" s="226"/>
    </row>
    <row r="239" spans="1:29" ht="15" customHeight="1">
      <c r="A239" s="226" t="s">
        <v>3565</v>
      </c>
      <c r="B239" s="226"/>
      <c r="C239" s="581"/>
      <c r="D239" s="226" t="s">
        <v>5186</v>
      </c>
      <c r="E239" s="226" t="s">
        <v>5187</v>
      </c>
      <c r="F239" s="226" t="s">
        <v>938</v>
      </c>
      <c r="G239" s="226" t="s">
        <v>406</v>
      </c>
      <c r="H239" s="226" t="s">
        <v>384</v>
      </c>
      <c r="I239" s="226"/>
      <c r="L239" s="226" t="s">
        <v>3564</v>
      </c>
      <c r="M239" s="226"/>
      <c r="N239" s="226"/>
      <c r="O239" s="226"/>
      <c r="P239" s="226"/>
      <c r="Q239" s="226"/>
      <c r="R239" s="226"/>
    </row>
    <row r="240" spans="1:29" ht="15" customHeight="1">
      <c r="A240" s="227" t="s">
        <v>2805</v>
      </c>
      <c r="D240" s="227" t="s">
        <v>5188</v>
      </c>
      <c r="E240" s="227" t="s">
        <v>5189</v>
      </c>
      <c r="F240" s="227" t="s">
        <v>938</v>
      </c>
      <c r="G240" s="227" t="s">
        <v>406</v>
      </c>
      <c r="H240" s="227" t="s">
        <v>384</v>
      </c>
      <c r="J240" s="226"/>
      <c r="K240" s="226"/>
      <c r="L240" s="227" t="s">
        <v>5190</v>
      </c>
    </row>
    <row r="241" spans="1:29" ht="15" customHeight="1">
      <c r="A241" s="227" t="s">
        <v>1499</v>
      </c>
      <c r="D241" s="227" t="s">
        <v>5191</v>
      </c>
      <c r="F241" s="227" t="s">
        <v>4886</v>
      </c>
      <c r="G241" s="227" t="s">
        <v>398</v>
      </c>
      <c r="H241" s="227" t="s">
        <v>403</v>
      </c>
      <c r="L241" s="227" t="s">
        <v>1500</v>
      </c>
    </row>
    <row r="242" spans="1:29" s="226" customFormat="1" ht="15" customHeight="1">
      <c r="A242" s="227" t="s">
        <v>1481</v>
      </c>
      <c r="B242" s="227"/>
      <c r="C242" s="227"/>
      <c r="D242" s="227" t="s">
        <v>455</v>
      </c>
      <c r="E242" s="227"/>
      <c r="F242" s="226" t="s">
        <v>1629</v>
      </c>
      <c r="G242" s="227" t="s">
        <v>2383</v>
      </c>
      <c r="H242" s="227" t="s">
        <v>384</v>
      </c>
      <c r="I242" s="227"/>
      <c r="L242" s="226" t="s">
        <v>5192</v>
      </c>
      <c r="M242" s="227"/>
      <c r="N242" s="227"/>
      <c r="O242" s="227"/>
      <c r="P242" s="227"/>
      <c r="Q242" s="227"/>
      <c r="R242" s="227"/>
      <c r="S242" s="227"/>
      <c r="T242" s="227"/>
      <c r="U242" s="227"/>
      <c r="V242" s="227"/>
      <c r="W242" s="227"/>
      <c r="X242" s="227"/>
      <c r="Y242" s="227"/>
      <c r="Z242" s="227"/>
      <c r="AA242" s="227"/>
      <c r="AB242" s="227"/>
      <c r="AC242" s="227"/>
    </row>
    <row r="243" spans="1:29" s="226" customFormat="1" ht="15" customHeight="1">
      <c r="A243" s="227" t="s">
        <v>1963</v>
      </c>
      <c r="B243" s="227"/>
      <c r="C243" s="227"/>
      <c r="D243" s="227"/>
      <c r="E243" s="227"/>
      <c r="F243" s="226" t="s">
        <v>1629</v>
      </c>
      <c r="G243" s="227" t="s">
        <v>2380</v>
      </c>
      <c r="H243" s="227" t="s">
        <v>2269</v>
      </c>
      <c r="I243" s="227"/>
      <c r="J243" s="227"/>
      <c r="K243" s="227"/>
      <c r="L243" s="227" t="s">
        <v>1973</v>
      </c>
      <c r="M243" s="227"/>
      <c r="N243" s="227"/>
      <c r="O243" s="227"/>
      <c r="P243" s="227"/>
      <c r="Q243" s="227"/>
      <c r="R243" s="227"/>
    </row>
    <row r="244" spans="1:29" ht="15" customHeight="1">
      <c r="A244" s="227" t="s">
        <v>2070</v>
      </c>
      <c r="F244" s="226" t="s">
        <v>1629</v>
      </c>
      <c r="G244" s="227" t="s">
        <v>2389</v>
      </c>
      <c r="H244" s="227" t="s">
        <v>2269</v>
      </c>
      <c r="L244" s="227" t="s">
        <v>2082</v>
      </c>
    </row>
    <row r="245" spans="1:29" s="226" customFormat="1" ht="15" customHeight="1">
      <c r="A245" s="227" t="s">
        <v>2689</v>
      </c>
      <c r="B245" s="227"/>
      <c r="C245" s="227"/>
      <c r="D245" s="227" t="s">
        <v>5193</v>
      </c>
      <c r="E245" s="227" t="s">
        <v>5194</v>
      </c>
      <c r="F245" s="227" t="s">
        <v>938</v>
      </c>
      <c r="G245" s="226" t="s">
        <v>335</v>
      </c>
      <c r="H245" s="226" t="s">
        <v>3011</v>
      </c>
      <c r="I245" s="227"/>
      <c r="J245" s="227"/>
      <c r="K245" s="227"/>
      <c r="L245" s="227" t="s">
        <v>5195</v>
      </c>
      <c r="M245" s="227"/>
      <c r="N245" s="227"/>
      <c r="O245" s="227"/>
      <c r="P245" s="227"/>
      <c r="Q245" s="227"/>
      <c r="R245" s="227"/>
    </row>
    <row r="246" spans="1:29" ht="15" customHeight="1">
      <c r="A246" s="227" t="s">
        <v>2294</v>
      </c>
      <c r="D246" s="227" t="s">
        <v>5196</v>
      </c>
      <c r="F246" s="227" t="s">
        <v>938</v>
      </c>
      <c r="G246" s="227" t="s">
        <v>406</v>
      </c>
      <c r="H246" s="227" t="s">
        <v>410</v>
      </c>
      <c r="L246" s="227" t="s">
        <v>5197</v>
      </c>
    </row>
    <row r="247" spans="1:29" ht="15" customHeight="1">
      <c r="A247" s="227" t="s">
        <v>2870</v>
      </c>
      <c r="D247" s="227" t="s">
        <v>455</v>
      </c>
      <c r="F247" s="226" t="s">
        <v>9470</v>
      </c>
      <c r="G247" s="227" t="s">
        <v>2372</v>
      </c>
      <c r="H247" s="227" t="s">
        <v>2269</v>
      </c>
      <c r="J247" s="226"/>
      <c r="K247" s="226"/>
      <c r="L247" s="98" t="s">
        <v>2867</v>
      </c>
    </row>
    <row r="248" spans="1:29" ht="15" customHeight="1">
      <c r="A248" s="226" t="s">
        <v>2974</v>
      </c>
      <c r="B248" s="226"/>
      <c r="C248" s="581"/>
      <c r="D248" s="226"/>
      <c r="E248" s="226"/>
      <c r="F248" s="226" t="s">
        <v>3596</v>
      </c>
      <c r="G248" s="226" t="s">
        <v>2904</v>
      </c>
      <c r="H248" s="226" t="s">
        <v>3014</v>
      </c>
      <c r="I248" s="226" t="s">
        <v>3745</v>
      </c>
      <c r="J248" s="226" t="s">
        <v>3755</v>
      </c>
      <c r="K248" s="226"/>
      <c r="L248" s="226" t="s">
        <v>5198</v>
      </c>
      <c r="M248" s="226"/>
      <c r="N248" s="226"/>
      <c r="O248" s="226"/>
      <c r="P248" s="226"/>
      <c r="Q248" s="226"/>
      <c r="R248" s="226"/>
    </row>
    <row r="249" spans="1:29" ht="15" customHeight="1">
      <c r="A249" s="226" t="s">
        <v>3695</v>
      </c>
      <c r="B249" s="226"/>
      <c r="C249" s="581"/>
      <c r="E249" s="226" t="s">
        <v>5199</v>
      </c>
      <c r="F249" s="226" t="s">
        <v>3596</v>
      </c>
      <c r="G249" s="226" t="s">
        <v>2904</v>
      </c>
      <c r="H249" s="226" t="s">
        <v>3745</v>
      </c>
      <c r="L249" s="226" t="s">
        <v>5200</v>
      </c>
      <c r="S249" s="226"/>
      <c r="T249" s="226"/>
      <c r="U249" s="226"/>
      <c r="V249" s="226"/>
      <c r="W249" s="226"/>
      <c r="X249" s="226"/>
      <c r="Y249" s="226"/>
      <c r="Z249" s="226"/>
      <c r="AA249" s="226"/>
      <c r="AB249" s="226"/>
      <c r="AC249" s="226"/>
    </row>
    <row r="250" spans="1:29" ht="15" customHeight="1">
      <c r="A250" s="226" t="s">
        <v>3780</v>
      </c>
      <c r="B250" s="226"/>
      <c r="C250" s="581"/>
      <c r="D250" s="226" t="s">
        <v>455</v>
      </c>
      <c r="E250" s="226" t="s">
        <v>5201</v>
      </c>
      <c r="F250" s="226" t="s">
        <v>9470</v>
      </c>
      <c r="G250" s="226" t="s">
        <v>384</v>
      </c>
      <c r="H250" s="226" t="s">
        <v>2916</v>
      </c>
      <c r="I250" s="226" t="s">
        <v>2916</v>
      </c>
      <c r="J250" s="226"/>
      <c r="K250" s="226"/>
      <c r="L250" s="226" t="s">
        <v>5202</v>
      </c>
      <c r="M250" s="226"/>
      <c r="N250" s="226"/>
      <c r="O250" s="226"/>
      <c r="P250" s="226"/>
      <c r="Q250" s="226"/>
      <c r="R250" s="226"/>
    </row>
    <row r="251" spans="1:29" ht="15" customHeight="1">
      <c r="A251" s="227" t="s">
        <v>643</v>
      </c>
      <c r="F251" s="227" t="s">
        <v>3596</v>
      </c>
      <c r="G251" s="227" t="s">
        <v>10741</v>
      </c>
      <c r="H251" s="227" t="s">
        <v>406</v>
      </c>
      <c r="I251" s="226" t="s">
        <v>3011</v>
      </c>
      <c r="L251" s="227" t="s">
        <v>5203</v>
      </c>
    </row>
    <row r="252" spans="1:29" ht="15" customHeight="1">
      <c r="A252" s="227" t="s">
        <v>3676</v>
      </c>
      <c r="D252" s="227" t="s">
        <v>4923</v>
      </c>
      <c r="E252" s="227" t="s">
        <v>10733</v>
      </c>
      <c r="F252" s="227" t="s">
        <v>9469</v>
      </c>
      <c r="G252" s="227" t="s">
        <v>10742</v>
      </c>
      <c r="H252" s="227" t="s">
        <v>10741</v>
      </c>
      <c r="I252" s="789" t="s">
        <v>10741</v>
      </c>
      <c r="J252" s="226" t="s">
        <v>3744</v>
      </c>
      <c r="L252" s="227" t="s">
        <v>5204</v>
      </c>
    </row>
    <row r="253" spans="1:29" s="226" customFormat="1" ht="15" customHeight="1">
      <c r="A253" s="226" t="s">
        <v>3679</v>
      </c>
      <c r="C253" s="581"/>
      <c r="F253" s="226" t="s">
        <v>1629</v>
      </c>
      <c r="G253" s="226" t="s">
        <v>3753</v>
      </c>
      <c r="H253" s="226" t="s">
        <v>3744</v>
      </c>
      <c r="J253" s="227"/>
      <c r="K253" s="227"/>
      <c r="L253" s="226" t="s">
        <v>5206</v>
      </c>
      <c r="S253" s="227"/>
      <c r="T253" s="227"/>
      <c r="U253" s="227"/>
      <c r="V253" s="227"/>
      <c r="W253" s="227"/>
      <c r="X253" s="227"/>
      <c r="Y253" s="227"/>
      <c r="Z253" s="227"/>
      <c r="AA253" s="227"/>
      <c r="AB253" s="227"/>
      <c r="AC253" s="227"/>
    </row>
    <row r="254" spans="1:29" ht="15" customHeight="1">
      <c r="A254" s="227" t="s">
        <v>2313</v>
      </c>
      <c r="D254" s="227" t="s">
        <v>5207</v>
      </c>
      <c r="F254" s="226" t="s">
        <v>9470</v>
      </c>
      <c r="G254" s="581" t="s">
        <v>9622</v>
      </c>
      <c r="H254" s="227" t="s">
        <v>624</v>
      </c>
      <c r="L254" s="227" t="s">
        <v>1986</v>
      </c>
    </row>
    <row r="255" spans="1:29" ht="15" customHeight="1">
      <c r="A255" s="227" t="s">
        <v>2410</v>
      </c>
      <c r="D255" s="226" t="s">
        <v>455</v>
      </c>
      <c r="F255" s="226" t="s">
        <v>9644</v>
      </c>
      <c r="G255" s="581" t="s">
        <v>9627</v>
      </c>
      <c r="H255" s="227" t="s">
        <v>624</v>
      </c>
      <c r="L255" s="98" t="s">
        <v>2426</v>
      </c>
    </row>
    <row r="256" spans="1:29" ht="15" customHeight="1">
      <c r="A256" s="227" t="s">
        <v>815</v>
      </c>
      <c r="D256" s="227" t="s">
        <v>5208</v>
      </c>
      <c r="E256" s="227" t="s">
        <v>5209</v>
      </c>
      <c r="F256" s="227" t="s">
        <v>5044</v>
      </c>
      <c r="G256" s="227" t="s">
        <v>360</v>
      </c>
      <c r="H256" s="226" t="s">
        <v>3011</v>
      </c>
      <c r="L256" s="227" t="s">
        <v>5210</v>
      </c>
    </row>
    <row r="257" spans="1:29" ht="15" customHeight="1">
      <c r="A257" s="226" t="s">
        <v>1989</v>
      </c>
      <c r="B257" s="226"/>
      <c r="C257" s="581"/>
      <c r="D257" s="226"/>
      <c r="E257" s="226" t="s">
        <v>5211</v>
      </c>
      <c r="F257" s="226" t="s">
        <v>1629</v>
      </c>
      <c r="G257" s="227" t="s">
        <v>2389</v>
      </c>
      <c r="H257" s="226" t="s">
        <v>624</v>
      </c>
      <c r="I257" s="226"/>
      <c r="L257" s="226" t="s">
        <v>1997</v>
      </c>
      <c r="M257" s="226"/>
    </row>
    <row r="258" spans="1:29" ht="15" customHeight="1">
      <c r="A258" s="227" t="s">
        <v>1998</v>
      </c>
      <c r="F258" s="226" t="s">
        <v>1629</v>
      </c>
      <c r="G258" s="227" t="s">
        <v>9613</v>
      </c>
      <c r="H258" s="226" t="s">
        <v>624</v>
      </c>
      <c r="J258" s="226"/>
      <c r="K258" s="226"/>
      <c r="L258" s="227" t="s">
        <v>5212</v>
      </c>
    </row>
    <row r="259" spans="1:29" ht="15" customHeight="1">
      <c r="A259" s="227" t="s">
        <v>9440</v>
      </c>
      <c r="E259" s="227" t="s">
        <v>10018</v>
      </c>
      <c r="F259" s="226" t="s">
        <v>2878</v>
      </c>
      <c r="G259" s="227" t="s">
        <v>10737</v>
      </c>
      <c r="H259" s="226" t="s">
        <v>10737</v>
      </c>
      <c r="I259" s="227" t="s">
        <v>2269</v>
      </c>
      <c r="J259" s="226"/>
      <c r="K259" s="226"/>
      <c r="L259" s="227" t="s">
        <v>9441</v>
      </c>
    </row>
    <row r="260" spans="1:29" s="226" customFormat="1" ht="15" customHeight="1">
      <c r="A260" s="227" t="s">
        <v>547</v>
      </c>
      <c r="B260" s="227"/>
      <c r="C260" s="227"/>
      <c r="D260" s="227" t="s">
        <v>5213</v>
      </c>
      <c r="E260" s="227" t="s">
        <v>5214</v>
      </c>
      <c r="F260" s="227" t="s">
        <v>4886</v>
      </c>
      <c r="G260" s="227" t="s">
        <v>403</v>
      </c>
      <c r="H260" s="226" t="s">
        <v>3011</v>
      </c>
      <c r="I260" s="227"/>
      <c r="J260" s="227"/>
      <c r="K260" s="227"/>
      <c r="L260" s="227" t="s">
        <v>5215</v>
      </c>
      <c r="M260" s="227" t="s">
        <v>5216</v>
      </c>
      <c r="N260" s="227" t="s">
        <v>5217</v>
      </c>
      <c r="O260" s="227" t="s">
        <v>5218</v>
      </c>
      <c r="P260" s="227"/>
      <c r="Q260" s="227"/>
      <c r="R260" s="227"/>
    </row>
    <row r="261" spans="1:29" s="226" customFormat="1" ht="15" customHeight="1">
      <c r="A261" s="227" t="s">
        <v>2997</v>
      </c>
      <c r="B261" s="227"/>
      <c r="C261" s="227"/>
      <c r="D261" s="227" t="s">
        <v>5219</v>
      </c>
      <c r="E261" s="227"/>
      <c r="F261" s="226" t="s">
        <v>938</v>
      </c>
      <c r="G261" s="226" t="s">
        <v>398</v>
      </c>
      <c r="H261" s="226" t="s">
        <v>3011</v>
      </c>
      <c r="I261" s="227"/>
      <c r="J261" s="227"/>
      <c r="K261" s="227"/>
      <c r="L261" s="227" t="s">
        <v>5220</v>
      </c>
      <c r="M261" s="227"/>
      <c r="N261" s="227"/>
      <c r="O261" s="227"/>
      <c r="P261" s="227"/>
      <c r="Q261" s="227"/>
      <c r="R261" s="227"/>
      <c r="S261" s="227"/>
      <c r="T261" s="227"/>
      <c r="U261" s="227"/>
      <c r="V261" s="227"/>
      <c r="W261" s="227"/>
      <c r="X261" s="227"/>
      <c r="Y261" s="227"/>
      <c r="Z261" s="227"/>
      <c r="AA261" s="227"/>
      <c r="AB261" s="227"/>
      <c r="AC261" s="227"/>
    </row>
    <row r="262" spans="1:29" ht="15" customHeight="1">
      <c r="A262" s="227" t="s">
        <v>1215</v>
      </c>
      <c r="E262" s="227" t="s">
        <v>4934</v>
      </c>
      <c r="F262" s="227" t="s">
        <v>3596</v>
      </c>
      <c r="G262" s="227" t="s">
        <v>2904</v>
      </c>
      <c r="H262" s="227" t="s">
        <v>2269</v>
      </c>
      <c r="L262" s="227" t="s">
        <v>5221</v>
      </c>
      <c r="S262" s="226"/>
      <c r="T262" s="226"/>
      <c r="U262" s="226"/>
      <c r="V262" s="226"/>
      <c r="W262" s="226"/>
      <c r="X262" s="226"/>
      <c r="Y262" s="226"/>
      <c r="Z262" s="226"/>
      <c r="AA262" s="226"/>
      <c r="AB262" s="226"/>
      <c r="AC262" s="226"/>
    </row>
    <row r="263" spans="1:29" s="226" customFormat="1" ht="15" customHeight="1">
      <c r="A263" s="227" t="s">
        <v>2300</v>
      </c>
      <c r="B263" s="227"/>
      <c r="C263" s="227"/>
      <c r="D263" s="227" t="s">
        <v>5222</v>
      </c>
      <c r="E263" s="226" t="s">
        <v>5223</v>
      </c>
      <c r="F263" s="226" t="s">
        <v>938</v>
      </c>
      <c r="G263" s="226" t="s">
        <v>384</v>
      </c>
      <c r="H263" s="226" t="s">
        <v>3011</v>
      </c>
      <c r="I263" s="227"/>
      <c r="J263" s="227"/>
      <c r="K263" s="227"/>
      <c r="L263" s="227" t="s">
        <v>5224</v>
      </c>
      <c r="M263" s="227"/>
      <c r="N263" s="227"/>
      <c r="O263" s="227"/>
      <c r="P263" s="227"/>
      <c r="Q263" s="227"/>
      <c r="R263" s="227"/>
    </row>
    <row r="264" spans="1:29" s="759" customFormat="1" ht="15" customHeight="1">
      <c r="A264" s="759" t="s">
        <v>9654</v>
      </c>
      <c r="B264" s="759" t="s">
        <v>9616</v>
      </c>
      <c r="C264" s="759" t="s">
        <v>9964</v>
      </c>
      <c r="D264" s="759" t="s">
        <v>455</v>
      </c>
      <c r="F264" s="759" t="s">
        <v>9465</v>
      </c>
      <c r="G264" s="759" t="s">
        <v>10741</v>
      </c>
      <c r="H264" s="759" t="s">
        <v>624</v>
      </c>
      <c r="L264" s="759" t="s">
        <v>9655</v>
      </c>
    </row>
    <row r="265" spans="1:29" ht="15" customHeight="1">
      <c r="A265" s="512" t="s">
        <v>408</v>
      </c>
      <c r="B265" s="512"/>
      <c r="C265" s="512"/>
      <c r="D265" s="512" t="s">
        <v>408</v>
      </c>
      <c r="E265" s="512"/>
      <c r="F265" s="226" t="s">
        <v>1629</v>
      </c>
      <c r="G265" s="512" t="s">
        <v>398</v>
      </c>
      <c r="H265" s="512" t="s">
        <v>403</v>
      </c>
      <c r="I265" s="512"/>
      <c r="L265" s="226" t="s">
        <v>5225</v>
      </c>
      <c r="M265" s="226"/>
      <c r="S265" s="226"/>
      <c r="T265" s="226"/>
      <c r="U265" s="226"/>
      <c r="V265" s="226"/>
      <c r="W265" s="226"/>
      <c r="X265" s="226"/>
      <c r="Y265" s="226"/>
      <c r="Z265" s="226"/>
      <c r="AA265" s="226"/>
      <c r="AB265" s="226"/>
      <c r="AC265" s="226"/>
    </row>
    <row r="266" spans="1:29" s="759" customFormat="1" ht="15" customHeight="1">
      <c r="A266" s="299" t="s">
        <v>9854</v>
      </c>
      <c r="B266" s="299" t="s">
        <v>9616</v>
      </c>
      <c r="C266" s="759" t="s">
        <v>9964</v>
      </c>
      <c r="D266" s="299" t="s">
        <v>455</v>
      </c>
      <c r="E266" s="299" t="s">
        <v>9789</v>
      </c>
      <c r="F266" s="759" t="s">
        <v>9783</v>
      </c>
      <c r="G266" s="759" t="s">
        <v>2902</v>
      </c>
      <c r="H266" s="299" t="s">
        <v>615</v>
      </c>
      <c r="I266" s="299"/>
      <c r="L266" s="759" t="s">
        <v>9855</v>
      </c>
    </row>
    <row r="267" spans="1:29" ht="15" customHeight="1">
      <c r="A267" s="226" t="s">
        <v>816</v>
      </c>
      <c r="B267" s="226"/>
      <c r="C267" s="581"/>
      <c r="D267" s="226" t="s">
        <v>5226</v>
      </c>
      <c r="E267" s="226" t="s">
        <v>5138</v>
      </c>
      <c r="F267" s="226" t="s">
        <v>4900</v>
      </c>
      <c r="G267" s="226" t="s">
        <v>360</v>
      </c>
      <c r="H267" s="226" t="s">
        <v>3011</v>
      </c>
      <c r="I267" s="226"/>
      <c r="J267" s="226"/>
      <c r="K267" s="226"/>
      <c r="L267" s="226" t="s">
        <v>5227</v>
      </c>
      <c r="M267" s="226"/>
      <c r="N267" s="226"/>
      <c r="O267" s="226"/>
      <c r="P267" s="226"/>
      <c r="Q267" s="226"/>
      <c r="R267" s="226"/>
    </row>
    <row r="268" spans="1:29" s="226" customFormat="1" ht="15" customHeight="1">
      <c r="A268" s="227" t="s">
        <v>3717</v>
      </c>
      <c r="B268" s="227"/>
      <c r="C268" s="227"/>
      <c r="D268" s="226" t="s">
        <v>455</v>
      </c>
      <c r="E268" s="227" t="s">
        <v>5228</v>
      </c>
      <c r="F268" s="226" t="s">
        <v>1629</v>
      </c>
      <c r="G268" s="226" t="s">
        <v>2390</v>
      </c>
      <c r="H268" s="227" t="s">
        <v>2390</v>
      </c>
      <c r="I268" s="227"/>
      <c r="L268" s="98" t="s">
        <v>3735</v>
      </c>
      <c r="M268" s="227"/>
      <c r="N268" s="227"/>
      <c r="O268" s="227"/>
      <c r="P268" s="227"/>
      <c r="Q268" s="227"/>
      <c r="R268" s="227"/>
    </row>
    <row r="269" spans="1:29" s="226" customFormat="1" ht="15" customHeight="1">
      <c r="A269" s="226" t="s">
        <v>2083</v>
      </c>
      <c r="C269" s="581"/>
      <c r="D269" s="226" t="s">
        <v>455</v>
      </c>
      <c r="F269" s="226" t="s">
        <v>1629</v>
      </c>
      <c r="G269" s="226" t="s">
        <v>2372</v>
      </c>
      <c r="H269" s="226" t="s">
        <v>2269</v>
      </c>
      <c r="J269" s="227"/>
      <c r="K269" s="227"/>
      <c r="L269" s="226" t="s">
        <v>2095</v>
      </c>
    </row>
    <row r="270" spans="1:29" ht="15" customHeight="1">
      <c r="A270" s="226" t="s">
        <v>817</v>
      </c>
      <c r="B270" s="226"/>
      <c r="C270" s="581"/>
      <c r="D270" s="226" t="s">
        <v>5229</v>
      </c>
      <c r="E270" s="226" t="s">
        <v>5230</v>
      </c>
      <c r="F270" s="226" t="s">
        <v>9492</v>
      </c>
      <c r="G270" s="226" t="s">
        <v>360</v>
      </c>
      <c r="H270" s="226" t="s">
        <v>3011</v>
      </c>
      <c r="I270" s="226"/>
      <c r="J270" s="226"/>
      <c r="K270" s="226"/>
      <c r="L270" s="226" t="s">
        <v>5231</v>
      </c>
      <c r="M270" s="226"/>
      <c r="N270" s="226"/>
      <c r="O270" s="226"/>
      <c r="P270" s="226"/>
      <c r="Q270" s="226"/>
      <c r="R270" s="226"/>
    </row>
    <row r="271" spans="1:29" ht="15" customHeight="1">
      <c r="A271" s="226" t="s">
        <v>3781</v>
      </c>
      <c r="B271" s="226"/>
      <c r="C271" s="581"/>
      <c r="D271" s="226" t="s">
        <v>455</v>
      </c>
      <c r="E271" s="226"/>
      <c r="F271" s="226" t="s">
        <v>3743</v>
      </c>
      <c r="G271" s="226" t="s">
        <v>3744</v>
      </c>
      <c r="H271" s="226" t="s">
        <v>3745</v>
      </c>
      <c r="I271" s="226" t="s">
        <v>608</v>
      </c>
      <c r="L271" s="226" t="s">
        <v>3742</v>
      </c>
      <c r="M271" s="226" t="s">
        <v>3740</v>
      </c>
      <c r="N271" s="226"/>
      <c r="O271" s="226"/>
      <c r="P271" s="226"/>
      <c r="Q271" s="226"/>
      <c r="R271" s="226"/>
    </row>
    <row r="272" spans="1:29" ht="15" customHeight="1">
      <c r="A272" s="98" t="s">
        <v>3774</v>
      </c>
      <c r="B272" s="98"/>
      <c r="C272" s="98"/>
      <c r="D272" s="98" t="s">
        <v>455</v>
      </c>
      <c r="E272" s="98"/>
      <c r="F272" s="227" t="s">
        <v>3673</v>
      </c>
      <c r="G272" s="581" t="s">
        <v>9628</v>
      </c>
      <c r="H272" s="226" t="s">
        <v>624</v>
      </c>
      <c r="L272" s="227" t="s">
        <v>5232</v>
      </c>
    </row>
    <row r="273" spans="1:29" ht="15" customHeight="1">
      <c r="A273" s="226" t="s">
        <v>818</v>
      </c>
      <c r="B273" s="226"/>
      <c r="C273" s="581"/>
      <c r="D273" s="226" t="s">
        <v>5233</v>
      </c>
      <c r="E273" s="98" t="s">
        <v>4983</v>
      </c>
      <c r="F273" s="226" t="s">
        <v>5044</v>
      </c>
      <c r="G273" s="226" t="s">
        <v>360</v>
      </c>
      <c r="H273" s="98" t="s">
        <v>3011</v>
      </c>
      <c r="I273" s="98"/>
      <c r="J273" s="98"/>
      <c r="K273" s="98"/>
      <c r="L273" s="98" t="s">
        <v>5234</v>
      </c>
      <c r="M273" s="226"/>
      <c r="N273" s="226"/>
      <c r="O273" s="226"/>
      <c r="P273" s="226"/>
      <c r="Q273" s="226"/>
      <c r="R273" s="226"/>
    </row>
    <row r="274" spans="1:29" ht="15" customHeight="1">
      <c r="A274" s="226" t="s">
        <v>2909</v>
      </c>
      <c r="B274" s="226"/>
      <c r="C274" s="581"/>
      <c r="D274" s="226"/>
      <c r="E274" s="226"/>
      <c r="F274" s="226" t="s">
        <v>5235</v>
      </c>
      <c r="G274" s="386" t="s">
        <v>2372</v>
      </c>
      <c r="H274" s="226" t="s">
        <v>9798</v>
      </c>
      <c r="I274" s="226"/>
      <c r="J274" s="226"/>
      <c r="K274" s="226"/>
      <c r="L274" s="226" t="s">
        <v>5236</v>
      </c>
      <c r="M274" s="226"/>
      <c r="N274" s="226"/>
      <c r="O274" s="226"/>
      <c r="P274" s="226"/>
      <c r="Q274" s="226"/>
      <c r="R274" s="226"/>
    </row>
    <row r="275" spans="1:29" s="759" customFormat="1" ht="15" customHeight="1">
      <c r="A275" s="759" t="s">
        <v>9666</v>
      </c>
      <c r="B275" s="759" t="s">
        <v>9616</v>
      </c>
      <c r="C275" s="759" t="s">
        <v>9963</v>
      </c>
      <c r="D275" s="759" t="s">
        <v>455</v>
      </c>
      <c r="F275" s="759" t="s">
        <v>9465</v>
      </c>
      <c r="G275" s="765" t="s">
        <v>2927</v>
      </c>
      <c r="H275" s="759" t="s">
        <v>624</v>
      </c>
      <c r="L275" s="759" t="s">
        <v>9667</v>
      </c>
    </row>
    <row r="276" spans="1:29" ht="15" customHeight="1">
      <c r="A276" s="226" t="s">
        <v>3768</v>
      </c>
      <c r="B276" s="226"/>
      <c r="C276" s="581"/>
      <c r="D276" s="226" t="s">
        <v>5237</v>
      </c>
      <c r="E276" s="226"/>
      <c r="F276" s="226" t="s">
        <v>938</v>
      </c>
      <c r="G276" s="226" t="s">
        <v>406</v>
      </c>
      <c r="H276" s="226" t="s">
        <v>335</v>
      </c>
      <c r="I276" s="226"/>
      <c r="L276" s="227" t="s">
        <v>5238</v>
      </c>
    </row>
    <row r="277" spans="1:29" ht="15" customHeight="1">
      <c r="A277" s="265" t="s">
        <v>622</v>
      </c>
      <c r="B277" s="226"/>
      <c r="C277" s="581"/>
      <c r="D277" s="226"/>
      <c r="E277" s="226"/>
      <c r="F277" s="226" t="s">
        <v>3596</v>
      </c>
      <c r="G277" s="581" t="s">
        <v>9613</v>
      </c>
      <c r="H277" s="226" t="s">
        <v>624</v>
      </c>
      <c r="I277" s="226"/>
      <c r="L277" s="227" t="s">
        <v>9629</v>
      </c>
    </row>
    <row r="278" spans="1:29" s="581" customFormat="1" ht="15" customHeight="1">
      <c r="A278" s="581" t="s">
        <v>9671</v>
      </c>
      <c r="B278" s="581" t="s">
        <v>9616</v>
      </c>
      <c r="C278" s="581" t="s">
        <v>9964</v>
      </c>
      <c r="D278" s="581" t="s">
        <v>455</v>
      </c>
      <c r="F278" s="581" t="s">
        <v>9465</v>
      </c>
      <c r="G278" s="581" t="s">
        <v>2904</v>
      </c>
      <c r="H278" s="581" t="s">
        <v>3425</v>
      </c>
      <c r="L278" s="581" t="s">
        <v>9672</v>
      </c>
    </row>
    <row r="279" spans="1:29" ht="15" customHeight="1">
      <c r="A279" s="226" t="s">
        <v>3793</v>
      </c>
      <c r="B279" s="226"/>
      <c r="C279" s="581"/>
      <c r="D279" s="226" t="s">
        <v>5363</v>
      </c>
      <c r="E279" s="98" t="s">
        <v>5364</v>
      </c>
      <c r="F279" s="226" t="s">
        <v>4900</v>
      </c>
      <c r="G279" s="226" t="s">
        <v>360</v>
      </c>
      <c r="H279" s="226" t="s">
        <v>3011</v>
      </c>
      <c r="I279" s="226"/>
      <c r="J279" s="226"/>
      <c r="K279" s="226"/>
      <c r="L279" s="226" t="s">
        <v>5365</v>
      </c>
      <c r="M279" s="226"/>
      <c r="N279" s="226"/>
      <c r="O279" s="226"/>
      <c r="P279" s="226"/>
      <c r="Q279" s="226"/>
      <c r="R279" s="226"/>
      <c r="S279" s="226"/>
      <c r="T279" s="226"/>
      <c r="U279" s="226"/>
      <c r="V279" s="226"/>
      <c r="W279" s="226"/>
      <c r="X279" s="226"/>
      <c r="Y279" s="226"/>
      <c r="Z279" s="226"/>
      <c r="AA279" s="226"/>
      <c r="AB279" s="226"/>
      <c r="AC279" s="226"/>
    </row>
    <row r="280" spans="1:29" ht="15" customHeight="1">
      <c r="A280" s="98" t="s">
        <v>404</v>
      </c>
      <c r="B280" s="98"/>
      <c r="C280" s="98"/>
      <c r="D280" s="98" t="s">
        <v>5239</v>
      </c>
      <c r="E280" s="98" t="s">
        <v>5240</v>
      </c>
      <c r="F280" s="227" t="s">
        <v>4893</v>
      </c>
      <c r="G280" s="227" t="s">
        <v>384</v>
      </c>
      <c r="H280" s="226" t="s">
        <v>3011</v>
      </c>
      <c r="L280" s="227" t="s">
        <v>436</v>
      </c>
    </row>
    <row r="281" spans="1:29" s="226" customFormat="1" ht="15" customHeight="1">
      <c r="A281" s="226" t="s">
        <v>946</v>
      </c>
      <c r="C281" s="581"/>
      <c r="D281" s="226" t="s">
        <v>5241</v>
      </c>
      <c r="F281" s="227" t="s">
        <v>5242</v>
      </c>
      <c r="G281" s="227" t="s">
        <v>406</v>
      </c>
      <c r="H281" s="227" t="s">
        <v>384</v>
      </c>
      <c r="I281" s="227" t="s">
        <v>3011</v>
      </c>
      <c r="J281" s="227"/>
      <c r="K281" s="227"/>
      <c r="L281" s="227" t="s">
        <v>884</v>
      </c>
      <c r="M281" s="227"/>
      <c r="N281" s="227"/>
      <c r="O281" s="227"/>
      <c r="P281" s="227"/>
      <c r="Q281" s="227"/>
      <c r="R281" s="227"/>
    </row>
    <row r="282" spans="1:29" s="226" customFormat="1" ht="15" customHeight="1">
      <c r="A282" s="227" t="s">
        <v>2872</v>
      </c>
      <c r="B282" s="227"/>
      <c r="C282" s="227"/>
      <c r="D282" s="226" t="s">
        <v>455</v>
      </c>
      <c r="E282" s="227"/>
      <c r="F282" s="226" t="s">
        <v>9470</v>
      </c>
      <c r="G282" s="226" t="s">
        <v>2372</v>
      </c>
      <c r="H282" s="226" t="s">
        <v>2269</v>
      </c>
      <c r="I282" s="227"/>
      <c r="J282" s="227"/>
      <c r="K282" s="227"/>
      <c r="L282" s="98" t="s">
        <v>2869</v>
      </c>
      <c r="M282" s="227"/>
      <c r="N282" s="227"/>
      <c r="O282" s="227"/>
      <c r="P282" s="227"/>
      <c r="Q282" s="227"/>
      <c r="R282" s="227"/>
    </row>
    <row r="283" spans="1:29" ht="15" customHeight="1">
      <c r="A283" s="226" t="s">
        <v>821</v>
      </c>
      <c r="B283" s="226"/>
      <c r="C283" s="581"/>
      <c r="D283" s="226" t="s">
        <v>5244</v>
      </c>
      <c r="E283" s="98" t="s">
        <v>5245</v>
      </c>
      <c r="F283" s="226" t="s">
        <v>4900</v>
      </c>
      <c r="G283" s="226" t="s">
        <v>360</v>
      </c>
      <c r="H283" s="98" t="s">
        <v>3011</v>
      </c>
      <c r="I283" s="98"/>
      <c r="J283" s="226"/>
      <c r="K283" s="226"/>
      <c r="L283" s="226" t="s">
        <v>5246</v>
      </c>
      <c r="M283" s="226"/>
      <c r="N283" s="226"/>
      <c r="O283" s="226"/>
      <c r="P283" s="226"/>
      <c r="Q283" s="226"/>
      <c r="R283" s="226"/>
    </row>
    <row r="284" spans="1:29" s="226" customFormat="1" ht="15" customHeight="1">
      <c r="A284" s="226" t="s">
        <v>3417</v>
      </c>
      <c r="C284" s="581"/>
      <c r="D284" s="226" t="s">
        <v>455</v>
      </c>
      <c r="E284" s="226" t="s">
        <v>5247</v>
      </c>
      <c r="F284" s="226" t="s">
        <v>3408</v>
      </c>
      <c r="G284" s="226" t="s">
        <v>406</v>
      </c>
      <c r="H284" s="226" t="s">
        <v>3011</v>
      </c>
      <c r="J284" s="227"/>
      <c r="K284" s="227"/>
      <c r="L284" s="226" t="s">
        <v>5248</v>
      </c>
    </row>
    <row r="285" spans="1:29" ht="15" customHeight="1">
      <c r="A285" s="226" t="s">
        <v>2697</v>
      </c>
      <c r="B285" s="226"/>
      <c r="C285" s="581"/>
      <c r="D285" s="226" t="s">
        <v>2697</v>
      </c>
      <c r="E285" s="226" t="s">
        <v>5250</v>
      </c>
      <c r="F285" s="226" t="s">
        <v>938</v>
      </c>
      <c r="G285" s="226" t="s">
        <v>360</v>
      </c>
      <c r="H285" s="226" t="s">
        <v>3011</v>
      </c>
      <c r="I285" s="98"/>
      <c r="J285" s="226"/>
      <c r="K285" s="226"/>
      <c r="L285" s="98" t="s">
        <v>2700</v>
      </c>
      <c r="M285" s="226"/>
      <c r="N285" s="226"/>
      <c r="O285" s="226"/>
      <c r="P285" s="226"/>
      <c r="Q285" s="226"/>
      <c r="R285" s="226"/>
    </row>
    <row r="286" spans="1:29" ht="15" customHeight="1">
      <c r="A286" s="226" t="s">
        <v>2710</v>
      </c>
      <c r="B286" s="226"/>
      <c r="C286" s="581"/>
      <c r="D286" s="226"/>
      <c r="E286" s="226" t="s">
        <v>5096</v>
      </c>
      <c r="F286" s="226" t="s">
        <v>1629</v>
      </c>
      <c r="G286" s="226" t="s">
        <v>2902</v>
      </c>
      <c r="H286" s="226" t="s">
        <v>624</v>
      </c>
      <c r="I286" s="226"/>
      <c r="J286" s="226"/>
      <c r="K286" s="226"/>
      <c r="L286" s="226" t="s">
        <v>5251</v>
      </c>
      <c r="M286" s="226"/>
      <c r="N286" s="226"/>
      <c r="O286" s="226"/>
      <c r="P286" s="226"/>
      <c r="Q286" s="226"/>
      <c r="R286" s="226"/>
      <c r="S286" s="226"/>
      <c r="T286" s="226"/>
      <c r="U286" s="226"/>
      <c r="V286" s="226"/>
      <c r="W286" s="226"/>
      <c r="X286" s="226"/>
      <c r="Y286" s="226"/>
      <c r="Z286" s="226"/>
      <c r="AA286" s="226"/>
      <c r="AB286" s="226"/>
      <c r="AC286" s="226"/>
    </row>
    <row r="287" spans="1:29" ht="15" customHeight="1">
      <c r="A287" s="227" t="s">
        <v>1616</v>
      </c>
      <c r="D287" s="227" t="s">
        <v>5252</v>
      </c>
      <c r="E287" s="227" t="s">
        <v>5253</v>
      </c>
      <c r="F287" s="227" t="s">
        <v>938</v>
      </c>
      <c r="G287" s="227" t="s">
        <v>335</v>
      </c>
      <c r="H287" s="227" t="s">
        <v>608</v>
      </c>
      <c r="L287" s="227" t="s">
        <v>1587</v>
      </c>
      <c r="S287" s="226"/>
      <c r="T287" s="226"/>
      <c r="U287" s="226"/>
      <c r="V287" s="226"/>
      <c r="W287" s="226"/>
      <c r="X287" s="226"/>
      <c r="Y287" s="226"/>
      <c r="Z287" s="226"/>
      <c r="AA287" s="226"/>
      <c r="AB287" s="226"/>
      <c r="AC287" s="226"/>
    </row>
    <row r="288" spans="1:29" ht="15" customHeight="1">
      <c r="A288" s="227" t="s">
        <v>2896</v>
      </c>
      <c r="D288" s="227" t="s">
        <v>5254</v>
      </c>
      <c r="E288" s="227" t="s">
        <v>5255</v>
      </c>
      <c r="F288" s="227" t="s">
        <v>4900</v>
      </c>
      <c r="G288" s="227" t="s">
        <v>406</v>
      </c>
      <c r="H288" s="226" t="s">
        <v>3011</v>
      </c>
      <c r="L288" s="227" t="s">
        <v>5256</v>
      </c>
    </row>
    <row r="289" spans="1:29" ht="15" customHeight="1">
      <c r="A289" s="226" t="s">
        <v>1620</v>
      </c>
      <c r="B289" s="226"/>
      <c r="C289" s="581"/>
      <c r="D289" s="226" t="s">
        <v>5257</v>
      </c>
      <c r="E289" s="226" t="s">
        <v>5258</v>
      </c>
      <c r="F289" s="226" t="s">
        <v>938</v>
      </c>
      <c r="G289" s="226" t="s">
        <v>398</v>
      </c>
      <c r="H289" s="226" t="s">
        <v>398</v>
      </c>
      <c r="I289" s="226" t="s">
        <v>360</v>
      </c>
      <c r="J289" s="226"/>
      <c r="K289" s="226"/>
      <c r="L289" s="226" t="s">
        <v>1589</v>
      </c>
      <c r="M289" s="226"/>
      <c r="N289" s="226"/>
      <c r="O289" s="226"/>
      <c r="P289" s="226"/>
      <c r="Q289" s="226"/>
      <c r="R289" s="226"/>
    </row>
    <row r="290" spans="1:29" s="572" customFormat="1" ht="15" customHeight="1">
      <c r="A290" s="581" t="s">
        <v>9938</v>
      </c>
      <c r="B290" s="581"/>
      <c r="C290" s="581"/>
      <c r="D290" s="581" t="s">
        <v>4198</v>
      </c>
      <c r="F290" s="572" t="s">
        <v>4882</v>
      </c>
      <c r="G290" s="572" t="s">
        <v>2388</v>
      </c>
      <c r="H290" s="572" t="s">
        <v>652</v>
      </c>
      <c r="L290" s="572" t="s">
        <v>4199</v>
      </c>
    </row>
    <row r="291" spans="1:29" ht="15" customHeight="1">
      <c r="A291" s="226" t="s">
        <v>407</v>
      </c>
      <c r="B291" s="226"/>
      <c r="C291" s="581"/>
      <c r="D291" s="226" t="s">
        <v>5259</v>
      </c>
      <c r="E291" s="226" t="s">
        <v>5138</v>
      </c>
      <c r="F291" s="227" t="s">
        <v>9681</v>
      </c>
      <c r="G291" s="227" t="s">
        <v>335</v>
      </c>
      <c r="H291" s="226" t="s">
        <v>3011</v>
      </c>
      <c r="L291" s="227" t="s">
        <v>437</v>
      </c>
    </row>
    <row r="292" spans="1:29" s="226" customFormat="1" ht="15" customHeight="1">
      <c r="A292" s="226" t="s">
        <v>3405</v>
      </c>
      <c r="C292" s="581"/>
      <c r="F292" s="226" t="s">
        <v>3575</v>
      </c>
      <c r="G292" s="226" t="s">
        <v>2904</v>
      </c>
      <c r="H292" s="226" t="s">
        <v>360</v>
      </c>
      <c r="J292" s="227"/>
      <c r="K292" s="227"/>
      <c r="L292" s="226" t="s">
        <v>5260</v>
      </c>
    </row>
    <row r="293" spans="1:29" ht="15" customHeight="1">
      <c r="A293" s="226" t="s">
        <v>2097</v>
      </c>
      <c r="B293" s="226"/>
      <c r="C293" s="581"/>
      <c r="D293" s="226" t="s">
        <v>455</v>
      </c>
      <c r="E293" s="226"/>
      <c r="F293" s="226" t="s">
        <v>1629</v>
      </c>
      <c r="G293" s="226" t="s">
        <v>2372</v>
      </c>
      <c r="H293" s="226" t="s">
        <v>2269</v>
      </c>
      <c r="I293" s="226"/>
      <c r="L293" s="226" t="s">
        <v>2112</v>
      </c>
      <c r="M293" s="226"/>
      <c r="N293" s="226"/>
      <c r="O293" s="226"/>
      <c r="P293" s="226"/>
      <c r="Q293" s="226"/>
      <c r="R293" s="226"/>
      <c r="S293" s="226"/>
      <c r="T293" s="226"/>
      <c r="U293" s="226"/>
      <c r="V293" s="226"/>
      <c r="W293" s="226"/>
      <c r="X293" s="226"/>
      <c r="Y293" s="226"/>
      <c r="Z293" s="226"/>
      <c r="AA293" s="226"/>
      <c r="AB293" s="226"/>
      <c r="AC293" s="226"/>
    </row>
    <row r="294" spans="1:29" ht="15" customHeight="1">
      <c r="A294" s="226" t="s">
        <v>635</v>
      </c>
      <c r="B294" s="226"/>
      <c r="C294" s="581"/>
      <c r="D294" s="226"/>
      <c r="E294" s="226"/>
      <c r="F294" s="226" t="s">
        <v>3596</v>
      </c>
      <c r="G294" s="581" t="s">
        <v>9622</v>
      </c>
      <c r="H294" s="226" t="s">
        <v>624</v>
      </c>
      <c r="I294" s="226"/>
      <c r="L294" s="226" t="s">
        <v>9630</v>
      </c>
      <c r="M294" s="226"/>
      <c r="N294" s="226"/>
      <c r="O294" s="226"/>
      <c r="P294" s="226"/>
      <c r="Q294" s="226"/>
      <c r="R294" s="226"/>
      <c r="S294" s="226"/>
      <c r="T294" s="226"/>
      <c r="U294" s="226"/>
      <c r="V294" s="226"/>
      <c r="W294" s="226"/>
      <c r="X294" s="226"/>
      <c r="Y294" s="226"/>
      <c r="Z294" s="226"/>
      <c r="AA294" s="226"/>
      <c r="AB294" s="226"/>
      <c r="AC294" s="226"/>
    </row>
    <row r="295" spans="1:29" s="226" customFormat="1" ht="15" customHeight="1">
      <c r="A295" s="227" t="s">
        <v>1298</v>
      </c>
      <c r="B295" s="227"/>
      <c r="C295" s="227"/>
      <c r="D295" s="227"/>
      <c r="F295" s="227" t="s">
        <v>9469</v>
      </c>
      <c r="G295" s="226" t="s">
        <v>335</v>
      </c>
      <c r="H295" s="226" t="s">
        <v>2388</v>
      </c>
      <c r="I295" s="227"/>
      <c r="J295" s="227"/>
      <c r="K295" s="227"/>
      <c r="L295" s="494" t="s">
        <v>5261</v>
      </c>
      <c r="M295" s="227"/>
      <c r="N295" s="227"/>
      <c r="O295" s="227"/>
      <c r="P295" s="227"/>
      <c r="Q295" s="227"/>
      <c r="R295" s="227"/>
    </row>
    <row r="296" spans="1:29" s="226" customFormat="1" ht="15" customHeight="1">
      <c r="A296" s="226" t="s">
        <v>631</v>
      </c>
      <c r="C296" s="581"/>
      <c r="E296" s="226" t="s">
        <v>5262</v>
      </c>
      <c r="F296" s="226" t="s">
        <v>3596</v>
      </c>
      <c r="G296" s="386" t="s">
        <v>2390</v>
      </c>
      <c r="H296" s="226" t="s">
        <v>2371</v>
      </c>
      <c r="I296" s="226" t="s">
        <v>2371</v>
      </c>
      <c r="J296" s="226" t="s">
        <v>2389</v>
      </c>
      <c r="L296" s="226" t="s">
        <v>5263</v>
      </c>
    </row>
    <row r="297" spans="1:29" ht="15" customHeight="1">
      <c r="A297" s="226" t="s">
        <v>1590</v>
      </c>
      <c r="B297" s="226"/>
      <c r="C297" s="581"/>
      <c r="D297" s="226" t="s">
        <v>5264</v>
      </c>
      <c r="E297" s="226" t="s">
        <v>5265</v>
      </c>
      <c r="F297" s="227" t="s">
        <v>938</v>
      </c>
      <c r="G297" s="227" t="s">
        <v>384</v>
      </c>
      <c r="H297" s="226" t="s">
        <v>3011</v>
      </c>
      <c r="L297" s="227" t="s">
        <v>1593</v>
      </c>
    </row>
    <row r="298" spans="1:29" ht="15" customHeight="1">
      <c r="A298" s="226" t="s">
        <v>3769</v>
      </c>
      <c r="B298" s="226"/>
      <c r="C298" s="581"/>
      <c r="D298" s="226"/>
      <c r="E298" s="226" t="s">
        <v>5096</v>
      </c>
      <c r="F298" s="226" t="s">
        <v>3596</v>
      </c>
      <c r="G298" s="226" t="s">
        <v>3756</v>
      </c>
      <c r="H298" s="573" t="s">
        <v>3425</v>
      </c>
      <c r="I298" s="226"/>
      <c r="J298" s="226"/>
      <c r="K298" s="226"/>
      <c r="L298" s="226" t="s">
        <v>5266</v>
      </c>
      <c r="M298" s="226" t="s">
        <v>5267</v>
      </c>
      <c r="N298" s="226"/>
      <c r="O298" s="226"/>
      <c r="P298" s="226"/>
      <c r="Q298" s="226"/>
      <c r="R298" s="226"/>
    </row>
    <row r="299" spans="1:29" ht="15" customHeight="1">
      <c r="A299" s="98" t="s">
        <v>3584</v>
      </c>
      <c r="B299" s="98"/>
      <c r="C299" s="98"/>
      <c r="D299" s="226"/>
      <c r="E299" s="98" t="s">
        <v>5096</v>
      </c>
      <c r="F299" s="226" t="s">
        <v>9523</v>
      </c>
      <c r="G299" s="581" t="s">
        <v>9628</v>
      </c>
      <c r="H299" s="226" t="s">
        <v>624</v>
      </c>
      <c r="I299" s="226"/>
      <c r="L299" s="226" t="s">
        <v>5269</v>
      </c>
      <c r="M299" s="226"/>
      <c r="N299" s="226"/>
      <c r="O299" s="226"/>
      <c r="P299" s="226"/>
      <c r="Q299" s="226"/>
      <c r="R299" s="226"/>
    </row>
    <row r="300" spans="1:29" ht="15" customHeight="1">
      <c r="A300" s="226" t="s">
        <v>1238</v>
      </c>
      <c r="B300" s="226"/>
      <c r="C300" s="581"/>
      <c r="D300" s="226"/>
      <c r="E300" s="226"/>
      <c r="F300" s="226" t="s">
        <v>3596</v>
      </c>
      <c r="G300" s="226" t="s">
        <v>3745</v>
      </c>
      <c r="H300" s="226" t="s">
        <v>2382</v>
      </c>
      <c r="I300" s="226" t="s">
        <v>624</v>
      </c>
      <c r="J300" s="226"/>
      <c r="K300" s="226"/>
      <c r="L300" s="226" t="s">
        <v>5270</v>
      </c>
      <c r="M300" s="226"/>
      <c r="N300" s="226"/>
      <c r="O300" s="226"/>
      <c r="P300" s="226"/>
      <c r="Q300" s="226"/>
      <c r="R300" s="226"/>
      <c r="S300" s="226"/>
      <c r="T300" s="226"/>
      <c r="U300" s="226"/>
      <c r="V300" s="226"/>
      <c r="W300" s="226"/>
      <c r="X300" s="226"/>
      <c r="Y300" s="226"/>
      <c r="Z300" s="226"/>
      <c r="AA300" s="226"/>
      <c r="AB300" s="226"/>
      <c r="AC300" s="226"/>
    </row>
    <row r="301" spans="1:29" ht="15" customHeight="1">
      <c r="A301" s="513" t="s">
        <v>3795</v>
      </c>
      <c r="B301" s="513"/>
      <c r="C301" s="513"/>
      <c r="D301" s="226" t="s">
        <v>455</v>
      </c>
      <c r="E301" s="226" t="s">
        <v>5366</v>
      </c>
      <c r="F301" s="227" t="s">
        <v>3572</v>
      </c>
      <c r="G301" s="226" t="s">
        <v>9638</v>
      </c>
      <c r="H301" s="227" t="s">
        <v>9628</v>
      </c>
      <c r="L301" s="226" t="s">
        <v>5367</v>
      </c>
    </row>
    <row r="302" spans="1:29" s="226" customFormat="1" ht="15" customHeight="1">
      <c r="A302" s="226" t="s">
        <v>3796</v>
      </c>
      <c r="C302" s="581"/>
      <c r="D302" s="226" t="s">
        <v>5369</v>
      </c>
      <c r="E302" s="226" t="s">
        <v>5138</v>
      </c>
      <c r="F302" s="226" t="s">
        <v>5044</v>
      </c>
      <c r="G302" s="226" t="s">
        <v>360</v>
      </c>
      <c r="H302" s="226" t="s">
        <v>3011</v>
      </c>
      <c r="L302" s="226" t="s">
        <v>5370</v>
      </c>
    </row>
    <row r="303" spans="1:29" ht="15" customHeight="1">
      <c r="A303" s="226" t="s">
        <v>3797</v>
      </c>
      <c r="B303" s="226"/>
      <c r="C303" s="581"/>
      <c r="D303" s="226" t="s">
        <v>5371</v>
      </c>
      <c r="E303" s="226" t="s">
        <v>5372</v>
      </c>
      <c r="F303" s="226" t="s">
        <v>5044</v>
      </c>
      <c r="G303" s="226" t="s">
        <v>360</v>
      </c>
      <c r="H303" s="226" t="s">
        <v>3011</v>
      </c>
      <c r="I303" s="226"/>
      <c r="J303" s="226"/>
      <c r="K303" s="226"/>
      <c r="L303" s="226" t="s">
        <v>5373</v>
      </c>
      <c r="M303" s="226"/>
      <c r="N303" s="226"/>
      <c r="O303" s="226"/>
      <c r="P303" s="226"/>
      <c r="Q303" s="226"/>
      <c r="R303" s="226"/>
    </row>
    <row r="304" spans="1:29" s="759" customFormat="1" ht="15" customHeight="1">
      <c r="A304" s="759" t="s">
        <v>9869</v>
      </c>
      <c r="B304" s="759" t="s">
        <v>9616</v>
      </c>
      <c r="C304" s="759" t="s">
        <v>9965</v>
      </c>
      <c r="D304" s="759" t="s">
        <v>455</v>
      </c>
      <c r="E304" s="759" t="s">
        <v>9789</v>
      </c>
      <c r="F304" s="759" t="s">
        <v>9783</v>
      </c>
      <c r="G304" s="759" t="s">
        <v>2389</v>
      </c>
      <c r="H304" s="759" t="s">
        <v>9870</v>
      </c>
      <c r="I304" s="759" t="s">
        <v>2269</v>
      </c>
      <c r="L304" s="759" t="s">
        <v>9871</v>
      </c>
    </row>
    <row r="305" spans="1:29" ht="15" customHeight="1">
      <c r="A305" s="227" t="s">
        <v>1152</v>
      </c>
      <c r="E305" s="227" t="s">
        <v>9995</v>
      </c>
      <c r="F305" s="227" t="s">
        <v>3596</v>
      </c>
      <c r="G305" s="227" t="s">
        <v>406</v>
      </c>
      <c r="H305" s="227" t="s">
        <v>2902</v>
      </c>
      <c r="I305" s="227" t="s">
        <v>624</v>
      </c>
      <c r="L305" s="227" t="s">
        <v>1168</v>
      </c>
    </row>
    <row r="306" spans="1:29" ht="15" customHeight="1">
      <c r="A306" s="227" t="s">
        <v>1169</v>
      </c>
      <c r="F306" s="227" t="s">
        <v>3596</v>
      </c>
      <c r="G306" s="581" t="s">
        <v>9627</v>
      </c>
      <c r="H306" s="227" t="s">
        <v>624</v>
      </c>
      <c r="L306" s="227" t="s">
        <v>1182</v>
      </c>
    </row>
    <row r="307" spans="1:29" s="226" customFormat="1" ht="15" customHeight="1">
      <c r="A307" s="227" t="s">
        <v>967</v>
      </c>
      <c r="B307" s="227"/>
      <c r="C307" s="227"/>
      <c r="D307" s="227"/>
      <c r="E307" s="227"/>
      <c r="F307" s="227" t="s">
        <v>3596</v>
      </c>
      <c r="G307" s="226" t="s">
        <v>2380</v>
      </c>
      <c r="H307" s="227" t="s">
        <v>2902</v>
      </c>
      <c r="I307" s="227" t="s">
        <v>2269</v>
      </c>
      <c r="J307" s="227"/>
      <c r="K307" s="227"/>
      <c r="L307" s="227" t="s">
        <v>981</v>
      </c>
      <c r="M307" s="227"/>
      <c r="N307" s="227"/>
      <c r="O307" s="227"/>
      <c r="P307" s="227"/>
      <c r="Q307" s="227"/>
      <c r="R307" s="227"/>
    </row>
    <row r="308" spans="1:29" s="226" customFormat="1" ht="15" customHeight="1">
      <c r="A308" s="227" t="s">
        <v>2781</v>
      </c>
      <c r="B308" s="227"/>
      <c r="C308" s="227"/>
      <c r="D308" s="227" t="s">
        <v>455</v>
      </c>
      <c r="E308" s="227" t="s">
        <v>5271</v>
      </c>
      <c r="F308" s="227" t="s">
        <v>9483</v>
      </c>
      <c r="G308" s="581" t="s">
        <v>9627</v>
      </c>
      <c r="H308" s="581" t="s">
        <v>9632</v>
      </c>
      <c r="I308" s="227" t="s">
        <v>624</v>
      </c>
      <c r="J308" s="227"/>
      <c r="K308" s="227"/>
      <c r="L308" s="227" t="s">
        <v>5272</v>
      </c>
      <c r="M308" s="227"/>
      <c r="N308" s="227"/>
      <c r="O308" s="227"/>
      <c r="P308" s="227"/>
      <c r="Q308" s="227"/>
      <c r="R308" s="227"/>
      <c r="S308" s="227"/>
      <c r="T308" s="227"/>
      <c r="U308" s="227"/>
      <c r="V308" s="227"/>
      <c r="W308" s="227"/>
      <c r="X308" s="227"/>
      <c r="Y308" s="227"/>
      <c r="Z308" s="227"/>
      <c r="AA308" s="227"/>
      <c r="AB308" s="227"/>
      <c r="AC308" s="227"/>
    </row>
    <row r="309" spans="1:29" s="759" customFormat="1" ht="15" customHeight="1">
      <c r="A309" s="759" t="s">
        <v>9688</v>
      </c>
      <c r="B309" s="759" t="s">
        <v>9616</v>
      </c>
      <c r="C309" s="759" t="s">
        <v>9963</v>
      </c>
      <c r="D309" s="759" t="s">
        <v>455</v>
      </c>
      <c r="F309" s="759" t="s">
        <v>9465</v>
      </c>
      <c r="G309" s="759" t="s">
        <v>9687</v>
      </c>
      <c r="H309" s="759" t="s">
        <v>3425</v>
      </c>
      <c r="L309" s="759" t="s">
        <v>9689</v>
      </c>
    </row>
    <row r="310" spans="1:29" s="226" customFormat="1" ht="15" customHeight="1">
      <c r="A310" s="226" t="s">
        <v>3568</v>
      </c>
      <c r="C310" s="581"/>
      <c r="F310" s="226" t="s">
        <v>4988</v>
      </c>
      <c r="G310" s="226" t="s">
        <v>2902</v>
      </c>
      <c r="H310" s="226" t="s">
        <v>398</v>
      </c>
      <c r="I310" s="226" t="s">
        <v>3593</v>
      </c>
      <c r="J310" s="227"/>
      <c r="K310" s="227"/>
      <c r="L310" s="226" t="s">
        <v>3569</v>
      </c>
    </row>
    <row r="311" spans="1:29" s="759" customFormat="1" ht="15" customHeight="1">
      <c r="A311" s="759" t="s">
        <v>9876</v>
      </c>
      <c r="B311" s="759" t="s">
        <v>9616</v>
      </c>
      <c r="C311" s="759" t="s">
        <v>9965</v>
      </c>
      <c r="D311" s="759" t="s">
        <v>455</v>
      </c>
      <c r="E311" s="759" t="s">
        <v>9877</v>
      </c>
      <c r="F311" s="759" t="s">
        <v>9783</v>
      </c>
      <c r="G311" s="759" t="s">
        <v>2372</v>
      </c>
      <c r="H311" s="759" t="s">
        <v>624</v>
      </c>
      <c r="L311" s="759" t="s">
        <v>9878</v>
      </c>
    </row>
    <row r="312" spans="1:29" ht="15" customHeight="1">
      <c r="A312" s="226" t="s">
        <v>4574</v>
      </c>
      <c r="B312" s="226"/>
      <c r="C312" s="581"/>
      <c r="D312" s="226" t="s">
        <v>455</v>
      </c>
      <c r="E312" s="226" t="s">
        <v>5138</v>
      </c>
      <c r="F312" s="226" t="s">
        <v>1629</v>
      </c>
      <c r="G312" s="226" t="s">
        <v>335</v>
      </c>
      <c r="H312" s="226" t="s">
        <v>3011</v>
      </c>
      <c r="I312" s="226"/>
      <c r="J312" s="226"/>
      <c r="K312" s="226"/>
      <c r="L312" s="226" t="s">
        <v>5368</v>
      </c>
      <c r="M312" s="226"/>
      <c r="N312" s="226"/>
      <c r="O312" s="226"/>
      <c r="P312" s="226"/>
      <c r="Q312" s="226"/>
      <c r="R312" s="226"/>
    </row>
    <row r="313" spans="1:29" s="226" customFormat="1" ht="15" customHeight="1">
      <c r="A313" s="226" t="s">
        <v>823</v>
      </c>
      <c r="C313" s="581"/>
      <c r="D313" s="226" t="s">
        <v>5275</v>
      </c>
      <c r="E313" s="226" t="s">
        <v>5276</v>
      </c>
      <c r="F313" s="226" t="s">
        <v>5044</v>
      </c>
      <c r="G313" s="226" t="s">
        <v>360</v>
      </c>
      <c r="H313" s="226" t="s">
        <v>3011</v>
      </c>
      <c r="L313" s="226" t="s">
        <v>5277</v>
      </c>
    </row>
    <row r="314" spans="1:29" ht="15" customHeight="1">
      <c r="A314" s="226" t="s">
        <v>949</v>
      </c>
      <c r="B314" s="226"/>
      <c r="C314" s="581"/>
      <c r="D314" s="226" t="s">
        <v>5278</v>
      </c>
      <c r="E314" s="226" t="s">
        <v>5138</v>
      </c>
      <c r="F314" s="227" t="s">
        <v>4893</v>
      </c>
      <c r="G314" s="227" t="s">
        <v>335</v>
      </c>
      <c r="H314" s="226" t="s">
        <v>3011</v>
      </c>
      <c r="L314" s="227" t="s">
        <v>890</v>
      </c>
    </row>
    <row r="315" spans="1:29" s="35" customFormat="1" ht="15" customHeight="1">
      <c r="A315" s="226" t="s">
        <v>648</v>
      </c>
      <c r="B315" s="226"/>
      <c r="C315" s="581"/>
      <c r="D315" s="226"/>
      <c r="E315" s="226" t="s">
        <v>9633</v>
      </c>
      <c r="F315" s="226" t="s">
        <v>3596</v>
      </c>
      <c r="G315" s="581" t="s">
        <v>9634</v>
      </c>
      <c r="H315" s="226" t="s">
        <v>624</v>
      </c>
      <c r="I315" s="226"/>
      <c r="J315" s="226"/>
      <c r="K315" s="226"/>
      <c r="L315" s="226" t="s">
        <v>5279</v>
      </c>
      <c r="M315" s="226"/>
      <c r="N315" s="226"/>
      <c r="O315" s="226"/>
      <c r="P315" s="226"/>
      <c r="Q315" s="226"/>
      <c r="R315" s="226"/>
      <c r="S315" s="226"/>
      <c r="T315" s="226"/>
      <c r="U315" s="226"/>
      <c r="V315" s="226"/>
      <c r="W315" s="226"/>
      <c r="X315" s="226"/>
      <c r="Y315" s="226"/>
      <c r="Z315" s="226"/>
      <c r="AA315" s="226"/>
      <c r="AB315" s="226"/>
      <c r="AC315" s="226"/>
    </row>
    <row r="316" spans="1:29" ht="15" customHeight="1">
      <c r="A316" s="227" t="s">
        <v>1421</v>
      </c>
      <c r="D316" s="98" t="s">
        <v>5280</v>
      </c>
      <c r="E316" s="98"/>
      <c r="F316" s="227" t="s">
        <v>3596</v>
      </c>
      <c r="G316" s="581" t="s">
        <v>722</v>
      </c>
      <c r="H316" s="226" t="s">
        <v>624</v>
      </c>
      <c r="L316" s="226" t="s">
        <v>5281</v>
      </c>
    </row>
    <row r="317" spans="1:29" ht="15" customHeight="1">
      <c r="A317" s="227" t="s">
        <v>1415</v>
      </c>
      <c r="D317" s="98" t="s">
        <v>455</v>
      </c>
      <c r="F317" s="227" t="s">
        <v>4930</v>
      </c>
      <c r="G317" s="226" t="s">
        <v>722</v>
      </c>
      <c r="H317" s="226" t="s">
        <v>2392</v>
      </c>
      <c r="L317" s="226" t="s">
        <v>5282</v>
      </c>
    </row>
    <row r="318" spans="1:29" ht="15" customHeight="1">
      <c r="A318" s="226" t="s">
        <v>1416</v>
      </c>
      <c r="B318" s="226"/>
      <c r="C318" s="581"/>
      <c r="D318" s="98" t="s">
        <v>455</v>
      </c>
      <c r="E318" s="226" t="s">
        <v>5283</v>
      </c>
      <c r="F318" s="226" t="s">
        <v>9508</v>
      </c>
      <c r="G318" s="226" t="s">
        <v>722</v>
      </c>
      <c r="H318" s="226" t="s">
        <v>722</v>
      </c>
      <c r="I318" s="226" t="s">
        <v>624</v>
      </c>
      <c r="J318" s="226"/>
      <c r="K318" s="226"/>
      <c r="L318" s="226" t="s">
        <v>5284</v>
      </c>
      <c r="M318" s="226"/>
      <c r="N318" s="226"/>
      <c r="O318" s="226"/>
      <c r="P318" s="226"/>
      <c r="Q318" s="226"/>
      <c r="R318" s="226"/>
    </row>
    <row r="319" spans="1:29" ht="15" customHeight="1">
      <c r="A319" s="227" t="s">
        <v>2286</v>
      </c>
      <c r="D319" s="227" t="s">
        <v>5285</v>
      </c>
      <c r="E319" s="227" t="s">
        <v>5286</v>
      </c>
      <c r="F319" s="227" t="s">
        <v>5044</v>
      </c>
      <c r="G319" s="227" t="s">
        <v>406</v>
      </c>
      <c r="H319" s="227" t="s">
        <v>410</v>
      </c>
      <c r="I319" s="227" t="s">
        <v>3011</v>
      </c>
      <c r="J319" s="226"/>
      <c r="K319" s="226"/>
      <c r="L319" s="227" t="s">
        <v>5287</v>
      </c>
    </row>
    <row r="320" spans="1:29" ht="15" customHeight="1">
      <c r="A320" s="227" t="s">
        <v>627</v>
      </c>
      <c r="F320" s="227" t="s">
        <v>9469</v>
      </c>
      <c r="G320" s="227" t="s">
        <v>2380</v>
      </c>
      <c r="H320" s="227" t="s">
        <v>2378</v>
      </c>
      <c r="I320" s="227" t="s">
        <v>2269</v>
      </c>
      <c r="J320" s="226"/>
      <c r="K320" s="226"/>
      <c r="L320" s="227" t="s">
        <v>9752</v>
      </c>
    </row>
    <row r="321" spans="1:29" s="226" customFormat="1" ht="15" customHeight="1">
      <c r="A321" s="227" t="s">
        <v>1459</v>
      </c>
      <c r="B321" s="227"/>
      <c r="C321" s="227"/>
      <c r="D321" s="227" t="s">
        <v>5288</v>
      </c>
      <c r="E321" s="227" t="s">
        <v>5063</v>
      </c>
      <c r="F321" s="227" t="s">
        <v>4900</v>
      </c>
      <c r="G321" s="227" t="s">
        <v>406</v>
      </c>
      <c r="H321" s="226" t="s">
        <v>3011</v>
      </c>
      <c r="I321" s="227"/>
      <c r="J321" s="227"/>
      <c r="K321" s="227"/>
      <c r="L321" s="227" t="s">
        <v>5289</v>
      </c>
      <c r="M321" s="227"/>
      <c r="N321" s="227"/>
      <c r="O321" s="227"/>
      <c r="P321" s="227"/>
      <c r="Q321" s="227"/>
      <c r="R321" s="227"/>
    </row>
    <row r="322" spans="1:29" s="226" customFormat="1" ht="15" customHeight="1">
      <c r="A322" s="226" t="s">
        <v>3782</v>
      </c>
      <c r="C322" s="581"/>
      <c r="D322" s="226" t="s">
        <v>5290</v>
      </c>
      <c r="E322" s="226" t="s">
        <v>5291</v>
      </c>
      <c r="F322" s="226" t="s">
        <v>4893</v>
      </c>
      <c r="G322" s="226" t="s">
        <v>335</v>
      </c>
      <c r="H322" s="226" t="s">
        <v>3011</v>
      </c>
      <c r="L322" s="226" t="s">
        <v>896</v>
      </c>
      <c r="S322" s="227"/>
      <c r="T322" s="227"/>
      <c r="U322" s="227"/>
      <c r="V322" s="227"/>
      <c r="W322" s="227"/>
      <c r="X322" s="227"/>
      <c r="Y322" s="227"/>
      <c r="Z322" s="227"/>
      <c r="AA322" s="227"/>
      <c r="AB322" s="227"/>
      <c r="AC322" s="227"/>
    </row>
    <row r="323" spans="1:29" ht="15" customHeight="1">
      <c r="A323" s="227" t="s">
        <v>1460</v>
      </c>
      <c r="D323" s="227" t="s">
        <v>5292</v>
      </c>
      <c r="E323" s="227" t="s">
        <v>5293</v>
      </c>
      <c r="F323" s="227" t="s">
        <v>4900</v>
      </c>
      <c r="G323" s="227" t="s">
        <v>406</v>
      </c>
      <c r="H323" s="226" t="s">
        <v>3011</v>
      </c>
      <c r="J323" s="513"/>
      <c r="K323" s="513"/>
      <c r="L323" s="227" t="s">
        <v>5294</v>
      </c>
    </row>
    <row r="324" spans="1:29" s="581" customFormat="1" ht="15" customHeight="1">
      <c r="A324" s="581" t="s">
        <v>9476</v>
      </c>
      <c r="B324" s="581" t="s">
        <v>9616</v>
      </c>
      <c r="C324" s="581" t="s">
        <v>9970</v>
      </c>
      <c r="D324" s="581" t="s">
        <v>455</v>
      </c>
      <c r="E324" s="581" t="s">
        <v>9477</v>
      </c>
      <c r="F324" s="581" t="s">
        <v>2878</v>
      </c>
      <c r="G324" s="581" t="s">
        <v>9969</v>
      </c>
      <c r="H324" s="581" t="s">
        <v>2269</v>
      </c>
      <c r="L324" s="581" t="s">
        <v>9478</v>
      </c>
    </row>
    <row r="325" spans="1:29" s="226" customFormat="1" ht="15" customHeight="1">
      <c r="A325" s="227" t="s">
        <v>647</v>
      </c>
      <c r="B325" s="227"/>
      <c r="C325" s="227"/>
      <c r="D325" s="227"/>
      <c r="E325" s="227"/>
      <c r="F325" s="227" t="s">
        <v>9469</v>
      </c>
      <c r="G325" s="227" t="s">
        <v>10751</v>
      </c>
      <c r="H325" s="227" t="s">
        <v>624</v>
      </c>
      <c r="I325" s="227"/>
      <c r="J325" s="227"/>
      <c r="K325" s="227"/>
      <c r="L325" s="227" t="s">
        <v>9636</v>
      </c>
      <c r="M325" s="227"/>
      <c r="N325" s="227"/>
      <c r="O325" s="227"/>
      <c r="P325" s="227"/>
      <c r="Q325" s="227"/>
      <c r="R325" s="227"/>
    </row>
    <row r="326" spans="1:29" s="581" customFormat="1" ht="15" customHeight="1">
      <c r="A326" s="581" t="s">
        <v>9943</v>
      </c>
      <c r="B326" s="581" t="s">
        <v>9616</v>
      </c>
      <c r="C326" s="581" t="s">
        <v>9970</v>
      </c>
      <c r="D326" s="581" t="s">
        <v>455</v>
      </c>
      <c r="E326" s="581" t="s">
        <v>9945</v>
      </c>
      <c r="F326" s="581" t="s">
        <v>9783</v>
      </c>
      <c r="G326" s="581" t="s">
        <v>2382</v>
      </c>
      <c r="H326" s="581" t="s">
        <v>652</v>
      </c>
      <c r="L326" s="581" t="s">
        <v>9944</v>
      </c>
    </row>
    <row r="327" spans="1:29" ht="15" customHeight="1">
      <c r="A327" s="227" t="s">
        <v>1596</v>
      </c>
      <c r="D327" s="227" t="s">
        <v>5297</v>
      </c>
      <c r="E327" s="227" t="s">
        <v>5298</v>
      </c>
      <c r="F327" s="227" t="s">
        <v>938</v>
      </c>
      <c r="G327" s="227" t="s">
        <v>608</v>
      </c>
      <c r="H327" s="226" t="s">
        <v>3011</v>
      </c>
      <c r="L327" s="227" t="s">
        <v>1557</v>
      </c>
      <c r="M327" s="227" t="s">
        <v>5299</v>
      </c>
    </row>
    <row r="328" spans="1:29" s="226" customFormat="1" ht="15" customHeight="1">
      <c r="A328" s="227" t="s">
        <v>1627</v>
      </c>
      <c r="B328" s="227"/>
      <c r="C328" s="227"/>
      <c r="D328" s="227" t="s">
        <v>5300</v>
      </c>
      <c r="E328" s="227" t="s">
        <v>5301</v>
      </c>
      <c r="F328" s="227" t="s">
        <v>938</v>
      </c>
      <c r="G328" s="227" t="s">
        <v>384</v>
      </c>
      <c r="H328" s="226" t="s">
        <v>3011</v>
      </c>
      <c r="I328" s="227"/>
      <c r="J328" s="227"/>
      <c r="K328" s="227"/>
      <c r="L328" s="227" t="s">
        <v>4170</v>
      </c>
      <c r="M328" s="227"/>
      <c r="N328" s="227"/>
      <c r="O328" s="227"/>
      <c r="P328" s="227"/>
      <c r="Q328" s="227"/>
      <c r="R328" s="227"/>
    </row>
    <row r="329" spans="1:29" s="226" customFormat="1" ht="15" customHeight="1">
      <c r="A329" s="226" t="s">
        <v>3770</v>
      </c>
      <c r="C329" s="581"/>
      <c r="F329" s="226" t="s">
        <v>3575</v>
      </c>
      <c r="G329" s="226" t="s">
        <v>2904</v>
      </c>
      <c r="H329" s="226" t="s">
        <v>3745</v>
      </c>
      <c r="I329" s="226" t="s">
        <v>3755</v>
      </c>
      <c r="L329" s="226" t="s">
        <v>5302</v>
      </c>
      <c r="S329" s="227"/>
      <c r="T329" s="227"/>
      <c r="U329" s="227"/>
      <c r="V329" s="227"/>
      <c r="W329" s="227"/>
      <c r="X329" s="227"/>
      <c r="Y329" s="227"/>
      <c r="Z329" s="227"/>
      <c r="AA329" s="227"/>
      <c r="AB329" s="227"/>
      <c r="AC329" s="227"/>
    </row>
    <row r="330" spans="1:29" s="226" customFormat="1" ht="15" customHeight="1">
      <c r="A330" s="226" t="s">
        <v>3410</v>
      </c>
      <c r="C330" s="581"/>
      <c r="D330" s="226" t="s">
        <v>455</v>
      </c>
      <c r="E330" s="226" t="s">
        <v>5303</v>
      </c>
      <c r="F330" s="226" t="s">
        <v>3408</v>
      </c>
      <c r="G330" s="226" t="s">
        <v>406</v>
      </c>
      <c r="H330" s="226" t="s">
        <v>3011</v>
      </c>
      <c r="L330" s="226" t="s">
        <v>3411</v>
      </c>
      <c r="S330" s="227"/>
      <c r="T330" s="227"/>
      <c r="U330" s="227"/>
      <c r="V330" s="227"/>
      <c r="W330" s="227"/>
      <c r="X330" s="227"/>
      <c r="Y330" s="227"/>
      <c r="Z330" s="227"/>
      <c r="AA330" s="227"/>
      <c r="AB330" s="227"/>
      <c r="AC330" s="227"/>
    </row>
    <row r="331" spans="1:29" s="226" customFormat="1" ht="15" customHeight="1">
      <c r="A331" s="227" t="s">
        <v>9703</v>
      </c>
      <c r="B331" s="227"/>
      <c r="C331" s="227"/>
      <c r="D331" s="226" t="s">
        <v>455</v>
      </c>
      <c r="E331" s="227"/>
      <c r="F331" s="226" t="s">
        <v>9470</v>
      </c>
      <c r="G331" s="227" t="s">
        <v>2372</v>
      </c>
      <c r="H331" s="227" t="s">
        <v>2269</v>
      </c>
      <c r="I331" s="227"/>
      <c r="L331" s="98" t="s">
        <v>2733</v>
      </c>
      <c r="M331" s="227"/>
      <c r="N331" s="227"/>
      <c r="O331" s="227"/>
      <c r="P331" s="227"/>
      <c r="Q331" s="227"/>
      <c r="R331" s="227"/>
      <c r="S331" s="227"/>
      <c r="T331" s="227"/>
      <c r="U331" s="227"/>
      <c r="V331" s="227"/>
      <c r="W331" s="227"/>
      <c r="X331" s="227"/>
      <c r="Y331" s="227"/>
      <c r="Z331" s="227"/>
      <c r="AA331" s="227"/>
      <c r="AB331" s="227"/>
      <c r="AC331" s="227"/>
    </row>
    <row r="332" spans="1:29" s="759" customFormat="1" ht="15" customHeight="1">
      <c r="A332" s="759" t="s">
        <v>9704</v>
      </c>
      <c r="B332" s="759" t="s">
        <v>9616</v>
      </c>
      <c r="C332" s="759" t="s">
        <v>9965</v>
      </c>
      <c r="D332" s="759" t="s">
        <v>455</v>
      </c>
      <c r="E332" s="759" t="s">
        <v>10776</v>
      </c>
      <c r="F332" s="759" t="s">
        <v>9465</v>
      </c>
      <c r="G332" s="759" t="s">
        <v>9613</v>
      </c>
      <c r="H332" s="759" t="s">
        <v>9621</v>
      </c>
      <c r="L332" s="754" t="s">
        <v>9705</v>
      </c>
    </row>
    <row r="333" spans="1:29" s="226" customFormat="1" ht="15" customHeight="1">
      <c r="A333" s="227" t="s">
        <v>1559</v>
      </c>
      <c r="B333" s="227"/>
      <c r="C333" s="227"/>
      <c r="D333" s="227" t="s">
        <v>5304</v>
      </c>
      <c r="E333" s="227" t="s">
        <v>5265</v>
      </c>
      <c r="F333" s="227" t="s">
        <v>938</v>
      </c>
      <c r="G333" s="227" t="s">
        <v>335</v>
      </c>
      <c r="H333" s="226" t="s">
        <v>3011</v>
      </c>
      <c r="I333" s="227"/>
      <c r="J333" s="227"/>
      <c r="K333" s="227"/>
      <c r="L333" s="227" t="s">
        <v>1563</v>
      </c>
      <c r="M333" s="227" t="s">
        <v>5305</v>
      </c>
      <c r="N333" s="227"/>
      <c r="O333" s="227"/>
      <c r="P333" s="227"/>
      <c r="Q333" s="227"/>
      <c r="R333" s="227"/>
      <c r="S333" s="227"/>
      <c r="T333" s="227"/>
      <c r="U333" s="227"/>
      <c r="V333" s="227"/>
      <c r="W333" s="227"/>
      <c r="X333" s="227"/>
      <c r="Y333" s="227"/>
      <c r="Z333" s="227"/>
      <c r="AA333" s="227"/>
      <c r="AB333" s="227"/>
      <c r="AC333" s="227"/>
    </row>
    <row r="334" spans="1:29" s="226" customFormat="1" ht="15" customHeight="1">
      <c r="A334" s="226" t="s">
        <v>1598</v>
      </c>
      <c r="C334" s="581"/>
      <c r="D334" s="226" t="s">
        <v>5306</v>
      </c>
      <c r="F334" s="227" t="s">
        <v>938</v>
      </c>
      <c r="G334" s="226" t="s">
        <v>335</v>
      </c>
      <c r="H334" s="226" t="s">
        <v>360</v>
      </c>
      <c r="J334" s="227"/>
      <c r="K334" s="227"/>
      <c r="L334" s="227" t="s">
        <v>1566</v>
      </c>
      <c r="M334" s="227"/>
      <c r="N334" s="227"/>
      <c r="O334" s="227"/>
      <c r="P334" s="227"/>
      <c r="Q334" s="227"/>
      <c r="R334" s="227"/>
    </row>
    <row r="335" spans="1:29" s="581" customFormat="1" ht="15" customHeight="1">
      <c r="A335" s="581" t="s">
        <v>9706</v>
      </c>
      <c r="B335" s="581" t="s">
        <v>9616</v>
      </c>
      <c r="C335" s="581" t="s">
        <v>9970</v>
      </c>
      <c r="D335" s="581" t="s">
        <v>455</v>
      </c>
      <c r="E335" s="581" t="s">
        <v>9707</v>
      </c>
      <c r="F335" s="581" t="s">
        <v>9465</v>
      </c>
      <c r="G335" s="581" t="s">
        <v>9472</v>
      </c>
      <c r="H335" s="581" t="s">
        <v>9472</v>
      </c>
      <c r="I335" s="581" t="s">
        <v>615</v>
      </c>
      <c r="L335" s="581" t="s">
        <v>9708</v>
      </c>
    </row>
    <row r="336" spans="1:29" s="759" customFormat="1" ht="15" customHeight="1">
      <c r="A336" s="759" t="s">
        <v>9886</v>
      </c>
      <c r="B336" s="759" t="s">
        <v>9616</v>
      </c>
      <c r="C336" s="759" t="s">
        <v>9963</v>
      </c>
      <c r="D336" s="759" t="s">
        <v>455</v>
      </c>
      <c r="E336" s="759" t="s">
        <v>9789</v>
      </c>
      <c r="F336" s="759" t="s">
        <v>9783</v>
      </c>
      <c r="G336" s="759" t="s">
        <v>2378</v>
      </c>
      <c r="H336" s="759" t="s">
        <v>2269</v>
      </c>
      <c r="L336" s="759" t="s">
        <v>9887</v>
      </c>
    </row>
    <row r="337" spans="1:29" s="226" customFormat="1" ht="15" customHeight="1">
      <c r="A337" s="226" t="s">
        <v>644</v>
      </c>
      <c r="C337" s="581"/>
      <c r="F337" s="226" t="s">
        <v>3596</v>
      </c>
      <c r="G337" s="226" t="s">
        <v>2382</v>
      </c>
      <c r="H337" s="226" t="s">
        <v>624</v>
      </c>
      <c r="L337" s="226" t="s">
        <v>5307</v>
      </c>
      <c r="S337" s="227"/>
      <c r="T337" s="227"/>
      <c r="U337" s="227"/>
      <c r="V337" s="227"/>
      <c r="W337" s="227"/>
      <c r="X337" s="227"/>
      <c r="Y337" s="227"/>
      <c r="Z337" s="227"/>
      <c r="AA337" s="227"/>
      <c r="AB337" s="227"/>
      <c r="AC337" s="227"/>
    </row>
    <row r="338" spans="1:29" s="226" customFormat="1" ht="15" customHeight="1">
      <c r="A338" s="227" t="s">
        <v>1567</v>
      </c>
      <c r="B338" s="227"/>
      <c r="C338" s="227"/>
      <c r="D338" s="227" t="s">
        <v>5308</v>
      </c>
      <c r="E338" s="227" t="s">
        <v>5309</v>
      </c>
      <c r="F338" s="227" t="s">
        <v>938</v>
      </c>
      <c r="G338" s="227" t="s">
        <v>410</v>
      </c>
      <c r="H338" s="226" t="s">
        <v>3011</v>
      </c>
      <c r="I338" s="227"/>
      <c r="J338" s="227"/>
      <c r="K338" s="227"/>
      <c r="L338" s="227" t="s">
        <v>1570</v>
      </c>
      <c r="M338" s="227"/>
      <c r="N338" s="227"/>
      <c r="O338" s="227"/>
      <c r="P338" s="227"/>
      <c r="Q338" s="227"/>
      <c r="R338" s="227"/>
    </row>
    <row r="339" spans="1:29" ht="15" customHeight="1">
      <c r="A339" s="226" t="s">
        <v>613</v>
      </c>
      <c r="B339" s="226"/>
      <c r="C339" s="581"/>
      <c r="D339" s="98" t="s">
        <v>455</v>
      </c>
      <c r="E339" s="226" t="s">
        <v>5310</v>
      </c>
      <c r="F339" s="226" t="s">
        <v>4930</v>
      </c>
      <c r="G339" s="581" t="s">
        <v>9628</v>
      </c>
      <c r="H339" s="226" t="s">
        <v>624</v>
      </c>
      <c r="I339" s="226"/>
      <c r="J339" s="226"/>
      <c r="K339" s="226"/>
      <c r="L339" s="226" t="s">
        <v>5311</v>
      </c>
      <c r="M339" s="226"/>
      <c r="N339" s="226"/>
      <c r="O339" s="226"/>
      <c r="P339" s="226"/>
      <c r="Q339" s="226"/>
      <c r="R339" s="226"/>
    </row>
    <row r="340" spans="1:29" s="226" customFormat="1" ht="15" customHeight="1">
      <c r="A340" s="227" t="s">
        <v>1508</v>
      </c>
      <c r="B340" s="227"/>
      <c r="C340" s="227"/>
      <c r="D340" s="227" t="s">
        <v>5312</v>
      </c>
      <c r="E340" s="227"/>
      <c r="F340" s="227" t="s">
        <v>4886</v>
      </c>
      <c r="G340" s="227" t="s">
        <v>403</v>
      </c>
      <c r="H340" s="227" t="s">
        <v>384</v>
      </c>
      <c r="I340" s="227"/>
      <c r="J340" s="227"/>
      <c r="K340" s="227"/>
      <c r="L340" s="227" t="s">
        <v>1510</v>
      </c>
      <c r="M340" s="227" t="s">
        <v>5313</v>
      </c>
      <c r="N340" s="227"/>
      <c r="O340" s="227"/>
      <c r="P340" s="227"/>
      <c r="Q340" s="227"/>
      <c r="R340" s="227"/>
      <c r="S340" s="227"/>
      <c r="T340" s="227"/>
      <c r="U340" s="227"/>
      <c r="V340" s="227"/>
      <c r="W340" s="227"/>
      <c r="X340" s="227"/>
      <c r="Y340" s="227"/>
      <c r="Z340" s="227"/>
      <c r="AA340" s="227"/>
      <c r="AB340" s="227"/>
      <c r="AC340" s="227"/>
    </row>
    <row r="341" spans="1:29" s="759" customFormat="1" ht="15" customHeight="1">
      <c r="A341" s="759" t="s">
        <v>9888</v>
      </c>
      <c r="B341" s="759" t="s">
        <v>9616</v>
      </c>
      <c r="C341" s="759" t="s">
        <v>9963</v>
      </c>
      <c r="D341" s="759" t="s">
        <v>455</v>
      </c>
      <c r="E341" s="759" t="s">
        <v>9889</v>
      </c>
      <c r="F341" s="759" t="s">
        <v>9783</v>
      </c>
      <c r="G341" s="759" t="s">
        <v>2926</v>
      </c>
      <c r="H341" s="759" t="s">
        <v>2392</v>
      </c>
      <c r="I341" s="759" t="s">
        <v>615</v>
      </c>
      <c r="L341" s="759" t="s">
        <v>9890</v>
      </c>
    </row>
    <row r="342" spans="1:29" s="226" customFormat="1" ht="15" customHeight="1">
      <c r="A342" s="226" t="s">
        <v>2113</v>
      </c>
      <c r="C342" s="581"/>
      <c r="F342" s="226" t="s">
        <v>1629</v>
      </c>
      <c r="G342" s="226" t="s">
        <v>2370</v>
      </c>
      <c r="H342" s="226" t="s">
        <v>2380</v>
      </c>
      <c r="I342" s="226" t="s">
        <v>2269</v>
      </c>
      <c r="L342" s="226" t="s">
        <v>2127</v>
      </c>
      <c r="M342" s="226" t="s">
        <v>5314</v>
      </c>
      <c r="N342" s="227"/>
      <c r="O342" s="227"/>
      <c r="P342" s="227"/>
      <c r="Q342" s="227"/>
      <c r="R342" s="227"/>
      <c r="S342" s="227"/>
      <c r="T342" s="227"/>
      <c r="U342" s="227"/>
      <c r="V342" s="227"/>
      <c r="W342" s="227"/>
      <c r="X342" s="227"/>
      <c r="Y342" s="227"/>
      <c r="Z342" s="227"/>
      <c r="AA342" s="227"/>
      <c r="AB342" s="227"/>
      <c r="AC342" s="227"/>
    </row>
    <row r="343" spans="1:29" s="226" customFormat="1" ht="15" customHeight="1">
      <c r="A343" s="226" t="s">
        <v>824</v>
      </c>
      <c r="C343" s="581"/>
      <c r="D343" s="226" t="s">
        <v>5315</v>
      </c>
      <c r="E343" s="226" t="s">
        <v>5276</v>
      </c>
      <c r="F343" s="226" t="s">
        <v>4900</v>
      </c>
      <c r="G343" s="226" t="s">
        <v>360</v>
      </c>
      <c r="H343" s="226" t="s">
        <v>3011</v>
      </c>
      <c r="L343" s="226" t="s">
        <v>5316</v>
      </c>
      <c r="S343" s="227"/>
      <c r="T343" s="227"/>
      <c r="U343" s="227"/>
      <c r="V343" s="227"/>
      <c r="W343" s="227"/>
      <c r="X343" s="227"/>
      <c r="Y343" s="227"/>
      <c r="Z343" s="227"/>
      <c r="AA343" s="227"/>
      <c r="AB343" s="227"/>
      <c r="AC343" s="227"/>
    </row>
    <row r="344" spans="1:29" ht="15" customHeight="1">
      <c r="A344" s="226" t="s">
        <v>2885</v>
      </c>
      <c r="B344" s="226"/>
      <c r="C344" s="581"/>
      <c r="D344" s="226" t="s">
        <v>5317</v>
      </c>
      <c r="E344" s="226"/>
      <c r="F344" s="226" t="s">
        <v>938</v>
      </c>
      <c r="G344" s="226" t="s">
        <v>406</v>
      </c>
      <c r="H344" s="226" t="s">
        <v>335</v>
      </c>
      <c r="I344" s="226"/>
      <c r="J344" s="226"/>
      <c r="K344" s="226"/>
      <c r="L344" s="227" t="s">
        <v>1573</v>
      </c>
    </row>
    <row r="345" spans="1:29" s="226" customFormat="1" ht="15" customHeight="1">
      <c r="A345" s="227" t="s">
        <v>1489</v>
      </c>
      <c r="B345" s="227"/>
      <c r="C345" s="227"/>
      <c r="D345" s="227" t="s">
        <v>1489</v>
      </c>
      <c r="E345" s="227"/>
      <c r="F345" s="227" t="s">
        <v>4886</v>
      </c>
      <c r="G345" s="227" t="s">
        <v>335</v>
      </c>
      <c r="H345" s="227" t="s">
        <v>410</v>
      </c>
      <c r="I345" s="227"/>
      <c r="L345" s="226" t="s">
        <v>1492</v>
      </c>
      <c r="M345" s="227"/>
      <c r="N345" s="227"/>
      <c r="O345" s="227"/>
      <c r="P345" s="227"/>
      <c r="Q345" s="227"/>
      <c r="R345" s="227"/>
    </row>
    <row r="346" spans="1:29" s="226" customFormat="1" ht="15" customHeight="1">
      <c r="A346" s="227" t="s">
        <v>4202</v>
      </c>
      <c r="B346" s="227"/>
      <c r="C346" s="227"/>
      <c r="D346" s="227" t="s">
        <v>455</v>
      </c>
      <c r="E346" s="227"/>
      <c r="F346" s="227" t="s">
        <v>4882</v>
      </c>
      <c r="G346" s="227" t="s">
        <v>9618</v>
      </c>
      <c r="H346" s="227" t="s">
        <v>624</v>
      </c>
      <c r="I346" s="227"/>
      <c r="L346" s="226" t="s">
        <v>4203</v>
      </c>
      <c r="M346" s="227"/>
      <c r="N346" s="227"/>
      <c r="O346" s="227"/>
      <c r="P346" s="227"/>
      <c r="Q346" s="227"/>
      <c r="R346" s="227"/>
    </row>
    <row r="347" spans="1:29" s="226" customFormat="1" ht="15" customHeight="1">
      <c r="A347" s="226" t="s">
        <v>604</v>
      </c>
      <c r="C347" s="581"/>
      <c r="D347" s="226" t="s">
        <v>5318</v>
      </c>
      <c r="E347" s="226" t="s">
        <v>5319</v>
      </c>
      <c r="F347" s="226" t="s">
        <v>938</v>
      </c>
      <c r="G347" s="226" t="s">
        <v>403</v>
      </c>
      <c r="H347" s="226" t="s">
        <v>3011</v>
      </c>
      <c r="L347" s="227" t="s">
        <v>5320</v>
      </c>
      <c r="M347" s="227"/>
      <c r="N347" s="227"/>
      <c r="O347" s="227"/>
      <c r="P347" s="227"/>
      <c r="Q347" s="227"/>
      <c r="R347" s="227"/>
      <c r="S347" s="227"/>
      <c r="T347" s="227"/>
      <c r="U347" s="227"/>
      <c r="V347" s="227"/>
      <c r="W347" s="227"/>
      <c r="X347" s="227"/>
      <c r="Y347" s="227"/>
      <c r="Z347" s="227"/>
      <c r="AA347" s="227"/>
      <c r="AB347" s="227"/>
      <c r="AC347" s="227"/>
    </row>
    <row r="348" spans="1:29" s="759" customFormat="1" ht="15" customHeight="1">
      <c r="A348" s="759" t="s">
        <v>9726</v>
      </c>
      <c r="B348" s="759" t="s">
        <v>9616</v>
      </c>
      <c r="C348" s="759" t="s">
        <v>9965</v>
      </c>
      <c r="D348" s="759" t="s">
        <v>455</v>
      </c>
      <c r="F348" s="759" t="s">
        <v>9465</v>
      </c>
      <c r="G348" s="759" t="s">
        <v>2372</v>
      </c>
      <c r="H348" s="759" t="s">
        <v>2902</v>
      </c>
      <c r="L348" s="759" t="s">
        <v>9727</v>
      </c>
    </row>
    <row r="349" spans="1:29" s="226" customFormat="1" ht="15" customHeight="1">
      <c r="A349" s="226" t="s">
        <v>825</v>
      </c>
      <c r="C349" s="581"/>
      <c r="D349" s="226" t="s">
        <v>5321</v>
      </c>
      <c r="E349" s="226" t="s">
        <v>5322</v>
      </c>
      <c r="F349" s="226" t="s">
        <v>5044</v>
      </c>
      <c r="G349" s="226" t="s">
        <v>360</v>
      </c>
      <c r="H349" s="226" t="s">
        <v>3011</v>
      </c>
      <c r="L349" s="226" t="s">
        <v>5323</v>
      </c>
    </row>
    <row r="350" spans="1:29" s="226" customFormat="1" ht="15" customHeight="1">
      <c r="A350" s="227" t="s">
        <v>650</v>
      </c>
      <c r="B350" s="227"/>
      <c r="C350" s="227"/>
      <c r="D350" s="227"/>
      <c r="E350" s="227"/>
      <c r="F350" s="227" t="s">
        <v>3596</v>
      </c>
      <c r="G350" s="227" t="s">
        <v>652</v>
      </c>
      <c r="H350" s="227" t="s">
        <v>2902</v>
      </c>
      <c r="I350" s="227" t="s">
        <v>624</v>
      </c>
      <c r="L350" s="227" t="s">
        <v>5324</v>
      </c>
      <c r="M350" s="227"/>
      <c r="N350" s="227"/>
      <c r="O350" s="227"/>
      <c r="P350" s="227"/>
      <c r="Q350" s="227"/>
      <c r="R350" s="227"/>
      <c r="S350" s="227"/>
      <c r="T350" s="227"/>
      <c r="U350" s="227"/>
      <c r="V350" s="227"/>
      <c r="W350" s="227"/>
      <c r="X350" s="227"/>
      <c r="Y350" s="227"/>
      <c r="Z350" s="227"/>
      <c r="AA350" s="227"/>
      <c r="AB350" s="227"/>
      <c r="AC350" s="227"/>
    </row>
    <row r="351" spans="1:29" s="759" customFormat="1" ht="15" customHeight="1">
      <c r="A351" s="759" t="s">
        <v>9731</v>
      </c>
      <c r="B351" s="759" t="s">
        <v>9616</v>
      </c>
      <c r="C351" s="759" t="s">
        <v>9965</v>
      </c>
      <c r="D351" s="759" t="s">
        <v>455</v>
      </c>
      <c r="F351" s="759" t="s">
        <v>9465</v>
      </c>
      <c r="G351" s="759" t="s">
        <v>2380</v>
      </c>
      <c r="H351" s="759" t="s">
        <v>9732</v>
      </c>
      <c r="I351" s="759" t="s">
        <v>2269</v>
      </c>
      <c r="L351" s="759" t="s">
        <v>9733</v>
      </c>
    </row>
    <row r="352" spans="1:29" s="226" customFormat="1" ht="15" customHeight="1">
      <c r="A352" s="226" t="s">
        <v>2128</v>
      </c>
      <c r="C352" s="581"/>
      <c r="E352" s="226" t="s">
        <v>5325</v>
      </c>
      <c r="F352" s="226" t="s">
        <v>1629</v>
      </c>
      <c r="G352" s="581" t="s">
        <v>9637</v>
      </c>
      <c r="H352" s="226" t="s">
        <v>624</v>
      </c>
      <c r="L352" s="226" t="s">
        <v>2144</v>
      </c>
      <c r="S352" s="227"/>
      <c r="T352" s="227"/>
      <c r="U352" s="227"/>
      <c r="V352" s="227"/>
      <c r="W352" s="227"/>
      <c r="X352" s="227"/>
      <c r="Y352" s="227"/>
      <c r="Z352" s="227"/>
      <c r="AA352" s="227"/>
      <c r="AB352" s="227"/>
      <c r="AC352" s="227"/>
    </row>
    <row r="353" spans="1:39" s="226" customFormat="1" ht="15" customHeight="1">
      <c r="A353" s="226" t="s">
        <v>1272</v>
      </c>
      <c r="C353" s="581"/>
      <c r="E353" s="226" t="s">
        <v>5326</v>
      </c>
      <c r="F353" s="226" t="s">
        <v>3596</v>
      </c>
      <c r="G353" s="227" t="s">
        <v>2904</v>
      </c>
      <c r="H353" s="226" t="s">
        <v>654</v>
      </c>
      <c r="J353" s="227"/>
      <c r="K353" s="227"/>
      <c r="L353" s="226" t="s">
        <v>5327</v>
      </c>
      <c r="N353" s="227"/>
      <c r="O353" s="227"/>
      <c r="P353" s="227"/>
      <c r="Q353" s="227"/>
      <c r="R353" s="227"/>
    </row>
    <row r="354" spans="1:39" ht="15" customHeight="1">
      <c r="A354" s="227" t="s">
        <v>1253</v>
      </c>
      <c r="E354" s="227" t="s">
        <v>5328</v>
      </c>
      <c r="F354" s="227" t="s">
        <v>3596</v>
      </c>
      <c r="G354" s="226" t="s">
        <v>2377</v>
      </c>
      <c r="H354" s="226" t="s">
        <v>3012</v>
      </c>
      <c r="J354" s="226"/>
      <c r="K354" s="226"/>
      <c r="L354" s="227" t="s">
        <v>1254</v>
      </c>
    </row>
    <row r="355" spans="1:39" ht="15" customHeight="1">
      <c r="A355" s="226" t="s">
        <v>3771</v>
      </c>
      <c r="B355" s="226"/>
      <c r="C355" s="581"/>
      <c r="D355" s="226" t="s">
        <v>954</v>
      </c>
      <c r="E355" s="226" t="s">
        <v>5329</v>
      </c>
      <c r="F355" s="227" t="s">
        <v>5330</v>
      </c>
      <c r="G355" s="227" t="s">
        <v>335</v>
      </c>
      <c r="H355" s="226" t="s">
        <v>335</v>
      </c>
      <c r="I355" s="226" t="s">
        <v>3011</v>
      </c>
      <c r="J355" s="226"/>
      <c r="K355" s="226"/>
      <c r="L355" s="227" t="s">
        <v>5331</v>
      </c>
      <c r="M355" s="227" t="s">
        <v>5332</v>
      </c>
      <c r="N355" s="227" t="s">
        <v>5333</v>
      </c>
      <c r="O355" s="227" t="s">
        <v>5334</v>
      </c>
      <c r="P355" s="227" t="s">
        <v>5335</v>
      </c>
      <c r="Q355" s="227" t="s">
        <v>5336</v>
      </c>
      <c r="R355" s="227" t="s">
        <v>5337</v>
      </c>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row>
    <row r="356" spans="1:39" ht="15" customHeight="1">
      <c r="A356" s="226" t="s">
        <v>1606</v>
      </c>
      <c r="B356" s="226"/>
      <c r="C356" s="581"/>
      <c r="D356" s="226" t="s">
        <v>5338</v>
      </c>
      <c r="E356" s="226"/>
      <c r="F356" s="227" t="s">
        <v>938</v>
      </c>
      <c r="G356" s="226" t="s">
        <v>335</v>
      </c>
      <c r="H356" s="226" t="s">
        <v>410</v>
      </c>
      <c r="I356" s="226"/>
      <c r="J356" s="226"/>
      <c r="K356" s="226"/>
      <c r="L356" s="227" t="s">
        <v>3911</v>
      </c>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row>
    <row r="357" spans="1:39" ht="15" customHeight="1">
      <c r="A357" s="227" t="s">
        <v>1463</v>
      </c>
      <c r="D357" s="227" t="s">
        <v>5339</v>
      </c>
      <c r="E357" s="227" t="s">
        <v>5340</v>
      </c>
      <c r="F357" s="227" t="s">
        <v>5044</v>
      </c>
      <c r="G357" s="227" t="s">
        <v>406</v>
      </c>
      <c r="H357" s="226" t="s">
        <v>3011</v>
      </c>
      <c r="L357" s="227" t="s">
        <v>5341</v>
      </c>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row>
    <row r="358" spans="1:39" ht="15" customHeight="1">
      <c r="A358" s="226" t="s">
        <v>2145</v>
      </c>
      <c r="B358" s="226"/>
      <c r="C358" s="581"/>
      <c r="D358" s="226" t="s">
        <v>455</v>
      </c>
      <c r="E358" s="226"/>
      <c r="F358" s="226" t="s">
        <v>1629</v>
      </c>
      <c r="G358" s="226" t="s">
        <v>2380</v>
      </c>
      <c r="H358" s="226" t="s">
        <v>2269</v>
      </c>
      <c r="I358" s="226"/>
      <c r="J358" s="226"/>
      <c r="K358" s="226"/>
      <c r="L358" s="226" t="s">
        <v>2157</v>
      </c>
      <c r="M358" s="226"/>
      <c r="N358" s="226"/>
      <c r="O358" s="226"/>
      <c r="P358" s="226"/>
      <c r="Q358" s="226"/>
      <c r="R358" s="226"/>
    </row>
    <row r="359" spans="1:39" s="226" customFormat="1" ht="15" customHeight="1">
      <c r="A359" s="226" t="s">
        <v>2905</v>
      </c>
      <c r="C359" s="581"/>
      <c r="D359" s="226" t="s">
        <v>5342</v>
      </c>
      <c r="F359" s="226" t="s">
        <v>1629</v>
      </c>
      <c r="G359" s="581" t="s">
        <v>9635</v>
      </c>
      <c r="H359" s="226" t="s">
        <v>624</v>
      </c>
      <c r="L359" s="226" t="s">
        <v>5343</v>
      </c>
    </row>
    <row r="360" spans="1:39" s="581" customFormat="1" ht="15" customHeight="1">
      <c r="A360" s="581" t="s">
        <v>9738</v>
      </c>
      <c r="B360" s="581" t="s">
        <v>9616</v>
      </c>
      <c r="C360" s="581" t="s">
        <v>9970</v>
      </c>
      <c r="D360" s="581" t="s">
        <v>455</v>
      </c>
      <c r="F360" s="581" t="s">
        <v>9465</v>
      </c>
      <c r="G360" s="581" t="s">
        <v>9472</v>
      </c>
      <c r="H360" s="581" t="s">
        <v>2392</v>
      </c>
      <c r="L360" s="581" t="s">
        <v>9739</v>
      </c>
    </row>
    <row r="361" spans="1:39" s="581" customFormat="1" ht="15" customHeight="1">
      <c r="A361" s="581" t="s">
        <v>9891</v>
      </c>
      <c r="B361" s="581" t="s">
        <v>9616</v>
      </c>
      <c r="C361" s="581" t="s">
        <v>9964</v>
      </c>
      <c r="D361" s="581" t="s">
        <v>455</v>
      </c>
      <c r="E361" s="581" t="s">
        <v>9789</v>
      </c>
      <c r="F361" s="581" t="s">
        <v>9783</v>
      </c>
      <c r="G361" s="581" t="s">
        <v>2902</v>
      </c>
      <c r="H361" s="581" t="s">
        <v>2372</v>
      </c>
      <c r="I361" s="581" t="s">
        <v>2269</v>
      </c>
      <c r="L361" s="581" t="s">
        <v>9892</v>
      </c>
    </row>
    <row r="362" spans="1:39" s="759" customFormat="1" ht="15" customHeight="1">
      <c r="A362" s="759" t="s">
        <v>9740</v>
      </c>
      <c r="B362" s="759" t="s">
        <v>9616</v>
      </c>
      <c r="C362" s="759" t="s">
        <v>9963</v>
      </c>
      <c r="D362" s="759" t="s">
        <v>455</v>
      </c>
      <c r="F362" s="759" t="s">
        <v>9465</v>
      </c>
      <c r="G362" s="759" t="s">
        <v>2918</v>
      </c>
      <c r="H362" s="759" t="s">
        <v>2269</v>
      </c>
      <c r="L362" s="759" t="s">
        <v>9741</v>
      </c>
    </row>
    <row r="363" spans="1:39" s="226" customFormat="1" ht="15" customHeight="1">
      <c r="A363" s="98" t="s">
        <v>3783</v>
      </c>
      <c r="B363" s="98"/>
      <c r="C363" s="98"/>
      <c r="D363" s="98" t="s">
        <v>455</v>
      </c>
      <c r="E363" s="98"/>
      <c r="F363" s="227" t="s">
        <v>3673</v>
      </c>
      <c r="G363" s="226" t="s">
        <v>722</v>
      </c>
      <c r="H363" s="226" t="s">
        <v>2269</v>
      </c>
      <c r="I363" s="227"/>
      <c r="L363" s="226" t="s">
        <v>5344</v>
      </c>
      <c r="M363" s="227"/>
      <c r="N363" s="227"/>
      <c r="O363" s="227"/>
      <c r="P363" s="227"/>
      <c r="Q363" s="227"/>
      <c r="R363" s="227"/>
    </row>
    <row r="364" spans="1:39" ht="15" customHeight="1">
      <c r="A364" s="226" t="s">
        <v>2873</v>
      </c>
      <c r="B364" s="226"/>
      <c r="C364" s="581"/>
      <c r="D364" s="226" t="s">
        <v>5345</v>
      </c>
      <c r="E364" s="226" t="s">
        <v>5346</v>
      </c>
      <c r="F364" s="226" t="s">
        <v>4886</v>
      </c>
      <c r="G364" s="226" t="s">
        <v>403</v>
      </c>
      <c r="H364" s="226" t="s">
        <v>398</v>
      </c>
      <c r="I364" s="226" t="s">
        <v>398</v>
      </c>
      <c r="J364" s="226"/>
      <c r="K364" s="226"/>
      <c r="L364" s="226" t="s">
        <v>2874</v>
      </c>
      <c r="M364" s="226"/>
      <c r="N364" s="226"/>
      <c r="O364" s="226"/>
      <c r="P364" s="226"/>
      <c r="Q364" s="226"/>
      <c r="R364" s="226"/>
    </row>
    <row r="365" spans="1:39" s="226" customFormat="1" ht="15" customHeight="1">
      <c r="A365" s="226" t="s">
        <v>1609</v>
      </c>
      <c r="C365" s="581"/>
      <c r="D365" s="226" t="s">
        <v>5347</v>
      </c>
      <c r="F365" s="226" t="s">
        <v>938</v>
      </c>
      <c r="G365" s="226" t="s">
        <v>406</v>
      </c>
      <c r="H365" s="226" t="s">
        <v>335</v>
      </c>
      <c r="L365" s="227" t="s">
        <v>1577</v>
      </c>
      <c r="M365" s="227"/>
      <c r="N365" s="227"/>
      <c r="O365" s="227"/>
      <c r="P365" s="227"/>
      <c r="Q365" s="227"/>
      <c r="R365" s="227"/>
    </row>
    <row r="366" spans="1:39" s="226" customFormat="1" ht="15" customHeight="1">
      <c r="A366" s="226" t="s">
        <v>1612</v>
      </c>
      <c r="C366" s="581"/>
      <c r="D366" s="226" t="s">
        <v>5348</v>
      </c>
      <c r="F366" s="226" t="s">
        <v>938</v>
      </c>
      <c r="G366" s="226" t="s">
        <v>406</v>
      </c>
      <c r="H366" s="226" t="s">
        <v>410</v>
      </c>
      <c r="L366" s="226" t="s">
        <v>1580</v>
      </c>
    </row>
    <row r="367" spans="1:39" s="226" customFormat="1" ht="15" customHeight="1">
      <c r="A367" s="226" t="s">
        <v>3683</v>
      </c>
      <c r="C367" s="581"/>
      <c r="E367" s="226" t="s">
        <v>5349</v>
      </c>
      <c r="F367" s="226" t="s">
        <v>1629</v>
      </c>
      <c r="G367" s="226" t="s">
        <v>3685</v>
      </c>
      <c r="H367" s="226" t="s">
        <v>624</v>
      </c>
      <c r="L367" s="226" t="s">
        <v>3684</v>
      </c>
    </row>
  </sheetData>
  <autoFilter ref="A1:AM367"/>
  <sortState ref="A1:P353">
    <sortCondition ref="A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[1]Values!#REF!</xm:f>
          </x14:formula1>
          <xm:sqref>F349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178"/>
  <sheetViews>
    <sheetView workbookViewId="0">
      <pane ySplit="1" topLeftCell="A2" activePane="bottomLeft" state="frozen"/>
      <selection pane="bottomLeft" activeCell="A2" sqref="A2"/>
    </sheetView>
  </sheetViews>
  <sheetFormatPr defaultRowHeight="15"/>
  <cols>
    <col min="1" max="1" width="28.42578125" style="832" customWidth="1"/>
    <col min="2" max="3" width="19.28515625" style="832" customWidth="1"/>
    <col min="4" max="6" width="17.28515625" style="832" customWidth="1"/>
    <col min="7" max="7" width="28.7109375" style="832" customWidth="1"/>
    <col min="8" max="8" width="19.7109375" style="832" customWidth="1"/>
    <col min="9" max="9" width="20.7109375" style="832" customWidth="1"/>
    <col min="10" max="11" width="9.140625" style="832"/>
    <col min="12" max="12" width="18.5703125" style="832" customWidth="1"/>
    <col min="13" max="13" width="18.28515625" style="832" customWidth="1"/>
    <col min="14" max="14" width="52.42578125" style="832" customWidth="1"/>
    <col min="15" max="16384" width="9.140625" style="832"/>
  </cols>
  <sheetData>
    <row r="1" spans="1:9">
      <c r="A1" s="197" t="s">
        <v>0</v>
      </c>
      <c r="B1" s="197" t="s">
        <v>5374</v>
      </c>
      <c r="C1" s="197" t="s">
        <v>4874</v>
      </c>
      <c r="D1" s="197" t="s">
        <v>528</v>
      </c>
      <c r="E1" s="197" t="s">
        <v>1</v>
      </c>
      <c r="F1" s="197" t="s">
        <v>5375</v>
      </c>
      <c r="G1" s="197" t="s">
        <v>5376</v>
      </c>
      <c r="H1" s="197" t="s">
        <v>5377</v>
      </c>
      <c r="I1" s="197" t="s">
        <v>5378</v>
      </c>
    </row>
    <row r="2" spans="1:9">
      <c r="A2" s="839" t="s">
        <v>5379</v>
      </c>
      <c r="B2" s="839" t="s">
        <v>5380</v>
      </c>
      <c r="C2" s="839" t="s">
        <v>5381</v>
      </c>
      <c r="D2" s="839" t="s">
        <v>938</v>
      </c>
      <c r="E2" s="839" t="s">
        <v>5382</v>
      </c>
      <c r="F2" s="839" t="s">
        <v>5383</v>
      </c>
      <c r="G2" s="839" t="s">
        <v>5384</v>
      </c>
      <c r="H2" s="839" t="s">
        <v>5385</v>
      </c>
      <c r="I2" s="839"/>
    </row>
    <row r="3" spans="1:9">
      <c r="A3" s="839" t="s">
        <v>5386</v>
      </c>
      <c r="B3" s="839" t="s">
        <v>455</v>
      </c>
      <c r="C3" s="839"/>
      <c r="D3" s="839" t="s">
        <v>3572</v>
      </c>
      <c r="E3" s="839" t="s">
        <v>5387</v>
      </c>
      <c r="F3" s="839" t="s">
        <v>5388</v>
      </c>
      <c r="G3" s="839" t="s">
        <v>5389</v>
      </c>
      <c r="H3" s="839" t="s">
        <v>5390</v>
      </c>
      <c r="I3" s="839"/>
    </row>
    <row r="4" spans="1:9">
      <c r="A4" s="839" t="s">
        <v>5391</v>
      </c>
      <c r="B4" s="839" t="s">
        <v>5392</v>
      </c>
      <c r="C4" s="839" t="s">
        <v>5393</v>
      </c>
      <c r="D4" s="839" t="s">
        <v>5394</v>
      </c>
      <c r="E4" s="839" t="s">
        <v>5395</v>
      </c>
      <c r="F4" s="839" t="s">
        <v>5383</v>
      </c>
      <c r="G4" s="839" t="s">
        <v>5396</v>
      </c>
      <c r="H4" s="839" t="s">
        <v>5397</v>
      </c>
      <c r="I4" s="839"/>
    </row>
    <row r="5" spans="1:9">
      <c r="A5" s="839" t="s">
        <v>5398</v>
      </c>
      <c r="B5" s="839" t="s">
        <v>5399</v>
      </c>
      <c r="C5" s="839" t="s">
        <v>5400</v>
      </c>
      <c r="D5" s="839" t="s">
        <v>3596</v>
      </c>
      <c r="E5" s="839" t="s">
        <v>5401</v>
      </c>
      <c r="F5" s="839" t="s">
        <v>5383</v>
      </c>
      <c r="G5" s="839" t="s">
        <v>5402</v>
      </c>
      <c r="H5" s="839" t="s">
        <v>5403</v>
      </c>
      <c r="I5" s="839"/>
    </row>
    <row r="6" spans="1:9">
      <c r="A6" s="839" t="s">
        <v>5404</v>
      </c>
      <c r="B6" s="839" t="s">
        <v>5405</v>
      </c>
      <c r="C6" s="839" t="s">
        <v>5406</v>
      </c>
      <c r="D6" s="839" t="s">
        <v>3596</v>
      </c>
      <c r="E6" s="839" t="s">
        <v>5407</v>
      </c>
      <c r="F6" s="839" t="s">
        <v>5408</v>
      </c>
      <c r="G6" s="839" t="s">
        <v>5409</v>
      </c>
      <c r="H6" s="839" t="s">
        <v>5410</v>
      </c>
      <c r="I6" s="839"/>
    </row>
    <row r="7" spans="1:9">
      <c r="A7" s="839" t="s">
        <v>5411</v>
      </c>
      <c r="B7" s="839" t="s">
        <v>5412</v>
      </c>
      <c r="C7" s="839" t="s">
        <v>5413</v>
      </c>
      <c r="D7" s="839" t="s">
        <v>3596</v>
      </c>
      <c r="E7" s="839" t="s">
        <v>5414</v>
      </c>
      <c r="F7" s="839" t="s">
        <v>5383</v>
      </c>
      <c r="G7" s="839" t="s">
        <v>5415</v>
      </c>
      <c r="H7" s="839" t="s">
        <v>5416</v>
      </c>
      <c r="I7" s="839"/>
    </row>
    <row r="8" spans="1:9">
      <c r="A8" s="839" t="s">
        <v>5417</v>
      </c>
      <c r="B8" s="839" t="s">
        <v>5418</v>
      </c>
      <c r="C8" s="839" t="s">
        <v>5419</v>
      </c>
      <c r="D8" s="839" t="s">
        <v>3596</v>
      </c>
      <c r="E8" s="839" t="s">
        <v>5420</v>
      </c>
      <c r="F8" s="839" t="s">
        <v>5383</v>
      </c>
      <c r="G8" s="839" t="s">
        <v>5421</v>
      </c>
      <c r="H8" s="839" t="s">
        <v>5422</v>
      </c>
      <c r="I8" s="839"/>
    </row>
    <row r="9" spans="1:9">
      <c r="A9" s="839" t="s">
        <v>5423</v>
      </c>
      <c r="B9" s="839" t="s">
        <v>5424</v>
      </c>
      <c r="C9" s="839" t="s">
        <v>5425</v>
      </c>
      <c r="D9" s="839" t="s">
        <v>938</v>
      </c>
      <c r="E9" s="839" t="s">
        <v>5426</v>
      </c>
      <c r="F9" s="839" t="s">
        <v>5383</v>
      </c>
      <c r="G9" s="839" t="s">
        <v>5427</v>
      </c>
      <c r="H9" s="839" t="s">
        <v>5428</v>
      </c>
      <c r="I9" s="839"/>
    </row>
    <row r="10" spans="1:9">
      <c r="A10" s="839" t="s">
        <v>5429</v>
      </c>
      <c r="B10" s="839" t="s">
        <v>455</v>
      </c>
      <c r="C10" s="839"/>
      <c r="D10" s="839" t="s">
        <v>3572</v>
      </c>
      <c r="E10" s="839" t="s">
        <v>5430</v>
      </c>
      <c r="F10" s="839" t="s">
        <v>5388</v>
      </c>
      <c r="G10" s="839" t="s">
        <v>5396</v>
      </c>
      <c r="H10" s="839" t="s">
        <v>5431</v>
      </c>
      <c r="I10" s="839"/>
    </row>
    <row r="11" spans="1:9">
      <c r="A11" s="839" t="s">
        <v>5432</v>
      </c>
      <c r="B11" s="839" t="s">
        <v>5433</v>
      </c>
      <c r="C11" s="839" t="s">
        <v>5434</v>
      </c>
      <c r="D11" s="839" t="s">
        <v>938</v>
      </c>
      <c r="E11" s="839" t="s">
        <v>5435</v>
      </c>
      <c r="F11" s="839" t="s">
        <v>5383</v>
      </c>
      <c r="G11" s="839" t="s">
        <v>5384</v>
      </c>
      <c r="H11" s="839" t="s">
        <v>5436</v>
      </c>
      <c r="I11" s="839"/>
    </row>
    <row r="12" spans="1:9">
      <c r="A12" s="839" t="s">
        <v>5437</v>
      </c>
      <c r="B12" s="839" t="s">
        <v>5438</v>
      </c>
      <c r="C12" s="839" t="s">
        <v>5439</v>
      </c>
      <c r="D12" s="839" t="s">
        <v>938</v>
      </c>
      <c r="E12" s="839" t="s">
        <v>5440</v>
      </c>
      <c r="F12" s="839" t="s">
        <v>5383</v>
      </c>
      <c r="G12" s="839" t="s">
        <v>5441</v>
      </c>
      <c r="H12" s="839" t="s">
        <v>5442</v>
      </c>
      <c r="I12" s="839"/>
    </row>
    <row r="13" spans="1:9">
      <c r="A13" s="839" t="s">
        <v>5443</v>
      </c>
      <c r="B13" s="839" t="s">
        <v>455</v>
      </c>
      <c r="C13" s="839"/>
      <c r="D13" s="839" t="s">
        <v>4882</v>
      </c>
      <c r="E13" s="839" t="s">
        <v>5444</v>
      </c>
      <c r="F13" s="839" t="s">
        <v>5388</v>
      </c>
      <c r="G13" s="839" t="s">
        <v>5445</v>
      </c>
      <c r="H13" s="839" t="s">
        <v>5446</v>
      </c>
      <c r="I13" s="839"/>
    </row>
    <row r="14" spans="1:9">
      <c r="A14" s="839" t="s">
        <v>3027</v>
      </c>
      <c r="B14" s="839" t="s">
        <v>5447</v>
      </c>
      <c r="C14" s="839" t="s">
        <v>5448</v>
      </c>
      <c r="D14" s="839" t="s">
        <v>3596</v>
      </c>
      <c r="E14" s="839" t="s">
        <v>5449</v>
      </c>
      <c r="F14" s="839" t="s">
        <v>5383</v>
      </c>
      <c r="G14" s="839" t="s">
        <v>5450</v>
      </c>
      <c r="H14" s="839" t="s">
        <v>5451</v>
      </c>
      <c r="I14" s="839"/>
    </row>
    <row r="15" spans="1:9">
      <c r="A15" s="839" t="s">
        <v>9782</v>
      </c>
      <c r="B15" s="839" t="s">
        <v>455</v>
      </c>
      <c r="C15" s="839" t="s">
        <v>9961</v>
      </c>
      <c r="D15" s="839" t="s">
        <v>9778</v>
      </c>
      <c r="E15" s="839" t="s">
        <v>9769</v>
      </c>
      <c r="F15" s="839" t="s">
        <v>5388</v>
      </c>
      <c r="G15" s="839" t="s">
        <v>5389</v>
      </c>
      <c r="H15" s="839" t="s">
        <v>9784</v>
      </c>
      <c r="I15" s="839"/>
    </row>
    <row r="16" spans="1:9">
      <c r="A16" s="839" t="s">
        <v>4173</v>
      </c>
      <c r="B16" s="839" t="s">
        <v>455</v>
      </c>
      <c r="C16" s="839"/>
      <c r="D16" s="839" t="s">
        <v>4882</v>
      </c>
      <c r="E16" s="839" t="s">
        <v>9769</v>
      </c>
      <c r="F16" s="839" t="s">
        <v>5388</v>
      </c>
      <c r="G16" s="839" t="s">
        <v>9770</v>
      </c>
      <c r="H16" s="839" t="s">
        <v>9771</v>
      </c>
      <c r="I16" s="839"/>
    </row>
    <row r="17" spans="1:9">
      <c r="A17" s="839" t="s">
        <v>9896</v>
      </c>
      <c r="B17" s="839" t="s">
        <v>5452</v>
      </c>
      <c r="C17" s="839"/>
      <c r="D17" s="839" t="s">
        <v>938</v>
      </c>
      <c r="E17" s="839" t="s">
        <v>5453</v>
      </c>
      <c r="F17" s="839" t="s">
        <v>5383</v>
      </c>
      <c r="G17" s="839" t="s">
        <v>5454</v>
      </c>
      <c r="H17" s="839" t="s">
        <v>5455</v>
      </c>
      <c r="I17" s="839"/>
    </row>
    <row r="18" spans="1:9">
      <c r="A18" s="839" t="s">
        <v>9897</v>
      </c>
      <c r="B18" s="839" t="s">
        <v>455</v>
      </c>
      <c r="C18" s="839" t="s">
        <v>9898</v>
      </c>
      <c r="D18" s="839" t="s">
        <v>9778</v>
      </c>
      <c r="E18" s="839" t="s">
        <v>9958</v>
      </c>
      <c r="F18" s="839" t="s">
        <v>5388</v>
      </c>
      <c r="G18" s="839" t="s">
        <v>5687</v>
      </c>
      <c r="H18" s="839" t="s">
        <v>9899</v>
      </c>
      <c r="I18" s="839"/>
    </row>
    <row r="19" spans="1:9">
      <c r="A19" s="839" t="s">
        <v>1552</v>
      </c>
      <c r="B19" s="839" t="s">
        <v>4883</v>
      </c>
      <c r="C19" s="839"/>
      <c r="D19" s="839" t="s">
        <v>3596</v>
      </c>
      <c r="E19" s="839" t="s">
        <v>10046</v>
      </c>
      <c r="F19" s="839" t="s">
        <v>5383</v>
      </c>
      <c r="G19" s="839" t="s">
        <v>5599</v>
      </c>
      <c r="H19" s="839" t="s">
        <v>1507</v>
      </c>
      <c r="I19" s="839"/>
    </row>
    <row r="20" spans="1:9">
      <c r="A20" s="839" t="s">
        <v>9464</v>
      </c>
      <c r="B20" s="839" t="s">
        <v>455</v>
      </c>
      <c r="C20" s="839"/>
      <c r="D20" s="839" t="s">
        <v>9465</v>
      </c>
      <c r="E20" s="839" t="s">
        <v>9466</v>
      </c>
      <c r="F20" s="839" t="s">
        <v>5388</v>
      </c>
      <c r="G20" s="839" t="s">
        <v>5396</v>
      </c>
      <c r="H20" s="839" t="s">
        <v>9467</v>
      </c>
      <c r="I20" s="839"/>
    </row>
    <row r="21" spans="1:9">
      <c r="A21" s="839" t="s">
        <v>5456</v>
      </c>
      <c r="B21" s="839" t="s">
        <v>5457</v>
      </c>
      <c r="C21" s="839" t="s">
        <v>5458</v>
      </c>
      <c r="D21" s="839" t="s">
        <v>938</v>
      </c>
      <c r="E21" s="839" t="s">
        <v>5459</v>
      </c>
      <c r="F21" s="839" t="s">
        <v>5383</v>
      </c>
      <c r="G21" s="839" t="s">
        <v>5460</v>
      </c>
      <c r="H21" s="839" t="s">
        <v>5461</v>
      </c>
      <c r="I21" s="839"/>
    </row>
    <row r="22" spans="1:9">
      <c r="A22" s="839" t="s">
        <v>9316</v>
      </c>
      <c r="B22" s="839" t="s">
        <v>455</v>
      </c>
      <c r="C22" s="839" t="s">
        <v>9356</v>
      </c>
      <c r="D22" s="839" t="s">
        <v>9353</v>
      </c>
      <c r="E22" s="839" t="s">
        <v>9357</v>
      </c>
      <c r="F22" s="839"/>
      <c r="G22" s="839" t="s">
        <v>9355</v>
      </c>
      <c r="H22" s="839" t="s">
        <v>9354</v>
      </c>
      <c r="I22" s="839"/>
    </row>
    <row r="23" spans="1:9">
      <c r="A23" s="839" t="s">
        <v>5462</v>
      </c>
      <c r="B23" s="839"/>
      <c r="C23" s="839"/>
      <c r="D23" s="839" t="s">
        <v>938</v>
      </c>
      <c r="E23" s="839" t="s">
        <v>5463</v>
      </c>
      <c r="F23" s="839" t="s">
        <v>5383</v>
      </c>
      <c r="G23" s="839" t="s">
        <v>5384</v>
      </c>
      <c r="H23" s="839" t="s">
        <v>5464</v>
      </c>
      <c r="I23" s="839"/>
    </row>
    <row r="24" spans="1:9">
      <c r="A24" s="839" t="s">
        <v>5465</v>
      </c>
      <c r="B24" s="839" t="s">
        <v>5466</v>
      </c>
      <c r="C24" s="839" t="s">
        <v>5467</v>
      </c>
      <c r="D24" s="839" t="s">
        <v>938</v>
      </c>
      <c r="E24" s="839" t="s">
        <v>5468</v>
      </c>
      <c r="F24" s="839" t="s">
        <v>5383</v>
      </c>
      <c r="G24" s="839" t="s">
        <v>5384</v>
      </c>
      <c r="H24" s="839" t="s">
        <v>5469</v>
      </c>
      <c r="I24" s="839"/>
    </row>
    <row r="25" spans="1:9">
      <c r="A25" s="839" t="s">
        <v>5470</v>
      </c>
      <c r="B25" s="839" t="s">
        <v>5471</v>
      </c>
      <c r="C25" s="839" t="s">
        <v>5472</v>
      </c>
      <c r="D25" s="839" t="s">
        <v>938</v>
      </c>
      <c r="E25" s="839" t="s">
        <v>5473</v>
      </c>
      <c r="F25" s="839" t="s">
        <v>5383</v>
      </c>
      <c r="G25" s="839" t="s">
        <v>5396</v>
      </c>
      <c r="H25" s="839" t="s">
        <v>5474</v>
      </c>
      <c r="I25" s="839"/>
    </row>
    <row r="26" spans="1:9">
      <c r="A26" s="839" t="s">
        <v>5475</v>
      </c>
      <c r="B26" s="839" t="s">
        <v>5476</v>
      </c>
      <c r="C26" s="839"/>
      <c r="D26" s="839" t="s">
        <v>938</v>
      </c>
      <c r="E26" s="839" t="s">
        <v>5477</v>
      </c>
      <c r="F26" s="839" t="s">
        <v>5383</v>
      </c>
      <c r="G26" s="839" t="s">
        <v>5384</v>
      </c>
      <c r="H26" s="839" t="s">
        <v>5478</v>
      </c>
      <c r="I26" s="839"/>
    </row>
    <row r="27" spans="1:9">
      <c r="A27" s="839" t="s">
        <v>5479</v>
      </c>
      <c r="B27" s="839" t="s">
        <v>5480</v>
      </c>
      <c r="C27" s="839" t="s">
        <v>5481</v>
      </c>
      <c r="D27" s="839" t="s">
        <v>938</v>
      </c>
      <c r="E27" s="839" t="s">
        <v>5482</v>
      </c>
      <c r="F27" s="839" t="s">
        <v>5383</v>
      </c>
      <c r="G27" s="839" t="s">
        <v>5384</v>
      </c>
      <c r="H27" s="839" t="s">
        <v>5483</v>
      </c>
      <c r="I27" s="839"/>
    </row>
    <row r="28" spans="1:9">
      <c r="A28" s="839" t="s">
        <v>5484</v>
      </c>
      <c r="B28" s="839" t="s">
        <v>5485</v>
      </c>
      <c r="C28" s="839" t="s">
        <v>5481</v>
      </c>
      <c r="D28" s="839" t="s">
        <v>938</v>
      </c>
      <c r="E28" s="839" t="s">
        <v>5486</v>
      </c>
      <c r="F28" s="839" t="s">
        <v>5383</v>
      </c>
      <c r="G28" s="839" t="s">
        <v>5384</v>
      </c>
      <c r="H28" s="839" t="s">
        <v>5487</v>
      </c>
      <c r="I28" s="839"/>
    </row>
    <row r="29" spans="1:9">
      <c r="A29" s="839" t="s">
        <v>5488</v>
      </c>
      <c r="B29" s="839" t="s">
        <v>5489</v>
      </c>
      <c r="C29" s="839"/>
      <c r="D29" s="839" t="s">
        <v>938</v>
      </c>
      <c r="E29" s="839" t="s">
        <v>5490</v>
      </c>
      <c r="F29" s="839" t="s">
        <v>5383</v>
      </c>
      <c r="G29" s="839" t="s">
        <v>5491</v>
      </c>
      <c r="H29" s="839" t="s">
        <v>5492</v>
      </c>
      <c r="I29" s="839"/>
    </row>
    <row r="30" spans="1:9">
      <c r="A30" s="839" t="s">
        <v>5493</v>
      </c>
      <c r="B30" s="839" t="s">
        <v>5494</v>
      </c>
      <c r="C30" s="839"/>
      <c r="D30" s="839" t="s">
        <v>938</v>
      </c>
      <c r="E30" s="839" t="s">
        <v>5495</v>
      </c>
      <c r="F30" s="839" t="s">
        <v>5383</v>
      </c>
      <c r="G30" s="839" t="s">
        <v>5384</v>
      </c>
      <c r="H30" s="839" t="s">
        <v>5496</v>
      </c>
      <c r="I30" s="839"/>
    </row>
    <row r="31" spans="1:9">
      <c r="A31" s="839" t="s">
        <v>5497</v>
      </c>
      <c r="B31" s="839" t="s">
        <v>5498</v>
      </c>
      <c r="C31" s="839" t="s">
        <v>5499</v>
      </c>
      <c r="D31" s="839" t="s">
        <v>938</v>
      </c>
      <c r="E31" s="839" t="s">
        <v>400</v>
      </c>
      <c r="F31" s="839" t="s">
        <v>5383</v>
      </c>
      <c r="G31" s="839" t="s">
        <v>5500</v>
      </c>
      <c r="H31" s="839" t="s">
        <v>5501</v>
      </c>
      <c r="I31" s="839"/>
    </row>
    <row r="32" spans="1:9">
      <c r="A32" s="839" t="s">
        <v>5502</v>
      </c>
      <c r="B32" s="839" t="s">
        <v>5503</v>
      </c>
      <c r="C32" s="839"/>
      <c r="D32" s="839" t="s">
        <v>4900</v>
      </c>
      <c r="E32" s="839" t="s">
        <v>5504</v>
      </c>
      <c r="F32" s="839" t="s">
        <v>5383</v>
      </c>
      <c r="G32" s="839" t="s">
        <v>5505</v>
      </c>
      <c r="H32" s="839" t="s">
        <v>5506</v>
      </c>
      <c r="I32" s="839"/>
    </row>
    <row r="33" spans="1:35">
      <c r="A33" s="839" t="s">
        <v>5507</v>
      </c>
      <c r="B33" s="839" t="s">
        <v>5508</v>
      </c>
      <c r="C33" s="839" t="s">
        <v>5509</v>
      </c>
      <c r="D33" s="839" t="s">
        <v>938</v>
      </c>
      <c r="E33" s="839" t="s">
        <v>5510</v>
      </c>
      <c r="F33" s="839" t="s">
        <v>5383</v>
      </c>
      <c r="G33" s="839" t="s">
        <v>5384</v>
      </c>
      <c r="H33" s="839" t="s">
        <v>5511</v>
      </c>
      <c r="I33" s="839"/>
    </row>
    <row r="34" spans="1:35">
      <c r="A34" s="839" t="s">
        <v>5512</v>
      </c>
      <c r="B34" s="839" t="s">
        <v>5513</v>
      </c>
      <c r="C34" s="839" t="s">
        <v>5514</v>
      </c>
      <c r="D34" s="839" t="s">
        <v>938</v>
      </c>
      <c r="E34" s="839" t="s">
        <v>5515</v>
      </c>
      <c r="F34" s="839" t="s">
        <v>5383</v>
      </c>
      <c r="G34" s="839" t="s">
        <v>5516</v>
      </c>
      <c r="H34" s="839" t="s">
        <v>5517</v>
      </c>
      <c r="I34" s="839"/>
    </row>
    <row r="35" spans="1:35">
      <c r="A35" s="839" t="s">
        <v>5518</v>
      </c>
      <c r="B35" s="839" t="s">
        <v>455</v>
      </c>
      <c r="C35" s="839" t="s">
        <v>5519</v>
      </c>
      <c r="D35" s="839" t="s">
        <v>5520</v>
      </c>
      <c r="E35" s="839" t="s">
        <v>5521</v>
      </c>
      <c r="F35" s="839" t="s">
        <v>5388</v>
      </c>
      <c r="G35" s="839" t="s">
        <v>5522</v>
      </c>
      <c r="H35" s="839" t="s">
        <v>5523</v>
      </c>
      <c r="I35" s="839"/>
    </row>
    <row r="36" spans="1:35">
      <c r="A36" s="839" t="s">
        <v>5524</v>
      </c>
      <c r="B36" s="839" t="s">
        <v>5525</v>
      </c>
      <c r="C36" s="839"/>
      <c r="D36" s="839" t="s">
        <v>938</v>
      </c>
      <c r="E36" s="839" t="s">
        <v>5526</v>
      </c>
      <c r="F36" s="839" t="s">
        <v>5383</v>
      </c>
      <c r="G36" s="839" t="s">
        <v>5384</v>
      </c>
      <c r="H36" s="839" t="s">
        <v>5527</v>
      </c>
      <c r="I36" s="839"/>
    </row>
    <row r="37" spans="1:35">
      <c r="A37" s="839" t="s">
        <v>5528</v>
      </c>
      <c r="B37" s="839" t="s">
        <v>5529</v>
      </c>
      <c r="C37" s="839"/>
      <c r="D37" s="839" t="s">
        <v>938</v>
      </c>
      <c r="E37" s="839" t="s">
        <v>5530</v>
      </c>
      <c r="F37" s="839" t="s">
        <v>5383</v>
      </c>
      <c r="G37" s="839" t="s">
        <v>5531</v>
      </c>
      <c r="H37" s="839" t="s">
        <v>5532</v>
      </c>
      <c r="I37" s="839"/>
    </row>
    <row r="38" spans="1:35">
      <c r="A38" s="839" t="s">
        <v>5533</v>
      </c>
      <c r="B38" s="839" t="s">
        <v>5534</v>
      </c>
      <c r="C38" s="839" t="s">
        <v>5425</v>
      </c>
      <c r="D38" s="839" t="s">
        <v>938</v>
      </c>
      <c r="E38" s="839"/>
      <c r="F38" s="839" t="s">
        <v>5383</v>
      </c>
      <c r="G38" s="839" t="s">
        <v>5535</v>
      </c>
      <c r="H38" s="839" t="s">
        <v>5536</v>
      </c>
      <c r="I38" s="839"/>
    </row>
    <row r="39" spans="1:35" ht="15.75" thickBot="1">
      <c r="A39" s="839" t="s">
        <v>5537</v>
      </c>
      <c r="B39" s="839" t="s">
        <v>5538</v>
      </c>
      <c r="C39" s="839" t="s">
        <v>5539</v>
      </c>
      <c r="D39" s="839" t="s">
        <v>3596</v>
      </c>
      <c r="E39" s="839" t="s">
        <v>335</v>
      </c>
      <c r="F39" s="839" t="s">
        <v>5383</v>
      </c>
      <c r="G39" s="839" t="s">
        <v>5540</v>
      </c>
      <c r="H39" s="839" t="s">
        <v>5541</v>
      </c>
      <c r="I39" s="839"/>
    </row>
    <row r="40" spans="1:35" s="841" customFormat="1" ht="15.75" thickTop="1">
      <c r="A40" s="839" t="s">
        <v>5542</v>
      </c>
      <c r="B40" s="844" t="s">
        <v>5543</v>
      </c>
      <c r="C40" s="839" t="s">
        <v>5539</v>
      </c>
      <c r="D40" s="839" t="s">
        <v>3596</v>
      </c>
      <c r="E40" s="839"/>
      <c r="F40" s="839" t="s">
        <v>5383</v>
      </c>
      <c r="G40" s="841" t="s">
        <v>5544</v>
      </c>
      <c r="H40" s="514" t="s">
        <v>5545</v>
      </c>
      <c r="J40" s="585"/>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row>
    <row r="41" spans="1:35">
      <c r="A41" s="839" t="s">
        <v>5546</v>
      </c>
      <c r="B41" s="839" t="s">
        <v>5547</v>
      </c>
      <c r="C41" s="839" t="s">
        <v>5548</v>
      </c>
      <c r="D41" s="839" t="s">
        <v>938</v>
      </c>
      <c r="E41" s="839" t="s">
        <v>5549</v>
      </c>
      <c r="F41" s="839" t="s">
        <v>5383</v>
      </c>
      <c r="G41" s="839" t="s">
        <v>5384</v>
      </c>
      <c r="H41" s="839" t="s">
        <v>5550</v>
      </c>
      <c r="I41" s="839"/>
    </row>
    <row r="42" spans="1:35">
      <c r="A42" s="839" t="s">
        <v>9434</v>
      </c>
      <c r="B42" s="839" t="s">
        <v>455</v>
      </c>
      <c r="C42" s="839" t="s">
        <v>9436</v>
      </c>
      <c r="D42" s="839" t="s">
        <v>2878</v>
      </c>
      <c r="E42" s="839" t="s">
        <v>9435</v>
      </c>
      <c r="F42" s="839" t="s">
        <v>5388</v>
      </c>
      <c r="G42" s="839" t="s">
        <v>8533</v>
      </c>
      <c r="H42" s="839" t="s">
        <v>9437</v>
      </c>
      <c r="I42" s="839"/>
    </row>
    <row r="43" spans="1:35">
      <c r="A43" s="839" t="s">
        <v>9433</v>
      </c>
      <c r="B43" s="839" t="s">
        <v>455</v>
      </c>
      <c r="C43" s="839"/>
      <c r="D43" s="839" t="s">
        <v>2878</v>
      </c>
      <c r="E43" s="839" t="s">
        <v>9958</v>
      </c>
      <c r="F43" s="839" t="s">
        <v>5388</v>
      </c>
      <c r="G43" s="839" t="s">
        <v>5687</v>
      </c>
      <c r="H43" s="807" t="s">
        <v>9959</v>
      </c>
      <c r="I43" s="839"/>
    </row>
    <row r="44" spans="1:35">
      <c r="A44" s="839" t="s">
        <v>2863</v>
      </c>
      <c r="B44" s="839" t="s">
        <v>455</v>
      </c>
      <c r="C44" s="839" t="s">
        <v>10027</v>
      </c>
      <c r="D44" s="839" t="s">
        <v>2536</v>
      </c>
      <c r="E44" s="839" t="s">
        <v>10028</v>
      </c>
      <c r="F44" s="839" t="s">
        <v>5388</v>
      </c>
      <c r="G44" s="839" t="s">
        <v>9967</v>
      </c>
      <c r="H44" s="839" t="s">
        <v>10025</v>
      </c>
      <c r="I44" s="839"/>
    </row>
    <row r="45" spans="1:35">
      <c r="A45" s="839" t="s">
        <v>5551</v>
      </c>
      <c r="B45" s="839" t="s">
        <v>5552</v>
      </c>
      <c r="C45" s="839"/>
      <c r="D45" s="839" t="s">
        <v>938</v>
      </c>
      <c r="E45" s="839" t="s">
        <v>5553</v>
      </c>
      <c r="F45" s="839" t="s">
        <v>5383</v>
      </c>
      <c r="G45" s="839" t="s">
        <v>5384</v>
      </c>
      <c r="H45" s="839" t="s">
        <v>5554</v>
      </c>
      <c r="I45" s="839"/>
    </row>
    <row r="46" spans="1:35">
      <c r="A46" s="839" t="s">
        <v>5555</v>
      </c>
      <c r="B46" s="839" t="s">
        <v>5556</v>
      </c>
      <c r="C46" s="839" t="s">
        <v>5557</v>
      </c>
      <c r="D46" s="839" t="s">
        <v>3596</v>
      </c>
      <c r="E46" s="839" t="s">
        <v>5558</v>
      </c>
      <c r="F46" s="839" t="s">
        <v>5383</v>
      </c>
      <c r="G46" s="839" t="s">
        <v>5559</v>
      </c>
      <c r="H46" s="839" t="s">
        <v>5560</v>
      </c>
      <c r="I46" s="839"/>
    </row>
    <row r="47" spans="1:35">
      <c r="A47" s="769" t="s">
        <v>5561</v>
      </c>
      <c r="B47" s="841" t="s">
        <v>455</v>
      </c>
      <c r="C47" s="771" t="s">
        <v>5562</v>
      </c>
      <c r="D47" s="839" t="s">
        <v>5520</v>
      </c>
      <c r="E47" s="771" t="s">
        <v>5563</v>
      </c>
      <c r="F47" s="844" t="s">
        <v>5383</v>
      </c>
      <c r="G47" s="807" t="s">
        <v>5396</v>
      </c>
      <c r="H47" s="841" t="s">
        <v>5564</v>
      </c>
      <c r="I47" s="769"/>
      <c r="J47" s="841"/>
      <c r="K47" s="452"/>
      <c r="L47" s="841"/>
      <c r="M47" s="841"/>
      <c r="O47" s="841"/>
      <c r="P47" s="841"/>
      <c r="Q47" s="841"/>
      <c r="R47" s="841"/>
      <c r="S47" s="841"/>
      <c r="T47" s="841"/>
      <c r="U47" s="841"/>
      <c r="V47" s="841"/>
      <c r="W47" s="841"/>
      <c r="X47" s="841"/>
      <c r="Y47" s="841"/>
      <c r="Z47" s="841"/>
      <c r="AA47" s="841"/>
      <c r="AB47" s="841"/>
      <c r="AC47" s="841"/>
      <c r="AD47" s="841"/>
      <c r="AE47" s="841"/>
      <c r="AF47" s="841"/>
      <c r="AG47" s="841"/>
      <c r="AH47" s="841"/>
      <c r="AI47" s="841"/>
    </row>
    <row r="48" spans="1:35">
      <c r="A48" s="839" t="s">
        <v>5565</v>
      </c>
      <c r="B48" s="839" t="s">
        <v>5566</v>
      </c>
      <c r="C48" s="839" t="s">
        <v>5567</v>
      </c>
      <c r="D48" s="839" t="s">
        <v>3596</v>
      </c>
      <c r="E48" s="839" t="s">
        <v>414</v>
      </c>
      <c r="F48" s="839" t="s">
        <v>5383</v>
      </c>
      <c r="G48" s="839" t="s">
        <v>5568</v>
      </c>
      <c r="H48" s="839" t="s">
        <v>5569</v>
      </c>
      <c r="I48" s="839"/>
    </row>
    <row r="49" spans="1:16">
      <c r="A49" s="839" t="s">
        <v>5570</v>
      </c>
      <c r="B49" s="839" t="s">
        <v>5571</v>
      </c>
      <c r="C49" s="839" t="s">
        <v>5572</v>
      </c>
      <c r="D49" s="839" t="s">
        <v>3596</v>
      </c>
      <c r="E49" s="839" t="s">
        <v>414</v>
      </c>
      <c r="F49" s="839" t="s">
        <v>5383</v>
      </c>
      <c r="G49" s="839" t="s">
        <v>5568</v>
      </c>
      <c r="H49" s="839" t="s">
        <v>5573</v>
      </c>
      <c r="I49" s="839"/>
    </row>
    <row r="50" spans="1:16">
      <c r="A50" s="839" t="s">
        <v>5574</v>
      </c>
      <c r="B50" s="839" t="s">
        <v>5575</v>
      </c>
      <c r="C50" s="839" t="s">
        <v>5576</v>
      </c>
      <c r="D50" s="839" t="s">
        <v>3596</v>
      </c>
      <c r="E50" s="839" t="s">
        <v>414</v>
      </c>
      <c r="F50" s="839" t="s">
        <v>5383</v>
      </c>
      <c r="G50" s="839" t="s">
        <v>5559</v>
      </c>
      <c r="H50" s="839" t="s">
        <v>5577</v>
      </c>
      <c r="I50" s="839"/>
    </row>
    <row r="51" spans="1:16">
      <c r="A51" s="839" t="s">
        <v>5578</v>
      </c>
      <c r="B51" s="839" t="s">
        <v>5579</v>
      </c>
      <c r="C51" s="839" t="s">
        <v>5580</v>
      </c>
      <c r="D51" s="839" t="s">
        <v>938</v>
      </c>
      <c r="E51" s="839" t="s">
        <v>433</v>
      </c>
      <c r="F51" s="839" t="s">
        <v>5383</v>
      </c>
      <c r="G51" s="839" t="s">
        <v>5581</v>
      </c>
      <c r="H51" s="839" t="s">
        <v>5582</v>
      </c>
      <c r="I51" s="839"/>
    </row>
    <row r="52" spans="1:16">
      <c r="A52" s="839" t="s">
        <v>5583</v>
      </c>
      <c r="B52" s="839" t="s">
        <v>455</v>
      </c>
      <c r="C52" s="839"/>
      <c r="D52" s="839" t="s">
        <v>2536</v>
      </c>
      <c r="E52" s="839" t="s">
        <v>5584</v>
      </c>
      <c r="F52" s="839" t="s">
        <v>5388</v>
      </c>
      <c r="G52" s="839" t="s">
        <v>5585</v>
      </c>
      <c r="H52" s="839" t="s">
        <v>5586</v>
      </c>
      <c r="I52" s="839"/>
    </row>
    <row r="53" spans="1:16">
      <c r="A53" s="839" t="s">
        <v>2884</v>
      </c>
      <c r="B53" s="839" t="s">
        <v>4898</v>
      </c>
      <c r="C53" s="839" t="s">
        <v>10047</v>
      </c>
      <c r="D53" s="839" t="s">
        <v>3596</v>
      </c>
      <c r="E53" s="839" t="s">
        <v>10048</v>
      </c>
      <c r="F53" s="839" t="s">
        <v>5383</v>
      </c>
      <c r="G53" s="839" t="s">
        <v>5621</v>
      </c>
      <c r="H53" s="839" t="s">
        <v>2852</v>
      </c>
      <c r="I53" s="839"/>
    </row>
    <row r="54" spans="1:16">
      <c r="A54" s="839" t="s">
        <v>5587</v>
      </c>
      <c r="B54" s="839" t="s">
        <v>5588</v>
      </c>
      <c r="C54" s="839" t="s">
        <v>5589</v>
      </c>
      <c r="D54" s="839" t="s">
        <v>3596</v>
      </c>
      <c r="E54" s="839" t="s">
        <v>335</v>
      </c>
      <c r="F54" s="839" t="s">
        <v>5383</v>
      </c>
      <c r="G54" s="839" t="s">
        <v>5568</v>
      </c>
      <c r="H54" s="839" t="s">
        <v>5590</v>
      </c>
      <c r="I54" s="839"/>
    </row>
    <row r="55" spans="1:16">
      <c r="A55" s="839" t="s">
        <v>5591</v>
      </c>
      <c r="B55" s="839" t="s">
        <v>5592</v>
      </c>
      <c r="C55" s="839"/>
      <c r="D55" s="839" t="s">
        <v>938</v>
      </c>
      <c r="E55" s="839" t="s">
        <v>5593</v>
      </c>
      <c r="F55" s="839" t="s">
        <v>5383</v>
      </c>
      <c r="G55" s="839" t="s">
        <v>5568</v>
      </c>
      <c r="H55" s="839" t="s">
        <v>5594</v>
      </c>
      <c r="I55" s="839"/>
    </row>
    <row r="56" spans="1:16">
      <c r="A56" s="839" t="s">
        <v>5595</v>
      </c>
      <c r="B56" s="839" t="s">
        <v>5596</v>
      </c>
      <c r="C56" s="839" t="s">
        <v>5597</v>
      </c>
      <c r="D56" s="839" t="s">
        <v>5394</v>
      </c>
      <c r="E56" s="839" t="s">
        <v>5598</v>
      </c>
      <c r="F56" s="839" t="s">
        <v>5383</v>
      </c>
      <c r="G56" s="839" t="s">
        <v>5599</v>
      </c>
      <c r="H56" s="839" t="s">
        <v>5600</v>
      </c>
      <c r="I56" s="839"/>
    </row>
    <row r="57" spans="1:16">
      <c r="A57" s="839" t="s">
        <v>5601</v>
      </c>
      <c r="B57" s="839"/>
      <c r="C57" s="839"/>
      <c r="D57" s="839"/>
      <c r="E57" s="839" t="s">
        <v>5602</v>
      </c>
      <c r="F57" s="839" t="s">
        <v>5383</v>
      </c>
      <c r="G57" s="807" t="s">
        <v>5603</v>
      </c>
      <c r="H57" s="839" t="s">
        <v>5604</v>
      </c>
      <c r="I57" s="839"/>
      <c r="J57" s="841"/>
      <c r="K57" s="841"/>
      <c r="L57" s="841"/>
      <c r="M57" s="841"/>
      <c r="N57" s="841"/>
      <c r="O57" s="841"/>
      <c r="P57" s="841" t="s">
        <v>5605</v>
      </c>
    </row>
    <row r="58" spans="1:16">
      <c r="A58" s="839" t="s">
        <v>5606</v>
      </c>
      <c r="B58" s="839" t="s">
        <v>5607</v>
      </c>
      <c r="C58" s="839" t="s">
        <v>5608</v>
      </c>
      <c r="D58" s="839" t="s">
        <v>3596</v>
      </c>
      <c r="E58" s="839" t="s">
        <v>5609</v>
      </c>
      <c r="F58" s="839" t="s">
        <v>5383</v>
      </c>
      <c r="G58" s="807" t="s">
        <v>5610</v>
      </c>
      <c r="H58" s="839" t="s">
        <v>5611</v>
      </c>
      <c r="I58" s="839"/>
      <c r="J58" s="841"/>
      <c r="K58" s="841"/>
      <c r="L58" s="841"/>
      <c r="M58" s="841"/>
      <c r="N58" s="841"/>
      <c r="O58" s="841"/>
      <c r="P58" s="841"/>
    </row>
    <row r="59" spans="1:16">
      <c r="A59" s="839" t="s">
        <v>5612</v>
      </c>
      <c r="B59" s="839" t="s">
        <v>5613</v>
      </c>
      <c r="C59" s="839" t="s">
        <v>5614</v>
      </c>
      <c r="D59" s="839" t="s">
        <v>938</v>
      </c>
      <c r="E59" s="839" t="s">
        <v>5515</v>
      </c>
      <c r="F59" s="839" t="s">
        <v>5383</v>
      </c>
      <c r="G59" s="839" t="s">
        <v>5615</v>
      </c>
      <c r="H59" s="839" t="s">
        <v>5616</v>
      </c>
      <c r="I59" s="839"/>
    </row>
    <row r="60" spans="1:16">
      <c r="A60" s="839" t="s">
        <v>5617</v>
      </c>
      <c r="B60" s="839" t="s">
        <v>5618</v>
      </c>
      <c r="C60" s="839" t="s">
        <v>5619</v>
      </c>
      <c r="D60" s="839" t="s">
        <v>3596</v>
      </c>
      <c r="E60" s="839" t="s">
        <v>5620</v>
      </c>
      <c r="F60" s="839" t="s">
        <v>5383</v>
      </c>
      <c r="G60" s="839" t="s">
        <v>5621</v>
      </c>
      <c r="H60" s="839" t="s">
        <v>5622</v>
      </c>
      <c r="I60" s="839"/>
    </row>
    <row r="61" spans="1:16">
      <c r="A61" s="839" t="s">
        <v>5623</v>
      </c>
      <c r="B61" s="839" t="s">
        <v>5624</v>
      </c>
      <c r="C61" s="839"/>
      <c r="D61" s="839" t="s">
        <v>938</v>
      </c>
      <c r="E61" s="839" t="s">
        <v>5625</v>
      </c>
      <c r="F61" s="839" t="s">
        <v>5383</v>
      </c>
      <c r="G61" s="839" t="s">
        <v>5626</v>
      </c>
      <c r="H61" s="839" t="s">
        <v>5627</v>
      </c>
      <c r="I61" s="839"/>
    </row>
    <row r="62" spans="1:16">
      <c r="A62" s="839" t="s">
        <v>5628</v>
      </c>
      <c r="B62" s="839" t="s">
        <v>455</v>
      </c>
      <c r="C62" s="839"/>
      <c r="D62" s="839" t="s">
        <v>4882</v>
      </c>
      <c r="E62" s="839" t="s">
        <v>5629</v>
      </c>
      <c r="F62" s="839" t="s">
        <v>5388</v>
      </c>
      <c r="G62" s="839" t="s">
        <v>5630</v>
      </c>
      <c r="H62" s="839" t="s">
        <v>5631</v>
      </c>
      <c r="I62" s="839"/>
    </row>
    <row r="63" spans="1:16">
      <c r="A63" s="839" t="s">
        <v>5632</v>
      </c>
      <c r="B63" s="839" t="s">
        <v>455</v>
      </c>
      <c r="C63" s="839"/>
      <c r="D63" s="839" t="s">
        <v>4882</v>
      </c>
      <c r="E63" s="839" t="s">
        <v>5633</v>
      </c>
      <c r="F63" s="839" t="s">
        <v>5388</v>
      </c>
      <c r="G63" s="839" t="s">
        <v>9903</v>
      </c>
      <c r="H63" s="839" t="s">
        <v>5634</v>
      </c>
      <c r="I63" s="839"/>
    </row>
    <row r="64" spans="1:16">
      <c r="A64" s="839" t="s">
        <v>5635</v>
      </c>
      <c r="B64" s="839" t="s">
        <v>5636</v>
      </c>
      <c r="C64" s="839"/>
      <c r="D64" s="839" t="s">
        <v>938</v>
      </c>
      <c r="E64" s="839" t="s">
        <v>5637</v>
      </c>
      <c r="F64" s="839" t="s">
        <v>5383</v>
      </c>
      <c r="G64" s="839" t="s">
        <v>5638</v>
      </c>
      <c r="H64" s="839" t="s">
        <v>5639</v>
      </c>
      <c r="I64" s="839"/>
    </row>
    <row r="65" spans="1:9">
      <c r="A65" s="839" t="s">
        <v>9317</v>
      </c>
      <c r="B65" s="839" t="s">
        <v>455</v>
      </c>
      <c r="C65" s="839" t="s">
        <v>92</v>
      </c>
      <c r="D65" s="839" t="s">
        <v>9353</v>
      </c>
      <c r="E65" s="839" t="s">
        <v>9359</v>
      </c>
      <c r="F65" s="839" t="s">
        <v>5388</v>
      </c>
      <c r="G65" s="839" t="s">
        <v>9355</v>
      </c>
      <c r="H65" s="839" t="s">
        <v>9358</v>
      </c>
      <c r="I65" s="839"/>
    </row>
    <row r="66" spans="1:9">
      <c r="A66" s="839" t="s">
        <v>9788</v>
      </c>
      <c r="B66" s="839" t="s">
        <v>455</v>
      </c>
      <c r="C66" s="839" t="s">
        <v>9789</v>
      </c>
      <c r="D66" s="839" t="s">
        <v>9778</v>
      </c>
      <c r="E66" s="839" t="s">
        <v>9790</v>
      </c>
      <c r="F66" s="839" t="s">
        <v>5388</v>
      </c>
      <c r="G66" s="839" t="s">
        <v>5396</v>
      </c>
      <c r="H66" s="839" t="s">
        <v>9791</v>
      </c>
      <c r="I66" s="839"/>
    </row>
    <row r="67" spans="1:9">
      <c r="A67" s="839" t="s">
        <v>5640</v>
      </c>
      <c r="B67" s="839" t="s">
        <v>5641</v>
      </c>
      <c r="C67" s="839" t="s">
        <v>5642</v>
      </c>
      <c r="D67" s="839" t="s">
        <v>938</v>
      </c>
      <c r="E67" s="839" t="s">
        <v>5643</v>
      </c>
      <c r="F67" s="839" t="s">
        <v>5383</v>
      </c>
      <c r="G67" s="839" t="s">
        <v>5384</v>
      </c>
      <c r="H67" s="839" t="s">
        <v>5644</v>
      </c>
      <c r="I67" s="839"/>
    </row>
    <row r="68" spans="1:9">
      <c r="A68" s="839" t="s">
        <v>5645</v>
      </c>
      <c r="B68" s="839" t="s">
        <v>5646</v>
      </c>
      <c r="C68" s="839" t="s">
        <v>5647</v>
      </c>
      <c r="D68" s="839" t="s">
        <v>3596</v>
      </c>
      <c r="E68" s="839" t="s">
        <v>5648</v>
      </c>
      <c r="F68" s="839" t="s">
        <v>5383</v>
      </c>
      <c r="G68" s="839" t="s">
        <v>5649</v>
      </c>
      <c r="H68" s="839" t="s">
        <v>5650</v>
      </c>
      <c r="I68" s="839"/>
    </row>
    <row r="69" spans="1:9">
      <c r="A69" s="839" t="s">
        <v>5651</v>
      </c>
      <c r="B69" s="839" t="s">
        <v>5652</v>
      </c>
      <c r="C69" s="839" t="s">
        <v>5653</v>
      </c>
      <c r="D69" s="839" t="s">
        <v>5394</v>
      </c>
      <c r="E69" s="839" t="s">
        <v>384</v>
      </c>
      <c r="F69" s="839" t="s">
        <v>5383</v>
      </c>
      <c r="G69" s="839" t="s">
        <v>5389</v>
      </c>
      <c r="H69" s="839" t="s">
        <v>5654</v>
      </c>
      <c r="I69" s="839"/>
    </row>
    <row r="70" spans="1:9">
      <c r="A70" s="839" t="s">
        <v>5655</v>
      </c>
      <c r="B70" s="839" t="s">
        <v>5656</v>
      </c>
      <c r="C70" s="839" t="s">
        <v>5381</v>
      </c>
      <c r="D70" s="839" t="s">
        <v>938</v>
      </c>
      <c r="E70" s="839" t="s">
        <v>5643</v>
      </c>
      <c r="F70" s="839" t="s">
        <v>5383</v>
      </c>
      <c r="G70" s="839" t="s">
        <v>5384</v>
      </c>
      <c r="H70" s="839" t="s">
        <v>5657</v>
      </c>
      <c r="I70" s="839"/>
    </row>
    <row r="71" spans="1:9">
      <c r="A71" s="839" t="s">
        <v>5658</v>
      </c>
      <c r="B71" s="839" t="s">
        <v>5659</v>
      </c>
      <c r="C71" s="839" t="s">
        <v>5660</v>
      </c>
      <c r="D71" s="839" t="s">
        <v>938</v>
      </c>
      <c r="E71" s="839" t="s">
        <v>5661</v>
      </c>
      <c r="F71" s="839" t="s">
        <v>5383</v>
      </c>
      <c r="G71" s="839" t="s">
        <v>5535</v>
      </c>
      <c r="H71" s="839" t="s">
        <v>5662</v>
      </c>
      <c r="I71" s="839"/>
    </row>
    <row r="72" spans="1:9">
      <c r="A72" s="839" t="s">
        <v>5663</v>
      </c>
      <c r="B72" s="839" t="s">
        <v>5664</v>
      </c>
      <c r="C72" s="839"/>
      <c r="D72" s="839" t="s">
        <v>938</v>
      </c>
      <c r="E72" s="839" t="s">
        <v>5665</v>
      </c>
      <c r="F72" s="839" t="s">
        <v>5383</v>
      </c>
      <c r="G72" s="839" t="s">
        <v>5384</v>
      </c>
      <c r="H72" s="839" t="s">
        <v>5666</v>
      </c>
      <c r="I72" s="839"/>
    </row>
    <row r="73" spans="1:9">
      <c r="A73" s="839" t="s">
        <v>5667</v>
      </c>
      <c r="B73" s="839" t="s">
        <v>5668</v>
      </c>
      <c r="C73" s="839" t="s">
        <v>5669</v>
      </c>
      <c r="D73" s="839" t="s">
        <v>938</v>
      </c>
      <c r="E73" s="839" t="s">
        <v>5670</v>
      </c>
      <c r="F73" s="839" t="s">
        <v>5383</v>
      </c>
      <c r="G73" s="839" t="s">
        <v>5522</v>
      </c>
      <c r="H73" s="839" t="s">
        <v>5671</v>
      </c>
      <c r="I73" s="839"/>
    </row>
    <row r="74" spans="1:9">
      <c r="A74" s="839" t="s">
        <v>5672</v>
      </c>
      <c r="B74" s="839" t="s">
        <v>5673</v>
      </c>
      <c r="C74" s="839"/>
      <c r="D74" s="839" t="s">
        <v>938</v>
      </c>
      <c r="E74" s="839" t="s">
        <v>5674</v>
      </c>
      <c r="F74" s="839" t="s">
        <v>5383</v>
      </c>
      <c r="G74" s="839" t="s">
        <v>5675</v>
      </c>
      <c r="H74" s="839" t="s">
        <v>5676</v>
      </c>
      <c r="I74" s="839"/>
    </row>
    <row r="75" spans="1:9">
      <c r="A75" s="839" t="s">
        <v>5677</v>
      </c>
      <c r="B75" s="839" t="s">
        <v>5678</v>
      </c>
      <c r="C75" s="839" t="s">
        <v>5679</v>
      </c>
      <c r="D75" s="839" t="s">
        <v>3596</v>
      </c>
      <c r="E75" s="839" t="s">
        <v>5680</v>
      </c>
      <c r="F75" s="839" t="s">
        <v>5383</v>
      </c>
      <c r="G75" s="839" t="s">
        <v>5681</v>
      </c>
      <c r="H75" s="839" t="s">
        <v>5682</v>
      </c>
      <c r="I75" s="839"/>
    </row>
    <row r="76" spans="1:9">
      <c r="A76" s="839" t="s">
        <v>5683</v>
      </c>
      <c r="B76" s="839" t="s">
        <v>5684</v>
      </c>
      <c r="C76" s="839" t="s">
        <v>5685</v>
      </c>
      <c r="D76" s="839" t="s">
        <v>3596</v>
      </c>
      <c r="E76" s="839" t="s">
        <v>5686</v>
      </c>
      <c r="F76" s="839" t="s">
        <v>5383</v>
      </c>
      <c r="G76" s="839" t="s">
        <v>5687</v>
      </c>
      <c r="H76" s="839" t="s">
        <v>5688</v>
      </c>
      <c r="I76" s="839"/>
    </row>
    <row r="77" spans="1:9">
      <c r="A77" s="839" t="s">
        <v>5689</v>
      </c>
      <c r="B77" s="839" t="s">
        <v>5690</v>
      </c>
      <c r="C77" s="839"/>
      <c r="D77" s="839" t="s">
        <v>938</v>
      </c>
      <c r="E77" s="839" t="s">
        <v>5691</v>
      </c>
      <c r="F77" s="839" t="s">
        <v>5383</v>
      </c>
      <c r="G77" s="839" t="s">
        <v>5384</v>
      </c>
      <c r="H77" s="839" t="s">
        <v>5692</v>
      </c>
      <c r="I77" s="839"/>
    </row>
    <row r="78" spans="1:9">
      <c r="A78" s="839" t="s">
        <v>5693</v>
      </c>
      <c r="B78" s="839" t="s">
        <v>5694</v>
      </c>
      <c r="C78" s="839" t="s">
        <v>5425</v>
      </c>
      <c r="D78" s="839" t="s">
        <v>938</v>
      </c>
      <c r="E78" s="839" t="s">
        <v>5661</v>
      </c>
      <c r="F78" s="839" t="s">
        <v>5383</v>
      </c>
      <c r="G78" s="839" t="s">
        <v>5695</v>
      </c>
      <c r="H78" s="839" t="s">
        <v>5696</v>
      </c>
      <c r="I78" s="839"/>
    </row>
    <row r="79" spans="1:9">
      <c r="A79" s="839" t="s">
        <v>5697</v>
      </c>
      <c r="B79" s="839" t="s">
        <v>455</v>
      </c>
      <c r="C79" s="839"/>
      <c r="D79" s="839" t="s">
        <v>3572</v>
      </c>
      <c r="E79" s="839" t="s">
        <v>5698</v>
      </c>
      <c r="F79" s="839" t="s">
        <v>5388</v>
      </c>
      <c r="G79" s="839" t="s">
        <v>5396</v>
      </c>
      <c r="H79" s="839" t="s">
        <v>5699</v>
      </c>
      <c r="I79" s="839"/>
    </row>
    <row r="80" spans="1:9">
      <c r="A80" s="839" t="s">
        <v>5700</v>
      </c>
      <c r="B80" s="839" t="s">
        <v>5701</v>
      </c>
      <c r="C80" s="839"/>
      <c r="D80" s="839" t="s">
        <v>938</v>
      </c>
      <c r="E80" s="839" t="s">
        <v>5702</v>
      </c>
      <c r="F80" s="839" t="s">
        <v>5383</v>
      </c>
      <c r="G80" s="839" t="s">
        <v>5384</v>
      </c>
      <c r="H80" s="839" t="s">
        <v>5703</v>
      </c>
      <c r="I80" s="839"/>
    </row>
    <row r="81" spans="1:9">
      <c r="A81" s="586" t="s">
        <v>1488</v>
      </c>
      <c r="B81" s="586" t="s">
        <v>1488</v>
      </c>
      <c r="C81" s="586"/>
      <c r="D81" s="586" t="s">
        <v>3596</v>
      </c>
      <c r="E81" s="586" t="s">
        <v>5704</v>
      </c>
      <c r="F81" s="299" t="s">
        <v>5383</v>
      </c>
      <c r="G81" s="839" t="s">
        <v>5535</v>
      </c>
      <c r="H81" s="839" t="s">
        <v>5705</v>
      </c>
    </row>
    <row r="82" spans="1:9">
      <c r="A82" s="839" t="s">
        <v>5706</v>
      </c>
      <c r="B82" s="839" t="s">
        <v>5707</v>
      </c>
      <c r="C82" s="839" t="s">
        <v>5708</v>
      </c>
      <c r="D82" s="839" t="s">
        <v>3596</v>
      </c>
      <c r="E82" s="839" t="s">
        <v>5709</v>
      </c>
      <c r="F82" s="839" t="s">
        <v>5383</v>
      </c>
      <c r="G82" s="839" t="s">
        <v>5687</v>
      </c>
      <c r="H82" s="839" t="s">
        <v>5710</v>
      </c>
      <c r="I82" s="839"/>
    </row>
    <row r="83" spans="1:9">
      <c r="A83" s="839" t="s">
        <v>5711</v>
      </c>
      <c r="B83" s="839" t="s">
        <v>5712</v>
      </c>
      <c r="C83" s="839" t="s">
        <v>5713</v>
      </c>
      <c r="D83" s="839" t="s">
        <v>938</v>
      </c>
      <c r="E83" s="839" t="s">
        <v>5714</v>
      </c>
      <c r="F83" s="839" t="s">
        <v>5383</v>
      </c>
      <c r="G83" s="839" t="s">
        <v>5540</v>
      </c>
      <c r="H83" s="839" t="s">
        <v>5715</v>
      </c>
      <c r="I83" s="839"/>
    </row>
    <row r="84" spans="1:9">
      <c r="A84" s="839" t="s">
        <v>5716</v>
      </c>
      <c r="B84" s="839" t="s">
        <v>5717</v>
      </c>
      <c r="C84" s="839" t="s">
        <v>5718</v>
      </c>
      <c r="D84" s="839" t="s">
        <v>3596</v>
      </c>
      <c r="E84" s="839" t="s">
        <v>5719</v>
      </c>
      <c r="F84" s="839" t="s">
        <v>5383</v>
      </c>
      <c r="G84" s="839" t="s">
        <v>5384</v>
      </c>
      <c r="H84" s="839" t="s">
        <v>5720</v>
      </c>
      <c r="I84" s="839"/>
    </row>
    <row r="85" spans="1:9">
      <c r="A85" s="839" t="s">
        <v>5721</v>
      </c>
      <c r="B85" s="839" t="s">
        <v>5722</v>
      </c>
      <c r="C85" s="839"/>
      <c r="D85" s="839" t="s">
        <v>938</v>
      </c>
      <c r="E85" s="839" t="s">
        <v>5723</v>
      </c>
      <c r="F85" s="839" t="s">
        <v>5383</v>
      </c>
      <c r="G85" s="839" t="s">
        <v>5724</v>
      </c>
      <c r="H85" s="839" t="s">
        <v>5725</v>
      </c>
      <c r="I85" s="839"/>
    </row>
    <row r="86" spans="1:9">
      <c r="A86" s="839" t="s">
        <v>5726</v>
      </c>
      <c r="B86" s="839" t="s">
        <v>5727</v>
      </c>
      <c r="C86" s="839" t="s">
        <v>5728</v>
      </c>
      <c r="D86" s="839" t="s">
        <v>3596</v>
      </c>
      <c r="E86" s="839" t="s">
        <v>5729</v>
      </c>
      <c r="F86" s="839" t="s">
        <v>5383</v>
      </c>
      <c r="G86" s="839" t="s">
        <v>5687</v>
      </c>
      <c r="H86" s="839" t="s">
        <v>5730</v>
      </c>
      <c r="I86" s="839"/>
    </row>
    <row r="87" spans="1:9">
      <c r="A87" s="839" t="s">
        <v>5731</v>
      </c>
      <c r="B87" s="839" t="s">
        <v>5732</v>
      </c>
      <c r="C87" s="839" t="s">
        <v>5733</v>
      </c>
      <c r="D87" s="839" t="s">
        <v>3596</v>
      </c>
      <c r="E87" s="839"/>
      <c r="F87" s="839" t="s">
        <v>5383</v>
      </c>
      <c r="G87" s="839" t="s">
        <v>5544</v>
      </c>
      <c r="H87" s="839" t="s">
        <v>5734</v>
      </c>
      <c r="I87" s="839"/>
    </row>
    <row r="88" spans="1:9">
      <c r="A88" s="839" t="s">
        <v>5735</v>
      </c>
      <c r="B88" s="839" t="s">
        <v>5736</v>
      </c>
      <c r="C88" s="839"/>
      <c r="D88" s="839" t="s">
        <v>938</v>
      </c>
      <c r="E88" s="839" t="s">
        <v>5737</v>
      </c>
      <c r="F88" s="839" t="s">
        <v>5383</v>
      </c>
      <c r="G88" s="839" t="s">
        <v>5384</v>
      </c>
      <c r="H88" s="839" t="s">
        <v>5738</v>
      </c>
      <c r="I88" s="839"/>
    </row>
    <row r="89" spans="1:9">
      <c r="A89" s="839" t="s">
        <v>9524</v>
      </c>
      <c r="B89" s="839" t="s">
        <v>5739</v>
      </c>
      <c r="C89" s="839" t="s">
        <v>9525</v>
      </c>
      <c r="D89" s="839" t="s">
        <v>9526</v>
      </c>
      <c r="E89" s="839" t="s">
        <v>5740</v>
      </c>
      <c r="F89" s="839" t="s">
        <v>5383</v>
      </c>
      <c r="G89" s="839" t="s">
        <v>5384</v>
      </c>
      <c r="H89" s="839" t="s">
        <v>5741</v>
      </c>
      <c r="I89" s="839" t="s">
        <v>9527</v>
      </c>
    </row>
    <row r="90" spans="1:9">
      <c r="A90" s="299" t="s">
        <v>5742</v>
      </c>
      <c r="B90" s="299" t="s">
        <v>5743</v>
      </c>
      <c r="C90" s="839"/>
      <c r="D90" s="586" t="s">
        <v>3596</v>
      </c>
      <c r="E90" s="839" t="s">
        <v>5744</v>
      </c>
      <c r="F90" s="839" t="s">
        <v>5383</v>
      </c>
      <c r="G90" s="839" t="s">
        <v>5384</v>
      </c>
      <c r="H90" s="839" t="s">
        <v>5745</v>
      </c>
      <c r="I90" s="839"/>
    </row>
    <row r="91" spans="1:9">
      <c r="A91" s="839" t="s">
        <v>5746</v>
      </c>
      <c r="B91" s="839" t="s">
        <v>5747</v>
      </c>
      <c r="C91" s="839" t="s">
        <v>5381</v>
      </c>
      <c r="D91" s="839" t="s">
        <v>938</v>
      </c>
      <c r="E91" s="839" t="s">
        <v>5748</v>
      </c>
      <c r="F91" s="839" t="s">
        <v>5383</v>
      </c>
      <c r="G91" s="839" t="s">
        <v>5749</v>
      </c>
      <c r="H91" s="839" t="s">
        <v>5750</v>
      </c>
      <c r="I91" s="839"/>
    </row>
    <row r="92" spans="1:9">
      <c r="A92" s="839" t="s">
        <v>5751</v>
      </c>
      <c r="B92" s="839" t="s">
        <v>5752</v>
      </c>
      <c r="C92" s="839"/>
      <c r="D92" s="839" t="s">
        <v>938</v>
      </c>
      <c r="E92" s="839" t="s">
        <v>5753</v>
      </c>
      <c r="F92" s="839" t="s">
        <v>5383</v>
      </c>
      <c r="G92" s="839" t="s">
        <v>5384</v>
      </c>
      <c r="H92" s="839" t="s">
        <v>5754</v>
      </c>
      <c r="I92" s="839"/>
    </row>
    <row r="93" spans="1:9" s="839" customFormat="1">
      <c r="A93" s="839" t="s">
        <v>5755</v>
      </c>
      <c r="B93" s="839" t="s">
        <v>5756</v>
      </c>
      <c r="D93" s="839" t="s">
        <v>3596</v>
      </c>
      <c r="E93" s="839" t="s">
        <v>5757</v>
      </c>
      <c r="F93" s="839" t="s">
        <v>5758</v>
      </c>
      <c r="G93" s="839" t="s">
        <v>5759</v>
      </c>
      <c r="H93" s="839" t="s">
        <v>5760</v>
      </c>
    </row>
    <row r="94" spans="1:9">
      <c r="A94" s="839" t="s">
        <v>5761</v>
      </c>
      <c r="B94" s="839" t="s">
        <v>5762</v>
      </c>
      <c r="C94" s="839" t="s">
        <v>5763</v>
      </c>
      <c r="D94" s="839" t="s">
        <v>3596</v>
      </c>
      <c r="E94" s="839" t="s">
        <v>5764</v>
      </c>
      <c r="F94" s="839" t="s">
        <v>5383</v>
      </c>
      <c r="G94" s="839" t="s">
        <v>5765</v>
      </c>
      <c r="H94" s="839" t="s">
        <v>5766</v>
      </c>
      <c r="I94" s="839"/>
    </row>
    <row r="95" spans="1:9">
      <c r="A95" s="839" t="s">
        <v>5767</v>
      </c>
      <c r="B95" s="839" t="s">
        <v>5768</v>
      </c>
      <c r="C95" s="839" t="s">
        <v>5769</v>
      </c>
      <c r="D95" s="839" t="s">
        <v>3596</v>
      </c>
      <c r="E95" s="839" t="s">
        <v>414</v>
      </c>
      <c r="F95" s="839" t="s">
        <v>5383</v>
      </c>
      <c r="G95" s="839" t="s">
        <v>5568</v>
      </c>
      <c r="H95" s="839" t="s">
        <v>5770</v>
      </c>
      <c r="I95" s="839"/>
    </row>
    <row r="96" spans="1:9">
      <c r="A96" s="839" t="s">
        <v>5771</v>
      </c>
      <c r="B96" s="839" t="s">
        <v>5772</v>
      </c>
      <c r="C96" s="839"/>
      <c r="D96" s="839" t="s">
        <v>938</v>
      </c>
      <c r="E96" s="839" t="s">
        <v>5773</v>
      </c>
      <c r="F96" s="839" t="s">
        <v>5383</v>
      </c>
      <c r="G96" s="839" t="s">
        <v>5384</v>
      </c>
      <c r="H96" s="839" t="s">
        <v>5774</v>
      </c>
      <c r="I96" s="839"/>
    </row>
    <row r="97" spans="1:10">
      <c r="A97" s="839" t="s">
        <v>5775</v>
      </c>
      <c r="B97" s="839" t="s">
        <v>5776</v>
      </c>
      <c r="C97" s="839" t="s">
        <v>5777</v>
      </c>
      <c r="D97" s="839" t="s">
        <v>938</v>
      </c>
      <c r="E97" s="839" t="s">
        <v>5778</v>
      </c>
      <c r="F97" s="839" t="s">
        <v>5383</v>
      </c>
      <c r="G97" s="839" t="s">
        <v>5384</v>
      </c>
      <c r="H97" s="839" t="s">
        <v>5779</v>
      </c>
      <c r="I97" s="839"/>
    </row>
    <row r="98" spans="1:10">
      <c r="A98" s="839" t="s">
        <v>5780</v>
      </c>
      <c r="B98" s="839" t="s">
        <v>5781</v>
      </c>
      <c r="C98" s="839" t="s">
        <v>5782</v>
      </c>
      <c r="D98" s="839" t="s">
        <v>938</v>
      </c>
      <c r="E98" s="839" t="s">
        <v>398</v>
      </c>
      <c r="F98" s="839" t="s">
        <v>5383</v>
      </c>
      <c r="G98" s="839" t="s">
        <v>5783</v>
      </c>
      <c r="H98" s="839" t="s">
        <v>5784</v>
      </c>
      <c r="I98" s="839"/>
    </row>
    <row r="99" spans="1:10">
      <c r="A99" s="839" t="s">
        <v>5785</v>
      </c>
      <c r="B99" s="839" t="s">
        <v>5786</v>
      </c>
      <c r="C99" s="839" t="s">
        <v>5787</v>
      </c>
      <c r="D99" s="839" t="s">
        <v>3596</v>
      </c>
      <c r="E99" s="839" t="s">
        <v>5788</v>
      </c>
      <c r="F99" s="839" t="s">
        <v>5789</v>
      </c>
      <c r="G99" s="839" t="s">
        <v>5535</v>
      </c>
      <c r="H99" s="807" t="s">
        <v>5790</v>
      </c>
      <c r="I99" s="839"/>
    </row>
    <row r="100" spans="1:10">
      <c r="A100" s="839" t="s">
        <v>5791</v>
      </c>
      <c r="B100" s="839" t="s">
        <v>5792</v>
      </c>
      <c r="C100" s="839" t="s">
        <v>5793</v>
      </c>
      <c r="D100" s="839" t="s">
        <v>3596</v>
      </c>
      <c r="E100" s="839" t="s">
        <v>5794</v>
      </c>
      <c r="F100" s="839" t="s">
        <v>5383</v>
      </c>
      <c r="G100" s="839" t="s">
        <v>5795</v>
      </c>
      <c r="H100" s="839" t="s">
        <v>5796</v>
      </c>
      <c r="I100" s="839"/>
    </row>
    <row r="101" spans="1:10">
      <c r="A101" s="839" t="s">
        <v>5797</v>
      </c>
      <c r="B101" s="839" t="s">
        <v>5798</v>
      </c>
      <c r="C101" s="839" t="s">
        <v>5381</v>
      </c>
      <c r="D101" s="839" t="s">
        <v>938</v>
      </c>
      <c r="E101" s="839" t="s">
        <v>5799</v>
      </c>
      <c r="F101" s="839" t="s">
        <v>5383</v>
      </c>
      <c r="G101" s="839" t="s">
        <v>5384</v>
      </c>
      <c r="H101" s="839" t="s">
        <v>5800</v>
      </c>
      <c r="I101" s="839"/>
    </row>
    <row r="102" spans="1:10">
      <c r="A102" s="839" t="s">
        <v>5801</v>
      </c>
      <c r="B102" s="839" t="s">
        <v>5801</v>
      </c>
      <c r="C102" s="839"/>
      <c r="D102" s="839" t="s">
        <v>938</v>
      </c>
      <c r="E102" s="839" t="s">
        <v>5802</v>
      </c>
      <c r="F102" s="839" t="s">
        <v>5383</v>
      </c>
      <c r="G102" s="839" t="s">
        <v>5384</v>
      </c>
      <c r="H102" s="839" t="s">
        <v>5803</v>
      </c>
      <c r="I102" s="839"/>
      <c r="J102" s="517"/>
    </row>
    <row r="103" spans="1:10">
      <c r="A103" s="839" t="s">
        <v>5804</v>
      </c>
      <c r="B103" s="839" t="s">
        <v>5805</v>
      </c>
      <c r="C103" s="839"/>
      <c r="D103" s="586" t="s">
        <v>3596</v>
      </c>
      <c r="E103" s="839" t="s">
        <v>5806</v>
      </c>
      <c r="F103" s="839" t="s">
        <v>5383</v>
      </c>
      <c r="G103" s="839" t="s">
        <v>5384</v>
      </c>
      <c r="H103" s="839" t="s">
        <v>5807</v>
      </c>
      <c r="I103" s="839"/>
    </row>
    <row r="104" spans="1:10">
      <c r="A104" s="839" t="s">
        <v>5804</v>
      </c>
      <c r="B104" s="839" t="s">
        <v>5804</v>
      </c>
      <c r="C104" s="839"/>
      <c r="D104" s="839" t="s">
        <v>938</v>
      </c>
      <c r="E104" s="839" t="s">
        <v>5802</v>
      </c>
      <c r="F104" s="839" t="s">
        <v>5383</v>
      </c>
      <c r="G104" s="839" t="s">
        <v>5384</v>
      </c>
      <c r="H104" s="839" t="s">
        <v>5808</v>
      </c>
      <c r="I104" s="839"/>
    </row>
    <row r="105" spans="1:10">
      <c r="A105" s="839" t="s">
        <v>5809</v>
      </c>
      <c r="B105" s="839" t="s">
        <v>5810</v>
      </c>
      <c r="C105" s="839" t="s">
        <v>5811</v>
      </c>
      <c r="D105" s="839" t="s">
        <v>938</v>
      </c>
      <c r="E105" s="839" t="s">
        <v>5643</v>
      </c>
      <c r="F105" s="839" t="s">
        <v>5383</v>
      </c>
      <c r="G105" s="839" t="s">
        <v>5384</v>
      </c>
      <c r="H105" s="839" t="s">
        <v>5812</v>
      </c>
      <c r="I105" s="839"/>
    </row>
    <row r="106" spans="1:10">
      <c r="A106" s="839" t="s">
        <v>5813</v>
      </c>
      <c r="B106" s="839" t="s">
        <v>5814</v>
      </c>
      <c r="C106" s="839"/>
      <c r="D106" s="839" t="s">
        <v>938</v>
      </c>
      <c r="E106" s="839" t="s">
        <v>5815</v>
      </c>
      <c r="F106" s="839" t="s">
        <v>5383</v>
      </c>
      <c r="G106" s="839" t="s">
        <v>5384</v>
      </c>
      <c r="H106" s="839" t="s">
        <v>5816</v>
      </c>
      <c r="I106" s="839"/>
      <c r="J106" s="841"/>
    </row>
    <row r="107" spans="1:10">
      <c r="A107" s="839" t="s">
        <v>5817</v>
      </c>
      <c r="B107" s="839" t="s">
        <v>5818</v>
      </c>
      <c r="C107" s="839" t="s">
        <v>5425</v>
      </c>
      <c r="D107" s="839" t="s">
        <v>938</v>
      </c>
      <c r="E107" s="839" t="s">
        <v>5819</v>
      </c>
      <c r="F107" s="839" t="s">
        <v>5383</v>
      </c>
      <c r="G107" s="839" t="s">
        <v>5396</v>
      </c>
      <c r="H107" s="839" t="s">
        <v>5820</v>
      </c>
      <c r="I107" s="839"/>
    </row>
    <row r="108" spans="1:10">
      <c r="A108" s="839" t="s">
        <v>5821</v>
      </c>
      <c r="B108" s="839" t="s">
        <v>5821</v>
      </c>
      <c r="C108" s="839"/>
      <c r="D108" s="839" t="s">
        <v>5394</v>
      </c>
      <c r="E108" s="839" t="s">
        <v>5822</v>
      </c>
      <c r="F108" s="839" t="s">
        <v>5383</v>
      </c>
      <c r="G108" s="839" t="s">
        <v>5389</v>
      </c>
      <c r="H108" s="839" t="s">
        <v>5823</v>
      </c>
      <c r="I108" s="839"/>
    </row>
    <row r="109" spans="1:10">
      <c r="A109" s="839" t="s">
        <v>5824</v>
      </c>
      <c r="B109" s="839" t="s">
        <v>5825</v>
      </c>
      <c r="C109" s="839" t="s">
        <v>5826</v>
      </c>
      <c r="D109" s="839" t="s">
        <v>938</v>
      </c>
      <c r="E109" s="839" t="s">
        <v>5827</v>
      </c>
      <c r="F109" s="839" t="s">
        <v>5383</v>
      </c>
      <c r="G109" s="839" t="s">
        <v>5568</v>
      </c>
      <c r="H109" s="839" t="s">
        <v>5828</v>
      </c>
      <c r="I109" s="839"/>
      <c r="J109" s="841"/>
    </row>
    <row r="110" spans="1:10">
      <c r="A110" s="839" t="s">
        <v>5829</v>
      </c>
      <c r="B110" s="839" t="s">
        <v>5830</v>
      </c>
      <c r="C110" s="839" t="s">
        <v>5826</v>
      </c>
      <c r="D110" s="839" t="s">
        <v>938</v>
      </c>
      <c r="E110" s="839" t="s">
        <v>5827</v>
      </c>
      <c r="F110" s="839" t="s">
        <v>5383</v>
      </c>
      <c r="G110" s="839" t="s">
        <v>5568</v>
      </c>
      <c r="H110" s="839" t="s">
        <v>5831</v>
      </c>
      <c r="I110" s="839"/>
    </row>
    <row r="111" spans="1:10">
      <c r="A111" s="839" t="s">
        <v>5832</v>
      </c>
      <c r="B111" s="839" t="s">
        <v>5833</v>
      </c>
      <c r="C111" s="839" t="s">
        <v>5708</v>
      </c>
      <c r="D111" s="839" t="s">
        <v>3596</v>
      </c>
      <c r="E111" s="839" t="s">
        <v>5834</v>
      </c>
      <c r="F111" s="839" t="s">
        <v>5383</v>
      </c>
      <c r="G111" s="839" t="s">
        <v>5835</v>
      </c>
      <c r="H111" s="839" t="s">
        <v>5836</v>
      </c>
      <c r="I111" s="839"/>
    </row>
    <row r="112" spans="1:10">
      <c r="A112" s="839" t="s">
        <v>5837</v>
      </c>
      <c r="B112" s="839" t="s">
        <v>455</v>
      </c>
      <c r="C112" s="839"/>
      <c r="D112" s="839" t="s">
        <v>1629</v>
      </c>
      <c r="E112" s="839" t="s">
        <v>5740</v>
      </c>
      <c r="F112" s="839" t="s">
        <v>5383</v>
      </c>
      <c r="G112" s="839" t="s">
        <v>5384</v>
      </c>
      <c r="H112" s="839" t="s">
        <v>5838</v>
      </c>
      <c r="I112" s="839"/>
    </row>
    <row r="113" spans="1:14">
      <c r="A113" s="839" t="s">
        <v>5839</v>
      </c>
      <c r="B113" s="839" t="s">
        <v>455</v>
      </c>
      <c r="C113" s="839"/>
      <c r="D113" s="839" t="s">
        <v>1629</v>
      </c>
      <c r="E113" s="839" t="s">
        <v>5840</v>
      </c>
      <c r="F113" s="839" t="s">
        <v>5383</v>
      </c>
      <c r="G113" s="839" t="s">
        <v>5384</v>
      </c>
      <c r="H113" s="839" t="s">
        <v>5841</v>
      </c>
      <c r="I113" s="839"/>
    </row>
    <row r="114" spans="1:14">
      <c r="A114" s="807" t="s">
        <v>5842</v>
      </c>
      <c r="B114" s="839" t="s">
        <v>455</v>
      </c>
      <c r="C114" s="807"/>
      <c r="D114" s="807" t="s">
        <v>4930</v>
      </c>
      <c r="E114" s="771" t="s">
        <v>5843</v>
      </c>
      <c r="F114" s="807" t="s">
        <v>5844</v>
      </c>
      <c r="G114" s="807" t="s">
        <v>5687</v>
      </c>
      <c r="H114" s="807" t="s">
        <v>5845</v>
      </c>
      <c r="I114" s="807"/>
      <c r="J114" s="800"/>
      <c r="K114" s="800"/>
      <c r="L114" s="800"/>
      <c r="M114" s="800"/>
      <c r="N114" s="800"/>
    </row>
    <row r="115" spans="1:14">
      <c r="A115" s="839" t="s">
        <v>5846</v>
      </c>
      <c r="B115" s="839" t="s">
        <v>5847</v>
      </c>
      <c r="C115" s="839" t="s">
        <v>5848</v>
      </c>
      <c r="D115" s="839" t="s">
        <v>938</v>
      </c>
      <c r="E115" s="839" t="s">
        <v>5637</v>
      </c>
      <c r="F115" s="839" t="s">
        <v>5383</v>
      </c>
      <c r="G115" s="839" t="s">
        <v>5638</v>
      </c>
      <c r="H115" s="839" t="s">
        <v>5849</v>
      </c>
      <c r="I115" s="839"/>
    </row>
    <row r="116" spans="1:14">
      <c r="A116" s="839" t="s">
        <v>5850</v>
      </c>
      <c r="B116" s="839" t="s">
        <v>5851</v>
      </c>
      <c r="C116" s="839" t="s">
        <v>5793</v>
      </c>
      <c r="D116" s="839" t="s">
        <v>3596</v>
      </c>
      <c r="E116" s="839" t="s">
        <v>406</v>
      </c>
      <c r="F116" s="839" t="s">
        <v>5383</v>
      </c>
      <c r="G116" s="839" t="s">
        <v>5687</v>
      </c>
      <c r="H116" s="839" t="s">
        <v>5852</v>
      </c>
      <c r="I116" s="839"/>
    </row>
    <row r="117" spans="1:14">
      <c r="A117" s="839" t="s">
        <v>9792</v>
      </c>
      <c r="B117" s="839" t="s">
        <v>455</v>
      </c>
      <c r="C117" s="839" t="s">
        <v>9817</v>
      </c>
      <c r="D117" s="839" t="s">
        <v>9783</v>
      </c>
      <c r="E117" s="839" t="s">
        <v>10778</v>
      </c>
      <c r="F117" s="839" t="s">
        <v>5388</v>
      </c>
      <c r="G117" s="839" t="s">
        <v>5450</v>
      </c>
      <c r="H117" s="839" t="s">
        <v>9794</v>
      </c>
      <c r="I117" s="839"/>
    </row>
    <row r="118" spans="1:14">
      <c r="A118" s="839" t="s">
        <v>5853</v>
      </c>
      <c r="B118" s="839" t="s">
        <v>455</v>
      </c>
      <c r="C118" s="839"/>
      <c r="D118" s="807" t="s">
        <v>4930</v>
      </c>
      <c r="E118" s="839" t="s">
        <v>5854</v>
      </c>
      <c r="F118" s="839" t="s">
        <v>5758</v>
      </c>
      <c r="G118" s="839" t="s">
        <v>5855</v>
      </c>
      <c r="H118" s="839" t="s">
        <v>5856</v>
      </c>
      <c r="I118" s="839"/>
    </row>
    <row r="119" spans="1:14">
      <c r="A119" s="839" t="s">
        <v>5857</v>
      </c>
      <c r="B119" s="839" t="s">
        <v>5858</v>
      </c>
      <c r="C119" s="839"/>
      <c r="D119" s="839" t="s">
        <v>938</v>
      </c>
      <c r="E119" s="839" t="s">
        <v>5859</v>
      </c>
      <c r="F119" s="839" t="s">
        <v>5383</v>
      </c>
      <c r="G119" s="839" t="s">
        <v>5860</v>
      </c>
      <c r="H119" s="839" t="s">
        <v>5861</v>
      </c>
      <c r="I119" s="839"/>
    </row>
    <row r="120" spans="1:14">
      <c r="A120" s="765" t="s">
        <v>5862</v>
      </c>
      <c r="B120" s="765" t="s">
        <v>5862</v>
      </c>
      <c r="C120" s="765"/>
      <c r="D120" s="839" t="s">
        <v>938</v>
      </c>
      <c r="E120" s="839" t="s">
        <v>722</v>
      </c>
      <c r="F120" s="839" t="s">
        <v>5863</v>
      </c>
      <c r="G120" s="839" t="s">
        <v>5621</v>
      </c>
      <c r="H120" s="839" t="s">
        <v>5864</v>
      </c>
      <c r="I120" s="839"/>
      <c r="J120" s="452"/>
    </row>
    <row r="121" spans="1:14">
      <c r="A121" s="839" t="s">
        <v>5862</v>
      </c>
      <c r="B121" s="839"/>
      <c r="C121" s="839"/>
      <c r="D121" s="839" t="s">
        <v>938</v>
      </c>
      <c r="E121" s="839" t="s">
        <v>722</v>
      </c>
      <c r="F121" s="839" t="s">
        <v>5863</v>
      </c>
      <c r="G121" s="839" t="s">
        <v>5621</v>
      </c>
      <c r="H121" s="807" t="s">
        <v>5864</v>
      </c>
      <c r="I121" s="839"/>
    </row>
    <row r="122" spans="1:14">
      <c r="A122" s="839" t="s">
        <v>5865</v>
      </c>
      <c r="B122" s="839" t="s">
        <v>5866</v>
      </c>
      <c r="C122" s="839" t="s">
        <v>5867</v>
      </c>
      <c r="D122" s="839" t="s">
        <v>938</v>
      </c>
      <c r="E122" s="839" t="s">
        <v>5868</v>
      </c>
      <c r="F122" s="839" t="s">
        <v>5383</v>
      </c>
      <c r="G122" s="839" t="s">
        <v>5384</v>
      </c>
      <c r="H122" s="839" t="s">
        <v>5869</v>
      </c>
      <c r="I122" s="839"/>
    </row>
    <row r="123" spans="1:14">
      <c r="A123" s="839" t="s">
        <v>5870</v>
      </c>
      <c r="B123" s="839" t="s">
        <v>5871</v>
      </c>
      <c r="C123" s="839" t="s">
        <v>5872</v>
      </c>
      <c r="D123" s="839" t="s">
        <v>938</v>
      </c>
      <c r="E123" s="839" t="s">
        <v>5873</v>
      </c>
      <c r="F123" s="839" t="s">
        <v>5383</v>
      </c>
      <c r="G123" s="839" t="s">
        <v>5874</v>
      </c>
      <c r="H123" s="839" t="s">
        <v>5875</v>
      </c>
      <c r="I123" s="839"/>
    </row>
    <row r="124" spans="1:14">
      <c r="A124" s="839" t="s">
        <v>5876</v>
      </c>
      <c r="B124" s="839" t="s">
        <v>5877</v>
      </c>
      <c r="C124" s="839" t="s">
        <v>5878</v>
      </c>
      <c r="D124" s="839" t="s">
        <v>938</v>
      </c>
      <c r="E124" s="839" t="s">
        <v>5879</v>
      </c>
      <c r="F124" s="839" t="s">
        <v>5383</v>
      </c>
      <c r="G124" s="839" t="s">
        <v>5384</v>
      </c>
      <c r="H124" s="839" t="s">
        <v>5880</v>
      </c>
      <c r="I124" s="839"/>
    </row>
    <row r="125" spans="1:14">
      <c r="A125" s="839" t="s">
        <v>5881</v>
      </c>
      <c r="B125" s="839" t="s">
        <v>5882</v>
      </c>
      <c r="C125" s="839"/>
      <c r="D125" s="839" t="s">
        <v>938</v>
      </c>
      <c r="E125" s="839" t="s">
        <v>5637</v>
      </c>
      <c r="F125" s="839" t="s">
        <v>5383</v>
      </c>
      <c r="G125" s="839" t="s">
        <v>5638</v>
      </c>
      <c r="H125" s="839" t="s">
        <v>5883</v>
      </c>
      <c r="I125" s="839"/>
    </row>
    <row r="126" spans="1:14">
      <c r="A126" s="839" t="s">
        <v>5881</v>
      </c>
      <c r="B126" s="839" t="s">
        <v>5882</v>
      </c>
      <c r="C126" s="841"/>
      <c r="D126" s="839" t="s">
        <v>938</v>
      </c>
      <c r="E126" s="839" t="s">
        <v>5637</v>
      </c>
      <c r="F126" s="839" t="s">
        <v>5383</v>
      </c>
      <c r="G126" s="839" t="s">
        <v>5638</v>
      </c>
      <c r="H126" s="839" t="s">
        <v>5883</v>
      </c>
      <c r="I126" s="839"/>
    </row>
    <row r="127" spans="1:14">
      <c r="A127" s="839" t="s">
        <v>5884</v>
      </c>
      <c r="B127" s="839" t="s">
        <v>5885</v>
      </c>
      <c r="C127" s="839"/>
      <c r="D127" s="586" t="s">
        <v>3596</v>
      </c>
      <c r="E127" s="839" t="s">
        <v>5886</v>
      </c>
      <c r="F127" s="839" t="s">
        <v>5383</v>
      </c>
      <c r="G127" s="839" t="s">
        <v>5384</v>
      </c>
      <c r="H127" s="839" t="s">
        <v>5887</v>
      </c>
      <c r="I127" s="839"/>
    </row>
    <row r="128" spans="1:14">
      <c r="A128" s="839" t="s">
        <v>5888</v>
      </c>
      <c r="B128" s="839" t="s">
        <v>5889</v>
      </c>
      <c r="C128" s="839" t="s">
        <v>5890</v>
      </c>
      <c r="D128" s="839" t="s">
        <v>3596</v>
      </c>
      <c r="E128" s="839" t="s">
        <v>9716</v>
      </c>
      <c r="F128" s="839" t="s">
        <v>5844</v>
      </c>
      <c r="G128" s="839" t="s">
        <v>5891</v>
      </c>
      <c r="H128" s="839" t="s">
        <v>5892</v>
      </c>
      <c r="I128" s="839"/>
    </row>
    <row r="129" spans="1:18">
      <c r="A129" s="841" t="s">
        <v>5893</v>
      </c>
      <c r="B129" s="839" t="s">
        <v>5894</v>
      </c>
      <c r="C129" s="839"/>
      <c r="D129" s="839" t="s">
        <v>938</v>
      </c>
      <c r="E129" s="844" t="s">
        <v>5895</v>
      </c>
      <c r="F129" s="839" t="s">
        <v>5383</v>
      </c>
      <c r="G129" s="839" t="s">
        <v>5384</v>
      </c>
      <c r="H129" s="839" t="s">
        <v>5896</v>
      </c>
      <c r="I129" s="839"/>
      <c r="J129" s="839"/>
      <c r="K129" s="839"/>
      <c r="L129" s="839"/>
      <c r="M129" s="839"/>
      <c r="N129" s="839"/>
      <c r="O129" s="839"/>
      <c r="P129" s="839"/>
      <c r="Q129" s="839"/>
      <c r="R129" s="839"/>
    </row>
    <row r="130" spans="1:18">
      <c r="A130" s="839" t="s">
        <v>5893</v>
      </c>
      <c r="B130" s="839" t="s">
        <v>5894</v>
      </c>
      <c r="C130" s="839"/>
      <c r="D130" s="839" t="s">
        <v>938</v>
      </c>
      <c r="E130" s="839" t="s">
        <v>5897</v>
      </c>
      <c r="F130" s="839" t="s">
        <v>5383</v>
      </c>
      <c r="G130" s="839" t="s">
        <v>5384</v>
      </c>
      <c r="H130" s="839" t="s">
        <v>5896</v>
      </c>
      <c r="I130" s="839"/>
    </row>
    <row r="131" spans="1:18">
      <c r="A131" s="839" t="s">
        <v>999</v>
      </c>
      <c r="B131" s="839" t="s">
        <v>455</v>
      </c>
      <c r="C131" s="839" t="s">
        <v>9753</v>
      </c>
      <c r="D131" s="839" t="s">
        <v>938</v>
      </c>
      <c r="E131" s="839" t="s">
        <v>9754</v>
      </c>
      <c r="F131" s="839" t="s">
        <v>5388</v>
      </c>
      <c r="G131" s="839" t="s">
        <v>5396</v>
      </c>
      <c r="H131" s="839" t="s">
        <v>4937</v>
      </c>
      <c r="I131" s="839"/>
    </row>
    <row r="132" spans="1:18">
      <c r="A132" s="839" t="s">
        <v>5898</v>
      </c>
      <c r="B132" s="839" t="s">
        <v>455</v>
      </c>
      <c r="C132" s="839"/>
      <c r="D132" s="839" t="s">
        <v>2536</v>
      </c>
      <c r="E132" s="839" t="s">
        <v>5899</v>
      </c>
      <c r="F132" s="839" t="s">
        <v>5388</v>
      </c>
      <c r="G132" s="839" t="s">
        <v>5855</v>
      </c>
      <c r="H132" s="839" t="s">
        <v>5900</v>
      </c>
      <c r="I132" s="839"/>
    </row>
    <row r="133" spans="1:18">
      <c r="A133" s="839" t="s">
        <v>3022</v>
      </c>
      <c r="B133" s="839" t="s">
        <v>455</v>
      </c>
      <c r="C133" s="839"/>
      <c r="D133" s="839" t="s">
        <v>4941</v>
      </c>
      <c r="E133" s="841" t="s">
        <v>9772</v>
      </c>
      <c r="F133" s="839" t="s">
        <v>5388</v>
      </c>
      <c r="G133" s="839" t="s">
        <v>9770</v>
      </c>
      <c r="H133" s="839" t="s">
        <v>4942</v>
      </c>
      <c r="I133" s="839"/>
    </row>
    <row r="134" spans="1:18">
      <c r="A134" s="839" t="s">
        <v>5901</v>
      </c>
      <c r="B134" s="839" t="s">
        <v>5902</v>
      </c>
      <c r="C134" s="839" t="s">
        <v>5903</v>
      </c>
      <c r="D134" s="839" t="s">
        <v>3596</v>
      </c>
      <c r="E134" s="841" t="s">
        <v>5490</v>
      </c>
      <c r="F134" s="839" t="s">
        <v>5383</v>
      </c>
      <c r="G134" s="839" t="s">
        <v>5904</v>
      </c>
      <c r="H134" s="839" t="s">
        <v>5905</v>
      </c>
      <c r="I134" s="839"/>
    </row>
    <row r="135" spans="1:18">
      <c r="A135" s="839" t="s">
        <v>5906</v>
      </c>
      <c r="B135" s="839" t="s">
        <v>5907</v>
      </c>
      <c r="C135" s="839"/>
      <c r="D135" s="839" t="s">
        <v>938</v>
      </c>
      <c r="E135" s="839" t="s">
        <v>5495</v>
      </c>
      <c r="F135" s="839" t="s">
        <v>5383</v>
      </c>
      <c r="G135" s="839" t="s">
        <v>5384</v>
      </c>
      <c r="H135" s="839" t="s">
        <v>5908</v>
      </c>
      <c r="I135" s="839"/>
    </row>
    <row r="136" spans="1:18">
      <c r="A136" s="839" t="s">
        <v>5906</v>
      </c>
      <c r="B136" s="839" t="s">
        <v>5907</v>
      </c>
      <c r="C136" s="839"/>
      <c r="D136" s="839" t="s">
        <v>938</v>
      </c>
      <c r="E136" s="839" t="s">
        <v>5495</v>
      </c>
      <c r="F136" s="839" t="s">
        <v>5383</v>
      </c>
      <c r="G136" s="839" t="s">
        <v>5384</v>
      </c>
      <c r="H136" s="839" t="s">
        <v>5908</v>
      </c>
      <c r="I136" s="839"/>
    </row>
    <row r="137" spans="1:18">
      <c r="A137" s="839" t="s">
        <v>5909</v>
      </c>
      <c r="B137" s="839" t="s">
        <v>5910</v>
      </c>
      <c r="C137" s="839" t="s">
        <v>5911</v>
      </c>
      <c r="D137" s="839" t="s">
        <v>3596</v>
      </c>
      <c r="E137" s="839" t="s">
        <v>2690</v>
      </c>
      <c r="F137" s="839" t="s">
        <v>5383</v>
      </c>
      <c r="G137" s="839" t="s">
        <v>5912</v>
      </c>
      <c r="H137" s="839" t="s">
        <v>5913</v>
      </c>
      <c r="I137" s="839"/>
    </row>
    <row r="138" spans="1:18">
      <c r="A138" s="839" t="s">
        <v>5914</v>
      </c>
      <c r="B138" s="839" t="s">
        <v>5915</v>
      </c>
      <c r="C138" s="839" t="s">
        <v>5916</v>
      </c>
      <c r="D138" s="839" t="s">
        <v>3596</v>
      </c>
      <c r="E138" s="839" t="s">
        <v>5917</v>
      </c>
      <c r="F138" s="839" t="s">
        <v>5383</v>
      </c>
      <c r="G138" s="839" t="s">
        <v>5621</v>
      </c>
      <c r="H138" s="839" t="s">
        <v>5918</v>
      </c>
      <c r="I138" s="839"/>
    </row>
    <row r="139" spans="1:18">
      <c r="A139" s="839" t="s">
        <v>5919</v>
      </c>
      <c r="B139" s="839" t="s">
        <v>5920</v>
      </c>
      <c r="C139" s="839"/>
      <c r="D139" s="839" t="s">
        <v>3596</v>
      </c>
      <c r="E139" s="839" t="s">
        <v>5602</v>
      </c>
      <c r="F139" s="839" t="s">
        <v>5383</v>
      </c>
      <c r="G139" s="839" t="s">
        <v>5603</v>
      </c>
      <c r="H139" s="839" t="s">
        <v>5921</v>
      </c>
      <c r="I139" s="839"/>
    </row>
    <row r="140" spans="1:18">
      <c r="A140" s="839" t="s">
        <v>5922</v>
      </c>
      <c r="B140" s="839" t="s">
        <v>5923</v>
      </c>
      <c r="C140" s="839" t="s">
        <v>5425</v>
      </c>
      <c r="D140" s="839" t="s">
        <v>938</v>
      </c>
      <c r="E140" s="839" t="s">
        <v>5924</v>
      </c>
      <c r="F140" s="839" t="s">
        <v>5383</v>
      </c>
      <c r="G140" s="839" t="s">
        <v>5925</v>
      </c>
      <c r="H140" s="839" t="s">
        <v>5926</v>
      </c>
      <c r="I140" s="839"/>
    </row>
    <row r="141" spans="1:18">
      <c r="A141" s="839" t="s">
        <v>5927</v>
      </c>
      <c r="B141" s="839" t="s">
        <v>5927</v>
      </c>
      <c r="C141" s="839"/>
      <c r="D141" s="839" t="s">
        <v>3596</v>
      </c>
      <c r="E141" s="839" t="s">
        <v>416</v>
      </c>
      <c r="F141" s="839" t="s">
        <v>5383</v>
      </c>
      <c r="G141" s="839" t="s">
        <v>5687</v>
      </c>
      <c r="H141" s="839" t="s">
        <v>5928</v>
      </c>
      <c r="I141" s="839"/>
    </row>
    <row r="142" spans="1:18">
      <c r="A142" s="839" t="s">
        <v>5929</v>
      </c>
      <c r="B142" s="839" t="s">
        <v>5929</v>
      </c>
      <c r="C142" s="839"/>
      <c r="D142" s="839" t="s">
        <v>938</v>
      </c>
      <c r="E142" s="839" t="s">
        <v>416</v>
      </c>
      <c r="F142" s="839" t="s">
        <v>5383</v>
      </c>
      <c r="G142" s="807" t="s">
        <v>5687</v>
      </c>
      <c r="H142" s="839" t="s">
        <v>5930</v>
      </c>
      <c r="I142" s="839"/>
    </row>
    <row r="143" spans="1:18" s="839" customFormat="1">
      <c r="A143" s="839" t="s">
        <v>5931</v>
      </c>
      <c r="E143" s="839" t="s">
        <v>5932</v>
      </c>
      <c r="F143" s="839" t="s">
        <v>5383</v>
      </c>
      <c r="G143" s="807" t="s">
        <v>5603</v>
      </c>
      <c r="H143" s="839" t="s">
        <v>5605</v>
      </c>
      <c r="P143" s="839" t="s">
        <v>5933</v>
      </c>
    </row>
    <row r="144" spans="1:18">
      <c r="A144" s="807" t="s">
        <v>2684</v>
      </c>
      <c r="B144" s="807" t="s">
        <v>5934</v>
      </c>
      <c r="C144" s="769"/>
      <c r="D144" s="839" t="s">
        <v>938</v>
      </c>
      <c r="E144" s="769" t="s">
        <v>5670</v>
      </c>
      <c r="F144" s="769" t="s">
        <v>5383</v>
      </c>
      <c r="G144" s="769" t="s">
        <v>5450</v>
      </c>
      <c r="H144" s="839" t="s">
        <v>5935</v>
      </c>
      <c r="J144" s="800"/>
      <c r="K144" s="800"/>
    </row>
    <row r="145" spans="1:18" s="839" customFormat="1">
      <c r="A145" s="839" t="s">
        <v>5936</v>
      </c>
      <c r="B145" s="839" t="s">
        <v>5936</v>
      </c>
      <c r="D145" s="839" t="s">
        <v>938</v>
      </c>
      <c r="E145" s="839" t="s">
        <v>5937</v>
      </c>
      <c r="F145" s="839" t="s">
        <v>5383</v>
      </c>
      <c r="G145" s="839" t="s">
        <v>5938</v>
      </c>
      <c r="H145" s="839" t="s">
        <v>5939</v>
      </c>
    </row>
    <row r="146" spans="1:18" s="839" customFormat="1">
      <c r="A146" s="839" t="s">
        <v>5940</v>
      </c>
      <c r="B146" s="839" t="s">
        <v>5941</v>
      </c>
      <c r="D146" s="839" t="s">
        <v>938</v>
      </c>
      <c r="E146" s="839" t="s">
        <v>5942</v>
      </c>
      <c r="F146" s="839" t="s">
        <v>5383</v>
      </c>
      <c r="G146" s="839" t="s">
        <v>5384</v>
      </c>
      <c r="H146" s="839" t="s">
        <v>5943</v>
      </c>
    </row>
    <row r="147" spans="1:18" s="839" customFormat="1">
      <c r="A147" s="839" t="s">
        <v>5944</v>
      </c>
      <c r="B147" s="839" t="s">
        <v>5945</v>
      </c>
      <c r="C147" s="839" t="s">
        <v>5425</v>
      </c>
      <c r="D147" s="839" t="s">
        <v>938</v>
      </c>
      <c r="E147" s="839" t="s">
        <v>5670</v>
      </c>
      <c r="F147" s="839" t="s">
        <v>5383</v>
      </c>
      <c r="G147" s="839" t="s">
        <v>5396</v>
      </c>
      <c r="H147" s="839" t="s">
        <v>5946</v>
      </c>
    </row>
    <row r="148" spans="1:18" s="839" customFormat="1">
      <c r="A148" s="839" t="s">
        <v>5947</v>
      </c>
      <c r="B148" s="839" t="s">
        <v>455</v>
      </c>
      <c r="D148" s="839" t="s">
        <v>4882</v>
      </c>
      <c r="E148" s="839" t="s">
        <v>5948</v>
      </c>
      <c r="F148" s="839" t="s">
        <v>5388</v>
      </c>
      <c r="G148" s="839" t="s">
        <v>5949</v>
      </c>
      <c r="H148" s="839" t="s">
        <v>5950</v>
      </c>
    </row>
    <row r="149" spans="1:18" s="839" customFormat="1">
      <c r="A149" s="839" t="s">
        <v>5951</v>
      </c>
      <c r="D149" s="839" t="s">
        <v>3572</v>
      </c>
      <c r="E149" s="839" t="s">
        <v>5952</v>
      </c>
      <c r="G149" s="839" t="s">
        <v>5953</v>
      </c>
      <c r="H149" s="839" t="s">
        <v>5954</v>
      </c>
    </row>
    <row r="150" spans="1:18" s="839" customFormat="1">
      <c r="A150" s="839" t="s">
        <v>5955</v>
      </c>
      <c r="B150" s="839" t="s">
        <v>5956</v>
      </c>
      <c r="D150" s="839" t="s">
        <v>938</v>
      </c>
      <c r="E150" s="839" t="s">
        <v>406</v>
      </c>
      <c r="F150" s="839" t="s">
        <v>5383</v>
      </c>
      <c r="G150" s="839" t="s">
        <v>5957</v>
      </c>
      <c r="H150" s="807" t="s">
        <v>5958</v>
      </c>
    </row>
    <row r="151" spans="1:18">
      <c r="A151" s="516" t="s">
        <v>5959</v>
      </c>
      <c r="B151" s="516" t="s">
        <v>5960</v>
      </c>
      <c r="C151" s="516" t="s">
        <v>5539</v>
      </c>
      <c r="D151" s="516" t="s">
        <v>3596</v>
      </c>
      <c r="E151" s="516" t="s">
        <v>5420</v>
      </c>
      <c r="F151" s="516" t="s">
        <v>5383</v>
      </c>
      <c r="G151" s="516" t="s">
        <v>5961</v>
      </c>
      <c r="H151" s="516" t="s">
        <v>5962</v>
      </c>
      <c r="I151" s="516"/>
    </row>
    <row r="152" spans="1:18">
      <c r="A152" s="839" t="s">
        <v>5963</v>
      </c>
      <c r="B152" s="807" t="s">
        <v>5964</v>
      </c>
      <c r="C152" s="807"/>
      <c r="D152" s="839" t="s">
        <v>3596</v>
      </c>
      <c r="E152" s="839" t="s">
        <v>5965</v>
      </c>
      <c r="F152" s="839" t="s">
        <v>5863</v>
      </c>
      <c r="G152" s="839" t="s">
        <v>5966</v>
      </c>
      <c r="H152" s="839" t="s">
        <v>5967</v>
      </c>
      <c r="I152" s="839"/>
      <c r="J152" s="841"/>
      <c r="K152" s="841"/>
      <c r="L152" s="841"/>
      <c r="M152" s="841"/>
      <c r="N152" s="841"/>
      <c r="O152" s="841"/>
      <c r="P152" s="841"/>
      <c r="Q152" s="841"/>
      <c r="R152" s="841"/>
    </row>
    <row r="153" spans="1:18">
      <c r="A153" s="839" t="s">
        <v>5968</v>
      </c>
      <c r="B153" s="839" t="s">
        <v>5969</v>
      </c>
      <c r="C153" s="839" t="s">
        <v>5970</v>
      </c>
      <c r="D153" s="839" t="s">
        <v>3596</v>
      </c>
      <c r="E153" s="839" t="s">
        <v>5971</v>
      </c>
      <c r="F153" s="839" t="s">
        <v>5383</v>
      </c>
      <c r="G153" s="839" t="s">
        <v>5535</v>
      </c>
      <c r="H153" s="839" t="s">
        <v>5972</v>
      </c>
      <c r="I153" s="839"/>
    </row>
    <row r="154" spans="1:18">
      <c r="A154" s="839" t="s">
        <v>5973</v>
      </c>
      <c r="B154" s="839" t="s">
        <v>5974</v>
      </c>
      <c r="C154" s="839" t="s">
        <v>5660</v>
      </c>
      <c r="D154" s="839" t="s">
        <v>938</v>
      </c>
      <c r="E154" s="839" t="s">
        <v>5975</v>
      </c>
      <c r="F154" s="839" t="s">
        <v>5383</v>
      </c>
      <c r="G154" s="839" t="s">
        <v>5976</v>
      </c>
      <c r="H154" s="839" t="s">
        <v>5977</v>
      </c>
      <c r="I154" s="839"/>
    </row>
    <row r="155" spans="1:18">
      <c r="A155" s="839" t="s">
        <v>5978</v>
      </c>
      <c r="B155" s="839" t="s">
        <v>455</v>
      </c>
      <c r="C155" s="839"/>
      <c r="D155" s="839" t="s">
        <v>3572</v>
      </c>
      <c r="E155" s="839" t="s">
        <v>5979</v>
      </c>
      <c r="F155" s="839" t="s">
        <v>5388</v>
      </c>
      <c r="G155" s="839" t="s">
        <v>5585</v>
      </c>
      <c r="H155" s="839" t="s">
        <v>5980</v>
      </c>
      <c r="I155" s="839"/>
    </row>
    <row r="156" spans="1:18">
      <c r="A156" s="839" t="s">
        <v>2301</v>
      </c>
      <c r="B156" s="839" t="s">
        <v>5350</v>
      </c>
      <c r="C156" s="839" t="s">
        <v>10020</v>
      </c>
      <c r="D156" s="839" t="s">
        <v>938</v>
      </c>
      <c r="E156" s="839" t="s">
        <v>10021</v>
      </c>
      <c r="F156" s="839" t="s">
        <v>5383</v>
      </c>
      <c r="G156" s="839" t="s">
        <v>10022</v>
      </c>
      <c r="H156" s="839" t="s">
        <v>5351</v>
      </c>
      <c r="I156" s="839"/>
    </row>
    <row r="157" spans="1:18">
      <c r="A157" s="839" t="s">
        <v>5981</v>
      </c>
      <c r="B157" s="839" t="s">
        <v>5982</v>
      </c>
      <c r="C157" s="839" t="s">
        <v>5983</v>
      </c>
      <c r="D157" s="839" t="s">
        <v>938</v>
      </c>
      <c r="E157" s="839" t="s">
        <v>5984</v>
      </c>
      <c r="F157" s="839" t="s">
        <v>5383</v>
      </c>
      <c r="G157" s="839" t="s">
        <v>5985</v>
      </c>
      <c r="H157" s="839" t="s">
        <v>5986</v>
      </c>
      <c r="I157" s="839"/>
    </row>
    <row r="158" spans="1:18">
      <c r="A158" s="807" t="s">
        <v>5987</v>
      </c>
      <c r="B158" s="839" t="s">
        <v>455</v>
      </c>
      <c r="C158" s="839"/>
      <c r="D158" s="839" t="s">
        <v>5520</v>
      </c>
      <c r="E158" s="839" t="s">
        <v>5988</v>
      </c>
      <c r="F158" s="839" t="s">
        <v>5383</v>
      </c>
      <c r="G158" s="839" t="s">
        <v>5989</v>
      </c>
      <c r="H158" s="839" t="s">
        <v>5990</v>
      </c>
      <c r="I158" s="839"/>
    </row>
    <row r="159" spans="1:18">
      <c r="A159" s="839" t="s">
        <v>5991</v>
      </c>
      <c r="B159" s="839" t="s">
        <v>5992</v>
      </c>
      <c r="C159" s="839" t="s">
        <v>5993</v>
      </c>
      <c r="D159" s="839" t="s">
        <v>3596</v>
      </c>
      <c r="E159" s="839" t="s">
        <v>5994</v>
      </c>
      <c r="F159" s="839" t="s">
        <v>5383</v>
      </c>
      <c r="G159" s="839" t="s">
        <v>5995</v>
      </c>
      <c r="H159" s="839" t="s">
        <v>5996</v>
      </c>
      <c r="I159" s="839"/>
    </row>
    <row r="160" spans="1:18">
      <c r="A160" s="839" t="s">
        <v>5997</v>
      </c>
      <c r="B160" s="839" t="s">
        <v>5998</v>
      </c>
      <c r="C160" s="839" t="s">
        <v>5014</v>
      </c>
      <c r="D160" s="839" t="s">
        <v>938</v>
      </c>
      <c r="E160" s="839" t="s">
        <v>5515</v>
      </c>
      <c r="F160" s="839" t="s">
        <v>5383</v>
      </c>
      <c r="G160" s="839" t="s">
        <v>5615</v>
      </c>
      <c r="H160" s="839" t="s">
        <v>5999</v>
      </c>
      <c r="I160" s="839"/>
    </row>
    <row r="161" spans="1:35">
      <c r="A161" s="839" t="s">
        <v>6000</v>
      </c>
      <c r="B161" s="839" t="s">
        <v>455</v>
      </c>
      <c r="C161" s="839" t="s">
        <v>6001</v>
      </c>
      <c r="D161" s="839" t="s">
        <v>3575</v>
      </c>
      <c r="E161" s="839" t="s">
        <v>6002</v>
      </c>
      <c r="F161" s="839" t="s">
        <v>5388</v>
      </c>
      <c r="G161" s="839" t="s">
        <v>5535</v>
      </c>
      <c r="H161" s="839" t="s">
        <v>6003</v>
      </c>
      <c r="I161" s="839"/>
    </row>
    <row r="162" spans="1:35">
      <c r="A162" s="839" t="s">
        <v>6004</v>
      </c>
      <c r="B162" s="839" t="s">
        <v>6005</v>
      </c>
      <c r="C162" s="839" t="s">
        <v>6006</v>
      </c>
      <c r="D162" s="839" t="s">
        <v>938</v>
      </c>
      <c r="E162" s="839" t="s">
        <v>6007</v>
      </c>
      <c r="F162" s="839" t="s">
        <v>5383</v>
      </c>
      <c r="G162" s="839" t="s">
        <v>5522</v>
      </c>
      <c r="H162" s="839" t="s">
        <v>6008</v>
      </c>
      <c r="I162" s="839"/>
    </row>
    <row r="163" spans="1:35">
      <c r="A163" s="839" t="s">
        <v>6009</v>
      </c>
      <c r="B163" s="839" t="s">
        <v>6010</v>
      </c>
      <c r="C163" s="839" t="s">
        <v>5381</v>
      </c>
      <c r="D163" s="839" t="s">
        <v>938</v>
      </c>
      <c r="E163" s="839" t="s">
        <v>6011</v>
      </c>
      <c r="F163" s="839" t="s">
        <v>5383</v>
      </c>
      <c r="G163" s="839" t="s">
        <v>5384</v>
      </c>
      <c r="H163" s="839" t="s">
        <v>6012</v>
      </c>
      <c r="I163" s="839"/>
    </row>
    <row r="164" spans="1:35">
      <c r="A164" s="839" t="s">
        <v>6013</v>
      </c>
      <c r="B164" s="839" t="s">
        <v>6014</v>
      </c>
      <c r="C164" s="839" t="s">
        <v>6015</v>
      </c>
      <c r="D164" s="839" t="s">
        <v>3596</v>
      </c>
      <c r="E164" s="839" t="s">
        <v>414</v>
      </c>
      <c r="F164" s="839" t="s">
        <v>5383</v>
      </c>
      <c r="G164" s="839" t="s">
        <v>5568</v>
      </c>
      <c r="H164" s="839" t="s">
        <v>6016</v>
      </c>
      <c r="I164" s="839"/>
    </row>
    <row r="165" spans="1:35">
      <c r="A165" s="839" t="s">
        <v>6017</v>
      </c>
      <c r="B165" s="839" t="s">
        <v>6018</v>
      </c>
      <c r="C165" s="839" t="s">
        <v>5867</v>
      </c>
      <c r="D165" s="839" t="s">
        <v>938</v>
      </c>
      <c r="E165" s="839" t="s">
        <v>5382</v>
      </c>
      <c r="F165" s="839" t="s">
        <v>5383</v>
      </c>
      <c r="G165" s="839" t="s">
        <v>5384</v>
      </c>
      <c r="H165" s="839" t="s">
        <v>6019</v>
      </c>
      <c r="I165" s="839"/>
    </row>
    <row r="166" spans="1:35">
      <c r="A166" s="839" t="s">
        <v>6020</v>
      </c>
      <c r="B166" s="839" t="s">
        <v>6021</v>
      </c>
      <c r="C166" s="839" t="s">
        <v>5867</v>
      </c>
      <c r="D166" s="839" t="s">
        <v>938</v>
      </c>
      <c r="E166" s="839" t="s">
        <v>5661</v>
      </c>
      <c r="F166" s="839" t="s">
        <v>5383</v>
      </c>
      <c r="G166" s="839" t="s">
        <v>5491</v>
      </c>
      <c r="H166" s="839" t="s">
        <v>6022</v>
      </c>
      <c r="I166" s="839"/>
      <c r="J166" s="841"/>
      <c r="K166" s="841"/>
      <c r="L166" s="841"/>
      <c r="M166" s="841"/>
      <c r="N166" s="841"/>
      <c r="O166" s="841"/>
      <c r="P166" s="841"/>
      <c r="Q166" s="841"/>
      <c r="R166" s="841"/>
      <c r="S166" s="841"/>
      <c r="T166" s="841"/>
      <c r="U166" s="841"/>
      <c r="V166" s="841"/>
      <c r="W166" s="841"/>
      <c r="X166" s="841"/>
      <c r="Y166" s="841"/>
      <c r="Z166" s="841"/>
      <c r="AA166" s="841"/>
      <c r="AB166" s="841"/>
      <c r="AC166" s="841"/>
      <c r="AD166" s="841"/>
    </row>
    <row r="167" spans="1:35">
      <c r="A167" s="839" t="s">
        <v>9474</v>
      </c>
      <c r="B167" s="839" t="s">
        <v>455</v>
      </c>
      <c r="C167" s="839"/>
      <c r="D167" s="839" t="s">
        <v>9465</v>
      </c>
      <c r="E167" s="839" t="s">
        <v>10771</v>
      </c>
      <c r="F167" s="839" t="s">
        <v>5758</v>
      </c>
      <c r="G167" s="839" t="s">
        <v>10772</v>
      </c>
      <c r="H167" s="839" t="s">
        <v>9475</v>
      </c>
      <c r="I167" s="839"/>
      <c r="J167" s="841"/>
      <c r="K167" s="841"/>
      <c r="L167" s="841"/>
      <c r="M167" s="841"/>
      <c r="N167" s="841"/>
      <c r="O167" s="841"/>
      <c r="P167" s="841"/>
      <c r="Q167" s="841"/>
      <c r="R167" s="841"/>
      <c r="S167" s="841"/>
      <c r="T167" s="841"/>
      <c r="U167" s="841"/>
      <c r="V167" s="841"/>
      <c r="W167" s="841"/>
      <c r="X167" s="841"/>
      <c r="Y167" s="841"/>
      <c r="Z167" s="841"/>
      <c r="AA167" s="841"/>
      <c r="AB167" s="841"/>
      <c r="AC167" s="841"/>
      <c r="AD167" s="841"/>
    </row>
    <row r="168" spans="1:35">
      <c r="A168" s="839" t="s">
        <v>6023</v>
      </c>
      <c r="B168" s="839" t="s">
        <v>6024</v>
      </c>
      <c r="C168" s="839" t="s">
        <v>6025</v>
      </c>
      <c r="D168" s="839" t="s">
        <v>938</v>
      </c>
      <c r="E168" s="839" t="s">
        <v>397</v>
      </c>
      <c r="F168" s="839" t="s">
        <v>5383</v>
      </c>
      <c r="G168" s="839" t="s">
        <v>6026</v>
      </c>
      <c r="H168" s="839" t="s">
        <v>6027</v>
      </c>
      <c r="I168" s="839"/>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row>
    <row r="169" spans="1:35">
      <c r="A169" s="839" t="s">
        <v>6028</v>
      </c>
      <c r="B169" s="839" t="s">
        <v>6029</v>
      </c>
      <c r="C169" s="839" t="s">
        <v>5608</v>
      </c>
      <c r="D169" s="839" t="s">
        <v>3596</v>
      </c>
      <c r="E169" s="511" t="s">
        <v>6030</v>
      </c>
      <c r="F169" s="839" t="s">
        <v>5383</v>
      </c>
      <c r="G169" s="839" t="s">
        <v>6031</v>
      </c>
      <c r="H169" s="839" t="s">
        <v>6032</v>
      </c>
      <c r="I169" s="839"/>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row>
    <row r="170" spans="1:35">
      <c r="A170" s="839" t="s">
        <v>6033</v>
      </c>
      <c r="B170" s="839" t="s">
        <v>6034</v>
      </c>
      <c r="C170" s="839" t="s">
        <v>6035</v>
      </c>
      <c r="D170" s="839" t="s">
        <v>938</v>
      </c>
      <c r="E170" s="839" t="s">
        <v>5477</v>
      </c>
      <c r="F170" s="839" t="s">
        <v>5383</v>
      </c>
      <c r="G170" s="839" t="s">
        <v>5384</v>
      </c>
      <c r="H170" s="839" t="s">
        <v>6036</v>
      </c>
      <c r="I170" s="839"/>
      <c r="J170" s="841"/>
      <c r="K170" s="841"/>
      <c r="L170" s="841"/>
      <c r="M170" s="841"/>
      <c r="N170" s="841"/>
      <c r="O170" s="841"/>
      <c r="P170" s="841"/>
      <c r="Q170" s="841"/>
      <c r="R170" s="841"/>
      <c r="S170" s="841"/>
      <c r="T170" s="841"/>
      <c r="U170" s="841"/>
      <c r="V170" s="841"/>
      <c r="W170" s="841"/>
      <c r="X170" s="841"/>
      <c r="Y170" s="841"/>
      <c r="Z170" s="841"/>
      <c r="AA170" s="841"/>
      <c r="AB170" s="841"/>
      <c r="AC170" s="841"/>
      <c r="AD170" s="841"/>
      <c r="AE170" s="841"/>
      <c r="AF170" s="841"/>
      <c r="AG170" s="841"/>
      <c r="AH170" s="841"/>
      <c r="AI170" s="841"/>
    </row>
    <row r="171" spans="1:35">
      <c r="A171" s="839" t="s">
        <v>6037</v>
      </c>
      <c r="B171" s="839" t="s">
        <v>6038</v>
      </c>
      <c r="C171" s="839" t="s">
        <v>6039</v>
      </c>
      <c r="D171" s="839" t="s">
        <v>3596</v>
      </c>
      <c r="E171" s="839" t="s">
        <v>6040</v>
      </c>
      <c r="F171" s="839" t="s">
        <v>5383</v>
      </c>
      <c r="G171" s="839" t="s">
        <v>5544</v>
      </c>
      <c r="H171" s="839" t="s">
        <v>6041</v>
      </c>
      <c r="I171" s="839"/>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row>
    <row r="172" spans="1:35">
      <c r="A172" s="839" t="s">
        <v>6042</v>
      </c>
      <c r="B172" s="839" t="s">
        <v>6043</v>
      </c>
      <c r="C172" s="839" t="s">
        <v>6039</v>
      </c>
      <c r="D172" s="839" t="s">
        <v>3596</v>
      </c>
      <c r="E172" s="839" t="s">
        <v>6044</v>
      </c>
      <c r="F172" s="839" t="s">
        <v>5383</v>
      </c>
      <c r="G172" s="839" t="s">
        <v>5544</v>
      </c>
      <c r="H172" s="839" t="s">
        <v>6045</v>
      </c>
      <c r="I172" s="839"/>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row>
    <row r="173" spans="1:35">
      <c r="A173" s="839" t="s">
        <v>6046</v>
      </c>
      <c r="B173" s="839" t="s">
        <v>6047</v>
      </c>
      <c r="C173" s="839" t="s">
        <v>6048</v>
      </c>
      <c r="D173" s="839" t="s">
        <v>938</v>
      </c>
      <c r="E173" s="839" t="s">
        <v>6049</v>
      </c>
      <c r="F173" s="839" t="s">
        <v>5383</v>
      </c>
      <c r="G173" s="839" t="s">
        <v>6050</v>
      </c>
      <c r="H173" s="839" t="s">
        <v>6051</v>
      </c>
      <c r="I173" s="839"/>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row>
    <row r="174" spans="1:35">
      <c r="A174" s="839" t="s">
        <v>6052</v>
      </c>
      <c r="B174" s="839" t="s">
        <v>6053</v>
      </c>
      <c r="C174" s="839" t="s">
        <v>5514</v>
      </c>
      <c r="D174" s="839" t="s">
        <v>938</v>
      </c>
      <c r="E174" s="839" t="s">
        <v>5477</v>
      </c>
      <c r="F174" s="839" t="s">
        <v>5383</v>
      </c>
      <c r="G174" s="839" t="s">
        <v>5384</v>
      </c>
      <c r="H174" s="839" t="s">
        <v>6054</v>
      </c>
      <c r="I174" s="839"/>
    </row>
    <row r="175" spans="1:35">
      <c r="A175" s="839" t="s">
        <v>6055</v>
      </c>
      <c r="B175" s="839" t="s">
        <v>6056</v>
      </c>
      <c r="C175" s="839" t="s">
        <v>6057</v>
      </c>
      <c r="D175" s="839" t="s">
        <v>5394</v>
      </c>
      <c r="E175" s="839" t="s">
        <v>2690</v>
      </c>
      <c r="F175" s="839" t="s">
        <v>5383</v>
      </c>
      <c r="G175" s="839" t="s">
        <v>5912</v>
      </c>
      <c r="H175" s="839" t="s">
        <v>6058</v>
      </c>
      <c r="I175" s="839"/>
    </row>
    <row r="176" spans="1:35">
      <c r="A176" s="839" t="s">
        <v>6059</v>
      </c>
      <c r="B176" s="839" t="s">
        <v>455</v>
      </c>
      <c r="C176" s="839"/>
      <c r="D176" s="839" t="s">
        <v>9482</v>
      </c>
      <c r="E176" s="839" t="s">
        <v>6060</v>
      </c>
      <c r="F176" s="839" t="s">
        <v>5844</v>
      </c>
      <c r="G176" s="839" t="s">
        <v>5621</v>
      </c>
      <c r="H176" s="839" t="s">
        <v>6061</v>
      </c>
      <c r="I176" s="839"/>
    </row>
    <row r="177" spans="1:30">
      <c r="A177" s="839" t="s">
        <v>6062</v>
      </c>
      <c r="B177" s="839" t="s">
        <v>6063</v>
      </c>
      <c r="C177" s="839" t="s">
        <v>5381</v>
      </c>
      <c r="D177" s="839" t="s">
        <v>938</v>
      </c>
      <c r="E177" s="839" t="s">
        <v>5868</v>
      </c>
      <c r="F177" s="839" t="s">
        <v>5383</v>
      </c>
      <c r="G177" s="839" t="s">
        <v>5384</v>
      </c>
      <c r="H177" s="839" t="s">
        <v>6064</v>
      </c>
      <c r="I177" s="839"/>
    </row>
    <row r="178" spans="1:30">
      <c r="A178" s="839" t="s">
        <v>9795</v>
      </c>
      <c r="B178" s="839" t="s">
        <v>455</v>
      </c>
      <c r="C178" s="839" t="s">
        <v>9789</v>
      </c>
      <c r="D178" s="839" t="s">
        <v>9778</v>
      </c>
      <c r="E178" s="839" t="s">
        <v>9796</v>
      </c>
      <c r="F178" s="839" t="s">
        <v>5388</v>
      </c>
      <c r="G178" s="839" t="s">
        <v>8533</v>
      </c>
      <c r="H178" s="839" t="s">
        <v>9797</v>
      </c>
      <c r="I178" s="839"/>
    </row>
    <row r="179" spans="1:30">
      <c r="A179" s="839" t="s">
        <v>6065</v>
      </c>
      <c r="B179" s="839" t="s">
        <v>6066</v>
      </c>
      <c r="C179" s="839"/>
      <c r="D179" s="839" t="s">
        <v>938</v>
      </c>
      <c r="E179" s="839" t="s">
        <v>5515</v>
      </c>
      <c r="F179" s="839" t="s">
        <v>5383</v>
      </c>
      <c r="G179" s="839" t="s">
        <v>5615</v>
      </c>
      <c r="H179" s="839" t="s">
        <v>6067</v>
      </c>
      <c r="I179" s="839"/>
    </row>
    <row r="180" spans="1:30">
      <c r="A180" s="839" t="s">
        <v>6068</v>
      </c>
      <c r="B180" s="839" t="s">
        <v>6069</v>
      </c>
      <c r="C180" s="839" t="s">
        <v>6070</v>
      </c>
      <c r="D180" s="839" t="s">
        <v>938</v>
      </c>
      <c r="E180" s="839" t="s">
        <v>486</v>
      </c>
      <c r="F180" s="839" t="s">
        <v>5383</v>
      </c>
      <c r="G180" s="839" t="s">
        <v>5874</v>
      </c>
      <c r="H180" s="839" t="s">
        <v>6071</v>
      </c>
      <c r="I180" s="839"/>
    </row>
    <row r="181" spans="1:30">
      <c r="A181" s="839" t="s">
        <v>6072</v>
      </c>
      <c r="B181" s="839" t="s">
        <v>6073</v>
      </c>
      <c r="C181" s="839" t="s">
        <v>6074</v>
      </c>
      <c r="D181" s="839" t="s">
        <v>938</v>
      </c>
      <c r="E181" s="839" t="s">
        <v>6075</v>
      </c>
      <c r="F181" s="839" t="s">
        <v>5383</v>
      </c>
      <c r="G181" s="839" t="s">
        <v>5384</v>
      </c>
      <c r="H181" s="839" t="s">
        <v>6076</v>
      </c>
      <c r="I181" s="839"/>
      <c r="J181" s="841"/>
      <c r="K181" s="841"/>
      <c r="L181" s="841"/>
      <c r="M181" s="841"/>
      <c r="N181" s="841"/>
      <c r="O181" s="841"/>
      <c r="P181" s="841"/>
      <c r="Q181" s="841"/>
      <c r="R181" s="841"/>
      <c r="S181" s="841"/>
      <c r="T181" s="841"/>
      <c r="U181" s="841"/>
      <c r="V181" s="841"/>
      <c r="W181" s="841"/>
      <c r="X181" s="841"/>
      <c r="Y181" s="841"/>
      <c r="Z181" s="841"/>
      <c r="AA181" s="841"/>
      <c r="AB181" s="841"/>
      <c r="AC181" s="841"/>
      <c r="AD181" s="841"/>
    </row>
    <row r="182" spans="1:30">
      <c r="A182" s="839" t="s">
        <v>6077</v>
      </c>
      <c r="B182" s="839" t="s">
        <v>6078</v>
      </c>
      <c r="C182" s="839" t="s">
        <v>6079</v>
      </c>
      <c r="D182" s="839" t="s">
        <v>4900</v>
      </c>
      <c r="E182" s="839" t="s">
        <v>6080</v>
      </c>
      <c r="F182" s="839" t="s">
        <v>5383</v>
      </c>
      <c r="G182" s="839" t="s">
        <v>5535</v>
      </c>
      <c r="H182" s="839" t="s">
        <v>6081</v>
      </c>
      <c r="I182" s="839"/>
      <c r="J182" s="841"/>
      <c r="K182" s="452"/>
      <c r="L182" s="841"/>
      <c r="M182" s="841"/>
      <c r="N182" s="841"/>
      <c r="O182" s="841"/>
      <c r="P182" s="841"/>
      <c r="Q182" s="841"/>
      <c r="R182" s="841"/>
      <c r="S182" s="841"/>
      <c r="T182" s="841"/>
      <c r="U182" s="841"/>
      <c r="V182" s="841"/>
      <c r="W182" s="841"/>
      <c r="X182" s="841"/>
      <c r="Y182" s="841"/>
      <c r="Z182" s="841"/>
      <c r="AA182" s="841"/>
      <c r="AB182" s="841"/>
      <c r="AC182" s="841"/>
      <c r="AD182" s="841"/>
    </row>
    <row r="183" spans="1:30">
      <c r="A183" s="839" t="s">
        <v>6082</v>
      </c>
      <c r="B183" s="839" t="s">
        <v>6083</v>
      </c>
      <c r="C183" s="839" t="s">
        <v>6084</v>
      </c>
      <c r="D183" s="839" t="s">
        <v>938</v>
      </c>
      <c r="E183" s="839" t="s">
        <v>6085</v>
      </c>
      <c r="F183" s="839" t="s">
        <v>5383</v>
      </c>
      <c r="G183" s="839" t="s">
        <v>6086</v>
      </c>
      <c r="H183" s="839" t="s">
        <v>6087</v>
      </c>
      <c r="I183" s="839"/>
      <c r="J183" s="841"/>
      <c r="K183" s="841"/>
      <c r="L183" s="841"/>
      <c r="M183" s="841"/>
      <c r="N183" s="841"/>
      <c r="O183" s="841"/>
      <c r="P183" s="841"/>
      <c r="Q183" s="841"/>
      <c r="R183" s="841"/>
      <c r="S183" s="841"/>
      <c r="T183" s="841"/>
      <c r="U183" s="841"/>
      <c r="V183" s="841"/>
      <c r="W183" s="841"/>
      <c r="X183" s="841"/>
      <c r="Y183" s="841"/>
      <c r="Z183" s="841"/>
      <c r="AA183" s="841"/>
      <c r="AB183" s="841"/>
      <c r="AC183" s="841"/>
      <c r="AD183" s="841"/>
    </row>
    <row r="184" spans="1:30">
      <c r="A184" s="839" t="s">
        <v>9439</v>
      </c>
      <c r="B184" s="839" t="s">
        <v>455</v>
      </c>
      <c r="C184" s="839" t="s">
        <v>9997</v>
      </c>
      <c r="D184" s="839" t="s">
        <v>9483</v>
      </c>
      <c r="E184" s="839" t="s">
        <v>9972</v>
      </c>
      <c r="F184" s="839" t="s">
        <v>5388</v>
      </c>
      <c r="G184" s="839" t="s">
        <v>5389</v>
      </c>
      <c r="H184" s="839" t="s">
        <v>9438</v>
      </c>
      <c r="I184" s="839"/>
      <c r="J184" s="841"/>
      <c r="K184" s="841"/>
      <c r="L184" s="841"/>
      <c r="M184" s="841"/>
      <c r="N184" s="841"/>
      <c r="O184" s="841"/>
      <c r="P184" s="841"/>
      <c r="Q184" s="841"/>
      <c r="R184" s="841"/>
      <c r="S184" s="841"/>
      <c r="T184" s="841"/>
      <c r="U184" s="841"/>
      <c r="V184" s="841"/>
      <c r="W184" s="841"/>
      <c r="X184" s="841"/>
      <c r="Y184" s="841"/>
      <c r="Z184" s="841"/>
      <c r="AA184" s="841"/>
      <c r="AB184" s="841"/>
      <c r="AC184" s="841"/>
      <c r="AD184" s="841"/>
    </row>
    <row r="185" spans="1:30">
      <c r="A185" s="839" t="s">
        <v>6088</v>
      </c>
      <c r="B185" s="839" t="s">
        <v>6089</v>
      </c>
      <c r="C185" s="839" t="s">
        <v>5425</v>
      </c>
      <c r="D185" s="839" t="s">
        <v>938</v>
      </c>
      <c r="E185" s="839" t="s">
        <v>5937</v>
      </c>
      <c r="F185" s="839" t="s">
        <v>5383</v>
      </c>
      <c r="G185" s="839" t="s">
        <v>5427</v>
      </c>
      <c r="H185" s="839" t="s">
        <v>6090</v>
      </c>
      <c r="I185" s="839"/>
    </row>
    <row r="186" spans="1:30">
      <c r="A186" s="839" t="s">
        <v>6091</v>
      </c>
      <c r="B186" s="839" t="s">
        <v>6092</v>
      </c>
      <c r="C186" s="839" t="s">
        <v>6093</v>
      </c>
      <c r="D186" s="839" t="s">
        <v>938</v>
      </c>
      <c r="E186" s="839" t="s">
        <v>6094</v>
      </c>
      <c r="F186" s="839" t="s">
        <v>5383</v>
      </c>
      <c r="G186" s="839" t="s">
        <v>6095</v>
      </c>
      <c r="H186" s="839" t="s">
        <v>6096</v>
      </c>
      <c r="I186" s="839"/>
    </row>
    <row r="187" spans="1:30">
      <c r="A187" s="839" t="s">
        <v>6097</v>
      </c>
      <c r="B187" s="839" t="s">
        <v>6098</v>
      </c>
      <c r="C187" s="839" t="s">
        <v>6099</v>
      </c>
      <c r="D187" s="839" t="s">
        <v>938</v>
      </c>
      <c r="E187" s="839" t="s">
        <v>6100</v>
      </c>
      <c r="F187" s="839" t="s">
        <v>5383</v>
      </c>
      <c r="G187" s="839" t="s">
        <v>6101</v>
      </c>
      <c r="H187" s="839" t="s">
        <v>6102</v>
      </c>
      <c r="I187" s="839"/>
    </row>
    <row r="188" spans="1:30">
      <c r="A188" s="807" t="s">
        <v>6103</v>
      </c>
      <c r="B188" s="839" t="s">
        <v>455</v>
      </c>
      <c r="C188" s="839" t="s">
        <v>6104</v>
      </c>
      <c r="D188" s="839" t="s">
        <v>9482</v>
      </c>
      <c r="E188" s="839" t="s">
        <v>6105</v>
      </c>
      <c r="F188" s="839" t="s">
        <v>5863</v>
      </c>
      <c r="G188" s="839" t="s">
        <v>5522</v>
      </c>
      <c r="H188" s="807" t="s">
        <v>6106</v>
      </c>
      <c r="I188" s="807" t="s">
        <v>6107</v>
      </c>
    </row>
    <row r="189" spans="1:30">
      <c r="A189" s="807" t="s">
        <v>6108</v>
      </c>
      <c r="B189" s="839" t="s">
        <v>6109</v>
      </c>
      <c r="C189" s="839" t="s">
        <v>6110</v>
      </c>
      <c r="D189" s="839" t="s">
        <v>3596</v>
      </c>
      <c r="E189" s="839" t="s">
        <v>6111</v>
      </c>
      <c r="F189" s="839" t="s">
        <v>5383</v>
      </c>
      <c r="G189" s="839" t="s">
        <v>6112</v>
      </c>
      <c r="H189" s="807" t="s">
        <v>6113</v>
      </c>
      <c r="I189" s="839"/>
    </row>
    <row r="190" spans="1:30">
      <c r="A190" s="807" t="s">
        <v>9484</v>
      </c>
      <c r="B190" s="839" t="s">
        <v>455</v>
      </c>
      <c r="C190" s="839"/>
      <c r="D190" s="839" t="s">
        <v>9465</v>
      </c>
      <c r="E190" s="839" t="s">
        <v>5477</v>
      </c>
      <c r="F190" s="839" t="s">
        <v>5383</v>
      </c>
      <c r="G190" s="839" t="s">
        <v>5384</v>
      </c>
      <c r="H190" s="807" t="s">
        <v>9485</v>
      </c>
      <c r="I190" s="839"/>
    </row>
    <row r="191" spans="1:30">
      <c r="A191" s="807" t="s">
        <v>9486</v>
      </c>
      <c r="B191" s="839" t="s">
        <v>455</v>
      </c>
      <c r="C191" s="839"/>
      <c r="D191" s="839" t="s">
        <v>9465</v>
      </c>
      <c r="E191" s="839" t="s">
        <v>5477</v>
      </c>
      <c r="F191" s="839" t="s">
        <v>5383</v>
      </c>
      <c r="G191" s="839" t="s">
        <v>5384</v>
      </c>
      <c r="H191" s="807" t="s">
        <v>9487</v>
      </c>
      <c r="I191" s="839"/>
    </row>
    <row r="192" spans="1:30">
      <c r="A192" s="839" t="s">
        <v>6114</v>
      </c>
      <c r="B192" s="839" t="s">
        <v>6115</v>
      </c>
      <c r="C192" s="839" t="s">
        <v>6116</v>
      </c>
      <c r="D192" s="839" t="s">
        <v>938</v>
      </c>
      <c r="E192" s="839" t="s">
        <v>6117</v>
      </c>
      <c r="F192" s="839" t="s">
        <v>5383</v>
      </c>
      <c r="G192" s="839" t="s">
        <v>6118</v>
      </c>
      <c r="H192" s="839" t="s">
        <v>6119</v>
      </c>
      <c r="I192" s="839"/>
    </row>
    <row r="193" spans="1:15">
      <c r="A193" s="839" t="s">
        <v>6120</v>
      </c>
      <c r="B193" s="839" t="s">
        <v>455</v>
      </c>
      <c r="C193" s="839"/>
      <c r="D193" s="839" t="s">
        <v>1629</v>
      </c>
      <c r="E193" s="839" t="s">
        <v>6121</v>
      </c>
      <c r="F193" s="839" t="s">
        <v>5863</v>
      </c>
      <c r="G193" s="839" t="s">
        <v>5599</v>
      </c>
      <c r="H193" s="839" t="s">
        <v>6122</v>
      </c>
      <c r="I193" s="839"/>
    </row>
    <row r="194" spans="1:15">
      <c r="A194" s="839" t="s">
        <v>6123</v>
      </c>
      <c r="B194" s="839"/>
      <c r="C194" s="839" t="s">
        <v>6124</v>
      </c>
      <c r="D194" s="839" t="s">
        <v>1629</v>
      </c>
      <c r="E194" s="839" t="s">
        <v>439</v>
      </c>
      <c r="F194" s="839" t="s">
        <v>5388</v>
      </c>
      <c r="G194" s="839" t="s">
        <v>5389</v>
      </c>
      <c r="H194" s="839" t="s">
        <v>6125</v>
      </c>
      <c r="I194" s="839"/>
    </row>
    <row r="195" spans="1:15">
      <c r="A195" s="841" t="s">
        <v>6126</v>
      </c>
      <c r="B195" s="841" t="s">
        <v>455</v>
      </c>
      <c r="C195" s="839"/>
      <c r="D195" s="839" t="s">
        <v>3572</v>
      </c>
      <c r="E195" s="839" t="s">
        <v>6127</v>
      </c>
      <c r="F195" s="839" t="s">
        <v>5388</v>
      </c>
      <c r="G195" s="839" t="s">
        <v>5585</v>
      </c>
      <c r="H195" s="844" t="s">
        <v>6128</v>
      </c>
      <c r="I195" s="841"/>
    </row>
    <row r="196" spans="1:15">
      <c r="A196" s="841" t="s">
        <v>6129</v>
      </c>
      <c r="B196" s="528"/>
      <c r="C196" s="839"/>
      <c r="D196" s="839" t="s">
        <v>3572</v>
      </c>
      <c r="E196" s="839" t="s">
        <v>5952</v>
      </c>
      <c r="F196" s="839"/>
      <c r="G196" s="844" t="s">
        <v>6130</v>
      </c>
      <c r="H196" s="844" t="s">
        <v>6131</v>
      </c>
    </row>
    <row r="197" spans="1:15">
      <c r="A197" s="839" t="s">
        <v>6132</v>
      </c>
      <c r="B197" s="839" t="s">
        <v>6133</v>
      </c>
      <c r="C197" s="839" t="s">
        <v>6134</v>
      </c>
      <c r="D197" s="839" t="s">
        <v>3596</v>
      </c>
      <c r="E197" s="839" t="s">
        <v>414</v>
      </c>
      <c r="F197" s="839" t="s">
        <v>5383</v>
      </c>
      <c r="G197" s="841" t="s">
        <v>5687</v>
      </c>
      <c r="H197" s="514" t="s">
        <v>6135</v>
      </c>
      <c r="I197" s="841"/>
      <c r="J197" s="517"/>
      <c r="K197" s="517"/>
      <c r="O197" s="518"/>
    </row>
    <row r="198" spans="1:15">
      <c r="A198" s="841" t="s">
        <v>6136</v>
      </c>
      <c r="B198" s="841" t="s">
        <v>455</v>
      </c>
      <c r="D198" s="839" t="s">
        <v>1629</v>
      </c>
      <c r="E198" s="832" t="s">
        <v>439</v>
      </c>
      <c r="F198" s="844" t="s">
        <v>5388</v>
      </c>
      <c r="G198" s="839" t="s">
        <v>9355</v>
      </c>
      <c r="H198" s="841" t="s">
        <v>6137</v>
      </c>
    </row>
    <row r="199" spans="1:15">
      <c r="A199" s="841" t="s">
        <v>9318</v>
      </c>
      <c r="B199" s="841" t="s">
        <v>455</v>
      </c>
      <c r="C199" s="832" t="s">
        <v>9360</v>
      </c>
      <c r="D199" s="839" t="s">
        <v>9353</v>
      </c>
      <c r="E199" s="832" t="s">
        <v>9362</v>
      </c>
      <c r="F199" s="844" t="s">
        <v>5388</v>
      </c>
      <c r="G199" s="839" t="s">
        <v>9355</v>
      </c>
      <c r="H199" s="841" t="s">
        <v>9361</v>
      </c>
    </row>
    <row r="200" spans="1:15">
      <c r="A200" s="839" t="s">
        <v>6138</v>
      </c>
      <c r="B200" s="839" t="s">
        <v>6139</v>
      </c>
      <c r="C200" s="839"/>
      <c r="D200" s="839" t="s">
        <v>938</v>
      </c>
      <c r="E200" s="839" t="s">
        <v>6140</v>
      </c>
      <c r="F200" s="839" t="s">
        <v>5383</v>
      </c>
      <c r="G200" s="839" t="s">
        <v>5384</v>
      </c>
      <c r="H200" s="839" t="s">
        <v>6141</v>
      </c>
      <c r="I200" s="839"/>
    </row>
    <row r="201" spans="1:15">
      <c r="A201" s="839" t="s">
        <v>9319</v>
      </c>
      <c r="B201" s="841" t="s">
        <v>455</v>
      </c>
      <c r="C201" s="839"/>
      <c r="D201" s="839" t="s">
        <v>9353</v>
      </c>
      <c r="E201" s="839"/>
      <c r="F201" s="839" t="s">
        <v>5388</v>
      </c>
      <c r="G201" s="839" t="s">
        <v>9363</v>
      </c>
      <c r="H201" s="839" t="s">
        <v>9364</v>
      </c>
      <c r="I201" s="839"/>
    </row>
    <row r="202" spans="1:15">
      <c r="A202" s="839" t="s">
        <v>1648</v>
      </c>
      <c r="B202" s="841" t="s">
        <v>455</v>
      </c>
      <c r="C202" s="839" t="s">
        <v>10030</v>
      </c>
      <c r="D202" s="839" t="s">
        <v>9470</v>
      </c>
      <c r="E202" s="839" t="s">
        <v>10031</v>
      </c>
      <c r="F202" s="839" t="s">
        <v>5388</v>
      </c>
      <c r="G202" s="839" t="s">
        <v>5396</v>
      </c>
      <c r="H202" s="839" t="s">
        <v>1650</v>
      </c>
      <c r="I202" s="839"/>
    </row>
    <row r="203" spans="1:15">
      <c r="A203" s="839" t="s">
        <v>6142</v>
      </c>
      <c r="B203" s="821" t="s">
        <v>6143</v>
      </c>
      <c r="C203" s="839" t="s">
        <v>6144</v>
      </c>
      <c r="D203" s="839" t="s">
        <v>3596</v>
      </c>
      <c r="E203" s="839" t="s">
        <v>403</v>
      </c>
      <c r="F203" s="839" t="s">
        <v>5383</v>
      </c>
      <c r="G203" s="839" t="s">
        <v>6145</v>
      </c>
      <c r="H203" s="839" t="s">
        <v>6146</v>
      </c>
      <c r="I203" s="839"/>
    </row>
    <row r="204" spans="1:15">
      <c r="A204" s="839" t="s">
        <v>6147</v>
      </c>
      <c r="B204" s="839" t="s">
        <v>6148</v>
      </c>
      <c r="C204" s="839" t="s">
        <v>5763</v>
      </c>
      <c r="D204" s="839" t="s">
        <v>3596</v>
      </c>
      <c r="E204" s="839" t="s">
        <v>372</v>
      </c>
      <c r="F204" s="839" t="s">
        <v>5383</v>
      </c>
      <c r="G204" s="839" t="s">
        <v>6145</v>
      </c>
      <c r="H204" s="839" t="s">
        <v>6149</v>
      </c>
      <c r="I204" s="839"/>
    </row>
    <row r="205" spans="1:15">
      <c r="A205" s="839" t="s">
        <v>6150</v>
      </c>
      <c r="B205" s="839" t="s">
        <v>6151</v>
      </c>
      <c r="C205" s="839" t="s">
        <v>5660</v>
      </c>
      <c r="D205" s="839" t="s">
        <v>938</v>
      </c>
      <c r="E205" s="839" t="s">
        <v>6152</v>
      </c>
      <c r="F205" s="839" t="s">
        <v>5383</v>
      </c>
      <c r="G205" s="839" t="s">
        <v>6153</v>
      </c>
      <c r="H205" s="839" t="s">
        <v>6154</v>
      </c>
      <c r="I205" s="839"/>
    </row>
    <row r="206" spans="1:15">
      <c r="A206" s="822" t="s">
        <v>2858</v>
      </c>
      <c r="B206" s="839" t="s">
        <v>455</v>
      </c>
      <c r="C206" s="841"/>
      <c r="D206" s="839" t="s">
        <v>3572</v>
      </c>
      <c r="E206" s="832" t="s">
        <v>6155</v>
      </c>
      <c r="F206" s="844" t="s">
        <v>5388</v>
      </c>
      <c r="G206" s="520" t="s">
        <v>5450</v>
      </c>
      <c r="H206" s="839" t="s">
        <v>6156</v>
      </c>
    </row>
    <row r="207" spans="1:15">
      <c r="A207" s="839" t="s">
        <v>6159</v>
      </c>
      <c r="B207" s="839"/>
      <c r="C207" s="839"/>
      <c r="D207" s="839"/>
      <c r="E207" s="839" t="s">
        <v>6160</v>
      </c>
      <c r="F207" s="839" t="s">
        <v>5388</v>
      </c>
      <c r="G207" s="839" t="s">
        <v>6161</v>
      </c>
      <c r="H207" s="839" t="s">
        <v>6162</v>
      </c>
      <c r="I207" s="839"/>
    </row>
    <row r="208" spans="1:15">
      <c r="A208" s="839" t="s">
        <v>6163</v>
      </c>
      <c r="B208" s="839" t="s">
        <v>6164</v>
      </c>
      <c r="C208" s="839" t="s">
        <v>6165</v>
      </c>
      <c r="D208" s="839" t="s">
        <v>938</v>
      </c>
      <c r="E208" s="839" t="s">
        <v>5643</v>
      </c>
      <c r="F208" s="839" t="s">
        <v>5383</v>
      </c>
      <c r="G208" s="839" t="s">
        <v>5384</v>
      </c>
      <c r="H208" s="839" t="s">
        <v>6166</v>
      </c>
      <c r="I208" s="839"/>
    </row>
    <row r="209" spans="1:16">
      <c r="A209" s="807" t="s">
        <v>6167</v>
      </c>
      <c r="B209" s="839"/>
      <c r="C209" s="839" t="s">
        <v>6168</v>
      </c>
      <c r="D209" s="839" t="s">
        <v>1629</v>
      </c>
      <c r="E209" s="839" t="s">
        <v>6169</v>
      </c>
      <c r="F209" s="839" t="s">
        <v>5863</v>
      </c>
      <c r="G209" s="839" t="s">
        <v>5522</v>
      </c>
      <c r="H209" s="807" t="s">
        <v>6170</v>
      </c>
      <c r="I209" s="839"/>
    </row>
    <row r="210" spans="1:16">
      <c r="A210" s="807" t="s">
        <v>6171</v>
      </c>
      <c r="B210" s="839" t="s">
        <v>455</v>
      </c>
      <c r="C210" s="839"/>
      <c r="D210" s="839" t="s">
        <v>3572</v>
      </c>
      <c r="E210" s="839" t="s">
        <v>6172</v>
      </c>
      <c r="F210" s="839" t="s">
        <v>5408</v>
      </c>
      <c r="G210" s="839" t="s">
        <v>6173</v>
      </c>
      <c r="H210" s="807" t="s">
        <v>6174</v>
      </c>
      <c r="I210" s="839"/>
    </row>
    <row r="211" spans="1:16">
      <c r="A211" s="822" t="s">
        <v>9488</v>
      </c>
      <c r="B211" s="839"/>
      <c r="C211" s="839"/>
      <c r="D211" s="839" t="s">
        <v>3572</v>
      </c>
      <c r="E211" s="839" t="s">
        <v>614</v>
      </c>
      <c r="F211" s="839" t="s">
        <v>5863</v>
      </c>
      <c r="G211" s="839" t="s">
        <v>5599</v>
      </c>
      <c r="H211" s="839" t="s">
        <v>6175</v>
      </c>
      <c r="I211" s="839"/>
    </row>
    <row r="212" spans="1:16">
      <c r="A212" s="822" t="s">
        <v>9489</v>
      </c>
      <c r="B212" s="839"/>
      <c r="C212" s="839"/>
      <c r="D212" s="839" t="s">
        <v>9465</v>
      </c>
      <c r="E212" s="839" t="s">
        <v>9490</v>
      </c>
      <c r="F212" s="839" t="s">
        <v>5388</v>
      </c>
      <c r="G212" s="839" t="s">
        <v>5389</v>
      </c>
      <c r="H212" s="839" t="s">
        <v>9491</v>
      </c>
      <c r="I212" s="839"/>
    </row>
    <row r="213" spans="1:16">
      <c r="A213" s="839" t="s">
        <v>6176</v>
      </c>
      <c r="B213" s="839" t="s">
        <v>6177</v>
      </c>
      <c r="C213" s="839" t="s">
        <v>6178</v>
      </c>
      <c r="D213" s="839" t="s">
        <v>938</v>
      </c>
      <c r="E213" s="839" t="s">
        <v>6094</v>
      </c>
      <c r="F213" s="839" t="s">
        <v>5383</v>
      </c>
      <c r="G213" s="839" t="s">
        <v>6095</v>
      </c>
      <c r="H213" s="839" t="s">
        <v>6179</v>
      </c>
      <c r="I213" s="839"/>
    </row>
    <row r="214" spans="1:16">
      <c r="A214" s="839" t="s">
        <v>6180</v>
      </c>
      <c r="B214" s="839" t="s">
        <v>6181</v>
      </c>
      <c r="C214" s="839"/>
      <c r="D214" s="839" t="s">
        <v>4900</v>
      </c>
      <c r="E214" s="839" t="s">
        <v>6182</v>
      </c>
      <c r="F214" s="839" t="s">
        <v>5383</v>
      </c>
      <c r="G214" s="839" t="s">
        <v>5535</v>
      </c>
      <c r="H214" s="839" t="s">
        <v>6183</v>
      </c>
      <c r="I214" s="839"/>
    </row>
    <row r="215" spans="1:16">
      <c r="A215" s="839" t="s">
        <v>6184</v>
      </c>
      <c r="B215" s="839" t="s">
        <v>6185</v>
      </c>
      <c r="C215" s="839" t="s">
        <v>6186</v>
      </c>
      <c r="D215" s="839" t="s">
        <v>5394</v>
      </c>
      <c r="E215" s="839" t="s">
        <v>6187</v>
      </c>
      <c r="F215" s="839" t="s">
        <v>5383</v>
      </c>
      <c r="G215" s="839" t="s">
        <v>6188</v>
      </c>
      <c r="H215" s="839" t="s">
        <v>6189</v>
      </c>
      <c r="I215" s="839"/>
    </row>
    <row r="216" spans="1:16">
      <c r="A216" s="839" t="s">
        <v>6190</v>
      </c>
      <c r="B216" s="839" t="s">
        <v>6191</v>
      </c>
      <c r="C216" s="839"/>
      <c r="D216" s="839" t="s">
        <v>5394</v>
      </c>
      <c r="E216" s="839" t="s">
        <v>6192</v>
      </c>
      <c r="F216" s="839" t="s">
        <v>5383</v>
      </c>
      <c r="G216" s="839" t="s">
        <v>6026</v>
      </c>
      <c r="H216" s="839" t="s">
        <v>6193</v>
      </c>
      <c r="I216" s="839"/>
    </row>
    <row r="217" spans="1:16">
      <c r="A217" s="839" t="s">
        <v>6194</v>
      </c>
      <c r="B217" s="839" t="s">
        <v>6195</v>
      </c>
      <c r="C217" s="839"/>
      <c r="D217" s="839" t="s">
        <v>5394</v>
      </c>
      <c r="E217" s="839" t="s">
        <v>6196</v>
      </c>
      <c r="F217" s="839" t="s">
        <v>5383</v>
      </c>
      <c r="G217" s="839" t="s">
        <v>5522</v>
      </c>
      <c r="H217" s="839" t="s">
        <v>6197</v>
      </c>
      <c r="I217" s="839"/>
    </row>
    <row r="218" spans="1:16">
      <c r="A218" s="839" t="s">
        <v>9320</v>
      </c>
      <c r="B218" s="839" t="s">
        <v>455</v>
      </c>
      <c r="C218" s="839"/>
      <c r="D218" s="839" t="s">
        <v>9353</v>
      </c>
      <c r="E218" s="839" t="s">
        <v>9366</v>
      </c>
      <c r="F218" s="839" t="s">
        <v>5388</v>
      </c>
      <c r="G218" s="839" t="s">
        <v>9363</v>
      </c>
      <c r="H218" s="839" t="s">
        <v>9365</v>
      </c>
      <c r="I218" s="839"/>
    </row>
    <row r="219" spans="1:16">
      <c r="A219" s="839" t="s">
        <v>966</v>
      </c>
      <c r="B219" s="839"/>
      <c r="C219" s="839"/>
      <c r="D219" s="839" t="s">
        <v>3596</v>
      </c>
      <c r="E219" s="839" t="s">
        <v>2386</v>
      </c>
      <c r="F219" s="839" t="s">
        <v>5388</v>
      </c>
      <c r="G219" s="839" t="s">
        <v>5599</v>
      </c>
      <c r="H219" s="839" t="s">
        <v>6198</v>
      </c>
      <c r="I219" s="839"/>
    </row>
    <row r="220" spans="1:16">
      <c r="A220" s="839" t="s">
        <v>6199</v>
      </c>
      <c r="B220" s="839" t="s">
        <v>455</v>
      </c>
      <c r="C220" s="839"/>
      <c r="D220" s="839" t="s">
        <v>9482</v>
      </c>
      <c r="E220" s="839" t="s">
        <v>6160</v>
      </c>
      <c r="F220" s="839" t="s">
        <v>5388</v>
      </c>
      <c r="G220" s="839" t="s">
        <v>6200</v>
      </c>
      <c r="H220" s="839" t="s">
        <v>6201</v>
      </c>
      <c r="I220" s="839"/>
    </row>
    <row r="221" spans="1:16">
      <c r="A221" s="839" t="s">
        <v>6202</v>
      </c>
      <c r="B221" s="839" t="s">
        <v>6203</v>
      </c>
      <c r="C221" s="839" t="s">
        <v>6204</v>
      </c>
      <c r="D221" s="839" t="s">
        <v>938</v>
      </c>
      <c r="E221" s="839" t="s">
        <v>6205</v>
      </c>
      <c r="F221" s="839" t="s">
        <v>5383</v>
      </c>
      <c r="G221" s="839" t="s">
        <v>6206</v>
      </c>
      <c r="H221" s="839" t="s">
        <v>6207</v>
      </c>
      <c r="I221" s="839"/>
    </row>
    <row r="222" spans="1:16">
      <c r="A222" s="839" t="s">
        <v>6208</v>
      </c>
      <c r="B222" s="839" t="s">
        <v>6209</v>
      </c>
      <c r="C222" s="841"/>
      <c r="D222" s="586" t="s">
        <v>3596</v>
      </c>
      <c r="E222" s="841" t="s">
        <v>6210</v>
      </c>
      <c r="F222" s="841" t="s">
        <v>5383</v>
      </c>
      <c r="G222" s="841" t="s">
        <v>5450</v>
      </c>
      <c r="H222" s="839" t="s">
        <v>6211</v>
      </c>
    </row>
    <row r="223" spans="1:16">
      <c r="A223" s="839" t="s">
        <v>6212</v>
      </c>
      <c r="B223" s="839"/>
      <c r="C223" s="839"/>
      <c r="D223" s="839"/>
      <c r="E223" s="839" t="s">
        <v>6213</v>
      </c>
      <c r="F223" s="839" t="s">
        <v>5383</v>
      </c>
      <c r="G223" s="807" t="s">
        <v>6214</v>
      </c>
      <c r="H223" s="839" t="s">
        <v>5933</v>
      </c>
      <c r="I223" s="839"/>
      <c r="J223" s="841"/>
      <c r="K223" s="841"/>
      <c r="L223" s="841"/>
      <c r="M223" s="841"/>
      <c r="N223" s="841"/>
      <c r="O223" s="841"/>
      <c r="P223" s="841" t="s">
        <v>6215</v>
      </c>
    </row>
    <row r="224" spans="1:16">
      <c r="A224" s="839" t="s">
        <v>6216</v>
      </c>
      <c r="B224" s="839" t="s">
        <v>6217</v>
      </c>
      <c r="C224" s="839" t="s">
        <v>6218</v>
      </c>
      <c r="D224" s="839" t="s">
        <v>3596</v>
      </c>
      <c r="E224" s="839" t="s">
        <v>6219</v>
      </c>
      <c r="F224" s="839" t="s">
        <v>5383</v>
      </c>
      <c r="G224" s="839" t="s">
        <v>5621</v>
      </c>
      <c r="H224" s="839" t="s">
        <v>6220</v>
      </c>
      <c r="I224" s="839"/>
      <c r="J224" s="841"/>
      <c r="K224" s="841"/>
      <c r="L224" s="841"/>
      <c r="M224" s="841"/>
      <c r="N224" s="841"/>
      <c r="O224" s="841"/>
      <c r="P224" s="841"/>
    </row>
    <row r="225" spans="1:15">
      <c r="A225" s="839" t="s">
        <v>6221</v>
      </c>
      <c r="B225" s="807" t="s">
        <v>6222</v>
      </c>
      <c r="C225" s="839"/>
      <c r="D225" s="839" t="s">
        <v>938</v>
      </c>
      <c r="E225" s="839" t="s">
        <v>5477</v>
      </c>
      <c r="F225" s="839" t="s">
        <v>5383</v>
      </c>
      <c r="G225" s="839" t="s">
        <v>5384</v>
      </c>
      <c r="H225" s="839" t="s">
        <v>6223</v>
      </c>
      <c r="I225" s="839"/>
    </row>
    <row r="226" spans="1:15">
      <c r="A226" s="832" t="s">
        <v>6221</v>
      </c>
      <c r="D226" s="839" t="s">
        <v>938</v>
      </c>
      <c r="E226" s="832" t="s">
        <v>5477</v>
      </c>
      <c r="F226" s="832" t="s">
        <v>5383</v>
      </c>
      <c r="G226" s="832" t="s">
        <v>5384</v>
      </c>
      <c r="H226" s="832" t="s">
        <v>6224</v>
      </c>
    </row>
    <row r="227" spans="1:15">
      <c r="A227" s="841" t="s">
        <v>6225</v>
      </c>
      <c r="B227" s="769" t="s">
        <v>6226</v>
      </c>
      <c r="C227" s="841" t="s">
        <v>5867</v>
      </c>
      <c r="D227" s="839" t="s">
        <v>938</v>
      </c>
      <c r="E227" s="841" t="s">
        <v>6227</v>
      </c>
      <c r="F227" s="841" t="s">
        <v>5383</v>
      </c>
      <c r="G227" s="841" t="s">
        <v>5384</v>
      </c>
      <c r="H227" s="841" t="s">
        <v>6228</v>
      </c>
      <c r="I227" s="841"/>
    </row>
    <row r="228" spans="1:15">
      <c r="A228" s="841" t="s">
        <v>6229</v>
      </c>
      <c r="B228" s="769" t="s">
        <v>6230</v>
      </c>
      <c r="C228" s="841" t="s">
        <v>6231</v>
      </c>
      <c r="D228" s="839" t="s">
        <v>938</v>
      </c>
      <c r="E228" s="841" t="s">
        <v>6232</v>
      </c>
      <c r="F228" s="841" t="s">
        <v>5383</v>
      </c>
      <c r="G228" s="841" t="s">
        <v>6233</v>
      </c>
      <c r="H228" s="841" t="s">
        <v>6234</v>
      </c>
      <c r="I228" s="841"/>
    </row>
    <row r="229" spans="1:15">
      <c r="A229" s="841" t="s">
        <v>6235</v>
      </c>
      <c r="B229" s="841" t="s">
        <v>6236</v>
      </c>
      <c r="D229" s="839" t="s">
        <v>938</v>
      </c>
      <c r="E229" s="832" t="s">
        <v>6237</v>
      </c>
      <c r="G229" s="839" t="s">
        <v>5427</v>
      </c>
      <c r="H229" s="841" t="s">
        <v>6238</v>
      </c>
    </row>
    <row r="230" spans="1:15">
      <c r="A230" s="841" t="s">
        <v>6239</v>
      </c>
      <c r="B230" s="769" t="s">
        <v>6240</v>
      </c>
      <c r="C230" s="841"/>
      <c r="D230" s="839" t="s">
        <v>5394</v>
      </c>
      <c r="E230" s="841" t="s">
        <v>5420</v>
      </c>
      <c r="F230" s="841" t="s">
        <v>5383</v>
      </c>
      <c r="G230" s="841" t="s">
        <v>5522</v>
      </c>
      <c r="H230" s="841" t="s">
        <v>6241</v>
      </c>
      <c r="I230" s="841"/>
    </row>
    <row r="231" spans="1:15">
      <c r="A231" s="841" t="s">
        <v>6242</v>
      </c>
      <c r="B231" s="769" t="s">
        <v>6243</v>
      </c>
      <c r="C231" s="841" t="s">
        <v>6244</v>
      </c>
      <c r="D231" s="839" t="s">
        <v>5394</v>
      </c>
      <c r="E231" s="841" t="s">
        <v>5420</v>
      </c>
      <c r="F231" s="841" t="s">
        <v>5383</v>
      </c>
      <c r="G231" s="841" t="s">
        <v>5544</v>
      </c>
      <c r="H231" s="841" t="s">
        <v>6245</v>
      </c>
      <c r="I231" s="841"/>
    </row>
    <row r="232" spans="1:15">
      <c r="A232" s="832" t="s">
        <v>6246</v>
      </c>
      <c r="B232" s="832" t="s">
        <v>6247</v>
      </c>
      <c r="C232" s="841"/>
      <c r="D232" s="839" t="s">
        <v>4900</v>
      </c>
      <c r="E232" s="841" t="s">
        <v>6248</v>
      </c>
      <c r="F232" s="841" t="s">
        <v>5383</v>
      </c>
      <c r="G232" s="841" t="s">
        <v>6249</v>
      </c>
      <c r="H232" s="841" t="s">
        <v>6250</v>
      </c>
      <c r="I232" s="841"/>
    </row>
    <row r="233" spans="1:15">
      <c r="A233" s="841" t="s">
        <v>6251</v>
      </c>
      <c r="B233" s="769" t="s">
        <v>6252</v>
      </c>
      <c r="C233" s="841"/>
      <c r="D233" s="839" t="s">
        <v>938</v>
      </c>
      <c r="E233" s="841" t="s">
        <v>6253</v>
      </c>
      <c r="F233" s="841" t="s">
        <v>5383</v>
      </c>
      <c r="G233" s="841" t="s">
        <v>5427</v>
      </c>
      <c r="H233" s="841" t="s">
        <v>6254</v>
      </c>
      <c r="I233" s="841"/>
    </row>
    <row r="234" spans="1:15">
      <c r="A234" s="841" t="s">
        <v>6255</v>
      </c>
      <c r="B234" s="841" t="s">
        <v>6256</v>
      </c>
      <c r="C234" s="841"/>
      <c r="D234" s="839" t="s">
        <v>9492</v>
      </c>
      <c r="E234" s="841" t="s">
        <v>6248</v>
      </c>
      <c r="F234" s="841" t="s">
        <v>5383</v>
      </c>
      <c r="G234" s="841" t="s">
        <v>5396</v>
      </c>
      <c r="H234" s="841" t="s">
        <v>6257</v>
      </c>
      <c r="I234" s="841"/>
      <c r="J234" s="841"/>
      <c r="K234" s="452"/>
      <c r="L234" s="841"/>
      <c r="M234" s="841"/>
      <c r="N234" s="841"/>
      <c r="O234" s="841"/>
    </row>
    <row r="235" spans="1:15">
      <c r="A235" s="769" t="s">
        <v>6258</v>
      </c>
      <c r="C235" s="521"/>
      <c r="D235" s="839" t="s">
        <v>4893</v>
      </c>
      <c r="E235" s="832" t="s">
        <v>6259</v>
      </c>
      <c r="F235" s="841" t="s">
        <v>5383</v>
      </c>
      <c r="G235" s="841" t="s">
        <v>6260</v>
      </c>
      <c r="H235" s="841" t="s">
        <v>6261</v>
      </c>
    </row>
    <row r="236" spans="1:15">
      <c r="A236" s="841" t="s">
        <v>6262</v>
      </c>
      <c r="B236" s="841" t="s">
        <v>455</v>
      </c>
      <c r="C236" s="841"/>
      <c r="D236" s="839" t="s">
        <v>3572</v>
      </c>
      <c r="E236" s="841" t="s">
        <v>440</v>
      </c>
      <c r="F236" s="841" t="s">
        <v>5388</v>
      </c>
      <c r="G236" s="839" t="s">
        <v>5585</v>
      </c>
      <c r="H236" s="841" t="s">
        <v>6263</v>
      </c>
      <c r="I236" s="841"/>
    </row>
    <row r="237" spans="1:15">
      <c r="A237" s="769" t="s">
        <v>6264</v>
      </c>
      <c r="B237" s="841" t="s">
        <v>455</v>
      </c>
      <c r="C237" s="841"/>
      <c r="D237" s="839" t="s">
        <v>1629</v>
      </c>
      <c r="E237" s="841" t="s">
        <v>6265</v>
      </c>
      <c r="F237" s="841" t="s">
        <v>5844</v>
      </c>
      <c r="G237" s="841" t="s">
        <v>6266</v>
      </c>
      <c r="H237" s="769" t="s">
        <v>6267</v>
      </c>
      <c r="I237" s="841"/>
    </row>
    <row r="238" spans="1:15">
      <c r="A238" s="769" t="s">
        <v>9799</v>
      </c>
      <c r="B238" s="841" t="s">
        <v>455</v>
      </c>
      <c r="C238" s="841" t="s">
        <v>9968</v>
      </c>
      <c r="D238" s="839" t="s">
        <v>9783</v>
      </c>
      <c r="E238" s="841" t="s">
        <v>9966</v>
      </c>
      <c r="F238" s="841" t="s">
        <v>5388</v>
      </c>
      <c r="G238" s="841" t="s">
        <v>9967</v>
      </c>
      <c r="H238" s="839" t="s">
        <v>9800</v>
      </c>
      <c r="I238" s="841"/>
    </row>
    <row r="239" spans="1:15">
      <c r="A239" s="769" t="s">
        <v>9802</v>
      </c>
      <c r="B239" s="841" t="s">
        <v>455</v>
      </c>
      <c r="C239" s="841" t="s">
        <v>9804</v>
      </c>
      <c r="D239" s="839" t="s">
        <v>9778</v>
      </c>
      <c r="E239" s="841" t="s">
        <v>9803</v>
      </c>
      <c r="F239" s="841" t="s">
        <v>5388</v>
      </c>
      <c r="G239" s="841" t="s">
        <v>5396</v>
      </c>
      <c r="H239" s="769" t="s">
        <v>9805</v>
      </c>
      <c r="I239" s="841"/>
    </row>
    <row r="240" spans="1:15">
      <c r="A240" s="769" t="s">
        <v>9493</v>
      </c>
      <c r="B240" s="841" t="s">
        <v>455</v>
      </c>
      <c r="C240" s="841"/>
      <c r="D240" s="839" t="s">
        <v>9465</v>
      </c>
      <c r="E240" s="841" t="s">
        <v>439</v>
      </c>
      <c r="F240" s="841" t="s">
        <v>5388</v>
      </c>
      <c r="G240" s="841" t="s">
        <v>9801</v>
      </c>
      <c r="H240" s="769" t="s">
        <v>9494</v>
      </c>
      <c r="I240" s="841"/>
    </row>
    <row r="241" spans="1:9">
      <c r="A241" s="841" t="s">
        <v>6268</v>
      </c>
      <c r="B241" s="841" t="s">
        <v>6269</v>
      </c>
      <c r="C241" s="841"/>
      <c r="D241" s="839" t="s">
        <v>5394</v>
      </c>
      <c r="E241" s="841" t="s">
        <v>6270</v>
      </c>
      <c r="F241" s="841" t="s">
        <v>5383</v>
      </c>
      <c r="G241" s="841" t="s">
        <v>6271</v>
      </c>
      <c r="H241" s="841" t="s">
        <v>6272</v>
      </c>
      <c r="I241" s="841"/>
    </row>
    <row r="242" spans="1:9">
      <c r="A242" s="839" t="s">
        <v>6273</v>
      </c>
      <c r="B242" s="769" t="s">
        <v>6274</v>
      </c>
      <c r="C242" s="841" t="s">
        <v>6275</v>
      </c>
      <c r="D242" s="839" t="s">
        <v>3596</v>
      </c>
      <c r="E242" s="841" t="s">
        <v>406</v>
      </c>
      <c r="F242" s="841" t="s">
        <v>5383</v>
      </c>
      <c r="G242" s="839" t="s">
        <v>5540</v>
      </c>
      <c r="H242" s="839" t="s">
        <v>6276</v>
      </c>
      <c r="I242" s="841"/>
    </row>
    <row r="243" spans="1:9">
      <c r="A243" s="839" t="s">
        <v>6277</v>
      </c>
      <c r="B243" s="807" t="s">
        <v>6278</v>
      </c>
      <c r="C243" s="839" t="s">
        <v>6039</v>
      </c>
      <c r="D243" s="839" t="s">
        <v>3596</v>
      </c>
      <c r="E243" s="511" t="s">
        <v>6279</v>
      </c>
      <c r="F243" s="839" t="s">
        <v>5383</v>
      </c>
      <c r="G243" s="839" t="s">
        <v>5544</v>
      </c>
      <c r="H243" s="839" t="s">
        <v>6280</v>
      </c>
      <c r="I243" s="839"/>
    </row>
    <row r="244" spans="1:9">
      <c r="A244" s="839" t="s">
        <v>9321</v>
      </c>
      <c r="B244" s="807" t="s">
        <v>455</v>
      </c>
      <c r="C244" s="839"/>
      <c r="D244" s="839" t="s">
        <v>9353</v>
      </c>
      <c r="E244" s="511" t="s">
        <v>9368</v>
      </c>
      <c r="F244" s="839" t="s">
        <v>5388</v>
      </c>
      <c r="G244" s="839" t="s">
        <v>9363</v>
      </c>
      <c r="H244" s="839" t="s">
        <v>9367</v>
      </c>
      <c r="I244" s="839"/>
    </row>
    <row r="245" spans="1:9">
      <c r="A245" s="839" t="s">
        <v>6281</v>
      </c>
      <c r="B245" s="839" t="s">
        <v>6282</v>
      </c>
      <c r="C245" s="839"/>
      <c r="D245" s="839" t="s">
        <v>1629</v>
      </c>
      <c r="E245" s="839" t="s">
        <v>2386</v>
      </c>
      <c r="F245" s="839" t="s">
        <v>5388</v>
      </c>
      <c r="G245" s="839" t="s">
        <v>5389</v>
      </c>
      <c r="H245" s="839" t="s">
        <v>6283</v>
      </c>
      <c r="I245" s="839"/>
    </row>
    <row r="246" spans="1:9">
      <c r="A246" s="839" t="s">
        <v>6284</v>
      </c>
      <c r="B246" s="807" t="s">
        <v>6285</v>
      </c>
      <c r="C246" s="839" t="s">
        <v>5509</v>
      </c>
      <c r="D246" s="839" t="s">
        <v>938</v>
      </c>
      <c r="E246" s="839" t="s">
        <v>6286</v>
      </c>
      <c r="F246" s="839" t="s">
        <v>5383</v>
      </c>
      <c r="G246" s="839" t="s">
        <v>5384</v>
      </c>
      <c r="H246" s="839" t="s">
        <v>6287</v>
      </c>
      <c r="I246" s="839"/>
    </row>
    <row r="247" spans="1:9">
      <c r="A247" s="839" t="s">
        <v>6288</v>
      </c>
      <c r="B247" s="807" t="s">
        <v>6289</v>
      </c>
      <c r="C247" s="839" t="s">
        <v>6290</v>
      </c>
      <c r="D247" s="839" t="s">
        <v>938</v>
      </c>
      <c r="E247" s="839" t="s">
        <v>6291</v>
      </c>
      <c r="F247" s="839" t="s">
        <v>5383</v>
      </c>
      <c r="G247" s="839" t="s">
        <v>5384</v>
      </c>
      <c r="H247" s="839" t="s">
        <v>6292</v>
      </c>
      <c r="I247" s="839"/>
    </row>
    <row r="248" spans="1:9">
      <c r="A248" s="839" t="s">
        <v>9927</v>
      </c>
      <c r="B248" s="807" t="s">
        <v>455</v>
      </c>
      <c r="C248" s="844" t="s">
        <v>9930</v>
      </c>
      <c r="D248" s="839" t="s">
        <v>9778</v>
      </c>
      <c r="E248" s="844" t="s">
        <v>9929</v>
      </c>
      <c r="F248" s="839" t="s">
        <v>5388</v>
      </c>
      <c r="G248" s="839" t="s">
        <v>5389</v>
      </c>
      <c r="H248" s="839" t="s">
        <v>9931</v>
      </c>
      <c r="I248" s="841"/>
    </row>
    <row r="249" spans="1:9">
      <c r="A249" s="839" t="s">
        <v>6293</v>
      </c>
      <c r="B249" s="839" t="s">
        <v>455</v>
      </c>
      <c r="C249" s="841"/>
      <c r="D249" s="839" t="s">
        <v>1629</v>
      </c>
      <c r="E249" s="771" t="s">
        <v>6294</v>
      </c>
      <c r="F249" s="839" t="s">
        <v>5383</v>
      </c>
      <c r="G249" s="839" t="s">
        <v>5384</v>
      </c>
      <c r="H249" s="839" t="s">
        <v>6295</v>
      </c>
    </row>
    <row r="250" spans="1:9">
      <c r="A250" s="839" t="s">
        <v>2457</v>
      </c>
      <c r="B250" s="839"/>
      <c r="C250" s="841"/>
      <c r="D250" s="839" t="s">
        <v>9482</v>
      </c>
      <c r="E250" s="771" t="s">
        <v>9462</v>
      </c>
      <c r="F250" s="839" t="s">
        <v>5388</v>
      </c>
      <c r="G250" s="839" t="s">
        <v>9463</v>
      </c>
      <c r="H250" s="839" t="s">
        <v>2458</v>
      </c>
    </row>
    <row r="251" spans="1:9">
      <c r="A251" s="839" t="s">
        <v>6296</v>
      </c>
      <c r="B251" s="807" t="s">
        <v>6297</v>
      </c>
      <c r="C251" s="839"/>
      <c r="D251" s="839" t="s">
        <v>938</v>
      </c>
      <c r="E251" s="839" t="s">
        <v>5477</v>
      </c>
      <c r="F251" s="839" t="s">
        <v>5383</v>
      </c>
      <c r="G251" s="839" t="s">
        <v>5384</v>
      </c>
      <c r="H251" s="839" t="s">
        <v>6298</v>
      </c>
      <c r="I251" s="839"/>
    </row>
    <row r="252" spans="1:9">
      <c r="A252" s="839" t="s">
        <v>6299</v>
      </c>
      <c r="B252" s="839" t="s">
        <v>6300</v>
      </c>
      <c r="C252" s="839" t="s">
        <v>6301</v>
      </c>
      <c r="D252" s="839" t="s">
        <v>938</v>
      </c>
      <c r="E252" s="839" t="s">
        <v>406</v>
      </c>
      <c r="F252" s="839" t="s">
        <v>5383</v>
      </c>
      <c r="G252" s="839" t="s">
        <v>5687</v>
      </c>
      <c r="H252" s="839" t="s">
        <v>6302</v>
      </c>
      <c r="I252" s="839"/>
    </row>
    <row r="253" spans="1:9">
      <c r="A253" s="839" t="s">
        <v>6303</v>
      </c>
      <c r="B253" s="839" t="s">
        <v>6304</v>
      </c>
      <c r="C253" s="839"/>
      <c r="D253" s="839" t="s">
        <v>938</v>
      </c>
      <c r="E253" s="839" t="s">
        <v>6011</v>
      </c>
      <c r="F253" s="839" t="s">
        <v>5383</v>
      </c>
      <c r="G253" s="839" t="s">
        <v>5384</v>
      </c>
      <c r="H253" s="839" t="s">
        <v>6305</v>
      </c>
      <c r="I253" s="839"/>
    </row>
    <row r="254" spans="1:9">
      <c r="A254" s="839" t="s">
        <v>6306</v>
      </c>
      <c r="B254" s="839" t="s">
        <v>455</v>
      </c>
      <c r="C254" s="839"/>
      <c r="D254" s="839" t="s">
        <v>4882</v>
      </c>
      <c r="E254" s="839" t="s">
        <v>6307</v>
      </c>
      <c r="F254" s="839" t="s">
        <v>5408</v>
      </c>
      <c r="G254" s="839" t="s">
        <v>5396</v>
      </c>
      <c r="H254" s="839" t="s">
        <v>6308</v>
      </c>
      <c r="I254" s="839"/>
    </row>
    <row r="255" spans="1:9">
      <c r="A255" s="839" t="s">
        <v>6309</v>
      </c>
      <c r="B255" s="839" t="s">
        <v>6310</v>
      </c>
      <c r="C255" s="839" t="s">
        <v>5539</v>
      </c>
      <c r="D255" s="839" t="s">
        <v>3596</v>
      </c>
      <c r="E255" s="511" t="s">
        <v>6311</v>
      </c>
      <c r="F255" s="839" t="s">
        <v>5383</v>
      </c>
      <c r="G255" s="839" t="s">
        <v>5535</v>
      </c>
      <c r="H255" s="839" t="s">
        <v>6312</v>
      </c>
      <c r="I255" s="839"/>
    </row>
    <row r="256" spans="1:9">
      <c r="A256" s="839" t="s">
        <v>9322</v>
      </c>
      <c r="B256" s="841" t="s">
        <v>455</v>
      </c>
      <c r="C256" s="841"/>
      <c r="D256" s="841" t="s">
        <v>9353</v>
      </c>
      <c r="E256" s="511" t="s">
        <v>440</v>
      </c>
      <c r="F256" s="839" t="s">
        <v>5388</v>
      </c>
      <c r="G256" s="839" t="s">
        <v>5855</v>
      </c>
      <c r="H256" s="841" t="s">
        <v>9369</v>
      </c>
      <c r="I256" s="841"/>
    </row>
    <row r="257" spans="1:15">
      <c r="A257" s="839" t="s">
        <v>9498</v>
      </c>
      <c r="B257" s="841" t="s">
        <v>455</v>
      </c>
      <c r="C257" s="841"/>
      <c r="D257" s="841" t="s">
        <v>9465</v>
      </c>
      <c r="E257" s="511" t="s">
        <v>440</v>
      </c>
      <c r="F257" s="839" t="s">
        <v>5388</v>
      </c>
      <c r="G257" s="839" t="s">
        <v>5535</v>
      </c>
      <c r="H257" s="841" t="s">
        <v>9499</v>
      </c>
      <c r="I257" s="841"/>
    </row>
    <row r="258" spans="1:15">
      <c r="A258" s="839" t="s">
        <v>6313</v>
      </c>
      <c r="B258" s="841"/>
      <c r="C258" s="841"/>
      <c r="D258" s="841"/>
      <c r="E258" s="511" t="s">
        <v>6314</v>
      </c>
      <c r="F258" s="839" t="s">
        <v>5383</v>
      </c>
      <c r="G258" s="839" t="s">
        <v>6315</v>
      </c>
      <c r="H258" s="841" t="s">
        <v>6316</v>
      </c>
      <c r="I258" s="841"/>
    </row>
    <row r="259" spans="1:15">
      <c r="A259" s="839" t="s">
        <v>6317</v>
      </c>
      <c r="B259" s="807" t="s">
        <v>6318</v>
      </c>
      <c r="C259" s="839" t="s">
        <v>6319</v>
      </c>
      <c r="D259" s="839" t="s">
        <v>938</v>
      </c>
      <c r="E259" s="839" t="s">
        <v>6320</v>
      </c>
      <c r="F259" s="839" t="s">
        <v>5383</v>
      </c>
      <c r="G259" s="839" t="s">
        <v>5500</v>
      </c>
      <c r="H259" s="839" t="s">
        <v>6321</v>
      </c>
      <c r="I259" s="839"/>
    </row>
    <row r="260" spans="1:15">
      <c r="A260" s="839" t="s">
        <v>6322</v>
      </c>
      <c r="B260" s="839" t="s">
        <v>6322</v>
      </c>
      <c r="C260" s="839"/>
      <c r="D260" s="839" t="s">
        <v>6323</v>
      </c>
      <c r="E260" s="839" t="s">
        <v>6324</v>
      </c>
      <c r="F260" s="839" t="s">
        <v>5383</v>
      </c>
      <c r="G260" s="839" t="s">
        <v>6325</v>
      </c>
      <c r="H260" s="839" t="s">
        <v>6326</v>
      </c>
      <c r="I260" s="839" t="s">
        <v>6327</v>
      </c>
    </row>
    <row r="261" spans="1:15">
      <c r="A261" s="839" t="s">
        <v>6328</v>
      </c>
      <c r="B261" s="807" t="s">
        <v>6329</v>
      </c>
      <c r="C261" s="839" t="s">
        <v>6330</v>
      </c>
      <c r="D261" s="839" t="s">
        <v>938</v>
      </c>
      <c r="E261" s="839" t="s">
        <v>486</v>
      </c>
      <c r="F261" s="839" t="s">
        <v>5383</v>
      </c>
      <c r="G261" s="839" t="s">
        <v>5874</v>
      </c>
      <c r="H261" s="839" t="s">
        <v>6331</v>
      </c>
      <c r="I261" s="839"/>
    </row>
    <row r="262" spans="1:15">
      <c r="A262" s="839" t="s">
        <v>6332</v>
      </c>
      <c r="B262" s="807" t="s">
        <v>6333</v>
      </c>
      <c r="C262" s="839" t="s">
        <v>5867</v>
      </c>
      <c r="D262" s="839" t="s">
        <v>938</v>
      </c>
      <c r="E262" s="839" t="s">
        <v>6334</v>
      </c>
      <c r="F262" s="839" t="s">
        <v>5383</v>
      </c>
      <c r="G262" s="839" t="s">
        <v>5384</v>
      </c>
      <c r="H262" s="839" t="s">
        <v>6335</v>
      </c>
      <c r="I262" s="839"/>
    </row>
    <row r="263" spans="1:15">
      <c r="A263" s="839" t="s">
        <v>6336</v>
      </c>
      <c r="B263" s="807" t="s">
        <v>6337</v>
      </c>
      <c r="C263" s="839" t="s">
        <v>5576</v>
      </c>
      <c r="D263" s="839" t="s">
        <v>3596</v>
      </c>
      <c r="E263" s="839" t="s">
        <v>6338</v>
      </c>
      <c r="F263" s="839" t="s">
        <v>5383</v>
      </c>
      <c r="G263" s="839" t="s">
        <v>5559</v>
      </c>
      <c r="H263" s="839" t="s">
        <v>6339</v>
      </c>
      <c r="I263" s="839"/>
    </row>
    <row r="264" spans="1:15">
      <c r="A264" s="839" t="s">
        <v>6340</v>
      </c>
      <c r="B264" s="839" t="s">
        <v>6341</v>
      </c>
      <c r="C264" s="839"/>
      <c r="D264" s="839" t="s">
        <v>938</v>
      </c>
      <c r="E264" s="839" t="s">
        <v>6342</v>
      </c>
      <c r="F264" s="839" t="s">
        <v>5383</v>
      </c>
      <c r="G264" s="839" t="s">
        <v>5384</v>
      </c>
      <c r="H264" s="839" t="s">
        <v>6343</v>
      </c>
      <c r="I264" s="839"/>
    </row>
    <row r="265" spans="1:15">
      <c r="A265" s="839" t="s">
        <v>638</v>
      </c>
      <c r="B265" s="839" t="s">
        <v>455</v>
      </c>
      <c r="C265" s="839" t="s">
        <v>10034</v>
      </c>
      <c r="D265" s="839" t="s">
        <v>3596</v>
      </c>
      <c r="E265" s="839" t="s">
        <v>10033</v>
      </c>
      <c r="F265" s="839" t="s">
        <v>5388</v>
      </c>
      <c r="G265" s="839" t="s">
        <v>5389</v>
      </c>
      <c r="H265" s="839" t="s">
        <v>4981</v>
      </c>
      <c r="I265" s="839"/>
    </row>
    <row r="266" spans="1:15">
      <c r="A266" s="839" t="s">
        <v>6344</v>
      </c>
      <c r="B266" s="807" t="s">
        <v>6345</v>
      </c>
      <c r="C266" s="839" t="s">
        <v>6346</v>
      </c>
      <c r="D266" s="839" t="s">
        <v>938</v>
      </c>
      <c r="E266" s="839" t="s">
        <v>400</v>
      </c>
      <c r="F266" s="839" t="s">
        <v>5383</v>
      </c>
      <c r="G266" s="839" t="s">
        <v>5389</v>
      </c>
      <c r="H266" s="839" t="s">
        <v>6347</v>
      </c>
      <c r="I266" s="839"/>
    </row>
    <row r="267" spans="1:15">
      <c r="A267" s="839" t="s">
        <v>6348</v>
      </c>
      <c r="B267" s="807" t="s">
        <v>6349</v>
      </c>
      <c r="C267" s="839" t="s">
        <v>5867</v>
      </c>
      <c r="D267" s="839" t="s">
        <v>938</v>
      </c>
      <c r="E267" s="839" t="s">
        <v>6286</v>
      </c>
      <c r="F267" s="839" t="s">
        <v>5383</v>
      </c>
      <c r="G267" s="839" t="s">
        <v>5384</v>
      </c>
      <c r="H267" s="839" t="s">
        <v>6350</v>
      </c>
      <c r="I267" s="839"/>
    </row>
    <row r="268" spans="1:15">
      <c r="A268" s="839" t="s">
        <v>6351</v>
      </c>
      <c r="B268" s="839" t="s">
        <v>6352</v>
      </c>
      <c r="C268" s="839" t="s">
        <v>5434</v>
      </c>
      <c r="D268" s="839" t="s">
        <v>938</v>
      </c>
      <c r="E268" s="839" t="s">
        <v>6353</v>
      </c>
      <c r="F268" s="839" t="s">
        <v>5383</v>
      </c>
      <c r="G268" s="839" t="s">
        <v>5384</v>
      </c>
      <c r="H268" s="839" t="s">
        <v>6354</v>
      </c>
      <c r="I268" s="839"/>
    </row>
    <row r="269" spans="1:15">
      <c r="A269" s="839" t="s">
        <v>6355</v>
      </c>
      <c r="B269" s="807" t="s">
        <v>6356</v>
      </c>
      <c r="C269" s="839"/>
      <c r="D269" s="839" t="s">
        <v>938</v>
      </c>
      <c r="E269" s="839" t="s">
        <v>3601</v>
      </c>
      <c r="F269" s="839" t="s">
        <v>5383</v>
      </c>
      <c r="G269" s="839" t="s">
        <v>6050</v>
      </c>
      <c r="H269" s="839" t="s">
        <v>6357</v>
      </c>
      <c r="I269" s="839"/>
      <c r="J269" s="841"/>
      <c r="K269" s="841"/>
      <c r="O269" s="841"/>
    </row>
    <row r="270" spans="1:15">
      <c r="A270" s="841" t="s">
        <v>6358</v>
      </c>
      <c r="B270" s="769" t="s">
        <v>6359</v>
      </c>
      <c r="C270" s="839" t="s">
        <v>5597</v>
      </c>
      <c r="D270" s="839" t="s">
        <v>938</v>
      </c>
      <c r="E270" s="839" t="s">
        <v>5477</v>
      </c>
      <c r="F270" s="839" t="s">
        <v>5383</v>
      </c>
      <c r="G270" s="844" t="s">
        <v>5384</v>
      </c>
      <c r="H270" s="839" t="s">
        <v>6360</v>
      </c>
      <c r="I270" s="839"/>
    </row>
    <row r="271" spans="1:15">
      <c r="A271" s="839" t="s">
        <v>6361</v>
      </c>
      <c r="B271" s="807" t="s">
        <v>6362</v>
      </c>
      <c r="C271" s="839"/>
      <c r="D271" s="839" t="s">
        <v>938</v>
      </c>
      <c r="E271" s="839" t="s">
        <v>5719</v>
      </c>
      <c r="F271" s="839" t="s">
        <v>5383</v>
      </c>
      <c r="G271" s="839" t="s">
        <v>5384</v>
      </c>
      <c r="H271" s="839" t="s">
        <v>6363</v>
      </c>
      <c r="I271" s="839"/>
    </row>
    <row r="272" spans="1:15">
      <c r="A272" s="839" t="s">
        <v>6364</v>
      </c>
      <c r="B272" s="807" t="s">
        <v>6365</v>
      </c>
      <c r="C272" s="839"/>
      <c r="D272" s="839" t="s">
        <v>938</v>
      </c>
      <c r="E272" s="839" t="s">
        <v>5719</v>
      </c>
      <c r="F272" s="839" t="s">
        <v>5383</v>
      </c>
      <c r="G272" s="839" t="s">
        <v>5384</v>
      </c>
      <c r="H272" s="839" t="s">
        <v>6366</v>
      </c>
      <c r="I272" s="839"/>
    </row>
    <row r="273" spans="1:9">
      <c r="A273" s="839" t="s">
        <v>6367</v>
      </c>
      <c r="B273" s="839"/>
      <c r="C273" s="839"/>
      <c r="D273" s="839" t="s">
        <v>3596</v>
      </c>
      <c r="E273" s="839" t="s">
        <v>5515</v>
      </c>
      <c r="F273" s="839" t="s">
        <v>5383</v>
      </c>
      <c r="G273" s="839" t="s">
        <v>5615</v>
      </c>
      <c r="H273" s="839" t="s">
        <v>6368</v>
      </c>
      <c r="I273" s="839"/>
    </row>
    <row r="274" spans="1:9">
      <c r="A274" s="839" t="s">
        <v>6369</v>
      </c>
      <c r="B274" s="807" t="s">
        <v>6370</v>
      </c>
      <c r="C274" s="839" t="s">
        <v>5608</v>
      </c>
      <c r="D274" s="839" t="s">
        <v>3596</v>
      </c>
      <c r="E274" s="839" t="s">
        <v>6371</v>
      </c>
      <c r="F274" s="839" t="s">
        <v>5383</v>
      </c>
      <c r="G274" s="839" t="s">
        <v>6372</v>
      </c>
      <c r="H274" s="839" t="s">
        <v>6373</v>
      </c>
      <c r="I274" s="839"/>
    </row>
    <row r="275" spans="1:9">
      <c r="A275" s="839" t="s">
        <v>6374</v>
      </c>
      <c r="B275" s="807" t="s">
        <v>6375</v>
      </c>
      <c r="C275" s="839" t="s">
        <v>6376</v>
      </c>
      <c r="D275" s="839" t="s">
        <v>3596</v>
      </c>
      <c r="E275" s="839" t="s">
        <v>6377</v>
      </c>
      <c r="F275" s="839" t="s">
        <v>5383</v>
      </c>
      <c r="G275" s="839" t="s">
        <v>5687</v>
      </c>
      <c r="H275" s="839" t="s">
        <v>6378</v>
      </c>
      <c r="I275" s="839"/>
    </row>
    <row r="276" spans="1:9">
      <c r="A276" s="839" t="s">
        <v>2011</v>
      </c>
      <c r="B276" s="839" t="s">
        <v>455</v>
      </c>
      <c r="C276" s="841"/>
      <c r="D276" s="839" t="s">
        <v>1629</v>
      </c>
      <c r="E276" s="841" t="s">
        <v>6379</v>
      </c>
      <c r="F276" s="844" t="s">
        <v>5388</v>
      </c>
      <c r="G276" s="844" t="s">
        <v>5450</v>
      </c>
      <c r="H276" s="839" t="s">
        <v>6380</v>
      </c>
    </row>
    <row r="277" spans="1:9">
      <c r="A277" s="839" t="s">
        <v>6381</v>
      </c>
      <c r="B277" s="839" t="s">
        <v>455</v>
      </c>
      <c r="C277" s="839"/>
      <c r="D277" s="839" t="s">
        <v>1629</v>
      </c>
      <c r="E277" s="839" t="s">
        <v>621</v>
      </c>
      <c r="F277" s="839" t="s">
        <v>5388</v>
      </c>
      <c r="G277" s="839" t="s">
        <v>6382</v>
      </c>
      <c r="H277" s="839" t="s">
        <v>4984</v>
      </c>
      <c r="I277" s="839"/>
    </row>
    <row r="278" spans="1:9">
      <c r="A278" s="839" t="s">
        <v>6383</v>
      </c>
      <c r="B278" s="807" t="s">
        <v>6384</v>
      </c>
      <c r="C278" s="839" t="s">
        <v>6330</v>
      </c>
      <c r="D278" s="839" t="s">
        <v>938</v>
      </c>
      <c r="E278" s="839" t="s">
        <v>400</v>
      </c>
      <c r="F278" s="839" t="s">
        <v>5383</v>
      </c>
      <c r="G278" s="839" t="s">
        <v>6145</v>
      </c>
      <c r="H278" s="839" t="s">
        <v>6385</v>
      </c>
      <c r="I278" s="839"/>
    </row>
    <row r="279" spans="1:9">
      <c r="A279" s="807" t="s">
        <v>4182</v>
      </c>
      <c r="B279" s="807" t="s">
        <v>455</v>
      </c>
      <c r="C279" s="839"/>
      <c r="D279" s="839" t="s">
        <v>4882</v>
      </c>
      <c r="E279" s="839" t="s">
        <v>9773</v>
      </c>
      <c r="F279" s="839" t="s">
        <v>5388</v>
      </c>
      <c r="G279" s="839" t="s">
        <v>9770</v>
      </c>
      <c r="H279" s="839" t="s">
        <v>4183</v>
      </c>
      <c r="I279" s="839"/>
    </row>
    <row r="280" spans="1:9">
      <c r="A280" s="839" t="s">
        <v>6386</v>
      </c>
      <c r="B280" s="807" t="s">
        <v>6387</v>
      </c>
      <c r="C280" s="839" t="s">
        <v>5425</v>
      </c>
      <c r="D280" s="839" t="s">
        <v>938</v>
      </c>
      <c r="E280" s="839" t="s">
        <v>6388</v>
      </c>
      <c r="F280" s="839" t="s">
        <v>5383</v>
      </c>
      <c r="G280" s="839" t="s">
        <v>6389</v>
      </c>
      <c r="H280" s="839" t="s">
        <v>6390</v>
      </c>
      <c r="I280" s="839"/>
    </row>
    <row r="281" spans="1:9">
      <c r="A281" s="839" t="s">
        <v>6391</v>
      </c>
      <c r="B281" s="839" t="s">
        <v>6392</v>
      </c>
      <c r="C281" s="839"/>
      <c r="D281" s="839" t="s">
        <v>938</v>
      </c>
      <c r="E281" s="839" t="s">
        <v>6388</v>
      </c>
      <c r="F281" s="839" t="s">
        <v>5383</v>
      </c>
      <c r="G281" s="839" t="s">
        <v>6393</v>
      </c>
      <c r="H281" s="839" t="s">
        <v>6394</v>
      </c>
      <c r="I281" s="839"/>
    </row>
    <row r="282" spans="1:9">
      <c r="A282" s="839" t="s">
        <v>6395</v>
      </c>
      <c r="B282" s="807" t="s">
        <v>6396</v>
      </c>
      <c r="C282" s="839"/>
      <c r="D282" s="839" t="s">
        <v>938</v>
      </c>
      <c r="E282" s="839" t="s">
        <v>5435</v>
      </c>
      <c r="F282" s="839" t="s">
        <v>5383</v>
      </c>
      <c r="G282" s="839" t="s">
        <v>5384</v>
      </c>
      <c r="H282" s="839" t="s">
        <v>6397</v>
      </c>
      <c r="I282" s="839"/>
    </row>
    <row r="283" spans="1:9">
      <c r="A283" s="839" t="s">
        <v>6398</v>
      </c>
      <c r="B283" s="839" t="s">
        <v>455</v>
      </c>
      <c r="C283" s="839"/>
      <c r="D283" s="839" t="s">
        <v>1629</v>
      </c>
      <c r="E283" s="839" t="s">
        <v>2386</v>
      </c>
      <c r="F283" s="839" t="s">
        <v>5388</v>
      </c>
      <c r="G283" s="839" t="s">
        <v>6145</v>
      </c>
      <c r="H283" s="839" t="s">
        <v>6399</v>
      </c>
      <c r="I283" s="839"/>
    </row>
    <row r="284" spans="1:9">
      <c r="A284" s="839" t="s">
        <v>6400</v>
      </c>
      <c r="B284" s="807" t="s">
        <v>6401</v>
      </c>
      <c r="C284" s="839" t="s">
        <v>6402</v>
      </c>
      <c r="D284" s="839" t="s">
        <v>938</v>
      </c>
      <c r="E284" s="839" t="s">
        <v>6403</v>
      </c>
      <c r="F284" s="839" t="s">
        <v>5383</v>
      </c>
      <c r="G284" s="839" t="s">
        <v>5384</v>
      </c>
      <c r="H284" s="839" t="s">
        <v>6404</v>
      </c>
      <c r="I284" s="839"/>
    </row>
    <row r="285" spans="1:9">
      <c r="A285" s="839" t="s">
        <v>6405</v>
      </c>
      <c r="B285" s="807" t="s">
        <v>6406</v>
      </c>
      <c r="C285" s="839" t="s">
        <v>5576</v>
      </c>
      <c r="D285" s="839" t="s">
        <v>3596</v>
      </c>
      <c r="E285" s="839" t="s">
        <v>608</v>
      </c>
      <c r="F285" s="839" t="s">
        <v>5383</v>
      </c>
      <c r="G285" s="839" t="s">
        <v>5559</v>
      </c>
      <c r="H285" s="839" t="s">
        <v>6407</v>
      </c>
      <c r="I285" s="839"/>
    </row>
    <row r="286" spans="1:9">
      <c r="A286" s="839" t="s">
        <v>6408</v>
      </c>
      <c r="B286" s="807" t="s">
        <v>6409</v>
      </c>
      <c r="C286" s="839" t="s">
        <v>5425</v>
      </c>
      <c r="D286" s="839" t="s">
        <v>938</v>
      </c>
      <c r="E286" s="839" t="s">
        <v>5665</v>
      </c>
      <c r="F286" s="839" t="s">
        <v>5383</v>
      </c>
      <c r="G286" s="839" t="s">
        <v>6410</v>
      </c>
      <c r="H286" s="839" t="s">
        <v>6411</v>
      </c>
      <c r="I286" s="839"/>
    </row>
    <row r="287" spans="1:9">
      <c r="A287" s="839" t="s">
        <v>6412</v>
      </c>
      <c r="B287" s="807" t="s">
        <v>6413</v>
      </c>
      <c r="C287" s="839" t="s">
        <v>6275</v>
      </c>
      <c r="D287" s="839" t="s">
        <v>3596</v>
      </c>
      <c r="E287" s="839" t="s">
        <v>2293</v>
      </c>
      <c r="F287" s="839" t="s">
        <v>5383</v>
      </c>
      <c r="G287" s="839" t="s">
        <v>5540</v>
      </c>
      <c r="H287" s="839" t="s">
        <v>6414</v>
      </c>
      <c r="I287" s="839"/>
    </row>
    <row r="288" spans="1:9">
      <c r="A288" s="839" t="s">
        <v>6415</v>
      </c>
      <c r="B288" s="807" t="s">
        <v>6416</v>
      </c>
      <c r="C288" s="839" t="s">
        <v>5867</v>
      </c>
      <c r="D288" s="839" t="s">
        <v>938</v>
      </c>
      <c r="E288" s="839" t="s">
        <v>6334</v>
      </c>
      <c r="F288" s="839" t="s">
        <v>5383</v>
      </c>
      <c r="G288" s="839" t="s">
        <v>5384</v>
      </c>
      <c r="H288" s="839" t="s">
        <v>6417</v>
      </c>
      <c r="I288" s="839"/>
    </row>
    <row r="289" spans="1:9">
      <c r="A289" s="839" t="s">
        <v>6418</v>
      </c>
      <c r="B289" s="807" t="s">
        <v>6419</v>
      </c>
      <c r="C289" s="839" t="s">
        <v>6420</v>
      </c>
      <c r="D289" s="839" t="s">
        <v>938</v>
      </c>
      <c r="E289" s="839" t="s">
        <v>6421</v>
      </c>
      <c r="F289" s="839" t="s">
        <v>5383</v>
      </c>
      <c r="G289" s="839" t="s">
        <v>5384</v>
      </c>
      <c r="H289" s="839" t="s">
        <v>6422</v>
      </c>
      <c r="I289" s="839"/>
    </row>
    <row r="290" spans="1:9">
      <c r="A290" s="839" t="s">
        <v>6423</v>
      </c>
      <c r="B290" s="807" t="s">
        <v>6424</v>
      </c>
      <c r="C290" s="839" t="s">
        <v>6425</v>
      </c>
      <c r="D290" s="839" t="s">
        <v>938</v>
      </c>
      <c r="E290" s="839" t="s">
        <v>6426</v>
      </c>
      <c r="F290" s="839" t="s">
        <v>5383</v>
      </c>
      <c r="G290" s="839" t="s">
        <v>6427</v>
      </c>
      <c r="H290" s="839" t="s">
        <v>6428</v>
      </c>
      <c r="I290" s="839"/>
    </row>
    <row r="291" spans="1:9">
      <c r="A291" s="839" t="s">
        <v>6429</v>
      </c>
      <c r="B291" s="807"/>
      <c r="C291" s="839"/>
      <c r="D291" s="839" t="s">
        <v>1629</v>
      </c>
      <c r="E291" s="839"/>
      <c r="F291" s="839" t="s">
        <v>5388</v>
      </c>
      <c r="G291" s="839" t="s">
        <v>6430</v>
      </c>
      <c r="H291" s="839" t="s">
        <v>6431</v>
      </c>
      <c r="I291" s="839"/>
    </row>
    <row r="292" spans="1:9">
      <c r="A292" s="839" t="s">
        <v>9323</v>
      </c>
      <c r="B292" s="807" t="s">
        <v>455</v>
      </c>
      <c r="C292" s="839" t="s">
        <v>9372</v>
      </c>
      <c r="D292" s="839" t="s">
        <v>9353</v>
      </c>
      <c r="E292" s="839"/>
      <c r="F292" s="839" t="s">
        <v>5388</v>
      </c>
      <c r="G292" s="839" t="s">
        <v>9371</v>
      </c>
      <c r="H292" s="839" t="s">
        <v>9370</v>
      </c>
      <c r="I292" s="839"/>
    </row>
    <row r="293" spans="1:9">
      <c r="A293" s="839" t="s">
        <v>6432</v>
      </c>
      <c r="B293" s="807" t="s">
        <v>6433</v>
      </c>
      <c r="C293" s="839" t="s">
        <v>5467</v>
      </c>
      <c r="D293" s="839" t="s">
        <v>938</v>
      </c>
      <c r="E293" s="839" t="s">
        <v>6434</v>
      </c>
      <c r="F293" s="839" t="s">
        <v>5383</v>
      </c>
      <c r="G293" s="839" t="s">
        <v>5384</v>
      </c>
      <c r="H293" s="839" t="s">
        <v>6435</v>
      </c>
      <c r="I293" s="839"/>
    </row>
    <row r="294" spans="1:9">
      <c r="A294" s="839" t="s">
        <v>6436</v>
      </c>
      <c r="B294" s="807" t="s">
        <v>6437</v>
      </c>
      <c r="C294" s="839" t="s">
        <v>5381</v>
      </c>
      <c r="D294" s="839" t="s">
        <v>938</v>
      </c>
      <c r="E294" s="839" t="s">
        <v>6438</v>
      </c>
      <c r="F294" s="839" t="s">
        <v>5383</v>
      </c>
      <c r="G294" s="839" t="s">
        <v>5384</v>
      </c>
      <c r="H294" s="839" t="s">
        <v>6439</v>
      </c>
      <c r="I294" s="839"/>
    </row>
    <row r="295" spans="1:9">
      <c r="A295" s="807" t="s">
        <v>6440</v>
      </c>
      <c r="B295" s="807" t="s">
        <v>455</v>
      </c>
      <c r="C295" s="839"/>
      <c r="D295" s="839" t="s">
        <v>5520</v>
      </c>
      <c r="E295" s="839" t="s">
        <v>6441</v>
      </c>
      <c r="F295" s="839" t="s">
        <v>5383</v>
      </c>
      <c r="G295" s="839" t="s">
        <v>6442</v>
      </c>
      <c r="H295" s="839" t="s">
        <v>6443</v>
      </c>
      <c r="I295" s="839"/>
    </row>
    <row r="296" spans="1:9">
      <c r="A296" s="839" t="s">
        <v>6444</v>
      </c>
      <c r="B296" s="807" t="s">
        <v>6445</v>
      </c>
      <c r="C296" s="839" t="s">
        <v>6330</v>
      </c>
      <c r="D296" s="839" t="s">
        <v>938</v>
      </c>
      <c r="E296" s="841" t="s">
        <v>766</v>
      </c>
      <c r="F296" s="839" t="s">
        <v>5383</v>
      </c>
      <c r="G296" s="839" t="s">
        <v>6145</v>
      </c>
      <c r="H296" s="839" t="s">
        <v>6446</v>
      </c>
      <c r="I296" s="839"/>
    </row>
    <row r="297" spans="1:9">
      <c r="A297" s="839" t="s">
        <v>6447</v>
      </c>
      <c r="B297" s="807" t="s">
        <v>6448</v>
      </c>
      <c r="C297" s="839" t="s">
        <v>5381</v>
      </c>
      <c r="D297" s="839" t="s">
        <v>938</v>
      </c>
      <c r="E297" s="844" t="s">
        <v>6449</v>
      </c>
      <c r="F297" s="839" t="s">
        <v>5383</v>
      </c>
      <c r="G297" s="839" t="s">
        <v>5384</v>
      </c>
      <c r="H297" s="839" t="s">
        <v>6450</v>
      </c>
      <c r="I297" s="839"/>
    </row>
    <row r="298" spans="1:9">
      <c r="A298" s="839" t="s">
        <v>6451</v>
      </c>
      <c r="B298" s="807" t="s">
        <v>6452</v>
      </c>
      <c r="C298" s="839" t="s">
        <v>5660</v>
      </c>
      <c r="D298" s="839" t="s">
        <v>938</v>
      </c>
      <c r="E298" s="841" t="s">
        <v>6152</v>
      </c>
      <c r="F298" s="839" t="s">
        <v>5383</v>
      </c>
      <c r="G298" s="839" t="s">
        <v>5535</v>
      </c>
      <c r="H298" s="839" t="s">
        <v>6453</v>
      </c>
      <c r="I298" s="839"/>
    </row>
    <row r="299" spans="1:9">
      <c r="A299" s="839" t="s">
        <v>6454</v>
      </c>
      <c r="B299" s="807" t="s">
        <v>6455</v>
      </c>
      <c r="C299" s="839" t="s">
        <v>6456</v>
      </c>
      <c r="D299" s="839" t="s">
        <v>938</v>
      </c>
      <c r="E299" s="841" t="s">
        <v>5477</v>
      </c>
      <c r="F299" s="839" t="s">
        <v>5383</v>
      </c>
      <c r="G299" s="839" t="s">
        <v>5384</v>
      </c>
      <c r="H299" s="839" t="s">
        <v>6457</v>
      </c>
      <c r="I299" s="839"/>
    </row>
    <row r="300" spans="1:9">
      <c r="A300" s="839" t="s">
        <v>9324</v>
      </c>
      <c r="B300" s="807" t="s">
        <v>455</v>
      </c>
      <c r="C300" s="839" t="s">
        <v>92</v>
      </c>
      <c r="D300" s="841" t="s">
        <v>9353</v>
      </c>
      <c r="E300" s="841" t="s">
        <v>9374</v>
      </c>
      <c r="F300" s="839" t="s">
        <v>5388</v>
      </c>
      <c r="G300" s="839" t="s">
        <v>9355</v>
      </c>
      <c r="H300" s="839" t="s">
        <v>9373</v>
      </c>
      <c r="I300" s="839"/>
    </row>
    <row r="301" spans="1:9">
      <c r="A301" s="839" t="s">
        <v>6458</v>
      </c>
      <c r="B301" s="839" t="s">
        <v>6459</v>
      </c>
      <c r="C301" s="839"/>
      <c r="D301" s="586" t="s">
        <v>3596</v>
      </c>
      <c r="E301" s="841" t="s">
        <v>5602</v>
      </c>
      <c r="F301" s="839" t="s">
        <v>5383</v>
      </c>
      <c r="G301" s="839" t="s">
        <v>5603</v>
      </c>
      <c r="H301" s="839" t="s">
        <v>6460</v>
      </c>
      <c r="I301" s="839"/>
    </row>
    <row r="302" spans="1:9">
      <c r="A302" s="839" t="s">
        <v>6461</v>
      </c>
      <c r="B302" s="839" t="s">
        <v>6458</v>
      </c>
      <c r="C302" s="839"/>
      <c r="D302" s="586" t="s">
        <v>3596</v>
      </c>
      <c r="E302" s="841" t="s">
        <v>5602</v>
      </c>
      <c r="F302" s="839" t="s">
        <v>5383</v>
      </c>
      <c r="G302" s="839" t="s">
        <v>5603</v>
      </c>
      <c r="H302" s="839" t="s">
        <v>6462</v>
      </c>
      <c r="I302" s="839"/>
    </row>
    <row r="303" spans="1:9">
      <c r="A303" s="839" t="s">
        <v>6463</v>
      </c>
      <c r="B303" s="839" t="s">
        <v>6464</v>
      </c>
      <c r="C303" s="839"/>
      <c r="D303" s="839" t="s">
        <v>938</v>
      </c>
      <c r="E303" s="841" t="s">
        <v>6465</v>
      </c>
      <c r="F303" s="839" t="s">
        <v>5383</v>
      </c>
      <c r="G303" s="839" t="s">
        <v>6466</v>
      </c>
      <c r="H303" s="839" t="s">
        <v>6467</v>
      </c>
      <c r="I303" s="839"/>
    </row>
    <row r="304" spans="1:9">
      <c r="A304" s="839" t="s">
        <v>6468</v>
      </c>
      <c r="B304" s="807" t="s">
        <v>6469</v>
      </c>
      <c r="C304" s="839" t="s">
        <v>6470</v>
      </c>
      <c r="D304" s="839" t="s">
        <v>938</v>
      </c>
      <c r="E304" s="839" t="s">
        <v>6471</v>
      </c>
      <c r="F304" s="839" t="s">
        <v>5383</v>
      </c>
      <c r="G304" s="839" t="s">
        <v>6472</v>
      </c>
      <c r="H304" s="839" t="s">
        <v>6473</v>
      </c>
      <c r="I304" s="839"/>
    </row>
    <row r="305" spans="1:9">
      <c r="A305" s="807" t="s">
        <v>6474</v>
      </c>
      <c r="B305" s="807" t="s">
        <v>6475</v>
      </c>
      <c r="C305" s="839" t="s">
        <v>6476</v>
      </c>
      <c r="D305" s="839" t="s">
        <v>938</v>
      </c>
      <c r="E305" s="839" t="s">
        <v>6237</v>
      </c>
      <c r="F305" s="839"/>
      <c r="G305" s="839" t="s">
        <v>5687</v>
      </c>
      <c r="H305" s="839" t="s">
        <v>6477</v>
      </c>
      <c r="I305" s="839"/>
    </row>
    <row r="306" spans="1:9">
      <c r="A306" s="839" t="s">
        <v>6478</v>
      </c>
      <c r="B306" s="839" t="s">
        <v>6479</v>
      </c>
      <c r="C306" s="839" t="s">
        <v>6480</v>
      </c>
      <c r="D306" s="839" t="s">
        <v>938</v>
      </c>
      <c r="E306" s="839" t="s">
        <v>5477</v>
      </c>
      <c r="F306" s="839" t="s">
        <v>5383</v>
      </c>
      <c r="G306" s="839" t="s">
        <v>5384</v>
      </c>
      <c r="H306" s="839" t="s">
        <v>6481</v>
      </c>
      <c r="I306" s="839"/>
    </row>
    <row r="307" spans="1:9">
      <c r="A307" s="839" t="s">
        <v>6482</v>
      </c>
      <c r="B307" s="839"/>
      <c r="C307" s="839"/>
      <c r="D307" s="839" t="s">
        <v>3596</v>
      </c>
      <c r="E307" s="839" t="s">
        <v>5515</v>
      </c>
      <c r="F307" s="839" t="s">
        <v>5383</v>
      </c>
      <c r="G307" s="839" t="s">
        <v>5615</v>
      </c>
      <c r="H307" s="839" t="s">
        <v>6483</v>
      </c>
      <c r="I307" s="839"/>
    </row>
    <row r="308" spans="1:9">
      <c r="A308" s="839" t="s">
        <v>6484</v>
      </c>
      <c r="B308" s="839" t="s">
        <v>6485</v>
      </c>
      <c r="C308" s="839"/>
      <c r="D308" s="839" t="s">
        <v>938</v>
      </c>
      <c r="E308" s="839" t="s">
        <v>6388</v>
      </c>
      <c r="F308" s="839" t="s">
        <v>5383</v>
      </c>
      <c r="G308" s="839" t="s">
        <v>6393</v>
      </c>
      <c r="H308" s="839" t="s">
        <v>6486</v>
      </c>
      <c r="I308" s="839"/>
    </row>
    <row r="309" spans="1:9">
      <c r="A309" s="839" t="s">
        <v>6487</v>
      </c>
      <c r="B309" s="839" t="s">
        <v>6488</v>
      </c>
      <c r="C309" s="841" t="s">
        <v>6456</v>
      </c>
      <c r="D309" s="839" t="s">
        <v>938</v>
      </c>
      <c r="E309" s="841" t="s">
        <v>6094</v>
      </c>
      <c r="F309" s="844" t="s">
        <v>5383</v>
      </c>
      <c r="G309" s="839" t="s">
        <v>6095</v>
      </c>
      <c r="H309" s="514" t="s">
        <v>6489</v>
      </c>
      <c r="I309" s="841"/>
    </row>
    <row r="310" spans="1:9">
      <c r="A310" s="839" t="s">
        <v>6490</v>
      </c>
      <c r="B310" s="839" t="s">
        <v>6491</v>
      </c>
      <c r="C310" s="839"/>
      <c r="D310" s="839" t="s">
        <v>938</v>
      </c>
      <c r="E310" s="839" t="s">
        <v>5477</v>
      </c>
      <c r="F310" s="839" t="s">
        <v>5383</v>
      </c>
      <c r="G310" s="839" t="s">
        <v>5384</v>
      </c>
      <c r="H310" s="839" t="s">
        <v>6492</v>
      </c>
      <c r="I310" s="839"/>
    </row>
    <row r="311" spans="1:9">
      <c r="A311" s="839" t="s">
        <v>6493</v>
      </c>
      <c r="B311" s="839" t="s">
        <v>6494</v>
      </c>
      <c r="C311" s="839" t="s">
        <v>6495</v>
      </c>
      <c r="D311" s="839" t="s">
        <v>3596</v>
      </c>
      <c r="E311" s="839" t="s">
        <v>5648</v>
      </c>
      <c r="F311" s="839" t="s">
        <v>5383</v>
      </c>
      <c r="G311" s="839" t="s">
        <v>5559</v>
      </c>
      <c r="H311" s="839" t="s">
        <v>6496</v>
      </c>
      <c r="I311" s="839"/>
    </row>
    <row r="312" spans="1:9">
      <c r="A312" s="839" t="s">
        <v>6497</v>
      </c>
      <c r="B312" s="839" t="s">
        <v>6498</v>
      </c>
      <c r="C312" s="839" t="s">
        <v>6499</v>
      </c>
      <c r="D312" s="839" t="s">
        <v>938</v>
      </c>
      <c r="E312" s="839" t="s">
        <v>6500</v>
      </c>
      <c r="F312" s="839" t="s">
        <v>5383</v>
      </c>
      <c r="G312" s="839" t="s">
        <v>6145</v>
      </c>
      <c r="H312" s="839" t="s">
        <v>6501</v>
      </c>
      <c r="I312" s="839"/>
    </row>
    <row r="313" spans="1:9">
      <c r="A313" s="839" t="s">
        <v>9325</v>
      </c>
      <c r="B313" s="839" t="s">
        <v>455</v>
      </c>
      <c r="C313" s="839" t="s">
        <v>9376</v>
      </c>
      <c r="D313" s="839" t="s">
        <v>9353</v>
      </c>
      <c r="E313" s="839"/>
      <c r="F313" s="839" t="s">
        <v>5388</v>
      </c>
      <c r="G313" s="839" t="s">
        <v>9371</v>
      </c>
      <c r="H313" s="839" t="s">
        <v>9375</v>
      </c>
      <c r="I313" s="839"/>
    </row>
    <row r="314" spans="1:9">
      <c r="A314" s="839" t="s">
        <v>6502</v>
      </c>
      <c r="B314" s="839" t="s">
        <v>6503</v>
      </c>
      <c r="C314" s="839" t="s">
        <v>5576</v>
      </c>
      <c r="D314" s="839" t="s">
        <v>3596</v>
      </c>
      <c r="E314" s="839" t="s">
        <v>6504</v>
      </c>
      <c r="F314" s="839" t="s">
        <v>5383</v>
      </c>
      <c r="G314" s="839" t="s">
        <v>5559</v>
      </c>
      <c r="H314" s="839" t="s">
        <v>6505</v>
      </c>
      <c r="I314" s="839"/>
    </row>
    <row r="315" spans="1:9">
      <c r="A315" s="807" t="s">
        <v>6506</v>
      </c>
      <c r="B315" s="807" t="s">
        <v>6507</v>
      </c>
      <c r="C315" s="839"/>
      <c r="D315" s="839" t="s">
        <v>4900</v>
      </c>
      <c r="E315" s="839" t="s">
        <v>5994</v>
      </c>
      <c r="F315" s="839" t="s">
        <v>5383</v>
      </c>
      <c r="G315" s="839" t="s">
        <v>6249</v>
      </c>
      <c r="H315" s="839" t="s">
        <v>6508</v>
      </c>
      <c r="I315" s="839"/>
    </row>
    <row r="316" spans="1:9">
      <c r="A316" s="839" t="s">
        <v>6509</v>
      </c>
      <c r="B316" s="839" t="s">
        <v>6510</v>
      </c>
      <c r="C316" s="839" t="s">
        <v>6511</v>
      </c>
      <c r="D316" s="839" t="s">
        <v>938</v>
      </c>
      <c r="E316" s="839" t="s">
        <v>6512</v>
      </c>
      <c r="F316" s="839" t="s">
        <v>5383</v>
      </c>
      <c r="G316" s="839" t="s">
        <v>6513</v>
      </c>
      <c r="H316" s="839" t="s">
        <v>6514</v>
      </c>
      <c r="I316" s="839"/>
    </row>
    <row r="317" spans="1:9">
      <c r="A317" s="839" t="s">
        <v>6515</v>
      </c>
      <c r="B317" s="839" t="s">
        <v>6516</v>
      </c>
      <c r="C317" s="839"/>
      <c r="D317" s="839" t="s">
        <v>5394</v>
      </c>
      <c r="E317" s="839" t="s">
        <v>5490</v>
      </c>
      <c r="F317" s="839" t="s">
        <v>5383</v>
      </c>
      <c r="G317" s="839" t="s">
        <v>5522</v>
      </c>
      <c r="H317" s="839" t="s">
        <v>6517</v>
      </c>
      <c r="I317" s="839"/>
    </row>
    <row r="318" spans="1:9">
      <c r="A318" s="839" t="s">
        <v>6518</v>
      </c>
      <c r="B318" s="839"/>
      <c r="C318" s="839"/>
      <c r="D318" s="839" t="s">
        <v>1629</v>
      </c>
      <c r="E318" s="839" t="s">
        <v>6519</v>
      </c>
      <c r="F318" s="839" t="s">
        <v>5388</v>
      </c>
      <c r="G318" s="839" t="s">
        <v>5522</v>
      </c>
      <c r="H318" s="839" t="s">
        <v>6520</v>
      </c>
      <c r="I318" s="839"/>
    </row>
    <row r="319" spans="1:9">
      <c r="A319" s="839" t="s">
        <v>6521</v>
      </c>
      <c r="B319" s="839" t="s">
        <v>6522</v>
      </c>
      <c r="C319" s="839"/>
      <c r="D319" s="839" t="s">
        <v>938</v>
      </c>
      <c r="E319" s="839" t="s">
        <v>5382</v>
      </c>
      <c r="F319" s="839" t="s">
        <v>5383</v>
      </c>
      <c r="G319" s="839" t="s">
        <v>5384</v>
      </c>
      <c r="H319" s="839" t="s">
        <v>6523</v>
      </c>
      <c r="I319" s="839"/>
    </row>
    <row r="320" spans="1:9">
      <c r="A320" s="839" t="s">
        <v>6524</v>
      </c>
      <c r="B320" s="839" t="s">
        <v>6525</v>
      </c>
      <c r="C320" s="839" t="s">
        <v>5381</v>
      </c>
      <c r="D320" s="839" t="s">
        <v>938</v>
      </c>
      <c r="E320" s="839" t="s">
        <v>6334</v>
      </c>
      <c r="F320" s="839" t="s">
        <v>5383</v>
      </c>
      <c r="G320" s="839" t="s">
        <v>5384</v>
      </c>
      <c r="H320" s="839" t="s">
        <v>6526</v>
      </c>
      <c r="I320" s="839"/>
    </row>
    <row r="321" spans="1:16">
      <c r="A321" s="839" t="s">
        <v>6527</v>
      </c>
      <c r="B321" s="839" t="s">
        <v>6528</v>
      </c>
      <c r="C321" s="839"/>
      <c r="D321" s="839" t="s">
        <v>938</v>
      </c>
      <c r="E321" s="839" t="s">
        <v>6529</v>
      </c>
      <c r="F321" s="839" t="s">
        <v>5383</v>
      </c>
      <c r="G321" s="839" t="s">
        <v>6530</v>
      </c>
      <c r="H321" s="839" t="s">
        <v>6531</v>
      </c>
      <c r="I321" s="839"/>
      <c r="J321" s="517"/>
    </row>
    <row r="322" spans="1:16">
      <c r="A322" s="839" t="s">
        <v>6532</v>
      </c>
      <c r="B322" s="839" t="s">
        <v>6533</v>
      </c>
      <c r="C322" s="839" t="s">
        <v>5867</v>
      </c>
      <c r="D322" s="839" t="s">
        <v>938</v>
      </c>
      <c r="E322" s="839" t="s">
        <v>6534</v>
      </c>
      <c r="F322" s="839" t="s">
        <v>5383</v>
      </c>
      <c r="G322" s="839" t="s">
        <v>5938</v>
      </c>
      <c r="H322" s="839" t="s">
        <v>6535</v>
      </c>
      <c r="I322" s="839"/>
      <c r="J322" s="517"/>
    </row>
    <row r="323" spans="1:16">
      <c r="A323" s="839" t="s">
        <v>6536</v>
      </c>
      <c r="B323" s="839" t="s">
        <v>6537</v>
      </c>
      <c r="C323" s="839"/>
      <c r="D323" s="839" t="s">
        <v>938</v>
      </c>
      <c r="E323" s="839" t="s">
        <v>6538</v>
      </c>
      <c r="F323" s="839" t="s">
        <v>5383</v>
      </c>
      <c r="G323" s="839" t="s">
        <v>5384</v>
      </c>
      <c r="H323" s="839" t="s">
        <v>6539</v>
      </c>
      <c r="I323" s="839"/>
    </row>
    <row r="324" spans="1:16">
      <c r="A324" s="839" t="s">
        <v>6540</v>
      </c>
      <c r="B324" s="839" t="s">
        <v>6541</v>
      </c>
      <c r="C324" s="839" t="s">
        <v>5567</v>
      </c>
      <c r="D324" s="839" t="s">
        <v>3596</v>
      </c>
      <c r="E324" s="839" t="s">
        <v>5971</v>
      </c>
      <c r="F324" s="839" t="s">
        <v>5383</v>
      </c>
      <c r="G324" s="839" t="s">
        <v>6542</v>
      </c>
      <c r="H324" s="839" t="s">
        <v>6543</v>
      </c>
      <c r="I324" s="839"/>
    </row>
    <row r="325" spans="1:16">
      <c r="A325" s="839" t="s">
        <v>6544</v>
      </c>
      <c r="B325" s="839" t="s">
        <v>6545</v>
      </c>
      <c r="C325" s="839" t="s">
        <v>6546</v>
      </c>
      <c r="D325" s="839" t="s">
        <v>3596</v>
      </c>
      <c r="E325" s="839" t="s">
        <v>5971</v>
      </c>
      <c r="F325" s="839" t="s">
        <v>5383</v>
      </c>
      <c r="G325" s="839" t="s">
        <v>5535</v>
      </c>
      <c r="H325" s="839" t="s">
        <v>6547</v>
      </c>
      <c r="I325" s="839"/>
    </row>
    <row r="326" spans="1:16">
      <c r="A326" s="839" t="s">
        <v>9806</v>
      </c>
      <c r="B326" s="839" t="s">
        <v>455</v>
      </c>
      <c r="C326" s="839" t="s">
        <v>10783</v>
      </c>
      <c r="D326" s="839" t="s">
        <v>9778</v>
      </c>
      <c r="E326" s="839" t="s">
        <v>10782</v>
      </c>
      <c r="F326" s="839" t="s">
        <v>5388</v>
      </c>
      <c r="G326" s="839" t="s">
        <v>10000</v>
      </c>
      <c r="H326" s="839" t="s">
        <v>9807</v>
      </c>
      <c r="I326" s="839"/>
    </row>
    <row r="327" spans="1:16">
      <c r="A327" s="839" t="s">
        <v>843</v>
      </c>
      <c r="B327" s="839" t="s">
        <v>455</v>
      </c>
      <c r="C327" s="839" t="s">
        <v>6548</v>
      </c>
      <c r="D327" s="807" t="s">
        <v>4930</v>
      </c>
      <c r="E327" s="839" t="s">
        <v>6549</v>
      </c>
      <c r="F327" s="839" t="s">
        <v>5863</v>
      </c>
      <c r="G327" s="839" t="s">
        <v>5535</v>
      </c>
      <c r="H327" s="839" t="s">
        <v>6550</v>
      </c>
      <c r="I327" s="839"/>
      <c r="J327" s="841"/>
      <c r="K327" s="841"/>
      <c r="L327" s="841"/>
      <c r="M327" s="841"/>
      <c r="N327" s="841"/>
      <c r="O327" s="841"/>
    </row>
    <row r="328" spans="1:16">
      <c r="A328" s="839" t="s">
        <v>1841</v>
      </c>
      <c r="B328" s="839" t="s">
        <v>455</v>
      </c>
      <c r="C328" s="841" t="s">
        <v>9432</v>
      </c>
      <c r="D328" s="839" t="s">
        <v>1629</v>
      </c>
      <c r="E328" s="832" t="s">
        <v>6553</v>
      </c>
      <c r="F328" s="844" t="s">
        <v>5388</v>
      </c>
      <c r="G328" s="844" t="s">
        <v>9355</v>
      </c>
      <c r="H328" s="839" t="s">
        <v>6554</v>
      </c>
      <c r="I328" s="841" t="s">
        <v>6555</v>
      </c>
      <c r="J328" s="839"/>
    </row>
    <row r="329" spans="1:16">
      <c r="A329" s="839" t="s">
        <v>9505</v>
      </c>
      <c r="B329" s="839" t="s">
        <v>455</v>
      </c>
      <c r="C329" s="841"/>
      <c r="D329" s="839" t="s">
        <v>9483</v>
      </c>
      <c r="E329" s="844" t="s">
        <v>10730</v>
      </c>
      <c r="F329" s="844" t="s">
        <v>5388</v>
      </c>
      <c r="G329" s="844" t="s">
        <v>9355</v>
      </c>
      <c r="H329" s="839" t="s">
        <v>9506</v>
      </c>
      <c r="I329" s="841"/>
      <c r="J329" s="841"/>
    </row>
    <row r="330" spans="1:16">
      <c r="A330" s="839" t="s">
        <v>6556</v>
      </c>
      <c r="B330" s="839" t="s">
        <v>6557</v>
      </c>
      <c r="C330" s="839"/>
      <c r="D330" s="839" t="s">
        <v>938</v>
      </c>
      <c r="E330" s="839" t="s">
        <v>6558</v>
      </c>
      <c r="F330" s="839" t="s">
        <v>5383</v>
      </c>
      <c r="G330" s="839" t="s">
        <v>5384</v>
      </c>
      <c r="H330" s="839" t="s">
        <v>6559</v>
      </c>
      <c r="I330" s="839"/>
    </row>
    <row r="331" spans="1:16">
      <c r="A331" s="839" t="s">
        <v>9326</v>
      </c>
      <c r="B331" s="839" t="s">
        <v>455</v>
      </c>
      <c r="C331" s="839" t="s">
        <v>9378</v>
      </c>
      <c r="D331" s="839" t="s">
        <v>9353</v>
      </c>
      <c r="E331" s="839" t="s">
        <v>439</v>
      </c>
      <c r="F331" s="839" t="s">
        <v>5388</v>
      </c>
      <c r="G331" s="839" t="s">
        <v>9371</v>
      </c>
      <c r="H331" s="839" t="s">
        <v>9377</v>
      </c>
      <c r="I331" s="839"/>
    </row>
    <row r="332" spans="1:16">
      <c r="A332" s="839" t="s">
        <v>6560</v>
      </c>
      <c r="B332" s="839" t="s">
        <v>455</v>
      </c>
      <c r="C332" s="839"/>
      <c r="D332" s="839" t="s">
        <v>1629</v>
      </c>
      <c r="E332" s="839" t="s">
        <v>6561</v>
      </c>
      <c r="F332" s="839" t="s">
        <v>5383</v>
      </c>
      <c r="G332" s="839" t="s">
        <v>5384</v>
      </c>
      <c r="H332" s="807" t="s">
        <v>6562</v>
      </c>
      <c r="I332" s="839"/>
    </row>
    <row r="333" spans="1:16">
      <c r="A333" s="822" t="s">
        <v>6563</v>
      </c>
      <c r="B333" s="839" t="s">
        <v>455</v>
      </c>
      <c r="C333" s="839"/>
      <c r="D333" s="839" t="s">
        <v>3572</v>
      </c>
      <c r="E333" s="839" t="s">
        <v>6564</v>
      </c>
      <c r="F333" s="839" t="s">
        <v>5388</v>
      </c>
      <c r="G333" s="839" t="s">
        <v>5585</v>
      </c>
      <c r="H333" s="839" t="s">
        <v>6565</v>
      </c>
      <c r="I333" s="839"/>
    </row>
    <row r="334" spans="1:16">
      <c r="A334" s="822" t="s">
        <v>783</v>
      </c>
      <c r="B334" s="839" t="s">
        <v>5001</v>
      </c>
      <c r="C334" s="839" t="s">
        <v>10012</v>
      </c>
      <c r="D334" s="839" t="s">
        <v>5003</v>
      </c>
      <c r="E334" s="839" t="s">
        <v>6771</v>
      </c>
      <c r="F334" s="839" t="s">
        <v>5383</v>
      </c>
      <c r="G334" s="839" t="s">
        <v>9458</v>
      </c>
      <c r="H334" s="839" t="s">
        <v>5004</v>
      </c>
      <c r="I334" s="839"/>
    </row>
    <row r="335" spans="1:16">
      <c r="A335" s="807" t="s">
        <v>6566</v>
      </c>
      <c r="B335" s="839"/>
      <c r="C335" s="807"/>
      <c r="D335" s="807"/>
      <c r="E335" s="839" t="s">
        <v>6567</v>
      </c>
      <c r="F335" s="839" t="s">
        <v>5383</v>
      </c>
      <c r="G335" s="839" t="s">
        <v>6214</v>
      </c>
      <c r="H335" s="807" t="s">
        <v>6215</v>
      </c>
      <c r="I335" s="807"/>
      <c r="J335" s="841"/>
      <c r="K335" s="841"/>
      <c r="L335" s="841"/>
      <c r="M335" s="841"/>
      <c r="N335" s="841"/>
      <c r="O335" s="841"/>
      <c r="P335" s="841" t="s">
        <v>6568</v>
      </c>
    </row>
    <row r="336" spans="1:16">
      <c r="A336" s="807" t="s">
        <v>9327</v>
      </c>
      <c r="B336" s="839" t="s">
        <v>455</v>
      </c>
      <c r="C336" s="807" t="s">
        <v>9380</v>
      </c>
      <c r="D336" s="807" t="s">
        <v>9353</v>
      </c>
      <c r="E336" s="839" t="s">
        <v>439</v>
      </c>
      <c r="F336" s="839" t="s">
        <v>5388</v>
      </c>
      <c r="G336" s="839" t="s">
        <v>9355</v>
      </c>
      <c r="H336" s="807" t="s">
        <v>9379</v>
      </c>
      <c r="I336" s="807"/>
      <c r="J336" s="841"/>
      <c r="K336" s="841"/>
      <c r="L336" s="841"/>
      <c r="M336" s="841"/>
      <c r="N336" s="841"/>
      <c r="O336" s="841"/>
      <c r="P336" s="841"/>
    </row>
    <row r="337" spans="1:9">
      <c r="A337" s="839" t="s">
        <v>6569</v>
      </c>
      <c r="B337" s="839" t="s">
        <v>6570</v>
      </c>
      <c r="C337" s="839" t="s">
        <v>6571</v>
      </c>
      <c r="D337" s="839" t="s">
        <v>938</v>
      </c>
      <c r="E337" s="839" t="s">
        <v>6572</v>
      </c>
      <c r="F337" s="839" t="s">
        <v>5383</v>
      </c>
      <c r="G337" s="839" t="s">
        <v>6573</v>
      </c>
      <c r="H337" s="839" t="s">
        <v>6574</v>
      </c>
      <c r="I337" s="839"/>
    </row>
    <row r="338" spans="1:9">
      <c r="A338" s="839" t="s">
        <v>6575</v>
      </c>
      <c r="B338" s="839" t="s">
        <v>6576</v>
      </c>
      <c r="C338" s="839" t="s">
        <v>6577</v>
      </c>
      <c r="D338" s="839" t="s">
        <v>938</v>
      </c>
      <c r="E338" s="839" t="s">
        <v>6075</v>
      </c>
      <c r="F338" s="839" t="s">
        <v>5383</v>
      </c>
      <c r="G338" s="839" t="s">
        <v>5384</v>
      </c>
      <c r="H338" s="839" t="s">
        <v>6578</v>
      </c>
      <c r="I338" s="839"/>
    </row>
    <row r="339" spans="1:9">
      <c r="A339" s="839" t="s">
        <v>6579</v>
      </c>
      <c r="B339" s="839" t="s">
        <v>6580</v>
      </c>
      <c r="C339" s="839" t="s">
        <v>5425</v>
      </c>
      <c r="D339" s="839" t="s">
        <v>938</v>
      </c>
      <c r="E339" s="839"/>
      <c r="F339" s="839" t="s">
        <v>5383</v>
      </c>
      <c r="G339" s="839" t="s">
        <v>5925</v>
      </c>
      <c r="H339" s="839" t="s">
        <v>6581</v>
      </c>
      <c r="I339" s="839"/>
    </row>
    <row r="340" spans="1:9">
      <c r="A340" s="839" t="s">
        <v>6582</v>
      </c>
      <c r="B340" s="839" t="s">
        <v>6583</v>
      </c>
      <c r="C340" s="839" t="s">
        <v>5425</v>
      </c>
      <c r="D340" s="839" t="s">
        <v>938</v>
      </c>
      <c r="E340" s="839" t="s">
        <v>6584</v>
      </c>
      <c r="F340" s="839" t="s">
        <v>5383</v>
      </c>
      <c r="G340" s="839" t="s">
        <v>6585</v>
      </c>
      <c r="H340" s="839" t="s">
        <v>6586</v>
      </c>
      <c r="I340" s="839"/>
    </row>
    <row r="341" spans="1:9">
      <c r="A341" s="839" t="s">
        <v>6587</v>
      </c>
      <c r="B341" s="839" t="s">
        <v>6588</v>
      </c>
      <c r="C341" s="839" t="s">
        <v>6039</v>
      </c>
      <c r="D341" s="839" t="s">
        <v>3596</v>
      </c>
      <c r="E341" s="839" t="s">
        <v>6589</v>
      </c>
      <c r="F341" s="839" t="s">
        <v>5383</v>
      </c>
      <c r="G341" s="839" t="s">
        <v>5544</v>
      </c>
      <c r="H341" s="839" t="s">
        <v>6590</v>
      </c>
      <c r="I341" s="839"/>
    </row>
    <row r="342" spans="1:9">
      <c r="A342" s="839" t="s">
        <v>6591</v>
      </c>
      <c r="B342" s="839" t="s">
        <v>6592</v>
      </c>
      <c r="C342" s="839"/>
      <c r="D342" s="839" t="s">
        <v>5394</v>
      </c>
      <c r="E342" s="839" t="s">
        <v>397</v>
      </c>
      <c r="F342" s="839" t="s">
        <v>5383</v>
      </c>
      <c r="G342" s="839" t="s">
        <v>6026</v>
      </c>
      <c r="H342" s="839" t="s">
        <v>6593</v>
      </c>
      <c r="I342" s="839"/>
    </row>
    <row r="343" spans="1:9">
      <c r="A343" s="839" t="s">
        <v>6594</v>
      </c>
      <c r="B343" s="839" t="s">
        <v>6595</v>
      </c>
      <c r="C343" s="839"/>
      <c r="D343" s="839" t="s">
        <v>938</v>
      </c>
      <c r="E343" s="839" t="s">
        <v>6434</v>
      </c>
      <c r="F343" s="839" t="s">
        <v>5383</v>
      </c>
      <c r="G343" s="839" t="s">
        <v>5384</v>
      </c>
      <c r="H343" s="839" t="s">
        <v>6596</v>
      </c>
      <c r="I343" s="839"/>
    </row>
    <row r="344" spans="1:9" ht="15" customHeight="1">
      <c r="A344" s="839" t="s">
        <v>6597</v>
      </c>
      <c r="B344" s="839" t="s">
        <v>455</v>
      </c>
      <c r="C344" s="839"/>
      <c r="D344" s="839" t="s">
        <v>3572</v>
      </c>
      <c r="E344" s="839" t="s">
        <v>6598</v>
      </c>
      <c r="F344" s="839" t="s">
        <v>5388</v>
      </c>
      <c r="G344" s="839" t="s">
        <v>5585</v>
      </c>
      <c r="H344" s="839" t="s">
        <v>6599</v>
      </c>
      <c r="I344" s="839"/>
    </row>
    <row r="345" spans="1:9">
      <c r="A345" s="839" t="s">
        <v>6600</v>
      </c>
      <c r="B345" s="839" t="s">
        <v>6601</v>
      </c>
      <c r="C345" s="839" t="s">
        <v>6602</v>
      </c>
      <c r="D345" s="839" t="s">
        <v>3596</v>
      </c>
      <c r="E345" s="839" t="s">
        <v>6603</v>
      </c>
      <c r="F345" s="839" t="s">
        <v>5383</v>
      </c>
      <c r="G345" s="839" t="s">
        <v>5559</v>
      </c>
      <c r="H345" s="839" t="s">
        <v>6604</v>
      </c>
      <c r="I345" s="839"/>
    </row>
    <row r="346" spans="1:9">
      <c r="A346" s="839" t="s">
        <v>6605</v>
      </c>
      <c r="B346" s="839"/>
      <c r="C346" s="839"/>
      <c r="D346" s="839" t="s">
        <v>3572</v>
      </c>
      <c r="E346" s="839" t="s">
        <v>5952</v>
      </c>
      <c r="F346" s="839"/>
      <c r="G346" s="839" t="s">
        <v>5949</v>
      </c>
      <c r="H346" s="839" t="s">
        <v>6606</v>
      </c>
      <c r="I346" s="839"/>
    </row>
    <row r="347" spans="1:9">
      <c r="A347" s="839" t="s">
        <v>9777</v>
      </c>
      <c r="B347" s="839" t="s">
        <v>455</v>
      </c>
      <c r="C347" s="839" t="s">
        <v>9780</v>
      </c>
      <c r="D347" s="844" t="s">
        <v>9778</v>
      </c>
      <c r="E347" s="839" t="s">
        <v>9395</v>
      </c>
      <c r="F347" s="839" t="s">
        <v>5388</v>
      </c>
      <c r="G347" s="839" t="s">
        <v>9355</v>
      </c>
      <c r="H347" s="844" t="s">
        <v>9779</v>
      </c>
      <c r="I347" s="841"/>
    </row>
    <row r="348" spans="1:9" ht="15" customHeight="1">
      <c r="A348" s="839" t="s">
        <v>6607</v>
      </c>
      <c r="B348" s="839" t="s">
        <v>6608</v>
      </c>
      <c r="C348" s="839"/>
      <c r="D348" s="586" t="s">
        <v>3596</v>
      </c>
      <c r="E348" s="839" t="s">
        <v>6609</v>
      </c>
      <c r="F348" s="839" t="s">
        <v>5383</v>
      </c>
      <c r="G348" s="839" t="s">
        <v>6610</v>
      </c>
      <c r="H348" s="514" t="s">
        <v>6611</v>
      </c>
      <c r="I348" s="841"/>
    </row>
    <row r="349" spans="1:9">
      <c r="A349" s="839" t="s">
        <v>6612</v>
      </c>
      <c r="B349" s="839" t="s">
        <v>6613</v>
      </c>
      <c r="C349" s="839"/>
      <c r="D349" s="586" t="s">
        <v>3596</v>
      </c>
      <c r="E349" s="839" t="s">
        <v>5602</v>
      </c>
      <c r="F349" s="844" t="s">
        <v>5383</v>
      </c>
      <c r="G349" s="844" t="s">
        <v>5603</v>
      </c>
      <c r="H349" s="839" t="s">
        <v>6614</v>
      </c>
      <c r="I349" s="839"/>
    </row>
    <row r="350" spans="1:9">
      <c r="A350" s="839" t="s">
        <v>6615</v>
      </c>
      <c r="B350" s="807" t="s">
        <v>6616</v>
      </c>
      <c r="C350" s="839"/>
      <c r="D350" s="586" t="s">
        <v>3596</v>
      </c>
      <c r="E350" s="839" t="s">
        <v>6465</v>
      </c>
      <c r="F350" s="844" t="s">
        <v>5383</v>
      </c>
      <c r="G350" s="839" t="s">
        <v>6466</v>
      </c>
      <c r="H350" s="839" t="s">
        <v>6617</v>
      </c>
      <c r="I350" s="839"/>
    </row>
    <row r="351" spans="1:9">
      <c r="A351" s="839" t="s">
        <v>6618</v>
      </c>
      <c r="B351" s="807" t="s">
        <v>6619</v>
      </c>
      <c r="C351" s="839"/>
      <c r="D351" s="586" t="s">
        <v>3596</v>
      </c>
      <c r="E351" s="839" t="s">
        <v>6620</v>
      </c>
      <c r="F351" s="844" t="s">
        <v>5383</v>
      </c>
      <c r="G351" s="839" t="s">
        <v>6621</v>
      </c>
      <c r="H351" s="839" t="s">
        <v>6622</v>
      </c>
      <c r="I351" s="839"/>
    </row>
    <row r="352" spans="1:9">
      <c r="A352" s="839" t="s">
        <v>6623</v>
      </c>
      <c r="B352" s="807" t="s">
        <v>6624</v>
      </c>
      <c r="C352" s="839"/>
      <c r="D352" s="586" t="s">
        <v>3596</v>
      </c>
      <c r="E352" s="839" t="s">
        <v>6620</v>
      </c>
      <c r="F352" s="844" t="s">
        <v>5383</v>
      </c>
      <c r="G352" s="839" t="s">
        <v>6621</v>
      </c>
      <c r="H352" s="839" t="s">
        <v>6625</v>
      </c>
      <c r="I352" s="839"/>
    </row>
    <row r="353" spans="1:16">
      <c r="A353" s="839" t="s">
        <v>9907</v>
      </c>
      <c r="B353" s="807" t="s">
        <v>455</v>
      </c>
      <c r="C353" s="839"/>
      <c r="D353" s="586" t="s">
        <v>9778</v>
      </c>
      <c r="E353" s="839" t="s">
        <v>9735</v>
      </c>
      <c r="F353" s="844" t="s">
        <v>5408</v>
      </c>
      <c r="G353" s="839" t="s">
        <v>9908</v>
      </c>
      <c r="H353" s="839" t="s">
        <v>9909</v>
      </c>
      <c r="I353" s="839"/>
    </row>
    <row r="354" spans="1:16">
      <c r="A354" s="839" t="s">
        <v>6626</v>
      </c>
      <c r="B354" s="839" t="s">
        <v>6627</v>
      </c>
      <c r="C354" s="839" t="s">
        <v>6628</v>
      </c>
      <c r="D354" s="841" t="s">
        <v>3596</v>
      </c>
      <c r="E354" s="839" t="s">
        <v>6629</v>
      </c>
      <c r="F354" s="841" t="s">
        <v>6630</v>
      </c>
      <c r="G354" s="839" t="s">
        <v>6631</v>
      </c>
      <c r="H354" s="839" t="s">
        <v>6632</v>
      </c>
      <c r="I354" s="839"/>
    </row>
    <row r="355" spans="1:16">
      <c r="A355" s="839" t="s">
        <v>6633</v>
      </c>
      <c r="B355" s="839" t="s">
        <v>6634</v>
      </c>
      <c r="C355" s="839" t="s">
        <v>5509</v>
      </c>
      <c r="D355" s="839" t="s">
        <v>938</v>
      </c>
      <c r="E355" s="839" t="s">
        <v>6635</v>
      </c>
      <c r="F355" s="841" t="s">
        <v>5383</v>
      </c>
      <c r="G355" s="839" t="s">
        <v>5384</v>
      </c>
      <c r="H355" s="839" t="s">
        <v>6636</v>
      </c>
      <c r="I355" s="839"/>
    </row>
    <row r="356" spans="1:16">
      <c r="A356" s="839" t="s">
        <v>488</v>
      </c>
      <c r="B356" s="839" t="s">
        <v>6637</v>
      </c>
      <c r="C356" s="839" t="s">
        <v>6638</v>
      </c>
      <c r="D356" s="839" t="s">
        <v>4900</v>
      </c>
      <c r="E356" s="839" t="s">
        <v>5819</v>
      </c>
      <c r="F356" s="844" t="s">
        <v>5383</v>
      </c>
      <c r="G356" s="839" t="s">
        <v>5450</v>
      </c>
      <c r="H356" s="839" t="s">
        <v>6639</v>
      </c>
      <c r="I356" s="839"/>
    </row>
    <row r="357" spans="1:16">
      <c r="A357" s="839" t="s">
        <v>6640</v>
      </c>
      <c r="B357" s="839" t="s">
        <v>6641</v>
      </c>
      <c r="C357" s="839" t="s">
        <v>6642</v>
      </c>
      <c r="D357" s="839" t="s">
        <v>938</v>
      </c>
      <c r="E357" s="839" t="s">
        <v>400</v>
      </c>
      <c r="F357" s="839" t="s">
        <v>5383</v>
      </c>
      <c r="G357" s="839" t="s">
        <v>5500</v>
      </c>
      <c r="H357" s="839" t="s">
        <v>6643</v>
      </c>
      <c r="I357" s="839"/>
    </row>
    <row r="358" spans="1:16">
      <c r="A358" s="839" t="s">
        <v>6644</v>
      </c>
      <c r="B358" s="839" t="s">
        <v>6645</v>
      </c>
      <c r="C358" s="839" t="s">
        <v>6319</v>
      </c>
      <c r="D358" s="839" t="s">
        <v>938</v>
      </c>
      <c r="E358" s="839" t="s">
        <v>400</v>
      </c>
      <c r="F358" s="839" t="s">
        <v>5383</v>
      </c>
      <c r="G358" s="839" t="s">
        <v>5500</v>
      </c>
      <c r="H358" s="839" t="s">
        <v>6646</v>
      </c>
      <c r="I358" s="839"/>
    </row>
    <row r="359" spans="1:16">
      <c r="A359" s="839" t="s">
        <v>6647</v>
      </c>
      <c r="B359" s="839" t="s">
        <v>6648</v>
      </c>
      <c r="C359" s="841" t="s">
        <v>5425</v>
      </c>
      <c r="D359" s="839" t="s">
        <v>938</v>
      </c>
      <c r="E359" s="844" t="s">
        <v>6649</v>
      </c>
      <c r="F359" s="844" t="s">
        <v>5383</v>
      </c>
      <c r="G359" s="844" t="s">
        <v>6650</v>
      </c>
      <c r="H359" s="839" t="s">
        <v>6651</v>
      </c>
      <c r="I359" s="841"/>
      <c r="P359" s="516"/>
    </row>
    <row r="360" spans="1:16">
      <c r="A360" s="839" t="s">
        <v>6652</v>
      </c>
      <c r="B360" s="839" t="s">
        <v>455</v>
      </c>
      <c r="C360" s="839"/>
      <c r="D360" s="807" t="s">
        <v>4930</v>
      </c>
      <c r="E360" s="839" t="s">
        <v>6653</v>
      </c>
      <c r="F360" s="839" t="s">
        <v>5758</v>
      </c>
      <c r="G360" s="839" t="s">
        <v>5855</v>
      </c>
      <c r="H360" s="839" t="s">
        <v>6654</v>
      </c>
      <c r="I360" s="839"/>
    </row>
    <row r="361" spans="1:16" s="839" customFormat="1">
      <c r="A361" s="839" t="s">
        <v>6655</v>
      </c>
      <c r="B361" s="839" t="s">
        <v>6656</v>
      </c>
      <c r="C361" s="839" t="s">
        <v>6657</v>
      </c>
      <c r="D361" s="839" t="s">
        <v>938</v>
      </c>
      <c r="E361" s="839" t="s">
        <v>6658</v>
      </c>
      <c r="F361" s="839" t="s">
        <v>5383</v>
      </c>
      <c r="G361" s="839" t="s">
        <v>5396</v>
      </c>
      <c r="H361" s="839" t="s">
        <v>6659</v>
      </c>
    </row>
    <row r="362" spans="1:16" ht="15" customHeight="1">
      <c r="A362" s="839" t="s">
        <v>6660</v>
      </c>
      <c r="B362" s="839" t="s">
        <v>6661</v>
      </c>
      <c r="C362" s="839" t="s">
        <v>6662</v>
      </c>
      <c r="D362" s="839" t="s">
        <v>938</v>
      </c>
      <c r="E362" s="839" t="s">
        <v>5691</v>
      </c>
      <c r="F362" s="839" t="s">
        <v>5383</v>
      </c>
      <c r="G362" s="839" t="s">
        <v>5384</v>
      </c>
      <c r="H362" s="839" t="s">
        <v>6663</v>
      </c>
      <c r="I362" s="839"/>
    </row>
    <row r="363" spans="1:16" ht="15" customHeight="1">
      <c r="A363" s="839" t="s">
        <v>6664</v>
      </c>
      <c r="B363" s="839" t="s">
        <v>6665</v>
      </c>
      <c r="C363" s="839" t="s">
        <v>6456</v>
      </c>
      <c r="D363" s="839" t="s">
        <v>938</v>
      </c>
      <c r="E363" s="839"/>
      <c r="F363" s="839" t="s">
        <v>5383</v>
      </c>
      <c r="G363" s="839" t="s">
        <v>5687</v>
      </c>
      <c r="H363" s="839" t="s">
        <v>6666</v>
      </c>
      <c r="I363" s="839" t="s">
        <v>6667</v>
      </c>
    </row>
    <row r="364" spans="1:16" ht="15" customHeight="1">
      <c r="A364" s="839" t="s">
        <v>6668</v>
      </c>
      <c r="B364" s="839" t="s">
        <v>6669</v>
      </c>
      <c r="C364" s="839" t="s">
        <v>6670</v>
      </c>
      <c r="D364" s="839" t="s">
        <v>3596</v>
      </c>
      <c r="E364" s="511" t="s">
        <v>6671</v>
      </c>
      <c r="F364" s="839" t="s">
        <v>5383</v>
      </c>
      <c r="G364" s="839" t="s">
        <v>6672</v>
      </c>
      <c r="H364" s="839" t="s">
        <v>6673</v>
      </c>
      <c r="I364" s="839"/>
    </row>
    <row r="365" spans="1:16" ht="15" customHeight="1">
      <c r="A365" s="807" t="s">
        <v>6674</v>
      </c>
      <c r="B365" s="807" t="s">
        <v>6675</v>
      </c>
      <c r="C365" s="839"/>
      <c r="D365" s="839" t="s">
        <v>5394</v>
      </c>
      <c r="E365" s="839" t="s">
        <v>6676</v>
      </c>
      <c r="F365" s="839" t="s">
        <v>5383</v>
      </c>
      <c r="G365" s="839" t="s">
        <v>5522</v>
      </c>
      <c r="H365" s="839" t="s">
        <v>6677</v>
      </c>
      <c r="I365" s="839"/>
    </row>
    <row r="366" spans="1:16" ht="15" customHeight="1">
      <c r="A366" s="807" t="s">
        <v>6678</v>
      </c>
      <c r="B366" s="807" t="s">
        <v>6679</v>
      </c>
      <c r="C366" s="839"/>
      <c r="D366" s="839" t="s">
        <v>5394</v>
      </c>
      <c r="E366" s="839" t="s">
        <v>5490</v>
      </c>
      <c r="F366" s="839" t="s">
        <v>5383</v>
      </c>
      <c r="G366" s="839" t="s">
        <v>5522</v>
      </c>
      <c r="H366" s="839" t="s">
        <v>6680</v>
      </c>
      <c r="I366" s="839"/>
    </row>
    <row r="367" spans="1:16" ht="15" customHeight="1">
      <c r="A367" s="807" t="s">
        <v>6681</v>
      </c>
      <c r="B367" s="807" t="s">
        <v>6682</v>
      </c>
      <c r="C367" s="839" t="s">
        <v>5660</v>
      </c>
      <c r="D367" s="839" t="s">
        <v>938</v>
      </c>
      <c r="E367" s="839" t="s">
        <v>6152</v>
      </c>
      <c r="F367" s="839" t="s">
        <v>5383</v>
      </c>
      <c r="G367" s="839" t="s">
        <v>5535</v>
      </c>
      <c r="H367" s="839" t="s">
        <v>6683</v>
      </c>
      <c r="I367" s="839"/>
    </row>
    <row r="368" spans="1:16" ht="15" customHeight="1">
      <c r="A368" s="807" t="s">
        <v>6684</v>
      </c>
      <c r="B368" s="807" t="s">
        <v>6685</v>
      </c>
      <c r="C368" s="839"/>
      <c r="D368" s="839" t="s">
        <v>938</v>
      </c>
      <c r="E368" s="839" t="s">
        <v>5665</v>
      </c>
      <c r="F368" s="839" t="s">
        <v>5383</v>
      </c>
      <c r="G368" s="839" t="s">
        <v>5384</v>
      </c>
      <c r="H368" s="839" t="s">
        <v>6686</v>
      </c>
      <c r="I368" s="839"/>
      <c r="J368" s="841"/>
    </row>
    <row r="369" spans="1:16" ht="15" customHeight="1">
      <c r="A369" s="839" t="s">
        <v>6687</v>
      </c>
      <c r="B369" s="839" t="s">
        <v>455</v>
      </c>
      <c r="C369" s="839"/>
      <c r="D369" s="839" t="s">
        <v>2536</v>
      </c>
      <c r="E369" s="839" t="s">
        <v>6688</v>
      </c>
      <c r="F369" s="839" t="s">
        <v>5388</v>
      </c>
      <c r="G369" s="839" t="s">
        <v>5585</v>
      </c>
      <c r="H369" s="839" t="s">
        <v>6689</v>
      </c>
    </row>
    <row r="370" spans="1:16" ht="15" customHeight="1">
      <c r="A370" s="839" t="s">
        <v>6690</v>
      </c>
      <c r="B370" s="839" t="s">
        <v>455</v>
      </c>
      <c r="C370" s="839"/>
      <c r="D370" s="839" t="s">
        <v>9507</v>
      </c>
      <c r="E370" s="839" t="s">
        <v>6691</v>
      </c>
      <c r="F370" s="839" t="s">
        <v>5408</v>
      </c>
      <c r="G370" s="839" t="s">
        <v>5427</v>
      </c>
      <c r="H370" s="839" t="s">
        <v>6692</v>
      </c>
      <c r="I370" s="839"/>
    </row>
    <row r="371" spans="1:16" ht="15" customHeight="1">
      <c r="A371" s="839" t="s">
        <v>9328</v>
      </c>
      <c r="B371" s="839" t="s">
        <v>455</v>
      </c>
      <c r="C371" s="839"/>
      <c r="D371" s="839" t="s">
        <v>9353</v>
      </c>
      <c r="E371" s="839" t="s">
        <v>439</v>
      </c>
      <c r="F371" s="839" t="s">
        <v>5388</v>
      </c>
      <c r="G371" s="839" t="s">
        <v>9371</v>
      </c>
      <c r="H371" s="839" t="s">
        <v>9381</v>
      </c>
      <c r="I371" s="839"/>
    </row>
    <row r="372" spans="1:16" ht="15" customHeight="1">
      <c r="A372" s="807" t="s">
        <v>6693</v>
      </c>
      <c r="B372" s="807" t="s">
        <v>6694</v>
      </c>
      <c r="C372" s="839" t="s">
        <v>6330</v>
      </c>
      <c r="D372" s="839" t="s">
        <v>938</v>
      </c>
      <c r="E372" s="839" t="s">
        <v>333</v>
      </c>
      <c r="F372" s="839" t="s">
        <v>5383</v>
      </c>
      <c r="G372" s="839" t="s">
        <v>5621</v>
      </c>
      <c r="H372" s="839" t="s">
        <v>6695</v>
      </c>
      <c r="I372" s="839"/>
    </row>
    <row r="373" spans="1:16" ht="15" customHeight="1">
      <c r="A373" s="807" t="s">
        <v>6696</v>
      </c>
      <c r="B373" s="807" t="s">
        <v>6697</v>
      </c>
      <c r="C373" s="839" t="s">
        <v>6698</v>
      </c>
      <c r="D373" s="839" t="s">
        <v>938</v>
      </c>
      <c r="E373" s="839" t="s">
        <v>6699</v>
      </c>
      <c r="F373" s="839" t="s">
        <v>5383</v>
      </c>
      <c r="G373" s="839" t="s">
        <v>5500</v>
      </c>
      <c r="H373" s="839" t="s">
        <v>6700</v>
      </c>
      <c r="I373" s="839"/>
      <c r="J373" s="841"/>
    </row>
    <row r="374" spans="1:16" ht="15" customHeight="1">
      <c r="A374" s="807" t="s">
        <v>6701</v>
      </c>
      <c r="B374" s="807" t="s">
        <v>6702</v>
      </c>
      <c r="C374" s="839" t="s">
        <v>6703</v>
      </c>
      <c r="D374" s="839" t="s">
        <v>3596</v>
      </c>
      <c r="E374" s="839" t="s">
        <v>6704</v>
      </c>
      <c r="F374" s="839" t="s">
        <v>5383</v>
      </c>
      <c r="G374" s="839" t="s">
        <v>6705</v>
      </c>
      <c r="H374" s="839" t="s">
        <v>6706</v>
      </c>
      <c r="I374" s="839"/>
      <c r="J374" s="841"/>
    </row>
    <row r="375" spans="1:16" ht="15" customHeight="1">
      <c r="A375" s="807" t="s">
        <v>6707</v>
      </c>
      <c r="B375" s="807" t="s">
        <v>6708</v>
      </c>
      <c r="C375" s="839" t="s">
        <v>6709</v>
      </c>
      <c r="D375" s="839" t="s">
        <v>938</v>
      </c>
      <c r="E375" s="839" t="s">
        <v>6710</v>
      </c>
      <c r="F375" s="839" t="s">
        <v>5383</v>
      </c>
      <c r="G375" s="839" t="s">
        <v>6711</v>
      </c>
      <c r="H375" s="839" t="s">
        <v>6712</v>
      </c>
      <c r="I375" s="839" t="s">
        <v>6713</v>
      </c>
      <c r="J375" s="832" t="s">
        <v>6714</v>
      </c>
    </row>
    <row r="376" spans="1:16" ht="15" customHeight="1">
      <c r="A376" s="839" t="s">
        <v>6715</v>
      </c>
      <c r="B376" s="839" t="s">
        <v>6716</v>
      </c>
      <c r="C376" s="839"/>
      <c r="D376" s="839" t="s">
        <v>938</v>
      </c>
      <c r="E376" s="839" t="s">
        <v>6152</v>
      </c>
      <c r="F376" s="839" t="s">
        <v>5383</v>
      </c>
      <c r="G376" s="839" t="s">
        <v>5621</v>
      </c>
      <c r="H376" s="839" t="s">
        <v>6717</v>
      </c>
      <c r="I376" s="839"/>
    </row>
    <row r="377" spans="1:16" ht="15" customHeight="1">
      <c r="A377" s="807" t="s">
        <v>6718</v>
      </c>
      <c r="B377" s="807" t="s">
        <v>6719</v>
      </c>
      <c r="C377" s="839" t="s">
        <v>6720</v>
      </c>
      <c r="D377" s="839" t="s">
        <v>5394</v>
      </c>
      <c r="E377" s="839" t="s">
        <v>6721</v>
      </c>
      <c r="F377" s="839" t="s">
        <v>5383</v>
      </c>
      <c r="G377" s="839" t="s">
        <v>6722</v>
      </c>
      <c r="H377" s="839" t="s">
        <v>6723</v>
      </c>
      <c r="I377" s="839" t="s">
        <v>6724</v>
      </c>
      <c r="J377" s="832" t="s">
        <v>6725</v>
      </c>
    </row>
    <row r="378" spans="1:16" ht="15" customHeight="1">
      <c r="A378" s="807" t="s">
        <v>6726</v>
      </c>
      <c r="B378" s="807" t="s">
        <v>6727</v>
      </c>
      <c r="C378" s="839" t="s">
        <v>6728</v>
      </c>
      <c r="D378" s="839" t="s">
        <v>3596</v>
      </c>
      <c r="E378" s="839" t="s">
        <v>6721</v>
      </c>
      <c r="F378" s="839" t="s">
        <v>5383</v>
      </c>
      <c r="G378" s="839" t="s">
        <v>6722</v>
      </c>
      <c r="H378" s="839" t="s">
        <v>6729</v>
      </c>
      <c r="I378" s="839"/>
    </row>
    <row r="379" spans="1:16" ht="15" customHeight="1">
      <c r="A379" s="807" t="s">
        <v>6730</v>
      </c>
      <c r="B379" s="807" t="s">
        <v>6731</v>
      </c>
      <c r="C379" s="839" t="s">
        <v>6732</v>
      </c>
      <c r="D379" s="839" t="s">
        <v>3596</v>
      </c>
      <c r="E379" s="839" t="s">
        <v>6721</v>
      </c>
      <c r="F379" s="839" t="s">
        <v>5383</v>
      </c>
      <c r="G379" s="839" t="s">
        <v>6722</v>
      </c>
      <c r="H379" s="839" t="s">
        <v>6733</v>
      </c>
      <c r="I379" s="839"/>
    </row>
    <row r="380" spans="1:16" ht="15" customHeight="1">
      <c r="A380" s="807" t="s">
        <v>6734</v>
      </c>
      <c r="B380" s="839"/>
      <c r="C380" s="807"/>
      <c r="D380" s="807"/>
      <c r="E380" s="839" t="s">
        <v>6213</v>
      </c>
      <c r="F380" s="839" t="s">
        <v>5383</v>
      </c>
      <c r="G380" s="807" t="s">
        <v>6214</v>
      </c>
      <c r="H380" s="807" t="s">
        <v>6568</v>
      </c>
      <c r="I380" s="807"/>
      <c r="J380" s="841"/>
      <c r="K380" s="841"/>
      <c r="L380" s="841"/>
      <c r="M380" s="841"/>
      <c r="N380" s="841"/>
      <c r="O380" s="841"/>
      <c r="P380" s="841" t="s">
        <v>6735</v>
      </c>
    </row>
    <row r="381" spans="1:16" ht="15" customHeight="1">
      <c r="A381" s="839" t="s">
        <v>3689</v>
      </c>
      <c r="B381" s="839" t="s">
        <v>5024</v>
      </c>
      <c r="C381" s="807" t="s">
        <v>10063</v>
      </c>
      <c r="D381" s="839" t="s">
        <v>938</v>
      </c>
      <c r="E381" s="839" t="s">
        <v>6658</v>
      </c>
      <c r="F381" s="839" t="s">
        <v>5383</v>
      </c>
      <c r="G381" s="807" t="s">
        <v>5621</v>
      </c>
      <c r="H381" s="839" t="s">
        <v>3690</v>
      </c>
      <c r="I381" s="807"/>
      <c r="J381" s="841"/>
      <c r="K381" s="841"/>
      <c r="L381" s="841"/>
      <c r="M381" s="841"/>
      <c r="N381" s="841"/>
      <c r="O381" s="841"/>
      <c r="P381" s="841"/>
    </row>
    <row r="382" spans="1:16" ht="15" customHeight="1">
      <c r="A382" s="807" t="s">
        <v>6736</v>
      </c>
      <c r="B382" s="807" t="s">
        <v>6737</v>
      </c>
      <c r="C382" s="839"/>
      <c r="D382" s="839" t="s">
        <v>938</v>
      </c>
      <c r="E382" s="839" t="s">
        <v>6286</v>
      </c>
      <c r="F382" s="839" t="s">
        <v>5383</v>
      </c>
      <c r="G382" s="839" t="s">
        <v>5384</v>
      </c>
      <c r="H382" s="839" t="s">
        <v>6738</v>
      </c>
      <c r="I382" s="839"/>
    </row>
    <row r="383" spans="1:16" ht="15" customHeight="1">
      <c r="A383" s="839" t="s">
        <v>6739</v>
      </c>
      <c r="B383" s="839" t="s">
        <v>6740</v>
      </c>
      <c r="C383" s="839"/>
      <c r="D383" s="839" t="s">
        <v>4900</v>
      </c>
      <c r="E383" s="839" t="s">
        <v>6741</v>
      </c>
      <c r="F383" s="839" t="s">
        <v>5383</v>
      </c>
      <c r="G383" s="839" t="s">
        <v>5535</v>
      </c>
      <c r="H383" s="839" t="s">
        <v>6742</v>
      </c>
      <c r="I383" s="839"/>
    </row>
    <row r="384" spans="1:16" ht="15" customHeight="1">
      <c r="A384" s="839" t="s">
        <v>6743</v>
      </c>
      <c r="B384" s="839" t="s">
        <v>6744</v>
      </c>
      <c r="C384" s="839"/>
      <c r="D384" s="839" t="s">
        <v>938</v>
      </c>
      <c r="E384" s="839" t="s">
        <v>6745</v>
      </c>
      <c r="F384" s="839" t="s">
        <v>5383</v>
      </c>
      <c r="G384" s="839" t="s">
        <v>5384</v>
      </c>
      <c r="H384" s="839" t="s">
        <v>6746</v>
      </c>
      <c r="I384" s="839"/>
    </row>
    <row r="385" spans="1:11" ht="15" customHeight="1">
      <c r="A385" s="839" t="s">
        <v>6747</v>
      </c>
      <c r="B385" s="839" t="s">
        <v>6748</v>
      </c>
      <c r="C385" s="839" t="s">
        <v>5425</v>
      </c>
      <c r="D385" s="839" t="s">
        <v>938</v>
      </c>
      <c r="E385" s="839" t="s">
        <v>6152</v>
      </c>
      <c r="F385" s="839" t="s">
        <v>5383</v>
      </c>
      <c r="G385" s="839" t="s">
        <v>6749</v>
      </c>
      <c r="H385" s="839" t="s">
        <v>6750</v>
      </c>
      <c r="I385" s="839"/>
    </row>
    <row r="386" spans="1:11" ht="15" customHeight="1">
      <c r="A386" s="839" t="s">
        <v>6751</v>
      </c>
      <c r="B386" s="839"/>
      <c r="C386" s="839" t="s">
        <v>6752</v>
      </c>
      <c r="D386" s="839" t="s">
        <v>938</v>
      </c>
      <c r="E386" s="839" t="s">
        <v>5420</v>
      </c>
      <c r="F386" s="839" t="s">
        <v>5383</v>
      </c>
      <c r="G386" s="839" t="s">
        <v>5522</v>
      </c>
      <c r="H386" s="839" t="s">
        <v>6753</v>
      </c>
      <c r="I386" s="839"/>
      <c r="K386" s="832" t="s">
        <v>6754</v>
      </c>
    </row>
    <row r="387" spans="1:11" ht="15" customHeight="1">
      <c r="A387" s="839" t="s">
        <v>6751</v>
      </c>
      <c r="B387" s="839"/>
      <c r="C387" s="839"/>
      <c r="D387" s="839" t="s">
        <v>5242</v>
      </c>
      <c r="E387" s="839" t="s">
        <v>5420</v>
      </c>
      <c r="F387" s="839" t="s">
        <v>5383</v>
      </c>
      <c r="G387" s="839" t="s">
        <v>5522</v>
      </c>
      <c r="H387" s="839" t="s">
        <v>6753</v>
      </c>
      <c r="I387" s="839"/>
    </row>
    <row r="388" spans="1:11">
      <c r="A388" s="832" t="s">
        <v>6755</v>
      </c>
      <c r="C388" s="841"/>
      <c r="E388" s="832" t="s">
        <v>6756</v>
      </c>
      <c r="F388" s="832" t="s">
        <v>5383</v>
      </c>
      <c r="G388" s="839" t="s">
        <v>5535</v>
      </c>
      <c r="H388" s="832" t="s">
        <v>6757</v>
      </c>
    </row>
    <row r="389" spans="1:11" ht="15" customHeight="1">
      <c r="A389" s="839" t="s">
        <v>6758</v>
      </c>
      <c r="B389" s="839" t="s">
        <v>6759</v>
      </c>
      <c r="C389" s="839" t="s">
        <v>6760</v>
      </c>
      <c r="D389" s="839" t="s">
        <v>5044</v>
      </c>
      <c r="E389" s="839" t="s">
        <v>5490</v>
      </c>
      <c r="F389" s="839" t="s">
        <v>5383</v>
      </c>
      <c r="G389" s="839" t="s">
        <v>5630</v>
      </c>
      <c r="H389" s="839" t="s">
        <v>6761</v>
      </c>
      <c r="I389" s="839"/>
    </row>
    <row r="390" spans="1:11" ht="15" customHeight="1">
      <c r="A390" s="807" t="s">
        <v>6762</v>
      </c>
      <c r="B390" s="807" t="s">
        <v>6763</v>
      </c>
      <c r="C390" s="839" t="s">
        <v>6764</v>
      </c>
      <c r="D390" s="839" t="s">
        <v>938</v>
      </c>
      <c r="E390" s="839" t="s">
        <v>6765</v>
      </c>
      <c r="F390" s="839" t="s">
        <v>5383</v>
      </c>
      <c r="G390" s="839" t="s">
        <v>5384</v>
      </c>
      <c r="H390" s="839" t="s">
        <v>6766</v>
      </c>
      <c r="I390" s="839"/>
    </row>
    <row r="391" spans="1:11" ht="15" customHeight="1">
      <c r="A391" s="839" t="s">
        <v>6767</v>
      </c>
      <c r="B391" s="839" t="s">
        <v>6768</v>
      </c>
      <c r="C391" s="839"/>
      <c r="D391" s="839" t="s">
        <v>5394</v>
      </c>
      <c r="E391" s="839" t="s">
        <v>6248</v>
      </c>
      <c r="F391" s="839" t="s">
        <v>5383</v>
      </c>
      <c r="G391" s="839" t="s">
        <v>5522</v>
      </c>
      <c r="H391" s="839" t="s">
        <v>6769</v>
      </c>
      <c r="I391" s="839"/>
    </row>
    <row r="392" spans="1:11" ht="15" customHeight="1">
      <c r="A392" s="839" t="s">
        <v>6770</v>
      </c>
      <c r="B392" s="839"/>
      <c r="C392" s="839"/>
      <c r="D392" s="839" t="s">
        <v>5394</v>
      </c>
      <c r="E392" s="839" t="s">
        <v>6771</v>
      </c>
      <c r="F392" s="839" t="s">
        <v>5383</v>
      </c>
      <c r="G392" s="839" t="s">
        <v>6772</v>
      </c>
      <c r="H392" s="839" t="s">
        <v>6773</v>
      </c>
      <c r="I392" s="839"/>
    </row>
    <row r="393" spans="1:11" ht="15" customHeight="1">
      <c r="A393" s="839" t="s">
        <v>6774</v>
      </c>
      <c r="B393" s="839" t="s">
        <v>6775</v>
      </c>
      <c r="C393" s="839"/>
      <c r="D393" s="839" t="s">
        <v>4900</v>
      </c>
      <c r="E393" s="839" t="s">
        <v>6776</v>
      </c>
      <c r="F393" s="839" t="s">
        <v>5383</v>
      </c>
      <c r="G393" s="839" t="s">
        <v>6777</v>
      </c>
      <c r="H393" s="839" t="s">
        <v>6778</v>
      </c>
      <c r="I393" s="839"/>
    </row>
    <row r="394" spans="1:11" ht="15" customHeight="1">
      <c r="A394" s="839" t="s">
        <v>6779</v>
      </c>
      <c r="B394" s="839" t="s">
        <v>6780</v>
      </c>
      <c r="C394" s="839" t="s">
        <v>6781</v>
      </c>
      <c r="D394" s="839" t="s">
        <v>938</v>
      </c>
      <c r="E394" s="839" t="s">
        <v>6782</v>
      </c>
      <c r="F394" s="839" t="s">
        <v>5383</v>
      </c>
      <c r="G394" s="839" t="s">
        <v>5384</v>
      </c>
      <c r="H394" s="839" t="s">
        <v>6783</v>
      </c>
      <c r="I394" s="839"/>
    </row>
    <row r="395" spans="1:11" ht="15" customHeight="1">
      <c r="A395" s="839" t="s">
        <v>6784</v>
      </c>
      <c r="B395" s="839" t="s">
        <v>6785</v>
      </c>
      <c r="C395" s="839"/>
      <c r="D395" s="839" t="s">
        <v>938</v>
      </c>
      <c r="E395" s="839" t="s">
        <v>6342</v>
      </c>
      <c r="F395" s="839" t="s">
        <v>5383</v>
      </c>
      <c r="G395" s="839" t="s">
        <v>5384</v>
      </c>
      <c r="H395" s="839" t="s">
        <v>6786</v>
      </c>
      <c r="I395" s="839"/>
    </row>
    <row r="396" spans="1:11" ht="15" customHeight="1">
      <c r="A396" s="839" t="s">
        <v>6787</v>
      </c>
      <c r="B396" s="839" t="s">
        <v>455</v>
      </c>
      <c r="C396" s="839"/>
      <c r="D396" s="807" t="s">
        <v>4930</v>
      </c>
      <c r="E396" s="839" t="s">
        <v>618</v>
      </c>
      <c r="F396" s="839" t="s">
        <v>5863</v>
      </c>
      <c r="G396" s="839" t="s">
        <v>5855</v>
      </c>
      <c r="H396" s="839" t="s">
        <v>6788</v>
      </c>
      <c r="I396" s="839"/>
    </row>
    <row r="397" spans="1:11" ht="15" customHeight="1">
      <c r="A397" s="839" t="s">
        <v>6789</v>
      </c>
      <c r="B397" s="839" t="s">
        <v>6790</v>
      </c>
      <c r="C397" s="839" t="s">
        <v>6791</v>
      </c>
      <c r="D397" s="839" t="s">
        <v>938</v>
      </c>
      <c r="E397" s="839" t="s">
        <v>6100</v>
      </c>
      <c r="F397" s="839" t="s">
        <v>5383</v>
      </c>
      <c r="G397" s="839" t="s">
        <v>5427</v>
      </c>
      <c r="H397" s="839" t="s">
        <v>6792</v>
      </c>
      <c r="I397" s="839" t="s">
        <v>6793</v>
      </c>
    </row>
    <row r="398" spans="1:11" ht="15" customHeight="1">
      <c r="A398" s="839" t="s">
        <v>6794</v>
      </c>
      <c r="B398" s="839" t="s">
        <v>6795</v>
      </c>
      <c r="C398" s="839"/>
      <c r="D398" s="839" t="s">
        <v>3596</v>
      </c>
      <c r="E398" s="839" t="s">
        <v>6796</v>
      </c>
      <c r="F398" s="839" t="s">
        <v>5383</v>
      </c>
      <c r="G398" s="839" t="s">
        <v>6249</v>
      </c>
      <c r="H398" s="839" t="s">
        <v>6797</v>
      </c>
      <c r="I398" s="839"/>
    </row>
    <row r="399" spans="1:11" ht="15" customHeight="1">
      <c r="A399" s="839" t="s">
        <v>9329</v>
      </c>
      <c r="B399" s="839" t="s">
        <v>455</v>
      </c>
      <c r="C399" s="839" t="s">
        <v>9384</v>
      </c>
      <c r="D399" s="839" t="s">
        <v>9353</v>
      </c>
      <c r="E399" s="839" t="s">
        <v>646</v>
      </c>
      <c r="F399" s="839" t="s">
        <v>5388</v>
      </c>
      <c r="G399" s="839" t="s">
        <v>9383</v>
      </c>
      <c r="H399" s="839" t="s">
        <v>9382</v>
      </c>
      <c r="I399" s="839"/>
    </row>
    <row r="400" spans="1:11" ht="15" customHeight="1">
      <c r="A400" s="839" t="s">
        <v>6798</v>
      </c>
      <c r="B400" s="839" t="s">
        <v>6799</v>
      </c>
      <c r="C400" s="839" t="s">
        <v>6800</v>
      </c>
      <c r="D400" s="839" t="s">
        <v>3596</v>
      </c>
      <c r="E400" s="839" t="s">
        <v>6801</v>
      </c>
      <c r="F400" s="839" t="s">
        <v>5383</v>
      </c>
      <c r="G400" s="839" t="s">
        <v>6802</v>
      </c>
      <c r="H400" s="839" t="s">
        <v>6803</v>
      </c>
      <c r="I400" s="839"/>
    </row>
    <row r="401" spans="1:16" ht="15" customHeight="1">
      <c r="A401" s="839" t="s">
        <v>9808</v>
      </c>
      <c r="B401" s="839" t="s">
        <v>455</v>
      </c>
      <c r="C401" s="839" t="s">
        <v>9809</v>
      </c>
      <c r="D401" s="839" t="s">
        <v>9778</v>
      </c>
      <c r="E401" s="839" t="s">
        <v>9810</v>
      </c>
      <c r="F401" s="839" t="s">
        <v>5388</v>
      </c>
      <c r="G401" s="839" t="s">
        <v>5396</v>
      </c>
      <c r="H401" s="839" t="s">
        <v>9811</v>
      </c>
      <c r="I401" s="839"/>
    </row>
    <row r="402" spans="1:16" ht="15" customHeight="1">
      <c r="A402" s="839" t="s">
        <v>2907</v>
      </c>
      <c r="B402" s="839" t="s">
        <v>5040</v>
      </c>
      <c r="C402" s="839" t="s">
        <v>7914</v>
      </c>
      <c r="D402" s="839" t="s">
        <v>938</v>
      </c>
      <c r="E402" s="839" t="s">
        <v>10064</v>
      </c>
      <c r="F402" s="839" t="s">
        <v>5383</v>
      </c>
      <c r="G402" s="839" t="s">
        <v>5599</v>
      </c>
      <c r="H402" s="839" t="s">
        <v>5041</v>
      </c>
      <c r="I402" s="839"/>
    </row>
    <row r="403" spans="1:16" ht="15" customHeight="1">
      <c r="A403" s="839" t="s">
        <v>6804</v>
      </c>
      <c r="B403" s="839" t="s">
        <v>455</v>
      </c>
      <c r="C403" s="839" t="s">
        <v>4883</v>
      </c>
      <c r="D403" s="839" t="s">
        <v>6805</v>
      </c>
      <c r="E403" s="839" t="s">
        <v>6806</v>
      </c>
      <c r="F403" s="839" t="s">
        <v>5383</v>
      </c>
      <c r="G403" s="839" t="s">
        <v>5427</v>
      </c>
      <c r="H403" s="839" t="s">
        <v>6807</v>
      </c>
      <c r="I403" s="839"/>
    </row>
    <row r="404" spans="1:16" ht="15" customHeight="1">
      <c r="A404" s="839" t="s">
        <v>6808</v>
      </c>
      <c r="B404" s="839" t="s">
        <v>6809</v>
      </c>
      <c r="C404" s="839" t="s">
        <v>5381</v>
      </c>
      <c r="D404" s="839" t="s">
        <v>938</v>
      </c>
      <c r="E404" s="839" t="s">
        <v>6449</v>
      </c>
      <c r="F404" s="839" t="s">
        <v>5383</v>
      </c>
      <c r="G404" s="839" t="s">
        <v>5384</v>
      </c>
      <c r="H404" s="839" t="s">
        <v>6810</v>
      </c>
      <c r="I404" s="839"/>
    </row>
    <row r="405" spans="1:16" ht="15" customHeight="1">
      <c r="A405" s="522" t="s">
        <v>9812</v>
      </c>
      <c r="B405" s="522" t="s">
        <v>455</v>
      </c>
      <c r="C405" s="522" t="s">
        <v>9814</v>
      </c>
      <c r="D405" s="839" t="s">
        <v>9778</v>
      </c>
      <c r="E405" s="522" t="s">
        <v>9813</v>
      </c>
      <c r="F405" s="522" t="s">
        <v>5388</v>
      </c>
      <c r="G405" s="839" t="s">
        <v>5396</v>
      </c>
      <c r="H405" s="522" t="s">
        <v>9815</v>
      </c>
      <c r="I405" s="522"/>
    </row>
    <row r="406" spans="1:16" ht="15" customHeight="1">
      <c r="A406" s="522" t="s">
        <v>6811</v>
      </c>
      <c r="B406" s="522" t="s">
        <v>6812</v>
      </c>
      <c r="C406" s="522" t="s">
        <v>5381</v>
      </c>
      <c r="D406" s="839" t="s">
        <v>938</v>
      </c>
      <c r="E406" s="522" t="s">
        <v>5643</v>
      </c>
      <c r="F406" s="522" t="s">
        <v>5383</v>
      </c>
      <c r="G406" s="839" t="s">
        <v>5384</v>
      </c>
      <c r="H406" s="522" t="s">
        <v>6813</v>
      </c>
      <c r="I406" s="522"/>
    </row>
    <row r="407" spans="1:16">
      <c r="A407" s="839" t="s">
        <v>6814</v>
      </c>
      <c r="B407" s="839"/>
      <c r="C407" s="839" t="s">
        <v>6815</v>
      </c>
      <c r="D407" s="839" t="s">
        <v>3596</v>
      </c>
      <c r="E407" s="839" t="s">
        <v>6816</v>
      </c>
      <c r="F407" s="839" t="s">
        <v>5388</v>
      </c>
      <c r="G407" s="839" t="s">
        <v>5516</v>
      </c>
      <c r="H407" s="839" t="s">
        <v>6817</v>
      </c>
      <c r="I407" s="839"/>
    </row>
    <row r="408" spans="1:16" ht="15" customHeight="1">
      <c r="A408" s="516" t="s">
        <v>6818</v>
      </c>
      <c r="B408" s="516" t="s">
        <v>6819</v>
      </c>
      <c r="C408" s="516" t="s">
        <v>6820</v>
      </c>
      <c r="D408" s="839" t="s">
        <v>938</v>
      </c>
      <c r="E408" s="516" t="s">
        <v>405</v>
      </c>
      <c r="F408" s="516" t="s">
        <v>5383</v>
      </c>
      <c r="G408" s="839" t="s">
        <v>6145</v>
      </c>
      <c r="H408" s="516" t="s">
        <v>6821</v>
      </c>
      <c r="I408" s="516"/>
    </row>
    <row r="409" spans="1:16" ht="15" customHeight="1">
      <c r="A409" s="839" t="s">
        <v>6822</v>
      </c>
      <c r="B409" s="839" t="s">
        <v>6823</v>
      </c>
      <c r="C409" s="839" t="s">
        <v>5608</v>
      </c>
      <c r="D409" s="839" t="s">
        <v>3596</v>
      </c>
      <c r="E409" s="839" t="s">
        <v>6824</v>
      </c>
      <c r="F409" s="839" t="s">
        <v>5383</v>
      </c>
      <c r="G409" s="839" t="s">
        <v>6825</v>
      </c>
      <c r="H409" s="839" t="s">
        <v>6826</v>
      </c>
      <c r="I409" s="839"/>
    </row>
    <row r="410" spans="1:16" ht="15" customHeight="1">
      <c r="A410" s="822" t="s">
        <v>6827</v>
      </c>
      <c r="B410" s="839" t="s">
        <v>455</v>
      </c>
      <c r="C410" s="839"/>
      <c r="D410" s="839" t="s">
        <v>3572</v>
      </c>
      <c r="E410" s="839" t="s">
        <v>6828</v>
      </c>
      <c r="F410" s="839" t="s">
        <v>5388</v>
      </c>
      <c r="G410" s="839" t="s">
        <v>6829</v>
      </c>
      <c r="H410" s="839" t="s">
        <v>6830</v>
      </c>
      <c r="I410" s="839"/>
      <c r="P410" s="841"/>
    </row>
    <row r="411" spans="1:16" ht="15" customHeight="1">
      <c r="A411" s="839" t="s">
        <v>6831</v>
      </c>
      <c r="B411" s="839" t="s">
        <v>6832</v>
      </c>
      <c r="C411" s="839" t="s">
        <v>5381</v>
      </c>
      <c r="D411" s="839" t="s">
        <v>938</v>
      </c>
      <c r="E411" s="839" t="s">
        <v>6227</v>
      </c>
      <c r="F411" s="839" t="s">
        <v>5383</v>
      </c>
      <c r="G411" s="839" t="s">
        <v>5384</v>
      </c>
      <c r="H411" s="839" t="s">
        <v>6833</v>
      </c>
      <c r="I411" s="839"/>
    </row>
    <row r="412" spans="1:16" ht="15" customHeight="1">
      <c r="A412" s="839" t="s">
        <v>9816</v>
      </c>
      <c r="B412" s="839" t="s">
        <v>455</v>
      </c>
      <c r="C412" s="839" t="s">
        <v>9817</v>
      </c>
      <c r="D412" s="839" t="s">
        <v>9778</v>
      </c>
      <c r="E412" s="839" t="s">
        <v>9818</v>
      </c>
      <c r="F412" s="839" t="s">
        <v>5388</v>
      </c>
      <c r="G412" s="839" t="s">
        <v>5396</v>
      </c>
      <c r="H412" s="839" t="s">
        <v>9819</v>
      </c>
      <c r="I412" s="839"/>
    </row>
    <row r="413" spans="1:16" ht="15" customHeight="1">
      <c r="A413" s="839" t="s">
        <v>6834</v>
      </c>
      <c r="B413" s="839" t="s">
        <v>6835</v>
      </c>
      <c r="C413" s="839" t="s">
        <v>6836</v>
      </c>
      <c r="D413" s="839" t="s">
        <v>938</v>
      </c>
      <c r="E413" s="839" t="s">
        <v>360</v>
      </c>
      <c r="F413" s="839" t="s">
        <v>5383</v>
      </c>
      <c r="G413" s="839" t="s">
        <v>5687</v>
      </c>
      <c r="H413" s="839" t="s">
        <v>6837</v>
      </c>
      <c r="I413" s="839"/>
    </row>
    <row r="414" spans="1:16" ht="15" customHeight="1">
      <c r="A414" s="839" t="s">
        <v>9820</v>
      </c>
      <c r="B414" s="839" t="s">
        <v>455</v>
      </c>
      <c r="C414" s="839" t="s">
        <v>9809</v>
      </c>
      <c r="D414" s="839" t="s">
        <v>9778</v>
      </c>
      <c r="E414" s="839" t="s">
        <v>9510</v>
      </c>
      <c r="F414" s="839" t="s">
        <v>5388</v>
      </c>
      <c r="G414" s="839" t="s">
        <v>5396</v>
      </c>
      <c r="H414" s="839" t="s">
        <v>9821</v>
      </c>
      <c r="I414" s="839"/>
    </row>
    <row r="415" spans="1:16" ht="15" customHeight="1" thickBot="1">
      <c r="A415" s="839" t="s">
        <v>6838</v>
      </c>
      <c r="B415" s="839" t="s">
        <v>6839</v>
      </c>
      <c r="C415" s="839"/>
      <c r="D415" s="839" t="s">
        <v>938</v>
      </c>
      <c r="E415" s="839" t="s">
        <v>5665</v>
      </c>
      <c r="F415" s="839" t="s">
        <v>5383</v>
      </c>
      <c r="G415" s="839" t="s">
        <v>5384</v>
      </c>
      <c r="H415" s="839" t="s">
        <v>6840</v>
      </c>
      <c r="I415" s="839"/>
    </row>
    <row r="416" spans="1:16">
      <c r="A416" s="839" t="s">
        <v>6841</v>
      </c>
      <c r="B416" s="839" t="s">
        <v>6842</v>
      </c>
      <c r="C416" s="839" t="s">
        <v>6843</v>
      </c>
      <c r="D416" s="839" t="s">
        <v>938</v>
      </c>
      <c r="E416" s="839" t="s">
        <v>6094</v>
      </c>
      <c r="F416" s="839" t="s">
        <v>5383</v>
      </c>
      <c r="G416" s="839" t="s">
        <v>6095</v>
      </c>
      <c r="H416" s="514" t="s">
        <v>6844</v>
      </c>
      <c r="I416" s="841"/>
      <c r="J416" s="587"/>
      <c r="K416" s="517"/>
      <c r="P416" s="518"/>
    </row>
    <row r="417" spans="1:14" ht="15" customHeight="1">
      <c r="A417" s="839" t="s">
        <v>6845</v>
      </c>
      <c r="B417" s="839" t="s">
        <v>6846</v>
      </c>
      <c r="C417" s="839" t="s">
        <v>6847</v>
      </c>
      <c r="D417" s="839" t="s">
        <v>938</v>
      </c>
      <c r="E417" s="839" t="s">
        <v>6848</v>
      </c>
      <c r="F417" s="839" t="s">
        <v>5383</v>
      </c>
      <c r="G417" s="839" t="s">
        <v>6849</v>
      </c>
      <c r="H417" s="839" t="s">
        <v>6850</v>
      </c>
      <c r="I417" s="839"/>
    </row>
    <row r="418" spans="1:14" ht="15" customHeight="1">
      <c r="A418" s="839" t="s">
        <v>6851</v>
      </c>
      <c r="B418" s="839" t="s">
        <v>6852</v>
      </c>
      <c r="C418" s="839" t="s">
        <v>6853</v>
      </c>
      <c r="D418" s="839" t="s">
        <v>938</v>
      </c>
      <c r="E418" s="839" t="s">
        <v>5637</v>
      </c>
      <c r="F418" s="839" t="s">
        <v>5383</v>
      </c>
      <c r="G418" s="839" t="s">
        <v>5638</v>
      </c>
      <c r="H418" s="839" t="s">
        <v>6854</v>
      </c>
      <c r="I418" s="839"/>
    </row>
    <row r="419" spans="1:14" ht="15" customHeight="1">
      <c r="A419" s="839" t="s">
        <v>6855</v>
      </c>
      <c r="B419" s="839" t="s">
        <v>6856</v>
      </c>
      <c r="C419" s="839" t="s">
        <v>6857</v>
      </c>
      <c r="D419" s="839" t="s">
        <v>938</v>
      </c>
      <c r="E419" s="839" t="s">
        <v>6858</v>
      </c>
      <c r="F419" s="839" t="s">
        <v>5383</v>
      </c>
      <c r="G419" s="839" t="s">
        <v>6859</v>
      </c>
      <c r="H419" s="839" t="s">
        <v>6860</v>
      </c>
      <c r="I419" s="839"/>
    </row>
    <row r="420" spans="1:14" ht="15" customHeight="1">
      <c r="A420" s="839" t="s">
        <v>6861</v>
      </c>
      <c r="B420" s="839" t="s">
        <v>6862</v>
      </c>
      <c r="C420" s="839" t="s">
        <v>6863</v>
      </c>
      <c r="D420" s="839" t="s">
        <v>938</v>
      </c>
      <c r="E420" s="839" t="s">
        <v>5643</v>
      </c>
      <c r="F420" s="839" t="s">
        <v>5383</v>
      </c>
      <c r="G420" s="839" t="s">
        <v>5384</v>
      </c>
      <c r="H420" s="514" t="s">
        <v>6864</v>
      </c>
      <c r="I420" s="839"/>
    </row>
    <row r="421" spans="1:14" ht="15" customHeight="1">
      <c r="A421" s="844" t="s">
        <v>9509</v>
      </c>
      <c r="B421" s="844" t="s">
        <v>455</v>
      </c>
      <c r="C421" s="841"/>
      <c r="D421" s="844" t="s">
        <v>9465</v>
      </c>
      <c r="E421" s="844" t="s">
        <v>9510</v>
      </c>
      <c r="F421" s="844" t="s">
        <v>5388</v>
      </c>
      <c r="G421" s="520" t="s">
        <v>5427</v>
      </c>
      <c r="H421" s="520" t="s">
        <v>9511</v>
      </c>
      <c r="I421" s="841"/>
    </row>
    <row r="422" spans="1:14">
      <c r="A422" s="841" t="s">
        <v>2883</v>
      </c>
      <c r="B422" s="841" t="s">
        <v>6865</v>
      </c>
      <c r="C422" s="841"/>
      <c r="D422" s="841" t="s">
        <v>3572</v>
      </c>
      <c r="E422" s="844" t="s">
        <v>6866</v>
      </c>
      <c r="F422" s="844" t="s">
        <v>5388</v>
      </c>
      <c r="G422" s="520" t="s">
        <v>5450</v>
      </c>
      <c r="H422" s="769" t="s">
        <v>6867</v>
      </c>
    </row>
    <row r="423" spans="1:14" ht="15" customHeight="1">
      <c r="A423" s="452" t="s">
        <v>6868</v>
      </c>
      <c r="B423" s="839" t="s">
        <v>455</v>
      </c>
      <c r="C423" s="839"/>
      <c r="D423" s="839" t="s">
        <v>3572</v>
      </c>
      <c r="E423" s="839" t="s">
        <v>6869</v>
      </c>
      <c r="F423" s="839" t="s">
        <v>5388</v>
      </c>
      <c r="G423" s="839" t="s">
        <v>5559</v>
      </c>
      <c r="H423" s="832" t="s">
        <v>6870</v>
      </c>
      <c r="I423" s="839"/>
    </row>
    <row r="424" spans="1:14" ht="15" customHeight="1">
      <c r="A424" s="822" t="s">
        <v>6871</v>
      </c>
      <c r="B424" s="839"/>
      <c r="C424" s="839"/>
      <c r="D424" s="839" t="s">
        <v>3572</v>
      </c>
      <c r="E424" s="839" t="s">
        <v>6872</v>
      </c>
      <c r="F424" s="839" t="s">
        <v>5388</v>
      </c>
      <c r="G424" s="839" t="s">
        <v>5535</v>
      </c>
      <c r="H424" s="839" t="s">
        <v>6873</v>
      </c>
      <c r="I424" s="839"/>
    </row>
    <row r="425" spans="1:14" ht="15" customHeight="1">
      <c r="A425" s="822" t="s">
        <v>9822</v>
      </c>
      <c r="B425" s="839" t="s">
        <v>455</v>
      </c>
      <c r="C425" s="839" t="s">
        <v>9789</v>
      </c>
      <c r="D425" s="839" t="s">
        <v>9778</v>
      </c>
      <c r="E425" s="839" t="s">
        <v>9823</v>
      </c>
      <c r="F425" s="839" t="s">
        <v>5388</v>
      </c>
      <c r="G425" s="839" t="s">
        <v>5621</v>
      </c>
      <c r="H425" s="839" t="s">
        <v>9824</v>
      </c>
      <c r="I425" s="839"/>
    </row>
    <row r="426" spans="1:14" ht="15" customHeight="1">
      <c r="A426" s="807" t="s">
        <v>6874</v>
      </c>
      <c r="B426" s="839" t="s">
        <v>455</v>
      </c>
      <c r="C426" s="807"/>
      <c r="D426" s="807" t="s">
        <v>4930</v>
      </c>
      <c r="E426" s="807" t="s">
        <v>5854</v>
      </c>
      <c r="F426" s="807" t="s">
        <v>5758</v>
      </c>
      <c r="G426" s="807" t="s">
        <v>5687</v>
      </c>
      <c r="H426" s="807" t="s">
        <v>6875</v>
      </c>
      <c r="I426" s="807"/>
      <c r="J426" s="800"/>
      <c r="K426" s="800"/>
      <c r="L426" s="800"/>
      <c r="M426" s="800"/>
      <c r="N426" s="800"/>
    </row>
    <row r="427" spans="1:14" ht="15" customHeight="1">
      <c r="A427" s="839" t="s">
        <v>6876</v>
      </c>
      <c r="B427" s="839" t="s">
        <v>6877</v>
      </c>
      <c r="C427" s="839" t="s">
        <v>6878</v>
      </c>
      <c r="D427" s="839" t="s">
        <v>938</v>
      </c>
      <c r="E427" s="839" t="s">
        <v>6879</v>
      </c>
      <c r="F427" s="839" t="s">
        <v>5383</v>
      </c>
      <c r="G427" s="839" t="s">
        <v>5384</v>
      </c>
      <c r="H427" s="839" t="s">
        <v>6880</v>
      </c>
      <c r="I427" s="839"/>
    </row>
    <row r="428" spans="1:14" ht="15" customHeight="1">
      <c r="A428" s="839" t="s">
        <v>6881</v>
      </c>
      <c r="B428" s="839" t="s">
        <v>6882</v>
      </c>
      <c r="C428" s="839"/>
      <c r="D428" s="839" t="s">
        <v>938</v>
      </c>
      <c r="E428" s="839" t="s">
        <v>6558</v>
      </c>
      <c r="F428" s="839" t="s">
        <v>5383</v>
      </c>
      <c r="G428" s="839" t="s">
        <v>5384</v>
      </c>
      <c r="H428" s="839" t="s">
        <v>6883</v>
      </c>
      <c r="I428" s="839"/>
    </row>
    <row r="429" spans="1:14" ht="15" customHeight="1">
      <c r="A429" s="839" t="s">
        <v>6884</v>
      </c>
      <c r="B429" s="839" t="s">
        <v>6885</v>
      </c>
      <c r="C429" s="839"/>
      <c r="D429" s="839" t="s">
        <v>938</v>
      </c>
      <c r="E429" s="839" t="s">
        <v>6558</v>
      </c>
      <c r="F429" s="839" t="s">
        <v>5383</v>
      </c>
      <c r="G429" s="839" t="s">
        <v>5384</v>
      </c>
      <c r="H429" s="839" t="s">
        <v>6886</v>
      </c>
      <c r="I429" s="839"/>
    </row>
    <row r="430" spans="1:14" ht="15" customHeight="1">
      <c r="A430" s="839" t="s">
        <v>6887</v>
      </c>
      <c r="B430" s="839" t="s">
        <v>6888</v>
      </c>
      <c r="C430" s="839" t="s">
        <v>6889</v>
      </c>
      <c r="D430" s="839" t="s">
        <v>938</v>
      </c>
      <c r="E430" s="839" t="s">
        <v>5477</v>
      </c>
      <c r="F430" s="839" t="s">
        <v>5383</v>
      </c>
      <c r="G430" s="839" t="s">
        <v>5384</v>
      </c>
      <c r="H430" s="839" t="s">
        <v>6890</v>
      </c>
      <c r="I430" s="839"/>
    </row>
    <row r="431" spans="1:14" ht="15" customHeight="1">
      <c r="A431" s="839" t="s">
        <v>9512</v>
      </c>
      <c r="B431" s="839" t="s">
        <v>455</v>
      </c>
      <c r="C431" s="839" t="s">
        <v>9973</v>
      </c>
      <c r="D431" s="839" t="s">
        <v>9465</v>
      </c>
      <c r="E431" s="839" t="s">
        <v>9974</v>
      </c>
      <c r="F431" s="839" t="s">
        <v>5388</v>
      </c>
      <c r="G431" s="839" t="s">
        <v>9967</v>
      </c>
      <c r="H431" s="839" t="s">
        <v>9513</v>
      </c>
      <c r="I431" s="839"/>
    </row>
    <row r="432" spans="1:14" ht="15" customHeight="1">
      <c r="A432" s="839" t="s">
        <v>6891</v>
      </c>
      <c r="B432" s="839" t="s">
        <v>6892</v>
      </c>
      <c r="C432" s="839" t="s">
        <v>6893</v>
      </c>
      <c r="D432" s="839" t="s">
        <v>938</v>
      </c>
      <c r="E432" s="839" t="s">
        <v>6894</v>
      </c>
      <c r="F432" s="839" t="s">
        <v>5383</v>
      </c>
      <c r="G432" s="839" t="s">
        <v>5384</v>
      </c>
      <c r="H432" s="839" t="s">
        <v>6895</v>
      </c>
      <c r="I432" s="839"/>
    </row>
    <row r="433" spans="1:17" ht="15" customHeight="1">
      <c r="A433" s="839" t="s">
        <v>9515</v>
      </c>
      <c r="B433" s="839" t="s">
        <v>455</v>
      </c>
      <c r="C433" s="839"/>
      <c r="D433" s="839" t="s">
        <v>9465</v>
      </c>
      <c r="E433" s="839" t="s">
        <v>9516</v>
      </c>
      <c r="F433" s="839" t="s">
        <v>5388</v>
      </c>
      <c r="G433" s="839" t="s">
        <v>5535</v>
      </c>
      <c r="H433" s="839" t="s">
        <v>9517</v>
      </c>
      <c r="I433" s="839"/>
    </row>
    <row r="434" spans="1:17" ht="15" customHeight="1">
      <c r="A434" s="839" t="s">
        <v>6896</v>
      </c>
      <c r="B434" s="839" t="s">
        <v>6897</v>
      </c>
      <c r="C434" s="839"/>
      <c r="D434" s="839" t="s">
        <v>938</v>
      </c>
      <c r="E434" s="839" t="s">
        <v>5643</v>
      </c>
      <c r="F434" s="839" t="s">
        <v>5383</v>
      </c>
      <c r="G434" s="839" t="s">
        <v>5384</v>
      </c>
      <c r="H434" s="839" t="s">
        <v>6898</v>
      </c>
      <c r="I434" s="839"/>
    </row>
    <row r="435" spans="1:17" ht="15" customHeight="1">
      <c r="A435" s="839" t="s">
        <v>6899</v>
      </c>
      <c r="B435" s="839" t="s">
        <v>6900</v>
      </c>
      <c r="C435" s="839"/>
      <c r="D435" s="839" t="s">
        <v>4900</v>
      </c>
      <c r="E435" s="839" t="s">
        <v>6901</v>
      </c>
      <c r="F435" s="839" t="s">
        <v>5383</v>
      </c>
      <c r="G435" s="839" t="s">
        <v>5621</v>
      </c>
      <c r="H435" s="839" t="s">
        <v>6902</v>
      </c>
      <c r="I435" s="839"/>
      <c r="J435" s="841"/>
      <c r="K435" s="452"/>
      <c r="L435" s="841"/>
      <c r="M435" s="841"/>
      <c r="N435" s="841"/>
      <c r="O435" s="841"/>
    </row>
    <row r="436" spans="1:17" ht="15" customHeight="1">
      <c r="A436" s="832" t="s">
        <v>6899</v>
      </c>
      <c r="B436" s="839"/>
      <c r="D436" s="839" t="s">
        <v>938</v>
      </c>
      <c r="E436" s="839" t="s">
        <v>6901</v>
      </c>
      <c r="F436" s="839" t="s">
        <v>5383</v>
      </c>
      <c r="G436" s="839" t="s">
        <v>5630</v>
      </c>
      <c r="H436" s="769" t="s">
        <v>6902</v>
      </c>
      <c r="I436" s="839"/>
    </row>
    <row r="437" spans="1:17" ht="15" customHeight="1">
      <c r="A437" s="807" t="s">
        <v>6903</v>
      </c>
      <c r="B437" s="839" t="s">
        <v>455</v>
      </c>
      <c r="C437" s="839"/>
      <c r="D437" s="839" t="s">
        <v>5520</v>
      </c>
      <c r="E437" s="839" t="s">
        <v>6904</v>
      </c>
      <c r="F437" s="839" t="s">
        <v>5383</v>
      </c>
      <c r="G437" s="839" t="s">
        <v>5384</v>
      </c>
      <c r="H437" s="839" t="s">
        <v>6905</v>
      </c>
      <c r="I437" s="839"/>
      <c r="J437" s="841"/>
      <c r="K437" s="452"/>
      <c r="L437" s="841"/>
      <c r="M437" s="841"/>
      <c r="N437" s="841"/>
      <c r="O437" s="841"/>
    </row>
    <row r="438" spans="1:17" ht="15" customHeight="1">
      <c r="A438" s="839" t="s">
        <v>4180</v>
      </c>
      <c r="B438" s="839" t="s">
        <v>455</v>
      </c>
      <c r="C438" s="839"/>
      <c r="D438" s="839" t="s">
        <v>4882</v>
      </c>
      <c r="E438" s="839" t="s">
        <v>6553</v>
      </c>
      <c r="F438" s="839" t="s">
        <v>5388</v>
      </c>
      <c r="G438" s="839" t="s">
        <v>9770</v>
      </c>
      <c r="H438" s="839" t="s">
        <v>4181</v>
      </c>
      <c r="I438" s="839"/>
      <c r="J438" s="841"/>
      <c r="K438" s="452"/>
      <c r="L438" s="841"/>
      <c r="M438" s="841"/>
      <c r="N438" s="841"/>
      <c r="O438" s="841"/>
    </row>
    <row r="439" spans="1:17">
      <c r="A439" s="839" t="s">
        <v>6906</v>
      </c>
      <c r="B439" s="839" t="s">
        <v>6907</v>
      </c>
      <c r="C439" s="839" t="s">
        <v>6908</v>
      </c>
      <c r="D439" s="839" t="s">
        <v>938</v>
      </c>
      <c r="E439" s="839" t="s">
        <v>6909</v>
      </c>
      <c r="F439" s="839" t="s">
        <v>5383</v>
      </c>
      <c r="G439" s="839" t="s">
        <v>5384</v>
      </c>
      <c r="H439" s="839" t="s">
        <v>6910</v>
      </c>
      <c r="I439" s="839"/>
      <c r="O439" s="518"/>
    </row>
    <row r="440" spans="1:17">
      <c r="A440" s="839" t="s">
        <v>6911</v>
      </c>
      <c r="B440" s="839" t="s">
        <v>455</v>
      </c>
      <c r="D440" s="839" t="s">
        <v>1629</v>
      </c>
      <c r="E440" s="844" t="s">
        <v>621</v>
      </c>
      <c r="F440" s="844" t="s">
        <v>5388</v>
      </c>
      <c r="G440" s="844" t="s">
        <v>6430</v>
      </c>
      <c r="H440" s="839" t="s">
        <v>6912</v>
      </c>
      <c r="P440" s="839"/>
    </row>
    <row r="441" spans="1:17">
      <c r="A441" s="839" t="s">
        <v>9910</v>
      </c>
      <c r="B441" s="839" t="s">
        <v>455</v>
      </c>
      <c r="C441" s="832" t="s">
        <v>9911</v>
      </c>
      <c r="D441" s="839" t="s">
        <v>9778</v>
      </c>
      <c r="E441" s="844" t="s">
        <v>9912</v>
      </c>
      <c r="F441" s="844" t="s">
        <v>5388</v>
      </c>
      <c r="G441" s="844" t="s">
        <v>9685</v>
      </c>
      <c r="H441" s="839" t="s">
        <v>9913</v>
      </c>
      <c r="P441" s="841"/>
    </row>
    <row r="442" spans="1:17" ht="15" customHeight="1">
      <c r="A442" s="839" t="s">
        <v>6913</v>
      </c>
      <c r="B442" s="839" t="s">
        <v>6914</v>
      </c>
      <c r="C442" s="839" t="s">
        <v>6915</v>
      </c>
      <c r="D442" s="839" t="s">
        <v>938</v>
      </c>
      <c r="E442" s="839" t="s">
        <v>6094</v>
      </c>
      <c r="F442" s="839" t="s">
        <v>5383</v>
      </c>
      <c r="G442" s="839" t="s">
        <v>6095</v>
      </c>
      <c r="H442" s="839" t="s">
        <v>6916</v>
      </c>
      <c r="I442" s="839"/>
    </row>
    <row r="443" spans="1:17" ht="15" customHeight="1">
      <c r="A443" s="839" t="s">
        <v>6917</v>
      </c>
      <c r="B443" s="839" t="s">
        <v>6918</v>
      </c>
      <c r="C443" s="839" t="s">
        <v>6919</v>
      </c>
      <c r="D443" s="839" t="s">
        <v>938</v>
      </c>
      <c r="E443" s="839" t="s">
        <v>6920</v>
      </c>
      <c r="F443" s="839" t="s">
        <v>5383</v>
      </c>
      <c r="G443" s="839" t="s">
        <v>6921</v>
      </c>
      <c r="H443" s="839" t="s">
        <v>6922</v>
      </c>
      <c r="I443" s="839" t="s">
        <v>6923</v>
      </c>
    </row>
    <row r="444" spans="1:17" ht="15" customHeight="1">
      <c r="A444" s="841" t="s">
        <v>2908</v>
      </c>
      <c r="B444" s="839" t="s">
        <v>6924</v>
      </c>
      <c r="C444" s="839" t="s">
        <v>6925</v>
      </c>
      <c r="D444" s="839" t="s">
        <v>938</v>
      </c>
      <c r="E444" s="839" t="s">
        <v>5661</v>
      </c>
      <c r="F444" s="839" t="s">
        <v>5383</v>
      </c>
      <c r="G444" s="839" t="s">
        <v>5450</v>
      </c>
      <c r="H444" s="839" t="s">
        <v>6926</v>
      </c>
      <c r="I444" s="839"/>
      <c r="J444" s="841"/>
      <c r="K444" s="841"/>
      <c r="L444" s="452"/>
      <c r="M444" s="841"/>
      <c r="N444" s="841"/>
      <c r="O444" s="841"/>
      <c r="P444" s="841"/>
      <c r="Q444" s="841"/>
    </row>
    <row r="445" spans="1:17">
      <c r="A445" s="841" t="s">
        <v>2895</v>
      </c>
      <c r="B445" s="841" t="s">
        <v>6927</v>
      </c>
      <c r="C445" s="841" t="s">
        <v>6928</v>
      </c>
      <c r="D445" s="841" t="s">
        <v>5044</v>
      </c>
      <c r="E445" s="769" t="s">
        <v>6929</v>
      </c>
      <c r="F445" s="841" t="s">
        <v>5383</v>
      </c>
      <c r="G445" s="844" t="s">
        <v>5450</v>
      </c>
      <c r="H445" s="841" t="s">
        <v>6930</v>
      </c>
    </row>
    <row r="446" spans="1:17" ht="15" customHeight="1">
      <c r="A446" s="839" t="s">
        <v>6931</v>
      </c>
      <c r="B446" s="839" t="s">
        <v>6932</v>
      </c>
      <c r="C446" s="839" t="s">
        <v>6933</v>
      </c>
      <c r="D446" s="839" t="s">
        <v>938</v>
      </c>
      <c r="E446" s="839" t="s">
        <v>6934</v>
      </c>
      <c r="F446" s="839" t="s">
        <v>5383</v>
      </c>
      <c r="G446" s="839" t="s">
        <v>6026</v>
      </c>
      <c r="H446" s="839" t="s">
        <v>6935</v>
      </c>
      <c r="I446" s="839"/>
    </row>
    <row r="447" spans="1:17" ht="15" customHeight="1">
      <c r="A447" s="839" t="s">
        <v>6936</v>
      </c>
      <c r="B447" s="839" t="s">
        <v>6937</v>
      </c>
      <c r="C447" s="839" t="s">
        <v>5381</v>
      </c>
      <c r="D447" s="839" t="s">
        <v>938</v>
      </c>
      <c r="E447" s="839" t="s">
        <v>6938</v>
      </c>
      <c r="F447" s="839" t="s">
        <v>5383</v>
      </c>
      <c r="G447" s="839" t="s">
        <v>6921</v>
      </c>
      <c r="H447" s="839" t="s">
        <v>6939</v>
      </c>
      <c r="I447" s="839"/>
    </row>
    <row r="448" spans="1:17" ht="15" customHeight="1">
      <c r="A448" s="839" t="s">
        <v>6940</v>
      </c>
      <c r="B448" s="839" t="s">
        <v>6941</v>
      </c>
      <c r="C448" s="839"/>
      <c r="D448" s="839" t="s">
        <v>938</v>
      </c>
      <c r="E448" s="839" t="s">
        <v>416</v>
      </c>
      <c r="F448" s="839" t="s">
        <v>5383</v>
      </c>
      <c r="G448" s="839" t="s">
        <v>5603</v>
      </c>
      <c r="H448" s="514" t="s">
        <v>6942</v>
      </c>
      <c r="I448" s="839"/>
    </row>
    <row r="449" spans="1:16" ht="15" customHeight="1">
      <c r="A449" s="839" t="s">
        <v>6943</v>
      </c>
      <c r="B449" s="807" t="s">
        <v>6944</v>
      </c>
      <c r="C449" s="839"/>
      <c r="D449" s="839" t="s">
        <v>938</v>
      </c>
      <c r="E449" s="839" t="s">
        <v>6945</v>
      </c>
      <c r="F449" s="839" t="s">
        <v>5383</v>
      </c>
      <c r="G449" s="839" t="s">
        <v>6466</v>
      </c>
      <c r="H449" s="832" t="s">
        <v>6946</v>
      </c>
      <c r="I449" s="839"/>
    </row>
    <row r="450" spans="1:16" ht="15" customHeight="1">
      <c r="A450" s="839" t="s">
        <v>6947</v>
      </c>
      <c r="B450" s="839" t="s">
        <v>6948</v>
      </c>
      <c r="C450" s="839" t="s">
        <v>5867</v>
      </c>
      <c r="D450" s="839" t="s">
        <v>938</v>
      </c>
      <c r="E450" s="839" t="s">
        <v>6938</v>
      </c>
      <c r="F450" s="839" t="s">
        <v>5383</v>
      </c>
      <c r="G450" s="839" t="s">
        <v>6921</v>
      </c>
      <c r="H450" s="841" t="s">
        <v>6949</v>
      </c>
      <c r="I450" s="839"/>
    </row>
    <row r="451" spans="1:16" ht="15" customHeight="1">
      <c r="A451" s="839" t="s">
        <v>6950</v>
      </c>
      <c r="B451" s="839" t="s">
        <v>6951</v>
      </c>
      <c r="C451" s="839" t="s">
        <v>6952</v>
      </c>
      <c r="D451" s="839" t="s">
        <v>938</v>
      </c>
      <c r="E451" s="839" t="s">
        <v>6080</v>
      </c>
      <c r="F451" s="839" t="s">
        <v>5383</v>
      </c>
      <c r="G451" s="839" t="s">
        <v>5384</v>
      </c>
      <c r="H451" s="839" t="s">
        <v>6953</v>
      </c>
      <c r="I451" s="839"/>
    </row>
    <row r="452" spans="1:16" ht="15" customHeight="1">
      <c r="A452" s="839" t="s">
        <v>6954</v>
      </c>
      <c r="B452" s="839" t="s">
        <v>6955</v>
      </c>
      <c r="C452" s="839" t="s">
        <v>6956</v>
      </c>
      <c r="D452" s="839" t="s">
        <v>938</v>
      </c>
      <c r="E452" s="839" t="s">
        <v>6957</v>
      </c>
      <c r="F452" s="839" t="s">
        <v>5383</v>
      </c>
      <c r="G452" s="839" t="s">
        <v>5427</v>
      </c>
      <c r="H452" s="839" t="s">
        <v>6958</v>
      </c>
      <c r="I452" s="839"/>
    </row>
    <row r="453" spans="1:16" ht="15" customHeight="1">
      <c r="A453" s="839" t="s">
        <v>6959</v>
      </c>
      <c r="B453" s="839" t="s">
        <v>6959</v>
      </c>
      <c r="C453" s="839" t="s">
        <v>6960</v>
      </c>
      <c r="D453" s="839" t="s">
        <v>1629</v>
      </c>
      <c r="E453" s="839" t="s">
        <v>6961</v>
      </c>
      <c r="F453" s="839" t="s">
        <v>5388</v>
      </c>
      <c r="G453" s="839" t="s">
        <v>5522</v>
      </c>
      <c r="H453" s="514" t="s">
        <v>6962</v>
      </c>
      <c r="I453" s="839"/>
    </row>
    <row r="454" spans="1:16" ht="15" customHeight="1">
      <c r="A454" s="839" t="s">
        <v>6963</v>
      </c>
      <c r="B454" s="839"/>
      <c r="C454" s="839" t="s">
        <v>6964</v>
      </c>
      <c r="D454" s="839" t="s">
        <v>938</v>
      </c>
      <c r="E454" s="839" t="s">
        <v>6965</v>
      </c>
      <c r="F454" s="839" t="s">
        <v>5383</v>
      </c>
      <c r="G454" s="839" t="s">
        <v>5396</v>
      </c>
      <c r="H454" s="841" t="s">
        <v>6966</v>
      </c>
      <c r="I454" s="839"/>
    </row>
    <row r="455" spans="1:16" ht="15" customHeight="1">
      <c r="A455" s="807" t="s">
        <v>6967</v>
      </c>
      <c r="B455" s="807" t="s">
        <v>6967</v>
      </c>
      <c r="C455" s="807"/>
      <c r="D455" s="839" t="s">
        <v>938</v>
      </c>
      <c r="E455" s="839" t="s">
        <v>618</v>
      </c>
      <c r="F455" s="839" t="s">
        <v>5863</v>
      </c>
      <c r="G455" s="839" t="s">
        <v>5535</v>
      </c>
      <c r="H455" s="839" t="s">
        <v>6968</v>
      </c>
      <c r="I455" s="839"/>
      <c r="J455" s="452"/>
    </row>
    <row r="456" spans="1:16" ht="15" customHeight="1">
      <c r="A456" s="807" t="s">
        <v>6967</v>
      </c>
      <c r="B456" s="839" t="s">
        <v>455</v>
      </c>
      <c r="C456" s="807"/>
      <c r="D456" s="807" t="s">
        <v>4930</v>
      </c>
      <c r="E456" s="807" t="s">
        <v>618</v>
      </c>
      <c r="F456" s="807" t="s">
        <v>5863</v>
      </c>
      <c r="G456" s="807" t="s">
        <v>6249</v>
      </c>
      <c r="H456" s="807" t="s">
        <v>6969</v>
      </c>
      <c r="I456" s="807"/>
      <c r="J456" s="800"/>
      <c r="K456" s="800"/>
      <c r="L456" s="800"/>
      <c r="M456" s="800"/>
      <c r="N456" s="800"/>
    </row>
    <row r="457" spans="1:16" ht="15" customHeight="1">
      <c r="A457" s="839" t="s">
        <v>6970</v>
      </c>
      <c r="B457" s="839" t="s">
        <v>6971</v>
      </c>
      <c r="C457" s="839" t="s">
        <v>5381</v>
      </c>
      <c r="D457" s="839" t="s">
        <v>938</v>
      </c>
      <c r="E457" s="839" t="s">
        <v>5799</v>
      </c>
      <c r="F457" s="839" t="s">
        <v>5383</v>
      </c>
      <c r="G457" s="839" t="s">
        <v>5384</v>
      </c>
      <c r="H457" s="839" t="s">
        <v>6972</v>
      </c>
      <c r="I457" s="839"/>
    </row>
    <row r="458" spans="1:16" ht="15" customHeight="1">
      <c r="A458" s="839" t="s">
        <v>6973</v>
      </c>
      <c r="B458" s="839" t="s">
        <v>6974</v>
      </c>
      <c r="C458" s="839" t="s">
        <v>5509</v>
      </c>
      <c r="D458" s="839" t="s">
        <v>938</v>
      </c>
      <c r="E458" s="839" t="s">
        <v>6975</v>
      </c>
      <c r="F458" s="839" t="s">
        <v>5383</v>
      </c>
      <c r="G458" s="839" t="s">
        <v>5384</v>
      </c>
      <c r="H458" s="839" t="s">
        <v>6976</v>
      </c>
      <c r="I458" s="839"/>
    </row>
    <row r="459" spans="1:16" ht="15" customHeight="1">
      <c r="A459" s="839" t="s">
        <v>6977</v>
      </c>
      <c r="B459" s="839" t="s">
        <v>6978</v>
      </c>
      <c r="C459" s="839" t="s">
        <v>5434</v>
      </c>
      <c r="D459" s="839" t="s">
        <v>938</v>
      </c>
      <c r="E459" s="839" t="s">
        <v>6979</v>
      </c>
      <c r="F459" s="839" t="s">
        <v>5383</v>
      </c>
      <c r="G459" s="839" t="s">
        <v>5384</v>
      </c>
      <c r="H459" s="839" t="s">
        <v>6980</v>
      </c>
      <c r="I459" s="839"/>
    </row>
    <row r="460" spans="1:16" ht="15" customHeight="1">
      <c r="A460" s="839" t="s">
        <v>6981</v>
      </c>
      <c r="B460" s="839" t="s">
        <v>6982</v>
      </c>
      <c r="C460" s="839" t="s">
        <v>5467</v>
      </c>
      <c r="D460" s="839" t="s">
        <v>938</v>
      </c>
      <c r="E460" s="839" t="s">
        <v>6983</v>
      </c>
      <c r="F460" s="839" t="s">
        <v>5383</v>
      </c>
      <c r="G460" s="839" t="s">
        <v>5384</v>
      </c>
      <c r="H460" s="839" t="s">
        <v>6984</v>
      </c>
      <c r="I460" s="839"/>
    </row>
    <row r="461" spans="1:16" ht="15" customHeight="1">
      <c r="A461" s="839" t="s">
        <v>6985</v>
      </c>
      <c r="B461" s="839" t="s">
        <v>6986</v>
      </c>
      <c r="C461" s="839"/>
      <c r="D461" s="839" t="s">
        <v>938</v>
      </c>
      <c r="E461" s="839" t="s">
        <v>6094</v>
      </c>
      <c r="F461" s="839" t="s">
        <v>5383</v>
      </c>
      <c r="G461" s="844" t="s">
        <v>6095</v>
      </c>
      <c r="H461" s="839" t="s">
        <v>6987</v>
      </c>
      <c r="I461" s="839"/>
    </row>
    <row r="462" spans="1:16" ht="15" customHeight="1">
      <c r="A462" s="839" t="s">
        <v>6988</v>
      </c>
      <c r="B462" s="839" t="s">
        <v>6989</v>
      </c>
      <c r="C462" s="839" t="s">
        <v>6642</v>
      </c>
      <c r="D462" s="839" t="s">
        <v>938</v>
      </c>
      <c r="E462" s="839" t="s">
        <v>400</v>
      </c>
      <c r="F462" s="839" t="s">
        <v>5383</v>
      </c>
      <c r="G462" s="839" t="s">
        <v>5500</v>
      </c>
      <c r="H462" s="839" t="s">
        <v>6990</v>
      </c>
      <c r="I462" s="839"/>
    </row>
    <row r="463" spans="1:16" ht="15" customHeight="1">
      <c r="A463" s="839" t="s">
        <v>6991</v>
      </c>
      <c r="B463" s="839" t="s">
        <v>6992</v>
      </c>
      <c r="C463" s="839"/>
      <c r="D463" s="839" t="s">
        <v>938</v>
      </c>
      <c r="E463" s="839" t="s">
        <v>5744</v>
      </c>
      <c r="F463" s="839" t="s">
        <v>5383</v>
      </c>
      <c r="G463" s="839" t="s">
        <v>5384</v>
      </c>
      <c r="H463" s="839" t="s">
        <v>6993</v>
      </c>
      <c r="I463" s="839"/>
    </row>
    <row r="464" spans="1:16" ht="15" customHeight="1">
      <c r="A464" s="839" t="s">
        <v>6994</v>
      </c>
      <c r="B464" s="839"/>
      <c r="C464" s="839"/>
      <c r="D464" s="839"/>
      <c r="E464" s="839" t="s">
        <v>6213</v>
      </c>
      <c r="F464" s="839" t="s">
        <v>5383</v>
      </c>
      <c r="G464" s="807" t="s">
        <v>6214</v>
      </c>
      <c r="H464" s="839" t="s">
        <v>6735</v>
      </c>
      <c r="I464" s="839"/>
      <c r="J464" s="841"/>
      <c r="K464" s="769"/>
      <c r="L464" s="769"/>
      <c r="M464" s="769"/>
      <c r="N464" s="769"/>
      <c r="O464" s="841"/>
      <c r="P464" s="841" t="s">
        <v>6995</v>
      </c>
    </row>
    <row r="465" spans="1:30" ht="15" customHeight="1">
      <c r="A465" s="839" t="s">
        <v>6996</v>
      </c>
      <c r="B465" s="839" t="s">
        <v>6997</v>
      </c>
      <c r="C465" s="839"/>
      <c r="D465" s="839" t="s">
        <v>938</v>
      </c>
      <c r="E465" s="839" t="s">
        <v>6998</v>
      </c>
      <c r="F465" s="839" t="s">
        <v>5383</v>
      </c>
      <c r="G465" s="839" t="s">
        <v>6999</v>
      </c>
      <c r="H465" s="839" t="s">
        <v>7000</v>
      </c>
      <c r="I465" s="839"/>
    </row>
    <row r="466" spans="1:30" ht="15" customHeight="1">
      <c r="A466" s="839" t="s">
        <v>7001</v>
      </c>
      <c r="B466" s="839" t="s">
        <v>455</v>
      </c>
      <c r="C466" s="839"/>
      <c r="D466" s="839" t="s">
        <v>9468</v>
      </c>
      <c r="E466" s="839" t="s">
        <v>7002</v>
      </c>
      <c r="F466" s="839" t="s">
        <v>5388</v>
      </c>
      <c r="G466" s="839" t="s">
        <v>5599</v>
      </c>
      <c r="H466" s="839" t="s">
        <v>7003</v>
      </c>
      <c r="I466" s="839"/>
    </row>
    <row r="467" spans="1:30" ht="15" customHeight="1">
      <c r="A467" s="839" t="s">
        <v>7004</v>
      </c>
      <c r="B467" s="839" t="s">
        <v>455</v>
      </c>
      <c r="C467" s="839"/>
      <c r="D467" s="839" t="s">
        <v>5520</v>
      </c>
      <c r="E467" s="839" t="s">
        <v>7005</v>
      </c>
      <c r="F467" s="839" t="s">
        <v>5758</v>
      </c>
      <c r="G467" s="839" t="s">
        <v>5621</v>
      </c>
      <c r="H467" s="839" t="s">
        <v>7006</v>
      </c>
      <c r="I467" s="839"/>
    </row>
    <row r="468" spans="1:30" ht="15" customHeight="1">
      <c r="A468" s="839" t="s">
        <v>9519</v>
      </c>
      <c r="B468" s="839" t="s">
        <v>455</v>
      </c>
      <c r="C468" s="839"/>
      <c r="D468" s="839" t="s">
        <v>9465</v>
      </c>
      <c r="E468" s="839" t="s">
        <v>722</v>
      </c>
      <c r="F468" s="839" t="s">
        <v>5863</v>
      </c>
      <c r="G468" s="839" t="s">
        <v>6249</v>
      </c>
      <c r="H468" s="839" t="s">
        <v>9520</v>
      </c>
      <c r="I468" s="839"/>
    </row>
    <row r="469" spans="1:30" ht="15" customHeight="1">
      <c r="A469" s="839" t="s">
        <v>7007</v>
      </c>
      <c r="B469" s="839" t="s">
        <v>7008</v>
      </c>
      <c r="C469" s="839"/>
      <c r="D469" s="839" t="s">
        <v>938</v>
      </c>
      <c r="E469" s="839" t="s">
        <v>6286</v>
      </c>
      <c r="F469" s="839" t="s">
        <v>5383</v>
      </c>
      <c r="G469" s="839" t="s">
        <v>5384</v>
      </c>
      <c r="H469" s="839" t="s">
        <v>7009</v>
      </c>
      <c r="I469" s="839"/>
    </row>
    <row r="470" spans="1:30" ht="15" customHeight="1">
      <c r="A470" s="839" t="s">
        <v>7010</v>
      </c>
      <c r="B470" s="839" t="s">
        <v>7011</v>
      </c>
      <c r="C470" s="839" t="s">
        <v>6863</v>
      </c>
      <c r="D470" s="839" t="s">
        <v>938</v>
      </c>
      <c r="E470" s="839" t="s">
        <v>5495</v>
      </c>
      <c r="F470" s="839" t="s">
        <v>5383</v>
      </c>
      <c r="G470" s="839" t="s">
        <v>5384</v>
      </c>
      <c r="H470" s="839" t="s">
        <v>7012</v>
      </c>
      <c r="I470" s="839"/>
    </row>
    <row r="471" spans="1:30">
      <c r="A471" s="841" t="s">
        <v>7013</v>
      </c>
      <c r="B471" s="844" t="s">
        <v>7014</v>
      </c>
      <c r="C471" s="841" t="s">
        <v>7015</v>
      </c>
      <c r="D471" s="839" t="s">
        <v>938</v>
      </c>
      <c r="E471" s="841" t="s">
        <v>384</v>
      </c>
      <c r="F471" s="844" t="s">
        <v>5383</v>
      </c>
      <c r="G471" s="839" t="s">
        <v>5621</v>
      </c>
      <c r="H471" s="841" t="s">
        <v>7016</v>
      </c>
      <c r="I471" s="841"/>
    </row>
    <row r="472" spans="1:30">
      <c r="A472" s="841" t="s">
        <v>7017</v>
      </c>
      <c r="B472" s="844" t="s">
        <v>7018</v>
      </c>
      <c r="C472" s="841" t="s">
        <v>5509</v>
      </c>
      <c r="D472" s="839" t="s">
        <v>938</v>
      </c>
      <c r="E472" s="841" t="s">
        <v>5799</v>
      </c>
      <c r="F472" s="844" t="s">
        <v>5383</v>
      </c>
      <c r="G472" s="839" t="s">
        <v>5384</v>
      </c>
      <c r="H472" s="514" t="s">
        <v>7019</v>
      </c>
      <c r="I472" s="841"/>
    </row>
    <row r="473" spans="1:30" ht="15" customHeight="1">
      <c r="A473" s="839" t="s">
        <v>7020</v>
      </c>
      <c r="B473" s="839" t="s">
        <v>7021</v>
      </c>
      <c r="C473" s="839" t="s">
        <v>6456</v>
      </c>
      <c r="D473" s="839" t="s">
        <v>938</v>
      </c>
      <c r="E473" s="839" t="s">
        <v>5799</v>
      </c>
      <c r="F473" s="839" t="s">
        <v>5383</v>
      </c>
      <c r="G473" s="839" t="s">
        <v>5384</v>
      </c>
      <c r="H473" s="839" t="s">
        <v>7022</v>
      </c>
      <c r="I473" s="839"/>
    </row>
    <row r="474" spans="1:30" ht="15" customHeight="1">
      <c r="A474" s="839" t="s">
        <v>7023</v>
      </c>
      <c r="B474" s="839" t="s">
        <v>7024</v>
      </c>
      <c r="C474" s="839"/>
      <c r="D474" s="839" t="s">
        <v>5394</v>
      </c>
      <c r="E474" s="839" t="s">
        <v>5515</v>
      </c>
      <c r="F474" s="839" t="s">
        <v>5383</v>
      </c>
      <c r="G474" s="839" t="s">
        <v>5615</v>
      </c>
      <c r="H474" s="765" t="s">
        <v>7025</v>
      </c>
      <c r="I474" s="839" t="s">
        <v>7026</v>
      </c>
    </row>
    <row r="475" spans="1:30" ht="15" customHeight="1">
      <c r="A475" s="839" t="s">
        <v>7023</v>
      </c>
      <c r="B475" s="839"/>
      <c r="C475" s="839"/>
      <c r="D475" s="839" t="s">
        <v>938</v>
      </c>
      <c r="E475" s="839" t="s">
        <v>400</v>
      </c>
      <c r="F475" s="839" t="s">
        <v>5383</v>
      </c>
      <c r="G475" s="807" t="s">
        <v>5500</v>
      </c>
      <c r="H475" s="765" t="s">
        <v>7027</v>
      </c>
      <c r="I475" s="839"/>
      <c r="J475" s="841"/>
      <c r="K475" s="841"/>
      <c r="L475" s="841"/>
      <c r="M475" s="841"/>
      <c r="N475" s="841"/>
      <c r="O475" s="841"/>
      <c r="P475" s="841"/>
      <c r="Q475" s="841"/>
      <c r="R475" s="841"/>
      <c r="S475" s="841"/>
      <c r="T475" s="841"/>
      <c r="U475" s="841"/>
      <c r="V475" s="841"/>
      <c r="W475" s="841"/>
      <c r="X475" s="841"/>
      <c r="Y475" s="841"/>
      <c r="Z475" s="841"/>
      <c r="AA475" s="841"/>
      <c r="AB475" s="841"/>
      <c r="AC475" s="841"/>
      <c r="AD475" s="841"/>
    </row>
    <row r="476" spans="1:30" ht="15" customHeight="1">
      <c r="A476" s="839" t="s">
        <v>7028</v>
      </c>
      <c r="B476" s="839" t="s">
        <v>7029</v>
      </c>
      <c r="C476" s="839" t="s">
        <v>7030</v>
      </c>
      <c r="D476" s="839" t="s">
        <v>938</v>
      </c>
      <c r="E476" s="839" t="s">
        <v>7031</v>
      </c>
      <c r="F476" s="839" t="s">
        <v>5383</v>
      </c>
      <c r="G476" s="839" t="s">
        <v>7032</v>
      </c>
      <c r="H476" s="765" t="s">
        <v>7033</v>
      </c>
      <c r="I476" s="839" t="s">
        <v>7034</v>
      </c>
    </row>
    <row r="477" spans="1:30" ht="15" customHeight="1">
      <c r="A477" s="839" t="s">
        <v>7035</v>
      </c>
      <c r="B477" s="839" t="s">
        <v>7036</v>
      </c>
      <c r="C477" s="839" t="s">
        <v>7037</v>
      </c>
      <c r="D477" s="839" t="s">
        <v>938</v>
      </c>
      <c r="E477" s="839" t="s">
        <v>7038</v>
      </c>
      <c r="F477" s="839" t="s">
        <v>5383</v>
      </c>
      <c r="G477" s="839" t="s">
        <v>7039</v>
      </c>
      <c r="H477" s="765" t="s">
        <v>7040</v>
      </c>
      <c r="I477" s="839"/>
      <c r="K477" s="841"/>
      <c r="Q477" s="841"/>
    </row>
    <row r="478" spans="1:30" ht="15" customHeight="1">
      <c r="A478" s="839" t="s">
        <v>7041</v>
      </c>
      <c r="B478" s="839" t="s">
        <v>455</v>
      </c>
      <c r="C478" s="839"/>
      <c r="D478" s="839" t="s">
        <v>1629</v>
      </c>
      <c r="E478" s="839" t="s">
        <v>7042</v>
      </c>
      <c r="F478" s="839" t="s">
        <v>5383</v>
      </c>
      <c r="G478" s="839" t="s">
        <v>5384</v>
      </c>
      <c r="H478" s="807" t="s">
        <v>7043</v>
      </c>
      <c r="I478" s="839"/>
    </row>
    <row r="479" spans="1:30" ht="15" customHeight="1">
      <c r="A479" s="839" t="s">
        <v>7044</v>
      </c>
      <c r="B479" s="839" t="s">
        <v>7045</v>
      </c>
      <c r="C479" s="839" t="s">
        <v>7046</v>
      </c>
      <c r="D479" s="839" t="s">
        <v>938</v>
      </c>
      <c r="E479" s="839" t="s">
        <v>5719</v>
      </c>
      <c r="F479" s="839" t="s">
        <v>5383</v>
      </c>
      <c r="G479" s="839" t="s">
        <v>5384</v>
      </c>
      <c r="H479" s="839" t="s">
        <v>7047</v>
      </c>
      <c r="I479" s="839"/>
    </row>
    <row r="480" spans="1:30">
      <c r="A480" s="839" t="s">
        <v>7048</v>
      </c>
      <c r="B480" s="839" t="s">
        <v>7049</v>
      </c>
      <c r="C480" s="839"/>
      <c r="D480" s="839" t="s">
        <v>938</v>
      </c>
      <c r="E480" s="839" t="s">
        <v>7038</v>
      </c>
      <c r="F480" s="839" t="s">
        <v>5383</v>
      </c>
      <c r="G480" s="839" t="s">
        <v>7039</v>
      </c>
      <c r="H480" s="839" t="s">
        <v>7050</v>
      </c>
      <c r="I480" s="839" t="s">
        <v>7051</v>
      </c>
      <c r="J480" s="841" t="s">
        <v>7052</v>
      </c>
      <c r="K480" s="452"/>
      <c r="L480" s="841"/>
      <c r="M480" s="841"/>
      <c r="N480" s="841"/>
      <c r="O480" s="841"/>
      <c r="Q480" s="841"/>
    </row>
    <row r="481" spans="1:23" ht="15" customHeight="1">
      <c r="A481" s="839" t="s">
        <v>7053</v>
      </c>
      <c r="B481" s="839" t="s">
        <v>7054</v>
      </c>
      <c r="C481" s="839" t="s">
        <v>5867</v>
      </c>
      <c r="D481" s="839" t="s">
        <v>938</v>
      </c>
      <c r="E481" s="839" t="s">
        <v>7055</v>
      </c>
      <c r="F481" s="839" t="s">
        <v>5383</v>
      </c>
      <c r="G481" s="839" t="s">
        <v>5384</v>
      </c>
      <c r="H481" s="765" t="s">
        <v>7056</v>
      </c>
      <c r="I481" s="524"/>
    </row>
    <row r="482" spans="1:23" ht="15" customHeight="1">
      <c r="A482" s="839" t="s">
        <v>7057</v>
      </c>
      <c r="B482" s="839" t="s">
        <v>7058</v>
      </c>
      <c r="C482" s="839" t="s">
        <v>7037</v>
      </c>
      <c r="D482" s="839" t="s">
        <v>938</v>
      </c>
      <c r="E482" s="839" t="s">
        <v>7038</v>
      </c>
      <c r="F482" s="839" t="s">
        <v>5383</v>
      </c>
      <c r="G482" s="839" t="s">
        <v>7039</v>
      </c>
      <c r="H482" s="523" t="s">
        <v>7059</v>
      </c>
      <c r="I482" s="524"/>
    </row>
    <row r="483" spans="1:23" ht="15" customHeight="1">
      <c r="A483" s="839" t="s">
        <v>7060</v>
      </c>
      <c r="B483" s="839" t="s">
        <v>7061</v>
      </c>
      <c r="C483" s="839"/>
      <c r="D483" s="839" t="s">
        <v>938</v>
      </c>
      <c r="E483" s="839" t="s">
        <v>7062</v>
      </c>
      <c r="F483" s="839" t="s">
        <v>5383</v>
      </c>
      <c r="G483" s="839" t="s">
        <v>7063</v>
      </c>
      <c r="H483" s="765" t="s">
        <v>7064</v>
      </c>
      <c r="I483" s="524" t="s">
        <v>7065</v>
      </c>
    </row>
    <row r="484" spans="1:23" ht="15" customHeight="1">
      <c r="A484" s="839" t="s">
        <v>7066</v>
      </c>
      <c r="B484" s="839" t="s">
        <v>7067</v>
      </c>
      <c r="C484" s="839"/>
      <c r="D484" s="839" t="s">
        <v>938</v>
      </c>
      <c r="E484" s="839" t="s">
        <v>7068</v>
      </c>
      <c r="F484" s="839" t="s">
        <v>5383</v>
      </c>
      <c r="G484" s="839" t="s">
        <v>5384</v>
      </c>
      <c r="H484" s="765" t="s">
        <v>7069</v>
      </c>
      <c r="I484" s="524" t="s">
        <v>7070</v>
      </c>
    </row>
    <row r="485" spans="1:23" ht="15" customHeight="1">
      <c r="A485" s="839" t="s">
        <v>9330</v>
      </c>
      <c r="B485" s="839" t="s">
        <v>455</v>
      </c>
      <c r="C485" s="839" t="s">
        <v>9386</v>
      </c>
      <c r="D485" s="839" t="s">
        <v>9353</v>
      </c>
      <c r="E485" s="839"/>
      <c r="F485" s="839" t="s">
        <v>5388</v>
      </c>
      <c r="G485" s="839" t="s">
        <v>9355</v>
      </c>
      <c r="H485" s="765" t="s">
        <v>9385</v>
      </c>
      <c r="I485" s="524"/>
    </row>
    <row r="486" spans="1:23" ht="15" customHeight="1">
      <c r="A486" s="839" t="s">
        <v>7071</v>
      </c>
      <c r="B486" s="839" t="s">
        <v>7072</v>
      </c>
      <c r="C486" s="839" t="s">
        <v>5467</v>
      </c>
      <c r="D486" s="839" t="s">
        <v>938</v>
      </c>
      <c r="E486" s="839" t="s">
        <v>6879</v>
      </c>
      <c r="F486" s="839" t="s">
        <v>5383</v>
      </c>
      <c r="G486" s="839" t="s">
        <v>5384</v>
      </c>
      <c r="H486" s="765" t="s">
        <v>7073</v>
      </c>
      <c r="I486" s="524"/>
    </row>
    <row r="487" spans="1:23" ht="15" customHeight="1">
      <c r="A487" s="839" t="s">
        <v>7074</v>
      </c>
      <c r="B487" s="839" t="s">
        <v>7075</v>
      </c>
      <c r="C487" s="839"/>
      <c r="D487" s="839" t="s">
        <v>938</v>
      </c>
      <c r="E487" s="839" t="s">
        <v>5401</v>
      </c>
      <c r="F487" s="839" t="s">
        <v>5383</v>
      </c>
      <c r="G487" s="807" t="s">
        <v>7076</v>
      </c>
      <c r="H487" s="839" t="s">
        <v>7077</v>
      </c>
      <c r="I487" s="524"/>
    </row>
    <row r="488" spans="1:23" ht="15" customHeight="1">
      <c r="A488" s="839" t="s">
        <v>7078</v>
      </c>
      <c r="B488" s="839" t="s">
        <v>7079</v>
      </c>
      <c r="C488" s="839"/>
      <c r="D488" s="839" t="s">
        <v>938</v>
      </c>
      <c r="E488" s="839" t="s">
        <v>5401</v>
      </c>
      <c r="F488" s="839" t="s">
        <v>5383</v>
      </c>
      <c r="G488" s="807" t="s">
        <v>7076</v>
      </c>
      <c r="H488" s="839" t="s">
        <v>7080</v>
      </c>
      <c r="I488" s="524"/>
    </row>
    <row r="489" spans="1:23" ht="15" customHeight="1">
      <c r="A489" s="839" t="s">
        <v>7081</v>
      </c>
      <c r="B489" s="839" t="s">
        <v>7082</v>
      </c>
      <c r="C489" s="839" t="s">
        <v>7083</v>
      </c>
      <c r="D489" s="839" t="s">
        <v>938</v>
      </c>
      <c r="E489" s="839" t="s">
        <v>335</v>
      </c>
      <c r="F489" s="839" t="s">
        <v>5383</v>
      </c>
      <c r="G489" s="839" t="s">
        <v>5621</v>
      </c>
      <c r="H489" s="839" t="s">
        <v>7084</v>
      </c>
      <c r="I489" s="524"/>
      <c r="J489" s="841"/>
      <c r="K489" s="452"/>
      <c r="L489" s="841"/>
      <c r="M489" s="841"/>
      <c r="O489" s="841"/>
      <c r="P489" s="841"/>
    </row>
    <row r="490" spans="1:23" ht="15" customHeight="1" thickBot="1">
      <c r="A490" s="839" t="s">
        <v>7085</v>
      </c>
      <c r="B490" s="839" t="s">
        <v>455</v>
      </c>
      <c r="C490" s="839" t="s">
        <v>7086</v>
      </c>
      <c r="D490" s="839" t="s">
        <v>1629</v>
      </c>
      <c r="E490" s="839" t="s">
        <v>7087</v>
      </c>
      <c r="F490" s="839" t="s">
        <v>5383</v>
      </c>
      <c r="G490" s="839" t="s">
        <v>5384</v>
      </c>
      <c r="H490" s="839" t="s">
        <v>7088</v>
      </c>
      <c r="I490" s="841"/>
    </row>
    <row r="491" spans="1:23">
      <c r="A491" s="839" t="s">
        <v>7089</v>
      </c>
      <c r="B491" s="839" t="s">
        <v>7089</v>
      </c>
      <c r="C491" s="839"/>
      <c r="D491" s="839" t="s">
        <v>938</v>
      </c>
      <c r="E491" s="841" t="s">
        <v>7090</v>
      </c>
      <c r="F491" s="839" t="s">
        <v>5408</v>
      </c>
      <c r="G491" s="832" t="s">
        <v>5938</v>
      </c>
      <c r="H491" s="514" t="s">
        <v>7091</v>
      </c>
      <c r="O491" s="587"/>
      <c r="P491" s="517"/>
      <c r="W491" s="517"/>
    </row>
    <row r="492" spans="1:23" ht="15" customHeight="1">
      <c r="A492" s="839" t="s">
        <v>7092</v>
      </c>
      <c r="B492" s="839" t="s">
        <v>7092</v>
      </c>
      <c r="C492" s="839"/>
      <c r="D492" s="839" t="s">
        <v>938</v>
      </c>
      <c r="E492" s="839" t="s">
        <v>7093</v>
      </c>
      <c r="F492" s="839" t="s">
        <v>5408</v>
      </c>
      <c r="G492" s="832" t="s">
        <v>5938</v>
      </c>
      <c r="H492" s="839" t="s">
        <v>7094</v>
      </c>
      <c r="I492" s="839"/>
    </row>
    <row r="493" spans="1:23" ht="15" customHeight="1">
      <c r="A493" s="839" t="s">
        <v>9331</v>
      </c>
      <c r="B493" s="839" t="s">
        <v>455</v>
      </c>
      <c r="C493" s="839"/>
      <c r="D493" s="839" t="s">
        <v>9353</v>
      </c>
      <c r="E493" s="839" t="s">
        <v>9368</v>
      </c>
      <c r="F493" s="839" t="s">
        <v>5388</v>
      </c>
      <c r="G493" s="832" t="s">
        <v>9363</v>
      </c>
      <c r="H493" s="839" t="s">
        <v>9387</v>
      </c>
      <c r="I493" s="839"/>
    </row>
    <row r="494" spans="1:23">
      <c r="A494" s="839" t="s">
        <v>7095</v>
      </c>
      <c r="B494" s="839" t="s">
        <v>7096</v>
      </c>
      <c r="C494" s="839"/>
      <c r="D494" s="839" t="s">
        <v>4900</v>
      </c>
      <c r="E494" s="839" t="s">
        <v>7097</v>
      </c>
      <c r="F494" s="839" t="s">
        <v>5383</v>
      </c>
      <c r="G494" s="839" t="s">
        <v>7098</v>
      </c>
      <c r="H494" s="839" t="s">
        <v>7099</v>
      </c>
      <c r="I494" s="839"/>
      <c r="J494" s="841"/>
      <c r="K494" s="452"/>
      <c r="L494" s="841"/>
      <c r="M494" s="841"/>
      <c r="N494" s="841"/>
      <c r="O494" s="841"/>
      <c r="Q494" s="841"/>
    </row>
    <row r="495" spans="1:23" ht="15" customHeight="1">
      <c r="A495" s="839" t="s">
        <v>7100</v>
      </c>
      <c r="B495" s="839" t="s">
        <v>7101</v>
      </c>
      <c r="C495" s="839"/>
      <c r="D495" s="839" t="s">
        <v>938</v>
      </c>
      <c r="E495" s="839" t="s">
        <v>6075</v>
      </c>
      <c r="F495" s="839" t="s">
        <v>5383</v>
      </c>
      <c r="G495" s="839" t="s">
        <v>5384</v>
      </c>
      <c r="H495" s="765" t="s">
        <v>7102</v>
      </c>
      <c r="I495" s="839" t="s">
        <v>7103</v>
      </c>
    </row>
    <row r="496" spans="1:23" ht="15" customHeight="1">
      <c r="A496" s="839" t="s">
        <v>7104</v>
      </c>
      <c r="B496" s="839" t="s">
        <v>7105</v>
      </c>
      <c r="C496" s="839" t="s">
        <v>7106</v>
      </c>
      <c r="D496" s="839" t="s">
        <v>938</v>
      </c>
      <c r="E496" s="841" t="s">
        <v>7107</v>
      </c>
      <c r="F496" s="839" t="s">
        <v>5383</v>
      </c>
      <c r="G496" s="839" t="s">
        <v>5599</v>
      </c>
      <c r="H496" s="523" t="s">
        <v>7108</v>
      </c>
      <c r="I496" s="839"/>
    </row>
    <row r="497" spans="1:17" ht="15" customHeight="1">
      <c r="A497" s="839" t="s">
        <v>7109</v>
      </c>
      <c r="B497" s="839" t="s">
        <v>7110</v>
      </c>
      <c r="C497" s="839" t="s">
        <v>9917</v>
      </c>
      <c r="D497" s="839" t="s">
        <v>938</v>
      </c>
      <c r="E497" s="839" t="s">
        <v>6100</v>
      </c>
      <c r="F497" s="839" t="s">
        <v>5383</v>
      </c>
      <c r="G497" s="839" t="s">
        <v>7111</v>
      </c>
      <c r="H497" s="839" t="s">
        <v>7112</v>
      </c>
      <c r="I497" s="839"/>
    </row>
    <row r="498" spans="1:17" ht="15" customHeight="1">
      <c r="A498" s="839" t="s">
        <v>9521</v>
      </c>
      <c r="B498" s="839" t="s">
        <v>455</v>
      </c>
      <c r="C498" s="839"/>
      <c r="D498" s="839" t="s">
        <v>9465</v>
      </c>
      <c r="E498" s="839" t="s">
        <v>6100</v>
      </c>
      <c r="F498" s="839" t="s">
        <v>5383</v>
      </c>
      <c r="G498" s="839" t="s">
        <v>6249</v>
      </c>
      <c r="H498" s="839" t="s">
        <v>9522</v>
      </c>
      <c r="I498" s="839"/>
    </row>
    <row r="499" spans="1:17" ht="15" customHeight="1">
      <c r="A499" s="839" t="s">
        <v>7113</v>
      </c>
      <c r="B499" s="839" t="s">
        <v>455</v>
      </c>
      <c r="C499" s="839"/>
      <c r="D499" s="839" t="s">
        <v>9523</v>
      </c>
      <c r="E499" s="839" t="s">
        <v>722</v>
      </c>
      <c r="F499" s="839" t="s">
        <v>5863</v>
      </c>
      <c r="G499" s="839" t="s">
        <v>5621</v>
      </c>
      <c r="H499" s="839" t="s">
        <v>7114</v>
      </c>
      <c r="I499" s="839"/>
    </row>
    <row r="500" spans="1:17" ht="18" customHeight="1">
      <c r="A500" s="839" t="s">
        <v>7115</v>
      </c>
      <c r="B500" s="839" t="s">
        <v>7116</v>
      </c>
      <c r="C500" s="839" t="s">
        <v>5381</v>
      </c>
      <c r="D500" s="839" t="s">
        <v>938</v>
      </c>
      <c r="E500" s="839" t="s">
        <v>7117</v>
      </c>
      <c r="F500" s="839" t="s">
        <v>5383</v>
      </c>
      <c r="G500" s="839" t="s">
        <v>5384</v>
      </c>
      <c r="H500" s="765" t="s">
        <v>7118</v>
      </c>
      <c r="I500" s="839"/>
    </row>
    <row r="501" spans="1:17">
      <c r="A501" s="839" t="s">
        <v>7119</v>
      </c>
      <c r="B501" s="839" t="s">
        <v>7120</v>
      </c>
      <c r="C501" s="839"/>
      <c r="D501" s="839" t="s">
        <v>938</v>
      </c>
      <c r="E501" s="839" t="s">
        <v>6075</v>
      </c>
      <c r="F501" s="839" t="s">
        <v>5383</v>
      </c>
      <c r="G501" s="839" t="s">
        <v>5384</v>
      </c>
      <c r="H501" s="839" t="s">
        <v>7121</v>
      </c>
      <c r="I501" s="839"/>
      <c r="J501" s="841"/>
      <c r="K501" s="452"/>
      <c r="L501" s="841"/>
      <c r="M501" s="841"/>
      <c r="N501" s="841"/>
      <c r="O501" s="841"/>
      <c r="Q501" s="841"/>
    </row>
    <row r="502" spans="1:17">
      <c r="A502" s="807" t="s">
        <v>7122</v>
      </c>
      <c r="B502" s="839" t="s">
        <v>455</v>
      </c>
      <c r="C502" s="807"/>
      <c r="D502" s="807" t="s">
        <v>4930</v>
      </c>
      <c r="E502" s="769" t="s">
        <v>7123</v>
      </c>
      <c r="F502" s="769" t="s">
        <v>5758</v>
      </c>
      <c r="G502" s="769" t="s">
        <v>5855</v>
      </c>
      <c r="H502" s="531" t="s">
        <v>7124</v>
      </c>
      <c r="I502" s="769"/>
      <c r="J502" s="800"/>
      <c r="K502" s="800"/>
      <c r="L502" s="800"/>
      <c r="M502" s="800"/>
      <c r="N502" s="800"/>
    </row>
    <row r="503" spans="1:17">
      <c r="A503" s="807" t="s">
        <v>7125</v>
      </c>
      <c r="B503" s="839"/>
      <c r="C503" s="807"/>
      <c r="D503" s="807"/>
      <c r="E503" s="807" t="s">
        <v>6441</v>
      </c>
      <c r="F503" s="839" t="s">
        <v>5383</v>
      </c>
      <c r="G503" s="807" t="s">
        <v>6442</v>
      </c>
      <c r="H503" s="807" t="s">
        <v>6995</v>
      </c>
      <c r="I503" s="807"/>
      <c r="J503" s="841"/>
      <c r="K503" s="769"/>
      <c r="L503" s="769"/>
      <c r="M503" s="769"/>
      <c r="N503" s="769"/>
      <c r="O503" s="841"/>
      <c r="P503" s="841" t="s">
        <v>7126</v>
      </c>
    </row>
    <row r="504" spans="1:17">
      <c r="A504" s="839" t="s">
        <v>7125</v>
      </c>
      <c r="B504" s="839" t="s">
        <v>455</v>
      </c>
      <c r="C504" s="839"/>
      <c r="D504" s="839" t="s">
        <v>1629</v>
      </c>
      <c r="E504" s="839" t="s">
        <v>411</v>
      </c>
      <c r="F504" s="839" t="s">
        <v>5383</v>
      </c>
      <c r="G504" s="839" t="s">
        <v>6442</v>
      </c>
      <c r="H504" s="839" t="s">
        <v>7127</v>
      </c>
      <c r="I504" s="839"/>
    </row>
    <row r="505" spans="1:17">
      <c r="A505" s="839" t="s">
        <v>7128</v>
      </c>
      <c r="B505" s="839" t="s">
        <v>7129</v>
      </c>
      <c r="C505" s="839" t="s">
        <v>6863</v>
      </c>
      <c r="D505" s="839" t="s">
        <v>938</v>
      </c>
      <c r="E505" s="839" t="s">
        <v>6426</v>
      </c>
      <c r="F505" s="839" t="s">
        <v>5383</v>
      </c>
      <c r="G505" s="839" t="s">
        <v>6427</v>
      </c>
      <c r="H505" s="839" t="s">
        <v>7130</v>
      </c>
      <c r="I505" s="839"/>
      <c r="J505" s="841"/>
      <c r="K505" s="452"/>
      <c r="L505" s="841"/>
      <c r="M505" s="841"/>
      <c r="N505" s="841"/>
      <c r="O505" s="841"/>
      <c r="Q505" s="841"/>
    </row>
    <row r="506" spans="1:17">
      <c r="A506" s="839" t="s">
        <v>7131</v>
      </c>
      <c r="B506" s="839" t="s">
        <v>455</v>
      </c>
      <c r="C506" s="839"/>
      <c r="D506" s="839" t="s">
        <v>1629</v>
      </c>
      <c r="E506" s="839" t="s">
        <v>7132</v>
      </c>
      <c r="F506" s="839" t="s">
        <v>5383</v>
      </c>
      <c r="G506" s="839" t="s">
        <v>7133</v>
      </c>
      <c r="H506" s="807" t="s">
        <v>7134</v>
      </c>
      <c r="I506" s="839"/>
    </row>
    <row r="507" spans="1:17">
      <c r="A507" s="807" t="s">
        <v>7135</v>
      </c>
      <c r="B507" s="839"/>
      <c r="C507" s="807"/>
      <c r="D507" s="839" t="s">
        <v>9482</v>
      </c>
      <c r="E507" s="807" t="s">
        <v>7136</v>
      </c>
      <c r="F507" s="839" t="s">
        <v>5383</v>
      </c>
      <c r="G507" s="807" t="s">
        <v>7133</v>
      </c>
      <c r="H507" s="807" t="s">
        <v>7126</v>
      </c>
      <c r="I507" s="807"/>
      <c r="J507" s="841"/>
      <c r="K507" s="841"/>
      <c r="L507" s="841"/>
      <c r="M507" s="841"/>
      <c r="N507" s="841"/>
      <c r="O507" s="841"/>
      <c r="P507" s="841" t="s">
        <v>7137</v>
      </c>
    </row>
    <row r="508" spans="1:17">
      <c r="A508" s="839" t="s">
        <v>7138</v>
      </c>
      <c r="B508" s="839"/>
      <c r="C508" s="839"/>
      <c r="D508" s="839" t="s">
        <v>3596</v>
      </c>
      <c r="E508" s="839" t="s">
        <v>6465</v>
      </c>
      <c r="F508" s="839" t="s">
        <v>5383</v>
      </c>
      <c r="G508" s="839" t="s">
        <v>6466</v>
      </c>
      <c r="H508" s="839" t="s">
        <v>7139</v>
      </c>
      <c r="I508" s="839"/>
    </row>
    <row r="509" spans="1:17">
      <c r="A509" s="839" t="s">
        <v>7140</v>
      </c>
      <c r="B509" s="839" t="s">
        <v>455</v>
      </c>
      <c r="C509" s="839"/>
      <c r="D509" s="839" t="s">
        <v>1629</v>
      </c>
      <c r="E509" s="839" t="s">
        <v>6192</v>
      </c>
      <c r="F509" s="839" t="s">
        <v>5383</v>
      </c>
      <c r="G509" s="839" t="s">
        <v>6026</v>
      </c>
      <c r="H509" s="839" t="s">
        <v>7141</v>
      </c>
      <c r="I509" s="839"/>
    </row>
    <row r="510" spans="1:17">
      <c r="A510" s="839" t="s">
        <v>7142</v>
      </c>
      <c r="B510" s="839" t="s">
        <v>455</v>
      </c>
      <c r="C510" s="839"/>
      <c r="D510" s="839" t="s">
        <v>5520</v>
      </c>
      <c r="E510" s="839" t="s">
        <v>400</v>
      </c>
      <c r="F510" s="839" t="s">
        <v>5383</v>
      </c>
      <c r="G510" s="839" t="s">
        <v>5500</v>
      </c>
      <c r="H510" s="839" t="s">
        <v>7143</v>
      </c>
      <c r="I510" s="839"/>
    </row>
    <row r="511" spans="1:17">
      <c r="A511" s="839" t="s">
        <v>9528</v>
      </c>
      <c r="B511" s="839" t="s">
        <v>455</v>
      </c>
      <c r="C511" s="839" t="s">
        <v>9977</v>
      </c>
      <c r="D511" s="839" t="s">
        <v>9465</v>
      </c>
      <c r="E511" s="839" t="s">
        <v>9978</v>
      </c>
      <c r="F511" s="839" t="s">
        <v>5388</v>
      </c>
      <c r="G511" s="839" t="s">
        <v>9967</v>
      </c>
      <c r="H511" s="839" t="s">
        <v>9529</v>
      </c>
      <c r="I511" s="839"/>
    </row>
    <row r="512" spans="1:17">
      <c r="A512" s="839" t="s">
        <v>7144</v>
      </c>
      <c r="B512" s="839" t="s">
        <v>7145</v>
      </c>
      <c r="C512" s="839" t="s">
        <v>7146</v>
      </c>
      <c r="D512" s="839" t="s">
        <v>938</v>
      </c>
      <c r="E512" s="839" t="s">
        <v>766</v>
      </c>
      <c r="F512" s="839" t="s">
        <v>5383</v>
      </c>
      <c r="G512" s="839" t="s">
        <v>6271</v>
      </c>
      <c r="H512" s="839" t="s">
        <v>7147</v>
      </c>
      <c r="I512" s="839"/>
      <c r="J512" s="841"/>
      <c r="K512" s="452"/>
      <c r="L512" s="841"/>
      <c r="M512" s="841"/>
      <c r="N512" s="841"/>
      <c r="O512" s="841"/>
      <c r="Q512" s="841"/>
    </row>
    <row r="513" spans="1:17">
      <c r="A513" s="769" t="s">
        <v>7148</v>
      </c>
      <c r="B513" s="841" t="s">
        <v>455</v>
      </c>
      <c r="C513" s="769"/>
      <c r="D513" s="807" t="s">
        <v>4930</v>
      </c>
      <c r="E513" s="769" t="s">
        <v>722</v>
      </c>
      <c r="F513" s="769" t="s">
        <v>5863</v>
      </c>
      <c r="G513" s="769" t="s">
        <v>5687</v>
      </c>
      <c r="H513" s="769" t="s">
        <v>7149</v>
      </c>
      <c r="I513" s="769"/>
      <c r="J513" s="800"/>
      <c r="K513" s="800"/>
      <c r="L513" s="800"/>
      <c r="M513" s="800"/>
      <c r="N513" s="800"/>
    </row>
    <row r="514" spans="1:17">
      <c r="A514" s="839" t="s">
        <v>7150</v>
      </c>
      <c r="B514" s="839" t="s">
        <v>7151</v>
      </c>
      <c r="C514" s="839" t="s">
        <v>6456</v>
      </c>
      <c r="D514" s="839" t="s">
        <v>938</v>
      </c>
      <c r="E514" s="839" t="s">
        <v>7038</v>
      </c>
      <c r="F514" s="839" t="s">
        <v>5383</v>
      </c>
      <c r="G514" s="839" t="s">
        <v>7039</v>
      </c>
      <c r="H514" s="839" t="s">
        <v>7152</v>
      </c>
      <c r="I514" s="839"/>
      <c r="J514" s="841"/>
      <c r="K514" s="452"/>
      <c r="L514" s="841"/>
      <c r="M514" s="841"/>
      <c r="N514" s="841"/>
      <c r="O514" s="841"/>
      <c r="Q514" s="841"/>
    </row>
    <row r="515" spans="1:17">
      <c r="A515" s="839" t="s">
        <v>7153</v>
      </c>
      <c r="B515" s="839" t="s">
        <v>7154</v>
      </c>
      <c r="C515" s="839" t="s">
        <v>7155</v>
      </c>
      <c r="D515" s="839" t="s">
        <v>938</v>
      </c>
      <c r="E515" s="839" t="s">
        <v>6938</v>
      </c>
      <c r="F515" s="839" t="s">
        <v>5383</v>
      </c>
      <c r="G515" s="839" t="s">
        <v>6921</v>
      </c>
      <c r="H515" s="839" t="s">
        <v>7156</v>
      </c>
      <c r="I515" s="839"/>
      <c r="J515" s="841"/>
      <c r="K515" s="452"/>
      <c r="L515" s="841"/>
      <c r="M515" s="841"/>
      <c r="N515" s="841"/>
      <c r="O515" s="841"/>
      <c r="Q515" s="841"/>
    </row>
    <row r="516" spans="1:17">
      <c r="A516" s="841" t="s">
        <v>7157</v>
      </c>
      <c r="B516" s="841" t="s">
        <v>7158</v>
      </c>
      <c r="D516" s="839" t="s">
        <v>938</v>
      </c>
      <c r="E516" s="832" t="s">
        <v>7159</v>
      </c>
      <c r="F516" s="841" t="s">
        <v>5383</v>
      </c>
      <c r="G516" s="839" t="s">
        <v>5396</v>
      </c>
      <c r="H516" s="841" t="s">
        <v>7160</v>
      </c>
    </row>
    <row r="517" spans="1:17">
      <c r="A517" s="832" t="s">
        <v>7161</v>
      </c>
      <c r="B517" s="841"/>
      <c r="C517" s="841" t="s">
        <v>7162</v>
      </c>
      <c r="D517" s="832" t="s">
        <v>7163</v>
      </c>
      <c r="E517" s="841" t="s">
        <v>7164</v>
      </c>
      <c r="F517" s="841" t="s">
        <v>6630</v>
      </c>
      <c r="G517" s="841" t="s">
        <v>7165</v>
      </c>
      <c r="H517" s="832" t="s">
        <v>7166</v>
      </c>
      <c r="I517" s="841"/>
    </row>
    <row r="518" spans="1:17">
      <c r="A518" s="841" t="s">
        <v>9530</v>
      </c>
      <c r="B518" s="841" t="s">
        <v>455</v>
      </c>
      <c r="C518" s="841"/>
      <c r="D518" s="841" t="s">
        <v>9465</v>
      </c>
      <c r="E518" s="841" t="s">
        <v>9531</v>
      </c>
      <c r="F518" s="841" t="s">
        <v>5383</v>
      </c>
      <c r="G518" s="839" t="s">
        <v>5384</v>
      </c>
      <c r="H518" s="841" t="s">
        <v>9532</v>
      </c>
      <c r="I518" s="841"/>
    </row>
    <row r="519" spans="1:17">
      <c r="A519" s="841" t="s">
        <v>9332</v>
      </c>
      <c r="B519" s="841" t="s">
        <v>455</v>
      </c>
      <c r="C519" s="841"/>
      <c r="D519" s="832" t="s">
        <v>9353</v>
      </c>
      <c r="E519" s="841" t="s">
        <v>440</v>
      </c>
      <c r="F519" s="841" t="s">
        <v>5388</v>
      </c>
      <c r="G519" s="841" t="s">
        <v>9371</v>
      </c>
      <c r="H519" s="841" t="s">
        <v>9388</v>
      </c>
      <c r="I519" s="841"/>
    </row>
    <row r="520" spans="1:17">
      <c r="A520" s="839" t="s">
        <v>7167</v>
      </c>
      <c r="B520" s="839" t="s">
        <v>7167</v>
      </c>
      <c r="C520" s="839"/>
      <c r="D520" s="839" t="s">
        <v>938</v>
      </c>
      <c r="E520" s="839" t="s">
        <v>7168</v>
      </c>
      <c r="F520" s="839" t="s">
        <v>5383</v>
      </c>
      <c r="G520" s="839" t="s">
        <v>5427</v>
      </c>
      <c r="H520" s="839" t="s">
        <v>7169</v>
      </c>
      <c r="I520" s="839"/>
      <c r="J520" s="841"/>
      <c r="K520" s="452"/>
      <c r="L520" s="841"/>
      <c r="M520" s="841"/>
      <c r="N520" s="841"/>
      <c r="O520" s="841"/>
      <c r="Q520" s="841"/>
    </row>
    <row r="521" spans="1:17">
      <c r="A521" s="839" t="s">
        <v>7170</v>
      </c>
      <c r="B521" s="839" t="s">
        <v>7171</v>
      </c>
      <c r="C521" s="839"/>
      <c r="D521" s="839" t="s">
        <v>4900</v>
      </c>
      <c r="E521" s="839" t="s">
        <v>7172</v>
      </c>
      <c r="F521" s="839" t="s">
        <v>5383</v>
      </c>
      <c r="G521" s="807" t="s">
        <v>7173</v>
      </c>
      <c r="H521" s="839" t="s">
        <v>7174</v>
      </c>
      <c r="I521" s="839"/>
      <c r="O521" s="841"/>
    </row>
    <row r="522" spans="1:17">
      <c r="A522" s="839" t="s">
        <v>7175</v>
      </c>
      <c r="B522" s="839" t="s">
        <v>455</v>
      </c>
      <c r="C522" s="839"/>
      <c r="D522" s="839" t="s">
        <v>5520</v>
      </c>
      <c r="E522" s="839" t="s">
        <v>5463</v>
      </c>
      <c r="F522" s="839" t="s">
        <v>5383</v>
      </c>
      <c r="G522" s="839" t="s">
        <v>5384</v>
      </c>
      <c r="H522" s="839" t="s">
        <v>7176</v>
      </c>
      <c r="I522" s="839"/>
    </row>
    <row r="523" spans="1:17">
      <c r="A523" s="452" t="s">
        <v>7177</v>
      </c>
      <c r="B523" s="841" t="s">
        <v>7178</v>
      </c>
      <c r="C523" s="841"/>
      <c r="D523" s="841" t="s">
        <v>3572</v>
      </c>
      <c r="E523" s="841" t="s">
        <v>7179</v>
      </c>
      <c r="F523" s="841" t="s">
        <v>5388</v>
      </c>
      <c r="G523" s="769" t="s">
        <v>6829</v>
      </c>
      <c r="H523" s="841" t="s">
        <v>7180</v>
      </c>
      <c r="P523" s="841"/>
    </row>
    <row r="524" spans="1:17">
      <c r="A524" s="839" t="s">
        <v>7181</v>
      </c>
      <c r="B524" s="839" t="s">
        <v>7182</v>
      </c>
      <c r="C524" s="839" t="s">
        <v>6836</v>
      </c>
      <c r="D524" s="839" t="s">
        <v>938</v>
      </c>
      <c r="E524" s="839" t="s">
        <v>406</v>
      </c>
      <c r="F524" s="839" t="s">
        <v>5383</v>
      </c>
      <c r="G524" s="839" t="s">
        <v>7183</v>
      </c>
      <c r="H524" s="839" t="s">
        <v>7184</v>
      </c>
      <c r="I524" s="839"/>
      <c r="J524" s="841"/>
      <c r="K524" s="452"/>
      <c r="L524" s="841"/>
      <c r="M524" s="841"/>
      <c r="N524" s="841"/>
      <c r="O524" s="841"/>
      <c r="Q524" s="841"/>
    </row>
    <row r="525" spans="1:17">
      <c r="A525" s="839" t="s">
        <v>7185</v>
      </c>
      <c r="B525" s="839"/>
      <c r="C525" s="839"/>
      <c r="D525" s="839" t="s">
        <v>1629</v>
      </c>
      <c r="E525" s="839" t="s">
        <v>7186</v>
      </c>
      <c r="F525" s="839" t="s">
        <v>7187</v>
      </c>
      <c r="G525" s="839" t="s">
        <v>7188</v>
      </c>
      <c r="H525" s="839" t="s">
        <v>7189</v>
      </c>
      <c r="I525" s="839"/>
    </row>
    <row r="526" spans="1:17">
      <c r="A526" s="839" t="s">
        <v>7190</v>
      </c>
      <c r="B526" s="839" t="s">
        <v>455</v>
      </c>
      <c r="C526" s="839"/>
      <c r="D526" s="839" t="s">
        <v>3583</v>
      </c>
      <c r="E526" s="839" t="s">
        <v>6653</v>
      </c>
      <c r="F526" s="839" t="s">
        <v>5758</v>
      </c>
      <c r="G526" s="839" t="s">
        <v>7191</v>
      </c>
      <c r="H526" s="839" t="s">
        <v>7192</v>
      </c>
      <c r="I526" s="839"/>
    </row>
    <row r="527" spans="1:17">
      <c r="A527" s="839" t="s">
        <v>7193</v>
      </c>
      <c r="B527" s="839" t="s">
        <v>455</v>
      </c>
      <c r="C527" s="839" t="s">
        <v>7194</v>
      </c>
      <c r="D527" s="839" t="s">
        <v>4882</v>
      </c>
      <c r="E527" s="839" t="s">
        <v>7195</v>
      </c>
      <c r="F527" s="839" t="s">
        <v>5388</v>
      </c>
      <c r="G527" s="839" t="s">
        <v>5389</v>
      </c>
      <c r="H527" s="839" t="s">
        <v>7196</v>
      </c>
      <c r="I527" s="839"/>
    </row>
    <row r="528" spans="1:17">
      <c r="A528" s="839" t="s">
        <v>7197</v>
      </c>
      <c r="B528" s="839" t="s">
        <v>455</v>
      </c>
      <c r="C528" s="839" t="s">
        <v>7194</v>
      </c>
      <c r="D528" s="839" t="s">
        <v>4882</v>
      </c>
      <c r="E528" s="839" t="s">
        <v>7195</v>
      </c>
      <c r="F528" s="839" t="s">
        <v>5388</v>
      </c>
      <c r="G528" s="839" t="s">
        <v>5389</v>
      </c>
      <c r="H528" s="839" t="s">
        <v>7198</v>
      </c>
      <c r="I528" s="839"/>
    </row>
    <row r="529" spans="1:17">
      <c r="A529" s="839" t="s">
        <v>7199</v>
      </c>
      <c r="B529" s="839" t="s">
        <v>7200</v>
      </c>
      <c r="C529" s="839" t="s">
        <v>7201</v>
      </c>
      <c r="D529" s="839" t="s">
        <v>938</v>
      </c>
      <c r="E529" s="839" t="s">
        <v>7038</v>
      </c>
      <c r="F529" s="839" t="s">
        <v>5383</v>
      </c>
      <c r="G529" s="839" t="s">
        <v>7039</v>
      </c>
      <c r="H529" s="839" t="s">
        <v>7202</v>
      </c>
      <c r="I529" s="839"/>
      <c r="J529" s="841"/>
      <c r="K529" s="452"/>
      <c r="L529" s="841"/>
      <c r="M529" s="841"/>
      <c r="N529" s="841"/>
      <c r="O529" s="841"/>
      <c r="Q529" s="841"/>
    </row>
    <row r="530" spans="1:17">
      <c r="A530" s="839" t="s">
        <v>7203</v>
      </c>
      <c r="B530" s="839" t="s">
        <v>7204</v>
      </c>
      <c r="C530" s="839" t="s">
        <v>5509</v>
      </c>
      <c r="D530" s="839" t="s">
        <v>938</v>
      </c>
      <c r="E530" s="839" t="s">
        <v>7205</v>
      </c>
      <c r="F530" s="839" t="s">
        <v>5844</v>
      </c>
      <c r="G530" s="839" t="s">
        <v>5389</v>
      </c>
      <c r="H530" s="839" t="s">
        <v>7206</v>
      </c>
      <c r="I530" s="839"/>
      <c r="J530" s="841"/>
      <c r="K530" s="452"/>
      <c r="L530" s="841"/>
      <c r="M530" s="841"/>
      <c r="N530" s="841"/>
      <c r="O530" s="841"/>
      <c r="Q530" s="841"/>
    </row>
    <row r="531" spans="1:17">
      <c r="A531" s="841" t="s">
        <v>7207</v>
      </c>
      <c r="B531" s="841" t="s">
        <v>7208</v>
      </c>
      <c r="C531" s="841"/>
      <c r="D531" s="839" t="s">
        <v>938</v>
      </c>
      <c r="E531" s="841" t="s">
        <v>5643</v>
      </c>
      <c r="F531" s="841" t="s">
        <v>5383</v>
      </c>
      <c r="G531" s="841" t="s">
        <v>5384</v>
      </c>
      <c r="H531" s="841" t="s">
        <v>7209</v>
      </c>
      <c r="I531" s="841"/>
    </row>
    <row r="532" spans="1:17">
      <c r="A532" s="839" t="s">
        <v>3800</v>
      </c>
      <c r="B532" s="841" t="s">
        <v>455</v>
      </c>
      <c r="C532" s="841"/>
      <c r="D532" s="839" t="s">
        <v>5355</v>
      </c>
      <c r="E532" s="841" t="s">
        <v>9781</v>
      </c>
      <c r="F532" s="841" t="s">
        <v>5388</v>
      </c>
      <c r="G532" s="841" t="s">
        <v>9770</v>
      </c>
      <c r="H532" s="841" t="s">
        <v>5356</v>
      </c>
      <c r="I532" s="841"/>
    </row>
    <row r="533" spans="1:17">
      <c r="A533" s="841" t="s">
        <v>7210</v>
      </c>
      <c r="B533" s="841" t="s">
        <v>455</v>
      </c>
      <c r="C533" s="841"/>
      <c r="D533" s="841" t="s">
        <v>3572</v>
      </c>
      <c r="E533" s="841" t="s">
        <v>7211</v>
      </c>
      <c r="F533" s="841" t="s">
        <v>5388</v>
      </c>
      <c r="G533" s="839" t="s">
        <v>5585</v>
      </c>
      <c r="H533" s="841" t="s">
        <v>7212</v>
      </c>
      <c r="I533" s="841"/>
    </row>
    <row r="534" spans="1:17">
      <c r="A534" s="841" t="s">
        <v>9535</v>
      </c>
      <c r="B534" s="841" t="s">
        <v>455</v>
      </c>
      <c r="C534" s="841"/>
      <c r="D534" s="841" t="s">
        <v>9465</v>
      </c>
      <c r="E534" s="841" t="s">
        <v>439</v>
      </c>
      <c r="F534" s="841" t="s">
        <v>5388</v>
      </c>
      <c r="G534" s="839" t="s">
        <v>6249</v>
      </c>
      <c r="H534" s="841" t="s">
        <v>9536</v>
      </c>
      <c r="I534" s="841"/>
    </row>
    <row r="535" spans="1:17">
      <c r="A535" s="841" t="s">
        <v>9537</v>
      </c>
      <c r="B535" s="841" t="s">
        <v>455</v>
      </c>
      <c r="C535" s="841" t="s">
        <v>9541</v>
      </c>
      <c r="D535" s="841" t="s">
        <v>9465</v>
      </c>
      <c r="E535" s="841" t="s">
        <v>9538</v>
      </c>
      <c r="F535" s="841" t="s">
        <v>7187</v>
      </c>
      <c r="G535" s="839" t="s">
        <v>9539</v>
      </c>
      <c r="H535" s="841" t="s">
        <v>9540</v>
      </c>
      <c r="I535" s="841"/>
    </row>
    <row r="536" spans="1:17">
      <c r="A536" s="841" t="s">
        <v>9542</v>
      </c>
      <c r="B536" s="841" t="s">
        <v>455</v>
      </c>
      <c r="C536" s="841" t="s">
        <v>9543</v>
      </c>
      <c r="D536" s="841" t="s">
        <v>9465</v>
      </c>
      <c r="E536" s="841" t="s">
        <v>2380</v>
      </c>
      <c r="F536" s="841" t="s">
        <v>5388</v>
      </c>
      <c r="G536" s="839" t="s">
        <v>9544</v>
      </c>
      <c r="H536" s="841" t="s">
        <v>9545</v>
      </c>
      <c r="I536" s="841"/>
    </row>
    <row r="537" spans="1:17">
      <c r="A537" s="839" t="s">
        <v>7213</v>
      </c>
      <c r="B537" s="839" t="s">
        <v>7214</v>
      </c>
      <c r="C537" s="839" t="s">
        <v>5467</v>
      </c>
      <c r="D537" s="839" t="s">
        <v>938</v>
      </c>
      <c r="E537" s="839" t="s">
        <v>6983</v>
      </c>
      <c r="F537" s="839" t="s">
        <v>5383</v>
      </c>
      <c r="G537" s="839" t="s">
        <v>5384</v>
      </c>
      <c r="H537" s="839" t="s">
        <v>7215</v>
      </c>
      <c r="I537" s="839"/>
      <c r="J537" s="841"/>
      <c r="K537" s="452"/>
      <c r="L537" s="841"/>
      <c r="M537" s="841"/>
      <c r="N537" s="841"/>
      <c r="O537" s="841"/>
      <c r="Q537" s="841"/>
    </row>
    <row r="538" spans="1:17">
      <c r="A538" s="839" t="s">
        <v>7216</v>
      </c>
      <c r="B538" s="839" t="s">
        <v>7217</v>
      </c>
      <c r="C538" s="839"/>
      <c r="D538" s="839" t="s">
        <v>5394</v>
      </c>
      <c r="E538" s="839" t="s">
        <v>5490</v>
      </c>
      <c r="F538" s="839" t="s">
        <v>5383</v>
      </c>
      <c r="G538" s="839" t="s">
        <v>5522</v>
      </c>
      <c r="H538" s="839" t="s">
        <v>7218</v>
      </c>
      <c r="I538" s="839"/>
      <c r="J538" s="841"/>
      <c r="K538" s="452"/>
      <c r="L538" s="841"/>
      <c r="M538" s="841"/>
      <c r="N538" s="841"/>
      <c r="O538" s="841"/>
      <c r="Q538" s="841"/>
    </row>
    <row r="539" spans="1:17">
      <c r="A539" s="839" t="s">
        <v>7219</v>
      </c>
      <c r="B539" s="839" t="s">
        <v>7220</v>
      </c>
      <c r="C539" s="839" t="s">
        <v>7221</v>
      </c>
      <c r="D539" s="839" t="s">
        <v>4900</v>
      </c>
      <c r="E539" s="839" t="s">
        <v>7222</v>
      </c>
      <c r="F539" s="839" t="s">
        <v>5383</v>
      </c>
      <c r="G539" s="839" t="s">
        <v>7223</v>
      </c>
      <c r="H539" s="839" t="s">
        <v>7224</v>
      </c>
      <c r="I539" s="839"/>
      <c r="J539" s="841"/>
      <c r="K539" s="452"/>
      <c r="L539" s="841"/>
      <c r="M539" s="841"/>
      <c r="N539" s="841"/>
      <c r="O539" s="841"/>
      <c r="Q539" s="841"/>
    </row>
    <row r="540" spans="1:17">
      <c r="A540" s="839" t="s">
        <v>7225</v>
      </c>
      <c r="B540" s="839"/>
      <c r="C540" s="839"/>
      <c r="D540" s="839"/>
      <c r="E540" s="839" t="s">
        <v>7226</v>
      </c>
      <c r="F540" s="839" t="s">
        <v>5383</v>
      </c>
      <c r="G540" s="807" t="s">
        <v>6214</v>
      </c>
      <c r="H540" s="839" t="s">
        <v>7137</v>
      </c>
      <c r="I540" s="839"/>
      <c r="J540" s="841"/>
      <c r="K540" s="841"/>
      <c r="L540" s="841"/>
      <c r="M540" s="841"/>
      <c r="N540" s="841"/>
      <c r="O540" s="841"/>
      <c r="P540" s="841" t="s">
        <v>7227</v>
      </c>
    </row>
    <row r="541" spans="1:17">
      <c r="A541" s="839" t="s">
        <v>7228</v>
      </c>
      <c r="B541" s="839" t="s">
        <v>7229</v>
      </c>
      <c r="C541" s="839" t="s">
        <v>7230</v>
      </c>
      <c r="D541" s="839" t="s">
        <v>938</v>
      </c>
      <c r="E541" s="839" t="s">
        <v>5971</v>
      </c>
      <c r="F541" s="839" t="s">
        <v>5383</v>
      </c>
      <c r="G541" s="807" t="s">
        <v>5621</v>
      </c>
      <c r="H541" s="839" t="s">
        <v>7231</v>
      </c>
      <c r="I541" s="839"/>
      <c r="J541" s="841"/>
      <c r="K541" s="841"/>
      <c r="L541" s="841"/>
      <c r="M541" s="841"/>
      <c r="N541" s="841"/>
      <c r="O541" s="841"/>
      <c r="P541" s="841"/>
    </row>
    <row r="542" spans="1:17">
      <c r="A542" s="839" t="s">
        <v>7232</v>
      </c>
      <c r="B542" s="839" t="s">
        <v>455</v>
      </c>
      <c r="C542" s="839"/>
      <c r="D542" s="839" t="s">
        <v>7233</v>
      </c>
      <c r="E542" s="839" t="s">
        <v>7234</v>
      </c>
      <c r="F542" s="839" t="s">
        <v>5383</v>
      </c>
      <c r="G542" s="807" t="s">
        <v>5427</v>
      </c>
      <c r="H542" s="839" t="s">
        <v>7235</v>
      </c>
      <c r="I542" s="839"/>
      <c r="J542" s="841"/>
      <c r="K542" s="841"/>
      <c r="L542" s="841"/>
      <c r="M542" s="841"/>
      <c r="N542" s="841"/>
      <c r="O542" s="841"/>
      <c r="P542" s="841"/>
    </row>
    <row r="543" spans="1:17">
      <c r="A543" s="839" t="s">
        <v>9333</v>
      </c>
      <c r="B543" s="839" t="s">
        <v>455</v>
      </c>
      <c r="C543" s="839"/>
      <c r="D543" s="839" t="s">
        <v>9353</v>
      </c>
      <c r="E543" s="839" t="s">
        <v>734</v>
      </c>
      <c r="F543" s="839" t="s">
        <v>5388</v>
      </c>
      <c r="G543" s="807" t="s">
        <v>9390</v>
      </c>
      <c r="H543" s="839" t="s">
        <v>9389</v>
      </c>
      <c r="I543" s="839"/>
      <c r="J543" s="841"/>
      <c r="K543" s="841"/>
      <c r="L543" s="841"/>
      <c r="M543" s="841"/>
      <c r="N543" s="841"/>
      <c r="O543" s="841"/>
      <c r="P543" s="841"/>
    </row>
    <row r="544" spans="1:17">
      <c r="A544" s="839" t="s">
        <v>9546</v>
      </c>
      <c r="B544" s="839" t="s">
        <v>455</v>
      </c>
      <c r="C544" s="839"/>
      <c r="D544" s="839" t="s">
        <v>9465</v>
      </c>
      <c r="E544" s="839" t="s">
        <v>9547</v>
      </c>
      <c r="F544" s="839" t="s">
        <v>5758</v>
      </c>
      <c r="G544" s="807" t="s">
        <v>6249</v>
      </c>
      <c r="H544" s="839" t="s">
        <v>9548</v>
      </c>
      <c r="I544" s="839"/>
      <c r="J544" s="841"/>
      <c r="K544" s="841"/>
      <c r="L544" s="841"/>
      <c r="M544" s="841"/>
      <c r="N544" s="841"/>
      <c r="O544" s="841"/>
      <c r="P544" s="841"/>
    </row>
    <row r="545" spans="1:17">
      <c r="A545" s="839" t="s">
        <v>7236</v>
      </c>
      <c r="B545" s="839" t="s">
        <v>455</v>
      </c>
      <c r="C545" s="839"/>
      <c r="D545" s="839" t="s">
        <v>3572</v>
      </c>
      <c r="E545" s="511" t="s">
        <v>7237</v>
      </c>
      <c r="F545" s="839" t="s">
        <v>5388</v>
      </c>
      <c r="G545" s="839" t="s">
        <v>5585</v>
      </c>
      <c r="H545" s="839" t="s">
        <v>7238</v>
      </c>
      <c r="I545" s="839"/>
    </row>
    <row r="546" spans="1:17">
      <c r="A546" s="839" t="s">
        <v>7239</v>
      </c>
      <c r="B546" s="839" t="s">
        <v>7240</v>
      </c>
      <c r="C546" s="839" t="s">
        <v>7241</v>
      </c>
      <c r="D546" s="839" t="s">
        <v>938</v>
      </c>
      <c r="E546" s="839" t="s">
        <v>6421</v>
      </c>
      <c r="F546" s="839" t="s">
        <v>5383</v>
      </c>
      <c r="G546" s="839" t="s">
        <v>5384</v>
      </c>
      <c r="H546" s="839" t="s">
        <v>7242</v>
      </c>
      <c r="I546" s="839"/>
      <c r="J546" s="841"/>
      <c r="K546" s="452"/>
      <c r="L546" s="841"/>
      <c r="M546" s="841"/>
      <c r="N546" s="841"/>
      <c r="O546" s="841"/>
      <c r="Q546" s="841"/>
    </row>
    <row r="547" spans="1:17">
      <c r="A547" s="839" t="s">
        <v>7243</v>
      </c>
      <c r="B547" s="839" t="s">
        <v>7244</v>
      </c>
      <c r="C547" s="839" t="s">
        <v>5381</v>
      </c>
      <c r="D547" s="839" t="s">
        <v>938</v>
      </c>
      <c r="E547" s="839" t="s">
        <v>5382</v>
      </c>
      <c r="F547" s="839" t="s">
        <v>5383</v>
      </c>
      <c r="G547" s="839" t="s">
        <v>5384</v>
      </c>
      <c r="H547" s="839" t="s">
        <v>7245</v>
      </c>
      <c r="I547" s="839"/>
      <c r="J547" s="841"/>
      <c r="K547" s="452"/>
      <c r="L547" s="841"/>
      <c r="M547" s="841"/>
      <c r="N547" s="841"/>
      <c r="O547" s="841"/>
      <c r="Q547" s="841"/>
    </row>
    <row r="548" spans="1:17">
      <c r="A548" s="822" t="s">
        <v>7246</v>
      </c>
      <c r="B548" s="839" t="s">
        <v>455</v>
      </c>
      <c r="C548" s="839"/>
      <c r="D548" s="839" t="s">
        <v>3572</v>
      </c>
      <c r="E548" s="839" t="s">
        <v>7247</v>
      </c>
      <c r="F548" s="839" t="s">
        <v>5388</v>
      </c>
      <c r="G548" s="839" t="s">
        <v>5949</v>
      </c>
      <c r="H548" s="839" t="s">
        <v>7248</v>
      </c>
      <c r="I548" s="839"/>
    </row>
    <row r="549" spans="1:17">
      <c r="A549" s="839" t="s">
        <v>7249</v>
      </c>
      <c r="B549" s="839"/>
      <c r="C549" s="839"/>
      <c r="D549" s="839" t="s">
        <v>3596</v>
      </c>
      <c r="E549" s="839" t="s">
        <v>7250</v>
      </c>
      <c r="F549" s="839" t="s">
        <v>5408</v>
      </c>
      <c r="G549" s="839" t="s">
        <v>5522</v>
      </c>
      <c r="H549" s="839" t="s">
        <v>7251</v>
      </c>
      <c r="I549" s="839"/>
    </row>
    <row r="550" spans="1:17">
      <c r="A550" s="839" t="s">
        <v>7252</v>
      </c>
      <c r="B550" s="839" t="s">
        <v>7253</v>
      </c>
      <c r="C550" s="839" t="s">
        <v>5381</v>
      </c>
      <c r="D550" s="839" t="s">
        <v>938</v>
      </c>
      <c r="E550" s="839" t="s">
        <v>6286</v>
      </c>
      <c r="F550" s="839" t="s">
        <v>5383</v>
      </c>
      <c r="G550" s="839" t="s">
        <v>5384</v>
      </c>
      <c r="H550" s="839" t="s">
        <v>7254</v>
      </c>
      <c r="I550" s="839"/>
      <c r="J550" s="841"/>
      <c r="K550" s="452"/>
      <c r="L550" s="841"/>
      <c r="M550" s="841"/>
      <c r="N550" s="841"/>
      <c r="O550" s="841"/>
      <c r="Q550" s="841"/>
    </row>
    <row r="551" spans="1:17">
      <c r="A551" s="839" t="s">
        <v>7255</v>
      </c>
      <c r="B551" s="839" t="s">
        <v>7256</v>
      </c>
      <c r="C551" s="839" t="s">
        <v>7257</v>
      </c>
      <c r="D551" s="839" t="s">
        <v>938</v>
      </c>
      <c r="E551" s="839" t="s">
        <v>5648</v>
      </c>
      <c r="F551" s="839" t="s">
        <v>5383</v>
      </c>
      <c r="G551" s="839" t="s">
        <v>5687</v>
      </c>
      <c r="H551" s="839" t="s">
        <v>7258</v>
      </c>
      <c r="I551" s="839"/>
      <c r="J551" s="841"/>
      <c r="K551" s="452"/>
      <c r="L551" s="841"/>
      <c r="M551" s="841"/>
      <c r="N551" s="841"/>
      <c r="O551" s="841"/>
      <c r="Q551" s="841"/>
    </row>
    <row r="552" spans="1:17">
      <c r="A552" s="839" t="s">
        <v>7259</v>
      </c>
      <c r="B552" s="839" t="s">
        <v>7260</v>
      </c>
      <c r="C552" s="839" t="s">
        <v>5509</v>
      </c>
      <c r="D552" s="839" t="s">
        <v>938</v>
      </c>
      <c r="E552" s="839" t="s">
        <v>6534</v>
      </c>
      <c r="F552" s="839" t="s">
        <v>5383</v>
      </c>
      <c r="G552" s="839" t="s">
        <v>5938</v>
      </c>
      <c r="H552" s="839" t="s">
        <v>7261</v>
      </c>
      <c r="I552" s="839"/>
      <c r="J552" s="841"/>
      <c r="K552" s="452"/>
      <c r="L552" s="841"/>
      <c r="M552" s="841"/>
      <c r="N552" s="841"/>
      <c r="O552" s="841"/>
      <c r="Q552" s="841"/>
    </row>
    <row r="553" spans="1:17">
      <c r="A553" s="839" t="s">
        <v>4188</v>
      </c>
      <c r="B553" s="839"/>
      <c r="C553" s="839"/>
      <c r="D553" s="839" t="s">
        <v>9549</v>
      </c>
      <c r="E553" s="839" t="s">
        <v>9455</v>
      </c>
      <c r="F553" s="839" t="s">
        <v>5388</v>
      </c>
      <c r="G553" s="841" t="s">
        <v>9550</v>
      </c>
      <c r="H553" s="839" t="s">
        <v>4189</v>
      </c>
      <c r="I553" s="839"/>
      <c r="J553" s="841"/>
      <c r="K553" s="452"/>
      <c r="L553" s="841"/>
      <c r="M553" s="841"/>
      <c r="N553" s="841"/>
      <c r="O553" s="841"/>
      <c r="Q553" s="841"/>
    </row>
    <row r="554" spans="1:17">
      <c r="A554" s="839" t="s">
        <v>7262</v>
      </c>
      <c r="B554" s="839" t="s">
        <v>7263</v>
      </c>
      <c r="C554" s="839" t="s">
        <v>7264</v>
      </c>
      <c r="D554" s="839" t="s">
        <v>938</v>
      </c>
      <c r="E554" s="839" t="s">
        <v>7038</v>
      </c>
      <c r="F554" s="839" t="s">
        <v>5383</v>
      </c>
      <c r="G554" s="839" t="s">
        <v>7039</v>
      </c>
      <c r="H554" s="839" t="s">
        <v>7265</v>
      </c>
      <c r="I554" s="839"/>
      <c r="J554" s="841"/>
      <c r="K554" s="452"/>
      <c r="L554" s="841"/>
      <c r="M554" s="841"/>
      <c r="N554" s="841"/>
      <c r="O554" s="841"/>
      <c r="Q554" s="841"/>
    </row>
    <row r="555" spans="1:17">
      <c r="A555" s="839" t="s">
        <v>7266</v>
      </c>
      <c r="B555" s="839" t="s">
        <v>7267</v>
      </c>
      <c r="C555" s="839" t="s">
        <v>7268</v>
      </c>
      <c r="D555" s="839" t="s">
        <v>938</v>
      </c>
      <c r="E555" s="839" t="s">
        <v>5490</v>
      </c>
      <c r="F555" s="839" t="s">
        <v>5383</v>
      </c>
      <c r="G555" s="839" t="s">
        <v>7269</v>
      </c>
      <c r="H555" s="839" t="s">
        <v>7270</v>
      </c>
      <c r="I555" s="839"/>
      <c r="J555" s="841"/>
      <c r="K555" s="452"/>
      <c r="L555" s="841"/>
      <c r="M555" s="841"/>
      <c r="N555" s="841"/>
      <c r="O555" s="841"/>
      <c r="Q555" s="841"/>
    </row>
    <row r="556" spans="1:17">
      <c r="A556" s="839" t="s">
        <v>9334</v>
      </c>
      <c r="B556" s="839" t="s">
        <v>455</v>
      </c>
      <c r="C556" s="839" t="s">
        <v>9393</v>
      </c>
      <c r="D556" s="839" t="s">
        <v>9353</v>
      </c>
      <c r="E556" s="839" t="s">
        <v>646</v>
      </c>
      <c r="F556" s="839" t="s">
        <v>5388</v>
      </c>
      <c r="G556" s="839" t="s">
        <v>9392</v>
      </c>
      <c r="H556" s="839" t="s">
        <v>9391</v>
      </c>
      <c r="I556" s="839"/>
      <c r="J556" s="841"/>
      <c r="K556" s="452"/>
      <c r="L556" s="841"/>
      <c r="M556" s="841"/>
      <c r="N556" s="841"/>
      <c r="O556" s="841"/>
      <c r="Q556" s="841"/>
    </row>
    <row r="557" spans="1:17">
      <c r="A557" s="839" t="s">
        <v>7271</v>
      </c>
      <c r="B557" s="839" t="s">
        <v>7272</v>
      </c>
      <c r="C557" s="839"/>
      <c r="D557" s="839" t="s">
        <v>938</v>
      </c>
      <c r="E557" s="839" t="s">
        <v>6094</v>
      </c>
      <c r="F557" s="839" t="s">
        <v>5383</v>
      </c>
      <c r="G557" s="839" t="s">
        <v>6095</v>
      </c>
      <c r="H557" s="839" t="s">
        <v>7273</v>
      </c>
      <c r="I557" s="839"/>
      <c r="J557" s="841"/>
      <c r="K557" s="452"/>
      <c r="L557" s="841"/>
      <c r="M557" s="841"/>
      <c r="N557" s="841"/>
      <c r="O557" s="841"/>
      <c r="Q557" s="841"/>
    </row>
    <row r="558" spans="1:17">
      <c r="A558" s="839" t="s">
        <v>7274</v>
      </c>
      <c r="B558" s="839" t="s">
        <v>7275</v>
      </c>
      <c r="C558" s="839"/>
      <c r="D558" s="839" t="s">
        <v>938</v>
      </c>
      <c r="E558" s="839" t="s">
        <v>7038</v>
      </c>
      <c r="F558" s="839" t="s">
        <v>5383</v>
      </c>
      <c r="G558" s="839" t="s">
        <v>7039</v>
      </c>
      <c r="H558" s="839" t="s">
        <v>7276</v>
      </c>
      <c r="I558" s="839"/>
      <c r="J558" s="841"/>
      <c r="K558" s="452"/>
      <c r="L558" s="841"/>
      <c r="M558" s="841"/>
      <c r="N558" s="841"/>
      <c r="O558" s="841"/>
      <c r="Q558" s="841"/>
    </row>
    <row r="559" spans="1:17">
      <c r="A559" s="839" t="s">
        <v>7277</v>
      </c>
      <c r="B559" s="839" t="s">
        <v>7278</v>
      </c>
      <c r="C559" s="839" t="s">
        <v>7279</v>
      </c>
      <c r="D559" s="839" t="s">
        <v>938</v>
      </c>
      <c r="E559" s="839" t="s">
        <v>7107</v>
      </c>
      <c r="F559" s="839" t="s">
        <v>5383</v>
      </c>
      <c r="G559" s="839" t="s">
        <v>7280</v>
      </c>
      <c r="H559" s="839" t="s">
        <v>7281</v>
      </c>
      <c r="I559" s="839"/>
      <c r="J559" s="841"/>
      <c r="K559" s="452"/>
      <c r="L559" s="841"/>
      <c r="M559" s="841"/>
      <c r="N559" s="841"/>
      <c r="O559" s="841"/>
      <c r="Q559" s="841"/>
    </row>
    <row r="560" spans="1:17">
      <c r="A560" s="839" t="s">
        <v>9551</v>
      </c>
      <c r="B560" s="839" t="s">
        <v>455</v>
      </c>
      <c r="C560" s="839"/>
      <c r="D560" s="839" t="s">
        <v>9465</v>
      </c>
      <c r="E560" s="839" t="s">
        <v>9552</v>
      </c>
      <c r="F560" s="839"/>
      <c r="G560" s="839" t="s">
        <v>8533</v>
      </c>
      <c r="H560" s="839" t="s">
        <v>9553</v>
      </c>
      <c r="I560" s="839"/>
      <c r="J560" s="841"/>
      <c r="K560" s="452"/>
      <c r="L560" s="841"/>
      <c r="M560" s="841"/>
      <c r="N560" s="841"/>
      <c r="O560" s="841"/>
      <c r="Q560" s="841"/>
    </row>
    <row r="561" spans="1:17">
      <c r="A561" s="839" t="s">
        <v>7282</v>
      </c>
      <c r="B561" s="839" t="s">
        <v>7283</v>
      </c>
      <c r="C561" s="839" t="s">
        <v>5381</v>
      </c>
      <c r="D561" s="839" t="s">
        <v>938</v>
      </c>
      <c r="E561" s="839" t="s">
        <v>7055</v>
      </c>
      <c r="F561" s="839" t="s">
        <v>5383</v>
      </c>
      <c r="G561" s="839" t="s">
        <v>5384</v>
      </c>
      <c r="H561" s="839" t="s">
        <v>7284</v>
      </c>
      <c r="I561" s="839"/>
      <c r="J561" s="841"/>
      <c r="K561" s="452"/>
      <c r="L561" s="841"/>
      <c r="M561" s="841"/>
      <c r="N561" s="841"/>
      <c r="O561" s="841"/>
      <c r="Q561" s="841"/>
    </row>
    <row r="562" spans="1:17">
      <c r="A562" s="839" t="s">
        <v>7285</v>
      </c>
      <c r="B562" s="839" t="s">
        <v>455</v>
      </c>
      <c r="C562" s="839"/>
      <c r="D562" s="839" t="s">
        <v>1629</v>
      </c>
      <c r="E562" s="839" t="s">
        <v>5744</v>
      </c>
      <c r="F562" s="839" t="s">
        <v>5383</v>
      </c>
      <c r="G562" s="839" t="s">
        <v>5384</v>
      </c>
      <c r="H562" s="839" t="s">
        <v>7286</v>
      </c>
      <c r="I562" s="839"/>
    </row>
    <row r="563" spans="1:17">
      <c r="A563" s="839" t="s">
        <v>7287</v>
      </c>
      <c r="B563" s="839" t="s">
        <v>455</v>
      </c>
      <c r="C563" s="839"/>
      <c r="D563" s="839" t="s">
        <v>1629</v>
      </c>
      <c r="E563" s="839" t="s">
        <v>440</v>
      </c>
      <c r="F563" s="839" t="s">
        <v>5388</v>
      </c>
      <c r="G563" s="839" t="s">
        <v>5621</v>
      </c>
      <c r="H563" s="839" t="s">
        <v>7288</v>
      </c>
      <c r="I563" s="839"/>
    </row>
    <row r="564" spans="1:17">
      <c r="A564" s="839" t="s">
        <v>7289</v>
      </c>
      <c r="B564" s="839" t="s">
        <v>7290</v>
      </c>
      <c r="C564" s="839"/>
      <c r="D564" s="839" t="s">
        <v>938</v>
      </c>
      <c r="E564" s="839" t="s">
        <v>6426</v>
      </c>
      <c r="F564" s="839" t="s">
        <v>5383</v>
      </c>
      <c r="G564" s="839" t="s">
        <v>6427</v>
      </c>
      <c r="H564" s="839" t="s">
        <v>7291</v>
      </c>
      <c r="I564" s="839"/>
    </row>
    <row r="565" spans="1:17">
      <c r="A565" s="839" t="s">
        <v>743</v>
      </c>
      <c r="B565" s="839" t="s">
        <v>7292</v>
      </c>
      <c r="C565" s="839"/>
      <c r="D565" s="839" t="s">
        <v>5394</v>
      </c>
      <c r="E565" s="839" t="s">
        <v>5490</v>
      </c>
      <c r="F565" s="839" t="s">
        <v>5383</v>
      </c>
      <c r="G565" s="839" t="s">
        <v>5522</v>
      </c>
      <c r="H565" s="839" t="s">
        <v>7293</v>
      </c>
      <c r="I565" s="839" t="s">
        <v>7294</v>
      </c>
      <c r="J565" s="832" t="s">
        <v>7295</v>
      </c>
    </row>
    <row r="566" spans="1:17">
      <c r="A566" s="839" t="s">
        <v>7296</v>
      </c>
      <c r="B566" s="839" t="s">
        <v>7297</v>
      </c>
      <c r="C566" s="839" t="s">
        <v>6402</v>
      </c>
      <c r="D566" s="839" t="s">
        <v>938</v>
      </c>
      <c r="E566" s="839" t="s">
        <v>5937</v>
      </c>
      <c r="F566" s="839" t="s">
        <v>5383</v>
      </c>
      <c r="G566" s="839" t="s">
        <v>5599</v>
      </c>
      <c r="H566" s="839" t="s">
        <v>7298</v>
      </c>
      <c r="I566" s="839"/>
      <c r="J566" s="841"/>
      <c r="K566" s="452"/>
      <c r="L566" s="841"/>
      <c r="M566" s="841"/>
      <c r="N566" s="841"/>
      <c r="O566" s="841"/>
      <c r="Q566" s="841"/>
    </row>
    <row r="567" spans="1:17">
      <c r="A567" s="839" t="s">
        <v>603</v>
      </c>
      <c r="B567" s="839"/>
      <c r="C567" s="839"/>
      <c r="D567" s="839" t="s">
        <v>3596</v>
      </c>
      <c r="E567" s="839" t="s">
        <v>7299</v>
      </c>
      <c r="F567" s="839" t="s">
        <v>5383</v>
      </c>
      <c r="G567" s="839" t="s">
        <v>7300</v>
      </c>
      <c r="H567" s="839" t="s">
        <v>7301</v>
      </c>
      <c r="I567" s="839"/>
    </row>
    <row r="568" spans="1:17">
      <c r="A568" s="832" t="s">
        <v>7302</v>
      </c>
      <c r="B568" s="841" t="s">
        <v>455</v>
      </c>
      <c r="D568" s="839" t="s">
        <v>1629</v>
      </c>
      <c r="E568" s="520" t="s">
        <v>7303</v>
      </c>
      <c r="F568" s="841" t="s">
        <v>5383</v>
      </c>
      <c r="G568" s="841" t="s">
        <v>5384</v>
      </c>
      <c r="H568" s="832" t="s">
        <v>7304</v>
      </c>
    </row>
    <row r="569" spans="1:17">
      <c r="A569" s="839" t="s">
        <v>7305</v>
      </c>
      <c r="B569" s="839" t="s">
        <v>455</v>
      </c>
      <c r="C569" s="839"/>
      <c r="D569" s="839" t="s">
        <v>1629</v>
      </c>
      <c r="E569" s="520" t="s">
        <v>7306</v>
      </c>
      <c r="F569" s="841" t="s">
        <v>5383</v>
      </c>
      <c r="G569" s="841" t="s">
        <v>7307</v>
      </c>
      <c r="H569" s="514" t="s">
        <v>7308</v>
      </c>
    </row>
    <row r="570" spans="1:17">
      <c r="A570" s="839" t="s">
        <v>7309</v>
      </c>
      <c r="B570" s="839" t="s">
        <v>7310</v>
      </c>
      <c r="C570" s="839"/>
      <c r="D570" s="839" t="s">
        <v>938</v>
      </c>
      <c r="E570" s="839" t="s">
        <v>5773</v>
      </c>
      <c r="F570" s="839" t="s">
        <v>5383</v>
      </c>
      <c r="G570" s="839" t="s">
        <v>5384</v>
      </c>
      <c r="H570" s="839" t="s">
        <v>7311</v>
      </c>
      <c r="I570" s="839"/>
      <c r="J570" s="841"/>
      <c r="K570" s="452"/>
      <c r="L570" s="841"/>
      <c r="M570" s="841"/>
      <c r="N570" s="841"/>
      <c r="O570" s="841"/>
      <c r="Q570" s="841"/>
    </row>
    <row r="571" spans="1:17">
      <c r="A571" s="839" t="s">
        <v>7312</v>
      </c>
      <c r="B571" s="839"/>
      <c r="C571" s="839"/>
      <c r="D571" s="839"/>
      <c r="E571" s="839" t="s">
        <v>5602</v>
      </c>
      <c r="F571" s="839" t="s">
        <v>5383</v>
      </c>
      <c r="G571" s="807" t="s">
        <v>5603</v>
      </c>
      <c r="H571" s="839" t="s">
        <v>7227</v>
      </c>
      <c r="I571" s="839"/>
      <c r="J571" s="841"/>
      <c r="K571" s="841"/>
      <c r="L571" s="841"/>
      <c r="M571" s="841"/>
      <c r="N571" s="841"/>
      <c r="O571" s="841"/>
      <c r="P571" s="841" t="s">
        <v>7313</v>
      </c>
    </row>
    <row r="572" spans="1:17">
      <c r="A572" s="839" t="s">
        <v>7314</v>
      </c>
      <c r="B572" s="839"/>
      <c r="C572" s="839"/>
      <c r="D572" s="839" t="s">
        <v>7233</v>
      </c>
      <c r="E572" s="839" t="s">
        <v>5971</v>
      </c>
      <c r="F572" s="839" t="s">
        <v>5383</v>
      </c>
      <c r="G572" s="807" t="s">
        <v>5630</v>
      </c>
      <c r="H572" s="839" t="s">
        <v>7315</v>
      </c>
      <c r="I572" s="839"/>
      <c r="J572" s="841"/>
      <c r="K572" s="841"/>
      <c r="L572" s="841"/>
      <c r="M572" s="841"/>
      <c r="N572" s="841"/>
      <c r="O572" s="841"/>
      <c r="P572" s="841"/>
    </row>
    <row r="573" spans="1:17">
      <c r="A573" s="841" t="s">
        <v>7316</v>
      </c>
      <c r="D573" s="839" t="s">
        <v>938</v>
      </c>
      <c r="E573" s="832" t="s">
        <v>7317</v>
      </c>
      <c r="F573" s="832" t="s">
        <v>5383</v>
      </c>
      <c r="G573" s="839" t="s">
        <v>7318</v>
      </c>
      <c r="H573" s="841" t="s">
        <v>7319</v>
      </c>
    </row>
    <row r="574" spans="1:17">
      <c r="A574" s="839" t="s">
        <v>7320</v>
      </c>
      <c r="B574" s="839" t="s">
        <v>7321</v>
      </c>
      <c r="C574" s="839" t="s">
        <v>5381</v>
      </c>
      <c r="D574" s="839" t="s">
        <v>938</v>
      </c>
      <c r="E574" s="839" t="s">
        <v>5382</v>
      </c>
      <c r="F574" s="839" t="s">
        <v>5383</v>
      </c>
      <c r="G574" s="839" t="s">
        <v>5384</v>
      </c>
      <c r="H574" s="839" t="s">
        <v>7322</v>
      </c>
      <c r="I574" s="839"/>
      <c r="J574" s="841"/>
      <c r="K574" s="452"/>
      <c r="L574" s="841"/>
      <c r="M574" s="841"/>
      <c r="N574" s="841"/>
      <c r="O574" s="841"/>
      <c r="Q574" s="841"/>
    </row>
    <row r="575" spans="1:17">
      <c r="A575" s="839" t="s">
        <v>7323</v>
      </c>
      <c r="B575" s="839" t="s">
        <v>7324</v>
      </c>
      <c r="C575" s="839" t="s">
        <v>6836</v>
      </c>
      <c r="D575" s="839" t="s">
        <v>938</v>
      </c>
      <c r="E575" s="839" t="s">
        <v>7325</v>
      </c>
      <c r="F575" s="839" t="s">
        <v>5383</v>
      </c>
      <c r="G575" s="839" t="s">
        <v>5384</v>
      </c>
      <c r="H575" s="839" t="s">
        <v>7326</v>
      </c>
      <c r="I575" s="839"/>
      <c r="J575" s="841"/>
      <c r="K575" s="452"/>
      <c r="L575" s="841"/>
      <c r="M575" s="841"/>
      <c r="N575" s="841"/>
      <c r="O575" s="841"/>
      <c r="Q575" s="841"/>
    </row>
    <row r="576" spans="1:17">
      <c r="A576" s="839" t="s">
        <v>7327</v>
      </c>
      <c r="B576" s="839" t="s">
        <v>7328</v>
      </c>
      <c r="C576" s="839" t="s">
        <v>5381</v>
      </c>
      <c r="D576" s="839" t="s">
        <v>938</v>
      </c>
      <c r="E576" s="839" t="s">
        <v>6449</v>
      </c>
      <c r="F576" s="839" t="s">
        <v>5383</v>
      </c>
      <c r="G576" s="839" t="s">
        <v>5384</v>
      </c>
      <c r="H576" s="839" t="s">
        <v>7329</v>
      </c>
      <c r="I576" s="839"/>
      <c r="J576" s="841"/>
      <c r="K576" s="452"/>
      <c r="L576" s="841"/>
      <c r="M576" s="841"/>
      <c r="N576" s="841"/>
      <c r="O576" s="841"/>
      <c r="Q576" s="841"/>
    </row>
    <row r="577" spans="1:17">
      <c r="A577" s="839" t="s">
        <v>7330</v>
      </c>
      <c r="B577" s="839" t="s">
        <v>7331</v>
      </c>
      <c r="C577" s="839"/>
      <c r="D577" s="839" t="s">
        <v>4900</v>
      </c>
      <c r="E577" s="839" t="s">
        <v>6901</v>
      </c>
      <c r="F577" s="839" t="s">
        <v>5383</v>
      </c>
      <c r="G577" s="839" t="s">
        <v>5621</v>
      </c>
      <c r="H577" s="839" t="s">
        <v>7332</v>
      </c>
      <c r="I577" s="839"/>
      <c r="J577" s="841"/>
      <c r="K577" s="452"/>
      <c r="L577" s="841"/>
      <c r="M577" s="841"/>
      <c r="N577" s="841"/>
      <c r="O577" s="841"/>
      <c r="Q577" s="841"/>
    </row>
    <row r="578" spans="1:17">
      <c r="A578" s="839" t="s">
        <v>7330</v>
      </c>
      <c r="B578" s="839" t="s">
        <v>7330</v>
      </c>
      <c r="C578" s="839"/>
      <c r="D578" s="839" t="s">
        <v>938</v>
      </c>
      <c r="E578" s="839" t="s">
        <v>433</v>
      </c>
      <c r="F578" s="839" t="s">
        <v>5383</v>
      </c>
      <c r="G578" s="839" t="s">
        <v>5621</v>
      </c>
      <c r="H578" s="839" t="s">
        <v>7332</v>
      </c>
      <c r="I578" s="839"/>
    </row>
    <row r="579" spans="1:17">
      <c r="A579" s="839" t="s">
        <v>7333</v>
      </c>
      <c r="B579" s="839" t="s">
        <v>455</v>
      </c>
      <c r="C579" s="839"/>
      <c r="D579" s="839" t="s">
        <v>2536</v>
      </c>
      <c r="E579" s="839" t="s">
        <v>6441</v>
      </c>
      <c r="F579" s="839" t="s">
        <v>5383</v>
      </c>
      <c r="G579" s="839" t="s">
        <v>6442</v>
      </c>
      <c r="H579" s="839" t="s">
        <v>7334</v>
      </c>
      <c r="I579" s="839"/>
    </row>
    <row r="580" spans="1:17">
      <c r="A580" s="839" t="s">
        <v>7335</v>
      </c>
      <c r="B580" s="839"/>
      <c r="C580" s="839"/>
      <c r="D580" s="839" t="s">
        <v>3596</v>
      </c>
      <c r="E580" s="839" t="s">
        <v>7336</v>
      </c>
      <c r="F580" s="839" t="s">
        <v>5383</v>
      </c>
      <c r="G580" s="839" t="s">
        <v>7337</v>
      </c>
      <c r="H580" s="839" t="s">
        <v>7338</v>
      </c>
      <c r="I580" s="839"/>
    </row>
    <row r="581" spans="1:17">
      <c r="A581" s="839" t="s">
        <v>7339</v>
      </c>
      <c r="B581" s="839"/>
      <c r="C581" s="839"/>
      <c r="D581" s="839"/>
      <c r="E581" s="839" t="s">
        <v>7340</v>
      </c>
      <c r="F581" s="839" t="s">
        <v>5383</v>
      </c>
      <c r="G581" s="839" t="s">
        <v>6442</v>
      </c>
      <c r="H581" s="839" t="s">
        <v>7341</v>
      </c>
      <c r="I581" s="839"/>
    </row>
    <row r="582" spans="1:17">
      <c r="A582" s="839" t="s">
        <v>7342</v>
      </c>
      <c r="B582" s="839" t="s">
        <v>7342</v>
      </c>
      <c r="C582" s="839"/>
      <c r="D582" s="839" t="s">
        <v>938</v>
      </c>
      <c r="E582" s="839" t="s">
        <v>335</v>
      </c>
      <c r="F582" s="839" t="s">
        <v>5383</v>
      </c>
      <c r="G582" s="839" t="s">
        <v>5389</v>
      </c>
      <c r="H582" s="839" t="s">
        <v>7343</v>
      </c>
      <c r="I582" s="839"/>
    </row>
    <row r="583" spans="1:17" ht="15" customHeight="1">
      <c r="A583" s="841" t="s">
        <v>7344</v>
      </c>
      <c r="B583" s="841" t="s">
        <v>7345</v>
      </c>
      <c r="D583" s="839" t="s">
        <v>938</v>
      </c>
      <c r="E583" s="832" t="s">
        <v>406</v>
      </c>
      <c r="F583" s="841" t="s">
        <v>5383</v>
      </c>
      <c r="G583" s="832" t="s">
        <v>5687</v>
      </c>
      <c r="H583" s="841" t="s">
        <v>7346</v>
      </c>
    </row>
    <row r="584" spans="1:17" ht="15" customHeight="1">
      <c r="A584" s="841" t="s">
        <v>7347</v>
      </c>
      <c r="B584" s="841" t="s">
        <v>7348</v>
      </c>
      <c r="C584" s="841" t="s">
        <v>7349</v>
      </c>
      <c r="D584" s="839" t="s">
        <v>938</v>
      </c>
      <c r="E584" s="841" t="s">
        <v>433</v>
      </c>
      <c r="F584" s="841" t="s">
        <v>5383</v>
      </c>
      <c r="G584" s="841" t="s">
        <v>5581</v>
      </c>
      <c r="H584" s="525" t="s">
        <v>7350</v>
      </c>
      <c r="I584" s="841"/>
    </row>
    <row r="585" spans="1:17" ht="15" customHeight="1">
      <c r="A585" s="839" t="s">
        <v>7351</v>
      </c>
      <c r="B585" s="839" t="s">
        <v>7352</v>
      </c>
      <c r="C585" s="839" t="s">
        <v>7353</v>
      </c>
      <c r="D585" s="839" t="s">
        <v>938</v>
      </c>
      <c r="E585" s="839" t="s">
        <v>6152</v>
      </c>
      <c r="F585" s="839" t="s">
        <v>5383</v>
      </c>
      <c r="G585" s="839" t="s">
        <v>5396</v>
      </c>
      <c r="H585" s="839" t="s">
        <v>7354</v>
      </c>
      <c r="I585" s="839"/>
    </row>
    <row r="586" spans="1:17" ht="15" customHeight="1">
      <c r="A586" s="839" t="s">
        <v>9557</v>
      </c>
      <c r="B586" s="839" t="s">
        <v>455</v>
      </c>
      <c r="C586" s="839"/>
      <c r="D586" s="839" t="s">
        <v>9465</v>
      </c>
      <c r="E586" s="839" t="s">
        <v>722</v>
      </c>
      <c r="F586" s="839" t="s">
        <v>5863</v>
      </c>
      <c r="G586" s="839" t="s">
        <v>6249</v>
      </c>
      <c r="H586" s="839" t="s">
        <v>9558</v>
      </c>
      <c r="I586" s="839"/>
    </row>
    <row r="587" spans="1:17" ht="17.25" customHeight="1">
      <c r="A587" s="839" t="s">
        <v>7355</v>
      </c>
      <c r="B587" s="839" t="s">
        <v>7356</v>
      </c>
      <c r="C587" s="839" t="s">
        <v>5381</v>
      </c>
      <c r="D587" s="839" t="s">
        <v>938</v>
      </c>
      <c r="E587" s="839" t="s">
        <v>6438</v>
      </c>
      <c r="F587" s="839" t="s">
        <v>5383</v>
      </c>
      <c r="G587" s="839" t="s">
        <v>5384</v>
      </c>
      <c r="H587" s="765" t="s">
        <v>7357</v>
      </c>
      <c r="I587" s="839"/>
    </row>
    <row r="588" spans="1:17" ht="17.25" customHeight="1">
      <c r="A588" s="839" t="s">
        <v>7358</v>
      </c>
      <c r="B588" s="839" t="s">
        <v>7359</v>
      </c>
      <c r="C588" s="839" t="s">
        <v>5481</v>
      </c>
      <c r="D588" s="839" t="s">
        <v>938</v>
      </c>
      <c r="E588" s="839" t="s">
        <v>6286</v>
      </c>
      <c r="F588" s="839" t="s">
        <v>5383</v>
      </c>
      <c r="G588" s="839" t="s">
        <v>5384</v>
      </c>
      <c r="H588" s="523" t="s">
        <v>7360</v>
      </c>
      <c r="I588" s="839"/>
    </row>
    <row r="589" spans="1:17">
      <c r="A589" s="839" t="s">
        <v>7361</v>
      </c>
      <c r="B589" s="839" t="s">
        <v>7362</v>
      </c>
      <c r="C589" s="839"/>
      <c r="D589" s="586" t="s">
        <v>3596</v>
      </c>
      <c r="E589" s="839" t="s">
        <v>7363</v>
      </c>
      <c r="F589" s="839" t="s">
        <v>5383</v>
      </c>
      <c r="G589" s="839" t="s">
        <v>5384</v>
      </c>
      <c r="H589" s="839" t="s">
        <v>7364</v>
      </c>
      <c r="I589" s="839"/>
    </row>
    <row r="590" spans="1:17">
      <c r="A590" s="839" t="s">
        <v>7365</v>
      </c>
      <c r="B590" s="839" t="s">
        <v>455</v>
      </c>
      <c r="C590" s="839"/>
      <c r="D590" s="839" t="s">
        <v>6805</v>
      </c>
      <c r="E590" s="839" t="s">
        <v>5937</v>
      </c>
      <c r="F590" s="839" t="s">
        <v>5383</v>
      </c>
      <c r="G590" s="839" t="s">
        <v>5427</v>
      </c>
      <c r="H590" s="839" t="s">
        <v>7366</v>
      </c>
      <c r="I590" s="839"/>
    </row>
    <row r="591" spans="1:17">
      <c r="A591" s="839" t="s">
        <v>7367</v>
      </c>
      <c r="B591" s="839"/>
      <c r="C591" s="839"/>
      <c r="D591" s="839" t="s">
        <v>3583</v>
      </c>
      <c r="E591" s="839" t="s">
        <v>722</v>
      </c>
      <c r="F591" s="839" t="s">
        <v>5863</v>
      </c>
      <c r="G591" s="839" t="s">
        <v>7191</v>
      </c>
      <c r="H591" s="839" t="s">
        <v>7368</v>
      </c>
      <c r="I591" s="839"/>
    </row>
    <row r="592" spans="1:17">
      <c r="A592" s="839" t="s">
        <v>7369</v>
      </c>
      <c r="B592" s="839" t="s">
        <v>7370</v>
      </c>
      <c r="C592" s="839" t="s">
        <v>5509</v>
      </c>
      <c r="D592" s="839" t="s">
        <v>938</v>
      </c>
      <c r="E592" s="839" t="s">
        <v>5868</v>
      </c>
      <c r="F592" s="839" t="s">
        <v>5383</v>
      </c>
      <c r="G592" s="839" t="s">
        <v>5384</v>
      </c>
      <c r="H592" s="839" t="s">
        <v>7371</v>
      </c>
      <c r="I592" s="839"/>
    </row>
    <row r="593" spans="1:23">
      <c r="A593" s="839" t="s">
        <v>2304</v>
      </c>
      <c r="B593" s="839" t="s">
        <v>7372</v>
      </c>
      <c r="C593" s="841"/>
      <c r="D593" s="839" t="s">
        <v>938</v>
      </c>
      <c r="E593" s="844" t="s">
        <v>7373</v>
      </c>
      <c r="F593" s="844" t="s">
        <v>5383</v>
      </c>
      <c r="G593" s="844" t="s">
        <v>7374</v>
      </c>
      <c r="H593" s="844" t="s">
        <v>7375</v>
      </c>
      <c r="I593" s="841"/>
      <c r="J593" s="841"/>
      <c r="K593" s="841"/>
      <c r="L593" s="841"/>
      <c r="M593" s="841"/>
      <c r="N593" s="841"/>
      <c r="O593" s="841"/>
      <c r="P593" s="452"/>
      <c r="Q593" s="841"/>
      <c r="R593" s="841"/>
      <c r="S593" s="841"/>
      <c r="T593" s="841"/>
      <c r="U593" s="841"/>
      <c r="W593" s="841"/>
    </row>
    <row r="594" spans="1:23">
      <c r="A594" s="839" t="s">
        <v>7376</v>
      </c>
      <c r="B594" s="839" t="s">
        <v>7377</v>
      </c>
      <c r="C594" s="839" t="s">
        <v>6933</v>
      </c>
      <c r="D594" s="839" t="s">
        <v>938</v>
      </c>
      <c r="E594" s="839" t="s">
        <v>397</v>
      </c>
      <c r="F594" s="839" t="s">
        <v>5383</v>
      </c>
      <c r="G594" s="839" t="s">
        <v>6026</v>
      </c>
      <c r="H594" s="839" t="s">
        <v>7378</v>
      </c>
      <c r="I594" s="839"/>
    </row>
    <row r="595" spans="1:23">
      <c r="A595" s="839" t="s">
        <v>7379</v>
      </c>
      <c r="B595" s="839" t="s">
        <v>7380</v>
      </c>
      <c r="C595" s="839" t="s">
        <v>5381</v>
      </c>
      <c r="D595" s="839" t="s">
        <v>938</v>
      </c>
      <c r="E595" s="839" t="s">
        <v>6782</v>
      </c>
      <c r="F595" s="839" t="s">
        <v>5383</v>
      </c>
      <c r="G595" s="839" t="s">
        <v>5384</v>
      </c>
      <c r="H595" s="839" t="s">
        <v>7381</v>
      </c>
      <c r="I595" s="839"/>
    </row>
    <row r="596" spans="1:23">
      <c r="A596" s="839" t="s">
        <v>7382</v>
      </c>
      <c r="B596" s="844" t="s">
        <v>455</v>
      </c>
      <c r="C596" s="839"/>
      <c r="D596" s="839" t="s">
        <v>1629</v>
      </c>
      <c r="E596" s="844" t="s">
        <v>439</v>
      </c>
      <c r="F596" s="839" t="s">
        <v>5388</v>
      </c>
      <c r="G596" s="839" t="s">
        <v>5389</v>
      </c>
      <c r="H596" s="839" t="s">
        <v>7383</v>
      </c>
      <c r="I596" s="839"/>
      <c r="J596" s="839"/>
      <c r="M596" s="839"/>
      <c r="N596" s="839"/>
      <c r="O596" s="839"/>
      <c r="P596" s="839"/>
      <c r="Q596" s="839"/>
      <c r="R596" s="839"/>
    </row>
    <row r="597" spans="1:23">
      <c r="A597" s="841" t="s">
        <v>7384</v>
      </c>
      <c r="B597" s="841" t="s">
        <v>455</v>
      </c>
      <c r="D597" s="839" t="s">
        <v>2536</v>
      </c>
      <c r="E597" s="832" t="s">
        <v>5740</v>
      </c>
      <c r="F597" s="841" t="s">
        <v>5383</v>
      </c>
      <c r="G597" s="839" t="s">
        <v>5384</v>
      </c>
      <c r="H597" s="841" t="s">
        <v>7385</v>
      </c>
    </row>
    <row r="598" spans="1:23">
      <c r="A598" s="841" t="s">
        <v>7386</v>
      </c>
      <c r="B598" s="841" t="s">
        <v>455</v>
      </c>
      <c r="D598" s="839" t="s">
        <v>1629</v>
      </c>
      <c r="E598" s="832" t="s">
        <v>7387</v>
      </c>
      <c r="F598" s="841" t="s">
        <v>5388</v>
      </c>
      <c r="G598" s="839" t="s">
        <v>7388</v>
      </c>
      <c r="H598" s="841" t="s">
        <v>7389</v>
      </c>
    </row>
    <row r="599" spans="1:23">
      <c r="A599" s="841" t="s">
        <v>7390</v>
      </c>
      <c r="B599" s="841" t="s">
        <v>455</v>
      </c>
      <c r="C599" s="841"/>
      <c r="D599" s="839" t="s">
        <v>1629</v>
      </c>
      <c r="E599" s="841" t="s">
        <v>7391</v>
      </c>
      <c r="F599" s="841" t="s">
        <v>5408</v>
      </c>
      <c r="G599" s="841" t="s">
        <v>7392</v>
      </c>
      <c r="H599" s="841" t="s">
        <v>7393</v>
      </c>
      <c r="I599" s="841"/>
    </row>
    <row r="600" spans="1:23">
      <c r="A600" s="841" t="s">
        <v>9561</v>
      </c>
      <c r="B600" s="841" t="s">
        <v>455</v>
      </c>
      <c r="C600" s="841"/>
      <c r="D600" s="839" t="s">
        <v>9465</v>
      </c>
      <c r="E600" s="841" t="s">
        <v>9562</v>
      </c>
      <c r="F600" s="841" t="s">
        <v>5388</v>
      </c>
      <c r="G600" s="841" t="s">
        <v>9550</v>
      </c>
      <c r="H600" s="841" t="s">
        <v>9563</v>
      </c>
      <c r="I600" s="841"/>
    </row>
    <row r="601" spans="1:23">
      <c r="A601" s="841" t="s">
        <v>9835</v>
      </c>
      <c r="B601" s="841" t="s">
        <v>455</v>
      </c>
      <c r="C601" s="841" t="s">
        <v>9789</v>
      </c>
      <c r="D601" s="839" t="s">
        <v>9778</v>
      </c>
      <c r="E601" s="841" t="s">
        <v>9836</v>
      </c>
      <c r="F601" s="841" t="s">
        <v>5758</v>
      </c>
      <c r="G601" s="841" t="s">
        <v>9768</v>
      </c>
      <c r="H601" s="841" t="s">
        <v>9837</v>
      </c>
      <c r="I601" s="841"/>
    </row>
    <row r="602" spans="1:23">
      <c r="A602" s="839" t="s">
        <v>7394</v>
      </c>
      <c r="B602" s="839" t="s">
        <v>7395</v>
      </c>
      <c r="C602" s="839"/>
      <c r="D602" s="839" t="s">
        <v>938</v>
      </c>
      <c r="E602" s="839" t="s">
        <v>7396</v>
      </c>
      <c r="F602" s="839" t="s">
        <v>5383</v>
      </c>
      <c r="G602" s="839" t="s">
        <v>5621</v>
      </c>
      <c r="H602" s="839" t="s">
        <v>7397</v>
      </c>
      <c r="I602" s="839"/>
    </row>
    <row r="603" spans="1:23">
      <c r="A603" s="839" t="s">
        <v>7398</v>
      </c>
      <c r="B603" s="839" t="s">
        <v>7399</v>
      </c>
      <c r="C603" s="839" t="s">
        <v>7400</v>
      </c>
      <c r="D603" s="839" t="s">
        <v>938</v>
      </c>
      <c r="E603" s="839" t="s">
        <v>6011</v>
      </c>
      <c r="F603" s="839" t="s">
        <v>5383</v>
      </c>
      <c r="G603" s="839" t="s">
        <v>5384</v>
      </c>
      <c r="H603" s="839" t="s">
        <v>7401</v>
      </c>
      <c r="I603" s="839"/>
    </row>
    <row r="604" spans="1:23">
      <c r="A604" s="839" t="s">
        <v>7402</v>
      </c>
      <c r="B604" s="839" t="s">
        <v>7403</v>
      </c>
      <c r="C604" s="839" t="s">
        <v>5434</v>
      </c>
      <c r="D604" s="839" t="s">
        <v>938</v>
      </c>
      <c r="E604" s="839" t="s">
        <v>7404</v>
      </c>
      <c r="F604" s="839" t="s">
        <v>5383</v>
      </c>
      <c r="G604" s="839" t="s">
        <v>7405</v>
      </c>
      <c r="H604" s="839" t="s">
        <v>7406</v>
      </c>
      <c r="I604" s="839"/>
    </row>
    <row r="605" spans="1:23">
      <c r="A605" s="839" t="s">
        <v>7407</v>
      </c>
      <c r="B605" s="839" t="s">
        <v>455</v>
      </c>
      <c r="C605" s="839"/>
      <c r="D605" s="839" t="s">
        <v>4882</v>
      </c>
      <c r="E605" s="839" t="s">
        <v>7408</v>
      </c>
      <c r="F605" s="839" t="s">
        <v>5952</v>
      </c>
      <c r="G605" s="839" t="s">
        <v>2251</v>
      </c>
      <c r="H605" s="839" t="s">
        <v>7409</v>
      </c>
      <c r="I605" s="839"/>
    </row>
    <row r="606" spans="1:23">
      <c r="A606" s="370" t="s">
        <v>7410</v>
      </c>
      <c r="B606" s="839" t="s">
        <v>455</v>
      </c>
      <c r="C606" s="839"/>
      <c r="D606" s="839" t="s">
        <v>1629</v>
      </c>
      <c r="E606" s="839" t="s">
        <v>7408</v>
      </c>
      <c r="F606" s="839" t="s">
        <v>5952</v>
      </c>
      <c r="G606" s="839" t="s">
        <v>7411</v>
      </c>
      <c r="H606" s="839" t="s">
        <v>7412</v>
      </c>
      <c r="I606" s="839"/>
    </row>
    <row r="607" spans="1:23">
      <c r="A607" s="370" t="s">
        <v>7413</v>
      </c>
      <c r="B607" s="839" t="s">
        <v>455</v>
      </c>
      <c r="C607" s="839"/>
      <c r="D607" s="839" t="s">
        <v>4882</v>
      </c>
      <c r="E607" s="839" t="s">
        <v>7408</v>
      </c>
      <c r="F607" s="839" t="s">
        <v>5952</v>
      </c>
      <c r="G607" s="839" t="s">
        <v>7411</v>
      </c>
      <c r="H607" s="839" t="s">
        <v>7414</v>
      </c>
      <c r="I607" s="839"/>
    </row>
    <row r="608" spans="1:23">
      <c r="A608" s="370" t="s">
        <v>7415</v>
      </c>
      <c r="B608" s="839" t="s">
        <v>7416</v>
      </c>
      <c r="C608" s="839" t="s">
        <v>7417</v>
      </c>
      <c r="D608" s="839" t="s">
        <v>938</v>
      </c>
      <c r="E608" s="839" t="s">
        <v>5753</v>
      </c>
      <c r="F608" s="839" t="s">
        <v>5383</v>
      </c>
      <c r="G608" s="839" t="s">
        <v>5384</v>
      </c>
      <c r="H608" s="839" t="s">
        <v>7418</v>
      </c>
      <c r="I608" s="839"/>
    </row>
    <row r="609" spans="1:30">
      <c r="A609" s="839" t="s">
        <v>7419</v>
      </c>
      <c r="B609" s="839"/>
      <c r="C609" s="839"/>
      <c r="D609" s="807" t="s">
        <v>4930</v>
      </c>
      <c r="E609" s="839" t="s">
        <v>5863</v>
      </c>
      <c r="F609" s="839"/>
      <c r="G609" s="839" t="s">
        <v>7420</v>
      </c>
      <c r="H609" s="839" t="s">
        <v>7421</v>
      </c>
      <c r="I609" s="839"/>
      <c r="J609" s="841"/>
      <c r="K609" s="841"/>
      <c r="L609" s="841"/>
      <c r="M609" s="841"/>
      <c r="N609" s="841"/>
      <c r="O609" s="841"/>
      <c r="P609" s="841"/>
      <c r="Q609" s="841"/>
      <c r="R609" s="841"/>
      <c r="S609" s="841"/>
      <c r="T609" s="841"/>
      <c r="U609" s="841"/>
      <c r="V609" s="841"/>
      <c r="W609" s="841"/>
      <c r="X609" s="841"/>
      <c r="Y609" s="841"/>
      <c r="Z609" s="841"/>
      <c r="AA609" s="841"/>
      <c r="AB609" s="841"/>
      <c r="AC609" s="841"/>
      <c r="AD609" s="841"/>
    </row>
    <row r="610" spans="1:30">
      <c r="A610" s="839" t="s">
        <v>9922</v>
      </c>
      <c r="B610" s="839" t="s">
        <v>455</v>
      </c>
      <c r="C610" s="839" t="s">
        <v>9924</v>
      </c>
      <c r="D610" s="807" t="s">
        <v>9778</v>
      </c>
      <c r="E610" s="839" t="s">
        <v>9923</v>
      </c>
      <c r="F610" s="839" t="s">
        <v>5863</v>
      </c>
      <c r="G610" s="839" t="s">
        <v>9925</v>
      </c>
      <c r="H610" s="839" t="s">
        <v>9926</v>
      </c>
      <c r="I610" s="839"/>
      <c r="J610" s="841"/>
      <c r="K610" s="841"/>
      <c r="L610" s="841"/>
      <c r="M610" s="841"/>
      <c r="N610" s="841"/>
      <c r="O610" s="841"/>
      <c r="P610" s="841"/>
      <c r="Q610" s="841"/>
      <c r="R610" s="841"/>
      <c r="S610" s="841"/>
      <c r="T610" s="841"/>
      <c r="U610" s="841"/>
      <c r="V610" s="841"/>
      <c r="W610" s="841"/>
      <c r="X610" s="841"/>
      <c r="Y610" s="841"/>
      <c r="Z610" s="841"/>
      <c r="AA610" s="841"/>
      <c r="AB610" s="841"/>
      <c r="AC610" s="841"/>
      <c r="AD610" s="841"/>
    </row>
    <row r="611" spans="1:30">
      <c r="A611" s="839" t="s">
        <v>7422</v>
      </c>
      <c r="B611" s="839" t="s">
        <v>7423</v>
      </c>
      <c r="C611" s="839" t="s">
        <v>7424</v>
      </c>
      <c r="D611" s="839" t="s">
        <v>938</v>
      </c>
      <c r="E611" s="839" t="s">
        <v>5661</v>
      </c>
      <c r="F611" s="839" t="s">
        <v>5383</v>
      </c>
      <c r="G611" s="839" t="s">
        <v>7173</v>
      </c>
      <c r="H611" s="839" t="s">
        <v>7425</v>
      </c>
      <c r="I611" s="839"/>
      <c r="J611" s="841"/>
      <c r="K611" s="841"/>
      <c r="L611" s="841"/>
      <c r="M611" s="841"/>
      <c r="N611" s="841"/>
      <c r="O611" s="841"/>
      <c r="P611" s="841"/>
      <c r="Q611" s="841"/>
      <c r="R611" s="841"/>
      <c r="S611" s="841"/>
      <c r="T611" s="841"/>
      <c r="U611" s="841"/>
      <c r="V611" s="841"/>
      <c r="W611" s="841"/>
      <c r="X611" s="841"/>
      <c r="Y611" s="841"/>
      <c r="Z611" s="841"/>
      <c r="AA611" s="841"/>
      <c r="AB611" s="841"/>
      <c r="AC611" s="841"/>
      <c r="AD611" s="841"/>
    </row>
    <row r="612" spans="1:30">
      <c r="A612" s="841" t="s">
        <v>7426</v>
      </c>
      <c r="B612" s="841" t="s">
        <v>7427</v>
      </c>
      <c r="C612" s="841" t="s">
        <v>5660</v>
      </c>
      <c r="D612" s="839" t="s">
        <v>938</v>
      </c>
      <c r="E612" s="841" t="s">
        <v>7428</v>
      </c>
      <c r="F612" s="841" t="s">
        <v>5383</v>
      </c>
      <c r="G612" s="841" t="s">
        <v>7429</v>
      </c>
      <c r="H612" s="841" t="s">
        <v>7430</v>
      </c>
      <c r="I612" s="841"/>
    </row>
    <row r="613" spans="1:30">
      <c r="A613" s="841" t="s">
        <v>7431</v>
      </c>
      <c r="B613" s="841" t="s">
        <v>7432</v>
      </c>
      <c r="C613" s="841"/>
      <c r="D613" s="839" t="s">
        <v>938</v>
      </c>
      <c r="E613" s="841" t="s">
        <v>6094</v>
      </c>
      <c r="F613" s="841" t="s">
        <v>5383</v>
      </c>
      <c r="G613" s="839" t="s">
        <v>6095</v>
      </c>
      <c r="H613" s="841" t="s">
        <v>7433</v>
      </c>
      <c r="I613" s="841"/>
    </row>
    <row r="614" spans="1:30" ht="15" customHeight="1">
      <c r="A614" s="841" t="s">
        <v>7434</v>
      </c>
      <c r="B614" s="841" t="s">
        <v>7435</v>
      </c>
      <c r="C614" s="841" t="s">
        <v>7436</v>
      </c>
      <c r="D614" s="839" t="s">
        <v>938</v>
      </c>
      <c r="E614" s="841" t="s">
        <v>6075</v>
      </c>
      <c r="F614" s="841" t="s">
        <v>5383</v>
      </c>
      <c r="G614" s="841" t="s">
        <v>5384</v>
      </c>
      <c r="H614" s="841" t="s">
        <v>7437</v>
      </c>
      <c r="I614" s="841"/>
    </row>
    <row r="615" spans="1:30" ht="15" customHeight="1">
      <c r="A615" s="769" t="s">
        <v>7438</v>
      </c>
      <c r="B615" s="841" t="s">
        <v>455</v>
      </c>
      <c r="C615" s="841"/>
      <c r="D615" s="839" t="s">
        <v>5520</v>
      </c>
      <c r="E615" s="841" t="s">
        <v>6294</v>
      </c>
      <c r="F615" s="841" t="s">
        <v>5383</v>
      </c>
      <c r="G615" s="841" t="s">
        <v>5384</v>
      </c>
      <c r="H615" s="841" t="s">
        <v>7439</v>
      </c>
      <c r="I615" s="841"/>
    </row>
    <row r="616" spans="1:30" ht="17.25" customHeight="1">
      <c r="A616" s="839" t="s">
        <v>7440</v>
      </c>
      <c r="B616" s="839" t="s">
        <v>7441</v>
      </c>
      <c r="C616" s="839"/>
      <c r="D616" s="839" t="s">
        <v>938</v>
      </c>
      <c r="E616" s="839" t="s">
        <v>5477</v>
      </c>
      <c r="F616" s="839" t="s">
        <v>5383</v>
      </c>
      <c r="G616" s="839" t="s">
        <v>5384</v>
      </c>
      <c r="H616" s="839" t="s">
        <v>7442</v>
      </c>
      <c r="I616" s="839" t="s">
        <v>7443</v>
      </c>
    </row>
    <row r="617" spans="1:30" ht="17.25" customHeight="1">
      <c r="A617" s="841" t="s">
        <v>7444</v>
      </c>
      <c r="B617" s="841" t="s">
        <v>455</v>
      </c>
      <c r="C617" s="841"/>
      <c r="D617" s="839" t="s">
        <v>4882</v>
      </c>
      <c r="E617" s="841" t="s">
        <v>7445</v>
      </c>
      <c r="F617" s="841" t="s">
        <v>5388</v>
      </c>
      <c r="G617" s="841" t="s">
        <v>5389</v>
      </c>
      <c r="H617" s="841" t="s">
        <v>7446</v>
      </c>
      <c r="I617" s="841"/>
    </row>
    <row r="618" spans="1:30" ht="17.25" customHeight="1">
      <c r="A618" s="841" t="s">
        <v>9335</v>
      </c>
      <c r="B618" s="841" t="s">
        <v>455</v>
      </c>
      <c r="C618" s="841" t="s">
        <v>9975</v>
      </c>
      <c r="D618" s="839" t="s">
        <v>2878</v>
      </c>
      <c r="E618" s="841" t="s">
        <v>9976</v>
      </c>
      <c r="F618" s="841" t="s">
        <v>5388</v>
      </c>
      <c r="G618" s="841" t="s">
        <v>5687</v>
      </c>
      <c r="H618" s="841" t="s">
        <v>9394</v>
      </c>
      <c r="I618" s="841"/>
    </row>
    <row r="619" spans="1:30">
      <c r="A619" s="841" t="s">
        <v>7447</v>
      </c>
      <c r="B619" s="841" t="s">
        <v>7448</v>
      </c>
      <c r="C619" s="841" t="s">
        <v>7449</v>
      </c>
      <c r="D619" s="839" t="s">
        <v>938</v>
      </c>
      <c r="E619" s="841" t="s">
        <v>6094</v>
      </c>
      <c r="F619" s="841" t="s">
        <v>5383</v>
      </c>
      <c r="G619" s="841" t="s">
        <v>6095</v>
      </c>
      <c r="H619" s="841" t="s">
        <v>7450</v>
      </c>
      <c r="I619" s="841"/>
    </row>
    <row r="620" spans="1:30">
      <c r="A620" s="841" t="s">
        <v>7451</v>
      </c>
      <c r="B620" s="841" t="s">
        <v>7452</v>
      </c>
      <c r="C620" s="841"/>
      <c r="D620" s="839" t="s">
        <v>938</v>
      </c>
      <c r="E620" s="841" t="s">
        <v>6094</v>
      </c>
      <c r="F620" s="841" t="s">
        <v>5383</v>
      </c>
      <c r="G620" s="841" t="s">
        <v>6095</v>
      </c>
      <c r="H620" s="841" t="s">
        <v>7453</v>
      </c>
      <c r="I620" s="841"/>
    </row>
    <row r="621" spans="1:30">
      <c r="A621" s="841" t="s">
        <v>7454</v>
      </c>
      <c r="B621" s="841" t="s">
        <v>455</v>
      </c>
      <c r="C621" s="841"/>
      <c r="D621" s="839" t="s">
        <v>4882</v>
      </c>
      <c r="E621" s="841" t="s">
        <v>7455</v>
      </c>
      <c r="F621" s="841" t="s">
        <v>5388</v>
      </c>
      <c r="G621" s="841" t="s">
        <v>5621</v>
      </c>
      <c r="H621" s="841" t="s">
        <v>7456</v>
      </c>
      <c r="I621" s="841"/>
    </row>
    <row r="622" spans="1:30">
      <c r="A622" s="841" t="s">
        <v>7457</v>
      </c>
      <c r="B622" s="841" t="s">
        <v>7458</v>
      </c>
      <c r="C622" s="841" t="s">
        <v>6330</v>
      </c>
      <c r="D622" s="839" t="s">
        <v>938</v>
      </c>
      <c r="E622" s="841" t="s">
        <v>7459</v>
      </c>
      <c r="F622" s="841" t="s">
        <v>5383</v>
      </c>
      <c r="G622" s="839" t="s">
        <v>6145</v>
      </c>
      <c r="H622" s="841" t="s">
        <v>7460</v>
      </c>
      <c r="I622" s="841"/>
    </row>
    <row r="623" spans="1:30">
      <c r="A623" s="841" t="s">
        <v>9567</v>
      </c>
      <c r="B623" s="841" t="s">
        <v>455</v>
      </c>
      <c r="C623" s="841" t="s">
        <v>9568</v>
      </c>
      <c r="D623" s="839" t="s">
        <v>9465</v>
      </c>
      <c r="E623" s="841" t="s">
        <v>722</v>
      </c>
      <c r="F623" s="841" t="s">
        <v>5863</v>
      </c>
      <c r="G623" s="832" t="s">
        <v>9569</v>
      </c>
      <c r="H623" s="841" t="s">
        <v>9570</v>
      </c>
      <c r="I623" s="841"/>
    </row>
    <row r="624" spans="1:30">
      <c r="A624" s="526" t="s">
        <v>7461</v>
      </c>
      <c r="B624" s="841" t="s">
        <v>455</v>
      </c>
      <c r="D624" s="839" t="s">
        <v>1629</v>
      </c>
      <c r="E624" s="832" t="s">
        <v>7462</v>
      </c>
      <c r="F624" s="841" t="s">
        <v>5408</v>
      </c>
      <c r="G624" s="832" t="s">
        <v>7463</v>
      </c>
      <c r="H624" s="841" t="s">
        <v>7464</v>
      </c>
    </row>
    <row r="625" spans="1:22">
      <c r="A625" s="526" t="s">
        <v>9572</v>
      </c>
      <c r="B625" s="841" t="s">
        <v>455</v>
      </c>
      <c r="D625" s="839" t="s">
        <v>9465</v>
      </c>
      <c r="E625" s="832" t="s">
        <v>7462</v>
      </c>
      <c r="F625" s="841" t="s">
        <v>5408</v>
      </c>
      <c r="G625" s="832" t="s">
        <v>7463</v>
      </c>
      <c r="H625" s="841" t="s">
        <v>9571</v>
      </c>
    </row>
    <row r="626" spans="1:22">
      <c r="A626" s="841" t="s">
        <v>7465</v>
      </c>
      <c r="B626" s="841" t="s">
        <v>7466</v>
      </c>
      <c r="C626" s="841" t="s">
        <v>7467</v>
      </c>
      <c r="D626" s="839" t="s">
        <v>938</v>
      </c>
      <c r="E626" s="841" t="s">
        <v>6421</v>
      </c>
      <c r="F626" s="841" t="s">
        <v>5383</v>
      </c>
      <c r="G626" s="841" t="s">
        <v>5384</v>
      </c>
      <c r="H626" s="841" t="s">
        <v>7468</v>
      </c>
      <c r="I626" s="841"/>
    </row>
    <row r="627" spans="1:22">
      <c r="A627" s="841" t="s">
        <v>7469</v>
      </c>
      <c r="B627" s="841" t="s">
        <v>7470</v>
      </c>
      <c r="C627" s="841"/>
      <c r="D627" s="839" t="s">
        <v>938</v>
      </c>
      <c r="E627" s="841" t="s">
        <v>5643</v>
      </c>
      <c r="F627" s="841" t="s">
        <v>5383</v>
      </c>
      <c r="G627" s="841" t="s">
        <v>5384</v>
      </c>
      <c r="H627" s="841" t="s">
        <v>7471</v>
      </c>
      <c r="I627" s="841"/>
    </row>
    <row r="628" spans="1:22">
      <c r="A628" s="452" t="s">
        <v>7472</v>
      </c>
      <c r="B628" s="841" t="s">
        <v>455</v>
      </c>
      <c r="C628" s="527" t="s">
        <v>7473</v>
      </c>
      <c r="D628" s="841" t="s">
        <v>9573</v>
      </c>
      <c r="E628" s="841" t="s">
        <v>7474</v>
      </c>
      <c r="F628" s="841" t="s">
        <v>5388</v>
      </c>
      <c r="G628" s="841" t="s">
        <v>7475</v>
      </c>
      <c r="H628" s="841" t="s">
        <v>7476</v>
      </c>
      <c r="O628" s="841"/>
      <c r="V628" s="841"/>
    </row>
    <row r="629" spans="1:22">
      <c r="A629" s="841" t="s">
        <v>7477</v>
      </c>
      <c r="B629" s="841"/>
      <c r="C629" s="527" t="s">
        <v>7478</v>
      </c>
      <c r="D629" s="841" t="s">
        <v>3408</v>
      </c>
      <c r="E629" s="841" t="s">
        <v>5971</v>
      </c>
      <c r="F629" s="841" t="s">
        <v>5383</v>
      </c>
      <c r="G629" s="839" t="s">
        <v>7173</v>
      </c>
      <c r="H629" s="841" t="s">
        <v>7479</v>
      </c>
      <c r="O629" s="841"/>
      <c r="V629" s="841"/>
    </row>
    <row r="630" spans="1:22">
      <c r="A630" s="839" t="s">
        <v>7480</v>
      </c>
      <c r="B630" s="839" t="s">
        <v>7481</v>
      </c>
      <c r="C630" s="839"/>
      <c r="D630" s="839" t="s">
        <v>938</v>
      </c>
      <c r="E630" s="839" t="s">
        <v>5778</v>
      </c>
      <c r="F630" s="839" t="s">
        <v>5383</v>
      </c>
      <c r="G630" s="839" t="s">
        <v>5384</v>
      </c>
      <c r="H630" s="839" t="s">
        <v>7482</v>
      </c>
      <c r="I630" s="839"/>
    </row>
    <row r="631" spans="1:22">
      <c r="A631" s="841" t="s">
        <v>7483</v>
      </c>
      <c r="B631" s="841" t="s">
        <v>7484</v>
      </c>
      <c r="D631" s="839" t="s">
        <v>938</v>
      </c>
      <c r="E631" s="832" t="s">
        <v>6237</v>
      </c>
      <c r="G631" s="832" t="s">
        <v>5938</v>
      </c>
      <c r="H631" s="832" t="s">
        <v>7485</v>
      </c>
    </row>
    <row r="632" spans="1:22" ht="15" customHeight="1">
      <c r="A632" s="841" t="s">
        <v>7486</v>
      </c>
      <c r="B632" s="841" t="s">
        <v>7487</v>
      </c>
      <c r="C632" s="841"/>
      <c r="D632" s="839" t="s">
        <v>938</v>
      </c>
      <c r="E632" s="841" t="s">
        <v>7038</v>
      </c>
      <c r="F632" s="841" t="s">
        <v>5383</v>
      </c>
      <c r="G632" s="841" t="s">
        <v>7039</v>
      </c>
      <c r="H632" s="841" t="s">
        <v>7488</v>
      </c>
      <c r="I632" s="841"/>
    </row>
    <row r="633" spans="1:22" ht="15" customHeight="1">
      <c r="A633" s="841" t="s">
        <v>7489</v>
      </c>
      <c r="B633" s="841" t="s">
        <v>7489</v>
      </c>
      <c r="C633" s="841" t="s">
        <v>7490</v>
      </c>
      <c r="D633" s="839" t="s">
        <v>938</v>
      </c>
      <c r="E633" s="841" t="s">
        <v>6152</v>
      </c>
      <c r="F633" s="841" t="s">
        <v>5383</v>
      </c>
      <c r="G633" s="839" t="s">
        <v>5535</v>
      </c>
      <c r="H633" s="841" t="s">
        <v>7491</v>
      </c>
      <c r="I633" s="841"/>
    </row>
    <row r="634" spans="1:22" ht="18" customHeight="1">
      <c r="A634" s="839" t="s">
        <v>7492</v>
      </c>
      <c r="B634" s="839" t="s">
        <v>7493</v>
      </c>
      <c r="C634" s="839" t="s">
        <v>7494</v>
      </c>
      <c r="D634" s="839" t="s">
        <v>938</v>
      </c>
      <c r="E634" s="839" t="s">
        <v>7495</v>
      </c>
      <c r="F634" s="839" t="s">
        <v>5408</v>
      </c>
      <c r="G634" s="839" t="s">
        <v>5687</v>
      </c>
      <c r="H634" s="839" t="s">
        <v>7496</v>
      </c>
      <c r="I634" s="839"/>
    </row>
    <row r="635" spans="1:22">
      <c r="A635" s="841" t="s">
        <v>7497</v>
      </c>
      <c r="B635" s="841" t="s">
        <v>7498</v>
      </c>
      <c r="C635" s="841" t="s">
        <v>7499</v>
      </c>
      <c r="D635" s="839" t="s">
        <v>938</v>
      </c>
      <c r="E635" s="841" t="s">
        <v>7500</v>
      </c>
      <c r="F635" s="841" t="s">
        <v>5383</v>
      </c>
      <c r="G635" s="839" t="s">
        <v>7501</v>
      </c>
      <c r="H635" s="841" t="s">
        <v>7502</v>
      </c>
      <c r="I635" s="841"/>
    </row>
    <row r="636" spans="1:22">
      <c r="A636" s="839" t="s">
        <v>7503</v>
      </c>
      <c r="B636" s="839" t="s">
        <v>7504</v>
      </c>
      <c r="C636" s="839"/>
      <c r="D636" s="839" t="s">
        <v>4900</v>
      </c>
      <c r="E636" s="839" t="s">
        <v>5490</v>
      </c>
      <c r="F636" s="839" t="s">
        <v>5383</v>
      </c>
      <c r="G636" s="839" t="s">
        <v>6249</v>
      </c>
      <c r="H636" s="839" t="s">
        <v>7505</v>
      </c>
      <c r="I636" s="839"/>
      <c r="J636" s="841"/>
      <c r="K636" s="452"/>
      <c r="L636" s="841"/>
      <c r="M636" s="841"/>
      <c r="N636" s="841"/>
      <c r="O636" s="841"/>
      <c r="Q636" s="841"/>
    </row>
    <row r="637" spans="1:22">
      <c r="A637" s="839" t="s">
        <v>7503</v>
      </c>
      <c r="B637" s="839"/>
      <c r="C637" s="839"/>
      <c r="D637" s="839" t="s">
        <v>938</v>
      </c>
      <c r="E637" s="839" t="s">
        <v>5490</v>
      </c>
      <c r="F637" s="839" t="s">
        <v>5383</v>
      </c>
      <c r="G637" s="839" t="s">
        <v>7506</v>
      </c>
      <c r="H637" s="807" t="s">
        <v>7505</v>
      </c>
      <c r="I637" s="839"/>
    </row>
    <row r="638" spans="1:22">
      <c r="A638" s="839" t="s">
        <v>7507</v>
      </c>
      <c r="B638" s="839"/>
      <c r="C638" s="839"/>
      <c r="D638" s="586" t="s">
        <v>9469</v>
      </c>
      <c r="E638" s="839" t="s">
        <v>7508</v>
      </c>
      <c r="F638" s="839" t="s">
        <v>5383</v>
      </c>
      <c r="G638" s="839" t="s">
        <v>7509</v>
      </c>
      <c r="H638" s="839" t="s">
        <v>7510</v>
      </c>
      <c r="I638" s="839"/>
      <c r="J638" s="841"/>
      <c r="K638" s="452"/>
      <c r="L638" s="841"/>
      <c r="M638" s="841"/>
      <c r="N638" s="841"/>
      <c r="O638" s="841"/>
      <c r="Q638" s="841"/>
    </row>
    <row r="639" spans="1:22">
      <c r="A639" s="841" t="s">
        <v>7511</v>
      </c>
      <c r="B639" s="841" t="s">
        <v>7512</v>
      </c>
      <c r="C639" s="841" t="s">
        <v>7513</v>
      </c>
      <c r="D639" s="839" t="s">
        <v>938</v>
      </c>
      <c r="E639" s="841" t="s">
        <v>335</v>
      </c>
      <c r="F639" s="841" t="s">
        <v>5383</v>
      </c>
      <c r="G639" s="839" t="s">
        <v>7514</v>
      </c>
      <c r="H639" s="841" t="s">
        <v>7515</v>
      </c>
      <c r="I639" s="841"/>
    </row>
    <row r="640" spans="1:22">
      <c r="A640" s="841" t="s">
        <v>7516</v>
      </c>
      <c r="B640" s="841" t="s">
        <v>7517</v>
      </c>
      <c r="C640" s="841" t="s">
        <v>7518</v>
      </c>
      <c r="D640" s="839" t="s">
        <v>938</v>
      </c>
      <c r="E640" s="841" t="s">
        <v>6334</v>
      </c>
      <c r="F640" s="841" t="s">
        <v>5383</v>
      </c>
      <c r="G640" s="839" t="s">
        <v>5384</v>
      </c>
      <c r="H640" s="841" t="s">
        <v>7519</v>
      </c>
      <c r="I640" s="841"/>
    </row>
    <row r="641" spans="1:19">
      <c r="A641" s="841" t="s">
        <v>9577</v>
      </c>
      <c r="B641" s="841" t="s">
        <v>455</v>
      </c>
      <c r="C641" s="841"/>
      <c r="D641" s="839" t="s">
        <v>9465</v>
      </c>
      <c r="E641" s="841" t="s">
        <v>9578</v>
      </c>
      <c r="F641" s="841" t="s">
        <v>5383</v>
      </c>
      <c r="G641" s="839" t="s">
        <v>5384</v>
      </c>
      <c r="H641" s="841" t="s">
        <v>9579</v>
      </c>
      <c r="I641" s="841"/>
    </row>
    <row r="642" spans="1:19">
      <c r="A642" s="841" t="s">
        <v>7520</v>
      </c>
      <c r="B642" s="841" t="s">
        <v>455</v>
      </c>
      <c r="C642" s="841"/>
      <c r="D642" s="839" t="s">
        <v>7233</v>
      </c>
      <c r="E642" s="841" t="s">
        <v>6182</v>
      </c>
      <c r="F642" s="841" t="s">
        <v>5383</v>
      </c>
      <c r="G642" s="839" t="s">
        <v>7521</v>
      </c>
      <c r="H642" s="841" t="s">
        <v>7522</v>
      </c>
      <c r="I642" s="841"/>
    </row>
    <row r="643" spans="1:19" ht="15" customHeight="1">
      <c r="A643" s="841" t="s">
        <v>7523</v>
      </c>
      <c r="B643" s="841" t="s">
        <v>7524</v>
      </c>
      <c r="C643" s="841" t="s">
        <v>6928</v>
      </c>
      <c r="D643" s="839" t="s">
        <v>938</v>
      </c>
      <c r="E643" s="841" t="s">
        <v>5868</v>
      </c>
      <c r="F643" s="841" t="s">
        <v>5383</v>
      </c>
      <c r="G643" s="839" t="s">
        <v>5384</v>
      </c>
      <c r="H643" s="841" t="s">
        <v>7525</v>
      </c>
      <c r="I643" s="841"/>
    </row>
    <row r="644" spans="1:19" ht="15" customHeight="1">
      <c r="A644" s="839" t="s">
        <v>7526</v>
      </c>
      <c r="B644" s="839" t="s">
        <v>7527</v>
      </c>
      <c r="C644" s="839"/>
      <c r="D644" s="839" t="s">
        <v>5394</v>
      </c>
      <c r="E644" s="839" t="s">
        <v>5490</v>
      </c>
      <c r="F644" s="839" t="s">
        <v>5383</v>
      </c>
      <c r="G644" s="839" t="s">
        <v>5522</v>
      </c>
      <c r="H644" s="839" t="s">
        <v>7528</v>
      </c>
      <c r="I644" s="839"/>
    </row>
    <row r="645" spans="1:19" ht="15" customHeight="1">
      <c r="A645" s="839" t="s">
        <v>7529</v>
      </c>
      <c r="B645" s="839" t="s">
        <v>7530</v>
      </c>
      <c r="C645" s="839" t="s">
        <v>7531</v>
      </c>
      <c r="D645" s="839" t="s">
        <v>4900</v>
      </c>
      <c r="E645" s="839" t="s">
        <v>7532</v>
      </c>
      <c r="F645" s="839"/>
      <c r="G645" s="839" t="s">
        <v>5630</v>
      </c>
      <c r="H645" s="839" t="s">
        <v>7533</v>
      </c>
      <c r="I645" s="839"/>
      <c r="J645" s="841"/>
      <c r="K645" s="841"/>
      <c r="L645" s="452"/>
      <c r="M645" s="841"/>
      <c r="N645" s="841"/>
      <c r="O645" s="841"/>
      <c r="P645" s="841"/>
      <c r="Q645" s="841"/>
      <c r="S645" s="841"/>
    </row>
    <row r="646" spans="1:19" ht="15" customHeight="1">
      <c r="A646" s="839" t="s">
        <v>7534</v>
      </c>
      <c r="B646" s="839" t="s">
        <v>7535</v>
      </c>
      <c r="C646" s="839"/>
      <c r="D646" s="839" t="s">
        <v>938</v>
      </c>
      <c r="E646" s="839" t="s">
        <v>6558</v>
      </c>
      <c r="F646" s="839" t="s">
        <v>5383</v>
      </c>
      <c r="G646" s="839" t="s">
        <v>5384</v>
      </c>
      <c r="H646" s="839" t="s">
        <v>7536</v>
      </c>
      <c r="I646" s="839"/>
    </row>
    <row r="647" spans="1:19" ht="15" customHeight="1">
      <c r="A647" s="839" t="s">
        <v>9838</v>
      </c>
      <c r="B647" s="839" t="s">
        <v>455</v>
      </c>
      <c r="C647" s="839"/>
      <c r="D647" s="839" t="s">
        <v>4882</v>
      </c>
      <c r="E647" s="839" t="s">
        <v>7537</v>
      </c>
      <c r="F647" s="839" t="s">
        <v>5388</v>
      </c>
      <c r="G647" s="839" t="s">
        <v>5389</v>
      </c>
      <c r="H647" s="839" t="s">
        <v>7538</v>
      </c>
      <c r="I647" s="839"/>
    </row>
    <row r="648" spans="1:19" ht="15" customHeight="1">
      <c r="A648" s="839" t="s">
        <v>7539</v>
      </c>
      <c r="B648" s="839" t="s">
        <v>7540</v>
      </c>
      <c r="C648" s="839" t="s">
        <v>7541</v>
      </c>
      <c r="D648" s="839" t="s">
        <v>938</v>
      </c>
      <c r="E648" s="839" t="s">
        <v>6094</v>
      </c>
      <c r="F648" s="839" t="s">
        <v>5383</v>
      </c>
      <c r="G648" s="839" t="s">
        <v>6095</v>
      </c>
      <c r="H648" s="839" t="s">
        <v>7542</v>
      </c>
      <c r="I648" s="839"/>
    </row>
    <row r="649" spans="1:19" ht="15" customHeight="1">
      <c r="A649" s="839" t="s">
        <v>7543</v>
      </c>
      <c r="B649" s="839" t="s">
        <v>7544</v>
      </c>
      <c r="C649" s="839"/>
      <c r="D649" s="839" t="s">
        <v>5044</v>
      </c>
      <c r="E649" s="839" t="s">
        <v>6094</v>
      </c>
      <c r="F649" s="839" t="s">
        <v>5383</v>
      </c>
      <c r="G649" s="839" t="s">
        <v>6095</v>
      </c>
      <c r="H649" s="839" t="s">
        <v>7545</v>
      </c>
      <c r="I649" s="839"/>
    </row>
    <row r="650" spans="1:19" ht="15" customHeight="1">
      <c r="A650" s="839" t="s">
        <v>7546</v>
      </c>
      <c r="B650" s="839" t="s">
        <v>7547</v>
      </c>
      <c r="C650" s="839" t="s">
        <v>7548</v>
      </c>
      <c r="D650" s="839" t="s">
        <v>938</v>
      </c>
      <c r="E650" s="839" t="s">
        <v>7549</v>
      </c>
      <c r="F650" s="839" t="s">
        <v>5383</v>
      </c>
      <c r="G650" s="839" t="s">
        <v>7550</v>
      </c>
      <c r="H650" s="839" t="s">
        <v>7551</v>
      </c>
      <c r="I650" s="839"/>
    </row>
    <row r="651" spans="1:19" ht="15" customHeight="1">
      <c r="A651" s="822" t="s">
        <v>7552</v>
      </c>
      <c r="B651" s="839" t="s">
        <v>455</v>
      </c>
      <c r="C651" s="839"/>
      <c r="D651" s="839" t="s">
        <v>3572</v>
      </c>
      <c r="E651" s="839" t="s">
        <v>7553</v>
      </c>
      <c r="F651" s="839" t="s">
        <v>5388</v>
      </c>
      <c r="G651" s="839" t="s">
        <v>7554</v>
      </c>
      <c r="H651" s="839" t="s">
        <v>7555</v>
      </c>
      <c r="I651" s="839"/>
    </row>
    <row r="652" spans="1:19" ht="15" customHeight="1">
      <c r="A652" s="839" t="s">
        <v>7556</v>
      </c>
      <c r="B652" s="839" t="s">
        <v>7557</v>
      </c>
      <c r="C652" s="839" t="s">
        <v>7558</v>
      </c>
      <c r="D652" s="839" t="s">
        <v>938</v>
      </c>
      <c r="E652" s="839" t="s">
        <v>6449</v>
      </c>
      <c r="F652" s="839" t="s">
        <v>5383</v>
      </c>
      <c r="G652" s="839" t="s">
        <v>5384</v>
      </c>
      <c r="H652" s="839" t="s">
        <v>7559</v>
      </c>
      <c r="I652" s="839"/>
    </row>
    <row r="653" spans="1:19" ht="15" customHeight="1">
      <c r="A653" s="839" t="s">
        <v>7560</v>
      </c>
      <c r="B653" s="839" t="s">
        <v>7561</v>
      </c>
      <c r="C653" s="839" t="s">
        <v>7562</v>
      </c>
      <c r="D653" s="839" t="s">
        <v>938</v>
      </c>
      <c r="E653" s="839" t="s">
        <v>7563</v>
      </c>
      <c r="F653" s="839" t="s">
        <v>5383</v>
      </c>
      <c r="G653" s="839" t="s">
        <v>7564</v>
      </c>
      <c r="H653" s="839" t="s">
        <v>7565</v>
      </c>
      <c r="I653" s="839"/>
    </row>
    <row r="654" spans="1:19" ht="15" customHeight="1">
      <c r="A654" s="839" t="s">
        <v>7566</v>
      </c>
      <c r="B654" s="839" t="s">
        <v>7567</v>
      </c>
      <c r="C654" s="839" t="s">
        <v>7568</v>
      </c>
      <c r="D654" s="839" t="s">
        <v>938</v>
      </c>
      <c r="E654" s="839" t="s">
        <v>5643</v>
      </c>
      <c r="F654" s="839" t="s">
        <v>5383</v>
      </c>
      <c r="G654" s="839" t="s">
        <v>5384</v>
      </c>
      <c r="H654" s="839" t="s">
        <v>7569</v>
      </c>
      <c r="I654" s="839"/>
    </row>
    <row r="655" spans="1:19" ht="15" customHeight="1">
      <c r="A655" s="839" t="s">
        <v>7570</v>
      </c>
      <c r="B655" s="839" t="s">
        <v>7571</v>
      </c>
      <c r="C655" s="839" t="s">
        <v>7572</v>
      </c>
      <c r="D655" s="839" t="s">
        <v>938</v>
      </c>
      <c r="E655" s="839" t="s">
        <v>6205</v>
      </c>
      <c r="F655" s="839" t="s">
        <v>5383</v>
      </c>
      <c r="G655" s="839" t="s">
        <v>6206</v>
      </c>
      <c r="H655" s="839" t="s">
        <v>7573</v>
      </c>
      <c r="I655" s="839" t="s">
        <v>7574</v>
      </c>
    </row>
    <row r="656" spans="1:19" ht="15" customHeight="1">
      <c r="A656" s="839" t="s">
        <v>7575</v>
      </c>
      <c r="B656" s="839" t="s">
        <v>7576</v>
      </c>
      <c r="C656" s="839" t="s">
        <v>7577</v>
      </c>
      <c r="D656" s="839" t="s">
        <v>938</v>
      </c>
      <c r="E656" s="839" t="s">
        <v>7578</v>
      </c>
      <c r="F656" s="839" t="s">
        <v>5383</v>
      </c>
      <c r="G656" s="839" t="s">
        <v>7579</v>
      </c>
      <c r="H656" s="839" t="s">
        <v>7580</v>
      </c>
      <c r="I656" s="839"/>
    </row>
    <row r="657" spans="1:16" ht="15" customHeight="1">
      <c r="A657" s="839" t="s">
        <v>7581</v>
      </c>
      <c r="B657" s="839" t="s">
        <v>7582</v>
      </c>
      <c r="C657" s="839"/>
      <c r="D657" s="839" t="s">
        <v>938</v>
      </c>
      <c r="E657" s="839" t="s">
        <v>6094</v>
      </c>
      <c r="F657" s="839" t="s">
        <v>5383</v>
      </c>
      <c r="G657" s="839" t="s">
        <v>6095</v>
      </c>
      <c r="H657" s="839" t="s">
        <v>7583</v>
      </c>
      <c r="I657" s="839"/>
    </row>
    <row r="658" spans="1:16" ht="15" customHeight="1">
      <c r="A658" s="839" t="s">
        <v>7584</v>
      </c>
      <c r="B658" s="839" t="s">
        <v>7585</v>
      </c>
      <c r="C658" s="839"/>
      <c r="D658" s="839" t="s">
        <v>938</v>
      </c>
      <c r="E658" s="839" t="s">
        <v>7038</v>
      </c>
      <c r="F658" s="839" t="s">
        <v>5383</v>
      </c>
      <c r="G658" s="839" t="s">
        <v>7039</v>
      </c>
      <c r="H658" s="839" t="s">
        <v>7586</v>
      </c>
      <c r="I658" s="839" t="s">
        <v>7587</v>
      </c>
    </row>
    <row r="659" spans="1:16" ht="15" customHeight="1">
      <c r="A659" s="839" t="s">
        <v>7588</v>
      </c>
      <c r="B659" s="807" t="s">
        <v>7589</v>
      </c>
      <c r="C659" s="839"/>
      <c r="D659" s="586" t="s">
        <v>3596</v>
      </c>
      <c r="E659" s="839" t="s">
        <v>6945</v>
      </c>
      <c r="F659" s="839" t="s">
        <v>5383</v>
      </c>
      <c r="G659" s="839" t="s">
        <v>6466</v>
      </c>
      <c r="H659" s="839" t="s">
        <v>7590</v>
      </c>
      <c r="I659" s="839"/>
    </row>
    <row r="660" spans="1:16" ht="15" customHeight="1">
      <c r="A660" s="839" t="s">
        <v>7588</v>
      </c>
      <c r="B660" s="839"/>
      <c r="C660" s="839"/>
      <c r="D660" s="839" t="s">
        <v>3596</v>
      </c>
      <c r="E660" s="839" t="s">
        <v>6945</v>
      </c>
      <c r="F660" s="839" t="s">
        <v>5383</v>
      </c>
      <c r="G660" s="839" t="s">
        <v>6466</v>
      </c>
      <c r="H660" s="807" t="s">
        <v>7591</v>
      </c>
      <c r="I660" s="839"/>
    </row>
    <row r="661" spans="1:16" ht="15" customHeight="1">
      <c r="A661" s="839" t="s">
        <v>7592</v>
      </c>
      <c r="B661" s="839" t="s">
        <v>7593</v>
      </c>
      <c r="C661" s="839"/>
      <c r="D661" s="839" t="s">
        <v>938</v>
      </c>
      <c r="E661" s="839" t="s">
        <v>7594</v>
      </c>
      <c r="F661" s="839" t="s">
        <v>5383</v>
      </c>
      <c r="G661" s="839" t="s">
        <v>7595</v>
      </c>
      <c r="H661" s="839" t="s">
        <v>7596</v>
      </c>
      <c r="I661" s="839"/>
    </row>
    <row r="662" spans="1:16">
      <c r="A662" s="839" t="s">
        <v>7597</v>
      </c>
      <c r="B662" s="839" t="s">
        <v>7598</v>
      </c>
      <c r="C662" s="839" t="s">
        <v>7599</v>
      </c>
      <c r="D662" s="839" t="s">
        <v>938</v>
      </c>
      <c r="E662" s="839" t="s">
        <v>7038</v>
      </c>
      <c r="F662" s="839" t="s">
        <v>5383</v>
      </c>
      <c r="G662" s="839" t="s">
        <v>7039</v>
      </c>
      <c r="H662" s="839" t="s">
        <v>7600</v>
      </c>
      <c r="I662" s="839"/>
    </row>
    <row r="663" spans="1:16">
      <c r="A663" s="839" t="s">
        <v>7601</v>
      </c>
      <c r="B663" s="839" t="s">
        <v>455</v>
      </c>
      <c r="C663" s="839"/>
      <c r="D663" s="839" t="s">
        <v>4882</v>
      </c>
      <c r="E663" s="839" t="s">
        <v>7602</v>
      </c>
      <c r="F663" s="839" t="s">
        <v>5388</v>
      </c>
      <c r="G663" s="839" t="s">
        <v>5621</v>
      </c>
      <c r="H663" s="839" t="s">
        <v>7603</v>
      </c>
      <c r="I663" s="839"/>
    </row>
    <row r="664" spans="1:16" ht="15" customHeight="1">
      <c r="A664" s="839" t="s">
        <v>7604</v>
      </c>
      <c r="B664" s="839" t="s">
        <v>455</v>
      </c>
      <c r="C664" s="839"/>
      <c r="D664" s="839" t="s">
        <v>3572</v>
      </c>
      <c r="E664" s="839" t="s">
        <v>6816</v>
      </c>
      <c r="F664" s="839" t="s">
        <v>5388</v>
      </c>
      <c r="G664" s="839" t="s">
        <v>5585</v>
      </c>
      <c r="H664" s="839" t="s">
        <v>7605</v>
      </c>
      <c r="I664" s="839"/>
    </row>
    <row r="665" spans="1:16" ht="15" customHeight="1">
      <c r="A665" s="839" t="s">
        <v>7606</v>
      </c>
      <c r="B665" s="839"/>
      <c r="C665" s="839"/>
      <c r="D665" s="839" t="s">
        <v>3596</v>
      </c>
      <c r="E665" s="839" t="s">
        <v>7336</v>
      </c>
      <c r="F665" s="839" t="s">
        <v>5383</v>
      </c>
      <c r="G665" s="839" t="s">
        <v>7337</v>
      </c>
      <c r="H665" s="839" t="s">
        <v>7607</v>
      </c>
      <c r="I665" s="839"/>
    </row>
    <row r="666" spans="1:16">
      <c r="A666" s="841" t="s">
        <v>7608</v>
      </c>
      <c r="B666" s="841" t="s">
        <v>7609</v>
      </c>
      <c r="C666" s="528" t="s">
        <v>7610</v>
      </c>
      <c r="D666" s="839" t="s">
        <v>938</v>
      </c>
      <c r="E666" s="841" t="s">
        <v>4311</v>
      </c>
      <c r="F666" s="839" t="s">
        <v>5383</v>
      </c>
      <c r="G666" s="841" t="s">
        <v>7611</v>
      </c>
      <c r="H666" s="841" t="s">
        <v>7612</v>
      </c>
      <c r="I666" s="841"/>
      <c r="K666" s="517"/>
    </row>
    <row r="667" spans="1:16" ht="15" customHeight="1">
      <c r="A667" s="839" t="s">
        <v>7613</v>
      </c>
      <c r="B667" s="839" t="s">
        <v>7614</v>
      </c>
      <c r="C667" s="839" t="s">
        <v>7558</v>
      </c>
      <c r="D667" s="839" t="s">
        <v>938</v>
      </c>
      <c r="E667" s="839" t="s">
        <v>6782</v>
      </c>
      <c r="F667" s="839" t="s">
        <v>5383</v>
      </c>
      <c r="G667" s="839" t="s">
        <v>5384</v>
      </c>
      <c r="H667" s="839" t="s">
        <v>7615</v>
      </c>
      <c r="I667" s="839"/>
    </row>
    <row r="668" spans="1:16" ht="15" customHeight="1">
      <c r="A668" s="839" t="s">
        <v>7616</v>
      </c>
      <c r="B668" s="839" t="s">
        <v>7617</v>
      </c>
      <c r="C668" s="839" t="s">
        <v>7618</v>
      </c>
      <c r="D668" s="839" t="s">
        <v>938</v>
      </c>
      <c r="E668" s="839" t="s">
        <v>7038</v>
      </c>
      <c r="F668" s="839" t="s">
        <v>5383</v>
      </c>
      <c r="G668" s="839" t="s">
        <v>7039</v>
      </c>
      <c r="H668" s="839" t="s">
        <v>7619</v>
      </c>
      <c r="I668" s="839"/>
    </row>
    <row r="669" spans="1:16" ht="15" customHeight="1">
      <c r="A669" s="839" t="s">
        <v>7620</v>
      </c>
      <c r="B669" s="839" t="s">
        <v>7621</v>
      </c>
      <c r="C669" s="839"/>
      <c r="D669" s="839" t="s">
        <v>938</v>
      </c>
      <c r="E669" s="839" t="s">
        <v>5463</v>
      </c>
      <c r="F669" s="839" t="s">
        <v>5383</v>
      </c>
      <c r="G669" s="839" t="s">
        <v>5384</v>
      </c>
      <c r="H669" s="839" t="s">
        <v>7622</v>
      </c>
      <c r="I669" s="839"/>
    </row>
    <row r="670" spans="1:16" ht="15" customHeight="1">
      <c r="A670" s="839" t="s">
        <v>7623</v>
      </c>
      <c r="B670" s="839" t="s">
        <v>7624</v>
      </c>
      <c r="C670" s="839" t="s">
        <v>7558</v>
      </c>
      <c r="D670" s="839" t="s">
        <v>938</v>
      </c>
      <c r="E670" s="839" t="s">
        <v>6449</v>
      </c>
      <c r="F670" s="839" t="s">
        <v>5383</v>
      </c>
      <c r="G670" s="839" t="s">
        <v>5384</v>
      </c>
      <c r="H670" s="839" t="s">
        <v>7625</v>
      </c>
      <c r="I670" s="839"/>
    </row>
    <row r="671" spans="1:16" ht="15" customHeight="1">
      <c r="A671" s="839" t="s">
        <v>9839</v>
      </c>
      <c r="B671" s="839" t="s">
        <v>455</v>
      </c>
      <c r="C671" s="839" t="s">
        <v>9789</v>
      </c>
      <c r="D671" s="839" t="s">
        <v>9778</v>
      </c>
      <c r="E671" s="839" t="s">
        <v>10765</v>
      </c>
      <c r="F671" s="839" t="s">
        <v>5388</v>
      </c>
      <c r="G671" s="839" t="s">
        <v>10000</v>
      </c>
      <c r="H671" s="839" t="s">
        <v>9840</v>
      </c>
      <c r="I671" s="839"/>
    </row>
    <row r="672" spans="1:16" ht="15" customHeight="1">
      <c r="A672" s="839" t="s">
        <v>7626</v>
      </c>
      <c r="B672" s="839"/>
      <c r="C672" s="839"/>
      <c r="D672" s="839"/>
      <c r="E672" s="839" t="s">
        <v>7627</v>
      </c>
      <c r="F672" s="839" t="s">
        <v>5383</v>
      </c>
      <c r="G672" s="807" t="s">
        <v>6214</v>
      </c>
      <c r="H672" s="839" t="s">
        <v>7313</v>
      </c>
      <c r="I672" s="839"/>
      <c r="J672" s="841"/>
      <c r="K672" s="841"/>
      <c r="L672" s="841"/>
      <c r="M672" s="841"/>
      <c r="N672" s="841"/>
      <c r="O672" s="841"/>
      <c r="P672" s="841" t="s">
        <v>7628</v>
      </c>
    </row>
    <row r="673" spans="1:22" ht="15" customHeight="1">
      <c r="A673" s="822" t="s">
        <v>7629</v>
      </c>
      <c r="B673" s="839" t="s">
        <v>455</v>
      </c>
      <c r="C673" s="839"/>
      <c r="D673" s="839" t="s">
        <v>3572</v>
      </c>
      <c r="E673" s="839" t="s">
        <v>7630</v>
      </c>
      <c r="F673" s="839" t="s">
        <v>5388</v>
      </c>
      <c r="G673" s="807" t="s">
        <v>6249</v>
      </c>
      <c r="H673" s="807" t="s">
        <v>7631</v>
      </c>
      <c r="I673" s="839"/>
      <c r="P673" s="841" t="s">
        <v>7632</v>
      </c>
      <c r="V673" s="841"/>
    </row>
    <row r="674" spans="1:22" ht="15" customHeight="1">
      <c r="A674" s="839" t="s">
        <v>7633</v>
      </c>
      <c r="B674" s="839" t="s">
        <v>7634</v>
      </c>
      <c r="C674" s="839" t="s">
        <v>7230</v>
      </c>
      <c r="D674" s="839" t="s">
        <v>938</v>
      </c>
      <c r="E674" s="839" t="s">
        <v>6589</v>
      </c>
      <c r="F674" s="839" t="s">
        <v>5383</v>
      </c>
      <c r="G674" s="839" t="s">
        <v>7635</v>
      </c>
      <c r="H674" s="839" t="s">
        <v>7636</v>
      </c>
      <c r="I674" s="839"/>
    </row>
    <row r="675" spans="1:22" ht="15" customHeight="1">
      <c r="A675" s="839" t="s">
        <v>7637</v>
      </c>
      <c r="B675" s="839" t="s">
        <v>7638</v>
      </c>
      <c r="C675" s="839" t="s">
        <v>7639</v>
      </c>
      <c r="D675" s="839" t="s">
        <v>938</v>
      </c>
      <c r="E675" s="839" t="s">
        <v>7640</v>
      </c>
      <c r="F675" s="839" t="s">
        <v>5383</v>
      </c>
      <c r="G675" s="839" t="s">
        <v>7641</v>
      </c>
      <c r="H675" s="839" t="s">
        <v>7642</v>
      </c>
      <c r="I675" s="839"/>
    </row>
    <row r="676" spans="1:22" ht="15" customHeight="1">
      <c r="A676" s="839" t="s">
        <v>7643</v>
      </c>
      <c r="B676" s="839" t="s">
        <v>7644</v>
      </c>
      <c r="C676" s="839" t="s">
        <v>7645</v>
      </c>
      <c r="D676" s="839" t="s">
        <v>938</v>
      </c>
      <c r="E676" s="839" t="s">
        <v>6998</v>
      </c>
      <c r="F676" s="839" t="s">
        <v>5383</v>
      </c>
      <c r="G676" s="839" t="s">
        <v>6999</v>
      </c>
      <c r="H676" s="839" t="s">
        <v>7646</v>
      </c>
      <c r="I676" s="839"/>
    </row>
    <row r="677" spans="1:22" s="839" customFormat="1">
      <c r="A677" s="839" t="s">
        <v>7647</v>
      </c>
      <c r="B677" s="839" t="s">
        <v>7648</v>
      </c>
      <c r="D677" s="839" t="s">
        <v>4900</v>
      </c>
      <c r="E677" s="839" t="s">
        <v>7649</v>
      </c>
      <c r="F677" s="839" t="s">
        <v>5383</v>
      </c>
      <c r="G677" s="839" t="s">
        <v>5450</v>
      </c>
      <c r="H677" s="839" t="s">
        <v>7650</v>
      </c>
    </row>
    <row r="678" spans="1:22">
      <c r="A678" s="841" t="s">
        <v>7651</v>
      </c>
      <c r="B678" s="841" t="s">
        <v>7652</v>
      </c>
      <c r="C678" s="841" t="s">
        <v>7558</v>
      </c>
      <c r="D678" s="839" t="s">
        <v>938</v>
      </c>
      <c r="E678" s="841" t="s">
        <v>6334</v>
      </c>
      <c r="F678" s="841" t="s">
        <v>5383</v>
      </c>
      <c r="G678" s="839" t="s">
        <v>5384</v>
      </c>
      <c r="H678" s="841" t="s">
        <v>7653</v>
      </c>
      <c r="I678" s="841"/>
    </row>
    <row r="679" spans="1:22">
      <c r="A679" s="832" t="s">
        <v>7654</v>
      </c>
      <c r="B679" s="841" t="s">
        <v>455</v>
      </c>
      <c r="D679" s="839" t="s">
        <v>5520</v>
      </c>
      <c r="E679" s="832" t="s">
        <v>807</v>
      </c>
      <c r="F679" s="841" t="s">
        <v>5863</v>
      </c>
      <c r="G679" s="839" t="s">
        <v>7655</v>
      </c>
      <c r="H679" s="832" t="s">
        <v>7656</v>
      </c>
    </row>
    <row r="680" spans="1:22">
      <c r="A680" s="841" t="s">
        <v>7657</v>
      </c>
      <c r="B680" s="841" t="s">
        <v>7658</v>
      </c>
      <c r="C680" s="841" t="s">
        <v>7518</v>
      </c>
      <c r="D680" s="839" t="s">
        <v>938</v>
      </c>
      <c r="E680" s="841" t="s">
        <v>5382</v>
      </c>
      <c r="F680" s="841" t="s">
        <v>5383</v>
      </c>
      <c r="G680" s="839" t="s">
        <v>5384</v>
      </c>
      <c r="H680" s="841" t="s">
        <v>7659</v>
      </c>
      <c r="I680" s="841"/>
    </row>
    <row r="681" spans="1:22">
      <c r="A681" s="832" t="s">
        <v>7660</v>
      </c>
      <c r="B681" s="841" t="s">
        <v>455</v>
      </c>
      <c r="D681" s="839" t="s">
        <v>1629</v>
      </c>
      <c r="E681" s="841" t="s">
        <v>400</v>
      </c>
      <c r="F681" s="841" t="s">
        <v>5383</v>
      </c>
      <c r="G681" s="839" t="s">
        <v>5500</v>
      </c>
      <c r="H681" s="832" t="s">
        <v>7661</v>
      </c>
    </row>
    <row r="682" spans="1:22">
      <c r="A682" s="841" t="s">
        <v>7662</v>
      </c>
      <c r="B682" s="841" t="s">
        <v>7663</v>
      </c>
      <c r="C682" s="841" t="s">
        <v>7664</v>
      </c>
      <c r="D682" s="839" t="s">
        <v>938</v>
      </c>
      <c r="E682" s="841" t="s">
        <v>5670</v>
      </c>
      <c r="F682" s="832" t="s">
        <v>5383</v>
      </c>
      <c r="G682" s="839" t="s">
        <v>5535</v>
      </c>
      <c r="H682" s="841" t="s">
        <v>7665</v>
      </c>
    </row>
    <row r="683" spans="1:22" ht="15" customHeight="1">
      <c r="A683" s="841" t="s">
        <v>7666</v>
      </c>
      <c r="B683" s="841" t="s">
        <v>7667</v>
      </c>
      <c r="C683" s="841"/>
      <c r="D683" s="839" t="s">
        <v>938</v>
      </c>
      <c r="E683" s="841" t="s">
        <v>6438</v>
      </c>
      <c r="F683" s="841" t="s">
        <v>5383</v>
      </c>
      <c r="G683" s="839" t="s">
        <v>5384</v>
      </c>
      <c r="H683" s="841" t="s">
        <v>7668</v>
      </c>
      <c r="I683" s="841"/>
    </row>
    <row r="684" spans="1:22" ht="15" customHeight="1">
      <c r="A684" s="839" t="s">
        <v>7669</v>
      </c>
      <c r="B684" s="839" t="s">
        <v>7670</v>
      </c>
      <c r="C684" s="839" t="s">
        <v>7671</v>
      </c>
      <c r="D684" s="839" t="s">
        <v>938</v>
      </c>
      <c r="E684" s="839" t="s">
        <v>6558</v>
      </c>
      <c r="F684" s="839" t="s">
        <v>5383</v>
      </c>
      <c r="G684" s="839" t="s">
        <v>5384</v>
      </c>
      <c r="H684" s="839" t="s">
        <v>7672</v>
      </c>
      <c r="I684" s="839"/>
    </row>
    <row r="685" spans="1:22" ht="16.5" customHeight="1">
      <c r="A685" s="839" t="s">
        <v>7673</v>
      </c>
      <c r="B685" s="839" t="s">
        <v>7674</v>
      </c>
      <c r="C685" s="839" t="s">
        <v>7675</v>
      </c>
      <c r="D685" s="839" t="s">
        <v>938</v>
      </c>
      <c r="E685" s="839" t="s">
        <v>6983</v>
      </c>
      <c r="F685" s="839" t="s">
        <v>5383</v>
      </c>
      <c r="G685" s="839" t="s">
        <v>5384</v>
      </c>
      <c r="H685" s="839" t="s">
        <v>7676</v>
      </c>
      <c r="I685" s="839"/>
    </row>
    <row r="686" spans="1:22">
      <c r="A686" s="769" t="s">
        <v>7677</v>
      </c>
      <c r="B686" s="841" t="s">
        <v>455</v>
      </c>
      <c r="E686" s="832" t="s">
        <v>6441</v>
      </c>
      <c r="F686" s="841" t="s">
        <v>5383</v>
      </c>
      <c r="G686" s="839" t="s">
        <v>6442</v>
      </c>
      <c r="H686" s="832" t="s">
        <v>7678</v>
      </c>
    </row>
    <row r="687" spans="1:22">
      <c r="A687" s="769" t="s">
        <v>9586</v>
      </c>
      <c r="B687" s="841" t="s">
        <v>455</v>
      </c>
      <c r="D687" s="841" t="s">
        <v>9465</v>
      </c>
      <c r="E687" s="841" t="s">
        <v>9587</v>
      </c>
      <c r="F687" s="841" t="s">
        <v>5388</v>
      </c>
      <c r="G687" s="839" t="s">
        <v>5585</v>
      </c>
      <c r="H687" s="841" t="s">
        <v>9588</v>
      </c>
    </row>
    <row r="688" spans="1:22">
      <c r="A688" s="841" t="s">
        <v>7679</v>
      </c>
      <c r="B688" s="841" t="s">
        <v>7680</v>
      </c>
      <c r="C688" s="841" t="s">
        <v>7558</v>
      </c>
      <c r="D688" s="839" t="s">
        <v>938</v>
      </c>
      <c r="E688" s="841" t="s">
        <v>6975</v>
      </c>
      <c r="F688" s="841" t="s">
        <v>5383</v>
      </c>
      <c r="G688" s="839" t="s">
        <v>5384</v>
      </c>
      <c r="H688" s="841" t="s">
        <v>7681</v>
      </c>
      <c r="I688" s="841"/>
    </row>
    <row r="689" spans="1:14">
      <c r="A689" s="841" t="s">
        <v>7682</v>
      </c>
      <c r="B689" s="841" t="s">
        <v>455</v>
      </c>
      <c r="C689" s="841"/>
      <c r="D689" s="839" t="s">
        <v>1629</v>
      </c>
      <c r="E689" s="841" t="s">
        <v>7630</v>
      </c>
      <c r="F689" s="841" t="s">
        <v>5388</v>
      </c>
      <c r="G689" s="839" t="s">
        <v>7683</v>
      </c>
      <c r="H689" s="841" t="s">
        <v>7684</v>
      </c>
      <c r="I689" s="841"/>
    </row>
    <row r="690" spans="1:14">
      <c r="A690" s="841" t="s">
        <v>7685</v>
      </c>
      <c r="B690" s="841" t="s">
        <v>7686</v>
      </c>
      <c r="C690" s="841" t="s">
        <v>5425</v>
      </c>
      <c r="D690" s="839" t="s">
        <v>938</v>
      </c>
      <c r="E690" s="841" t="s">
        <v>398</v>
      </c>
      <c r="F690" s="841" t="s">
        <v>5383</v>
      </c>
      <c r="G690" s="839" t="s">
        <v>5516</v>
      </c>
      <c r="H690" s="841" t="s">
        <v>7687</v>
      </c>
      <c r="I690" s="841"/>
    </row>
    <row r="691" spans="1:14">
      <c r="A691" s="832" t="s">
        <v>7688</v>
      </c>
      <c r="B691" s="832" t="s">
        <v>7688</v>
      </c>
      <c r="D691" s="841" t="s">
        <v>3596</v>
      </c>
      <c r="E691" s="832" t="s">
        <v>5886</v>
      </c>
      <c r="F691" s="832" t="s">
        <v>5383</v>
      </c>
      <c r="G691" s="839" t="s">
        <v>5384</v>
      </c>
      <c r="H691" s="841" t="s">
        <v>7689</v>
      </c>
      <c r="I691" s="839"/>
    </row>
    <row r="692" spans="1:14">
      <c r="A692" s="832" t="s">
        <v>9843</v>
      </c>
      <c r="B692" s="832" t="s">
        <v>455</v>
      </c>
      <c r="C692" s="832" t="s">
        <v>9844</v>
      </c>
      <c r="D692" s="841" t="s">
        <v>9778</v>
      </c>
      <c r="E692" s="841" t="s">
        <v>9845</v>
      </c>
      <c r="F692" s="841" t="s">
        <v>5388</v>
      </c>
      <c r="G692" s="839" t="s">
        <v>5621</v>
      </c>
      <c r="H692" s="841" t="s">
        <v>9846</v>
      </c>
      <c r="I692" s="839"/>
    </row>
    <row r="693" spans="1:14">
      <c r="A693" s="839" t="s">
        <v>7690</v>
      </c>
      <c r="B693" s="841" t="s">
        <v>7691</v>
      </c>
      <c r="C693" s="841" t="s">
        <v>5660</v>
      </c>
      <c r="D693" s="839" t="s">
        <v>938</v>
      </c>
      <c r="E693" s="841" t="s">
        <v>6824</v>
      </c>
      <c r="F693" s="839" t="s">
        <v>5383</v>
      </c>
      <c r="G693" s="839" t="s">
        <v>5535</v>
      </c>
      <c r="H693" s="514" t="s">
        <v>7692</v>
      </c>
      <c r="I693" s="839"/>
    </row>
    <row r="694" spans="1:14">
      <c r="A694" s="839" t="s">
        <v>7693</v>
      </c>
      <c r="B694" s="839" t="s">
        <v>7694</v>
      </c>
      <c r="C694" s="839" t="s">
        <v>7695</v>
      </c>
      <c r="D694" s="839" t="s">
        <v>938</v>
      </c>
      <c r="E694" s="839" t="s">
        <v>7696</v>
      </c>
      <c r="F694" s="839" t="s">
        <v>5383</v>
      </c>
      <c r="G694" s="839" t="s">
        <v>5687</v>
      </c>
      <c r="H694" s="839" t="s">
        <v>7697</v>
      </c>
      <c r="I694" s="839"/>
    </row>
    <row r="695" spans="1:14">
      <c r="A695" s="839" t="s">
        <v>7698</v>
      </c>
      <c r="B695" s="839" t="s">
        <v>7699</v>
      </c>
      <c r="C695" s="841" t="s">
        <v>5014</v>
      </c>
      <c r="D695" s="839" t="s">
        <v>938</v>
      </c>
      <c r="E695" s="841" t="s">
        <v>7700</v>
      </c>
      <c r="F695" s="528" t="s">
        <v>5383</v>
      </c>
      <c r="G695" s="844" t="s">
        <v>7701</v>
      </c>
      <c r="H695" s="520" t="s">
        <v>7702</v>
      </c>
      <c r="I695" s="841"/>
    </row>
    <row r="696" spans="1:14">
      <c r="A696" s="841" t="s">
        <v>9593</v>
      </c>
      <c r="B696" s="841" t="s">
        <v>455</v>
      </c>
      <c r="C696" s="841"/>
      <c r="D696" s="839" t="s">
        <v>9465</v>
      </c>
      <c r="E696" s="841" t="s">
        <v>9594</v>
      </c>
      <c r="F696" s="528" t="s">
        <v>5388</v>
      </c>
      <c r="G696" s="520" t="s">
        <v>9595</v>
      </c>
      <c r="H696" s="841" t="s">
        <v>9596</v>
      </c>
      <c r="I696" s="841"/>
    </row>
    <row r="697" spans="1:14">
      <c r="A697" s="841" t="s">
        <v>7703</v>
      </c>
      <c r="B697" s="841" t="s">
        <v>7704</v>
      </c>
      <c r="C697" s="841" t="s">
        <v>7705</v>
      </c>
      <c r="D697" s="839" t="s">
        <v>938</v>
      </c>
      <c r="E697" s="841" t="s">
        <v>7706</v>
      </c>
      <c r="F697" s="841" t="s">
        <v>5383</v>
      </c>
      <c r="G697" s="841" t="s">
        <v>7707</v>
      </c>
      <c r="H697" s="841" t="s">
        <v>7708</v>
      </c>
      <c r="I697" s="841" t="s">
        <v>7709</v>
      </c>
    </row>
    <row r="698" spans="1:14">
      <c r="A698" s="841" t="s">
        <v>7710</v>
      </c>
      <c r="B698" s="841" t="s">
        <v>7711</v>
      </c>
      <c r="C698" s="841" t="s">
        <v>7712</v>
      </c>
      <c r="D698" s="839" t="s">
        <v>938</v>
      </c>
      <c r="E698" s="841" t="s">
        <v>7713</v>
      </c>
      <c r="F698" s="841" t="s">
        <v>5383</v>
      </c>
      <c r="G698" s="839" t="s">
        <v>7714</v>
      </c>
      <c r="H698" s="841" t="s">
        <v>7715</v>
      </c>
      <c r="I698" s="841"/>
    </row>
    <row r="699" spans="1:14">
      <c r="A699" s="769" t="s">
        <v>7716</v>
      </c>
      <c r="B699" s="807" t="s">
        <v>7717</v>
      </c>
      <c r="C699" s="769"/>
      <c r="D699" s="839" t="s">
        <v>938</v>
      </c>
      <c r="E699" s="769" t="s">
        <v>7718</v>
      </c>
      <c r="F699" s="769" t="s">
        <v>5383</v>
      </c>
      <c r="G699" s="839" t="s">
        <v>7719</v>
      </c>
      <c r="H699" s="769" t="s">
        <v>7720</v>
      </c>
      <c r="I699" s="769"/>
      <c r="J699" s="800"/>
      <c r="K699" s="800"/>
      <c r="L699" s="800"/>
      <c r="M699" s="800"/>
      <c r="N699" s="800"/>
    </row>
    <row r="700" spans="1:14">
      <c r="A700" s="769" t="s">
        <v>7721</v>
      </c>
      <c r="B700" s="769"/>
      <c r="C700" s="769"/>
      <c r="D700" s="839" t="s">
        <v>938</v>
      </c>
      <c r="E700" s="769" t="s">
        <v>5661</v>
      </c>
      <c r="F700" s="769" t="s">
        <v>5383</v>
      </c>
      <c r="G700" s="839" t="s">
        <v>5396</v>
      </c>
      <c r="H700" s="769" t="s">
        <v>7722</v>
      </c>
      <c r="I700" s="769"/>
      <c r="J700" s="800"/>
      <c r="K700" s="800"/>
      <c r="L700" s="800"/>
      <c r="M700" s="800"/>
      <c r="N700" s="800"/>
    </row>
    <row r="701" spans="1:14">
      <c r="A701" s="839" t="s">
        <v>4191</v>
      </c>
      <c r="B701" s="769" t="s">
        <v>455</v>
      </c>
      <c r="C701" s="769" t="s">
        <v>9999</v>
      </c>
      <c r="D701" s="839" t="s">
        <v>4882</v>
      </c>
      <c r="E701" s="769" t="s">
        <v>9998</v>
      </c>
      <c r="F701" s="769" t="s">
        <v>5388</v>
      </c>
      <c r="G701" s="839" t="s">
        <v>10000</v>
      </c>
      <c r="H701" s="839" t="s">
        <v>4190</v>
      </c>
      <c r="I701" s="769"/>
      <c r="J701" s="800"/>
      <c r="K701" s="800"/>
      <c r="L701" s="800"/>
      <c r="M701" s="800"/>
      <c r="N701" s="800"/>
    </row>
    <row r="702" spans="1:14">
      <c r="A702" s="841" t="s">
        <v>7723</v>
      </c>
      <c r="B702" s="841"/>
      <c r="C702" s="841" t="s">
        <v>7724</v>
      </c>
      <c r="D702" s="841" t="s">
        <v>3596</v>
      </c>
      <c r="E702" s="841" t="s">
        <v>7725</v>
      </c>
      <c r="F702" s="841" t="s">
        <v>5408</v>
      </c>
      <c r="G702" s="839" t="s">
        <v>5687</v>
      </c>
      <c r="H702" s="841" t="s">
        <v>7726</v>
      </c>
      <c r="I702" s="841"/>
    </row>
    <row r="703" spans="1:14">
      <c r="A703" s="841" t="s">
        <v>7727</v>
      </c>
      <c r="B703" s="841" t="s">
        <v>455</v>
      </c>
      <c r="D703" s="839" t="s">
        <v>5520</v>
      </c>
      <c r="E703" s="832" t="s">
        <v>7728</v>
      </c>
      <c r="F703" s="841" t="s">
        <v>5388</v>
      </c>
      <c r="G703" s="839" t="s">
        <v>5599</v>
      </c>
      <c r="H703" s="841" t="s">
        <v>7729</v>
      </c>
    </row>
    <row r="704" spans="1:14">
      <c r="A704" s="839" t="s">
        <v>9597</v>
      </c>
      <c r="B704" s="841" t="s">
        <v>455</v>
      </c>
      <c r="C704" s="832" t="s">
        <v>10769</v>
      </c>
      <c r="D704" s="839" t="s">
        <v>9465</v>
      </c>
      <c r="E704" s="841" t="s">
        <v>6676</v>
      </c>
      <c r="F704" s="841" t="s">
        <v>5383</v>
      </c>
      <c r="G704" s="839" t="s">
        <v>5450</v>
      </c>
      <c r="H704" s="839" t="s">
        <v>9598</v>
      </c>
    </row>
    <row r="705" spans="1:35">
      <c r="A705" s="841" t="s">
        <v>7730</v>
      </c>
      <c r="B705" s="841" t="s">
        <v>7731</v>
      </c>
      <c r="C705" s="832" t="s">
        <v>7732</v>
      </c>
      <c r="D705" s="839" t="s">
        <v>938</v>
      </c>
      <c r="E705" s="832" t="s">
        <v>6909</v>
      </c>
      <c r="F705" s="841" t="s">
        <v>5383</v>
      </c>
      <c r="G705" s="839" t="s">
        <v>5384</v>
      </c>
      <c r="H705" s="841" t="s">
        <v>7733</v>
      </c>
    </row>
    <row r="706" spans="1:35">
      <c r="A706" s="841" t="s">
        <v>7734</v>
      </c>
      <c r="B706" s="841" t="s">
        <v>455</v>
      </c>
      <c r="C706" s="841"/>
      <c r="D706" s="839" t="s">
        <v>5520</v>
      </c>
      <c r="E706" s="841" t="s">
        <v>403</v>
      </c>
      <c r="F706" s="841" t="s">
        <v>5383</v>
      </c>
      <c r="G706" s="839" t="s">
        <v>7735</v>
      </c>
      <c r="H706" s="841" t="s">
        <v>7736</v>
      </c>
      <c r="I706" s="841"/>
    </row>
    <row r="707" spans="1:35">
      <c r="A707" s="839" t="s">
        <v>7737</v>
      </c>
      <c r="B707" s="839" t="s">
        <v>7738</v>
      </c>
      <c r="C707" s="841"/>
      <c r="D707" s="586" t="s">
        <v>3596</v>
      </c>
      <c r="E707" s="832" t="s">
        <v>7739</v>
      </c>
      <c r="F707" s="841" t="s">
        <v>5383</v>
      </c>
      <c r="G707" s="839" t="s">
        <v>7740</v>
      </c>
      <c r="H707" s="841" t="s">
        <v>7741</v>
      </c>
      <c r="I707" s="841"/>
      <c r="J707" s="841"/>
      <c r="K707" s="841"/>
      <c r="L707" s="452"/>
      <c r="M707" s="841"/>
      <c r="N707" s="841"/>
      <c r="O707" s="841"/>
      <c r="P707" s="841"/>
      <c r="Q707" s="841"/>
      <c r="S707" s="832" t="s">
        <v>7742</v>
      </c>
    </row>
    <row r="708" spans="1:35">
      <c r="A708" s="841" t="s">
        <v>7743</v>
      </c>
      <c r="B708" s="841" t="s">
        <v>7744</v>
      </c>
      <c r="C708" s="841" t="s">
        <v>7558</v>
      </c>
      <c r="D708" s="839" t="s">
        <v>938</v>
      </c>
      <c r="E708" s="841" t="s">
        <v>6449</v>
      </c>
      <c r="F708" s="841" t="s">
        <v>5383</v>
      </c>
      <c r="G708" s="844" t="s">
        <v>5384</v>
      </c>
      <c r="H708" s="841" t="s">
        <v>7745</v>
      </c>
      <c r="I708" s="841"/>
    </row>
    <row r="709" spans="1:35">
      <c r="A709" s="841" t="s">
        <v>7746</v>
      </c>
      <c r="B709" s="841" t="s">
        <v>7747</v>
      </c>
      <c r="C709" s="841" t="s">
        <v>7748</v>
      </c>
      <c r="D709" s="841"/>
      <c r="E709" s="841" t="s">
        <v>5490</v>
      </c>
      <c r="F709" s="841" t="s">
        <v>5383</v>
      </c>
      <c r="G709" s="839" t="s">
        <v>5535</v>
      </c>
      <c r="H709" s="841" t="s">
        <v>7749</v>
      </c>
      <c r="I709" s="841"/>
    </row>
    <row r="710" spans="1:35">
      <c r="A710" s="841" t="s">
        <v>7750</v>
      </c>
      <c r="B710" s="841" t="s">
        <v>7751</v>
      </c>
      <c r="C710" s="841" t="s">
        <v>7752</v>
      </c>
      <c r="D710" s="839" t="s">
        <v>938</v>
      </c>
      <c r="E710" s="841" t="s">
        <v>6534</v>
      </c>
      <c r="F710" s="841" t="s">
        <v>5383</v>
      </c>
      <c r="G710" s="844" t="s">
        <v>7753</v>
      </c>
      <c r="H710" s="841" t="s">
        <v>7754</v>
      </c>
      <c r="I710" s="841"/>
    </row>
    <row r="711" spans="1:35">
      <c r="A711" s="841" t="s">
        <v>7755</v>
      </c>
      <c r="B711" s="841" t="s">
        <v>7756</v>
      </c>
      <c r="C711" s="841" t="s">
        <v>5425</v>
      </c>
      <c r="D711" s="839" t="s">
        <v>938</v>
      </c>
      <c r="E711" s="841"/>
      <c r="F711" s="841" t="s">
        <v>5383</v>
      </c>
      <c r="G711" s="839" t="s">
        <v>5535</v>
      </c>
      <c r="H711" s="841" t="s">
        <v>7757</v>
      </c>
      <c r="I711" s="841"/>
    </row>
    <row r="712" spans="1:35" s="839" customFormat="1">
      <c r="A712" s="839" t="s">
        <v>7758</v>
      </c>
      <c r="B712" s="839" t="s">
        <v>7759</v>
      </c>
      <c r="D712" s="839" t="s">
        <v>5044</v>
      </c>
      <c r="E712" s="839" t="s">
        <v>7760</v>
      </c>
      <c r="F712" s="839" t="s">
        <v>5383</v>
      </c>
      <c r="G712" s="839" t="s">
        <v>5450</v>
      </c>
      <c r="H712" s="839" t="s">
        <v>7761</v>
      </c>
    </row>
    <row r="713" spans="1:35">
      <c r="A713" s="839" t="s">
        <v>2291</v>
      </c>
      <c r="B713" s="839" t="s">
        <v>7762</v>
      </c>
      <c r="C713" s="839" t="s">
        <v>7752</v>
      </c>
      <c r="D713" s="839" t="s">
        <v>938</v>
      </c>
      <c r="E713" s="841" t="s">
        <v>6534</v>
      </c>
      <c r="F713" s="841" t="s">
        <v>5383</v>
      </c>
      <c r="G713" s="844" t="s">
        <v>5450</v>
      </c>
      <c r="H713" s="514" t="s">
        <v>7763</v>
      </c>
    </row>
    <row r="714" spans="1:35">
      <c r="A714" s="841" t="s">
        <v>7764</v>
      </c>
      <c r="B714" s="841" t="s">
        <v>7765</v>
      </c>
      <c r="C714" s="841"/>
      <c r="D714" s="839" t="s">
        <v>938</v>
      </c>
      <c r="E714" s="841" t="s">
        <v>6421</v>
      </c>
      <c r="F714" s="841" t="s">
        <v>5383</v>
      </c>
      <c r="G714" s="832" t="s">
        <v>5384</v>
      </c>
      <c r="H714" s="841" t="s">
        <v>7766</v>
      </c>
      <c r="I714" s="841"/>
    </row>
    <row r="715" spans="1:35">
      <c r="A715" s="841" t="s">
        <v>7764</v>
      </c>
      <c r="B715" s="841" t="s">
        <v>7765</v>
      </c>
      <c r="C715" s="841"/>
      <c r="D715" s="839" t="s">
        <v>938</v>
      </c>
      <c r="E715" s="841" t="s">
        <v>6421</v>
      </c>
      <c r="F715" s="841" t="s">
        <v>5383</v>
      </c>
      <c r="G715" s="841" t="s">
        <v>5384</v>
      </c>
      <c r="H715" s="841" t="s">
        <v>7766</v>
      </c>
      <c r="I715" s="841"/>
    </row>
    <row r="716" spans="1:35">
      <c r="A716" s="841" t="s">
        <v>7767</v>
      </c>
      <c r="B716" s="841" t="s">
        <v>7768</v>
      </c>
      <c r="C716" s="841" t="s">
        <v>7230</v>
      </c>
      <c r="D716" s="839" t="s">
        <v>938</v>
      </c>
      <c r="E716" s="841" t="s">
        <v>5719</v>
      </c>
      <c r="F716" s="841" t="s">
        <v>5383</v>
      </c>
      <c r="G716" s="839" t="s">
        <v>5384</v>
      </c>
      <c r="H716" s="841" t="s">
        <v>7769</v>
      </c>
      <c r="I716" s="841"/>
    </row>
    <row r="717" spans="1:35">
      <c r="A717" s="841" t="s">
        <v>9336</v>
      </c>
      <c r="B717" s="841" t="s">
        <v>455</v>
      </c>
      <c r="C717" s="841" t="s">
        <v>9397</v>
      </c>
      <c r="D717" s="841" t="s">
        <v>9353</v>
      </c>
      <c r="E717" s="841" t="s">
        <v>9395</v>
      </c>
      <c r="F717" s="841" t="s">
        <v>5388</v>
      </c>
      <c r="G717" s="841" t="s">
        <v>9398</v>
      </c>
      <c r="H717" s="841" t="s">
        <v>9396</v>
      </c>
      <c r="I717" s="841"/>
    </row>
    <row r="718" spans="1:35">
      <c r="A718" s="841" t="s">
        <v>7770</v>
      </c>
      <c r="B718" s="841" t="s">
        <v>455</v>
      </c>
      <c r="C718" s="841"/>
      <c r="D718" s="841" t="s">
        <v>1629</v>
      </c>
      <c r="E718" s="841" t="s">
        <v>7771</v>
      </c>
      <c r="F718" s="841" t="s">
        <v>5383</v>
      </c>
      <c r="G718" s="841" t="s">
        <v>7772</v>
      </c>
      <c r="H718" s="588" t="s">
        <v>7773</v>
      </c>
      <c r="I718" s="841"/>
    </row>
    <row r="719" spans="1:35">
      <c r="A719" s="832" t="s">
        <v>7774</v>
      </c>
      <c r="B719" s="841" t="s">
        <v>455</v>
      </c>
      <c r="D719" s="839" t="s">
        <v>1629</v>
      </c>
      <c r="E719" s="832" t="s">
        <v>7336</v>
      </c>
      <c r="F719" s="832" t="s">
        <v>5383</v>
      </c>
      <c r="G719" s="841" t="s">
        <v>7337</v>
      </c>
      <c r="H719" s="769" t="s">
        <v>7775</v>
      </c>
    </row>
    <row r="720" spans="1:35">
      <c r="A720" s="839" t="s">
        <v>7776</v>
      </c>
      <c r="B720" s="769" t="s">
        <v>455</v>
      </c>
      <c r="C720" s="841"/>
      <c r="D720" s="807" t="s">
        <v>4930</v>
      </c>
      <c r="E720" s="841" t="s">
        <v>7777</v>
      </c>
      <c r="F720" s="841" t="s">
        <v>5863</v>
      </c>
      <c r="G720" s="841" t="s">
        <v>5599</v>
      </c>
      <c r="H720" s="514" t="s">
        <v>7778</v>
      </c>
      <c r="I720" s="841"/>
      <c r="J720" s="841"/>
      <c r="K720" s="841"/>
      <c r="L720" s="841"/>
      <c r="M720" s="841"/>
      <c r="N720" s="841"/>
      <c r="O720" s="841"/>
      <c r="P720" s="841"/>
      <c r="Q720" s="841"/>
      <c r="R720" s="841"/>
      <c r="U720" s="841"/>
      <c r="V720" s="841"/>
      <c r="W720" s="841"/>
      <c r="X720" s="841"/>
      <c r="Y720" s="841"/>
      <c r="Z720" s="841"/>
      <c r="AA720" s="841"/>
      <c r="AB720" s="841"/>
      <c r="AC720" s="841"/>
      <c r="AD720" s="841"/>
      <c r="AE720" s="841"/>
      <c r="AF720" s="841"/>
      <c r="AG720" s="841"/>
      <c r="AH720" s="841"/>
      <c r="AI720" s="841"/>
    </row>
    <row r="721" spans="1:14">
      <c r="A721" s="839" t="s">
        <v>7779</v>
      </c>
      <c r="B721" s="839" t="s">
        <v>455</v>
      </c>
      <c r="C721" s="839"/>
      <c r="D721" s="839" t="s">
        <v>1629</v>
      </c>
      <c r="E721" s="839" t="s">
        <v>7780</v>
      </c>
      <c r="F721" s="839" t="s">
        <v>5844</v>
      </c>
      <c r="G721" s="839" t="s">
        <v>5384</v>
      </c>
      <c r="H721" s="839" t="s">
        <v>7781</v>
      </c>
      <c r="I721" s="839"/>
    </row>
    <row r="722" spans="1:14">
      <c r="A722" s="769" t="s">
        <v>7782</v>
      </c>
      <c r="B722" s="769" t="s">
        <v>7783</v>
      </c>
      <c r="C722" s="769"/>
      <c r="D722" s="839" t="s">
        <v>938</v>
      </c>
      <c r="E722" s="769" t="s">
        <v>7784</v>
      </c>
      <c r="F722" s="769" t="s">
        <v>5383</v>
      </c>
      <c r="G722" s="839" t="s">
        <v>5384</v>
      </c>
      <c r="H722" s="769" t="s">
        <v>7785</v>
      </c>
      <c r="I722" s="769"/>
      <c r="J722" s="800"/>
      <c r="K722" s="800"/>
      <c r="L722" s="800"/>
      <c r="M722" s="800"/>
      <c r="N722" s="800"/>
    </row>
    <row r="723" spans="1:14">
      <c r="A723" s="841" t="s">
        <v>7786</v>
      </c>
      <c r="B723" s="841" t="s">
        <v>7787</v>
      </c>
      <c r="C723" s="841" t="s">
        <v>5425</v>
      </c>
      <c r="D723" s="839" t="s">
        <v>938</v>
      </c>
      <c r="E723" s="841" t="s">
        <v>6152</v>
      </c>
      <c r="F723" s="841" t="s">
        <v>5383</v>
      </c>
      <c r="G723" s="839" t="s">
        <v>7788</v>
      </c>
      <c r="H723" s="841" t="s">
        <v>7789</v>
      </c>
      <c r="I723" s="841"/>
    </row>
    <row r="724" spans="1:14">
      <c r="A724" s="841" t="s">
        <v>7790</v>
      </c>
      <c r="B724" s="841" t="s">
        <v>7791</v>
      </c>
      <c r="C724" s="841"/>
      <c r="D724" s="839" t="s">
        <v>938</v>
      </c>
      <c r="E724" s="841" t="s">
        <v>7792</v>
      </c>
      <c r="F724" s="841" t="s">
        <v>5383</v>
      </c>
      <c r="G724" s="839" t="s">
        <v>5384</v>
      </c>
      <c r="H724" s="841" t="s">
        <v>7793</v>
      </c>
      <c r="I724" s="841"/>
    </row>
    <row r="725" spans="1:14">
      <c r="A725" s="841" t="s">
        <v>7790</v>
      </c>
      <c r="B725" s="841" t="s">
        <v>7791</v>
      </c>
      <c r="C725" s="841"/>
      <c r="D725" s="839" t="s">
        <v>938</v>
      </c>
      <c r="E725" s="841" t="s">
        <v>7792</v>
      </c>
      <c r="F725" s="839" t="s">
        <v>5383</v>
      </c>
      <c r="G725" s="839" t="s">
        <v>5384</v>
      </c>
      <c r="H725" s="841" t="s">
        <v>7793</v>
      </c>
      <c r="I725" s="841"/>
    </row>
    <row r="726" spans="1:14">
      <c r="A726" s="841" t="s">
        <v>9337</v>
      </c>
      <c r="B726" s="841" t="s">
        <v>455</v>
      </c>
      <c r="C726" s="841"/>
      <c r="D726" s="839" t="s">
        <v>9353</v>
      </c>
      <c r="E726" s="841" t="s">
        <v>439</v>
      </c>
      <c r="F726" s="528" t="s">
        <v>5388</v>
      </c>
      <c r="G726" s="839" t="s">
        <v>9400</v>
      </c>
      <c r="H726" s="841" t="s">
        <v>9399</v>
      </c>
      <c r="I726" s="841"/>
    </row>
    <row r="727" spans="1:14">
      <c r="A727" s="841" t="s">
        <v>7794</v>
      </c>
      <c r="B727" s="841" t="s">
        <v>7795</v>
      </c>
      <c r="C727" s="841" t="s">
        <v>5014</v>
      </c>
      <c r="D727" s="839" t="s">
        <v>938</v>
      </c>
      <c r="E727" s="841" t="s">
        <v>7796</v>
      </c>
      <c r="F727" s="528" t="s">
        <v>5383</v>
      </c>
      <c r="G727" s="839" t="s">
        <v>5384</v>
      </c>
      <c r="H727" s="841" t="s">
        <v>7797</v>
      </c>
      <c r="I727" s="841"/>
    </row>
    <row r="728" spans="1:14">
      <c r="A728" s="841" t="s">
        <v>7798</v>
      </c>
      <c r="B728" s="841" t="s">
        <v>7799</v>
      </c>
      <c r="C728" s="841" t="s">
        <v>7558</v>
      </c>
      <c r="D728" s="839" t="s">
        <v>938</v>
      </c>
      <c r="E728" s="841" t="s">
        <v>7800</v>
      </c>
      <c r="F728" s="528" t="s">
        <v>5383</v>
      </c>
      <c r="G728" s="839" t="s">
        <v>5384</v>
      </c>
      <c r="H728" s="839" t="s">
        <v>7801</v>
      </c>
      <c r="I728" s="841"/>
    </row>
    <row r="729" spans="1:14">
      <c r="A729" s="839" t="s">
        <v>401</v>
      </c>
      <c r="B729" s="839" t="s">
        <v>7802</v>
      </c>
      <c r="C729" s="839" t="s">
        <v>7803</v>
      </c>
      <c r="D729" s="839" t="s">
        <v>4893</v>
      </c>
      <c r="E729" s="841" t="s">
        <v>5420</v>
      </c>
      <c r="F729" s="841" t="s">
        <v>5383</v>
      </c>
      <c r="G729" s="844" t="s">
        <v>5450</v>
      </c>
      <c r="H729" s="514" t="s">
        <v>7804</v>
      </c>
    </row>
    <row r="730" spans="1:14">
      <c r="A730" s="841" t="s">
        <v>3578</v>
      </c>
      <c r="B730" s="841" t="s">
        <v>455</v>
      </c>
      <c r="C730" s="841"/>
      <c r="D730" s="841" t="s">
        <v>3575</v>
      </c>
      <c r="E730" s="841" t="s">
        <v>7805</v>
      </c>
      <c r="F730" s="839" t="s">
        <v>5383</v>
      </c>
      <c r="G730" s="839" t="s">
        <v>5384</v>
      </c>
      <c r="H730" s="841" t="s">
        <v>3579</v>
      </c>
      <c r="I730" s="841"/>
    </row>
    <row r="731" spans="1:14">
      <c r="A731" s="841" t="s">
        <v>7806</v>
      </c>
      <c r="B731" s="841" t="s">
        <v>7806</v>
      </c>
      <c r="C731" s="841" t="s">
        <v>7807</v>
      </c>
      <c r="D731" s="839" t="s">
        <v>938</v>
      </c>
      <c r="E731" s="841" t="s">
        <v>7808</v>
      </c>
      <c r="F731" s="839" t="s">
        <v>5408</v>
      </c>
      <c r="G731" s="844" t="s">
        <v>5389</v>
      </c>
      <c r="H731" s="841" t="s">
        <v>7809</v>
      </c>
      <c r="I731" s="841"/>
    </row>
    <row r="732" spans="1:14">
      <c r="A732" s="841" t="s">
        <v>7810</v>
      </c>
      <c r="B732" s="841"/>
      <c r="C732" s="841"/>
      <c r="D732" s="841" t="s">
        <v>3408</v>
      </c>
      <c r="E732" s="841" t="s">
        <v>5382</v>
      </c>
      <c r="F732" s="839" t="s">
        <v>5383</v>
      </c>
      <c r="G732" s="844" t="s">
        <v>5384</v>
      </c>
      <c r="H732" s="841" t="s">
        <v>7811</v>
      </c>
      <c r="I732" s="841"/>
    </row>
    <row r="733" spans="1:14">
      <c r="A733" s="841" t="s">
        <v>7812</v>
      </c>
      <c r="B733" s="841" t="s">
        <v>7813</v>
      </c>
      <c r="C733" s="841"/>
      <c r="D733" s="839" t="s">
        <v>938</v>
      </c>
      <c r="E733" s="841" t="s">
        <v>5515</v>
      </c>
      <c r="F733" s="839" t="s">
        <v>5383</v>
      </c>
      <c r="G733" s="839" t="s">
        <v>5615</v>
      </c>
      <c r="H733" s="841" t="s">
        <v>7814</v>
      </c>
      <c r="I733" s="841"/>
    </row>
    <row r="734" spans="1:14">
      <c r="A734" s="841" t="s">
        <v>7815</v>
      </c>
      <c r="B734" s="841" t="s">
        <v>455</v>
      </c>
      <c r="D734" s="841" t="s">
        <v>7816</v>
      </c>
      <c r="E734" s="841" t="s">
        <v>6286</v>
      </c>
      <c r="F734" s="839" t="s">
        <v>5383</v>
      </c>
      <c r="G734" s="839" t="s">
        <v>5384</v>
      </c>
      <c r="H734" s="841" t="s">
        <v>7817</v>
      </c>
    </row>
    <row r="735" spans="1:14">
      <c r="A735" s="841" t="s">
        <v>7818</v>
      </c>
      <c r="B735" s="841" t="s">
        <v>7819</v>
      </c>
      <c r="C735" s="841" t="s">
        <v>7820</v>
      </c>
      <c r="D735" s="839" t="s">
        <v>938</v>
      </c>
      <c r="E735" s="841" t="s">
        <v>7821</v>
      </c>
      <c r="F735" s="839" t="s">
        <v>5383</v>
      </c>
      <c r="G735" s="839" t="s">
        <v>5384</v>
      </c>
      <c r="H735" s="841" t="s">
        <v>7822</v>
      </c>
      <c r="I735" s="841"/>
    </row>
    <row r="736" spans="1:14">
      <c r="A736" s="832" t="s">
        <v>7823</v>
      </c>
      <c r="B736" s="832" t="s">
        <v>7824</v>
      </c>
      <c r="C736" s="832" t="s">
        <v>5381</v>
      </c>
      <c r="D736" s="839" t="s">
        <v>938</v>
      </c>
      <c r="E736" s="832" t="s">
        <v>5382</v>
      </c>
      <c r="F736" s="839" t="s">
        <v>5383</v>
      </c>
      <c r="G736" s="839" t="s">
        <v>5384</v>
      </c>
      <c r="H736" s="832" t="s">
        <v>7825</v>
      </c>
    </row>
    <row r="737" spans="1:9" s="839" customFormat="1">
      <c r="A737" s="839" t="s">
        <v>7826</v>
      </c>
      <c r="B737" s="839" t="s">
        <v>7827</v>
      </c>
      <c r="D737" s="839" t="s">
        <v>4900</v>
      </c>
      <c r="E737" s="839" t="s">
        <v>7828</v>
      </c>
      <c r="F737" s="839" t="s">
        <v>5383</v>
      </c>
      <c r="G737" s="839" t="s">
        <v>5450</v>
      </c>
      <c r="H737" s="839" t="s">
        <v>7829</v>
      </c>
    </row>
    <row r="738" spans="1:9">
      <c r="A738" s="841" t="s">
        <v>7830</v>
      </c>
      <c r="B738" s="841" t="s">
        <v>7831</v>
      </c>
      <c r="C738" s="841" t="s">
        <v>7832</v>
      </c>
      <c r="D738" s="839" t="s">
        <v>938</v>
      </c>
      <c r="E738" s="841" t="s">
        <v>400</v>
      </c>
      <c r="F738" s="839" t="s">
        <v>5383</v>
      </c>
      <c r="G738" s="839" t="s">
        <v>5500</v>
      </c>
      <c r="H738" s="841" t="s">
        <v>7833</v>
      </c>
      <c r="I738" s="841"/>
    </row>
    <row r="739" spans="1:9">
      <c r="A739" s="832" t="s">
        <v>7834</v>
      </c>
      <c r="B739" s="832" t="s">
        <v>7835</v>
      </c>
      <c r="C739" s="832" t="s">
        <v>7836</v>
      </c>
      <c r="D739" s="839" t="s">
        <v>938</v>
      </c>
      <c r="E739" s="832" t="s">
        <v>6334</v>
      </c>
      <c r="F739" s="839" t="s">
        <v>5383</v>
      </c>
      <c r="G739" s="839" t="s">
        <v>5384</v>
      </c>
      <c r="H739" s="832" t="s">
        <v>7837</v>
      </c>
    </row>
    <row r="740" spans="1:9">
      <c r="A740" s="832" t="s">
        <v>7838</v>
      </c>
      <c r="B740" s="832" t="s">
        <v>7839</v>
      </c>
      <c r="C740" s="832" t="s">
        <v>7840</v>
      </c>
      <c r="D740" s="839" t="s">
        <v>938</v>
      </c>
      <c r="E740" s="832" t="s">
        <v>6286</v>
      </c>
      <c r="F740" s="839" t="s">
        <v>5383</v>
      </c>
      <c r="G740" s="839" t="s">
        <v>5384</v>
      </c>
      <c r="H740" s="832" t="s">
        <v>7841</v>
      </c>
    </row>
    <row r="741" spans="1:9" ht="15" customHeight="1">
      <c r="A741" s="839" t="s">
        <v>7842</v>
      </c>
      <c r="B741" s="839" t="s">
        <v>7843</v>
      </c>
      <c r="C741" s="839" t="s">
        <v>6908</v>
      </c>
      <c r="D741" s="839" t="s">
        <v>938</v>
      </c>
      <c r="E741" s="839" t="s">
        <v>6529</v>
      </c>
      <c r="F741" s="839" t="s">
        <v>5383</v>
      </c>
      <c r="G741" s="839" t="s">
        <v>6530</v>
      </c>
      <c r="H741" s="839" t="s">
        <v>7844</v>
      </c>
      <c r="I741" s="839"/>
    </row>
    <row r="742" spans="1:9" ht="15" customHeight="1">
      <c r="A742" s="839" t="s">
        <v>7845</v>
      </c>
      <c r="B742" s="839" t="s">
        <v>7846</v>
      </c>
      <c r="C742" s="839" t="s">
        <v>5481</v>
      </c>
      <c r="D742" s="839" t="s">
        <v>938</v>
      </c>
      <c r="E742" s="839" t="s">
        <v>6286</v>
      </c>
      <c r="F742" s="839" t="s">
        <v>5383</v>
      </c>
      <c r="G742" s="839" t="s">
        <v>5384</v>
      </c>
      <c r="H742" s="839" t="s">
        <v>7847</v>
      </c>
      <c r="I742" s="839"/>
    </row>
    <row r="743" spans="1:9" ht="15" customHeight="1">
      <c r="A743" s="839" t="s">
        <v>7848</v>
      </c>
      <c r="B743" s="839" t="s">
        <v>455</v>
      </c>
      <c r="C743" s="839"/>
      <c r="D743" s="839" t="s">
        <v>1629</v>
      </c>
      <c r="E743" s="839" t="s">
        <v>7849</v>
      </c>
      <c r="F743" s="839" t="s">
        <v>5388</v>
      </c>
      <c r="G743" s="839" t="s">
        <v>5522</v>
      </c>
      <c r="H743" s="839" t="s">
        <v>7850</v>
      </c>
      <c r="I743" s="839"/>
    </row>
    <row r="744" spans="1:9" ht="15" customHeight="1">
      <c r="A744" s="839" t="s">
        <v>7851</v>
      </c>
      <c r="B744" s="839" t="s">
        <v>7852</v>
      </c>
      <c r="C744" s="839" t="s">
        <v>6330</v>
      </c>
      <c r="D744" s="839" t="s">
        <v>938</v>
      </c>
      <c r="E744" s="839" t="s">
        <v>5477</v>
      </c>
      <c r="F744" s="839" t="s">
        <v>5383</v>
      </c>
      <c r="G744" s="839" t="s">
        <v>5384</v>
      </c>
      <c r="H744" s="839" t="s">
        <v>7853</v>
      </c>
      <c r="I744" s="839"/>
    </row>
    <row r="745" spans="1:9" ht="15" customHeight="1">
      <c r="A745" s="839" t="s">
        <v>7854</v>
      </c>
      <c r="B745" s="839" t="s">
        <v>7855</v>
      </c>
      <c r="C745" s="839" t="s">
        <v>7856</v>
      </c>
      <c r="D745" s="839" t="s">
        <v>938</v>
      </c>
      <c r="E745" s="839" t="s">
        <v>7857</v>
      </c>
      <c r="F745" s="839" t="s">
        <v>5383</v>
      </c>
      <c r="G745" s="839" t="s">
        <v>5621</v>
      </c>
      <c r="H745" s="839" t="s">
        <v>7858</v>
      </c>
      <c r="I745" s="839"/>
    </row>
    <row r="746" spans="1:9" ht="15" customHeight="1">
      <c r="A746" s="839" t="s">
        <v>9606</v>
      </c>
      <c r="B746" s="839" t="s">
        <v>7859</v>
      </c>
      <c r="C746" s="839"/>
      <c r="D746" s="839" t="s">
        <v>5394</v>
      </c>
      <c r="E746" s="839" t="s">
        <v>397</v>
      </c>
      <c r="F746" s="839" t="s">
        <v>5383</v>
      </c>
      <c r="G746" s="839" t="s">
        <v>6026</v>
      </c>
      <c r="H746" s="839" t="s">
        <v>7860</v>
      </c>
      <c r="I746" s="839"/>
    </row>
    <row r="747" spans="1:9" ht="15" customHeight="1">
      <c r="A747" s="839" t="s">
        <v>9603</v>
      </c>
      <c r="B747" s="839" t="s">
        <v>455</v>
      </c>
      <c r="C747" s="839"/>
      <c r="D747" s="839" t="s">
        <v>9465</v>
      </c>
      <c r="E747" s="839" t="s">
        <v>5563</v>
      </c>
      <c r="F747" s="839" t="s">
        <v>5383</v>
      </c>
      <c r="G747" s="844" t="s">
        <v>9604</v>
      </c>
      <c r="H747" s="839" t="s">
        <v>9605</v>
      </c>
      <c r="I747" s="839"/>
    </row>
    <row r="748" spans="1:9" ht="15" customHeight="1">
      <c r="A748" s="839" t="s">
        <v>7861</v>
      </c>
      <c r="B748" s="839" t="s">
        <v>7862</v>
      </c>
      <c r="C748" s="839" t="s">
        <v>7863</v>
      </c>
      <c r="D748" s="839" t="s">
        <v>938</v>
      </c>
      <c r="E748" s="839" t="s">
        <v>6449</v>
      </c>
      <c r="F748" s="839" t="s">
        <v>5383</v>
      </c>
      <c r="G748" s="844" t="s">
        <v>5384</v>
      </c>
      <c r="H748" s="839" t="s">
        <v>7864</v>
      </c>
      <c r="I748" s="839"/>
    </row>
    <row r="749" spans="1:9" ht="15" customHeight="1">
      <c r="A749" s="839" t="s">
        <v>7865</v>
      </c>
      <c r="B749" s="839" t="s">
        <v>7866</v>
      </c>
      <c r="C749" s="839" t="s">
        <v>7221</v>
      </c>
      <c r="D749" s="839" t="s">
        <v>4900</v>
      </c>
      <c r="E749" s="839" t="s">
        <v>7867</v>
      </c>
      <c r="F749" s="839" t="s">
        <v>5383</v>
      </c>
      <c r="G749" s="844" t="s">
        <v>7868</v>
      </c>
      <c r="H749" s="765" t="s">
        <v>7869</v>
      </c>
      <c r="I749" s="839"/>
    </row>
    <row r="750" spans="1:9" ht="15" customHeight="1">
      <c r="A750" s="839" t="s">
        <v>7870</v>
      </c>
      <c r="B750" s="821" t="s">
        <v>7871</v>
      </c>
      <c r="C750" s="839" t="s">
        <v>7872</v>
      </c>
      <c r="D750" s="839" t="s">
        <v>3596</v>
      </c>
      <c r="E750" s="839" t="s">
        <v>403</v>
      </c>
      <c r="F750" s="839" t="s">
        <v>5383</v>
      </c>
      <c r="G750" s="844" t="s">
        <v>6145</v>
      </c>
      <c r="H750" s="765" t="s">
        <v>7873</v>
      </c>
      <c r="I750" s="839"/>
    </row>
    <row r="751" spans="1:9" ht="15" customHeight="1">
      <c r="A751" s="839" t="s">
        <v>7874</v>
      </c>
      <c r="B751" s="839" t="s">
        <v>455</v>
      </c>
      <c r="C751" s="839"/>
      <c r="D751" s="839" t="s">
        <v>3575</v>
      </c>
      <c r="E751" s="839" t="s">
        <v>7875</v>
      </c>
      <c r="F751" s="839" t="s">
        <v>5408</v>
      </c>
      <c r="G751" s="839" t="s">
        <v>5687</v>
      </c>
      <c r="H751" s="765" t="s">
        <v>7876</v>
      </c>
      <c r="I751" s="839"/>
    </row>
    <row r="752" spans="1:9" ht="15" customHeight="1">
      <c r="A752" s="839" t="s">
        <v>7877</v>
      </c>
      <c r="B752" s="839" t="s">
        <v>7878</v>
      </c>
      <c r="C752" s="839"/>
      <c r="D752" s="839" t="s">
        <v>938</v>
      </c>
      <c r="E752" s="839" t="s">
        <v>5868</v>
      </c>
      <c r="F752" s="839" t="s">
        <v>5383</v>
      </c>
      <c r="G752" s="839" t="s">
        <v>5384</v>
      </c>
      <c r="H752" s="765" t="s">
        <v>7879</v>
      </c>
      <c r="I752" s="839"/>
    </row>
    <row r="753" spans="1:10" ht="15" customHeight="1">
      <c r="A753" s="839" t="s">
        <v>7877</v>
      </c>
      <c r="B753" s="839" t="s">
        <v>7878</v>
      </c>
      <c r="C753" s="839"/>
      <c r="D753" s="839" t="s">
        <v>938</v>
      </c>
      <c r="E753" s="839" t="s">
        <v>5868</v>
      </c>
      <c r="F753" s="839" t="s">
        <v>5383</v>
      </c>
      <c r="G753" s="839" t="s">
        <v>5384</v>
      </c>
      <c r="H753" s="839" t="s">
        <v>7879</v>
      </c>
      <c r="I753" s="839"/>
    </row>
    <row r="754" spans="1:10" ht="15" customHeight="1">
      <c r="A754" s="839" t="s">
        <v>7877</v>
      </c>
      <c r="B754" s="839" t="s">
        <v>7877</v>
      </c>
      <c r="C754" s="839"/>
      <c r="D754" s="839" t="s">
        <v>938</v>
      </c>
      <c r="E754" s="839" t="s">
        <v>5868</v>
      </c>
      <c r="F754" s="839" t="s">
        <v>5383</v>
      </c>
      <c r="G754" s="839" t="s">
        <v>5384</v>
      </c>
      <c r="H754" s="839" t="s">
        <v>7879</v>
      </c>
      <c r="I754" s="839"/>
    </row>
    <row r="755" spans="1:10" ht="15" customHeight="1">
      <c r="A755" s="839" t="s">
        <v>7880</v>
      </c>
      <c r="B755" s="839" t="s">
        <v>7881</v>
      </c>
      <c r="C755" s="839"/>
      <c r="D755" s="839" t="s">
        <v>938</v>
      </c>
      <c r="E755" s="839" t="s">
        <v>5643</v>
      </c>
      <c r="F755" s="839" t="s">
        <v>5383</v>
      </c>
      <c r="G755" s="839" t="s">
        <v>5384</v>
      </c>
      <c r="H755" s="839" t="s">
        <v>7882</v>
      </c>
      <c r="I755" s="839"/>
    </row>
    <row r="756" spans="1:10" ht="15" customHeight="1">
      <c r="A756" s="839" t="s">
        <v>7883</v>
      </c>
      <c r="B756" s="839" t="s">
        <v>7884</v>
      </c>
      <c r="C756" s="839"/>
      <c r="D756" s="839" t="s">
        <v>938</v>
      </c>
      <c r="E756" s="839" t="s">
        <v>6286</v>
      </c>
      <c r="F756" s="839" t="s">
        <v>5383</v>
      </c>
      <c r="G756" s="839" t="s">
        <v>5384</v>
      </c>
      <c r="H756" s="839" t="s">
        <v>7885</v>
      </c>
      <c r="I756" s="839"/>
    </row>
    <row r="757" spans="1:10" ht="15" customHeight="1">
      <c r="A757" s="839" t="s">
        <v>7886</v>
      </c>
      <c r="B757" s="839" t="s">
        <v>7887</v>
      </c>
      <c r="C757" s="839"/>
      <c r="D757" s="839" t="s">
        <v>938</v>
      </c>
      <c r="E757" s="839" t="s">
        <v>6449</v>
      </c>
      <c r="F757" s="839" t="s">
        <v>5383</v>
      </c>
      <c r="G757" s="839" t="s">
        <v>5384</v>
      </c>
      <c r="H757" s="839" t="s">
        <v>7888</v>
      </c>
      <c r="I757" s="839"/>
    </row>
    <row r="758" spans="1:10" ht="15" customHeight="1">
      <c r="A758" s="839" t="s">
        <v>9639</v>
      </c>
      <c r="B758" s="839" t="s">
        <v>455</v>
      </c>
      <c r="C758" s="839"/>
      <c r="D758" s="839" t="s">
        <v>9465</v>
      </c>
      <c r="E758" s="839" t="s">
        <v>9640</v>
      </c>
      <c r="F758" s="839" t="s">
        <v>5388</v>
      </c>
      <c r="G758" s="839" t="s">
        <v>8533</v>
      </c>
      <c r="H758" s="839" t="s">
        <v>9641</v>
      </c>
      <c r="I758" s="839"/>
    </row>
    <row r="759" spans="1:10" ht="15" customHeight="1">
      <c r="A759" s="839" t="s">
        <v>7889</v>
      </c>
      <c r="B759" s="839" t="s">
        <v>7890</v>
      </c>
      <c r="C759" s="839" t="s">
        <v>7752</v>
      </c>
      <c r="D759" s="839" t="s">
        <v>938</v>
      </c>
      <c r="E759" s="839" t="s">
        <v>6534</v>
      </c>
      <c r="F759" s="839" t="s">
        <v>5383</v>
      </c>
      <c r="G759" s="839" t="s">
        <v>5938</v>
      </c>
      <c r="H759" s="839" t="s">
        <v>7891</v>
      </c>
      <c r="I759" s="839"/>
    </row>
    <row r="760" spans="1:10" ht="15" customHeight="1">
      <c r="A760" s="839" t="s">
        <v>7892</v>
      </c>
      <c r="B760" s="839" t="s">
        <v>7893</v>
      </c>
      <c r="C760" s="839" t="s">
        <v>5467</v>
      </c>
      <c r="D760" s="839" t="s">
        <v>938</v>
      </c>
      <c r="E760" s="839" t="s">
        <v>6286</v>
      </c>
      <c r="F760" s="839" t="s">
        <v>5383</v>
      </c>
      <c r="G760" s="839" t="s">
        <v>5384</v>
      </c>
      <c r="H760" s="839" t="s">
        <v>7894</v>
      </c>
      <c r="I760" s="839"/>
    </row>
    <row r="761" spans="1:10" ht="15" customHeight="1">
      <c r="A761" s="839" t="s">
        <v>9584</v>
      </c>
      <c r="B761" s="839" t="s">
        <v>455</v>
      </c>
      <c r="C761" s="839" t="s">
        <v>9774</v>
      </c>
      <c r="D761" s="839" t="s">
        <v>2878</v>
      </c>
      <c r="E761" s="839" t="s">
        <v>9775</v>
      </c>
      <c r="F761" s="839" t="s">
        <v>5388</v>
      </c>
      <c r="G761" s="839" t="s">
        <v>9770</v>
      </c>
      <c r="H761" s="839" t="s">
        <v>9585</v>
      </c>
      <c r="I761" s="839"/>
    </row>
    <row r="762" spans="1:10" ht="15" customHeight="1">
      <c r="A762" s="839" t="s">
        <v>7895</v>
      </c>
      <c r="B762" s="839" t="s">
        <v>7896</v>
      </c>
      <c r="C762" s="839" t="s">
        <v>7518</v>
      </c>
      <c r="D762" s="839" t="s">
        <v>938</v>
      </c>
      <c r="E762" s="839" t="s">
        <v>7897</v>
      </c>
      <c r="F762" s="839" t="s">
        <v>5383</v>
      </c>
      <c r="G762" s="839" t="s">
        <v>5384</v>
      </c>
      <c r="H762" s="839" t="s">
        <v>7898</v>
      </c>
      <c r="I762" s="839"/>
    </row>
    <row r="763" spans="1:10" ht="15" customHeight="1">
      <c r="A763" s="839" t="s">
        <v>7899</v>
      </c>
      <c r="B763" s="839" t="s">
        <v>7900</v>
      </c>
      <c r="C763" s="839"/>
      <c r="D763" s="839" t="s">
        <v>938</v>
      </c>
      <c r="E763" s="839" t="s">
        <v>6449</v>
      </c>
      <c r="F763" s="839" t="s">
        <v>5383</v>
      </c>
      <c r="G763" s="839" t="s">
        <v>5384</v>
      </c>
      <c r="H763" s="765" t="s">
        <v>7901</v>
      </c>
      <c r="I763" s="839"/>
    </row>
    <row r="764" spans="1:10">
      <c r="A764" s="839" t="s">
        <v>7902</v>
      </c>
      <c r="B764" s="839" t="s">
        <v>7903</v>
      </c>
      <c r="C764" s="839"/>
      <c r="D764" s="839" t="s">
        <v>4893</v>
      </c>
      <c r="E764" s="841" t="s">
        <v>7904</v>
      </c>
      <c r="F764" s="769" t="s">
        <v>5383</v>
      </c>
      <c r="G764" s="844" t="s">
        <v>5450</v>
      </c>
      <c r="H764" s="514" t="s">
        <v>7905</v>
      </c>
    </row>
    <row r="765" spans="1:10" ht="15" customHeight="1">
      <c r="A765" s="839" t="s">
        <v>7906</v>
      </c>
      <c r="B765" s="839" t="s">
        <v>7907</v>
      </c>
      <c r="C765" s="839"/>
      <c r="D765" s="839" t="s">
        <v>938</v>
      </c>
      <c r="E765" s="839" t="s">
        <v>5802</v>
      </c>
      <c r="F765" s="839" t="s">
        <v>5383</v>
      </c>
      <c r="G765" s="839" t="s">
        <v>5384</v>
      </c>
      <c r="H765" s="839" t="s">
        <v>7908</v>
      </c>
      <c r="I765" s="839" t="s">
        <v>7909</v>
      </c>
      <c r="J765" s="832" t="s">
        <v>7910</v>
      </c>
    </row>
    <row r="766" spans="1:10" ht="15" customHeight="1">
      <c r="A766" s="839" t="s">
        <v>7906</v>
      </c>
      <c r="B766" s="839" t="s">
        <v>7906</v>
      </c>
      <c r="C766" s="839"/>
      <c r="D766" s="839" t="s">
        <v>938</v>
      </c>
      <c r="E766" s="839" t="s">
        <v>5802</v>
      </c>
      <c r="F766" s="839" t="s">
        <v>5383</v>
      </c>
      <c r="G766" s="844" t="s">
        <v>5599</v>
      </c>
      <c r="H766" s="839" t="s">
        <v>7911</v>
      </c>
      <c r="I766" s="839"/>
    </row>
    <row r="767" spans="1:10" ht="15" customHeight="1">
      <c r="A767" s="839" t="s">
        <v>7912</v>
      </c>
      <c r="B767" s="839" t="s">
        <v>7913</v>
      </c>
      <c r="C767" s="839" t="s">
        <v>7914</v>
      </c>
      <c r="D767" s="839" t="s">
        <v>938</v>
      </c>
      <c r="E767" s="839" t="s">
        <v>7915</v>
      </c>
      <c r="F767" s="839" t="s">
        <v>5383</v>
      </c>
      <c r="G767" s="844" t="s">
        <v>7916</v>
      </c>
      <c r="H767" s="839" t="s">
        <v>7917</v>
      </c>
      <c r="I767" s="839"/>
    </row>
    <row r="768" spans="1:10" ht="15" customHeight="1">
      <c r="A768" s="839" t="s">
        <v>7918</v>
      </c>
      <c r="B768" s="839" t="s">
        <v>7919</v>
      </c>
      <c r="C768" s="839"/>
      <c r="D768" s="839" t="s">
        <v>938</v>
      </c>
      <c r="E768" s="839" t="s">
        <v>7915</v>
      </c>
      <c r="F768" s="839" t="s">
        <v>5383</v>
      </c>
      <c r="G768" s="839" t="s">
        <v>7916</v>
      </c>
      <c r="H768" s="839" t="s">
        <v>7920</v>
      </c>
      <c r="I768" s="839"/>
    </row>
    <row r="769" spans="1:9" ht="15" customHeight="1">
      <c r="A769" s="844" t="s">
        <v>7921</v>
      </c>
      <c r="B769" s="844" t="s">
        <v>7922</v>
      </c>
      <c r="C769" s="841" t="s">
        <v>7923</v>
      </c>
      <c r="D769" s="839" t="s">
        <v>938</v>
      </c>
      <c r="E769" s="841" t="s">
        <v>6538</v>
      </c>
      <c r="F769" s="844" t="s">
        <v>5383</v>
      </c>
      <c r="G769" s="844" t="s">
        <v>5384</v>
      </c>
      <c r="H769" s="839" t="s">
        <v>7924</v>
      </c>
      <c r="I769" s="841"/>
    </row>
    <row r="770" spans="1:9">
      <c r="A770" s="844" t="s">
        <v>7925</v>
      </c>
      <c r="B770" s="841" t="s">
        <v>7926</v>
      </c>
      <c r="C770" s="841" t="s">
        <v>7927</v>
      </c>
      <c r="D770" s="839" t="s">
        <v>938</v>
      </c>
      <c r="E770" s="841" t="s">
        <v>7928</v>
      </c>
      <c r="F770" s="844" t="s">
        <v>5383</v>
      </c>
      <c r="G770" s="844" t="s">
        <v>5384</v>
      </c>
      <c r="H770" s="839" t="s">
        <v>7929</v>
      </c>
      <c r="I770" s="841"/>
    </row>
    <row r="771" spans="1:9" ht="15" customHeight="1">
      <c r="A771" s="839" t="s">
        <v>7930</v>
      </c>
      <c r="B771" s="839" t="s">
        <v>7931</v>
      </c>
      <c r="C771" s="839"/>
      <c r="D771" s="839" t="s">
        <v>938</v>
      </c>
      <c r="E771" s="839" t="s">
        <v>7932</v>
      </c>
      <c r="F771" s="839" t="s">
        <v>5383</v>
      </c>
      <c r="G771" s="839" t="s">
        <v>5384</v>
      </c>
      <c r="H771" s="839" t="s">
        <v>7933</v>
      </c>
      <c r="I771" s="839"/>
    </row>
    <row r="772" spans="1:9" ht="15" customHeight="1">
      <c r="A772" s="839" t="s">
        <v>7934</v>
      </c>
      <c r="B772" s="839" t="s">
        <v>7935</v>
      </c>
      <c r="C772" s="839" t="s">
        <v>7230</v>
      </c>
      <c r="D772" s="839" t="s">
        <v>938</v>
      </c>
      <c r="E772" s="839" t="s">
        <v>7936</v>
      </c>
      <c r="F772" s="839" t="s">
        <v>5383</v>
      </c>
      <c r="G772" s="839" t="s">
        <v>5384</v>
      </c>
      <c r="H772" s="839" t="s">
        <v>7937</v>
      </c>
      <c r="I772" s="839"/>
    </row>
    <row r="773" spans="1:9" ht="15" customHeight="1">
      <c r="A773" s="839" t="s">
        <v>7938</v>
      </c>
      <c r="B773" s="839" t="s">
        <v>455</v>
      </c>
      <c r="C773" s="839"/>
      <c r="D773" s="839" t="s">
        <v>1629</v>
      </c>
      <c r="E773" s="839" t="s">
        <v>7939</v>
      </c>
      <c r="F773" s="839" t="s">
        <v>5388</v>
      </c>
      <c r="G773" s="839" t="s">
        <v>5522</v>
      </c>
      <c r="H773" s="839" t="s">
        <v>7940</v>
      </c>
      <c r="I773" s="839"/>
    </row>
    <row r="774" spans="1:9" ht="15" customHeight="1">
      <c r="A774" s="839" t="s">
        <v>9642</v>
      </c>
      <c r="B774" s="839" t="s">
        <v>455</v>
      </c>
      <c r="C774" s="839"/>
      <c r="D774" s="839" t="s">
        <v>9465</v>
      </c>
      <c r="E774" s="839" t="s">
        <v>10775</v>
      </c>
      <c r="F774" s="839" t="s">
        <v>5388</v>
      </c>
      <c r="G774" s="839" t="s">
        <v>5522</v>
      </c>
      <c r="H774" s="839" t="s">
        <v>9643</v>
      </c>
      <c r="I774" s="839"/>
    </row>
    <row r="775" spans="1:9" ht="15" customHeight="1">
      <c r="A775" s="839" t="s">
        <v>7941</v>
      </c>
      <c r="B775" s="839" t="s">
        <v>7942</v>
      </c>
      <c r="C775" s="839" t="s">
        <v>7943</v>
      </c>
      <c r="D775" s="839" t="s">
        <v>938</v>
      </c>
      <c r="E775" s="839" t="s">
        <v>400</v>
      </c>
      <c r="F775" s="839" t="s">
        <v>5383</v>
      </c>
      <c r="G775" s="839" t="s">
        <v>5500</v>
      </c>
      <c r="H775" s="839" t="s">
        <v>7944</v>
      </c>
      <c r="I775" s="839"/>
    </row>
    <row r="776" spans="1:9" ht="15" customHeight="1">
      <c r="A776" s="839" t="s">
        <v>7945</v>
      </c>
      <c r="B776" s="839" t="s">
        <v>7946</v>
      </c>
      <c r="C776" s="839" t="s">
        <v>7518</v>
      </c>
      <c r="D776" s="839" t="s">
        <v>938</v>
      </c>
      <c r="E776" s="839" t="s">
        <v>7055</v>
      </c>
      <c r="F776" s="839" t="s">
        <v>5383</v>
      </c>
      <c r="G776" s="839" t="s">
        <v>5384</v>
      </c>
      <c r="H776" s="839" t="s">
        <v>7947</v>
      </c>
      <c r="I776" s="839"/>
    </row>
    <row r="777" spans="1:9" ht="15" customHeight="1">
      <c r="A777" s="839" t="s">
        <v>7948</v>
      </c>
      <c r="B777" s="839" t="s">
        <v>7949</v>
      </c>
      <c r="C777" s="839" t="s">
        <v>7950</v>
      </c>
      <c r="D777" s="839" t="s">
        <v>938</v>
      </c>
      <c r="E777" s="839" t="s">
        <v>7951</v>
      </c>
      <c r="F777" s="839" t="s">
        <v>5383</v>
      </c>
      <c r="G777" s="839" t="s">
        <v>7039</v>
      </c>
      <c r="H777" s="839" t="s">
        <v>7952</v>
      </c>
      <c r="I777" s="839"/>
    </row>
    <row r="778" spans="1:9" ht="15" customHeight="1">
      <c r="A778" s="839" t="s">
        <v>7953</v>
      </c>
      <c r="B778" s="839" t="s">
        <v>7954</v>
      </c>
      <c r="C778" s="839"/>
      <c r="D778" s="839" t="s">
        <v>1629</v>
      </c>
      <c r="E778" s="839" t="s">
        <v>7955</v>
      </c>
      <c r="F778" s="839" t="s">
        <v>5388</v>
      </c>
      <c r="G778" s="839" t="s">
        <v>7956</v>
      </c>
      <c r="H778" s="839" t="s">
        <v>7957</v>
      </c>
      <c r="I778" s="839"/>
    </row>
    <row r="779" spans="1:9" ht="15" customHeight="1">
      <c r="A779" s="839" t="s">
        <v>9338</v>
      </c>
      <c r="B779" s="839" t="s">
        <v>455</v>
      </c>
      <c r="C779" s="839"/>
      <c r="D779" s="839" t="s">
        <v>9353</v>
      </c>
      <c r="E779" s="839" t="s">
        <v>646</v>
      </c>
      <c r="F779" s="839" t="s">
        <v>5388</v>
      </c>
      <c r="G779" s="844" t="s">
        <v>9363</v>
      </c>
      <c r="H779" s="839" t="s">
        <v>9401</v>
      </c>
      <c r="I779" s="839"/>
    </row>
    <row r="780" spans="1:9" ht="15" customHeight="1">
      <c r="A780" s="839" t="s">
        <v>7958</v>
      </c>
      <c r="B780" s="839" t="s">
        <v>7959</v>
      </c>
      <c r="C780" s="839" t="s">
        <v>7752</v>
      </c>
      <c r="D780" s="839" t="s">
        <v>938</v>
      </c>
      <c r="E780" s="839" t="s">
        <v>6782</v>
      </c>
      <c r="F780" s="839" t="s">
        <v>5383</v>
      </c>
      <c r="G780" s="844" t="s">
        <v>5384</v>
      </c>
      <c r="H780" s="839" t="s">
        <v>7960</v>
      </c>
      <c r="I780" s="839"/>
    </row>
    <row r="781" spans="1:9" ht="15" customHeight="1">
      <c r="A781" s="839" t="s">
        <v>7961</v>
      </c>
      <c r="B781" s="839" t="s">
        <v>7962</v>
      </c>
      <c r="C781" s="839"/>
      <c r="D781" s="839" t="s">
        <v>938</v>
      </c>
      <c r="E781" s="839" t="s">
        <v>7963</v>
      </c>
      <c r="F781" s="839" t="s">
        <v>5383</v>
      </c>
      <c r="G781" s="844" t="s">
        <v>7964</v>
      </c>
      <c r="H781" s="839" t="s">
        <v>7965</v>
      </c>
      <c r="I781" s="839"/>
    </row>
    <row r="782" spans="1:9" ht="15" customHeight="1">
      <c r="A782" s="839" t="s">
        <v>7966</v>
      </c>
      <c r="B782" s="839" t="s">
        <v>7967</v>
      </c>
      <c r="C782" s="839" t="s">
        <v>7968</v>
      </c>
      <c r="D782" s="839" t="s">
        <v>938</v>
      </c>
      <c r="E782" s="839" t="s">
        <v>7969</v>
      </c>
      <c r="F782" s="839" t="s">
        <v>5383</v>
      </c>
      <c r="G782" s="839" t="s">
        <v>7280</v>
      </c>
      <c r="H782" s="839" t="s">
        <v>7970</v>
      </c>
      <c r="I782" s="839"/>
    </row>
    <row r="783" spans="1:9" ht="15" customHeight="1">
      <c r="A783" s="839" t="s">
        <v>7971</v>
      </c>
      <c r="B783" s="839" t="s">
        <v>7972</v>
      </c>
      <c r="C783" s="839" t="s">
        <v>6836</v>
      </c>
      <c r="D783" s="839" t="s">
        <v>938</v>
      </c>
      <c r="E783" s="839" t="s">
        <v>7973</v>
      </c>
      <c r="F783" s="839" t="s">
        <v>5383</v>
      </c>
      <c r="G783" s="839" t="s">
        <v>5384</v>
      </c>
      <c r="H783" s="839" t="s">
        <v>7974</v>
      </c>
      <c r="I783" s="839" t="s">
        <v>7975</v>
      </c>
    </row>
    <row r="784" spans="1:9" ht="15" customHeight="1">
      <c r="A784" s="839" t="s">
        <v>7976</v>
      </c>
      <c r="B784" s="839" t="s">
        <v>7977</v>
      </c>
      <c r="C784" s="839" t="s">
        <v>6456</v>
      </c>
      <c r="D784" s="839" t="s">
        <v>938</v>
      </c>
      <c r="E784" s="839" t="s">
        <v>7978</v>
      </c>
      <c r="F784" s="839" t="s">
        <v>5383</v>
      </c>
      <c r="G784" s="839" t="s">
        <v>7979</v>
      </c>
      <c r="H784" s="839" t="s">
        <v>7980</v>
      </c>
      <c r="I784" s="839"/>
    </row>
    <row r="785" spans="1:16" ht="15" customHeight="1">
      <c r="A785" s="839" t="s">
        <v>7981</v>
      </c>
      <c r="B785" s="839" t="s">
        <v>7982</v>
      </c>
      <c r="C785" s="839" t="s">
        <v>7863</v>
      </c>
      <c r="D785" s="839" t="s">
        <v>938</v>
      </c>
      <c r="E785" s="839" t="s">
        <v>6286</v>
      </c>
      <c r="F785" s="839" t="s">
        <v>5383</v>
      </c>
      <c r="G785" s="839" t="s">
        <v>5384</v>
      </c>
      <c r="H785" s="839" t="s">
        <v>7983</v>
      </c>
      <c r="I785" s="839"/>
    </row>
    <row r="786" spans="1:16">
      <c r="A786" s="841" t="s">
        <v>7984</v>
      </c>
      <c r="B786" s="841" t="s">
        <v>7985</v>
      </c>
      <c r="C786" s="841" t="s">
        <v>7863</v>
      </c>
      <c r="D786" s="839" t="s">
        <v>938</v>
      </c>
      <c r="E786" s="841" t="s">
        <v>7986</v>
      </c>
      <c r="F786" s="844" t="s">
        <v>5383</v>
      </c>
      <c r="G786" s="841" t="s">
        <v>5384</v>
      </c>
      <c r="H786" s="841" t="s">
        <v>7987</v>
      </c>
      <c r="I786" s="841"/>
    </row>
    <row r="787" spans="1:16" ht="15" customHeight="1">
      <c r="A787" s="839" t="s">
        <v>7988</v>
      </c>
      <c r="B787" s="839" t="s">
        <v>455</v>
      </c>
      <c r="C787" s="839"/>
      <c r="D787" s="807" t="s">
        <v>4930</v>
      </c>
      <c r="E787" s="839" t="s">
        <v>722</v>
      </c>
      <c r="F787" s="839" t="s">
        <v>5863</v>
      </c>
      <c r="G787" s="839" t="s">
        <v>5599</v>
      </c>
      <c r="H787" s="839" t="s">
        <v>7989</v>
      </c>
      <c r="I787" s="839"/>
    </row>
    <row r="788" spans="1:16" ht="15" customHeight="1">
      <c r="A788" s="839" t="s">
        <v>7990</v>
      </c>
      <c r="B788" s="839" t="s">
        <v>7991</v>
      </c>
      <c r="C788" s="839"/>
      <c r="D788" s="839" t="s">
        <v>4900</v>
      </c>
      <c r="E788" s="839"/>
      <c r="F788" s="839" t="s">
        <v>5383</v>
      </c>
      <c r="G788" s="839" t="s">
        <v>7992</v>
      </c>
      <c r="H788" s="839" t="s">
        <v>7993</v>
      </c>
      <c r="I788" s="839"/>
    </row>
    <row r="789" spans="1:16" ht="15" customHeight="1">
      <c r="A789" s="839" t="s">
        <v>3773</v>
      </c>
      <c r="B789" s="839" t="s">
        <v>455</v>
      </c>
      <c r="C789" s="839"/>
      <c r="D789" s="839" t="s">
        <v>2878</v>
      </c>
      <c r="E789" s="839" t="s">
        <v>6121</v>
      </c>
      <c r="F789" s="839" t="s">
        <v>5863</v>
      </c>
      <c r="G789" s="839" t="s">
        <v>8620</v>
      </c>
      <c r="H789" s="839" t="s">
        <v>5205</v>
      </c>
      <c r="I789" s="839"/>
    </row>
    <row r="790" spans="1:16" ht="15" customHeight="1">
      <c r="A790" s="839" t="s">
        <v>7994</v>
      </c>
      <c r="B790" s="839" t="s">
        <v>455</v>
      </c>
      <c r="C790" s="839"/>
      <c r="D790" s="839" t="s">
        <v>5520</v>
      </c>
      <c r="E790" s="839" t="s">
        <v>7995</v>
      </c>
      <c r="F790" s="839" t="s">
        <v>5388</v>
      </c>
      <c r="G790" s="839" t="s">
        <v>7996</v>
      </c>
      <c r="H790" s="807" t="s">
        <v>7997</v>
      </c>
      <c r="I790" s="839"/>
    </row>
    <row r="791" spans="1:16" ht="15" customHeight="1">
      <c r="A791" s="839" t="s">
        <v>7998</v>
      </c>
      <c r="B791" s="839" t="s">
        <v>7999</v>
      </c>
      <c r="C791" s="839" t="s">
        <v>8000</v>
      </c>
      <c r="D791" s="839" t="s">
        <v>938</v>
      </c>
      <c r="E791" s="839" t="s">
        <v>8001</v>
      </c>
      <c r="F791" s="839" t="s">
        <v>5383</v>
      </c>
      <c r="G791" s="839" t="s">
        <v>8002</v>
      </c>
      <c r="H791" s="839" t="s">
        <v>8003</v>
      </c>
      <c r="I791" s="839"/>
    </row>
    <row r="792" spans="1:16">
      <c r="A792" s="841" t="s">
        <v>8004</v>
      </c>
      <c r="B792" s="841" t="s">
        <v>8005</v>
      </c>
      <c r="C792" s="841"/>
      <c r="D792" s="839" t="s">
        <v>938</v>
      </c>
      <c r="E792" s="528" t="s">
        <v>8006</v>
      </c>
      <c r="F792" s="844" t="s">
        <v>5383</v>
      </c>
      <c r="G792" s="520" t="s">
        <v>5724</v>
      </c>
      <c r="H792" s="841" t="s">
        <v>8007</v>
      </c>
      <c r="I792" s="841"/>
    </row>
    <row r="793" spans="1:16">
      <c r="A793" s="841" t="s">
        <v>9645</v>
      </c>
      <c r="B793" s="841" t="s">
        <v>455</v>
      </c>
      <c r="C793" s="841"/>
      <c r="D793" s="839" t="s">
        <v>9465</v>
      </c>
      <c r="E793" s="528" t="s">
        <v>9646</v>
      </c>
      <c r="F793" s="844" t="s">
        <v>5383</v>
      </c>
      <c r="G793" s="839" t="s">
        <v>5384</v>
      </c>
      <c r="H793" s="841" t="s">
        <v>9647</v>
      </c>
      <c r="I793" s="841"/>
    </row>
    <row r="794" spans="1:16">
      <c r="A794" s="841" t="s">
        <v>9339</v>
      </c>
      <c r="B794" s="841" t="s">
        <v>455</v>
      </c>
      <c r="C794" s="841" t="s">
        <v>9403</v>
      </c>
      <c r="D794" s="839" t="s">
        <v>9353</v>
      </c>
      <c r="E794" s="528" t="s">
        <v>439</v>
      </c>
      <c r="F794" s="844" t="s">
        <v>5388</v>
      </c>
      <c r="G794" s="520" t="s">
        <v>9355</v>
      </c>
      <c r="H794" s="841" t="s">
        <v>9402</v>
      </c>
      <c r="I794" s="841"/>
    </row>
    <row r="795" spans="1:16" ht="15" customHeight="1">
      <c r="A795" s="839" t="s">
        <v>8008</v>
      </c>
      <c r="B795" s="839" t="s">
        <v>8009</v>
      </c>
      <c r="C795" s="839" t="s">
        <v>8010</v>
      </c>
      <c r="D795" s="839" t="s">
        <v>938</v>
      </c>
      <c r="E795" s="839" t="s">
        <v>5661</v>
      </c>
      <c r="F795" s="839" t="s">
        <v>5383</v>
      </c>
      <c r="G795" s="839" t="s">
        <v>5535</v>
      </c>
      <c r="H795" s="839" t="s">
        <v>8011</v>
      </c>
      <c r="I795" s="839"/>
      <c r="J795" s="841"/>
      <c r="K795" s="452"/>
      <c r="L795" s="841"/>
      <c r="M795" s="841"/>
      <c r="O795" s="841"/>
      <c r="P795" s="841"/>
    </row>
    <row r="796" spans="1:16" ht="15" customHeight="1">
      <c r="A796" s="839" t="s">
        <v>8012</v>
      </c>
      <c r="B796" s="839" t="s">
        <v>8013</v>
      </c>
      <c r="C796" s="839" t="s">
        <v>8014</v>
      </c>
      <c r="D796" s="839" t="s">
        <v>938</v>
      </c>
      <c r="E796" s="839" t="s">
        <v>5477</v>
      </c>
      <c r="F796" s="839" t="s">
        <v>5383</v>
      </c>
      <c r="G796" s="839" t="s">
        <v>5535</v>
      </c>
      <c r="H796" s="839" t="s">
        <v>8015</v>
      </c>
      <c r="I796" s="839"/>
    </row>
    <row r="797" spans="1:16" ht="15" customHeight="1">
      <c r="A797" s="839" t="s">
        <v>8016</v>
      </c>
      <c r="B797" s="839" t="s">
        <v>8017</v>
      </c>
      <c r="C797" s="839" t="s">
        <v>8018</v>
      </c>
      <c r="D797" s="839" t="s">
        <v>938</v>
      </c>
      <c r="E797" s="839" t="s">
        <v>335</v>
      </c>
      <c r="F797" s="839" t="s">
        <v>5383</v>
      </c>
      <c r="G797" s="839" t="s">
        <v>5621</v>
      </c>
      <c r="H797" s="839" t="s">
        <v>8019</v>
      </c>
      <c r="I797" s="839"/>
    </row>
    <row r="798" spans="1:16" ht="15" customHeight="1">
      <c r="A798" s="839" t="s">
        <v>8020</v>
      </c>
      <c r="B798" s="839" t="s">
        <v>8021</v>
      </c>
      <c r="C798" s="839"/>
      <c r="D798" s="839" t="s">
        <v>938</v>
      </c>
      <c r="E798" s="832" t="s">
        <v>5691</v>
      </c>
      <c r="F798" s="839" t="s">
        <v>5383</v>
      </c>
      <c r="G798" s="839" t="s">
        <v>5384</v>
      </c>
      <c r="H798" s="839" t="s">
        <v>8022</v>
      </c>
      <c r="I798" s="839"/>
    </row>
    <row r="799" spans="1:16" ht="15" customHeight="1">
      <c r="A799" s="841" t="s">
        <v>9648</v>
      </c>
      <c r="B799" s="844" t="s">
        <v>455</v>
      </c>
      <c r="C799" s="844"/>
      <c r="D799" s="839" t="s">
        <v>9465</v>
      </c>
      <c r="E799" s="841" t="s">
        <v>9649</v>
      </c>
      <c r="F799" s="844" t="s">
        <v>5388</v>
      </c>
      <c r="G799" s="839" t="s">
        <v>9650</v>
      </c>
      <c r="H799" s="839" t="s">
        <v>9651</v>
      </c>
      <c r="I799" s="841"/>
    </row>
    <row r="800" spans="1:16">
      <c r="A800" s="841" t="s">
        <v>8023</v>
      </c>
      <c r="B800" s="844" t="s">
        <v>8024</v>
      </c>
      <c r="C800" s="844" t="s">
        <v>5253</v>
      </c>
      <c r="D800" s="839" t="s">
        <v>938</v>
      </c>
      <c r="E800" s="841" t="s">
        <v>8025</v>
      </c>
      <c r="F800" s="844" t="s">
        <v>5383</v>
      </c>
      <c r="G800" s="839" t="s">
        <v>5384</v>
      </c>
      <c r="H800" s="839" t="s">
        <v>8026</v>
      </c>
      <c r="I800" s="841"/>
    </row>
    <row r="801" spans="1:17">
      <c r="A801" s="839" t="s">
        <v>2691</v>
      </c>
      <c r="B801" s="839" t="s">
        <v>8027</v>
      </c>
      <c r="C801" s="839" t="s">
        <v>8028</v>
      </c>
      <c r="D801" s="839" t="s">
        <v>938</v>
      </c>
      <c r="E801" s="841" t="s">
        <v>5670</v>
      </c>
      <c r="F801" s="844" t="s">
        <v>5383</v>
      </c>
      <c r="G801" s="844" t="s">
        <v>5450</v>
      </c>
      <c r="H801" s="514" t="s">
        <v>8029</v>
      </c>
      <c r="I801" s="514"/>
    </row>
    <row r="802" spans="1:17" ht="15" customHeight="1">
      <c r="A802" s="839" t="s">
        <v>8030</v>
      </c>
      <c r="B802" s="839" t="s">
        <v>8031</v>
      </c>
      <c r="C802" s="839" t="s">
        <v>7752</v>
      </c>
      <c r="D802" s="839" t="s">
        <v>938</v>
      </c>
      <c r="E802" s="844" t="s">
        <v>2293</v>
      </c>
      <c r="F802" s="839" t="s">
        <v>5383</v>
      </c>
      <c r="G802" s="844" t="s">
        <v>7753</v>
      </c>
      <c r="H802" s="839" t="s">
        <v>8032</v>
      </c>
      <c r="I802" s="839"/>
    </row>
    <row r="803" spans="1:17" ht="15" customHeight="1">
      <c r="A803" s="839" t="s">
        <v>8033</v>
      </c>
      <c r="B803" s="839" t="s">
        <v>8034</v>
      </c>
      <c r="C803" s="839"/>
      <c r="D803" s="839" t="s">
        <v>938</v>
      </c>
      <c r="E803" s="844" t="s">
        <v>6909</v>
      </c>
      <c r="F803" s="839" t="s">
        <v>5383</v>
      </c>
      <c r="G803" s="839" t="s">
        <v>5384</v>
      </c>
      <c r="H803" s="839" t="s">
        <v>8035</v>
      </c>
      <c r="I803" s="839"/>
    </row>
    <row r="804" spans="1:17" ht="15" customHeight="1">
      <c r="A804" s="839" t="s">
        <v>8036</v>
      </c>
      <c r="B804" s="839" t="s">
        <v>8037</v>
      </c>
      <c r="C804" s="839" t="s">
        <v>8038</v>
      </c>
      <c r="D804" s="839" t="s">
        <v>938</v>
      </c>
      <c r="E804" s="844" t="s">
        <v>8039</v>
      </c>
      <c r="F804" s="839" t="s">
        <v>5383</v>
      </c>
      <c r="G804" s="839" t="s">
        <v>8040</v>
      </c>
      <c r="H804" s="839" t="s">
        <v>8041</v>
      </c>
      <c r="I804" s="839"/>
    </row>
    <row r="805" spans="1:17" ht="15" customHeight="1">
      <c r="A805" s="839" t="s">
        <v>8042</v>
      </c>
      <c r="B805" s="839" t="s">
        <v>8043</v>
      </c>
      <c r="C805" s="839" t="s">
        <v>8044</v>
      </c>
      <c r="D805" s="839" t="s">
        <v>938</v>
      </c>
      <c r="E805" s="589" t="s">
        <v>8045</v>
      </c>
      <c r="F805" s="839" t="s">
        <v>5383</v>
      </c>
      <c r="G805" s="839" t="s">
        <v>5384</v>
      </c>
      <c r="H805" s="839" t="s">
        <v>8046</v>
      </c>
      <c r="I805" s="839"/>
    </row>
    <row r="806" spans="1:17" ht="15" customHeight="1">
      <c r="A806" s="839" t="s">
        <v>8047</v>
      </c>
      <c r="B806" s="839" t="s">
        <v>8048</v>
      </c>
      <c r="C806" s="839"/>
      <c r="D806" s="839" t="s">
        <v>5044</v>
      </c>
      <c r="E806" s="839" t="s">
        <v>5490</v>
      </c>
      <c r="F806" s="839" t="s">
        <v>5383</v>
      </c>
      <c r="G806" s="839" t="s">
        <v>5522</v>
      </c>
      <c r="H806" s="839" t="s">
        <v>8049</v>
      </c>
      <c r="I806" s="839"/>
    </row>
    <row r="807" spans="1:17" ht="15" customHeight="1">
      <c r="A807" s="839" t="s">
        <v>8050</v>
      </c>
      <c r="B807" s="839" t="s">
        <v>8051</v>
      </c>
      <c r="C807" s="839" t="s">
        <v>7752</v>
      </c>
      <c r="D807" s="839" t="s">
        <v>938</v>
      </c>
      <c r="E807" s="839" t="s">
        <v>6782</v>
      </c>
      <c r="F807" s="839" t="s">
        <v>5383</v>
      </c>
      <c r="G807" s="839" t="s">
        <v>5384</v>
      </c>
      <c r="H807" s="839" t="s">
        <v>8052</v>
      </c>
      <c r="I807" s="839"/>
    </row>
    <row r="808" spans="1:17" ht="15" customHeight="1">
      <c r="A808" s="839" t="s">
        <v>8053</v>
      </c>
      <c r="B808" s="839"/>
      <c r="C808" s="839"/>
      <c r="D808" s="839"/>
      <c r="E808" s="839" t="s">
        <v>5602</v>
      </c>
      <c r="F808" s="839" t="s">
        <v>5383</v>
      </c>
      <c r="G808" s="807" t="s">
        <v>5603</v>
      </c>
      <c r="H808" s="839" t="s">
        <v>7628</v>
      </c>
      <c r="I808" s="839"/>
      <c r="J808" s="841"/>
      <c r="K808" s="841"/>
      <c r="L808" s="841"/>
      <c r="M808" s="841"/>
      <c r="N808" s="841"/>
      <c r="O808" s="841"/>
      <c r="P808" s="841" t="s">
        <v>8054</v>
      </c>
    </row>
    <row r="809" spans="1:17" ht="15" customHeight="1">
      <c r="A809" s="839" t="s">
        <v>8055</v>
      </c>
      <c r="B809" s="839" t="s">
        <v>8056</v>
      </c>
      <c r="C809" s="839"/>
      <c r="D809" s="839" t="s">
        <v>5394</v>
      </c>
      <c r="E809" s="839" t="s">
        <v>335</v>
      </c>
      <c r="F809" s="839" t="s">
        <v>5383</v>
      </c>
      <c r="G809" s="839" t="s">
        <v>5621</v>
      </c>
      <c r="H809" s="839" t="s">
        <v>8057</v>
      </c>
      <c r="I809" s="839"/>
      <c r="J809" s="841"/>
      <c r="K809" s="841"/>
      <c r="L809" s="841"/>
      <c r="M809" s="841"/>
      <c r="N809" s="841"/>
      <c r="O809" s="841"/>
      <c r="P809" s="841"/>
      <c r="Q809" s="841"/>
    </row>
    <row r="810" spans="1:17" ht="15" customHeight="1">
      <c r="A810" s="839" t="s">
        <v>9340</v>
      </c>
      <c r="B810" s="839" t="s">
        <v>455</v>
      </c>
      <c r="C810" s="839"/>
      <c r="D810" s="839" t="s">
        <v>9353</v>
      </c>
      <c r="E810" s="839" t="s">
        <v>646</v>
      </c>
      <c r="F810" s="839" t="s">
        <v>5388</v>
      </c>
      <c r="G810" s="839" t="s">
        <v>9363</v>
      </c>
      <c r="H810" s="765" t="s">
        <v>9404</v>
      </c>
      <c r="I810" s="839"/>
      <c r="J810" s="841"/>
      <c r="K810" s="841"/>
      <c r="L810" s="841"/>
      <c r="M810" s="841"/>
      <c r="N810" s="841"/>
      <c r="O810" s="841"/>
      <c r="P810" s="841"/>
      <c r="Q810" s="841"/>
    </row>
    <row r="811" spans="1:17" ht="15" customHeight="1">
      <c r="A811" s="839" t="s">
        <v>8058</v>
      </c>
      <c r="B811" s="839" t="s">
        <v>8059</v>
      </c>
      <c r="C811" s="839"/>
      <c r="D811" s="839" t="s">
        <v>938</v>
      </c>
      <c r="E811" s="839" t="s">
        <v>8025</v>
      </c>
      <c r="F811" s="839" t="s">
        <v>5383</v>
      </c>
      <c r="G811" s="839" t="s">
        <v>5384</v>
      </c>
      <c r="H811" s="839" t="s">
        <v>8060</v>
      </c>
      <c r="I811" s="839"/>
    </row>
    <row r="812" spans="1:17" ht="15" customHeight="1">
      <c r="A812" s="839" t="s">
        <v>8061</v>
      </c>
      <c r="B812" s="839" t="s">
        <v>8062</v>
      </c>
      <c r="C812" s="839" t="s">
        <v>5381</v>
      </c>
      <c r="D812" s="839" t="s">
        <v>938</v>
      </c>
      <c r="E812" s="839" t="s">
        <v>8063</v>
      </c>
      <c r="F812" s="839" t="s">
        <v>5383</v>
      </c>
      <c r="G812" s="839" t="s">
        <v>5384</v>
      </c>
      <c r="H812" s="839" t="s">
        <v>8064</v>
      </c>
      <c r="I812" s="839"/>
    </row>
    <row r="813" spans="1:17" ht="15" customHeight="1">
      <c r="A813" s="839" t="s">
        <v>8065</v>
      </c>
      <c r="B813" s="839" t="s">
        <v>455</v>
      </c>
      <c r="C813" s="839"/>
      <c r="D813" s="839" t="s">
        <v>1629</v>
      </c>
      <c r="E813" s="839" t="s">
        <v>6441</v>
      </c>
      <c r="F813" s="839" t="s">
        <v>5383</v>
      </c>
      <c r="G813" s="839" t="s">
        <v>6442</v>
      </c>
      <c r="H813" s="839" t="s">
        <v>8066</v>
      </c>
      <c r="I813" s="839"/>
    </row>
    <row r="814" spans="1:17">
      <c r="A814" s="839" t="s">
        <v>8067</v>
      </c>
      <c r="B814" s="839"/>
      <c r="C814" s="839"/>
      <c r="D814" s="839" t="s">
        <v>2536</v>
      </c>
      <c r="E814" s="839" t="s">
        <v>5952</v>
      </c>
      <c r="F814" s="839"/>
      <c r="G814" s="839" t="s">
        <v>5396</v>
      </c>
      <c r="H814" s="839" t="s">
        <v>8068</v>
      </c>
      <c r="I814" s="839"/>
    </row>
    <row r="815" spans="1:17">
      <c r="A815" s="839" t="s">
        <v>9652</v>
      </c>
      <c r="B815" s="839" t="s">
        <v>455</v>
      </c>
      <c r="C815" s="839"/>
      <c r="D815" s="839" t="s">
        <v>9465</v>
      </c>
      <c r="E815" s="839" t="s">
        <v>9985</v>
      </c>
      <c r="F815" s="839" t="s">
        <v>5383</v>
      </c>
      <c r="G815" s="839" t="s">
        <v>8337</v>
      </c>
      <c r="H815" s="839" t="s">
        <v>9653</v>
      </c>
      <c r="I815" s="839"/>
    </row>
    <row r="816" spans="1:17">
      <c r="A816" s="839" t="s">
        <v>8069</v>
      </c>
      <c r="B816" s="839" t="s">
        <v>8070</v>
      </c>
      <c r="C816" s="839" t="s">
        <v>8071</v>
      </c>
      <c r="D816" s="839" t="s">
        <v>938</v>
      </c>
      <c r="E816" s="839" t="s">
        <v>8072</v>
      </c>
      <c r="F816" s="839" t="s">
        <v>5383</v>
      </c>
      <c r="G816" s="839" t="s">
        <v>5384</v>
      </c>
      <c r="H816" s="839" t="s">
        <v>8073</v>
      </c>
      <c r="I816" s="839"/>
    </row>
    <row r="817" spans="1:16">
      <c r="A817" s="839" t="s">
        <v>8074</v>
      </c>
      <c r="B817" s="839" t="s">
        <v>8075</v>
      </c>
      <c r="C817" s="839"/>
      <c r="D817" s="839" t="s">
        <v>938</v>
      </c>
      <c r="E817" s="839" t="s">
        <v>486</v>
      </c>
      <c r="F817" s="839" t="s">
        <v>5383</v>
      </c>
      <c r="G817" s="839" t="s">
        <v>5874</v>
      </c>
      <c r="H817" s="839" t="s">
        <v>8076</v>
      </c>
      <c r="I817" s="839"/>
    </row>
    <row r="818" spans="1:16">
      <c r="A818" s="839" t="s">
        <v>8077</v>
      </c>
      <c r="B818" s="839" t="s">
        <v>8078</v>
      </c>
      <c r="C818" s="839" t="s">
        <v>8079</v>
      </c>
      <c r="D818" s="839" t="s">
        <v>938</v>
      </c>
      <c r="E818" s="839" t="s">
        <v>7951</v>
      </c>
      <c r="F818" s="839" t="s">
        <v>5383</v>
      </c>
      <c r="G818" s="839" t="s">
        <v>7039</v>
      </c>
      <c r="H818" s="839" t="s">
        <v>8080</v>
      </c>
      <c r="I818" s="839"/>
    </row>
    <row r="819" spans="1:16">
      <c r="A819" s="839" t="s">
        <v>8081</v>
      </c>
      <c r="B819" s="839" t="s">
        <v>8082</v>
      </c>
      <c r="C819" s="839"/>
      <c r="D819" s="839" t="s">
        <v>938</v>
      </c>
      <c r="E819" s="839" t="s">
        <v>7404</v>
      </c>
      <c r="F819" s="839" t="s">
        <v>5383</v>
      </c>
      <c r="G819" s="839" t="s">
        <v>7405</v>
      </c>
      <c r="H819" s="839" t="s">
        <v>8083</v>
      </c>
      <c r="I819" s="839"/>
    </row>
    <row r="820" spans="1:16">
      <c r="A820" s="839" t="s">
        <v>8084</v>
      </c>
      <c r="B820" s="839"/>
      <c r="C820" s="839"/>
      <c r="D820" s="839" t="s">
        <v>3596</v>
      </c>
      <c r="E820" s="839" t="s">
        <v>5515</v>
      </c>
      <c r="F820" s="839" t="s">
        <v>5383</v>
      </c>
      <c r="G820" s="839" t="s">
        <v>5615</v>
      </c>
      <c r="H820" s="839" t="s">
        <v>8085</v>
      </c>
      <c r="I820" s="839"/>
    </row>
    <row r="821" spans="1:16">
      <c r="A821" s="839" t="s">
        <v>9856</v>
      </c>
      <c r="B821" s="839" t="s">
        <v>455</v>
      </c>
      <c r="C821" s="839" t="s">
        <v>9789</v>
      </c>
      <c r="D821" s="839" t="s">
        <v>9778</v>
      </c>
      <c r="E821" s="839" t="s">
        <v>9857</v>
      </c>
      <c r="F821" s="839" t="s">
        <v>5388</v>
      </c>
      <c r="G821" s="839" t="s">
        <v>9768</v>
      </c>
      <c r="H821" s="839" t="s">
        <v>9858</v>
      </c>
      <c r="I821" s="839"/>
    </row>
    <row r="822" spans="1:16">
      <c r="A822" s="299" t="s">
        <v>9656</v>
      </c>
      <c r="B822" s="839"/>
      <c r="C822" s="839"/>
      <c r="D822" s="839" t="s">
        <v>9465</v>
      </c>
      <c r="E822" s="839" t="s">
        <v>9658</v>
      </c>
      <c r="F822" s="839" t="s">
        <v>5388</v>
      </c>
      <c r="G822" s="839" t="s">
        <v>5396</v>
      </c>
      <c r="H822" s="839" t="s">
        <v>9657</v>
      </c>
      <c r="I822" s="839"/>
    </row>
    <row r="823" spans="1:16">
      <c r="A823" s="839" t="s">
        <v>8086</v>
      </c>
      <c r="B823" s="839" t="s">
        <v>8087</v>
      </c>
      <c r="C823" s="839" t="s">
        <v>5434</v>
      </c>
      <c r="D823" s="839" t="s">
        <v>938</v>
      </c>
      <c r="E823" s="839" t="s">
        <v>6909</v>
      </c>
      <c r="F823" s="839" t="s">
        <v>5383</v>
      </c>
      <c r="G823" s="839" t="s">
        <v>5384</v>
      </c>
      <c r="H823" s="839" t="s">
        <v>8088</v>
      </c>
      <c r="I823" s="839"/>
    </row>
    <row r="824" spans="1:16">
      <c r="A824" s="839" t="s">
        <v>8089</v>
      </c>
      <c r="B824" s="832" t="s">
        <v>8090</v>
      </c>
      <c r="C824" s="841" t="s">
        <v>8091</v>
      </c>
      <c r="D824" s="839" t="s">
        <v>938</v>
      </c>
      <c r="E824" s="844" t="s">
        <v>6075</v>
      </c>
      <c r="F824" s="844" t="s">
        <v>5383</v>
      </c>
      <c r="G824" s="844" t="s">
        <v>5384</v>
      </c>
      <c r="H824" s="832" t="s">
        <v>8092</v>
      </c>
    </row>
    <row r="825" spans="1:16">
      <c r="A825" s="839" t="s">
        <v>8093</v>
      </c>
      <c r="B825" s="839" t="s">
        <v>8094</v>
      </c>
      <c r="C825" s="839"/>
      <c r="D825" s="839" t="s">
        <v>938</v>
      </c>
      <c r="E825" s="839" t="s">
        <v>8095</v>
      </c>
      <c r="F825" s="839" t="s">
        <v>5383</v>
      </c>
      <c r="G825" s="839" t="s">
        <v>5384</v>
      </c>
      <c r="H825" s="839" t="s">
        <v>8096</v>
      </c>
      <c r="I825" s="839"/>
    </row>
    <row r="826" spans="1:16">
      <c r="A826" s="839" t="s">
        <v>8097</v>
      </c>
      <c r="B826" s="839" t="s">
        <v>8098</v>
      </c>
      <c r="C826" s="839" t="s">
        <v>8099</v>
      </c>
      <c r="D826" s="839" t="s">
        <v>938</v>
      </c>
      <c r="E826" s="839" t="s">
        <v>8100</v>
      </c>
      <c r="F826" s="839" t="s">
        <v>5383</v>
      </c>
      <c r="G826" s="839" t="s">
        <v>8101</v>
      </c>
      <c r="H826" s="839" t="s">
        <v>8102</v>
      </c>
      <c r="I826" s="839"/>
    </row>
    <row r="827" spans="1:16">
      <c r="A827" s="839" t="s">
        <v>9659</v>
      </c>
      <c r="B827" s="839" t="s">
        <v>455</v>
      </c>
      <c r="C827" s="839"/>
      <c r="D827" s="839" t="s">
        <v>9465</v>
      </c>
      <c r="E827" s="839" t="s">
        <v>9660</v>
      </c>
      <c r="F827" s="839" t="s">
        <v>5408</v>
      </c>
      <c r="G827" s="839" t="s">
        <v>5621</v>
      </c>
      <c r="H827" s="839" t="s">
        <v>9661</v>
      </c>
      <c r="I827" s="839"/>
    </row>
    <row r="828" spans="1:16">
      <c r="A828" s="839" t="s">
        <v>8103</v>
      </c>
      <c r="B828" s="839" t="s">
        <v>8103</v>
      </c>
      <c r="C828" s="839"/>
      <c r="D828" s="839" t="s">
        <v>3596</v>
      </c>
      <c r="E828" s="839" t="s">
        <v>722</v>
      </c>
      <c r="F828" s="839" t="s">
        <v>5863</v>
      </c>
      <c r="G828" s="839" t="s">
        <v>5396</v>
      </c>
      <c r="H828" s="839" t="s">
        <v>8104</v>
      </c>
      <c r="I828" s="839"/>
      <c r="J828" s="841"/>
      <c r="K828" s="841"/>
      <c r="L828" s="841"/>
      <c r="M828" s="841"/>
      <c r="N828" s="841"/>
      <c r="O828" s="841"/>
      <c r="P828" s="841"/>
    </row>
    <row r="829" spans="1:16">
      <c r="A829" s="839" t="s">
        <v>8105</v>
      </c>
      <c r="B829" s="839" t="s">
        <v>8105</v>
      </c>
      <c r="C829" s="839"/>
      <c r="D829" s="839" t="s">
        <v>6323</v>
      </c>
      <c r="E829" s="839" t="s">
        <v>6620</v>
      </c>
      <c r="F829" s="839" t="s">
        <v>5383</v>
      </c>
      <c r="G829" s="839" t="s">
        <v>6621</v>
      </c>
      <c r="H829" s="839" t="s">
        <v>8054</v>
      </c>
      <c r="I829" s="839" t="s">
        <v>6327</v>
      </c>
      <c r="J829" s="841"/>
      <c r="K829" s="841"/>
      <c r="L829" s="841"/>
      <c r="M829" s="841"/>
      <c r="N829" s="841"/>
      <c r="O829" s="841"/>
      <c r="P829" s="841" t="s">
        <v>8106</v>
      </c>
    </row>
    <row r="830" spans="1:16">
      <c r="A830" s="839" t="s">
        <v>8107</v>
      </c>
      <c r="B830" s="839"/>
      <c r="C830" s="839"/>
      <c r="D830" s="839" t="s">
        <v>3408</v>
      </c>
      <c r="E830" s="839" t="s">
        <v>8108</v>
      </c>
      <c r="F830" s="839" t="s">
        <v>5383</v>
      </c>
      <c r="G830" s="839" t="s">
        <v>5630</v>
      </c>
      <c r="H830" s="839" t="s">
        <v>8109</v>
      </c>
      <c r="I830" s="839"/>
      <c r="J830" s="841"/>
      <c r="K830" s="841"/>
      <c r="L830" s="841"/>
      <c r="M830" s="841"/>
      <c r="N830" s="841"/>
      <c r="O830" s="841"/>
      <c r="P830" s="841"/>
    </row>
    <row r="831" spans="1:16">
      <c r="A831" s="839" t="s">
        <v>9341</v>
      </c>
      <c r="B831" s="839" t="s">
        <v>455</v>
      </c>
      <c r="C831" s="839"/>
      <c r="D831" s="839" t="s">
        <v>9353</v>
      </c>
      <c r="E831" s="839" t="s">
        <v>439</v>
      </c>
      <c r="F831" s="839" t="s">
        <v>5388</v>
      </c>
      <c r="G831" s="839" t="s">
        <v>5621</v>
      </c>
      <c r="H831" s="839" t="s">
        <v>9405</v>
      </c>
      <c r="I831" s="839"/>
      <c r="J831" s="841"/>
      <c r="K831" s="841"/>
      <c r="L831" s="841"/>
      <c r="M831" s="841"/>
      <c r="N831" s="841"/>
      <c r="O831" s="841"/>
      <c r="P831" s="841"/>
    </row>
    <row r="832" spans="1:16">
      <c r="A832" s="839" t="s">
        <v>8110</v>
      </c>
      <c r="B832" s="839" t="s">
        <v>8111</v>
      </c>
      <c r="C832" s="839"/>
      <c r="D832" s="839" t="s">
        <v>4900</v>
      </c>
      <c r="E832" s="839" t="s">
        <v>3601</v>
      </c>
      <c r="F832" s="839" t="s">
        <v>5383</v>
      </c>
      <c r="G832" s="839" t="s">
        <v>6050</v>
      </c>
      <c r="H832" s="839" t="s">
        <v>8112</v>
      </c>
      <c r="I832" s="839"/>
    </row>
    <row r="833" spans="1:14">
      <c r="A833" s="299" t="s">
        <v>9859</v>
      </c>
      <c r="B833" s="839" t="s">
        <v>455</v>
      </c>
      <c r="C833" s="299" t="s">
        <v>10779</v>
      </c>
      <c r="D833" s="839" t="s">
        <v>9783</v>
      </c>
      <c r="E833" s="839" t="s">
        <v>10780</v>
      </c>
      <c r="F833" s="839" t="s">
        <v>5388</v>
      </c>
      <c r="G833" s="839" t="s">
        <v>5396</v>
      </c>
      <c r="H833" s="839" t="s">
        <v>9860</v>
      </c>
      <c r="I833" s="839"/>
    </row>
    <row r="834" spans="1:14">
      <c r="A834" s="839" t="s">
        <v>8113</v>
      </c>
      <c r="B834" s="839" t="s">
        <v>8114</v>
      </c>
      <c r="C834" s="839" t="s">
        <v>5509</v>
      </c>
      <c r="D834" s="839" t="s">
        <v>938</v>
      </c>
      <c r="E834" s="839" t="s">
        <v>6286</v>
      </c>
      <c r="F834" s="839" t="s">
        <v>5383</v>
      </c>
      <c r="G834" s="839" t="s">
        <v>5384</v>
      </c>
      <c r="H834" s="839" t="s">
        <v>8115</v>
      </c>
      <c r="I834" s="839"/>
    </row>
    <row r="835" spans="1:14">
      <c r="A835" s="839" t="s">
        <v>8116</v>
      </c>
      <c r="B835" s="839" t="s">
        <v>8117</v>
      </c>
      <c r="C835" s="839"/>
      <c r="D835" s="839" t="s">
        <v>938</v>
      </c>
      <c r="E835" s="839" t="s">
        <v>6998</v>
      </c>
      <c r="F835" s="839" t="s">
        <v>5383</v>
      </c>
      <c r="G835" s="839" t="s">
        <v>6999</v>
      </c>
      <c r="H835" s="839" t="s">
        <v>8118</v>
      </c>
      <c r="I835" s="839"/>
    </row>
    <row r="836" spans="1:14">
      <c r="A836" s="839" t="s">
        <v>8119</v>
      </c>
      <c r="B836" s="839" t="s">
        <v>8120</v>
      </c>
      <c r="C836" s="839"/>
      <c r="D836" s="586" t="s">
        <v>3596</v>
      </c>
      <c r="E836" s="839" t="s">
        <v>6465</v>
      </c>
      <c r="F836" s="839" t="s">
        <v>5383</v>
      </c>
      <c r="G836" s="839" t="s">
        <v>6466</v>
      </c>
      <c r="H836" s="839" t="s">
        <v>8121</v>
      </c>
      <c r="I836" s="839"/>
    </row>
    <row r="837" spans="1:14">
      <c r="A837" s="839" t="s">
        <v>8122</v>
      </c>
      <c r="B837" s="839" t="s">
        <v>8123</v>
      </c>
      <c r="C837" s="839"/>
      <c r="D837" s="839" t="s">
        <v>938</v>
      </c>
      <c r="E837" s="839" t="s">
        <v>7915</v>
      </c>
      <c r="F837" s="839" t="s">
        <v>5383</v>
      </c>
      <c r="G837" s="839" t="s">
        <v>7916</v>
      </c>
      <c r="H837" s="839" t="s">
        <v>8124</v>
      </c>
      <c r="I837" s="839"/>
      <c r="K837" s="800"/>
      <c r="L837" s="800"/>
      <c r="M837" s="800"/>
      <c r="N837" s="800"/>
    </row>
    <row r="838" spans="1:14">
      <c r="A838" s="839" t="s">
        <v>8125</v>
      </c>
      <c r="B838" s="839" t="s">
        <v>8126</v>
      </c>
      <c r="C838" s="839"/>
      <c r="D838" s="839" t="s">
        <v>938</v>
      </c>
      <c r="E838" s="839" t="s">
        <v>8127</v>
      </c>
      <c r="F838" s="839" t="s">
        <v>5383</v>
      </c>
      <c r="G838" s="839" t="s">
        <v>8128</v>
      </c>
      <c r="H838" s="839" t="s">
        <v>8129</v>
      </c>
      <c r="I838" s="839" t="s">
        <v>8130</v>
      </c>
      <c r="J838" s="832" t="s">
        <v>8131</v>
      </c>
    </row>
    <row r="839" spans="1:14">
      <c r="A839" s="841" t="s">
        <v>8132</v>
      </c>
      <c r="B839" s="839" t="s">
        <v>455</v>
      </c>
      <c r="C839" s="839" t="s">
        <v>8133</v>
      </c>
      <c r="D839" s="839" t="s">
        <v>6805</v>
      </c>
      <c r="E839" s="839" t="s">
        <v>8134</v>
      </c>
      <c r="F839" s="839" t="s">
        <v>5383</v>
      </c>
      <c r="G839" s="839" t="s">
        <v>5384</v>
      </c>
      <c r="H839" s="839" t="s">
        <v>8135</v>
      </c>
      <c r="I839" s="839"/>
    </row>
    <row r="840" spans="1:14">
      <c r="A840" s="839" t="s">
        <v>8136</v>
      </c>
      <c r="B840" s="839" t="s">
        <v>8137</v>
      </c>
      <c r="C840" s="839" t="s">
        <v>8138</v>
      </c>
      <c r="D840" s="839" t="s">
        <v>938</v>
      </c>
      <c r="E840" s="839" t="s">
        <v>5665</v>
      </c>
      <c r="F840" s="839" t="s">
        <v>5383</v>
      </c>
      <c r="G840" s="839" t="s">
        <v>5384</v>
      </c>
      <c r="H840" s="839" t="s">
        <v>8139</v>
      </c>
      <c r="I840" s="839"/>
    </row>
    <row r="841" spans="1:14">
      <c r="A841" s="839" t="s">
        <v>8140</v>
      </c>
      <c r="B841" s="839" t="s">
        <v>8141</v>
      </c>
      <c r="C841" s="839" t="s">
        <v>8142</v>
      </c>
      <c r="D841" s="839" t="s">
        <v>938</v>
      </c>
      <c r="E841" s="839" t="s">
        <v>8143</v>
      </c>
      <c r="F841" s="839" t="s">
        <v>5383</v>
      </c>
      <c r="G841" s="839" t="s">
        <v>8144</v>
      </c>
      <c r="H841" s="839" t="s">
        <v>8145</v>
      </c>
      <c r="I841" s="839"/>
    </row>
    <row r="842" spans="1:14" s="839" customFormat="1">
      <c r="A842" s="839" t="s">
        <v>8146</v>
      </c>
      <c r="B842" s="839" t="s">
        <v>8147</v>
      </c>
      <c r="D842" s="839" t="s">
        <v>4900</v>
      </c>
      <c r="E842" s="839" t="s">
        <v>8148</v>
      </c>
      <c r="F842" s="839" t="s">
        <v>5383</v>
      </c>
      <c r="G842" s="839" t="s">
        <v>5450</v>
      </c>
      <c r="H842" s="839" t="s">
        <v>8149</v>
      </c>
    </row>
    <row r="843" spans="1:14">
      <c r="A843" s="839" t="s">
        <v>8150</v>
      </c>
      <c r="B843" s="839" t="s">
        <v>8151</v>
      </c>
      <c r="C843" s="839"/>
      <c r="D843" s="839" t="s">
        <v>938</v>
      </c>
      <c r="E843" s="839" t="s">
        <v>1340</v>
      </c>
      <c r="F843" s="839" t="s">
        <v>5388</v>
      </c>
      <c r="G843" s="839" t="s">
        <v>5938</v>
      </c>
      <c r="H843" s="839" t="s">
        <v>8152</v>
      </c>
      <c r="I843" s="839"/>
    </row>
    <row r="844" spans="1:14">
      <c r="A844" s="839" t="s">
        <v>8153</v>
      </c>
      <c r="B844" s="839" t="s">
        <v>8154</v>
      </c>
      <c r="C844" s="839" t="s">
        <v>8155</v>
      </c>
      <c r="D844" s="839" t="s">
        <v>938</v>
      </c>
      <c r="E844" s="839" t="s">
        <v>3601</v>
      </c>
      <c r="F844" s="839" t="s">
        <v>5383</v>
      </c>
      <c r="G844" s="839" t="s">
        <v>5687</v>
      </c>
      <c r="H844" s="839" t="s">
        <v>8156</v>
      </c>
      <c r="I844" s="839"/>
    </row>
    <row r="845" spans="1:14">
      <c r="A845" s="839" t="s">
        <v>8157</v>
      </c>
      <c r="B845" s="839" t="s">
        <v>8158</v>
      </c>
      <c r="C845" s="839" t="s">
        <v>8159</v>
      </c>
      <c r="D845" s="839" t="s">
        <v>938</v>
      </c>
      <c r="E845" s="839" t="s">
        <v>6782</v>
      </c>
      <c r="F845" s="839" t="s">
        <v>5383</v>
      </c>
      <c r="G845" s="839" t="s">
        <v>5384</v>
      </c>
      <c r="H845" s="839" t="s">
        <v>8160</v>
      </c>
      <c r="I845" s="839"/>
    </row>
    <row r="846" spans="1:14">
      <c r="A846" s="839" t="s">
        <v>8161</v>
      </c>
      <c r="B846" s="839" t="s">
        <v>455</v>
      </c>
      <c r="C846" s="839"/>
      <c r="D846" s="839" t="s">
        <v>6805</v>
      </c>
      <c r="E846" s="839" t="s">
        <v>7821</v>
      </c>
      <c r="F846" s="839" t="s">
        <v>5383</v>
      </c>
      <c r="G846" s="839" t="s">
        <v>5384</v>
      </c>
      <c r="H846" s="839" t="s">
        <v>8162</v>
      </c>
      <c r="I846" s="839"/>
    </row>
    <row r="847" spans="1:14">
      <c r="A847" s="807" t="s">
        <v>8163</v>
      </c>
      <c r="B847" s="807" t="s">
        <v>8164</v>
      </c>
      <c r="C847" s="807"/>
      <c r="D847" s="839" t="s">
        <v>938</v>
      </c>
      <c r="E847" s="807" t="s">
        <v>7915</v>
      </c>
      <c r="F847" s="807" t="s">
        <v>5383</v>
      </c>
      <c r="G847" s="839" t="s">
        <v>7916</v>
      </c>
      <c r="H847" s="807" t="s">
        <v>8165</v>
      </c>
      <c r="I847" s="807"/>
      <c r="J847" s="800"/>
      <c r="K847" s="800"/>
      <c r="L847" s="800"/>
      <c r="M847" s="800"/>
      <c r="N847" s="800"/>
    </row>
    <row r="848" spans="1:14">
      <c r="A848" s="839" t="s">
        <v>8166</v>
      </c>
      <c r="B848" s="839" t="s">
        <v>8167</v>
      </c>
      <c r="C848" s="807" t="s">
        <v>8168</v>
      </c>
      <c r="D848" s="839" t="s">
        <v>938</v>
      </c>
      <c r="E848" s="807" t="s">
        <v>7640</v>
      </c>
      <c r="F848" s="807" t="s">
        <v>5383</v>
      </c>
      <c r="G848" s="839" t="s">
        <v>7641</v>
      </c>
      <c r="H848" s="839" t="s">
        <v>8169</v>
      </c>
      <c r="I848" s="839"/>
    </row>
    <row r="849" spans="1:9">
      <c r="A849" s="832" t="s">
        <v>8170</v>
      </c>
      <c r="B849" s="832" t="s">
        <v>8171</v>
      </c>
      <c r="C849" s="769" t="s">
        <v>6084</v>
      </c>
      <c r="D849" s="839" t="s">
        <v>938</v>
      </c>
      <c r="E849" s="832" t="s">
        <v>8172</v>
      </c>
      <c r="F849" s="771" t="s">
        <v>5383</v>
      </c>
      <c r="G849" s="839" t="s">
        <v>5874</v>
      </c>
      <c r="H849" s="832" t="s">
        <v>8173</v>
      </c>
    </row>
    <row r="850" spans="1:9">
      <c r="A850" s="370" t="s">
        <v>8174</v>
      </c>
      <c r="B850" s="839" t="s">
        <v>455</v>
      </c>
      <c r="C850" s="839"/>
      <c r="D850" s="839" t="s">
        <v>1629</v>
      </c>
      <c r="E850" s="839" t="s">
        <v>8175</v>
      </c>
      <c r="F850" s="839" t="s">
        <v>5388</v>
      </c>
      <c r="G850" s="839" t="s">
        <v>5621</v>
      </c>
      <c r="H850" s="839" t="s">
        <v>8176</v>
      </c>
      <c r="I850" s="839"/>
    </row>
    <row r="851" spans="1:9">
      <c r="A851" s="370" t="s">
        <v>9935</v>
      </c>
      <c r="B851" s="841" t="s">
        <v>455</v>
      </c>
      <c r="C851" s="839" t="s">
        <v>9911</v>
      </c>
      <c r="D851" s="839" t="s">
        <v>9778</v>
      </c>
      <c r="E851" s="839" t="s">
        <v>9936</v>
      </c>
      <c r="F851" s="839" t="s">
        <v>5863</v>
      </c>
      <c r="G851" s="839" t="s">
        <v>9925</v>
      </c>
      <c r="H851" s="839" t="s">
        <v>9937</v>
      </c>
      <c r="I851" s="839"/>
    </row>
    <row r="852" spans="1:9">
      <c r="A852" s="370" t="s">
        <v>8177</v>
      </c>
      <c r="B852" s="821" t="s">
        <v>8178</v>
      </c>
      <c r="C852" s="839" t="s">
        <v>7872</v>
      </c>
      <c r="D852" s="839" t="s">
        <v>3596</v>
      </c>
      <c r="E852" s="839" t="s">
        <v>403</v>
      </c>
      <c r="F852" s="839" t="s">
        <v>5383</v>
      </c>
      <c r="G852" s="839" t="s">
        <v>6145</v>
      </c>
      <c r="H852" s="839" t="s">
        <v>8179</v>
      </c>
      <c r="I852" s="839"/>
    </row>
    <row r="853" spans="1:9">
      <c r="A853" s="839" t="s">
        <v>8180</v>
      </c>
      <c r="B853" s="839" t="s">
        <v>8181</v>
      </c>
      <c r="C853" s="807"/>
      <c r="D853" s="839" t="s">
        <v>1629</v>
      </c>
      <c r="E853" s="839" t="s">
        <v>8182</v>
      </c>
      <c r="F853" s="807" t="s">
        <v>5388</v>
      </c>
      <c r="G853" s="807" t="s">
        <v>8183</v>
      </c>
      <c r="H853" s="839" t="s">
        <v>8184</v>
      </c>
      <c r="I853" s="839"/>
    </row>
    <row r="854" spans="1:9">
      <c r="A854" s="839" t="s">
        <v>8185</v>
      </c>
      <c r="B854" s="839" t="s">
        <v>8186</v>
      </c>
      <c r="C854" s="807" t="s">
        <v>5296</v>
      </c>
      <c r="D854" s="839" t="s">
        <v>938</v>
      </c>
      <c r="E854" s="839" t="s">
        <v>6421</v>
      </c>
      <c r="F854" s="839" t="s">
        <v>5383</v>
      </c>
      <c r="G854" s="839" t="s">
        <v>5384</v>
      </c>
      <c r="H854" s="839" t="s">
        <v>8187</v>
      </c>
      <c r="I854" s="839"/>
    </row>
    <row r="855" spans="1:9">
      <c r="A855" s="839" t="s">
        <v>9662</v>
      </c>
      <c r="B855" s="839" t="s">
        <v>455</v>
      </c>
      <c r="C855" s="807"/>
      <c r="D855" s="839" t="s">
        <v>9465</v>
      </c>
      <c r="E855" s="839" t="s">
        <v>9663</v>
      </c>
      <c r="F855" s="839" t="s">
        <v>5388</v>
      </c>
      <c r="G855" s="839" t="s">
        <v>9664</v>
      </c>
      <c r="H855" s="839" t="s">
        <v>9665</v>
      </c>
      <c r="I855" s="839"/>
    </row>
    <row r="856" spans="1:9">
      <c r="A856" s="839" t="s">
        <v>9861</v>
      </c>
      <c r="B856" s="839" t="s">
        <v>455</v>
      </c>
      <c r="C856" s="807" t="s">
        <v>9862</v>
      </c>
      <c r="D856" s="839" t="s">
        <v>9778</v>
      </c>
      <c r="E856" s="839" t="s">
        <v>9863</v>
      </c>
      <c r="F856" s="839" t="s">
        <v>5388</v>
      </c>
      <c r="G856" s="839" t="s">
        <v>5396</v>
      </c>
      <c r="H856" s="839" t="s">
        <v>9864</v>
      </c>
      <c r="I856" s="839"/>
    </row>
    <row r="857" spans="1:9">
      <c r="A857" s="839" t="s">
        <v>8188</v>
      </c>
      <c r="B857" s="839"/>
      <c r="C857" s="807"/>
      <c r="D857" s="839" t="s">
        <v>3408</v>
      </c>
      <c r="E857" s="839" t="s">
        <v>5971</v>
      </c>
      <c r="F857" s="839" t="s">
        <v>5383</v>
      </c>
      <c r="G857" s="839" t="s">
        <v>8189</v>
      </c>
      <c r="H857" s="839" t="s">
        <v>8190</v>
      </c>
      <c r="I857" s="839"/>
    </row>
    <row r="858" spans="1:9">
      <c r="A858" s="839" t="s">
        <v>9865</v>
      </c>
      <c r="B858" s="839" t="s">
        <v>455</v>
      </c>
      <c r="C858" s="807" t="s">
        <v>9971</v>
      </c>
      <c r="D858" s="839" t="s">
        <v>9778</v>
      </c>
      <c r="E858" s="839" t="s">
        <v>9972</v>
      </c>
      <c r="F858" s="839" t="s">
        <v>5388</v>
      </c>
      <c r="G858" s="839" t="s">
        <v>5396</v>
      </c>
      <c r="H858" s="839" t="s">
        <v>9866</v>
      </c>
      <c r="I858" s="839"/>
    </row>
    <row r="859" spans="1:9">
      <c r="A859" s="839" t="s">
        <v>8191</v>
      </c>
      <c r="B859" s="839" t="s">
        <v>455</v>
      </c>
      <c r="C859" s="839"/>
      <c r="D859" s="839" t="s">
        <v>1629</v>
      </c>
      <c r="E859" s="839" t="s">
        <v>8192</v>
      </c>
      <c r="F859" s="839" t="s">
        <v>5388</v>
      </c>
      <c r="G859" s="839" t="s">
        <v>5585</v>
      </c>
      <c r="H859" s="839" t="s">
        <v>8193</v>
      </c>
      <c r="I859" s="839"/>
    </row>
    <row r="860" spans="1:9">
      <c r="A860" s="839" t="s">
        <v>2096</v>
      </c>
      <c r="B860" s="839"/>
      <c r="C860" s="839" t="s">
        <v>8194</v>
      </c>
      <c r="D860" s="839" t="s">
        <v>1629</v>
      </c>
      <c r="E860" s="832" t="s">
        <v>8195</v>
      </c>
      <c r="F860" s="832" t="s">
        <v>5388</v>
      </c>
      <c r="G860" s="832" t="s">
        <v>5450</v>
      </c>
      <c r="H860" s="514" t="s">
        <v>8196</v>
      </c>
      <c r="I860" s="841"/>
    </row>
    <row r="861" spans="1:9">
      <c r="A861" s="839" t="s">
        <v>8197</v>
      </c>
      <c r="B861" s="839" t="s">
        <v>8198</v>
      </c>
      <c r="C861" s="839"/>
      <c r="D861" s="839" t="s">
        <v>938</v>
      </c>
      <c r="E861" s="839" t="s">
        <v>5382</v>
      </c>
      <c r="F861" s="839" t="s">
        <v>5383</v>
      </c>
      <c r="G861" s="841" t="s">
        <v>5384</v>
      </c>
      <c r="H861" s="839" t="s">
        <v>8199</v>
      </c>
      <c r="I861" s="839"/>
    </row>
    <row r="862" spans="1:9">
      <c r="A862" s="839" t="s">
        <v>8200</v>
      </c>
      <c r="B862" s="839" t="s">
        <v>8201</v>
      </c>
      <c r="C862" s="839" t="s">
        <v>8202</v>
      </c>
      <c r="D862" s="839" t="s">
        <v>938</v>
      </c>
      <c r="E862" s="839" t="s">
        <v>6534</v>
      </c>
      <c r="F862" s="839" t="s">
        <v>5383</v>
      </c>
      <c r="G862" s="841" t="s">
        <v>5522</v>
      </c>
      <c r="H862" s="839" t="s">
        <v>8203</v>
      </c>
      <c r="I862" s="839"/>
    </row>
    <row r="863" spans="1:9">
      <c r="A863" s="839" t="s">
        <v>8204</v>
      </c>
      <c r="B863" s="839" t="s">
        <v>8205</v>
      </c>
      <c r="C863" s="807" t="s">
        <v>8206</v>
      </c>
      <c r="D863" s="839" t="s">
        <v>938</v>
      </c>
      <c r="E863" s="839" t="s">
        <v>335</v>
      </c>
      <c r="F863" s="839" t="s">
        <v>5383</v>
      </c>
      <c r="G863" s="841" t="s">
        <v>8207</v>
      </c>
      <c r="H863" s="839" t="s">
        <v>8208</v>
      </c>
      <c r="I863" s="839"/>
    </row>
    <row r="864" spans="1:9">
      <c r="A864" s="839" t="s">
        <v>8209</v>
      </c>
      <c r="B864" s="839" t="s">
        <v>8210</v>
      </c>
      <c r="C864" s="807" t="s">
        <v>8211</v>
      </c>
      <c r="D864" s="839" t="s">
        <v>938</v>
      </c>
      <c r="E864" s="839" t="s">
        <v>8212</v>
      </c>
      <c r="F864" s="839" t="s">
        <v>5383</v>
      </c>
      <c r="G864" s="841" t="s">
        <v>8213</v>
      </c>
      <c r="H864" s="839" t="s">
        <v>8214</v>
      </c>
      <c r="I864" s="839"/>
    </row>
    <row r="865" spans="1:30">
      <c r="A865" s="839" t="s">
        <v>8215</v>
      </c>
      <c r="B865" s="839" t="s">
        <v>8216</v>
      </c>
      <c r="C865" s="807" t="s">
        <v>8217</v>
      </c>
      <c r="D865" s="839" t="s">
        <v>938</v>
      </c>
      <c r="E865" s="839"/>
      <c r="F865" s="839" t="s">
        <v>5383</v>
      </c>
      <c r="G865" s="839" t="s">
        <v>5938</v>
      </c>
      <c r="H865" s="839" t="s">
        <v>8218</v>
      </c>
      <c r="I865" s="839"/>
    </row>
    <row r="866" spans="1:30">
      <c r="A866" s="839" t="s">
        <v>8219</v>
      </c>
      <c r="B866" s="839" t="s">
        <v>455</v>
      </c>
      <c r="C866" s="807"/>
      <c r="D866" s="839" t="s">
        <v>1629</v>
      </c>
      <c r="E866" s="839" t="s">
        <v>6294</v>
      </c>
      <c r="F866" s="839" t="s">
        <v>5383</v>
      </c>
      <c r="G866" s="839" t="s">
        <v>5384</v>
      </c>
      <c r="H866" s="807" t="s">
        <v>8220</v>
      </c>
      <c r="I866" s="839"/>
    </row>
    <row r="867" spans="1:30">
      <c r="A867" s="839" t="s">
        <v>8221</v>
      </c>
      <c r="B867" s="839" t="s">
        <v>8222</v>
      </c>
      <c r="C867" s="807" t="s">
        <v>8223</v>
      </c>
      <c r="D867" s="839" t="s">
        <v>938</v>
      </c>
      <c r="E867" s="839" t="s">
        <v>5799</v>
      </c>
      <c r="F867" s="839" t="s">
        <v>5383</v>
      </c>
      <c r="G867" s="844" t="s">
        <v>7753</v>
      </c>
      <c r="H867" s="839" t="s">
        <v>8224</v>
      </c>
      <c r="I867" s="839"/>
    </row>
    <row r="868" spans="1:30">
      <c r="A868" s="839" t="s">
        <v>9668</v>
      </c>
      <c r="B868" s="839" t="s">
        <v>455</v>
      </c>
      <c r="C868" s="807"/>
      <c r="D868" s="839" t="s">
        <v>9465</v>
      </c>
      <c r="E868" s="839" t="s">
        <v>6816</v>
      </c>
      <c r="F868" s="839" t="s">
        <v>5388</v>
      </c>
      <c r="G868" s="844" t="s">
        <v>9669</v>
      </c>
      <c r="H868" s="839" t="s">
        <v>9670</v>
      </c>
      <c r="I868" s="839"/>
    </row>
    <row r="869" spans="1:30">
      <c r="A869" s="839" t="s">
        <v>8225</v>
      </c>
      <c r="B869" s="839" t="s">
        <v>8226</v>
      </c>
      <c r="C869" s="807" t="s">
        <v>5660</v>
      </c>
      <c r="D869" s="839" t="s">
        <v>938</v>
      </c>
      <c r="E869" s="839" t="s">
        <v>8227</v>
      </c>
      <c r="F869" s="839" t="s">
        <v>5383</v>
      </c>
      <c r="G869" s="839" t="s">
        <v>5681</v>
      </c>
      <c r="H869" s="839" t="s">
        <v>8228</v>
      </c>
      <c r="I869" s="839"/>
      <c r="K869" s="832" t="s">
        <v>8229</v>
      </c>
      <c r="L869" s="832" t="s">
        <v>8230</v>
      </c>
      <c r="M869" s="832" t="s">
        <v>8231</v>
      </c>
      <c r="N869" s="832" t="s">
        <v>8232</v>
      </c>
      <c r="O869" s="832" t="s">
        <v>8233</v>
      </c>
      <c r="P869" s="832" t="s">
        <v>8234</v>
      </c>
      <c r="Q869" s="832" t="s">
        <v>8235</v>
      </c>
      <c r="R869" s="832" t="s">
        <v>8236</v>
      </c>
      <c r="S869" s="832" t="s">
        <v>8237</v>
      </c>
      <c r="T869" s="832" t="s">
        <v>8238</v>
      </c>
      <c r="U869" s="832" t="s">
        <v>8239</v>
      </c>
      <c r="V869" s="832" t="s">
        <v>8240</v>
      </c>
      <c r="W869" s="832" t="s">
        <v>8241</v>
      </c>
      <c r="X869" s="832" t="s">
        <v>8242</v>
      </c>
      <c r="Y869" s="832" t="s">
        <v>8243</v>
      </c>
      <c r="Z869" s="832" t="s">
        <v>8244</v>
      </c>
      <c r="AA869" s="832" t="s">
        <v>8245</v>
      </c>
      <c r="AB869" s="832" t="s">
        <v>8246</v>
      </c>
      <c r="AC869" s="832" t="s">
        <v>8247</v>
      </c>
      <c r="AD869" s="832" t="s">
        <v>8248</v>
      </c>
    </row>
    <row r="870" spans="1:30">
      <c r="A870" s="839" t="s">
        <v>8249</v>
      </c>
      <c r="B870" s="839" t="s">
        <v>8250</v>
      </c>
      <c r="C870" s="807" t="s">
        <v>8251</v>
      </c>
      <c r="D870" s="839" t="s">
        <v>938</v>
      </c>
      <c r="E870" s="839" t="s">
        <v>5719</v>
      </c>
      <c r="F870" s="839" t="s">
        <v>5383</v>
      </c>
      <c r="G870" s="839" t="s">
        <v>5384</v>
      </c>
      <c r="H870" s="839" t="s">
        <v>8252</v>
      </c>
      <c r="I870" s="839" t="s">
        <v>8253</v>
      </c>
      <c r="J870" s="832" t="s">
        <v>8254</v>
      </c>
    </row>
    <row r="871" spans="1:30">
      <c r="A871" s="839" t="s">
        <v>8255</v>
      </c>
      <c r="B871" s="841" t="s">
        <v>8256</v>
      </c>
      <c r="C871" s="841"/>
      <c r="D871" s="839" t="s">
        <v>938</v>
      </c>
      <c r="E871" s="839" t="s">
        <v>6286</v>
      </c>
      <c r="F871" s="839" t="s">
        <v>5383</v>
      </c>
      <c r="G871" s="844" t="s">
        <v>5384</v>
      </c>
      <c r="H871" s="839" t="s">
        <v>8257</v>
      </c>
      <c r="I871" s="839"/>
    </row>
    <row r="872" spans="1:30">
      <c r="A872" s="839" t="s">
        <v>8258</v>
      </c>
      <c r="B872" s="839" t="s">
        <v>8259</v>
      </c>
      <c r="C872" s="807" t="s">
        <v>8260</v>
      </c>
      <c r="D872" s="839" t="s">
        <v>938</v>
      </c>
      <c r="E872" s="839" t="s">
        <v>486</v>
      </c>
      <c r="F872" s="807" t="s">
        <v>5383</v>
      </c>
      <c r="G872" s="839" t="s">
        <v>5874</v>
      </c>
      <c r="H872" s="839" t="s">
        <v>8261</v>
      </c>
      <c r="I872" s="839"/>
    </row>
    <row r="873" spans="1:30">
      <c r="A873" s="839" t="s">
        <v>8262</v>
      </c>
      <c r="B873" s="839" t="s">
        <v>8263</v>
      </c>
      <c r="C873" s="839"/>
      <c r="D873" s="839" t="s">
        <v>938</v>
      </c>
      <c r="E873" s="839" t="s">
        <v>5788</v>
      </c>
      <c r="F873" s="807" t="s">
        <v>5383</v>
      </c>
      <c r="G873" s="839" t="s">
        <v>5621</v>
      </c>
      <c r="H873" s="839" t="s">
        <v>8264</v>
      </c>
      <c r="I873" s="839"/>
    </row>
    <row r="874" spans="1:30">
      <c r="A874" s="807" t="s">
        <v>8265</v>
      </c>
      <c r="B874" s="807" t="s">
        <v>8266</v>
      </c>
      <c r="C874" s="807"/>
      <c r="D874" s="839" t="s">
        <v>938</v>
      </c>
      <c r="E874" s="807" t="s">
        <v>7963</v>
      </c>
      <c r="F874" s="807" t="s">
        <v>5383</v>
      </c>
      <c r="G874" s="839" t="s">
        <v>7964</v>
      </c>
      <c r="H874" s="807" t="s">
        <v>8267</v>
      </c>
      <c r="I874" s="807"/>
      <c r="J874" s="800"/>
      <c r="K874" s="800"/>
      <c r="L874" s="800"/>
      <c r="M874" s="800"/>
      <c r="N874" s="800"/>
    </row>
    <row r="875" spans="1:30">
      <c r="A875" s="807" t="s">
        <v>9342</v>
      </c>
      <c r="B875" s="529" t="s">
        <v>455</v>
      </c>
      <c r="C875" s="769"/>
      <c r="D875" s="839" t="s">
        <v>9673</v>
      </c>
      <c r="E875" s="771" t="s">
        <v>439</v>
      </c>
      <c r="F875" s="771" t="s">
        <v>5388</v>
      </c>
      <c r="G875" s="844" t="s">
        <v>9363</v>
      </c>
      <c r="H875" s="769" t="s">
        <v>9406</v>
      </c>
      <c r="I875" s="769"/>
      <c r="J875" s="800"/>
      <c r="K875" s="800"/>
      <c r="L875" s="800"/>
      <c r="M875" s="800"/>
      <c r="N875" s="800"/>
    </row>
    <row r="876" spans="1:30">
      <c r="A876" s="839" t="s">
        <v>8268</v>
      </c>
      <c r="B876" s="520" t="s">
        <v>8269</v>
      </c>
      <c r="C876" s="841"/>
      <c r="D876" s="839" t="s">
        <v>4900</v>
      </c>
      <c r="E876" s="844" t="s">
        <v>8270</v>
      </c>
      <c r="F876" s="844" t="s">
        <v>5383</v>
      </c>
      <c r="G876" s="844" t="s">
        <v>8271</v>
      </c>
      <c r="H876" s="841" t="s">
        <v>8272</v>
      </c>
      <c r="I876" s="841"/>
    </row>
    <row r="877" spans="1:30">
      <c r="A877" s="839" t="s">
        <v>8273</v>
      </c>
      <c r="B877" s="839" t="s">
        <v>8274</v>
      </c>
      <c r="C877" s="807" t="s">
        <v>8275</v>
      </c>
      <c r="D877" s="839" t="s">
        <v>938</v>
      </c>
      <c r="E877" s="807" t="s">
        <v>8276</v>
      </c>
      <c r="F877" s="839" t="s">
        <v>5383</v>
      </c>
      <c r="G877" s="839" t="s">
        <v>5384</v>
      </c>
      <c r="H877" s="839" t="s">
        <v>8277</v>
      </c>
      <c r="I877" s="839"/>
    </row>
    <row r="878" spans="1:30">
      <c r="A878" s="839" t="s">
        <v>8278</v>
      </c>
      <c r="B878" s="839"/>
      <c r="C878" s="839"/>
      <c r="D878" s="839"/>
      <c r="E878" s="839" t="s">
        <v>6192</v>
      </c>
      <c r="F878" s="839" t="s">
        <v>5383</v>
      </c>
      <c r="G878" s="807" t="s">
        <v>6026</v>
      </c>
      <c r="H878" s="839" t="s">
        <v>8106</v>
      </c>
      <c r="I878" s="839"/>
      <c r="J878" s="841"/>
      <c r="K878" s="841"/>
      <c r="L878" s="841"/>
      <c r="M878" s="841"/>
      <c r="N878" s="841"/>
      <c r="O878" s="841"/>
      <c r="P878" s="841" t="s">
        <v>8279</v>
      </c>
    </row>
    <row r="879" spans="1:30">
      <c r="A879" s="839" t="s">
        <v>8280</v>
      </c>
      <c r="B879" s="839" t="s">
        <v>8280</v>
      </c>
      <c r="C879" s="839"/>
      <c r="D879" s="839" t="s">
        <v>3596</v>
      </c>
      <c r="E879" s="839" t="s">
        <v>397</v>
      </c>
      <c r="F879" s="839" t="s">
        <v>5383</v>
      </c>
      <c r="G879" s="839" t="s">
        <v>6026</v>
      </c>
      <c r="H879" s="839" t="s">
        <v>8106</v>
      </c>
      <c r="I879" s="839"/>
    </row>
    <row r="880" spans="1:30">
      <c r="A880" s="839" t="s">
        <v>8281</v>
      </c>
      <c r="B880" s="839" t="s">
        <v>8282</v>
      </c>
      <c r="C880" s="807" t="s">
        <v>8283</v>
      </c>
      <c r="D880" s="839" t="s">
        <v>938</v>
      </c>
      <c r="E880" s="807" t="s">
        <v>8284</v>
      </c>
      <c r="F880" s="807" t="s">
        <v>5383</v>
      </c>
      <c r="G880" s="839" t="s">
        <v>8285</v>
      </c>
      <c r="H880" s="839" t="s">
        <v>8286</v>
      </c>
      <c r="I880" s="839"/>
    </row>
    <row r="881" spans="1:9">
      <c r="A881" s="839" t="s">
        <v>8287</v>
      </c>
      <c r="B881" s="839"/>
      <c r="C881" s="839"/>
      <c r="D881" s="839" t="s">
        <v>3596</v>
      </c>
      <c r="E881" s="839" t="s">
        <v>416</v>
      </c>
      <c r="F881" s="839" t="s">
        <v>5383</v>
      </c>
      <c r="G881" s="839" t="s">
        <v>5603</v>
      </c>
      <c r="H881" s="839" t="s">
        <v>8288</v>
      </c>
      <c r="I881" s="839"/>
    </row>
    <row r="882" spans="1:9">
      <c r="A882" s="839" t="s">
        <v>8289</v>
      </c>
      <c r="B882" s="839" t="s">
        <v>455</v>
      </c>
      <c r="C882" s="839"/>
      <c r="D882" s="839" t="s">
        <v>5520</v>
      </c>
      <c r="E882" s="832" t="s">
        <v>8290</v>
      </c>
      <c r="F882" s="841" t="s">
        <v>5388</v>
      </c>
      <c r="G882" s="832" t="s">
        <v>5599</v>
      </c>
      <c r="H882" s="807" t="s">
        <v>8291</v>
      </c>
      <c r="I882" s="839"/>
    </row>
    <row r="883" spans="1:9">
      <c r="A883" s="839" t="s">
        <v>8292</v>
      </c>
      <c r="B883" s="839" t="s">
        <v>8293</v>
      </c>
      <c r="C883" s="807" t="s">
        <v>7353</v>
      </c>
      <c r="D883" s="839" t="s">
        <v>938</v>
      </c>
      <c r="E883" s="807" t="s">
        <v>335</v>
      </c>
      <c r="F883" s="807" t="s">
        <v>5383</v>
      </c>
      <c r="G883" s="839" t="s">
        <v>6145</v>
      </c>
      <c r="H883" s="839" t="s">
        <v>8294</v>
      </c>
      <c r="I883" s="839"/>
    </row>
    <row r="884" spans="1:9">
      <c r="A884" s="839" t="s">
        <v>8295</v>
      </c>
      <c r="B884" s="839" t="s">
        <v>8296</v>
      </c>
      <c r="C884" s="807" t="s">
        <v>5296</v>
      </c>
      <c r="D884" s="839" t="s">
        <v>938</v>
      </c>
      <c r="E884" s="807" t="s">
        <v>6998</v>
      </c>
      <c r="F884" s="807" t="s">
        <v>5383</v>
      </c>
      <c r="G884" s="841" t="s">
        <v>6999</v>
      </c>
      <c r="H884" s="839" t="s">
        <v>8297</v>
      </c>
      <c r="I884" s="839"/>
    </row>
    <row r="885" spans="1:9">
      <c r="A885" s="839" t="s">
        <v>8298</v>
      </c>
      <c r="B885" s="839" t="s">
        <v>8299</v>
      </c>
      <c r="C885" s="807" t="s">
        <v>8300</v>
      </c>
      <c r="D885" s="839" t="s">
        <v>938</v>
      </c>
      <c r="E885" s="807" t="s">
        <v>400</v>
      </c>
      <c r="F885" s="807" t="s">
        <v>5383</v>
      </c>
      <c r="G885" s="839" t="s">
        <v>6145</v>
      </c>
      <c r="H885" s="839" t="s">
        <v>8301</v>
      </c>
      <c r="I885" s="839"/>
    </row>
    <row r="886" spans="1:9">
      <c r="A886" s="839" t="s">
        <v>8302</v>
      </c>
      <c r="B886" s="839" t="s">
        <v>8303</v>
      </c>
      <c r="C886" s="807" t="s">
        <v>7230</v>
      </c>
      <c r="D886" s="839" t="s">
        <v>938</v>
      </c>
      <c r="E886" s="807" t="s">
        <v>4439</v>
      </c>
      <c r="F886" s="769" t="s">
        <v>5383</v>
      </c>
      <c r="G886" s="841" t="s">
        <v>8304</v>
      </c>
      <c r="H886" s="839" t="s">
        <v>8305</v>
      </c>
      <c r="I886" s="839"/>
    </row>
    <row r="887" spans="1:9">
      <c r="A887" s="839" t="s">
        <v>8306</v>
      </c>
      <c r="B887" s="839" t="s">
        <v>8307</v>
      </c>
      <c r="C887" s="807" t="s">
        <v>7558</v>
      </c>
      <c r="D887" s="839" t="s">
        <v>938</v>
      </c>
      <c r="E887" s="807" t="s">
        <v>6334</v>
      </c>
      <c r="F887" s="807" t="s">
        <v>5383</v>
      </c>
      <c r="G887" s="841" t="s">
        <v>5384</v>
      </c>
      <c r="H887" s="839" t="s">
        <v>8308</v>
      </c>
      <c r="I887" s="839"/>
    </row>
    <row r="888" spans="1:9">
      <c r="A888" s="839" t="s">
        <v>8309</v>
      </c>
      <c r="B888" s="839" t="s">
        <v>8310</v>
      </c>
      <c r="C888" s="807" t="s">
        <v>7863</v>
      </c>
      <c r="D888" s="839" t="s">
        <v>938</v>
      </c>
      <c r="E888" s="807" t="s">
        <v>2293</v>
      </c>
      <c r="F888" s="807" t="s">
        <v>5383</v>
      </c>
      <c r="G888" s="844" t="s">
        <v>7753</v>
      </c>
      <c r="H888" s="839" t="s">
        <v>8311</v>
      </c>
      <c r="I888" s="839"/>
    </row>
    <row r="889" spans="1:9">
      <c r="A889" s="839" t="s">
        <v>8312</v>
      </c>
      <c r="B889" s="839" t="s">
        <v>8313</v>
      </c>
      <c r="C889" s="807" t="s">
        <v>8314</v>
      </c>
      <c r="D889" s="839" t="s">
        <v>938</v>
      </c>
      <c r="E889" s="807" t="s">
        <v>7951</v>
      </c>
      <c r="F889" s="807" t="s">
        <v>5383</v>
      </c>
      <c r="G889" s="841" t="s">
        <v>7039</v>
      </c>
      <c r="H889" s="839" t="s">
        <v>8315</v>
      </c>
      <c r="I889" s="839"/>
    </row>
    <row r="890" spans="1:9">
      <c r="A890" s="839" t="s">
        <v>8316</v>
      </c>
      <c r="B890" s="839" t="s">
        <v>8317</v>
      </c>
      <c r="C890" s="807" t="s">
        <v>8318</v>
      </c>
      <c r="D890" s="839" t="s">
        <v>938</v>
      </c>
      <c r="E890" s="807" t="s">
        <v>360</v>
      </c>
      <c r="F890" s="807" t="s">
        <v>5383</v>
      </c>
      <c r="G890" s="841" t="s">
        <v>5687</v>
      </c>
      <c r="H890" s="839" t="s">
        <v>8319</v>
      </c>
      <c r="I890" s="839" t="s">
        <v>8320</v>
      </c>
    </row>
    <row r="891" spans="1:9">
      <c r="A891" s="839" t="s">
        <v>8321</v>
      </c>
      <c r="B891" s="839" t="s">
        <v>8321</v>
      </c>
      <c r="C891" s="807"/>
      <c r="D891" s="839" t="s">
        <v>938</v>
      </c>
      <c r="E891" s="807" t="s">
        <v>335</v>
      </c>
      <c r="F891" s="807" t="s">
        <v>5383</v>
      </c>
      <c r="G891" s="841" t="s">
        <v>8322</v>
      </c>
      <c r="H891" s="839" t="s">
        <v>8323</v>
      </c>
      <c r="I891" s="839"/>
    </row>
    <row r="892" spans="1:9">
      <c r="A892" s="839" t="s">
        <v>9674</v>
      </c>
      <c r="B892" s="839" t="s">
        <v>455</v>
      </c>
      <c r="C892" s="807"/>
      <c r="D892" s="839" t="s">
        <v>9465</v>
      </c>
      <c r="E892" s="807" t="s">
        <v>9960</v>
      </c>
      <c r="F892" s="807" t="s">
        <v>5388</v>
      </c>
      <c r="G892" s="771" t="s">
        <v>5687</v>
      </c>
      <c r="H892" s="839" t="s">
        <v>9675</v>
      </c>
      <c r="I892" s="839"/>
    </row>
    <row r="893" spans="1:9">
      <c r="A893" s="839" t="s">
        <v>8324</v>
      </c>
      <c r="B893" s="839" t="s">
        <v>8325</v>
      </c>
      <c r="C893" s="839"/>
      <c r="D893" s="839" t="s">
        <v>938</v>
      </c>
      <c r="E893" s="807" t="s">
        <v>8326</v>
      </c>
      <c r="F893" s="807" t="s">
        <v>5383</v>
      </c>
      <c r="G893" s="841" t="s">
        <v>5384</v>
      </c>
      <c r="H893" s="839" t="s">
        <v>8327</v>
      </c>
      <c r="I893" s="839"/>
    </row>
    <row r="894" spans="1:9">
      <c r="A894" s="839" t="s">
        <v>8328</v>
      </c>
      <c r="B894" s="839" t="s">
        <v>8329</v>
      </c>
      <c r="C894" s="839"/>
      <c r="D894" s="839" t="s">
        <v>938</v>
      </c>
      <c r="E894" s="807" t="s">
        <v>5897</v>
      </c>
      <c r="F894" s="807" t="s">
        <v>5383</v>
      </c>
      <c r="G894" s="841" t="s">
        <v>5384</v>
      </c>
      <c r="H894" s="839" t="s">
        <v>8330</v>
      </c>
      <c r="I894" s="839"/>
    </row>
    <row r="895" spans="1:9">
      <c r="A895" s="839" t="s">
        <v>8331</v>
      </c>
      <c r="B895" s="839" t="s">
        <v>8332</v>
      </c>
      <c r="C895" s="839" t="s">
        <v>8333</v>
      </c>
      <c r="D895" s="839" t="s">
        <v>938</v>
      </c>
      <c r="E895" s="807" t="s">
        <v>6879</v>
      </c>
      <c r="F895" s="807" t="s">
        <v>5383</v>
      </c>
      <c r="G895" s="839" t="s">
        <v>5384</v>
      </c>
      <c r="H895" s="839" t="s">
        <v>8334</v>
      </c>
      <c r="I895" s="839"/>
    </row>
    <row r="896" spans="1:9">
      <c r="A896" s="839" t="s">
        <v>8335</v>
      </c>
      <c r="B896" s="839" t="s">
        <v>8336</v>
      </c>
      <c r="C896" s="839" t="s">
        <v>5509</v>
      </c>
      <c r="D896" s="839" t="s">
        <v>938</v>
      </c>
      <c r="E896" s="839"/>
      <c r="F896" s="807" t="s">
        <v>5383</v>
      </c>
      <c r="G896" s="839" t="s">
        <v>8337</v>
      </c>
      <c r="H896" s="839" t="s">
        <v>8338</v>
      </c>
      <c r="I896" s="839"/>
    </row>
    <row r="897" spans="1:16">
      <c r="A897" s="807" t="s">
        <v>8339</v>
      </c>
      <c r="B897" s="839" t="s">
        <v>455</v>
      </c>
      <c r="C897" s="807"/>
      <c r="D897" s="807" t="s">
        <v>4930</v>
      </c>
      <c r="E897" s="807" t="s">
        <v>8340</v>
      </c>
      <c r="F897" s="807" t="s">
        <v>5758</v>
      </c>
      <c r="G897" s="807" t="s">
        <v>5855</v>
      </c>
      <c r="H897" s="807" t="s">
        <v>8341</v>
      </c>
      <c r="I897" s="807"/>
      <c r="J897" s="800"/>
      <c r="K897" s="841"/>
      <c r="L897" s="841"/>
      <c r="M897" s="841"/>
      <c r="N897" s="841"/>
      <c r="O897" s="841"/>
      <c r="P897" s="841" t="s">
        <v>5604</v>
      </c>
    </row>
    <row r="898" spans="1:16">
      <c r="A898" s="839" t="s">
        <v>8342</v>
      </c>
      <c r="B898" s="839" t="s">
        <v>8343</v>
      </c>
      <c r="C898" s="839" t="s">
        <v>7353</v>
      </c>
      <c r="D898" s="839" t="s">
        <v>938</v>
      </c>
      <c r="E898" s="839" t="s">
        <v>6558</v>
      </c>
      <c r="F898" s="807" t="s">
        <v>5383</v>
      </c>
      <c r="G898" s="839" t="s">
        <v>5384</v>
      </c>
      <c r="H898" s="839" t="s">
        <v>8344</v>
      </c>
      <c r="I898" s="839" t="s">
        <v>8345</v>
      </c>
    </row>
    <row r="899" spans="1:16">
      <c r="A899" s="839" t="s">
        <v>8346</v>
      </c>
      <c r="B899" s="839" t="s">
        <v>8347</v>
      </c>
      <c r="C899" s="839"/>
      <c r="D899" s="839" t="s">
        <v>938</v>
      </c>
      <c r="E899" s="839" t="s">
        <v>6558</v>
      </c>
      <c r="F899" s="807" t="s">
        <v>5383</v>
      </c>
      <c r="G899" s="841" t="s">
        <v>5384</v>
      </c>
      <c r="H899" s="839" t="s">
        <v>8348</v>
      </c>
      <c r="I899" s="839"/>
    </row>
    <row r="900" spans="1:16">
      <c r="A900" s="839" t="s">
        <v>8349</v>
      </c>
      <c r="B900" s="839" t="s">
        <v>8350</v>
      </c>
      <c r="C900" s="839" t="s">
        <v>5660</v>
      </c>
      <c r="D900" s="839" t="s">
        <v>938</v>
      </c>
      <c r="E900" s="839" t="s">
        <v>8351</v>
      </c>
      <c r="F900" s="769" t="s">
        <v>5383</v>
      </c>
      <c r="G900" s="841" t="s">
        <v>5389</v>
      </c>
      <c r="H900" s="839" t="s">
        <v>8352</v>
      </c>
      <c r="I900" s="839"/>
    </row>
    <row r="901" spans="1:16">
      <c r="A901" s="839" t="s">
        <v>8353</v>
      </c>
      <c r="B901" s="839"/>
      <c r="C901" s="839"/>
      <c r="D901" s="839" t="s">
        <v>3596</v>
      </c>
      <c r="E901" s="839" t="s">
        <v>8354</v>
      </c>
      <c r="F901" s="807" t="s">
        <v>5388</v>
      </c>
      <c r="G901" s="841" t="s">
        <v>5522</v>
      </c>
      <c r="H901" s="839" t="s">
        <v>8355</v>
      </c>
      <c r="I901" s="839"/>
    </row>
    <row r="902" spans="1:16">
      <c r="A902" s="839" t="s">
        <v>8356</v>
      </c>
      <c r="B902" s="839" t="s">
        <v>455</v>
      </c>
      <c r="C902" s="839"/>
      <c r="D902" s="839" t="s">
        <v>3572</v>
      </c>
      <c r="E902" s="839" t="s">
        <v>8357</v>
      </c>
      <c r="F902" s="839" t="s">
        <v>5388</v>
      </c>
      <c r="G902" s="839" t="s">
        <v>5585</v>
      </c>
      <c r="H902" s="839" t="s">
        <v>8358</v>
      </c>
      <c r="I902" s="839"/>
    </row>
    <row r="903" spans="1:16">
      <c r="A903" s="839" t="s">
        <v>3023</v>
      </c>
      <c r="B903" s="839" t="s">
        <v>455</v>
      </c>
      <c r="C903" s="839"/>
      <c r="D903" s="839" t="s">
        <v>4941</v>
      </c>
      <c r="E903" s="839" t="s">
        <v>9776</v>
      </c>
      <c r="F903" s="839" t="s">
        <v>5388</v>
      </c>
      <c r="G903" s="839" t="s">
        <v>9770</v>
      </c>
      <c r="H903" s="807" t="s">
        <v>5243</v>
      </c>
      <c r="I903" s="839"/>
    </row>
    <row r="904" spans="1:16">
      <c r="A904" s="839" t="s">
        <v>8359</v>
      </c>
      <c r="B904" s="839" t="s">
        <v>8359</v>
      </c>
      <c r="C904" s="839" t="s">
        <v>8360</v>
      </c>
      <c r="D904" s="839" t="s">
        <v>938</v>
      </c>
      <c r="E904" s="839" t="s">
        <v>8361</v>
      </c>
      <c r="F904" s="807" t="s">
        <v>8362</v>
      </c>
      <c r="G904" s="839" t="s">
        <v>5535</v>
      </c>
      <c r="H904" s="839" t="s">
        <v>8363</v>
      </c>
      <c r="I904" s="839"/>
    </row>
    <row r="905" spans="1:16">
      <c r="A905" s="807" t="s">
        <v>8364</v>
      </c>
      <c r="B905" s="807" t="s">
        <v>8365</v>
      </c>
      <c r="C905" s="807"/>
      <c r="D905" s="839" t="s">
        <v>938</v>
      </c>
      <c r="E905" s="807" t="s">
        <v>8366</v>
      </c>
      <c r="F905" s="807" t="s">
        <v>5383</v>
      </c>
      <c r="G905" s="839" t="s">
        <v>5384</v>
      </c>
      <c r="H905" s="807" t="s">
        <v>8367</v>
      </c>
      <c r="I905" s="807" t="s">
        <v>8368</v>
      </c>
      <c r="J905" s="800"/>
      <c r="K905" s="800"/>
      <c r="L905" s="800"/>
      <c r="M905" s="800"/>
      <c r="N905" s="800"/>
    </row>
    <row r="906" spans="1:16">
      <c r="A906" s="841" t="s">
        <v>1585</v>
      </c>
      <c r="B906" s="841" t="s">
        <v>8369</v>
      </c>
      <c r="C906" s="841" t="s">
        <v>8370</v>
      </c>
      <c r="D906" s="839" t="s">
        <v>938</v>
      </c>
      <c r="E906" s="841" t="s">
        <v>8371</v>
      </c>
      <c r="F906" s="529" t="s">
        <v>5383</v>
      </c>
      <c r="G906" s="528" t="s">
        <v>5450</v>
      </c>
      <c r="H906" s="841" t="s">
        <v>8372</v>
      </c>
    </row>
    <row r="907" spans="1:16">
      <c r="A907" s="771" t="s">
        <v>8373</v>
      </c>
      <c r="B907" s="807" t="s">
        <v>8374</v>
      </c>
      <c r="C907" s="807" t="s">
        <v>8375</v>
      </c>
      <c r="D907" s="839" t="s">
        <v>938</v>
      </c>
      <c r="E907" s="807"/>
      <c r="F907" s="807" t="s">
        <v>5383</v>
      </c>
      <c r="G907" s="839" t="s">
        <v>5396</v>
      </c>
      <c r="H907" s="807" t="s">
        <v>8376</v>
      </c>
      <c r="I907" s="807"/>
      <c r="J907" s="807"/>
      <c r="K907" s="800"/>
      <c r="L907" s="800"/>
      <c r="M907" s="800"/>
      <c r="N907" s="800"/>
    </row>
    <row r="908" spans="1:16">
      <c r="A908" s="839" t="s">
        <v>8377</v>
      </c>
      <c r="B908" s="839" t="s">
        <v>8378</v>
      </c>
      <c r="C908" s="807" t="s">
        <v>8000</v>
      </c>
      <c r="D908" s="839" t="s">
        <v>938</v>
      </c>
      <c r="E908" s="807" t="s">
        <v>8379</v>
      </c>
      <c r="F908" s="807" t="s">
        <v>5383</v>
      </c>
      <c r="G908" s="839" t="s">
        <v>8380</v>
      </c>
      <c r="H908" s="839" t="s">
        <v>8381</v>
      </c>
      <c r="I908" s="839"/>
    </row>
    <row r="909" spans="1:16">
      <c r="A909" s="839" t="s">
        <v>8382</v>
      </c>
      <c r="B909" s="839" t="s">
        <v>8383</v>
      </c>
      <c r="C909" s="807" t="s">
        <v>8384</v>
      </c>
      <c r="D909" s="839" t="s">
        <v>938</v>
      </c>
      <c r="E909" s="807" t="s">
        <v>5971</v>
      </c>
      <c r="F909" s="807" t="s">
        <v>5383</v>
      </c>
      <c r="G909" s="839" t="s">
        <v>5621</v>
      </c>
      <c r="H909" s="839" t="s">
        <v>8385</v>
      </c>
      <c r="I909" s="839"/>
    </row>
    <row r="910" spans="1:16">
      <c r="A910" s="839" t="s">
        <v>8386</v>
      </c>
      <c r="B910" s="839" t="s">
        <v>8383</v>
      </c>
      <c r="C910" s="807" t="s">
        <v>8384</v>
      </c>
      <c r="D910" s="839" t="s">
        <v>938</v>
      </c>
      <c r="E910" s="807" t="s">
        <v>7055</v>
      </c>
      <c r="F910" s="807" t="s">
        <v>5383</v>
      </c>
      <c r="G910" s="839" t="s">
        <v>5384</v>
      </c>
      <c r="H910" s="839" t="s">
        <v>8387</v>
      </c>
      <c r="I910" s="839"/>
    </row>
    <row r="911" spans="1:16">
      <c r="A911" s="841" t="s">
        <v>1458</v>
      </c>
      <c r="B911" s="841" t="s">
        <v>8388</v>
      </c>
      <c r="C911" s="841"/>
      <c r="D911" s="841" t="s">
        <v>5044</v>
      </c>
      <c r="E911" s="841" t="s">
        <v>6929</v>
      </c>
      <c r="F911" s="841" t="s">
        <v>5383</v>
      </c>
      <c r="G911" s="528" t="s">
        <v>5450</v>
      </c>
      <c r="H911" s="841" t="s">
        <v>8389</v>
      </c>
    </row>
    <row r="912" spans="1:16">
      <c r="A912" s="839" t="s">
        <v>8390</v>
      </c>
      <c r="B912" s="839" t="s">
        <v>8391</v>
      </c>
      <c r="C912" s="839"/>
      <c r="D912" s="839" t="s">
        <v>3596</v>
      </c>
      <c r="E912" s="839" t="s">
        <v>6237</v>
      </c>
      <c r="F912" s="839"/>
      <c r="G912" s="839" t="s">
        <v>5396</v>
      </c>
      <c r="H912" s="839" t="s">
        <v>8392</v>
      </c>
      <c r="I912" s="839"/>
    </row>
    <row r="913" spans="1:16">
      <c r="A913" s="839" t="s">
        <v>8393</v>
      </c>
      <c r="B913" s="839" t="s">
        <v>8394</v>
      </c>
      <c r="C913" s="839"/>
      <c r="D913" s="839" t="s">
        <v>938</v>
      </c>
      <c r="E913" s="807" t="s">
        <v>8379</v>
      </c>
      <c r="F913" s="807" t="s">
        <v>5383</v>
      </c>
      <c r="G913" s="839" t="s">
        <v>8380</v>
      </c>
      <c r="H913" s="839" t="s">
        <v>8395</v>
      </c>
      <c r="I913" s="839"/>
    </row>
    <row r="914" spans="1:16">
      <c r="A914" s="839" t="s">
        <v>886</v>
      </c>
      <c r="B914" s="839" t="s">
        <v>5249</v>
      </c>
      <c r="C914" s="839" t="s">
        <v>10063</v>
      </c>
      <c r="D914" s="839" t="s">
        <v>938</v>
      </c>
      <c r="E914" s="771" t="s">
        <v>6100</v>
      </c>
      <c r="F914" s="771" t="s">
        <v>5383</v>
      </c>
      <c r="G914" s="839" t="s">
        <v>5621</v>
      </c>
      <c r="H914" s="839" t="s">
        <v>885</v>
      </c>
      <c r="I914" s="839"/>
    </row>
    <row r="915" spans="1:16">
      <c r="A915" s="839" t="s">
        <v>8396</v>
      </c>
      <c r="B915" s="839" t="s">
        <v>8396</v>
      </c>
      <c r="C915" s="839" t="s">
        <v>8397</v>
      </c>
      <c r="D915" s="839" t="s">
        <v>938</v>
      </c>
      <c r="E915" s="839" t="s">
        <v>8398</v>
      </c>
      <c r="F915" s="771" t="s">
        <v>5383</v>
      </c>
      <c r="G915" s="839" t="s">
        <v>5630</v>
      </c>
      <c r="H915" s="807" t="s">
        <v>8399</v>
      </c>
      <c r="I915" s="839"/>
    </row>
    <row r="916" spans="1:16">
      <c r="A916" s="839" t="s">
        <v>8400</v>
      </c>
      <c r="B916" s="839" t="s">
        <v>8401</v>
      </c>
      <c r="C916" s="839"/>
      <c r="D916" s="839" t="s">
        <v>5394</v>
      </c>
      <c r="E916" s="839" t="s">
        <v>397</v>
      </c>
      <c r="F916" s="771" t="s">
        <v>5383</v>
      </c>
      <c r="G916" s="839" t="s">
        <v>6026</v>
      </c>
      <c r="H916" s="807" t="s">
        <v>8402</v>
      </c>
      <c r="I916" s="839"/>
    </row>
    <row r="917" spans="1:16" s="839" customFormat="1">
      <c r="A917" s="839" t="s">
        <v>8403</v>
      </c>
      <c r="B917" s="839" t="s">
        <v>8404</v>
      </c>
      <c r="C917" s="839" t="s">
        <v>8405</v>
      </c>
      <c r="D917" s="839" t="s">
        <v>4900</v>
      </c>
      <c r="E917" s="839" t="s">
        <v>8406</v>
      </c>
      <c r="F917" s="807" t="s">
        <v>5383</v>
      </c>
      <c r="G917" s="839" t="s">
        <v>5450</v>
      </c>
      <c r="H917" s="807" t="s">
        <v>8407</v>
      </c>
    </row>
    <row r="918" spans="1:16">
      <c r="A918" s="839" t="s">
        <v>8408</v>
      </c>
      <c r="B918" s="839" t="s">
        <v>8409</v>
      </c>
      <c r="C918" s="839"/>
      <c r="D918" s="839" t="s">
        <v>5394</v>
      </c>
      <c r="E918" s="839" t="s">
        <v>397</v>
      </c>
      <c r="F918" s="771" t="s">
        <v>5383</v>
      </c>
      <c r="G918" s="839" t="s">
        <v>6026</v>
      </c>
      <c r="H918" s="807" t="s">
        <v>8410</v>
      </c>
      <c r="I918" s="839"/>
    </row>
    <row r="919" spans="1:16">
      <c r="A919" s="839" t="s">
        <v>8411</v>
      </c>
      <c r="B919" s="839" t="s">
        <v>8412</v>
      </c>
      <c r="C919" s="839"/>
      <c r="D919" s="839" t="s">
        <v>938</v>
      </c>
      <c r="E919" s="839" t="s">
        <v>5477</v>
      </c>
      <c r="F919" s="839" t="s">
        <v>5383</v>
      </c>
      <c r="G919" s="839" t="s">
        <v>5384</v>
      </c>
      <c r="H919" s="839" t="s">
        <v>8413</v>
      </c>
      <c r="I919" s="841"/>
      <c r="O919" s="518"/>
      <c r="P919" s="514"/>
    </row>
    <row r="920" spans="1:16">
      <c r="A920" s="839" t="s">
        <v>8414</v>
      </c>
      <c r="B920" s="839" t="s">
        <v>8415</v>
      </c>
      <c r="C920" s="839" t="s">
        <v>8416</v>
      </c>
      <c r="D920" s="839" t="s">
        <v>938</v>
      </c>
      <c r="E920" s="839" t="s">
        <v>6075</v>
      </c>
      <c r="F920" s="839" t="s">
        <v>5383</v>
      </c>
      <c r="G920" s="839" t="s">
        <v>5384</v>
      </c>
      <c r="H920" s="839" t="s">
        <v>8417</v>
      </c>
      <c r="I920" s="841"/>
      <c r="O920" s="518"/>
      <c r="P920" s="514"/>
    </row>
    <row r="921" spans="1:16">
      <c r="A921" s="839" t="s">
        <v>8418</v>
      </c>
      <c r="B921" s="839" t="s">
        <v>455</v>
      </c>
      <c r="C921" s="839"/>
      <c r="D921" s="839" t="s">
        <v>5520</v>
      </c>
      <c r="E921" s="839" t="s">
        <v>439</v>
      </c>
      <c r="F921" s="839" t="s">
        <v>5388</v>
      </c>
      <c r="G921" s="839" t="s">
        <v>8419</v>
      </c>
      <c r="H921" s="807" t="s">
        <v>8420</v>
      </c>
      <c r="O921" s="518"/>
      <c r="P921" s="514"/>
    </row>
    <row r="922" spans="1:16">
      <c r="A922" s="839" t="s">
        <v>8421</v>
      </c>
      <c r="B922" s="839" t="s">
        <v>8422</v>
      </c>
      <c r="C922" s="839" t="s">
        <v>8423</v>
      </c>
      <c r="D922" s="839" t="s">
        <v>938</v>
      </c>
      <c r="E922" s="839" t="s">
        <v>8424</v>
      </c>
      <c r="F922" s="839" t="s">
        <v>5383</v>
      </c>
      <c r="G922" s="839" t="s">
        <v>5687</v>
      </c>
      <c r="H922" s="839" t="s">
        <v>8425</v>
      </c>
      <c r="I922" s="841"/>
      <c r="O922" s="518"/>
      <c r="P922" s="514"/>
    </row>
    <row r="923" spans="1:16">
      <c r="A923" s="839" t="s">
        <v>8426</v>
      </c>
      <c r="B923" s="839" t="s">
        <v>8427</v>
      </c>
      <c r="C923" s="839" t="s">
        <v>8428</v>
      </c>
      <c r="D923" s="839" t="s">
        <v>938</v>
      </c>
      <c r="E923" s="839" t="s">
        <v>4439</v>
      </c>
      <c r="F923" s="807" t="s">
        <v>5383</v>
      </c>
      <c r="G923" s="839" t="s">
        <v>8304</v>
      </c>
      <c r="H923" s="839" t="s">
        <v>8429</v>
      </c>
      <c r="I923" s="841"/>
      <c r="O923" s="518"/>
      <c r="P923" s="514"/>
    </row>
    <row r="924" spans="1:16">
      <c r="A924" s="839" t="s">
        <v>8430</v>
      </c>
      <c r="B924" s="839" t="s">
        <v>8431</v>
      </c>
      <c r="C924" s="839"/>
      <c r="D924" s="839" t="s">
        <v>938</v>
      </c>
      <c r="E924" s="839" t="s">
        <v>7325</v>
      </c>
      <c r="F924" s="807" t="s">
        <v>5383</v>
      </c>
      <c r="G924" s="839" t="s">
        <v>5384</v>
      </c>
      <c r="H924" s="839" t="s">
        <v>8432</v>
      </c>
      <c r="I924" s="841" t="s">
        <v>8433</v>
      </c>
      <c r="J924" s="832" t="s">
        <v>8434</v>
      </c>
      <c r="O924" s="518"/>
      <c r="P924" s="514"/>
    </row>
    <row r="925" spans="1:16">
      <c r="A925" s="839" t="s">
        <v>8435</v>
      </c>
      <c r="B925" s="844" t="s">
        <v>8436</v>
      </c>
      <c r="C925" s="841"/>
      <c r="D925" s="839" t="s">
        <v>938</v>
      </c>
      <c r="E925" s="844" t="s">
        <v>4439</v>
      </c>
      <c r="F925" s="771" t="s">
        <v>5383</v>
      </c>
      <c r="G925" s="839" t="s">
        <v>8304</v>
      </c>
      <c r="H925" s="844" t="s">
        <v>8437</v>
      </c>
      <c r="I925" s="841"/>
      <c r="K925" s="832" t="s">
        <v>8438</v>
      </c>
      <c r="L925" s="832" t="s">
        <v>8439</v>
      </c>
      <c r="M925" s="832" t="s">
        <v>8440</v>
      </c>
      <c r="P925" s="844"/>
    </row>
    <row r="926" spans="1:16">
      <c r="A926" s="839" t="s">
        <v>9676</v>
      </c>
      <c r="B926" s="844" t="s">
        <v>455</v>
      </c>
      <c r="C926" s="841"/>
      <c r="D926" s="839" t="s">
        <v>9465</v>
      </c>
      <c r="E926" s="844" t="s">
        <v>8195</v>
      </c>
      <c r="F926" s="771" t="s">
        <v>5388</v>
      </c>
      <c r="G926" s="839" t="s">
        <v>5427</v>
      </c>
      <c r="H926" s="844" t="s">
        <v>9677</v>
      </c>
      <c r="I926" s="841"/>
      <c r="P926" s="841"/>
    </row>
    <row r="927" spans="1:16">
      <c r="A927" s="839" t="s">
        <v>9343</v>
      </c>
      <c r="B927" s="844" t="s">
        <v>455</v>
      </c>
      <c r="C927" s="841"/>
      <c r="D927" s="839" t="s">
        <v>9353</v>
      </c>
      <c r="E927" s="844" t="s">
        <v>439</v>
      </c>
      <c r="F927" s="771" t="s">
        <v>5388</v>
      </c>
      <c r="G927" s="839" t="s">
        <v>7514</v>
      </c>
      <c r="H927" s="844" t="s">
        <v>9407</v>
      </c>
      <c r="I927" s="841"/>
      <c r="P927" s="841"/>
    </row>
    <row r="928" spans="1:16">
      <c r="A928" s="839" t="s">
        <v>9678</v>
      </c>
      <c r="B928" s="844" t="s">
        <v>455</v>
      </c>
      <c r="C928" s="841"/>
      <c r="D928" s="839" t="s">
        <v>9465</v>
      </c>
      <c r="E928" s="844" t="s">
        <v>9679</v>
      </c>
      <c r="F928" s="771" t="s">
        <v>5388</v>
      </c>
      <c r="G928" s="839" t="s">
        <v>5621</v>
      </c>
      <c r="H928" s="844" t="s">
        <v>9680</v>
      </c>
      <c r="I928" s="841"/>
      <c r="P928" s="841"/>
    </row>
    <row r="929" spans="1:16">
      <c r="A929" s="839" t="s">
        <v>8441</v>
      </c>
      <c r="B929" s="839" t="s">
        <v>455</v>
      </c>
      <c r="C929" s="839"/>
      <c r="D929" s="839" t="s">
        <v>6805</v>
      </c>
      <c r="E929" s="839" t="s">
        <v>398</v>
      </c>
      <c r="F929" s="807" t="s">
        <v>5383</v>
      </c>
      <c r="G929" s="839" t="s">
        <v>5599</v>
      </c>
      <c r="H929" s="839" t="s">
        <v>8442</v>
      </c>
      <c r="I929" s="839" t="s">
        <v>8443</v>
      </c>
    </row>
    <row r="930" spans="1:16">
      <c r="A930" s="839" t="s">
        <v>8444</v>
      </c>
      <c r="B930" s="839" t="s">
        <v>8445</v>
      </c>
      <c r="C930" s="839" t="s">
        <v>8446</v>
      </c>
      <c r="D930" s="839" t="s">
        <v>938</v>
      </c>
      <c r="E930" s="839" t="s">
        <v>6909</v>
      </c>
      <c r="F930" s="839" t="s">
        <v>5383</v>
      </c>
      <c r="G930" s="839" t="s">
        <v>5384</v>
      </c>
      <c r="H930" s="839" t="s">
        <v>8447</v>
      </c>
      <c r="I930" s="839"/>
    </row>
    <row r="931" spans="1:16">
      <c r="A931" s="839" t="s">
        <v>8448</v>
      </c>
      <c r="B931" s="839" t="s">
        <v>8449</v>
      </c>
      <c r="C931" s="839" t="s">
        <v>8450</v>
      </c>
      <c r="D931" s="839" t="s">
        <v>938</v>
      </c>
      <c r="E931" s="839" t="s">
        <v>8451</v>
      </c>
      <c r="F931" s="839" t="s">
        <v>5383</v>
      </c>
      <c r="G931" s="844" t="s">
        <v>7753</v>
      </c>
      <c r="H931" s="839" t="s">
        <v>8452</v>
      </c>
      <c r="I931" s="839"/>
    </row>
    <row r="932" spans="1:16">
      <c r="A932" s="839" t="s">
        <v>8453</v>
      </c>
      <c r="B932" s="839" t="s">
        <v>8453</v>
      </c>
      <c r="C932" s="839"/>
      <c r="D932" s="839" t="s">
        <v>938</v>
      </c>
      <c r="E932" s="839" t="s">
        <v>1340</v>
      </c>
      <c r="F932" s="839" t="s">
        <v>5388</v>
      </c>
      <c r="G932" s="839" t="s">
        <v>5938</v>
      </c>
      <c r="H932" s="839" t="s">
        <v>8454</v>
      </c>
      <c r="I932" s="839"/>
    </row>
    <row r="933" spans="1:16">
      <c r="A933" s="839" t="s">
        <v>9344</v>
      </c>
      <c r="B933" s="839" t="s">
        <v>455</v>
      </c>
      <c r="C933" s="839" t="s">
        <v>9867</v>
      </c>
      <c r="D933" s="839" t="s">
        <v>9353</v>
      </c>
      <c r="E933" s="839" t="s">
        <v>9868</v>
      </c>
      <c r="F933" s="839" t="s">
        <v>5388</v>
      </c>
      <c r="G933" s="841" t="s">
        <v>9409</v>
      </c>
      <c r="H933" s="839" t="s">
        <v>9408</v>
      </c>
      <c r="I933" s="839"/>
    </row>
    <row r="934" spans="1:16">
      <c r="A934" s="839" t="s">
        <v>8455</v>
      </c>
      <c r="B934" s="839" t="s">
        <v>455</v>
      </c>
      <c r="C934" s="839"/>
      <c r="D934" s="839" t="s">
        <v>5520</v>
      </c>
      <c r="E934" s="839" t="s">
        <v>8456</v>
      </c>
      <c r="F934" s="839" t="s">
        <v>5388</v>
      </c>
      <c r="G934" s="832" t="s">
        <v>5599</v>
      </c>
      <c r="H934" s="807" t="s">
        <v>8457</v>
      </c>
      <c r="I934" s="839"/>
    </row>
    <row r="935" spans="1:16">
      <c r="A935" s="839" t="s">
        <v>8458</v>
      </c>
      <c r="B935" s="839" t="s">
        <v>8459</v>
      </c>
      <c r="C935" s="839"/>
      <c r="D935" s="839" t="s">
        <v>5394</v>
      </c>
      <c r="E935" s="839" t="s">
        <v>8460</v>
      </c>
      <c r="F935" s="839" t="s">
        <v>5383</v>
      </c>
      <c r="G935" s="839" t="s">
        <v>8461</v>
      </c>
      <c r="H935" s="839" t="s">
        <v>8462</v>
      </c>
      <c r="I935" s="839"/>
    </row>
    <row r="936" spans="1:16">
      <c r="A936" s="839" t="s">
        <v>8463</v>
      </c>
      <c r="B936" s="839" t="s">
        <v>8464</v>
      </c>
      <c r="C936" s="839" t="s">
        <v>8465</v>
      </c>
      <c r="D936" s="839" t="s">
        <v>938</v>
      </c>
      <c r="E936" s="839" t="s">
        <v>2293</v>
      </c>
      <c r="F936" s="839" t="s">
        <v>5383</v>
      </c>
      <c r="G936" s="839" t="s">
        <v>8466</v>
      </c>
      <c r="H936" s="839" t="s">
        <v>8467</v>
      </c>
      <c r="I936" s="841"/>
      <c r="K936" s="832" t="s">
        <v>8468</v>
      </c>
      <c r="L936" s="832" t="s">
        <v>8469</v>
      </c>
      <c r="O936" s="518"/>
      <c r="P936" s="514"/>
    </row>
    <row r="937" spans="1:16">
      <c r="A937" s="839" t="s">
        <v>8470</v>
      </c>
      <c r="B937" s="839" t="s">
        <v>8471</v>
      </c>
      <c r="C937" s="839" t="s">
        <v>8472</v>
      </c>
      <c r="D937" s="839" t="s">
        <v>938</v>
      </c>
      <c r="E937" s="839" t="s">
        <v>5788</v>
      </c>
      <c r="F937" s="839" t="s">
        <v>5383</v>
      </c>
      <c r="G937" s="839" t="s">
        <v>8473</v>
      </c>
      <c r="H937" s="839" t="s">
        <v>8474</v>
      </c>
      <c r="I937" s="839" t="s">
        <v>8475</v>
      </c>
      <c r="J937" s="832" t="s">
        <v>8476</v>
      </c>
    </row>
    <row r="938" spans="1:16">
      <c r="A938" s="839" t="s">
        <v>1619</v>
      </c>
      <c r="B938" s="839" t="s">
        <v>8477</v>
      </c>
      <c r="C938" s="839"/>
      <c r="D938" s="839" t="s">
        <v>4900</v>
      </c>
      <c r="E938" s="841" t="s">
        <v>8478</v>
      </c>
      <c r="F938" s="841" t="s">
        <v>5383</v>
      </c>
      <c r="G938" s="844" t="s">
        <v>5450</v>
      </c>
      <c r="H938" s="514" t="s">
        <v>8479</v>
      </c>
    </row>
    <row r="939" spans="1:16">
      <c r="A939" s="839" t="s">
        <v>8480</v>
      </c>
      <c r="B939" s="839" t="s">
        <v>8481</v>
      </c>
      <c r="C939" s="839" t="s">
        <v>5014</v>
      </c>
      <c r="D939" s="839" t="s">
        <v>938</v>
      </c>
      <c r="E939" s="839" t="s">
        <v>8063</v>
      </c>
      <c r="F939" s="839" t="s">
        <v>5383</v>
      </c>
      <c r="G939" s="839" t="s">
        <v>5384</v>
      </c>
      <c r="H939" s="839" t="s">
        <v>8482</v>
      </c>
      <c r="I939" s="839"/>
    </row>
    <row r="940" spans="1:16">
      <c r="A940" s="839" t="s">
        <v>8483</v>
      </c>
      <c r="B940" s="839" t="s">
        <v>455</v>
      </c>
      <c r="C940" s="839" t="s">
        <v>8484</v>
      </c>
      <c r="D940" s="839" t="s">
        <v>1629</v>
      </c>
      <c r="E940" s="839" t="s">
        <v>8485</v>
      </c>
      <c r="F940" s="839" t="s">
        <v>5408</v>
      </c>
      <c r="G940" s="839" t="s">
        <v>5389</v>
      </c>
      <c r="H940" s="839" t="s">
        <v>8486</v>
      </c>
      <c r="I940" s="839"/>
    </row>
    <row r="941" spans="1:16">
      <c r="A941" s="839" t="s">
        <v>8487</v>
      </c>
      <c r="B941" s="839" t="s">
        <v>8488</v>
      </c>
      <c r="C941" s="839" t="s">
        <v>8489</v>
      </c>
      <c r="D941" s="839" t="s">
        <v>938</v>
      </c>
      <c r="E941" s="839" t="s">
        <v>400</v>
      </c>
      <c r="F941" s="839" t="s">
        <v>5383</v>
      </c>
      <c r="G941" s="839" t="s">
        <v>5500</v>
      </c>
      <c r="H941" s="839" t="s">
        <v>8490</v>
      </c>
      <c r="I941" s="839"/>
    </row>
    <row r="942" spans="1:16">
      <c r="A942" s="839" t="s">
        <v>8491</v>
      </c>
      <c r="B942" s="839" t="s">
        <v>455</v>
      </c>
      <c r="C942" s="839"/>
      <c r="D942" s="839" t="s">
        <v>5520</v>
      </c>
      <c r="E942" s="839" t="s">
        <v>397</v>
      </c>
      <c r="F942" s="839" t="s">
        <v>5383</v>
      </c>
      <c r="G942" s="839" t="s">
        <v>6026</v>
      </c>
      <c r="H942" s="839" t="s">
        <v>8492</v>
      </c>
      <c r="I942" s="839"/>
    </row>
    <row r="943" spans="1:16">
      <c r="A943" s="839" t="s">
        <v>8493</v>
      </c>
      <c r="B943" s="839" t="s">
        <v>8494</v>
      </c>
      <c r="C943" s="839" t="s">
        <v>7353</v>
      </c>
      <c r="D943" s="839" t="s">
        <v>938</v>
      </c>
      <c r="E943" s="839" t="s">
        <v>8495</v>
      </c>
      <c r="F943" s="839" t="s">
        <v>5844</v>
      </c>
      <c r="G943" s="839" t="s">
        <v>7514</v>
      </c>
      <c r="H943" s="839" t="s">
        <v>8496</v>
      </c>
      <c r="I943" s="839"/>
    </row>
    <row r="944" spans="1:16">
      <c r="A944" s="839" t="s">
        <v>8497</v>
      </c>
      <c r="B944" s="839" t="s">
        <v>8498</v>
      </c>
      <c r="C944" s="839" t="s">
        <v>7863</v>
      </c>
      <c r="D944" s="839" t="s">
        <v>938</v>
      </c>
      <c r="E944" s="839" t="s">
        <v>8499</v>
      </c>
      <c r="F944" s="839" t="s">
        <v>5383</v>
      </c>
      <c r="G944" s="839" t="s">
        <v>7595</v>
      </c>
      <c r="H944" s="839" t="s">
        <v>8500</v>
      </c>
      <c r="I944" s="839"/>
    </row>
    <row r="945" spans="1:14">
      <c r="A945" s="839" t="s">
        <v>8501</v>
      </c>
      <c r="B945" s="839" t="s">
        <v>8502</v>
      </c>
      <c r="C945" s="839"/>
      <c r="D945" s="839" t="s">
        <v>938</v>
      </c>
      <c r="E945" s="839" t="s">
        <v>5486</v>
      </c>
      <c r="F945" s="839" t="s">
        <v>5383</v>
      </c>
      <c r="G945" s="839" t="s">
        <v>5384</v>
      </c>
      <c r="H945" s="839" t="s">
        <v>8503</v>
      </c>
      <c r="I945" s="839"/>
    </row>
    <row r="946" spans="1:14">
      <c r="A946" s="839" t="s">
        <v>8504</v>
      </c>
      <c r="B946" s="821" t="s">
        <v>8505</v>
      </c>
      <c r="C946" s="839" t="s">
        <v>7872</v>
      </c>
      <c r="D946" s="839" t="s">
        <v>3596</v>
      </c>
      <c r="E946" s="839" t="s">
        <v>403</v>
      </c>
      <c r="F946" s="839" t="s">
        <v>5383</v>
      </c>
      <c r="G946" s="839" t="s">
        <v>6145</v>
      </c>
      <c r="H946" s="839" t="s">
        <v>8506</v>
      </c>
      <c r="I946" s="839"/>
    </row>
    <row r="947" spans="1:14">
      <c r="A947" s="839" t="s">
        <v>8507</v>
      </c>
      <c r="B947" s="839" t="s">
        <v>455</v>
      </c>
      <c r="C947" s="839" t="s">
        <v>8508</v>
      </c>
      <c r="D947" s="839" t="s">
        <v>1629</v>
      </c>
      <c r="E947" s="839" t="s">
        <v>8509</v>
      </c>
      <c r="F947" s="839" t="s">
        <v>5383</v>
      </c>
      <c r="G947" s="839" t="s">
        <v>7133</v>
      </c>
      <c r="H947" s="839" t="s">
        <v>8510</v>
      </c>
      <c r="I947" s="839"/>
    </row>
    <row r="948" spans="1:14">
      <c r="A948" s="839" t="s">
        <v>8511</v>
      </c>
      <c r="B948" s="839" t="s">
        <v>8512</v>
      </c>
      <c r="C948" s="839" t="s">
        <v>8513</v>
      </c>
      <c r="D948" s="839" t="s">
        <v>938</v>
      </c>
      <c r="E948" s="839" t="s">
        <v>5661</v>
      </c>
      <c r="F948" s="839" t="s">
        <v>5383</v>
      </c>
      <c r="G948" s="839" t="s">
        <v>8207</v>
      </c>
      <c r="H948" s="839" t="s">
        <v>8514</v>
      </c>
      <c r="I948" s="839"/>
    </row>
    <row r="949" spans="1:14">
      <c r="A949" s="839" t="s">
        <v>8515</v>
      </c>
      <c r="B949" s="839" t="s">
        <v>8516</v>
      </c>
      <c r="C949" s="839" t="s">
        <v>6499</v>
      </c>
      <c r="D949" s="839" t="s">
        <v>938</v>
      </c>
      <c r="E949" s="839" t="s">
        <v>7951</v>
      </c>
      <c r="F949" s="839" t="s">
        <v>5383</v>
      </c>
      <c r="G949" s="839" t="s">
        <v>7039</v>
      </c>
      <c r="H949" s="839" t="s">
        <v>8517</v>
      </c>
      <c r="I949" s="839"/>
    </row>
    <row r="950" spans="1:14">
      <c r="A950" s="839" t="s">
        <v>8518</v>
      </c>
      <c r="B950" s="839" t="s">
        <v>8519</v>
      </c>
      <c r="C950" s="839" t="s">
        <v>5425</v>
      </c>
      <c r="D950" s="839" t="s">
        <v>938</v>
      </c>
      <c r="E950" s="839" t="s">
        <v>8520</v>
      </c>
      <c r="F950" s="839" t="s">
        <v>5383</v>
      </c>
      <c r="G950" s="839" t="s">
        <v>8521</v>
      </c>
      <c r="H950" s="839" t="s">
        <v>8522</v>
      </c>
      <c r="I950" s="839"/>
    </row>
    <row r="951" spans="1:14">
      <c r="A951" s="839" t="s">
        <v>8523</v>
      </c>
      <c r="B951" s="839" t="s">
        <v>8524</v>
      </c>
      <c r="C951" s="839" t="s">
        <v>7518</v>
      </c>
      <c r="D951" s="839" t="s">
        <v>938</v>
      </c>
      <c r="E951" s="839" t="s">
        <v>6286</v>
      </c>
      <c r="F951" s="839" t="s">
        <v>5383</v>
      </c>
      <c r="G951" s="839" t="s">
        <v>5384</v>
      </c>
      <c r="H951" s="839" t="s">
        <v>8525</v>
      </c>
      <c r="I951" s="839"/>
    </row>
    <row r="952" spans="1:14">
      <c r="A952" s="807" t="s">
        <v>8526</v>
      </c>
      <c r="B952" s="807" t="s">
        <v>8527</v>
      </c>
      <c r="C952" s="807"/>
      <c r="D952" s="839" t="s">
        <v>938</v>
      </c>
      <c r="E952" s="807" t="s">
        <v>8528</v>
      </c>
      <c r="F952" s="807" t="s">
        <v>5383</v>
      </c>
      <c r="G952" s="839" t="s">
        <v>8529</v>
      </c>
      <c r="H952" s="807" t="s">
        <v>8530</v>
      </c>
      <c r="I952" s="807"/>
      <c r="J952" s="800"/>
      <c r="K952" s="800"/>
      <c r="L952" s="800"/>
      <c r="M952" s="800"/>
      <c r="N952" s="800"/>
    </row>
    <row r="953" spans="1:14">
      <c r="A953" s="807" t="s">
        <v>8531</v>
      </c>
      <c r="B953" s="807" t="s">
        <v>455</v>
      </c>
      <c r="C953" s="807"/>
      <c r="D953" s="839" t="s">
        <v>4882</v>
      </c>
      <c r="E953" s="771" t="s">
        <v>8532</v>
      </c>
      <c r="F953" s="771" t="s">
        <v>5388</v>
      </c>
      <c r="G953" s="839" t="s">
        <v>8533</v>
      </c>
      <c r="H953" s="769" t="s">
        <v>8534</v>
      </c>
      <c r="I953" s="769"/>
      <c r="J953" s="800"/>
      <c r="K953" s="800"/>
      <c r="L953" s="800"/>
      <c r="M953" s="800"/>
      <c r="N953" s="800"/>
    </row>
    <row r="954" spans="1:14">
      <c r="A954" s="839" t="s">
        <v>2825</v>
      </c>
      <c r="B954" s="839" t="s">
        <v>455</v>
      </c>
      <c r="C954" s="839"/>
      <c r="D954" s="839" t="s">
        <v>1629</v>
      </c>
      <c r="E954" s="832" t="s">
        <v>8535</v>
      </c>
      <c r="F954" s="832" t="s">
        <v>5388</v>
      </c>
      <c r="G954" s="844" t="s">
        <v>5450</v>
      </c>
      <c r="H954" s="514" t="s">
        <v>8536</v>
      </c>
    </row>
    <row r="955" spans="1:14">
      <c r="A955" s="807" t="s">
        <v>8537</v>
      </c>
      <c r="B955" s="807" t="s">
        <v>8537</v>
      </c>
      <c r="C955" s="807" t="s">
        <v>8538</v>
      </c>
      <c r="D955" s="839" t="s">
        <v>938</v>
      </c>
      <c r="E955" s="807" t="s">
        <v>5661</v>
      </c>
      <c r="F955" s="769" t="s">
        <v>5383</v>
      </c>
      <c r="G955" s="839" t="s">
        <v>5389</v>
      </c>
      <c r="H955" s="807" t="s">
        <v>8539</v>
      </c>
      <c r="I955" s="807"/>
      <c r="J955" s="800"/>
      <c r="K955" s="800"/>
      <c r="L955" s="800"/>
      <c r="M955" s="800"/>
      <c r="N955" s="800"/>
    </row>
    <row r="956" spans="1:14">
      <c r="A956" s="839" t="s">
        <v>8540</v>
      </c>
      <c r="B956" s="839" t="s">
        <v>8541</v>
      </c>
      <c r="C956" s="839"/>
      <c r="D956" s="839" t="s">
        <v>938</v>
      </c>
      <c r="E956" s="839" t="s">
        <v>8542</v>
      </c>
      <c r="F956" s="839" t="s">
        <v>5383</v>
      </c>
      <c r="G956" s="839" t="s">
        <v>5384</v>
      </c>
      <c r="H956" s="839" t="s">
        <v>8543</v>
      </c>
      <c r="I956" s="839"/>
    </row>
    <row r="957" spans="1:14">
      <c r="A957" s="839" t="s">
        <v>8544</v>
      </c>
      <c r="B957" s="839" t="s">
        <v>8545</v>
      </c>
      <c r="C957" s="839" t="s">
        <v>8014</v>
      </c>
      <c r="D957" s="839" t="s">
        <v>938</v>
      </c>
      <c r="E957" s="839" t="s">
        <v>5477</v>
      </c>
      <c r="F957" s="839" t="s">
        <v>5383</v>
      </c>
      <c r="G957" s="839" t="s">
        <v>5535</v>
      </c>
      <c r="H957" s="839" t="s">
        <v>8546</v>
      </c>
      <c r="I957" s="839"/>
    </row>
    <row r="958" spans="1:14">
      <c r="A958" s="839" t="s">
        <v>8547</v>
      </c>
      <c r="B958" s="839" t="s">
        <v>8548</v>
      </c>
      <c r="C958" s="839"/>
      <c r="D958" s="839" t="s">
        <v>938</v>
      </c>
      <c r="E958" s="839" t="s">
        <v>5740</v>
      </c>
      <c r="F958" s="839" t="s">
        <v>5383</v>
      </c>
      <c r="G958" s="839" t="s">
        <v>5384</v>
      </c>
      <c r="H958" s="839" t="s">
        <v>8549</v>
      </c>
      <c r="I958" s="839" t="s">
        <v>8550</v>
      </c>
    </row>
    <row r="959" spans="1:14">
      <c r="A959" s="839" t="s">
        <v>8551</v>
      </c>
      <c r="B959" s="839" t="s">
        <v>8552</v>
      </c>
      <c r="C959" s="839" t="s">
        <v>5014</v>
      </c>
      <c r="D959" s="839" t="s">
        <v>938</v>
      </c>
      <c r="E959" s="839" t="s">
        <v>7951</v>
      </c>
      <c r="F959" s="839" t="s">
        <v>5383</v>
      </c>
      <c r="G959" s="839" t="s">
        <v>7039</v>
      </c>
      <c r="H959" s="839" t="s">
        <v>8553</v>
      </c>
      <c r="I959" s="839"/>
    </row>
    <row r="960" spans="1:14">
      <c r="A960" s="839" t="s">
        <v>8554</v>
      </c>
      <c r="B960" s="839" t="s">
        <v>8555</v>
      </c>
      <c r="C960" s="839" t="s">
        <v>8556</v>
      </c>
      <c r="D960" s="839" t="s">
        <v>938</v>
      </c>
      <c r="E960" s="839" t="s">
        <v>7951</v>
      </c>
      <c r="F960" s="839" t="s">
        <v>5383</v>
      </c>
      <c r="G960" s="839" t="s">
        <v>7039</v>
      </c>
      <c r="H960" s="839" t="s">
        <v>8557</v>
      </c>
      <c r="I960" s="839"/>
    </row>
    <row r="961" spans="1:16">
      <c r="A961" s="841" t="s">
        <v>8558</v>
      </c>
      <c r="B961" s="841" t="s">
        <v>8559</v>
      </c>
      <c r="C961" s="841" t="s">
        <v>8560</v>
      </c>
      <c r="D961" s="839" t="s">
        <v>938</v>
      </c>
      <c r="E961" s="839" t="s">
        <v>7951</v>
      </c>
      <c r="F961" s="841" t="s">
        <v>5383</v>
      </c>
      <c r="G961" s="841" t="s">
        <v>7039</v>
      </c>
      <c r="H961" s="841" t="s">
        <v>8561</v>
      </c>
      <c r="I961" s="841"/>
    </row>
    <row r="962" spans="1:16">
      <c r="A962" s="839" t="s">
        <v>8562</v>
      </c>
      <c r="B962" s="839" t="s">
        <v>8563</v>
      </c>
      <c r="C962" s="839"/>
      <c r="D962" s="839" t="s">
        <v>938</v>
      </c>
      <c r="E962" s="839" t="s">
        <v>7951</v>
      </c>
      <c r="F962" s="839" t="s">
        <v>5383</v>
      </c>
      <c r="G962" s="839" t="s">
        <v>7039</v>
      </c>
      <c r="H962" s="839" t="s">
        <v>8564</v>
      </c>
      <c r="I962" s="839" t="s">
        <v>8565</v>
      </c>
    </row>
    <row r="963" spans="1:16">
      <c r="A963" s="839" t="s">
        <v>8566</v>
      </c>
      <c r="B963" s="839" t="s">
        <v>8567</v>
      </c>
      <c r="C963" s="839"/>
      <c r="D963" s="839" t="s">
        <v>938</v>
      </c>
      <c r="E963" s="839" t="s">
        <v>7068</v>
      </c>
      <c r="F963" s="839" t="s">
        <v>5383</v>
      </c>
      <c r="G963" s="839" t="s">
        <v>5384</v>
      </c>
      <c r="H963" s="839" t="s">
        <v>8568</v>
      </c>
      <c r="I963" s="839" t="s">
        <v>8569</v>
      </c>
    </row>
    <row r="964" spans="1:16">
      <c r="A964" s="839" t="s">
        <v>8570</v>
      </c>
      <c r="B964" s="839" t="s">
        <v>455</v>
      </c>
      <c r="C964" s="839"/>
      <c r="D964" s="839" t="s">
        <v>2536</v>
      </c>
      <c r="E964" s="839" t="s">
        <v>8571</v>
      </c>
      <c r="F964" s="839" t="s">
        <v>5758</v>
      </c>
      <c r="G964" s="839" t="s">
        <v>5621</v>
      </c>
      <c r="H964" s="839" t="s">
        <v>8572</v>
      </c>
      <c r="I964" s="839"/>
    </row>
    <row r="965" spans="1:16">
      <c r="A965" s="839" t="s">
        <v>777</v>
      </c>
      <c r="B965" s="839"/>
      <c r="C965" s="839" t="s">
        <v>10013</v>
      </c>
      <c r="D965" s="839" t="s">
        <v>5268</v>
      </c>
      <c r="E965" s="839" t="s">
        <v>9459</v>
      </c>
      <c r="F965" s="839" t="s">
        <v>5863</v>
      </c>
      <c r="G965" s="839" t="s">
        <v>9458</v>
      </c>
      <c r="H965" s="807" t="s">
        <v>4459</v>
      </c>
      <c r="I965" s="839"/>
    </row>
    <row r="966" spans="1:16">
      <c r="A966" s="839" t="s">
        <v>9684</v>
      </c>
      <c r="B966" s="839" t="s">
        <v>455</v>
      </c>
      <c r="C966" s="839"/>
      <c r="D966" s="839" t="s">
        <v>9465</v>
      </c>
      <c r="E966" s="839" t="s">
        <v>9459</v>
      </c>
      <c r="F966" s="839" t="s">
        <v>5863</v>
      </c>
      <c r="G966" s="839" t="s">
        <v>9685</v>
      </c>
      <c r="H966" s="807" t="s">
        <v>9686</v>
      </c>
      <c r="I966" s="839"/>
    </row>
    <row r="967" spans="1:16">
      <c r="A967" s="839" t="s">
        <v>8573</v>
      </c>
      <c r="B967" s="839" t="s">
        <v>8574</v>
      </c>
      <c r="C967" s="839" t="s">
        <v>8575</v>
      </c>
      <c r="D967" s="839" t="s">
        <v>938</v>
      </c>
      <c r="E967" s="839" t="s">
        <v>400</v>
      </c>
      <c r="F967" s="839" t="s">
        <v>5383</v>
      </c>
      <c r="G967" s="839" t="s">
        <v>5500</v>
      </c>
      <c r="H967" s="839" t="s">
        <v>8576</v>
      </c>
      <c r="I967" s="839"/>
    </row>
    <row r="968" spans="1:16">
      <c r="A968" s="839" t="s">
        <v>1035</v>
      </c>
      <c r="B968" s="844" t="s">
        <v>455</v>
      </c>
      <c r="C968" s="841"/>
      <c r="D968" s="839" t="s">
        <v>3596</v>
      </c>
      <c r="E968" s="839" t="s">
        <v>10044</v>
      </c>
      <c r="F968" s="844" t="s">
        <v>5388</v>
      </c>
      <c r="G968" s="844" t="s">
        <v>5621</v>
      </c>
      <c r="H968" s="839" t="s">
        <v>1038</v>
      </c>
      <c r="I968" s="841"/>
    </row>
    <row r="969" spans="1:16">
      <c r="A969" s="844" t="s">
        <v>9872</v>
      </c>
      <c r="B969" s="844" t="s">
        <v>455</v>
      </c>
      <c r="C969" s="841" t="s">
        <v>9873</v>
      </c>
      <c r="D969" s="844" t="s">
        <v>9778</v>
      </c>
      <c r="E969" s="839" t="s">
        <v>9874</v>
      </c>
      <c r="F969" s="844" t="s">
        <v>5388</v>
      </c>
      <c r="G969" s="844" t="s">
        <v>5389</v>
      </c>
      <c r="H969" s="844" t="s">
        <v>9875</v>
      </c>
      <c r="I969" s="841"/>
    </row>
    <row r="970" spans="1:16">
      <c r="A970" s="832" t="s">
        <v>8577</v>
      </c>
      <c r="B970" s="832" t="s">
        <v>8577</v>
      </c>
      <c r="E970" s="839" t="s">
        <v>1340</v>
      </c>
      <c r="F970" s="841" t="s">
        <v>5388</v>
      </c>
      <c r="G970" s="832" t="s">
        <v>5938</v>
      </c>
      <c r="H970" s="832" t="s">
        <v>8578</v>
      </c>
    </row>
    <row r="971" spans="1:16">
      <c r="A971" s="841" t="s">
        <v>8579</v>
      </c>
      <c r="B971" s="841" t="s">
        <v>8580</v>
      </c>
      <c r="C971" s="841" t="s">
        <v>8581</v>
      </c>
      <c r="D971" s="839" t="s">
        <v>938</v>
      </c>
      <c r="E971" s="841" t="s">
        <v>6782</v>
      </c>
      <c r="F971" s="841" t="s">
        <v>5383</v>
      </c>
      <c r="G971" s="839" t="s">
        <v>5384</v>
      </c>
      <c r="H971" s="841" t="s">
        <v>8582</v>
      </c>
      <c r="I971" s="841"/>
    </row>
    <row r="972" spans="1:16">
      <c r="A972" s="839" t="s">
        <v>8583</v>
      </c>
      <c r="B972" s="839" t="s">
        <v>455</v>
      </c>
      <c r="C972" s="839"/>
      <c r="D972" s="839" t="s">
        <v>2536</v>
      </c>
      <c r="E972" s="839" t="s">
        <v>8584</v>
      </c>
      <c r="F972" s="839" t="s">
        <v>5388</v>
      </c>
      <c r="G972" s="839" t="s">
        <v>8585</v>
      </c>
      <c r="H972" s="839" t="s">
        <v>8586</v>
      </c>
      <c r="I972" s="839"/>
    </row>
    <row r="973" spans="1:16">
      <c r="A973" s="839" t="s">
        <v>8587</v>
      </c>
      <c r="B973" s="839" t="s">
        <v>8588</v>
      </c>
      <c r="C973" s="839" t="s">
        <v>8589</v>
      </c>
      <c r="D973" s="839" t="s">
        <v>938</v>
      </c>
      <c r="E973" s="839" t="s">
        <v>6858</v>
      </c>
      <c r="F973" s="839" t="s">
        <v>5383</v>
      </c>
      <c r="G973" s="839" t="s">
        <v>6206</v>
      </c>
      <c r="H973" s="839" t="s">
        <v>8590</v>
      </c>
      <c r="I973" s="839"/>
    </row>
    <row r="974" spans="1:16">
      <c r="A974" s="839" t="s">
        <v>9345</v>
      </c>
      <c r="B974" s="839" t="s">
        <v>455</v>
      </c>
      <c r="C974" s="839"/>
      <c r="D974" s="839" t="s">
        <v>9353</v>
      </c>
      <c r="E974" s="839" t="s">
        <v>7553</v>
      </c>
      <c r="F974" s="839" t="s">
        <v>5388</v>
      </c>
      <c r="G974" s="839" t="s">
        <v>8189</v>
      </c>
      <c r="H974" s="839" t="s">
        <v>9410</v>
      </c>
      <c r="I974" s="839"/>
    </row>
    <row r="975" spans="1:16">
      <c r="A975" s="839" t="s">
        <v>8591</v>
      </c>
      <c r="B975" s="839" t="s">
        <v>8592</v>
      </c>
      <c r="C975" s="839" t="s">
        <v>8593</v>
      </c>
      <c r="D975" s="839" t="s">
        <v>938</v>
      </c>
      <c r="E975" s="839" t="s">
        <v>766</v>
      </c>
      <c r="F975" s="839" t="s">
        <v>5383</v>
      </c>
      <c r="G975" s="839" t="s">
        <v>8594</v>
      </c>
      <c r="H975" s="839" t="s">
        <v>8595</v>
      </c>
      <c r="I975" s="839" t="s">
        <v>8596</v>
      </c>
    </row>
    <row r="976" spans="1:16">
      <c r="A976" s="841" t="s">
        <v>8597</v>
      </c>
      <c r="B976" s="844" t="s">
        <v>8598</v>
      </c>
      <c r="C976" s="841" t="s">
        <v>8599</v>
      </c>
      <c r="D976" s="839" t="s">
        <v>938</v>
      </c>
      <c r="E976" s="844" t="s">
        <v>5859</v>
      </c>
      <c r="F976" s="844" t="s">
        <v>5383</v>
      </c>
      <c r="G976" s="844" t="s">
        <v>8600</v>
      </c>
      <c r="H976" s="841" t="s">
        <v>8601</v>
      </c>
      <c r="I976" s="841"/>
      <c r="P976" s="844"/>
    </row>
    <row r="977" spans="1:14">
      <c r="A977" s="769" t="s">
        <v>8602</v>
      </c>
      <c r="B977" s="839" t="s">
        <v>455</v>
      </c>
      <c r="C977" s="769"/>
      <c r="D977" s="807" t="s">
        <v>4930</v>
      </c>
      <c r="E977" s="769" t="s">
        <v>8603</v>
      </c>
      <c r="F977" s="769" t="s">
        <v>5758</v>
      </c>
      <c r="G977" s="771" t="s">
        <v>5855</v>
      </c>
      <c r="H977" s="807" t="s">
        <v>8604</v>
      </c>
      <c r="I977" s="807"/>
      <c r="J977" s="807"/>
      <c r="K977" s="807"/>
      <c r="L977" s="807"/>
      <c r="M977" s="800"/>
      <c r="N977" s="800"/>
    </row>
    <row r="978" spans="1:14">
      <c r="A978" s="841" t="s">
        <v>8605</v>
      </c>
      <c r="B978" s="841" t="s">
        <v>8606</v>
      </c>
      <c r="C978" s="841" t="s">
        <v>8607</v>
      </c>
      <c r="D978" s="839" t="s">
        <v>938</v>
      </c>
      <c r="E978" s="841" t="s">
        <v>5382</v>
      </c>
      <c r="F978" s="841" t="s">
        <v>5383</v>
      </c>
      <c r="G978" s="844" t="s">
        <v>5384</v>
      </c>
      <c r="H978" s="841" t="s">
        <v>8608</v>
      </c>
      <c r="I978" s="841"/>
    </row>
    <row r="979" spans="1:14">
      <c r="A979" s="841" t="s">
        <v>8609</v>
      </c>
      <c r="B979" s="841" t="s">
        <v>455</v>
      </c>
      <c r="D979" s="839" t="s">
        <v>1629</v>
      </c>
      <c r="E979" s="832" t="s">
        <v>439</v>
      </c>
      <c r="F979" s="841" t="s">
        <v>5388</v>
      </c>
      <c r="G979" s="844" t="s">
        <v>5855</v>
      </c>
      <c r="H979" s="839" t="s">
        <v>8610</v>
      </c>
      <c r="I979" s="839"/>
      <c r="J979" s="839"/>
      <c r="K979" s="839"/>
      <c r="L979" s="839"/>
    </row>
    <row r="980" spans="1:14">
      <c r="A980" s="839" t="s">
        <v>8611</v>
      </c>
      <c r="B980" s="841" t="s">
        <v>8612</v>
      </c>
      <c r="C980" s="841"/>
      <c r="D980" s="839" t="s">
        <v>938</v>
      </c>
      <c r="E980" s="841" t="s">
        <v>8613</v>
      </c>
      <c r="F980" s="841" t="s">
        <v>5383</v>
      </c>
      <c r="G980" s="839" t="s">
        <v>5384</v>
      </c>
      <c r="H980" s="839" t="s">
        <v>8614</v>
      </c>
      <c r="I980" s="839"/>
      <c r="J980" s="839"/>
      <c r="K980" s="839"/>
      <c r="L980" s="839"/>
    </row>
    <row r="981" spans="1:14">
      <c r="A981" s="841" t="s">
        <v>8615</v>
      </c>
      <c r="B981" s="841" t="s">
        <v>8615</v>
      </c>
      <c r="C981" s="841"/>
      <c r="D981" s="807" t="s">
        <v>4930</v>
      </c>
      <c r="E981" s="841" t="s">
        <v>722</v>
      </c>
      <c r="F981" s="841" t="s">
        <v>5863</v>
      </c>
      <c r="G981" s="839" t="s">
        <v>8616</v>
      </c>
      <c r="H981" s="514" t="s">
        <v>8617</v>
      </c>
      <c r="I981" s="841"/>
    </row>
    <row r="982" spans="1:14">
      <c r="A982" s="841" t="s">
        <v>8618</v>
      </c>
      <c r="B982" s="841" t="s">
        <v>455</v>
      </c>
      <c r="C982" s="841"/>
      <c r="D982" s="807" t="s">
        <v>4882</v>
      </c>
      <c r="E982" s="841" t="s">
        <v>8619</v>
      </c>
      <c r="F982" s="841" t="s">
        <v>5388</v>
      </c>
      <c r="G982" s="839" t="s">
        <v>8620</v>
      </c>
      <c r="H982" s="841" t="s">
        <v>8621</v>
      </c>
      <c r="I982" s="841" t="s">
        <v>8622</v>
      </c>
    </row>
    <row r="983" spans="1:14">
      <c r="A983" s="841" t="s">
        <v>8623</v>
      </c>
      <c r="B983" s="841"/>
      <c r="C983" s="841" t="s">
        <v>8624</v>
      </c>
      <c r="D983" s="839" t="s">
        <v>3596</v>
      </c>
      <c r="E983" s="841" t="s">
        <v>5629</v>
      </c>
      <c r="F983" s="841"/>
      <c r="G983" s="839" t="s">
        <v>5535</v>
      </c>
      <c r="H983" s="841" t="s">
        <v>8625</v>
      </c>
      <c r="I983" s="841"/>
    </row>
    <row r="984" spans="1:14">
      <c r="A984" s="841" t="s">
        <v>9690</v>
      </c>
      <c r="B984" s="841" t="s">
        <v>455</v>
      </c>
      <c r="C984" s="841"/>
      <c r="D984" s="839" t="s">
        <v>9465</v>
      </c>
      <c r="E984" s="841" t="s">
        <v>9691</v>
      </c>
      <c r="F984" s="841" t="s">
        <v>5388</v>
      </c>
      <c r="G984" s="839" t="s">
        <v>9685</v>
      </c>
      <c r="H984" s="841" t="s">
        <v>9692</v>
      </c>
      <c r="I984" s="841"/>
    </row>
    <row r="985" spans="1:14">
      <c r="A985" s="841" t="s">
        <v>9900</v>
      </c>
      <c r="B985" s="841" t="s">
        <v>455</v>
      </c>
      <c r="C985" s="841" t="s">
        <v>9898</v>
      </c>
      <c r="D985" s="839" t="s">
        <v>9778</v>
      </c>
      <c r="E985" s="841" t="s">
        <v>9901</v>
      </c>
      <c r="F985" s="841" t="s">
        <v>5388</v>
      </c>
      <c r="G985" s="839" t="s">
        <v>5621</v>
      </c>
      <c r="H985" s="841" t="s">
        <v>9902</v>
      </c>
      <c r="I985" s="841"/>
    </row>
    <row r="986" spans="1:14">
      <c r="A986" s="841" t="s">
        <v>2297</v>
      </c>
      <c r="B986" s="839" t="s">
        <v>5273</v>
      </c>
      <c r="C986" s="528" t="s">
        <v>9608</v>
      </c>
      <c r="D986" s="839" t="s">
        <v>938</v>
      </c>
      <c r="E986" s="841" t="s">
        <v>9461</v>
      </c>
      <c r="F986" s="841" t="s">
        <v>5383</v>
      </c>
      <c r="G986" s="839" t="s">
        <v>5535</v>
      </c>
      <c r="H986" s="839" t="s">
        <v>5274</v>
      </c>
      <c r="I986" s="841"/>
    </row>
    <row r="987" spans="1:14">
      <c r="A987" s="841" t="s">
        <v>3794</v>
      </c>
      <c r="B987" s="841" t="s">
        <v>455</v>
      </c>
      <c r="C987" s="841"/>
      <c r="D987" s="839" t="s">
        <v>1629</v>
      </c>
      <c r="E987" s="841" t="s">
        <v>8626</v>
      </c>
      <c r="F987" s="841" t="s">
        <v>5383</v>
      </c>
      <c r="G987" s="841" t="s">
        <v>5581</v>
      </c>
      <c r="H987" s="841" t="s">
        <v>8627</v>
      </c>
      <c r="I987" s="841"/>
    </row>
    <row r="988" spans="1:14">
      <c r="A988" s="841" t="s">
        <v>8628</v>
      </c>
      <c r="B988" s="841" t="s">
        <v>455</v>
      </c>
      <c r="C988" s="841"/>
      <c r="D988" s="839" t="s">
        <v>1629</v>
      </c>
      <c r="E988" s="841" t="s">
        <v>8626</v>
      </c>
      <c r="F988" s="841" t="s">
        <v>5383</v>
      </c>
      <c r="G988" s="841" t="s">
        <v>5581</v>
      </c>
      <c r="H988" s="841" t="s">
        <v>8629</v>
      </c>
      <c r="I988" s="841"/>
    </row>
    <row r="989" spans="1:14">
      <c r="A989" s="841" t="s">
        <v>8630</v>
      </c>
      <c r="B989" s="841" t="s">
        <v>8631</v>
      </c>
      <c r="C989" s="841"/>
      <c r="D989" s="839" t="s">
        <v>938</v>
      </c>
      <c r="E989" s="841" t="s">
        <v>7951</v>
      </c>
      <c r="F989" s="841" t="s">
        <v>5383</v>
      </c>
      <c r="G989" s="839" t="s">
        <v>7039</v>
      </c>
      <c r="H989" s="841" t="s">
        <v>8632</v>
      </c>
      <c r="I989" s="841" t="s">
        <v>8633</v>
      </c>
      <c r="J989" s="832" t="s">
        <v>8634</v>
      </c>
    </row>
    <row r="990" spans="1:14">
      <c r="A990" s="841" t="s">
        <v>8635</v>
      </c>
      <c r="B990" s="841" t="s">
        <v>8636</v>
      </c>
      <c r="C990" s="841" t="s">
        <v>8637</v>
      </c>
      <c r="D990" s="839" t="s">
        <v>938</v>
      </c>
      <c r="E990" s="841" t="s">
        <v>486</v>
      </c>
      <c r="F990" s="841" t="s">
        <v>5383</v>
      </c>
      <c r="G990" s="839" t="s">
        <v>7655</v>
      </c>
      <c r="H990" s="841" t="s">
        <v>8638</v>
      </c>
      <c r="I990" s="841"/>
    </row>
    <row r="991" spans="1:14">
      <c r="A991" s="841" t="s">
        <v>8639</v>
      </c>
      <c r="B991" s="841" t="s">
        <v>8640</v>
      </c>
      <c r="C991" s="841" t="s">
        <v>8637</v>
      </c>
      <c r="D991" s="839" t="s">
        <v>938</v>
      </c>
      <c r="E991" s="841" t="s">
        <v>6075</v>
      </c>
      <c r="F991" s="841" t="s">
        <v>5383</v>
      </c>
      <c r="G991" s="839" t="s">
        <v>7655</v>
      </c>
      <c r="H991" s="514" t="s">
        <v>8641</v>
      </c>
      <c r="I991" s="841"/>
    </row>
    <row r="992" spans="1:14" ht="15.75" thickBot="1">
      <c r="A992" s="832" t="s">
        <v>8642</v>
      </c>
      <c r="B992" s="769" t="s">
        <v>8643</v>
      </c>
      <c r="C992" s="841" t="s">
        <v>8644</v>
      </c>
      <c r="D992" s="839" t="s">
        <v>938</v>
      </c>
      <c r="E992" s="841" t="s">
        <v>8645</v>
      </c>
      <c r="F992" s="841" t="s">
        <v>5844</v>
      </c>
      <c r="G992" s="839" t="s">
        <v>8646</v>
      </c>
      <c r="H992" s="530" t="s">
        <v>8647</v>
      </c>
      <c r="I992" s="841"/>
    </row>
    <row r="993" spans="1:14">
      <c r="A993" s="841" t="s">
        <v>8648</v>
      </c>
      <c r="B993" s="841" t="s">
        <v>8649</v>
      </c>
      <c r="C993" s="841" t="s">
        <v>8650</v>
      </c>
      <c r="D993" s="839" t="s">
        <v>938</v>
      </c>
      <c r="E993" s="841" t="s">
        <v>8651</v>
      </c>
      <c r="F993" s="841" t="s">
        <v>5383</v>
      </c>
      <c r="G993" s="841" t="s">
        <v>8652</v>
      </c>
      <c r="H993" s="841" t="s">
        <v>8653</v>
      </c>
      <c r="I993" s="841"/>
    </row>
    <row r="994" spans="1:14">
      <c r="A994" s="841" t="s">
        <v>8654</v>
      </c>
      <c r="B994" s="841" t="s">
        <v>455</v>
      </c>
      <c r="C994" s="841"/>
      <c r="D994" s="841" t="s">
        <v>7233</v>
      </c>
      <c r="E994" s="841" t="s">
        <v>5971</v>
      </c>
      <c r="F994" s="841" t="s">
        <v>5383</v>
      </c>
      <c r="G994" s="841" t="s">
        <v>8655</v>
      </c>
      <c r="H994" s="841" t="s">
        <v>8656</v>
      </c>
      <c r="I994" s="841"/>
    </row>
    <row r="995" spans="1:14">
      <c r="A995" s="841" t="s">
        <v>8657</v>
      </c>
      <c r="B995" s="841" t="s">
        <v>8658</v>
      </c>
      <c r="C995" s="841" t="s">
        <v>8659</v>
      </c>
      <c r="D995" s="839" t="s">
        <v>938</v>
      </c>
      <c r="E995" s="841" t="s">
        <v>5486</v>
      </c>
      <c r="F995" s="841" t="s">
        <v>5383</v>
      </c>
      <c r="G995" s="841" t="s">
        <v>5384</v>
      </c>
      <c r="H995" s="841" t="s">
        <v>8660</v>
      </c>
      <c r="I995" s="841"/>
    </row>
    <row r="996" spans="1:14">
      <c r="A996" s="832" t="s">
        <v>8661</v>
      </c>
      <c r="B996" s="832" t="s">
        <v>8661</v>
      </c>
      <c r="C996" s="832" t="s">
        <v>8662</v>
      </c>
      <c r="D996" s="841" t="s">
        <v>9492</v>
      </c>
      <c r="E996" s="832" t="s">
        <v>6248</v>
      </c>
      <c r="F996" s="841" t="s">
        <v>5383</v>
      </c>
      <c r="G996" s="839" t="s">
        <v>5630</v>
      </c>
      <c r="H996" s="769" t="s">
        <v>8663</v>
      </c>
    </row>
    <row r="997" spans="1:14">
      <c r="A997" s="841" t="s">
        <v>8664</v>
      </c>
      <c r="B997" s="841" t="s">
        <v>8665</v>
      </c>
      <c r="C997" s="841" t="s">
        <v>7712</v>
      </c>
      <c r="D997" s="839" t="s">
        <v>938</v>
      </c>
      <c r="E997" s="841" t="s">
        <v>5737</v>
      </c>
      <c r="F997" s="841" t="s">
        <v>5383</v>
      </c>
      <c r="G997" s="841" t="s">
        <v>5384</v>
      </c>
      <c r="H997" s="514" t="s">
        <v>8666</v>
      </c>
      <c r="I997" s="841"/>
    </row>
    <row r="998" spans="1:14">
      <c r="A998" s="841" t="s">
        <v>8667</v>
      </c>
      <c r="B998" s="841" t="s">
        <v>455</v>
      </c>
      <c r="C998" s="841"/>
      <c r="D998" s="839" t="s">
        <v>1629</v>
      </c>
      <c r="E998" s="841" t="s">
        <v>7042</v>
      </c>
      <c r="F998" s="841" t="s">
        <v>5383</v>
      </c>
      <c r="G998" s="841" t="s">
        <v>5384</v>
      </c>
      <c r="H998" s="531" t="s">
        <v>8668</v>
      </c>
      <c r="I998" s="841"/>
    </row>
    <row r="999" spans="1:14">
      <c r="A999" s="526" t="s">
        <v>8669</v>
      </c>
      <c r="B999" s="841" t="s">
        <v>455</v>
      </c>
      <c r="D999" s="839" t="s">
        <v>1629</v>
      </c>
      <c r="E999" s="832" t="s">
        <v>8670</v>
      </c>
      <c r="F999" s="841" t="s">
        <v>5408</v>
      </c>
      <c r="G999" s="832" t="s">
        <v>8671</v>
      </c>
      <c r="H999" s="514" t="s">
        <v>3494</v>
      </c>
    </row>
    <row r="1000" spans="1:14">
      <c r="A1000" s="841" t="s">
        <v>8672</v>
      </c>
      <c r="B1000" s="841" t="s">
        <v>455</v>
      </c>
      <c r="C1000" s="841"/>
      <c r="D1000" s="839" t="s">
        <v>1629</v>
      </c>
      <c r="E1000" s="841" t="s">
        <v>8673</v>
      </c>
      <c r="F1000" s="841" t="s">
        <v>5383</v>
      </c>
      <c r="G1000" s="841" t="s">
        <v>5384</v>
      </c>
      <c r="H1000" s="514" t="s">
        <v>8674</v>
      </c>
      <c r="I1000" s="841"/>
    </row>
    <row r="1001" spans="1:14">
      <c r="A1001" s="452" t="s">
        <v>8675</v>
      </c>
      <c r="B1001" s="841" t="s">
        <v>455</v>
      </c>
      <c r="D1001" s="832" t="s">
        <v>3572</v>
      </c>
      <c r="E1001" s="832" t="s">
        <v>8676</v>
      </c>
      <c r="F1001" s="841" t="s">
        <v>5388</v>
      </c>
      <c r="G1001" s="839" t="s">
        <v>5585</v>
      </c>
      <c r="H1001" s="514" t="s">
        <v>8677</v>
      </c>
    </row>
    <row r="1002" spans="1:14">
      <c r="A1002" s="841" t="s">
        <v>8678</v>
      </c>
      <c r="B1002" s="841" t="s">
        <v>8679</v>
      </c>
      <c r="C1002" s="841" t="s">
        <v>7752</v>
      </c>
      <c r="D1002" s="839" t="s">
        <v>938</v>
      </c>
      <c r="E1002" s="841" t="s">
        <v>6449</v>
      </c>
      <c r="F1002" s="841" t="s">
        <v>5383</v>
      </c>
      <c r="G1002" s="841" t="s">
        <v>5384</v>
      </c>
      <c r="H1002" s="841" t="s">
        <v>8680</v>
      </c>
      <c r="I1002" s="841"/>
    </row>
    <row r="1003" spans="1:14">
      <c r="A1003" s="839" t="s">
        <v>8681</v>
      </c>
      <c r="B1003" s="839" t="s">
        <v>8682</v>
      </c>
      <c r="C1003" s="841"/>
      <c r="D1003" s="839" t="s">
        <v>938</v>
      </c>
      <c r="E1003" s="841" t="s">
        <v>7696</v>
      </c>
      <c r="F1003" s="841" t="s">
        <v>5383</v>
      </c>
      <c r="G1003" s="839" t="s">
        <v>8683</v>
      </c>
      <c r="H1003" s="841" t="s">
        <v>8684</v>
      </c>
      <c r="I1003" s="841"/>
    </row>
    <row r="1004" spans="1:14">
      <c r="A1004" s="839" t="s">
        <v>8685</v>
      </c>
      <c r="B1004" s="841" t="s">
        <v>8686</v>
      </c>
      <c r="C1004" s="841" t="s">
        <v>8581</v>
      </c>
      <c r="D1004" s="839" t="s">
        <v>938</v>
      </c>
      <c r="E1004" s="841" t="s">
        <v>6449</v>
      </c>
      <c r="F1004" s="841" t="s">
        <v>5383</v>
      </c>
      <c r="G1004" s="841" t="s">
        <v>5384</v>
      </c>
      <c r="H1004" s="514" t="s">
        <v>8687</v>
      </c>
      <c r="I1004" s="841"/>
    </row>
    <row r="1005" spans="1:14">
      <c r="A1005" s="769" t="s">
        <v>8688</v>
      </c>
      <c r="B1005" s="841" t="s">
        <v>455</v>
      </c>
      <c r="C1005" s="769"/>
      <c r="D1005" s="807" t="s">
        <v>4930</v>
      </c>
      <c r="E1005" s="769" t="s">
        <v>722</v>
      </c>
      <c r="F1005" s="769" t="s">
        <v>5863</v>
      </c>
      <c r="G1005" s="769" t="s">
        <v>5687</v>
      </c>
      <c r="H1005" s="531" t="s">
        <v>8689</v>
      </c>
      <c r="I1005" s="769"/>
      <c r="J1005" s="800"/>
      <c r="K1005" s="800"/>
      <c r="L1005" s="800"/>
      <c r="M1005" s="800"/>
      <c r="N1005" s="800"/>
    </row>
    <row r="1006" spans="1:14">
      <c r="A1006" s="841" t="s">
        <v>8690</v>
      </c>
      <c r="B1006" s="841" t="s">
        <v>8691</v>
      </c>
      <c r="C1006" s="841" t="s">
        <v>8692</v>
      </c>
      <c r="D1006" s="839" t="s">
        <v>938</v>
      </c>
      <c r="E1006" s="841" t="s">
        <v>410</v>
      </c>
      <c r="F1006" s="841" t="s">
        <v>5383</v>
      </c>
      <c r="G1006" s="841" t="s">
        <v>6112</v>
      </c>
      <c r="H1006" s="514" t="s">
        <v>8693</v>
      </c>
      <c r="I1006" s="841"/>
    </row>
    <row r="1007" spans="1:14">
      <c r="A1007" s="832" t="s">
        <v>8694</v>
      </c>
      <c r="B1007" s="841" t="s">
        <v>8695</v>
      </c>
      <c r="C1007" s="832" t="s">
        <v>8696</v>
      </c>
      <c r="D1007" s="841" t="s">
        <v>4900</v>
      </c>
      <c r="E1007" s="832" t="s">
        <v>8697</v>
      </c>
      <c r="F1007" s="841" t="s">
        <v>5844</v>
      </c>
      <c r="G1007" s="841" t="s">
        <v>5522</v>
      </c>
      <c r="H1007" s="839" t="s">
        <v>8698</v>
      </c>
    </row>
    <row r="1008" spans="1:14">
      <c r="A1008" s="839" t="s">
        <v>9693</v>
      </c>
      <c r="B1008" s="841" t="s">
        <v>455</v>
      </c>
      <c r="D1008" s="839" t="s">
        <v>9465</v>
      </c>
      <c r="E1008" s="841" t="s">
        <v>6100</v>
      </c>
      <c r="F1008" s="841" t="s">
        <v>5383</v>
      </c>
      <c r="G1008" s="839" t="s">
        <v>5450</v>
      </c>
      <c r="H1008" s="839" t="s">
        <v>9694</v>
      </c>
    </row>
    <row r="1009" spans="1:12">
      <c r="A1009" s="832" t="s">
        <v>8699</v>
      </c>
      <c r="B1009" s="832" t="s">
        <v>8699</v>
      </c>
      <c r="D1009" s="839" t="s">
        <v>938</v>
      </c>
      <c r="E1009" s="841" t="s">
        <v>8700</v>
      </c>
      <c r="F1009" s="841" t="s">
        <v>5383</v>
      </c>
      <c r="G1009" s="832" t="s">
        <v>8701</v>
      </c>
      <c r="H1009" s="839" t="s">
        <v>8702</v>
      </c>
    </row>
    <row r="1010" spans="1:12">
      <c r="A1010" s="841" t="s">
        <v>8703</v>
      </c>
      <c r="B1010" s="841" t="s">
        <v>8704</v>
      </c>
      <c r="C1010" s="841"/>
      <c r="D1010" s="839" t="s">
        <v>938</v>
      </c>
      <c r="E1010" s="841" t="s">
        <v>8705</v>
      </c>
      <c r="F1010" s="841" t="s">
        <v>5383</v>
      </c>
      <c r="G1010" s="841" t="s">
        <v>8706</v>
      </c>
      <c r="H1010" s="839" t="s">
        <v>8702</v>
      </c>
      <c r="I1010" s="841"/>
    </row>
    <row r="1011" spans="1:12">
      <c r="A1011" s="841" t="s">
        <v>9918</v>
      </c>
      <c r="B1011" s="841" t="s">
        <v>455</v>
      </c>
      <c r="C1011" s="841" t="s">
        <v>9919</v>
      </c>
      <c r="D1011" s="841" t="s">
        <v>9778</v>
      </c>
      <c r="E1011" s="841" t="s">
        <v>9920</v>
      </c>
      <c r="F1011" s="841" t="s">
        <v>5388</v>
      </c>
      <c r="G1011" s="841" t="s">
        <v>5396</v>
      </c>
      <c r="H1011" s="839" t="s">
        <v>9921</v>
      </c>
      <c r="I1011" s="841"/>
    </row>
    <row r="1012" spans="1:12">
      <c r="A1012" s="841" t="s">
        <v>8707</v>
      </c>
      <c r="B1012" s="841" t="s">
        <v>8708</v>
      </c>
      <c r="C1012" s="841"/>
      <c r="D1012" s="841" t="s">
        <v>5394</v>
      </c>
      <c r="E1012" s="841" t="s">
        <v>397</v>
      </c>
      <c r="F1012" s="841" t="s">
        <v>5383</v>
      </c>
      <c r="G1012" s="841" t="s">
        <v>6026</v>
      </c>
      <c r="H1012" s="839" t="s">
        <v>8709</v>
      </c>
      <c r="I1012" s="841"/>
    </row>
    <row r="1013" spans="1:12">
      <c r="A1013" s="841" t="s">
        <v>8710</v>
      </c>
      <c r="B1013" s="841" t="s">
        <v>8711</v>
      </c>
      <c r="C1013" s="841" t="s">
        <v>8712</v>
      </c>
      <c r="D1013" s="839" t="s">
        <v>938</v>
      </c>
      <c r="E1013" s="841" t="s">
        <v>400</v>
      </c>
      <c r="F1013" s="841" t="s">
        <v>5383</v>
      </c>
      <c r="G1013" s="841" t="s">
        <v>5500</v>
      </c>
      <c r="H1013" s="839" t="s">
        <v>8713</v>
      </c>
      <c r="I1013" s="841"/>
    </row>
    <row r="1014" spans="1:12">
      <c r="A1014" s="841" t="s">
        <v>8714</v>
      </c>
      <c r="B1014" s="841" t="s">
        <v>8715</v>
      </c>
      <c r="C1014" s="841"/>
      <c r="D1014" s="839" t="s">
        <v>938</v>
      </c>
      <c r="E1014" s="841" t="s">
        <v>8716</v>
      </c>
      <c r="F1014" s="841" t="s">
        <v>5383</v>
      </c>
      <c r="G1014" s="841" t="s">
        <v>5384</v>
      </c>
      <c r="H1014" s="514" t="s">
        <v>8717</v>
      </c>
      <c r="I1014" s="841" t="s">
        <v>8718</v>
      </c>
    </row>
    <row r="1015" spans="1:12">
      <c r="A1015" s="841" t="s">
        <v>8719</v>
      </c>
      <c r="B1015" s="841" t="s">
        <v>8720</v>
      </c>
      <c r="C1015" s="841"/>
      <c r="D1015" s="839" t="s">
        <v>938</v>
      </c>
      <c r="E1015" s="841" t="s">
        <v>8721</v>
      </c>
      <c r="F1015" s="841" t="s">
        <v>5383</v>
      </c>
      <c r="G1015" s="841" t="s">
        <v>5384</v>
      </c>
      <c r="H1015" s="839" t="s">
        <v>8722</v>
      </c>
      <c r="I1015" s="841"/>
    </row>
    <row r="1016" spans="1:12">
      <c r="A1016" s="841" t="s">
        <v>8723</v>
      </c>
      <c r="B1016" s="841" t="s">
        <v>8724</v>
      </c>
      <c r="C1016" s="841" t="s">
        <v>8725</v>
      </c>
      <c r="D1016" s="839" t="s">
        <v>938</v>
      </c>
      <c r="E1016" s="841" t="s">
        <v>8072</v>
      </c>
      <c r="F1016" s="841" t="s">
        <v>5383</v>
      </c>
      <c r="G1016" s="841" t="s">
        <v>5384</v>
      </c>
      <c r="H1016" s="839" t="s">
        <v>8726</v>
      </c>
      <c r="I1016" s="841"/>
    </row>
    <row r="1017" spans="1:12">
      <c r="A1017" s="841" t="s">
        <v>9695</v>
      </c>
      <c r="B1017" s="841" t="s">
        <v>455</v>
      </c>
      <c r="C1017" s="841" t="s">
        <v>9697</v>
      </c>
      <c r="D1017" s="839" t="s">
        <v>9465</v>
      </c>
      <c r="E1017" s="841" t="s">
        <v>9696</v>
      </c>
      <c r="F1017" s="841" t="s">
        <v>5388</v>
      </c>
      <c r="G1017" s="841" t="s">
        <v>5396</v>
      </c>
      <c r="H1017" s="841" t="s">
        <v>9698</v>
      </c>
      <c r="I1017" s="841"/>
    </row>
    <row r="1018" spans="1:12">
      <c r="A1018" s="841" t="s">
        <v>8727</v>
      </c>
      <c r="B1018" s="841" t="s">
        <v>8728</v>
      </c>
      <c r="C1018" s="841" t="s">
        <v>7558</v>
      </c>
      <c r="D1018" s="839" t="s">
        <v>938</v>
      </c>
      <c r="E1018" s="841" t="s">
        <v>5799</v>
      </c>
      <c r="F1018" s="841" t="s">
        <v>5383</v>
      </c>
      <c r="G1018" s="841" t="s">
        <v>5384</v>
      </c>
      <c r="H1018" s="514" t="s">
        <v>8729</v>
      </c>
      <c r="I1018" s="841"/>
      <c r="K1018" s="832" t="s">
        <v>8730</v>
      </c>
      <c r="L1018" s="832" t="s">
        <v>8731</v>
      </c>
    </row>
    <row r="1019" spans="1:12">
      <c r="A1019" s="839" t="s">
        <v>8732</v>
      </c>
      <c r="B1019" s="839" t="s">
        <v>8733</v>
      </c>
      <c r="C1019" s="841" t="s">
        <v>7599</v>
      </c>
      <c r="D1019" s="839" t="s">
        <v>938</v>
      </c>
      <c r="E1019" s="841" t="s">
        <v>7951</v>
      </c>
      <c r="F1019" s="841" t="s">
        <v>5383</v>
      </c>
      <c r="G1019" s="841" t="s">
        <v>7039</v>
      </c>
      <c r="H1019" s="514" t="s">
        <v>8734</v>
      </c>
      <c r="I1019" s="841" t="s">
        <v>8735</v>
      </c>
      <c r="J1019" s="832" t="s">
        <v>8736</v>
      </c>
    </row>
    <row r="1020" spans="1:12">
      <c r="A1020" s="452" t="s">
        <v>8737</v>
      </c>
      <c r="D1020" s="832" t="s">
        <v>3572</v>
      </c>
      <c r="E1020" s="832" t="s">
        <v>8738</v>
      </c>
      <c r="F1020" s="841" t="s">
        <v>5388</v>
      </c>
      <c r="G1020" s="839" t="s">
        <v>5559</v>
      </c>
      <c r="H1020" s="832" t="s">
        <v>8739</v>
      </c>
    </row>
    <row r="1021" spans="1:12">
      <c r="A1021" s="452" t="s">
        <v>2712</v>
      </c>
      <c r="B1021" s="841" t="s">
        <v>455</v>
      </c>
      <c r="D1021" s="832" t="s">
        <v>1629</v>
      </c>
      <c r="E1021" s="832" t="s">
        <v>10045</v>
      </c>
      <c r="F1021" s="841" t="s">
        <v>5388</v>
      </c>
      <c r="G1021" s="839" t="s">
        <v>5450</v>
      </c>
      <c r="H1021" s="839" t="s">
        <v>2713</v>
      </c>
    </row>
    <row r="1022" spans="1:12">
      <c r="A1022" s="452" t="s">
        <v>9699</v>
      </c>
      <c r="B1022" s="841" t="s">
        <v>455</v>
      </c>
      <c r="D1022" s="841" t="s">
        <v>9465</v>
      </c>
      <c r="E1022" s="832" t="s">
        <v>9700</v>
      </c>
      <c r="F1022" s="841" t="s">
        <v>5388</v>
      </c>
      <c r="G1022" s="839" t="s">
        <v>9701</v>
      </c>
      <c r="H1022" s="841" t="s">
        <v>9702</v>
      </c>
    </row>
    <row r="1023" spans="1:12">
      <c r="A1023" s="841" t="s">
        <v>8740</v>
      </c>
      <c r="B1023" s="841" t="s">
        <v>8741</v>
      </c>
      <c r="C1023" s="841"/>
      <c r="D1023" s="839" t="s">
        <v>938</v>
      </c>
      <c r="E1023" s="841" t="s">
        <v>8742</v>
      </c>
      <c r="F1023" s="841" t="s">
        <v>5383</v>
      </c>
      <c r="G1023" s="841" t="s">
        <v>5384</v>
      </c>
      <c r="H1023" s="841" t="s">
        <v>8743</v>
      </c>
      <c r="I1023" s="841" t="s">
        <v>8744</v>
      </c>
    </row>
    <row r="1024" spans="1:12">
      <c r="A1024" s="841" t="s">
        <v>9346</v>
      </c>
      <c r="B1024" s="841" t="s">
        <v>455</v>
      </c>
      <c r="C1024" s="841"/>
      <c r="D1024" s="839" t="s">
        <v>9353</v>
      </c>
      <c r="E1024" s="841" t="s">
        <v>646</v>
      </c>
      <c r="F1024" s="841" t="s">
        <v>5388</v>
      </c>
      <c r="G1024" s="841" t="s">
        <v>9412</v>
      </c>
      <c r="H1024" s="841" t="s">
        <v>9411</v>
      </c>
      <c r="I1024" s="841"/>
    </row>
    <row r="1025" spans="1:10">
      <c r="A1025" s="841" t="s">
        <v>8745</v>
      </c>
      <c r="B1025" s="841" t="s">
        <v>455</v>
      </c>
      <c r="D1025" s="839" t="s">
        <v>1629</v>
      </c>
      <c r="E1025" s="832" t="s">
        <v>621</v>
      </c>
      <c r="F1025" s="841" t="s">
        <v>5388</v>
      </c>
      <c r="G1025" s="839" t="s">
        <v>5585</v>
      </c>
      <c r="H1025" s="841" t="s">
        <v>8746</v>
      </c>
    </row>
    <row r="1026" spans="1:10">
      <c r="A1026" s="841" t="s">
        <v>8747</v>
      </c>
      <c r="B1026" s="841" t="s">
        <v>8748</v>
      </c>
      <c r="C1026" s="841"/>
      <c r="D1026" s="841" t="s">
        <v>5394</v>
      </c>
      <c r="E1026" s="841" t="s">
        <v>8749</v>
      </c>
      <c r="F1026" s="841" t="s">
        <v>5383</v>
      </c>
      <c r="G1026" s="841" t="s">
        <v>5522</v>
      </c>
      <c r="H1026" s="841" t="s">
        <v>8750</v>
      </c>
      <c r="I1026" s="841" t="s">
        <v>8751</v>
      </c>
      <c r="J1026" s="832" t="s">
        <v>8752</v>
      </c>
    </row>
    <row r="1027" spans="1:10">
      <c r="A1027" s="841" t="s">
        <v>8753</v>
      </c>
      <c r="B1027" s="841" t="s">
        <v>455</v>
      </c>
      <c r="C1027" s="841"/>
      <c r="D1027" s="839" t="s">
        <v>1629</v>
      </c>
      <c r="E1027" s="841" t="s">
        <v>411</v>
      </c>
      <c r="F1027" s="841" t="s">
        <v>5383</v>
      </c>
      <c r="G1027" s="841" t="s">
        <v>6442</v>
      </c>
      <c r="H1027" s="841" t="s">
        <v>8754</v>
      </c>
      <c r="I1027" s="841"/>
    </row>
    <row r="1028" spans="1:10">
      <c r="A1028" s="841" t="s">
        <v>8755</v>
      </c>
      <c r="B1028" s="841" t="s">
        <v>8756</v>
      </c>
      <c r="C1028" s="841"/>
      <c r="D1028" s="839" t="s">
        <v>938</v>
      </c>
      <c r="E1028" s="841" t="s">
        <v>5643</v>
      </c>
      <c r="F1028" s="841" t="s">
        <v>5383</v>
      </c>
      <c r="G1028" s="841" t="s">
        <v>5384</v>
      </c>
      <c r="H1028" s="841" t="s">
        <v>8757</v>
      </c>
      <c r="I1028" s="841"/>
    </row>
    <row r="1029" spans="1:10">
      <c r="A1029" s="841" t="s">
        <v>8758</v>
      </c>
      <c r="B1029" s="841" t="s">
        <v>8759</v>
      </c>
      <c r="C1029" s="841" t="s">
        <v>8760</v>
      </c>
      <c r="D1029" s="839" t="s">
        <v>938</v>
      </c>
      <c r="E1029" s="841" t="s">
        <v>7713</v>
      </c>
      <c r="F1029" s="841" t="s">
        <v>5383</v>
      </c>
      <c r="G1029" s="841" t="s">
        <v>7714</v>
      </c>
      <c r="H1029" s="841" t="s">
        <v>8761</v>
      </c>
      <c r="I1029" s="841"/>
    </row>
    <row r="1030" spans="1:10">
      <c r="A1030" s="841" t="s">
        <v>898</v>
      </c>
      <c r="B1030" s="841"/>
      <c r="C1030" s="841" t="s">
        <v>10011</v>
      </c>
      <c r="D1030" s="839" t="s">
        <v>4893</v>
      </c>
      <c r="E1030" s="841" t="s">
        <v>9456</v>
      </c>
      <c r="F1030" s="841" t="s">
        <v>5383</v>
      </c>
      <c r="G1030" s="841" t="s">
        <v>9457</v>
      </c>
      <c r="H1030" s="839" t="s">
        <v>897</v>
      </c>
      <c r="I1030" s="841"/>
    </row>
    <row r="1031" spans="1:10">
      <c r="A1031" s="841" t="s">
        <v>8762</v>
      </c>
      <c r="B1031" s="841" t="s">
        <v>8763</v>
      </c>
      <c r="C1031" s="841" t="s">
        <v>8764</v>
      </c>
      <c r="D1031" s="839" t="s">
        <v>938</v>
      </c>
      <c r="E1031" s="841" t="s">
        <v>6205</v>
      </c>
      <c r="F1031" s="841" t="s">
        <v>5383</v>
      </c>
      <c r="G1031" s="841" t="s">
        <v>6206</v>
      </c>
      <c r="H1031" s="841" t="s">
        <v>8765</v>
      </c>
      <c r="I1031" s="841"/>
    </row>
    <row r="1032" spans="1:10">
      <c r="A1032" s="841" t="s">
        <v>9904</v>
      </c>
      <c r="B1032" s="841" t="s">
        <v>455</v>
      </c>
      <c r="C1032" s="841" t="s">
        <v>9905</v>
      </c>
      <c r="D1032" s="839" t="s">
        <v>9778</v>
      </c>
      <c r="E1032" s="841" t="s">
        <v>6816</v>
      </c>
      <c r="F1032" s="841" t="s">
        <v>5388</v>
      </c>
      <c r="G1032" s="841" t="s">
        <v>5389</v>
      </c>
      <c r="H1032" s="841" t="s">
        <v>9906</v>
      </c>
      <c r="I1032" s="841"/>
    </row>
    <row r="1033" spans="1:10">
      <c r="A1033" s="841" t="s">
        <v>8766</v>
      </c>
      <c r="B1033" s="841" t="s">
        <v>8767</v>
      </c>
      <c r="C1033" s="841" t="s">
        <v>8768</v>
      </c>
      <c r="D1033" s="839" t="s">
        <v>938</v>
      </c>
      <c r="E1033" s="841" t="s">
        <v>5477</v>
      </c>
      <c r="F1033" s="841" t="s">
        <v>5383</v>
      </c>
      <c r="G1033" s="841" t="s">
        <v>5384</v>
      </c>
      <c r="H1033" s="841" t="s">
        <v>8769</v>
      </c>
      <c r="I1033" s="841"/>
    </row>
    <row r="1034" spans="1:10">
      <c r="A1034" s="841" t="s">
        <v>8770</v>
      </c>
      <c r="B1034" s="841" t="s">
        <v>8771</v>
      </c>
      <c r="C1034" s="841" t="s">
        <v>8772</v>
      </c>
      <c r="D1034" s="839" t="s">
        <v>938</v>
      </c>
      <c r="E1034" s="841" t="s">
        <v>6449</v>
      </c>
      <c r="F1034" s="841" t="s">
        <v>5383</v>
      </c>
      <c r="G1034" s="841" t="s">
        <v>5384</v>
      </c>
      <c r="H1034" s="841" t="s">
        <v>8773</v>
      </c>
      <c r="I1034" s="841"/>
    </row>
    <row r="1035" spans="1:10">
      <c r="A1035" s="841" t="s">
        <v>8774</v>
      </c>
      <c r="B1035" s="841" t="s">
        <v>8775</v>
      </c>
      <c r="C1035" s="841" t="s">
        <v>7752</v>
      </c>
      <c r="D1035" s="839" t="s">
        <v>938</v>
      </c>
      <c r="E1035" s="841" t="s">
        <v>5643</v>
      </c>
      <c r="F1035" s="841" t="s">
        <v>5383</v>
      </c>
      <c r="G1035" s="841" t="s">
        <v>5384</v>
      </c>
      <c r="H1035" s="514" t="s">
        <v>8776</v>
      </c>
      <c r="I1035" s="841"/>
    </row>
    <row r="1036" spans="1:10">
      <c r="A1036" s="841" t="s">
        <v>8777</v>
      </c>
      <c r="B1036" s="832" t="s">
        <v>8778</v>
      </c>
      <c r="C1036" s="832" t="s">
        <v>8779</v>
      </c>
      <c r="D1036" s="839" t="s">
        <v>938</v>
      </c>
      <c r="E1036" s="841" t="s">
        <v>8780</v>
      </c>
      <c r="F1036" s="841" t="s">
        <v>5383</v>
      </c>
      <c r="G1036" s="839" t="s">
        <v>5535</v>
      </c>
      <c r="H1036" s="841" t="s">
        <v>8781</v>
      </c>
      <c r="I1036" s="841"/>
    </row>
    <row r="1037" spans="1:10">
      <c r="A1037" s="841" t="s">
        <v>8782</v>
      </c>
      <c r="B1037" s="841" t="s">
        <v>8783</v>
      </c>
      <c r="C1037" s="841" t="s">
        <v>7518</v>
      </c>
      <c r="D1037" s="839" t="s">
        <v>938</v>
      </c>
      <c r="E1037" s="841" t="s">
        <v>6334</v>
      </c>
      <c r="F1037" s="841" t="s">
        <v>5383</v>
      </c>
      <c r="G1037" s="839" t="s">
        <v>5384</v>
      </c>
      <c r="H1037" s="841" t="s">
        <v>8784</v>
      </c>
      <c r="I1037" s="841"/>
    </row>
    <row r="1038" spans="1:10">
      <c r="A1038" s="839" t="s">
        <v>1553</v>
      </c>
      <c r="B1038" s="839" t="s">
        <v>5295</v>
      </c>
      <c r="C1038" s="839" t="s">
        <v>5296</v>
      </c>
      <c r="D1038" s="839" t="s">
        <v>938</v>
      </c>
      <c r="E1038" s="844" t="s">
        <v>5670</v>
      </c>
      <c r="F1038" s="844" t="s">
        <v>5383</v>
      </c>
      <c r="G1038" s="844" t="s">
        <v>5621</v>
      </c>
      <c r="H1038" s="839" t="s">
        <v>1554</v>
      </c>
      <c r="I1038" s="841"/>
    </row>
    <row r="1039" spans="1:10">
      <c r="A1039" s="839" t="s">
        <v>9421</v>
      </c>
      <c r="B1039" s="841" t="s">
        <v>455</v>
      </c>
      <c r="C1039" s="841"/>
      <c r="D1039" s="839" t="s">
        <v>2878</v>
      </c>
      <c r="E1039" s="841" t="s">
        <v>9755</v>
      </c>
      <c r="F1039" s="841" t="s">
        <v>5408</v>
      </c>
      <c r="G1039" s="841" t="s">
        <v>5621</v>
      </c>
      <c r="H1039" s="839" t="s">
        <v>9422</v>
      </c>
      <c r="I1039" s="841"/>
    </row>
    <row r="1040" spans="1:10">
      <c r="A1040" s="841" t="s">
        <v>9347</v>
      </c>
      <c r="B1040" s="841" t="s">
        <v>455</v>
      </c>
      <c r="C1040" s="841" t="s">
        <v>9414</v>
      </c>
      <c r="D1040" s="839" t="s">
        <v>9353</v>
      </c>
      <c r="E1040" s="841" t="s">
        <v>8676</v>
      </c>
      <c r="F1040" s="841" t="s">
        <v>5388</v>
      </c>
      <c r="G1040" s="841" t="s">
        <v>9371</v>
      </c>
      <c r="H1040" s="841" t="s">
        <v>9413</v>
      </c>
      <c r="I1040" s="841"/>
    </row>
    <row r="1041" spans="1:30">
      <c r="A1041" s="841" t="s">
        <v>8785</v>
      </c>
      <c r="B1041" s="841" t="s">
        <v>8786</v>
      </c>
      <c r="C1041" s="841"/>
      <c r="D1041" s="839" t="s">
        <v>938</v>
      </c>
      <c r="E1041" s="841" t="s">
        <v>5643</v>
      </c>
      <c r="F1041" s="841" t="s">
        <v>5383</v>
      </c>
      <c r="G1041" s="841" t="s">
        <v>5384</v>
      </c>
      <c r="H1041" s="841" t="s">
        <v>8787</v>
      </c>
      <c r="I1041" s="841"/>
    </row>
    <row r="1042" spans="1:30">
      <c r="A1042" s="841" t="s">
        <v>8788</v>
      </c>
      <c r="B1042" s="841" t="s">
        <v>8789</v>
      </c>
      <c r="C1042" s="841" t="s">
        <v>5425</v>
      </c>
      <c r="D1042" s="839" t="s">
        <v>938</v>
      </c>
      <c r="E1042" s="841" t="s">
        <v>8790</v>
      </c>
      <c r="F1042" s="841" t="s">
        <v>5383</v>
      </c>
      <c r="G1042" s="841" t="s">
        <v>8620</v>
      </c>
      <c r="H1042" s="841" t="s">
        <v>8791</v>
      </c>
      <c r="I1042" s="841"/>
    </row>
    <row r="1043" spans="1:30">
      <c r="A1043" s="841" t="s">
        <v>8792</v>
      </c>
      <c r="B1043" s="841" t="s">
        <v>455</v>
      </c>
      <c r="C1043" s="841"/>
      <c r="D1043" s="839" t="s">
        <v>1629</v>
      </c>
      <c r="E1043" s="841" t="s">
        <v>8793</v>
      </c>
      <c r="F1043" s="841" t="s">
        <v>5388</v>
      </c>
      <c r="G1043" s="841" t="s">
        <v>6829</v>
      </c>
      <c r="H1043" s="769" t="s">
        <v>8794</v>
      </c>
    </row>
    <row r="1044" spans="1:30">
      <c r="A1044" s="841" t="s">
        <v>8795</v>
      </c>
      <c r="B1044" s="841" t="s">
        <v>8796</v>
      </c>
      <c r="C1044" s="841"/>
      <c r="D1044" s="839" t="s">
        <v>938</v>
      </c>
      <c r="E1044" s="841" t="s">
        <v>8797</v>
      </c>
      <c r="F1044" s="841" t="s">
        <v>5383</v>
      </c>
      <c r="G1044" s="841" t="s">
        <v>8798</v>
      </c>
      <c r="H1044" s="841" t="s">
        <v>8799</v>
      </c>
      <c r="I1044" s="841"/>
    </row>
    <row r="1045" spans="1:30">
      <c r="A1045" s="841" t="s">
        <v>8800</v>
      </c>
      <c r="B1045" s="841" t="s">
        <v>8801</v>
      </c>
      <c r="C1045" s="841" t="s">
        <v>8802</v>
      </c>
      <c r="D1045" s="839" t="s">
        <v>938</v>
      </c>
      <c r="E1045" s="841" t="s">
        <v>8803</v>
      </c>
      <c r="F1045" s="841" t="s">
        <v>5383</v>
      </c>
      <c r="G1045" s="841" t="s">
        <v>8804</v>
      </c>
      <c r="H1045" s="841" t="s">
        <v>8805</v>
      </c>
      <c r="I1045" s="841"/>
    </row>
    <row r="1046" spans="1:30">
      <c r="A1046" s="841" t="s">
        <v>9348</v>
      </c>
      <c r="B1046" s="841" t="s">
        <v>455</v>
      </c>
      <c r="C1046" s="841" t="s">
        <v>92</v>
      </c>
      <c r="D1046" s="839" t="s">
        <v>9353</v>
      </c>
      <c r="E1046" s="841" t="s">
        <v>646</v>
      </c>
      <c r="F1046" s="841" t="s">
        <v>5388</v>
      </c>
      <c r="G1046" s="841" t="s">
        <v>9355</v>
      </c>
      <c r="H1046" s="841" t="s">
        <v>9415</v>
      </c>
      <c r="I1046" s="841"/>
    </row>
    <row r="1047" spans="1:30">
      <c r="A1047" s="841" t="s">
        <v>8806</v>
      </c>
      <c r="B1047" s="841" t="s">
        <v>8807</v>
      </c>
      <c r="C1047" s="841" t="s">
        <v>8808</v>
      </c>
      <c r="D1047" s="839" t="s">
        <v>938</v>
      </c>
      <c r="E1047" s="841" t="s">
        <v>8809</v>
      </c>
      <c r="F1047" s="841" t="s">
        <v>5383</v>
      </c>
      <c r="G1047" s="841" t="s">
        <v>5384</v>
      </c>
      <c r="H1047" s="841" t="s">
        <v>8810</v>
      </c>
      <c r="I1047" s="841"/>
    </row>
    <row r="1048" spans="1:30">
      <c r="A1048" s="841" t="s">
        <v>8811</v>
      </c>
      <c r="B1048" s="841" t="s">
        <v>8812</v>
      </c>
      <c r="C1048" s="841"/>
      <c r="D1048" s="839" t="s">
        <v>938</v>
      </c>
      <c r="E1048" s="841" t="s">
        <v>8813</v>
      </c>
      <c r="F1048" s="841" t="s">
        <v>5383</v>
      </c>
      <c r="G1048" s="841" t="s">
        <v>5384</v>
      </c>
      <c r="H1048" s="841" t="s">
        <v>8814</v>
      </c>
      <c r="I1048" s="841"/>
    </row>
    <row r="1049" spans="1:30">
      <c r="A1049" s="841" t="s">
        <v>8815</v>
      </c>
      <c r="B1049" s="841" t="s">
        <v>8816</v>
      </c>
      <c r="C1049" s="841" t="s">
        <v>8817</v>
      </c>
      <c r="D1049" s="839" t="s">
        <v>938</v>
      </c>
      <c r="E1049" s="841" t="s">
        <v>8326</v>
      </c>
      <c r="F1049" s="841" t="s">
        <v>5383</v>
      </c>
      <c r="G1049" s="841" t="s">
        <v>5384</v>
      </c>
      <c r="H1049" s="841" t="s">
        <v>8818</v>
      </c>
      <c r="I1049" s="841"/>
    </row>
    <row r="1050" spans="1:30">
      <c r="A1050" s="841" t="s">
        <v>8819</v>
      </c>
      <c r="B1050" s="841" t="s">
        <v>8820</v>
      </c>
      <c r="C1050" s="841" t="s">
        <v>7518</v>
      </c>
      <c r="D1050" s="839" t="s">
        <v>938</v>
      </c>
      <c r="E1050" s="832" t="s">
        <v>8821</v>
      </c>
      <c r="F1050" s="832" t="s">
        <v>5383</v>
      </c>
      <c r="G1050" s="844" t="s">
        <v>7753</v>
      </c>
      <c r="H1050" s="841" t="s">
        <v>8822</v>
      </c>
      <c r="I1050" s="841"/>
    </row>
    <row r="1051" spans="1:30">
      <c r="A1051" s="841" t="s">
        <v>8823</v>
      </c>
      <c r="B1051" s="841" t="s">
        <v>8824</v>
      </c>
      <c r="C1051" s="841" t="s">
        <v>8825</v>
      </c>
      <c r="D1051" s="839" t="s">
        <v>938</v>
      </c>
      <c r="E1051" s="841" t="s">
        <v>8826</v>
      </c>
      <c r="F1051" s="841" t="s">
        <v>5383</v>
      </c>
      <c r="G1051" s="841" t="s">
        <v>5500</v>
      </c>
      <c r="H1051" s="841" t="s">
        <v>8827</v>
      </c>
      <c r="I1051" s="841"/>
    </row>
    <row r="1052" spans="1:30">
      <c r="A1052" s="841" t="s">
        <v>9879</v>
      </c>
      <c r="B1052" s="841" t="s">
        <v>455</v>
      </c>
      <c r="C1052" s="841" t="s">
        <v>9789</v>
      </c>
      <c r="D1052" s="839" t="s">
        <v>9778</v>
      </c>
      <c r="E1052" s="841" t="s">
        <v>9972</v>
      </c>
      <c r="F1052" s="841" t="s">
        <v>5388</v>
      </c>
      <c r="G1052" s="841" t="s">
        <v>5687</v>
      </c>
      <c r="H1052" s="841" t="s">
        <v>9880</v>
      </c>
      <c r="I1052" s="841"/>
    </row>
    <row r="1053" spans="1:30">
      <c r="A1053" s="839" t="s">
        <v>9881</v>
      </c>
      <c r="B1053" s="841" t="s">
        <v>455</v>
      </c>
      <c r="C1053" s="839" t="s">
        <v>10767</v>
      </c>
      <c r="D1053" s="839" t="s">
        <v>9783</v>
      </c>
      <c r="E1053" s="841" t="s">
        <v>10766</v>
      </c>
      <c r="F1053" s="841" t="s">
        <v>5388</v>
      </c>
      <c r="G1053" s="844" t="s">
        <v>5450</v>
      </c>
      <c r="H1053" s="839" t="s">
        <v>9882</v>
      </c>
      <c r="I1053" s="841"/>
    </row>
    <row r="1054" spans="1:30">
      <c r="A1054" s="841" t="s">
        <v>8828</v>
      </c>
      <c r="B1054" s="841"/>
      <c r="C1054" s="841"/>
      <c r="D1054" s="839" t="s">
        <v>1629</v>
      </c>
      <c r="E1054" s="841" t="s">
        <v>8829</v>
      </c>
      <c r="F1054" s="841" t="s">
        <v>5388</v>
      </c>
      <c r="G1054" s="832" t="s">
        <v>5938</v>
      </c>
      <c r="H1054" s="841" t="s">
        <v>8830</v>
      </c>
      <c r="I1054" s="841"/>
    </row>
    <row r="1055" spans="1:30">
      <c r="A1055" s="841" t="s">
        <v>8831</v>
      </c>
      <c r="B1055" s="841" t="s">
        <v>8832</v>
      </c>
      <c r="C1055" s="841" t="s">
        <v>7230</v>
      </c>
      <c r="D1055" s="839" t="s">
        <v>938</v>
      </c>
      <c r="E1055" s="841" t="s">
        <v>8833</v>
      </c>
      <c r="F1055" s="841" t="s">
        <v>5383</v>
      </c>
      <c r="G1055" s="841" t="s">
        <v>8466</v>
      </c>
      <c r="H1055" s="841" t="s">
        <v>8834</v>
      </c>
      <c r="I1055" s="841"/>
    </row>
    <row r="1056" spans="1:30">
      <c r="A1056" s="841" t="s">
        <v>8835</v>
      </c>
      <c r="B1056" s="841" t="s">
        <v>8836</v>
      </c>
      <c r="C1056" s="841"/>
      <c r="D1056" s="841" t="s">
        <v>5394</v>
      </c>
      <c r="E1056" s="841" t="s">
        <v>335</v>
      </c>
      <c r="F1056" s="841" t="s">
        <v>5383</v>
      </c>
      <c r="G1056" s="839" t="s">
        <v>5621</v>
      </c>
      <c r="H1056" s="841" t="s">
        <v>8837</v>
      </c>
      <c r="I1056" s="841"/>
      <c r="J1056" s="841"/>
      <c r="K1056" s="841"/>
      <c r="L1056" s="841"/>
      <c r="M1056" s="841"/>
      <c r="N1056" s="841"/>
      <c r="O1056" s="841"/>
      <c r="P1056" s="841"/>
      <c r="Q1056" s="841"/>
      <c r="R1056" s="841"/>
      <c r="S1056" s="841"/>
      <c r="T1056" s="841"/>
      <c r="U1056" s="841"/>
      <c r="V1056" s="841"/>
      <c r="W1056" s="841"/>
      <c r="X1056" s="841"/>
      <c r="Y1056" s="841"/>
      <c r="Z1056" s="841"/>
      <c r="AA1056" s="841"/>
      <c r="AB1056" s="841"/>
      <c r="AC1056" s="841"/>
      <c r="AD1056" s="841"/>
    </row>
    <row r="1057" spans="1:16">
      <c r="A1057" s="841" t="s">
        <v>8838</v>
      </c>
      <c r="B1057" s="841" t="s">
        <v>8839</v>
      </c>
      <c r="C1057" s="841" t="s">
        <v>8712</v>
      </c>
      <c r="D1057" s="839" t="s">
        <v>938</v>
      </c>
      <c r="E1057" s="841" t="s">
        <v>400</v>
      </c>
      <c r="F1057" s="841" t="s">
        <v>5383</v>
      </c>
      <c r="G1057" s="841" t="s">
        <v>5500</v>
      </c>
      <c r="H1057" s="841" t="s">
        <v>8840</v>
      </c>
      <c r="I1057" s="841"/>
    </row>
    <row r="1058" spans="1:16">
      <c r="A1058" s="841" t="s">
        <v>8841</v>
      </c>
      <c r="B1058" s="841" t="s">
        <v>8842</v>
      </c>
      <c r="C1058" s="841" t="s">
        <v>5425</v>
      </c>
      <c r="D1058" s="839" t="s">
        <v>938</v>
      </c>
      <c r="E1058" s="841" t="s">
        <v>8843</v>
      </c>
      <c r="F1058" s="841" t="s">
        <v>5383</v>
      </c>
      <c r="G1058" s="832" t="s">
        <v>5681</v>
      </c>
      <c r="H1058" s="841" t="s">
        <v>8844</v>
      </c>
      <c r="I1058" s="841"/>
    </row>
    <row r="1059" spans="1:16">
      <c r="A1059" s="841" t="s">
        <v>8845</v>
      </c>
      <c r="B1059" s="841"/>
      <c r="C1059" s="841"/>
      <c r="D1059" s="841"/>
      <c r="E1059" s="841" t="s">
        <v>6649</v>
      </c>
      <c r="F1059" s="841" t="s">
        <v>5383</v>
      </c>
      <c r="G1059" s="807" t="s">
        <v>5500</v>
      </c>
      <c r="H1059" s="841" t="s">
        <v>8279</v>
      </c>
      <c r="I1059" s="841"/>
      <c r="J1059" s="841"/>
      <c r="K1059" s="841"/>
      <c r="L1059" s="841"/>
      <c r="M1059" s="841"/>
      <c r="N1059" s="841"/>
      <c r="O1059" s="841"/>
      <c r="P1059" s="841" t="s">
        <v>8846</v>
      </c>
    </row>
    <row r="1060" spans="1:16">
      <c r="A1060" s="841" t="s">
        <v>8847</v>
      </c>
      <c r="B1060" s="841" t="s">
        <v>455</v>
      </c>
      <c r="C1060" s="841"/>
      <c r="D1060" s="839" t="s">
        <v>1629</v>
      </c>
      <c r="E1060" s="841" t="s">
        <v>8848</v>
      </c>
      <c r="F1060" s="841" t="s">
        <v>5408</v>
      </c>
      <c r="G1060" s="769" t="s">
        <v>5535</v>
      </c>
      <c r="H1060" s="841" t="s">
        <v>8849</v>
      </c>
      <c r="I1060" s="841"/>
      <c r="J1060" s="841"/>
      <c r="K1060" s="841"/>
      <c r="L1060" s="841"/>
      <c r="M1060" s="841"/>
      <c r="N1060" s="841"/>
      <c r="O1060" s="841"/>
      <c r="P1060" s="841"/>
    </row>
    <row r="1061" spans="1:16">
      <c r="A1061" s="841" t="s">
        <v>9451</v>
      </c>
      <c r="B1061" s="841"/>
      <c r="C1061" s="841"/>
      <c r="D1061" s="839" t="s">
        <v>2878</v>
      </c>
      <c r="E1061" s="841" t="s">
        <v>9453</v>
      </c>
      <c r="F1061" s="841" t="s">
        <v>5388</v>
      </c>
      <c r="G1061" s="769" t="s">
        <v>9454</v>
      </c>
      <c r="H1061" s="841" t="s">
        <v>9452</v>
      </c>
      <c r="I1061" s="841"/>
      <c r="J1061" s="841"/>
      <c r="K1061" s="841"/>
      <c r="L1061" s="841"/>
      <c r="M1061" s="841"/>
      <c r="N1061" s="841"/>
      <c r="O1061" s="841"/>
      <c r="P1061" s="841"/>
    </row>
    <row r="1062" spans="1:16">
      <c r="A1062" s="841" t="s">
        <v>4200</v>
      </c>
      <c r="B1062" s="841" t="s">
        <v>455</v>
      </c>
      <c r="C1062" s="841" t="s">
        <v>9766</v>
      </c>
      <c r="D1062" s="839" t="s">
        <v>4882</v>
      </c>
      <c r="E1062" s="841" t="s">
        <v>9767</v>
      </c>
      <c r="F1062" s="841" t="s">
        <v>5388</v>
      </c>
      <c r="G1062" s="769" t="s">
        <v>9768</v>
      </c>
      <c r="H1062" s="841" t="s">
        <v>4201</v>
      </c>
      <c r="I1062" s="841"/>
      <c r="J1062" s="841"/>
      <c r="K1062" s="841"/>
      <c r="L1062" s="841"/>
      <c r="M1062" s="841"/>
      <c r="N1062" s="841"/>
      <c r="O1062" s="841"/>
      <c r="P1062" s="841"/>
    </row>
    <row r="1063" spans="1:16">
      <c r="A1063" s="841" t="s">
        <v>8850</v>
      </c>
      <c r="B1063" s="841" t="s">
        <v>8851</v>
      </c>
      <c r="C1063" s="841" t="s">
        <v>7230</v>
      </c>
      <c r="D1063" s="839" t="s">
        <v>938</v>
      </c>
      <c r="E1063" s="841" t="s">
        <v>1558</v>
      </c>
      <c r="F1063" s="841" t="s">
        <v>5383</v>
      </c>
      <c r="G1063" s="841" t="s">
        <v>8852</v>
      </c>
      <c r="H1063" s="841" t="s">
        <v>8853</v>
      </c>
      <c r="I1063" s="841"/>
    </row>
    <row r="1064" spans="1:16">
      <c r="A1064" s="841" t="s">
        <v>8854</v>
      </c>
      <c r="B1064" s="841" t="s">
        <v>8855</v>
      </c>
      <c r="C1064" s="841" t="s">
        <v>8856</v>
      </c>
      <c r="D1064" s="839" t="s">
        <v>938</v>
      </c>
      <c r="E1064" s="841" t="s">
        <v>384</v>
      </c>
      <c r="F1064" s="841" t="s">
        <v>5383</v>
      </c>
      <c r="G1064" s="841" t="s">
        <v>8857</v>
      </c>
      <c r="H1064" s="839" t="s">
        <v>8858</v>
      </c>
      <c r="I1064" s="841"/>
    </row>
    <row r="1065" spans="1:16">
      <c r="A1065" s="841" t="s">
        <v>8859</v>
      </c>
      <c r="B1065" s="841" t="s">
        <v>5300</v>
      </c>
      <c r="C1065" s="841" t="s">
        <v>8860</v>
      </c>
      <c r="D1065" s="839" t="s">
        <v>938</v>
      </c>
      <c r="E1065" s="841" t="s">
        <v>8861</v>
      </c>
      <c r="F1065" s="841" t="s">
        <v>5383</v>
      </c>
      <c r="G1065" s="841" t="s">
        <v>8862</v>
      </c>
      <c r="H1065" s="839" t="s">
        <v>4170</v>
      </c>
      <c r="I1065" s="841"/>
    </row>
    <row r="1066" spans="1:16">
      <c r="A1066" s="841" t="s">
        <v>8863</v>
      </c>
      <c r="B1066" s="841" t="s">
        <v>8864</v>
      </c>
      <c r="C1066" s="841" t="s">
        <v>7221</v>
      </c>
      <c r="D1066" s="841" t="s">
        <v>4900</v>
      </c>
      <c r="E1066" s="841" t="s">
        <v>8865</v>
      </c>
      <c r="F1066" s="841" t="s">
        <v>5383</v>
      </c>
      <c r="G1066" s="841" t="s">
        <v>8866</v>
      </c>
      <c r="H1066" s="841" t="s">
        <v>8867</v>
      </c>
      <c r="I1066" s="841"/>
    </row>
    <row r="1067" spans="1:16">
      <c r="A1067" s="841" t="s">
        <v>8868</v>
      </c>
      <c r="B1067" s="841" t="s">
        <v>455</v>
      </c>
      <c r="C1067" s="841"/>
      <c r="D1067" s="841" t="s">
        <v>4882</v>
      </c>
      <c r="E1067" s="841" t="s">
        <v>8869</v>
      </c>
      <c r="F1067" s="841" t="s">
        <v>5388</v>
      </c>
      <c r="G1067" s="841" t="s">
        <v>8533</v>
      </c>
      <c r="H1067" s="841" t="s">
        <v>8870</v>
      </c>
      <c r="I1067" s="841"/>
    </row>
    <row r="1068" spans="1:16">
      <c r="A1068" s="841" t="s">
        <v>8871</v>
      </c>
      <c r="B1068" s="841" t="s">
        <v>8872</v>
      </c>
      <c r="C1068" s="841" t="s">
        <v>8873</v>
      </c>
      <c r="D1068" s="839" t="s">
        <v>938</v>
      </c>
      <c r="E1068" s="841" t="s">
        <v>8874</v>
      </c>
      <c r="F1068" s="841" t="s">
        <v>5383</v>
      </c>
      <c r="G1068" s="841" t="s">
        <v>8875</v>
      </c>
      <c r="H1068" s="839" t="s">
        <v>8876</v>
      </c>
      <c r="I1068" s="841"/>
    </row>
    <row r="1069" spans="1:16">
      <c r="A1069" s="841" t="s">
        <v>8877</v>
      </c>
      <c r="B1069" s="841" t="s">
        <v>8878</v>
      </c>
      <c r="C1069" s="841" t="s">
        <v>8879</v>
      </c>
      <c r="D1069" s="839" t="s">
        <v>938</v>
      </c>
      <c r="E1069" s="841" t="s">
        <v>8874</v>
      </c>
      <c r="F1069" s="841" t="s">
        <v>5383</v>
      </c>
      <c r="G1069" s="841" t="s">
        <v>8875</v>
      </c>
      <c r="H1069" s="841" t="s">
        <v>8880</v>
      </c>
      <c r="I1069" s="841"/>
      <c r="K1069" s="832" t="s">
        <v>8881</v>
      </c>
    </row>
    <row r="1070" spans="1:16">
      <c r="A1070" s="525" t="s">
        <v>8882</v>
      </c>
      <c r="B1070" s="807" t="s">
        <v>8883</v>
      </c>
      <c r="C1070" s="769"/>
      <c r="D1070" s="839" t="s">
        <v>938</v>
      </c>
      <c r="E1070" s="769" t="s">
        <v>5879</v>
      </c>
      <c r="F1070" s="769" t="s">
        <v>5383</v>
      </c>
      <c r="G1070" s="841" t="s">
        <v>5384</v>
      </c>
      <c r="H1070" s="531" t="s">
        <v>8884</v>
      </c>
      <c r="I1070" s="769"/>
      <c r="J1070" s="800"/>
      <c r="K1070" s="800"/>
      <c r="L1070" s="800"/>
      <c r="M1070" s="800"/>
      <c r="N1070" s="800"/>
    </row>
    <row r="1071" spans="1:16">
      <c r="A1071" s="525" t="s">
        <v>9349</v>
      </c>
      <c r="B1071" s="807" t="s">
        <v>455</v>
      </c>
      <c r="C1071" s="769" t="s">
        <v>92</v>
      </c>
      <c r="D1071" s="839" t="s">
        <v>9353</v>
      </c>
      <c r="E1071" s="769" t="s">
        <v>439</v>
      </c>
      <c r="F1071" s="769" t="s">
        <v>5388</v>
      </c>
      <c r="G1071" s="841" t="s">
        <v>9355</v>
      </c>
      <c r="H1071" s="769" t="s">
        <v>9416</v>
      </c>
      <c r="I1071" s="769"/>
      <c r="J1071" s="800"/>
      <c r="K1071" s="800"/>
      <c r="L1071" s="800"/>
      <c r="M1071" s="800"/>
      <c r="N1071" s="800"/>
    </row>
    <row r="1072" spans="1:16">
      <c r="A1072" s="841" t="s">
        <v>8885</v>
      </c>
      <c r="B1072" s="839" t="s">
        <v>455</v>
      </c>
      <c r="D1072" s="839" t="s">
        <v>1629</v>
      </c>
      <c r="E1072" s="832" t="s">
        <v>8886</v>
      </c>
      <c r="F1072" s="841" t="s">
        <v>5388</v>
      </c>
      <c r="G1072" s="839" t="s">
        <v>5585</v>
      </c>
      <c r="H1072" s="841" t="s">
        <v>8887</v>
      </c>
    </row>
    <row r="1073" spans="1:16">
      <c r="A1073" s="832" t="s">
        <v>8888</v>
      </c>
      <c r="B1073" s="832" t="s">
        <v>455</v>
      </c>
      <c r="D1073" s="839" t="s">
        <v>5520</v>
      </c>
      <c r="E1073" s="832" t="s">
        <v>416</v>
      </c>
      <c r="F1073" s="832" t="s">
        <v>5383</v>
      </c>
      <c r="G1073" s="832" t="s">
        <v>5603</v>
      </c>
      <c r="H1073" s="832" t="s">
        <v>8889</v>
      </c>
    </row>
    <row r="1074" spans="1:16">
      <c r="A1074" s="839" t="s">
        <v>8890</v>
      </c>
      <c r="B1074" s="839" t="s">
        <v>8891</v>
      </c>
      <c r="C1074" s="841"/>
      <c r="D1074" s="839" t="s">
        <v>938</v>
      </c>
      <c r="E1074" s="769" t="s">
        <v>5859</v>
      </c>
      <c r="F1074" s="769" t="s">
        <v>5383</v>
      </c>
      <c r="G1074" s="841" t="s">
        <v>5860</v>
      </c>
      <c r="H1074" s="514" t="s">
        <v>8892</v>
      </c>
      <c r="I1074" s="841" t="s">
        <v>8893</v>
      </c>
      <c r="J1074" s="832" t="s">
        <v>8894</v>
      </c>
    </row>
    <row r="1075" spans="1:16">
      <c r="A1075" s="839" t="s">
        <v>8895</v>
      </c>
      <c r="B1075" s="839" t="s">
        <v>8896</v>
      </c>
      <c r="C1075" s="841" t="s">
        <v>8581</v>
      </c>
      <c r="D1075" s="839" t="s">
        <v>938</v>
      </c>
      <c r="E1075" s="769" t="s">
        <v>5799</v>
      </c>
      <c r="F1075" s="529" t="s">
        <v>5383</v>
      </c>
      <c r="G1075" s="841" t="s">
        <v>5384</v>
      </c>
      <c r="H1075" s="514" t="s">
        <v>8897</v>
      </c>
      <c r="I1075" s="841"/>
    </row>
    <row r="1076" spans="1:16">
      <c r="A1076" s="839" t="s">
        <v>8898</v>
      </c>
      <c r="B1076" s="839" t="s">
        <v>455</v>
      </c>
      <c r="C1076" s="841"/>
      <c r="D1076" s="839" t="s">
        <v>3572</v>
      </c>
      <c r="E1076" s="841" t="s">
        <v>8899</v>
      </c>
      <c r="F1076" s="520" t="s">
        <v>5388</v>
      </c>
      <c r="G1076" s="841" t="s">
        <v>5396</v>
      </c>
      <c r="H1076" s="514" t="s">
        <v>8900</v>
      </c>
      <c r="I1076" s="841"/>
    </row>
    <row r="1077" spans="1:16">
      <c r="A1077" s="839" t="s">
        <v>8901</v>
      </c>
      <c r="B1077" s="839" t="s">
        <v>8901</v>
      </c>
      <c r="C1077" s="841"/>
      <c r="D1077" s="839" t="s">
        <v>6323</v>
      </c>
      <c r="E1077" s="841" t="s">
        <v>8902</v>
      </c>
      <c r="F1077" s="841" t="s">
        <v>5383</v>
      </c>
      <c r="G1077" s="841" t="s">
        <v>8903</v>
      </c>
      <c r="H1077" s="514" t="s">
        <v>8846</v>
      </c>
      <c r="I1077" s="841" t="s">
        <v>6327</v>
      </c>
      <c r="J1077" s="841"/>
      <c r="K1077" s="841"/>
      <c r="L1077" s="841"/>
      <c r="M1077" s="841"/>
      <c r="N1077" s="841"/>
      <c r="O1077" s="841"/>
      <c r="P1077" s="841" t="s">
        <v>8904</v>
      </c>
    </row>
    <row r="1078" spans="1:16">
      <c r="A1078" s="839" t="s">
        <v>9709</v>
      </c>
      <c r="B1078" s="839" t="s">
        <v>455</v>
      </c>
      <c r="C1078" s="841"/>
      <c r="D1078" s="839" t="s">
        <v>9465</v>
      </c>
      <c r="E1078" s="841" t="s">
        <v>9710</v>
      </c>
      <c r="F1078" s="841" t="s">
        <v>5408</v>
      </c>
      <c r="G1078" s="841" t="s">
        <v>9685</v>
      </c>
      <c r="H1078" s="514" t="s">
        <v>9711</v>
      </c>
      <c r="I1078" s="841"/>
      <c r="J1078" s="841"/>
      <c r="K1078" s="841"/>
      <c r="L1078" s="841"/>
      <c r="M1078" s="841"/>
      <c r="N1078" s="841"/>
      <c r="O1078" s="841"/>
      <c r="P1078" s="841"/>
    </row>
    <row r="1079" spans="1:16">
      <c r="A1079" s="839" t="s">
        <v>8905</v>
      </c>
      <c r="B1079" s="839" t="s">
        <v>8906</v>
      </c>
      <c r="C1079" s="841" t="s">
        <v>7863</v>
      </c>
      <c r="D1079" s="839" t="s">
        <v>938</v>
      </c>
      <c r="E1079" s="769" t="s">
        <v>8907</v>
      </c>
      <c r="F1079" s="769" t="s">
        <v>5383</v>
      </c>
      <c r="G1079" s="841" t="s">
        <v>8908</v>
      </c>
      <c r="H1079" s="514" t="s">
        <v>8909</v>
      </c>
      <c r="I1079" s="841"/>
    </row>
    <row r="1080" spans="1:16">
      <c r="A1080" s="839" t="s">
        <v>8910</v>
      </c>
      <c r="B1080" s="839" t="s">
        <v>8911</v>
      </c>
      <c r="C1080" s="841" t="s">
        <v>8581</v>
      </c>
      <c r="D1080" s="839" t="s">
        <v>938</v>
      </c>
      <c r="E1080" s="769" t="s">
        <v>6449</v>
      </c>
      <c r="F1080" s="529" t="s">
        <v>5383</v>
      </c>
      <c r="G1080" s="841" t="s">
        <v>5384</v>
      </c>
      <c r="H1080" s="514" t="s">
        <v>8912</v>
      </c>
      <c r="I1080" s="841"/>
    </row>
    <row r="1081" spans="1:16">
      <c r="A1081" s="839" t="s">
        <v>8913</v>
      </c>
      <c r="B1081" s="839" t="s">
        <v>8914</v>
      </c>
      <c r="C1081" s="841"/>
      <c r="D1081" s="839" t="s">
        <v>938</v>
      </c>
      <c r="E1081" s="841" t="s">
        <v>5477</v>
      </c>
      <c r="F1081" s="841" t="s">
        <v>5383</v>
      </c>
      <c r="G1081" s="841" t="s">
        <v>5384</v>
      </c>
      <c r="H1081" s="514" t="s">
        <v>8915</v>
      </c>
      <c r="I1081" s="841"/>
    </row>
    <row r="1082" spans="1:16">
      <c r="A1082" s="839" t="s">
        <v>8916</v>
      </c>
      <c r="B1082" s="807" t="s">
        <v>8917</v>
      </c>
      <c r="C1082" s="769"/>
      <c r="D1082" s="839" t="s">
        <v>3596</v>
      </c>
      <c r="E1082" s="841" t="s">
        <v>722</v>
      </c>
      <c r="F1082" s="841" t="s">
        <v>5863</v>
      </c>
      <c r="G1082" s="807" t="s">
        <v>6249</v>
      </c>
      <c r="H1082" s="531" t="s">
        <v>8918</v>
      </c>
      <c r="I1082" s="841"/>
      <c r="J1082" s="841"/>
    </row>
    <row r="1083" spans="1:16">
      <c r="A1083" s="841" t="s">
        <v>8919</v>
      </c>
      <c r="B1083" s="844" t="s">
        <v>8920</v>
      </c>
      <c r="C1083" s="841" t="s">
        <v>7558</v>
      </c>
      <c r="D1083" s="839" t="s">
        <v>938</v>
      </c>
      <c r="E1083" s="769" t="s">
        <v>8921</v>
      </c>
      <c r="F1083" s="769" t="s">
        <v>5383</v>
      </c>
      <c r="G1083" s="841" t="s">
        <v>8466</v>
      </c>
      <c r="H1083" s="841" t="s">
        <v>8922</v>
      </c>
      <c r="I1083" s="841"/>
    </row>
    <row r="1084" spans="1:16">
      <c r="A1084" s="841" t="s">
        <v>9883</v>
      </c>
      <c r="B1084" s="844" t="s">
        <v>455</v>
      </c>
      <c r="C1084" s="841" t="s">
        <v>9817</v>
      </c>
      <c r="D1084" s="839" t="s">
        <v>9778</v>
      </c>
      <c r="E1084" s="591" t="s">
        <v>9884</v>
      </c>
      <c r="F1084" s="591" t="s">
        <v>5388</v>
      </c>
      <c r="G1084" s="591" t="s">
        <v>6249</v>
      </c>
      <c r="H1084" s="591" t="s">
        <v>9885</v>
      </c>
      <c r="I1084" s="841"/>
    </row>
    <row r="1085" spans="1:16">
      <c r="A1085" s="841" t="s">
        <v>8923</v>
      </c>
      <c r="B1085" s="841" t="s">
        <v>8924</v>
      </c>
      <c r="C1085" s="841"/>
      <c r="D1085" s="839" t="s">
        <v>938</v>
      </c>
      <c r="E1085" s="769" t="s">
        <v>5477</v>
      </c>
      <c r="F1085" s="769" t="s">
        <v>5383</v>
      </c>
      <c r="G1085" s="841" t="s">
        <v>5384</v>
      </c>
      <c r="H1085" s="841" t="s">
        <v>8925</v>
      </c>
      <c r="I1085" s="841"/>
    </row>
    <row r="1086" spans="1:16">
      <c r="A1086" s="841" t="s">
        <v>8926</v>
      </c>
      <c r="C1086" s="832" t="s">
        <v>8927</v>
      </c>
      <c r="D1086" s="839" t="s">
        <v>938</v>
      </c>
      <c r="E1086" s="832" t="s">
        <v>8928</v>
      </c>
      <c r="F1086" s="841" t="s">
        <v>5408</v>
      </c>
      <c r="G1086" s="832" t="s">
        <v>5396</v>
      </c>
      <c r="H1086" s="841" t="s">
        <v>8929</v>
      </c>
    </row>
    <row r="1087" spans="1:16">
      <c r="A1087" s="525" t="s">
        <v>8930</v>
      </c>
      <c r="B1087" s="841" t="s">
        <v>8931</v>
      </c>
      <c r="C1087" s="841"/>
      <c r="D1087" s="839" t="s">
        <v>938</v>
      </c>
      <c r="E1087" s="841" t="s">
        <v>5477</v>
      </c>
      <c r="F1087" s="841" t="s">
        <v>5383</v>
      </c>
      <c r="G1087" s="839" t="s">
        <v>5384</v>
      </c>
      <c r="H1087" s="839" t="s">
        <v>8932</v>
      </c>
      <c r="I1087" s="841"/>
    </row>
    <row r="1088" spans="1:16">
      <c r="A1088" s="841" t="s">
        <v>1543</v>
      </c>
      <c r="B1088" s="839" t="s">
        <v>8933</v>
      </c>
      <c r="C1088" s="841" t="s">
        <v>8934</v>
      </c>
      <c r="D1088" s="839" t="s">
        <v>5044</v>
      </c>
      <c r="E1088" s="841" t="s">
        <v>8935</v>
      </c>
      <c r="F1088" s="841" t="s">
        <v>5383</v>
      </c>
      <c r="G1088" s="839" t="s">
        <v>5535</v>
      </c>
      <c r="H1088" s="839" t="s">
        <v>8936</v>
      </c>
      <c r="I1088" s="841"/>
    </row>
    <row r="1089" spans="1:16">
      <c r="A1089" s="839" t="s">
        <v>8937</v>
      </c>
      <c r="B1089" s="841" t="s">
        <v>455</v>
      </c>
      <c r="C1089" s="841"/>
      <c r="D1089" s="839"/>
      <c r="E1089" s="841" t="s">
        <v>6294</v>
      </c>
      <c r="F1089" s="841" t="s">
        <v>5383</v>
      </c>
      <c r="G1089" s="841" t="s">
        <v>5384</v>
      </c>
      <c r="H1089" s="807" t="s">
        <v>8938</v>
      </c>
      <c r="I1089" s="841"/>
    </row>
    <row r="1090" spans="1:16">
      <c r="A1090" s="841" t="s">
        <v>8939</v>
      </c>
      <c r="B1090" s="841" t="s">
        <v>455</v>
      </c>
      <c r="C1090" s="841"/>
      <c r="D1090" s="839" t="s">
        <v>1629</v>
      </c>
      <c r="E1090" s="841" t="s">
        <v>8134</v>
      </c>
      <c r="F1090" s="841" t="s">
        <v>5383</v>
      </c>
      <c r="G1090" s="841" t="s">
        <v>7595</v>
      </c>
      <c r="H1090" s="841" t="s">
        <v>8940</v>
      </c>
      <c r="I1090" s="841"/>
    </row>
    <row r="1091" spans="1:16">
      <c r="A1091" s="839" t="s">
        <v>8941</v>
      </c>
      <c r="B1091" s="841"/>
      <c r="C1091" s="841"/>
      <c r="D1091" s="839" t="s">
        <v>9482</v>
      </c>
      <c r="E1091" s="841" t="s">
        <v>8942</v>
      </c>
      <c r="F1091" s="841" t="s">
        <v>5863</v>
      </c>
      <c r="G1091" s="807" t="s">
        <v>6249</v>
      </c>
      <c r="H1091" s="807" t="s">
        <v>8943</v>
      </c>
      <c r="I1091" s="841"/>
    </row>
    <row r="1092" spans="1:16">
      <c r="A1092" s="839" t="s">
        <v>8944</v>
      </c>
      <c r="B1092" s="841" t="s">
        <v>8945</v>
      </c>
      <c r="C1092" s="841" t="s">
        <v>8581</v>
      </c>
      <c r="D1092" s="839" t="s">
        <v>938</v>
      </c>
      <c r="E1092" s="769" t="s">
        <v>6152</v>
      </c>
      <c r="F1092" s="769" t="s">
        <v>5383</v>
      </c>
      <c r="G1092" s="841" t="s">
        <v>8946</v>
      </c>
      <c r="H1092" s="839" t="s">
        <v>8947</v>
      </c>
      <c r="I1092" s="841"/>
    </row>
    <row r="1093" spans="1:16">
      <c r="A1093" s="839" t="s">
        <v>8948</v>
      </c>
      <c r="B1093" s="832" t="s">
        <v>455</v>
      </c>
      <c r="D1093" s="839" t="s">
        <v>1629</v>
      </c>
      <c r="E1093" s="832" t="s">
        <v>6294</v>
      </c>
      <c r="F1093" s="832" t="s">
        <v>5383</v>
      </c>
      <c r="G1093" s="832" t="s">
        <v>5384</v>
      </c>
      <c r="H1093" s="807" t="s">
        <v>8949</v>
      </c>
    </row>
    <row r="1094" spans="1:16">
      <c r="A1094" s="839" t="s">
        <v>8950</v>
      </c>
      <c r="B1094" s="841" t="s">
        <v>8951</v>
      </c>
      <c r="C1094" s="841" t="s">
        <v>8952</v>
      </c>
      <c r="D1094" s="839" t="s">
        <v>4893</v>
      </c>
      <c r="E1094" s="841" t="s">
        <v>6100</v>
      </c>
      <c r="F1094" s="841" t="s">
        <v>5383</v>
      </c>
      <c r="G1094" s="841" t="s">
        <v>5953</v>
      </c>
      <c r="H1094" s="839" t="s">
        <v>8953</v>
      </c>
      <c r="I1094" s="841"/>
    </row>
    <row r="1095" spans="1:16">
      <c r="A1095" s="839" t="s">
        <v>8954</v>
      </c>
      <c r="B1095" s="841" t="s">
        <v>8955</v>
      </c>
      <c r="C1095" s="841" t="s">
        <v>8956</v>
      </c>
      <c r="D1095" s="839" t="s">
        <v>938</v>
      </c>
      <c r="E1095" s="769" t="s">
        <v>5719</v>
      </c>
      <c r="F1095" s="769" t="s">
        <v>5383</v>
      </c>
      <c r="G1095" s="841" t="s">
        <v>5384</v>
      </c>
      <c r="H1095" s="839" t="s">
        <v>8957</v>
      </c>
      <c r="I1095" s="841" t="s">
        <v>8958</v>
      </c>
    </row>
    <row r="1096" spans="1:16">
      <c r="A1096" s="839" t="s">
        <v>8959</v>
      </c>
      <c r="B1096" s="841" t="s">
        <v>8960</v>
      </c>
      <c r="C1096" s="841" t="s">
        <v>8961</v>
      </c>
      <c r="D1096" s="839" t="s">
        <v>938</v>
      </c>
      <c r="E1096" s="769" t="s">
        <v>5719</v>
      </c>
      <c r="F1096" s="769" t="s">
        <v>5383</v>
      </c>
      <c r="G1096" s="841" t="s">
        <v>5384</v>
      </c>
      <c r="H1096" s="839" t="s">
        <v>8962</v>
      </c>
      <c r="I1096" s="841"/>
      <c r="L1096" s="841"/>
      <c r="M1096" s="841"/>
      <c r="N1096" s="841"/>
      <c r="O1096" s="841"/>
      <c r="P1096" s="841"/>
    </row>
    <row r="1097" spans="1:16">
      <c r="A1097" s="839" t="s">
        <v>9712</v>
      </c>
      <c r="B1097" s="841" t="s">
        <v>455</v>
      </c>
      <c r="C1097" s="841" t="s">
        <v>9715</v>
      </c>
      <c r="D1097" s="839" t="s">
        <v>9465</v>
      </c>
      <c r="E1097" s="769" t="s">
        <v>9713</v>
      </c>
      <c r="F1097" s="769" t="s">
        <v>5408</v>
      </c>
      <c r="G1097" s="769" t="s">
        <v>9714</v>
      </c>
      <c r="H1097" s="839"/>
      <c r="I1097" s="841"/>
      <c r="L1097" s="841"/>
      <c r="M1097" s="841"/>
      <c r="N1097" s="841"/>
      <c r="O1097" s="841"/>
      <c r="P1097" s="841"/>
    </row>
    <row r="1098" spans="1:16">
      <c r="A1098" s="839" t="s">
        <v>9939</v>
      </c>
      <c r="B1098" s="841" t="s">
        <v>455</v>
      </c>
      <c r="C1098" s="841" t="s">
        <v>9940</v>
      </c>
      <c r="D1098" s="839" t="s">
        <v>9778</v>
      </c>
      <c r="E1098" s="769" t="s">
        <v>9941</v>
      </c>
      <c r="F1098" s="769" t="s">
        <v>5388</v>
      </c>
      <c r="G1098" s="769" t="s">
        <v>9355</v>
      </c>
      <c r="H1098" s="839" t="s">
        <v>9942</v>
      </c>
      <c r="I1098" s="841"/>
      <c r="L1098" s="841"/>
      <c r="M1098" s="841"/>
      <c r="N1098" s="841"/>
      <c r="O1098" s="841"/>
      <c r="P1098" s="841"/>
    </row>
    <row r="1099" spans="1:16">
      <c r="A1099" s="839" t="s">
        <v>8963</v>
      </c>
      <c r="B1099" s="841" t="s">
        <v>8964</v>
      </c>
      <c r="C1099" s="841" t="s">
        <v>8581</v>
      </c>
      <c r="D1099" s="839" t="s">
        <v>938</v>
      </c>
      <c r="E1099" s="769" t="s">
        <v>8965</v>
      </c>
      <c r="F1099" s="841" t="s">
        <v>5383</v>
      </c>
      <c r="G1099" s="839" t="s">
        <v>5384</v>
      </c>
      <c r="H1099" s="839" t="s">
        <v>8966</v>
      </c>
      <c r="O1099" s="841"/>
      <c r="P1099" s="841"/>
    </row>
    <row r="1100" spans="1:16">
      <c r="A1100" s="839" t="s">
        <v>8967</v>
      </c>
      <c r="B1100" s="841" t="s">
        <v>8968</v>
      </c>
      <c r="C1100" s="841" t="s">
        <v>7518</v>
      </c>
      <c r="D1100" s="839" t="s">
        <v>938</v>
      </c>
      <c r="E1100" s="769" t="s">
        <v>8969</v>
      </c>
      <c r="F1100" s="841" t="s">
        <v>5383</v>
      </c>
      <c r="G1100" s="841" t="s">
        <v>8946</v>
      </c>
      <c r="H1100" s="839" t="s">
        <v>8970</v>
      </c>
      <c r="O1100" s="841"/>
      <c r="P1100" s="841"/>
    </row>
    <row r="1101" spans="1:16">
      <c r="A1101" s="839" t="s">
        <v>8971</v>
      </c>
      <c r="B1101" s="841" t="s">
        <v>8972</v>
      </c>
      <c r="C1101" s="841" t="s">
        <v>7518</v>
      </c>
      <c r="D1101" s="839" t="s">
        <v>938</v>
      </c>
      <c r="E1101" s="769" t="s">
        <v>8969</v>
      </c>
      <c r="F1101" s="841" t="s">
        <v>5383</v>
      </c>
      <c r="G1101" s="841" t="s">
        <v>8973</v>
      </c>
      <c r="H1101" s="839" t="s">
        <v>8974</v>
      </c>
      <c r="O1101" s="841"/>
      <c r="P1101" s="841"/>
    </row>
    <row r="1102" spans="1:16">
      <c r="A1102" s="839" t="s">
        <v>8975</v>
      </c>
      <c r="B1102" s="841" t="s">
        <v>8976</v>
      </c>
      <c r="C1102" s="841"/>
      <c r="D1102" s="839" t="s">
        <v>938</v>
      </c>
      <c r="E1102" s="769" t="s">
        <v>8977</v>
      </c>
      <c r="F1102" s="769" t="s">
        <v>5383</v>
      </c>
      <c r="G1102" s="841" t="s">
        <v>5384</v>
      </c>
      <c r="H1102" s="839" t="s">
        <v>8978</v>
      </c>
      <c r="O1102" s="841"/>
      <c r="P1102" s="841"/>
    </row>
    <row r="1103" spans="1:16">
      <c r="A1103" s="839" t="s">
        <v>8979</v>
      </c>
      <c r="B1103" s="841" t="s">
        <v>8980</v>
      </c>
      <c r="C1103" s="841" t="s">
        <v>7914</v>
      </c>
      <c r="D1103" s="839" t="s">
        <v>938</v>
      </c>
      <c r="E1103" s="769" t="s">
        <v>8981</v>
      </c>
      <c r="F1103" s="769" t="s">
        <v>5383</v>
      </c>
      <c r="G1103" s="841" t="s">
        <v>5384</v>
      </c>
      <c r="H1103" s="839" t="s">
        <v>8982</v>
      </c>
      <c r="O1103" s="841"/>
      <c r="P1103" s="841"/>
    </row>
    <row r="1104" spans="1:16">
      <c r="A1104" s="765" t="s">
        <v>8983</v>
      </c>
      <c r="B1104" s="841" t="s">
        <v>8984</v>
      </c>
      <c r="C1104" s="841"/>
      <c r="D1104" s="839" t="s">
        <v>938</v>
      </c>
      <c r="E1104" s="841" t="s">
        <v>8985</v>
      </c>
      <c r="F1104" s="841" t="s">
        <v>5383</v>
      </c>
      <c r="G1104" s="841" t="s">
        <v>5384</v>
      </c>
      <c r="H1104" s="839" t="s">
        <v>8986</v>
      </c>
      <c r="O1104" s="841"/>
      <c r="P1104" s="841"/>
    </row>
    <row r="1105" spans="1:16">
      <c r="A1105" s="370" t="s">
        <v>8987</v>
      </c>
      <c r="B1105" s="841" t="s">
        <v>455</v>
      </c>
      <c r="D1105" s="839" t="s">
        <v>1629</v>
      </c>
      <c r="E1105" s="832" t="s">
        <v>8988</v>
      </c>
      <c r="F1105" s="841" t="s">
        <v>5388</v>
      </c>
      <c r="G1105" s="832" t="s">
        <v>8989</v>
      </c>
      <c r="H1105" s="839" t="s">
        <v>8990</v>
      </c>
    </row>
    <row r="1106" spans="1:16">
      <c r="A1106" s="370" t="s">
        <v>9717</v>
      </c>
      <c r="B1106" s="841" t="s">
        <v>455</v>
      </c>
      <c r="C1106" s="832" t="s">
        <v>9718</v>
      </c>
      <c r="D1106" s="839" t="s">
        <v>9465</v>
      </c>
      <c r="E1106" s="841" t="s">
        <v>722</v>
      </c>
      <c r="F1106" s="841" t="s">
        <v>5863</v>
      </c>
      <c r="G1106" s="841" t="s">
        <v>9685</v>
      </c>
      <c r="H1106" s="839" t="s">
        <v>9719</v>
      </c>
    </row>
    <row r="1107" spans="1:16">
      <c r="A1107" s="765" t="s">
        <v>8991</v>
      </c>
      <c r="B1107" s="841" t="s">
        <v>8992</v>
      </c>
      <c r="C1107" s="841"/>
      <c r="D1107" s="839" t="s">
        <v>938</v>
      </c>
      <c r="E1107" s="841" t="s">
        <v>5661</v>
      </c>
      <c r="F1107" s="841" t="s">
        <v>5383</v>
      </c>
      <c r="G1107" s="841" t="s">
        <v>8337</v>
      </c>
      <c r="H1107" s="839" t="s">
        <v>8993</v>
      </c>
      <c r="O1107" s="841"/>
      <c r="P1107" s="841"/>
    </row>
    <row r="1108" spans="1:16">
      <c r="A1108" s="839" t="s">
        <v>8994</v>
      </c>
      <c r="B1108" s="841" t="s">
        <v>455</v>
      </c>
      <c r="C1108" s="841"/>
      <c r="D1108" s="839" t="s">
        <v>3572</v>
      </c>
      <c r="E1108" s="769" t="s">
        <v>8995</v>
      </c>
      <c r="F1108" s="769" t="s">
        <v>5388</v>
      </c>
      <c r="G1108" s="841" t="s">
        <v>8533</v>
      </c>
      <c r="H1108" s="839" t="s">
        <v>8996</v>
      </c>
      <c r="P1108" s="841"/>
    </row>
    <row r="1109" spans="1:16">
      <c r="A1109" s="839" t="s">
        <v>9720</v>
      </c>
      <c r="B1109" s="841" t="s">
        <v>455</v>
      </c>
      <c r="C1109" s="841"/>
      <c r="D1109" s="839" t="s">
        <v>9465</v>
      </c>
      <c r="E1109" s="769" t="s">
        <v>9721</v>
      </c>
      <c r="F1109" s="769" t="s">
        <v>5388</v>
      </c>
      <c r="G1109" s="769" t="s">
        <v>7753</v>
      </c>
      <c r="H1109" s="839" t="s">
        <v>9722</v>
      </c>
      <c r="P1109" s="841"/>
    </row>
    <row r="1110" spans="1:16">
      <c r="A1110" s="839" t="s">
        <v>8997</v>
      </c>
      <c r="B1110" s="841" t="s">
        <v>8998</v>
      </c>
      <c r="C1110" s="841" t="s">
        <v>8999</v>
      </c>
      <c r="D1110" s="839" t="s">
        <v>938</v>
      </c>
      <c r="E1110" s="769" t="s">
        <v>6205</v>
      </c>
      <c r="F1110" s="769" t="s">
        <v>9000</v>
      </c>
      <c r="G1110" s="841" t="s">
        <v>6206</v>
      </c>
      <c r="H1110" s="839" t="s">
        <v>9001</v>
      </c>
      <c r="O1110" s="841"/>
      <c r="P1110" s="841"/>
    </row>
    <row r="1111" spans="1:16">
      <c r="A1111" s="841" t="s">
        <v>9002</v>
      </c>
      <c r="B1111" s="841" t="s">
        <v>9003</v>
      </c>
      <c r="C1111" s="841"/>
      <c r="D1111" s="839" t="s">
        <v>938</v>
      </c>
      <c r="E1111" s="841" t="s">
        <v>5486</v>
      </c>
      <c r="F1111" s="841" t="s">
        <v>5383</v>
      </c>
      <c r="G1111" s="841" t="s">
        <v>5384</v>
      </c>
      <c r="H1111" s="839" t="s">
        <v>9004</v>
      </c>
      <c r="I1111" s="841"/>
    </row>
    <row r="1112" spans="1:16">
      <c r="A1112" s="841" t="s">
        <v>9723</v>
      </c>
      <c r="B1112" s="841" t="s">
        <v>455</v>
      </c>
      <c r="C1112" s="841" t="s">
        <v>9718</v>
      </c>
      <c r="D1112" s="839" t="s">
        <v>9465</v>
      </c>
      <c r="E1112" s="841" t="s">
        <v>9724</v>
      </c>
      <c r="F1112" s="841" t="s">
        <v>5844</v>
      </c>
      <c r="G1112" s="841" t="s">
        <v>9685</v>
      </c>
      <c r="H1112" s="844" t="s">
        <v>9725</v>
      </c>
      <c r="I1112" s="841"/>
    </row>
    <row r="1113" spans="1:16">
      <c r="A1113" s="841" t="s">
        <v>9005</v>
      </c>
      <c r="B1113" s="841" t="s">
        <v>9006</v>
      </c>
      <c r="C1113" s="841"/>
      <c r="D1113" s="839" t="s">
        <v>938</v>
      </c>
      <c r="E1113" s="841" t="s">
        <v>333</v>
      </c>
      <c r="F1113" s="841" t="s">
        <v>5383</v>
      </c>
      <c r="G1113" s="841" t="s">
        <v>9007</v>
      </c>
      <c r="H1113" s="841" t="s">
        <v>9008</v>
      </c>
      <c r="I1113" s="841" t="s">
        <v>9009</v>
      </c>
    </row>
    <row r="1114" spans="1:16">
      <c r="A1114" s="839" t="s">
        <v>9010</v>
      </c>
      <c r="B1114" s="841" t="s">
        <v>9011</v>
      </c>
      <c r="C1114" s="841" t="s">
        <v>5425</v>
      </c>
      <c r="D1114" s="839" t="s">
        <v>938</v>
      </c>
      <c r="E1114" s="841" t="s">
        <v>9012</v>
      </c>
      <c r="F1114" s="841" t="s">
        <v>5383</v>
      </c>
      <c r="G1114" s="832" t="s">
        <v>5389</v>
      </c>
      <c r="H1114" s="839" t="s">
        <v>9013</v>
      </c>
      <c r="I1114" s="841"/>
    </row>
    <row r="1115" spans="1:16">
      <c r="A1115" s="841" t="s">
        <v>9014</v>
      </c>
      <c r="B1115" s="841" t="s">
        <v>9015</v>
      </c>
      <c r="C1115" s="841" t="s">
        <v>7518</v>
      </c>
      <c r="D1115" s="839" t="s">
        <v>938</v>
      </c>
      <c r="E1115" s="841" t="s">
        <v>6286</v>
      </c>
      <c r="F1115" s="841" t="s">
        <v>5383</v>
      </c>
      <c r="G1115" s="841" t="s">
        <v>5384</v>
      </c>
      <c r="H1115" s="841" t="s">
        <v>9016</v>
      </c>
      <c r="I1115" s="841"/>
    </row>
    <row r="1116" spans="1:16">
      <c r="A1116" s="769" t="s">
        <v>9017</v>
      </c>
      <c r="B1116" s="769" t="s">
        <v>9018</v>
      </c>
      <c r="C1116" s="769"/>
      <c r="D1116" s="839" t="s">
        <v>938</v>
      </c>
      <c r="E1116" s="769" t="s">
        <v>5495</v>
      </c>
      <c r="F1116" s="769" t="s">
        <v>5383</v>
      </c>
      <c r="G1116" s="841" t="s">
        <v>5384</v>
      </c>
      <c r="H1116" s="769" t="s">
        <v>9019</v>
      </c>
      <c r="I1116" s="769" t="s">
        <v>9020</v>
      </c>
      <c r="J1116" s="800"/>
      <c r="K1116" s="800"/>
      <c r="L1116" s="800"/>
      <c r="M1116" s="800"/>
      <c r="N1116" s="800"/>
      <c r="O1116" s="841"/>
      <c r="P1116" s="841"/>
    </row>
    <row r="1117" spans="1:16">
      <c r="A1117" s="839" t="s">
        <v>9021</v>
      </c>
      <c r="B1117" s="841" t="s">
        <v>9022</v>
      </c>
      <c r="C1117" s="841"/>
      <c r="D1117" s="839" t="s">
        <v>938</v>
      </c>
      <c r="E1117" s="841" t="s">
        <v>7951</v>
      </c>
      <c r="F1117" s="841" t="s">
        <v>5383</v>
      </c>
      <c r="G1117" s="841" t="s">
        <v>7039</v>
      </c>
      <c r="H1117" s="839" t="s">
        <v>9023</v>
      </c>
      <c r="I1117" s="841"/>
    </row>
    <row r="1118" spans="1:16">
      <c r="A1118" s="839" t="s">
        <v>9024</v>
      </c>
      <c r="B1118" s="841" t="s">
        <v>9025</v>
      </c>
      <c r="C1118" s="841" t="s">
        <v>9026</v>
      </c>
      <c r="D1118" s="839" t="s">
        <v>938</v>
      </c>
      <c r="E1118" s="841" t="s">
        <v>7951</v>
      </c>
      <c r="F1118" s="841" t="s">
        <v>5383</v>
      </c>
      <c r="G1118" s="841" t="s">
        <v>7039</v>
      </c>
      <c r="H1118" s="839" t="s">
        <v>9027</v>
      </c>
      <c r="I1118" s="841"/>
      <c r="K1118" s="832" t="s">
        <v>9028</v>
      </c>
    </row>
    <row r="1119" spans="1:16">
      <c r="A1119" s="839" t="s">
        <v>9029</v>
      </c>
      <c r="B1119" s="841" t="s">
        <v>9030</v>
      </c>
      <c r="C1119" s="841" t="s">
        <v>9031</v>
      </c>
      <c r="D1119" s="839" t="s">
        <v>938</v>
      </c>
      <c r="E1119" s="841" t="s">
        <v>335</v>
      </c>
      <c r="F1119" s="841" t="s">
        <v>5383</v>
      </c>
      <c r="G1119" s="839" t="s">
        <v>5621</v>
      </c>
      <c r="H1119" s="841" t="s">
        <v>9032</v>
      </c>
      <c r="I1119" s="841" t="s">
        <v>9033</v>
      </c>
      <c r="J1119" s="832" t="s">
        <v>9034</v>
      </c>
    </row>
    <row r="1120" spans="1:16">
      <c r="A1120" s="839" t="s">
        <v>9035</v>
      </c>
      <c r="B1120" s="841" t="s">
        <v>9036</v>
      </c>
      <c r="C1120" s="841" t="s">
        <v>7558</v>
      </c>
      <c r="D1120" s="839" t="s">
        <v>938</v>
      </c>
      <c r="E1120" s="841" t="s">
        <v>5799</v>
      </c>
      <c r="F1120" s="841" t="s">
        <v>5383</v>
      </c>
      <c r="G1120" s="841" t="s">
        <v>5938</v>
      </c>
      <c r="H1120" s="841" t="s">
        <v>9037</v>
      </c>
      <c r="I1120" s="841"/>
    </row>
    <row r="1121" spans="1:35">
      <c r="A1121" s="841" t="s">
        <v>9038</v>
      </c>
      <c r="B1121" s="841" t="s">
        <v>9039</v>
      </c>
      <c r="C1121" s="841" t="s">
        <v>9040</v>
      </c>
      <c r="D1121" s="839" t="s">
        <v>938</v>
      </c>
      <c r="E1121" s="841" t="s">
        <v>9041</v>
      </c>
      <c r="F1121" s="841" t="s">
        <v>5383</v>
      </c>
      <c r="G1121" s="841" t="s">
        <v>5384</v>
      </c>
      <c r="H1121" s="841" t="s">
        <v>9042</v>
      </c>
      <c r="I1121" s="841" t="s">
        <v>9043</v>
      </c>
    </row>
    <row r="1122" spans="1:35">
      <c r="A1122" s="839" t="s">
        <v>9044</v>
      </c>
      <c r="B1122" s="841" t="s">
        <v>9045</v>
      </c>
      <c r="C1122" s="841" t="s">
        <v>9046</v>
      </c>
      <c r="D1122" s="839" t="s">
        <v>938</v>
      </c>
      <c r="E1122" s="841" t="s">
        <v>9041</v>
      </c>
      <c r="F1122" s="841" t="s">
        <v>5383</v>
      </c>
      <c r="G1122" s="839" t="s">
        <v>5384</v>
      </c>
      <c r="H1122" s="839" t="s">
        <v>9047</v>
      </c>
      <c r="I1122" s="841" t="s">
        <v>9048</v>
      </c>
      <c r="J1122" s="832" t="s">
        <v>9049</v>
      </c>
    </row>
    <row r="1123" spans="1:35">
      <c r="A1123" s="841" t="s">
        <v>9050</v>
      </c>
      <c r="B1123" s="841" t="s">
        <v>9051</v>
      </c>
      <c r="C1123" s="841"/>
      <c r="D1123" s="839" t="s">
        <v>938</v>
      </c>
      <c r="E1123" s="841" t="s">
        <v>5740</v>
      </c>
      <c r="F1123" s="841" t="s">
        <v>5383</v>
      </c>
      <c r="G1123" s="841" t="s">
        <v>5384</v>
      </c>
      <c r="H1123" s="841" t="s">
        <v>9052</v>
      </c>
      <c r="I1123" s="841"/>
    </row>
    <row r="1124" spans="1:35">
      <c r="A1124" s="841" t="s">
        <v>9053</v>
      </c>
      <c r="B1124" s="841" t="s">
        <v>9054</v>
      </c>
      <c r="C1124" s="841"/>
      <c r="D1124" s="841" t="s">
        <v>3596</v>
      </c>
      <c r="E1124" s="841" t="s">
        <v>7363</v>
      </c>
      <c r="F1124" s="841" t="s">
        <v>5383</v>
      </c>
      <c r="G1124" s="841" t="s">
        <v>5384</v>
      </c>
      <c r="H1124" s="841" t="s">
        <v>9055</v>
      </c>
      <c r="I1124" s="841"/>
      <c r="J1124" s="841"/>
      <c r="K1124" s="841"/>
      <c r="L1124" s="841"/>
      <c r="M1124" s="841"/>
      <c r="N1124" s="841"/>
      <c r="O1124" s="841"/>
      <c r="P1124" s="841"/>
      <c r="Q1124" s="841"/>
      <c r="R1124" s="841"/>
      <c r="S1124" s="841"/>
      <c r="T1124" s="841"/>
      <c r="U1124" s="841"/>
      <c r="V1124" s="841"/>
      <c r="W1124" s="841"/>
      <c r="X1124" s="841"/>
      <c r="Y1124" s="841"/>
      <c r="Z1124" s="841"/>
      <c r="AA1124" s="841"/>
      <c r="AB1124" s="841"/>
      <c r="AC1124" s="841"/>
      <c r="AD1124" s="841"/>
      <c r="AE1124" s="841"/>
      <c r="AF1124" s="841"/>
      <c r="AG1124" s="841"/>
      <c r="AH1124" s="841"/>
      <c r="AI1124" s="841"/>
    </row>
    <row r="1125" spans="1:35">
      <c r="A1125" s="841" t="s">
        <v>9056</v>
      </c>
      <c r="B1125" s="841" t="s">
        <v>9057</v>
      </c>
      <c r="C1125" s="841" t="s">
        <v>9058</v>
      </c>
      <c r="D1125" s="839" t="s">
        <v>938</v>
      </c>
      <c r="E1125" s="841" t="s">
        <v>9059</v>
      </c>
      <c r="F1125" s="841" t="s">
        <v>5383</v>
      </c>
      <c r="G1125" s="841" t="s">
        <v>5384</v>
      </c>
      <c r="H1125" s="841" t="s">
        <v>9060</v>
      </c>
      <c r="I1125" s="841"/>
    </row>
    <row r="1126" spans="1:35">
      <c r="A1126" s="841" t="s">
        <v>9061</v>
      </c>
      <c r="B1126" s="841" t="s">
        <v>9062</v>
      </c>
      <c r="C1126" s="841"/>
      <c r="D1126" s="841" t="s">
        <v>5394</v>
      </c>
      <c r="E1126" s="841" t="s">
        <v>766</v>
      </c>
      <c r="F1126" s="841" t="s">
        <v>5383</v>
      </c>
      <c r="G1126" s="841" t="s">
        <v>6271</v>
      </c>
      <c r="H1126" s="841" t="s">
        <v>9063</v>
      </c>
      <c r="I1126" s="841"/>
      <c r="J1126" s="841"/>
      <c r="K1126" s="841"/>
      <c r="L1126" s="841"/>
      <c r="M1126" s="841"/>
      <c r="N1126" s="841"/>
      <c r="O1126" s="841"/>
      <c r="P1126" s="841"/>
      <c r="Q1126" s="841"/>
      <c r="R1126" s="841"/>
      <c r="S1126" s="841"/>
      <c r="T1126" s="841"/>
      <c r="U1126" s="841"/>
      <c r="V1126" s="841"/>
      <c r="W1126" s="841"/>
      <c r="X1126" s="841"/>
      <c r="Y1126" s="841"/>
      <c r="Z1126" s="841"/>
      <c r="AA1126" s="841"/>
      <c r="AB1126" s="841"/>
      <c r="AC1126" s="841"/>
      <c r="AD1126" s="841"/>
      <c r="AE1126" s="841"/>
      <c r="AF1126" s="841"/>
      <c r="AG1126" s="841"/>
      <c r="AH1126" s="841"/>
      <c r="AI1126" s="841"/>
    </row>
    <row r="1127" spans="1:35">
      <c r="A1127" s="832" t="s">
        <v>9064</v>
      </c>
      <c r="B1127" s="841" t="s">
        <v>455</v>
      </c>
      <c r="D1127" s="841" t="s">
        <v>2536</v>
      </c>
      <c r="E1127" s="832" t="s">
        <v>9065</v>
      </c>
      <c r="F1127" s="841" t="s">
        <v>5388</v>
      </c>
      <c r="G1127" s="832" t="s">
        <v>5855</v>
      </c>
      <c r="H1127" s="841" t="s">
        <v>9066</v>
      </c>
    </row>
    <row r="1128" spans="1:35">
      <c r="A1128" s="832" t="s">
        <v>9728</v>
      </c>
      <c r="B1128" s="841" t="s">
        <v>9729</v>
      </c>
      <c r="D1128" s="841" t="s">
        <v>9465</v>
      </c>
      <c r="E1128" s="841" t="s">
        <v>740</v>
      </c>
      <c r="F1128" s="841" t="s">
        <v>5388</v>
      </c>
      <c r="G1128" s="832" t="s">
        <v>5389</v>
      </c>
      <c r="H1128" s="841" t="s">
        <v>9730</v>
      </c>
    </row>
    <row r="1129" spans="1:35">
      <c r="A1129" s="452" t="s">
        <v>9067</v>
      </c>
      <c r="B1129" s="841" t="s">
        <v>455</v>
      </c>
      <c r="D1129" s="832" t="s">
        <v>3572</v>
      </c>
      <c r="E1129" s="832" t="s">
        <v>9068</v>
      </c>
      <c r="F1129" s="841" t="s">
        <v>5388</v>
      </c>
      <c r="G1129" s="832" t="s">
        <v>5389</v>
      </c>
      <c r="H1129" s="832" t="s">
        <v>9069</v>
      </c>
    </row>
    <row r="1130" spans="1:35">
      <c r="A1130" s="832" t="s">
        <v>9070</v>
      </c>
      <c r="D1130" s="839" t="s">
        <v>1629</v>
      </c>
      <c r="E1130" s="832" t="s">
        <v>9071</v>
      </c>
      <c r="F1130" s="832" t="s">
        <v>5388</v>
      </c>
      <c r="G1130" s="832" t="s">
        <v>5522</v>
      </c>
      <c r="H1130" s="832" t="s">
        <v>9072</v>
      </c>
    </row>
    <row r="1131" spans="1:35">
      <c r="A1131" s="839" t="s">
        <v>9073</v>
      </c>
      <c r="B1131" s="841" t="s">
        <v>9074</v>
      </c>
      <c r="C1131" s="841" t="s">
        <v>7558</v>
      </c>
      <c r="D1131" s="839" t="s">
        <v>938</v>
      </c>
      <c r="E1131" s="841" t="s">
        <v>6449</v>
      </c>
      <c r="F1131" s="841" t="s">
        <v>5383</v>
      </c>
      <c r="G1131" s="841" t="s">
        <v>5384</v>
      </c>
      <c r="H1131" s="841" t="s">
        <v>9075</v>
      </c>
      <c r="I1131" s="841"/>
    </row>
    <row r="1132" spans="1:35">
      <c r="A1132" s="839" t="s">
        <v>9076</v>
      </c>
      <c r="B1132" s="841" t="s">
        <v>455</v>
      </c>
      <c r="C1132" s="841"/>
      <c r="D1132" s="839" t="s">
        <v>1629</v>
      </c>
      <c r="E1132" s="841" t="s">
        <v>9077</v>
      </c>
      <c r="F1132" s="841" t="s">
        <v>5388</v>
      </c>
      <c r="G1132" s="841" t="s">
        <v>5522</v>
      </c>
      <c r="H1132" s="841" t="s">
        <v>9078</v>
      </c>
      <c r="I1132" s="841"/>
    </row>
    <row r="1133" spans="1:35">
      <c r="A1133" s="839" t="s">
        <v>9079</v>
      </c>
      <c r="B1133" s="841" t="s">
        <v>455</v>
      </c>
      <c r="C1133" s="841"/>
      <c r="D1133" s="839" t="s">
        <v>4882</v>
      </c>
      <c r="E1133" s="841" t="s">
        <v>9080</v>
      </c>
      <c r="F1133" s="841" t="s">
        <v>5388</v>
      </c>
      <c r="G1133" s="841" t="s">
        <v>5949</v>
      </c>
      <c r="H1133" s="841" t="s">
        <v>9081</v>
      </c>
      <c r="I1133" s="841"/>
    </row>
    <row r="1134" spans="1:35">
      <c r="A1134" s="839" t="s">
        <v>9082</v>
      </c>
      <c r="B1134" s="841" t="s">
        <v>455</v>
      </c>
      <c r="C1134" s="841"/>
      <c r="D1134" s="839" t="s">
        <v>4882</v>
      </c>
      <c r="E1134" s="841" t="s">
        <v>9080</v>
      </c>
      <c r="F1134" s="841" t="s">
        <v>5388</v>
      </c>
      <c r="G1134" s="841" t="s">
        <v>5949</v>
      </c>
      <c r="H1134" s="841" t="s">
        <v>9083</v>
      </c>
      <c r="I1134" s="841"/>
    </row>
    <row r="1135" spans="1:35">
      <c r="A1135" s="839" t="s">
        <v>9084</v>
      </c>
      <c r="B1135" s="841" t="s">
        <v>9085</v>
      </c>
      <c r="C1135" s="841" t="s">
        <v>7752</v>
      </c>
      <c r="D1135" s="839" t="s">
        <v>938</v>
      </c>
      <c r="E1135" s="841" t="s">
        <v>6449</v>
      </c>
      <c r="F1135" s="841" t="s">
        <v>5383</v>
      </c>
      <c r="G1135" s="841" t="s">
        <v>5384</v>
      </c>
      <c r="H1135" s="841" t="s">
        <v>9086</v>
      </c>
      <c r="I1135" s="841"/>
    </row>
    <row r="1136" spans="1:35">
      <c r="A1136" s="839" t="s">
        <v>9734</v>
      </c>
      <c r="B1136" s="841" t="s">
        <v>455</v>
      </c>
      <c r="C1136" s="841"/>
      <c r="D1136" s="839" t="s">
        <v>9465</v>
      </c>
      <c r="E1136" s="841" t="s">
        <v>9735</v>
      </c>
      <c r="F1136" s="841" t="s">
        <v>5408</v>
      </c>
      <c r="G1136" s="841" t="s">
        <v>9736</v>
      </c>
      <c r="H1136" s="841" t="s">
        <v>9737</v>
      </c>
      <c r="I1136" s="841"/>
    </row>
    <row r="1137" spans="1:16" ht="15" customHeight="1">
      <c r="A1137" s="839" t="s">
        <v>9087</v>
      </c>
      <c r="B1137" s="839" t="s">
        <v>953</v>
      </c>
      <c r="C1137" s="839"/>
      <c r="D1137" s="839" t="s">
        <v>4893</v>
      </c>
      <c r="E1137" s="839" t="s">
        <v>9088</v>
      </c>
      <c r="F1137" s="839" t="s">
        <v>5383</v>
      </c>
      <c r="G1137" s="844" t="s">
        <v>5450</v>
      </c>
      <c r="H1137" s="841" t="s">
        <v>9089</v>
      </c>
      <c r="I1137" s="832" t="s">
        <v>9090</v>
      </c>
      <c r="J1137" s="832" t="s">
        <v>9091</v>
      </c>
      <c r="K1137" s="832" t="s">
        <v>9092</v>
      </c>
    </row>
    <row r="1138" spans="1:16">
      <c r="A1138" s="839" t="s">
        <v>9093</v>
      </c>
      <c r="B1138" s="841" t="s">
        <v>9094</v>
      </c>
      <c r="C1138" s="841" t="s">
        <v>7518</v>
      </c>
      <c r="D1138" s="839" t="s">
        <v>938</v>
      </c>
      <c r="E1138" s="841" t="s">
        <v>2690</v>
      </c>
      <c r="F1138" s="841" t="s">
        <v>5383</v>
      </c>
      <c r="G1138" s="841" t="s">
        <v>5912</v>
      </c>
      <c r="H1138" s="841" t="s">
        <v>9095</v>
      </c>
      <c r="I1138" s="841"/>
    </row>
    <row r="1139" spans="1:16">
      <c r="A1139" s="839" t="s">
        <v>9096</v>
      </c>
      <c r="B1139" s="841" t="s">
        <v>9097</v>
      </c>
      <c r="C1139" s="841"/>
      <c r="D1139" s="839" t="s">
        <v>938</v>
      </c>
      <c r="E1139" s="841" t="s">
        <v>5753</v>
      </c>
      <c r="F1139" s="841" t="s">
        <v>5383</v>
      </c>
      <c r="G1139" s="841" t="s">
        <v>5384</v>
      </c>
      <c r="H1139" s="841" t="s">
        <v>9098</v>
      </c>
      <c r="I1139" s="841" t="s">
        <v>9099</v>
      </c>
    </row>
    <row r="1140" spans="1:16">
      <c r="A1140" s="839" t="s">
        <v>9100</v>
      </c>
      <c r="B1140" s="832" t="s">
        <v>9100</v>
      </c>
      <c r="D1140" s="832" t="s">
        <v>3596</v>
      </c>
      <c r="E1140" s="832" t="s">
        <v>9101</v>
      </c>
      <c r="F1140" s="841" t="s">
        <v>5383</v>
      </c>
      <c r="G1140" s="841" t="s">
        <v>5603</v>
      </c>
      <c r="H1140" s="769" t="s">
        <v>9102</v>
      </c>
    </row>
    <row r="1141" spans="1:16">
      <c r="A1141" s="839" t="s">
        <v>9103</v>
      </c>
      <c r="B1141" s="841" t="s">
        <v>455</v>
      </c>
      <c r="C1141" s="841"/>
      <c r="D1141" s="839" t="s">
        <v>1629</v>
      </c>
      <c r="E1141" s="841" t="s">
        <v>9104</v>
      </c>
      <c r="F1141" s="841" t="s">
        <v>5383</v>
      </c>
      <c r="G1141" s="841" t="s">
        <v>5384</v>
      </c>
      <c r="H1141" s="841" t="s">
        <v>9105</v>
      </c>
      <c r="I1141" s="841"/>
      <c r="J1141" s="841"/>
      <c r="K1141" s="841"/>
      <c r="L1141" s="841"/>
      <c r="M1141" s="841"/>
      <c r="N1141" s="841"/>
      <c r="O1141" s="841"/>
      <c r="P1141" s="841" t="s">
        <v>9106</v>
      </c>
    </row>
    <row r="1142" spans="1:16">
      <c r="A1142" s="839" t="s">
        <v>9107</v>
      </c>
      <c r="B1142" s="841"/>
      <c r="C1142" s="841"/>
      <c r="D1142" s="841" t="s">
        <v>3596</v>
      </c>
      <c r="E1142" s="841" t="s">
        <v>9108</v>
      </c>
      <c r="F1142" s="841" t="s">
        <v>5388</v>
      </c>
      <c r="G1142" s="841" t="s">
        <v>9109</v>
      </c>
      <c r="H1142" s="841" t="s">
        <v>9110</v>
      </c>
      <c r="I1142" s="841"/>
      <c r="J1142" s="841"/>
      <c r="K1142" s="841"/>
      <c r="L1142" s="841"/>
      <c r="M1142" s="841"/>
      <c r="N1142" s="841"/>
      <c r="O1142" s="841"/>
      <c r="P1142" s="841"/>
    </row>
    <row r="1143" spans="1:16">
      <c r="A1143" s="807" t="s">
        <v>9111</v>
      </c>
      <c r="B1143" s="769" t="s">
        <v>9112</v>
      </c>
      <c r="C1143" s="769"/>
      <c r="D1143" s="839" t="s">
        <v>938</v>
      </c>
      <c r="E1143" s="769" t="s">
        <v>6558</v>
      </c>
      <c r="F1143" s="769" t="s">
        <v>5383</v>
      </c>
      <c r="G1143" s="841" t="s">
        <v>5384</v>
      </c>
      <c r="H1143" s="769" t="s">
        <v>9113</v>
      </c>
      <c r="I1143" s="769"/>
      <c r="J1143" s="800"/>
      <c r="K1143" s="800"/>
      <c r="L1143" s="800"/>
      <c r="M1143" s="800"/>
      <c r="N1143" s="800"/>
    </row>
    <row r="1144" spans="1:16">
      <c r="A1144" s="839" t="s">
        <v>9114</v>
      </c>
      <c r="B1144" s="769" t="s">
        <v>9115</v>
      </c>
      <c r="C1144" s="769"/>
      <c r="D1144" s="841" t="s">
        <v>3596</v>
      </c>
      <c r="E1144" s="769" t="s">
        <v>2386</v>
      </c>
      <c r="F1144" s="769" t="s">
        <v>5388</v>
      </c>
      <c r="G1144" s="769" t="s">
        <v>9116</v>
      </c>
      <c r="H1144" s="769" t="s">
        <v>9117</v>
      </c>
      <c r="I1144" s="769"/>
      <c r="J1144" s="800"/>
      <c r="K1144" s="800"/>
      <c r="L1144" s="800"/>
      <c r="M1144" s="800"/>
      <c r="N1144" s="800"/>
    </row>
    <row r="1145" spans="1:16">
      <c r="A1145" s="370" t="s">
        <v>9118</v>
      </c>
      <c r="B1145" s="841" t="s">
        <v>455</v>
      </c>
      <c r="D1145" s="839" t="s">
        <v>1629</v>
      </c>
      <c r="E1145" s="832" t="s">
        <v>621</v>
      </c>
      <c r="F1145" s="841" t="s">
        <v>5388</v>
      </c>
      <c r="G1145" s="832" t="s">
        <v>5389</v>
      </c>
      <c r="H1145" s="841" t="s">
        <v>9119</v>
      </c>
    </row>
    <row r="1146" spans="1:16">
      <c r="A1146" s="841" t="s">
        <v>9120</v>
      </c>
      <c r="B1146" s="841" t="s">
        <v>9121</v>
      </c>
      <c r="C1146" s="841"/>
      <c r="D1146" s="839" t="s">
        <v>938</v>
      </c>
      <c r="E1146" s="841" t="s">
        <v>7951</v>
      </c>
      <c r="F1146" s="841" t="s">
        <v>5383</v>
      </c>
      <c r="G1146" s="841" t="s">
        <v>7039</v>
      </c>
      <c r="H1146" s="841" t="s">
        <v>9122</v>
      </c>
      <c r="I1146" s="841"/>
    </row>
    <row r="1147" spans="1:16">
      <c r="A1147" s="839" t="s">
        <v>9123</v>
      </c>
      <c r="B1147" s="841" t="s">
        <v>9124</v>
      </c>
      <c r="C1147" s="841"/>
      <c r="D1147" s="839" t="s">
        <v>938</v>
      </c>
      <c r="E1147" s="841" t="s">
        <v>9041</v>
      </c>
      <c r="F1147" s="841" t="s">
        <v>5383</v>
      </c>
      <c r="G1147" s="841" t="s">
        <v>5384</v>
      </c>
      <c r="H1147" s="841" t="s">
        <v>9125</v>
      </c>
      <c r="I1147" s="841"/>
    </row>
    <row r="1148" spans="1:16">
      <c r="A1148" s="839" t="s">
        <v>9350</v>
      </c>
      <c r="B1148" s="841" t="s">
        <v>455</v>
      </c>
      <c r="C1148" s="841"/>
      <c r="D1148" s="839" t="s">
        <v>9353</v>
      </c>
      <c r="E1148" s="841" t="s">
        <v>9368</v>
      </c>
      <c r="F1148" s="841" t="s">
        <v>5388</v>
      </c>
      <c r="G1148" s="841" t="s">
        <v>5621</v>
      </c>
      <c r="H1148" s="841" t="s">
        <v>9417</v>
      </c>
      <c r="I1148" s="841"/>
    </row>
    <row r="1149" spans="1:16">
      <c r="A1149" s="839" t="s">
        <v>9352</v>
      </c>
      <c r="B1149" s="841" t="s">
        <v>455</v>
      </c>
      <c r="C1149" s="841"/>
      <c r="D1149" s="839" t="s">
        <v>9673</v>
      </c>
      <c r="E1149" s="841" t="s">
        <v>439</v>
      </c>
      <c r="F1149" s="841" t="s">
        <v>5388</v>
      </c>
      <c r="G1149" s="841" t="s">
        <v>9355</v>
      </c>
      <c r="H1149" s="841" t="s">
        <v>9418</v>
      </c>
      <c r="I1149" s="841"/>
    </row>
    <row r="1150" spans="1:16">
      <c r="A1150" s="839" t="s">
        <v>9351</v>
      </c>
      <c r="B1150" s="841" t="s">
        <v>455</v>
      </c>
      <c r="C1150" s="841"/>
      <c r="D1150" s="839" t="s">
        <v>9353</v>
      </c>
      <c r="E1150" s="841" t="s">
        <v>439</v>
      </c>
      <c r="F1150" s="841" t="s">
        <v>5388</v>
      </c>
      <c r="G1150" s="841" t="s">
        <v>9355</v>
      </c>
      <c r="H1150" s="841" t="s">
        <v>9419</v>
      </c>
      <c r="I1150" s="841"/>
    </row>
    <row r="1151" spans="1:16">
      <c r="A1151" s="839" t="s">
        <v>9126</v>
      </c>
      <c r="B1151" s="841" t="s">
        <v>9127</v>
      </c>
      <c r="C1151" s="841" t="s">
        <v>7558</v>
      </c>
      <c r="D1151" s="839" t="s">
        <v>938</v>
      </c>
      <c r="E1151" s="841" t="s">
        <v>6534</v>
      </c>
      <c r="F1151" s="841" t="s">
        <v>5383</v>
      </c>
      <c r="G1151" s="841" t="s">
        <v>5938</v>
      </c>
      <c r="H1151" s="841" t="s">
        <v>9128</v>
      </c>
      <c r="I1151" s="841"/>
    </row>
    <row r="1152" spans="1:16">
      <c r="A1152" s="839" t="s">
        <v>9744</v>
      </c>
      <c r="B1152" s="841" t="s">
        <v>455</v>
      </c>
      <c r="C1152" s="841" t="s">
        <v>9718</v>
      </c>
      <c r="D1152" s="839" t="s">
        <v>9465</v>
      </c>
      <c r="E1152" s="841" t="s">
        <v>9742</v>
      </c>
      <c r="F1152" s="841" t="s">
        <v>5388</v>
      </c>
      <c r="G1152" s="841" t="s">
        <v>9685</v>
      </c>
      <c r="H1152" s="841" t="s">
        <v>9743</v>
      </c>
      <c r="I1152" s="841"/>
    </row>
    <row r="1153" spans="1:17">
      <c r="A1153" s="839" t="s">
        <v>9129</v>
      </c>
      <c r="B1153" s="832" t="s">
        <v>9130</v>
      </c>
      <c r="D1153" s="839" t="s">
        <v>938</v>
      </c>
      <c r="E1153" s="841" t="s">
        <v>5515</v>
      </c>
      <c r="F1153" s="832" t="s">
        <v>5383</v>
      </c>
      <c r="G1153" s="832" t="s">
        <v>5615</v>
      </c>
      <c r="H1153" s="832" t="s">
        <v>9131</v>
      </c>
    </row>
    <row r="1154" spans="1:17">
      <c r="A1154" s="839" t="s">
        <v>9132</v>
      </c>
      <c r="B1154" s="841" t="s">
        <v>455</v>
      </c>
      <c r="D1154" s="839" t="s">
        <v>5520</v>
      </c>
      <c r="E1154" s="832" t="s">
        <v>807</v>
      </c>
      <c r="F1154" s="841" t="s">
        <v>5863</v>
      </c>
      <c r="G1154" s="832" t="s">
        <v>5427</v>
      </c>
      <c r="H1154" s="832" t="s">
        <v>9133</v>
      </c>
    </row>
    <row r="1155" spans="1:17">
      <c r="A1155" s="839" t="s">
        <v>9134</v>
      </c>
      <c r="B1155" s="839" t="s">
        <v>9135</v>
      </c>
      <c r="C1155" s="841" t="s">
        <v>9136</v>
      </c>
      <c r="D1155" s="839" t="s">
        <v>938</v>
      </c>
      <c r="E1155" s="841" t="s">
        <v>9137</v>
      </c>
      <c r="F1155" s="520" t="s">
        <v>5383</v>
      </c>
      <c r="G1155" s="841" t="s">
        <v>7280</v>
      </c>
      <c r="H1155" s="514" t="s">
        <v>9138</v>
      </c>
      <c r="I1155" s="841"/>
    </row>
    <row r="1156" spans="1:17">
      <c r="A1156" s="839" t="s">
        <v>9139</v>
      </c>
      <c r="B1156" s="839" t="s">
        <v>9140</v>
      </c>
      <c r="C1156" s="841" t="s">
        <v>7518</v>
      </c>
      <c r="D1156" s="839" t="s">
        <v>938</v>
      </c>
      <c r="E1156" s="841" t="s">
        <v>5382</v>
      </c>
      <c r="F1156" s="841" t="s">
        <v>5383</v>
      </c>
      <c r="G1156" s="841" t="s">
        <v>5384</v>
      </c>
      <c r="H1156" s="514" t="s">
        <v>9141</v>
      </c>
      <c r="I1156" s="841"/>
    </row>
    <row r="1157" spans="1:17">
      <c r="A1157" s="839" t="s">
        <v>9745</v>
      </c>
      <c r="B1157" s="839" t="s">
        <v>455</v>
      </c>
      <c r="C1157" s="841"/>
      <c r="D1157" s="839" t="s">
        <v>9465</v>
      </c>
      <c r="E1157" s="844" t="s">
        <v>9746</v>
      </c>
      <c r="F1157" s="844" t="s">
        <v>5388</v>
      </c>
      <c r="G1157" s="844" t="s">
        <v>7655</v>
      </c>
      <c r="H1157" s="514" t="s">
        <v>9747</v>
      </c>
      <c r="I1157" s="841"/>
    </row>
    <row r="1158" spans="1:17">
      <c r="A1158" s="839" t="s">
        <v>9748</v>
      </c>
      <c r="B1158" s="839" t="s">
        <v>455</v>
      </c>
      <c r="C1158" s="841"/>
      <c r="D1158" s="839" t="s">
        <v>9465</v>
      </c>
      <c r="E1158" s="841" t="s">
        <v>722</v>
      </c>
      <c r="F1158" s="841" t="s">
        <v>5863</v>
      </c>
      <c r="G1158" s="841" t="s">
        <v>9544</v>
      </c>
      <c r="H1158" s="514" t="s">
        <v>9749</v>
      </c>
      <c r="I1158" s="841"/>
    </row>
    <row r="1159" spans="1:17">
      <c r="A1159" s="839" t="s">
        <v>9142</v>
      </c>
      <c r="B1159" s="839" t="s">
        <v>9143</v>
      </c>
      <c r="C1159" s="841" t="s">
        <v>7230</v>
      </c>
      <c r="D1159" s="839" t="s">
        <v>938</v>
      </c>
      <c r="E1159" s="841" t="s">
        <v>9144</v>
      </c>
      <c r="F1159" s="841" t="s">
        <v>5383</v>
      </c>
      <c r="G1159" s="841" t="s">
        <v>9145</v>
      </c>
      <c r="H1159" s="514" t="s">
        <v>9146</v>
      </c>
      <c r="I1159" s="841"/>
    </row>
    <row r="1160" spans="1:17">
      <c r="A1160" s="841" t="s">
        <v>9147</v>
      </c>
      <c r="B1160" s="841"/>
      <c r="C1160" s="841"/>
      <c r="D1160" s="841"/>
      <c r="E1160" s="841" t="s">
        <v>6945</v>
      </c>
      <c r="F1160" s="841" t="s">
        <v>5383</v>
      </c>
      <c r="G1160" s="841" t="s">
        <v>6466</v>
      </c>
      <c r="H1160" s="841" t="s">
        <v>8904</v>
      </c>
      <c r="I1160" s="841"/>
      <c r="J1160" s="841"/>
      <c r="K1160" s="841"/>
      <c r="L1160" s="841"/>
      <c r="M1160" s="841"/>
      <c r="N1160" s="841"/>
      <c r="O1160" s="841"/>
      <c r="P1160" s="841" t="s">
        <v>9148</v>
      </c>
    </row>
    <row r="1161" spans="1:17">
      <c r="A1161" s="839" t="s">
        <v>9147</v>
      </c>
      <c r="B1161" s="839" t="s">
        <v>9147</v>
      </c>
      <c r="D1161" s="832" t="s">
        <v>3596</v>
      </c>
      <c r="E1161" s="832" t="s">
        <v>6945</v>
      </c>
      <c r="F1161" s="841" t="s">
        <v>5383</v>
      </c>
      <c r="G1161" s="832" t="s">
        <v>7655</v>
      </c>
      <c r="H1161" s="839" t="s">
        <v>8904</v>
      </c>
    </row>
    <row r="1162" spans="1:17">
      <c r="A1162" s="841" t="s">
        <v>9149</v>
      </c>
      <c r="B1162" s="841"/>
      <c r="C1162" s="841"/>
      <c r="D1162" s="841"/>
      <c r="E1162" s="841" t="s">
        <v>411</v>
      </c>
      <c r="F1162" s="841" t="s">
        <v>5383</v>
      </c>
      <c r="G1162" s="841" t="s">
        <v>6442</v>
      </c>
      <c r="H1162" s="841" t="s">
        <v>9148</v>
      </c>
      <c r="I1162" s="841"/>
      <c r="J1162" s="841"/>
      <c r="K1162" s="841"/>
      <c r="L1162" s="841"/>
      <c r="M1162" s="841"/>
      <c r="N1162" s="841"/>
      <c r="O1162" s="841"/>
      <c r="P1162" s="841" t="s">
        <v>9105</v>
      </c>
    </row>
    <row r="1163" spans="1:17">
      <c r="A1163" s="839" t="s">
        <v>9149</v>
      </c>
      <c r="B1163" s="839" t="s">
        <v>455</v>
      </c>
      <c r="C1163" s="839"/>
      <c r="D1163" s="839" t="s">
        <v>1629</v>
      </c>
      <c r="E1163" s="832" t="s">
        <v>411</v>
      </c>
      <c r="F1163" s="520" t="s">
        <v>5383</v>
      </c>
      <c r="G1163" s="520" t="s">
        <v>6442</v>
      </c>
      <c r="H1163" s="514" t="s">
        <v>9150</v>
      </c>
      <c r="K1163" s="517"/>
      <c r="L1163" s="517"/>
      <c r="Q1163" s="518"/>
    </row>
    <row r="1164" spans="1:17">
      <c r="A1164" s="832" t="s">
        <v>9149</v>
      </c>
      <c r="D1164" s="839" t="s">
        <v>1629</v>
      </c>
      <c r="E1164" s="832" t="s">
        <v>411</v>
      </c>
      <c r="F1164" s="832" t="s">
        <v>5383</v>
      </c>
      <c r="G1164" s="832" t="s">
        <v>6442</v>
      </c>
      <c r="H1164" s="832" t="s">
        <v>9151</v>
      </c>
    </row>
    <row r="1165" spans="1:17">
      <c r="A1165" s="841" t="s">
        <v>9152</v>
      </c>
      <c r="B1165" s="841" t="s">
        <v>9153</v>
      </c>
      <c r="C1165" s="841"/>
      <c r="D1165" s="839" t="s">
        <v>938</v>
      </c>
      <c r="E1165" s="841" t="s">
        <v>9154</v>
      </c>
      <c r="F1165" s="841" t="s">
        <v>5383</v>
      </c>
      <c r="G1165" s="841" t="s">
        <v>5384</v>
      </c>
      <c r="H1165" s="841" t="s">
        <v>9155</v>
      </c>
      <c r="I1165" s="841"/>
    </row>
    <row r="1166" spans="1:17">
      <c r="A1166" s="839" t="s">
        <v>9156</v>
      </c>
      <c r="B1166" s="841" t="s">
        <v>9157</v>
      </c>
      <c r="C1166" s="841"/>
      <c r="D1166" s="839" t="s">
        <v>938</v>
      </c>
      <c r="E1166" s="841" t="s">
        <v>9158</v>
      </c>
      <c r="F1166" s="841" t="s">
        <v>5383</v>
      </c>
      <c r="G1166" s="841" t="s">
        <v>9159</v>
      </c>
      <c r="H1166" s="839" t="s">
        <v>9160</v>
      </c>
      <c r="I1166" s="841"/>
    </row>
    <row r="1167" spans="1:17">
      <c r="A1167" s="841" t="s">
        <v>9161</v>
      </c>
      <c r="B1167" s="841" t="s">
        <v>9162</v>
      </c>
      <c r="C1167" s="841" t="s">
        <v>9163</v>
      </c>
      <c r="D1167" s="839" t="s">
        <v>938</v>
      </c>
      <c r="E1167" s="841" t="s">
        <v>7031</v>
      </c>
      <c r="F1167" s="841" t="s">
        <v>5383</v>
      </c>
      <c r="G1167" s="841" t="s">
        <v>7032</v>
      </c>
      <c r="H1167" s="841" t="s">
        <v>9164</v>
      </c>
      <c r="I1167" s="841"/>
    </row>
    <row r="1168" spans="1:17">
      <c r="A1168" s="839" t="s">
        <v>9165</v>
      </c>
      <c r="B1168" s="841" t="s">
        <v>9166</v>
      </c>
      <c r="C1168" s="841" t="s">
        <v>9167</v>
      </c>
      <c r="D1168" s="839" t="s">
        <v>938</v>
      </c>
      <c r="E1168" s="841" t="s">
        <v>9168</v>
      </c>
      <c r="F1168" s="841" t="s">
        <v>5383</v>
      </c>
      <c r="G1168" s="841" t="s">
        <v>9169</v>
      </c>
      <c r="H1168" s="841" t="s">
        <v>9170</v>
      </c>
      <c r="I1168" s="841"/>
    </row>
    <row r="1169" spans="1:35">
      <c r="A1169" s="822" t="s">
        <v>9171</v>
      </c>
      <c r="B1169" s="841" t="s">
        <v>455</v>
      </c>
      <c r="C1169" s="841"/>
      <c r="D1169" s="839" t="s">
        <v>1629</v>
      </c>
      <c r="E1169" s="841" t="s">
        <v>9172</v>
      </c>
      <c r="F1169" s="841" t="s">
        <v>5388</v>
      </c>
      <c r="G1169" s="841" t="s">
        <v>6829</v>
      </c>
      <c r="H1169" s="841" t="s">
        <v>9173</v>
      </c>
      <c r="I1169" s="841"/>
      <c r="J1169" s="841"/>
      <c r="K1169" s="841"/>
      <c r="P1169" s="841"/>
      <c r="S1169" s="841"/>
      <c r="T1169" s="841"/>
    </row>
    <row r="1170" spans="1:35">
      <c r="A1170" s="822" t="s">
        <v>9893</v>
      </c>
      <c r="B1170" s="841" t="s">
        <v>455</v>
      </c>
      <c r="C1170" s="841" t="s">
        <v>9817</v>
      </c>
      <c r="D1170" s="839" t="s">
        <v>9778</v>
      </c>
      <c r="E1170" s="841" t="s">
        <v>9894</v>
      </c>
      <c r="F1170" s="841" t="s">
        <v>5388</v>
      </c>
      <c r="G1170" s="841" t="s">
        <v>9685</v>
      </c>
      <c r="H1170" s="841" t="s">
        <v>9895</v>
      </c>
      <c r="I1170" s="841"/>
      <c r="J1170" s="841"/>
      <c r="K1170" s="841"/>
      <c r="P1170" s="841"/>
      <c r="S1170" s="841"/>
      <c r="T1170" s="841"/>
    </row>
    <row r="1171" spans="1:35">
      <c r="A1171" s="822" t="s">
        <v>9174</v>
      </c>
      <c r="B1171" s="841" t="s">
        <v>9175</v>
      </c>
      <c r="C1171" s="841" t="s">
        <v>8637</v>
      </c>
      <c r="D1171" s="839" t="s">
        <v>938</v>
      </c>
      <c r="E1171" s="841" t="s">
        <v>486</v>
      </c>
      <c r="F1171" s="841" t="s">
        <v>5383</v>
      </c>
      <c r="G1171" s="841" t="s">
        <v>7280</v>
      </c>
      <c r="H1171" s="841" t="s">
        <v>9176</v>
      </c>
      <c r="I1171" s="841"/>
      <c r="J1171" s="841"/>
      <c r="K1171" s="841"/>
      <c r="P1171" s="841"/>
      <c r="S1171" s="841"/>
      <c r="T1171" s="841"/>
    </row>
    <row r="1172" spans="1:35">
      <c r="A1172" s="839" t="s">
        <v>9177</v>
      </c>
      <c r="C1172" s="839"/>
      <c r="D1172" s="839" t="s">
        <v>1629</v>
      </c>
      <c r="E1172" s="844" t="s">
        <v>9178</v>
      </c>
      <c r="F1172" s="839" t="s">
        <v>9179</v>
      </c>
      <c r="G1172" s="839" t="s">
        <v>9180</v>
      </c>
      <c r="H1172" s="839" t="s">
        <v>9181</v>
      </c>
      <c r="I1172" s="839"/>
      <c r="J1172" s="839"/>
      <c r="K1172" s="839"/>
      <c r="L1172" s="839"/>
      <c r="M1172" s="839"/>
      <c r="N1172" s="839"/>
      <c r="O1172" s="839"/>
    </row>
    <row r="1173" spans="1:35" ht="15.75" thickBot="1">
      <c r="A1173" s="822" t="s">
        <v>9182</v>
      </c>
      <c r="B1173" s="841" t="s">
        <v>9183</v>
      </c>
      <c r="C1173" s="841" t="s">
        <v>8637</v>
      </c>
      <c r="D1173" s="839" t="s">
        <v>938</v>
      </c>
      <c r="E1173" s="841" t="s">
        <v>6075</v>
      </c>
      <c r="F1173" s="841" t="s">
        <v>5383</v>
      </c>
      <c r="G1173" s="841" t="s">
        <v>7280</v>
      </c>
      <c r="H1173" s="841" t="s">
        <v>9184</v>
      </c>
      <c r="I1173" s="841"/>
      <c r="J1173" s="841"/>
      <c r="K1173" s="841"/>
      <c r="P1173" s="841"/>
      <c r="S1173" s="841"/>
      <c r="T1173" s="841"/>
    </row>
    <row r="1174" spans="1:35">
      <c r="A1174" s="839" t="s">
        <v>9185</v>
      </c>
      <c r="B1174" s="839"/>
      <c r="C1174" s="839"/>
      <c r="D1174" s="839" t="s">
        <v>9468</v>
      </c>
      <c r="E1174" s="832" t="s">
        <v>5952</v>
      </c>
      <c r="F1174" s="839"/>
      <c r="G1174" s="832" t="s">
        <v>7655</v>
      </c>
      <c r="H1174" s="514" t="s">
        <v>9186</v>
      </c>
      <c r="K1174" s="587"/>
      <c r="L1174" s="517"/>
      <c r="Q1174" s="518"/>
    </row>
    <row r="1175" spans="1:35">
      <c r="A1175" s="839" t="s">
        <v>9187</v>
      </c>
      <c r="B1175" s="841" t="s">
        <v>455</v>
      </c>
      <c r="D1175" s="839" t="s">
        <v>5520</v>
      </c>
      <c r="E1175" s="832" t="s">
        <v>807</v>
      </c>
      <c r="F1175" s="841" t="s">
        <v>5863</v>
      </c>
      <c r="G1175" s="832" t="s">
        <v>7655</v>
      </c>
      <c r="H1175" s="839" t="s">
        <v>9188</v>
      </c>
    </row>
    <row r="1176" spans="1:35">
      <c r="A1176" s="841" t="s">
        <v>9189</v>
      </c>
      <c r="B1176" s="841" t="s">
        <v>9190</v>
      </c>
      <c r="C1176" s="832" t="s">
        <v>9191</v>
      </c>
      <c r="D1176" s="844" t="s">
        <v>938</v>
      </c>
      <c r="E1176" s="841" t="s">
        <v>8499</v>
      </c>
      <c r="F1176" s="841" t="s">
        <v>5383</v>
      </c>
      <c r="G1176" s="841" t="s">
        <v>5384</v>
      </c>
      <c r="H1176" s="841" t="s">
        <v>9192</v>
      </c>
    </row>
    <row r="1177" spans="1:35" s="590" customFormat="1">
      <c r="A1177" s="841" t="s">
        <v>9193</v>
      </c>
      <c r="B1177" s="841"/>
      <c r="C1177" s="841"/>
      <c r="D1177" s="841"/>
      <c r="E1177" s="841" t="s">
        <v>9194</v>
      </c>
      <c r="F1177" s="841" t="s">
        <v>5383</v>
      </c>
      <c r="G1177" s="841" t="s">
        <v>5384</v>
      </c>
      <c r="H1177" s="841" t="s">
        <v>9106</v>
      </c>
      <c r="I1177" s="841"/>
      <c r="J1177" s="841"/>
      <c r="K1177" s="841"/>
      <c r="L1177" s="841"/>
      <c r="M1177" s="841"/>
      <c r="N1177" s="841"/>
      <c r="O1177" s="841"/>
      <c r="P1177" s="841"/>
      <c r="Q1177" s="841"/>
      <c r="R1177" s="841"/>
      <c r="S1177" s="841"/>
      <c r="T1177" s="841"/>
      <c r="U1177" s="841"/>
      <c r="V1177" s="841"/>
      <c r="W1177" s="841"/>
      <c r="X1177" s="841"/>
      <c r="Y1177" s="841"/>
      <c r="Z1177" s="841"/>
      <c r="AA1177" s="841"/>
      <c r="AB1177" s="841"/>
      <c r="AC1177" s="841"/>
      <c r="AD1177" s="841"/>
      <c r="AE1177" s="832"/>
      <c r="AF1177" s="832"/>
      <c r="AG1177" s="832"/>
      <c r="AH1177" s="832"/>
      <c r="AI1177" s="832"/>
    </row>
    <row r="1178" spans="1:35" s="590" customFormat="1">
      <c r="A1178" s="832"/>
      <c r="B1178" s="832"/>
      <c r="C1178" s="832"/>
      <c r="D1178" s="832"/>
      <c r="E1178" s="832"/>
      <c r="F1178" s="832"/>
      <c r="G1178" s="832"/>
      <c r="H1178" s="832"/>
      <c r="I1178" s="832"/>
      <c r="J1178" s="832"/>
      <c r="K1178" s="832"/>
      <c r="L1178" s="832"/>
      <c r="M1178" s="832"/>
      <c r="N1178" s="832"/>
      <c r="O1178" s="832"/>
      <c r="P1178" s="832"/>
      <c r="Q1178" s="832"/>
      <c r="R1178" s="832"/>
      <c r="S1178" s="832"/>
      <c r="T1178" s="832"/>
      <c r="U1178" s="832"/>
      <c r="V1178" s="832"/>
      <c r="W1178" s="832"/>
      <c r="X1178" s="832"/>
      <c r="Y1178" s="832"/>
      <c r="Z1178" s="832"/>
      <c r="AA1178" s="832"/>
      <c r="AB1178" s="832"/>
      <c r="AC1178" s="832"/>
      <c r="AD1178" s="832"/>
      <c r="AE1178" s="832"/>
      <c r="AF1178" s="832"/>
      <c r="AG1178" s="832"/>
      <c r="AH1178" s="832"/>
      <c r="AI1178" s="832"/>
    </row>
  </sheetData>
  <autoFilter ref="A1:AD1178"/>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7"/>
  <sheetViews>
    <sheetView topLeftCell="A120" zoomScaleNormal="100" workbookViewId="0">
      <pane xSplit="1" topLeftCell="B1" activePane="topRight" state="frozen"/>
      <selection pane="topRight" activeCell="H140" sqref="H140"/>
    </sheetView>
  </sheetViews>
  <sheetFormatPr defaultRowHeight="15"/>
  <cols>
    <col min="1" max="1" width="27.42578125" style="227" customWidth="1"/>
    <col min="2" max="2" width="9.140625" style="207"/>
    <col min="3" max="3" width="12" style="207" customWidth="1"/>
    <col min="4" max="4" width="11" style="207" customWidth="1"/>
    <col min="5" max="5" width="39.140625" style="227" bestFit="1" customWidth="1"/>
    <col min="6" max="9" width="9.140625" style="207"/>
    <col min="10" max="10" width="36" style="227" customWidth="1"/>
    <col min="11" max="11" width="15.140625" style="227" customWidth="1"/>
    <col min="12" max="12" width="16.85546875" style="227" customWidth="1"/>
    <col min="13" max="13" width="20.140625" style="227" customWidth="1"/>
    <col min="14" max="14" width="16.42578125" style="227" customWidth="1"/>
    <col min="15" max="15" width="27.85546875" style="227" customWidth="1"/>
    <col min="16" max="16" width="16.85546875" style="227" customWidth="1"/>
    <col min="17" max="17" width="17.7109375" style="227" customWidth="1"/>
    <col min="18" max="18" width="19.85546875" style="227" customWidth="1"/>
    <col min="19" max="19" width="15.42578125" style="227" customWidth="1"/>
    <col min="20" max="29" width="23.42578125" style="227" customWidth="1"/>
    <col min="30" max="16384" width="9.140625" style="227"/>
  </cols>
  <sheetData>
    <row r="1" spans="1:40" ht="15.75">
      <c r="A1" s="503" t="s">
        <v>0</v>
      </c>
      <c r="B1" s="166"/>
      <c r="C1" s="167" t="s">
        <v>51</v>
      </c>
      <c r="D1" s="168"/>
      <c r="E1" s="504" t="s">
        <v>4876</v>
      </c>
      <c r="F1" s="169"/>
      <c r="G1" s="169"/>
      <c r="H1" s="169"/>
      <c r="I1" s="169"/>
      <c r="J1" s="505" t="s">
        <v>4877</v>
      </c>
      <c r="K1" s="505"/>
      <c r="L1" s="505"/>
      <c r="M1" s="505"/>
      <c r="N1" s="505"/>
      <c r="O1" s="506" t="s">
        <v>4878</v>
      </c>
      <c r="P1" s="506"/>
      <c r="Q1" s="506"/>
      <c r="R1" s="506"/>
      <c r="S1" s="506"/>
      <c r="T1" s="507" t="s">
        <v>4879</v>
      </c>
      <c r="U1" s="507"/>
      <c r="V1" s="507"/>
      <c r="W1" s="507"/>
      <c r="X1" s="507"/>
      <c r="Y1" s="508" t="s">
        <v>4880</v>
      </c>
      <c r="Z1" s="508"/>
      <c r="AA1" s="508"/>
      <c r="AB1" s="508"/>
      <c r="AC1" s="508"/>
    </row>
    <row r="2" spans="1:40" ht="15.75">
      <c r="A2" s="503"/>
      <c r="B2" s="1" t="s">
        <v>23</v>
      </c>
      <c r="C2" s="2" t="s">
        <v>3</v>
      </c>
      <c r="D2" s="2" t="s">
        <v>52</v>
      </c>
      <c r="E2" s="504"/>
      <c r="F2" s="3" t="s">
        <v>239</v>
      </c>
      <c r="G2" s="3" t="s">
        <v>240</v>
      </c>
      <c r="H2" s="3" t="s">
        <v>241</v>
      </c>
      <c r="I2" s="3" t="s">
        <v>243</v>
      </c>
      <c r="J2" s="505"/>
      <c r="K2" s="2" t="s">
        <v>239</v>
      </c>
      <c r="L2" s="2" t="s">
        <v>240</v>
      </c>
      <c r="M2" s="2" t="s">
        <v>244</v>
      </c>
      <c r="N2" s="2" t="s">
        <v>243</v>
      </c>
      <c r="O2" s="506"/>
      <c r="P2" s="1" t="s">
        <v>239</v>
      </c>
      <c r="Q2" s="1" t="s">
        <v>240</v>
      </c>
      <c r="R2" s="1" t="s">
        <v>244</v>
      </c>
      <c r="S2" s="1" t="s">
        <v>243</v>
      </c>
      <c r="T2" s="507"/>
      <c r="U2" s="537" t="s">
        <v>239</v>
      </c>
      <c r="V2" s="537" t="s">
        <v>240</v>
      </c>
      <c r="W2" s="537" t="s">
        <v>244</v>
      </c>
      <c r="X2" s="537" t="s">
        <v>243</v>
      </c>
      <c r="Y2" s="508"/>
      <c r="Z2" s="538" t="s">
        <v>239</v>
      </c>
      <c r="AA2" s="538" t="s">
        <v>240</v>
      </c>
      <c r="AB2" s="538" t="s">
        <v>244</v>
      </c>
      <c r="AC2" s="538" t="s">
        <v>243</v>
      </c>
    </row>
    <row r="3" spans="1:40" s="788" customFormat="1">
      <c r="A3" s="800" t="s">
        <v>9750</v>
      </c>
      <c r="B3" s="794"/>
      <c r="C3" s="793">
        <v>171</v>
      </c>
      <c r="D3" s="794">
        <v>149</v>
      </c>
      <c r="E3" s="788" t="s">
        <v>10668</v>
      </c>
      <c r="F3" s="802" t="s">
        <v>226</v>
      </c>
      <c r="G3" s="802" t="s">
        <v>1333</v>
      </c>
      <c r="H3" s="802" t="s">
        <v>10669</v>
      </c>
      <c r="I3" s="803" t="s">
        <v>10670</v>
      </c>
      <c r="J3" s="788" t="s">
        <v>2374</v>
      </c>
      <c r="K3" s="788" t="s">
        <v>226</v>
      </c>
      <c r="L3" s="788" t="s">
        <v>1320</v>
      </c>
      <c r="M3" s="788" t="s">
        <v>10671</v>
      </c>
      <c r="N3" s="803" t="s">
        <v>10670</v>
      </c>
    </row>
    <row r="4" spans="1:40">
      <c r="A4" s="227" t="s">
        <v>636</v>
      </c>
      <c r="B4" s="265"/>
      <c r="C4" s="265">
        <v>110</v>
      </c>
      <c r="D4" s="265">
        <v>102</v>
      </c>
      <c r="E4" s="227" t="s">
        <v>2378</v>
      </c>
      <c r="F4" s="265" t="s">
        <v>225</v>
      </c>
      <c r="G4" s="265" t="s">
        <v>957</v>
      </c>
      <c r="H4" s="265" t="s">
        <v>9195</v>
      </c>
      <c r="I4" s="265" t="s">
        <v>637</v>
      </c>
      <c r="J4" s="227" t="s">
        <v>624</v>
      </c>
      <c r="K4" s="265" t="s">
        <v>226</v>
      </c>
      <c r="L4" s="265" t="s">
        <v>455</v>
      </c>
      <c r="M4" s="265" t="s">
        <v>455</v>
      </c>
      <c r="N4" s="265" t="s">
        <v>637</v>
      </c>
      <c r="P4" s="265"/>
      <c r="Q4" s="265"/>
      <c r="R4" s="265"/>
      <c r="S4" s="265"/>
      <c r="U4" s="265"/>
      <c r="V4" s="265"/>
      <c r="W4" s="265"/>
      <c r="X4" s="265"/>
      <c r="Z4" s="265"/>
      <c r="AA4" s="265"/>
      <c r="AB4" s="265"/>
      <c r="AC4" s="265"/>
    </row>
    <row r="5" spans="1:40" ht="15.75">
      <c r="A5" s="227" t="s">
        <v>1484</v>
      </c>
      <c r="B5" s="265"/>
      <c r="C5" s="265">
        <v>36</v>
      </c>
      <c r="D5" s="265">
        <v>31</v>
      </c>
      <c r="E5" s="227" t="s">
        <v>335</v>
      </c>
      <c r="F5" s="265" t="s">
        <v>226</v>
      </c>
      <c r="G5" s="265" t="s">
        <v>455</v>
      </c>
      <c r="H5" s="265" t="s">
        <v>1514</v>
      </c>
      <c r="I5" s="265" t="s">
        <v>428</v>
      </c>
      <c r="J5" s="227" t="s">
        <v>410</v>
      </c>
      <c r="K5" s="265" t="s">
        <v>226</v>
      </c>
      <c r="L5" s="265" t="s">
        <v>455</v>
      </c>
      <c r="M5" s="265" t="s">
        <v>1515</v>
      </c>
      <c r="N5" s="474" t="s">
        <v>428</v>
      </c>
      <c r="P5" s="265"/>
      <c r="Q5" s="265"/>
      <c r="R5" s="265"/>
      <c r="S5" s="265"/>
      <c r="U5" s="265"/>
      <c r="V5" s="265"/>
      <c r="W5" s="265"/>
      <c r="X5" s="265"/>
      <c r="Z5" s="265"/>
      <c r="AA5" s="265"/>
      <c r="AB5" s="265"/>
      <c r="AC5" s="265"/>
    </row>
    <row r="6" spans="1:40">
      <c r="A6" s="226" t="s">
        <v>2953</v>
      </c>
      <c r="B6" s="265"/>
      <c r="C6" s="265">
        <v>105</v>
      </c>
      <c r="D6" s="265">
        <v>71</v>
      </c>
      <c r="E6" s="227" t="s">
        <v>406</v>
      </c>
      <c r="F6" s="265" t="s">
        <v>226</v>
      </c>
      <c r="G6" s="265" t="s">
        <v>455</v>
      </c>
      <c r="H6" s="265" t="s">
        <v>4171</v>
      </c>
      <c r="I6" s="265" t="s">
        <v>342</v>
      </c>
      <c r="J6" s="227" t="s">
        <v>3011</v>
      </c>
      <c r="K6" s="265" t="s">
        <v>226</v>
      </c>
      <c r="L6" s="265" t="s">
        <v>455</v>
      </c>
      <c r="M6" s="265" t="s">
        <v>4172</v>
      </c>
      <c r="N6" s="265" t="s">
        <v>428</v>
      </c>
      <c r="P6" s="265"/>
      <c r="Q6" s="265"/>
      <c r="R6" s="265"/>
      <c r="S6" s="265"/>
      <c r="U6" s="265"/>
      <c r="V6" s="265"/>
      <c r="W6" s="265"/>
      <c r="X6" s="265"/>
      <c r="Z6" s="265"/>
      <c r="AA6" s="265"/>
      <c r="AB6" s="265"/>
      <c r="AC6" s="265"/>
    </row>
    <row r="7" spans="1:40" ht="15.75">
      <c r="A7" s="227" t="s">
        <v>721</v>
      </c>
      <c r="B7" s="265"/>
      <c r="C7" s="265">
        <v>117</v>
      </c>
      <c r="D7" s="265">
        <v>85</v>
      </c>
      <c r="E7" s="226" t="s">
        <v>2380</v>
      </c>
      <c r="F7" s="265" t="s">
        <v>226</v>
      </c>
      <c r="G7" s="265" t="s">
        <v>2219</v>
      </c>
      <c r="H7" s="265" t="s">
        <v>9196</v>
      </c>
      <c r="I7" s="265" t="s">
        <v>428</v>
      </c>
      <c r="J7" s="226" t="s">
        <v>624</v>
      </c>
      <c r="K7" s="265" t="s">
        <v>225</v>
      </c>
      <c r="L7" s="265" t="s">
        <v>957</v>
      </c>
      <c r="M7" s="265" t="s">
        <v>9197</v>
      </c>
      <c r="N7" s="474" t="s">
        <v>428</v>
      </c>
      <c r="P7" s="265"/>
      <c r="Q7" s="265"/>
      <c r="R7" s="265"/>
      <c r="S7" s="265"/>
      <c r="U7" s="265"/>
      <c r="V7" s="265"/>
      <c r="W7" s="265"/>
      <c r="X7" s="265"/>
      <c r="Z7" s="265"/>
      <c r="AA7" s="265"/>
      <c r="AB7" s="265"/>
      <c r="AC7" s="265"/>
    </row>
    <row r="8" spans="1:40" s="226" customFormat="1">
      <c r="A8" s="226" t="s">
        <v>320</v>
      </c>
      <c r="B8" s="266"/>
      <c r="C8" s="266">
        <v>261</v>
      </c>
      <c r="D8" s="266">
        <v>141</v>
      </c>
      <c r="E8" s="227" t="s">
        <v>335</v>
      </c>
      <c r="F8" s="266" t="s">
        <v>226</v>
      </c>
      <c r="G8" s="266" t="s">
        <v>455</v>
      </c>
      <c r="H8" s="266" t="s">
        <v>337</v>
      </c>
      <c r="I8" s="266" t="s">
        <v>342</v>
      </c>
      <c r="J8" s="226" t="s">
        <v>3011</v>
      </c>
      <c r="K8" s="266" t="s">
        <v>226</v>
      </c>
      <c r="L8" s="266" t="s">
        <v>455</v>
      </c>
      <c r="M8" s="266" t="s">
        <v>338</v>
      </c>
      <c r="N8" s="266" t="s">
        <v>342</v>
      </c>
      <c r="O8" s="227"/>
      <c r="P8" s="266"/>
      <c r="Q8" s="266"/>
      <c r="R8" s="266"/>
      <c r="S8" s="266"/>
      <c r="T8" s="227"/>
      <c r="U8" s="266"/>
      <c r="V8" s="266"/>
      <c r="W8" s="266"/>
      <c r="X8" s="266"/>
      <c r="Y8" s="227"/>
      <c r="Z8" s="266"/>
      <c r="AA8" s="266"/>
      <c r="AB8" s="266"/>
      <c r="AC8" s="266"/>
      <c r="AD8" s="227"/>
      <c r="AE8" s="227"/>
      <c r="AF8" s="227"/>
      <c r="AG8" s="227"/>
      <c r="AH8" s="227"/>
      <c r="AI8" s="227"/>
      <c r="AJ8" s="227"/>
      <c r="AK8" s="227"/>
      <c r="AL8" s="227"/>
      <c r="AM8" s="227"/>
      <c r="AN8" s="227"/>
    </row>
    <row r="9" spans="1:40">
      <c r="A9" s="227" t="s">
        <v>2734</v>
      </c>
      <c r="B9" s="265"/>
      <c r="C9" s="265">
        <v>33</v>
      </c>
      <c r="D9" s="265">
        <v>13</v>
      </c>
      <c r="E9" s="227" t="s">
        <v>2903</v>
      </c>
      <c r="F9" s="265" t="s">
        <v>226</v>
      </c>
      <c r="G9" s="102" t="s">
        <v>957</v>
      </c>
      <c r="H9" s="265" t="s">
        <v>2833</v>
      </c>
      <c r="I9" s="265" t="s">
        <v>428</v>
      </c>
      <c r="J9" s="227" t="s">
        <v>2904</v>
      </c>
      <c r="K9" s="265" t="s">
        <v>226</v>
      </c>
      <c r="L9" s="102" t="s">
        <v>957</v>
      </c>
      <c r="M9" s="265" t="s">
        <v>2833</v>
      </c>
      <c r="N9" s="265" t="s">
        <v>428</v>
      </c>
      <c r="O9" s="227" t="s">
        <v>624</v>
      </c>
      <c r="P9" s="266" t="s">
        <v>226</v>
      </c>
      <c r="Q9" s="265" t="s">
        <v>428</v>
      </c>
      <c r="R9" s="265" t="s">
        <v>2834</v>
      </c>
      <c r="S9" s="265" t="s">
        <v>428</v>
      </c>
      <c r="U9" s="265"/>
      <c r="V9" s="265"/>
      <c r="W9" s="265"/>
      <c r="X9" s="265"/>
      <c r="Z9" s="265"/>
      <c r="AA9" s="265"/>
      <c r="AB9" s="265"/>
      <c r="AC9" s="265"/>
    </row>
    <row r="10" spans="1:40" s="226" customFormat="1">
      <c r="A10" s="226" t="s">
        <v>3423</v>
      </c>
      <c r="B10" s="269" t="s">
        <v>3426</v>
      </c>
      <c r="C10" s="269">
        <v>331</v>
      </c>
      <c r="D10" s="269">
        <v>174</v>
      </c>
      <c r="E10" s="226" t="s">
        <v>2904</v>
      </c>
      <c r="F10" s="269" t="s">
        <v>226</v>
      </c>
      <c r="G10" s="267" t="s">
        <v>1320</v>
      </c>
      <c r="H10" s="269" t="s">
        <v>3427</v>
      </c>
      <c r="I10" s="269" t="s">
        <v>3428</v>
      </c>
      <c r="J10" s="226" t="s">
        <v>3425</v>
      </c>
      <c r="K10" s="269" t="s">
        <v>226</v>
      </c>
      <c r="L10" s="269" t="s">
        <v>455</v>
      </c>
      <c r="M10" s="269" t="s">
        <v>3429</v>
      </c>
      <c r="N10" s="269" t="s">
        <v>9198</v>
      </c>
      <c r="P10" s="269"/>
      <c r="Q10" s="269"/>
      <c r="R10" s="269"/>
      <c r="S10" s="269"/>
      <c r="U10" s="269"/>
      <c r="V10" s="269"/>
      <c r="W10" s="269"/>
      <c r="X10" s="269"/>
      <c r="Z10" s="269"/>
      <c r="AA10" s="269"/>
      <c r="AB10" s="269"/>
      <c r="AC10" s="269"/>
      <c r="AD10" s="227"/>
      <c r="AE10" s="227"/>
      <c r="AF10" s="227"/>
      <c r="AG10" s="227"/>
      <c r="AH10" s="227"/>
      <c r="AI10" s="227"/>
      <c r="AJ10" s="227"/>
      <c r="AK10" s="227"/>
      <c r="AL10" s="227"/>
      <c r="AM10" s="227"/>
      <c r="AN10" s="227"/>
    </row>
    <row r="11" spans="1:40" s="788" customFormat="1">
      <c r="A11" s="800" t="s">
        <v>9785</v>
      </c>
      <c r="B11" s="787"/>
      <c r="C11" s="802">
        <v>284</v>
      </c>
      <c r="D11" s="802">
        <v>238</v>
      </c>
      <c r="E11" s="788" t="s">
        <v>2902</v>
      </c>
      <c r="F11" s="802" t="s">
        <v>226</v>
      </c>
      <c r="G11" s="802" t="s">
        <v>1333</v>
      </c>
      <c r="H11" s="802" t="s">
        <v>10686</v>
      </c>
      <c r="I11" s="803" t="s">
        <v>428</v>
      </c>
      <c r="J11" s="788" t="s">
        <v>2374</v>
      </c>
      <c r="K11" s="788" t="s">
        <v>226</v>
      </c>
      <c r="L11" s="788" t="s">
        <v>1320</v>
      </c>
      <c r="M11" s="788" t="s">
        <v>10687</v>
      </c>
      <c r="N11" s="788" t="s">
        <v>428</v>
      </c>
    </row>
    <row r="12" spans="1:40" ht="15.75">
      <c r="A12" s="227" t="s">
        <v>3764</v>
      </c>
      <c r="B12" s="266"/>
      <c r="C12" s="266">
        <v>110</v>
      </c>
      <c r="D12" s="266">
        <v>57</v>
      </c>
      <c r="E12" s="227" t="s">
        <v>406</v>
      </c>
      <c r="F12" s="266" t="s">
        <v>226</v>
      </c>
      <c r="G12" s="265" t="s">
        <v>455</v>
      </c>
      <c r="H12" s="266" t="s">
        <v>1441</v>
      </c>
      <c r="I12" s="265" t="s">
        <v>428</v>
      </c>
      <c r="J12" s="226" t="s">
        <v>3011</v>
      </c>
      <c r="K12" s="265" t="s">
        <v>226</v>
      </c>
      <c r="L12" s="265" t="s">
        <v>455</v>
      </c>
      <c r="M12" s="266" t="s">
        <v>1442</v>
      </c>
      <c r="N12" s="474" t="s">
        <v>428</v>
      </c>
      <c r="P12" s="266"/>
      <c r="Q12" s="266"/>
      <c r="R12" s="266"/>
      <c r="S12" s="266"/>
      <c r="U12" s="266"/>
      <c r="V12" s="266"/>
      <c r="W12" s="266"/>
      <c r="X12" s="266"/>
      <c r="Z12" s="266"/>
      <c r="AA12" s="266"/>
      <c r="AB12" s="266"/>
      <c r="AC12" s="266"/>
    </row>
    <row r="13" spans="1:40" ht="15.75">
      <c r="A13" s="226" t="s">
        <v>3775</v>
      </c>
      <c r="B13" s="267"/>
      <c r="C13" s="267">
        <v>91</v>
      </c>
      <c r="D13" s="267">
        <v>74</v>
      </c>
      <c r="E13" s="226" t="s">
        <v>406</v>
      </c>
      <c r="F13" s="267" t="s">
        <v>226</v>
      </c>
      <c r="G13" s="267" t="s">
        <v>455</v>
      </c>
      <c r="H13" s="267" t="s">
        <v>2894</v>
      </c>
      <c r="I13" s="265" t="s">
        <v>428</v>
      </c>
      <c r="J13" s="226" t="s">
        <v>360</v>
      </c>
      <c r="K13" s="267" t="s">
        <v>226</v>
      </c>
      <c r="L13" s="267" t="s">
        <v>455</v>
      </c>
      <c r="M13" s="267" t="s">
        <v>2894</v>
      </c>
      <c r="N13" s="474" t="s">
        <v>428</v>
      </c>
      <c r="P13" s="267"/>
      <c r="Q13" s="267"/>
      <c r="R13" s="267"/>
      <c r="S13" s="267"/>
      <c r="U13" s="267"/>
      <c r="V13" s="267"/>
      <c r="W13" s="267"/>
      <c r="X13" s="267"/>
      <c r="Z13" s="267"/>
      <c r="AA13" s="267"/>
      <c r="AB13" s="267"/>
      <c r="AC13" s="267"/>
    </row>
    <row r="14" spans="1:40" s="226" customFormat="1">
      <c r="A14" s="226" t="s">
        <v>2393</v>
      </c>
      <c r="B14" s="266" t="s">
        <v>2597</v>
      </c>
      <c r="C14" s="266">
        <v>101</v>
      </c>
      <c r="D14" s="266">
        <v>62</v>
      </c>
      <c r="E14" s="226" t="s">
        <v>2388</v>
      </c>
      <c r="F14" s="266" t="s">
        <v>95</v>
      </c>
      <c r="G14" s="266" t="s">
        <v>95</v>
      </c>
      <c r="H14" s="266" t="s">
        <v>2598</v>
      </c>
      <c r="I14" s="266" t="s">
        <v>2599</v>
      </c>
      <c r="J14" s="226" t="s">
        <v>3011</v>
      </c>
      <c r="K14" s="266" t="s">
        <v>226</v>
      </c>
      <c r="L14" s="266" t="s">
        <v>455</v>
      </c>
      <c r="M14" s="266" t="s">
        <v>2600</v>
      </c>
      <c r="N14" s="266" t="s">
        <v>2601</v>
      </c>
      <c r="O14" s="226" t="s">
        <v>3790</v>
      </c>
      <c r="P14" s="266"/>
      <c r="Q14" s="266"/>
      <c r="R14" s="266"/>
      <c r="S14" s="266"/>
      <c r="U14" s="266"/>
      <c r="V14" s="266"/>
      <c r="W14" s="266"/>
      <c r="X14" s="266"/>
      <c r="Z14" s="266"/>
      <c r="AA14" s="266"/>
      <c r="AB14" s="266"/>
      <c r="AC14" s="266"/>
      <c r="AD14" s="227"/>
      <c r="AE14" s="227"/>
      <c r="AF14" s="227"/>
      <c r="AG14" s="227"/>
      <c r="AH14" s="227"/>
      <c r="AI14" s="227"/>
      <c r="AJ14" s="227"/>
      <c r="AK14" s="227"/>
      <c r="AL14" s="227"/>
      <c r="AM14" s="227"/>
      <c r="AN14" s="227"/>
    </row>
    <row r="15" spans="1:40" ht="15.75">
      <c r="A15" s="227" t="s">
        <v>3765</v>
      </c>
      <c r="B15" s="266"/>
      <c r="C15" s="270">
        <v>63</v>
      </c>
      <c r="D15" s="266">
        <v>53</v>
      </c>
      <c r="E15" s="227" t="s">
        <v>360</v>
      </c>
      <c r="F15" s="265" t="s">
        <v>226</v>
      </c>
      <c r="G15" s="265" t="s">
        <v>455</v>
      </c>
      <c r="H15" s="266" t="s">
        <v>1438</v>
      </c>
      <c r="I15" s="265" t="s">
        <v>428</v>
      </c>
      <c r="J15" s="226" t="s">
        <v>3011</v>
      </c>
      <c r="K15" s="266" t="s">
        <v>226</v>
      </c>
      <c r="L15" s="266" t="s">
        <v>455</v>
      </c>
      <c r="M15" s="266" t="s">
        <v>105</v>
      </c>
      <c r="N15" s="474" t="s">
        <v>428</v>
      </c>
      <c r="P15" s="266"/>
      <c r="Q15" s="266"/>
      <c r="R15" s="266"/>
      <c r="S15" s="266"/>
      <c r="U15" s="266"/>
      <c r="V15" s="266"/>
      <c r="W15" s="266"/>
      <c r="X15" s="266"/>
      <c r="Z15" s="266"/>
      <c r="AA15" s="266"/>
      <c r="AB15" s="266"/>
      <c r="AC15" s="266"/>
      <c r="AD15" s="226"/>
      <c r="AE15" s="226"/>
      <c r="AF15" s="226"/>
      <c r="AG15" s="226"/>
      <c r="AH15" s="226"/>
      <c r="AI15" s="226"/>
      <c r="AJ15" s="226"/>
      <c r="AK15" s="226"/>
      <c r="AL15" s="226"/>
      <c r="AM15" s="226"/>
      <c r="AN15" s="226"/>
    </row>
    <row r="16" spans="1:40" s="226" customFormat="1" ht="15.75">
      <c r="A16" s="227" t="s">
        <v>10753</v>
      </c>
      <c r="B16" s="265"/>
      <c r="C16" s="270">
        <v>272</v>
      </c>
      <c r="D16" s="265">
        <v>202</v>
      </c>
      <c r="E16" s="227" t="s">
        <v>4175</v>
      </c>
      <c r="F16" s="265" t="s">
        <v>226</v>
      </c>
      <c r="G16" s="265" t="s">
        <v>1320</v>
      </c>
      <c r="H16" s="265" t="s">
        <v>4515</v>
      </c>
      <c r="I16" s="265" t="s">
        <v>428</v>
      </c>
      <c r="J16" s="226" t="s">
        <v>335</v>
      </c>
      <c r="K16" s="265" t="s">
        <v>226</v>
      </c>
      <c r="L16" s="265" t="s">
        <v>455</v>
      </c>
      <c r="M16" s="265" t="s">
        <v>4516</v>
      </c>
      <c r="N16" s="474" t="s">
        <v>428</v>
      </c>
      <c r="O16" s="227" t="s">
        <v>4177</v>
      </c>
      <c r="P16" s="265" t="s">
        <v>226</v>
      </c>
      <c r="Q16" s="265" t="s">
        <v>1333</v>
      </c>
      <c r="R16" s="265" t="s">
        <v>4517</v>
      </c>
      <c r="S16" s="265"/>
      <c r="T16" s="227"/>
      <c r="U16" s="265"/>
      <c r="V16" s="265"/>
      <c r="W16" s="265"/>
      <c r="X16" s="265"/>
      <c r="Y16" s="227"/>
      <c r="Z16" s="265"/>
      <c r="AA16" s="265"/>
      <c r="AB16" s="265"/>
      <c r="AC16" s="265"/>
      <c r="AD16" s="227"/>
      <c r="AE16" s="227"/>
      <c r="AF16" s="227"/>
      <c r="AG16" s="227"/>
      <c r="AH16" s="227"/>
      <c r="AI16" s="227"/>
      <c r="AJ16" s="227"/>
      <c r="AK16" s="227"/>
      <c r="AL16" s="227"/>
      <c r="AM16" s="227"/>
      <c r="AN16" s="227"/>
    </row>
    <row r="17" spans="1:40" s="226" customFormat="1" ht="15.75">
      <c r="A17" s="227" t="s">
        <v>641</v>
      </c>
      <c r="B17" s="265"/>
      <c r="C17" s="265">
        <v>30</v>
      </c>
      <c r="D17" s="265">
        <v>30</v>
      </c>
      <c r="E17" s="227" t="s">
        <v>2904</v>
      </c>
      <c r="F17" s="265" t="s">
        <v>226</v>
      </c>
      <c r="G17" s="265" t="s">
        <v>1320</v>
      </c>
      <c r="H17" s="265" t="s">
        <v>9199</v>
      </c>
      <c r="I17" s="265" t="s">
        <v>428</v>
      </c>
      <c r="J17" s="227" t="s">
        <v>2269</v>
      </c>
      <c r="K17" s="265" t="s">
        <v>226</v>
      </c>
      <c r="L17" s="265" t="s">
        <v>455</v>
      </c>
      <c r="M17" s="265" t="s">
        <v>455</v>
      </c>
      <c r="N17" s="474" t="s">
        <v>428</v>
      </c>
      <c r="O17" s="227"/>
      <c r="P17" s="265"/>
      <c r="Q17" s="265"/>
      <c r="R17" s="265"/>
      <c r="S17" s="265"/>
      <c r="T17" s="227"/>
      <c r="U17" s="265"/>
      <c r="V17" s="265"/>
      <c r="W17" s="265"/>
      <c r="X17" s="265"/>
      <c r="Y17" s="227"/>
      <c r="Z17" s="265"/>
      <c r="AA17" s="265"/>
      <c r="AB17" s="265"/>
      <c r="AC17" s="265"/>
      <c r="AD17" s="227"/>
      <c r="AE17" s="227"/>
      <c r="AF17" s="227"/>
      <c r="AG17" s="227"/>
      <c r="AH17" s="227"/>
      <c r="AI17" s="227"/>
      <c r="AJ17" s="227"/>
      <c r="AK17" s="227"/>
      <c r="AL17" s="227"/>
      <c r="AM17" s="227"/>
      <c r="AN17" s="227"/>
    </row>
    <row r="18" spans="1:40" s="226" customFormat="1" ht="15.75">
      <c r="A18" s="227" t="s">
        <v>774</v>
      </c>
      <c r="B18" s="266"/>
      <c r="C18" s="266">
        <v>706</v>
      </c>
      <c r="D18" s="266">
        <v>688</v>
      </c>
      <c r="E18" s="227" t="s">
        <v>335</v>
      </c>
      <c r="F18" s="266" t="s">
        <v>226</v>
      </c>
      <c r="G18" s="266" t="s">
        <v>455</v>
      </c>
      <c r="H18" s="265" t="s">
        <v>942</v>
      </c>
      <c r="I18" s="265" t="s">
        <v>428</v>
      </c>
      <c r="J18" s="227" t="s">
        <v>360</v>
      </c>
      <c r="K18" s="266" t="s">
        <v>226</v>
      </c>
      <c r="L18" s="266" t="s">
        <v>455</v>
      </c>
      <c r="M18" s="265" t="s">
        <v>943</v>
      </c>
      <c r="N18" s="474" t="s">
        <v>428</v>
      </c>
      <c r="O18" s="227" t="s">
        <v>3011</v>
      </c>
      <c r="P18" s="266" t="s">
        <v>226</v>
      </c>
      <c r="Q18" s="266" t="s">
        <v>455</v>
      </c>
      <c r="R18" s="266" t="s">
        <v>455</v>
      </c>
      <c r="S18" s="266"/>
      <c r="T18" s="227"/>
      <c r="U18" s="266"/>
      <c r="V18" s="266"/>
      <c r="W18" s="266"/>
      <c r="X18" s="266"/>
      <c r="Y18" s="227"/>
      <c r="Z18" s="266"/>
      <c r="AA18" s="266"/>
      <c r="AB18" s="266"/>
      <c r="AC18" s="266"/>
      <c r="AD18" s="227"/>
      <c r="AE18" s="227"/>
      <c r="AF18" s="227"/>
      <c r="AG18" s="227"/>
      <c r="AH18" s="227"/>
      <c r="AI18" s="227"/>
      <c r="AJ18" s="227"/>
      <c r="AK18" s="227"/>
      <c r="AL18" s="227"/>
      <c r="AM18" s="227"/>
      <c r="AN18" s="227"/>
    </row>
    <row r="19" spans="1:40" s="226" customFormat="1" ht="15.75">
      <c r="A19" s="226" t="s">
        <v>483</v>
      </c>
      <c r="B19" s="266"/>
      <c r="C19" s="266">
        <v>136</v>
      </c>
      <c r="D19" s="266">
        <v>104</v>
      </c>
      <c r="E19" s="226" t="s">
        <v>406</v>
      </c>
      <c r="F19" s="266" t="s">
        <v>226</v>
      </c>
      <c r="G19" s="266" t="s">
        <v>455</v>
      </c>
      <c r="H19" s="266" t="s">
        <v>496</v>
      </c>
      <c r="I19" s="266" t="s">
        <v>342</v>
      </c>
      <c r="J19" s="226" t="s">
        <v>335</v>
      </c>
      <c r="K19" s="266" t="s">
        <v>226</v>
      </c>
      <c r="L19" s="266" t="s">
        <v>455</v>
      </c>
      <c r="M19" s="266" t="s">
        <v>497</v>
      </c>
      <c r="N19" s="474" t="s">
        <v>428</v>
      </c>
      <c r="P19" s="266"/>
      <c r="Q19" s="266"/>
      <c r="R19" s="266"/>
      <c r="S19" s="266"/>
      <c r="U19" s="266"/>
      <c r="V19" s="266"/>
      <c r="W19" s="266"/>
      <c r="X19" s="266"/>
      <c r="Z19" s="266"/>
      <c r="AA19" s="266"/>
      <c r="AB19" s="266"/>
      <c r="AC19" s="266"/>
      <c r="AD19" s="227"/>
      <c r="AE19" s="227"/>
      <c r="AF19" s="227"/>
      <c r="AG19" s="227"/>
      <c r="AH19" s="227"/>
      <c r="AI19" s="227"/>
      <c r="AJ19" s="227"/>
      <c r="AK19" s="227"/>
      <c r="AL19" s="227"/>
      <c r="AM19" s="227"/>
      <c r="AN19" s="227"/>
    </row>
    <row r="20" spans="1:40" s="226" customFormat="1" ht="15.75">
      <c r="A20" s="226" t="s">
        <v>3692</v>
      </c>
      <c r="B20" s="265"/>
      <c r="C20" s="265">
        <v>33</v>
      </c>
      <c r="D20" s="265">
        <v>25</v>
      </c>
      <c r="E20" s="226" t="s">
        <v>2904</v>
      </c>
      <c r="F20" s="265" t="s">
        <v>226</v>
      </c>
      <c r="G20" s="265" t="s">
        <v>957</v>
      </c>
      <c r="H20" s="265" t="s">
        <v>9200</v>
      </c>
      <c r="I20" s="265" t="s">
        <v>428</v>
      </c>
      <c r="J20" s="226" t="s">
        <v>3694</v>
      </c>
      <c r="K20" s="266" t="s">
        <v>226</v>
      </c>
      <c r="L20" s="265" t="s">
        <v>957</v>
      </c>
      <c r="M20" s="265" t="s">
        <v>9201</v>
      </c>
      <c r="N20" s="474" t="s">
        <v>428</v>
      </c>
      <c r="P20" s="265"/>
      <c r="Q20" s="265"/>
      <c r="R20" s="265"/>
      <c r="S20" s="265"/>
      <c r="U20" s="265"/>
      <c r="V20" s="265"/>
      <c r="W20" s="265"/>
      <c r="X20" s="265"/>
      <c r="Z20" s="265"/>
      <c r="AA20" s="265"/>
      <c r="AB20" s="265"/>
      <c r="AC20" s="265"/>
      <c r="AD20" s="227"/>
      <c r="AE20" s="227"/>
      <c r="AF20" s="227"/>
      <c r="AG20" s="227"/>
      <c r="AH20" s="227"/>
      <c r="AI20" s="227"/>
      <c r="AJ20" s="227"/>
      <c r="AK20" s="227"/>
      <c r="AL20" s="227"/>
      <c r="AM20" s="227"/>
      <c r="AN20" s="227"/>
    </row>
    <row r="21" spans="1:40">
      <c r="A21" s="226" t="s">
        <v>3445</v>
      </c>
      <c r="B21" s="269" t="s">
        <v>3458</v>
      </c>
      <c r="C21" s="269">
        <v>103</v>
      </c>
      <c r="D21" s="269">
        <v>78</v>
      </c>
      <c r="E21" s="226" t="s">
        <v>3425</v>
      </c>
      <c r="F21" s="269" t="s">
        <v>226</v>
      </c>
      <c r="G21" s="269" t="s">
        <v>455</v>
      </c>
      <c r="H21" s="269" t="s">
        <v>3459</v>
      </c>
      <c r="I21" s="265" t="s">
        <v>428</v>
      </c>
      <c r="J21" s="226" t="s">
        <v>3463</v>
      </c>
      <c r="K21" s="269" t="s">
        <v>3460</v>
      </c>
      <c r="L21" s="265" t="s">
        <v>957</v>
      </c>
      <c r="M21" s="269" t="s">
        <v>3461</v>
      </c>
      <c r="N21" s="269" t="s">
        <v>3462</v>
      </c>
      <c r="O21" s="226"/>
      <c r="P21" s="269"/>
      <c r="Q21" s="269"/>
      <c r="R21" s="269"/>
      <c r="S21" s="269"/>
      <c r="T21" s="226"/>
      <c r="U21" s="269"/>
      <c r="V21" s="269"/>
      <c r="W21" s="269"/>
      <c r="X21" s="269"/>
      <c r="Y21" s="226"/>
      <c r="Z21" s="269"/>
      <c r="AA21" s="269"/>
      <c r="AB21" s="269"/>
      <c r="AC21" s="269"/>
      <c r="AD21" s="226"/>
      <c r="AE21" s="226"/>
      <c r="AF21" s="226"/>
      <c r="AG21" s="226"/>
      <c r="AH21" s="226"/>
      <c r="AI21" s="226"/>
      <c r="AJ21" s="226"/>
      <c r="AK21" s="226"/>
      <c r="AL21" s="226"/>
      <c r="AM21" s="226"/>
      <c r="AN21" s="226"/>
    </row>
    <row r="22" spans="1:40" ht="15.75">
      <c r="A22" s="226" t="s">
        <v>3571</v>
      </c>
      <c r="B22" s="212"/>
      <c r="C22" s="483">
        <v>80</v>
      </c>
      <c r="D22" s="483">
        <v>71</v>
      </c>
      <c r="E22" s="226" t="s">
        <v>2382</v>
      </c>
      <c r="F22" s="269" t="s">
        <v>226</v>
      </c>
      <c r="G22" s="267" t="s">
        <v>957</v>
      </c>
      <c r="H22" s="267" t="s">
        <v>646</v>
      </c>
      <c r="I22" s="265" t="s">
        <v>428</v>
      </c>
      <c r="J22" s="226" t="s">
        <v>624</v>
      </c>
      <c r="K22" s="267" t="s">
        <v>226</v>
      </c>
      <c r="L22" s="267" t="s">
        <v>455</v>
      </c>
      <c r="M22" s="267" t="s">
        <v>455</v>
      </c>
      <c r="N22" s="474" t="s">
        <v>428</v>
      </c>
      <c r="O22" s="226"/>
      <c r="P22" s="267"/>
      <c r="Q22" s="267"/>
      <c r="R22" s="267"/>
      <c r="S22" s="267"/>
      <c r="T22" s="226"/>
      <c r="U22" s="267"/>
      <c r="V22" s="267"/>
      <c r="W22" s="267"/>
      <c r="X22" s="267"/>
      <c r="Y22" s="226"/>
      <c r="Z22" s="267"/>
      <c r="AA22" s="267"/>
      <c r="AB22" s="267"/>
      <c r="AC22" s="267"/>
      <c r="AD22" s="226"/>
      <c r="AE22" s="226"/>
      <c r="AF22" s="226"/>
      <c r="AG22" s="226"/>
      <c r="AH22" s="226"/>
      <c r="AI22" s="226"/>
      <c r="AJ22" s="226"/>
      <c r="AK22" s="226"/>
      <c r="AL22" s="226"/>
      <c r="AM22" s="226"/>
      <c r="AN22" s="226"/>
    </row>
    <row r="23" spans="1:40">
      <c r="A23" s="227" t="s">
        <v>1769</v>
      </c>
      <c r="B23" s="266"/>
      <c r="C23" s="266">
        <v>76</v>
      </c>
      <c r="D23" s="266">
        <v>69</v>
      </c>
      <c r="E23" s="226" t="s">
        <v>2372</v>
      </c>
      <c r="F23" s="266" t="s">
        <v>226</v>
      </c>
      <c r="G23" s="266" t="s">
        <v>2184</v>
      </c>
      <c r="H23" s="266" t="s">
        <v>2185</v>
      </c>
      <c r="I23" s="266" t="s">
        <v>2186</v>
      </c>
      <c r="J23" s="226" t="s">
        <v>2380</v>
      </c>
      <c r="K23" s="266" t="s">
        <v>226</v>
      </c>
      <c r="L23" s="266" t="s">
        <v>2183</v>
      </c>
      <c r="M23" s="266" t="s">
        <v>2187</v>
      </c>
      <c r="N23" s="266" t="s">
        <v>2188</v>
      </c>
      <c r="O23" s="226" t="s">
        <v>2269</v>
      </c>
      <c r="P23" s="266" t="s">
        <v>226</v>
      </c>
      <c r="Q23" s="266" t="s">
        <v>455</v>
      </c>
      <c r="R23" s="266" t="s">
        <v>2189</v>
      </c>
      <c r="S23" s="266"/>
      <c r="U23" s="266"/>
      <c r="V23" s="266"/>
      <c r="W23" s="266"/>
      <c r="X23" s="266"/>
      <c r="Z23" s="266"/>
      <c r="AA23" s="266"/>
      <c r="AB23" s="266"/>
      <c r="AC23" s="266"/>
      <c r="AD23" s="226"/>
      <c r="AE23" s="226"/>
      <c r="AF23" s="226"/>
      <c r="AG23" s="226"/>
      <c r="AH23" s="226"/>
      <c r="AI23" s="226"/>
      <c r="AJ23" s="226"/>
      <c r="AK23" s="226"/>
      <c r="AL23" s="226"/>
      <c r="AM23" s="226"/>
      <c r="AN23" s="226"/>
    </row>
    <row r="24" spans="1:40" ht="15.75">
      <c r="A24" s="226" t="s">
        <v>1594</v>
      </c>
      <c r="B24" s="265"/>
      <c r="C24" s="265">
        <v>68</v>
      </c>
      <c r="D24" s="265">
        <v>61</v>
      </c>
      <c r="E24" s="226" t="s">
        <v>406</v>
      </c>
      <c r="F24" s="265" t="s">
        <v>226</v>
      </c>
      <c r="G24" s="265" t="s">
        <v>455</v>
      </c>
      <c r="H24" s="265" t="s">
        <v>1625</v>
      </c>
      <c r="I24" s="265" t="s">
        <v>428</v>
      </c>
      <c r="J24" s="226" t="s">
        <v>384</v>
      </c>
      <c r="K24" s="265" t="s">
        <v>226</v>
      </c>
      <c r="L24" s="265" t="s">
        <v>455</v>
      </c>
      <c r="M24" s="265" t="s">
        <v>1626</v>
      </c>
      <c r="N24" s="474" t="s">
        <v>428</v>
      </c>
      <c r="P24" s="265"/>
      <c r="Q24" s="265"/>
      <c r="R24" s="265"/>
      <c r="S24" s="265"/>
      <c r="U24" s="265"/>
      <c r="V24" s="265"/>
      <c r="W24" s="265"/>
      <c r="X24" s="265"/>
      <c r="Z24" s="265"/>
      <c r="AA24" s="265"/>
      <c r="AB24" s="265"/>
      <c r="AC24" s="265"/>
    </row>
    <row r="25" spans="1:40" s="226" customFormat="1" ht="15.75">
      <c r="A25" s="227" t="s">
        <v>982</v>
      </c>
      <c r="B25" s="265"/>
      <c r="C25" s="265">
        <v>76</v>
      </c>
      <c r="D25" s="265">
        <v>30</v>
      </c>
      <c r="E25" s="227" t="s">
        <v>2926</v>
      </c>
      <c r="F25" s="265" t="s">
        <v>2994</v>
      </c>
      <c r="G25" s="265" t="s">
        <v>4518</v>
      </c>
      <c r="H25" s="265" t="s">
        <v>4519</v>
      </c>
      <c r="I25" s="265" t="s">
        <v>428</v>
      </c>
      <c r="J25" s="226" t="s">
        <v>2928</v>
      </c>
      <c r="K25" s="265" t="s">
        <v>2994</v>
      </c>
      <c r="L25" s="265" t="s">
        <v>455</v>
      </c>
      <c r="M25" s="265" t="s">
        <v>4519</v>
      </c>
      <c r="N25" s="474" t="s">
        <v>428</v>
      </c>
      <c r="O25" s="226" t="s">
        <v>652</v>
      </c>
      <c r="P25" s="265"/>
      <c r="Q25" s="265"/>
      <c r="R25" s="217"/>
      <c r="S25" s="217"/>
      <c r="T25" s="227"/>
      <c r="U25" s="217"/>
      <c r="V25" s="217"/>
      <c r="W25" s="217"/>
      <c r="X25" s="217"/>
      <c r="Y25" s="227"/>
      <c r="Z25" s="217"/>
      <c r="AA25" s="217"/>
      <c r="AB25" s="217"/>
      <c r="AC25" s="217"/>
      <c r="AD25" s="227"/>
      <c r="AE25" s="227"/>
      <c r="AF25" s="227"/>
      <c r="AG25" s="227"/>
      <c r="AH25" s="227"/>
      <c r="AI25" s="227"/>
      <c r="AJ25" s="227"/>
      <c r="AK25" s="227"/>
      <c r="AL25" s="227"/>
      <c r="AM25" s="227"/>
      <c r="AN25" s="227"/>
    </row>
    <row r="26" spans="1:40">
      <c r="A26" s="226" t="s">
        <v>582</v>
      </c>
      <c r="B26" s="266"/>
      <c r="C26" s="266">
        <v>60</v>
      </c>
      <c r="D26" s="265">
        <v>60</v>
      </c>
      <c r="E26" s="226" t="s">
        <v>360</v>
      </c>
      <c r="F26" s="266" t="s">
        <v>226</v>
      </c>
      <c r="G26" s="266" t="s">
        <v>455</v>
      </c>
      <c r="H26" s="266" t="s">
        <v>593</v>
      </c>
      <c r="I26" s="266" t="s">
        <v>428</v>
      </c>
      <c r="J26" s="226" t="s">
        <v>384</v>
      </c>
      <c r="K26" s="266" t="s">
        <v>226</v>
      </c>
      <c r="L26" s="266" t="s">
        <v>455</v>
      </c>
      <c r="M26" s="266" t="s">
        <v>592</v>
      </c>
      <c r="N26" s="266" t="s">
        <v>428</v>
      </c>
      <c r="O26" s="226"/>
      <c r="P26" s="266"/>
      <c r="Q26" s="266"/>
      <c r="R26" s="218"/>
      <c r="S26" s="218"/>
      <c r="T26" s="226"/>
      <c r="U26" s="218"/>
      <c r="V26" s="218"/>
      <c r="W26" s="218"/>
      <c r="X26" s="218"/>
      <c r="Y26" s="226"/>
      <c r="Z26" s="218"/>
      <c r="AA26" s="218"/>
      <c r="AB26" s="218"/>
      <c r="AC26" s="218"/>
    </row>
    <row r="27" spans="1:40" ht="15.75">
      <c r="A27" s="226" t="s">
        <v>3668</v>
      </c>
      <c r="B27" s="267"/>
      <c r="C27" s="267">
        <v>64</v>
      </c>
      <c r="D27" s="267">
        <v>40</v>
      </c>
      <c r="E27" s="226" t="s">
        <v>2902</v>
      </c>
      <c r="F27" s="265" t="s">
        <v>226</v>
      </c>
      <c r="G27" s="267" t="s">
        <v>1320</v>
      </c>
      <c r="H27" s="267" t="s">
        <v>9202</v>
      </c>
      <c r="I27" s="265" t="s">
        <v>428</v>
      </c>
      <c r="J27" s="226" t="s">
        <v>3670</v>
      </c>
      <c r="K27" s="266" t="s">
        <v>226</v>
      </c>
      <c r="L27" s="267" t="s">
        <v>455</v>
      </c>
      <c r="M27" s="267" t="s">
        <v>9203</v>
      </c>
      <c r="N27" s="474" t="s">
        <v>428</v>
      </c>
      <c r="O27" s="226" t="s">
        <v>3671</v>
      </c>
      <c r="P27" s="266" t="s">
        <v>226</v>
      </c>
      <c r="Q27" s="267" t="s">
        <v>1320</v>
      </c>
      <c r="R27" s="267" t="s">
        <v>9204</v>
      </c>
      <c r="S27" s="212" t="s">
        <v>428</v>
      </c>
      <c r="T27" s="226"/>
      <c r="U27" s="212"/>
      <c r="V27" s="212"/>
      <c r="W27" s="212"/>
      <c r="X27" s="212"/>
      <c r="Y27" s="226"/>
      <c r="Z27" s="212"/>
      <c r="AA27" s="212"/>
      <c r="AB27" s="212"/>
      <c r="AC27" s="212"/>
    </row>
    <row r="28" spans="1:40">
      <c r="A28" s="226" t="s">
        <v>3464</v>
      </c>
      <c r="B28" s="269"/>
      <c r="C28" s="267">
        <v>75</v>
      </c>
      <c r="D28" s="267">
        <v>62</v>
      </c>
      <c r="E28" s="226" t="s">
        <v>3425</v>
      </c>
      <c r="F28" s="265" t="s">
        <v>226</v>
      </c>
      <c r="G28" s="267" t="s">
        <v>1320</v>
      </c>
      <c r="H28" s="269" t="s">
        <v>3479</v>
      </c>
      <c r="I28" s="269" t="s">
        <v>3480</v>
      </c>
      <c r="J28" s="226" t="s">
        <v>3425</v>
      </c>
      <c r="K28" s="269" t="s">
        <v>95</v>
      </c>
      <c r="L28" s="265" t="s">
        <v>957</v>
      </c>
      <c r="M28" s="269" t="s">
        <v>3481</v>
      </c>
      <c r="N28" s="269" t="s">
        <v>3480</v>
      </c>
      <c r="O28" s="226" t="s">
        <v>2904</v>
      </c>
      <c r="P28" s="266" t="s">
        <v>226</v>
      </c>
      <c r="Q28" s="269" t="s">
        <v>1320</v>
      </c>
      <c r="R28" s="269" t="s">
        <v>3482</v>
      </c>
      <c r="S28" s="269"/>
      <c r="U28" s="269"/>
      <c r="V28" s="269"/>
      <c r="W28" s="269"/>
      <c r="X28" s="269"/>
      <c r="Z28" s="269"/>
      <c r="AA28" s="269"/>
      <c r="AB28" s="269"/>
      <c r="AC28" s="269"/>
      <c r="AD28" s="226"/>
      <c r="AE28" s="226"/>
      <c r="AF28" s="226"/>
      <c r="AG28" s="226"/>
      <c r="AH28" s="226"/>
      <c r="AI28" s="226"/>
      <c r="AJ28" s="226"/>
      <c r="AK28" s="226"/>
      <c r="AL28" s="226"/>
      <c r="AM28" s="226"/>
      <c r="AN28" s="226"/>
    </row>
    <row r="29" spans="1:40" s="581" customFormat="1">
      <c r="A29" s="383" t="s">
        <v>9471</v>
      </c>
      <c r="B29" s="578"/>
      <c r="C29" s="574">
        <v>150</v>
      </c>
      <c r="D29" s="578">
        <v>125</v>
      </c>
      <c r="E29" s="581" t="s">
        <v>10138</v>
      </c>
      <c r="F29" s="217" t="s">
        <v>226</v>
      </c>
      <c r="G29" s="217" t="s">
        <v>10139</v>
      </c>
      <c r="H29" s="217" t="s">
        <v>10140</v>
      </c>
      <c r="I29" s="150" t="s">
        <v>428</v>
      </c>
      <c r="J29" s="227" t="s">
        <v>2392</v>
      </c>
      <c r="K29" s="227" t="s">
        <v>226</v>
      </c>
      <c r="L29" s="227" t="s">
        <v>10141</v>
      </c>
      <c r="M29" s="227" t="s">
        <v>10142</v>
      </c>
      <c r="N29" s="227" t="s">
        <v>428</v>
      </c>
      <c r="O29" s="227"/>
      <c r="P29" s="227"/>
      <c r="Q29" s="227"/>
      <c r="R29" s="227"/>
      <c r="S29" s="227"/>
      <c r="T29" s="227"/>
      <c r="U29" s="227"/>
      <c r="V29" s="227"/>
      <c r="W29" s="227"/>
      <c r="X29" s="227"/>
      <c r="Y29" s="227"/>
      <c r="Z29" s="227"/>
      <c r="AA29" s="227"/>
      <c r="AB29" s="227"/>
      <c r="AC29" s="227"/>
    </row>
    <row r="30" spans="1:40">
      <c r="A30" s="226" t="s">
        <v>1255</v>
      </c>
      <c r="B30" s="266"/>
      <c r="C30" s="265">
        <v>211</v>
      </c>
      <c r="D30" s="265">
        <v>132</v>
      </c>
      <c r="E30" s="226" t="s">
        <v>2382</v>
      </c>
      <c r="F30" s="266" t="s">
        <v>95</v>
      </c>
      <c r="G30" s="266" t="s">
        <v>1320</v>
      </c>
      <c r="H30" s="266" t="s">
        <v>1393</v>
      </c>
      <c r="I30" s="266" t="s">
        <v>1394</v>
      </c>
      <c r="J30" s="226" t="s">
        <v>3012</v>
      </c>
      <c r="K30" s="266" t="s">
        <v>226</v>
      </c>
      <c r="L30" s="265" t="s">
        <v>957</v>
      </c>
      <c r="M30" s="266" t="s">
        <v>1395</v>
      </c>
      <c r="N30" s="266" t="s">
        <v>1396</v>
      </c>
      <c r="O30" s="226" t="s">
        <v>3759</v>
      </c>
      <c r="P30" s="266"/>
      <c r="Q30" s="266"/>
      <c r="R30" s="266" t="s">
        <v>1397</v>
      </c>
      <c r="S30" s="266" t="s">
        <v>1398</v>
      </c>
      <c r="T30" s="226" t="s">
        <v>3760</v>
      </c>
      <c r="U30" s="217" t="s">
        <v>226</v>
      </c>
      <c r="V30" s="217" t="s">
        <v>455</v>
      </c>
      <c r="W30" s="266"/>
      <c r="X30" s="266"/>
      <c r="Y30" s="226"/>
      <c r="Z30" s="266"/>
      <c r="AA30" s="266"/>
      <c r="AB30" s="266"/>
      <c r="AC30" s="266"/>
      <c r="AD30" s="226"/>
      <c r="AE30" s="226"/>
      <c r="AF30" s="226"/>
      <c r="AG30" s="226"/>
      <c r="AH30" s="226"/>
      <c r="AI30" s="226"/>
      <c r="AJ30" s="226"/>
      <c r="AK30" s="226"/>
      <c r="AL30" s="226"/>
      <c r="AM30" s="226"/>
      <c r="AN30" s="226"/>
    </row>
    <row r="31" spans="1:40" ht="15.75">
      <c r="A31" s="227" t="s">
        <v>839</v>
      </c>
      <c r="B31" s="217"/>
      <c r="C31" s="217">
        <v>156</v>
      </c>
      <c r="D31" s="217">
        <v>124</v>
      </c>
      <c r="E31" s="227" t="s">
        <v>722</v>
      </c>
      <c r="F31" s="265" t="s">
        <v>225</v>
      </c>
      <c r="G31" s="266" t="s">
        <v>1320</v>
      </c>
      <c r="H31" s="217" t="s">
        <v>852</v>
      </c>
      <c r="I31" s="265" t="s">
        <v>428</v>
      </c>
      <c r="J31" s="227" t="s">
        <v>384</v>
      </c>
      <c r="K31" s="266" t="s">
        <v>226</v>
      </c>
      <c r="L31" s="265" t="s">
        <v>455</v>
      </c>
      <c r="M31" s="217" t="s">
        <v>853</v>
      </c>
      <c r="N31" s="474" t="s">
        <v>428</v>
      </c>
      <c r="O31" s="227" t="s">
        <v>2916</v>
      </c>
      <c r="P31" s="266" t="s">
        <v>226</v>
      </c>
      <c r="Q31" s="217"/>
      <c r="R31" s="217" t="s">
        <v>854</v>
      </c>
      <c r="S31" s="217"/>
      <c r="U31" s="217"/>
      <c r="V31" s="217"/>
      <c r="W31" s="217"/>
      <c r="X31" s="217"/>
      <c r="Z31" s="217"/>
      <c r="AA31" s="217"/>
      <c r="AB31" s="217"/>
      <c r="AC31" s="217"/>
      <c r="AD31" s="226"/>
      <c r="AE31" s="226"/>
      <c r="AF31" s="226"/>
      <c r="AG31" s="226"/>
      <c r="AH31" s="226"/>
      <c r="AI31" s="226"/>
      <c r="AJ31" s="226"/>
      <c r="AK31" s="226"/>
      <c r="AL31" s="226"/>
      <c r="AM31" s="226"/>
      <c r="AN31" s="226"/>
    </row>
    <row r="32" spans="1:40" ht="15.75">
      <c r="A32" s="227" t="s">
        <v>616</v>
      </c>
      <c r="B32" s="217"/>
      <c r="C32" s="217">
        <v>202</v>
      </c>
      <c r="D32" s="217">
        <v>168</v>
      </c>
      <c r="E32" s="227" t="s">
        <v>722</v>
      </c>
      <c r="F32" s="265"/>
      <c r="G32" s="266" t="s">
        <v>1320</v>
      </c>
      <c r="H32" s="217"/>
      <c r="I32" s="265" t="s">
        <v>428</v>
      </c>
      <c r="J32" s="227" t="s">
        <v>722</v>
      </c>
      <c r="K32" s="265"/>
      <c r="L32" s="265"/>
      <c r="M32" s="217"/>
      <c r="N32" s="474" t="s">
        <v>428</v>
      </c>
      <c r="O32" s="227" t="s">
        <v>384</v>
      </c>
      <c r="P32" s="266" t="s">
        <v>226</v>
      </c>
      <c r="Q32" s="217"/>
      <c r="R32" s="217"/>
      <c r="S32" s="217"/>
      <c r="W32" s="217"/>
      <c r="X32" s="217"/>
      <c r="Z32" s="217"/>
      <c r="AA32" s="217"/>
      <c r="AB32" s="217"/>
      <c r="AC32" s="217"/>
    </row>
    <row r="33" spans="1:40" ht="15.75">
      <c r="A33" s="227" t="s">
        <v>658</v>
      </c>
      <c r="B33" s="266"/>
      <c r="C33" s="265">
        <v>40</v>
      </c>
      <c r="D33" s="265">
        <v>34</v>
      </c>
      <c r="E33" s="227" t="s">
        <v>2904</v>
      </c>
      <c r="F33" s="265" t="s">
        <v>226</v>
      </c>
      <c r="G33" s="266" t="s">
        <v>1320</v>
      </c>
      <c r="H33" s="266" t="s">
        <v>9205</v>
      </c>
      <c r="I33" s="265" t="s">
        <v>428</v>
      </c>
      <c r="J33" s="226" t="s">
        <v>2382</v>
      </c>
      <c r="K33" s="265" t="s">
        <v>226</v>
      </c>
      <c r="L33" s="265" t="s">
        <v>957</v>
      </c>
      <c r="M33" s="266" t="s">
        <v>9206</v>
      </c>
      <c r="N33" s="474" t="s">
        <v>428</v>
      </c>
      <c r="P33" s="265"/>
      <c r="Q33" s="266"/>
      <c r="R33" s="266"/>
      <c r="S33" s="266"/>
      <c r="U33" s="266"/>
      <c r="V33" s="266"/>
      <c r="W33" s="266"/>
      <c r="X33" s="266"/>
      <c r="Z33" s="266"/>
      <c r="AA33" s="266"/>
      <c r="AB33" s="266"/>
      <c r="AC33" s="266"/>
    </row>
    <row r="34" spans="1:40" ht="15.75">
      <c r="A34" s="226" t="s">
        <v>1781</v>
      </c>
      <c r="B34" s="138"/>
      <c r="C34" s="228">
        <v>93</v>
      </c>
      <c r="D34" s="229">
        <v>81</v>
      </c>
      <c r="E34" s="226" t="s">
        <v>2927</v>
      </c>
      <c r="F34" s="266" t="s">
        <v>225</v>
      </c>
      <c r="G34" s="266" t="s">
        <v>1320</v>
      </c>
      <c r="H34" s="266" t="s">
        <v>2190</v>
      </c>
      <c r="I34" s="138" t="s">
        <v>2191</v>
      </c>
      <c r="J34" s="226" t="s">
        <v>2269</v>
      </c>
      <c r="K34" s="266" t="s">
        <v>226</v>
      </c>
      <c r="L34" s="266" t="s">
        <v>455</v>
      </c>
      <c r="M34" s="266" t="s">
        <v>2192</v>
      </c>
      <c r="N34" s="474" t="s">
        <v>428</v>
      </c>
      <c r="O34" s="226"/>
      <c r="P34" s="266"/>
      <c r="Q34" s="266"/>
      <c r="R34" s="266"/>
      <c r="S34" s="138"/>
      <c r="T34" s="226"/>
      <c r="U34" s="266"/>
      <c r="V34" s="266"/>
      <c r="W34" s="266"/>
      <c r="X34" s="138"/>
      <c r="Y34" s="226"/>
      <c r="Z34" s="266"/>
      <c r="AA34" s="266"/>
      <c r="AB34" s="266"/>
      <c r="AC34" s="138"/>
    </row>
    <row r="35" spans="1:40" s="226" customFormat="1">
      <c r="A35" s="227" t="s">
        <v>1795</v>
      </c>
      <c r="B35" s="138"/>
      <c r="C35" s="228">
        <v>284</v>
      </c>
      <c r="D35" s="229">
        <v>214</v>
      </c>
      <c r="E35" s="226" t="s">
        <v>2369</v>
      </c>
      <c r="F35" s="266" t="s">
        <v>226</v>
      </c>
      <c r="G35" s="266" t="s">
        <v>2183</v>
      </c>
      <c r="H35" s="266" t="s">
        <v>2193</v>
      </c>
      <c r="I35" s="138" t="s">
        <v>2194</v>
      </c>
      <c r="J35" s="226" t="s">
        <v>2269</v>
      </c>
      <c r="K35" s="266" t="s">
        <v>226</v>
      </c>
      <c r="L35" s="266" t="s">
        <v>455</v>
      </c>
      <c r="M35" s="266" t="s">
        <v>2195</v>
      </c>
      <c r="N35" s="138" t="s">
        <v>2194</v>
      </c>
      <c r="O35" s="227"/>
      <c r="P35" s="266"/>
      <c r="Q35" s="266"/>
      <c r="R35" s="266"/>
      <c r="S35" s="138"/>
      <c r="T35" s="227"/>
      <c r="U35" s="266"/>
      <c r="V35" s="266"/>
      <c r="W35" s="266"/>
      <c r="X35" s="138"/>
      <c r="Y35" s="227"/>
      <c r="Z35" s="266"/>
      <c r="AA35" s="266"/>
      <c r="AB35" s="266"/>
      <c r="AC35" s="138"/>
    </row>
    <row r="36" spans="1:40" ht="15.75">
      <c r="A36" s="227" t="s">
        <v>1493</v>
      </c>
      <c r="B36" s="265"/>
      <c r="C36" s="265">
        <v>267</v>
      </c>
      <c r="D36" s="265">
        <v>205</v>
      </c>
      <c r="E36" s="227" t="s">
        <v>403</v>
      </c>
      <c r="F36" s="265" t="s">
        <v>226</v>
      </c>
      <c r="G36" s="265" t="s">
        <v>455</v>
      </c>
      <c r="H36" s="265" t="s">
        <v>1518</v>
      </c>
      <c r="I36" s="265" t="s">
        <v>428</v>
      </c>
      <c r="J36" s="226" t="s">
        <v>3011</v>
      </c>
      <c r="K36" s="265" t="s">
        <v>226</v>
      </c>
      <c r="L36" s="265" t="s">
        <v>455</v>
      </c>
      <c r="M36" s="265" t="s">
        <v>1519</v>
      </c>
      <c r="N36" s="474" t="s">
        <v>428</v>
      </c>
      <c r="P36" s="265"/>
      <c r="Q36" s="265"/>
      <c r="R36" s="265"/>
      <c r="S36" s="265"/>
      <c r="U36" s="265"/>
      <c r="V36" s="265"/>
      <c r="W36" s="265"/>
      <c r="X36" s="265"/>
      <c r="Z36" s="265"/>
      <c r="AA36" s="265"/>
      <c r="AB36" s="265"/>
      <c r="AC36" s="265"/>
      <c r="AD36" s="226"/>
      <c r="AE36" s="226"/>
      <c r="AF36" s="226"/>
      <c r="AG36" s="226"/>
      <c r="AH36" s="226"/>
      <c r="AI36" s="226"/>
      <c r="AJ36" s="226"/>
      <c r="AK36" s="226"/>
      <c r="AL36" s="226"/>
      <c r="AM36" s="226"/>
      <c r="AN36" s="226"/>
    </row>
    <row r="37" spans="1:40" ht="15.75">
      <c r="A37" s="226" t="s">
        <v>775</v>
      </c>
      <c r="B37" s="265"/>
      <c r="C37" s="265">
        <v>146</v>
      </c>
      <c r="D37" s="265">
        <v>75</v>
      </c>
      <c r="E37" s="226" t="s">
        <v>360</v>
      </c>
      <c r="F37" s="265" t="s">
        <v>226</v>
      </c>
      <c r="G37" s="265" t="s">
        <v>455</v>
      </c>
      <c r="H37" s="265" t="s">
        <v>787</v>
      </c>
      <c r="I37" s="265" t="s">
        <v>428</v>
      </c>
      <c r="J37" s="226" t="s">
        <v>3011</v>
      </c>
      <c r="K37" s="265" t="s">
        <v>226</v>
      </c>
      <c r="L37" s="265" t="s">
        <v>455</v>
      </c>
      <c r="M37" s="265" t="s">
        <v>455</v>
      </c>
      <c r="N37" s="474" t="s">
        <v>428</v>
      </c>
      <c r="O37" s="226"/>
      <c r="P37" s="265"/>
      <c r="Q37" s="265"/>
      <c r="R37" s="265"/>
      <c r="S37" s="265"/>
      <c r="T37" s="226"/>
      <c r="U37" s="265"/>
      <c r="V37" s="265"/>
      <c r="W37" s="265"/>
      <c r="X37" s="265"/>
      <c r="Y37" s="226"/>
      <c r="Z37" s="265"/>
      <c r="AA37" s="265"/>
      <c r="AB37" s="265"/>
      <c r="AC37" s="265"/>
      <c r="AD37" s="226"/>
      <c r="AE37" s="226"/>
      <c r="AF37" s="226"/>
      <c r="AG37" s="226"/>
      <c r="AH37" s="226"/>
      <c r="AI37" s="226"/>
      <c r="AJ37" s="226"/>
      <c r="AK37" s="226"/>
      <c r="AL37" s="226"/>
      <c r="AM37" s="226"/>
      <c r="AN37" s="226"/>
    </row>
    <row r="38" spans="1:40" ht="15.75">
      <c r="A38" s="226" t="s">
        <v>2692</v>
      </c>
      <c r="B38" s="265"/>
      <c r="C38" s="265">
        <v>150</v>
      </c>
      <c r="D38" s="265">
        <v>119</v>
      </c>
      <c r="E38" s="226" t="s">
        <v>406</v>
      </c>
      <c r="F38" s="265" t="s">
        <v>226</v>
      </c>
      <c r="G38" s="265" t="s">
        <v>455</v>
      </c>
      <c r="H38" s="265" t="s">
        <v>2809</v>
      </c>
      <c r="I38" s="265" t="s">
        <v>428</v>
      </c>
      <c r="J38" s="226" t="s">
        <v>410</v>
      </c>
      <c r="K38" s="265" t="s">
        <v>226</v>
      </c>
      <c r="L38" s="265" t="s">
        <v>455</v>
      </c>
      <c r="M38" s="265" t="s">
        <v>2810</v>
      </c>
      <c r="N38" s="474" t="s">
        <v>428</v>
      </c>
      <c r="O38" s="226" t="s">
        <v>3011</v>
      </c>
      <c r="P38" s="265" t="s">
        <v>226</v>
      </c>
      <c r="Q38" s="265" t="s">
        <v>455</v>
      </c>
      <c r="R38" s="265" t="s">
        <v>2811</v>
      </c>
      <c r="S38" s="265"/>
      <c r="T38" s="226"/>
      <c r="U38" s="217"/>
      <c r="V38" s="217"/>
      <c r="W38" s="217"/>
      <c r="X38" s="265"/>
      <c r="Y38" s="226"/>
      <c r="Z38" s="265"/>
      <c r="AA38" s="265"/>
      <c r="AB38" s="265"/>
      <c r="AC38" s="265"/>
      <c r="AD38" s="226"/>
      <c r="AE38" s="226"/>
      <c r="AF38" s="226"/>
      <c r="AG38" s="226"/>
      <c r="AH38" s="226"/>
      <c r="AI38" s="226"/>
      <c r="AJ38" s="226"/>
      <c r="AK38" s="226"/>
      <c r="AL38" s="226"/>
      <c r="AM38" s="226"/>
      <c r="AN38" s="226"/>
    </row>
    <row r="39" spans="1:40" s="226" customFormat="1" ht="15.75">
      <c r="A39" s="227" t="s">
        <v>841</v>
      </c>
      <c r="B39" s="265"/>
      <c r="C39" s="265">
        <v>37</v>
      </c>
      <c r="D39" s="265">
        <v>32</v>
      </c>
      <c r="E39" s="227" t="s">
        <v>722</v>
      </c>
      <c r="F39" s="265" t="s">
        <v>225</v>
      </c>
      <c r="G39" s="265" t="s">
        <v>957</v>
      </c>
      <c r="H39" s="265" t="s">
        <v>855</v>
      </c>
      <c r="I39" s="265" t="s">
        <v>428</v>
      </c>
      <c r="J39" s="227" t="s">
        <v>384</v>
      </c>
      <c r="K39" s="266" t="s">
        <v>226</v>
      </c>
      <c r="L39" s="265" t="s">
        <v>455</v>
      </c>
      <c r="M39" s="265" t="s">
        <v>856</v>
      </c>
      <c r="N39" s="474" t="s">
        <v>428</v>
      </c>
      <c r="O39" s="227" t="s">
        <v>2269</v>
      </c>
      <c r="P39" s="266" t="s">
        <v>226</v>
      </c>
      <c r="Q39" s="266" t="s">
        <v>455</v>
      </c>
      <c r="R39" s="265" t="s">
        <v>857</v>
      </c>
      <c r="S39" s="217"/>
      <c r="U39" s="217"/>
      <c r="V39" s="217"/>
      <c r="W39" s="217"/>
      <c r="X39" s="265"/>
      <c r="Z39" s="265"/>
      <c r="AA39" s="265"/>
      <c r="AB39" s="265"/>
      <c r="AC39" s="265"/>
    </row>
    <row r="40" spans="1:40" s="226" customFormat="1">
      <c r="A40" s="226" t="s">
        <v>1006</v>
      </c>
      <c r="B40" s="266" t="s">
        <v>1321</v>
      </c>
      <c r="C40" s="266">
        <v>66</v>
      </c>
      <c r="D40" s="266">
        <v>63</v>
      </c>
      <c r="E40" s="227" t="s">
        <v>2378</v>
      </c>
      <c r="F40" s="266" t="s">
        <v>225</v>
      </c>
      <c r="G40" s="265" t="s">
        <v>1320</v>
      </c>
      <c r="H40" s="266" t="s">
        <v>9207</v>
      </c>
      <c r="I40" s="266" t="s">
        <v>1322</v>
      </c>
      <c r="J40" s="227" t="s">
        <v>2379</v>
      </c>
      <c r="K40" s="266" t="s">
        <v>226</v>
      </c>
      <c r="L40" s="265" t="s">
        <v>1320</v>
      </c>
      <c r="M40" s="266" t="s">
        <v>9207</v>
      </c>
      <c r="N40" s="266" t="s">
        <v>1323</v>
      </c>
      <c r="O40" s="227" t="s">
        <v>2390</v>
      </c>
      <c r="P40" s="266" t="s">
        <v>226</v>
      </c>
      <c r="Q40" s="266" t="s">
        <v>1324</v>
      </c>
      <c r="R40" s="266" t="s">
        <v>9208</v>
      </c>
      <c r="S40" s="266" t="s">
        <v>1325</v>
      </c>
      <c r="U40" s="266"/>
      <c r="V40" s="266"/>
      <c r="W40" s="266"/>
      <c r="X40" s="266"/>
      <c r="Z40" s="266"/>
      <c r="AA40" s="266"/>
      <c r="AB40" s="266"/>
      <c r="AC40" s="266"/>
      <c r="AD40" s="227"/>
      <c r="AE40" s="227"/>
      <c r="AF40" s="227"/>
      <c r="AG40" s="227"/>
      <c r="AH40" s="227"/>
      <c r="AI40" s="227"/>
      <c r="AJ40" s="227"/>
      <c r="AK40" s="227"/>
      <c r="AL40" s="227"/>
      <c r="AM40" s="227"/>
      <c r="AN40" s="227"/>
    </row>
    <row r="41" spans="1:40" s="226" customFormat="1" ht="15.75">
      <c r="A41" s="227" t="s">
        <v>1039</v>
      </c>
      <c r="B41" s="266" t="s">
        <v>1332</v>
      </c>
      <c r="C41" s="266">
        <v>120</v>
      </c>
      <c r="D41" s="266">
        <v>79</v>
      </c>
      <c r="E41" s="226" t="s">
        <v>2371</v>
      </c>
      <c r="F41" s="266" t="s">
        <v>225</v>
      </c>
      <c r="G41" s="266" t="s">
        <v>1333</v>
      </c>
      <c r="H41" s="266" t="s">
        <v>1334</v>
      </c>
      <c r="I41" s="266" t="s">
        <v>1335</v>
      </c>
      <c r="J41" s="226" t="s">
        <v>2269</v>
      </c>
      <c r="K41" s="266" t="s">
        <v>226</v>
      </c>
      <c r="L41" s="266" t="s">
        <v>455</v>
      </c>
      <c r="M41" s="266" t="s">
        <v>1336</v>
      </c>
      <c r="N41" s="474" t="s">
        <v>428</v>
      </c>
      <c r="O41" s="227"/>
      <c r="P41" s="266"/>
      <c r="Q41" s="266"/>
      <c r="R41" s="266"/>
      <c r="S41" s="266"/>
      <c r="T41" s="227"/>
      <c r="U41" s="266"/>
      <c r="V41" s="266"/>
      <c r="W41" s="266"/>
      <c r="X41" s="266"/>
      <c r="Y41" s="227"/>
      <c r="Z41" s="266"/>
      <c r="AA41" s="266"/>
      <c r="AB41" s="266"/>
      <c r="AC41" s="266"/>
      <c r="AD41" s="227"/>
      <c r="AE41" s="227"/>
      <c r="AF41" s="227"/>
      <c r="AG41" s="227"/>
      <c r="AH41" s="227"/>
      <c r="AI41" s="227"/>
      <c r="AJ41" s="227"/>
      <c r="AK41" s="227"/>
      <c r="AL41" s="227"/>
      <c r="AM41" s="227"/>
      <c r="AN41" s="227"/>
    </row>
    <row r="42" spans="1:40">
      <c r="A42" s="227" t="s">
        <v>2427</v>
      </c>
      <c r="B42" s="265"/>
      <c r="C42" s="265">
        <v>406</v>
      </c>
      <c r="D42" s="265">
        <v>366</v>
      </c>
      <c r="E42" s="494" t="s">
        <v>2380</v>
      </c>
      <c r="F42" s="265" t="s">
        <v>226</v>
      </c>
      <c r="G42" s="265" t="s">
        <v>1312</v>
      </c>
      <c r="H42" s="265" t="s">
        <v>2606</v>
      </c>
      <c r="I42" s="265" t="s">
        <v>2607</v>
      </c>
      <c r="J42" s="227" t="s">
        <v>2389</v>
      </c>
      <c r="K42" s="265" t="s">
        <v>749</v>
      </c>
      <c r="L42" s="265" t="s">
        <v>1312</v>
      </c>
      <c r="M42" s="265" t="s">
        <v>2608</v>
      </c>
      <c r="N42" s="265" t="s">
        <v>428</v>
      </c>
      <c r="P42" s="265"/>
      <c r="Q42" s="265"/>
      <c r="R42" s="265"/>
      <c r="S42" s="265"/>
      <c r="U42" s="265"/>
      <c r="V42" s="265"/>
      <c r="W42" s="265"/>
      <c r="X42" s="265"/>
      <c r="Z42" s="265"/>
      <c r="AA42" s="265"/>
      <c r="AB42" s="265"/>
      <c r="AC42" s="265"/>
    </row>
    <row r="43" spans="1:40" ht="15.75">
      <c r="A43" s="226" t="s">
        <v>760</v>
      </c>
      <c r="B43" s="265"/>
      <c r="C43" s="265">
        <v>491</v>
      </c>
      <c r="D43" s="265">
        <v>373</v>
      </c>
      <c r="E43" s="227" t="s">
        <v>403</v>
      </c>
      <c r="F43" s="265" t="s">
        <v>226</v>
      </c>
      <c r="G43" s="265" t="s">
        <v>455</v>
      </c>
      <c r="H43" s="265" t="s">
        <v>767</v>
      </c>
      <c r="I43" s="265" t="s">
        <v>428</v>
      </c>
      <c r="J43" s="227" t="s">
        <v>403</v>
      </c>
      <c r="K43" s="265" t="s">
        <v>226</v>
      </c>
      <c r="L43" s="265" t="s">
        <v>455</v>
      </c>
      <c r="M43" s="265" t="s">
        <v>768</v>
      </c>
      <c r="N43" s="474" t="s">
        <v>428</v>
      </c>
      <c r="O43" s="226" t="s">
        <v>398</v>
      </c>
      <c r="P43" s="265" t="s">
        <v>226</v>
      </c>
      <c r="Q43" s="265" t="s">
        <v>455</v>
      </c>
      <c r="R43" s="265" t="s">
        <v>769</v>
      </c>
      <c r="S43" s="265"/>
      <c r="T43" s="227" t="s">
        <v>3011</v>
      </c>
      <c r="U43" s="265" t="s">
        <v>226</v>
      </c>
      <c r="V43" s="265" t="s">
        <v>455</v>
      </c>
      <c r="W43" s="265" t="s">
        <v>770</v>
      </c>
      <c r="X43" s="265"/>
      <c r="Z43" s="265"/>
      <c r="AA43" s="265"/>
      <c r="AB43" s="265"/>
      <c r="AC43" s="265"/>
    </row>
    <row r="44" spans="1:40" s="226" customFormat="1" ht="15.75">
      <c r="A44" s="226" t="s">
        <v>3599</v>
      </c>
      <c r="B44" s="267"/>
      <c r="C44" s="483">
        <v>77</v>
      </c>
      <c r="D44" s="483">
        <v>74</v>
      </c>
      <c r="E44" s="226" t="s">
        <v>2388</v>
      </c>
      <c r="F44" s="265" t="s">
        <v>226</v>
      </c>
      <c r="G44" s="226" t="s">
        <v>957</v>
      </c>
      <c r="H44" s="267" t="s">
        <v>9209</v>
      </c>
      <c r="I44" s="265" t="s">
        <v>428</v>
      </c>
      <c r="J44" s="226" t="s">
        <v>3601</v>
      </c>
      <c r="K44" s="266" t="s">
        <v>226</v>
      </c>
      <c r="L44" s="267" t="s">
        <v>455</v>
      </c>
      <c r="M44" s="267" t="s">
        <v>9210</v>
      </c>
      <c r="N44" s="474" t="s">
        <v>428</v>
      </c>
      <c r="P44" s="267"/>
      <c r="Q44" s="267"/>
      <c r="R44" s="267"/>
      <c r="S44" s="267"/>
      <c r="U44" s="267"/>
      <c r="V44" s="267"/>
      <c r="W44" s="267"/>
      <c r="X44" s="267"/>
      <c r="Z44" s="267"/>
      <c r="AA44" s="267"/>
      <c r="AB44" s="267"/>
      <c r="AC44" s="267"/>
    </row>
    <row r="45" spans="1:40">
      <c r="A45" s="226" t="s">
        <v>321</v>
      </c>
      <c r="B45" s="266"/>
      <c r="C45" s="266">
        <v>97</v>
      </c>
      <c r="D45" s="266">
        <v>60</v>
      </c>
      <c r="E45" s="227" t="s">
        <v>335</v>
      </c>
      <c r="F45" s="266" t="s">
        <v>226</v>
      </c>
      <c r="G45" s="266" t="s">
        <v>455</v>
      </c>
      <c r="H45" s="266" t="s">
        <v>361</v>
      </c>
      <c r="I45" s="266" t="s">
        <v>342</v>
      </c>
      <c r="J45" s="227" t="s">
        <v>360</v>
      </c>
      <c r="K45" s="266" t="s">
        <v>226</v>
      </c>
      <c r="L45" s="266" t="s">
        <v>455</v>
      </c>
      <c r="M45" s="266" t="s">
        <v>362</v>
      </c>
      <c r="N45" s="266" t="s">
        <v>342</v>
      </c>
      <c r="O45" s="227" t="s">
        <v>3011</v>
      </c>
      <c r="P45" s="266" t="s">
        <v>226</v>
      </c>
      <c r="Q45" s="266" t="s">
        <v>455</v>
      </c>
      <c r="R45" s="266" t="s">
        <v>105</v>
      </c>
      <c r="S45" s="266" t="s">
        <v>342</v>
      </c>
      <c r="U45" s="266"/>
      <c r="V45" s="266"/>
      <c r="W45" s="266"/>
      <c r="X45" s="266"/>
      <c r="Z45" s="266"/>
      <c r="AA45" s="266"/>
      <c r="AB45" s="266"/>
      <c r="AC45" s="266"/>
    </row>
    <row r="46" spans="1:40" s="226" customFormat="1" ht="16.5" customHeight="1">
      <c r="A46" s="98" t="s">
        <v>2932</v>
      </c>
      <c r="C46" s="226">
        <v>43</v>
      </c>
      <c r="D46" s="226">
        <v>38</v>
      </c>
      <c r="E46" s="227" t="s">
        <v>722</v>
      </c>
      <c r="F46" s="226" t="s">
        <v>225</v>
      </c>
      <c r="G46" s="226" t="s">
        <v>957</v>
      </c>
      <c r="H46" s="226" t="s">
        <v>2934</v>
      </c>
      <c r="I46" s="265" t="s">
        <v>428</v>
      </c>
      <c r="J46" s="226" t="s">
        <v>722</v>
      </c>
      <c r="K46" s="226" t="s">
        <v>225</v>
      </c>
      <c r="L46" s="226" t="s">
        <v>957</v>
      </c>
      <c r="M46" s="226" t="s">
        <v>2934</v>
      </c>
      <c r="N46" s="474" t="s">
        <v>428</v>
      </c>
      <c r="O46" s="227"/>
      <c r="AD46" s="227"/>
      <c r="AE46" s="227"/>
      <c r="AF46" s="227"/>
      <c r="AG46" s="227"/>
      <c r="AH46" s="227"/>
      <c r="AI46" s="227"/>
      <c r="AJ46" s="227"/>
      <c r="AK46" s="227"/>
      <c r="AL46" s="227"/>
      <c r="AM46" s="227"/>
      <c r="AN46" s="227"/>
    </row>
    <row r="47" spans="1:40" s="611" customFormat="1" ht="16.5" customHeight="1">
      <c r="A47" s="621" t="s">
        <v>9480</v>
      </c>
      <c r="B47" s="618"/>
      <c r="C47" s="622">
        <v>80</v>
      </c>
      <c r="D47" s="622">
        <v>78</v>
      </c>
      <c r="E47" s="620" t="s">
        <v>9479</v>
      </c>
      <c r="F47" s="622" t="s">
        <v>749</v>
      </c>
      <c r="G47" s="622" t="s">
        <v>2219</v>
      </c>
      <c r="H47" s="622" t="s">
        <v>10339</v>
      </c>
      <c r="I47" s="623" t="s">
        <v>10340</v>
      </c>
      <c r="J47" s="620" t="s">
        <v>2269</v>
      </c>
      <c r="K47" s="620" t="s">
        <v>226</v>
      </c>
      <c r="L47" s="620" t="s">
        <v>428</v>
      </c>
      <c r="M47" s="620" t="s">
        <v>428</v>
      </c>
      <c r="N47" s="620" t="s">
        <v>428</v>
      </c>
      <c r="O47" s="617"/>
      <c r="P47" s="617"/>
      <c r="Q47" s="617"/>
      <c r="R47" s="617"/>
      <c r="S47" s="617"/>
      <c r="T47" s="617"/>
      <c r="U47" s="617"/>
      <c r="V47" s="617"/>
      <c r="W47" s="617"/>
      <c r="X47" s="617"/>
      <c r="Y47" s="617"/>
      <c r="Z47" s="617"/>
      <c r="AA47" s="617"/>
      <c r="AB47" s="617"/>
      <c r="AC47" s="617"/>
      <c r="AD47" s="617"/>
      <c r="AE47" s="617"/>
      <c r="AF47" s="617"/>
      <c r="AG47" s="612"/>
      <c r="AH47" s="612"/>
      <c r="AI47" s="612"/>
      <c r="AJ47" s="612"/>
      <c r="AK47" s="612"/>
      <c r="AL47" s="612"/>
      <c r="AM47" s="612"/>
      <c r="AN47" s="612"/>
    </row>
    <row r="48" spans="1:40" ht="15.75">
      <c r="A48" s="226" t="s">
        <v>2853</v>
      </c>
      <c r="B48" s="269"/>
      <c r="C48" s="267">
        <v>177</v>
      </c>
      <c r="D48" s="267">
        <v>159</v>
      </c>
      <c r="E48" s="226" t="s">
        <v>2382</v>
      </c>
      <c r="F48" s="267" t="s">
        <v>226</v>
      </c>
      <c r="G48" s="267" t="s">
        <v>957</v>
      </c>
      <c r="H48" s="267" t="s">
        <v>2855</v>
      </c>
      <c r="I48" s="265" t="s">
        <v>428</v>
      </c>
      <c r="J48" s="227" t="s">
        <v>2904</v>
      </c>
      <c r="K48" s="267" t="s">
        <v>226</v>
      </c>
      <c r="L48" s="267" t="s">
        <v>957</v>
      </c>
      <c r="M48" s="267" t="s">
        <v>2856</v>
      </c>
      <c r="N48" s="474" t="s">
        <v>428</v>
      </c>
      <c r="O48" s="226"/>
      <c r="P48" s="269"/>
      <c r="Q48" s="269"/>
      <c r="R48" s="269"/>
      <c r="S48" s="269"/>
      <c r="U48" s="269"/>
      <c r="V48" s="269"/>
      <c r="W48" s="269"/>
      <c r="X48" s="269"/>
      <c r="Z48" s="269"/>
      <c r="AA48" s="269"/>
      <c r="AB48" s="269"/>
      <c r="AC48" s="269"/>
      <c r="AD48" s="226"/>
      <c r="AE48" s="226"/>
      <c r="AF48" s="226"/>
      <c r="AG48" s="226"/>
      <c r="AH48" s="226"/>
      <c r="AI48" s="226"/>
      <c r="AJ48" s="226"/>
      <c r="AK48" s="226"/>
      <c r="AL48" s="226"/>
      <c r="AM48" s="226"/>
      <c r="AN48" s="226"/>
    </row>
    <row r="49" spans="1:50">
      <c r="A49" s="226" t="s">
        <v>1809</v>
      </c>
      <c r="B49" s="266"/>
      <c r="C49" s="265">
        <v>100</v>
      </c>
      <c r="D49" s="266">
        <v>55</v>
      </c>
      <c r="E49" s="227" t="s">
        <v>2904</v>
      </c>
      <c r="F49" s="266" t="s">
        <v>226</v>
      </c>
      <c r="G49" s="266" t="s">
        <v>1320</v>
      </c>
      <c r="H49" s="266" t="s">
        <v>2196</v>
      </c>
      <c r="I49" s="266" t="s">
        <v>2197</v>
      </c>
      <c r="J49" s="226" t="s">
        <v>2903</v>
      </c>
      <c r="K49" s="266"/>
      <c r="L49" s="266" t="s">
        <v>1320</v>
      </c>
      <c r="M49" s="266" t="s">
        <v>2198</v>
      </c>
      <c r="N49" s="266" t="s">
        <v>2197</v>
      </c>
      <c r="O49" s="226"/>
      <c r="P49" s="266"/>
      <c r="Q49" s="266"/>
      <c r="R49" s="266"/>
      <c r="S49" s="266"/>
      <c r="U49" s="266"/>
      <c r="V49" s="266"/>
      <c r="W49" s="266"/>
      <c r="X49" s="266"/>
      <c r="Z49" s="266"/>
      <c r="AA49" s="266"/>
      <c r="AB49" s="266"/>
      <c r="AC49" s="266"/>
    </row>
    <row r="50" spans="1:50" ht="15.75">
      <c r="A50" s="227" t="s">
        <v>1825</v>
      </c>
      <c r="B50" s="266"/>
      <c r="C50" s="266">
        <v>231</v>
      </c>
      <c r="D50" s="266">
        <v>170</v>
      </c>
      <c r="E50" s="227" t="s">
        <v>2371</v>
      </c>
      <c r="F50" s="266" t="s">
        <v>225</v>
      </c>
      <c r="G50" s="266" t="s">
        <v>1320</v>
      </c>
      <c r="H50" s="266" t="s">
        <v>2199</v>
      </c>
      <c r="I50" s="266" t="s">
        <v>2200</v>
      </c>
      <c r="J50" s="226" t="s">
        <v>624</v>
      </c>
      <c r="K50" s="266" t="s">
        <v>455</v>
      </c>
      <c r="L50" s="266" t="s">
        <v>455</v>
      </c>
      <c r="M50" s="266" t="s">
        <v>2201</v>
      </c>
      <c r="N50" s="474" t="s">
        <v>428</v>
      </c>
      <c r="P50" s="266"/>
      <c r="Q50" s="266"/>
      <c r="R50" s="266"/>
      <c r="S50" s="266"/>
      <c r="U50" s="266"/>
      <c r="V50" s="266"/>
      <c r="W50" s="266"/>
      <c r="X50" s="266"/>
      <c r="Z50" s="266"/>
      <c r="AA50" s="266"/>
      <c r="AB50" s="266"/>
      <c r="AC50" s="266"/>
      <c r="AD50" s="226"/>
      <c r="AE50" s="226"/>
      <c r="AF50" s="226"/>
      <c r="AG50" s="226"/>
      <c r="AH50" s="226"/>
      <c r="AI50" s="226"/>
      <c r="AJ50" s="226"/>
      <c r="AK50" s="226"/>
      <c r="AL50" s="226"/>
      <c r="AM50" s="226"/>
      <c r="AN50" s="226"/>
    </row>
    <row r="51" spans="1:50" s="226" customFormat="1" ht="15.75">
      <c r="A51" s="226" t="s">
        <v>776</v>
      </c>
      <c r="B51" s="265"/>
      <c r="C51" s="265">
        <v>123</v>
      </c>
      <c r="D51" s="265">
        <v>83</v>
      </c>
      <c r="E51" s="226" t="s">
        <v>360</v>
      </c>
      <c r="F51" s="265" t="s">
        <v>226</v>
      </c>
      <c r="G51" s="265" t="s">
        <v>455</v>
      </c>
      <c r="H51" s="265" t="s">
        <v>788</v>
      </c>
      <c r="I51" s="265" t="s">
        <v>428</v>
      </c>
      <c r="J51" s="226" t="s">
        <v>3011</v>
      </c>
      <c r="K51" s="265" t="s">
        <v>226</v>
      </c>
      <c r="L51" s="265" t="s">
        <v>455</v>
      </c>
      <c r="M51" s="265" t="s">
        <v>455</v>
      </c>
      <c r="N51" s="474" t="s">
        <v>428</v>
      </c>
      <c r="P51" s="265"/>
      <c r="Q51" s="265"/>
      <c r="R51" s="265"/>
      <c r="S51" s="265"/>
      <c r="U51" s="265"/>
      <c r="V51" s="265"/>
      <c r="W51" s="265"/>
      <c r="X51" s="265"/>
      <c r="Z51" s="265"/>
      <c r="AA51" s="265"/>
      <c r="AB51" s="265"/>
      <c r="AC51" s="265"/>
    </row>
    <row r="52" spans="1:50" s="226" customFormat="1" ht="15.75">
      <c r="A52" s="226" t="s">
        <v>3776</v>
      </c>
      <c r="B52" s="265"/>
      <c r="C52" s="265">
        <v>75</v>
      </c>
      <c r="D52" s="265">
        <v>50</v>
      </c>
      <c r="E52" s="227" t="s">
        <v>2902</v>
      </c>
      <c r="F52" s="265" t="s">
        <v>226</v>
      </c>
      <c r="G52" s="265" t="s">
        <v>957</v>
      </c>
      <c r="H52" s="265" t="s">
        <v>2819</v>
      </c>
      <c r="I52" s="265" t="s">
        <v>428</v>
      </c>
      <c r="J52" s="226" t="s">
        <v>2269</v>
      </c>
      <c r="K52" s="265" t="s">
        <v>226</v>
      </c>
      <c r="L52" s="265" t="s">
        <v>957</v>
      </c>
      <c r="M52" s="265" t="s">
        <v>2819</v>
      </c>
      <c r="N52" s="474" t="s">
        <v>428</v>
      </c>
      <c r="P52" s="265"/>
      <c r="Q52" s="265"/>
      <c r="R52" s="265"/>
      <c r="S52" s="265"/>
      <c r="U52" s="265"/>
      <c r="V52" s="265"/>
      <c r="W52" s="265"/>
      <c r="X52" s="265"/>
      <c r="Z52" s="265"/>
      <c r="AA52" s="265"/>
      <c r="AB52" s="265"/>
      <c r="AC52" s="265"/>
      <c r="AD52" s="227"/>
      <c r="AE52" s="227"/>
      <c r="AF52" s="227"/>
      <c r="AG52" s="227"/>
      <c r="AH52" s="227"/>
      <c r="AI52" s="227"/>
      <c r="AJ52" s="227"/>
      <c r="AK52" s="227"/>
      <c r="AL52" s="227"/>
      <c r="AM52" s="227"/>
      <c r="AN52" s="227"/>
    </row>
    <row r="53" spans="1:50" s="226" customFormat="1" ht="15.75">
      <c r="A53" s="226" t="s">
        <v>3595</v>
      </c>
      <c r="B53" s="267"/>
      <c r="C53" s="483">
        <v>100</v>
      </c>
      <c r="D53" s="483">
        <v>89</v>
      </c>
      <c r="E53" s="227" t="s">
        <v>4962</v>
      </c>
      <c r="F53" s="265" t="s">
        <v>226</v>
      </c>
      <c r="G53" s="265" t="s">
        <v>957</v>
      </c>
      <c r="H53" s="267"/>
      <c r="I53" s="265" t="s">
        <v>428</v>
      </c>
      <c r="J53" s="227" t="s">
        <v>3598</v>
      </c>
      <c r="K53" s="266" t="s">
        <v>226</v>
      </c>
      <c r="L53" s="265" t="s">
        <v>957</v>
      </c>
      <c r="M53" s="267"/>
      <c r="N53" s="474" t="s">
        <v>428</v>
      </c>
      <c r="O53" s="227"/>
      <c r="P53" s="267"/>
      <c r="Q53" s="267"/>
      <c r="R53" s="267"/>
      <c r="S53" s="267"/>
      <c r="U53" s="267"/>
      <c r="V53" s="267"/>
      <c r="W53" s="267"/>
      <c r="X53" s="267"/>
      <c r="Z53" s="267"/>
      <c r="AA53" s="267"/>
      <c r="AB53" s="267"/>
      <c r="AC53" s="267"/>
      <c r="AD53" s="227"/>
      <c r="AE53" s="227"/>
      <c r="AF53" s="227"/>
      <c r="AG53" s="227"/>
      <c r="AH53" s="227"/>
      <c r="AI53" s="227"/>
      <c r="AJ53" s="227"/>
      <c r="AK53" s="227"/>
      <c r="AL53" s="227"/>
      <c r="AM53" s="227"/>
      <c r="AN53" s="227"/>
      <c r="AO53" s="227"/>
      <c r="AP53" s="227"/>
      <c r="AQ53" s="227"/>
      <c r="AR53" s="227"/>
      <c r="AS53" s="227"/>
      <c r="AT53" s="227"/>
      <c r="AU53" s="227"/>
      <c r="AV53" s="227"/>
      <c r="AW53" s="227"/>
      <c r="AX53" s="227"/>
    </row>
    <row r="54" spans="1:50" s="226" customFormat="1">
      <c r="A54" s="226" t="s">
        <v>2442</v>
      </c>
      <c r="B54" s="265"/>
      <c r="C54" s="265">
        <v>81</v>
      </c>
      <c r="D54" s="265">
        <v>62</v>
      </c>
      <c r="E54" s="227" t="s">
        <v>2918</v>
      </c>
      <c r="F54" s="265" t="s">
        <v>225</v>
      </c>
      <c r="G54" s="102" t="s">
        <v>957</v>
      </c>
      <c r="H54" s="265" t="s">
        <v>2609</v>
      </c>
      <c r="I54" s="265" t="s">
        <v>2610</v>
      </c>
      <c r="J54" s="227" t="s">
        <v>624</v>
      </c>
      <c r="K54" s="265" t="s">
        <v>749</v>
      </c>
      <c r="L54" s="102" t="s">
        <v>957</v>
      </c>
      <c r="M54" s="265" t="s">
        <v>2611</v>
      </c>
      <c r="N54" s="265" t="s">
        <v>428</v>
      </c>
      <c r="O54" s="227"/>
      <c r="P54" s="265"/>
      <c r="Q54" s="265"/>
      <c r="R54" s="265"/>
      <c r="S54" s="265"/>
      <c r="U54" s="265"/>
      <c r="V54" s="265"/>
      <c r="W54" s="265"/>
      <c r="X54" s="265"/>
      <c r="Z54" s="265"/>
      <c r="AA54" s="265"/>
      <c r="AB54" s="265"/>
      <c r="AC54" s="265"/>
      <c r="AD54" s="227"/>
      <c r="AE54" s="227"/>
      <c r="AF54" s="227"/>
      <c r="AG54" s="227"/>
      <c r="AH54" s="227"/>
      <c r="AI54" s="227"/>
      <c r="AJ54" s="227"/>
      <c r="AK54" s="227"/>
      <c r="AL54" s="227"/>
      <c r="AM54" s="227"/>
      <c r="AN54" s="227"/>
    </row>
    <row r="55" spans="1:50" s="226" customFormat="1">
      <c r="A55" s="227" t="s">
        <v>1628</v>
      </c>
      <c r="B55" s="265"/>
      <c r="C55" s="265">
        <v>63</v>
      </c>
      <c r="D55" s="265">
        <v>51</v>
      </c>
      <c r="E55" s="226" t="s">
        <v>2372</v>
      </c>
      <c r="F55" s="265" t="s">
        <v>226</v>
      </c>
      <c r="G55" s="265" t="s">
        <v>1312</v>
      </c>
      <c r="H55" s="265" t="s">
        <v>2158</v>
      </c>
      <c r="I55" s="265" t="s">
        <v>2159</v>
      </c>
      <c r="J55" s="226" t="s">
        <v>2269</v>
      </c>
      <c r="K55" s="265" t="s">
        <v>226</v>
      </c>
      <c r="L55" s="265" t="s">
        <v>455</v>
      </c>
      <c r="M55" s="265" t="s">
        <v>2160</v>
      </c>
      <c r="N55" s="265" t="s">
        <v>455</v>
      </c>
      <c r="O55" s="227"/>
      <c r="P55" s="265"/>
      <c r="Q55" s="265"/>
      <c r="R55" s="265"/>
      <c r="S55" s="265"/>
      <c r="U55" s="265"/>
      <c r="V55" s="265"/>
      <c r="W55" s="265"/>
      <c r="X55" s="265"/>
      <c r="Z55" s="265"/>
      <c r="AA55" s="265"/>
      <c r="AB55" s="265"/>
      <c r="AC55" s="265"/>
      <c r="AD55" s="227"/>
      <c r="AE55" s="227"/>
      <c r="AF55" s="227"/>
      <c r="AG55" s="227"/>
      <c r="AH55" s="227"/>
      <c r="AI55" s="227"/>
      <c r="AJ55" s="227"/>
      <c r="AK55" s="227"/>
      <c r="AL55" s="227"/>
      <c r="AM55" s="227"/>
      <c r="AN55" s="227"/>
    </row>
    <row r="56" spans="1:50" s="635" customFormat="1">
      <c r="A56" s="645" t="s">
        <v>6157</v>
      </c>
      <c r="B56" s="642"/>
      <c r="C56" s="646">
        <v>525</v>
      </c>
      <c r="D56" s="646">
        <v>414</v>
      </c>
      <c r="E56" s="644" t="s">
        <v>2380</v>
      </c>
      <c r="F56" s="646" t="s">
        <v>749</v>
      </c>
      <c r="G56" s="646" t="s">
        <v>2219</v>
      </c>
      <c r="H56" s="646" t="s">
        <v>10349</v>
      </c>
      <c r="I56" s="647" t="s">
        <v>428</v>
      </c>
      <c r="J56" s="644" t="s">
        <v>9798</v>
      </c>
      <c r="K56" s="644" t="s">
        <v>226</v>
      </c>
      <c r="L56" s="644" t="s">
        <v>10350</v>
      </c>
      <c r="M56" s="644" t="s">
        <v>10351</v>
      </c>
      <c r="N56" s="644" t="s">
        <v>428</v>
      </c>
      <c r="O56" s="644" t="s">
        <v>2375</v>
      </c>
      <c r="P56" s="644" t="s">
        <v>226</v>
      </c>
      <c r="Q56" s="644" t="s">
        <v>1317</v>
      </c>
      <c r="R56" s="644" t="s">
        <v>10352</v>
      </c>
      <c r="S56" s="644" t="s">
        <v>428</v>
      </c>
      <c r="T56" s="641"/>
      <c r="U56" s="641"/>
      <c r="V56" s="641"/>
      <c r="W56" s="641"/>
      <c r="X56" s="641"/>
      <c r="Y56" s="641"/>
      <c r="Z56" s="641"/>
      <c r="AA56" s="641"/>
      <c r="AB56" s="641"/>
      <c r="AC56" s="641"/>
      <c r="AD56" s="641"/>
      <c r="AE56" s="641"/>
      <c r="AF56" s="641"/>
      <c r="AG56" s="636"/>
      <c r="AH56" s="636"/>
      <c r="AI56" s="636"/>
      <c r="AJ56" s="636"/>
      <c r="AK56" s="636"/>
      <c r="AL56" s="636"/>
      <c r="AM56" s="636"/>
      <c r="AN56" s="636"/>
    </row>
    <row r="57" spans="1:50" s="226" customFormat="1" ht="15.75">
      <c r="A57" s="227" t="s">
        <v>842</v>
      </c>
      <c r="B57" s="217"/>
      <c r="C57" s="217">
        <v>54</v>
      </c>
      <c r="D57" s="217">
        <v>26</v>
      </c>
      <c r="E57" s="227" t="s">
        <v>722</v>
      </c>
      <c r="F57" s="265" t="s">
        <v>225</v>
      </c>
      <c r="G57" s="102" t="s">
        <v>957</v>
      </c>
      <c r="H57" s="217" t="s">
        <v>858</v>
      </c>
      <c r="I57" s="265" t="s">
        <v>428</v>
      </c>
      <c r="J57" s="227" t="s">
        <v>722</v>
      </c>
      <c r="K57" s="266" t="s">
        <v>226</v>
      </c>
      <c r="L57" s="265" t="s">
        <v>455</v>
      </c>
      <c r="M57" s="265" t="s">
        <v>859</v>
      </c>
      <c r="N57" s="474" t="s">
        <v>428</v>
      </c>
      <c r="O57" s="227" t="s">
        <v>2392</v>
      </c>
      <c r="P57" s="217" t="s">
        <v>225</v>
      </c>
      <c r="Q57" s="217" t="s">
        <v>957</v>
      </c>
      <c r="R57" s="217" t="s">
        <v>860</v>
      </c>
      <c r="S57" s="217"/>
      <c r="U57" s="217"/>
      <c r="V57" s="217"/>
      <c r="W57" s="217"/>
      <c r="X57" s="217"/>
      <c r="Z57" s="217"/>
      <c r="AA57" s="217"/>
      <c r="AB57" s="217"/>
      <c r="AC57" s="217"/>
      <c r="AD57" s="227"/>
      <c r="AE57" s="227"/>
      <c r="AF57" s="227"/>
      <c r="AG57" s="227"/>
      <c r="AH57" s="227"/>
      <c r="AI57" s="227"/>
      <c r="AJ57" s="227"/>
      <c r="AK57" s="227"/>
      <c r="AL57" s="227"/>
      <c r="AM57" s="227"/>
      <c r="AN57" s="227"/>
    </row>
    <row r="58" spans="1:50" s="226" customFormat="1" ht="15.75">
      <c r="A58" s="226" t="s">
        <v>1444</v>
      </c>
      <c r="B58" s="266"/>
      <c r="C58" s="265">
        <v>172</v>
      </c>
      <c r="D58" s="265">
        <v>111</v>
      </c>
      <c r="E58" s="226" t="s">
        <v>406</v>
      </c>
      <c r="F58" s="265" t="s">
        <v>226</v>
      </c>
      <c r="G58" s="265" t="s">
        <v>455</v>
      </c>
      <c r="H58" s="265" t="s">
        <v>1445</v>
      </c>
      <c r="I58" s="265" t="s">
        <v>428</v>
      </c>
      <c r="J58" s="226" t="s">
        <v>3011</v>
      </c>
      <c r="K58" s="265" t="s">
        <v>226</v>
      </c>
      <c r="L58" s="265" t="s">
        <v>455</v>
      </c>
      <c r="M58" s="265" t="s">
        <v>455</v>
      </c>
      <c r="N58" s="474" t="s">
        <v>428</v>
      </c>
      <c r="P58" s="266"/>
      <c r="Q58" s="266"/>
      <c r="R58" s="266"/>
      <c r="S58" s="266"/>
      <c r="U58" s="266"/>
      <c r="V58" s="266"/>
      <c r="W58" s="266"/>
      <c r="X58" s="266"/>
      <c r="Z58" s="266"/>
      <c r="AA58" s="266"/>
      <c r="AB58" s="266"/>
      <c r="AC58" s="266"/>
    </row>
    <row r="59" spans="1:50" ht="15.75">
      <c r="A59" s="226" t="s">
        <v>3416</v>
      </c>
      <c r="B59" s="265"/>
      <c r="C59" s="146">
        <v>87</v>
      </c>
      <c r="D59" s="146">
        <v>46</v>
      </c>
      <c r="E59" s="226" t="s">
        <v>410</v>
      </c>
      <c r="F59" s="265" t="s">
        <v>226</v>
      </c>
      <c r="G59" s="265" t="s">
        <v>455</v>
      </c>
      <c r="H59" s="265" t="s">
        <v>428</v>
      </c>
      <c r="I59" s="265" t="s">
        <v>428</v>
      </c>
      <c r="J59" s="226" t="s">
        <v>3011</v>
      </c>
      <c r="K59" s="266" t="s">
        <v>226</v>
      </c>
      <c r="L59" s="265" t="s">
        <v>455</v>
      </c>
      <c r="M59" s="265" t="s">
        <v>455</v>
      </c>
      <c r="N59" s="474" t="s">
        <v>428</v>
      </c>
      <c r="O59" s="226"/>
      <c r="P59" s="265"/>
      <c r="Q59" s="265"/>
      <c r="R59" s="265"/>
      <c r="S59" s="265"/>
      <c r="U59" s="265"/>
      <c r="V59" s="265"/>
      <c r="W59" s="265"/>
      <c r="X59" s="265"/>
      <c r="Z59" s="265"/>
      <c r="AA59" s="265"/>
      <c r="AB59" s="265"/>
      <c r="AC59" s="265"/>
      <c r="AD59" s="226"/>
      <c r="AE59" s="226"/>
      <c r="AF59" s="226"/>
      <c r="AG59" s="226"/>
      <c r="AH59" s="226"/>
      <c r="AI59" s="226"/>
      <c r="AJ59" s="226"/>
      <c r="AK59" s="226"/>
      <c r="AL59" s="226"/>
      <c r="AM59" s="226"/>
      <c r="AN59" s="226"/>
    </row>
    <row r="60" spans="1:50" ht="15.75">
      <c r="A60" s="226" t="s">
        <v>2314</v>
      </c>
      <c r="B60" s="265"/>
      <c r="C60" s="265">
        <v>90</v>
      </c>
      <c r="D60" s="265">
        <v>46</v>
      </c>
      <c r="E60" s="227" t="s">
        <v>410</v>
      </c>
      <c r="F60" s="265" t="s">
        <v>226</v>
      </c>
      <c r="G60" s="265" t="s">
        <v>455</v>
      </c>
      <c r="H60" s="265" t="s">
        <v>2342</v>
      </c>
      <c r="I60" s="265" t="s">
        <v>428</v>
      </c>
      <c r="J60" s="226" t="s">
        <v>3011</v>
      </c>
      <c r="K60" s="265" t="s">
        <v>226</v>
      </c>
      <c r="L60" s="265" t="s">
        <v>455</v>
      </c>
      <c r="M60" s="265" t="s">
        <v>944</v>
      </c>
      <c r="N60" s="474" t="s">
        <v>428</v>
      </c>
      <c r="O60" s="226"/>
      <c r="P60" s="265"/>
      <c r="Q60" s="265"/>
      <c r="R60" s="265"/>
      <c r="S60" s="265"/>
      <c r="U60" s="265"/>
      <c r="V60" s="265"/>
      <c r="W60" s="265"/>
      <c r="X60" s="265"/>
      <c r="Z60" s="265"/>
      <c r="AA60" s="265"/>
      <c r="AB60" s="265"/>
      <c r="AC60" s="265"/>
    </row>
    <row r="61" spans="1:50" ht="15.75">
      <c r="A61" s="227" t="s">
        <v>966</v>
      </c>
      <c r="C61" s="267">
        <v>255</v>
      </c>
      <c r="D61" s="267">
        <v>169</v>
      </c>
      <c r="E61" s="226" t="s">
        <v>2380</v>
      </c>
      <c r="F61" s="267" t="s">
        <v>226</v>
      </c>
      <c r="G61" s="267" t="s">
        <v>2183</v>
      </c>
      <c r="H61" s="267" t="s">
        <v>428</v>
      </c>
      <c r="I61" s="265" t="s">
        <v>428</v>
      </c>
      <c r="J61" s="226" t="s">
        <v>2380</v>
      </c>
      <c r="K61" s="267" t="s">
        <v>226</v>
      </c>
      <c r="L61" s="267" t="s">
        <v>455</v>
      </c>
      <c r="M61" s="267" t="s">
        <v>428</v>
      </c>
      <c r="N61" s="474" t="s">
        <v>428</v>
      </c>
      <c r="O61" s="227" t="s">
        <v>624</v>
      </c>
      <c r="P61" s="207"/>
      <c r="Q61" s="207"/>
      <c r="R61" s="207"/>
      <c r="S61" s="207"/>
      <c r="U61" s="207"/>
      <c r="V61" s="207"/>
      <c r="W61" s="207"/>
      <c r="X61" s="207"/>
      <c r="Z61" s="207"/>
      <c r="AA61" s="207"/>
      <c r="AB61" s="207"/>
      <c r="AC61" s="207"/>
    </row>
    <row r="62" spans="1:50" s="226" customFormat="1" ht="15.75">
      <c r="A62" s="226" t="s">
        <v>3791</v>
      </c>
      <c r="B62" s="207"/>
      <c r="C62" s="267">
        <v>21</v>
      </c>
      <c r="D62" s="267">
        <v>19</v>
      </c>
      <c r="E62" s="226" t="s">
        <v>360</v>
      </c>
      <c r="F62" s="267" t="s">
        <v>226</v>
      </c>
      <c r="G62" s="267" t="s">
        <v>455</v>
      </c>
      <c r="H62" s="267" t="s">
        <v>4520</v>
      </c>
      <c r="I62" s="265" t="s">
        <v>428</v>
      </c>
      <c r="J62" s="226" t="s">
        <v>3011</v>
      </c>
      <c r="K62" s="267" t="s">
        <v>226</v>
      </c>
      <c r="L62" s="267" t="s">
        <v>455</v>
      </c>
      <c r="M62" s="267" t="s">
        <v>455</v>
      </c>
      <c r="N62" s="474" t="s">
        <v>428</v>
      </c>
      <c r="P62" s="207"/>
      <c r="Q62" s="207"/>
      <c r="R62" s="207"/>
      <c r="S62" s="207"/>
      <c r="U62" s="207"/>
      <c r="V62" s="207"/>
      <c r="W62" s="207"/>
      <c r="X62" s="207"/>
      <c r="Y62" s="227"/>
      <c r="Z62" s="207"/>
      <c r="AA62" s="207"/>
      <c r="AB62" s="207"/>
      <c r="AC62" s="207"/>
    </row>
    <row r="63" spans="1:50" s="226" customFormat="1">
      <c r="A63" s="226" t="s">
        <v>322</v>
      </c>
      <c r="B63" s="218"/>
      <c r="C63" s="266">
        <v>306</v>
      </c>
      <c r="D63" s="266">
        <v>199</v>
      </c>
      <c r="E63" s="226" t="s">
        <v>335</v>
      </c>
      <c r="F63" s="266" t="s">
        <v>226</v>
      </c>
      <c r="G63" s="266" t="s">
        <v>455</v>
      </c>
      <c r="H63" s="266" t="s">
        <v>375</v>
      </c>
      <c r="I63" s="266" t="s">
        <v>342</v>
      </c>
      <c r="J63" s="226" t="s">
        <v>3011</v>
      </c>
      <c r="K63" s="266" t="s">
        <v>226</v>
      </c>
      <c r="L63" s="266" t="s">
        <v>455</v>
      </c>
      <c r="M63" s="266" t="s">
        <v>105</v>
      </c>
      <c r="N63" s="218" t="s">
        <v>342</v>
      </c>
      <c r="P63" s="218"/>
      <c r="Q63" s="218"/>
      <c r="R63" s="218"/>
      <c r="S63" s="218"/>
      <c r="U63" s="218"/>
      <c r="V63" s="218"/>
      <c r="W63" s="218"/>
      <c r="X63" s="218"/>
      <c r="Z63" s="218"/>
      <c r="AA63" s="218"/>
      <c r="AB63" s="218"/>
      <c r="AC63" s="218"/>
      <c r="AD63" s="227"/>
      <c r="AE63" s="227"/>
      <c r="AF63" s="227"/>
      <c r="AG63" s="227"/>
      <c r="AH63" s="227"/>
      <c r="AI63" s="227"/>
      <c r="AJ63" s="227"/>
      <c r="AK63" s="227"/>
      <c r="AL63" s="227"/>
      <c r="AM63" s="227"/>
      <c r="AN63" s="227"/>
    </row>
    <row r="64" spans="1:50" ht="15.75">
      <c r="A64" s="227" t="s">
        <v>564</v>
      </c>
      <c r="B64" s="265"/>
      <c r="C64" s="270">
        <v>357</v>
      </c>
      <c r="D64" s="265">
        <v>279</v>
      </c>
      <c r="E64" s="227" t="s">
        <v>398</v>
      </c>
      <c r="F64" s="265" t="s">
        <v>226</v>
      </c>
      <c r="G64" s="265" t="s">
        <v>455</v>
      </c>
      <c r="H64" s="265" t="s">
        <v>4521</v>
      </c>
      <c r="I64" s="265" t="s">
        <v>428</v>
      </c>
      <c r="J64" s="227" t="s">
        <v>403</v>
      </c>
      <c r="K64" s="265" t="s">
        <v>226</v>
      </c>
      <c r="L64" s="265" t="s">
        <v>455</v>
      </c>
      <c r="M64" s="265" t="s">
        <v>4522</v>
      </c>
      <c r="N64" s="474" t="s">
        <v>428</v>
      </c>
      <c r="P64" s="265"/>
      <c r="Q64" s="265"/>
      <c r="R64" s="265"/>
      <c r="S64" s="265"/>
      <c r="T64" s="226"/>
      <c r="U64" s="265"/>
      <c r="V64" s="265"/>
      <c r="W64" s="265"/>
      <c r="X64" s="265"/>
      <c r="Y64" s="226"/>
      <c r="Z64" s="265"/>
      <c r="AA64" s="265"/>
      <c r="AB64" s="265"/>
      <c r="AC64" s="265"/>
    </row>
    <row r="65" spans="1:40" ht="15.75">
      <c r="A65" s="227" t="s">
        <v>657</v>
      </c>
      <c r="B65" s="218"/>
      <c r="C65" s="265">
        <v>22</v>
      </c>
      <c r="D65" s="265">
        <v>19</v>
      </c>
      <c r="E65" s="227" t="s">
        <v>2903</v>
      </c>
      <c r="F65" s="265" t="s">
        <v>226</v>
      </c>
      <c r="G65" s="265" t="s">
        <v>1320</v>
      </c>
      <c r="H65" s="266" t="s">
        <v>9211</v>
      </c>
      <c r="I65" s="265" t="s">
        <v>428</v>
      </c>
      <c r="J65" s="227" t="s">
        <v>2904</v>
      </c>
      <c r="K65" s="265" t="s">
        <v>226</v>
      </c>
      <c r="L65" s="265" t="s">
        <v>1320</v>
      </c>
      <c r="M65" s="266" t="s">
        <v>9212</v>
      </c>
      <c r="N65" s="474" t="s">
        <v>428</v>
      </c>
      <c r="P65" s="266"/>
      <c r="Q65" s="266"/>
      <c r="R65" s="266"/>
      <c r="S65" s="266"/>
      <c r="U65" s="218"/>
      <c r="V65" s="218"/>
      <c r="W65" s="218"/>
      <c r="X65" s="218"/>
      <c r="Z65" s="218"/>
      <c r="AA65" s="218"/>
      <c r="AB65" s="218"/>
      <c r="AC65" s="218"/>
    </row>
    <row r="66" spans="1:40" s="226" customFormat="1" ht="15.75">
      <c r="A66" s="98" t="s">
        <v>2343</v>
      </c>
      <c r="B66" s="217"/>
      <c r="C66" s="265">
        <v>31</v>
      </c>
      <c r="D66" s="265">
        <v>24</v>
      </c>
      <c r="E66" s="227" t="s">
        <v>2999</v>
      </c>
      <c r="F66" s="265" t="s">
        <v>226</v>
      </c>
      <c r="G66" s="265" t="s">
        <v>455</v>
      </c>
      <c r="H66" s="265" t="s">
        <v>808</v>
      </c>
      <c r="I66" s="265" t="s">
        <v>428</v>
      </c>
      <c r="J66" s="227" t="s">
        <v>3013</v>
      </c>
      <c r="K66" s="265" t="s">
        <v>226</v>
      </c>
      <c r="L66" s="265" t="s">
        <v>455</v>
      </c>
      <c r="M66" s="265" t="s">
        <v>944</v>
      </c>
      <c r="N66" s="474" t="s">
        <v>428</v>
      </c>
      <c r="O66" s="227"/>
      <c r="P66" s="265"/>
      <c r="Q66" s="265"/>
      <c r="R66" s="265"/>
      <c r="S66" s="265"/>
      <c r="T66" s="227"/>
      <c r="U66" s="217"/>
      <c r="V66" s="217"/>
      <c r="W66" s="217"/>
      <c r="X66" s="217"/>
      <c r="Y66" s="227"/>
      <c r="Z66" s="217"/>
      <c r="AA66" s="217"/>
      <c r="AB66" s="217"/>
      <c r="AC66" s="217"/>
      <c r="AD66" s="227"/>
      <c r="AE66" s="227"/>
      <c r="AF66" s="227"/>
      <c r="AG66" s="227"/>
      <c r="AH66" s="227"/>
      <c r="AI66" s="227"/>
      <c r="AJ66" s="227"/>
      <c r="AK66" s="227"/>
      <c r="AL66" s="227"/>
      <c r="AM66" s="227"/>
      <c r="AN66" s="227"/>
    </row>
    <row r="67" spans="1:40" s="581" customFormat="1">
      <c r="A67" s="380" t="s">
        <v>9495</v>
      </c>
      <c r="B67" s="223"/>
      <c r="C67" s="223">
        <v>70</v>
      </c>
      <c r="D67" s="223">
        <v>64</v>
      </c>
      <c r="E67" s="581" t="s">
        <v>335</v>
      </c>
      <c r="F67" s="223" t="s">
        <v>226</v>
      </c>
      <c r="G67" s="223" t="s">
        <v>455</v>
      </c>
      <c r="H67" s="223" t="s">
        <v>10168</v>
      </c>
      <c r="I67" s="223" t="s">
        <v>428</v>
      </c>
      <c r="J67" s="581" t="s">
        <v>10169</v>
      </c>
      <c r="K67" s="581" t="s">
        <v>226</v>
      </c>
      <c r="L67" s="581" t="s">
        <v>455</v>
      </c>
      <c r="M67" s="581" t="s">
        <v>455</v>
      </c>
      <c r="N67" s="581" t="s">
        <v>455</v>
      </c>
    </row>
    <row r="68" spans="1:40" s="226" customFormat="1" ht="15.75">
      <c r="A68" s="98" t="s">
        <v>2344</v>
      </c>
      <c r="B68" s="217"/>
      <c r="C68" s="265">
        <v>70</v>
      </c>
      <c r="D68" s="265">
        <v>53</v>
      </c>
      <c r="E68" s="227" t="s">
        <v>335</v>
      </c>
      <c r="F68" s="265" t="s">
        <v>226</v>
      </c>
      <c r="G68" s="265" t="s">
        <v>455</v>
      </c>
      <c r="H68" s="265" t="s">
        <v>2345</v>
      </c>
      <c r="I68" s="265" t="s">
        <v>428</v>
      </c>
      <c r="J68" s="98" t="s">
        <v>3011</v>
      </c>
      <c r="K68" s="265" t="s">
        <v>226</v>
      </c>
      <c r="L68" s="265" t="s">
        <v>455</v>
      </c>
      <c r="M68" s="265" t="s">
        <v>944</v>
      </c>
      <c r="N68" s="474" t="s">
        <v>428</v>
      </c>
      <c r="O68" s="227"/>
      <c r="P68" s="265"/>
      <c r="Q68" s="265"/>
      <c r="R68" s="265"/>
      <c r="S68" s="265"/>
      <c r="U68" s="217"/>
      <c r="V68" s="217"/>
      <c r="W68" s="217"/>
      <c r="X68" s="217"/>
      <c r="Z68" s="217"/>
      <c r="AA68" s="217"/>
      <c r="AB68" s="217"/>
      <c r="AC68" s="217"/>
    </row>
    <row r="69" spans="1:40" s="226" customFormat="1">
      <c r="A69" s="227" t="s">
        <v>1115</v>
      </c>
      <c r="B69" s="102"/>
      <c r="C69" s="102">
        <v>90</v>
      </c>
      <c r="D69" s="102">
        <v>70</v>
      </c>
      <c r="E69" s="227" t="s">
        <v>2918</v>
      </c>
      <c r="F69" s="102" t="s">
        <v>958</v>
      </c>
      <c r="G69" s="102" t="s">
        <v>1353</v>
      </c>
      <c r="H69" s="102" t="s">
        <v>1354</v>
      </c>
      <c r="I69" s="102" t="s">
        <v>1355</v>
      </c>
      <c r="J69" s="227" t="s">
        <v>2929</v>
      </c>
      <c r="K69" s="102" t="s">
        <v>958</v>
      </c>
      <c r="L69" s="102" t="s">
        <v>957</v>
      </c>
      <c r="M69" s="102" t="s">
        <v>1356</v>
      </c>
      <c r="N69" s="102" t="s">
        <v>1357</v>
      </c>
      <c r="O69" s="227"/>
      <c r="P69" s="102"/>
      <c r="Q69" s="102"/>
      <c r="R69" s="102"/>
      <c r="S69" s="296"/>
      <c r="T69" s="227"/>
      <c r="U69" s="107"/>
      <c r="V69" s="107"/>
      <c r="W69" s="107"/>
      <c r="X69" s="296"/>
      <c r="Y69" s="227"/>
      <c r="Z69" s="107"/>
      <c r="AA69" s="107"/>
      <c r="AB69" s="107"/>
      <c r="AC69" s="296"/>
      <c r="AD69" s="227"/>
      <c r="AE69" s="227"/>
      <c r="AF69" s="227"/>
      <c r="AG69" s="227"/>
      <c r="AH69" s="227"/>
      <c r="AI69" s="227"/>
      <c r="AJ69" s="227"/>
      <c r="AK69" s="227"/>
      <c r="AL69" s="227"/>
      <c r="AM69" s="227"/>
      <c r="AN69" s="227"/>
    </row>
    <row r="70" spans="1:40">
      <c r="A70" s="226" t="s">
        <v>1653</v>
      </c>
      <c r="B70" s="266"/>
      <c r="C70" s="266">
        <v>73</v>
      </c>
      <c r="D70" s="266">
        <v>64</v>
      </c>
      <c r="E70" s="227" t="s">
        <v>2918</v>
      </c>
      <c r="F70" s="266" t="s">
        <v>225</v>
      </c>
      <c r="G70" s="265" t="s">
        <v>957</v>
      </c>
      <c r="H70" s="266" t="s">
        <v>2161</v>
      </c>
      <c r="I70" s="104" t="s">
        <v>2162</v>
      </c>
      <c r="J70" s="226" t="s">
        <v>624</v>
      </c>
      <c r="K70" s="266" t="s">
        <v>226</v>
      </c>
      <c r="L70" s="266" t="s">
        <v>455</v>
      </c>
      <c r="M70" s="266" t="s">
        <v>2163</v>
      </c>
      <c r="N70" s="266" t="s">
        <v>428</v>
      </c>
      <c r="O70" s="226"/>
      <c r="P70" s="266"/>
      <c r="Q70" s="266"/>
      <c r="R70" s="266"/>
      <c r="S70" s="160"/>
      <c r="T70" s="226"/>
      <c r="U70" s="218"/>
      <c r="V70" s="218"/>
      <c r="W70" s="218"/>
      <c r="X70" s="160"/>
      <c r="Y70" s="226"/>
      <c r="Z70" s="218"/>
      <c r="AA70" s="218"/>
      <c r="AB70" s="218"/>
      <c r="AC70" s="160"/>
    </row>
    <row r="71" spans="1:40" s="226" customFormat="1">
      <c r="A71" s="98" t="s">
        <v>323</v>
      </c>
      <c r="B71" s="266"/>
      <c r="C71" s="266">
        <v>240</v>
      </c>
      <c r="D71" s="266">
        <v>160</v>
      </c>
      <c r="E71" s="227" t="s">
        <v>384</v>
      </c>
      <c r="F71" s="266" t="s">
        <v>226</v>
      </c>
      <c r="G71" s="266" t="s">
        <v>455</v>
      </c>
      <c r="H71" s="266" t="s">
        <v>390</v>
      </c>
      <c r="I71" s="266" t="s">
        <v>342</v>
      </c>
      <c r="J71" s="98" t="s">
        <v>3011</v>
      </c>
      <c r="K71" s="266" t="s">
        <v>226</v>
      </c>
      <c r="L71" s="266" t="s">
        <v>455</v>
      </c>
      <c r="M71" s="266" t="s">
        <v>105</v>
      </c>
      <c r="N71" s="266" t="s">
        <v>342</v>
      </c>
      <c r="O71" s="227"/>
      <c r="P71" s="266"/>
      <c r="Q71" s="266"/>
      <c r="R71" s="266"/>
      <c r="S71" s="266"/>
      <c r="T71" s="227"/>
      <c r="U71" s="266"/>
      <c r="V71" s="266"/>
      <c r="W71" s="266"/>
      <c r="X71" s="266"/>
      <c r="Y71" s="227"/>
      <c r="Z71" s="266"/>
      <c r="AA71" s="266"/>
      <c r="AB71" s="266"/>
      <c r="AC71" s="160"/>
      <c r="AD71" s="227"/>
      <c r="AE71" s="227"/>
      <c r="AF71" s="227"/>
      <c r="AG71" s="227"/>
      <c r="AH71" s="227"/>
      <c r="AI71" s="227"/>
      <c r="AJ71" s="227"/>
      <c r="AK71" s="227"/>
      <c r="AL71" s="227"/>
      <c r="AM71" s="227"/>
      <c r="AN71" s="227"/>
    </row>
    <row r="72" spans="1:40">
      <c r="A72" s="226" t="s">
        <v>1184</v>
      </c>
      <c r="B72" s="266" t="s">
        <v>1374</v>
      </c>
      <c r="C72" s="266">
        <v>170</v>
      </c>
      <c r="D72" s="266">
        <v>151</v>
      </c>
      <c r="E72" s="226" t="s">
        <v>2373</v>
      </c>
      <c r="F72" s="266" t="s">
        <v>226</v>
      </c>
      <c r="G72" s="266" t="s">
        <v>1320</v>
      </c>
      <c r="H72" s="266" t="s">
        <v>1375</v>
      </c>
      <c r="I72" s="266" t="s">
        <v>1376</v>
      </c>
      <c r="J72" s="227" t="s">
        <v>2904</v>
      </c>
      <c r="K72" s="266" t="s">
        <v>226</v>
      </c>
      <c r="L72" s="266" t="s">
        <v>1320</v>
      </c>
      <c r="M72" s="266" t="s">
        <v>1377</v>
      </c>
      <c r="N72" s="266" t="s">
        <v>1376</v>
      </c>
      <c r="O72" s="226" t="s">
        <v>335</v>
      </c>
      <c r="P72" s="266" t="s">
        <v>226</v>
      </c>
      <c r="Q72" s="266" t="s">
        <v>1378</v>
      </c>
      <c r="R72" s="266" t="s">
        <v>1379</v>
      </c>
      <c r="S72" s="266" t="s">
        <v>1380</v>
      </c>
      <c r="U72" s="266"/>
      <c r="V72" s="266"/>
      <c r="W72" s="266"/>
      <c r="X72" s="266"/>
      <c r="Z72" s="266"/>
      <c r="AA72" s="266"/>
      <c r="AB72" s="266"/>
      <c r="AC72" s="160"/>
    </row>
    <row r="73" spans="1:40" s="226" customFormat="1" ht="15.75">
      <c r="A73" s="98" t="s">
        <v>2850</v>
      </c>
      <c r="B73" s="265"/>
      <c r="C73" s="265">
        <v>227</v>
      </c>
      <c r="D73" s="265">
        <v>163</v>
      </c>
      <c r="E73" s="227" t="s">
        <v>384</v>
      </c>
      <c r="F73" s="265" t="s">
        <v>226</v>
      </c>
      <c r="G73" s="265" t="s">
        <v>455</v>
      </c>
      <c r="H73" s="265" t="s">
        <v>2346</v>
      </c>
      <c r="I73" s="265" t="s">
        <v>428</v>
      </c>
      <c r="J73" s="98" t="s">
        <v>3011</v>
      </c>
      <c r="K73" s="265" t="s">
        <v>226</v>
      </c>
      <c r="L73" s="265" t="s">
        <v>455</v>
      </c>
      <c r="M73" s="265" t="s">
        <v>944</v>
      </c>
      <c r="N73" s="474" t="s">
        <v>428</v>
      </c>
      <c r="O73" s="227"/>
      <c r="P73" s="265"/>
      <c r="Q73" s="265"/>
      <c r="R73" s="265"/>
      <c r="S73" s="265"/>
      <c r="T73" s="227"/>
      <c r="U73" s="265"/>
      <c r="V73" s="265"/>
      <c r="W73" s="265"/>
      <c r="X73" s="265"/>
      <c r="Y73" s="227"/>
      <c r="Z73" s="265"/>
      <c r="AA73" s="265"/>
      <c r="AB73" s="265"/>
      <c r="AC73" s="116"/>
    </row>
    <row r="74" spans="1:40" s="226" customFormat="1">
      <c r="A74" s="226" t="s">
        <v>1735</v>
      </c>
      <c r="B74" s="104"/>
      <c r="C74" s="104">
        <v>303</v>
      </c>
      <c r="D74" s="104">
        <v>285</v>
      </c>
      <c r="E74" s="226" t="s">
        <v>2380</v>
      </c>
      <c r="F74" s="104" t="s">
        <v>226</v>
      </c>
      <c r="G74" s="104" t="s">
        <v>1312</v>
      </c>
      <c r="H74" s="104" t="s">
        <v>2178</v>
      </c>
      <c r="I74" s="104" t="s">
        <v>428</v>
      </c>
      <c r="J74" s="226" t="s">
        <v>624</v>
      </c>
      <c r="K74" s="104" t="s">
        <v>226</v>
      </c>
      <c r="L74" s="104" t="s">
        <v>957</v>
      </c>
      <c r="M74" s="104" t="s">
        <v>2179</v>
      </c>
      <c r="N74" s="104" t="s">
        <v>2180</v>
      </c>
      <c r="P74" s="104"/>
      <c r="Q74" s="104"/>
      <c r="R74" s="104"/>
      <c r="S74" s="104"/>
      <c r="U74" s="104"/>
      <c r="V74" s="104"/>
      <c r="W74" s="104"/>
      <c r="X74" s="104"/>
      <c r="Z74" s="104"/>
      <c r="AA74" s="104"/>
      <c r="AB74" s="104"/>
      <c r="AC74" s="297"/>
      <c r="AD74" s="227"/>
      <c r="AE74" s="227"/>
      <c r="AF74" s="227"/>
      <c r="AG74" s="227"/>
      <c r="AH74" s="227"/>
      <c r="AI74" s="227"/>
      <c r="AJ74" s="227"/>
      <c r="AK74" s="227"/>
      <c r="AL74" s="227"/>
      <c r="AM74" s="227"/>
      <c r="AN74" s="227"/>
    </row>
    <row r="75" spans="1:40" ht="15.75">
      <c r="A75" s="98" t="s">
        <v>3772</v>
      </c>
      <c r="B75" s="98"/>
      <c r="C75" s="98">
        <v>82</v>
      </c>
      <c r="D75" s="98">
        <v>82</v>
      </c>
      <c r="E75" s="227" t="s">
        <v>2917</v>
      </c>
      <c r="F75" s="98" t="s">
        <v>958</v>
      </c>
      <c r="G75" s="98" t="s">
        <v>957</v>
      </c>
      <c r="H75" s="98" t="s">
        <v>959</v>
      </c>
      <c r="I75" s="265" t="s">
        <v>428</v>
      </c>
      <c r="J75" s="227" t="s">
        <v>335</v>
      </c>
      <c r="K75" s="98" t="s">
        <v>226</v>
      </c>
      <c r="L75" s="98" t="s">
        <v>455</v>
      </c>
      <c r="M75" s="98" t="s">
        <v>808</v>
      </c>
      <c r="N75" s="474" t="s">
        <v>428</v>
      </c>
      <c r="P75" s="98"/>
      <c r="Q75" s="98"/>
      <c r="R75" s="98"/>
      <c r="S75" s="98"/>
      <c r="T75" s="226"/>
      <c r="U75" s="98"/>
      <c r="V75" s="98"/>
      <c r="W75" s="98"/>
      <c r="X75" s="98"/>
      <c r="Y75" s="226"/>
      <c r="Z75" s="98"/>
      <c r="AA75" s="98"/>
      <c r="AB75" s="98"/>
      <c r="AC75" s="298"/>
    </row>
    <row r="76" spans="1:40" ht="15.75">
      <c r="A76" s="98" t="s">
        <v>2329</v>
      </c>
      <c r="B76" s="265"/>
      <c r="C76" s="265">
        <v>65</v>
      </c>
      <c r="D76" s="265">
        <v>45</v>
      </c>
      <c r="E76" s="227" t="s">
        <v>406</v>
      </c>
      <c r="F76" s="265" t="s">
        <v>226</v>
      </c>
      <c r="G76" s="265" t="s">
        <v>455</v>
      </c>
      <c r="H76" s="265" t="s">
        <v>808</v>
      </c>
      <c r="I76" s="265" t="s">
        <v>428</v>
      </c>
      <c r="J76" s="98" t="s">
        <v>335</v>
      </c>
      <c r="K76" s="265" t="s">
        <v>226</v>
      </c>
      <c r="L76" s="265" t="s">
        <v>455</v>
      </c>
      <c r="M76" s="265" t="s">
        <v>2347</v>
      </c>
      <c r="N76" s="474" t="s">
        <v>428</v>
      </c>
      <c r="P76" s="265"/>
      <c r="Q76" s="265"/>
      <c r="R76" s="265"/>
      <c r="S76" s="265"/>
      <c r="U76" s="265"/>
      <c r="V76" s="265"/>
      <c r="W76" s="265"/>
      <c r="X76" s="265"/>
      <c r="Z76" s="265"/>
      <c r="AA76" s="265"/>
      <c r="AB76" s="265"/>
      <c r="AC76" s="116"/>
    </row>
    <row r="77" spans="1:40" s="226" customFormat="1" ht="15.75">
      <c r="A77" s="226" t="s">
        <v>3588</v>
      </c>
      <c r="B77" s="267"/>
      <c r="C77" s="267">
        <v>129</v>
      </c>
      <c r="D77" s="267">
        <v>92</v>
      </c>
      <c r="E77" s="226" t="s">
        <v>3536</v>
      </c>
      <c r="F77" s="267" t="s">
        <v>226</v>
      </c>
      <c r="G77" s="265" t="s">
        <v>4518</v>
      </c>
      <c r="H77" s="267"/>
      <c r="I77" s="265" t="s">
        <v>428</v>
      </c>
      <c r="J77" s="226" t="s">
        <v>3425</v>
      </c>
      <c r="K77" s="265" t="s">
        <v>758</v>
      </c>
      <c r="L77" s="267" t="s">
        <v>455</v>
      </c>
      <c r="M77" s="267"/>
      <c r="N77" s="474" t="s">
        <v>428</v>
      </c>
      <c r="P77" s="267"/>
      <c r="Q77" s="267"/>
      <c r="R77" s="267"/>
      <c r="S77" s="267"/>
      <c r="U77" s="267"/>
      <c r="V77" s="267"/>
      <c r="W77" s="267"/>
      <c r="X77" s="267"/>
      <c r="Z77" s="267"/>
      <c r="AA77" s="267"/>
      <c r="AB77" s="267"/>
      <c r="AC77" s="267"/>
    </row>
    <row r="78" spans="1:40" s="226" customFormat="1" ht="15.75">
      <c r="A78" s="226" t="s">
        <v>3561</v>
      </c>
      <c r="B78" s="267"/>
      <c r="C78" s="267">
        <v>191</v>
      </c>
      <c r="D78" s="267">
        <v>140</v>
      </c>
      <c r="E78" s="226" t="s">
        <v>2388</v>
      </c>
      <c r="F78" s="265" t="s">
        <v>226</v>
      </c>
      <c r="G78" s="267" t="s">
        <v>957</v>
      </c>
      <c r="H78" s="267" t="s">
        <v>9213</v>
      </c>
      <c r="I78" s="265" t="s">
        <v>428</v>
      </c>
      <c r="J78" s="226" t="s">
        <v>3536</v>
      </c>
      <c r="K78" s="266" t="s">
        <v>226</v>
      </c>
      <c r="L78" s="267" t="s">
        <v>957</v>
      </c>
      <c r="M78" s="267" t="s">
        <v>9214</v>
      </c>
      <c r="N78" s="474" t="s">
        <v>428</v>
      </c>
      <c r="P78" s="267"/>
      <c r="Q78" s="267"/>
      <c r="R78" s="267"/>
      <c r="S78" s="267"/>
      <c r="U78" s="267"/>
      <c r="V78" s="267"/>
      <c r="W78" s="267"/>
      <c r="X78" s="267"/>
      <c r="Z78" s="267"/>
      <c r="AA78" s="267"/>
      <c r="AB78" s="267"/>
      <c r="AC78" s="267"/>
    </row>
    <row r="79" spans="1:40" ht="15.75">
      <c r="A79" s="226" t="s">
        <v>4184</v>
      </c>
      <c r="B79" s="267"/>
      <c r="C79" s="267">
        <v>103</v>
      </c>
      <c r="D79" s="267">
        <v>90</v>
      </c>
      <c r="E79" s="226" t="s">
        <v>3536</v>
      </c>
      <c r="F79" s="267" t="s">
        <v>226</v>
      </c>
      <c r="G79" s="267" t="s">
        <v>4518</v>
      </c>
      <c r="H79" s="267" t="s">
        <v>4523</v>
      </c>
      <c r="I79" s="265" t="s">
        <v>428</v>
      </c>
      <c r="J79" s="226" t="s">
        <v>3536</v>
      </c>
      <c r="K79" s="267" t="s">
        <v>226</v>
      </c>
      <c r="L79" s="222" t="s">
        <v>1320</v>
      </c>
      <c r="M79" s="267" t="s">
        <v>4524</v>
      </c>
      <c r="N79" s="474" t="s">
        <v>428</v>
      </c>
      <c r="O79" s="226"/>
      <c r="P79" s="267"/>
      <c r="Q79" s="267"/>
      <c r="R79" s="267"/>
      <c r="S79" s="267"/>
      <c r="T79" s="226"/>
      <c r="U79" s="267"/>
      <c r="V79" s="267"/>
      <c r="W79" s="267"/>
      <c r="X79" s="267"/>
      <c r="Y79" s="226"/>
      <c r="Z79" s="267"/>
      <c r="AA79" s="267"/>
      <c r="AB79" s="267"/>
      <c r="AC79" s="267"/>
      <c r="AD79" s="226"/>
      <c r="AE79" s="226"/>
      <c r="AF79" s="226"/>
      <c r="AG79" s="226"/>
      <c r="AH79" s="226"/>
      <c r="AI79" s="226"/>
      <c r="AJ79" s="226"/>
      <c r="AK79" s="226"/>
      <c r="AL79" s="226"/>
      <c r="AM79" s="226"/>
      <c r="AN79" s="226"/>
    </row>
    <row r="80" spans="1:40" s="811" customFormat="1" ht="15.75">
      <c r="A80" s="819" t="s">
        <v>3560</v>
      </c>
      <c r="B80" s="817"/>
      <c r="C80" s="817">
        <v>103</v>
      </c>
      <c r="D80" s="817">
        <v>74</v>
      </c>
      <c r="E80" s="819" t="s">
        <v>400</v>
      </c>
      <c r="F80" s="818" t="s">
        <v>226</v>
      </c>
      <c r="G80" s="818" t="s">
        <v>455</v>
      </c>
      <c r="H80" s="817" t="s">
        <v>10762</v>
      </c>
      <c r="I80" s="818" t="s">
        <v>428</v>
      </c>
      <c r="J80" s="819" t="s">
        <v>10754</v>
      </c>
      <c r="K80" s="817" t="s">
        <v>226</v>
      </c>
      <c r="L80" s="817" t="s">
        <v>957</v>
      </c>
      <c r="M80" s="817" t="s">
        <v>10763</v>
      </c>
      <c r="N80" s="820" t="s">
        <v>428</v>
      </c>
      <c r="O80" s="819"/>
      <c r="P80" s="817"/>
      <c r="Q80" s="817"/>
      <c r="R80" s="817"/>
      <c r="S80" s="817"/>
      <c r="T80" s="816"/>
      <c r="U80" s="817"/>
      <c r="V80" s="817"/>
      <c r="W80" s="817"/>
      <c r="X80" s="817"/>
      <c r="Y80" s="816"/>
      <c r="Z80" s="817"/>
      <c r="AA80" s="817"/>
      <c r="AB80" s="817"/>
      <c r="AC80" s="817"/>
      <c r="AD80" s="810"/>
      <c r="AE80" s="810"/>
      <c r="AF80" s="810"/>
      <c r="AG80" s="810"/>
      <c r="AH80" s="810"/>
      <c r="AI80" s="810"/>
      <c r="AJ80" s="810"/>
      <c r="AK80" s="810"/>
      <c r="AL80" s="810"/>
      <c r="AM80" s="810"/>
      <c r="AN80" s="810"/>
    </row>
    <row r="81" spans="1:29">
      <c r="A81" s="383" t="s">
        <v>9500</v>
      </c>
      <c r="B81" s="211"/>
      <c r="C81" s="211">
        <v>133</v>
      </c>
      <c r="D81" s="211">
        <v>118</v>
      </c>
      <c r="E81" s="227" t="s">
        <v>335</v>
      </c>
      <c r="F81" s="211" t="s">
        <v>226</v>
      </c>
      <c r="G81" s="211" t="s">
        <v>455</v>
      </c>
      <c r="H81" s="217" t="s">
        <v>10187</v>
      </c>
      <c r="I81" s="217" t="s">
        <v>428</v>
      </c>
      <c r="J81" s="227" t="s">
        <v>336</v>
      </c>
      <c r="K81" s="227" t="s">
        <v>226</v>
      </c>
      <c r="L81" s="227" t="s">
        <v>455</v>
      </c>
      <c r="M81" s="227" t="s">
        <v>455</v>
      </c>
      <c r="N81" s="227" t="s">
        <v>428</v>
      </c>
    </row>
    <row r="82" spans="1:29" s="759" customFormat="1">
      <c r="A82" s="764" t="s">
        <v>10456</v>
      </c>
      <c r="B82" s="758"/>
      <c r="C82" s="770">
        <v>50</v>
      </c>
      <c r="D82" s="770">
        <v>50</v>
      </c>
      <c r="E82" s="759" t="s">
        <v>10457</v>
      </c>
      <c r="F82" s="770" t="s">
        <v>749</v>
      </c>
      <c r="G82" s="770" t="s">
        <v>749</v>
      </c>
      <c r="H82" s="770" t="s">
        <v>10458</v>
      </c>
      <c r="I82" s="772" t="s">
        <v>10459</v>
      </c>
      <c r="J82" s="759" t="s">
        <v>2390</v>
      </c>
      <c r="K82" s="759" t="s">
        <v>749</v>
      </c>
      <c r="L82" s="759" t="s">
        <v>749</v>
      </c>
      <c r="M82" s="759" t="s">
        <v>10460</v>
      </c>
      <c r="N82" s="759" t="s">
        <v>10461</v>
      </c>
    </row>
    <row r="83" spans="1:29" s="226" customFormat="1" ht="15.75">
      <c r="A83" s="98" t="s">
        <v>2332</v>
      </c>
      <c r="B83" s="265"/>
      <c r="C83" s="265">
        <v>66</v>
      </c>
      <c r="D83" s="265">
        <v>46</v>
      </c>
      <c r="E83" s="227" t="s">
        <v>406</v>
      </c>
      <c r="F83" s="265" t="s">
        <v>226</v>
      </c>
      <c r="G83" s="265" t="s">
        <v>455</v>
      </c>
      <c r="H83" s="265" t="s">
        <v>2348</v>
      </c>
      <c r="I83" s="265" t="s">
        <v>428</v>
      </c>
      <c r="J83" s="98" t="s">
        <v>335</v>
      </c>
      <c r="K83" s="265" t="s">
        <v>226</v>
      </c>
      <c r="L83" s="265" t="s">
        <v>455</v>
      </c>
      <c r="M83" s="265" t="s">
        <v>2349</v>
      </c>
      <c r="N83" s="474" t="s">
        <v>428</v>
      </c>
      <c r="O83" s="227"/>
      <c r="P83" s="265"/>
      <c r="Q83" s="265"/>
      <c r="R83" s="265"/>
      <c r="S83" s="265"/>
      <c r="T83" s="227"/>
      <c r="U83" s="265"/>
      <c r="V83" s="265"/>
      <c r="W83" s="265"/>
      <c r="X83" s="265"/>
      <c r="Y83" s="227"/>
      <c r="Z83" s="265"/>
      <c r="AA83" s="265"/>
      <c r="AB83" s="265"/>
      <c r="AC83" s="265"/>
    </row>
    <row r="84" spans="1:29" ht="15.75">
      <c r="A84" s="226" t="s">
        <v>642</v>
      </c>
      <c r="B84" s="146"/>
      <c r="C84" s="146">
        <v>241</v>
      </c>
      <c r="D84" s="146">
        <v>172</v>
      </c>
      <c r="E84" s="226" t="s">
        <v>2383</v>
      </c>
      <c r="F84" s="265" t="s">
        <v>226</v>
      </c>
      <c r="G84" s="267" t="s">
        <v>957</v>
      </c>
      <c r="H84" s="146" t="s">
        <v>9215</v>
      </c>
      <c r="I84" s="265" t="s">
        <v>428</v>
      </c>
      <c r="J84" s="226" t="s">
        <v>2904</v>
      </c>
      <c r="K84" s="266" t="s">
        <v>226</v>
      </c>
      <c r="L84" s="267" t="s">
        <v>957</v>
      </c>
      <c r="M84" s="146" t="s">
        <v>9215</v>
      </c>
      <c r="N84" s="474" t="s">
        <v>428</v>
      </c>
      <c r="O84" s="226" t="s">
        <v>3602</v>
      </c>
      <c r="P84" s="146" t="s">
        <v>226</v>
      </c>
      <c r="Q84" s="146" t="s">
        <v>455</v>
      </c>
      <c r="R84" s="266" t="s">
        <v>455</v>
      </c>
      <c r="S84" s="146"/>
      <c r="T84" s="226"/>
      <c r="U84" s="269"/>
      <c r="V84" s="269"/>
      <c r="W84" s="146"/>
      <c r="X84" s="146"/>
      <c r="Y84" s="226"/>
      <c r="Z84" s="265"/>
      <c r="AA84" s="265"/>
      <c r="AB84" s="265"/>
      <c r="AC84" s="265"/>
    </row>
    <row r="85" spans="1:29" s="226" customFormat="1" ht="15.75">
      <c r="A85" s="227" t="s">
        <v>2334</v>
      </c>
      <c r="B85" s="265"/>
      <c r="C85" s="265">
        <v>200</v>
      </c>
      <c r="D85" s="265">
        <v>173</v>
      </c>
      <c r="E85" s="227" t="s">
        <v>384</v>
      </c>
      <c r="F85" s="265" t="s">
        <v>226</v>
      </c>
      <c r="G85" s="265" t="s">
        <v>455</v>
      </c>
      <c r="H85" s="265" t="s">
        <v>2350</v>
      </c>
      <c r="I85" s="265" t="s">
        <v>428</v>
      </c>
      <c r="J85" s="98" t="s">
        <v>3011</v>
      </c>
      <c r="K85" s="265" t="s">
        <v>226</v>
      </c>
      <c r="L85" s="265" t="s">
        <v>455</v>
      </c>
      <c r="M85" s="265" t="s">
        <v>2351</v>
      </c>
      <c r="N85" s="474" t="s">
        <v>428</v>
      </c>
      <c r="O85" s="227"/>
      <c r="P85" s="265"/>
      <c r="Q85" s="265"/>
      <c r="R85" s="265"/>
      <c r="S85" s="265"/>
      <c r="T85" s="227"/>
      <c r="U85" s="265"/>
      <c r="V85" s="265"/>
      <c r="W85" s="265"/>
      <c r="X85" s="265"/>
      <c r="Y85" s="227"/>
      <c r="Z85" s="265"/>
      <c r="AA85" s="265"/>
      <c r="AB85" s="265"/>
      <c r="AC85" s="265"/>
    </row>
    <row r="86" spans="1:29" ht="15.75">
      <c r="A86" s="98" t="s">
        <v>606</v>
      </c>
      <c r="B86" s="265"/>
      <c r="C86" s="270">
        <v>126</v>
      </c>
      <c r="D86" s="265">
        <v>96</v>
      </c>
      <c r="E86" s="98" t="s">
        <v>406</v>
      </c>
      <c r="F86" s="265" t="s">
        <v>226</v>
      </c>
      <c r="G86" s="265" t="s">
        <v>455</v>
      </c>
      <c r="H86" s="265" t="s">
        <v>4525</v>
      </c>
      <c r="I86" s="265" t="s">
        <v>428</v>
      </c>
      <c r="J86" s="98" t="s">
        <v>608</v>
      </c>
      <c r="K86" s="265" t="s">
        <v>226</v>
      </c>
      <c r="L86" s="265" t="s">
        <v>455</v>
      </c>
      <c r="M86" s="265" t="s">
        <v>4526</v>
      </c>
      <c r="N86" s="474" t="s">
        <v>428</v>
      </c>
      <c r="O86" s="98"/>
      <c r="P86" s="265"/>
      <c r="Q86" s="265"/>
      <c r="R86" s="265"/>
      <c r="S86" s="265"/>
      <c r="T86" s="226"/>
      <c r="U86" s="265"/>
      <c r="V86" s="265"/>
      <c r="W86" s="265"/>
      <c r="X86" s="265"/>
      <c r="Y86" s="226"/>
      <c r="Z86" s="265"/>
      <c r="AA86" s="265"/>
      <c r="AB86" s="265"/>
      <c r="AC86" s="265"/>
    </row>
    <row r="87" spans="1:29" s="226" customFormat="1" ht="15.75">
      <c r="A87" s="227" t="s">
        <v>924</v>
      </c>
      <c r="B87" s="265"/>
      <c r="C87" s="265">
        <v>46</v>
      </c>
      <c r="D87" s="265">
        <v>35</v>
      </c>
      <c r="E87" s="227" t="s">
        <v>722</v>
      </c>
      <c r="F87" s="265" t="s">
        <v>225</v>
      </c>
      <c r="G87" s="265" t="s">
        <v>455</v>
      </c>
      <c r="H87" s="265" t="s">
        <v>964</v>
      </c>
      <c r="I87" s="265" t="s">
        <v>428</v>
      </c>
      <c r="J87" s="227" t="s">
        <v>2269</v>
      </c>
      <c r="K87" s="265" t="s">
        <v>226</v>
      </c>
      <c r="L87" s="265" t="s">
        <v>455</v>
      </c>
      <c r="M87" s="265" t="s">
        <v>944</v>
      </c>
      <c r="N87" s="474" t="s">
        <v>428</v>
      </c>
      <c r="O87" s="227"/>
      <c r="P87" s="265"/>
      <c r="Q87" s="265"/>
      <c r="R87" s="265"/>
      <c r="S87" s="265"/>
      <c r="T87" s="227"/>
      <c r="U87" s="265"/>
      <c r="V87" s="265"/>
      <c r="W87" s="265"/>
      <c r="X87" s="265"/>
      <c r="Y87" s="227"/>
      <c r="Z87" s="265"/>
      <c r="AA87" s="265"/>
      <c r="AB87" s="265"/>
      <c r="AC87" s="265"/>
    </row>
    <row r="88" spans="1:29" s="788" customFormat="1">
      <c r="A88" s="800" t="s">
        <v>6551</v>
      </c>
      <c r="B88" s="787"/>
      <c r="C88" s="802">
        <v>48</v>
      </c>
      <c r="D88" s="802">
        <v>42</v>
      </c>
      <c r="E88" s="788" t="s">
        <v>10700</v>
      </c>
      <c r="F88" s="802" t="s">
        <v>226</v>
      </c>
      <c r="G88" s="802" t="s">
        <v>1333</v>
      </c>
      <c r="H88" s="802" t="s">
        <v>10701</v>
      </c>
      <c r="I88" s="803" t="s">
        <v>10702</v>
      </c>
      <c r="J88" s="788" t="s">
        <v>3425</v>
      </c>
      <c r="K88" s="788" t="s">
        <v>455</v>
      </c>
      <c r="L88" s="788" t="s">
        <v>455</v>
      </c>
      <c r="M88" s="788" t="s">
        <v>10703</v>
      </c>
      <c r="N88" s="788" t="s">
        <v>10704</v>
      </c>
    </row>
    <row r="89" spans="1:29" s="226" customFormat="1" ht="15.75">
      <c r="A89" s="226" t="s">
        <v>927</v>
      </c>
      <c r="B89" s="265"/>
      <c r="C89" s="265">
        <v>372</v>
      </c>
      <c r="D89" s="265">
        <v>221</v>
      </c>
      <c r="E89" s="227" t="s">
        <v>335</v>
      </c>
      <c r="F89" s="265" t="s">
        <v>226</v>
      </c>
      <c r="G89" s="265" t="s">
        <v>455</v>
      </c>
      <c r="H89" s="265" t="s">
        <v>928</v>
      </c>
      <c r="I89" s="265" t="s">
        <v>428</v>
      </c>
      <c r="J89" s="227" t="s">
        <v>335</v>
      </c>
      <c r="K89" s="265" t="s">
        <v>226</v>
      </c>
      <c r="L89" s="265" t="s">
        <v>455</v>
      </c>
      <c r="M89" s="265" t="s">
        <v>929</v>
      </c>
      <c r="N89" s="474" t="s">
        <v>428</v>
      </c>
      <c r="O89" s="227" t="s">
        <v>335</v>
      </c>
      <c r="P89" s="265" t="s">
        <v>226</v>
      </c>
      <c r="Q89" s="265" t="s">
        <v>455</v>
      </c>
      <c r="R89" s="265" t="s">
        <v>930</v>
      </c>
      <c r="S89" s="265"/>
      <c r="T89" s="98" t="s">
        <v>3011</v>
      </c>
      <c r="U89" s="265" t="s">
        <v>226</v>
      </c>
      <c r="V89" s="265" t="s">
        <v>455</v>
      </c>
      <c r="W89" s="265" t="s">
        <v>931</v>
      </c>
      <c r="X89" s="265"/>
      <c r="Y89" s="227"/>
      <c r="Z89" s="265"/>
      <c r="AA89" s="265"/>
      <c r="AB89" s="265"/>
      <c r="AC89" s="265"/>
    </row>
    <row r="90" spans="1:29" ht="15.75">
      <c r="A90" s="226" t="s">
        <v>844</v>
      </c>
      <c r="B90" s="265" t="s">
        <v>861</v>
      </c>
      <c r="C90" s="265">
        <v>80</v>
      </c>
      <c r="D90" s="265">
        <v>72</v>
      </c>
      <c r="E90" s="226" t="s">
        <v>722</v>
      </c>
      <c r="F90" s="265" t="s">
        <v>226</v>
      </c>
      <c r="G90" s="265" t="s">
        <v>455</v>
      </c>
      <c r="H90" s="265" t="s">
        <v>862</v>
      </c>
      <c r="I90" s="265" t="s">
        <v>428</v>
      </c>
      <c r="J90" s="98" t="s">
        <v>722</v>
      </c>
      <c r="K90" s="265" t="s">
        <v>226</v>
      </c>
      <c r="L90" s="265" t="s">
        <v>455</v>
      </c>
      <c r="M90" s="265" t="s">
        <v>863</v>
      </c>
      <c r="N90" s="474" t="s">
        <v>428</v>
      </c>
      <c r="O90" s="226" t="s">
        <v>722</v>
      </c>
      <c r="P90" s="265" t="s">
        <v>226</v>
      </c>
      <c r="Q90" s="265" t="s">
        <v>455</v>
      </c>
      <c r="R90" s="265" t="s">
        <v>864</v>
      </c>
      <c r="S90" s="265"/>
      <c r="T90" s="226" t="s">
        <v>722</v>
      </c>
      <c r="U90" s="265" t="s">
        <v>226</v>
      </c>
      <c r="V90" s="265" t="s">
        <v>455</v>
      </c>
      <c r="W90" s="265" t="s">
        <v>865</v>
      </c>
      <c r="X90" s="265"/>
      <c r="Y90" s="226" t="s">
        <v>2392</v>
      </c>
      <c r="Z90" s="265" t="s">
        <v>226</v>
      </c>
      <c r="AA90" s="265" t="s">
        <v>455</v>
      </c>
      <c r="AB90" s="265" t="s">
        <v>866</v>
      </c>
      <c r="AC90" s="265"/>
    </row>
    <row r="91" spans="1:29" ht="15.75">
      <c r="A91" s="226" t="s">
        <v>1842</v>
      </c>
      <c r="B91" s="266"/>
      <c r="C91" s="266">
        <v>101</v>
      </c>
      <c r="D91" s="266" t="s">
        <v>428</v>
      </c>
      <c r="E91" s="226" t="s">
        <v>2902</v>
      </c>
      <c r="F91" s="266" t="s">
        <v>226</v>
      </c>
      <c r="G91" s="266" t="s">
        <v>1317</v>
      </c>
      <c r="H91" s="266" t="s">
        <v>2202</v>
      </c>
      <c r="I91" s="266" t="s">
        <v>2203</v>
      </c>
      <c r="J91" s="226" t="s">
        <v>2374</v>
      </c>
      <c r="K91" s="266" t="s">
        <v>226</v>
      </c>
      <c r="L91" s="266" t="s">
        <v>1320</v>
      </c>
      <c r="M91" s="266" t="s">
        <v>2204</v>
      </c>
      <c r="N91" s="474" t="s">
        <v>428</v>
      </c>
      <c r="O91" s="226"/>
      <c r="P91" s="266"/>
      <c r="Q91" s="266"/>
      <c r="R91" s="266"/>
      <c r="S91" s="266"/>
      <c r="U91" s="266"/>
      <c r="V91" s="266"/>
      <c r="W91" s="266"/>
      <c r="X91" s="266"/>
      <c r="Z91" s="266"/>
      <c r="AA91" s="266"/>
      <c r="AB91" s="266"/>
      <c r="AC91" s="266"/>
    </row>
    <row r="92" spans="1:29" ht="15.75">
      <c r="A92" s="226" t="s">
        <v>1855</v>
      </c>
      <c r="B92" s="266" t="s">
        <v>2205</v>
      </c>
      <c r="C92" s="266">
        <v>47</v>
      </c>
      <c r="D92" s="266">
        <v>38</v>
      </c>
      <c r="E92" s="226" t="s">
        <v>2383</v>
      </c>
      <c r="F92" s="266" t="s">
        <v>226</v>
      </c>
      <c r="G92" s="266" t="s">
        <v>1320</v>
      </c>
      <c r="H92" s="266" t="s">
        <v>2206</v>
      </c>
      <c r="I92" s="266" t="s">
        <v>2207</v>
      </c>
      <c r="J92" s="226" t="s">
        <v>624</v>
      </c>
      <c r="K92" s="266" t="s">
        <v>226</v>
      </c>
      <c r="L92" s="266" t="s">
        <v>1320</v>
      </c>
      <c r="M92" s="266" t="s">
        <v>2208</v>
      </c>
      <c r="N92" s="474" t="s">
        <v>428</v>
      </c>
      <c r="O92" s="226"/>
      <c r="P92" s="266"/>
      <c r="Q92" s="266"/>
      <c r="R92" s="266"/>
      <c r="S92" s="266"/>
      <c r="U92" s="266"/>
      <c r="V92" s="266"/>
      <c r="W92" s="266"/>
      <c r="X92" s="266"/>
      <c r="Z92" s="266"/>
      <c r="AA92" s="266"/>
      <c r="AB92" s="266"/>
      <c r="AC92" s="266"/>
    </row>
    <row r="93" spans="1:29">
      <c r="A93" s="227" t="s">
        <v>2744</v>
      </c>
      <c r="B93" s="102"/>
      <c r="C93" s="102">
        <v>93</v>
      </c>
      <c r="D93" s="102">
        <v>69</v>
      </c>
      <c r="E93" s="227" t="s">
        <v>2918</v>
      </c>
      <c r="F93" s="102" t="s">
        <v>958</v>
      </c>
      <c r="G93" s="102" t="s">
        <v>957</v>
      </c>
      <c r="H93" s="102" t="s">
        <v>2835</v>
      </c>
      <c r="I93" s="102" t="s">
        <v>2836</v>
      </c>
      <c r="J93" s="227" t="s">
        <v>624</v>
      </c>
      <c r="K93" s="102" t="s">
        <v>226</v>
      </c>
      <c r="L93" s="102" t="s">
        <v>957</v>
      </c>
      <c r="M93" s="102" t="s">
        <v>2837</v>
      </c>
      <c r="N93" s="102" t="s">
        <v>428</v>
      </c>
      <c r="P93" s="102"/>
      <c r="Q93" s="102"/>
      <c r="R93" s="102"/>
      <c r="S93" s="102"/>
      <c r="U93" s="102"/>
      <c r="V93" s="102"/>
      <c r="W93" s="102"/>
      <c r="X93" s="102"/>
      <c r="Z93" s="102"/>
      <c r="AA93" s="102"/>
      <c r="AB93" s="102"/>
      <c r="AC93" s="102"/>
    </row>
    <row r="94" spans="1:29" s="226" customFormat="1" ht="15" customHeight="1">
      <c r="A94" s="227" t="s">
        <v>874</v>
      </c>
      <c r="B94" s="266"/>
      <c r="C94" s="266">
        <v>250</v>
      </c>
      <c r="D94" s="266">
        <v>155</v>
      </c>
      <c r="E94" s="227" t="s">
        <v>2904</v>
      </c>
      <c r="F94" s="266" t="s">
        <v>95</v>
      </c>
      <c r="G94" s="266" t="s">
        <v>1320</v>
      </c>
      <c r="H94" s="266" t="s">
        <v>1384</v>
      </c>
      <c r="I94" s="266" t="s">
        <v>1385</v>
      </c>
      <c r="J94" s="227" t="s">
        <v>2382</v>
      </c>
      <c r="K94" s="266" t="s">
        <v>95</v>
      </c>
      <c r="L94" s="266" t="s">
        <v>1320</v>
      </c>
      <c r="M94" s="266" t="s">
        <v>1386</v>
      </c>
      <c r="N94" s="266" t="s">
        <v>1387</v>
      </c>
      <c r="O94" s="227" t="s">
        <v>360</v>
      </c>
      <c r="P94" s="265" t="s">
        <v>226</v>
      </c>
      <c r="Q94" s="266" t="s">
        <v>1320</v>
      </c>
      <c r="R94" s="266" t="s">
        <v>1388</v>
      </c>
      <c r="S94" s="266" t="s">
        <v>1389</v>
      </c>
      <c r="T94" s="227"/>
      <c r="U94" s="266"/>
      <c r="V94" s="266" t="s">
        <v>1320</v>
      </c>
      <c r="W94" s="266" t="s">
        <v>1390</v>
      </c>
      <c r="X94" s="266" t="s">
        <v>1389</v>
      </c>
      <c r="Y94" s="227"/>
      <c r="Z94" s="266"/>
      <c r="AA94" s="266"/>
      <c r="AB94" s="266"/>
      <c r="AC94" s="266"/>
    </row>
    <row r="95" spans="1:29" ht="15.75">
      <c r="A95" s="226" t="s">
        <v>795</v>
      </c>
      <c r="B95" s="265"/>
      <c r="C95" s="265">
        <v>103</v>
      </c>
      <c r="D95" s="265">
        <v>49</v>
      </c>
      <c r="E95" s="226" t="s">
        <v>360</v>
      </c>
      <c r="F95" s="265" t="s">
        <v>226</v>
      </c>
      <c r="G95" s="265" t="s">
        <v>455</v>
      </c>
      <c r="H95" s="265" t="s">
        <v>2812</v>
      </c>
      <c r="I95" s="265" t="s">
        <v>428</v>
      </c>
      <c r="J95" s="511" t="s">
        <v>3011</v>
      </c>
      <c r="K95" s="265" t="s">
        <v>226</v>
      </c>
      <c r="L95" s="265" t="s">
        <v>455</v>
      </c>
      <c r="M95" s="265" t="s">
        <v>2813</v>
      </c>
      <c r="N95" s="474" t="s">
        <v>428</v>
      </c>
      <c r="O95" s="226"/>
      <c r="P95" s="265"/>
      <c r="Q95" s="265"/>
      <c r="R95" s="265"/>
      <c r="S95" s="265"/>
      <c r="T95" s="226"/>
      <c r="U95" s="265"/>
      <c r="V95" s="265"/>
      <c r="W95" s="265"/>
      <c r="X95" s="265"/>
      <c r="Y95" s="226"/>
      <c r="Z95" s="265"/>
      <c r="AA95" s="265"/>
      <c r="AB95" s="265"/>
      <c r="AC95" s="265"/>
    </row>
    <row r="96" spans="1:29" s="226" customFormat="1" ht="15" customHeight="1">
      <c r="A96" s="227" t="s">
        <v>2296</v>
      </c>
      <c r="B96" s="265"/>
      <c r="C96" s="265">
        <v>47</v>
      </c>
      <c r="D96" s="265">
        <v>25</v>
      </c>
      <c r="E96" s="227" t="s">
        <v>335</v>
      </c>
      <c r="F96" s="265" t="s">
        <v>226</v>
      </c>
      <c r="G96" s="265" t="s">
        <v>455</v>
      </c>
      <c r="H96" s="265" t="s">
        <v>779</v>
      </c>
      <c r="I96" s="265" t="s">
        <v>428</v>
      </c>
      <c r="J96" s="98" t="s">
        <v>3011</v>
      </c>
      <c r="K96" s="265" t="s">
        <v>226</v>
      </c>
      <c r="L96" s="265" t="s">
        <v>455</v>
      </c>
      <c r="M96" s="265" t="s">
        <v>105</v>
      </c>
      <c r="N96" s="474" t="s">
        <v>428</v>
      </c>
      <c r="O96" s="227"/>
      <c r="P96" s="265"/>
      <c r="Q96" s="265"/>
      <c r="R96" s="265"/>
      <c r="S96" s="265"/>
      <c r="T96" s="227"/>
      <c r="U96" s="265"/>
      <c r="V96" s="265"/>
      <c r="W96" s="265"/>
      <c r="X96" s="265"/>
      <c r="Y96" s="227"/>
      <c r="Z96" s="265"/>
      <c r="AA96" s="265"/>
      <c r="AB96" s="265"/>
      <c r="AC96" s="265"/>
    </row>
    <row r="97" spans="1:40" s="226" customFormat="1">
      <c r="A97" s="226" t="s">
        <v>796</v>
      </c>
      <c r="B97" s="265"/>
      <c r="C97" s="265">
        <v>75</v>
      </c>
      <c r="D97" s="265">
        <v>23</v>
      </c>
      <c r="E97" s="226" t="s">
        <v>360</v>
      </c>
      <c r="F97" s="265" t="s">
        <v>226</v>
      </c>
      <c r="G97" s="265" t="s">
        <v>455</v>
      </c>
      <c r="H97" s="265" t="s">
        <v>805</v>
      </c>
      <c r="I97" s="265" t="s">
        <v>342</v>
      </c>
      <c r="J97" s="511" t="s">
        <v>3011</v>
      </c>
      <c r="K97" s="265" t="s">
        <v>226</v>
      </c>
      <c r="L97" s="265" t="s">
        <v>455</v>
      </c>
      <c r="M97" s="265" t="s">
        <v>105</v>
      </c>
      <c r="N97" s="265" t="s">
        <v>342</v>
      </c>
      <c r="P97" s="265"/>
      <c r="Q97" s="265"/>
      <c r="R97" s="265"/>
      <c r="S97" s="265"/>
      <c r="U97" s="265"/>
      <c r="V97" s="265"/>
      <c r="W97" s="265"/>
      <c r="X97" s="265"/>
      <c r="Z97" s="265"/>
      <c r="AA97" s="265"/>
      <c r="AB97" s="265"/>
      <c r="AC97" s="265"/>
    </row>
    <row r="98" spans="1:40" s="226" customFormat="1" ht="15" customHeight="1">
      <c r="A98" s="226" t="s">
        <v>3026</v>
      </c>
      <c r="B98" s="265"/>
      <c r="C98" s="265">
        <v>155</v>
      </c>
      <c r="D98" s="265">
        <v>105</v>
      </c>
      <c r="E98" s="386" t="s">
        <v>2380</v>
      </c>
      <c r="F98" s="265" t="s">
        <v>226</v>
      </c>
      <c r="G98" s="265" t="s">
        <v>455</v>
      </c>
      <c r="H98" s="265" t="s">
        <v>2820</v>
      </c>
      <c r="I98" s="265" t="s">
        <v>428</v>
      </c>
      <c r="J98" s="386" t="s">
        <v>2380</v>
      </c>
      <c r="K98" s="265" t="s">
        <v>226</v>
      </c>
      <c r="L98" s="265" t="s">
        <v>455</v>
      </c>
      <c r="M98" s="265" t="s">
        <v>2821</v>
      </c>
      <c r="N98" s="474" t="s">
        <v>428</v>
      </c>
      <c r="O98" s="226" t="s">
        <v>624</v>
      </c>
      <c r="P98" s="265" t="s">
        <v>226</v>
      </c>
      <c r="Q98" s="265" t="s">
        <v>455</v>
      </c>
      <c r="R98" s="265" t="s">
        <v>2822</v>
      </c>
      <c r="S98" s="265"/>
      <c r="T98" s="226" t="s">
        <v>624</v>
      </c>
      <c r="U98" s="265" t="s">
        <v>226</v>
      </c>
      <c r="V98" s="265" t="s">
        <v>455</v>
      </c>
      <c r="W98" s="265" t="s">
        <v>2823</v>
      </c>
      <c r="X98" s="265"/>
      <c r="Z98" s="265"/>
      <c r="AA98" s="265"/>
      <c r="AB98" s="265"/>
      <c r="AC98" s="265"/>
    </row>
    <row r="99" spans="1:40">
      <c r="A99" s="383" t="s">
        <v>9914</v>
      </c>
      <c r="B99" s="211"/>
      <c r="C99" s="211">
        <v>135</v>
      </c>
      <c r="D99" s="211">
        <v>72</v>
      </c>
      <c r="E99" s="227" t="s">
        <v>335</v>
      </c>
      <c r="F99" s="211" t="s">
        <v>226</v>
      </c>
      <c r="G99" s="211" t="s">
        <v>455</v>
      </c>
      <c r="H99" s="217" t="s">
        <v>10187</v>
      </c>
      <c r="I99" s="217" t="s">
        <v>428</v>
      </c>
      <c r="J99" s="227" t="s">
        <v>10169</v>
      </c>
      <c r="K99" s="227" t="s">
        <v>226</v>
      </c>
      <c r="L99" s="227" t="s">
        <v>455</v>
      </c>
      <c r="M99" s="227" t="s">
        <v>455</v>
      </c>
      <c r="N99" s="227" t="s">
        <v>428</v>
      </c>
      <c r="O99" s="573"/>
    </row>
    <row r="100" spans="1:40" s="226" customFormat="1" ht="15.75">
      <c r="A100" s="226" t="s">
        <v>784</v>
      </c>
      <c r="B100" s="265"/>
      <c r="C100" s="265">
        <v>81</v>
      </c>
      <c r="D100" s="265">
        <v>79</v>
      </c>
      <c r="E100" s="226" t="s">
        <v>360</v>
      </c>
      <c r="F100" s="265" t="s">
        <v>226</v>
      </c>
      <c r="G100" s="265" t="s">
        <v>455</v>
      </c>
      <c r="H100" s="265" t="s">
        <v>789</v>
      </c>
      <c r="I100" s="265" t="s">
        <v>428</v>
      </c>
      <c r="J100" s="226" t="s">
        <v>3011</v>
      </c>
      <c r="K100" s="265" t="s">
        <v>226</v>
      </c>
      <c r="L100" s="265" t="s">
        <v>455</v>
      </c>
      <c r="M100" s="265" t="s">
        <v>455</v>
      </c>
      <c r="N100" s="474" t="s">
        <v>428</v>
      </c>
      <c r="P100" s="265"/>
      <c r="Q100" s="265"/>
      <c r="R100" s="265"/>
      <c r="S100" s="265"/>
      <c r="U100" s="265"/>
      <c r="V100" s="265"/>
      <c r="W100" s="265"/>
      <c r="X100" s="265"/>
      <c r="Z100" s="265"/>
      <c r="AA100" s="265"/>
      <c r="AB100" s="265"/>
      <c r="AC100" s="265"/>
    </row>
    <row r="101" spans="1:40" s="226" customFormat="1" ht="15.75">
      <c r="A101" s="226" t="s">
        <v>1446</v>
      </c>
      <c r="B101" s="266"/>
      <c r="C101" s="265">
        <v>143</v>
      </c>
      <c r="D101" s="265">
        <v>83</v>
      </c>
      <c r="E101" s="226" t="s">
        <v>406</v>
      </c>
      <c r="F101" s="265" t="s">
        <v>226</v>
      </c>
      <c r="G101" s="265" t="s">
        <v>455</v>
      </c>
      <c r="H101" s="265" t="s">
        <v>1449</v>
      </c>
      <c r="I101" s="265" t="s">
        <v>428</v>
      </c>
      <c r="J101" s="98" t="s">
        <v>3011</v>
      </c>
      <c r="K101" s="265" t="s">
        <v>226</v>
      </c>
      <c r="L101" s="265" t="s">
        <v>455</v>
      </c>
      <c r="M101" s="265" t="s">
        <v>455</v>
      </c>
      <c r="N101" s="474" t="s">
        <v>428</v>
      </c>
      <c r="P101" s="266"/>
      <c r="Q101" s="266"/>
      <c r="R101" s="266"/>
      <c r="S101" s="266"/>
      <c r="U101" s="266"/>
      <c r="V101" s="266"/>
      <c r="W101" s="266"/>
      <c r="X101" s="266"/>
      <c r="Z101" s="266"/>
      <c r="AA101" s="266"/>
      <c r="AB101" s="266"/>
      <c r="AC101" s="266"/>
    </row>
    <row r="102" spans="1:40" s="226" customFormat="1" ht="15.75">
      <c r="A102" s="227" t="s">
        <v>786</v>
      </c>
      <c r="B102" s="265"/>
      <c r="C102" s="270">
        <v>139</v>
      </c>
      <c r="D102" s="265">
        <v>89</v>
      </c>
      <c r="E102" s="227" t="s">
        <v>360</v>
      </c>
      <c r="F102" s="265" t="s">
        <v>226</v>
      </c>
      <c r="G102" s="142" t="s">
        <v>455</v>
      </c>
      <c r="H102" s="265" t="s">
        <v>790</v>
      </c>
      <c r="I102" s="265" t="s">
        <v>428</v>
      </c>
      <c r="J102" s="227" t="s">
        <v>608</v>
      </c>
      <c r="K102" s="265" t="s">
        <v>226</v>
      </c>
      <c r="L102" s="265" t="s">
        <v>455</v>
      </c>
      <c r="M102" s="265" t="s">
        <v>791</v>
      </c>
      <c r="N102" s="474" t="s">
        <v>428</v>
      </c>
      <c r="O102" s="227" t="s">
        <v>3011</v>
      </c>
      <c r="P102" s="265" t="s">
        <v>226</v>
      </c>
      <c r="Q102" s="265" t="s">
        <v>455</v>
      </c>
      <c r="R102" s="266" t="s">
        <v>455</v>
      </c>
      <c r="S102" s="265"/>
      <c r="U102" s="265"/>
      <c r="V102" s="265"/>
      <c r="W102" s="265"/>
      <c r="X102" s="265"/>
      <c r="Z102" s="265"/>
      <c r="AA102" s="265"/>
      <c r="AB102" s="265"/>
      <c r="AC102" s="265"/>
    </row>
    <row r="103" spans="1:40" s="226" customFormat="1" ht="15" customHeight="1">
      <c r="A103" s="226" t="s">
        <v>1542</v>
      </c>
      <c r="B103" s="267"/>
      <c r="C103" s="267">
        <v>88</v>
      </c>
      <c r="D103" s="267">
        <v>56</v>
      </c>
      <c r="E103" s="226" t="s">
        <v>360</v>
      </c>
      <c r="F103" s="267" t="s">
        <v>226</v>
      </c>
      <c r="G103" s="224" t="s">
        <v>455</v>
      </c>
      <c r="H103" s="267" t="s">
        <v>794</v>
      </c>
      <c r="I103" s="265" t="s">
        <v>428</v>
      </c>
      <c r="J103" s="226" t="s">
        <v>3011</v>
      </c>
      <c r="K103" s="267" t="s">
        <v>226</v>
      </c>
      <c r="L103" s="267" t="s">
        <v>455</v>
      </c>
      <c r="M103" s="267" t="s">
        <v>455</v>
      </c>
      <c r="N103" s="474" t="s">
        <v>428</v>
      </c>
      <c r="P103" s="267"/>
      <c r="Q103" s="267"/>
      <c r="R103" s="267"/>
      <c r="S103" s="267"/>
      <c r="U103" s="267"/>
      <c r="V103" s="267"/>
      <c r="W103" s="267"/>
      <c r="X103" s="267"/>
      <c r="Z103" s="267"/>
      <c r="AA103" s="267"/>
      <c r="AB103" s="267"/>
      <c r="AC103" s="267"/>
    </row>
    <row r="104" spans="1:40" s="226" customFormat="1" ht="15" customHeight="1">
      <c r="A104" s="226" t="s">
        <v>793</v>
      </c>
      <c r="B104" s="265"/>
      <c r="C104" s="265">
        <v>198</v>
      </c>
      <c r="D104" s="270" t="s">
        <v>771</v>
      </c>
      <c r="E104" s="226" t="s">
        <v>360</v>
      </c>
      <c r="F104" s="265" t="s">
        <v>226</v>
      </c>
      <c r="G104" s="142" t="s">
        <v>455</v>
      </c>
      <c r="H104" s="265" t="s">
        <v>772</v>
      </c>
      <c r="I104" s="265" t="s">
        <v>428</v>
      </c>
      <c r="J104" s="226" t="s">
        <v>3011</v>
      </c>
      <c r="K104" s="265" t="s">
        <v>226</v>
      </c>
      <c r="L104" s="265" t="s">
        <v>455</v>
      </c>
      <c r="M104" s="265" t="s">
        <v>773</v>
      </c>
      <c r="N104" s="474" t="s">
        <v>428</v>
      </c>
      <c r="P104" s="265"/>
      <c r="Q104" s="265"/>
      <c r="R104" s="265"/>
      <c r="S104" s="265"/>
      <c r="U104" s="265"/>
      <c r="V104" s="265"/>
      <c r="W104" s="265"/>
      <c r="X104" s="265"/>
      <c r="Z104" s="265"/>
      <c r="AA104" s="265"/>
      <c r="AB104" s="265"/>
      <c r="AC104" s="265"/>
    </row>
    <row r="105" spans="1:40" s="226" customFormat="1" ht="15.75">
      <c r="A105" s="226" t="s">
        <v>809</v>
      </c>
      <c r="B105" s="266"/>
      <c r="C105" s="266">
        <v>477</v>
      </c>
      <c r="D105" s="266">
        <v>222</v>
      </c>
      <c r="E105" s="226" t="s">
        <v>360</v>
      </c>
      <c r="F105" s="265" t="s">
        <v>226</v>
      </c>
      <c r="G105" s="265" t="s">
        <v>455</v>
      </c>
      <c r="H105" s="266" t="s">
        <v>826</v>
      </c>
      <c r="I105" s="265" t="s">
        <v>428</v>
      </c>
      <c r="J105" s="226" t="s">
        <v>3011</v>
      </c>
      <c r="K105" s="265" t="s">
        <v>226</v>
      </c>
      <c r="L105" s="142" t="s">
        <v>455</v>
      </c>
      <c r="M105" s="265" t="s">
        <v>455</v>
      </c>
      <c r="N105" s="474" t="s">
        <v>428</v>
      </c>
      <c r="P105" s="266"/>
      <c r="Q105" s="266"/>
      <c r="R105" s="266"/>
      <c r="S105" s="266"/>
      <c r="U105" s="266"/>
      <c r="V105" s="266"/>
      <c r="W105" s="266"/>
      <c r="X105" s="266"/>
      <c r="Z105" s="266"/>
      <c r="AA105" s="266"/>
      <c r="AB105" s="266"/>
      <c r="AC105" s="266"/>
    </row>
    <row r="106" spans="1:40" ht="15.75">
      <c r="A106" s="226" t="s">
        <v>1534</v>
      </c>
      <c r="B106" s="265"/>
      <c r="C106" s="265">
        <v>650</v>
      </c>
      <c r="D106" s="265">
        <v>434</v>
      </c>
      <c r="E106" s="226" t="s">
        <v>398</v>
      </c>
      <c r="F106" s="265" t="s">
        <v>226</v>
      </c>
      <c r="G106" s="142" t="s">
        <v>455</v>
      </c>
      <c r="H106" s="265" t="s">
        <v>1535</v>
      </c>
      <c r="I106" s="265" t="s">
        <v>428</v>
      </c>
      <c r="J106" s="226" t="s">
        <v>398</v>
      </c>
      <c r="K106" s="265" t="s">
        <v>226</v>
      </c>
      <c r="L106" s="265" t="s">
        <v>455</v>
      </c>
      <c r="M106" s="265" t="s">
        <v>1536</v>
      </c>
      <c r="N106" s="474" t="s">
        <v>428</v>
      </c>
      <c r="O106" s="226" t="s">
        <v>398</v>
      </c>
      <c r="P106" s="265" t="s">
        <v>226</v>
      </c>
      <c r="Q106" s="265" t="s">
        <v>455</v>
      </c>
      <c r="R106" s="265" t="s">
        <v>1537</v>
      </c>
      <c r="S106" s="265"/>
      <c r="T106" s="226" t="s">
        <v>398</v>
      </c>
      <c r="U106" s="265" t="s">
        <v>226</v>
      </c>
      <c r="V106" s="265" t="s">
        <v>455</v>
      </c>
      <c r="W106" s="265" t="s">
        <v>1538</v>
      </c>
      <c r="X106" s="265"/>
      <c r="Y106" s="98" t="s">
        <v>3011</v>
      </c>
      <c r="Z106" s="265" t="s">
        <v>226</v>
      </c>
      <c r="AA106" s="265" t="s">
        <v>1539</v>
      </c>
      <c r="AB106" s="265"/>
      <c r="AC106" s="265"/>
    </row>
    <row r="107" spans="1:40" s="226" customFormat="1">
      <c r="A107" s="226" t="s">
        <v>1869</v>
      </c>
      <c r="B107" s="266"/>
      <c r="C107" s="266">
        <v>376</v>
      </c>
      <c r="D107" s="266">
        <v>340</v>
      </c>
      <c r="E107" s="226" t="s">
        <v>2390</v>
      </c>
      <c r="F107" s="266" t="s">
        <v>226</v>
      </c>
      <c r="G107" s="266" t="s">
        <v>2219</v>
      </c>
      <c r="H107" s="266" t="s">
        <v>2209</v>
      </c>
      <c r="I107" s="266" t="s">
        <v>2210</v>
      </c>
      <c r="J107" s="226" t="s">
        <v>629</v>
      </c>
      <c r="K107" s="266" t="s">
        <v>226</v>
      </c>
      <c r="L107" s="266" t="s">
        <v>2251</v>
      </c>
      <c r="M107" s="266" t="s">
        <v>2211</v>
      </c>
      <c r="N107" s="266" t="s">
        <v>2212</v>
      </c>
      <c r="O107" s="226" t="s">
        <v>2269</v>
      </c>
      <c r="P107" s="266" t="s">
        <v>226</v>
      </c>
      <c r="Q107" s="265" t="s">
        <v>455</v>
      </c>
      <c r="R107" s="266" t="s">
        <v>2213</v>
      </c>
      <c r="S107" s="266"/>
      <c r="T107" s="227"/>
      <c r="U107" s="266"/>
      <c r="V107" s="266"/>
      <c r="W107" s="266"/>
      <c r="X107" s="266"/>
      <c r="Y107" s="227"/>
      <c r="Z107" s="266"/>
      <c r="AA107" s="266"/>
      <c r="AB107" s="266"/>
      <c r="AC107" s="160"/>
    </row>
    <row r="108" spans="1:40">
      <c r="A108" s="226" t="s">
        <v>1056</v>
      </c>
      <c r="B108" s="266" t="s">
        <v>1337</v>
      </c>
      <c r="C108" s="266">
        <v>46</v>
      </c>
      <c r="D108" s="266">
        <v>31</v>
      </c>
      <c r="E108" s="226" t="s">
        <v>2389</v>
      </c>
      <c r="F108" s="266" t="s">
        <v>226</v>
      </c>
      <c r="G108" s="266" t="s">
        <v>1327</v>
      </c>
      <c r="H108" s="266" t="s">
        <v>1338</v>
      </c>
      <c r="I108" s="266" t="s">
        <v>1339</v>
      </c>
      <c r="J108" s="226" t="s">
        <v>2904</v>
      </c>
      <c r="K108" s="266" t="s">
        <v>226</v>
      </c>
      <c r="L108" s="266" t="s">
        <v>1320</v>
      </c>
      <c r="M108" s="266" t="s">
        <v>1341</v>
      </c>
      <c r="N108" s="266" t="s">
        <v>1342</v>
      </c>
      <c r="O108" s="226"/>
      <c r="P108" s="266"/>
      <c r="Q108" s="266"/>
      <c r="R108" s="266" t="s">
        <v>1343</v>
      </c>
      <c r="S108" s="266"/>
      <c r="T108" s="226"/>
      <c r="U108" s="266"/>
      <c r="V108" s="266"/>
      <c r="W108" s="266"/>
      <c r="X108" s="266"/>
      <c r="Y108" s="226"/>
      <c r="Z108" s="266"/>
      <c r="AA108" s="266"/>
      <c r="AB108" s="266"/>
      <c r="AC108" s="160"/>
    </row>
    <row r="109" spans="1:40" ht="15.75">
      <c r="A109" s="227" t="s">
        <v>846</v>
      </c>
      <c r="B109" s="265"/>
      <c r="C109" s="265">
        <v>23</v>
      </c>
      <c r="D109" s="265">
        <v>13</v>
      </c>
      <c r="E109" s="227" t="s">
        <v>722</v>
      </c>
      <c r="F109" s="265" t="s">
        <v>225</v>
      </c>
      <c r="G109" s="265" t="s">
        <v>957</v>
      </c>
      <c r="H109" s="265" t="s">
        <v>867</v>
      </c>
      <c r="I109" s="265" t="s">
        <v>428</v>
      </c>
      <c r="J109" s="227" t="s">
        <v>2392</v>
      </c>
      <c r="K109" s="265" t="s">
        <v>225</v>
      </c>
      <c r="L109" s="265" t="s">
        <v>455</v>
      </c>
      <c r="M109" s="265" t="s">
        <v>868</v>
      </c>
      <c r="N109" s="474" t="s">
        <v>428</v>
      </c>
      <c r="P109" s="266"/>
      <c r="Q109" s="266"/>
      <c r="R109" s="265"/>
      <c r="S109" s="265"/>
      <c r="U109" s="265"/>
      <c r="V109" s="265"/>
      <c r="W109" s="265"/>
      <c r="X109" s="265"/>
      <c r="Z109" s="265"/>
      <c r="AA109" s="265"/>
      <c r="AB109" s="265"/>
      <c r="AC109" s="265"/>
    </row>
    <row r="110" spans="1:40" ht="15.75">
      <c r="A110" s="227" t="s">
        <v>1884</v>
      </c>
      <c r="B110" s="266"/>
      <c r="C110" s="266">
        <v>35</v>
      </c>
      <c r="D110" s="266">
        <v>25</v>
      </c>
      <c r="E110" s="226" t="s">
        <v>2927</v>
      </c>
      <c r="F110" s="266" t="s">
        <v>958</v>
      </c>
      <c r="G110" s="266" t="s">
        <v>1320</v>
      </c>
      <c r="H110" s="266" t="s">
        <v>2214</v>
      </c>
      <c r="I110" s="266" t="s">
        <v>2215</v>
      </c>
      <c r="J110" s="226" t="s">
        <v>624</v>
      </c>
      <c r="K110" s="266" t="s">
        <v>226</v>
      </c>
      <c r="L110" s="266" t="s">
        <v>455</v>
      </c>
      <c r="M110" s="266" t="s">
        <v>2216</v>
      </c>
      <c r="N110" s="474" t="s">
        <v>428</v>
      </c>
      <c r="P110" s="266"/>
      <c r="Q110" s="266"/>
      <c r="R110" s="266"/>
      <c r="S110" s="266"/>
      <c r="U110" s="266"/>
      <c r="V110" s="266"/>
      <c r="W110" s="266"/>
      <c r="X110" s="266"/>
      <c r="Z110" s="266"/>
      <c r="AA110" s="266"/>
      <c r="AB110" s="266"/>
      <c r="AC110" s="266"/>
    </row>
    <row r="111" spans="1:40">
      <c r="A111" s="226" t="s">
        <v>797</v>
      </c>
      <c r="B111" s="265"/>
      <c r="C111" s="265">
        <v>90</v>
      </c>
      <c r="D111" s="265">
        <v>50</v>
      </c>
      <c r="E111" s="226" t="s">
        <v>360</v>
      </c>
      <c r="F111" s="265" t="s">
        <v>226</v>
      </c>
      <c r="G111" s="265" t="s">
        <v>455</v>
      </c>
      <c r="H111" s="265" t="s">
        <v>799</v>
      </c>
      <c r="I111" s="265" t="s">
        <v>342</v>
      </c>
      <c r="J111" s="226" t="s">
        <v>3011</v>
      </c>
      <c r="K111" s="265" t="s">
        <v>226</v>
      </c>
      <c r="L111" s="265" t="s">
        <v>455</v>
      </c>
      <c r="M111" s="265" t="s">
        <v>800</v>
      </c>
      <c r="N111" s="265" t="s">
        <v>342</v>
      </c>
      <c r="O111" s="226"/>
      <c r="P111" s="265"/>
      <c r="Q111" s="265"/>
      <c r="R111" s="265"/>
      <c r="S111" s="265"/>
      <c r="T111" s="226"/>
      <c r="U111" s="265"/>
      <c r="V111" s="265"/>
      <c r="W111" s="265"/>
      <c r="X111" s="265"/>
      <c r="Y111" s="226"/>
      <c r="Z111" s="265"/>
      <c r="AA111" s="265"/>
      <c r="AB111" s="265"/>
      <c r="AC111" s="265"/>
    </row>
    <row r="112" spans="1:40" s="226" customFormat="1" ht="15" customHeight="1">
      <c r="A112" s="227" t="s">
        <v>1544</v>
      </c>
      <c r="B112" s="265" t="s">
        <v>1545</v>
      </c>
      <c r="C112" s="265">
        <v>386</v>
      </c>
      <c r="D112" s="265">
        <v>300</v>
      </c>
      <c r="E112" s="227" t="s">
        <v>398</v>
      </c>
      <c r="F112" s="265" t="s">
        <v>226</v>
      </c>
      <c r="G112" s="265" t="s">
        <v>455</v>
      </c>
      <c r="H112" s="265" t="s">
        <v>1522</v>
      </c>
      <c r="I112" s="265" t="s">
        <v>428</v>
      </c>
      <c r="J112" s="227" t="s">
        <v>403</v>
      </c>
      <c r="K112" s="265" t="s">
        <v>226</v>
      </c>
      <c r="L112" s="265" t="s">
        <v>455</v>
      </c>
      <c r="M112" s="265" t="s">
        <v>1523</v>
      </c>
      <c r="N112" s="474" t="s">
        <v>428</v>
      </c>
      <c r="O112" s="227" t="s">
        <v>3011</v>
      </c>
      <c r="P112" s="265" t="s">
        <v>226</v>
      </c>
      <c r="Q112" s="265" t="s">
        <v>455</v>
      </c>
      <c r="R112" s="265" t="s">
        <v>455</v>
      </c>
      <c r="S112" s="265"/>
      <c r="T112" s="227"/>
      <c r="U112" s="265"/>
      <c r="V112" s="265"/>
      <c r="W112" s="265"/>
      <c r="X112" s="265"/>
      <c r="Y112" s="227"/>
      <c r="Z112" s="265"/>
      <c r="AA112" s="265"/>
      <c r="AB112" s="265"/>
      <c r="AC112" s="265"/>
      <c r="AD112" s="227"/>
      <c r="AE112" s="227"/>
      <c r="AF112" s="227"/>
      <c r="AG112" s="227"/>
      <c r="AH112" s="227"/>
      <c r="AI112" s="227"/>
      <c r="AJ112" s="227"/>
      <c r="AK112" s="227"/>
      <c r="AL112" s="227"/>
      <c r="AM112" s="227"/>
      <c r="AN112" s="227"/>
    </row>
    <row r="113" spans="1:40" ht="15" customHeight="1">
      <c r="A113" s="227" t="s">
        <v>1550</v>
      </c>
      <c r="B113" s="265" t="s">
        <v>1551</v>
      </c>
      <c r="C113" s="265">
        <v>309</v>
      </c>
      <c r="D113" s="265">
        <v>247</v>
      </c>
      <c r="E113" s="227" t="s">
        <v>403</v>
      </c>
      <c r="F113" s="265" t="s">
        <v>226</v>
      </c>
      <c r="G113" s="265" t="s">
        <v>455</v>
      </c>
      <c r="H113" s="265" t="s">
        <v>1528</v>
      </c>
      <c r="I113" s="265" t="s">
        <v>428</v>
      </c>
      <c r="J113" s="98" t="s">
        <v>3011</v>
      </c>
      <c r="K113" s="265" t="s">
        <v>226</v>
      </c>
      <c r="L113" s="265" t="s">
        <v>455</v>
      </c>
      <c r="M113" s="265" t="s">
        <v>82</v>
      </c>
      <c r="N113" s="474" t="s">
        <v>428</v>
      </c>
      <c r="P113" s="265"/>
      <c r="Q113" s="265"/>
      <c r="R113" s="265"/>
      <c r="S113" s="265"/>
      <c r="T113" s="226"/>
      <c r="U113" s="265"/>
      <c r="V113" s="265"/>
      <c r="W113" s="265"/>
      <c r="X113" s="265"/>
      <c r="Y113" s="226"/>
      <c r="Z113" s="265"/>
      <c r="AA113" s="265"/>
      <c r="AB113" s="265"/>
      <c r="AC113" s="265"/>
    </row>
    <row r="114" spans="1:40" ht="15.75">
      <c r="A114" s="227" t="s">
        <v>1546</v>
      </c>
      <c r="B114" s="265" t="s">
        <v>1547</v>
      </c>
      <c r="C114" s="265">
        <v>30</v>
      </c>
      <c r="D114" s="265">
        <v>27</v>
      </c>
      <c r="E114" s="227" t="s">
        <v>403</v>
      </c>
      <c r="F114" s="265" t="s">
        <v>226</v>
      </c>
      <c r="G114" s="265" t="s">
        <v>455</v>
      </c>
      <c r="H114" s="265" t="s">
        <v>1524</v>
      </c>
      <c r="I114" s="265" t="s">
        <v>428</v>
      </c>
      <c r="J114" s="227" t="s">
        <v>335</v>
      </c>
      <c r="K114" s="265" t="s">
        <v>226</v>
      </c>
      <c r="L114" s="265" t="s">
        <v>455</v>
      </c>
      <c r="M114" s="265" t="s">
        <v>1525</v>
      </c>
      <c r="N114" s="474" t="s">
        <v>428</v>
      </c>
      <c r="P114" s="265"/>
      <c r="Q114" s="265"/>
      <c r="R114" s="265"/>
      <c r="S114" s="265"/>
      <c r="U114" s="265"/>
      <c r="V114" s="265"/>
      <c r="W114" s="265"/>
      <c r="X114" s="265"/>
      <c r="Z114" s="265"/>
      <c r="AA114" s="265"/>
      <c r="AB114" s="265"/>
      <c r="AC114" s="265"/>
    </row>
    <row r="115" spans="1:40" ht="15.75">
      <c r="A115" s="227" t="s">
        <v>1548</v>
      </c>
      <c r="B115" s="265" t="s">
        <v>1549</v>
      </c>
      <c r="C115" s="265">
        <v>205</v>
      </c>
      <c r="D115" s="265">
        <v>143</v>
      </c>
      <c r="E115" s="227" t="s">
        <v>403</v>
      </c>
      <c r="F115" s="265" t="s">
        <v>226</v>
      </c>
      <c r="G115" s="265" t="s">
        <v>455</v>
      </c>
      <c r="H115" s="265" t="s">
        <v>1526</v>
      </c>
      <c r="I115" s="265" t="s">
        <v>428</v>
      </c>
      <c r="J115" s="227" t="s">
        <v>335</v>
      </c>
      <c r="K115" s="265" t="s">
        <v>226</v>
      </c>
      <c r="L115" s="265" t="s">
        <v>455</v>
      </c>
      <c r="M115" s="265" t="s">
        <v>1527</v>
      </c>
      <c r="N115" s="474" t="s">
        <v>428</v>
      </c>
      <c r="P115" s="265"/>
      <c r="Q115" s="265"/>
      <c r="R115" s="265"/>
      <c r="S115" s="265"/>
      <c r="U115" s="265"/>
      <c r="V115" s="265"/>
      <c r="W115" s="265"/>
      <c r="X115" s="265"/>
      <c r="Z115" s="265"/>
      <c r="AA115" s="265"/>
      <c r="AB115" s="265"/>
      <c r="AC115" s="265"/>
    </row>
    <row r="116" spans="1:40" s="226" customFormat="1" ht="15.75">
      <c r="A116" s="226" t="s">
        <v>2302</v>
      </c>
      <c r="B116" s="265"/>
      <c r="C116" s="265">
        <v>104</v>
      </c>
      <c r="D116" s="265">
        <v>53</v>
      </c>
      <c r="E116" s="226" t="s">
        <v>360</v>
      </c>
      <c r="F116" s="265" t="s">
        <v>226</v>
      </c>
      <c r="G116" s="265" t="s">
        <v>455</v>
      </c>
      <c r="H116" s="265" t="s">
        <v>1438</v>
      </c>
      <c r="I116" s="265" t="s">
        <v>428</v>
      </c>
      <c r="J116" s="226" t="s">
        <v>384</v>
      </c>
      <c r="K116" s="265" t="s">
        <v>226</v>
      </c>
      <c r="L116" s="265" t="s">
        <v>455</v>
      </c>
      <c r="M116" s="265" t="s">
        <v>1438</v>
      </c>
      <c r="N116" s="474" t="s">
        <v>428</v>
      </c>
      <c r="P116" s="265"/>
      <c r="Q116" s="265"/>
      <c r="R116" s="265"/>
      <c r="S116" s="265"/>
      <c r="T116" s="227"/>
      <c r="U116" s="265"/>
      <c r="V116" s="265"/>
      <c r="W116" s="265"/>
      <c r="X116" s="265"/>
      <c r="Y116" s="227"/>
      <c r="Z116" s="265"/>
      <c r="AA116" s="265"/>
      <c r="AB116" s="265"/>
      <c r="AC116" s="265"/>
    </row>
    <row r="117" spans="1:40" ht="15.75">
      <c r="A117" s="226" t="s">
        <v>2920</v>
      </c>
      <c r="B117" s="267"/>
      <c r="C117" s="267">
        <v>318</v>
      </c>
      <c r="D117" s="267">
        <v>225</v>
      </c>
      <c r="E117" s="226" t="s">
        <v>2382</v>
      </c>
      <c r="F117" s="267" t="s">
        <v>226</v>
      </c>
      <c r="G117" s="267" t="s">
        <v>2925</v>
      </c>
      <c r="H117" s="265" t="s">
        <v>2924</v>
      </c>
      <c r="I117" s="265" t="s">
        <v>428</v>
      </c>
      <c r="J117" s="226" t="s">
        <v>403</v>
      </c>
      <c r="K117" s="267" t="s">
        <v>226</v>
      </c>
      <c r="L117" s="267" t="s">
        <v>455</v>
      </c>
      <c r="M117" s="265" t="s">
        <v>2923</v>
      </c>
      <c r="N117" s="474" t="s">
        <v>428</v>
      </c>
      <c r="O117" s="226"/>
      <c r="P117" s="267"/>
      <c r="Q117" s="267"/>
      <c r="R117" s="267"/>
      <c r="S117" s="267"/>
      <c r="T117" s="226"/>
      <c r="U117" s="267"/>
      <c r="V117" s="267"/>
      <c r="W117" s="267"/>
      <c r="X117" s="267"/>
      <c r="Y117" s="226"/>
      <c r="Z117" s="267"/>
      <c r="AA117" s="267"/>
      <c r="AB117" s="267"/>
      <c r="AC117" s="267"/>
    </row>
    <row r="118" spans="1:40" ht="15.75">
      <c r="A118" s="227" t="s">
        <v>2864</v>
      </c>
      <c r="B118" s="269"/>
      <c r="C118" s="267">
        <v>36</v>
      </c>
      <c r="D118" s="267">
        <v>34</v>
      </c>
      <c r="E118" s="227" t="s">
        <v>652</v>
      </c>
      <c r="F118" s="267" t="s">
        <v>226</v>
      </c>
      <c r="G118" s="267" t="s">
        <v>957</v>
      </c>
      <c r="H118" s="267" t="s">
        <v>2865</v>
      </c>
      <c r="I118" s="265" t="s">
        <v>428</v>
      </c>
      <c r="J118" s="227" t="s">
        <v>2390</v>
      </c>
      <c r="K118" s="267" t="s">
        <v>226</v>
      </c>
      <c r="L118" s="267" t="s">
        <v>957</v>
      </c>
      <c r="M118" s="267" t="s">
        <v>2866</v>
      </c>
      <c r="N118" s="474" t="s">
        <v>428</v>
      </c>
      <c r="P118" s="269"/>
      <c r="Q118" s="269"/>
      <c r="R118" s="269"/>
      <c r="S118" s="269"/>
      <c r="U118" s="269"/>
      <c r="V118" s="269"/>
      <c r="W118" s="269"/>
      <c r="X118" s="269"/>
      <c r="Z118" s="269"/>
      <c r="AA118" s="269"/>
      <c r="AB118" s="269"/>
      <c r="AC118" s="269"/>
    </row>
    <row r="119" spans="1:40" ht="15.75">
      <c r="A119" s="227" t="s">
        <v>617</v>
      </c>
      <c r="B119" s="265"/>
      <c r="C119" s="265">
        <v>61</v>
      </c>
      <c r="D119" s="265">
        <v>49</v>
      </c>
      <c r="E119" s="227" t="s">
        <v>722</v>
      </c>
      <c r="F119" s="265" t="s">
        <v>225</v>
      </c>
      <c r="G119" s="265" t="s">
        <v>957</v>
      </c>
      <c r="H119" s="265" t="s">
        <v>619</v>
      </c>
      <c r="I119" s="265" t="s">
        <v>428</v>
      </c>
      <c r="J119" s="227" t="s">
        <v>2902</v>
      </c>
      <c r="K119" s="266" t="s">
        <v>226</v>
      </c>
      <c r="L119" s="267" t="s">
        <v>957</v>
      </c>
      <c r="M119" s="265" t="s">
        <v>620</v>
      </c>
      <c r="N119" s="474" t="s">
        <v>428</v>
      </c>
      <c r="O119" s="227" t="s">
        <v>2919</v>
      </c>
      <c r="P119" s="266" t="s">
        <v>758</v>
      </c>
      <c r="Q119" s="266" t="s">
        <v>455</v>
      </c>
      <c r="R119" s="265"/>
      <c r="S119" s="265"/>
      <c r="U119" s="265"/>
      <c r="V119" s="265"/>
      <c r="W119" s="265"/>
      <c r="X119" s="265"/>
      <c r="Z119" s="265"/>
      <c r="AA119" s="265"/>
      <c r="AB119" s="265"/>
      <c r="AC119" s="265"/>
    </row>
    <row r="120" spans="1:40">
      <c r="A120" s="227" t="s">
        <v>1671</v>
      </c>
      <c r="B120" s="104"/>
      <c r="C120" s="104">
        <v>118</v>
      </c>
      <c r="D120" s="104">
        <v>112</v>
      </c>
      <c r="E120" s="226" t="s">
        <v>2902</v>
      </c>
      <c r="F120" s="104" t="s">
        <v>226</v>
      </c>
      <c r="G120" s="104" t="s">
        <v>1317</v>
      </c>
      <c r="H120" s="104" t="s">
        <v>2174</v>
      </c>
      <c r="I120" s="104" t="s">
        <v>2175</v>
      </c>
      <c r="J120" s="227" t="s">
        <v>2269</v>
      </c>
      <c r="K120" s="104" t="s">
        <v>226</v>
      </c>
      <c r="L120" s="104" t="s">
        <v>2176</v>
      </c>
      <c r="M120" s="104" t="s">
        <v>2177</v>
      </c>
      <c r="N120" s="104" t="s">
        <v>428</v>
      </c>
      <c r="P120" s="104"/>
      <c r="Q120" s="104"/>
      <c r="R120" s="104"/>
      <c r="S120" s="104"/>
      <c r="U120" s="104"/>
      <c r="V120" s="104"/>
      <c r="W120" s="104"/>
      <c r="X120" s="104"/>
      <c r="Z120" s="104"/>
      <c r="AA120" s="104"/>
      <c r="AB120" s="104"/>
      <c r="AC120" s="104"/>
      <c r="AD120" s="226"/>
      <c r="AE120" s="226"/>
      <c r="AF120" s="226"/>
      <c r="AG120" s="226"/>
      <c r="AH120" s="226"/>
      <c r="AI120" s="226"/>
      <c r="AJ120" s="226"/>
      <c r="AK120" s="226"/>
      <c r="AL120" s="226"/>
      <c r="AM120" s="226"/>
      <c r="AN120" s="226"/>
    </row>
    <row r="121" spans="1:40" s="226" customFormat="1">
      <c r="A121" s="226" t="s">
        <v>1132</v>
      </c>
      <c r="B121" s="266" t="s">
        <v>1358</v>
      </c>
      <c r="C121" s="266">
        <v>38</v>
      </c>
      <c r="D121" s="266">
        <v>27</v>
      </c>
      <c r="E121" s="227" t="s">
        <v>2904</v>
      </c>
      <c r="F121" s="266" t="s">
        <v>95</v>
      </c>
      <c r="G121" s="266" t="s">
        <v>1320</v>
      </c>
      <c r="H121" s="266" t="s">
        <v>1359</v>
      </c>
      <c r="I121" s="266" t="s">
        <v>1360</v>
      </c>
      <c r="J121" s="226" t="s">
        <v>2376</v>
      </c>
      <c r="K121" s="266" t="s">
        <v>749</v>
      </c>
      <c r="L121" s="266" t="s">
        <v>1320</v>
      </c>
      <c r="M121" s="266" t="s">
        <v>1361</v>
      </c>
      <c r="N121" s="266" t="s">
        <v>1362</v>
      </c>
      <c r="O121" s="226" t="s">
        <v>2388</v>
      </c>
      <c r="P121" s="265" t="s">
        <v>226</v>
      </c>
      <c r="Q121" s="266" t="s">
        <v>1320</v>
      </c>
      <c r="R121" s="266" t="s">
        <v>1363</v>
      </c>
      <c r="S121" s="266" t="s">
        <v>1360</v>
      </c>
      <c r="T121" s="227"/>
      <c r="U121" s="266"/>
      <c r="V121" s="266"/>
      <c r="W121" s="266"/>
      <c r="X121" s="266"/>
      <c r="Y121" s="227"/>
      <c r="Z121" s="266"/>
      <c r="AA121" s="266"/>
      <c r="AB121" s="266"/>
      <c r="AC121" s="266"/>
    </row>
    <row r="122" spans="1:40" ht="15.75">
      <c r="A122" s="227" t="s">
        <v>2290</v>
      </c>
      <c r="B122" s="265"/>
      <c r="C122" s="265">
        <v>66</v>
      </c>
      <c r="D122" s="265">
        <v>52</v>
      </c>
      <c r="E122" s="227" t="s">
        <v>2904</v>
      </c>
      <c r="F122" s="265" t="s">
        <v>226</v>
      </c>
      <c r="G122" s="265" t="s">
        <v>957</v>
      </c>
      <c r="H122" s="265" t="s">
        <v>9216</v>
      </c>
      <c r="I122" s="265" t="s">
        <v>428</v>
      </c>
      <c r="J122" s="226" t="s">
        <v>2388</v>
      </c>
      <c r="K122" s="266" t="s">
        <v>226</v>
      </c>
      <c r="L122" s="265" t="s">
        <v>957</v>
      </c>
      <c r="M122" s="265" t="s">
        <v>9217</v>
      </c>
      <c r="N122" s="474" t="s">
        <v>428</v>
      </c>
      <c r="P122" s="265"/>
      <c r="Q122" s="265"/>
      <c r="R122" s="265"/>
      <c r="S122" s="265"/>
      <c r="T122" s="226"/>
      <c r="U122" s="265"/>
      <c r="V122" s="265"/>
      <c r="W122" s="265"/>
      <c r="X122" s="265"/>
      <c r="Y122" s="226"/>
      <c r="Z122" s="265"/>
      <c r="AA122" s="265"/>
      <c r="AB122" s="265"/>
      <c r="AC122" s="265"/>
    </row>
    <row r="123" spans="1:40" ht="15.75">
      <c r="A123" s="512" t="s">
        <v>1615</v>
      </c>
      <c r="B123" s="217"/>
      <c r="C123" s="265"/>
      <c r="D123" s="265">
        <v>209</v>
      </c>
      <c r="E123" s="512" t="s">
        <v>398</v>
      </c>
      <c r="F123" s="265" t="s">
        <v>226</v>
      </c>
      <c r="G123" s="265" t="s">
        <v>455</v>
      </c>
      <c r="H123" s="265" t="s">
        <v>1515</v>
      </c>
      <c r="I123" s="265" t="s">
        <v>428</v>
      </c>
      <c r="J123" s="98" t="s">
        <v>3011</v>
      </c>
      <c r="K123" s="265" t="s">
        <v>226</v>
      </c>
      <c r="L123" s="265" t="s">
        <v>455</v>
      </c>
      <c r="M123" s="265" t="s">
        <v>944</v>
      </c>
      <c r="N123" s="474" t="s">
        <v>428</v>
      </c>
      <c r="O123" s="512"/>
      <c r="P123" s="265"/>
      <c r="Q123" s="265"/>
      <c r="R123" s="265"/>
      <c r="S123" s="265"/>
      <c r="U123" s="265"/>
      <c r="V123" s="265"/>
      <c r="W123" s="265"/>
      <c r="X123" s="265"/>
      <c r="Z123" s="265"/>
      <c r="AA123" s="265"/>
      <c r="AB123" s="265"/>
      <c r="AC123" s="265"/>
      <c r="AD123" s="226"/>
      <c r="AE123" s="226"/>
      <c r="AF123" s="226"/>
      <c r="AG123" s="226"/>
      <c r="AH123" s="226"/>
      <c r="AI123" s="226"/>
      <c r="AJ123" s="226"/>
      <c r="AK123" s="226"/>
      <c r="AL123" s="226"/>
      <c r="AM123" s="226"/>
      <c r="AN123" s="226"/>
    </row>
    <row r="124" spans="1:40">
      <c r="A124" s="227" t="s">
        <v>1688</v>
      </c>
      <c r="B124" s="218"/>
      <c r="C124" s="266">
        <v>30</v>
      </c>
      <c r="D124" s="266">
        <v>30</v>
      </c>
      <c r="E124" s="227" t="s">
        <v>2383</v>
      </c>
      <c r="F124" s="266" t="s">
        <v>226</v>
      </c>
      <c r="G124" s="265" t="s">
        <v>957</v>
      </c>
      <c r="H124" s="266" t="s">
        <v>2164</v>
      </c>
      <c r="I124" s="218" t="s">
        <v>2165</v>
      </c>
      <c r="J124" s="227" t="s">
        <v>624</v>
      </c>
      <c r="K124" s="265" t="s">
        <v>226</v>
      </c>
      <c r="L124" s="265" t="s">
        <v>957</v>
      </c>
      <c r="M124" s="266" t="s">
        <v>2166</v>
      </c>
      <c r="N124" s="218" t="s">
        <v>428</v>
      </c>
      <c r="P124" s="218"/>
      <c r="Q124" s="218"/>
      <c r="R124" s="218"/>
      <c r="S124" s="218"/>
      <c r="U124" s="218"/>
      <c r="V124" s="218"/>
      <c r="W124" s="218"/>
      <c r="X124" s="218"/>
      <c r="Z124" s="218"/>
      <c r="AA124" s="218"/>
      <c r="AB124" s="218"/>
      <c r="AC124" s="218"/>
      <c r="AD124" s="226"/>
      <c r="AE124" s="226"/>
      <c r="AF124" s="226"/>
      <c r="AG124" s="226"/>
      <c r="AH124" s="226"/>
      <c r="AI124" s="226"/>
      <c r="AJ124" s="226"/>
      <c r="AK124" s="226"/>
      <c r="AL124" s="226"/>
      <c r="AM124" s="226"/>
      <c r="AN124" s="226"/>
    </row>
    <row r="125" spans="1:40">
      <c r="A125" s="227" t="s">
        <v>1068</v>
      </c>
      <c r="B125" s="266" t="s">
        <v>1344</v>
      </c>
      <c r="C125" s="266">
        <v>177</v>
      </c>
      <c r="D125" s="266">
        <v>167</v>
      </c>
      <c r="E125" s="226" t="s">
        <v>629</v>
      </c>
      <c r="F125" s="266" t="s">
        <v>226</v>
      </c>
      <c r="G125" s="266" t="s">
        <v>1345</v>
      </c>
      <c r="H125" s="266" t="s">
        <v>1346</v>
      </c>
      <c r="I125" s="266" t="s">
        <v>1347</v>
      </c>
      <c r="J125" s="226" t="s">
        <v>2392</v>
      </c>
      <c r="K125" s="266" t="s">
        <v>749</v>
      </c>
      <c r="L125" s="266" t="s">
        <v>1345</v>
      </c>
      <c r="M125" s="266" t="s">
        <v>1348</v>
      </c>
      <c r="N125" s="266" t="s">
        <v>1347</v>
      </c>
      <c r="P125" s="266"/>
      <c r="Q125" s="266"/>
      <c r="R125" s="266"/>
      <c r="S125" s="266"/>
      <c r="U125" s="266"/>
      <c r="V125" s="266"/>
      <c r="W125" s="266"/>
      <c r="X125" s="266"/>
      <c r="Z125" s="266"/>
      <c r="AA125" s="266"/>
      <c r="AB125" s="266"/>
      <c r="AC125" s="160"/>
    </row>
    <row r="126" spans="1:40" s="226" customFormat="1" ht="15" customHeight="1">
      <c r="A126" s="227" t="s">
        <v>1450</v>
      </c>
      <c r="B126" s="218"/>
      <c r="C126" s="265">
        <v>41</v>
      </c>
      <c r="D126" s="265">
        <v>21</v>
      </c>
      <c r="E126" s="227" t="s">
        <v>406</v>
      </c>
      <c r="F126" s="265" t="s">
        <v>226</v>
      </c>
      <c r="G126" s="265" t="s">
        <v>455</v>
      </c>
      <c r="H126" s="265" t="s">
        <v>1470</v>
      </c>
      <c r="I126" s="265" t="s">
        <v>428</v>
      </c>
      <c r="J126" s="98" t="s">
        <v>3011</v>
      </c>
      <c r="K126" s="265" t="s">
        <v>226</v>
      </c>
      <c r="L126" s="265" t="s">
        <v>455</v>
      </c>
      <c r="M126" s="265" t="s">
        <v>455</v>
      </c>
      <c r="N126" s="474" t="s">
        <v>428</v>
      </c>
      <c r="O126" s="227"/>
      <c r="P126" s="218"/>
      <c r="Q126" s="218"/>
      <c r="R126" s="218"/>
      <c r="S126" s="218"/>
      <c r="T126" s="227"/>
      <c r="U126" s="218"/>
      <c r="V126" s="218"/>
      <c r="W126" s="218"/>
      <c r="X126" s="218"/>
      <c r="Y126" s="227"/>
      <c r="Z126" s="218"/>
      <c r="AA126" s="218"/>
      <c r="AB126" s="218"/>
      <c r="AC126" s="218"/>
    </row>
    <row r="127" spans="1:40" s="226" customFormat="1" ht="15.75">
      <c r="A127" s="226" t="s">
        <v>810</v>
      </c>
      <c r="B127" s="217"/>
      <c r="C127" s="265">
        <v>44</v>
      </c>
      <c r="D127" s="265">
        <v>31</v>
      </c>
      <c r="E127" s="226" t="s">
        <v>360</v>
      </c>
      <c r="F127" s="265" t="s">
        <v>226</v>
      </c>
      <c r="G127" s="265" t="s">
        <v>455</v>
      </c>
      <c r="H127" s="265" t="s">
        <v>827</v>
      </c>
      <c r="I127" s="265" t="s">
        <v>428</v>
      </c>
      <c r="J127" s="226" t="s">
        <v>3011</v>
      </c>
      <c r="K127" s="265" t="s">
        <v>226</v>
      </c>
      <c r="L127" s="265" t="s">
        <v>455</v>
      </c>
      <c r="M127" s="265" t="s">
        <v>455</v>
      </c>
      <c r="N127" s="474" t="s">
        <v>428</v>
      </c>
      <c r="P127" s="217"/>
      <c r="Q127" s="217"/>
      <c r="R127" s="217"/>
      <c r="S127" s="217"/>
      <c r="U127" s="217"/>
      <c r="V127" s="217"/>
      <c r="W127" s="217"/>
      <c r="X127" s="217"/>
      <c r="Z127" s="217"/>
      <c r="AA127" s="217"/>
      <c r="AB127" s="217"/>
      <c r="AC127" s="217"/>
      <c r="AD127" s="227"/>
      <c r="AE127" s="227"/>
      <c r="AF127" s="227"/>
      <c r="AG127" s="227"/>
      <c r="AH127" s="227"/>
      <c r="AI127" s="227"/>
      <c r="AJ127" s="227"/>
      <c r="AK127" s="227"/>
      <c r="AL127" s="227"/>
      <c r="AM127" s="227"/>
      <c r="AN127" s="227"/>
    </row>
    <row r="128" spans="1:40" s="226" customFormat="1" ht="15.75">
      <c r="A128" s="227" t="s">
        <v>1452</v>
      </c>
      <c r="B128" s="199"/>
      <c r="C128" s="228" t="s">
        <v>428</v>
      </c>
      <c r="D128" s="229">
        <v>33</v>
      </c>
      <c r="E128" s="227" t="s">
        <v>406</v>
      </c>
      <c r="F128" s="265" t="s">
        <v>226</v>
      </c>
      <c r="G128" s="265" t="s">
        <v>455</v>
      </c>
      <c r="H128" s="265" t="s">
        <v>1471</v>
      </c>
      <c r="I128" s="265" t="s">
        <v>428</v>
      </c>
      <c r="J128" s="98" t="s">
        <v>3011</v>
      </c>
      <c r="K128" s="265" t="s">
        <v>226</v>
      </c>
      <c r="L128" s="265" t="s">
        <v>455</v>
      </c>
      <c r="M128" s="265" t="s">
        <v>455</v>
      </c>
      <c r="N128" s="474" t="s">
        <v>428</v>
      </c>
      <c r="O128" s="227"/>
      <c r="P128" s="269"/>
      <c r="Q128" s="269"/>
      <c r="R128" s="269"/>
      <c r="S128" s="199"/>
      <c r="U128" s="269"/>
      <c r="V128" s="269"/>
      <c r="W128" s="269"/>
      <c r="X128" s="199"/>
      <c r="Z128" s="269"/>
      <c r="AA128" s="269"/>
      <c r="AB128" s="269"/>
      <c r="AC128" s="199"/>
    </row>
    <row r="129" spans="1:40">
      <c r="A129" s="227" t="s">
        <v>1702</v>
      </c>
      <c r="B129" s="218"/>
      <c r="C129" s="217">
        <v>231</v>
      </c>
      <c r="D129" s="217">
        <v>171</v>
      </c>
      <c r="E129" s="226" t="s">
        <v>2380</v>
      </c>
      <c r="F129" s="218" t="s">
        <v>226</v>
      </c>
      <c r="G129" s="217" t="s">
        <v>1312</v>
      </c>
      <c r="H129" s="218" t="s">
        <v>2167</v>
      </c>
      <c r="I129" s="217" t="s">
        <v>2168</v>
      </c>
      <c r="J129" s="226" t="s">
        <v>624</v>
      </c>
      <c r="K129" s="218" t="s">
        <v>226</v>
      </c>
      <c r="L129" s="218" t="s">
        <v>455</v>
      </c>
      <c r="M129" s="217" t="s">
        <v>2169</v>
      </c>
      <c r="N129" s="218" t="s">
        <v>428</v>
      </c>
      <c r="P129" s="218"/>
      <c r="Q129" s="218"/>
      <c r="R129" s="218"/>
      <c r="S129" s="218"/>
      <c r="T129" s="226"/>
      <c r="U129" s="218"/>
      <c r="V129" s="218"/>
      <c r="W129" s="218"/>
      <c r="X129" s="218"/>
      <c r="Y129" s="226"/>
      <c r="Z129" s="218"/>
      <c r="AA129" s="218"/>
      <c r="AB129" s="218"/>
      <c r="AC129" s="218"/>
      <c r="AD129" s="226"/>
      <c r="AE129" s="226"/>
      <c r="AF129" s="226"/>
      <c r="AG129" s="226"/>
      <c r="AH129" s="226"/>
      <c r="AI129" s="226"/>
      <c r="AJ129" s="226"/>
      <c r="AK129" s="226"/>
      <c r="AL129" s="226"/>
      <c r="AM129" s="226"/>
      <c r="AN129" s="226"/>
    </row>
    <row r="130" spans="1:40">
      <c r="A130" s="226" t="s">
        <v>1720</v>
      </c>
      <c r="B130" s="218"/>
      <c r="C130" s="218">
        <v>40</v>
      </c>
      <c r="D130" s="218">
        <v>24</v>
      </c>
      <c r="E130" s="226" t="s">
        <v>2388</v>
      </c>
      <c r="F130" s="218" t="s">
        <v>226</v>
      </c>
      <c r="G130" s="217" t="s">
        <v>957</v>
      </c>
      <c r="H130" s="218" t="s">
        <v>2170</v>
      </c>
      <c r="I130" s="218" t="s">
        <v>2171</v>
      </c>
      <c r="J130" s="226" t="s">
        <v>624</v>
      </c>
      <c r="K130" s="217" t="s">
        <v>226</v>
      </c>
      <c r="L130" s="217" t="s">
        <v>957</v>
      </c>
      <c r="M130" s="218" t="s">
        <v>2172</v>
      </c>
      <c r="N130" s="218" t="s">
        <v>2173</v>
      </c>
      <c r="O130" s="226"/>
      <c r="P130" s="218"/>
      <c r="Q130" s="218"/>
      <c r="R130" s="218"/>
      <c r="S130" s="218"/>
      <c r="U130" s="218"/>
      <c r="V130" s="218"/>
      <c r="W130" s="218"/>
      <c r="X130" s="218"/>
      <c r="Z130" s="218"/>
      <c r="AA130" s="218"/>
      <c r="AB130" s="218"/>
      <c r="AC130" s="218"/>
      <c r="AD130" s="226"/>
      <c r="AE130" s="226"/>
      <c r="AF130" s="226"/>
      <c r="AG130" s="226"/>
      <c r="AH130" s="226"/>
      <c r="AI130" s="226"/>
      <c r="AJ130" s="226"/>
      <c r="AK130" s="226"/>
      <c r="AL130" s="226"/>
      <c r="AM130" s="226"/>
      <c r="AN130" s="226"/>
    </row>
    <row r="131" spans="1:40" s="226" customFormat="1">
      <c r="A131" s="226" t="s">
        <v>2459</v>
      </c>
      <c r="B131" s="217"/>
      <c r="C131" s="217">
        <v>691</v>
      </c>
      <c r="D131" s="217">
        <v>526</v>
      </c>
      <c r="E131" s="386" t="s">
        <v>2372</v>
      </c>
      <c r="F131" s="217" t="s">
        <v>226</v>
      </c>
      <c r="G131" s="217" t="s">
        <v>2612</v>
      </c>
      <c r="H131" s="217" t="s">
        <v>2613</v>
      </c>
      <c r="I131" s="217" t="s">
        <v>2614</v>
      </c>
      <c r="J131" s="226" t="s">
        <v>624</v>
      </c>
      <c r="K131" s="217" t="s">
        <v>226</v>
      </c>
      <c r="L131" s="107" t="s">
        <v>957</v>
      </c>
      <c r="M131" s="217" t="s">
        <v>2615</v>
      </c>
      <c r="N131" s="217" t="s">
        <v>1370</v>
      </c>
      <c r="O131" s="226" t="s">
        <v>2372</v>
      </c>
      <c r="P131" s="217" t="s">
        <v>226</v>
      </c>
      <c r="Q131" s="217" t="s">
        <v>2612</v>
      </c>
      <c r="R131" s="217" t="s">
        <v>2616</v>
      </c>
      <c r="S131" s="217" t="s">
        <v>2614</v>
      </c>
      <c r="U131" s="217"/>
      <c r="V131" s="217"/>
      <c r="W131" s="217"/>
      <c r="X131" s="217"/>
      <c r="Z131" s="217"/>
      <c r="AA131" s="217"/>
      <c r="AB131" s="217"/>
      <c r="AC131" s="217"/>
    </row>
    <row r="132" spans="1:40" s="226" customFormat="1" ht="15.75">
      <c r="A132" s="226" t="s">
        <v>653</v>
      </c>
      <c r="B132" s="217"/>
      <c r="C132" s="217">
        <v>38</v>
      </c>
      <c r="D132" s="217">
        <v>38</v>
      </c>
      <c r="E132" s="226" t="s">
        <v>2381</v>
      </c>
      <c r="F132" s="217" t="s">
        <v>226</v>
      </c>
      <c r="G132" s="217" t="s">
        <v>957</v>
      </c>
      <c r="H132" s="217" t="s">
        <v>9218</v>
      </c>
      <c r="I132" s="265" t="s">
        <v>428</v>
      </c>
      <c r="J132" s="226" t="s">
        <v>654</v>
      </c>
      <c r="K132" s="217" t="s">
        <v>226</v>
      </c>
      <c r="L132" s="107" t="s">
        <v>957</v>
      </c>
      <c r="M132" s="217" t="s">
        <v>9219</v>
      </c>
      <c r="N132" s="474" t="s">
        <v>428</v>
      </c>
      <c r="P132" s="217"/>
      <c r="Q132" s="217"/>
      <c r="R132" s="217"/>
      <c r="S132" s="217"/>
      <c r="U132" s="217"/>
      <c r="V132" s="217"/>
      <c r="W132" s="217"/>
      <c r="X132" s="217"/>
      <c r="Z132" s="295"/>
      <c r="AA132" s="295"/>
      <c r="AB132" s="295"/>
      <c r="AC132" s="295"/>
      <c r="AD132" s="227"/>
      <c r="AE132" s="227"/>
      <c r="AF132" s="227"/>
      <c r="AG132" s="227"/>
      <c r="AH132" s="227"/>
      <c r="AI132" s="227"/>
      <c r="AJ132" s="227"/>
      <c r="AK132" s="227"/>
      <c r="AL132" s="227"/>
      <c r="AM132" s="227"/>
      <c r="AN132" s="227"/>
    </row>
    <row r="133" spans="1:40" ht="15.75">
      <c r="A133" s="227" t="s">
        <v>655</v>
      </c>
      <c r="B133" s="217"/>
      <c r="C133" s="217">
        <v>34</v>
      </c>
      <c r="D133" s="217">
        <v>32</v>
      </c>
      <c r="E133" s="226" t="s">
        <v>2381</v>
      </c>
      <c r="F133" s="217" t="s">
        <v>226</v>
      </c>
      <c r="G133" s="217" t="s">
        <v>957</v>
      </c>
      <c r="H133" s="217" t="s">
        <v>9220</v>
      </c>
      <c r="I133" s="265" t="s">
        <v>428</v>
      </c>
      <c r="J133" s="226" t="s">
        <v>654</v>
      </c>
      <c r="K133" s="217" t="s">
        <v>226</v>
      </c>
      <c r="L133" s="107" t="s">
        <v>957</v>
      </c>
      <c r="M133" s="217" t="s">
        <v>9221</v>
      </c>
      <c r="N133" s="474" t="s">
        <v>428</v>
      </c>
      <c r="P133" s="217"/>
      <c r="Q133" s="217"/>
      <c r="R133" s="217"/>
      <c r="S133" s="217"/>
      <c r="T133" s="226"/>
      <c r="U133" s="217"/>
      <c r="V133" s="217"/>
      <c r="W133" s="217"/>
      <c r="X133" s="217"/>
      <c r="Y133" s="226"/>
      <c r="Z133" s="217"/>
      <c r="AA133" s="217"/>
      <c r="AB133" s="217"/>
      <c r="AC133" s="217"/>
    </row>
    <row r="134" spans="1:40">
      <c r="A134" s="227" t="s">
        <v>1752</v>
      </c>
      <c r="B134" s="104"/>
      <c r="C134" s="104">
        <v>238</v>
      </c>
      <c r="D134" s="104">
        <v>116</v>
      </c>
      <c r="E134" s="226" t="s">
        <v>2380</v>
      </c>
      <c r="F134" s="104" t="s">
        <v>226</v>
      </c>
      <c r="G134" s="104" t="s">
        <v>1312</v>
      </c>
      <c r="H134" s="104" t="s">
        <v>2181</v>
      </c>
      <c r="I134" s="104" t="s">
        <v>428</v>
      </c>
      <c r="J134" s="226" t="s">
        <v>2392</v>
      </c>
      <c r="K134" s="104" t="s">
        <v>226</v>
      </c>
      <c r="L134" s="104" t="s">
        <v>1312</v>
      </c>
      <c r="M134" s="104" t="s">
        <v>2182</v>
      </c>
      <c r="N134" s="104" t="s">
        <v>428</v>
      </c>
      <c r="P134" s="104"/>
      <c r="Q134" s="104"/>
      <c r="R134" s="292"/>
      <c r="S134" s="292"/>
      <c r="U134" s="292"/>
      <c r="V134" s="292"/>
      <c r="W134" s="104"/>
      <c r="X134" s="104"/>
      <c r="Z134" s="104"/>
      <c r="AA134" s="104"/>
      <c r="AB134" s="104"/>
      <c r="AC134" s="104"/>
    </row>
    <row r="135" spans="1:40" ht="15.75">
      <c r="A135" s="226" t="s">
        <v>1418</v>
      </c>
      <c r="B135" s="265"/>
      <c r="C135" s="265">
        <v>24</v>
      </c>
      <c r="D135" s="265">
        <v>22</v>
      </c>
      <c r="E135" s="227" t="s">
        <v>722</v>
      </c>
      <c r="F135" s="104" t="s">
        <v>226</v>
      </c>
      <c r="G135" s="217" t="s">
        <v>957</v>
      </c>
      <c r="H135" s="265" t="s">
        <v>1431</v>
      </c>
      <c r="I135" s="265" t="s">
        <v>428</v>
      </c>
      <c r="J135" s="227" t="s">
        <v>2269</v>
      </c>
      <c r="K135" s="104" t="s">
        <v>226</v>
      </c>
      <c r="L135" s="107" t="s">
        <v>455</v>
      </c>
      <c r="M135" s="265" t="s">
        <v>1432</v>
      </c>
      <c r="N135" s="474" t="s">
        <v>428</v>
      </c>
      <c r="P135" s="266"/>
      <c r="Q135" s="266"/>
      <c r="R135" s="265"/>
      <c r="S135" s="265"/>
      <c r="U135" s="265"/>
      <c r="V135" s="265"/>
      <c r="W135" s="265"/>
      <c r="X135" s="265"/>
      <c r="Z135" s="265"/>
      <c r="AA135" s="265"/>
      <c r="AB135" s="265"/>
      <c r="AC135" s="265"/>
    </row>
    <row r="136" spans="1:40" ht="15.75">
      <c r="A136" s="227" t="s">
        <v>2935</v>
      </c>
      <c r="B136" s="212"/>
      <c r="C136" s="212">
        <v>150</v>
      </c>
      <c r="D136" s="212">
        <v>105</v>
      </c>
      <c r="E136" s="226" t="s">
        <v>410</v>
      </c>
      <c r="F136" s="212" t="s">
        <v>226</v>
      </c>
      <c r="G136" s="212" t="s">
        <v>455</v>
      </c>
      <c r="H136" s="212" t="s">
        <v>2951</v>
      </c>
      <c r="I136" s="212" t="s">
        <v>428</v>
      </c>
      <c r="J136" s="98" t="s">
        <v>3011</v>
      </c>
      <c r="K136" s="212" t="s">
        <v>226</v>
      </c>
      <c r="L136" s="212" t="s">
        <v>455</v>
      </c>
      <c r="M136" s="212" t="s">
        <v>2952</v>
      </c>
      <c r="N136" s="474" t="s">
        <v>428</v>
      </c>
      <c r="P136" s="212"/>
      <c r="Q136" s="212"/>
      <c r="R136" s="212"/>
      <c r="S136" s="212"/>
      <c r="U136" s="212"/>
      <c r="V136" s="212"/>
      <c r="W136" s="212"/>
      <c r="X136" s="212"/>
      <c r="Z136" s="212"/>
      <c r="AA136" s="212"/>
      <c r="AB136" s="212"/>
      <c r="AC136" s="212"/>
    </row>
    <row r="137" spans="1:40">
      <c r="A137" s="227" t="s">
        <v>2476</v>
      </c>
      <c r="B137" s="107"/>
      <c r="C137" s="107">
        <v>946</v>
      </c>
      <c r="D137" s="107">
        <v>740</v>
      </c>
      <c r="E137" s="226" t="s">
        <v>722</v>
      </c>
      <c r="F137" s="107" t="s">
        <v>225</v>
      </c>
      <c r="G137" s="107" t="s">
        <v>957</v>
      </c>
      <c r="H137" s="107" t="s">
        <v>2617</v>
      </c>
      <c r="I137" s="107" t="s">
        <v>2618</v>
      </c>
      <c r="J137" s="227" t="s">
        <v>2380</v>
      </c>
      <c r="K137" s="107" t="s">
        <v>749</v>
      </c>
      <c r="L137" s="107" t="s">
        <v>2612</v>
      </c>
      <c r="M137" s="107" t="s">
        <v>2619</v>
      </c>
      <c r="N137" s="107" t="s">
        <v>2620</v>
      </c>
      <c r="O137" s="227" t="s">
        <v>624</v>
      </c>
      <c r="P137" s="107" t="s">
        <v>226</v>
      </c>
      <c r="Q137" s="107" t="s">
        <v>957</v>
      </c>
      <c r="R137" s="107" t="s">
        <v>2621</v>
      </c>
      <c r="S137" s="107" t="s">
        <v>2180</v>
      </c>
      <c r="U137" s="107"/>
      <c r="V137" s="107"/>
      <c r="W137" s="107"/>
      <c r="X137" s="107"/>
      <c r="Z137" s="107"/>
      <c r="AA137" s="107"/>
      <c r="AB137" s="107"/>
      <c r="AC137" s="107"/>
      <c r="AD137" s="226"/>
      <c r="AE137" s="226"/>
      <c r="AF137" s="226"/>
      <c r="AG137" s="226"/>
      <c r="AH137" s="226"/>
      <c r="AI137" s="226"/>
      <c r="AJ137" s="226"/>
      <c r="AK137" s="226"/>
      <c r="AL137" s="226"/>
      <c r="AM137" s="226"/>
      <c r="AN137" s="226"/>
    </row>
    <row r="138" spans="1:40" s="759" customFormat="1">
      <c r="A138" s="764" t="s">
        <v>9825</v>
      </c>
      <c r="B138" s="758"/>
      <c r="C138" s="758">
        <v>35</v>
      </c>
      <c r="D138" s="770">
        <v>31</v>
      </c>
      <c r="E138" s="759" t="s">
        <v>2918</v>
      </c>
      <c r="F138" s="770" t="s">
        <v>747</v>
      </c>
      <c r="G138" s="770" t="s">
        <v>1333</v>
      </c>
      <c r="H138" s="770" t="s">
        <v>10473</v>
      </c>
      <c r="I138" s="758" t="s">
        <v>10474</v>
      </c>
      <c r="J138" s="759" t="s">
        <v>615</v>
      </c>
      <c r="K138" s="759" t="s">
        <v>455</v>
      </c>
      <c r="L138" s="759" t="s">
        <v>455</v>
      </c>
      <c r="M138" s="754" t="s">
        <v>455</v>
      </c>
      <c r="N138" s="754" t="s">
        <v>428</v>
      </c>
    </row>
    <row r="139" spans="1:40">
      <c r="A139" s="227" t="s">
        <v>2758</v>
      </c>
      <c r="B139" s="217"/>
      <c r="C139" s="217">
        <v>84</v>
      </c>
      <c r="D139" s="217">
        <v>80</v>
      </c>
      <c r="E139" s="227" t="s">
        <v>2371</v>
      </c>
      <c r="F139" s="217" t="s">
        <v>225</v>
      </c>
      <c r="G139" s="107" t="s">
        <v>957</v>
      </c>
      <c r="H139" s="217" t="s">
        <v>2838</v>
      </c>
      <c r="I139" s="217" t="s">
        <v>2839</v>
      </c>
      <c r="J139" s="227" t="s">
        <v>624</v>
      </c>
      <c r="K139" s="217" t="s">
        <v>455</v>
      </c>
      <c r="L139" s="217" t="s">
        <v>455</v>
      </c>
      <c r="M139" s="217" t="s">
        <v>2840</v>
      </c>
      <c r="N139" s="217" t="s">
        <v>455</v>
      </c>
      <c r="P139" s="217"/>
      <c r="Q139" s="217"/>
      <c r="R139" s="217"/>
      <c r="S139" s="217"/>
      <c r="U139" s="217"/>
      <c r="V139" s="217"/>
      <c r="W139" s="217"/>
      <c r="X139" s="217"/>
      <c r="Z139" s="217"/>
      <c r="AA139" s="217"/>
      <c r="AB139" s="217"/>
      <c r="AC139" s="217"/>
      <c r="AD139" s="226"/>
      <c r="AE139" s="226"/>
      <c r="AF139" s="226"/>
      <c r="AG139" s="226"/>
      <c r="AH139" s="226"/>
      <c r="AI139" s="226"/>
      <c r="AJ139" s="226"/>
      <c r="AK139" s="226"/>
      <c r="AL139" s="226"/>
      <c r="AM139" s="226"/>
      <c r="AN139" s="226"/>
    </row>
    <row r="140" spans="1:40">
      <c r="A140" s="226" t="s">
        <v>632</v>
      </c>
      <c r="B140" s="217"/>
      <c r="C140" s="217">
        <v>319</v>
      </c>
      <c r="D140" s="217">
        <v>275</v>
      </c>
      <c r="E140" s="226" t="s">
        <v>2371</v>
      </c>
      <c r="F140" s="217" t="s">
        <v>225</v>
      </c>
      <c r="G140" s="107" t="s">
        <v>957</v>
      </c>
      <c r="H140" s="217" t="s">
        <v>9222</v>
      </c>
      <c r="I140" s="217" t="s">
        <v>633</v>
      </c>
      <c r="J140" s="226" t="s">
        <v>624</v>
      </c>
      <c r="K140" s="217" t="s">
        <v>455</v>
      </c>
      <c r="L140" s="217" t="s">
        <v>455</v>
      </c>
      <c r="M140" s="217" t="s">
        <v>2840</v>
      </c>
      <c r="N140" s="217" t="s">
        <v>634</v>
      </c>
      <c r="O140" s="226"/>
      <c r="P140" s="217"/>
      <c r="Q140" s="217"/>
      <c r="R140" s="217"/>
      <c r="S140" s="217"/>
      <c r="U140" s="217"/>
      <c r="V140" s="217"/>
      <c r="W140" s="217"/>
      <c r="X140" s="217"/>
      <c r="Z140" s="217"/>
      <c r="AA140" s="217"/>
      <c r="AB140" s="217"/>
      <c r="AC140" s="217"/>
      <c r="AD140" s="226"/>
      <c r="AE140" s="226"/>
      <c r="AF140" s="226"/>
      <c r="AG140" s="226"/>
      <c r="AH140" s="226"/>
      <c r="AI140" s="226"/>
      <c r="AJ140" s="226"/>
      <c r="AK140" s="226"/>
      <c r="AL140" s="226"/>
      <c r="AM140" s="226"/>
      <c r="AN140" s="226"/>
    </row>
    <row r="141" spans="1:40">
      <c r="A141" s="226" t="s">
        <v>639</v>
      </c>
      <c r="B141" s="217" t="s">
        <v>2288</v>
      </c>
      <c r="C141" s="217"/>
      <c r="D141" s="217">
        <v>43</v>
      </c>
      <c r="E141" s="226" t="s">
        <v>2378</v>
      </c>
      <c r="F141" s="217" t="s">
        <v>225</v>
      </c>
      <c r="G141" s="217" t="s">
        <v>957</v>
      </c>
      <c r="H141" s="217" t="s">
        <v>9223</v>
      </c>
      <c r="I141" s="217" t="s">
        <v>640</v>
      </c>
      <c r="J141" s="226" t="s">
        <v>2269</v>
      </c>
      <c r="K141" s="217" t="s">
        <v>455</v>
      </c>
      <c r="L141" s="217" t="s">
        <v>455</v>
      </c>
      <c r="M141" s="217" t="s">
        <v>455</v>
      </c>
      <c r="N141" s="217" t="s">
        <v>640</v>
      </c>
      <c r="P141" s="217"/>
      <c r="Q141" s="217"/>
      <c r="R141" s="217"/>
      <c r="S141" s="217"/>
      <c r="U141" s="217"/>
      <c r="V141" s="217"/>
      <c r="W141" s="217"/>
      <c r="X141" s="217"/>
      <c r="Z141" s="217"/>
      <c r="AA141" s="217"/>
      <c r="AB141" s="217"/>
      <c r="AC141" s="217"/>
    </row>
    <row r="142" spans="1:40">
      <c r="A142" s="227" t="s">
        <v>2535</v>
      </c>
      <c r="B142" s="265"/>
      <c r="C142" s="265">
        <v>368</v>
      </c>
      <c r="D142" s="265">
        <v>218</v>
      </c>
      <c r="E142" s="227" t="s">
        <v>384</v>
      </c>
      <c r="F142" s="265" t="s">
        <v>226</v>
      </c>
      <c r="G142" s="102" t="s">
        <v>957</v>
      </c>
      <c r="H142" s="265" t="s">
        <v>2638</v>
      </c>
      <c r="I142" s="265" t="s">
        <v>2639</v>
      </c>
      <c r="J142" s="227" t="s">
        <v>3011</v>
      </c>
      <c r="K142" s="265" t="s">
        <v>226</v>
      </c>
      <c r="L142" s="102" t="s">
        <v>957</v>
      </c>
      <c r="M142" s="265" t="s">
        <v>2640</v>
      </c>
      <c r="N142" s="265" t="s">
        <v>2639</v>
      </c>
      <c r="O142" s="227" t="s">
        <v>2918</v>
      </c>
      <c r="P142" s="265" t="s">
        <v>225</v>
      </c>
      <c r="Q142" s="265" t="s">
        <v>957</v>
      </c>
      <c r="R142" s="265" t="s">
        <v>2641</v>
      </c>
      <c r="S142" s="265" t="s">
        <v>2642</v>
      </c>
      <c r="U142" s="265" t="s">
        <v>747</v>
      </c>
      <c r="V142" s="265" t="s">
        <v>957</v>
      </c>
      <c r="W142" s="265" t="s">
        <v>2643</v>
      </c>
      <c r="X142" s="265" t="s">
        <v>2642</v>
      </c>
      <c r="Z142" s="265"/>
      <c r="AA142" s="102"/>
      <c r="AB142" s="265"/>
      <c r="AC142" s="265"/>
    </row>
    <row r="143" spans="1:40" ht="15.75">
      <c r="A143" s="227" t="s">
        <v>847</v>
      </c>
      <c r="B143" s="265"/>
      <c r="C143" s="265">
        <v>20</v>
      </c>
      <c r="D143" s="265">
        <v>20</v>
      </c>
      <c r="E143" s="227" t="s">
        <v>722</v>
      </c>
      <c r="F143" s="217" t="s">
        <v>225</v>
      </c>
      <c r="G143" s="217" t="s">
        <v>957</v>
      </c>
      <c r="H143" s="265" t="s">
        <v>869</v>
      </c>
      <c r="I143" s="265" t="s">
        <v>428</v>
      </c>
      <c r="J143" s="227" t="s">
        <v>2392</v>
      </c>
      <c r="K143" s="265" t="s">
        <v>226</v>
      </c>
      <c r="L143" s="265" t="s">
        <v>455</v>
      </c>
      <c r="M143" s="265" t="s">
        <v>455</v>
      </c>
      <c r="N143" s="474" t="s">
        <v>428</v>
      </c>
      <c r="P143" s="266"/>
      <c r="Q143" s="266"/>
      <c r="R143" s="265"/>
      <c r="S143" s="265"/>
      <c r="U143" s="265"/>
      <c r="V143" s="265"/>
      <c r="W143" s="265"/>
      <c r="X143" s="265"/>
      <c r="Z143" s="265"/>
      <c r="AA143" s="265"/>
      <c r="AB143" s="265"/>
      <c r="AC143" s="265"/>
    </row>
    <row r="144" spans="1:40" ht="15.75">
      <c r="A144" s="226" t="s">
        <v>1417</v>
      </c>
      <c r="B144" s="265"/>
      <c r="C144" s="265">
        <v>156</v>
      </c>
      <c r="D144" s="265">
        <v>124</v>
      </c>
      <c r="E144" s="227" t="s">
        <v>384</v>
      </c>
      <c r="F144" s="265" t="s">
        <v>226</v>
      </c>
      <c r="G144" s="265" t="s">
        <v>455</v>
      </c>
      <c r="H144" s="265" t="s">
        <v>1428</v>
      </c>
      <c r="I144" s="265" t="s">
        <v>428</v>
      </c>
      <c r="J144" s="227" t="s">
        <v>722</v>
      </c>
      <c r="K144" s="217" t="s">
        <v>225</v>
      </c>
      <c r="L144" s="217" t="s">
        <v>957</v>
      </c>
      <c r="M144" s="265" t="s">
        <v>1429</v>
      </c>
      <c r="N144" s="474" t="s">
        <v>428</v>
      </c>
      <c r="O144" s="227" t="s">
        <v>2916</v>
      </c>
      <c r="P144" s="265"/>
      <c r="Q144" s="265"/>
      <c r="R144" s="265" t="s">
        <v>1430</v>
      </c>
      <c r="S144" s="265"/>
      <c r="U144" s="265"/>
      <c r="V144" s="265"/>
      <c r="W144" s="265"/>
      <c r="X144" s="265"/>
      <c r="Z144" s="265"/>
      <c r="AA144" s="265"/>
      <c r="AB144" s="265"/>
      <c r="AC144" s="265"/>
    </row>
    <row r="145" spans="1:40" ht="15.75">
      <c r="A145" s="226" t="s">
        <v>4186</v>
      </c>
      <c r="B145" s="265"/>
      <c r="C145" s="265">
        <v>57</v>
      </c>
      <c r="D145" s="265">
        <v>36</v>
      </c>
      <c r="E145" s="227" t="s">
        <v>406</v>
      </c>
      <c r="F145" s="265" t="s">
        <v>749</v>
      </c>
      <c r="G145" s="265" t="s">
        <v>455</v>
      </c>
      <c r="H145" s="265" t="s">
        <v>4527</v>
      </c>
      <c r="I145" s="265" t="s">
        <v>428</v>
      </c>
      <c r="J145" s="227" t="s">
        <v>3761</v>
      </c>
      <c r="K145" s="265" t="s">
        <v>226</v>
      </c>
      <c r="L145" s="265" t="s">
        <v>1320</v>
      </c>
      <c r="M145" s="265" t="s">
        <v>4528</v>
      </c>
      <c r="N145" s="474" t="s">
        <v>428</v>
      </c>
      <c r="P145" s="265"/>
      <c r="Q145" s="265"/>
      <c r="R145" s="265"/>
      <c r="S145" s="265"/>
      <c r="U145" s="265"/>
      <c r="V145" s="265"/>
      <c r="W145" s="265"/>
      <c r="X145" s="265"/>
      <c r="Z145" s="265"/>
      <c r="AA145" s="265"/>
      <c r="AB145" s="265"/>
      <c r="AC145" s="265"/>
    </row>
    <row r="146" spans="1:40" ht="15.75">
      <c r="A146" s="227" t="s">
        <v>1472</v>
      </c>
      <c r="B146" s="269"/>
      <c r="C146" s="265">
        <v>31</v>
      </c>
      <c r="D146" s="265">
        <v>23</v>
      </c>
      <c r="E146" s="227" t="s">
        <v>406</v>
      </c>
      <c r="F146" s="265" t="s">
        <v>226</v>
      </c>
      <c r="G146" s="265" t="s">
        <v>455</v>
      </c>
      <c r="H146" s="265" t="s">
        <v>1473</v>
      </c>
      <c r="I146" s="265" t="s">
        <v>428</v>
      </c>
      <c r="J146" s="98" t="s">
        <v>3011</v>
      </c>
      <c r="K146" s="265" t="s">
        <v>226</v>
      </c>
      <c r="L146" s="265" t="s">
        <v>455</v>
      </c>
      <c r="M146" s="265" t="s">
        <v>455</v>
      </c>
      <c r="N146" s="474" t="s">
        <v>428</v>
      </c>
      <c r="P146" s="269"/>
      <c r="Q146" s="269"/>
      <c r="R146" s="269"/>
      <c r="S146" s="269"/>
      <c r="U146" s="269"/>
      <c r="V146" s="269"/>
      <c r="W146" s="269"/>
      <c r="X146" s="269"/>
      <c r="Z146" s="269"/>
      <c r="AA146" s="269"/>
      <c r="AB146" s="269"/>
      <c r="AC146" s="269"/>
      <c r="AD146" s="226"/>
      <c r="AE146" s="226"/>
      <c r="AF146" s="226"/>
      <c r="AG146" s="226"/>
      <c r="AH146" s="226"/>
      <c r="AI146" s="226"/>
      <c r="AJ146" s="226"/>
      <c r="AK146" s="226"/>
      <c r="AL146" s="226"/>
      <c r="AM146" s="226"/>
      <c r="AN146" s="226"/>
    </row>
    <row r="147" spans="1:40" s="226" customFormat="1" ht="15.75">
      <c r="A147" s="226" t="s">
        <v>3581</v>
      </c>
      <c r="B147" s="266"/>
      <c r="C147" s="265">
        <v>52</v>
      </c>
      <c r="D147" s="265">
        <v>40</v>
      </c>
      <c r="E147" s="226" t="s">
        <v>722</v>
      </c>
      <c r="F147" s="265"/>
      <c r="G147" s="265"/>
      <c r="H147" s="265"/>
      <c r="I147" s="265" t="s">
        <v>428</v>
      </c>
      <c r="J147" s="226" t="s">
        <v>2392</v>
      </c>
      <c r="K147" s="265"/>
      <c r="L147" s="265"/>
      <c r="M147" s="265"/>
      <c r="N147" s="474" t="s">
        <v>428</v>
      </c>
      <c r="P147" s="266"/>
      <c r="Q147" s="266"/>
      <c r="R147" s="265"/>
      <c r="S147" s="139"/>
      <c r="T147" s="227"/>
      <c r="U147" s="266"/>
      <c r="V147" s="266"/>
      <c r="W147" s="266"/>
      <c r="X147" s="266"/>
      <c r="Y147" s="227"/>
      <c r="Z147" s="266"/>
      <c r="AA147" s="266"/>
      <c r="AB147" s="266"/>
      <c r="AC147" s="266"/>
    </row>
    <row r="148" spans="1:40" s="226" customFormat="1" ht="15.75">
      <c r="A148" s="226" t="s">
        <v>1420</v>
      </c>
      <c r="B148" s="265"/>
      <c r="C148" s="265">
        <v>195</v>
      </c>
      <c r="D148" s="265" t="s">
        <v>428</v>
      </c>
      <c r="E148" s="226" t="s">
        <v>722</v>
      </c>
      <c r="F148" s="265" t="s">
        <v>226</v>
      </c>
      <c r="G148" s="265" t="s">
        <v>455</v>
      </c>
      <c r="H148" s="265" t="s">
        <v>1433</v>
      </c>
      <c r="I148" s="265" t="s">
        <v>428</v>
      </c>
      <c r="J148" s="226" t="s">
        <v>722</v>
      </c>
      <c r="K148" s="265" t="s">
        <v>226</v>
      </c>
      <c r="L148" s="265" t="s">
        <v>455</v>
      </c>
      <c r="M148" s="265" t="s">
        <v>1434</v>
      </c>
      <c r="N148" s="474" t="s">
        <v>428</v>
      </c>
      <c r="O148" s="226" t="s">
        <v>384</v>
      </c>
      <c r="P148" s="265" t="s">
        <v>226</v>
      </c>
      <c r="Q148" s="265" t="s">
        <v>455</v>
      </c>
      <c r="R148" s="265" t="s">
        <v>1435</v>
      </c>
      <c r="S148" s="265"/>
      <c r="T148" s="226" t="s">
        <v>3011</v>
      </c>
      <c r="U148" s="266" t="s">
        <v>226</v>
      </c>
      <c r="V148" s="266" t="s">
        <v>455</v>
      </c>
      <c r="W148" s="265"/>
      <c r="X148" s="265"/>
      <c r="Z148" s="265"/>
      <c r="AA148" s="265"/>
      <c r="AB148" s="265"/>
      <c r="AC148" s="265"/>
    </row>
    <row r="149" spans="1:40" ht="15.75">
      <c r="A149" s="226" t="s">
        <v>2954</v>
      </c>
      <c r="B149" s="265"/>
      <c r="C149" s="265">
        <v>104</v>
      </c>
      <c r="D149" s="265">
        <v>78</v>
      </c>
      <c r="E149" s="226" t="s">
        <v>2372</v>
      </c>
      <c r="F149" s="265" t="s">
        <v>226</v>
      </c>
      <c r="G149" s="265" t="s">
        <v>2219</v>
      </c>
      <c r="H149" s="265" t="s">
        <v>4529</v>
      </c>
      <c r="I149" s="265" t="s">
        <v>428</v>
      </c>
      <c r="J149" s="226" t="s">
        <v>2269</v>
      </c>
      <c r="K149" s="265" t="s">
        <v>455</v>
      </c>
      <c r="L149" s="265" t="s">
        <v>455</v>
      </c>
      <c r="M149" s="265" t="s">
        <v>455</v>
      </c>
      <c r="N149" s="474" t="s">
        <v>428</v>
      </c>
      <c r="O149" s="226"/>
      <c r="P149" s="265"/>
      <c r="Q149" s="265"/>
      <c r="R149" s="265"/>
      <c r="S149" s="265"/>
      <c r="T149" s="226"/>
      <c r="U149" s="265"/>
      <c r="V149" s="265"/>
      <c r="W149" s="265"/>
      <c r="X149" s="265"/>
      <c r="Y149" s="226"/>
      <c r="Z149" s="265"/>
      <c r="AA149" s="265"/>
      <c r="AB149" s="265"/>
      <c r="AC149" s="265"/>
      <c r="AD149" s="226"/>
      <c r="AE149" s="226"/>
      <c r="AF149" s="226"/>
      <c r="AG149" s="226"/>
      <c r="AH149" s="226"/>
      <c r="AI149" s="226"/>
      <c r="AJ149" s="226"/>
      <c r="AK149" s="226"/>
      <c r="AL149" s="226"/>
      <c r="AM149" s="226"/>
      <c r="AN149" s="226"/>
    </row>
    <row r="150" spans="1:40" ht="15.75">
      <c r="A150" s="226" t="s">
        <v>3404</v>
      </c>
      <c r="B150" s="265"/>
      <c r="C150" s="265">
        <v>102</v>
      </c>
      <c r="D150" s="265">
        <v>64</v>
      </c>
      <c r="E150" s="226" t="s">
        <v>360</v>
      </c>
      <c r="F150" s="265" t="s">
        <v>226</v>
      </c>
      <c r="G150" s="265" t="s">
        <v>1320</v>
      </c>
      <c r="H150" s="265" t="s">
        <v>4530</v>
      </c>
      <c r="I150" s="265" t="s">
        <v>428</v>
      </c>
      <c r="J150" s="226" t="s">
        <v>5092</v>
      </c>
      <c r="K150" s="265" t="s">
        <v>226</v>
      </c>
      <c r="L150" s="265" t="s">
        <v>455</v>
      </c>
      <c r="M150" s="265" t="s">
        <v>4531</v>
      </c>
      <c r="N150" s="474" t="s">
        <v>428</v>
      </c>
      <c r="O150" s="226"/>
      <c r="P150" s="265"/>
      <c r="Q150" s="265"/>
      <c r="R150" s="265"/>
      <c r="S150" s="265"/>
      <c r="U150" s="265"/>
      <c r="V150" s="265"/>
      <c r="W150" s="265"/>
      <c r="X150" s="265"/>
      <c r="Z150" s="265"/>
      <c r="AA150" s="265"/>
      <c r="AB150" s="265"/>
      <c r="AC150" s="265"/>
    </row>
    <row r="151" spans="1:40" s="226" customFormat="1" ht="15.75">
      <c r="A151" s="227" t="s">
        <v>1454</v>
      </c>
      <c r="B151" s="269"/>
      <c r="C151" s="265">
        <v>178</v>
      </c>
      <c r="D151" s="265">
        <v>141</v>
      </c>
      <c r="E151" s="227" t="s">
        <v>406</v>
      </c>
      <c r="F151" s="265" t="s">
        <v>226</v>
      </c>
      <c r="G151" s="265" t="s">
        <v>455</v>
      </c>
      <c r="H151" s="265" t="s">
        <v>1474</v>
      </c>
      <c r="I151" s="265" t="s">
        <v>428</v>
      </c>
      <c r="J151" s="98" t="s">
        <v>3011</v>
      </c>
      <c r="K151" s="265" t="s">
        <v>226</v>
      </c>
      <c r="L151" s="265" t="s">
        <v>455</v>
      </c>
      <c r="M151" s="265" t="s">
        <v>455</v>
      </c>
      <c r="N151" s="474" t="s">
        <v>428</v>
      </c>
      <c r="O151" s="227"/>
      <c r="P151" s="269"/>
      <c r="Q151" s="269"/>
      <c r="R151" s="269"/>
      <c r="S151" s="269"/>
      <c r="T151" s="227"/>
      <c r="U151" s="269"/>
      <c r="V151" s="269"/>
      <c r="W151" s="269"/>
      <c r="X151" s="269"/>
      <c r="Y151" s="227"/>
      <c r="Z151" s="269"/>
      <c r="AA151" s="269"/>
      <c r="AB151" s="269"/>
      <c r="AC151" s="269"/>
    </row>
    <row r="152" spans="1:40" s="226" customFormat="1" ht="15.75">
      <c r="A152" s="226" t="s">
        <v>3557</v>
      </c>
      <c r="B152" s="267"/>
      <c r="C152" s="267">
        <v>25</v>
      </c>
      <c r="D152" s="267">
        <v>25</v>
      </c>
      <c r="E152" s="226" t="s">
        <v>2383</v>
      </c>
      <c r="F152" s="267" t="s">
        <v>226</v>
      </c>
      <c r="G152" s="267" t="s">
        <v>957</v>
      </c>
      <c r="H152" s="267" t="s">
        <v>9224</v>
      </c>
      <c r="I152" s="265" t="s">
        <v>428</v>
      </c>
      <c r="J152" s="226" t="s">
        <v>652</v>
      </c>
      <c r="K152" s="267" t="s">
        <v>226</v>
      </c>
      <c r="L152" s="267" t="s">
        <v>957</v>
      </c>
      <c r="M152" s="267" t="s">
        <v>9225</v>
      </c>
      <c r="N152" s="474" t="s">
        <v>428</v>
      </c>
      <c r="P152" s="267"/>
      <c r="Q152" s="267"/>
      <c r="R152" s="267"/>
      <c r="S152" s="267"/>
      <c r="U152" s="267"/>
      <c r="V152" s="267"/>
      <c r="W152" s="267"/>
      <c r="X152" s="267"/>
      <c r="Z152" s="267"/>
      <c r="AA152" s="267"/>
      <c r="AB152" s="267"/>
      <c r="AC152" s="267"/>
      <c r="AD152" s="227"/>
      <c r="AE152" s="227"/>
      <c r="AF152" s="227"/>
      <c r="AG152" s="227"/>
      <c r="AH152" s="227"/>
      <c r="AI152" s="227"/>
      <c r="AJ152" s="227"/>
      <c r="AK152" s="227"/>
      <c r="AL152" s="227"/>
      <c r="AM152" s="227"/>
      <c r="AN152" s="227"/>
    </row>
    <row r="153" spans="1:40" s="226" customFormat="1" ht="15.75">
      <c r="A153" s="227" t="s">
        <v>1475</v>
      </c>
      <c r="B153" s="269"/>
      <c r="C153" s="265">
        <v>40</v>
      </c>
      <c r="D153" s="265">
        <v>32</v>
      </c>
      <c r="E153" s="227" t="s">
        <v>406</v>
      </c>
      <c r="F153" s="265" t="s">
        <v>226</v>
      </c>
      <c r="G153" s="265" t="s">
        <v>455</v>
      </c>
      <c r="H153" s="265" t="s">
        <v>1476</v>
      </c>
      <c r="I153" s="265" t="s">
        <v>428</v>
      </c>
      <c r="J153" s="98" t="s">
        <v>3011</v>
      </c>
      <c r="K153" s="265" t="s">
        <v>226</v>
      </c>
      <c r="L153" s="265" t="s">
        <v>455</v>
      </c>
      <c r="M153" s="265" t="s">
        <v>455</v>
      </c>
      <c r="N153" s="474" t="s">
        <v>428</v>
      </c>
      <c r="O153" s="227"/>
      <c r="P153" s="269"/>
      <c r="Q153" s="269"/>
      <c r="R153" s="269"/>
      <c r="S153" s="269"/>
      <c r="U153" s="269"/>
      <c r="V153" s="269"/>
      <c r="W153" s="269"/>
      <c r="X153" s="269"/>
      <c r="Z153" s="269"/>
      <c r="AA153" s="269"/>
      <c r="AB153" s="269"/>
      <c r="AC153" s="269"/>
    </row>
    <row r="154" spans="1:40" ht="15.75">
      <c r="A154" s="226" t="s">
        <v>2714</v>
      </c>
      <c r="B154" s="265"/>
      <c r="C154" s="265">
        <v>459</v>
      </c>
      <c r="D154" s="265">
        <v>337</v>
      </c>
      <c r="E154" s="226" t="s">
        <v>2371</v>
      </c>
      <c r="F154" s="265" t="s">
        <v>225</v>
      </c>
      <c r="G154" s="265" t="s">
        <v>957</v>
      </c>
      <c r="H154" s="265" t="s">
        <v>2828</v>
      </c>
      <c r="I154" s="265" t="s">
        <v>428</v>
      </c>
      <c r="J154" s="226" t="s">
        <v>624</v>
      </c>
      <c r="K154" s="265" t="s">
        <v>226</v>
      </c>
      <c r="L154" s="265" t="s">
        <v>455</v>
      </c>
      <c r="M154" s="265" t="s">
        <v>2829</v>
      </c>
      <c r="N154" s="474" t="s">
        <v>428</v>
      </c>
      <c r="O154" s="226"/>
      <c r="P154" s="265"/>
      <c r="Q154" s="265"/>
      <c r="R154" s="265"/>
      <c r="S154" s="265"/>
      <c r="T154" s="226"/>
      <c r="U154" s="265"/>
      <c r="V154" s="265"/>
      <c r="W154" s="265"/>
      <c r="X154" s="265"/>
      <c r="Y154" s="226"/>
      <c r="Z154" s="265"/>
      <c r="AA154" s="265"/>
      <c r="AB154" s="265"/>
      <c r="AC154" s="265"/>
    </row>
    <row r="155" spans="1:40" ht="15.75">
      <c r="A155" s="227" t="s">
        <v>3777</v>
      </c>
      <c r="B155" s="265"/>
      <c r="C155" s="265">
        <v>115</v>
      </c>
      <c r="D155" s="265">
        <v>91</v>
      </c>
      <c r="E155" s="227" t="s">
        <v>406</v>
      </c>
      <c r="F155" s="265" t="s">
        <v>226</v>
      </c>
      <c r="G155" s="265" t="s">
        <v>455</v>
      </c>
      <c r="H155" s="265" t="s">
        <v>2801</v>
      </c>
      <c r="I155" s="265" t="s">
        <v>428</v>
      </c>
      <c r="J155" s="227" t="s">
        <v>410</v>
      </c>
      <c r="K155" s="265" t="s">
        <v>226</v>
      </c>
      <c r="L155" s="265" t="s">
        <v>455</v>
      </c>
      <c r="M155" s="265" t="s">
        <v>2802</v>
      </c>
      <c r="N155" s="474" t="s">
        <v>428</v>
      </c>
      <c r="P155" s="265"/>
      <c r="Q155" s="265"/>
      <c r="R155" s="265"/>
      <c r="S155" s="265"/>
      <c r="U155" s="265"/>
      <c r="V155" s="265"/>
      <c r="W155" s="265"/>
      <c r="X155" s="265"/>
      <c r="Z155" s="265"/>
      <c r="AA155" s="265"/>
      <c r="AB155" s="265"/>
      <c r="AC155" s="265"/>
    </row>
    <row r="156" spans="1:40" ht="15.75">
      <c r="A156" s="512" t="s">
        <v>529</v>
      </c>
      <c r="B156" s="266"/>
      <c r="C156" s="266">
        <v>51</v>
      </c>
      <c r="D156" s="266">
        <v>42</v>
      </c>
      <c r="E156" s="512" t="s">
        <v>398</v>
      </c>
      <c r="F156" s="266" t="s">
        <v>226</v>
      </c>
      <c r="G156" s="266" t="s">
        <v>455</v>
      </c>
      <c r="H156" s="266" t="s">
        <v>541</v>
      </c>
      <c r="I156" s="265" t="s">
        <v>428</v>
      </c>
      <c r="J156" s="512" t="s">
        <v>384</v>
      </c>
      <c r="K156" s="266" t="s">
        <v>226</v>
      </c>
      <c r="L156" s="266" t="s">
        <v>455</v>
      </c>
      <c r="M156" s="266" t="s">
        <v>542</v>
      </c>
      <c r="N156" s="474" t="s">
        <v>428</v>
      </c>
      <c r="O156" s="512"/>
      <c r="P156" s="266"/>
      <c r="Q156" s="266"/>
      <c r="R156" s="266"/>
      <c r="S156" s="266"/>
      <c r="U156" s="266"/>
      <c r="V156" s="266"/>
      <c r="W156" s="266"/>
      <c r="X156" s="266"/>
      <c r="Z156" s="266"/>
      <c r="AA156" s="266"/>
      <c r="AB156" s="266"/>
      <c r="AC156" s="266"/>
    </row>
    <row r="157" spans="1:40" s="759" customFormat="1">
      <c r="A157" s="764" t="s">
        <v>9827</v>
      </c>
      <c r="B157" s="758"/>
      <c r="C157" s="758">
        <v>73</v>
      </c>
      <c r="D157" s="770">
        <v>64</v>
      </c>
      <c r="E157" s="759" t="s">
        <v>9828</v>
      </c>
      <c r="F157" s="770" t="s">
        <v>747</v>
      </c>
      <c r="G157" s="770" t="s">
        <v>10483</v>
      </c>
      <c r="H157" s="770" t="s">
        <v>10484</v>
      </c>
      <c r="I157" s="770" t="s">
        <v>10485</v>
      </c>
      <c r="J157" s="759" t="s">
        <v>624</v>
      </c>
      <c r="K157" s="759" t="s">
        <v>747</v>
      </c>
      <c r="L157" s="759" t="s">
        <v>1333</v>
      </c>
      <c r="M157" s="759" t="s">
        <v>10486</v>
      </c>
      <c r="N157" s="759" t="s">
        <v>10487</v>
      </c>
    </row>
    <row r="158" spans="1:40" s="759" customFormat="1">
      <c r="A158" s="764" t="s">
        <v>9533</v>
      </c>
      <c r="B158" s="758"/>
      <c r="C158" s="758">
        <v>66</v>
      </c>
      <c r="D158" s="770">
        <v>64</v>
      </c>
      <c r="E158" s="759" t="s">
        <v>2918</v>
      </c>
      <c r="F158" s="770" t="s">
        <v>747</v>
      </c>
      <c r="G158" s="770" t="s">
        <v>10483</v>
      </c>
      <c r="H158" s="770" t="s">
        <v>10498</v>
      </c>
      <c r="I158" s="770" t="s">
        <v>10499</v>
      </c>
      <c r="J158" s="759" t="s">
        <v>335</v>
      </c>
      <c r="K158" s="759" t="s">
        <v>455</v>
      </c>
      <c r="L158" s="759" t="s">
        <v>455</v>
      </c>
      <c r="M158" s="759" t="s">
        <v>10500</v>
      </c>
      <c r="N158" s="759" t="s">
        <v>10501</v>
      </c>
    </row>
    <row r="159" spans="1:40" ht="15.75">
      <c r="A159" s="226" t="s">
        <v>1896</v>
      </c>
      <c r="B159" s="266"/>
      <c r="C159" s="266">
        <v>96</v>
      </c>
      <c r="D159" s="266">
        <v>56</v>
      </c>
      <c r="E159" s="226" t="s">
        <v>730</v>
      </c>
      <c r="F159" s="266" t="s">
        <v>226</v>
      </c>
      <c r="G159" s="266" t="s">
        <v>2219</v>
      </c>
      <c r="H159" s="266" t="s">
        <v>2217</v>
      </c>
      <c r="I159" s="265" t="s">
        <v>428</v>
      </c>
      <c r="J159" s="226" t="s">
        <v>2269</v>
      </c>
      <c r="K159" s="266" t="s">
        <v>226</v>
      </c>
      <c r="L159" s="266" t="s">
        <v>455</v>
      </c>
      <c r="M159" s="266" t="s">
        <v>2218</v>
      </c>
      <c r="N159" s="474" t="s">
        <v>428</v>
      </c>
      <c r="O159" s="226"/>
      <c r="P159" s="266"/>
      <c r="Q159" s="266"/>
      <c r="R159" s="266"/>
      <c r="S159" s="139"/>
      <c r="U159" s="266"/>
      <c r="V159" s="266"/>
      <c r="W159" s="266"/>
      <c r="X159" s="266"/>
      <c r="Z159" s="266"/>
      <c r="AA159" s="266"/>
      <c r="AB159" s="266"/>
      <c r="AC159" s="266"/>
      <c r="AD159" s="226"/>
      <c r="AE159" s="226"/>
      <c r="AF159" s="226"/>
      <c r="AG159" s="226"/>
      <c r="AH159" s="226"/>
      <c r="AI159" s="226"/>
      <c r="AJ159" s="226"/>
      <c r="AK159" s="226"/>
      <c r="AL159" s="226"/>
      <c r="AM159" s="226"/>
      <c r="AN159" s="226"/>
    </row>
    <row r="160" spans="1:40" ht="15.75">
      <c r="A160" s="226" t="s">
        <v>3799</v>
      </c>
      <c r="B160" s="265"/>
      <c r="C160" s="265">
        <v>106</v>
      </c>
      <c r="D160" s="265">
        <v>98</v>
      </c>
      <c r="E160" s="226" t="s">
        <v>2383</v>
      </c>
      <c r="F160" s="265" t="s">
        <v>4532</v>
      </c>
      <c r="G160" s="265" t="s">
        <v>1320</v>
      </c>
      <c r="H160" s="265"/>
      <c r="I160" s="265" t="s">
        <v>428</v>
      </c>
      <c r="J160" s="226" t="s">
        <v>2904</v>
      </c>
      <c r="K160" s="265" t="s">
        <v>226</v>
      </c>
      <c r="L160" s="265" t="s">
        <v>1320</v>
      </c>
      <c r="M160" s="265" t="s">
        <v>4533</v>
      </c>
      <c r="N160" s="474" t="s">
        <v>428</v>
      </c>
      <c r="O160" s="226"/>
      <c r="P160" s="265"/>
      <c r="Q160" s="265"/>
      <c r="R160" s="265"/>
      <c r="S160" s="145"/>
      <c r="T160" s="226"/>
      <c r="U160" s="265"/>
      <c r="V160" s="265"/>
      <c r="W160" s="265"/>
      <c r="X160" s="265"/>
      <c r="Z160" s="265"/>
      <c r="AA160" s="265"/>
      <c r="AB160" s="265"/>
      <c r="AC160" s="265"/>
    </row>
    <row r="161" spans="1:40">
      <c r="A161" s="227" t="s">
        <v>2551</v>
      </c>
      <c r="B161" s="102"/>
      <c r="C161" s="102">
        <v>44</v>
      </c>
      <c r="D161" s="102">
        <v>42</v>
      </c>
      <c r="E161" s="227" t="s">
        <v>2903</v>
      </c>
      <c r="F161" s="102" t="s">
        <v>958</v>
      </c>
      <c r="G161" s="102" t="s">
        <v>957</v>
      </c>
      <c r="H161" s="102" t="s">
        <v>2644</v>
      </c>
      <c r="I161" s="102" t="s">
        <v>2645</v>
      </c>
      <c r="J161" s="227" t="s">
        <v>2388</v>
      </c>
      <c r="K161" s="102" t="s">
        <v>958</v>
      </c>
      <c r="L161" s="102" t="s">
        <v>957</v>
      </c>
      <c r="M161" s="102" t="s">
        <v>2646</v>
      </c>
      <c r="N161" s="102" t="s">
        <v>2645</v>
      </c>
      <c r="P161" s="102"/>
      <c r="Q161" s="102"/>
      <c r="R161" s="102"/>
      <c r="S161" s="293"/>
      <c r="U161" s="102"/>
      <c r="V161" s="102"/>
      <c r="W161" s="102"/>
      <c r="X161" s="102"/>
      <c r="Z161" s="102"/>
      <c r="AA161" s="102"/>
      <c r="AB161" s="102"/>
      <c r="AC161" s="102"/>
    </row>
    <row r="162" spans="1:40" ht="15.75">
      <c r="A162" s="226" t="s">
        <v>628</v>
      </c>
      <c r="B162" s="265"/>
      <c r="C162" s="265">
        <v>80</v>
      </c>
      <c r="D162" s="265">
        <v>72</v>
      </c>
      <c r="E162" s="226" t="s">
        <v>2389</v>
      </c>
      <c r="F162" s="265" t="s">
        <v>226</v>
      </c>
      <c r="G162" s="265" t="s">
        <v>2251</v>
      </c>
      <c r="H162" s="265" t="s">
        <v>9226</v>
      </c>
      <c r="I162" s="265" t="s">
        <v>428</v>
      </c>
      <c r="J162" s="226" t="s">
        <v>2269</v>
      </c>
      <c r="K162" s="266" t="s">
        <v>226</v>
      </c>
      <c r="L162" s="265" t="s">
        <v>455</v>
      </c>
      <c r="M162" s="265" t="s">
        <v>455</v>
      </c>
      <c r="N162" s="474" t="s">
        <v>428</v>
      </c>
      <c r="O162" s="226"/>
      <c r="P162" s="265"/>
      <c r="Q162" s="265"/>
      <c r="R162" s="265"/>
      <c r="S162" s="145"/>
      <c r="U162" s="265"/>
      <c r="V162" s="265"/>
      <c r="W162" s="265"/>
      <c r="X162" s="265"/>
      <c r="Z162" s="265"/>
      <c r="AA162" s="265"/>
      <c r="AB162" s="265"/>
      <c r="AC162" s="265"/>
      <c r="AD162" s="226"/>
      <c r="AE162" s="226"/>
      <c r="AF162" s="226"/>
      <c r="AG162" s="226"/>
      <c r="AH162" s="226"/>
      <c r="AI162" s="226"/>
      <c r="AJ162" s="226"/>
      <c r="AK162" s="226"/>
      <c r="AL162" s="226"/>
      <c r="AM162" s="226"/>
      <c r="AN162" s="226"/>
    </row>
    <row r="163" spans="1:40" ht="15.75">
      <c r="A163" s="98" t="s">
        <v>1466</v>
      </c>
      <c r="B163" s="265"/>
      <c r="C163" s="265">
        <v>158</v>
      </c>
      <c r="D163" s="265">
        <v>100</v>
      </c>
      <c r="E163" s="98" t="s">
        <v>403</v>
      </c>
      <c r="F163" s="265" t="s">
        <v>226</v>
      </c>
      <c r="G163" s="265" t="s">
        <v>455</v>
      </c>
      <c r="H163" s="265" t="s">
        <v>2354</v>
      </c>
      <c r="I163" s="265" t="s">
        <v>428</v>
      </c>
      <c r="J163" s="226" t="s">
        <v>403</v>
      </c>
      <c r="K163" s="265" t="s">
        <v>226</v>
      </c>
      <c r="L163" s="265" t="s">
        <v>455</v>
      </c>
      <c r="M163" s="265" t="s">
        <v>2355</v>
      </c>
      <c r="N163" s="474" t="s">
        <v>428</v>
      </c>
      <c r="O163" s="98"/>
      <c r="P163" s="217"/>
      <c r="Q163" s="217"/>
      <c r="R163" s="217"/>
      <c r="S163" s="145"/>
      <c r="U163" s="265"/>
      <c r="V163" s="265"/>
      <c r="W163" s="265"/>
      <c r="X163" s="265"/>
      <c r="Z163" s="265"/>
      <c r="AA163" s="265"/>
      <c r="AB163" s="265"/>
      <c r="AC163" s="265"/>
      <c r="AD163" s="226"/>
      <c r="AE163" s="226"/>
      <c r="AF163" s="226"/>
      <c r="AG163" s="226"/>
      <c r="AH163" s="226"/>
      <c r="AI163" s="226"/>
      <c r="AJ163" s="226"/>
      <c r="AK163" s="226"/>
      <c r="AL163" s="226"/>
      <c r="AM163" s="226"/>
      <c r="AN163" s="226"/>
    </row>
    <row r="164" spans="1:40">
      <c r="A164" s="226" t="s">
        <v>2311</v>
      </c>
      <c r="B164" s="265"/>
      <c r="C164" s="265">
        <v>92</v>
      </c>
      <c r="D164" s="265">
        <v>88</v>
      </c>
      <c r="E164" s="226" t="s">
        <v>2930</v>
      </c>
      <c r="F164" s="265" t="s">
        <v>226</v>
      </c>
      <c r="G164" s="265" t="s">
        <v>2219</v>
      </c>
      <c r="H164" s="265" t="s">
        <v>2220</v>
      </c>
      <c r="I164" s="265" t="s">
        <v>2221</v>
      </c>
      <c r="J164" s="226" t="s">
        <v>2392</v>
      </c>
      <c r="K164" s="265" t="s">
        <v>226</v>
      </c>
      <c r="L164" s="265" t="s">
        <v>2219</v>
      </c>
      <c r="M164" s="265" t="s">
        <v>2222</v>
      </c>
      <c r="N164" s="265" t="s">
        <v>2223</v>
      </c>
      <c r="O164" s="226"/>
      <c r="P164" s="265"/>
      <c r="Q164" s="265"/>
      <c r="R164" s="265"/>
      <c r="S164" s="145"/>
      <c r="U164" s="265"/>
      <c r="V164" s="265"/>
      <c r="W164" s="265"/>
      <c r="X164" s="265"/>
      <c r="Z164" s="265"/>
      <c r="AA164" s="265"/>
      <c r="AB164" s="265"/>
      <c r="AC164" s="265"/>
    </row>
    <row r="165" spans="1:40">
      <c r="A165" s="226" t="s">
        <v>2312</v>
      </c>
      <c r="B165" s="266"/>
      <c r="C165" s="265">
        <v>121</v>
      </c>
      <c r="D165" s="265">
        <v>109</v>
      </c>
      <c r="E165" s="226" t="s">
        <v>2370</v>
      </c>
      <c r="F165" s="265" t="s">
        <v>226</v>
      </c>
      <c r="G165" s="265" t="s">
        <v>2219</v>
      </c>
      <c r="H165" s="265" t="s">
        <v>2224</v>
      </c>
      <c r="I165" s="265" t="s">
        <v>2225</v>
      </c>
      <c r="J165" s="226" t="s">
        <v>2372</v>
      </c>
      <c r="K165" s="265" t="s">
        <v>226</v>
      </c>
      <c r="L165" s="265" t="s">
        <v>2219</v>
      </c>
      <c r="M165" s="266" t="s">
        <v>2226</v>
      </c>
      <c r="N165" s="266" t="s">
        <v>2225</v>
      </c>
      <c r="O165" s="226" t="s">
        <v>2392</v>
      </c>
      <c r="P165" s="266"/>
      <c r="Q165" s="266" t="s">
        <v>2219</v>
      </c>
      <c r="R165" s="266" t="s">
        <v>2227</v>
      </c>
      <c r="S165" s="160"/>
      <c r="U165" s="218"/>
      <c r="V165" s="218"/>
      <c r="W165" s="218"/>
      <c r="X165" s="160"/>
      <c r="Z165" s="218"/>
      <c r="AA165" s="218"/>
      <c r="AB165" s="218"/>
      <c r="AC165" s="160"/>
    </row>
    <row r="166" spans="1:40" ht="15.75">
      <c r="A166" s="226" t="s">
        <v>1936</v>
      </c>
      <c r="B166" s="266" t="s">
        <v>2228</v>
      </c>
      <c r="C166" s="265">
        <v>170</v>
      </c>
      <c r="D166" s="265">
        <v>146</v>
      </c>
      <c r="E166" s="227" t="s">
        <v>2389</v>
      </c>
      <c r="F166" s="265" t="s">
        <v>226</v>
      </c>
      <c r="G166" s="266" t="s">
        <v>9227</v>
      </c>
      <c r="H166" s="265" t="s">
        <v>2229</v>
      </c>
      <c r="I166" s="265" t="s">
        <v>2230</v>
      </c>
      <c r="J166" s="226" t="s">
        <v>624</v>
      </c>
      <c r="K166" s="265" t="s">
        <v>226</v>
      </c>
      <c r="L166" s="266" t="s">
        <v>455</v>
      </c>
      <c r="M166" s="265" t="s">
        <v>2231</v>
      </c>
      <c r="N166" s="474" t="s">
        <v>428</v>
      </c>
      <c r="O166" s="226"/>
      <c r="P166" s="266"/>
      <c r="Q166" s="266"/>
      <c r="R166" s="266"/>
      <c r="S166" s="266"/>
      <c r="U166" s="266"/>
      <c r="V166" s="266"/>
      <c r="W166" s="266"/>
      <c r="X166" s="266"/>
      <c r="Z166" s="266"/>
      <c r="AA166" s="266"/>
      <c r="AB166" s="266"/>
      <c r="AC166" s="266"/>
    </row>
    <row r="167" spans="1:40">
      <c r="A167" s="227" t="s">
        <v>2566</v>
      </c>
      <c r="B167" s="265"/>
      <c r="C167" s="265">
        <v>48</v>
      </c>
      <c r="D167" s="265">
        <v>37</v>
      </c>
      <c r="E167" s="227" t="s">
        <v>2903</v>
      </c>
      <c r="F167" s="265" t="s">
        <v>226</v>
      </c>
      <c r="G167" s="102" t="s">
        <v>957</v>
      </c>
      <c r="H167" s="265" t="s">
        <v>2647</v>
      </c>
      <c r="I167" s="265" t="s">
        <v>2648</v>
      </c>
      <c r="J167" s="227" t="s">
        <v>2902</v>
      </c>
      <c r="K167" s="265" t="s">
        <v>226</v>
      </c>
      <c r="L167" s="102" t="s">
        <v>957</v>
      </c>
      <c r="M167" s="265" t="s">
        <v>2649</v>
      </c>
      <c r="N167" s="265" t="s">
        <v>2648</v>
      </c>
      <c r="P167" s="265"/>
      <c r="Q167" s="265"/>
      <c r="R167" s="265"/>
      <c r="S167" s="265"/>
      <c r="U167" s="265"/>
      <c r="V167" s="265"/>
      <c r="W167" s="265"/>
      <c r="X167" s="265"/>
      <c r="Z167" s="265"/>
      <c r="AA167" s="265"/>
      <c r="AB167" s="265"/>
      <c r="AC167" s="265"/>
      <c r="AD167" s="226"/>
      <c r="AE167" s="226"/>
      <c r="AF167" s="226"/>
      <c r="AG167" s="226"/>
      <c r="AH167" s="226"/>
      <c r="AI167" s="226"/>
      <c r="AJ167" s="226"/>
      <c r="AK167" s="226"/>
      <c r="AL167" s="226"/>
      <c r="AM167" s="226"/>
      <c r="AN167" s="226"/>
    </row>
    <row r="168" spans="1:40">
      <c r="A168" s="226" t="s">
        <v>932</v>
      </c>
      <c r="B168" s="266"/>
      <c r="C168" s="266">
        <v>58</v>
      </c>
      <c r="D168" s="266">
        <v>46</v>
      </c>
      <c r="E168" s="226" t="s">
        <v>406</v>
      </c>
      <c r="F168" s="266" t="s">
        <v>226</v>
      </c>
      <c r="G168" s="266" t="s">
        <v>455</v>
      </c>
      <c r="H168" s="137" t="s">
        <v>808</v>
      </c>
      <c r="I168" s="266" t="s">
        <v>428</v>
      </c>
      <c r="J168" s="226" t="s">
        <v>335</v>
      </c>
      <c r="K168" s="105" t="s">
        <v>226</v>
      </c>
      <c r="L168" s="266" t="s">
        <v>455</v>
      </c>
      <c r="M168" s="266" t="s">
        <v>939</v>
      </c>
      <c r="N168" s="266" t="s">
        <v>428</v>
      </c>
      <c r="O168" s="226"/>
      <c r="P168" s="266"/>
      <c r="Q168" s="266"/>
      <c r="R168" s="266"/>
      <c r="S168" s="266"/>
      <c r="U168" s="266"/>
      <c r="V168" s="266"/>
      <c r="W168" s="266"/>
      <c r="X168" s="266"/>
      <c r="Z168" s="266"/>
      <c r="AA168" s="266"/>
      <c r="AB168" s="266"/>
      <c r="AC168" s="266"/>
      <c r="AD168" s="226"/>
      <c r="AE168" s="226"/>
      <c r="AF168" s="226"/>
      <c r="AG168" s="226"/>
      <c r="AH168" s="226"/>
      <c r="AI168" s="226"/>
      <c r="AJ168" s="226"/>
      <c r="AK168" s="226"/>
      <c r="AL168" s="226"/>
      <c r="AM168" s="226"/>
      <c r="AN168" s="226"/>
    </row>
    <row r="169" spans="1:40" s="759" customFormat="1">
      <c r="A169" s="764" t="s">
        <v>9554</v>
      </c>
      <c r="B169" s="758"/>
      <c r="C169" s="758">
        <v>43</v>
      </c>
      <c r="D169" s="770">
        <v>28</v>
      </c>
      <c r="E169" s="759" t="s">
        <v>10509</v>
      </c>
      <c r="F169" s="770" t="s">
        <v>749</v>
      </c>
      <c r="G169" s="770" t="s">
        <v>1333</v>
      </c>
      <c r="H169" s="770" t="s">
        <v>10510</v>
      </c>
      <c r="I169" s="770" t="s">
        <v>10511</v>
      </c>
      <c r="J169" s="759" t="s">
        <v>624</v>
      </c>
      <c r="K169" s="759" t="s">
        <v>749</v>
      </c>
      <c r="L169" s="759" t="s">
        <v>1333</v>
      </c>
      <c r="M169" s="759" t="s">
        <v>10510</v>
      </c>
      <c r="N169" s="759" t="s">
        <v>10512</v>
      </c>
    </row>
    <row r="170" spans="1:40">
      <c r="A170" s="227" t="s">
        <v>603</v>
      </c>
      <c r="B170" s="265"/>
      <c r="C170" s="265">
        <v>517</v>
      </c>
      <c r="D170" s="265">
        <v>426</v>
      </c>
      <c r="E170" s="227" t="s">
        <v>403</v>
      </c>
      <c r="F170" s="265" t="s">
        <v>226</v>
      </c>
      <c r="G170" s="265" t="s">
        <v>455</v>
      </c>
      <c r="H170" s="265" t="s">
        <v>2818</v>
      </c>
      <c r="I170" s="265" t="s">
        <v>428</v>
      </c>
      <c r="J170" s="227" t="s">
        <v>335</v>
      </c>
      <c r="K170" s="265" t="s">
        <v>226</v>
      </c>
      <c r="L170" s="265" t="s">
        <v>455</v>
      </c>
      <c r="M170" s="265" t="s">
        <v>428</v>
      </c>
      <c r="N170" s="265" t="s">
        <v>428</v>
      </c>
      <c r="O170" s="227" t="s">
        <v>3011</v>
      </c>
      <c r="P170" s="265" t="s">
        <v>226</v>
      </c>
      <c r="Q170" s="265" t="s">
        <v>455</v>
      </c>
      <c r="R170" s="265" t="s">
        <v>455</v>
      </c>
      <c r="S170" s="265"/>
      <c r="U170" s="265"/>
      <c r="V170" s="265"/>
      <c r="W170" s="265"/>
      <c r="X170" s="265"/>
      <c r="Z170" s="265"/>
      <c r="AA170" s="265"/>
      <c r="AB170" s="265"/>
      <c r="AC170" s="265"/>
      <c r="AD170" s="226"/>
      <c r="AE170" s="226"/>
      <c r="AF170" s="226"/>
      <c r="AG170" s="226"/>
      <c r="AH170" s="226"/>
      <c r="AI170" s="226"/>
      <c r="AJ170" s="226"/>
      <c r="AK170" s="226"/>
      <c r="AL170" s="226"/>
      <c r="AM170" s="226"/>
      <c r="AN170" s="226"/>
    </row>
    <row r="171" spans="1:40" s="759" customFormat="1">
      <c r="A171" s="764" t="s">
        <v>9830</v>
      </c>
      <c r="B171" s="758"/>
      <c r="C171" s="758">
        <v>97</v>
      </c>
      <c r="D171" s="770">
        <v>82</v>
      </c>
      <c r="E171" s="759" t="s">
        <v>10530</v>
      </c>
      <c r="F171" s="770" t="s">
        <v>749</v>
      </c>
      <c r="G171" s="770" t="s">
        <v>10531</v>
      </c>
      <c r="H171" s="770" t="s">
        <v>10532</v>
      </c>
      <c r="I171" s="758" t="s">
        <v>10533</v>
      </c>
      <c r="J171" s="759" t="s">
        <v>10534</v>
      </c>
      <c r="K171" s="759" t="s">
        <v>749</v>
      </c>
      <c r="L171" s="759" t="s">
        <v>10535</v>
      </c>
      <c r="M171" s="759" t="s">
        <v>10536</v>
      </c>
      <c r="N171" s="759" t="s">
        <v>10537</v>
      </c>
      <c r="O171" s="759" t="s">
        <v>2374</v>
      </c>
      <c r="P171" s="759" t="s">
        <v>749</v>
      </c>
      <c r="Q171" s="759" t="s">
        <v>10483</v>
      </c>
      <c r="R171" s="759" t="s">
        <v>10538</v>
      </c>
      <c r="S171" s="759" t="s">
        <v>428</v>
      </c>
    </row>
    <row r="172" spans="1:40" ht="15.75">
      <c r="A172" s="226" t="s">
        <v>935</v>
      </c>
      <c r="B172" s="266"/>
      <c r="C172" s="266">
        <v>48</v>
      </c>
      <c r="D172" s="266">
        <v>42</v>
      </c>
      <c r="E172" s="226" t="s">
        <v>406</v>
      </c>
      <c r="F172" s="266" t="s">
        <v>226</v>
      </c>
      <c r="G172" s="266" t="s">
        <v>455</v>
      </c>
      <c r="H172" s="266" t="s">
        <v>940</v>
      </c>
      <c r="I172" s="266" t="s">
        <v>428</v>
      </c>
      <c r="J172" s="226" t="s">
        <v>335</v>
      </c>
      <c r="K172" s="105" t="s">
        <v>226</v>
      </c>
      <c r="L172" s="266" t="s">
        <v>455</v>
      </c>
      <c r="M172" s="266" t="s">
        <v>941</v>
      </c>
      <c r="N172" s="474" t="s">
        <v>428</v>
      </c>
      <c r="O172" s="226"/>
      <c r="P172" s="266"/>
      <c r="Q172" s="266"/>
      <c r="R172" s="266"/>
      <c r="S172" s="266"/>
      <c r="U172" s="266"/>
      <c r="V172" s="266"/>
      <c r="W172" s="266"/>
      <c r="X172" s="266"/>
      <c r="Z172" s="266"/>
      <c r="AA172" s="266"/>
      <c r="AB172" s="266"/>
      <c r="AC172" s="266"/>
      <c r="AD172" s="226"/>
      <c r="AE172" s="226"/>
      <c r="AF172" s="226"/>
      <c r="AG172" s="226"/>
      <c r="AH172" s="226"/>
      <c r="AI172" s="226"/>
      <c r="AJ172" s="226"/>
      <c r="AK172" s="226"/>
      <c r="AL172" s="226"/>
      <c r="AM172" s="226"/>
      <c r="AN172" s="226"/>
    </row>
    <row r="173" spans="1:40" ht="15.75">
      <c r="A173" s="226" t="s">
        <v>3778</v>
      </c>
      <c r="B173" s="269"/>
      <c r="C173" s="265">
        <v>247</v>
      </c>
      <c r="D173" s="265">
        <v>210</v>
      </c>
      <c r="E173" s="226" t="s">
        <v>624</v>
      </c>
      <c r="F173" s="265" t="s">
        <v>226</v>
      </c>
      <c r="G173" s="265" t="s">
        <v>455</v>
      </c>
      <c r="H173" s="265" t="s">
        <v>2880</v>
      </c>
      <c r="I173" s="265" t="s">
        <v>428</v>
      </c>
      <c r="J173" s="226" t="s">
        <v>624</v>
      </c>
      <c r="K173" s="265" t="s">
        <v>226</v>
      </c>
      <c r="L173" s="265" t="s">
        <v>957</v>
      </c>
      <c r="M173" s="265" t="s">
        <v>2881</v>
      </c>
      <c r="N173" s="474" t="s">
        <v>428</v>
      </c>
      <c r="O173" s="226" t="s">
        <v>730</v>
      </c>
      <c r="P173" s="265" t="s">
        <v>226</v>
      </c>
      <c r="Q173" s="265" t="s">
        <v>957</v>
      </c>
      <c r="R173" s="265" t="s">
        <v>2881</v>
      </c>
      <c r="S173" s="269"/>
      <c r="U173" s="269"/>
      <c r="V173" s="269"/>
      <c r="W173" s="269"/>
      <c r="X173" s="269"/>
      <c r="Z173" s="269"/>
      <c r="AA173" s="269"/>
      <c r="AB173" s="269"/>
      <c r="AC173" s="269"/>
    </row>
    <row r="174" spans="1:40" ht="15.75">
      <c r="A174" s="226" t="s">
        <v>3672</v>
      </c>
      <c r="B174" s="212"/>
      <c r="C174" s="267">
        <v>220</v>
      </c>
      <c r="D174" s="267">
        <v>186</v>
      </c>
      <c r="E174" s="226" t="s">
        <v>3674</v>
      </c>
      <c r="F174" s="265" t="s">
        <v>226</v>
      </c>
      <c r="G174" s="265" t="s">
        <v>455</v>
      </c>
      <c r="H174" s="267" t="s">
        <v>9228</v>
      </c>
      <c r="I174" s="265" t="s">
        <v>428</v>
      </c>
      <c r="J174" s="226" t="s">
        <v>2374</v>
      </c>
      <c r="K174" s="265" t="s">
        <v>226</v>
      </c>
      <c r="L174" s="265" t="s">
        <v>957</v>
      </c>
      <c r="M174" s="267" t="s">
        <v>9229</v>
      </c>
      <c r="N174" s="474" t="s">
        <v>428</v>
      </c>
      <c r="O174" s="226"/>
      <c r="P174" s="212"/>
      <c r="Q174" s="212"/>
      <c r="R174" s="267"/>
      <c r="S174" s="212"/>
      <c r="U174" s="212"/>
      <c r="V174" s="212"/>
      <c r="W174" s="212"/>
      <c r="X174" s="212"/>
      <c r="Z174" s="212"/>
      <c r="AA174" s="212"/>
      <c r="AB174" s="212"/>
      <c r="AC174" s="212"/>
    </row>
    <row r="175" spans="1:40" ht="15.75">
      <c r="A175" s="226" t="s">
        <v>3576</v>
      </c>
      <c r="B175" s="212"/>
      <c r="C175" s="212">
        <v>31</v>
      </c>
      <c r="D175" s="212">
        <v>24</v>
      </c>
      <c r="E175" s="226" t="s">
        <v>2904</v>
      </c>
      <c r="F175" s="215" t="s">
        <v>226</v>
      </c>
      <c r="G175" s="215" t="s">
        <v>4534</v>
      </c>
      <c r="H175" s="215" t="s">
        <v>4535</v>
      </c>
      <c r="I175" s="265" t="s">
        <v>428</v>
      </c>
      <c r="J175" s="226" t="s">
        <v>400</v>
      </c>
      <c r="K175" s="215" t="s">
        <v>226</v>
      </c>
      <c r="L175" s="215" t="s">
        <v>455</v>
      </c>
      <c r="M175" s="215" t="s">
        <v>4536</v>
      </c>
      <c r="N175" s="474" t="s">
        <v>428</v>
      </c>
      <c r="O175" s="226"/>
      <c r="P175" s="212"/>
      <c r="Q175" s="212"/>
      <c r="R175" s="212"/>
      <c r="S175" s="212"/>
      <c r="U175" s="212"/>
      <c r="V175" s="212"/>
      <c r="W175" s="212"/>
      <c r="X175" s="212"/>
      <c r="Z175" s="212"/>
      <c r="AA175" s="212"/>
      <c r="AB175" s="212"/>
      <c r="AC175" s="212"/>
    </row>
    <row r="176" spans="1:40" ht="15.75">
      <c r="A176" s="227" t="s">
        <v>1948</v>
      </c>
      <c r="B176" s="218"/>
      <c r="C176" s="217">
        <v>297</v>
      </c>
      <c r="D176" s="217">
        <v>210</v>
      </c>
      <c r="E176" s="226" t="s">
        <v>2902</v>
      </c>
      <c r="F176" s="217" t="s">
        <v>226</v>
      </c>
      <c r="G176" s="218" t="s">
        <v>2219</v>
      </c>
      <c r="H176" s="217" t="s">
        <v>2232</v>
      </c>
      <c r="I176" s="217" t="s">
        <v>2233</v>
      </c>
      <c r="J176" s="226" t="s">
        <v>2269</v>
      </c>
      <c r="K176" s="217" t="s">
        <v>226</v>
      </c>
      <c r="L176" s="218" t="s">
        <v>455</v>
      </c>
      <c r="M176" s="217" t="s">
        <v>2234</v>
      </c>
      <c r="N176" s="474" t="s">
        <v>428</v>
      </c>
      <c r="P176" s="218"/>
      <c r="Q176" s="218"/>
      <c r="R176" s="218"/>
      <c r="S176" s="218"/>
      <c r="U176" s="218"/>
      <c r="V176" s="218"/>
      <c r="W176" s="218"/>
      <c r="X176" s="218"/>
      <c r="Z176" s="218"/>
      <c r="AA176" s="218"/>
      <c r="AB176" s="218"/>
      <c r="AC176" s="218"/>
    </row>
    <row r="177" spans="1:40" s="226" customFormat="1" ht="15.75">
      <c r="A177" s="227" t="s">
        <v>2888</v>
      </c>
      <c r="C177" s="226">
        <v>27</v>
      </c>
      <c r="D177" s="226">
        <v>18</v>
      </c>
      <c r="E177" s="227" t="s">
        <v>2889</v>
      </c>
      <c r="F177" s="226" t="s">
        <v>225</v>
      </c>
      <c r="G177" s="226" t="s">
        <v>957</v>
      </c>
      <c r="H177" s="226" t="s">
        <v>2890</v>
      </c>
      <c r="I177" s="265" t="s">
        <v>428</v>
      </c>
      <c r="J177" s="227" t="s">
        <v>2392</v>
      </c>
      <c r="K177" s="226" t="s">
        <v>225</v>
      </c>
      <c r="L177" s="226" t="s">
        <v>957</v>
      </c>
      <c r="M177" s="226" t="s">
        <v>2891</v>
      </c>
      <c r="N177" s="474" t="s">
        <v>428</v>
      </c>
      <c r="O177" s="227"/>
      <c r="T177" s="227"/>
      <c r="Y177" s="227"/>
    </row>
    <row r="178" spans="1:40" s="660" customFormat="1">
      <c r="A178" s="670" t="s">
        <v>9559</v>
      </c>
      <c r="B178" s="666"/>
      <c r="C178" s="666">
        <v>92</v>
      </c>
      <c r="D178" s="671">
        <v>65</v>
      </c>
      <c r="E178" s="668" t="s">
        <v>2380</v>
      </c>
      <c r="F178" s="671" t="s">
        <v>749</v>
      </c>
      <c r="G178" s="671" t="s">
        <v>2219</v>
      </c>
      <c r="H178" s="671" t="s">
        <v>10364</v>
      </c>
      <c r="I178" s="672" t="s">
        <v>10365</v>
      </c>
      <c r="J178" s="669" t="s">
        <v>615</v>
      </c>
      <c r="K178" s="669" t="s">
        <v>749</v>
      </c>
      <c r="L178" s="669" t="s">
        <v>455</v>
      </c>
      <c r="M178" s="669" t="s">
        <v>10366</v>
      </c>
      <c r="N178" s="669" t="s">
        <v>428</v>
      </c>
      <c r="O178" s="665"/>
      <c r="P178" s="665"/>
      <c r="Q178" s="665"/>
      <c r="R178" s="665"/>
      <c r="S178" s="665"/>
      <c r="T178" s="665"/>
      <c r="U178" s="665"/>
      <c r="V178" s="665"/>
      <c r="W178" s="665"/>
      <c r="X178" s="665"/>
      <c r="Y178" s="665"/>
      <c r="Z178" s="665"/>
      <c r="AA178" s="665"/>
      <c r="AB178" s="665"/>
      <c r="AC178" s="665"/>
      <c r="AD178" s="665"/>
      <c r="AE178" s="665"/>
      <c r="AF178" s="665"/>
    </row>
    <row r="179" spans="1:40">
      <c r="A179" s="227" t="s">
        <v>2489</v>
      </c>
      <c r="B179" s="265"/>
      <c r="C179" s="265">
        <v>60</v>
      </c>
      <c r="D179" s="265">
        <v>48</v>
      </c>
      <c r="E179" s="227" t="s">
        <v>2903</v>
      </c>
      <c r="F179" s="265" t="s">
        <v>226</v>
      </c>
      <c r="G179" s="102" t="s">
        <v>957</v>
      </c>
      <c r="H179" s="265" t="s">
        <v>2622</v>
      </c>
      <c r="I179" s="265" t="s">
        <v>2623</v>
      </c>
      <c r="J179" s="227" t="s">
        <v>2269</v>
      </c>
      <c r="K179" s="102" t="s">
        <v>749</v>
      </c>
      <c r="L179" s="265" t="s">
        <v>455</v>
      </c>
      <c r="M179" s="265" t="s">
        <v>2624</v>
      </c>
      <c r="N179" s="265" t="s">
        <v>428</v>
      </c>
      <c r="O179" s="226"/>
      <c r="P179" s="265"/>
      <c r="Q179" s="265"/>
      <c r="R179" s="265"/>
      <c r="S179" s="265"/>
      <c r="U179" s="265"/>
      <c r="V179" s="265"/>
      <c r="W179" s="265"/>
      <c r="X179" s="265"/>
      <c r="Z179" s="265"/>
      <c r="AA179" s="265"/>
      <c r="AB179" s="265"/>
      <c r="AC179" s="265"/>
    </row>
    <row r="180" spans="1:40" s="226" customFormat="1" ht="15.75">
      <c r="A180" s="227" t="s">
        <v>4192</v>
      </c>
      <c r="B180" s="265"/>
      <c r="C180" s="265">
        <v>43</v>
      </c>
      <c r="D180" s="265" t="s">
        <v>428</v>
      </c>
      <c r="E180" s="227" t="s">
        <v>3536</v>
      </c>
      <c r="F180" s="265" t="s">
        <v>226</v>
      </c>
      <c r="G180" s="102" t="s">
        <v>1320</v>
      </c>
      <c r="H180" s="491" t="s">
        <v>4537</v>
      </c>
      <c r="I180" s="265" t="s">
        <v>428</v>
      </c>
      <c r="J180" s="227" t="s">
        <v>3425</v>
      </c>
      <c r="K180" s="102" t="s">
        <v>226</v>
      </c>
      <c r="L180" s="265" t="s">
        <v>455</v>
      </c>
      <c r="M180" s="265" t="s">
        <v>4538</v>
      </c>
      <c r="N180" s="474" t="s">
        <v>428</v>
      </c>
      <c r="P180" s="265"/>
      <c r="Q180" s="265"/>
      <c r="R180" s="265"/>
      <c r="S180" s="265"/>
      <c r="T180" s="227"/>
      <c r="U180" s="265"/>
      <c r="V180" s="265"/>
      <c r="W180" s="265"/>
      <c r="X180" s="265"/>
      <c r="Y180" s="227"/>
      <c r="Z180" s="265"/>
      <c r="AA180" s="265"/>
      <c r="AB180" s="265"/>
      <c r="AC180" s="265"/>
    </row>
    <row r="181" spans="1:40" ht="15.75">
      <c r="A181" s="226" t="s">
        <v>3766</v>
      </c>
      <c r="B181" s="98"/>
      <c r="C181" s="98">
        <v>110</v>
      </c>
      <c r="D181" s="98">
        <v>95</v>
      </c>
      <c r="E181" s="226" t="s">
        <v>722</v>
      </c>
      <c r="F181" s="98" t="s">
        <v>225</v>
      </c>
      <c r="G181" s="98" t="s">
        <v>957</v>
      </c>
      <c r="H181" s="98" t="s">
        <v>960</v>
      </c>
      <c r="I181" s="265" t="s">
        <v>428</v>
      </c>
      <c r="J181" s="226" t="s">
        <v>722</v>
      </c>
      <c r="K181" s="98" t="s">
        <v>225</v>
      </c>
      <c r="L181" s="98" t="s">
        <v>957</v>
      </c>
      <c r="M181" s="98" t="s">
        <v>960</v>
      </c>
      <c r="N181" s="474" t="s">
        <v>428</v>
      </c>
      <c r="O181" s="226" t="s">
        <v>2392</v>
      </c>
      <c r="P181" s="98"/>
      <c r="Q181" s="98"/>
      <c r="R181" s="98"/>
      <c r="S181" s="98"/>
      <c r="T181" s="226"/>
      <c r="U181" s="98"/>
      <c r="V181" s="98"/>
      <c r="W181" s="98"/>
      <c r="X181" s="98"/>
      <c r="Y181" s="226"/>
      <c r="Z181" s="98"/>
      <c r="AA181" s="98"/>
      <c r="AB181" s="98"/>
      <c r="AC181" s="98"/>
    </row>
    <row r="182" spans="1:40" ht="15.75">
      <c r="A182" s="98" t="s">
        <v>915</v>
      </c>
      <c r="B182" s="98"/>
      <c r="C182" s="98">
        <v>115</v>
      </c>
      <c r="D182" s="98">
        <v>84</v>
      </c>
      <c r="E182" s="227" t="s">
        <v>722</v>
      </c>
      <c r="F182" s="98" t="s">
        <v>225</v>
      </c>
      <c r="G182" s="98" t="s">
        <v>957</v>
      </c>
      <c r="H182" s="98" t="s">
        <v>961</v>
      </c>
      <c r="I182" s="265" t="s">
        <v>428</v>
      </c>
      <c r="J182" s="227" t="s">
        <v>2392</v>
      </c>
      <c r="K182" s="98" t="s">
        <v>225</v>
      </c>
      <c r="L182" s="98" t="s">
        <v>957</v>
      </c>
      <c r="M182" s="98" t="s">
        <v>961</v>
      </c>
      <c r="N182" s="474" t="s">
        <v>428</v>
      </c>
      <c r="P182" s="98"/>
      <c r="Q182" s="98"/>
      <c r="R182" s="98"/>
      <c r="S182" s="98"/>
      <c r="U182" s="98"/>
      <c r="V182" s="98"/>
      <c r="W182" s="98"/>
      <c r="X182" s="98"/>
      <c r="Z182" s="98"/>
      <c r="AA182" s="98"/>
      <c r="AB182" s="98"/>
      <c r="AC182" s="98"/>
    </row>
    <row r="183" spans="1:40" ht="15.75">
      <c r="A183" s="226" t="s">
        <v>3409</v>
      </c>
      <c r="B183" s="265"/>
      <c r="C183" s="265">
        <v>28</v>
      </c>
      <c r="D183" s="265">
        <v>28</v>
      </c>
      <c r="E183" s="226" t="s">
        <v>406</v>
      </c>
      <c r="F183" s="265" t="s">
        <v>226</v>
      </c>
      <c r="G183" s="265" t="s">
        <v>455</v>
      </c>
      <c r="H183" s="265" t="s">
        <v>4539</v>
      </c>
      <c r="I183" s="265" t="s">
        <v>428</v>
      </c>
      <c r="J183" s="98" t="s">
        <v>3011</v>
      </c>
      <c r="K183" s="265" t="s">
        <v>226</v>
      </c>
      <c r="L183" s="265" t="s">
        <v>455</v>
      </c>
      <c r="M183" s="265" t="s">
        <v>455</v>
      </c>
      <c r="N183" s="474" t="s">
        <v>428</v>
      </c>
      <c r="O183" s="226"/>
      <c r="P183" s="265"/>
      <c r="Q183" s="265"/>
      <c r="R183" s="265"/>
      <c r="S183" s="265"/>
      <c r="T183" s="226"/>
      <c r="U183" s="265"/>
      <c r="V183" s="265"/>
      <c r="W183" s="265"/>
      <c r="X183" s="265"/>
      <c r="Y183" s="226"/>
      <c r="Z183" s="265"/>
      <c r="AA183" s="265"/>
      <c r="AB183" s="265"/>
      <c r="AC183" s="265"/>
    </row>
    <row r="184" spans="1:40" s="226" customFormat="1" ht="15.75">
      <c r="A184" s="513" t="s">
        <v>2859</v>
      </c>
      <c r="B184" s="269"/>
      <c r="C184" s="267">
        <v>93</v>
      </c>
      <c r="D184" s="267">
        <v>89</v>
      </c>
      <c r="E184" s="226" t="s">
        <v>2931</v>
      </c>
      <c r="F184" s="267" t="s">
        <v>226</v>
      </c>
      <c r="G184" s="267" t="s">
        <v>2359</v>
      </c>
      <c r="H184" s="267" t="s">
        <v>2860</v>
      </c>
      <c r="I184" s="265" t="s">
        <v>428</v>
      </c>
      <c r="J184" s="226" t="s">
        <v>624</v>
      </c>
      <c r="K184" s="267" t="s">
        <v>226</v>
      </c>
      <c r="L184" s="267" t="s">
        <v>428</v>
      </c>
      <c r="M184" s="267" t="s">
        <v>428</v>
      </c>
      <c r="N184" s="474" t="s">
        <v>428</v>
      </c>
      <c r="O184" s="227"/>
      <c r="P184" s="269"/>
      <c r="Q184" s="269"/>
      <c r="R184" s="269"/>
      <c r="S184" s="269"/>
      <c r="T184" s="227"/>
      <c r="U184" s="269"/>
      <c r="V184" s="269"/>
      <c r="W184" s="269"/>
      <c r="X184" s="269"/>
      <c r="Y184" s="227"/>
      <c r="Z184" s="269"/>
      <c r="AA184" s="269"/>
      <c r="AB184" s="269"/>
      <c r="AC184" s="269"/>
    </row>
    <row r="185" spans="1:40" ht="15.75">
      <c r="A185" s="227" t="s">
        <v>2337</v>
      </c>
      <c r="B185" s="265"/>
      <c r="C185" s="265">
        <v>365</v>
      </c>
      <c r="D185" s="265">
        <v>265</v>
      </c>
      <c r="E185" s="227" t="s">
        <v>406</v>
      </c>
      <c r="F185" s="265" t="s">
        <v>226</v>
      </c>
      <c r="G185" s="265" t="s">
        <v>455</v>
      </c>
      <c r="H185" s="265" t="s">
        <v>2352</v>
      </c>
      <c r="I185" s="265" t="s">
        <v>428</v>
      </c>
      <c r="J185" s="227" t="s">
        <v>398</v>
      </c>
      <c r="K185" s="265" t="s">
        <v>226</v>
      </c>
      <c r="L185" s="265" t="s">
        <v>455</v>
      </c>
      <c r="M185" s="265" t="s">
        <v>2353</v>
      </c>
      <c r="N185" s="474" t="s">
        <v>428</v>
      </c>
      <c r="P185" s="265"/>
      <c r="Q185" s="265"/>
      <c r="R185" s="265"/>
      <c r="S185" s="265"/>
      <c r="U185" s="265"/>
      <c r="V185" s="265"/>
      <c r="W185" s="265"/>
      <c r="X185" s="265"/>
      <c r="Z185" s="265"/>
      <c r="AA185" s="265"/>
      <c r="AB185" s="265"/>
      <c r="AC185" s="265"/>
    </row>
    <row r="186" spans="1:40" s="226" customFormat="1" ht="15" customHeight="1">
      <c r="A186" s="227" t="s">
        <v>656</v>
      </c>
      <c r="B186" s="265"/>
      <c r="C186" s="265">
        <v>44</v>
      </c>
      <c r="D186" s="265">
        <v>34</v>
      </c>
      <c r="E186" s="227" t="s">
        <v>2904</v>
      </c>
      <c r="F186" s="265" t="s">
        <v>226</v>
      </c>
      <c r="G186" s="265" t="s">
        <v>1320</v>
      </c>
      <c r="H186" s="491" t="s">
        <v>4540</v>
      </c>
      <c r="I186" s="265" t="s">
        <v>428</v>
      </c>
      <c r="J186" s="227" t="s">
        <v>624</v>
      </c>
      <c r="K186" s="222" t="s">
        <v>226</v>
      </c>
      <c r="L186" s="265" t="s">
        <v>455</v>
      </c>
      <c r="M186" s="265" t="s">
        <v>4541</v>
      </c>
      <c r="N186" s="474" t="s">
        <v>428</v>
      </c>
      <c r="O186" s="227"/>
      <c r="P186" s="265"/>
      <c r="Q186" s="265"/>
      <c r="R186" s="265"/>
      <c r="S186" s="265"/>
      <c r="T186" s="227"/>
      <c r="U186" s="265"/>
      <c r="V186" s="265"/>
      <c r="W186" s="265"/>
      <c r="X186" s="265"/>
      <c r="Y186" s="227"/>
      <c r="Z186" s="265"/>
      <c r="AA186" s="265"/>
      <c r="AB186" s="265"/>
      <c r="AC186" s="265"/>
    </row>
    <row r="187" spans="1:40" s="788" customFormat="1">
      <c r="A187" s="800" t="s">
        <v>9574</v>
      </c>
      <c r="B187" s="787"/>
      <c r="C187" s="802">
        <v>105</v>
      </c>
      <c r="D187" s="802">
        <v>86</v>
      </c>
      <c r="E187" s="788" t="s">
        <v>9575</v>
      </c>
      <c r="F187" s="802" t="s">
        <v>226</v>
      </c>
      <c r="G187" s="802" t="s">
        <v>10405</v>
      </c>
      <c r="H187" s="802" t="s">
        <v>10718</v>
      </c>
      <c r="I187" s="803" t="s">
        <v>428</v>
      </c>
      <c r="J187" s="788" t="s">
        <v>10717</v>
      </c>
      <c r="K187" s="788" t="s">
        <v>455</v>
      </c>
      <c r="L187" s="788" t="s">
        <v>10719</v>
      </c>
      <c r="M187" s="788" t="s">
        <v>10720</v>
      </c>
      <c r="N187" s="788" t="s">
        <v>428</v>
      </c>
    </row>
    <row r="188" spans="1:40">
      <c r="A188" s="226" t="s">
        <v>2502</v>
      </c>
      <c r="B188" s="102"/>
      <c r="C188" s="102">
        <v>174</v>
      </c>
      <c r="D188" s="102">
        <v>156</v>
      </c>
      <c r="E188" s="386" t="s">
        <v>2390</v>
      </c>
      <c r="F188" s="102" t="s">
        <v>226</v>
      </c>
      <c r="G188" s="102" t="s">
        <v>2625</v>
      </c>
      <c r="H188" s="102" t="s">
        <v>2626</v>
      </c>
      <c r="I188" s="102" t="s">
        <v>2627</v>
      </c>
      <c r="J188" s="226" t="s">
        <v>2390</v>
      </c>
      <c r="K188" s="102" t="s">
        <v>226</v>
      </c>
      <c r="L188" s="102" t="s">
        <v>2628</v>
      </c>
      <c r="M188" s="102" t="s">
        <v>2629</v>
      </c>
      <c r="N188" s="102" t="s">
        <v>2627</v>
      </c>
      <c r="O188" s="226" t="s">
        <v>2269</v>
      </c>
      <c r="P188" s="102" t="s">
        <v>226</v>
      </c>
      <c r="Q188" s="102" t="s">
        <v>455</v>
      </c>
      <c r="R188" s="102" t="s">
        <v>2630</v>
      </c>
      <c r="S188" s="102" t="s">
        <v>428</v>
      </c>
      <c r="T188" s="226"/>
      <c r="U188" s="102"/>
      <c r="V188" s="102"/>
      <c r="W188" s="102"/>
      <c r="X188" s="102"/>
      <c r="Y188" s="226"/>
      <c r="Z188" s="102"/>
      <c r="AA188" s="102"/>
      <c r="AB188" s="102"/>
      <c r="AC188" s="102"/>
      <c r="AD188" s="513"/>
      <c r="AE188" s="513"/>
      <c r="AF188" s="513"/>
      <c r="AG188" s="513"/>
      <c r="AH188" s="513"/>
      <c r="AI188" s="513"/>
      <c r="AJ188" s="513"/>
      <c r="AK188" s="513"/>
      <c r="AL188" s="513"/>
      <c r="AM188" s="513"/>
      <c r="AN188" s="513"/>
    </row>
    <row r="189" spans="1:40">
      <c r="A189" s="227" t="s">
        <v>1023</v>
      </c>
      <c r="B189" s="266" t="s">
        <v>1326</v>
      </c>
      <c r="C189" s="266">
        <v>23</v>
      </c>
      <c r="D189" s="266">
        <v>23</v>
      </c>
      <c r="E189" s="227" t="s">
        <v>2389</v>
      </c>
      <c r="F189" s="266" t="s">
        <v>226</v>
      </c>
      <c r="G189" s="266" t="s">
        <v>1327</v>
      </c>
      <c r="H189" s="266" t="s">
        <v>1328</v>
      </c>
      <c r="I189" s="266" t="s">
        <v>1329</v>
      </c>
      <c r="J189" s="227" t="s">
        <v>2269</v>
      </c>
      <c r="K189" s="266" t="s">
        <v>226</v>
      </c>
      <c r="L189" s="266" t="s">
        <v>455</v>
      </c>
      <c r="M189" s="266" t="s">
        <v>1330</v>
      </c>
      <c r="N189" s="266" t="s">
        <v>1331</v>
      </c>
      <c r="P189" s="266"/>
      <c r="Q189" s="266"/>
      <c r="R189" s="266"/>
      <c r="S189" s="266"/>
      <c r="U189" s="266"/>
      <c r="V189" s="266"/>
      <c r="W189" s="266"/>
      <c r="X189" s="266"/>
      <c r="Z189" s="266"/>
      <c r="AA189" s="266"/>
      <c r="AB189" s="266"/>
      <c r="AC189" s="266"/>
    </row>
    <row r="190" spans="1:40" s="759" customFormat="1">
      <c r="A190" s="577" t="s">
        <v>9580</v>
      </c>
      <c r="B190" s="758"/>
      <c r="C190" s="758">
        <v>38</v>
      </c>
      <c r="D190" s="770">
        <v>37</v>
      </c>
      <c r="E190" s="759" t="s">
        <v>2903</v>
      </c>
      <c r="F190" s="770" t="s">
        <v>749</v>
      </c>
      <c r="G190" s="770" t="s">
        <v>1333</v>
      </c>
      <c r="H190" s="770" t="s">
        <v>10539</v>
      </c>
      <c r="I190" s="758" t="s">
        <v>10540</v>
      </c>
      <c r="J190" s="759" t="s">
        <v>9581</v>
      </c>
      <c r="K190" s="759" t="s">
        <v>749</v>
      </c>
      <c r="L190" s="759" t="s">
        <v>10535</v>
      </c>
      <c r="M190" s="759" t="s">
        <v>10541</v>
      </c>
      <c r="N190" s="759" t="s">
        <v>10542</v>
      </c>
    </row>
    <row r="191" spans="1:40" s="226" customFormat="1" ht="15.75">
      <c r="A191" s="226" t="s">
        <v>1541</v>
      </c>
      <c r="B191" s="265"/>
      <c r="C191" s="265">
        <v>151</v>
      </c>
      <c r="D191" s="265">
        <v>82</v>
      </c>
      <c r="E191" s="226" t="s">
        <v>360</v>
      </c>
      <c r="F191" s="265" t="s">
        <v>226</v>
      </c>
      <c r="G191" s="265" t="s">
        <v>455</v>
      </c>
      <c r="H191" s="102" t="s">
        <v>828</v>
      </c>
      <c r="I191" s="265" t="s">
        <v>428</v>
      </c>
      <c r="J191" s="226" t="s">
        <v>3011</v>
      </c>
      <c r="K191" s="265" t="s">
        <v>226</v>
      </c>
      <c r="L191" s="265" t="s">
        <v>455</v>
      </c>
      <c r="M191" s="265" t="s">
        <v>455</v>
      </c>
      <c r="N191" s="474" t="s">
        <v>428</v>
      </c>
      <c r="P191" s="265"/>
      <c r="Q191" s="265"/>
      <c r="R191" s="265"/>
      <c r="S191" s="265"/>
      <c r="U191" s="217"/>
      <c r="V191" s="217"/>
      <c r="W191" s="265"/>
      <c r="X191" s="265"/>
      <c r="Z191" s="265"/>
      <c r="AA191" s="265"/>
      <c r="AB191" s="265"/>
      <c r="AC191" s="265"/>
    </row>
    <row r="192" spans="1:40" ht="15.75">
      <c r="A192" s="35" t="s">
        <v>3171</v>
      </c>
      <c r="B192" s="265"/>
      <c r="C192" s="265">
        <v>44</v>
      </c>
      <c r="D192" s="265">
        <v>27</v>
      </c>
      <c r="E192" s="513" t="s">
        <v>722</v>
      </c>
      <c r="F192" s="265" t="s">
        <v>225</v>
      </c>
      <c r="G192" s="265" t="s">
        <v>1320</v>
      </c>
      <c r="H192" s="102" t="s">
        <v>4542</v>
      </c>
      <c r="I192" s="265" t="s">
        <v>428</v>
      </c>
      <c r="J192" s="513" t="s">
        <v>2269</v>
      </c>
      <c r="K192" s="265" t="s">
        <v>455</v>
      </c>
      <c r="L192" s="265" t="s">
        <v>455</v>
      </c>
      <c r="M192" s="265" t="s">
        <v>455</v>
      </c>
      <c r="N192" s="474" t="s">
        <v>428</v>
      </c>
      <c r="O192" s="513"/>
      <c r="P192" s="265"/>
      <c r="Q192" s="265"/>
      <c r="R192" s="265"/>
      <c r="S192" s="265"/>
      <c r="U192" s="217"/>
      <c r="V192" s="217"/>
      <c r="W192" s="265"/>
      <c r="X192" s="265"/>
      <c r="Z192" s="265"/>
      <c r="AA192" s="265"/>
      <c r="AB192" s="265"/>
      <c r="AC192" s="265"/>
    </row>
    <row r="193" spans="1:40" ht="15.75">
      <c r="A193" s="226" t="s">
        <v>2298</v>
      </c>
      <c r="B193" s="265"/>
      <c r="C193" s="265">
        <v>270</v>
      </c>
      <c r="D193" s="265">
        <v>244</v>
      </c>
      <c r="E193" s="226" t="s">
        <v>398</v>
      </c>
      <c r="F193" s="265" t="s">
        <v>226</v>
      </c>
      <c r="G193" s="265" t="s">
        <v>455</v>
      </c>
      <c r="H193" s="265" t="s">
        <v>2309</v>
      </c>
      <c r="I193" s="265" t="s">
        <v>428</v>
      </c>
      <c r="J193" s="226" t="s">
        <v>410</v>
      </c>
      <c r="K193" s="265" t="s">
        <v>226</v>
      </c>
      <c r="L193" s="265" t="s">
        <v>455</v>
      </c>
      <c r="M193" s="265" t="s">
        <v>2308</v>
      </c>
      <c r="N193" s="474" t="s">
        <v>428</v>
      </c>
      <c r="O193" s="226"/>
      <c r="P193" s="265"/>
      <c r="Q193" s="265"/>
      <c r="R193" s="265"/>
      <c r="S193" s="265"/>
      <c r="U193" s="265"/>
      <c r="V193" s="265"/>
      <c r="W193" s="265"/>
      <c r="X193" s="265"/>
      <c r="Z193" s="265"/>
      <c r="AA193" s="265"/>
      <c r="AB193" s="265"/>
      <c r="AC193" s="265"/>
    </row>
    <row r="194" spans="1:40" ht="15.75">
      <c r="A194" s="226" t="s">
        <v>3784</v>
      </c>
      <c r="B194" s="265"/>
      <c r="C194" s="265">
        <v>157</v>
      </c>
      <c r="D194" s="265" t="s">
        <v>428</v>
      </c>
      <c r="E194" s="226" t="s">
        <v>403</v>
      </c>
      <c r="F194" s="265" t="s">
        <v>226</v>
      </c>
      <c r="G194" s="265" t="s">
        <v>455</v>
      </c>
      <c r="H194" s="265" t="s">
        <v>4543</v>
      </c>
      <c r="I194" s="265" t="s">
        <v>428</v>
      </c>
      <c r="J194" s="226" t="s">
        <v>403</v>
      </c>
      <c r="K194" s="265" t="s">
        <v>226</v>
      </c>
      <c r="L194" s="265" t="s">
        <v>455</v>
      </c>
      <c r="M194" s="265" t="s">
        <v>4543</v>
      </c>
      <c r="N194" s="474" t="s">
        <v>428</v>
      </c>
      <c r="O194" s="226"/>
      <c r="P194" s="265"/>
      <c r="Q194" s="265"/>
      <c r="R194" s="265"/>
      <c r="S194" s="265"/>
      <c r="U194" s="265"/>
      <c r="V194" s="265"/>
      <c r="W194" s="265"/>
      <c r="X194" s="265"/>
      <c r="Z194" s="265"/>
      <c r="AA194" s="265"/>
      <c r="AB194" s="265"/>
      <c r="AC194" s="265"/>
    </row>
    <row r="195" spans="1:40">
      <c r="A195" s="226" t="s">
        <v>3779</v>
      </c>
      <c r="B195" s="265"/>
      <c r="C195" s="265">
        <v>182</v>
      </c>
      <c r="D195" s="265">
        <v>158</v>
      </c>
      <c r="E195" s="226" t="s">
        <v>2904</v>
      </c>
      <c r="F195" s="265" t="s">
        <v>226</v>
      </c>
      <c r="G195" s="102" t="s">
        <v>957</v>
      </c>
      <c r="H195" s="265" t="s">
        <v>2650</v>
      </c>
      <c r="I195" s="265" t="s">
        <v>2651</v>
      </c>
      <c r="J195" s="226" t="s">
        <v>2382</v>
      </c>
      <c r="K195" s="265" t="s">
        <v>226</v>
      </c>
      <c r="L195" s="102" t="s">
        <v>957</v>
      </c>
      <c r="M195" s="265" t="s">
        <v>2652</v>
      </c>
      <c r="N195" s="265" t="s">
        <v>2651</v>
      </c>
      <c r="O195" s="226" t="s">
        <v>2269</v>
      </c>
      <c r="P195" s="144" t="s">
        <v>226</v>
      </c>
      <c r="Q195" s="265" t="s">
        <v>455</v>
      </c>
      <c r="R195" s="265" t="s">
        <v>9460</v>
      </c>
      <c r="S195" s="265" t="s">
        <v>455</v>
      </c>
      <c r="T195" s="226"/>
      <c r="U195" s="265"/>
      <c r="V195" s="265"/>
      <c r="W195" s="265"/>
      <c r="X195" s="265"/>
      <c r="Y195" s="226"/>
      <c r="Z195" s="265"/>
      <c r="AA195" s="265"/>
      <c r="AB195" s="265"/>
      <c r="AC195" s="265"/>
    </row>
    <row r="196" spans="1:40" ht="15.75">
      <c r="A196" s="227" t="s">
        <v>1440</v>
      </c>
      <c r="B196" s="265"/>
      <c r="C196" s="265">
        <v>464</v>
      </c>
      <c r="D196" s="265">
        <v>437</v>
      </c>
      <c r="E196" s="227" t="s">
        <v>403</v>
      </c>
      <c r="F196" s="265" t="s">
        <v>226</v>
      </c>
      <c r="G196" s="265" t="s">
        <v>455</v>
      </c>
      <c r="H196" s="265" t="s">
        <v>4544</v>
      </c>
      <c r="I196" s="265" t="s">
        <v>428</v>
      </c>
      <c r="J196" s="227" t="s">
        <v>335</v>
      </c>
      <c r="K196" s="265" t="s">
        <v>226</v>
      </c>
      <c r="L196" s="265" t="s">
        <v>455</v>
      </c>
      <c r="M196" s="265" t="s">
        <v>4545</v>
      </c>
      <c r="N196" s="474" t="s">
        <v>428</v>
      </c>
      <c r="O196" s="227" t="s">
        <v>3011</v>
      </c>
      <c r="P196" s="265" t="s">
        <v>226</v>
      </c>
      <c r="Q196" s="265" t="s">
        <v>455</v>
      </c>
      <c r="R196" s="265" t="s">
        <v>455</v>
      </c>
      <c r="S196" s="265"/>
      <c r="U196" s="265"/>
      <c r="V196" s="265"/>
      <c r="W196" s="265"/>
      <c r="X196" s="265"/>
      <c r="Z196" s="265"/>
      <c r="AA196" s="265"/>
      <c r="AB196" s="265"/>
      <c r="AC196" s="265"/>
    </row>
    <row r="197" spans="1:40" s="686" customFormat="1">
      <c r="A197" s="696" t="s">
        <v>9932</v>
      </c>
      <c r="B197" s="692"/>
      <c r="C197" s="692">
        <v>350</v>
      </c>
      <c r="D197" s="697">
        <v>245</v>
      </c>
      <c r="E197" s="694" t="s">
        <v>9933</v>
      </c>
      <c r="F197" s="697" t="s">
        <v>749</v>
      </c>
      <c r="G197" s="697" t="s">
        <v>10367</v>
      </c>
      <c r="H197" s="697" t="s">
        <v>10368</v>
      </c>
      <c r="I197" s="698" t="s">
        <v>10369</v>
      </c>
      <c r="J197" s="694" t="s">
        <v>615</v>
      </c>
      <c r="K197" s="694" t="s">
        <v>749</v>
      </c>
      <c r="L197" s="694" t="s">
        <v>455</v>
      </c>
      <c r="M197" s="694" t="s">
        <v>455</v>
      </c>
      <c r="N197" s="694" t="s">
        <v>428</v>
      </c>
      <c r="O197" s="691"/>
      <c r="P197" s="691"/>
      <c r="Q197" s="691"/>
      <c r="R197" s="691"/>
      <c r="S197" s="691"/>
      <c r="T197" s="691"/>
      <c r="U197" s="691"/>
      <c r="V197" s="691"/>
      <c r="W197" s="691"/>
      <c r="X197" s="691"/>
      <c r="Y197" s="691"/>
      <c r="Z197" s="691"/>
      <c r="AA197" s="691"/>
      <c r="AB197" s="691"/>
      <c r="AC197" s="691"/>
      <c r="AD197" s="691"/>
      <c r="AE197" s="691"/>
      <c r="AF197" s="691"/>
    </row>
    <row r="198" spans="1:40" s="226" customFormat="1">
      <c r="A198" s="227" t="s">
        <v>2012</v>
      </c>
      <c r="B198" s="266"/>
      <c r="C198" s="266">
        <v>191</v>
      </c>
      <c r="D198" s="266">
        <v>190</v>
      </c>
      <c r="E198" s="226" t="s">
        <v>2380</v>
      </c>
      <c r="F198" s="266" t="s">
        <v>226</v>
      </c>
      <c r="G198" s="104" t="s">
        <v>1312</v>
      </c>
      <c r="H198" s="266" t="s">
        <v>2248</v>
      </c>
      <c r="I198" s="266" t="s">
        <v>2249</v>
      </c>
      <c r="J198" s="226" t="s">
        <v>624</v>
      </c>
      <c r="K198" s="266" t="s">
        <v>749</v>
      </c>
      <c r="L198" s="266" t="s">
        <v>957</v>
      </c>
      <c r="M198" s="266" t="s">
        <v>2250</v>
      </c>
      <c r="N198" s="266" t="s">
        <v>1370</v>
      </c>
      <c r="O198" s="227"/>
      <c r="P198" s="266"/>
      <c r="Q198" s="266"/>
      <c r="R198" s="266"/>
      <c r="S198" s="266"/>
      <c r="T198" s="227"/>
      <c r="U198" s="266"/>
      <c r="V198" s="266"/>
      <c r="W198" s="266"/>
      <c r="X198" s="266"/>
      <c r="Y198" s="227"/>
      <c r="Z198" s="266"/>
      <c r="AA198" s="266"/>
      <c r="AB198" s="266"/>
      <c r="AC198" s="266"/>
      <c r="AD198" s="227"/>
      <c r="AE198" s="227"/>
      <c r="AF198" s="227"/>
      <c r="AG198" s="227"/>
      <c r="AH198" s="227"/>
      <c r="AI198" s="227"/>
      <c r="AJ198" s="227"/>
      <c r="AK198" s="227"/>
      <c r="AL198" s="227"/>
      <c r="AM198" s="227"/>
      <c r="AN198" s="227"/>
    </row>
    <row r="199" spans="1:40" ht="15.75">
      <c r="A199" s="227" t="s">
        <v>2685</v>
      </c>
      <c r="B199" s="265"/>
      <c r="C199" s="265">
        <v>60</v>
      </c>
      <c r="D199" s="265">
        <v>50</v>
      </c>
      <c r="E199" s="227" t="s">
        <v>335</v>
      </c>
      <c r="F199" s="265" t="s">
        <v>226</v>
      </c>
      <c r="G199" s="265" t="s">
        <v>455</v>
      </c>
      <c r="H199" s="265" t="s">
        <v>2803</v>
      </c>
      <c r="I199" s="265" t="s">
        <v>428</v>
      </c>
      <c r="J199" s="227" t="s">
        <v>360</v>
      </c>
      <c r="K199" s="265" t="s">
        <v>758</v>
      </c>
      <c r="L199" s="265" t="s">
        <v>455</v>
      </c>
      <c r="M199" s="265" t="s">
        <v>2804</v>
      </c>
      <c r="N199" s="474" t="s">
        <v>428</v>
      </c>
      <c r="P199" s="265"/>
      <c r="Q199" s="265"/>
      <c r="R199" s="265"/>
      <c r="S199" s="265"/>
      <c r="U199" s="265"/>
      <c r="V199" s="265"/>
      <c r="W199" s="265"/>
      <c r="X199" s="265"/>
      <c r="Z199" s="265"/>
      <c r="AA199" s="265"/>
      <c r="AB199" s="265"/>
      <c r="AC199" s="265"/>
    </row>
    <row r="200" spans="1:40">
      <c r="A200" s="227" t="s">
        <v>2022</v>
      </c>
      <c r="B200" s="266"/>
      <c r="C200" s="266">
        <v>52</v>
      </c>
      <c r="D200" s="266">
        <v>40</v>
      </c>
      <c r="E200" s="227" t="s">
        <v>2389</v>
      </c>
      <c r="F200" s="266" t="s">
        <v>226</v>
      </c>
      <c r="G200" s="266" t="s">
        <v>2251</v>
      </c>
      <c r="H200" s="266" t="s">
        <v>2252</v>
      </c>
      <c r="I200" s="266" t="s">
        <v>428</v>
      </c>
      <c r="J200" s="227" t="s">
        <v>2269</v>
      </c>
      <c r="K200" s="266" t="s">
        <v>226</v>
      </c>
      <c r="L200" s="266" t="s">
        <v>455</v>
      </c>
      <c r="M200" s="266" t="s">
        <v>2253</v>
      </c>
      <c r="N200" s="266" t="s">
        <v>428</v>
      </c>
      <c r="P200" s="266"/>
      <c r="Q200" s="266"/>
      <c r="R200" s="266"/>
      <c r="S200" s="266"/>
      <c r="U200" s="266"/>
      <c r="V200" s="266"/>
      <c r="W200" s="266"/>
      <c r="X200" s="266"/>
      <c r="Z200" s="266"/>
      <c r="AA200" s="266"/>
      <c r="AB200" s="266"/>
      <c r="AC200" s="266"/>
    </row>
    <row r="201" spans="1:40" s="226" customFormat="1">
      <c r="A201" s="227" t="s">
        <v>2770</v>
      </c>
      <c r="B201" s="102"/>
      <c r="C201" s="102">
        <v>135</v>
      </c>
      <c r="D201" s="102">
        <v>94</v>
      </c>
      <c r="E201" s="227" t="s">
        <v>2902</v>
      </c>
      <c r="F201" s="102" t="s">
        <v>226</v>
      </c>
      <c r="G201" s="102" t="s">
        <v>957</v>
      </c>
      <c r="H201" s="102" t="s">
        <v>2841</v>
      </c>
      <c r="I201" s="102" t="s">
        <v>2842</v>
      </c>
      <c r="J201" s="227" t="s">
        <v>2903</v>
      </c>
      <c r="K201" s="102" t="s">
        <v>226</v>
      </c>
      <c r="L201" s="102" t="s">
        <v>957</v>
      </c>
      <c r="M201" s="102" t="s">
        <v>2843</v>
      </c>
      <c r="N201" s="102" t="s">
        <v>2842</v>
      </c>
      <c r="O201" s="227" t="s">
        <v>624</v>
      </c>
      <c r="P201" s="102" t="s">
        <v>225</v>
      </c>
      <c r="Q201" s="102" t="s">
        <v>957</v>
      </c>
      <c r="R201" s="102" t="s">
        <v>2844</v>
      </c>
      <c r="S201" s="102" t="s">
        <v>428</v>
      </c>
      <c r="T201" s="227"/>
      <c r="U201" s="102"/>
      <c r="V201" s="102"/>
      <c r="W201" s="102"/>
      <c r="X201" s="102"/>
      <c r="Y201" s="227"/>
      <c r="Z201" s="102"/>
      <c r="AA201" s="102"/>
      <c r="AB201" s="102"/>
      <c r="AC201" s="102"/>
    </row>
    <row r="202" spans="1:40" ht="15.75">
      <c r="A202" s="227" t="s">
        <v>1081</v>
      </c>
      <c r="B202" s="266"/>
      <c r="C202" s="266">
        <v>58</v>
      </c>
      <c r="D202" s="266">
        <v>42</v>
      </c>
      <c r="E202" s="227" t="s">
        <v>2390</v>
      </c>
      <c r="F202" s="266" t="s">
        <v>226</v>
      </c>
      <c r="G202" s="266" t="s">
        <v>1349</v>
      </c>
      <c r="H202" s="266" t="s">
        <v>9230</v>
      </c>
      <c r="I202" s="266" t="s">
        <v>1350</v>
      </c>
      <c r="J202" s="227" t="s">
        <v>624</v>
      </c>
      <c r="K202" s="266" t="s">
        <v>226</v>
      </c>
      <c r="L202" s="266" t="s">
        <v>428</v>
      </c>
      <c r="M202" s="266" t="s">
        <v>455</v>
      </c>
      <c r="N202" s="474" t="s">
        <v>428</v>
      </c>
      <c r="P202" s="266"/>
      <c r="Q202" s="266"/>
      <c r="R202" s="266"/>
      <c r="S202" s="266"/>
      <c r="T202" s="226"/>
      <c r="U202" s="266"/>
      <c r="V202" s="266"/>
      <c r="W202" s="266"/>
      <c r="X202" s="266"/>
      <c r="Y202" s="226"/>
      <c r="Z202" s="266"/>
      <c r="AA202" s="266"/>
      <c r="AB202" s="266"/>
      <c r="AC202" s="266"/>
    </row>
    <row r="203" spans="1:40" ht="15.75">
      <c r="A203" s="226" t="s">
        <v>1201</v>
      </c>
      <c r="B203" s="266"/>
      <c r="C203" s="266">
        <v>177</v>
      </c>
      <c r="D203" s="266">
        <v>159</v>
      </c>
      <c r="E203" s="226" t="s">
        <v>2382</v>
      </c>
      <c r="F203" s="266" t="s">
        <v>226</v>
      </c>
      <c r="G203" s="266" t="s">
        <v>1320</v>
      </c>
      <c r="H203" s="207" t="s">
        <v>9231</v>
      </c>
      <c r="I203" s="265" t="s">
        <v>428</v>
      </c>
      <c r="J203" s="227" t="s">
        <v>2904</v>
      </c>
      <c r="K203" s="266" t="s">
        <v>226</v>
      </c>
      <c r="L203" s="266" t="s">
        <v>1320</v>
      </c>
      <c r="M203" s="266" t="s">
        <v>9232</v>
      </c>
      <c r="N203" s="474" t="s">
        <v>428</v>
      </c>
      <c r="O203" s="226"/>
      <c r="P203" s="266"/>
      <c r="Q203" s="266"/>
      <c r="R203" s="266"/>
      <c r="S203" s="266"/>
      <c r="U203" s="266"/>
      <c r="V203" s="266"/>
      <c r="W203" s="266"/>
      <c r="X203" s="266"/>
      <c r="Z203" s="266"/>
      <c r="AA203" s="266"/>
      <c r="AB203" s="266"/>
      <c r="AC203" s="266"/>
    </row>
    <row r="204" spans="1:40" s="711" customFormat="1">
      <c r="A204" s="721" t="s">
        <v>9589</v>
      </c>
      <c r="B204" s="717"/>
      <c r="C204" s="717">
        <v>84</v>
      </c>
      <c r="D204" s="717">
        <v>72</v>
      </c>
      <c r="E204" s="719" t="s">
        <v>9479</v>
      </c>
      <c r="F204" s="717" t="s">
        <v>226</v>
      </c>
      <c r="G204" s="717" t="s">
        <v>10376</v>
      </c>
      <c r="H204" s="722" t="s">
        <v>10377</v>
      </c>
      <c r="I204" s="722" t="s">
        <v>10378</v>
      </c>
      <c r="J204" s="719" t="s">
        <v>9591</v>
      </c>
      <c r="K204" s="719" t="s">
        <v>226</v>
      </c>
      <c r="L204" s="719" t="s">
        <v>10376</v>
      </c>
      <c r="M204" s="719" t="s">
        <v>10379</v>
      </c>
      <c r="N204" s="719" t="s">
        <v>428</v>
      </c>
      <c r="O204" s="716"/>
      <c r="P204" s="716"/>
      <c r="Q204" s="716"/>
      <c r="R204" s="716"/>
      <c r="S204" s="716"/>
      <c r="T204" s="716"/>
      <c r="U204" s="716"/>
      <c r="V204" s="716"/>
      <c r="W204" s="716"/>
      <c r="X204" s="716"/>
      <c r="Y204" s="716"/>
      <c r="Z204" s="716"/>
      <c r="AA204" s="716"/>
      <c r="AB204" s="716"/>
      <c r="AC204" s="716"/>
      <c r="AD204" s="716"/>
      <c r="AE204" s="716"/>
      <c r="AF204" s="716"/>
    </row>
    <row r="205" spans="1:40">
      <c r="A205" s="227" t="s">
        <v>2955</v>
      </c>
      <c r="B205" s="267"/>
      <c r="C205" s="267">
        <v>93</v>
      </c>
      <c r="D205" s="267">
        <v>90</v>
      </c>
      <c r="E205" s="227" t="s">
        <v>3001</v>
      </c>
      <c r="F205" s="267" t="s">
        <v>226</v>
      </c>
      <c r="G205" s="102" t="s">
        <v>2970</v>
      </c>
      <c r="H205" s="267" t="s">
        <v>2971</v>
      </c>
      <c r="I205" s="267" t="s">
        <v>2972</v>
      </c>
      <c r="J205" s="227" t="s">
        <v>3001</v>
      </c>
      <c r="K205" s="267" t="s">
        <v>749</v>
      </c>
      <c r="L205" s="102" t="s">
        <v>957</v>
      </c>
      <c r="M205" s="267" t="s">
        <v>2973</v>
      </c>
      <c r="N205" s="267" t="s">
        <v>2972</v>
      </c>
      <c r="P205" s="267"/>
      <c r="Q205" s="267"/>
      <c r="R205" s="267"/>
      <c r="S205" s="267"/>
      <c r="U205" s="267"/>
      <c r="V205" s="267"/>
      <c r="W205" s="267"/>
      <c r="X205" s="267"/>
      <c r="Z205" s="267"/>
      <c r="AA205" s="267"/>
      <c r="AB205" s="267"/>
      <c r="AC205" s="267"/>
    </row>
    <row r="206" spans="1:40" ht="15.75">
      <c r="A206" s="226" t="s">
        <v>744</v>
      </c>
      <c r="B206" s="265"/>
      <c r="C206" s="265">
        <v>36</v>
      </c>
      <c r="D206" s="265">
        <v>33</v>
      </c>
      <c r="E206" s="226" t="s">
        <v>360</v>
      </c>
      <c r="F206" s="265" t="s">
        <v>226</v>
      </c>
      <c r="G206" s="265" t="s">
        <v>455</v>
      </c>
      <c r="H206" s="265" t="s">
        <v>945</v>
      </c>
      <c r="I206" s="265" t="s">
        <v>428</v>
      </c>
      <c r="J206" s="226" t="s">
        <v>3011</v>
      </c>
      <c r="K206" s="265" t="s">
        <v>226</v>
      </c>
      <c r="L206" s="265" t="s">
        <v>455</v>
      </c>
      <c r="M206" s="265" t="s">
        <v>945</v>
      </c>
      <c r="N206" s="474" t="s">
        <v>428</v>
      </c>
      <c r="O206" s="226"/>
      <c r="P206" s="265"/>
      <c r="Q206" s="265"/>
      <c r="R206" s="265"/>
      <c r="S206" s="265"/>
      <c r="T206" s="226"/>
      <c r="U206" s="265"/>
      <c r="V206" s="265"/>
      <c r="W206" s="265"/>
      <c r="X206" s="265"/>
      <c r="Y206" s="226"/>
      <c r="Z206" s="265"/>
      <c r="AA206" s="265"/>
      <c r="AB206" s="265"/>
      <c r="AC206" s="265"/>
      <c r="AD206" s="226"/>
      <c r="AE206" s="226"/>
      <c r="AF206" s="226"/>
      <c r="AG206" s="226"/>
      <c r="AH206" s="226"/>
      <c r="AI206" s="226"/>
      <c r="AJ206" s="226"/>
      <c r="AK206" s="226"/>
      <c r="AL206" s="226"/>
      <c r="AM206" s="226"/>
      <c r="AN206" s="226"/>
    </row>
    <row r="207" spans="1:40" ht="15.75">
      <c r="A207" s="226" t="s">
        <v>3792</v>
      </c>
      <c r="B207" s="265"/>
      <c r="C207" s="265">
        <v>392</v>
      </c>
      <c r="D207" s="265">
        <v>338</v>
      </c>
      <c r="E207" s="226" t="s">
        <v>406</v>
      </c>
      <c r="F207" s="265" t="s">
        <v>226</v>
      </c>
      <c r="G207" s="265" t="s">
        <v>455</v>
      </c>
      <c r="H207" s="265" t="s">
        <v>4546</v>
      </c>
      <c r="I207" s="265" t="s">
        <v>428</v>
      </c>
      <c r="J207" s="226" t="s">
        <v>384</v>
      </c>
      <c r="K207" s="265" t="s">
        <v>226</v>
      </c>
      <c r="L207" s="265" t="s">
        <v>455</v>
      </c>
      <c r="M207" s="265" t="s">
        <v>4547</v>
      </c>
      <c r="N207" s="474" t="s">
        <v>428</v>
      </c>
      <c r="O207" s="226" t="s">
        <v>3011</v>
      </c>
      <c r="P207" s="265" t="s">
        <v>226</v>
      </c>
      <c r="Q207" s="265" t="s">
        <v>455</v>
      </c>
      <c r="R207" s="265" t="s">
        <v>455</v>
      </c>
      <c r="S207" s="265" t="s">
        <v>455</v>
      </c>
      <c r="T207" s="226"/>
      <c r="U207" s="265"/>
      <c r="V207" s="265"/>
      <c r="W207" s="265"/>
      <c r="X207" s="265"/>
      <c r="Y207" s="226"/>
      <c r="Z207" s="265"/>
      <c r="AA207" s="265"/>
      <c r="AB207" s="265"/>
      <c r="AC207" s="265"/>
      <c r="AD207" s="226"/>
      <c r="AE207" s="226"/>
      <c r="AF207" s="226"/>
      <c r="AG207" s="226"/>
      <c r="AH207" s="226"/>
      <c r="AI207" s="226"/>
      <c r="AJ207" s="226"/>
      <c r="AK207" s="226"/>
      <c r="AL207" s="226"/>
      <c r="AM207" s="226"/>
      <c r="AN207" s="226"/>
    </row>
    <row r="208" spans="1:40">
      <c r="A208" s="360" t="s">
        <v>9841</v>
      </c>
      <c r="B208" s="266"/>
      <c r="C208" s="266">
        <v>29</v>
      </c>
      <c r="D208" s="266">
        <v>24</v>
      </c>
      <c r="E208" s="227" t="s">
        <v>10099</v>
      </c>
      <c r="F208" s="266" t="s">
        <v>226</v>
      </c>
      <c r="G208" s="266" t="s">
        <v>1317</v>
      </c>
      <c r="H208" s="266" t="s">
        <v>10100</v>
      </c>
      <c r="I208" s="266" t="s">
        <v>428</v>
      </c>
      <c r="J208" s="227" t="s">
        <v>615</v>
      </c>
      <c r="K208" s="227" t="s">
        <v>455</v>
      </c>
      <c r="L208" s="227" t="s">
        <v>455</v>
      </c>
      <c r="M208" s="227" t="s">
        <v>455</v>
      </c>
      <c r="N208" s="227" t="s">
        <v>3197</v>
      </c>
    </row>
    <row r="209" spans="1:40" ht="15.75">
      <c r="A209" s="98" t="s">
        <v>917</v>
      </c>
      <c r="B209" s="98"/>
      <c r="C209" s="98">
        <v>453</v>
      </c>
      <c r="D209" s="98">
        <v>394</v>
      </c>
      <c r="E209" s="227" t="s">
        <v>652</v>
      </c>
      <c r="F209" s="98" t="s">
        <v>226</v>
      </c>
      <c r="G209" s="98" t="s">
        <v>957</v>
      </c>
      <c r="H209" s="98" t="s">
        <v>962</v>
      </c>
      <c r="I209" s="265" t="s">
        <v>428</v>
      </c>
      <c r="J209" s="227" t="s">
        <v>624</v>
      </c>
      <c r="K209" s="98" t="s">
        <v>944</v>
      </c>
      <c r="L209" s="98" t="s">
        <v>944</v>
      </c>
      <c r="M209" s="98" t="s">
        <v>944</v>
      </c>
      <c r="N209" s="474" t="s">
        <v>428</v>
      </c>
      <c r="P209" s="269"/>
      <c r="Q209" s="269"/>
      <c r="R209" s="269"/>
      <c r="S209" s="98"/>
      <c r="U209" s="98"/>
      <c r="V209" s="98"/>
      <c r="W209" s="98"/>
      <c r="X209" s="98"/>
      <c r="Z209" s="98"/>
      <c r="AA209" s="98"/>
      <c r="AB209" s="98"/>
      <c r="AC209" s="98"/>
    </row>
    <row r="210" spans="1:40">
      <c r="A210" s="226" t="s">
        <v>1286</v>
      </c>
      <c r="B210" s="266"/>
      <c r="C210" s="266">
        <v>30</v>
      </c>
      <c r="D210" s="266">
        <v>30</v>
      </c>
      <c r="E210" s="226" t="s">
        <v>2388</v>
      </c>
      <c r="F210" s="266" t="s">
        <v>226</v>
      </c>
      <c r="G210" s="266" t="s">
        <v>1320</v>
      </c>
      <c r="H210" s="266" t="s">
        <v>455</v>
      </c>
      <c r="I210" s="266" t="s">
        <v>1406</v>
      </c>
      <c r="J210" s="226" t="s">
        <v>652</v>
      </c>
      <c r="K210" s="266" t="s">
        <v>226</v>
      </c>
      <c r="L210" s="266" t="s">
        <v>1320</v>
      </c>
      <c r="M210" s="266" t="s">
        <v>455</v>
      </c>
      <c r="N210" s="266" t="s">
        <v>1407</v>
      </c>
      <c r="O210" s="226" t="s">
        <v>2269</v>
      </c>
      <c r="P210" s="266" t="s">
        <v>226</v>
      </c>
      <c r="Q210" s="266" t="s">
        <v>1408</v>
      </c>
      <c r="R210" s="266" t="s">
        <v>455</v>
      </c>
      <c r="S210" s="266" t="s">
        <v>1409</v>
      </c>
      <c r="U210" s="266"/>
      <c r="V210" s="266"/>
      <c r="W210" s="266"/>
      <c r="X210" s="266"/>
      <c r="Z210" s="266"/>
      <c r="AA210" s="266"/>
      <c r="AB210" s="266"/>
      <c r="AC210" s="266"/>
      <c r="AD210" s="226"/>
      <c r="AE210" s="226"/>
      <c r="AF210" s="226"/>
      <c r="AG210" s="226"/>
      <c r="AH210" s="226"/>
      <c r="AI210" s="226"/>
      <c r="AJ210" s="226"/>
      <c r="AK210" s="226"/>
      <c r="AL210" s="226"/>
      <c r="AM210" s="226"/>
      <c r="AN210" s="226"/>
    </row>
    <row r="211" spans="1:40" ht="15.75">
      <c r="A211" s="226" t="s">
        <v>4194</v>
      </c>
      <c r="B211" s="265"/>
      <c r="C211" s="265">
        <v>35</v>
      </c>
      <c r="D211" s="265">
        <v>32</v>
      </c>
      <c r="E211" s="226" t="s">
        <v>3758</v>
      </c>
      <c r="F211" s="265" t="s">
        <v>758</v>
      </c>
      <c r="G211" s="265" t="s">
        <v>1320</v>
      </c>
      <c r="H211" s="265" t="s">
        <v>4548</v>
      </c>
      <c r="I211" s="265" t="s">
        <v>428</v>
      </c>
      <c r="J211" s="226" t="s">
        <v>3758</v>
      </c>
      <c r="K211" s="265" t="s">
        <v>226</v>
      </c>
      <c r="L211" s="265" t="s">
        <v>1320</v>
      </c>
      <c r="M211" s="265" t="s">
        <v>4549</v>
      </c>
      <c r="N211" s="474" t="s">
        <v>428</v>
      </c>
      <c r="O211" s="226"/>
      <c r="P211" s="265"/>
      <c r="Q211" s="265"/>
      <c r="R211" s="265"/>
      <c r="S211" s="265"/>
      <c r="U211" s="265"/>
      <c r="V211" s="265"/>
      <c r="W211" s="265"/>
      <c r="X211" s="265"/>
      <c r="Z211" s="265"/>
      <c r="AA211" s="265"/>
      <c r="AB211" s="265"/>
      <c r="AC211" s="265"/>
    </row>
    <row r="212" spans="1:40" ht="15.75">
      <c r="A212" s="226" t="s">
        <v>3589</v>
      </c>
      <c r="B212" s="267"/>
      <c r="C212" s="267">
        <v>57</v>
      </c>
      <c r="D212" s="267">
        <v>50</v>
      </c>
      <c r="E212" s="226" t="s">
        <v>3591</v>
      </c>
      <c r="F212" s="265" t="s">
        <v>226</v>
      </c>
      <c r="G212" s="265" t="s">
        <v>1320</v>
      </c>
      <c r="H212" s="267"/>
      <c r="I212" s="265" t="s">
        <v>428</v>
      </c>
      <c r="J212" s="226" t="s">
        <v>3592</v>
      </c>
      <c r="K212" s="266" t="s">
        <v>226</v>
      </c>
      <c r="L212" s="267" t="s">
        <v>455</v>
      </c>
      <c r="M212" s="267"/>
      <c r="N212" s="474" t="s">
        <v>428</v>
      </c>
      <c r="O212" s="226"/>
      <c r="P212" s="267"/>
      <c r="Q212" s="267"/>
      <c r="R212" s="267"/>
      <c r="S212" s="267"/>
      <c r="U212" s="267"/>
      <c r="V212" s="267"/>
      <c r="W212" s="267"/>
      <c r="X212" s="267"/>
      <c r="Z212" s="267"/>
      <c r="AA212" s="267"/>
      <c r="AB212" s="267"/>
      <c r="AC212" s="267"/>
    </row>
    <row r="213" spans="1:40" s="759" customFormat="1">
      <c r="A213" s="577" t="s">
        <v>9847</v>
      </c>
      <c r="B213" s="758"/>
      <c r="C213" s="758">
        <v>53</v>
      </c>
      <c r="D213" s="770">
        <v>10</v>
      </c>
      <c r="E213" s="759" t="s">
        <v>10551</v>
      </c>
      <c r="F213" s="770" t="s">
        <v>747</v>
      </c>
      <c r="G213" s="770" t="s">
        <v>10531</v>
      </c>
      <c r="H213" s="770" t="s">
        <v>10552</v>
      </c>
      <c r="I213" s="758" t="s">
        <v>10553</v>
      </c>
      <c r="J213" s="759" t="s">
        <v>730</v>
      </c>
      <c r="K213" s="759" t="s">
        <v>747</v>
      </c>
      <c r="L213" s="759" t="s">
        <v>1333</v>
      </c>
      <c r="M213" s="759" t="s">
        <v>10552</v>
      </c>
      <c r="N213" s="759" t="s">
        <v>10553</v>
      </c>
      <c r="O213" s="759" t="s">
        <v>2269</v>
      </c>
      <c r="P213" s="759" t="s">
        <v>455</v>
      </c>
      <c r="Q213" s="759" t="s">
        <v>455</v>
      </c>
      <c r="R213" s="759" t="s">
        <v>428</v>
      </c>
      <c r="S213" s="759" t="s">
        <v>428</v>
      </c>
    </row>
    <row r="214" spans="1:40">
      <c r="A214" s="227" t="s">
        <v>2034</v>
      </c>
      <c r="B214" s="266"/>
      <c r="C214" s="266">
        <v>69</v>
      </c>
      <c r="D214" s="266">
        <v>45</v>
      </c>
      <c r="E214" s="227" t="s">
        <v>2918</v>
      </c>
      <c r="F214" s="266" t="s">
        <v>225</v>
      </c>
      <c r="G214" s="266" t="s">
        <v>1320</v>
      </c>
      <c r="H214" s="266" t="s">
        <v>2254</v>
      </c>
      <c r="I214" s="266" t="s">
        <v>2255</v>
      </c>
      <c r="J214" s="227" t="s">
        <v>2927</v>
      </c>
      <c r="K214" s="266" t="s">
        <v>225</v>
      </c>
      <c r="L214" s="266" t="s">
        <v>1320</v>
      </c>
      <c r="M214" s="266" t="s">
        <v>2256</v>
      </c>
      <c r="N214" s="266" t="s">
        <v>2255</v>
      </c>
      <c r="P214" s="266"/>
      <c r="Q214" s="266"/>
      <c r="R214" s="266"/>
      <c r="S214" s="266"/>
      <c r="U214" s="266"/>
      <c r="V214" s="266"/>
      <c r="W214" s="266"/>
      <c r="X214" s="266"/>
      <c r="Z214" s="266"/>
      <c r="AA214" s="266"/>
      <c r="AB214" s="266"/>
      <c r="AC214" s="266"/>
    </row>
    <row r="215" spans="1:40" s="226" customFormat="1" ht="15.75">
      <c r="A215" s="226" t="s">
        <v>2356</v>
      </c>
      <c r="B215" s="265"/>
      <c r="C215" s="265">
        <v>142</v>
      </c>
      <c r="D215" s="265">
        <v>125</v>
      </c>
      <c r="E215" s="226" t="s">
        <v>406</v>
      </c>
      <c r="F215" s="265" t="s">
        <v>226</v>
      </c>
      <c r="G215" s="265" t="s">
        <v>455</v>
      </c>
      <c r="H215" s="265" t="s">
        <v>2357</v>
      </c>
      <c r="I215" s="265" t="s">
        <v>428</v>
      </c>
      <c r="J215" s="226" t="s">
        <v>335</v>
      </c>
      <c r="K215" s="265" t="s">
        <v>226</v>
      </c>
      <c r="L215" s="265" t="s">
        <v>455</v>
      </c>
      <c r="M215" s="265" t="s">
        <v>2358</v>
      </c>
      <c r="N215" s="474" t="s">
        <v>428</v>
      </c>
      <c r="P215" s="265"/>
      <c r="Q215" s="265"/>
      <c r="R215" s="265"/>
      <c r="S215" s="265"/>
      <c r="T215" s="227"/>
      <c r="U215" s="265"/>
      <c r="V215" s="265"/>
      <c r="W215" s="265"/>
      <c r="X215" s="265"/>
      <c r="Y215" s="227"/>
      <c r="Z215" s="265"/>
      <c r="AA215" s="265"/>
      <c r="AB215" s="265"/>
      <c r="AC215" s="265"/>
      <c r="AD215" s="227"/>
      <c r="AE215" s="227"/>
      <c r="AF215" s="227"/>
      <c r="AG215" s="227"/>
      <c r="AH215" s="227"/>
      <c r="AI215" s="227"/>
      <c r="AJ215" s="227"/>
      <c r="AK215" s="227"/>
      <c r="AL215" s="227"/>
      <c r="AM215" s="227"/>
      <c r="AN215" s="227"/>
    </row>
    <row r="216" spans="1:40" ht="15.75">
      <c r="A216" s="227" t="s">
        <v>645</v>
      </c>
      <c r="B216" s="265"/>
      <c r="C216" s="265">
        <v>102</v>
      </c>
      <c r="D216" s="265">
        <v>102</v>
      </c>
      <c r="E216" s="227" t="s">
        <v>2904</v>
      </c>
      <c r="F216" s="265" t="s">
        <v>226</v>
      </c>
      <c r="G216" s="265" t="s">
        <v>957</v>
      </c>
      <c r="H216" s="265" t="s">
        <v>9233</v>
      </c>
      <c r="I216" s="265" t="s">
        <v>428</v>
      </c>
      <c r="J216" s="226" t="s">
        <v>2382</v>
      </c>
      <c r="K216" s="265" t="s">
        <v>226</v>
      </c>
      <c r="L216" s="265" t="s">
        <v>957</v>
      </c>
      <c r="M216" s="265" t="s">
        <v>9233</v>
      </c>
      <c r="N216" s="474" t="s">
        <v>428</v>
      </c>
      <c r="O216" s="227" t="s">
        <v>3425</v>
      </c>
      <c r="P216" s="265" t="s">
        <v>226</v>
      </c>
      <c r="Q216" s="265" t="s">
        <v>455</v>
      </c>
      <c r="R216" s="265" t="s">
        <v>9234</v>
      </c>
      <c r="S216" s="265"/>
      <c r="U216" s="265"/>
      <c r="V216" s="265"/>
      <c r="W216" s="265"/>
      <c r="X216" s="265"/>
      <c r="Z216" s="265"/>
      <c r="AA216" s="265"/>
      <c r="AB216" s="265"/>
      <c r="AC216" s="265"/>
    </row>
    <row r="217" spans="1:40" ht="15.75">
      <c r="A217" s="227" t="s">
        <v>4196</v>
      </c>
      <c r="B217" s="265"/>
      <c r="C217" s="265">
        <v>35</v>
      </c>
      <c r="D217" s="265">
        <v>32</v>
      </c>
      <c r="E217" s="226" t="s">
        <v>3758</v>
      </c>
      <c r="F217" s="265" t="s">
        <v>226</v>
      </c>
      <c r="G217" s="265" t="s">
        <v>4518</v>
      </c>
      <c r="H217" s="265" t="s">
        <v>4550</v>
      </c>
      <c r="I217" s="265" t="s">
        <v>428</v>
      </c>
      <c r="J217" s="226" t="s">
        <v>3758</v>
      </c>
      <c r="K217" s="265" t="s">
        <v>226</v>
      </c>
      <c r="L217" s="265" t="s">
        <v>1320</v>
      </c>
      <c r="M217" s="265" t="s">
        <v>4548</v>
      </c>
      <c r="N217" s="474" t="s">
        <v>428</v>
      </c>
      <c r="P217" s="265"/>
      <c r="Q217" s="265"/>
      <c r="R217" s="265"/>
      <c r="S217" s="265"/>
      <c r="U217" s="265"/>
      <c r="V217" s="265"/>
      <c r="W217" s="265"/>
      <c r="X217" s="265"/>
      <c r="Z217" s="265"/>
      <c r="AA217" s="265"/>
      <c r="AB217" s="265"/>
      <c r="AC217" s="265"/>
      <c r="AD217" s="226"/>
      <c r="AE217" s="226"/>
      <c r="AF217" s="226"/>
      <c r="AG217" s="226"/>
      <c r="AH217" s="226"/>
      <c r="AI217" s="226"/>
      <c r="AJ217" s="226"/>
      <c r="AK217" s="226"/>
      <c r="AL217" s="226"/>
      <c r="AM217" s="226"/>
      <c r="AN217" s="226"/>
    </row>
    <row r="218" spans="1:40" s="226" customFormat="1" ht="15.75">
      <c r="A218" s="227" t="s">
        <v>2898</v>
      </c>
      <c r="B218" s="267"/>
      <c r="C218" s="267">
        <v>86</v>
      </c>
      <c r="D218" s="267">
        <v>85</v>
      </c>
      <c r="E218" s="226" t="s">
        <v>722</v>
      </c>
      <c r="F218" s="267" t="s">
        <v>225</v>
      </c>
      <c r="G218" s="267" t="s">
        <v>957</v>
      </c>
      <c r="H218" s="144" t="s">
        <v>2900</v>
      </c>
      <c r="I218" s="265" t="s">
        <v>428</v>
      </c>
      <c r="J218" s="226" t="s">
        <v>2392</v>
      </c>
      <c r="K218" s="266" t="s">
        <v>226</v>
      </c>
      <c r="L218" s="267" t="s">
        <v>957</v>
      </c>
      <c r="M218" s="265" t="s">
        <v>2901</v>
      </c>
      <c r="N218" s="474" t="s">
        <v>428</v>
      </c>
      <c r="O218" s="227"/>
      <c r="P218" s="267"/>
      <c r="Q218" s="267"/>
      <c r="R218" s="267"/>
      <c r="S218" s="267"/>
      <c r="T218" s="227"/>
      <c r="U218" s="267"/>
      <c r="V218" s="267"/>
      <c r="W218" s="267"/>
      <c r="X218" s="267"/>
      <c r="Y218" s="227"/>
      <c r="Z218" s="267"/>
      <c r="AA218" s="267"/>
      <c r="AB218" s="267"/>
      <c r="AC218" s="267"/>
    </row>
    <row r="219" spans="1:40" ht="15.75">
      <c r="A219" s="226" t="s">
        <v>2292</v>
      </c>
      <c r="B219" s="265"/>
      <c r="C219" s="265">
        <v>24</v>
      </c>
      <c r="D219" s="265">
        <v>19</v>
      </c>
      <c r="E219" s="226" t="s">
        <v>406</v>
      </c>
      <c r="F219" s="265" t="s">
        <v>226</v>
      </c>
      <c r="G219" s="265" t="s">
        <v>455</v>
      </c>
      <c r="H219" s="265" t="s">
        <v>2305</v>
      </c>
      <c r="I219" s="265" t="s">
        <v>428</v>
      </c>
      <c r="J219" s="226" t="s">
        <v>3011</v>
      </c>
      <c r="K219" s="265" t="s">
        <v>226</v>
      </c>
      <c r="L219" s="265" t="s">
        <v>455</v>
      </c>
      <c r="M219" s="265" t="s">
        <v>105</v>
      </c>
      <c r="N219" s="474" t="s">
        <v>428</v>
      </c>
      <c r="O219" s="226"/>
      <c r="P219" s="265"/>
      <c r="Q219" s="265"/>
      <c r="R219" s="265"/>
      <c r="S219" s="265"/>
      <c r="U219" s="265"/>
      <c r="V219" s="265"/>
      <c r="W219" s="265"/>
      <c r="X219" s="265"/>
      <c r="Z219" s="265"/>
      <c r="AA219" s="265"/>
      <c r="AB219" s="265"/>
      <c r="AC219" s="265"/>
      <c r="AD219" s="226"/>
      <c r="AE219" s="226"/>
      <c r="AF219" s="226"/>
      <c r="AG219" s="226"/>
      <c r="AH219" s="226"/>
      <c r="AI219" s="226"/>
      <c r="AJ219" s="226"/>
      <c r="AK219" s="226"/>
      <c r="AL219" s="226"/>
      <c r="AM219" s="226"/>
      <c r="AN219" s="226"/>
    </row>
    <row r="220" spans="1:40" ht="15.75">
      <c r="A220" s="227" t="s">
        <v>849</v>
      </c>
      <c r="B220" s="265"/>
      <c r="C220" s="265">
        <v>47</v>
      </c>
      <c r="D220" s="265">
        <v>43</v>
      </c>
      <c r="E220" s="226" t="s">
        <v>722</v>
      </c>
      <c r="F220" s="267" t="s">
        <v>225</v>
      </c>
      <c r="G220" s="267" t="s">
        <v>957</v>
      </c>
      <c r="H220" s="265" t="s">
        <v>870</v>
      </c>
      <c r="I220" s="265" t="s">
        <v>428</v>
      </c>
      <c r="J220" s="226" t="s">
        <v>2392</v>
      </c>
      <c r="K220" s="267" t="s">
        <v>225</v>
      </c>
      <c r="L220" s="267" t="s">
        <v>957</v>
      </c>
      <c r="M220" s="265" t="s">
        <v>871</v>
      </c>
      <c r="N220" s="474" t="s">
        <v>428</v>
      </c>
      <c r="O220" s="226" t="s">
        <v>2269</v>
      </c>
      <c r="P220" s="265"/>
      <c r="Q220" s="265"/>
      <c r="R220" s="265" t="s">
        <v>455</v>
      </c>
      <c r="S220" s="265"/>
      <c r="T220" s="226"/>
      <c r="U220" s="265"/>
      <c r="V220" s="265"/>
      <c r="W220" s="265"/>
      <c r="X220" s="265"/>
      <c r="Y220" s="226"/>
      <c r="Z220" s="265"/>
      <c r="AA220" s="265"/>
      <c r="AB220" s="265"/>
      <c r="AC220" s="265"/>
    </row>
    <row r="221" spans="1:40">
      <c r="A221" s="227" t="s">
        <v>2511</v>
      </c>
      <c r="B221" s="265"/>
      <c r="C221" s="265">
        <v>53</v>
      </c>
      <c r="D221" s="265">
        <v>39</v>
      </c>
      <c r="E221" s="227" t="s">
        <v>2371</v>
      </c>
      <c r="F221" s="265" t="s">
        <v>225</v>
      </c>
      <c r="G221" s="102" t="s">
        <v>957</v>
      </c>
      <c r="H221" s="152" t="s">
        <v>2631</v>
      </c>
      <c r="I221" s="265" t="s">
        <v>2632</v>
      </c>
      <c r="J221" s="227" t="s">
        <v>2269</v>
      </c>
      <c r="K221" s="102" t="s">
        <v>749</v>
      </c>
      <c r="L221" s="265" t="s">
        <v>455</v>
      </c>
      <c r="M221" s="265" t="s">
        <v>2633</v>
      </c>
      <c r="N221" s="265" t="s">
        <v>455</v>
      </c>
      <c r="P221" s="265"/>
      <c r="Q221" s="265"/>
      <c r="R221" s="265"/>
      <c r="S221" s="265"/>
      <c r="U221" s="265"/>
      <c r="V221" s="265"/>
      <c r="W221" s="265"/>
      <c r="X221" s="265"/>
      <c r="Z221" s="265"/>
      <c r="AA221" s="265"/>
      <c r="AB221" s="265"/>
      <c r="AC221" s="265"/>
      <c r="AD221" s="226"/>
      <c r="AE221" s="226"/>
      <c r="AF221" s="226"/>
      <c r="AG221" s="226"/>
      <c r="AH221" s="226"/>
      <c r="AI221" s="226"/>
      <c r="AJ221" s="226"/>
      <c r="AK221" s="226"/>
      <c r="AL221" s="226"/>
      <c r="AM221" s="226"/>
      <c r="AN221" s="226"/>
    </row>
    <row r="222" spans="1:40" ht="15.75">
      <c r="A222" s="226" t="s">
        <v>3562</v>
      </c>
      <c r="B222" s="265"/>
      <c r="C222" s="265">
        <v>46</v>
      </c>
      <c r="D222" s="265">
        <v>41</v>
      </c>
      <c r="E222" s="226" t="s">
        <v>406</v>
      </c>
      <c r="F222" s="265" t="s">
        <v>226</v>
      </c>
      <c r="G222" s="265" t="s">
        <v>455</v>
      </c>
      <c r="H222" s="265" t="s">
        <v>9235</v>
      </c>
      <c r="I222" s="265" t="s">
        <v>428</v>
      </c>
      <c r="J222" s="226" t="s">
        <v>608</v>
      </c>
      <c r="K222" s="266" t="s">
        <v>226</v>
      </c>
      <c r="L222" s="265" t="s">
        <v>455</v>
      </c>
      <c r="M222" s="265" t="s">
        <v>9236</v>
      </c>
      <c r="N222" s="474" t="s">
        <v>428</v>
      </c>
      <c r="O222" s="226"/>
      <c r="P222" s="265"/>
      <c r="Q222" s="265"/>
      <c r="R222" s="265"/>
      <c r="S222" s="265"/>
      <c r="U222" s="265"/>
      <c r="V222" s="265"/>
      <c r="W222" s="265"/>
      <c r="X222" s="265"/>
      <c r="Z222" s="265"/>
      <c r="AA222" s="265"/>
      <c r="AB222" s="265"/>
      <c r="AC222" s="265"/>
    </row>
    <row r="223" spans="1:40" s="226" customFormat="1" ht="15" customHeight="1">
      <c r="A223" s="226" t="s">
        <v>2524</v>
      </c>
      <c r="B223" s="265"/>
      <c r="C223" s="265">
        <v>50</v>
      </c>
      <c r="D223" s="265">
        <v>46</v>
      </c>
      <c r="E223" s="386" t="s">
        <v>2383</v>
      </c>
      <c r="F223" s="102" t="s">
        <v>749</v>
      </c>
      <c r="G223" s="294" t="s">
        <v>957</v>
      </c>
      <c r="H223" s="265" t="s">
        <v>2636</v>
      </c>
      <c r="I223" s="265" t="s">
        <v>2635</v>
      </c>
      <c r="J223" s="226" t="s">
        <v>2269</v>
      </c>
      <c r="K223" s="102" t="s">
        <v>749</v>
      </c>
      <c r="L223" s="147" t="s">
        <v>455</v>
      </c>
      <c r="M223" s="265" t="s">
        <v>2637</v>
      </c>
      <c r="N223" s="265" t="s">
        <v>455</v>
      </c>
      <c r="P223" s="269"/>
      <c r="Q223" s="269"/>
      <c r="R223" s="269"/>
      <c r="S223" s="269"/>
      <c r="U223" s="265"/>
      <c r="V223" s="265"/>
      <c r="W223" s="265"/>
      <c r="X223" s="265"/>
      <c r="Z223" s="265"/>
      <c r="AA223" s="265"/>
      <c r="AB223" s="265"/>
      <c r="AC223" s="265"/>
    </row>
    <row r="224" spans="1:40" ht="15.75">
      <c r="A224" s="226" t="s">
        <v>3578</v>
      </c>
      <c r="B224" s="267"/>
      <c r="C224" s="267">
        <v>46</v>
      </c>
      <c r="D224" s="267">
        <v>43</v>
      </c>
      <c r="E224" s="226" t="s">
        <v>2902</v>
      </c>
      <c r="F224" s="265" t="s">
        <v>226</v>
      </c>
      <c r="G224" s="294" t="s">
        <v>957</v>
      </c>
      <c r="H224" s="267"/>
      <c r="I224" s="265" t="s">
        <v>428</v>
      </c>
      <c r="J224" s="226" t="s">
        <v>3580</v>
      </c>
      <c r="K224" s="266" t="s">
        <v>226</v>
      </c>
      <c r="L224" s="147" t="s">
        <v>455</v>
      </c>
      <c r="M224" s="267"/>
      <c r="N224" s="474" t="s">
        <v>428</v>
      </c>
      <c r="O224" s="226"/>
      <c r="P224" s="267"/>
      <c r="Q224" s="267"/>
      <c r="R224" s="267"/>
      <c r="S224" s="267"/>
      <c r="U224" s="267"/>
      <c r="V224" s="267"/>
      <c r="W224" s="267"/>
      <c r="X224" s="267"/>
      <c r="Z224" s="267"/>
      <c r="AA224" s="267"/>
      <c r="AB224" s="267"/>
      <c r="AC224" s="267"/>
      <c r="AD224" s="226"/>
      <c r="AE224" s="226"/>
      <c r="AF224" s="226"/>
      <c r="AG224" s="226"/>
      <c r="AH224" s="226"/>
      <c r="AI224" s="226"/>
      <c r="AJ224" s="226"/>
      <c r="AK224" s="226"/>
      <c r="AL224" s="226"/>
      <c r="AM224" s="226"/>
      <c r="AN224" s="226"/>
    </row>
    <row r="225" spans="1:40" s="760" customFormat="1">
      <c r="A225" s="763" t="s">
        <v>9849</v>
      </c>
      <c r="B225" s="755"/>
      <c r="C225" s="755">
        <v>50</v>
      </c>
      <c r="D225" s="755">
        <v>40</v>
      </c>
      <c r="E225" s="760" t="s">
        <v>2902</v>
      </c>
      <c r="F225" s="755" t="s">
        <v>226</v>
      </c>
      <c r="G225" s="755" t="s">
        <v>428</v>
      </c>
      <c r="H225" s="755" t="s">
        <v>10620</v>
      </c>
      <c r="I225" s="755" t="s">
        <v>10621</v>
      </c>
      <c r="J225" s="760" t="s">
        <v>2902</v>
      </c>
      <c r="K225" s="755" t="s">
        <v>226</v>
      </c>
      <c r="L225" s="770" t="s">
        <v>428</v>
      </c>
      <c r="M225" s="770" t="s">
        <v>10622</v>
      </c>
      <c r="N225" s="755" t="s">
        <v>10621</v>
      </c>
      <c r="O225" s="760" t="s">
        <v>2376</v>
      </c>
      <c r="P225" s="755" t="s">
        <v>226</v>
      </c>
      <c r="Q225" s="760" t="s">
        <v>428</v>
      </c>
      <c r="R225" s="760" t="s">
        <v>10620</v>
      </c>
      <c r="S225" s="755" t="s">
        <v>10621</v>
      </c>
    </row>
    <row r="226" spans="1:40" s="226" customFormat="1" ht="15.75">
      <c r="A226" s="227" t="s">
        <v>850</v>
      </c>
      <c r="B226" s="265"/>
      <c r="C226" s="265">
        <v>30</v>
      </c>
      <c r="D226" s="265">
        <v>30</v>
      </c>
      <c r="E226" s="226" t="s">
        <v>722</v>
      </c>
      <c r="F226" s="267" t="s">
        <v>226</v>
      </c>
      <c r="G226" s="267" t="s">
        <v>957</v>
      </c>
      <c r="H226" s="265" t="s">
        <v>872</v>
      </c>
      <c r="I226" s="265" t="s">
        <v>428</v>
      </c>
      <c r="J226" s="226" t="s">
        <v>2392</v>
      </c>
      <c r="K226" s="267" t="s">
        <v>226</v>
      </c>
      <c r="L226" s="267" t="s">
        <v>957</v>
      </c>
      <c r="M226" s="265" t="s">
        <v>873</v>
      </c>
      <c r="N226" s="474" t="s">
        <v>428</v>
      </c>
      <c r="O226" s="226" t="s">
        <v>2269</v>
      </c>
      <c r="P226" s="265"/>
      <c r="Q226" s="265"/>
      <c r="R226" s="265" t="s">
        <v>455</v>
      </c>
      <c r="S226" s="265"/>
      <c r="T226" s="227"/>
      <c r="U226" s="265"/>
      <c r="V226" s="265"/>
      <c r="W226" s="265"/>
      <c r="X226" s="265"/>
      <c r="Y226" s="227"/>
      <c r="Z226" s="265"/>
      <c r="AA226" s="265"/>
      <c r="AB226" s="265"/>
      <c r="AC226" s="265"/>
    </row>
    <row r="227" spans="1:40">
      <c r="A227" s="329" t="s">
        <v>9682</v>
      </c>
      <c r="B227" s="211" t="s">
        <v>10236</v>
      </c>
      <c r="C227" s="211">
        <v>1008</v>
      </c>
      <c r="D227" s="211">
        <v>675</v>
      </c>
      <c r="E227" s="227" t="s">
        <v>403</v>
      </c>
      <c r="F227" s="211" t="s">
        <v>226</v>
      </c>
      <c r="G227" s="211" t="s">
        <v>455</v>
      </c>
      <c r="H227" s="211" t="s">
        <v>10237</v>
      </c>
      <c r="I227" s="217" t="s">
        <v>428</v>
      </c>
      <c r="J227" s="227" t="s">
        <v>384</v>
      </c>
      <c r="K227" s="227" t="s">
        <v>226</v>
      </c>
      <c r="L227" s="227" t="s">
        <v>455</v>
      </c>
      <c r="M227" s="227" t="s">
        <v>10238</v>
      </c>
      <c r="N227" s="227" t="s">
        <v>455</v>
      </c>
      <c r="O227" s="573"/>
    </row>
    <row r="228" spans="1:40">
      <c r="A228" s="35" t="s">
        <v>3603</v>
      </c>
      <c r="B228" s="267"/>
      <c r="C228" s="267">
        <v>287</v>
      </c>
      <c r="D228" s="267">
        <v>267</v>
      </c>
      <c r="E228" s="226" t="s">
        <v>2382</v>
      </c>
      <c r="F228" s="267" t="s">
        <v>226</v>
      </c>
      <c r="G228" s="267" t="s">
        <v>957</v>
      </c>
      <c r="H228" s="267" t="s">
        <v>4869</v>
      </c>
      <c r="I228" s="267" t="s">
        <v>428</v>
      </c>
      <c r="J228" s="226" t="s">
        <v>3604</v>
      </c>
      <c r="K228" s="267" t="s">
        <v>226</v>
      </c>
      <c r="L228" s="267" t="s">
        <v>455</v>
      </c>
      <c r="M228" s="267" t="s">
        <v>4870</v>
      </c>
      <c r="N228" s="267" t="s">
        <v>428</v>
      </c>
      <c r="O228" s="226"/>
      <c r="P228" s="267"/>
      <c r="Q228" s="267"/>
      <c r="R228" s="267"/>
      <c r="S228" s="267"/>
      <c r="U228" s="267"/>
      <c r="V228" s="267"/>
      <c r="W228" s="267"/>
      <c r="X228" s="267"/>
      <c r="Z228" s="267"/>
      <c r="AA228" s="267"/>
      <c r="AB228" s="267"/>
      <c r="AC228" s="267"/>
    </row>
    <row r="229" spans="1:40" s="226" customFormat="1" ht="15.75">
      <c r="A229" s="226" t="s">
        <v>402</v>
      </c>
      <c r="B229" s="266"/>
      <c r="C229" s="266">
        <v>180</v>
      </c>
      <c r="D229" s="266">
        <v>97</v>
      </c>
      <c r="E229" s="227" t="s">
        <v>398</v>
      </c>
      <c r="F229" s="266" t="s">
        <v>226</v>
      </c>
      <c r="G229" s="266" t="s">
        <v>455</v>
      </c>
      <c r="H229" s="266" t="s">
        <v>452</v>
      </c>
      <c r="I229" s="266" t="s">
        <v>428</v>
      </c>
      <c r="J229" s="226" t="s">
        <v>3011</v>
      </c>
      <c r="K229" s="266" t="s">
        <v>226</v>
      </c>
      <c r="L229" s="266" t="s">
        <v>455</v>
      </c>
      <c r="M229" s="266" t="s">
        <v>451</v>
      </c>
      <c r="N229" s="474" t="s">
        <v>428</v>
      </c>
      <c r="O229" s="227"/>
      <c r="P229" s="266"/>
      <c r="Q229" s="266"/>
      <c r="R229" s="266"/>
      <c r="S229" s="266"/>
      <c r="T229" s="227"/>
      <c r="U229" s="266"/>
      <c r="V229" s="266"/>
      <c r="W229" s="266"/>
      <c r="X229" s="266"/>
      <c r="Y229" s="227"/>
      <c r="Z229" s="266"/>
      <c r="AA229" s="266"/>
      <c r="AB229" s="266"/>
      <c r="AC229" s="266"/>
      <c r="AD229" s="227"/>
      <c r="AE229" s="227"/>
      <c r="AF229" s="227"/>
      <c r="AG229" s="227"/>
      <c r="AH229" s="227"/>
      <c r="AI229" s="227"/>
      <c r="AJ229" s="227"/>
      <c r="AK229" s="227"/>
      <c r="AL229" s="227"/>
      <c r="AM229" s="227"/>
      <c r="AN229" s="227"/>
    </row>
    <row r="230" spans="1:40" ht="15.75">
      <c r="A230" s="226" t="s">
        <v>813</v>
      </c>
      <c r="B230" s="265"/>
      <c r="C230" s="265">
        <v>80</v>
      </c>
      <c r="D230" s="265">
        <v>72</v>
      </c>
      <c r="E230" s="226" t="s">
        <v>360</v>
      </c>
      <c r="F230" s="265" t="s">
        <v>226</v>
      </c>
      <c r="G230" s="265" t="s">
        <v>455</v>
      </c>
      <c r="H230" s="265" t="s">
        <v>829</v>
      </c>
      <c r="I230" s="265" t="s">
        <v>428</v>
      </c>
      <c r="J230" s="226" t="s">
        <v>3011</v>
      </c>
      <c r="K230" s="265" t="s">
        <v>226</v>
      </c>
      <c r="L230" s="265" t="s">
        <v>455</v>
      </c>
      <c r="M230" s="265" t="s">
        <v>455</v>
      </c>
      <c r="N230" s="474" t="s">
        <v>428</v>
      </c>
      <c r="O230" s="226"/>
      <c r="P230" s="265"/>
      <c r="Q230" s="265"/>
      <c r="R230" s="265"/>
      <c r="S230" s="265"/>
      <c r="T230" s="226"/>
      <c r="U230" s="265"/>
      <c r="V230" s="265"/>
      <c r="W230" s="265"/>
      <c r="X230" s="265"/>
      <c r="Y230" s="226"/>
      <c r="Z230" s="265"/>
      <c r="AA230" s="265"/>
      <c r="AB230" s="265"/>
      <c r="AC230" s="265"/>
      <c r="AD230" s="226"/>
      <c r="AE230" s="226"/>
      <c r="AF230" s="226"/>
      <c r="AG230" s="226"/>
      <c r="AH230" s="226"/>
      <c r="AI230" s="226"/>
      <c r="AJ230" s="226"/>
      <c r="AK230" s="226"/>
      <c r="AL230" s="226"/>
      <c r="AM230" s="226"/>
      <c r="AN230" s="226"/>
    </row>
    <row r="231" spans="1:40" s="735" customFormat="1">
      <c r="A231" s="743" t="s">
        <v>9601</v>
      </c>
      <c r="B231" s="741"/>
      <c r="C231" s="741">
        <v>163</v>
      </c>
      <c r="D231" s="741">
        <v>134</v>
      </c>
      <c r="E231" s="742" t="s">
        <v>9613</v>
      </c>
      <c r="F231" s="741" t="s">
        <v>226</v>
      </c>
      <c r="G231" s="741" t="s">
        <v>10388</v>
      </c>
      <c r="H231" s="745" t="s">
        <v>10389</v>
      </c>
      <c r="I231" s="745" t="s">
        <v>428</v>
      </c>
      <c r="J231" s="742" t="s">
        <v>624</v>
      </c>
      <c r="K231" s="742" t="s">
        <v>226</v>
      </c>
      <c r="L231" s="742" t="s">
        <v>455</v>
      </c>
      <c r="M231" s="742" t="s">
        <v>10390</v>
      </c>
      <c r="N231" s="742" t="s">
        <v>428</v>
      </c>
      <c r="O231" s="740"/>
      <c r="P231" s="740"/>
      <c r="Q231" s="740"/>
      <c r="R231" s="740"/>
      <c r="S231" s="740"/>
      <c r="T231" s="740"/>
      <c r="U231" s="740"/>
      <c r="V231" s="740"/>
      <c r="W231" s="740"/>
      <c r="X231" s="740"/>
      <c r="Y231" s="740"/>
      <c r="Z231" s="740"/>
      <c r="AA231" s="740"/>
      <c r="AB231" s="740"/>
      <c r="AC231" s="740"/>
      <c r="AD231" s="740"/>
      <c r="AE231" s="740"/>
      <c r="AF231" s="740"/>
      <c r="AG231" s="734"/>
      <c r="AH231" s="734"/>
      <c r="AI231" s="734"/>
      <c r="AJ231" s="734"/>
      <c r="AK231" s="734"/>
      <c r="AL231" s="734"/>
      <c r="AM231" s="734"/>
      <c r="AN231" s="734"/>
    </row>
    <row r="232" spans="1:40">
      <c r="A232" s="329" t="s">
        <v>9852</v>
      </c>
      <c r="B232" s="211"/>
      <c r="C232" s="211">
        <v>30</v>
      </c>
      <c r="D232" s="211" t="s">
        <v>428</v>
      </c>
      <c r="E232" s="227" t="s">
        <v>10239</v>
      </c>
      <c r="F232" s="582" t="s">
        <v>226</v>
      </c>
      <c r="G232" s="582" t="s">
        <v>1317</v>
      </c>
      <c r="H232" s="582" t="s">
        <v>10240</v>
      </c>
      <c r="I232" s="582" t="s">
        <v>10241</v>
      </c>
      <c r="J232" s="227" t="s">
        <v>10242</v>
      </c>
      <c r="K232" s="227" t="s">
        <v>455</v>
      </c>
      <c r="L232" s="227" t="s">
        <v>455</v>
      </c>
      <c r="M232" s="227" t="s">
        <v>455</v>
      </c>
      <c r="N232" s="227" t="s">
        <v>455</v>
      </c>
    </row>
    <row r="233" spans="1:40">
      <c r="A233" s="226" t="s">
        <v>3483</v>
      </c>
      <c r="B233" s="269" t="s">
        <v>3495</v>
      </c>
      <c r="C233" s="269">
        <v>267</v>
      </c>
      <c r="D233" s="269">
        <v>214</v>
      </c>
      <c r="E233" s="226" t="s">
        <v>3501</v>
      </c>
      <c r="F233" s="269" t="s">
        <v>226</v>
      </c>
      <c r="G233" s="269" t="s">
        <v>226</v>
      </c>
      <c r="H233" s="269" t="s">
        <v>3496</v>
      </c>
      <c r="I233" s="269" t="s">
        <v>3497</v>
      </c>
      <c r="J233" s="227" t="s">
        <v>2902</v>
      </c>
      <c r="K233" s="269" t="s">
        <v>3498</v>
      </c>
      <c r="L233" s="269" t="s">
        <v>1320</v>
      </c>
      <c r="M233" s="269" t="s">
        <v>455</v>
      </c>
      <c r="N233" s="269" t="s">
        <v>3499</v>
      </c>
      <c r="O233" s="226" t="s">
        <v>624</v>
      </c>
      <c r="P233" s="269" t="s">
        <v>428</v>
      </c>
      <c r="Q233" s="269" t="s">
        <v>428</v>
      </c>
      <c r="R233" s="269"/>
      <c r="S233" s="269" t="s">
        <v>3500</v>
      </c>
      <c r="T233" s="226"/>
      <c r="U233" s="269"/>
      <c r="V233" s="269"/>
      <c r="W233" s="269"/>
      <c r="X233" s="269"/>
      <c r="Y233" s="226"/>
      <c r="Z233" s="269"/>
      <c r="AA233" s="269"/>
      <c r="AB233" s="269"/>
      <c r="AC233" s="269"/>
      <c r="AD233" s="226"/>
      <c r="AE233" s="226"/>
      <c r="AF233" s="226"/>
      <c r="AG233" s="226"/>
      <c r="AH233" s="226"/>
      <c r="AI233" s="226"/>
      <c r="AJ233" s="226"/>
      <c r="AK233" s="226"/>
      <c r="AL233" s="226"/>
      <c r="AM233" s="226"/>
      <c r="AN233" s="226"/>
    </row>
    <row r="234" spans="1:40" ht="15.75">
      <c r="A234" s="226" t="s">
        <v>1467</v>
      </c>
      <c r="B234" s="269"/>
      <c r="C234" s="265">
        <v>125</v>
      </c>
      <c r="D234" s="265">
        <v>61</v>
      </c>
      <c r="E234" s="226" t="s">
        <v>403</v>
      </c>
      <c r="F234" s="265" t="s">
        <v>226</v>
      </c>
      <c r="G234" s="265" t="s">
        <v>455</v>
      </c>
      <c r="H234" s="265" t="s">
        <v>1480</v>
      </c>
      <c r="I234" s="265" t="s">
        <v>428</v>
      </c>
      <c r="J234" s="226" t="s">
        <v>3011</v>
      </c>
      <c r="K234" s="265" t="s">
        <v>226</v>
      </c>
      <c r="L234" s="265" t="s">
        <v>455</v>
      </c>
      <c r="M234" s="265" t="s">
        <v>455</v>
      </c>
      <c r="N234" s="474" t="s">
        <v>428</v>
      </c>
      <c r="O234" s="226"/>
      <c r="P234" s="269"/>
      <c r="Q234" s="269"/>
      <c r="R234" s="269"/>
      <c r="S234" s="269"/>
      <c r="U234" s="269"/>
      <c r="V234" s="269"/>
      <c r="W234" s="269"/>
      <c r="X234" s="269"/>
      <c r="Z234" s="269"/>
      <c r="AA234" s="269"/>
      <c r="AB234" s="269"/>
      <c r="AC234" s="269"/>
      <c r="AD234" s="226"/>
      <c r="AE234" s="226"/>
      <c r="AF234" s="226"/>
      <c r="AG234" s="226"/>
      <c r="AH234" s="226"/>
      <c r="AI234" s="226"/>
      <c r="AJ234" s="226"/>
      <c r="AK234" s="226"/>
      <c r="AL234" s="226"/>
      <c r="AM234" s="226"/>
      <c r="AN234" s="226"/>
    </row>
    <row r="235" spans="1:40" s="226" customFormat="1">
      <c r="A235" s="227" t="s">
        <v>2046</v>
      </c>
      <c r="B235" s="266"/>
      <c r="C235" s="266">
        <v>85</v>
      </c>
      <c r="D235" s="266">
        <v>81</v>
      </c>
      <c r="E235" s="227" t="s">
        <v>2904</v>
      </c>
      <c r="F235" s="266" t="s">
        <v>226</v>
      </c>
      <c r="G235" s="266" t="s">
        <v>1317</v>
      </c>
      <c r="H235" s="266" t="s">
        <v>2257</v>
      </c>
      <c r="I235" s="266" t="s">
        <v>2258</v>
      </c>
      <c r="J235" s="227" t="s">
        <v>624</v>
      </c>
      <c r="K235" s="266" t="s">
        <v>749</v>
      </c>
      <c r="L235" s="266" t="s">
        <v>1320</v>
      </c>
      <c r="M235" s="266" t="s">
        <v>2259</v>
      </c>
      <c r="N235" s="266" t="s">
        <v>428</v>
      </c>
      <c r="O235" s="227"/>
      <c r="P235" s="266"/>
      <c r="Q235" s="266"/>
      <c r="R235" s="266"/>
      <c r="S235" s="266"/>
      <c r="U235" s="266"/>
      <c r="V235" s="266"/>
      <c r="W235" s="266"/>
      <c r="X235" s="266"/>
      <c r="Z235" s="266"/>
      <c r="AA235" s="266"/>
      <c r="AB235" s="266"/>
      <c r="AC235" s="266"/>
      <c r="AD235" s="227"/>
      <c r="AE235" s="227"/>
      <c r="AF235" s="227"/>
      <c r="AG235" s="227"/>
      <c r="AH235" s="227"/>
      <c r="AI235" s="227"/>
      <c r="AJ235" s="227"/>
      <c r="AK235" s="227"/>
      <c r="AL235" s="227"/>
      <c r="AM235" s="227"/>
      <c r="AN235" s="227"/>
    </row>
    <row r="236" spans="1:40">
      <c r="A236" s="226" t="s">
        <v>3502</v>
      </c>
      <c r="B236" s="267"/>
      <c r="C236" s="267">
        <v>325</v>
      </c>
      <c r="D236" s="267">
        <v>238</v>
      </c>
      <c r="E236" s="226" t="s">
        <v>2904</v>
      </c>
      <c r="F236" s="267" t="s">
        <v>226</v>
      </c>
      <c r="G236" s="267" t="s">
        <v>957</v>
      </c>
      <c r="H236" s="267" t="s">
        <v>3516</v>
      </c>
      <c r="I236" s="267" t="s">
        <v>3517</v>
      </c>
      <c r="J236" s="226" t="s">
        <v>2904</v>
      </c>
      <c r="K236" s="267" t="s">
        <v>749</v>
      </c>
      <c r="L236" s="267" t="s">
        <v>1317</v>
      </c>
      <c r="M236" s="267" t="s">
        <v>3518</v>
      </c>
      <c r="N236" s="267" t="s">
        <v>3517</v>
      </c>
      <c r="O236" s="226"/>
      <c r="P236" s="267"/>
      <c r="Q236" s="267"/>
      <c r="R236" s="267"/>
      <c r="S236" s="267"/>
      <c r="U236" s="267"/>
      <c r="V236" s="267"/>
      <c r="W236" s="267"/>
      <c r="X236" s="267"/>
      <c r="Z236" s="267"/>
      <c r="AA236" s="267"/>
      <c r="AB236" s="267"/>
      <c r="AC236" s="267"/>
    </row>
    <row r="237" spans="1:40" s="226" customFormat="1">
      <c r="A237" s="227" t="s">
        <v>2058</v>
      </c>
      <c r="B237" s="266"/>
      <c r="C237" s="266">
        <v>96</v>
      </c>
      <c r="D237" s="266">
        <v>84</v>
      </c>
      <c r="E237" s="227" t="s">
        <v>2389</v>
      </c>
      <c r="F237" s="266" t="s">
        <v>226</v>
      </c>
      <c r="G237" s="266" t="s">
        <v>2260</v>
      </c>
      <c r="H237" s="266" t="s">
        <v>2261</v>
      </c>
      <c r="I237" s="266" t="s">
        <v>428</v>
      </c>
      <c r="J237" s="227" t="s">
        <v>2269</v>
      </c>
      <c r="K237" s="266" t="s">
        <v>226</v>
      </c>
      <c r="L237" s="266" t="s">
        <v>455</v>
      </c>
      <c r="M237" s="266" t="s">
        <v>2262</v>
      </c>
      <c r="N237" s="266" t="s">
        <v>428</v>
      </c>
      <c r="O237" s="227" t="s">
        <v>2392</v>
      </c>
      <c r="P237" s="266" t="s">
        <v>749</v>
      </c>
      <c r="Q237" s="266" t="s">
        <v>2260</v>
      </c>
      <c r="R237" s="266" t="s">
        <v>2263</v>
      </c>
      <c r="S237" s="266" t="s">
        <v>428</v>
      </c>
      <c r="T237" s="227"/>
      <c r="U237" s="266" t="s">
        <v>455</v>
      </c>
      <c r="V237" s="266" t="s">
        <v>455</v>
      </c>
      <c r="W237" s="266" t="s">
        <v>2264</v>
      </c>
      <c r="X237" s="266" t="s">
        <v>428</v>
      </c>
      <c r="Y237" s="227"/>
      <c r="Z237" s="266"/>
      <c r="AA237" s="266"/>
      <c r="AB237" s="266"/>
      <c r="AC237" s="266"/>
      <c r="AD237" s="227"/>
      <c r="AE237" s="227"/>
      <c r="AF237" s="227"/>
      <c r="AG237" s="227"/>
      <c r="AH237" s="227"/>
      <c r="AI237" s="227"/>
      <c r="AJ237" s="227"/>
      <c r="AK237" s="227"/>
      <c r="AL237" s="227"/>
      <c r="AM237" s="227"/>
      <c r="AN237" s="227"/>
    </row>
    <row r="238" spans="1:40">
      <c r="A238" s="226" t="s">
        <v>3519</v>
      </c>
      <c r="B238" s="104"/>
      <c r="C238" s="104">
        <v>103</v>
      </c>
      <c r="D238" s="104">
        <v>62</v>
      </c>
      <c r="E238" s="226" t="s">
        <v>3536</v>
      </c>
      <c r="F238" s="104" t="s">
        <v>226</v>
      </c>
      <c r="G238" s="294" t="s">
        <v>957</v>
      </c>
      <c r="H238" s="104" t="s">
        <v>3533</v>
      </c>
      <c r="I238" s="104" t="s">
        <v>3534</v>
      </c>
      <c r="J238" s="226" t="s">
        <v>3536</v>
      </c>
      <c r="K238" s="104" t="s">
        <v>749</v>
      </c>
      <c r="L238" s="104" t="s">
        <v>957</v>
      </c>
      <c r="M238" s="104" t="s">
        <v>3535</v>
      </c>
      <c r="N238" s="104" t="s">
        <v>3534</v>
      </c>
      <c r="O238" s="226"/>
      <c r="P238" s="292"/>
      <c r="Q238" s="292"/>
      <c r="R238" s="292"/>
      <c r="S238" s="292"/>
      <c r="U238" s="104"/>
      <c r="V238" s="104"/>
      <c r="W238" s="104"/>
      <c r="X238" s="104"/>
      <c r="Z238" s="104"/>
      <c r="AA238" s="104"/>
      <c r="AB238" s="104"/>
      <c r="AC238" s="104"/>
    </row>
    <row r="239" spans="1:40" ht="15.75">
      <c r="A239" s="226" t="s">
        <v>3565</v>
      </c>
      <c r="B239" s="265"/>
      <c r="C239" s="265">
        <v>160</v>
      </c>
      <c r="D239" s="265">
        <v>121</v>
      </c>
      <c r="E239" s="226" t="s">
        <v>406</v>
      </c>
      <c r="F239" s="265" t="s">
        <v>226</v>
      </c>
      <c r="G239" s="265" t="s">
        <v>455</v>
      </c>
      <c r="H239" s="265" t="s">
        <v>9237</v>
      </c>
      <c r="I239" s="265" t="s">
        <v>428</v>
      </c>
      <c r="J239" s="226" t="s">
        <v>384</v>
      </c>
      <c r="K239" s="266" t="s">
        <v>226</v>
      </c>
      <c r="L239" s="265" t="s">
        <v>455</v>
      </c>
      <c r="M239" s="265" t="s">
        <v>9238</v>
      </c>
      <c r="N239" s="474" t="s">
        <v>428</v>
      </c>
      <c r="O239" s="226"/>
      <c r="P239" s="265"/>
      <c r="Q239" s="265"/>
      <c r="R239" s="265"/>
      <c r="S239" s="265"/>
      <c r="U239" s="265"/>
      <c r="V239" s="265"/>
      <c r="W239" s="265"/>
      <c r="X239" s="265"/>
      <c r="Z239" s="265"/>
      <c r="AA239" s="265"/>
      <c r="AB239" s="265"/>
      <c r="AC239" s="265"/>
    </row>
    <row r="240" spans="1:40" ht="15.75">
      <c r="A240" s="227" t="s">
        <v>2805</v>
      </c>
      <c r="B240" s="265"/>
      <c r="C240" s="265">
        <v>240</v>
      </c>
      <c r="D240" s="265">
        <v>210</v>
      </c>
      <c r="E240" s="227" t="s">
        <v>406</v>
      </c>
      <c r="F240" s="265" t="s">
        <v>226</v>
      </c>
      <c r="G240" s="265" t="s">
        <v>455</v>
      </c>
      <c r="H240" s="265" t="s">
        <v>2806</v>
      </c>
      <c r="I240" s="265" t="s">
        <v>428</v>
      </c>
      <c r="J240" s="227" t="s">
        <v>384</v>
      </c>
      <c r="K240" s="265" t="s">
        <v>758</v>
      </c>
      <c r="L240" s="265" t="s">
        <v>455</v>
      </c>
      <c r="M240" s="265" t="s">
        <v>2807</v>
      </c>
      <c r="N240" s="474" t="s">
        <v>428</v>
      </c>
      <c r="P240" s="265"/>
      <c r="Q240" s="265"/>
      <c r="R240" s="265"/>
      <c r="S240" s="265"/>
      <c r="T240" s="226"/>
      <c r="U240" s="265"/>
      <c r="V240" s="265"/>
      <c r="W240" s="265"/>
      <c r="X240" s="265"/>
      <c r="Y240" s="226"/>
      <c r="Z240" s="265"/>
      <c r="AA240" s="265"/>
      <c r="AB240" s="265"/>
      <c r="AC240" s="265"/>
    </row>
    <row r="241" spans="1:40" ht="15.75">
      <c r="A241" s="227" t="s">
        <v>1499</v>
      </c>
      <c r="B241" s="265"/>
      <c r="C241" s="265">
        <v>294</v>
      </c>
      <c r="D241" s="265">
        <v>259</v>
      </c>
      <c r="E241" s="227" t="s">
        <v>398</v>
      </c>
      <c r="F241" s="265" t="s">
        <v>226</v>
      </c>
      <c r="G241" s="265" t="s">
        <v>455</v>
      </c>
      <c r="H241" s="265" t="s">
        <v>1520</v>
      </c>
      <c r="I241" s="265" t="s">
        <v>428</v>
      </c>
      <c r="J241" s="227" t="s">
        <v>403</v>
      </c>
      <c r="K241" s="265" t="s">
        <v>226</v>
      </c>
      <c r="L241" s="265" t="s">
        <v>455</v>
      </c>
      <c r="M241" s="265" t="s">
        <v>1521</v>
      </c>
      <c r="N241" s="474" t="s">
        <v>428</v>
      </c>
      <c r="P241" s="265"/>
      <c r="Q241" s="265"/>
      <c r="R241" s="265"/>
      <c r="S241" s="265"/>
      <c r="U241" s="265"/>
      <c r="V241" s="265"/>
      <c r="W241" s="265"/>
      <c r="X241" s="265"/>
      <c r="Z241" s="265"/>
      <c r="AA241" s="265"/>
      <c r="AB241" s="265"/>
      <c r="AC241" s="265"/>
    </row>
    <row r="242" spans="1:40" s="226" customFormat="1" ht="15.75">
      <c r="A242" s="227" t="s">
        <v>1481</v>
      </c>
      <c r="B242" s="265"/>
      <c r="C242" s="265">
        <v>100</v>
      </c>
      <c r="D242" s="265">
        <v>80</v>
      </c>
      <c r="E242" s="227" t="s">
        <v>2383</v>
      </c>
      <c r="F242" s="265" t="s">
        <v>226</v>
      </c>
      <c r="G242" s="265" t="s">
        <v>1511</v>
      </c>
      <c r="H242" s="265" t="s">
        <v>1512</v>
      </c>
      <c r="I242" s="265" t="s">
        <v>428</v>
      </c>
      <c r="J242" s="227" t="s">
        <v>384</v>
      </c>
      <c r="K242" s="265" t="s">
        <v>226</v>
      </c>
      <c r="L242" s="265" t="s">
        <v>455</v>
      </c>
      <c r="M242" s="265" t="s">
        <v>1513</v>
      </c>
      <c r="N242" s="474" t="s">
        <v>428</v>
      </c>
      <c r="O242" s="227"/>
      <c r="P242" s="265"/>
      <c r="Q242" s="265"/>
      <c r="R242" s="265"/>
      <c r="S242" s="265"/>
      <c r="U242" s="265"/>
      <c r="V242" s="265"/>
      <c r="W242" s="265"/>
      <c r="X242" s="265"/>
      <c r="Z242" s="265"/>
      <c r="AA242" s="265"/>
      <c r="AB242" s="265"/>
      <c r="AC242" s="265"/>
      <c r="AD242" s="227"/>
      <c r="AE242" s="227"/>
      <c r="AF242" s="227"/>
      <c r="AG242" s="227"/>
      <c r="AH242" s="227"/>
      <c r="AI242" s="227"/>
      <c r="AJ242" s="227"/>
      <c r="AK242" s="227"/>
      <c r="AL242" s="227"/>
      <c r="AM242" s="227"/>
      <c r="AN242" s="227"/>
    </row>
    <row r="243" spans="1:40" s="226" customFormat="1" ht="15.75">
      <c r="A243" s="227" t="s">
        <v>1963</v>
      </c>
      <c r="B243" s="266"/>
      <c r="C243" s="266">
        <v>210</v>
      </c>
      <c r="D243" s="266">
        <v>172</v>
      </c>
      <c r="E243" s="227" t="s">
        <v>2380</v>
      </c>
      <c r="F243" s="266" t="s">
        <v>226</v>
      </c>
      <c r="G243" s="266" t="s">
        <v>2219</v>
      </c>
      <c r="H243" s="266" t="s">
        <v>2235</v>
      </c>
      <c r="I243" s="266" t="s">
        <v>2236</v>
      </c>
      <c r="J243" s="227" t="s">
        <v>2269</v>
      </c>
      <c r="K243" s="266" t="s">
        <v>226</v>
      </c>
      <c r="L243" s="266" t="s">
        <v>455</v>
      </c>
      <c r="M243" s="266" t="s">
        <v>2237</v>
      </c>
      <c r="N243" s="474" t="s">
        <v>428</v>
      </c>
      <c r="O243" s="227"/>
      <c r="P243" s="266"/>
      <c r="Q243" s="266"/>
      <c r="R243" s="266"/>
      <c r="S243" s="266"/>
      <c r="T243" s="227"/>
      <c r="U243" s="266"/>
      <c r="V243" s="266"/>
      <c r="W243" s="266"/>
      <c r="X243" s="266"/>
      <c r="Y243" s="227"/>
      <c r="Z243" s="266"/>
      <c r="AA243" s="266"/>
      <c r="AB243" s="266"/>
      <c r="AC243" s="266"/>
    </row>
    <row r="244" spans="1:40">
      <c r="A244" s="227" t="s">
        <v>2070</v>
      </c>
      <c r="B244" s="104"/>
      <c r="C244" s="104">
        <v>26</v>
      </c>
      <c r="D244" s="104">
        <v>18</v>
      </c>
      <c r="E244" s="227" t="s">
        <v>2389</v>
      </c>
      <c r="F244" s="104" t="s">
        <v>226</v>
      </c>
      <c r="G244" s="104" t="s">
        <v>2260</v>
      </c>
      <c r="H244" s="104" t="s">
        <v>2265</v>
      </c>
      <c r="I244" s="104" t="s">
        <v>428</v>
      </c>
      <c r="J244" s="227" t="s">
        <v>2269</v>
      </c>
      <c r="K244" s="104" t="s">
        <v>749</v>
      </c>
      <c r="L244" s="102" t="s">
        <v>1317</v>
      </c>
      <c r="M244" s="104" t="s">
        <v>2266</v>
      </c>
      <c r="N244" s="104" t="s">
        <v>428</v>
      </c>
      <c r="P244" s="104"/>
      <c r="Q244" s="104"/>
      <c r="R244" s="104"/>
      <c r="S244" s="104"/>
      <c r="U244" s="104"/>
      <c r="V244" s="104"/>
      <c r="W244" s="104"/>
      <c r="X244" s="104"/>
      <c r="Z244" s="104"/>
      <c r="AA244" s="104"/>
      <c r="AB244" s="104"/>
      <c r="AC244" s="104"/>
    </row>
    <row r="245" spans="1:40" s="226" customFormat="1" ht="15.75">
      <c r="A245" s="227" t="s">
        <v>2689</v>
      </c>
      <c r="B245" s="265"/>
      <c r="C245" s="265">
        <v>54</v>
      </c>
      <c r="D245" s="265">
        <v>30</v>
      </c>
      <c r="E245" s="226" t="s">
        <v>335</v>
      </c>
      <c r="F245" s="265" t="s">
        <v>226</v>
      </c>
      <c r="G245" s="265" t="s">
        <v>455</v>
      </c>
      <c r="H245" s="265" t="s">
        <v>2808</v>
      </c>
      <c r="I245" s="265" t="s">
        <v>428</v>
      </c>
      <c r="J245" s="226" t="s">
        <v>3011</v>
      </c>
      <c r="K245" s="265" t="s">
        <v>758</v>
      </c>
      <c r="L245" s="265" t="s">
        <v>455</v>
      </c>
      <c r="M245" s="265" t="s">
        <v>944</v>
      </c>
      <c r="N245" s="474" t="s">
        <v>428</v>
      </c>
      <c r="O245" s="227"/>
      <c r="P245" s="265"/>
      <c r="Q245" s="265"/>
      <c r="R245" s="265"/>
      <c r="S245" s="265"/>
      <c r="T245" s="227"/>
      <c r="U245" s="265"/>
      <c r="V245" s="265"/>
      <c r="W245" s="265"/>
      <c r="X245" s="265"/>
      <c r="Y245" s="227"/>
      <c r="Z245" s="265"/>
      <c r="AA245" s="265"/>
      <c r="AB245" s="265"/>
      <c r="AC245" s="265"/>
    </row>
    <row r="246" spans="1:40" ht="15.75">
      <c r="A246" s="227" t="s">
        <v>2294</v>
      </c>
      <c r="B246" s="265"/>
      <c r="C246" s="265">
        <v>156</v>
      </c>
      <c r="D246" s="265">
        <v>123</v>
      </c>
      <c r="E246" s="227" t="s">
        <v>406</v>
      </c>
      <c r="F246" s="265" t="s">
        <v>226</v>
      </c>
      <c r="G246" s="265" t="s">
        <v>455</v>
      </c>
      <c r="H246" s="265" t="s">
        <v>2306</v>
      </c>
      <c r="I246" s="265" t="s">
        <v>428</v>
      </c>
      <c r="J246" s="227" t="s">
        <v>410</v>
      </c>
      <c r="K246" s="265" t="s">
        <v>226</v>
      </c>
      <c r="L246" s="265" t="s">
        <v>455</v>
      </c>
      <c r="M246" s="265" t="s">
        <v>2307</v>
      </c>
      <c r="N246" s="474" t="s">
        <v>428</v>
      </c>
      <c r="P246" s="265"/>
      <c r="Q246" s="265"/>
      <c r="R246" s="265"/>
      <c r="S246" s="265"/>
      <c r="U246" s="265"/>
      <c r="V246" s="265"/>
      <c r="W246" s="265"/>
      <c r="X246" s="265"/>
      <c r="Z246" s="265"/>
      <c r="AA246" s="265"/>
      <c r="AB246" s="265"/>
      <c r="AC246" s="265"/>
    </row>
    <row r="247" spans="1:40" ht="15.75">
      <c r="A247" s="227" t="s">
        <v>2870</v>
      </c>
      <c r="C247" s="212">
        <v>55</v>
      </c>
      <c r="D247" s="212">
        <v>42</v>
      </c>
      <c r="E247" s="227" t="s">
        <v>2372</v>
      </c>
      <c r="F247" s="212" t="s">
        <v>226</v>
      </c>
      <c r="G247" s="212" t="s">
        <v>455</v>
      </c>
      <c r="H247" s="212" t="s">
        <v>2871</v>
      </c>
      <c r="I247" s="265" t="s">
        <v>428</v>
      </c>
      <c r="J247" s="227" t="s">
        <v>2269</v>
      </c>
      <c r="K247" s="212" t="s">
        <v>226</v>
      </c>
      <c r="L247" s="212" t="s">
        <v>455</v>
      </c>
      <c r="M247" s="212" t="s">
        <v>428</v>
      </c>
      <c r="N247" s="474" t="s">
        <v>428</v>
      </c>
      <c r="P247" s="207"/>
      <c r="Q247" s="207"/>
      <c r="R247" s="207"/>
      <c r="S247" s="207"/>
      <c r="T247" s="226"/>
      <c r="U247" s="207"/>
      <c r="V247" s="207"/>
      <c r="W247" s="207"/>
      <c r="X247" s="207"/>
      <c r="Y247" s="226"/>
      <c r="Z247" s="207"/>
      <c r="AA247" s="207"/>
      <c r="AB247" s="207"/>
      <c r="AC247" s="207"/>
    </row>
    <row r="248" spans="1:40">
      <c r="A248" s="226" t="s">
        <v>2974</v>
      </c>
      <c r="B248" s="269" t="s">
        <v>2992</v>
      </c>
      <c r="C248" s="267">
        <v>75</v>
      </c>
      <c r="D248" s="267">
        <v>58</v>
      </c>
      <c r="E248" s="226" t="s">
        <v>2904</v>
      </c>
      <c r="F248" s="269" t="s">
        <v>225</v>
      </c>
      <c r="G248" s="269" t="s">
        <v>957</v>
      </c>
      <c r="H248" s="269" t="s">
        <v>455</v>
      </c>
      <c r="I248" s="269" t="s">
        <v>2993</v>
      </c>
      <c r="J248" s="226" t="s">
        <v>3014</v>
      </c>
      <c r="K248" s="269" t="s">
        <v>2994</v>
      </c>
      <c r="L248" s="269" t="s">
        <v>1352</v>
      </c>
      <c r="M248" s="269" t="s">
        <v>2995</v>
      </c>
      <c r="N248" s="269" t="s">
        <v>2993</v>
      </c>
      <c r="O248" s="226" t="s">
        <v>414</v>
      </c>
      <c r="P248" s="146" t="s">
        <v>226</v>
      </c>
      <c r="Q248" s="269"/>
      <c r="R248" s="269"/>
      <c r="S248" s="269"/>
      <c r="T248" s="226" t="s">
        <v>3691</v>
      </c>
      <c r="U248" s="269" t="s">
        <v>226</v>
      </c>
      <c r="V248" s="269"/>
      <c r="W248" s="269"/>
      <c r="X248" s="269"/>
      <c r="Y248" s="226"/>
      <c r="Z248" s="269"/>
      <c r="AA248" s="269"/>
      <c r="AB248" s="269"/>
      <c r="AC248" s="269"/>
    </row>
    <row r="249" spans="1:40">
      <c r="A249" s="226" t="s">
        <v>3695</v>
      </c>
      <c r="B249" s="269" t="s">
        <v>3713</v>
      </c>
      <c r="C249" s="269">
        <v>37</v>
      </c>
      <c r="D249" s="269">
        <v>29</v>
      </c>
      <c r="E249" s="226" t="s">
        <v>2904</v>
      </c>
      <c r="F249" s="269" t="s">
        <v>225</v>
      </c>
      <c r="G249" s="269" t="s">
        <v>957</v>
      </c>
      <c r="H249" s="269" t="s">
        <v>455</v>
      </c>
      <c r="I249" s="269" t="s">
        <v>3714</v>
      </c>
      <c r="J249" s="226" t="s">
        <v>405</v>
      </c>
      <c r="K249" s="269" t="s">
        <v>226</v>
      </c>
      <c r="L249" s="269" t="s">
        <v>957</v>
      </c>
      <c r="M249" s="269" t="s">
        <v>3715</v>
      </c>
      <c r="N249" s="269" t="s">
        <v>3716</v>
      </c>
      <c r="P249" s="269"/>
      <c r="Q249" s="269"/>
      <c r="R249" s="269"/>
      <c r="S249" s="269"/>
      <c r="U249" s="269"/>
      <c r="V249" s="269"/>
      <c r="W249" s="269"/>
      <c r="X249" s="269"/>
      <c r="Z249" s="269"/>
      <c r="AA249" s="269"/>
      <c r="AB249" s="269"/>
      <c r="AC249" s="269"/>
      <c r="AD249" s="226"/>
      <c r="AE249" s="226"/>
      <c r="AF249" s="226"/>
      <c r="AG249" s="226"/>
      <c r="AH249" s="226"/>
      <c r="AI249" s="226"/>
      <c r="AJ249" s="226"/>
      <c r="AK249" s="226"/>
      <c r="AL249" s="226"/>
      <c r="AM249" s="226"/>
      <c r="AN249" s="226"/>
    </row>
    <row r="250" spans="1:40" ht="15.75">
      <c r="A250" s="226" t="s">
        <v>3780</v>
      </c>
      <c r="B250" s="267"/>
      <c r="C250" s="267">
        <v>121</v>
      </c>
      <c r="D250" s="267">
        <v>106</v>
      </c>
      <c r="E250" s="226" t="s">
        <v>384</v>
      </c>
      <c r="F250" s="267" t="s">
        <v>226</v>
      </c>
      <c r="G250" s="267" t="s">
        <v>455</v>
      </c>
      <c r="H250" s="267" t="s">
        <v>4551</v>
      </c>
      <c r="I250" s="265" t="s">
        <v>428</v>
      </c>
      <c r="J250" s="226" t="s">
        <v>2916</v>
      </c>
      <c r="K250" s="267" t="s">
        <v>958</v>
      </c>
      <c r="L250" s="267" t="s">
        <v>1320</v>
      </c>
      <c r="M250" s="267" t="s">
        <v>4552</v>
      </c>
      <c r="N250" s="474" t="s">
        <v>428</v>
      </c>
      <c r="O250" s="226" t="s">
        <v>2916</v>
      </c>
      <c r="P250" s="267" t="s">
        <v>958</v>
      </c>
      <c r="Q250" s="267" t="s">
        <v>1320</v>
      </c>
      <c r="R250" s="267" t="s">
        <v>4552</v>
      </c>
      <c r="S250" s="267"/>
      <c r="T250" s="226"/>
      <c r="U250" s="267"/>
      <c r="V250" s="267"/>
      <c r="W250" s="267"/>
      <c r="X250" s="267"/>
      <c r="Y250" s="226"/>
      <c r="Z250" s="267"/>
      <c r="AA250" s="267"/>
      <c r="AB250" s="267"/>
      <c r="AC250" s="267"/>
    </row>
    <row r="251" spans="1:40" ht="15.75">
      <c r="A251" s="227" t="s">
        <v>643</v>
      </c>
      <c r="B251" s="146"/>
      <c r="C251" s="146">
        <v>91</v>
      </c>
      <c r="D251" s="146">
        <v>65</v>
      </c>
      <c r="E251" s="227" t="s">
        <v>10668</v>
      </c>
      <c r="F251" s="265" t="s">
        <v>226</v>
      </c>
      <c r="G251" s="265" t="s">
        <v>957</v>
      </c>
      <c r="H251" s="146" t="s">
        <v>9239</v>
      </c>
      <c r="I251" s="265" t="s">
        <v>428</v>
      </c>
      <c r="J251" s="227" t="s">
        <v>406</v>
      </c>
      <c r="K251" s="266" t="s">
        <v>226</v>
      </c>
      <c r="L251" s="265" t="s">
        <v>455</v>
      </c>
      <c r="M251" s="146" t="s">
        <v>9203</v>
      </c>
      <c r="N251" s="474" t="s">
        <v>428</v>
      </c>
      <c r="O251" s="226" t="s">
        <v>3011</v>
      </c>
      <c r="P251" s="146" t="s">
        <v>226</v>
      </c>
      <c r="Q251" s="265" t="s">
        <v>455</v>
      </c>
      <c r="R251" s="265" t="s">
        <v>455</v>
      </c>
      <c r="S251" s="146"/>
      <c r="U251" s="146"/>
      <c r="V251" s="146"/>
      <c r="W251" s="146"/>
      <c r="X251" s="146"/>
      <c r="Z251" s="265"/>
      <c r="AA251" s="265"/>
      <c r="AB251" s="265"/>
      <c r="AC251" s="265"/>
    </row>
    <row r="252" spans="1:40" ht="15.75">
      <c r="A252" s="227" t="s">
        <v>3676</v>
      </c>
      <c r="B252" s="267"/>
      <c r="C252" s="268">
        <v>151</v>
      </c>
      <c r="D252" s="267">
        <v>116</v>
      </c>
      <c r="E252" s="227" t="s">
        <v>730</v>
      </c>
      <c r="F252" s="265" t="s">
        <v>226</v>
      </c>
      <c r="G252" s="265" t="s">
        <v>957</v>
      </c>
      <c r="H252" s="267" t="s">
        <v>9240</v>
      </c>
      <c r="I252" s="265" t="s">
        <v>428</v>
      </c>
      <c r="J252" s="227" t="s">
        <v>730</v>
      </c>
      <c r="K252" s="266" t="s">
        <v>226</v>
      </c>
      <c r="L252" s="265" t="s">
        <v>957</v>
      </c>
      <c r="M252" s="267" t="s">
        <v>9241</v>
      </c>
      <c r="N252" s="474" t="s">
        <v>428</v>
      </c>
      <c r="O252" s="226" t="s">
        <v>3678</v>
      </c>
      <c r="P252" s="146" t="s">
        <v>226</v>
      </c>
      <c r="Q252" s="265" t="s">
        <v>455</v>
      </c>
      <c r="R252" s="267" t="s">
        <v>9242</v>
      </c>
      <c r="S252" s="227" t="s">
        <v>428</v>
      </c>
      <c r="T252" s="267" t="s">
        <v>9243</v>
      </c>
      <c r="U252" s="267" t="s">
        <v>226</v>
      </c>
      <c r="V252" s="267" t="s">
        <v>957</v>
      </c>
      <c r="W252" s="267" t="s">
        <v>9244</v>
      </c>
      <c r="X252" s="267" t="s">
        <v>428</v>
      </c>
      <c r="Z252" s="267"/>
      <c r="AA252" s="267"/>
      <c r="AB252" s="267"/>
      <c r="AC252" s="267"/>
    </row>
    <row r="253" spans="1:40" s="226" customFormat="1" ht="15.75">
      <c r="A253" s="226" t="s">
        <v>3679</v>
      </c>
      <c r="B253" s="267"/>
      <c r="C253" s="268">
        <v>34</v>
      </c>
      <c r="D253" s="267">
        <v>31</v>
      </c>
      <c r="E253" s="226" t="s">
        <v>3681</v>
      </c>
      <c r="F253" s="265" t="s">
        <v>226</v>
      </c>
      <c r="G253" s="267" t="s">
        <v>957</v>
      </c>
      <c r="H253" s="267" t="s">
        <v>9245</v>
      </c>
      <c r="I253" s="265" t="s">
        <v>428</v>
      </c>
      <c r="J253" s="226" t="s">
        <v>3682</v>
      </c>
      <c r="K253" s="266" t="s">
        <v>226</v>
      </c>
      <c r="L253" s="267" t="s">
        <v>455</v>
      </c>
      <c r="M253" s="267" t="s">
        <v>808</v>
      </c>
      <c r="N253" s="474" t="s">
        <v>428</v>
      </c>
      <c r="P253" s="267"/>
      <c r="Q253" s="267"/>
      <c r="R253" s="267"/>
      <c r="S253" s="267"/>
      <c r="T253" s="227"/>
      <c r="U253" s="267"/>
      <c r="V253" s="267"/>
      <c r="W253" s="267"/>
      <c r="X253" s="267"/>
      <c r="Y253" s="227"/>
      <c r="Z253" s="267"/>
      <c r="AA253" s="267"/>
      <c r="AB253" s="267"/>
      <c r="AC253" s="267"/>
      <c r="AD253" s="227"/>
      <c r="AE253" s="227"/>
      <c r="AF253" s="227"/>
      <c r="AG253" s="227"/>
      <c r="AH253" s="227"/>
      <c r="AI253" s="227"/>
      <c r="AJ253" s="227"/>
      <c r="AK253" s="227"/>
      <c r="AL253" s="227"/>
      <c r="AM253" s="227"/>
      <c r="AN253" s="227"/>
    </row>
    <row r="254" spans="1:40" ht="15.75">
      <c r="A254" s="227" t="s">
        <v>2313</v>
      </c>
      <c r="B254" s="266"/>
      <c r="C254" s="266">
        <v>192</v>
      </c>
      <c r="D254" s="266">
        <v>183</v>
      </c>
      <c r="E254" s="227" t="s">
        <v>629</v>
      </c>
      <c r="F254" s="266" t="s">
        <v>226</v>
      </c>
      <c r="G254" s="266" t="s">
        <v>1000</v>
      </c>
      <c r="H254" s="266" t="s">
        <v>2238</v>
      </c>
      <c r="I254" s="266" t="s">
        <v>2239</v>
      </c>
      <c r="J254" s="227" t="s">
        <v>624</v>
      </c>
      <c r="K254" s="266" t="s">
        <v>226</v>
      </c>
      <c r="L254" s="266" t="s">
        <v>455</v>
      </c>
      <c r="M254" s="266" t="s">
        <v>2240</v>
      </c>
      <c r="N254" s="474" t="s">
        <v>428</v>
      </c>
      <c r="P254" s="266"/>
      <c r="Q254" s="266"/>
      <c r="R254" s="266"/>
      <c r="S254" s="266"/>
      <c r="U254" s="266"/>
      <c r="V254" s="266"/>
      <c r="W254" s="266"/>
      <c r="X254" s="266"/>
      <c r="Z254" s="266"/>
      <c r="AA254" s="266"/>
      <c r="AB254" s="266"/>
      <c r="AC254" s="266"/>
    </row>
    <row r="255" spans="1:40" ht="15.75">
      <c r="A255" s="227" t="s">
        <v>2410</v>
      </c>
      <c r="B255" s="266"/>
      <c r="C255" s="266">
        <v>137</v>
      </c>
      <c r="D255" s="266">
        <v>129</v>
      </c>
      <c r="E255" s="227" t="s">
        <v>2902</v>
      </c>
      <c r="F255" s="266" t="s">
        <v>2602</v>
      </c>
      <c r="G255" s="266" t="s">
        <v>1320</v>
      </c>
      <c r="H255" s="266" t="s">
        <v>2603</v>
      </c>
      <c r="I255" s="266" t="s">
        <v>2604</v>
      </c>
      <c r="J255" s="227" t="s">
        <v>624</v>
      </c>
      <c r="K255" s="266" t="s">
        <v>226</v>
      </c>
      <c r="L255" s="266" t="s">
        <v>1320</v>
      </c>
      <c r="M255" s="266" t="s">
        <v>2605</v>
      </c>
      <c r="N255" s="474" t="s">
        <v>428</v>
      </c>
      <c r="P255" s="266"/>
      <c r="Q255" s="266"/>
      <c r="R255" s="266"/>
      <c r="S255" s="266"/>
      <c r="U255" s="266"/>
      <c r="V255" s="266"/>
      <c r="W255" s="266"/>
      <c r="X255" s="266"/>
      <c r="Z255" s="266"/>
      <c r="AA255" s="266"/>
      <c r="AB255" s="266"/>
      <c r="AC255" s="266"/>
    </row>
    <row r="256" spans="1:40" ht="15.75">
      <c r="A256" s="227" t="s">
        <v>815</v>
      </c>
      <c r="B256" s="265"/>
      <c r="C256" s="265">
        <v>41</v>
      </c>
      <c r="D256" s="265">
        <v>35</v>
      </c>
      <c r="E256" s="227" t="s">
        <v>360</v>
      </c>
      <c r="F256" s="265" t="s">
        <v>226</v>
      </c>
      <c r="G256" s="265" t="s">
        <v>455</v>
      </c>
      <c r="H256" s="265" t="s">
        <v>830</v>
      </c>
      <c r="I256" s="265" t="s">
        <v>428</v>
      </c>
      <c r="J256" s="226" t="s">
        <v>3011</v>
      </c>
      <c r="K256" s="265" t="s">
        <v>226</v>
      </c>
      <c r="L256" s="265" t="s">
        <v>455</v>
      </c>
      <c r="M256" s="265" t="s">
        <v>831</v>
      </c>
      <c r="N256" s="474" t="s">
        <v>428</v>
      </c>
      <c r="P256" s="265"/>
      <c r="Q256" s="265"/>
      <c r="R256" s="265"/>
      <c r="S256" s="265"/>
      <c r="U256" s="265"/>
      <c r="V256" s="265"/>
      <c r="W256" s="265"/>
      <c r="X256" s="265"/>
      <c r="Z256" s="265"/>
      <c r="AA256" s="265"/>
      <c r="AB256" s="265"/>
      <c r="AC256" s="265"/>
    </row>
    <row r="257" spans="1:40">
      <c r="A257" s="226" t="s">
        <v>1989</v>
      </c>
      <c r="B257" s="266"/>
      <c r="C257" s="266">
        <v>38</v>
      </c>
      <c r="D257" s="266">
        <v>33</v>
      </c>
      <c r="E257" s="227" t="s">
        <v>2389</v>
      </c>
      <c r="F257" s="266" t="s">
        <v>226</v>
      </c>
      <c r="G257" s="266" t="s">
        <v>1000</v>
      </c>
      <c r="H257" s="266" t="s">
        <v>2241</v>
      </c>
      <c r="I257" s="266" t="s">
        <v>2242</v>
      </c>
      <c r="J257" s="226" t="s">
        <v>624</v>
      </c>
      <c r="K257" s="266" t="s">
        <v>226</v>
      </c>
      <c r="L257" s="266" t="s">
        <v>455</v>
      </c>
      <c r="M257" s="266" t="s">
        <v>2243</v>
      </c>
      <c r="N257" s="266" t="s">
        <v>2244</v>
      </c>
      <c r="O257" s="226"/>
      <c r="P257" s="266"/>
      <c r="Q257" s="266"/>
      <c r="R257" s="266"/>
      <c r="S257" s="266"/>
      <c r="U257" s="266"/>
      <c r="V257" s="266"/>
      <c r="W257" s="266"/>
      <c r="X257" s="266"/>
      <c r="Z257" s="266"/>
      <c r="AA257" s="266"/>
      <c r="AB257" s="266"/>
      <c r="AC257" s="266"/>
    </row>
    <row r="258" spans="1:40" ht="15.75">
      <c r="A258" s="227" t="s">
        <v>1998</v>
      </c>
      <c r="B258" s="266"/>
      <c r="C258" s="266">
        <v>109</v>
      </c>
      <c r="D258" s="266">
        <v>96</v>
      </c>
      <c r="E258" s="227" t="s">
        <v>2380</v>
      </c>
      <c r="F258" s="266" t="s">
        <v>226</v>
      </c>
      <c r="G258" s="266" t="s">
        <v>2219</v>
      </c>
      <c r="H258" s="266" t="s">
        <v>2245</v>
      </c>
      <c r="I258" s="266" t="s">
        <v>2246</v>
      </c>
      <c r="J258" s="226" t="s">
        <v>2269</v>
      </c>
      <c r="K258" s="266" t="s">
        <v>226</v>
      </c>
      <c r="L258" s="266" t="s">
        <v>455</v>
      </c>
      <c r="M258" s="266" t="s">
        <v>2247</v>
      </c>
      <c r="N258" s="474" t="s">
        <v>428</v>
      </c>
      <c r="P258" s="266"/>
      <c r="Q258" s="266"/>
      <c r="R258" s="266"/>
      <c r="S258" s="266"/>
      <c r="T258" s="226"/>
      <c r="U258" s="266"/>
      <c r="V258" s="266"/>
      <c r="W258" s="266"/>
      <c r="X258" s="266"/>
      <c r="Y258" s="226"/>
      <c r="Z258" s="266"/>
      <c r="AA258" s="266"/>
      <c r="AB258" s="266"/>
      <c r="AC258" s="266"/>
    </row>
    <row r="259" spans="1:40">
      <c r="A259" s="227" t="s">
        <v>9440</v>
      </c>
      <c r="B259" s="266"/>
      <c r="C259" s="266">
        <v>43</v>
      </c>
      <c r="D259" s="266">
        <v>39</v>
      </c>
      <c r="E259" s="227" t="s">
        <v>730</v>
      </c>
      <c r="F259" s="266" t="s">
        <v>225</v>
      </c>
      <c r="G259" s="227" t="s">
        <v>957</v>
      </c>
      <c r="H259" s="266" t="s">
        <v>9449</v>
      </c>
      <c r="I259" s="266" t="s">
        <v>9442</v>
      </c>
      <c r="J259" s="227" t="s">
        <v>730</v>
      </c>
      <c r="K259" s="266" t="s">
        <v>225</v>
      </c>
      <c r="L259" s="266" t="s">
        <v>957</v>
      </c>
      <c r="M259" s="266" t="s">
        <v>9450</v>
      </c>
      <c r="N259" s="266" t="s">
        <v>9442</v>
      </c>
      <c r="O259" s="227" t="s">
        <v>2269</v>
      </c>
      <c r="P259" s="266" t="s">
        <v>455</v>
      </c>
      <c r="Q259" s="266" t="s">
        <v>9444</v>
      </c>
      <c r="R259" s="266" t="s">
        <v>455</v>
      </c>
      <c r="S259" s="266" t="s">
        <v>9443</v>
      </c>
      <c r="T259" s="226"/>
      <c r="U259" s="266"/>
      <c r="V259" s="266"/>
      <c r="W259" s="266"/>
      <c r="X259" s="266"/>
      <c r="Y259" s="226"/>
      <c r="Z259" s="266"/>
      <c r="AA259" s="266"/>
      <c r="AB259" s="266"/>
      <c r="AC259" s="266"/>
    </row>
    <row r="260" spans="1:40" s="226" customFormat="1" ht="15.75">
      <c r="A260" s="227" t="s">
        <v>547</v>
      </c>
      <c r="B260" s="266"/>
      <c r="C260" s="265">
        <v>411</v>
      </c>
      <c r="D260" s="265">
        <v>305</v>
      </c>
      <c r="E260" s="227" t="s">
        <v>403</v>
      </c>
      <c r="F260" s="266" t="s">
        <v>226</v>
      </c>
      <c r="G260" s="266" t="s">
        <v>455</v>
      </c>
      <c r="H260" s="266" t="s">
        <v>559</v>
      </c>
      <c r="I260" s="265" t="s">
        <v>428</v>
      </c>
      <c r="J260" s="226" t="s">
        <v>3011</v>
      </c>
      <c r="K260" s="266" t="s">
        <v>226</v>
      </c>
      <c r="L260" s="266" t="s">
        <v>455</v>
      </c>
      <c r="M260" s="266" t="s">
        <v>560</v>
      </c>
      <c r="N260" s="474" t="s">
        <v>428</v>
      </c>
      <c r="O260" s="227"/>
      <c r="P260" s="266"/>
      <c r="Q260" s="266"/>
      <c r="R260" s="266"/>
      <c r="S260" s="266"/>
      <c r="T260" s="227"/>
      <c r="U260" s="266"/>
      <c r="V260" s="266"/>
      <c r="W260" s="266"/>
      <c r="X260" s="266"/>
      <c r="Y260" s="227"/>
      <c r="Z260" s="266"/>
      <c r="AA260" s="266"/>
      <c r="AB260" s="266"/>
      <c r="AC260" s="266"/>
    </row>
    <row r="261" spans="1:40" s="226" customFormat="1" ht="15.75">
      <c r="A261" s="227" t="s">
        <v>2997</v>
      </c>
      <c r="B261" s="265"/>
      <c r="C261" s="265">
        <v>149</v>
      </c>
      <c r="D261" s="265">
        <v>92</v>
      </c>
      <c r="E261" s="226" t="s">
        <v>398</v>
      </c>
      <c r="F261" s="266" t="s">
        <v>226</v>
      </c>
      <c r="G261" s="266" t="s">
        <v>455</v>
      </c>
      <c r="H261" s="265"/>
      <c r="I261" s="265" t="s">
        <v>428</v>
      </c>
      <c r="J261" s="226" t="s">
        <v>3011</v>
      </c>
      <c r="K261" s="266" t="s">
        <v>226</v>
      </c>
      <c r="L261" s="265" t="s">
        <v>455</v>
      </c>
      <c r="M261" s="265" t="s">
        <v>455</v>
      </c>
      <c r="N261" s="474" t="s">
        <v>428</v>
      </c>
      <c r="O261" s="227"/>
      <c r="P261" s="265"/>
      <c r="Q261" s="265"/>
      <c r="R261" s="265"/>
      <c r="S261" s="265"/>
      <c r="T261" s="227"/>
      <c r="U261" s="265"/>
      <c r="V261" s="265"/>
      <c r="W261" s="265"/>
      <c r="X261" s="265"/>
      <c r="Y261" s="227"/>
      <c r="Z261" s="265"/>
      <c r="AA261" s="265"/>
      <c r="AB261" s="265"/>
      <c r="AC261" s="265"/>
      <c r="AD261" s="227"/>
      <c r="AE261" s="227"/>
      <c r="AF261" s="227"/>
      <c r="AG261" s="227"/>
      <c r="AH261" s="227"/>
      <c r="AI261" s="227"/>
      <c r="AJ261" s="227"/>
      <c r="AK261" s="227"/>
      <c r="AL261" s="227"/>
      <c r="AM261" s="227"/>
      <c r="AN261" s="227"/>
    </row>
    <row r="262" spans="1:40">
      <c r="A262" s="227" t="s">
        <v>1215</v>
      </c>
      <c r="B262" s="265" t="s">
        <v>1381</v>
      </c>
      <c r="C262" s="265">
        <v>36</v>
      </c>
      <c r="D262" s="265">
        <v>30</v>
      </c>
      <c r="E262" s="227" t="s">
        <v>2904</v>
      </c>
      <c r="F262" s="265" t="s">
        <v>226</v>
      </c>
      <c r="G262" s="265" t="s">
        <v>1320</v>
      </c>
      <c r="H262" s="265" t="s">
        <v>455</v>
      </c>
      <c r="I262" s="265" t="s">
        <v>1382</v>
      </c>
      <c r="J262" s="227" t="s">
        <v>2269</v>
      </c>
      <c r="K262" s="98" t="s">
        <v>225</v>
      </c>
      <c r="L262" s="98" t="s">
        <v>957</v>
      </c>
      <c r="M262" s="98" t="s">
        <v>455</v>
      </c>
      <c r="N262" s="98" t="s">
        <v>1383</v>
      </c>
      <c r="P262" s="265" t="s">
        <v>428</v>
      </c>
      <c r="Q262" s="265" t="s">
        <v>428</v>
      </c>
      <c r="R262" s="265" t="s">
        <v>455</v>
      </c>
      <c r="S262" s="265" t="s">
        <v>428</v>
      </c>
      <c r="U262" s="265"/>
      <c r="V262" s="265"/>
      <c r="W262" s="265"/>
      <c r="X262" s="265"/>
      <c r="Z262" s="265"/>
      <c r="AA262" s="265"/>
      <c r="AB262" s="265"/>
      <c r="AC262" s="265"/>
      <c r="AD262" s="226"/>
      <c r="AE262" s="226"/>
      <c r="AF262" s="226"/>
      <c r="AG262" s="226"/>
      <c r="AH262" s="226"/>
      <c r="AI262" s="226"/>
      <c r="AJ262" s="226"/>
      <c r="AK262" s="226"/>
      <c r="AL262" s="226"/>
      <c r="AM262" s="226"/>
      <c r="AN262" s="226"/>
    </row>
    <row r="263" spans="1:40" s="226" customFormat="1" ht="15.75">
      <c r="A263" s="227" t="s">
        <v>2300</v>
      </c>
      <c r="B263" s="265"/>
      <c r="C263" s="265">
        <v>258</v>
      </c>
      <c r="D263" s="265">
        <v>186</v>
      </c>
      <c r="E263" s="226" t="s">
        <v>384</v>
      </c>
      <c r="F263" s="265" t="s">
        <v>226</v>
      </c>
      <c r="G263" s="265" t="s">
        <v>455</v>
      </c>
      <c r="H263" s="265" t="s">
        <v>1438</v>
      </c>
      <c r="I263" s="265" t="s">
        <v>428</v>
      </c>
      <c r="J263" s="226" t="s">
        <v>3011</v>
      </c>
      <c r="K263" s="265" t="s">
        <v>226</v>
      </c>
      <c r="L263" s="265" t="s">
        <v>455</v>
      </c>
      <c r="M263" s="265" t="s">
        <v>105</v>
      </c>
      <c r="N263" s="474" t="s">
        <v>428</v>
      </c>
      <c r="O263" s="227"/>
      <c r="P263" s="265"/>
      <c r="Q263" s="265"/>
      <c r="R263" s="265"/>
      <c r="S263" s="265"/>
      <c r="T263" s="227"/>
      <c r="U263" s="265"/>
      <c r="V263" s="265"/>
      <c r="W263" s="265"/>
      <c r="X263" s="265"/>
      <c r="Y263" s="227"/>
      <c r="Z263" s="265"/>
      <c r="AA263" s="265"/>
      <c r="AB263" s="265"/>
      <c r="AC263" s="265"/>
    </row>
    <row r="264" spans="1:40">
      <c r="A264" s="512" t="s">
        <v>408</v>
      </c>
      <c r="B264" s="266"/>
      <c r="C264" s="266">
        <v>240</v>
      </c>
      <c r="D264" s="266">
        <v>203</v>
      </c>
      <c r="E264" s="512" t="s">
        <v>398</v>
      </c>
      <c r="F264" s="266" t="s">
        <v>226</v>
      </c>
      <c r="G264" s="266" t="s">
        <v>455</v>
      </c>
      <c r="H264" s="266" t="s">
        <v>431</v>
      </c>
      <c r="I264" s="266" t="s">
        <v>342</v>
      </c>
      <c r="J264" s="512" t="s">
        <v>403</v>
      </c>
      <c r="K264" s="266" t="s">
        <v>226</v>
      </c>
      <c r="L264" s="266" t="s">
        <v>455</v>
      </c>
      <c r="M264" s="266" t="s">
        <v>432</v>
      </c>
      <c r="N264" s="266" t="s">
        <v>342</v>
      </c>
      <c r="O264" s="512"/>
      <c r="P264" s="266"/>
      <c r="Q264" s="266"/>
      <c r="R264" s="266"/>
      <c r="S264" s="266"/>
      <c r="U264" s="266"/>
      <c r="V264" s="266"/>
      <c r="W264" s="266"/>
      <c r="X264" s="266"/>
      <c r="Z264" s="266"/>
      <c r="AA264" s="266"/>
      <c r="AB264" s="266"/>
      <c r="AC264" s="266"/>
      <c r="AD264" s="226"/>
      <c r="AE264" s="226"/>
      <c r="AF264" s="226"/>
      <c r="AG264" s="226"/>
      <c r="AH264" s="226"/>
      <c r="AI264" s="226"/>
      <c r="AJ264" s="226"/>
      <c r="AK264" s="226"/>
      <c r="AL264" s="226"/>
      <c r="AM264" s="226"/>
      <c r="AN264" s="226"/>
    </row>
    <row r="265" spans="1:40" s="760" customFormat="1">
      <c r="A265" s="763" t="s">
        <v>9654</v>
      </c>
      <c r="B265" s="755"/>
      <c r="C265" s="755">
        <v>141</v>
      </c>
      <c r="D265" s="755">
        <v>107</v>
      </c>
      <c r="E265" s="760" t="s">
        <v>730</v>
      </c>
      <c r="F265" s="755" t="s">
        <v>226</v>
      </c>
      <c r="G265" s="755" t="s">
        <v>957</v>
      </c>
      <c r="H265" s="770" t="s">
        <v>10633</v>
      </c>
      <c r="I265" s="770" t="s">
        <v>10634</v>
      </c>
      <c r="J265" s="760" t="s">
        <v>624</v>
      </c>
      <c r="K265" s="760" t="s">
        <v>226</v>
      </c>
      <c r="L265" s="760" t="s">
        <v>957</v>
      </c>
      <c r="M265" s="760" t="s">
        <v>10635</v>
      </c>
      <c r="N265" s="760" t="s">
        <v>10636</v>
      </c>
    </row>
    <row r="266" spans="1:40" s="760" customFormat="1">
      <c r="A266" s="763" t="s">
        <v>9854</v>
      </c>
      <c r="B266" s="755"/>
      <c r="C266" s="755">
        <v>89</v>
      </c>
      <c r="D266" s="755">
        <v>74</v>
      </c>
      <c r="E266" s="760" t="s">
        <v>2902</v>
      </c>
      <c r="F266" s="755" t="s">
        <v>226</v>
      </c>
      <c r="G266" s="755" t="s">
        <v>957</v>
      </c>
      <c r="H266" s="755" t="s">
        <v>10654</v>
      </c>
      <c r="I266" s="755" t="s">
        <v>10655</v>
      </c>
      <c r="J266" s="760" t="s">
        <v>615</v>
      </c>
      <c r="K266" s="760" t="s">
        <v>455</v>
      </c>
      <c r="L266" s="760" t="s">
        <v>455</v>
      </c>
      <c r="M266" s="760" t="s">
        <v>10656</v>
      </c>
      <c r="N266" s="760" t="s">
        <v>10657</v>
      </c>
    </row>
    <row r="267" spans="1:40" ht="15.75">
      <c r="A267" s="226" t="s">
        <v>816</v>
      </c>
      <c r="B267" s="265"/>
      <c r="C267" s="265">
        <v>307</v>
      </c>
      <c r="D267" s="265">
        <v>213</v>
      </c>
      <c r="E267" s="226" t="s">
        <v>360</v>
      </c>
      <c r="F267" s="265" t="s">
        <v>226</v>
      </c>
      <c r="G267" s="265" t="s">
        <v>455</v>
      </c>
      <c r="H267" s="265" t="s">
        <v>832</v>
      </c>
      <c r="I267" s="265" t="s">
        <v>428</v>
      </c>
      <c r="J267" s="226" t="s">
        <v>3011</v>
      </c>
      <c r="K267" s="265" t="s">
        <v>226</v>
      </c>
      <c r="L267" s="265" t="s">
        <v>455</v>
      </c>
      <c r="M267" s="265" t="s">
        <v>455</v>
      </c>
      <c r="N267" s="474" t="s">
        <v>428</v>
      </c>
      <c r="O267" s="226"/>
      <c r="P267" s="265"/>
      <c r="Q267" s="265"/>
      <c r="R267" s="265"/>
      <c r="S267" s="265"/>
      <c r="T267" s="226"/>
      <c r="U267" s="265"/>
      <c r="V267" s="265"/>
      <c r="W267" s="265"/>
      <c r="X267" s="265"/>
      <c r="Y267" s="226"/>
      <c r="Z267" s="265"/>
      <c r="AA267" s="265"/>
      <c r="AB267" s="265"/>
      <c r="AC267" s="265"/>
    </row>
    <row r="268" spans="1:40" s="226" customFormat="1">
      <c r="A268" s="227" t="s">
        <v>3717</v>
      </c>
      <c r="B268" s="269"/>
      <c r="C268" s="269">
        <v>60</v>
      </c>
      <c r="D268" s="269">
        <v>44</v>
      </c>
      <c r="E268" s="226" t="s">
        <v>2390</v>
      </c>
      <c r="F268" s="269" t="s">
        <v>226</v>
      </c>
      <c r="G268" s="269" t="s">
        <v>958</v>
      </c>
      <c r="H268" s="269" t="s">
        <v>3736</v>
      </c>
      <c r="I268" s="269" t="s">
        <v>3737</v>
      </c>
      <c r="J268" s="227" t="s">
        <v>2390</v>
      </c>
      <c r="K268" s="269" t="s">
        <v>758</v>
      </c>
      <c r="L268" s="269" t="s">
        <v>958</v>
      </c>
      <c r="M268" s="269" t="s">
        <v>3738</v>
      </c>
      <c r="N268" s="269" t="s">
        <v>3739</v>
      </c>
      <c r="O268" s="227"/>
      <c r="P268" s="269"/>
      <c r="Q268" s="269"/>
      <c r="R268" s="269"/>
      <c r="S268" s="269"/>
      <c r="U268" s="269"/>
      <c r="V268" s="269"/>
      <c r="W268" s="269"/>
      <c r="X268" s="269"/>
      <c r="Z268" s="269"/>
      <c r="AA268" s="269"/>
      <c r="AB268" s="269"/>
      <c r="AC268" s="269"/>
    </row>
    <row r="269" spans="1:40" s="226" customFormat="1">
      <c r="A269" s="226" t="s">
        <v>2083</v>
      </c>
      <c r="B269" s="265"/>
      <c r="C269" s="265">
        <v>48</v>
      </c>
      <c r="D269" s="265">
        <v>35</v>
      </c>
      <c r="E269" s="226" t="s">
        <v>2372</v>
      </c>
      <c r="F269" s="265" t="s">
        <v>226</v>
      </c>
      <c r="G269" s="265" t="s">
        <v>1312</v>
      </c>
      <c r="H269" s="265" t="s">
        <v>2267</v>
      </c>
      <c r="I269" s="265" t="s">
        <v>2268</v>
      </c>
      <c r="J269" s="226" t="s">
        <v>2269</v>
      </c>
      <c r="K269" s="265" t="s">
        <v>749</v>
      </c>
      <c r="L269" s="265" t="s">
        <v>455</v>
      </c>
      <c r="M269" s="265" t="s">
        <v>2269</v>
      </c>
      <c r="N269" s="265" t="s">
        <v>428</v>
      </c>
      <c r="P269" s="265"/>
      <c r="Q269" s="265"/>
      <c r="R269" s="265"/>
      <c r="S269" s="265"/>
      <c r="T269" s="227"/>
      <c r="U269" s="265"/>
      <c r="V269" s="265"/>
      <c r="W269" s="265"/>
      <c r="X269" s="265"/>
      <c r="Y269" s="227"/>
      <c r="Z269" s="265"/>
      <c r="AA269" s="265"/>
      <c r="AB269" s="265"/>
      <c r="AC269" s="265"/>
    </row>
    <row r="270" spans="1:40" ht="15.75">
      <c r="A270" s="226" t="s">
        <v>817</v>
      </c>
      <c r="B270" s="266"/>
      <c r="C270" s="265" t="s">
        <v>455</v>
      </c>
      <c r="D270" s="266">
        <v>71</v>
      </c>
      <c r="E270" s="226" t="s">
        <v>360</v>
      </c>
      <c r="F270" s="265" t="s">
        <v>226</v>
      </c>
      <c r="G270" s="265" t="s">
        <v>455</v>
      </c>
      <c r="H270" s="266" t="s">
        <v>833</v>
      </c>
      <c r="I270" s="265" t="s">
        <v>428</v>
      </c>
      <c r="J270" s="226" t="s">
        <v>3011</v>
      </c>
      <c r="K270" s="265" t="s">
        <v>226</v>
      </c>
      <c r="L270" s="265" t="s">
        <v>455</v>
      </c>
      <c r="M270" s="266" t="s">
        <v>455</v>
      </c>
      <c r="N270" s="474" t="s">
        <v>428</v>
      </c>
      <c r="O270" s="226"/>
      <c r="P270" s="266"/>
      <c r="Q270" s="266"/>
      <c r="R270" s="266"/>
      <c r="S270" s="266"/>
      <c r="T270" s="226"/>
      <c r="U270" s="266"/>
      <c r="V270" s="266"/>
      <c r="W270" s="266"/>
      <c r="X270" s="266"/>
      <c r="Y270" s="226"/>
      <c r="Z270" s="266"/>
      <c r="AA270" s="266"/>
      <c r="AB270" s="266"/>
      <c r="AC270" s="266"/>
    </row>
    <row r="271" spans="1:40" ht="15.75">
      <c r="A271" s="226" t="s">
        <v>3781</v>
      </c>
      <c r="B271" s="152" t="s">
        <v>3747</v>
      </c>
      <c r="C271" s="265">
        <v>235</v>
      </c>
      <c r="D271" s="265">
        <v>126</v>
      </c>
      <c r="E271" s="226" t="s">
        <v>3744</v>
      </c>
      <c r="F271" s="265" t="s">
        <v>226</v>
      </c>
      <c r="G271" s="265" t="s">
        <v>455</v>
      </c>
      <c r="H271" s="265"/>
      <c r="I271" s="265" t="s">
        <v>428</v>
      </c>
      <c r="J271" s="226" t="s">
        <v>3745</v>
      </c>
      <c r="K271" s="266" t="s">
        <v>226</v>
      </c>
      <c r="L271" s="265"/>
      <c r="M271" s="265"/>
      <c r="N271" s="474" t="s">
        <v>428</v>
      </c>
      <c r="O271" s="226" t="s">
        <v>608</v>
      </c>
      <c r="P271" s="146" t="s">
        <v>226</v>
      </c>
      <c r="Q271" s="265" t="s">
        <v>455</v>
      </c>
      <c r="R271" s="265"/>
      <c r="S271" s="265"/>
      <c r="U271" s="265"/>
      <c r="V271" s="265"/>
      <c r="W271" s="265"/>
      <c r="X271" s="265"/>
      <c r="Z271" s="265"/>
      <c r="AA271" s="265"/>
      <c r="AB271" s="265"/>
      <c r="AC271" s="265"/>
    </row>
    <row r="272" spans="1:40" ht="15.75">
      <c r="A272" s="98" t="s">
        <v>3774</v>
      </c>
      <c r="B272" s="98"/>
      <c r="C272" s="98">
        <v>200</v>
      </c>
      <c r="D272" s="98">
        <v>172</v>
      </c>
      <c r="E272" s="226" t="s">
        <v>722</v>
      </c>
      <c r="F272" s="98" t="s">
        <v>226</v>
      </c>
      <c r="G272" s="98" t="s">
        <v>455</v>
      </c>
      <c r="H272" s="98" t="s">
        <v>963</v>
      </c>
      <c r="I272" s="265" t="s">
        <v>428</v>
      </c>
      <c r="J272" s="226" t="s">
        <v>624</v>
      </c>
      <c r="K272" s="98" t="s">
        <v>226</v>
      </c>
      <c r="L272" s="98" t="s">
        <v>455</v>
      </c>
      <c r="M272" s="98" t="s">
        <v>944</v>
      </c>
      <c r="N272" s="474" t="s">
        <v>428</v>
      </c>
      <c r="P272" s="98"/>
      <c r="Q272" s="98"/>
      <c r="R272" s="98"/>
      <c r="S272" s="98"/>
      <c r="U272" s="98"/>
      <c r="V272" s="98"/>
      <c r="W272" s="98"/>
      <c r="X272" s="98"/>
      <c r="Z272" s="98"/>
      <c r="AA272" s="98"/>
      <c r="AB272" s="98"/>
      <c r="AC272" s="98"/>
    </row>
    <row r="273" spans="1:40" ht="15.75">
      <c r="A273" s="226" t="s">
        <v>818</v>
      </c>
      <c r="B273" s="265"/>
      <c r="C273" s="265">
        <v>157</v>
      </c>
      <c r="D273" s="265">
        <v>151</v>
      </c>
      <c r="E273" s="226" t="s">
        <v>360</v>
      </c>
      <c r="F273" s="265" t="s">
        <v>226</v>
      </c>
      <c r="G273" s="265" t="s">
        <v>455</v>
      </c>
      <c r="H273" s="265" t="s">
        <v>834</v>
      </c>
      <c r="I273" s="265" t="s">
        <v>428</v>
      </c>
      <c r="J273" s="98" t="s">
        <v>3011</v>
      </c>
      <c r="K273" s="265" t="s">
        <v>226</v>
      </c>
      <c r="L273" s="265" t="s">
        <v>455</v>
      </c>
      <c r="M273" s="265" t="s">
        <v>835</v>
      </c>
      <c r="N273" s="474" t="s">
        <v>428</v>
      </c>
      <c r="O273" s="98"/>
      <c r="P273" s="265"/>
      <c r="Q273" s="265"/>
      <c r="R273" s="265"/>
      <c r="S273" s="265"/>
      <c r="T273" s="98"/>
      <c r="U273" s="265"/>
      <c r="V273" s="265"/>
      <c r="W273" s="265"/>
      <c r="X273" s="265"/>
      <c r="Y273" s="98"/>
      <c r="Z273" s="265"/>
      <c r="AA273" s="265"/>
      <c r="AB273" s="265"/>
      <c r="AC273" s="265"/>
    </row>
    <row r="274" spans="1:40">
      <c r="A274" s="226" t="s">
        <v>2909</v>
      </c>
      <c r="B274" s="265"/>
      <c r="C274" s="265">
        <v>637</v>
      </c>
      <c r="D274" s="265">
        <v>359</v>
      </c>
      <c r="E274" s="386" t="s">
        <v>2372</v>
      </c>
      <c r="F274" s="265" t="s">
        <v>226</v>
      </c>
      <c r="G274" s="265" t="s">
        <v>2183</v>
      </c>
      <c r="H274" s="265" t="s">
        <v>2913</v>
      </c>
      <c r="I274" s="265" t="s">
        <v>455</v>
      </c>
      <c r="J274" s="226" t="s">
        <v>2269</v>
      </c>
      <c r="K274" s="265" t="s">
        <v>226</v>
      </c>
      <c r="L274" s="265" t="s">
        <v>1317</v>
      </c>
      <c r="M274" s="265" t="s">
        <v>2914</v>
      </c>
      <c r="N274" s="265" t="s">
        <v>2915</v>
      </c>
      <c r="O274" s="226"/>
      <c r="P274" s="265"/>
      <c r="Q274" s="265"/>
      <c r="R274" s="265"/>
      <c r="S274" s="265"/>
      <c r="T274" s="226"/>
      <c r="U274" s="265"/>
      <c r="V274" s="265"/>
      <c r="W274" s="265"/>
      <c r="X274" s="265"/>
      <c r="Y274" s="226"/>
      <c r="Z274" s="265"/>
      <c r="AA274" s="265"/>
      <c r="AB274" s="265"/>
      <c r="AC274" s="265"/>
    </row>
    <row r="275" spans="1:40" s="759" customFormat="1">
      <c r="A275" s="577" t="s">
        <v>9666</v>
      </c>
      <c r="B275" s="758"/>
      <c r="C275" s="758">
        <v>151</v>
      </c>
      <c r="D275" s="770">
        <v>141</v>
      </c>
      <c r="E275" s="759" t="s">
        <v>2927</v>
      </c>
      <c r="F275" s="770" t="s">
        <v>747</v>
      </c>
      <c r="G275" s="770" t="s">
        <v>1333</v>
      </c>
      <c r="H275" s="770" t="s">
        <v>10473</v>
      </c>
      <c r="I275" s="758" t="s">
        <v>10561</v>
      </c>
      <c r="J275" s="759" t="s">
        <v>10560</v>
      </c>
      <c r="K275" s="759" t="s">
        <v>10562</v>
      </c>
      <c r="L275" s="759" t="s">
        <v>10562</v>
      </c>
      <c r="M275" s="759" t="s">
        <v>10562</v>
      </c>
      <c r="N275" s="759" t="s">
        <v>10562</v>
      </c>
    </row>
    <row r="276" spans="1:40" ht="15.75">
      <c r="A276" s="226" t="s">
        <v>3768</v>
      </c>
      <c r="B276" s="265"/>
      <c r="C276" s="265">
        <v>60</v>
      </c>
      <c r="D276" s="265">
        <v>34</v>
      </c>
      <c r="E276" s="226" t="s">
        <v>406</v>
      </c>
      <c r="F276" s="265" t="s">
        <v>226</v>
      </c>
      <c r="G276" s="265" t="s">
        <v>455</v>
      </c>
      <c r="H276" s="265" t="s">
        <v>2308</v>
      </c>
      <c r="I276" s="265" t="s">
        <v>428</v>
      </c>
      <c r="J276" s="226" t="s">
        <v>335</v>
      </c>
      <c r="K276" s="265" t="s">
        <v>226</v>
      </c>
      <c r="L276" s="265" t="s">
        <v>455</v>
      </c>
      <c r="M276" s="265" t="s">
        <v>1438</v>
      </c>
      <c r="N276" s="474" t="s">
        <v>428</v>
      </c>
      <c r="O276" s="226"/>
      <c r="P276" s="265"/>
      <c r="Q276" s="265"/>
      <c r="R276" s="265"/>
      <c r="S276" s="265"/>
      <c r="U276" s="265"/>
      <c r="V276" s="265"/>
      <c r="W276" s="265"/>
      <c r="X276" s="265"/>
      <c r="Z276" s="265"/>
      <c r="AA276" s="265"/>
      <c r="AB276" s="265"/>
      <c r="AC276" s="265"/>
    </row>
    <row r="277" spans="1:40" s="226" customFormat="1">
      <c r="A277" s="227" t="s">
        <v>622</v>
      </c>
      <c r="B277" s="265"/>
      <c r="C277" s="265">
        <v>223</v>
      </c>
      <c r="D277" s="265">
        <v>185</v>
      </c>
      <c r="E277" s="226" t="s">
        <v>2380</v>
      </c>
      <c r="F277" s="265" t="s">
        <v>226</v>
      </c>
      <c r="G277" s="265" t="s">
        <v>2219</v>
      </c>
      <c r="H277" s="265" t="s">
        <v>9246</v>
      </c>
      <c r="I277" s="265" t="s">
        <v>623</v>
      </c>
      <c r="J277" s="227" t="s">
        <v>624</v>
      </c>
      <c r="K277" s="265" t="s">
        <v>226</v>
      </c>
      <c r="L277" s="265" t="s">
        <v>455</v>
      </c>
      <c r="M277" s="265" t="s">
        <v>455</v>
      </c>
      <c r="N277" s="265" t="s">
        <v>625</v>
      </c>
      <c r="O277" s="227"/>
      <c r="P277" s="265"/>
      <c r="Q277" s="265"/>
      <c r="R277" s="265"/>
      <c r="S277" s="265"/>
      <c r="T277" s="227"/>
      <c r="U277" s="265"/>
      <c r="V277" s="265"/>
      <c r="W277" s="265"/>
      <c r="X277" s="265"/>
      <c r="Y277" s="227"/>
      <c r="Z277" s="265"/>
      <c r="AA277" s="265"/>
      <c r="AB277" s="265"/>
      <c r="AC277" s="265"/>
    </row>
    <row r="278" spans="1:40">
      <c r="A278" s="329" t="s">
        <v>9671</v>
      </c>
      <c r="B278" s="211"/>
      <c r="C278" s="211">
        <v>140</v>
      </c>
      <c r="D278" s="211">
        <v>92</v>
      </c>
      <c r="E278" s="227" t="s">
        <v>2904</v>
      </c>
      <c r="F278" s="211" t="s">
        <v>226</v>
      </c>
      <c r="G278" s="582" t="s">
        <v>957</v>
      </c>
      <c r="H278" s="582" t="s">
        <v>10080</v>
      </c>
      <c r="I278" s="582" t="s">
        <v>10081</v>
      </c>
      <c r="J278" s="227" t="s">
        <v>10082</v>
      </c>
      <c r="K278" s="227" t="s">
        <v>226</v>
      </c>
      <c r="L278" s="227" t="s">
        <v>455</v>
      </c>
      <c r="M278" s="227" t="s">
        <v>428</v>
      </c>
      <c r="N278" s="227" t="s">
        <v>10083</v>
      </c>
    </row>
    <row r="279" spans="1:40" ht="15.75">
      <c r="A279" s="226" t="s">
        <v>3793</v>
      </c>
      <c r="B279" s="265"/>
      <c r="C279" s="265">
        <v>54</v>
      </c>
      <c r="D279" s="265">
        <v>39</v>
      </c>
      <c r="E279" s="226" t="s">
        <v>360</v>
      </c>
      <c r="F279" s="265" t="s">
        <v>758</v>
      </c>
      <c r="G279" s="265" t="s">
        <v>455</v>
      </c>
      <c r="H279" s="265" t="s">
        <v>4553</v>
      </c>
      <c r="I279" s="265" t="s">
        <v>428</v>
      </c>
      <c r="J279" s="226" t="s">
        <v>3011</v>
      </c>
      <c r="K279" s="266" t="s">
        <v>226</v>
      </c>
      <c r="L279" s="265" t="s">
        <v>455</v>
      </c>
      <c r="M279" s="222" t="s">
        <v>455</v>
      </c>
      <c r="N279" s="474" t="s">
        <v>428</v>
      </c>
      <c r="O279" s="226"/>
      <c r="P279" s="265"/>
      <c r="Q279" s="265"/>
      <c r="R279" s="265"/>
      <c r="S279" s="265"/>
      <c r="T279" s="226"/>
      <c r="U279" s="265"/>
      <c r="V279" s="265"/>
      <c r="W279" s="265"/>
      <c r="X279" s="265"/>
      <c r="Y279" s="226"/>
      <c r="Z279" s="265"/>
      <c r="AA279" s="265"/>
      <c r="AB279" s="265"/>
      <c r="AC279" s="265"/>
      <c r="AD279" s="226"/>
      <c r="AE279" s="226"/>
      <c r="AF279" s="226"/>
      <c r="AG279" s="226"/>
      <c r="AH279" s="226"/>
      <c r="AI279" s="226"/>
      <c r="AJ279" s="226"/>
      <c r="AK279" s="226"/>
      <c r="AL279" s="226"/>
      <c r="AM279" s="226"/>
      <c r="AN279" s="226"/>
    </row>
    <row r="280" spans="1:40">
      <c r="A280" s="98" t="s">
        <v>404</v>
      </c>
      <c r="B280" s="266" t="s">
        <v>1540</v>
      </c>
      <c r="C280" s="266">
        <v>66</v>
      </c>
      <c r="D280" s="266">
        <v>38</v>
      </c>
      <c r="E280" s="227" t="s">
        <v>384</v>
      </c>
      <c r="F280" s="266" t="s">
        <v>226</v>
      </c>
      <c r="G280" s="266" t="s">
        <v>455</v>
      </c>
      <c r="H280" s="266" t="s">
        <v>482</v>
      </c>
      <c r="I280" s="218" t="s">
        <v>342</v>
      </c>
      <c r="J280" s="226" t="s">
        <v>3011</v>
      </c>
      <c r="K280" s="266" t="s">
        <v>226</v>
      </c>
      <c r="L280" s="266" t="s">
        <v>455</v>
      </c>
      <c r="M280" s="266" t="s">
        <v>105</v>
      </c>
      <c r="N280" s="266" t="s">
        <v>342</v>
      </c>
      <c r="P280" s="266"/>
      <c r="Q280" s="266"/>
      <c r="R280" s="266"/>
      <c r="S280" s="266"/>
      <c r="U280" s="266"/>
      <c r="V280" s="266"/>
      <c r="W280" s="266"/>
      <c r="X280" s="266"/>
      <c r="Z280" s="266"/>
      <c r="AA280" s="266"/>
      <c r="AB280" s="266"/>
      <c r="AC280" s="266"/>
    </row>
    <row r="281" spans="1:40" s="226" customFormat="1" ht="15.75">
      <c r="A281" s="226" t="s">
        <v>946</v>
      </c>
      <c r="B281" s="265"/>
      <c r="C281" s="265">
        <v>448</v>
      </c>
      <c r="D281" s="265">
        <v>268</v>
      </c>
      <c r="E281" s="227" t="s">
        <v>406</v>
      </c>
      <c r="F281" s="265" t="s">
        <v>226</v>
      </c>
      <c r="G281" s="265" t="s">
        <v>455</v>
      </c>
      <c r="H281" s="265" t="s">
        <v>947</v>
      </c>
      <c r="I281" s="265" t="s">
        <v>428</v>
      </c>
      <c r="J281" s="227" t="s">
        <v>384</v>
      </c>
      <c r="K281" s="265" t="s">
        <v>226</v>
      </c>
      <c r="L281" s="265" t="s">
        <v>455</v>
      </c>
      <c r="M281" s="265" t="s">
        <v>948</v>
      </c>
      <c r="N281" s="474" t="s">
        <v>428</v>
      </c>
      <c r="O281" s="227" t="s">
        <v>3011</v>
      </c>
      <c r="P281" s="265" t="s">
        <v>226</v>
      </c>
      <c r="Q281" s="265" t="s">
        <v>455</v>
      </c>
      <c r="R281" s="265" t="s">
        <v>931</v>
      </c>
      <c r="S281" s="265"/>
      <c r="T281" s="227"/>
      <c r="U281" s="265"/>
      <c r="V281" s="265"/>
      <c r="W281" s="265"/>
      <c r="X281" s="265"/>
      <c r="Y281" s="227"/>
      <c r="Z281" s="265"/>
      <c r="AA281" s="265"/>
      <c r="AB281" s="265"/>
      <c r="AC281" s="265"/>
    </row>
    <row r="282" spans="1:40" s="226" customFormat="1" ht="15.75">
      <c r="A282" s="227" t="s">
        <v>2872</v>
      </c>
      <c r="B282" s="269"/>
      <c r="C282" s="267">
        <v>188</v>
      </c>
      <c r="D282" s="267">
        <v>139</v>
      </c>
      <c r="E282" s="226" t="s">
        <v>2372</v>
      </c>
      <c r="F282" s="267" t="s">
        <v>226</v>
      </c>
      <c r="G282" s="267" t="s">
        <v>2183</v>
      </c>
      <c r="H282" s="267" t="s">
        <v>428</v>
      </c>
      <c r="I282" s="265" t="s">
        <v>428</v>
      </c>
      <c r="J282" s="226" t="s">
        <v>2269</v>
      </c>
      <c r="K282" s="267" t="s">
        <v>226</v>
      </c>
      <c r="L282" s="267" t="s">
        <v>455</v>
      </c>
      <c r="M282" s="267" t="s">
        <v>428</v>
      </c>
      <c r="N282" s="474" t="s">
        <v>428</v>
      </c>
      <c r="O282" s="227"/>
      <c r="P282" s="269"/>
      <c r="Q282" s="269"/>
      <c r="R282" s="269"/>
      <c r="S282" s="269"/>
      <c r="T282" s="227"/>
      <c r="U282" s="269"/>
      <c r="V282" s="269"/>
      <c r="W282" s="269"/>
      <c r="X282" s="269"/>
      <c r="Y282" s="227"/>
      <c r="Z282" s="269"/>
      <c r="AA282" s="269"/>
      <c r="AB282" s="269"/>
      <c r="AC282" s="269"/>
    </row>
    <row r="283" spans="1:40" ht="15.75">
      <c r="A283" s="226" t="s">
        <v>821</v>
      </c>
      <c r="B283" s="266"/>
      <c r="C283" s="266">
        <v>88</v>
      </c>
      <c r="D283" s="266">
        <v>70</v>
      </c>
      <c r="E283" s="226" t="s">
        <v>360</v>
      </c>
      <c r="F283" s="265" t="s">
        <v>226</v>
      </c>
      <c r="G283" s="265" t="s">
        <v>455</v>
      </c>
      <c r="H283" s="266" t="s">
        <v>836</v>
      </c>
      <c r="I283" s="265" t="s">
        <v>428</v>
      </c>
      <c r="J283" s="98" t="s">
        <v>3011</v>
      </c>
      <c r="K283" s="266" t="s">
        <v>226</v>
      </c>
      <c r="L283" s="266" t="s">
        <v>455</v>
      </c>
      <c r="M283" s="266" t="s">
        <v>105</v>
      </c>
      <c r="N283" s="474" t="s">
        <v>428</v>
      </c>
      <c r="O283" s="98"/>
      <c r="P283" s="266"/>
      <c r="Q283" s="266"/>
      <c r="R283" s="266"/>
      <c r="S283" s="266"/>
      <c r="T283" s="226"/>
      <c r="U283" s="266"/>
      <c r="V283" s="266"/>
      <c r="W283" s="266"/>
      <c r="X283" s="266"/>
      <c r="Y283" s="226"/>
      <c r="Z283" s="266"/>
      <c r="AA283" s="266"/>
      <c r="AB283" s="266"/>
      <c r="AC283" s="266"/>
    </row>
    <row r="284" spans="1:40" s="226" customFormat="1" ht="15.75">
      <c r="A284" s="226" t="s">
        <v>3417</v>
      </c>
      <c r="B284" s="265"/>
      <c r="C284" s="265">
        <v>254</v>
      </c>
      <c r="D284" s="265">
        <v>168</v>
      </c>
      <c r="E284" s="226" t="s">
        <v>406</v>
      </c>
      <c r="F284" s="265" t="s">
        <v>226</v>
      </c>
      <c r="G284" s="265" t="s">
        <v>455</v>
      </c>
      <c r="H284" s="265" t="s">
        <v>9247</v>
      </c>
      <c r="I284" s="265" t="s">
        <v>428</v>
      </c>
      <c r="J284" s="226" t="s">
        <v>3011</v>
      </c>
      <c r="K284" s="265" t="s">
        <v>226</v>
      </c>
      <c r="L284" s="265" t="s">
        <v>455</v>
      </c>
      <c r="M284" s="265" t="s">
        <v>455</v>
      </c>
      <c r="N284" s="474" t="s">
        <v>428</v>
      </c>
      <c r="P284" s="265"/>
      <c r="Q284" s="265"/>
      <c r="R284" s="265"/>
      <c r="S284" s="265"/>
      <c r="T284" s="227"/>
      <c r="U284" s="265"/>
      <c r="V284" s="265"/>
      <c r="W284" s="265"/>
      <c r="X284" s="265"/>
      <c r="Y284" s="227"/>
      <c r="Z284" s="265"/>
      <c r="AA284" s="265"/>
      <c r="AB284" s="265"/>
      <c r="AC284" s="265"/>
    </row>
    <row r="285" spans="1:40" ht="15.75">
      <c r="A285" s="226" t="s">
        <v>2697</v>
      </c>
      <c r="B285" s="265"/>
      <c r="C285" s="265">
        <v>187</v>
      </c>
      <c r="D285" s="265">
        <v>107</v>
      </c>
      <c r="E285" s="226" t="s">
        <v>360</v>
      </c>
      <c r="F285" s="265" t="s">
        <v>226</v>
      </c>
      <c r="G285" s="265" t="s">
        <v>455</v>
      </c>
      <c r="H285" s="265" t="s">
        <v>2815</v>
      </c>
      <c r="I285" s="265" t="s">
        <v>428</v>
      </c>
      <c r="J285" s="226" t="s">
        <v>3011</v>
      </c>
      <c r="K285" s="265" t="s">
        <v>226</v>
      </c>
      <c r="L285" s="265" t="s">
        <v>455</v>
      </c>
      <c r="M285" s="265" t="s">
        <v>2816</v>
      </c>
      <c r="N285" s="474" t="s">
        <v>428</v>
      </c>
      <c r="O285" s="98"/>
      <c r="P285" s="265"/>
      <c r="Q285" s="265"/>
      <c r="R285" s="265"/>
      <c r="S285" s="265"/>
      <c r="T285" s="226"/>
      <c r="U285" s="265"/>
      <c r="V285" s="265"/>
      <c r="W285" s="265"/>
      <c r="X285" s="265"/>
      <c r="Y285" s="226"/>
      <c r="Z285" s="265"/>
      <c r="AA285" s="265"/>
      <c r="AB285" s="265"/>
      <c r="AC285" s="265"/>
    </row>
    <row r="286" spans="1:40" ht="15.75">
      <c r="A286" s="226" t="s">
        <v>2710</v>
      </c>
      <c r="B286" s="265"/>
      <c r="C286" s="265">
        <v>22</v>
      </c>
      <c r="D286" s="265">
        <v>22</v>
      </c>
      <c r="E286" s="226" t="s">
        <v>2902</v>
      </c>
      <c r="F286" s="265" t="s">
        <v>226</v>
      </c>
      <c r="G286" s="265" t="s">
        <v>1320</v>
      </c>
      <c r="H286" s="265" t="s">
        <v>4554</v>
      </c>
      <c r="I286" s="265" t="s">
        <v>428</v>
      </c>
      <c r="J286" s="226" t="s">
        <v>624</v>
      </c>
      <c r="K286" s="265" t="s">
        <v>226</v>
      </c>
      <c r="L286" s="265" t="s">
        <v>455</v>
      </c>
      <c r="M286" s="265" t="s">
        <v>4555</v>
      </c>
      <c r="N286" s="474" t="s">
        <v>428</v>
      </c>
      <c r="O286" s="226"/>
      <c r="P286" s="265"/>
      <c r="Q286" s="265"/>
      <c r="R286" s="265"/>
      <c r="S286" s="265"/>
      <c r="T286" s="226"/>
      <c r="U286" s="265"/>
      <c r="V286" s="265"/>
      <c r="W286" s="265"/>
      <c r="X286" s="265"/>
      <c r="Y286" s="226"/>
      <c r="Z286" s="265"/>
      <c r="AA286" s="265"/>
      <c r="AB286" s="265"/>
      <c r="AC286" s="265"/>
      <c r="AD286" s="226"/>
      <c r="AE286" s="226"/>
      <c r="AF286" s="226"/>
      <c r="AG286" s="226"/>
      <c r="AH286" s="226"/>
      <c r="AI286" s="226"/>
      <c r="AJ286" s="226"/>
      <c r="AK286" s="226"/>
      <c r="AL286" s="226"/>
      <c r="AM286" s="226"/>
      <c r="AN286" s="226"/>
    </row>
    <row r="287" spans="1:40" ht="15.75">
      <c r="A287" s="227" t="s">
        <v>1616</v>
      </c>
      <c r="B287" s="265"/>
      <c r="C287" s="265">
        <v>183</v>
      </c>
      <c r="D287" s="265">
        <v>144</v>
      </c>
      <c r="E287" s="227" t="s">
        <v>335</v>
      </c>
      <c r="F287" s="265" t="s">
        <v>226</v>
      </c>
      <c r="G287" s="265" t="s">
        <v>455</v>
      </c>
      <c r="H287" s="265" t="s">
        <v>1617</v>
      </c>
      <c r="I287" s="265" t="s">
        <v>428</v>
      </c>
      <c r="J287" s="227" t="s">
        <v>608</v>
      </c>
      <c r="K287" s="265" t="s">
        <v>226</v>
      </c>
      <c r="L287" s="265" t="s">
        <v>455</v>
      </c>
      <c r="M287" s="265" t="s">
        <v>1618</v>
      </c>
      <c r="N287" s="474" t="s">
        <v>428</v>
      </c>
      <c r="P287" s="265"/>
      <c r="Q287" s="265"/>
      <c r="R287" s="265"/>
      <c r="S287" s="265"/>
      <c r="U287" s="265"/>
      <c r="V287" s="265"/>
      <c r="W287" s="265"/>
      <c r="X287" s="265"/>
      <c r="Z287" s="265"/>
      <c r="AA287" s="265"/>
      <c r="AB287" s="265"/>
      <c r="AC287" s="265"/>
      <c r="AD287" s="226"/>
      <c r="AE287" s="226"/>
      <c r="AF287" s="226"/>
      <c r="AG287" s="226"/>
      <c r="AH287" s="226"/>
      <c r="AI287" s="226"/>
      <c r="AJ287" s="226"/>
      <c r="AK287" s="226"/>
      <c r="AL287" s="226"/>
      <c r="AM287" s="226"/>
      <c r="AN287" s="226"/>
    </row>
    <row r="288" spans="1:40" ht="15.75">
      <c r="A288" s="227" t="s">
        <v>2896</v>
      </c>
      <c r="B288" s="269"/>
      <c r="C288" s="269">
        <v>189</v>
      </c>
      <c r="D288" s="269">
        <v>112</v>
      </c>
      <c r="E288" s="227" t="s">
        <v>406</v>
      </c>
      <c r="F288" s="267" t="s">
        <v>226</v>
      </c>
      <c r="G288" s="267" t="s">
        <v>455</v>
      </c>
      <c r="H288" s="269" t="s">
        <v>837</v>
      </c>
      <c r="I288" s="265" t="s">
        <v>428</v>
      </c>
      <c r="J288" s="226" t="s">
        <v>3011</v>
      </c>
      <c r="K288" s="269" t="s">
        <v>226</v>
      </c>
      <c r="L288" s="269" t="s">
        <v>455</v>
      </c>
      <c r="M288" s="269" t="s">
        <v>105</v>
      </c>
      <c r="N288" s="474" t="s">
        <v>428</v>
      </c>
      <c r="P288" s="269"/>
      <c r="Q288" s="269"/>
      <c r="R288" s="269"/>
      <c r="S288" s="269"/>
      <c r="U288" s="269"/>
      <c r="V288" s="269"/>
      <c r="W288" s="269"/>
      <c r="X288" s="269"/>
      <c r="Z288" s="269"/>
      <c r="AA288" s="269"/>
      <c r="AB288" s="269"/>
      <c r="AC288" s="269"/>
    </row>
    <row r="289" spans="1:40" ht="15.75">
      <c r="A289" s="226" t="s">
        <v>1620</v>
      </c>
      <c r="B289" s="265"/>
      <c r="C289" s="265">
        <v>472</v>
      </c>
      <c r="D289" s="265">
        <v>400</v>
      </c>
      <c r="E289" s="226" t="s">
        <v>398</v>
      </c>
      <c r="F289" s="265" t="s">
        <v>226</v>
      </c>
      <c r="G289" s="265" t="s">
        <v>455</v>
      </c>
      <c r="H289" s="265" t="s">
        <v>1621</v>
      </c>
      <c r="I289" s="265" t="s">
        <v>428</v>
      </c>
      <c r="J289" s="226" t="s">
        <v>398</v>
      </c>
      <c r="K289" s="265" t="s">
        <v>226</v>
      </c>
      <c r="L289" s="265" t="s">
        <v>455</v>
      </c>
      <c r="M289" s="265" t="s">
        <v>1622</v>
      </c>
      <c r="N289" s="474" t="s">
        <v>428</v>
      </c>
      <c r="O289" s="226" t="s">
        <v>360</v>
      </c>
      <c r="P289" s="265" t="s">
        <v>226</v>
      </c>
      <c r="Q289" s="265" t="s">
        <v>455</v>
      </c>
      <c r="R289" s="265" t="s">
        <v>1623</v>
      </c>
      <c r="S289" s="265"/>
      <c r="T289" s="226"/>
      <c r="U289" s="265"/>
      <c r="V289" s="265"/>
      <c r="W289" s="265"/>
      <c r="X289" s="265"/>
      <c r="Y289" s="226"/>
      <c r="Z289" s="265"/>
      <c r="AA289" s="265"/>
      <c r="AB289" s="265"/>
      <c r="AC289" s="265"/>
    </row>
    <row r="290" spans="1:40">
      <c r="A290" s="226" t="s">
        <v>407</v>
      </c>
      <c r="B290" s="266"/>
      <c r="C290" s="265">
        <v>201</v>
      </c>
      <c r="D290" s="265">
        <v>152</v>
      </c>
      <c r="E290" s="227" t="s">
        <v>335</v>
      </c>
      <c r="F290" s="266" t="s">
        <v>226</v>
      </c>
      <c r="G290" s="266" t="s">
        <v>455</v>
      </c>
      <c r="H290" s="266" t="s">
        <v>527</v>
      </c>
      <c r="I290" s="266" t="s">
        <v>428</v>
      </c>
      <c r="J290" s="226" t="s">
        <v>3011</v>
      </c>
      <c r="K290" s="266" t="s">
        <v>226</v>
      </c>
      <c r="L290" s="266" t="s">
        <v>455</v>
      </c>
      <c r="M290" s="266" t="s">
        <v>428</v>
      </c>
      <c r="N290" s="266" t="s">
        <v>428</v>
      </c>
      <c r="P290" s="266"/>
      <c r="Q290" s="266"/>
      <c r="R290" s="266"/>
      <c r="S290" s="266"/>
      <c r="U290" s="266"/>
      <c r="V290" s="266"/>
      <c r="W290" s="266"/>
      <c r="X290" s="266"/>
      <c r="Z290" s="266"/>
      <c r="AA290" s="266"/>
      <c r="AB290" s="266"/>
      <c r="AC290" s="266"/>
    </row>
    <row r="291" spans="1:40" s="226" customFormat="1" ht="15.75">
      <c r="A291" s="226" t="s">
        <v>3405</v>
      </c>
      <c r="B291" s="265"/>
      <c r="C291" s="265">
        <v>41</v>
      </c>
      <c r="D291" s="265">
        <v>32</v>
      </c>
      <c r="E291" s="226" t="s">
        <v>2904</v>
      </c>
      <c r="F291" s="265" t="s">
        <v>226</v>
      </c>
      <c r="G291" s="265" t="s">
        <v>957</v>
      </c>
      <c r="H291" s="265" t="s">
        <v>9248</v>
      </c>
      <c r="I291" s="265" t="s">
        <v>428</v>
      </c>
      <c r="J291" s="226" t="s">
        <v>360</v>
      </c>
      <c r="K291" s="266" t="s">
        <v>226</v>
      </c>
      <c r="L291" s="265" t="s">
        <v>455</v>
      </c>
      <c r="M291" s="265" t="s">
        <v>9249</v>
      </c>
      <c r="N291" s="474" t="s">
        <v>428</v>
      </c>
      <c r="P291" s="265"/>
      <c r="Q291" s="265"/>
      <c r="R291" s="265"/>
      <c r="S291" s="265"/>
      <c r="T291" s="227"/>
      <c r="U291" s="265"/>
      <c r="V291" s="265"/>
      <c r="W291" s="265"/>
      <c r="X291" s="265"/>
      <c r="Y291" s="227"/>
      <c r="Z291" s="265"/>
      <c r="AA291" s="265"/>
      <c r="AB291" s="265"/>
      <c r="AC291" s="265"/>
    </row>
    <row r="292" spans="1:40">
      <c r="A292" s="226" t="s">
        <v>2097</v>
      </c>
      <c r="B292" s="266"/>
      <c r="C292" s="266">
        <v>54</v>
      </c>
      <c r="D292" s="266">
        <v>49</v>
      </c>
      <c r="E292" s="226" t="s">
        <v>2372</v>
      </c>
      <c r="F292" s="266" t="s">
        <v>226</v>
      </c>
      <c r="G292" s="265" t="s">
        <v>1312</v>
      </c>
      <c r="H292" s="266" t="s">
        <v>2270</v>
      </c>
      <c r="I292" s="266" t="s">
        <v>2271</v>
      </c>
      <c r="J292" s="226" t="s">
        <v>2269</v>
      </c>
      <c r="K292" s="266" t="s">
        <v>226</v>
      </c>
      <c r="L292" s="266" t="s">
        <v>455</v>
      </c>
      <c r="M292" s="266" t="s">
        <v>2272</v>
      </c>
      <c r="N292" s="266" t="s">
        <v>428</v>
      </c>
      <c r="O292" s="226"/>
      <c r="P292" s="266"/>
      <c r="Q292" s="266"/>
      <c r="R292" s="266"/>
      <c r="S292" s="266"/>
      <c r="U292" s="266"/>
      <c r="V292" s="266"/>
      <c r="W292" s="266"/>
      <c r="X292" s="266"/>
      <c r="Z292" s="266"/>
      <c r="AA292" s="266"/>
      <c r="AB292" s="266"/>
      <c r="AC292" s="266"/>
      <c r="AD292" s="226"/>
      <c r="AE292" s="226"/>
      <c r="AF292" s="226"/>
      <c r="AG292" s="226"/>
      <c r="AH292" s="226"/>
      <c r="AI292" s="226"/>
      <c r="AJ292" s="226"/>
      <c r="AK292" s="226"/>
      <c r="AL292" s="226"/>
      <c r="AM292" s="226"/>
      <c r="AN292" s="226"/>
    </row>
    <row r="293" spans="1:40" ht="15.75">
      <c r="A293" s="227" t="s">
        <v>635</v>
      </c>
      <c r="B293" s="265"/>
      <c r="C293" s="265">
        <v>96</v>
      </c>
      <c r="D293" s="265">
        <v>39</v>
      </c>
      <c r="E293" s="226" t="s">
        <v>629</v>
      </c>
      <c r="F293" s="265" t="s">
        <v>226</v>
      </c>
      <c r="G293" s="265" t="s">
        <v>455</v>
      </c>
      <c r="H293" s="265" t="s">
        <v>9250</v>
      </c>
      <c r="I293" s="265" t="s">
        <v>428</v>
      </c>
      <c r="J293" s="227" t="s">
        <v>624</v>
      </c>
      <c r="K293" s="266" t="s">
        <v>226</v>
      </c>
      <c r="L293" s="265" t="s">
        <v>455</v>
      </c>
      <c r="M293" s="265" t="s">
        <v>455</v>
      </c>
      <c r="N293" s="474" t="s">
        <v>428</v>
      </c>
      <c r="P293" s="265"/>
      <c r="Q293" s="265"/>
      <c r="R293" s="265"/>
      <c r="S293" s="265"/>
      <c r="U293" s="265"/>
      <c r="V293" s="265"/>
      <c r="W293" s="265"/>
      <c r="X293" s="265"/>
      <c r="Z293" s="265"/>
      <c r="AA293" s="265"/>
      <c r="AB293" s="265"/>
      <c r="AC293" s="265"/>
      <c r="AD293" s="226"/>
      <c r="AE293" s="226"/>
      <c r="AF293" s="226"/>
      <c r="AG293" s="226"/>
      <c r="AH293" s="226"/>
      <c r="AI293" s="226"/>
      <c r="AJ293" s="226"/>
      <c r="AK293" s="226"/>
      <c r="AL293" s="226"/>
      <c r="AM293" s="226"/>
      <c r="AN293" s="226"/>
    </row>
    <row r="294" spans="1:40" s="226" customFormat="1">
      <c r="A294" s="227" t="s">
        <v>1298</v>
      </c>
      <c r="B294" s="266"/>
      <c r="C294" s="266">
        <v>25</v>
      </c>
      <c r="D294" s="266">
        <v>19</v>
      </c>
      <c r="E294" s="226" t="s">
        <v>335</v>
      </c>
      <c r="F294" s="266" t="s">
        <v>226</v>
      </c>
      <c r="G294" s="266" t="s">
        <v>455</v>
      </c>
      <c r="H294" s="266" t="s">
        <v>1410</v>
      </c>
      <c r="I294" s="266" t="s">
        <v>1411</v>
      </c>
      <c r="J294" s="226" t="s">
        <v>2388</v>
      </c>
      <c r="K294" s="266" t="s">
        <v>226</v>
      </c>
      <c r="L294" s="266" t="s">
        <v>957</v>
      </c>
      <c r="M294" s="266" t="s">
        <v>1412</v>
      </c>
      <c r="N294" s="266" t="s">
        <v>1413</v>
      </c>
      <c r="O294" s="227"/>
      <c r="P294" s="266"/>
      <c r="Q294" s="266"/>
      <c r="R294" s="266"/>
      <c r="S294" s="266"/>
      <c r="T294" s="227"/>
      <c r="U294" s="266"/>
      <c r="V294" s="266"/>
      <c r="W294" s="266"/>
      <c r="X294" s="266"/>
      <c r="Y294" s="227"/>
      <c r="Z294" s="266"/>
      <c r="AA294" s="266"/>
      <c r="AB294" s="266"/>
      <c r="AC294" s="266"/>
    </row>
    <row r="295" spans="1:40" s="226" customFormat="1" ht="15.75">
      <c r="A295" s="226" t="s">
        <v>631</v>
      </c>
      <c r="B295" s="265"/>
      <c r="C295" s="265">
        <v>56</v>
      </c>
      <c r="D295" s="265">
        <v>49</v>
      </c>
      <c r="E295" s="386" t="s">
        <v>2390</v>
      </c>
      <c r="F295" s="265" t="s">
        <v>225</v>
      </c>
      <c r="G295" s="265" t="s">
        <v>2251</v>
      </c>
      <c r="H295" s="265" t="s">
        <v>9251</v>
      </c>
      <c r="I295" s="265" t="s">
        <v>428</v>
      </c>
      <c r="J295" s="226" t="s">
        <v>2371</v>
      </c>
      <c r="K295" s="265" t="s">
        <v>225</v>
      </c>
      <c r="L295" s="265" t="s">
        <v>957</v>
      </c>
      <c r="M295" s="265" t="s">
        <v>9252</v>
      </c>
      <c r="N295" s="474" t="s">
        <v>428</v>
      </c>
      <c r="O295" s="226" t="s">
        <v>2371</v>
      </c>
      <c r="P295" s="265" t="s">
        <v>225</v>
      </c>
      <c r="Q295" s="265" t="s">
        <v>957</v>
      </c>
      <c r="R295" s="265" t="s">
        <v>9252</v>
      </c>
      <c r="S295" s="265" t="s">
        <v>428</v>
      </c>
      <c r="T295" s="226" t="s">
        <v>629</v>
      </c>
      <c r="U295" s="265" t="s">
        <v>226</v>
      </c>
      <c r="V295" s="265" t="s">
        <v>2251</v>
      </c>
      <c r="W295" s="265" t="s">
        <v>9251</v>
      </c>
      <c r="X295" s="265" t="s">
        <v>428</v>
      </c>
      <c r="Y295" s="226" t="s">
        <v>630</v>
      </c>
      <c r="Z295" s="265" t="s">
        <v>455</v>
      </c>
      <c r="AA295" s="265" t="s">
        <v>455</v>
      </c>
      <c r="AB295" s="265" t="s">
        <v>455</v>
      </c>
      <c r="AC295" s="265" t="s">
        <v>428</v>
      </c>
    </row>
    <row r="296" spans="1:40" ht="15.75">
      <c r="A296" s="226" t="s">
        <v>1590</v>
      </c>
      <c r="B296" s="265"/>
      <c r="C296" s="265">
        <v>752</v>
      </c>
      <c r="D296" s="265">
        <v>595</v>
      </c>
      <c r="E296" s="227" t="s">
        <v>384</v>
      </c>
      <c r="F296" s="265" t="s">
        <v>226</v>
      </c>
      <c r="G296" s="265" t="s">
        <v>455</v>
      </c>
      <c r="H296" s="265" t="s">
        <v>1624</v>
      </c>
      <c r="I296" s="265" t="s">
        <v>428</v>
      </c>
      <c r="J296" s="226" t="s">
        <v>3011</v>
      </c>
      <c r="K296" s="265" t="s">
        <v>226</v>
      </c>
      <c r="L296" s="265" t="s">
        <v>455</v>
      </c>
      <c r="M296" s="265" t="s">
        <v>428</v>
      </c>
      <c r="N296" s="474" t="s">
        <v>428</v>
      </c>
      <c r="P296" s="265"/>
      <c r="Q296" s="265"/>
      <c r="R296" s="265"/>
      <c r="S296" s="265"/>
      <c r="U296" s="265"/>
      <c r="V296" s="265"/>
      <c r="W296" s="265"/>
      <c r="X296" s="265"/>
      <c r="Z296" s="265"/>
      <c r="AA296" s="265"/>
      <c r="AB296" s="265"/>
      <c r="AC296" s="265"/>
    </row>
    <row r="297" spans="1:40">
      <c r="A297" s="226" t="s">
        <v>3769</v>
      </c>
      <c r="B297" s="265"/>
      <c r="C297" s="265">
        <v>130</v>
      </c>
      <c r="D297" s="265">
        <v>97</v>
      </c>
      <c r="E297" s="226" t="s">
        <v>3421</v>
      </c>
      <c r="F297" s="265" t="s">
        <v>958</v>
      </c>
      <c r="G297" s="265" t="s">
        <v>957</v>
      </c>
      <c r="H297" s="265" t="s">
        <v>1399</v>
      </c>
      <c r="I297" s="265" t="s">
        <v>1400</v>
      </c>
      <c r="J297" s="226" t="s">
        <v>3422</v>
      </c>
      <c r="K297" s="265" t="s">
        <v>95</v>
      </c>
      <c r="L297" s="265" t="s">
        <v>957</v>
      </c>
      <c r="M297" s="265" t="s">
        <v>1401</v>
      </c>
      <c r="N297" s="265" t="s">
        <v>1402</v>
      </c>
      <c r="O297" s="226"/>
      <c r="P297" s="265"/>
      <c r="Q297" s="265"/>
      <c r="R297" s="265"/>
      <c r="S297" s="265"/>
      <c r="T297" s="226"/>
      <c r="U297" s="265"/>
      <c r="V297" s="265"/>
      <c r="W297" s="265"/>
      <c r="X297" s="265"/>
      <c r="Y297" s="226"/>
      <c r="Z297" s="265"/>
      <c r="AA297" s="265"/>
      <c r="AB297" s="265"/>
      <c r="AC297" s="265"/>
    </row>
    <row r="298" spans="1:40" ht="15.75">
      <c r="A298" s="98" t="s">
        <v>3584</v>
      </c>
      <c r="B298" s="265"/>
      <c r="C298" s="265">
        <v>50</v>
      </c>
      <c r="D298" s="265">
        <v>47</v>
      </c>
      <c r="E298" s="226" t="s">
        <v>722</v>
      </c>
      <c r="F298" s="265" t="s">
        <v>749</v>
      </c>
      <c r="G298" s="265" t="s">
        <v>1320</v>
      </c>
      <c r="H298" s="265" t="s">
        <v>4556</v>
      </c>
      <c r="I298" s="265" t="s">
        <v>428</v>
      </c>
      <c r="J298" s="226" t="s">
        <v>624</v>
      </c>
      <c r="K298" s="265" t="s">
        <v>455</v>
      </c>
      <c r="L298" s="265" t="s">
        <v>455</v>
      </c>
      <c r="M298" s="265" t="s">
        <v>455</v>
      </c>
      <c r="N298" s="474" t="s">
        <v>428</v>
      </c>
      <c r="O298" s="226"/>
      <c r="P298" s="223"/>
      <c r="Q298" s="223"/>
      <c r="R298" s="217"/>
      <c r="S298" s="223"/>
      <c r="U298" s="265"/>
      <c r="V298" s="265"/>
      <c r="W298" s="265"/>
      <c r="X298" s="265"/>
      <c r="Z298" s="265"/>
      <c r="AA298" s="265"/>
      <c r="AB298" s="265"/>
      <c r="AC298" s="265"/>
    </row>
    <row r="299" spans="1:40" ht="15.75">
      <c r="A299" s="226" t="s">
        <v>1238</v>
      </c>
      <c r="B299" s="266"/>
      <c r="C299" s="266">
        <v>276</v>
      </c>
      <c r="D299" s="266">
        <v>150</v>
      </c>
      <c r="E299" s="226" t="s">
        <v>414</v>
      </c>
      <c r="F299" s="266" t="s">
        <v>226</v>
      </c>
      <c r="G299" s="266" t="s">
        <v>226</v>
      </c>
      <c r="H299" s="266" t="s">
        <v>1391</v>
      </c>
      <c r="I299" s="266" t="s">
        <v>1392</v>
      </c>
      <c r="J299" s="226" t="s">
        <v>2382</v>
      </c>
      <c r="K299" s="265" t="s">
        <v>226</v>
      </c>
      <c r="L299" s="266" t="s">
        <v>1352</v>
      </c>
      <c r="M299" s="266" t="s">
        <v>455</v>
      </c>
      <c r="N299" s="474" t="s">
        <v>428</v>
      </c>
      <c r="O299" s="226" t="s">
        <v>624</v>
      </c>
      <c r="P299" s="266" t="s">
        <v>428</v>
      </c>
      <c r="Q299" s="266" t="s">
        <v>957</v>
      </c>
      <c r="R299" s="266"/>
      <c r="S299" s="266"/>
      <c r="T299" s="226"/>
      <c r="U299" s="266"/>
      <c r="V299" s="266"/>
      <c r="W299" s="266"/>
      <c r="X299" s="266"/>
      <c r="Y299" s="226"/>
      <c r="Z299" s="266"/>
      <c r="AA299" s="266"/>
      <c r="AB299" s="266"/>
      <c r="AC299" s="266"/>
      <c r="AD299" s="226"/>
      <c r="AE299" s="226"/>
      <c r="AF299" s="226"/>
      <c r="AG299" s="226"/>
      <c r="AH299" s="226"/>
      <c r="AI299" s="226"/>
      <c r="AJ299" s="226"/>
      <c r="AK299" s="226"/>
      <c r="AL299" s="226"/>
      <c r="AM299" s="226"/>
      <c r="AN299" s="226"/>
    </row>
    <row r="300" spans="1:40" ht="15.75">
      <c r="A300" s="513" t="s">
        <v>3795</v>
      </c>
      <c r="B300" s="265"/>
      <c r="C300" s="265">
        <v>40</v>
      </c>
      <c r="D300" s="265">
        <v>34</v>
      </c>
      <c r="E300" s="226" t="s">
        <v>2889</v>
      </c>
      <c r="F300" s="150" t="s">
        <v>226</v>
      </c>
      <c r="G300" s="265" t="s">
        <v>455</v>
      </c>
      <c r="H300" s="265" t="s">
        <v>4557</v>
      </c>
      <c r="I300" s="265" t="s">
        <v>428</v>
      </c>
      <c r="J300" s="227" t="s">
        <v>722</v>
      </c>
      <c r="K300" s="150" t="s">
        <v>749</v>
      </c>
      <c r="L300" s="222" t="s">
        <v>455</v>
      </c>
      <c r="M300" s="265" t="s">
        <v>4558</v>
      </c>
      <c r="N300" s="474" t="s">
        <v>428</v>
      </c>
      <c r="P300" s="265"/>
      <c r="Q300" s="265"/>
      <c r="R300" s="265"/>
      <c r="S300" s="265"/>
      <c r="U300" s="265"/>
      <c r="V300" s="265"/>
      <c r="W300" s="265"/>
      <c r="X300" s="265"/>
      <c r="Z300" s="265"/>
      <c r="AA300" s="265"/>
      <c r="AB300" s="265"/>
      <c r="AC300" s="265"/>
    </row>
    <row r="301" spans="1:40" s="226" customFormat="1" ht="15.75">
      <c r="A301" s="226" t="s">
        <v>3796</v>
      </c>
      <c r="B301" s="265"/>
      <c r="C301" s="265">
        <v>151</v>
      </c>
      <c r="D301" s="265">
        <v>97</v>
      </c>
      <c r="E301" s="226" t="s">
        <v>360</v>
      </c>
      <c r="F301" s="150" t="s">
        <v>226</v>
      </c>
      <c r="G301" s="265" t="s">
        <v>455</v>
      </c>
      <c r="H301" s="265" t="s">
        <v>4559</v>
      </c>
      <c r="I301" s="265" t="s">
        <v>428</v>
      </c>
      <c r="J301" s="226" t="s">
        <v>3011</v>
      </c>
      <c r="K301" s="150" t="s">
        <v>226</v>
      </c>
      <c r="L301" s="265" t="s">
        <v>455</v>
      </c>
      <c r="M301" s="265" t="s">
        <v>455</v>
      </c>
      <c r="N301" s="474" t="s">
        <v>428</v>
      </c>
      <c r="P301" s="265"/>
      <c r="Q301" s="265"/>
      <c r="R301" s="265"/>
      <c r="S301" s="265"/>
      <c r="U301" s="265"/>
      <c r="V301" s="265"/>
      <c r="W301" s="265"/>
      <c r="X301" s="265"/>
      <c r="Z301" s="265"/>
      <c r="AA301" s="265"/>
      <c r="AB301" s="265"/>
      <c r="AC301" s="265"/>
    </row>
    <row r="302" spans="1:40" ht="15.75">
      <c r="A302" s="226" t="s">
        <v>3797</v>
      </c>
      <c r="B302" s="265"/>
      <c r="C302" s="265">
        <v>120</v>
      </c>
      <c r="D302" s="265">
        <v>93</v>
      </c>
      <c r="E302" s="226" t="s">
        <v>360</v>
      </c>
      <c r="F302" s="150" t="s">
        <v>226</v>
      </c>
      <c r="G302" s="265" t="s">
        <v>455</v>
      </c>
      <c r="H302" s="265" t="s">
        <v>4560</v>
      </c>
      <c r="I302" s="265" t="s">
        <v>428</v>
      </c>
      <c r="J302" s="226" t="s">
        <v>3011</v>
      </c>
      <c r="K302" s="150" t="s">
        <v>226</v>
      </c>
      <c r="L302" s="265" t="s">
        <v>455</v>
      </c>
      <c r="M302" s="265" t="s">
        <v>455</v>
      </c>
      <c r="N302" s="474" t="s">
        <v>428</v>
      </c>
      <c r="O302" s="226"/>
      <c r="P302" s="265"/>
      <c r="Q302" s="265"/>
      <c r="R302" s="265"/>
      <c r="S302" s="265"/>
      <c r="T302" s="226"/>
      <c r="U302" s="265"/>
      <c r="V302" s="265"/>
      <c r="W302" s="265"/>
      <c r="X302" s="265"/>
      <c r="Y302" s="226"/>
      <c r="Z302" s="265"/>
      <c r="AA302" s="265"/>
      <c r="AB302" s="265"/>
      <c r="AC302" s="265"/>
    </row>
    <row r="303" spans="1:40" s="760" customFormat="1">
      <c r="A303" s="763" t="s">
        <v>9869</v>
      </c>
      <c r="B303" s="755"/>
      <c r="C303" s="755">
        <v>67</v>
      </c>
      <c r="D303" s="755">
        <v>44</v>
      </c>
      <c r="E303" s="760" t="s">
        <v>2389</v>
      </c>
      <c r="F303" s="755" t="s">
        <v>749</v>
      </c>
      <c r="G303" s="755" t="s">
        <v>2251</v>
      </c>
      <c r="H303" s="770" t="s">
        <v>10401</v>
      </c>
      <c r="I303" s="770" t="s">
        <v>428</v>
      </c>
      <c r="J303" s="760" t="s">
        <v>9870</v>
      </c>
      <c r="K303" s="760" t="s">
        <v>749</v>
      </c>
      <c r="L303" s="760" t="s">
        <v>10402</v>
      </c>
      <c r="M303" s="760" t="s">
        <v>10403</v>
      </c>
      <c r="N303" s="760" t="s">
        <v>10404</v>
      </c>
      <c r="O303" s="760" t="s">
        <v>2269</v>
      </c>
      <c r="P303" s="760" t="s">
        <v>749</v>
      </c>
      <c r="Q303" s="760" t="s">
        <v>10405</v>
      </c>
      <c r="R303" s="760" t="s">
        <v>10406</v>
      </c>
      <c r="S303" s="760" t="s">
        <v>10406</v>
      </c>
    </row>
    <row r="304" spans="1:40">
      <c r="A304" s="227" t="s">
        <v>1152</v>
      </c>
      <c r="B304" s="265"/>
      <c r="C304" s="265">
        <v>121</v>
      </c>
      <c r="D304" s="265">
        <v>106</v>
      </c>
      <c r="E304" s="227" t="s">
        <v>406</v>
      </c>
      <c r="F304" s="265" t="s">
        <v>226</v>
      </c>
      <c r="G304" s="265" t="s">
        <v>455</v>
      </c>
      <c r="H304" s="265" t="s">
        <v>1364</v>
      </c>
      <c r="I304" s="265" t="s">
        <v>1365</v>
      </c>
      <c r="J304" s="227" t="s">
        <v>2902</v>
      </c>
      <c r="K304" s="265" t="s">
        <v>226</v>
      </c>
      <c r="L304" s="265" t="s">
        <v>957</v>
      </c>
      <c r="M304" s="265" t="s">
        <v>1366</v>
      </c>
      <c r="N304" s="265" t="s">
        <v>1367</v>
      </c>
      <c r="O304" s="227" t="s">
        <v>624</v>
      </c>
      <c r="P304" s="265" t="s">
        <v>226</v>
      </c>
      <c r="Q304" s="265" t="s">
        <v>957</v>
      </c>
      <c r="R304" s="265" t="s">
        <v>1368</v>
      </c>
      <c r="S304" s="265" t="s">
        <v>1369</v>
      </c>
      <c r="U304" s="265"/>
      <c r="V304" s="265"/>
      <c r="W304" s="265"/>
      <c r="X304" s="265" t="s">
        <v>1370</v>
      </c>
      <c r="Z304" s="265"/>
      <c r="AA304" s="265"/>
      <c r="AB304" s="265"/>
      <c r="AC304" s="265"/>
    </row>
    <row r="305" spans="1:40">
      <c r="A305" s="227" t="s">
        <v>1169</v>
      </c>
      <c r="B305" s="266"/>
      <c r="C305" s="266">
        <v>48</v>
      </c>
      <c r="D305" s="266">
        <v>34</v>
      </c>
      <c r="E305" s="226" t="s">
        <v>2902</v>
      </c>
      <c r="F305" s="265" t="s">
        <v>226</v>
      </c>
      <c r="G305" s="265" t="s">
        <v>957</v>
      </c>
      <c r="H305" s="104" t="s">
        <v>1371</v>
      </c>
      <c r="I305" s="266" t="s">
        <v>1372</v>
      </c>
      <c r="J305" s="227" t="s">
        <v>624</v>
      </c>
      <c r="K305" s="265" t="s">
        <v>226</v>
      </c>
      <c r="L305" s="265" t="s">
        <v>957</v>
      </c>
      <c r="M305" s="266" t="s">
        <v>1373</v>
      </c>
      <c r="N305" s="266" t="s">
        <v>1370</v>
      </c>
      <c r="P305" s="266"/>
      <c r="Q305" s="266"/>
      <c r="R305" s="266"/>
      <c r="S305" s="266"/>
      <c r="U305" s="266"/>
      <c r="V305" s="266"/>
      <c r="W305" s="266"/>
      <c r="X305" s="266"/>
      <c r="Z305" s="266"/>
      <c r="AA305" s="266"/>
      <c r="AB305" s="266"/>
      <c r="AC305" s="266"/>
    </row>
    <row r="306" spans="1:40" s="226" customFormat="1">
      <c r="A306" s="227" t="s">
        <v>967</v>
      </c>
      <c r="B306" s="265"/>
      <c r="C306" s="265">
        <v>36</v>
      </c>
      <c r="D306" s="265">
        <v>36</v>
      </c>
      <c r="E306" s="226" t="s">
        <v>2380</v>
      </c>
      <c r="F306" s="265" t="s">
        <v>226</v>
      </c>
      <c r="G306" s="265" t="s">
        <v>1312</v>
      </c>
      <c r="H306" s="265" t="s">
        <v>1313</v>
      </c>
      <c r="I306" s="265" t="s">
        <v>1314</v>
      </c>
      <c r="J306" s="227" t="s">
        <v>2902</v>
      </c>
      <c r="K306" s="265" t="s">
        <v>226</v>
      </c>
      <c r="L306" s="265" t="s">
        <v>957</v>
      </c>
      <c r="M306" s="265" t="s">
        <v>1315</v>
      </c>
      <c r="N306" s="265" t="s">
        <v>1316</v>
      </c>
      <c r="O306" s="227" t="s">
        <v>2269</v>
      </c>
      <c r="P306" s="265" t="s">
        <v>226</v>
      </c>
      <c r="Q306" s="265" t="s">
        <v>1317</v>
      </c>
      <c r="R306" s="265" t="s">
        <v>1318</v>
      </c>
      <c r="S306" s="265" t="s">
        <v>1319</v>
      </c>
      <c r="T306" s="227"/>
      <c r="U306" s="265"/>
      <c r="V306" s="265"/>
      <c r="W306" s="265"/>
      <c r="X306" s="265"/>
      <c r="Y306" s="227"/>
      <c r="Z306" s="265"/>
      <c r="AA306" s="265"/>
      <c r="AB306" s="265"/>
      <c r="AC306" s="265"/>
    </row>
    <row r="307" spans="1:40" s="226" customFormat="1">
      <c r="A307" s="227" t="s">
        <v>2781</v>
      </c>
      <c r="B307" s="266"/>
      <c r="C307" s="266">
        <v>204</v>
      </c>
      <c r="D307" s="266">
        <v>177</v>
      </c>
      <c r="E307" s="227" t="s">
        <v>2902</v>
      </c>
      <c r="F307" s="102" t="s">
        <v>226</v>
      </c>
      <c r="G307" s="102" t="s">
        <v>957</v>
      </c>
      <c r="H307" s="266" t="s">
        <v>2845</v>
      </c>
      <c r="I307" s="266" t="s">
        <v>2846</v>
      </c>
      <c r="J307" s="227" t="s">
        <v>2392</v>
      </c>
      <c r="K307" s="265" t="s">
        <v>226</v>
      </c>
      <c r="L307" s="102" t="s">
        <v>957</v>
      </c>
      <c r="M307" s="266" t="s">
        <v>2847</v>
      </c>
      <c r="N307" s="266" t="s">
        <v>2848</v>
      </c>
      <c r="O307" s="227" t="s">
        <v>624</v>
      </c>
      <c r="P307" s="265" t="s">
        <v>749</v>
      </c>
      <c r="Q307" s="102" t="s">
        <v>957</v>
      </c>
      <c r="R307" s="266" t="s">
        <v>2849</v>
      </c>
      <c r="S307" s="266" t="s">
        <v>1370</v>
      </c>
      <c r="T307" s="227"/>
      <c r="U307" s="266"/>
      <c r="V307" s="266"/>
      <c r="W307" s="266"/>
      <c r="X307" s="266"/>
      <c r="Y307" s="227"/>
      <c r="Z307" s="266"/>
      <c r="AA307" s="266"/>
      <c r="AB307" s="266"/>
      <c r="AC307" s="266"/>
      <c r="AD307" s="227"/>
      <c r="AE307" s="227"/>
      <c r="AF307" s="227"/>
      <c r="AG307" s="227"/>
      <c r="AH307" s="227"/>
      <c r="AI307" s="227"/>
      <c r="AJ307" s="227"/>
      <c r="AK307" s="227"/>
      <c r="AL307" s="227"/>
      <c r="AM307" s="227"/>
      <c r="AN307" s="227"/>
    </row>
    <row r="308" spans="1:40" s="759" customFormat="1">
      <c r="A308" s="577" t="s">
        <v>9688</v>
      </c>
      <c r="B308" s="758"/>
      <c r="C308" s="758">
        <v>160</v>
      </c>
      <c r="D308" s="770">
        <v>145</v>
      </c>
      <c r="E308" s="759" t="s">
        <v>10571</v>
      </c>
      <c r="F308" s="770" t="s">
        <v>749</v>
      </c>
      <c r="G308" s="770" t="s">
        <v>1333</v>
      </c>
      <c r="H308" s="770" t="s">
        <v>10572</v>
      </c>
      <c r="I308" s="758" t="s">
        <v>10573</v>
      </c>
      <c r="J308" s="759" t="s">
        <v>3425</v>
      </c>
      <c r="K308" s="759" t="s">
        <v>455</v>
      </c>
      <c r="L308" s="759" t="s">
        <v>455</v>
      </c>
      <c r="M308" s="759" t="s">
        <v>428</v>
      </c>
      <c r="N308" s="759" t="s">
        <v>10574</v>
      </c>
    </row>
    <row r="309" spans="1:40" s="226" customFormat="1" ht="15.75">
      <c r="A309" s="226" t="s">
        <v>3568</v>
      </c>
      <c r="B309" s="267"/>
      <c r="C309" s="267">
        <v>120</v>
      </c>
      <c r="D309" s="267">
        <v>120</v>
      </c>
      <c r="E309" s="226" t="s">
        <v>2902</v>
      </c>
      <c r="F309" s="265" t="s">
        <v>226</v>
      </c>
      <c r="G309" s="267" t="s">
        <v>957</v>
      </c>
      <c r="H309" s="267" t="s">
        <v>9253</v>
      </c>
      <c r="I309" s="265" t="s">
        <v>9254</v>
      </c>
      <c r="J309" s="226" t="s">
        <v>398</v>
      </c>
      <c r="K309" s="265" t="s">
        <v>226</v>
      </c>
      <c r="L309" s="267" t="s">
        <v>957</v>
      </c>
      <c r="M309" s="267" t="s">
        <v>9255</v>
      </c>
      <c r="N309" s="474" t="s">
        <v>428</v>
      </c>
      <c r="O309" s="226" t="s">
        <v>3593</v>
      </c>
      <c r="P309" s="267" t="s">
        <v>226</v>
      </c>
      <c r="Q309" s="267" t="s">
        <v>957</v>
      </c>
      <c r="R309" s="267" t="s">
        <v>9256</v>
      </c>
      <c r="S309" s="267"/>
      <c r="T309" s="227"/>
      <c r="U309" s="267"/>
      <c r="V309" s="267"/>
      <c r="W309" s="267"/>
      <c r="X309" s="267"/>
      <c r="Y309" s="227"/>
      <c r="Z309" s="267"/>
      <c r="AA309" s="267"/>
      <c r="AB309" s="267"/>
      <c r="AC309" s="267"/>
    </row>
    <row r="310" spans="1:40" s="760" customFormat="1">
      <c r="A310" s="763" t="s">
        <v>9876</v>
      </c>
      <c r="B310" s="755"/>
      <c r="C310" s="755">
        <v>70</v>
      </c>
      <c r="D310" s="755">
        <v>69</v>
      </c>
      <c r="E310" s="760" t="s">
        <v>2372</v>
      </c>
      <c r="F310" s="755" t="s">
        <v>749</v>
      </c>
      <c r="G310" s="755" t="s">
        <v>10414</v>
      </c>
      <c r="H310" s="770" t="s">
        <v>10415</v>
      </c>
      <c r="I310" s="755" t="s">
        <v>10416</v>
      </c>
      <c r="J310" s="760" t="s">
        <v>624</v>
      </c>
      <c r="K310" s="760" t="s">
        <v>749</v>
      </c>
      <c r="L310" s="760" t="s">
        <v>455</v>
      </c>
      <c r="M310" s="760" t="s">
        <v>428</v>
      </c>
      <c r="N310" s="760" t="s">
        <v>428</v>
      </c>
    </row>
    <row r="311" spans="1:40" ht="15.75">
      <c r="A311" s="226" t="s">
        <v>3794</v>
      </c>
      <c r="B311" s="265"/>
      <c r="C311" s="265">
        <v>194</v>
      </c>
      <c r="D311" s="265">
        <v>122</v>
      </c>
      <c r="E311" s="226" t="s">
        <v>335</v>
      </c>
      <c r="F311" s="265" t="s">
        <v>226</v>
      </c>
      <c r="G311" s="265" t="s">
        <v>455</v>
      </c>
      <c r="H311" s="265" t="s">
        <v>4561</v>
      </c>
      <c r="I311" s="265" t="s">
        <v>428</v>
      </c>
      <c r="J311" s="226" t="s">
        <v>3011</v>
      </c>
      <c r="K311" s="265" t="s">
        <v>226</v>
      </c>
      <c r="L311" s="265" t="s">
        <v>455</v>
      </c>
      <c r="M311" s="265" t="s">
        <v>4562</v>
      </c>
      <c r="N311" s="474" t="s">
        <v>428</v>
      </c>
      <c r="O311" s="226"/>
      <c r="P311" s="265"/>
      <c r="Q311" s="265"/>
      <c r="R311" s="265"/>
      <c r="S311" s="265"/>
      <c r="T311" s="226"/>
      <c r="U311" s="265"/>
      <c r="V311" s="265"/>
      <c r="W311" s="265"/>
      <c r="X311" s="265"/>
      <c r="Y311" s="226"/>
      <c r="Z311" s="265"/>
      <c r="AA311" s="265"/>
      <c r="AB311" s="265"/>
      <c r="AC311" s="265"/>
    </row>
    <row r="312" spans="1:40" s="226" customFormat="1" ht="15.75">
      <c r="A312" s="226" t="s">
        <v>823</v>
      </c>
      <c r="B312" s="265"/>
      <c r="C312" s="265">
        <v>135</v>
      </c>
      <c r="D312" s="265">
        <v>104</v>
      </c>
      <c r="E312" s="226" t="s">
        <v>360</v>
      </c>
      <c r="F312" s="265" t="s">
        <v>226</v>
      </c>
      <c r="G312" s="265" t="s">
        <v>455</v>
      </c>
      <c r="H312" s="265" t="s">
        <v>837</v>
      </c>
      <c r="I312" s="265" t="s">
        <v>428</v>
      </c>
      <c r="J312" s="226" t="s">
        <v>3011</v>
      </c>
      <c r="K312" s="265" t="s">
        <v>226</v>
      </c>
      <c r="L312" s="265" t="s">
        <v>455</v>
      </c>
      <c r="M312" s="265" t="s">
        <v>105</v>
      </c>
      <c r="N312" s="474" t="s">
        <v>428</v>
      </c>
      <c r="P312" s="265"/>
      <c r="Q312" s="265"/>
      <c r="R312" s="265"/>
      <c r="S312" s="265"/>
      <c r="U312" s="265"/>
      <c r="V312" s="265"/>
      <c r="W312" s="265"/>
      <c r="X312" s="265"/>
      <c r="Z312" s="265"/>
      <c r="AA312" s="265"/>
      <c r="AB312" s="265"/>
      <c r="AC312" s="265"/>
    </row>
    <row r="313" spans="1:40" ht="15.75">
      <c r="A313" s="226" t="s">
        <v>949</v>
      </c>
      <c r="B313" s="265"/>
      <c r="C313" s="265">
        <v>240</v>
      </c>
      <c r="D313" s="265">
        <v>160</v>
      </c>
      <c r="E313" s="227" t="s">
        <v>335</v>
      </c>
      <c r="F313" s="265" t="s">
        <v>226</v>
      </c>
      <c r="G313" s="265" t="s">
        <v>455</v>
      </c>
      <c r="H313" s="265" t="s">
        <v>950</v>
      </c>
      <c r="I313" s="265" t="s">
        <v>428</v>
      </c>
      <c r="J313" s="226" t="s">
        <v>3011</v>
      </c>
      <c r="K313" s="265" t="s">
        <v>226</v>
      </c>
      <c r="L313" s="265" t="s">
        <v>455</v>
      </c>
      <c r="M313" s="265" t="s">
        <v>931</v>
      </c>
      <c r="N313" s="474" t="s">
        <v>428</v>
      </c>
      <c r="P313" s="265"/>
      <c r="Q313" s="265"/>
      <c r="R313" s="265"/>
      <c r="S313" s="265"/>
      <c r="U313" s="265"/>
      <c r="V313" s="265"/>
      <c r="W313" s="265"/>
      <c r="X313" s="265"/>
      <c r="Z313" s="265"/>
      <c r="AA313" s="265"/>
      <c r="AB313" s="265"/>
      <c r="AC313" s="265"/>
    </row>
    <row r="314" spans="1:40" s="513" customFormat="1" ht="15.75">
      <c r="A314" s="227" t="s">
        <v>648</v>
      </c>
      <c r="B314" s="265"/>
      <c r="C314" s="265">
        <v>145</v>
      </c>
      <c r="D314" s="265">
        <v>115</v>
      </c>
      <c r="E314" s="227" t="s">
        <v>649</v>
      </c>
      <c r="F314" s="265" t="s">
        <v>226</v>
      </c>
      <c r="G314" s="265" t="s">
        <v>957</v>
      </c>
      <c r="H314" s="265" t="s">
        <v>9257</v>
      </c>
      <c r="I314" s="265" t="s">
        <v>428</v>
      </c>
      <c r="J314" s="227" t="s">
        <v>624</v>
      </c>
      <c r="K314" s="265" t="s">
        <v>226</v>
      </c>
      <c r="L314" s="265" t="s">
        <v>455</v>
      </c>
      <c r="M314" s="265" t="s">
        <v>9258</v>
      </c>
      <c r="N314" s="474" t="s">
        <v>428</v>
      </c>
      <c r="O314" s="227"/>
      <c r="P314" s="265"/>
      <c r="Q314" s="265"/>
      <c r="R314" s="265"/>
      <c r="S314" s="265"/>
      <c r="T314" s="227"/>
      <c r="U314" s="265"/>
      <c r="V314" s="265"/>
      <c r="W314" s="265"/>
      <c r="X314" s="265"/>
      <c r="Y314" s="227"/>
      <c r="Z314" s="265"/>
      <c r="AA314" s="265"/>
      <c r="AB314" s="265"/>
      <c r="AC314" s="265"/>
      <c r="AD314" s="227"/>
      <c r="AE314" s="227"/>
      <c r="AF314" s="227"/>
      <c r="AG314" s="227"/>
      <c r="AH314" s="227"/>
      <c r="AI314" s="227"/>
      <c r="AJ314" s="227"/>
      <c r="AK314" s="227"/>
      <c r="AL314" s="227"/>
      <c r="AM314" s="227"/>
      <c r="AN314" s="227"/>
    </row>
    <row r="315" spans="1:40" ht="15.75">
      <c r="A315" s="227" t="s">
        <v>1421</v>
      </c>
      <c r="B315" s="265"/>
      <c r="C315" s="265">
        <v>32</v>
      </c>
      <c r="D315" s="265">
        <v>30</v>
      </c>
      <c r="E315" s="226" t="s">
        <v>722</v>
      </c>
      <c r="F315" s="265" t="s">
        <v>226</v>
      </c>
      <c r="G315" s="265" t="s">
        <v>455</v>
      </c>
      <c r="H315" s="56" t="s">
        <v>1436</v>
      </c>
      <c r="I315" s="265" t="s">
        <v>428</v>
      </c>
      <c r="J315" s="226" t="s">
        <v>624</v>
      </c>
      <c r="K315" s="265" t="s">
        <v>226</v>
      </c>
      <c r="L315" s="265" t="s">
        <v>455</v>
      </c>
      <c r="M315" s="266" t="s">
        <v>9259</v>
      </c>
      <c r="N315" s="474" t="s">
        <v>428</v>
      </c>
      <c r="P315" s="266"/>
      <c r="Q315" s="266"/>
      <c r="R315" s="265"/>
      <c r="S315" s="265"/>
      <c r="U315" s="265"/>
      <c r="V315" s="265"/>
      <c r="W315" s="265"/>
      <c r="X315" s="265"/>
      <c r="Z315" s="265"/>
      <c r="AA315" s="265"/>
      <c r="AB315" s="265"/>
      <c r="AC315" s="265"/>
    </row>
    <row r="316" spans="1:40" ht="15.75">
      <c r="A316" s="227" t="s">
        <v>1415</v>
      </c>
      <c r="B316" s="265"/>
      <c r="C316" s="265">
        <v>32</v>
      </c>
      <c r="D316" s="265">
        <v>32</v>
      </c>
      <c r="E316" s="226" t="s">
        <v>722</v>
      </c>
      <c r="F316" s="265" t="s">
        <v>226</v>
      </c>
      <c r="G316" s="265" t="s">
        <v>455</v>
      </c>
      <c r="H316" s="265" t="s">
        <v>1423</v>
      </c>
      <c r="I316" s="265" t="s">
        <v>428</v>
      </c>
      <c r="J316" s="226" t="s">
        <v>2392</v>
      </c>
      <c r="K316" s="265" t="s">
        <v>225</v>
      </c>
      <c r="L316" s="265" t="s">
        <v>957</v>
      </c>
      <c r="M316" s="265" t="s">
        <v>1424</v>
      </c>
      <c r="N316" s="474" t="s">
        <v>428</v>
      </c>
      <c r="P316" s="266"/>
      <c r="Q316" s="266"/>
      <c r="R316" s="265"/>
      <c r="S316" s="265"/>
      <c r="U316" s="265"/>
      <c r="V316" s="265"/>
      <c r="W316" s="265"/>
      <c r="X316" s="265"/>
      <c r="Z316" s="265"/>
      <c r="AA316" s="265"/>
      <c r="AB316" s="265"/>
      <c r="AC316" s="265"/>
    </row>
    <row r="317" spans="1:40" ht="15.75">
      <c r="A317" s="226" t="s">
        <v>1416</v>
      </c>
      <c r="B317" s="265"/>
      <c r="C317" s="265">
        <v>60</v>
      </c>
      <c r="D317" s="265">
        <v>54</v>
      </c>
      <c r="E317" s="226" t="s">
        <v>722</v>
      </c>
      <c r="F317" s="265" t="s">
        <v>226</v>
      </c>
      <c r="G317" s="265" t="s">
        <v>455</v>
      </c>
      <c r="H317" s="265" t="s">
        <v>1425</v>
      </c>
      <c r="I317" s="265" t="s">
        <v>428</v>
      </c>
      <c r="J317" s="226" t="s">
        <v>722</v>
      </c>
      <c r="K317" s="265" t="s">
        <v>226</v>
      </c>
      <c r="L317" s="265" t="s">
        <v>455</v>
      </c>
      <c r="M317" s="265" t="s">
        <v>1426</v>
      </c>
      <c r="N317" s="474" t="s">
        <v>428</v>
      </c>
      <c r="O317" s="226" t="s">
        <v>624</v>
      </c>
      <c r="P317" s="265" t="s">
        <v>226</v>
      </c>
      <c r="Q317" s="265" t="s">
        <v>455</v>
      </c>
      <c r="R317" s="265" t="s">
        <v>1427</v>
      </c>
      <c r="S317" s="265"/>
      <c r="T317" s="226"/>
      <c r="U317" s="265"/>
      <c r="V317" s="265"/>
      <c r="W317" s="265"/>
      <c r="X317" s="265"/>
      <c r="Y317" s="226"/>
      <c r="Z317" s="265"/>
      <c r="AA317" s="265"/>
      <c r="AB317" s="265"/>
      <c r="AC317" s="265"/>
    </row>
    <row r="318" spans="1:40" ht="15.75">
      <c r="A318" s="227" t="s">
        <v>2286</v>
      </c>
      <c r="B318" s="265"/>
      <c r="C318" s="270">
        <v>150</v>
      </c>
      <c r="D318" s="265" t="s">
        <v>428</v>
      </c>
      <c r="E318" s="227" t="s">
        <v>406</v>
      </c>
      <c r="F318" s="265" t="s">
        <v>226</v>
      </c>
      <c r="G318" s="265" t="s">
        <v>455</v>
      </c>
      <c r="H318" s="265" t="s">
        <v>4563</v>
      </c>
      <c r="I318" s="265" t="s">
        <v>428</v>
      </c>
      <c r="J318" s="227" t="s">
        <v>410</v>
      </c>
      <c r="K318" s="265" t="s">
        <v>758</v>
      </c>
      <c r="L318" s="265" t="s">
        <v>455</v>
      </c>
      <c r="M318" s="265" t="s">
        <v>4564</v>
      </c>
      <c r="N318" s="474" t="s">
        <v>428</v>
      </c>
      <c r="O318" s="227" t="s">
        <v>3011</v>
      </c>
      <c r="P318" s="265" t="s">
        <v>226</v>
      </c>
      <c r="Q318" s="265" t="s">
        <v>455</v>
      </c>
      <c r="R318" s="265" t="s">
        <v>4565</v>
      </c>
      <c r="S318" s="265"/>
      <c r="T318" s="226"/>
      <c r="U318" s="265"/>
      <c r="V318" s="265"/>
      <c r="W318" s="265"/>
      <c r="X318" s="265"/>
      <c r="Y318" s="226"/>
      <c r="Z318" s="265"/>
      <c r="AA318" s="265"/>
      <c r="AB318" s="265"/>
      <c r="AC318" s="265"/>
    </row>
    <row r="319" spans="1:40" ht="15.75">
      <c r="A319" s="227" t="s">
        <v>627</v>
      </c>
      <c r="B319" s="217"/>
      <c r="C319" s="265">
        <v>301</v>
      </c>
      <c r="D319" s="217">
        <v>181</v>
      </c>
      <c r="E319" s="226" t="s">
        <v>2380</v>
      </c>
      <c r="F319" s="265" t="s">
        <v>226</v>
      </c>
      <c r="G319" s="265" t="s">
        <v>2219</v>
      </c>
      <c r="H319" s="265" t="s">
        <v>9260</v>
      </c>
      <c r="I319" s="265" t="s">
        <v>428</v>
      </c>
      <c r="J319" s="227" t="s">
        <v>2378</v>
      </c>
      <c r="K319" s="265" t="s">
        <v>225</v>
      </c>
      <c r="L319" s="265" t="s">
        <v>957</v>
      </c>
      <c r="M319" s="265" t="s">
        <v>9261</v>
      </c>
      <c r="N319" s="474" t="s">
        <v>428</v>
      </c>
      <c r="O319" s="227" t="s">
        <v>2269</v>
      </c>
      <c r="P319" s="217" t="s">
        <v>455</v>
      </c>
      <c r="Q319" s="217" t="s">
        <v>455</v>
      </c>
      <c r="R319" s="217" t="s">
        <v>455</v>
      </c>
      <c r="S319" s="217" t="s">
        <v>428</v>
      </c>
      <c r="U319" s="217"/>
      <c r="V319" s="217"/>
      <c r="W319" s="217"/>
      <c r="X319" s="217"/>
      <c r="Z319" s="217"/>
      <c r="AA319" s="217"/>
      <c r="AB319" s="217"/>
      <c r="AC319" s="217"/>
      <c r="AD319" s="226"/>
      <c r="AE319" s="226"/>
      <c r="AF319" s="226"/>
      <c r="AG319" s="226"/>
      <c r="AH319" s="226"/>
      <c r="AI319" s="226"/>
      <c r="AJ319" s="226"/>
      <c r="AK319" s="226"/>
      <c r="AL319" s="226"/>
      <c r="AM319" s="226"/>
      <c r="AN319" s="226"/>
    </row>
    <row r="320" spans="1:40" s="226" customFormat="1" ht="15.75">
      <c r="A320" s="227" t="s">
        <v>1459</v>
      </c>
      <c r="B320" s="207"/>
      <c r="C320" s="265">
        <v>25</v>
      </c>
      <c r="D320" s="265">
        <v>25</v>
      </c>
      <c r="E320" s="227" t="s">
        <v>406</v>
      </c>
      <c r="F320" s="265" t="s">
        <v>226</v>
      </c>
      <c r="G320" s="265" t="s">
        <v>455</v>
      </c>
      <c r="H320" s="265" t="s">
        <v>1477</v>
      </c>
      <c r="I320" s="265" t="s">
        <v>428</v>
      </c>
      <c r="J320" s="226" t="s">
        <v>3011</v>
      </c>
      <c r="K320" s="265" t="s">
        <v>226</v>
      </c>
      <c r="L320" s="265" t="s">
        <v>455</v>
      </c>
      <c r="M320" s="265" t="s">
        <v>455</v>
      </c>
      <c r="N320" s="474" t="s">
        <v>428</v>
      </c>
      <c r="O320" s="227"/>
      <c r="P320" s="217"/>
      <c r="Q320" s="217"/>
      <c r="R320" s="217"/>
      <c r="S320" s="217"/>
      <c r="T320" s="227"/>
      <c r="U320" s="207"/>
      <c r="V320" s="207"/>
      <c r="W320" s="207"/>
      <c r="X320" s="207"/>
      <c r="Y320" s="227"/>
      <c r="Z320" s="207"/>
      <c r="AA320" s="207"/>
      <c r="AB320" s="207"/>
      <c r="AC320" s="207"/>
    </row>
    <row r="321" spans="1:40" s="226" customFormat="1" ht="15.75">
      <c r="A321" s="226" t="s">
        <v>3782</v>
      </c>
      <c r="B321" s="217"/>
      <c r="C321" s="265">
        <v>144</v>
      </c>
      <c r="D321" s="265">
        <v>123</v>
      </c>
      <c r="E321" s="226" t="s">
        <v>335</v>
      </c>
      <c r="F321" s="265" t="s">
        <v>226</v>
      </c>
      <c r="G321" s="265" t="s">
        <v>455</v>
      </c>
      <c r="H321" s="265" t="s">
        <v>951</v>
      </c>
      <c r="I321" s="265" t="s">
        <v>428</v>
      </c>
      <c r="J321" s="226" t="s">
        <v>3011</v>
      </c>
      <c r="K321" s="265" t="s">
        <v>226</v>
      </c>
      <c r="L321" s="265" t="s">
        <v>455</v>
      </c>
      <c r="M321" s="265" t="s">
        <v>952</v>
      </c>
      <c r="N321" s="474" t="s">
        <v>428</v>
      </c>
      <c r="P321" s="217"/>
      <c r="Q321" s="217"/>
      <c r="R321" s="217"/>
      <c r="S321" s="217"/>
      <c r="U321" s="217"/>
      <c r="V321" s="217"/>
      <c r="W321" s="217"/>
      <c r="X321" s="217"/>
      <c r="Z321" s="217"/>
      <c r="AA321" s="217"/>
      <c r="AB321" s="217"/>
      <c r="AC321" s="217"/>
      <c r="AD321" s="227"/>
      <c r="AE321" s="227"/>
      <c r="AF321" s="227"/>
      <c r="AG321" s="227"/>
      <c r="AH321" s="227"/>
      <c r="AI321" s="227"/>
      <c r="AJ321" s="227"/>
      <c r="AK321" s="227"/>
      <c r="AL321" s="227"/>
      <c r="AM321" s="227"/>
      <c r="AN321" s="227"/>
    </row>
    <row r="322" spans="1:40" ht="15.75">
      <c r="A322" s="227" t="s">
        <v>1460</v>
      </c>
      <c r="C322" s="265">
        <v>309</v>
      </c>
      <c r="D322" s="265">
        <v>211</v>
      </c>
      <c r="E322" s="227" t="s">
        <v>406</v>
      </c>
      <c r="F322" s="265" t="s">
        <v>226</v>
      </c>
      <c r="G322" s="265" t="s">
        <v>455</v>
      </c>
      <c r="H322" s="265" t="s">
        <v>1478</v>
      </c>
      <c r="I322" s="265" t="s">
        <v>428</v>
      </c>
      <c r="J322" s="226" t="s">
        <v>3011</v>
      </c>
      <c r="K322" s="265" t="s">
        <v>226</v>
      </c>
      <c r="L322" s="265" t="s">
        <v>455</v>
      </c>
      <c r="M322" s="265" t="s">
        <v>455</v>
      </c>
      <c r="N322" s="474" t="s">
        <v>428</v>
      </c>
      <c r="P322" s="217"/>
      <c r="Q322" s="217"/>
      <c r="R322" s="217"/>
      <c r="S322" s="217"/>
      <c r="T322" s="513"/>
      <c r="U322" s="207"/>
      <c r="V322" s="207"/>
      <c r="W322" s="207"/>
      <c r="X322" s="207"/>
      <c r="Y322" s="513"/>
      <c r="Z322" s="207"/>
      <c r="AA322" s="207"/>
      <c r="AB322" s="207"/>
      <c r="AC322" s="207"/>
    </row>
    <row r="323" spans="1:40" s="226" customFormat="1" ht="15.75">
      <c r="A323" s="227" t="s">
        <v>9421</v>
      </c>
      <c r="B323" s="217"/>
      <c r="C323" s="265">
        <v>24</v>
      </c>
      <c r="D323" s="265">
        <v>18</v>
      </c>
      <c r="E323" s="227" t="s">
        <v>9426</v>
      </c>
      <c r="F323" s="265" t="s">
        <v>225</v>
      </c>
      <c r="G323" s="265" t="s">
        <v>957</v>
      </c>
      <c r="H323" s="265" t="s">
        <v>9429</v>
      </c>
      <c r="I323" s="265" t="s">
        <v>9430</v>
      </c>
      <c r="J323" s="227" t="s">
        <v>2926</v>
      </c>
      <c r="K323" s="265" t="s">
        <v>225</v>
      </c>
      <c r="L323" s="265" t="s">
        <v>957</v>
      </c>
      <c r="M323" s="265" t="s">
        <v>9427</v>
      </c>
      <c r="N323" s="474" t="s">
        <v>9428</v>
      </c>
      <c r="O323" s="227"/>
      <c r="P323" s="217"/>
      <c r="Q323" s="217"/>
      <c r="R323" s="217"/>
      <c r="S323" s="217"/>
      <c r="T323" s="227"/>
      <c r="U323" s="217"/>
      <c r="V323" s="217"/>
      <c r="W323" s="217"/>
      <c r="X323" s="217"/>
      <c r="Y323" s="227"/>
      <c r="Z323" s="217"/>
      <c r="AA323" s="217"/>
      <c r="AB323" s="217"/>
      <c r="AC323" s="217"/>
    </row>
    <row r="324" spans="1:40">
      <c r="A324" s="329" t="s">
        <v>9476</v>
      </c>
      <c r="B324" s="211"/>
      <c r="C324" s="211">
        <v>48</v>
      </c>
      <c r="D324" s="211">
        <v>48</v>
      </c>
      <c r="E324" s="227" t="s">
        <v>9969</v>
      </c>
      <c r="F324" s="582" t="s">
        <v>226</v>
      </c>
      <c r="G324" s="582" t="s">
        <v>2183</v>
      </c>
      <c r="H324" s="582" t="s">
        <v>10261</v>
      </c>
      <c r="I324" s="582" t="s">
        <v>10262</v>
      </c>
      <c r="J324" s="227" t="s">
        <v>2269</v>
      </c>
      <c r="K324" s="227" t="s">
        <v>226</v>
      </c>
      <c r="L324" s="227" t="s">
        <v>455</v>
      </c>
      <c r="M324" s="227" t="s">
        <v>455</v>
      </c>
      <c r="N324" s="227" t="s">
        <v>455</v>
      </c>
    </row>
    <row r="325" spans="1:40" s="226" customFormat="1" ht="15.75">
      <c r="A325" s="227" t="s">
        <v>647</v>
      </c>
      <c r="B325" s="217"/>
      <c r="C325" s="265">
        <v>65</v>
      </c>
      <c r="D325" s="265">
        <v>42</v>
      </c>
      <c r="E325" s="226" t="s">
        <v>2382</v>
      </c>
      <c r="F325" s="265" t="s">
        <v>226</v>
      </c>
      <c r="G325" s="265" t="s">
        <v>957</v>
      </c>
      <c r="H325" s="265" t="s">
        <v>9262</v>
      </c>
      <c r="I325" s="265" t="s">
        <v>428</v>
      </c>
      <c r="J325" s="227" t="s">
        <v>624</v>
      </c>
      <c r="K325" s="265" t="s">
        <v>226</v>
      </c>
      <c r="L325" s="265" t="s">
        <v>455</v>
      </c>
      <c r="M325" s="265" t="s">
        <v>455</v>
      </c>
      <c r="N325" s="474" t="s">
        <v>428</v>
      </c>
      <c r="O325" s="227"/>
      <c r="P325" s="217"/>
      <c r="Q325" s="217"/>
      <c r="R325" s="217"/>
      <c r="S325" s="217"/>
      <c r="T325" s="227"/>
      <c r="U325" s="217"/>
      <c r="V325" s="217"/>
      <c r="W325" s="217"/>
      <c r="X325" s="217"/>
      <c r="Y325" s="227"/>
      <c r="Z325" s="217"/>
      <c r="AA325" s="217"/>
      <c r="AB325" s="217"/>
      <c r="AC325" s="217"/>
    </row>
    <row r="326" spans="1:40">
      <c r="A326" s="329" t="s">
        <v>9943</v>
      </c>
      <c r="B326" s="211"/>
      <c r="C326" s="211">
        <v>174</v>
      </c>
      <c r="D326" s="211">
        <v>133</v>
      </c>
      <c r="E326" s="227" t="s">
        <v>2382</v>
      </c>
      <c r="F326" s="582" t="s">
        <v>226</v>
      </c>
      <c r="G326" s="582" t="s">
        <v>1352</v>
      </c>
      <c r="H326" s="582" t="s">
        <v>10279</v>
      </c>
      <c r="I326" s="211" t="s">
        <v>10280</v>
      </c>
      <c r="J326" s="227" t="s">
        <v>10281</v>
      </c>
      <c r="K326" s="227" t="s">
        <v>226</v>
      </c>
      <c r="L326" s="227" t="s">
        <v>4518</v>
      </c>
      <c r="M326" s="227" t="s">
        <v>10279</v>
      </c>
      <c r="N326" s="211" t="s">
        <v>10280</v>
      </c>
    </row>
    <row r="327" spans="1:40" ht="15.75">
      <c r="A327" s="227" t="s">
        <v>1596</v>
      </c>
      <c r="B327" s="217"/>
      <c r="C327" s="265">
        <v>63</v>
      </c>
      <c r="D327" s="265">
        <v>46</v>
      </c>
      <c r="E327" s="227" t="s">
        <v>608</v>
      </c>
      <c r="F327" s="265" t="s">
        <v>226</v>
      </c>
      <c r="G327" s="265" t="s">
        <v>455</v>
      </c>
      <c r="H327" s="265" t="s">
        <v>1597</v>
      </c>
      <c r="I327" s="265" t="s">
        <v>428</v>
      </c>
      <c r="J327" s="226" t="s">
        <v>3011</v>
      </c>
      <c r="K327" s="265" t="s">
        <v>226</v>
      </c>
      <c r="L327" s="265" t="s">
        <v>455</v>
      </c>
      <c r="M327" s="265" t="s">
        <v>428</v>
      </c>
      <c r="N327" s="474" t="s">
        <v>428</v>
      </c>
      <c r="P327" s="265"/>
      <c r="Q327" s="265"/>
      <c r="R327" s="265"/>
      <c r="S327" s="217"/>
      <c r="U327" s="217"/>
      <c r="V327" s="217"/>
      <c r="W327" s="217"/>
      <c r="X327" s="217"/>
      <c r="Z327" s="217"/>
      <c r="AA327" s="217"/>
      <c r="AB327" s="217"/>
      <c r="AC327" s="217"/>
    </row>
    <row r="328" spans="1:40" s="226" customFormat="1" ht="15.75">
      <c r="A328" s="227" t="s">
        <v>1627</v>
      </c>
      <c r="B328" s="217"/>
      <c r="C328" s="217">
        <v>200</v>
      </c>
      <c r="D328" s="217">
        <v>187</v>
      </c>
      <c r="E328" s="227" t="s">
        <v>384</v>
      </c>
      <c r="F328" s="217" t="s">
        <v>226</v>
      </c>
      <c r="G328" s="217" t="s">
        <v>455</v>
      </c>
      <c r="H328" s="217" t="s">
        <v>4566</v>
      </c>
      <c r="I328" s="265" t="s">
        <v>428</v>
      </c>
      <c r="J328" s="226" t="s">
        <v>3011</v>
      </c>
      <c r="K328" s="217" t="s">
        <v>226</v>
      </c>
      <c r="L328" s="217" t="s">
        <v>455</v>
      </c>
      <c r="M328" s="217" t="s">
        <v>455</v>
      </c>
      <c r="N328" s="474" t="s">
        <v>428</v>
      </c>
      <c r="O328" s="227"/>
      <c r="P328" s="217"/>
      <c r="Q328" s="217"/>
      <c r="R328" s="217"/>
      <c r="S328" s="217"/>
      <c r="T328" s="227"/>
      <c r="U328" s="217"/>
      <c r="V328" s="217"/>
      <c r="W328" s="217"/>
      <c r="X328" s="217"/>
      <c r="Y328" s="227"/>
      <c r="Z328" s="217"/>
      <c r="AA328" s="217"/>
      <c r="AB328" s="217"/>
      <c r="AC328" s="217"/>
    </row>
    <row r="329" spans="1:40" s="226" customFormat="1">
      <c r="A329" s="226" t="s">
        <v>3770</v>
      </c>
      <c r="B329" s="292"/>
      <c r="C329" s="292">
        <v>102</v>
      </c>
      <c r="D329" s="292">
        <v>71</v>
      </c>
      <c r="E329" s="226" t="s">
        <v>3556</v>
      </c>
      <c r="F329" s="107" t="s">
        <v>226</v>
      </c>
      <c r="G329" s="107" t="s">
        <v>957</v>
      </c>
      <c r="H329" s="292" t="s">
        <v>3550</v>
      </c>
      <c r="I329" s="292" t="s">
        <v>3551</v>
      </c>
      <c r="J329" s="226" t="s">
        <v>2904</v>
      </c>
      <c r="K329" s="107" t="s">
        <v>226</v>
      </c>
      <c r="L329" s="107" t="s">
        <v>957</v>
      </c>
      <c r="M329" s="292" t="s">
        <v>3552</v>
      </c>
      <c r="N329" s="292" t="s">
        <v>3553</v>
      </c>
      <c r="O329" s="226" t="s">
        <v>405</v>
      </c>
      <c r="P329" s="107" t="s">
        <v>226</v>
      </c>
      <c r="Q329" s="107" t="s">
        <v>957</v>
      </c>
      <c r="R329" s="292" t="s">
        <v>3554</v>
      </c>
      <c r="S329" s="292" t="s">
        <v>3555</v>
      </c>
      <c r="U329" s="292"/>
      <c r="V329" s="292"/>
      <c r="W329" s="292"/>
      <c r="X329" s="292"/>
      <c r="Z329" s="292"/>
      <c r="AA329" s="292"/>
      <c r="AB329" s="292"/>
      <c r="AC329" s="292"/>
      <c r="AD329" s="227"/>
      <c r="AE329" s="227"/>
      <c r="AF329" s="227"/>
      <c r="AG329" s="227"/>
      <c r="AH329" s="227"/>
      <c r="AI329" s="227"/>
      <c r="AJ329" s="227"/>
      <c r="AK329" s="227"/>
      <c r="AL329" s="227"/>
      <c r="AM329" s="227"/>
      <c r="AN329" s="227"/>
    </row>
    <row r="330" spans="1:40" s="226" customFormat="1" ht="15.75">
      <c r="A330" s="226" t="s">
        <v>3410</v>
      </c>
      <c r="B330" s="217"/>
      <c r="C330" s="217">
        <v>59</v>
      </c>
      <c r="D330" s="217">
        <v>36</v>
      </c>
      <c r="E330" s="226" t="s">
        <v>406</v>
      </c>
      <c r="F330" s="217" t="s">
        <v>226</v>
      </c>
      <c r="G330" s="217" t="s">
        <v>455</v>
      </c>
      <c r="H330" s="217" t="s">
        <v>4567</v>
      </c>
      <c r="I330" s="265" t="s">
        <v>428</v>
      </c>
      <c r="J330" s="226" t="s">
        <v>3011</v>
      </c>
      <c r="K330" s="217" t="s">
        <v>226</v>
      </c>
      <c r="L330" s="217" t="s">
        <v>455</v>
      </c>
      <c r="M330" s="217" t="s">
        <v>455</v>
      </c>
      <c r="N330" s="474" t="s">
        <v>428</v>
      </c>
      <c r="P330" s="217"/>
      <c r="Q330" s="217"/>
      <c r="R330" s="217"/>
      <c r="S330" s="217"/>
      <c r="U330" s="217"/>
      <c r="V330" s="217"/>
      <c r="W330" s="217"/>
      <c r="X330" s="217"/>
      <c r="Z330" s="217"/>
      <c r="AA330" s="217"/>
      <c r="AB330" s="217"/>
      <c r="AC330" s="217"/>
      <c r="AD330" s="227"/>
      <c r="AE330" s="227"/>
      <c r="AF330" s="227"/>
      <c r="AG330" s="227"/>
      <c r="AH330" s="227"/>
      <c r="AI330" s="227"/>
      <c r="AJ330" s="227"/>
      <c r="AK330" s="227"/>
      <c r="AL330" s="227"/>
      <c r="AM330" s="227"/>
      <c r="AN330" s="227"/>
    </row>
    <row r="331" spans="1:40" s="226" customFormat="1">
      <c r="A331" s="227" t="s">
        <v>9703</v>
      </c>
      <c r="B331" s="265"/>
      <c r="C331" s="265">
        <v>54</v>
      </c>
      <c r="D331" s="265">
        <v>45</v>
      </c>
      <c r="E331" s="227" t="s">
        <v>2372</v>
      </c>
      <c r="F331" s="265" t="s">
        <v>226</v>
      </c>
      <c r="G331" s="265" t="s">
        <v>2612</v>
      </c>
      <c r="H331" s="265" t="s">
        <v>2830</v>
      </c>
      <c r="I331" s="265" t="s">
        <v>2831</v>
      </c>
      <c r="J331" s="227" t="s">
        <v>2269</v>
      </c>
      <c r="K331" s="265" t="s">
        <v>226</v>
      </c>
      <c r="L331" s="265" t="s">
        <v>455</v>
      </c>
      <c r="M331" s="265" t="s">
        <v>2832</v>
      </c>
      <c r="N331" s="265" t="s">
        <v>455</v>
      </c>
      <c r="O331" s="227"/>
      <c r="P331" s="265"/>
      <c r="Q331" s="265"/>
      <c r="R331" s="265"/>
      <c r="S331" s="265"/>
      <c r="U331" s="265"/>
      <c r="V331" s="265"/>
      <c r="W331" s="265"/>
      <c r="X331" s="265"/>
      <c r="Z331" s="265"/>
      <c r="AA331" s="265"/>
      <c r="AB331" s="265"/>
      <c r="AC331" s="265"/>
      <c r="AD331" s="227"/>
      <c r="AE331" s="227"/>
      <c r="AF331" s="227"/>
      <c r="AG331" s="227"/>
      <c r="AH331" s="227"/>
      <c r="AI331" s="227"/>
      <c r="AJ331" s="227"/>
      <c r="AK331" s="227"/>
      <c r="AL331" s="227"/>
      <c r="AM331" s="227"/>
      <c r="AN331" s="227"/>
    </row>
    <row r="332" spans="1:40" s="760" customFormat="1">
      <c r="A332" s="763" t="s">
        <v>9704</v>
      </c>
      <c r="B332" s="755"/>
      <c r="C332" s="755">
        <v>310</v>
      </c>
      <c r="D332" s="755">
        <v>233</v>
      </c>
      <c r="E332" s="760" t="s">
        <v>2380</v>
      </c>
      <c r="F332" s="755" t="s">
        <v>749</v>
      </c>
      <c r="G332" s="755" t="s">
        <v>10388</v>
      </c>
      <c r="H332" s="770" t="s">
        <v>10424</v>
      </c>
      <c r="I332" s="770" t="s">
        <v>428</v>
      </c>
      <c r="J332" s="760" t="s">
        <v>2372</v>
      </c>
      <c r="K332" s="760" t="s">
        <v>749</v>
      </c>
      <c r="L332" s="760" t="s">
        <v>10414</v>
      </c>
      <c r="M332" s="760" t="s">
        <v>10425</v>
      </c>
      <c r="N332" s="760" t="s">
        <v>10426</v>
      </c>
    </row>
    <row r="333" spans="1:40" s="226" customFormat="1" ht="15.75">
      <c r="A333" s="227" t="s">
        <v>1559</v>
      </c>
      <c r="B333" s="265"/>
      <c r="C333" s="265">
        <v>671</v>
      </c>
      <c r="D333" s="265">
        <v>534</v>
      </c>
      <c r="E333" s="227" t="s">
        <v>335</v>
      </c>
      <c r="F333" s="265" t="s">
        <v>226</v>
      </c>
      <c r="G333" s="265" t="s">
        <v>455</v>
      </c>
      <c r="H333" s="265" t="s">
        <v>808</v>
      </c>
      <c r="I333" s="265" t="s">
        <v>428</v>
      </c>
      <c r="J333" s="226" t="s">
        <v>3011</v>
      </c>
      <c r="K333" s="265" t="s">
        <v>226</v>
      </c>
      <c r="L333" s="265" t="s">
        <v>455</v>
      </c>
      <c r="M333" s="265" t="s">
        <v>428</v>
      </c>
      <c r="N333" s="474" t="s">
        <v>428</v>
      </c>
      <c r="O333" s="227"/>
      <c r="P333" s="265"/>
      <c r="Q333" s="265"/>
      <c r="R333" s="265"/>
      <c r="S333" s="265"/>
      <c r="T333" s="227"/>
      <c r="U333" s="265"/>
      <c r="V333" s="265"/>
      <c r="W333" s="265"/>
      <c r="X333" s="265"/>
      <c r="Y333" s="227"/>
      <c r="Z333" s="265"/>
      <c r="AA333" s="265"/>
      <c r="AB333" s="265"/>
      <c r="AC333" s="265"/>
      <c r="AD333" s="227"/>
      <c r="AE333" s="227"/>
      <c r="AF333" s="227"/>
      <c r="AG333" s="227"/>
      <c r="AH333" s="227"/>
      <c r="AI333" s="227"/>
      <c r="AJ333" s="227"/>
      <c r="AK333" s="227"/>
      <c r="AL333" s="227"/>
      <c r="AM333" s="227"/>
      <c r="AN333" s="227"/>
    </row>
    <row r="334" spans="1:40" s="226" customFormat="1" ht="15.75">
      <c r="A334" s="226" t="s">
        <v>1598</v>
      </c>
      <c r="B334" s="217"/>
      <c r="C334" s="217">
        <v>124</v>
      </c>
      <c r="D334" s="217">
        <v>77</v>
      </c>
      <c r="E334" s="226" t="s">
        <v>335</v>
      </c>
      <c r="F334" s="217" t="s">
        <v>226</v>
      </c>
      <c r="G334" s="217" t="s">
        <v>455</v>
      </c>
      <c r="H334" s="217" t="s">
        <v>1599</v>
      </c>
      <c r="I334" s="265" t="s">
        <v>428</v>
      </c>
      <c r="J334" s="226" t="s">
        <v>360</v>
      </c>
      <c r="K334" s="217" t="s">
        <v>226</v>
      </c>
      <c r="L334" s="217" t="s">
        <v>455</v>
      </c>
      <c r="M334" s="217" t="s">
        <v>1600</v>
      </c>
      <c r="N334" s="474" t="s">
        <v>428</v>
      </c>
      <c r="P334" s="217"/>
      <c r="Q334" s="217"/>
      <c r="R334" s="217"/>
      <c r="S334" s="217"/>
      <c r="T334" s="227"/>
      <c r="U334" s="217"/>
      <c r="V334" s="217"/>
      <c r="W334" s="217"/>
      <c r="X334" s="217"/>
      <c r="Y334" s="227"/>
      <c r="Z334" s="217"/>
      <c r="AA334" s="217"/>
      <c r="AB334" s="217"/>
      <c r="AC334" s="217"/>
    </row>
    <row r="335" spans="1:40">
      <c r="A335" s="329" t="s">
        <v>9706</v>
      </c>
      <c r="B335" s="211"/>
      <c r="C335" s="211">
        <v>39</v>
      </c>
      <c r="D335" s="211">
        <v>39</v>
      </c>
      <c r="E335" s="227" t="s">
        <v>10300</v>
      </c>
      <c r="F335" s="582" t="s">
        <v>226</v>
      </c>
      <c r="G335" s="582" t="s">
        <v>10301</v>
      </c>
      <c r="H335" s="582" t="s">
        <v>10302</v>
      </c>
      <c r="I335" s="582" t="s">
        <v>428</v>
      </c>
      <c r="J335" s="227" t="s">
        <v>10303</v>
      </c>
      <c r="K335" s="227" t="s">
        <v>226</v>
      </c>
      <c r="L335" s="227" t="s">
        <v>10301</v>
      </c>
      <c r="M335" s="227" t="s">
        <v>10302</v>
      </c>
      <c r="N335" s="227" t="s">
        <v>428</v>
      </c>
      <c r="O335" s="227" t="s">
        <v>10304</v>
      </c>
      <c r="P335" s="227" t="s">
        <v>455</v>
      </c>
      <c r="Q335" s="227" t="s">
        <v>455</v>
      </c>
      <c r="R335" s="227" t="s">
        <v>455</v>
      </c>
      <c r="S335" s="227" t="s">
        <v>455</v>
      </c>
    </row>
    <row r="336" spans="1:40" s="759" customFormat="1">
      <c r="A336" s="577" t="s">
        <v>9886</v>
      </c>
      <c r="B336" s="758"/>
      <c r="C336" s="758">
        <v>60</v>
      </c>
      <c r="D336" s="770">
        <v>43</v>
      </c>
      <c r="E336" s="759" t="s">
        <v>2378</v>
      </c>
      <c r="F336" s="770" t="s">
        <v>747</v>
      </c>
      <c r="G336" s="770" t="s">
        <v>1333</v>
      </c>
      <c r="H336" s="770" t="s">
        <v>10584</v>
      </c>
      <c r="I336" s="758" t="s">
        <v>10585</v>
      </c>
      <c r="J336" s="759" t="s">
        <v>2269</v>
      </c>
      <c r="K336" s="759" t="s">
        <v>747</v>
      </c>
      <c r="L336" s="759" t="s">
        <v>1333</v>
      </c>
      <c r="M336" s="759" t="s">
        <v>10584</v>
      </c>
      <c r="N336" s="759" t="s">
        <v>10586</v>
      </c>
    </row>
    <row r="337" spans="1:40" s="226" customFormat="1" ht="15.75">
      <c r="A337" s="226" t="s">
        <v>644</v>
      </c>
      <c r="B337" s="265"/>
      <c r="C337" s="265">
        <v>143</v>
      </c>
      <c r="D337" s="265">
        <v>129</v>
      </c>
      <c r="E337" s="226" t="s">
        <v>2382</v>
      </c>
      <c r="F337" s="265" t="s">
        <v>226</v>
      </c>
      <c r="G337" s="107" t="s">
        <v>957</v>
      </c>
      <c r="H337" s="265" t="s">
        <v>9263</v>
      </c>
      <c r="I337" s="265" t="s">
        <v>428</v>
      </c>
      <c r="J337" s="226" t="s">
        <v>624</v>
      </c>
      <c r="K337" s="217" t="s">
        <v>226</v>
      </c>
      <c r="L337" s="217" t="s">
        <v>455</v>
      </c>
      <c r="M337" s="265" t="s">
        <v>455</v>
      </c>
      <c r="N337" s="474" t="s">
        <v>428</v>
      </c>
      <c r="P337" s="265"/>
      <c r="Q337" s="265"/>
      <c r="R337" s="265"/>
      <c r="S337" s="265"/>
      <c r="U337" s="265"/>
      <c r="V337" s="265"/>
      <c r="W337" s="265"/>
      <c r="X337" s="265"/>
      <c r="Z337" s="94"/>
      <c r="AA337" s="94"/>
      <c r="AB337" s="94"/>
      <c r="AC337" s="94"/>
      <c r="AD337" s="227"/>
      <c r="AE337" s="227"/>
      <c r="AF337" s="227"/>
      <c r="AG337" s="227"/>
      <c r="AH337" s="227"/>
      <c r="AI337" s="227"/>
      <c r="AJ337" s="227"/>
      <c r="AK337" s="227"/>
      <c r="AL337" s="227"/>
      <c r="AM337" s="227"/>
      <c r="AN337" s="227"/>
    </row>
    <row r="338" spans="1:40" s="226" customFormat="1" ht="15.75">
      <c r="A338" s="227" t="s">
        <v>1567</v>
      </c>
      <c r="B338" s="265"/>
      <c r="C338" s="265">
        <v>114</v>
      </c>
      <c r="D338" s="265">
        <v>68</v>
      </c>
      <c r="E338" s="227" t="s">
        <v>410</v>
      </c>
      <c r="F338" s="265" t="s">
        <v>226</v>
      </c>
      <c r="G338" s="147" t="s">
        <v>455</v>
      </c>
      <c r="H338" s="265" t="s">
        <v>1601</v>
      </c>
      <c r="I338" s="265" t="s">
        <v>428</v>
      </c>
      <c r="J338" s="226" t="s">
        <v>3011</v>
      </c>
      <c r="K338" s="265" t="s">
        <v>226</v>
      </c>
      <c r="L338" s="265" t="s">
        <v>455</v>
      </c>
      <c r="M338" s="265" t="s">
        <v>82</v>
      </c>
      <c r="N338" s="474" t="s">
        <v>428</v>
      </c>
      <c r="O338" s="227"/>
      <c r="P338" s="265"/>
      <c r="Q338" s="265"/>
      <c r="R338" s="265"/>
      <c r="S338" s="265"/>
      <c r="T338" s="227"/>
      <c r="U338" s="265"/>
      <c r="V338" s="265"/>
      <c r="W338" s="265"/>
      <c r="X338" s="265"/>
      <c r="Y338" s="227"/>
      <c r="Z338" s="265"/>
      <c r="AA338" s="265"/>
      <c r="AB338" s="265"/>
      <c r="AC338" s="265"/>
    </row>
    <row r="339" spans="1:40" ht="15.75">
      <c r="A339" s="226" t="s">
        <v>613</v>
      </c>
      <c r="B339" s="265"/>
      <c r="C339" s="265">
        <v>83</v>
      </c>
      <c r="D339" s="265">
        <v>65</v>
      </c>
      <c r="E339" s="226" t="s">
        <v>722</v>
      </c>
      <c r="F339" s="265" t="s">
        <v>225</v>
      </c>
      <c r="G339" s="265" t="s">
        <v>957</v>
      </c>
      <c r="H339" s="265" t="s">
        <v>9264</v>
      </c>
      <c r="I339" s="265" t="s">
        <v>428</v>
      </c>
      <c r="J339" s="226" t="s">
        <v>624</v>
      </c>
      <c r="K339" s="265" t="s">
        <v>226</v>
      </c>
      <c r="L339" s="265" t="s">
        <v>455</v>
      </c>
      <c r="M339" s="265" t="s">
        <v>9265</v>
      </c>
      <c r="N339" s="474" t="s">
        <v>428</v>
      </c>
      <c r="O339" s="226"/>
      <c r="P339" s="265"/>
      <c r="Q339" s="265"/>
      <c r="R339" s="265"/>
      <c r="S339" s="265"/>
      <c r="T339" s="226"/>
      <c r="U339" s="265"/>
      <c r="V339" s="265"/>
      <c r="W339" s="265"/>
      <c r="X339" s="265"/>
      <c r="Y339" s="226"/>
      <c r="Z339" s="265"/>
      <c r="AA339" s="265"/>
      <c r="AB339" s="265"/>
      <c r="AC339" s="265"/>
    </row>
    <row r="340" spans="1:40" s="226" customFormat="1" ht="15.75">
      <c r="A340" s="227" t="s">
        <v>1508</v>
      </c>
      <c r="B340" s="265"/>
      <c r="C340" s="265">
        <v>215</v>
      </c>
      <c r="D340" s="265">
        <v>184</v>
      </c>
      <c r="E340" s="227" t="s">
        <v>403</v>
      </c>
      <c r="F340" s="265" t="s">
        <v>226</v>
      </c>
      <c r="G340" s="150" t="s">
        <v>455</v>
      </c>
      <c r="H340" s="265" t="s">
        <v>1529</v>
      </c>
      <c r="I340" s="265" t="s">
        <v>428</v>
      </c>
      <c r="J340" s="227" t="s">
        <v>384</v>
      </c>
      <c r="K340" s="265" t="s">
        <v>226</v>
      </c>
      <c r="L340" s="265" t="s">
        <v>455</v>
      </c>
      <c r="M340" s="265" t="s">
        <v>1530</v>
      </c>
      <c r="N340" s="474" t="s">
        <v>428</v>
      </c>
      <c r="O340" s="227"/>
      <c r="P340" s="265"/>
      <c r="Q340" s="265"/>
      <c r="R340" s="265"/>
      <c r="S340" s="265"/>
      <c r="T340" s="227"/>
      <c r="U340" s="265"/>
      <c r="V340" s="265"/>
      <c r="W340" s="265"/>
      <c r="X340" s="265"/>
      <c r="Y340" s="227"/>
      <c r="Z340" s="265"/>
      <c r="AA340" s="265"/>
      <c r="AB340" s="265"/>
      <c r="AC340" s="265"/>
      <c r="AD340" s="227"/>
      <c r="AE340" s="227"/>
      <c r="AF340" s="227"/>
      <c r="AG340" s="227"/>
      <c r="AH340" s="227"/>
      <c r="AI340" s="227"/>
      <c r="AJ340" s="227"/>
      <c r="AK340" s="227"/>
      <c r="AL340" s="227"/>
      <c r="AM340" s="227"/>
      <c r="AN340" s="227"/>
    </row>
    <row r="341" spans="1:40" s="759" customFormat="1">
      <c r="A341" s="577" t="s">
        <v>9888</v>
      </c>
      <c r="B341" s="758"/>
      <c r="C341" s="758">
        <v>119</v>
      </c>
      <c r="D341" s="770">
        <v>88</v>
      </c>
      <c r="E341" s="759" t="s">
        <v>2926</v>
      </c>
      <c r="F341" s="770" t="s">
        <v>747</v>
      </c>
      <c r="G341" s="770" t="s">
        <v>1333</v>
      </c>
      <c r="H341" s="758" t="s">
        <v>10595</v>
      </c>
      <c r="I341" s="758" t="s">
        <v>10596</v>
      </c>
      <c r="J341" s="759" t="s">
        <v>2392</v>
      </c>
      <c r="K341" s="759" t="s">
        <v>747</v>
      </c>
      <c r="L341" s="759" t="s">
        <v>1333</v>
      </c>
      <c r="M341" s="759" t="s">
        <v>10080</v>
      </c>
      <c r="N341" s="759" t="s">
        <v>10597</v>
      </c>
      <c r="O341" s="759" t="s">
        <v>615</v>
      </c>
      <c r="P341" s="759" t="s">
        <v>749</v>
      </c>
      <c r="Q341" s="759" t="s">
        <v>1333</v>
      </c>
      <c r="R341" s="759" t="s">
        <v>455</v>
      </c>
      <c r="S341" s="759" t="s">
        <v>10598</v>
      </c>
    </row>
    <row r="342" spans="1:40" s="226" customFormat="1" ht="15" customHeight="1">
      <c r="A342" s="226" t="s">
        <v>2113</v>
      </c>
      <c r="B342" s="269"/>
      <c r="C342" s="266">
        <v>88</v>
      </c>
      <c r="D342" s="266">
        <v>85</v>
      </c>
      <c r="E342" s="226" t="s">
        <v>2370</v>
      </c>
      <c r="F342" s="266" t="s">
        <v>226</v>
      </c>
      <c r="G342" s="265" t="s">
        <v>2219</v>
      </c>
      <c r="H342" s="266" t="s">
        <v>2273</v>
      </c>
      <c r="I342" s="266" t="s">
        <v>2274</v>
      </c>
      <c r="J342" s="226" t="s">
        <v>2380</v>
      </c>
      <c r="K342" s="266" t="s">
        <v>226</v>
      </c>
      <c r="L342" s="265" t="s">
        <v>2219</v>
      </c>
      <c r="M342" s="266" t="s">
        <v>2275</v>
      </c>
      <c r="N342" s="266" t="s">
        <v>2276</v>
      </c>
      <c r="O342" s="226" t="s">
        <v>2269</v>
      </c>
      <c r="P342" s="217" t="s">
        <v>455</v>
      </c>
      <c r="Q342" s="217" t="s">
        <v>455</v>
      </c>
      <c r="R342" s="266" t="s">
        <v>2277</v>
      </c>
      <c r="S342" s="266" t="s">
        <v>2278</v>
      </c>
      <c r="U342" s="266"/>
      <c r="V342" s="266"/>
      <c r="W342" s="266"/>
      <c r="X342" s="266"/>
      <c r="Z342" s="266"/>
      <c r="AA342" s="266"/>
      <c r="AB342" s="266"/>
      <c r="AC342" s="266"/>
      <c r="AD342" s="227"/>
      <c r="AE342" s="227"/>
      <c r="AF342" s="227"/>
      <c r="AG342" s="227"/>
      <c r="AH342" s="227"/>
      <c r="AI342" s="227"/>
      <c r="AJ342" s="227"/>
      <c r="AK342" s="227"/>
      <c r="AL342" s="227"/>
      <c r="AM342" s="227"/>
      <c r="AN342" s="227"/>
    </row>
    <row r="343" spans="1:40" s="226" customFormat="1" ht="15.75">
      <c r="A343" s="226" t="s">
        <v>824</v>
      </c>
      <c r="B343" s="265"/>
      <c r="C343" s="265">
        <v>50</v>
      </c>
      <c r="D343" s="265">
        <v>44</v>
      </c>
      <c r="E343" s="226" t="s">
        <v>360</v>
      </c>
      <c r="F343" s="265" t="s">
        <v>226</v>
      </c>
      <c r="G343" s="265" t="s">
        <v>455</v>
      </c>
      <c r="H343" s="94" t="s">
        <v>838</v>
      </c>
      <c r="I343" s="265" t="s">
        <v>428</v>
      </c>
      <c r="J343" s="226" t="s">
        <v>3011</v>
      </c>
      <c r="K343" s="265" t="s">
        <v>226</v>
      </c>
      <c r="L343" s="265" t="s">
        <v>455</v>
      </c>
      <c r="M343" s="265" t="s">
        <v>105</v>
      </c>
      <c r="N343" s="474" t="s">
        <v>428</v>
      </c>
      <c r="P343" s="265"/>
      <c r="Q343" s="265"/>
      <c r="R343" s="265"/>
      <c r="S343" s="265"/>
      <c r="U343" s="265"/>
      <c r="V343" s="265"/>
      <c r="W343" s="265"/>
      <c r="X343" s="265"/>
      <c r="Z343" s="265"/>
      <c r="AA343" s="265"/>
      <c r="AB343" s="265"/>
      <c r="AC343" s="265"/>
      <c r="AD343" s="227"/>
      <c r="AE343" s="227"/>
      <c r="AF343" s="227"/>
      <c r="AG343" s="227"/>
      <c r="AH343" s="227"/>
      <c r="AI343" s="227"/>
      <c r="AJ343" s="227"/>
      <c r="AK343" s="227"/>
      <c r="AL343" s="227"/>
      <c r="AM343" s="227"/>
      <c r="AN343" s="227"/>
    </row>
    <row r="344" spans="1:40" ht="15.75">
      <c r="A344" s="226" t="s">
        <v>2885</v>
      </c>
      <c r="B344" s="147"/>
      <c r="C344" s="147">
        <v>157</v>
      </c>
      <c r="D344" s="147">
        <v>130</v>
      </c>
      <c r="E344" s="226" t="s">
        <v>406</v>
      </c>
      <c r="F344" s="265" t="s">
        <v>226</v>
      </c>
      <c r="G344" s="265" t="s">
        <v>455</v>
      </c>
      <c r="H344" s="147" t="s">
        <v>1602</v>
      </c>
      <c r="I344" s="265" t="s">
        <v>428</v>
      </c>
      <c r="J344" s="226" t="s">
        <v>335</v>
      </c>
      <c r="K344" s="265" t="s">
        <v>226</v>
      </c>
      <c r="L344" s="265" t="s">
        <v>455</v>
      </c>
      <c r="M344" s="147" t="s">
        <v>1603</v>
      </c>
      <c r="N344" s="474" t="s">
        <v>428</v>
      </c>
      <c r="O344" s="226"/>
      <c r="P344" s="147"/>
      <c r="Q344" s="147"/>
      <c r="R344" s="147"/>
      <c r="S344" s="147"/>
      <c r="T344" s="226"/>
      <c r="U344" s="147"/>
      <c r="V344" s="147"/>
      <c r="W344" s="147"/>
      <c r="X344" s="147"/>
      <c r="Y344" s="226"/>
      <c r="Z344" s="147"/>
      <c r="AA344" s="147"/>
      <c r="AB344" s="147"/>
      <c r="AC344" s="147"/>
    </row>
    <row r="345" spans="1:40" s="226" customFormat="1" ht="15.75">
      <c r="A345" s="227" t="s">
        <v>1489</v>
      </c>
      <c r="B345" s="217"/>
      <c r="C345" s="217">
        <v>299</v>
      </c>
      <c r="D345" s="217">
        <v>277</v>
      </c>
      <c r="E345" s="227" t="s">
        <v>335</v>
      </c>
      <c r="F345" s="217" t="s">
        <v>226</v>
      </c>
      <c r="G345" s="217" t="s">
        <v>455</v>
      </c>
      <c r="H345" s="217" t="s">
        <v>1516</v>
      </c>
      <c r="I345" s="265" t="s">
        <v>428</v>
      </c>
      <c r="J345" s="227" t="s">
        <v>410</v>
      </c>
      <c r="K345" s="217" t="s">
        <v>226</v>
      </c>
      <c r="L345" s="217" t="s">
        <v>455</v>
      </c>
      <c r="M345" s="217" t="s">
        <v>1517</v>
      </c>
      <c r="N345" s="474" t="s">
        <v>428</v>
      </c>
      <c r="O345" s="227"/>
      <c r="P345" s="217"/>
      <c r="Q345" s="217"/>
      <c r="R345" s="217"/>
      <c r="S345" s="217"/>
      <c r="U345" s="217"/>
      <c r="V345" s="217"/>
      <c r="W345" s="217"/>
      <c r="X345" s="217"/>
      <c r="Z345" s="217"/>
      <c r="AA345" s="217"/>
      <c r="AB345" s="217"/>
      <c r="AC345" s="217"/>
    </row>
    <row r="346" spans="1:40" s="226" customFormat="1" ht="15.75">
      <c r="A346" s="227" t="s">
        <v>4202</v>
      </c>
      <c r="B346" s="217"/>
      <c r="C346" s="217">
        <v>87</v>
      </c>
      <c r="D346" s="217">
        <v>56</v>
      </c>
      <c r="E346" s="227" t="s">
        <v>2388</v>
      </c>
      <c r="F346" s="217" t="s">
        <v>226</v>
      </c>
      <c r="G346" s="217" t="s">
        <v>4518</v>
      </c>
      <c r="H346" s="217"/>
      <c r="I346" s="265" t="s">
        <v>428</v>
      </c>
      <c r="J346" s="227" t="s">
        <v>624</v>
      </c>
      <c r="K346" s="217" t="s">
        <v>226</v>
      </c>
      <c r="L346" s="217" t="s">
        <v>455</v>
      </c>
      <c r="M346" s="217"/>
      <c r="N346" s="474" t="s">
        <v>428</v>
      </c>
      <c r="O346" s="227"/>
      <c r="P346" s="217"/>
      <c r="Q346" s="217"/>
      <c r="R346" s="217"/>
      <c r="S346" s="217"/>
      <c r="U346" s="217"/>
      <c r="V346" s="217"/>
      <c r="W346" s="217"/>
      <c r="X346" s="217"/>
      <c r="Z346" s="217"/>
      <c r="AA346" s="217"/>
      <c r="AB346" s="217"/>
      <c r="AC346" s="217"/>
    </row>
    <row r="347" spans="1:40" s="226" customFormat="1" ht="15.75">
      <c r="A347" s="226" t="s">
        <v>604</v>
      </c>
      <c r="B347" s="217"/>
      <c r="C347" s="217">
        <v>380</v>
      </c>
      <c r="D347" s="217">
        <v>320</v>
      </c>
      <c r="E347" s="226" t="s">
        <v>403</v>
      </c>
      <c r="F347" s="217" t="s">
        <v>226</v>
      </c>
      <c r="G347" s="217" t="s">
        <v>455</v>
      </c>
      <c r="H347" s="217" t="s">
        <v>1604</v>
      </c>
      <c r="I347" s="265" t="s">
        <v>428</v>
      </c>
      <c r="J347" s="226" t="s">
        <v>3011</v>
      </c>
      <c r="K347" s="217" t="s">
        <v>226</v>
      </c>
      <c r="L347" s="217" t="s">
        <v>455</v>
      </c>
      <c r="M347" s="217" t="s">
        <v>1605</v>
      </c>
      <c r="N347" s="474" t="s">
        <v>428</v>
      </c>
      <c r="P347" s="217"/>
      <c r="Q347" s="217"/>
      <c r="R347" s="217"/>
      <c r="S347" s="217"/>
      <c r="U347" s="217"/>
      <c r="V347" s="217"/>
      <c r="W347" s="217"/>
      <c r="X347" s="217"/>
      <c r="Z347" s="217"/>
      <c r="AA347" s="217"/>
      <c r="AB347" s="217"/>
      <c r="AC347" s="217"/>
      <c r="AD347" s="227"/>
      <c r="AE347" s="227"/>
      <c r="AF347" s="227"/>
      <c r="AG347" s="227"/>
      <c r="AH347" s="227"/>
      <c r="AI347" s="227"/>
      <c r="AJ347" s="227"/>
      <c r="AK347" s="227"/>
      <c r="AL347" s="227"/>
      <c r="AM347" s="227"/>
      <c r="AN347" s="227"/>
    </row>
    <row r="348" spans="1:40" s="760" customFormat="1">
      <c r="A348" s="763" t="s">
        <v>9726</v>
      </c>
      <c r="B348" s="755"/>
      <c r="C348" s="755">
        <v>62</v>
      </c>
      <c r="D348" s="755">
        <v>53</v>
      </c>
      <c r="E348" s="760" t="s">
        <v>2372</v>
      </c>
      <c r="F348" s="755" t="s">
        <v>749</v>
      </c>
      <c r="G348" s="755" t="s">
        <v>10435</v>
      </c>
      <c r="H348" s="770" t="s">
        <v>10436</v>
      </c>
      <c r="I348" s="770" t="s">
        <v>10437</v>
      </c>
      <c r="J348" s="760" t="s">
        <v>2902</v>
      </c>
      <c r="K348" s="760" t="s">
        <v>749</v>
      </c>
      <c r="L348" s="760" t="s">
        <v>1352</v>
      </c>
      <c r="M348" s="760" t="s">
        <v>10438</v>
      </c>
      <c r="N348" s="760" t="s">
        <v>10439</v>
      </c>
    </row>
    <row r="349" spans="1:40" s="226" customFormat="1" ht="15.75">
      <c r="A349" s="227" t="s">
        <v>650</v>
      </c>
      <c r="B349" s="265" t="s">
        <v>651</v>
      </c>
      <c r="C349" s="265">
        <v>197</v>
      </c>
      <c r="D349" s="265">
        <v>165</v>
      </c>
      <c r="E349" s="227" t="s">
        <v>652</v>
      </c>
      <c r="F349" s="217" t="s">
        <v>226</v>
      </c>
      <c r="G349" s="217" t="s">
        <v>4518</v>
      </c>
      <c r="H349" s="265" t="s">
        <v>9257</v>
      </c>
      <c r="I349" s="265" t="s">
        <v>428</v>
      </c>
      <c r="J349" s="227" t="s">
        <v>2902</v>
      </c>
      <c r="K349" s="265" t="s">
        <v>226</v>
      </c>
      <c r="L349" s="265" t="s">
        <v>957</v>
      </c>
      <c r="M349" s="265" t="s">
        <v>9257</v>
      </c>
      <c r="N349" s="474" t="s">
        <v>428</v>
      </c>
      <c r="O349" s="227" t="s">
        <v>624</v>
      </c>
      <c r="P349" s="265" t="s">
        <v>226</v>
      </c>
      <c r="Q349" s="265" t="s">
        <v>455</v>
      </c>
      <c r="R349" s="265" t="s">
        <v>2879</v>
      </c>
      <c r="S349" s="265" t="s">
        <v>428</v>
      </c>
      <c r="U349" s="265"/>
      <c r="V349" s="265"/>
      <c r="W349" s="265"/>
      <c r="X349" s="265"/>
      <c r="Z349" s="265"/>
      <c r="AA349" s="265"/>
      <c r="AB349" s="265"/>
      <c r="AC349" s="265"/>
      <c r="AD349" s="227"/>
      <c r="AE349" s="227"/>
      <c r="AF349" s="227"/>
      <c r="AG349" s="227"/>
      <c r="AH349" s="227"/>
      <c r="AI349" s="227"/>
      <c r="AJ349" s="227"/>
      <c r="AK349" s="227"/>
      <c r="AL349" s="227"/>
      <c r="AM349" s="227"/>
      <c r="AN349" s="227"/>
    </row>
    <row r="350" spans="1:40" s="760" customFormat="1">
      <c r="A350" s="763" t="s">
        <v>9731</v>
      </c>
      <c r="B350" s="755"/>
      <c r="C350" s="755">
        <v>263</v>
      </c>
      <c r="D350" s="755">
        <v>173</v>
      </c>
      <c r="E350" s="760" t="s">
        <v>2380</v>
      </c>
      <c r="F350" s="755" t="s">
        <v>749</v>
      </c>
      <c r="G350" s="755" t="s">
        <v>10388</v>
      </c>
      <c r="H350" s="770" t="s">
        <v>10447</v>
      </c>
      <c r="I350" s="770" t="s">
        <v>10448</v>
      </c>
      <c r="J350" s="760" t="s">
        <v>9732</v>
      </c>
      <c r="K350" s="760" t="s">
        <v>749</v>
      </c>
      <c r="L350" s="760" t="s">
        <v>10449</v>
      </c>
      <c r="M350" s="760" t="s">
        <v>10450</v>
      </c>
      <c r="N350" s="760" t="s">
        <v>10448</v>
      </c>
      <c r="O350" s="760" t="s">
        <v>2269</v>
      </c>
      <c r="P350" s="760" t="s">
        <v>10451</v>
      </c>
      <c r="Q350" s="760" t="s">
        <v>428</v>
      </c>
      <c r="R350" s="760" t="s">
        <v>428</v>
      </c>
      <c r="S350" s="760" t="s">
        <v>428</v>
      </c>
    </row>
    <row r="351" spans="1:40" s="226" customFormat="1">
      <c r="A351" s="226" t="s">
        <v>2128</v>
      </c>
      <c r="B351" s="266" t="s">
        <v>2279</v>
      </c>
      <c r="C351" s="266">
        <v>121</v>
      </c>
      <c r="D351" s="266">
        <v>103</v>
      </c>
      <c r="E351" s="386" t="s">
        <v>3798</v>
      </c>
      <c r="F351" s="266" t="s">
        <v>226</v>
      </c>
      <c r="G351" s="217" t="s">
        <v>4518</v>
      </c>
      <c r="H351" s="266" t="s">
        <v>9266</v>
      </c>
      <c r="I351" s="266" t="s">
        <v>2280</v>
      </c>
      <c r="J351" s="226" t="s">
        <v>624</v>
      </c>
      <c r="K351" s="266" t="s">
        <v>226</v>
      </c>
      <c r="L351" s="217" t="s">
        <v>455</v>
      </c>
      <c r="M351" s="266" t="s">
        <v>9267</v>
      </c>
      <c r="N351" s="266" t="s">
        <v>2280</v>
      </c>
      <c r="P351" s="266" t="s">
        <v>226</v>
      </c>
      <c r="Q351" s="266"/>
      <c r="R351" s="266" t="s">
        <v>2281</v>
      </c>
      <c r="S351" s="266"/>
      <c r="U351" s="266"/>
      <c r="V351" s="266"/>
      <c r="W351" s="266"/>
      <c r="X351" s="266"/>
      <c r="Z351" s="266"/>
      <c r="AA351" s="266"/>
      <c r="AB351" s="266"/>
      <c r="AC351" s="266"/>
      <c r="AD351" s="227"/>
      <c r="AE351" s="227"/>
      <c r="AF351" s="227"/>
      <c r="AG351" s="227"/>
      <c r="AH351" s="227"/>
      <c r="AI351" s="227"/>
      <c r="AJ351" s="227"/>
      <c r="AK351" s="227"/>
      <c r="AL351" s="227"/>
      <c r="AM351" s="227"/>
      <c r="AN351" s="227"/>
    </row>
    <row r="352" spans="1:40" s="226" customFormat="1">
      <c r="A352" s="226" t="s">
        <v>1272</v>
      </c>
      <c r="B352" s="265"/>
      <c r="C352" s="265">
        <v>101</v>
      </c>
      <c r="D352" s="265">
        <v>66</v>
      </c>
      <c r="E352" s="227" t="s">
        <v>2904</v>
      </c>
      <c r="F352" s="265" t="s">
        <v>226</v>
      </c>
      <c r="G352" s="265" t="s">
        <v>957</v>
      </c>
      <c r="H352" s="265" t="s">
        <v>1403</v>
      </c>
      <c r="I352" s="265" t="s">
        <v>1404</v>
      </c>
      <c r="J352" s="226" t="s">
        <v>654</v>
      </c>
      <c r="K352" s="265" t="s">
        <v>226</v>
      </c>
      <c r="L352" s="265" t="s">
        <v>957</v>
      </c>
      <c r="M352" s="265" t="s">
        <v>1405</v>
      </c>
      <c r="N352" s="265" t="s">
        <v>1404</v>
      </c>
      <c r="P352" s="265"/>
      <c r="Q352" s="265"/>
      <c r="R352" s="265"/>
      <c r="S352" s="116"/>
      <c r="T352" s="227"/>
      <c r="U352" s="217"/>
      <c r="V352" s="217"/>
      <c r="W352" s="217"/>
      <c r="X352" s="116"/>
      <c r="Y352" s="227"/>
      <c r="Z352" s="217"/>
      <c r="AA352" s="217"/>
      <c r="AB352" s="217"/>
      <c r="AC352" s="116"/>
    </row>
    <row r="353" spans="1:50" ht="15.75">
      <c r="A353" s="227" t="s">
        <v>1253</v>
      </c>
      <c r="B353" s="265"/>
      <c r="C353" s="265">
        <v>25</v>
      </c>
      <c r="D353" s="265">
        <v>14</v>
      </c>
      <c r="E353" s="226" t="s">
        <v>2377</v>
      </c>
      <c r="F353" s="265" t="s">
        <v>226</v>
      </c>
      <c r="G353" s="265" t="s">
        <v>455</v>
      </c>
      <c r="H353" s="265" t="s">
        <v>2817</v>
      </c>
      <c r="I353" s="265" t="s">
        <v>428</v>
      </c>
      <c r="J353" s="226" t="s">
        <v>3012</v>
      </c>
      <c r="K353" s="265" t="s">
        <v>226</v>
      </c>
      <c r="L353" s="265" t="s">
        <v>455</v>
      </c>
      <c r="M353" s="265" t="s">
        <v>2814</v>
      </c>
      <c r="N353" s="474" t="s">
        <v>428</v>
      </c>
      <c r="P353" s="265"/>
      <c r="Q353" s="265"/>
      <c r="R353" s="265"/>
      <c r="S353" s="145"/>
      <c r="T353" s="226"/>
      <c r="U353" s="265"/>
      <c r="V353" s="265"/>
      <c r="W353" s="265"/>
      <c r="X353" s="265"/>
      <c r="Y353" s="226"/>
      <c r="Z353" s="265"/>
      <c r="AA353" s="265"/>
      <c r="AB353" s="265"/>
      <c r="AC353" s="265"/>
    </row>
    <row r="354" spans="1:50" ht="15.75">
      <c r="A354" s="226" t="s">
        <v>3771</v>
      </c>
      <c r="B354" s="265"/>
      <c r="C354" s="265">
        <v>363</v>
      </c>
      <c r="D354" s="265">
        <v>222</v>
      </c>
      <c r="E354" s="227" t="s">
        <v>335</v>
      </c>
      <c r="F354" s="265" t="s">
        <v>226</v>
      </c>
      <c r="G354" s="265" t="s">
        <v>455</v>
      </c>
      <c r="H354" s="265" t="s">
        <v>955</v>
      </c>
      <c r="I354" s="265" t="s">
        <v>428</v>
      </c>
      <c r="J354" s="226" t="s">
        <v>335</v>
      </c>
      <c r="K354" s="265" t="s">
        <v>226</v>
      </c>
      <c r="L354" s="265" t="s">
        <v>455</v>
      </c>
      <c r="M354" s="265" t="s">
        <v>956</v>
      </c>
      <c r="N354" s="474" t="s">
        <v>428</v>
      </c>
      <c r="O354" s="226" t="s">
        <v>3011</v>
      </c>
      <c r="P354" s="265" t="s">
        <v>226</v>
      </c>
      <c r="Q354" s="265" t="s">
        <v>455</v>
      </c>
      <c r="R354" s="265" t="s">
        <v>455</v>
      </c>
      <c r="S354" s="269" t="s">
        <v>428</v>
      </c>
      <c r="T354" s="226"/>
      <c r="U354" s="269"/>
      <c r="V354" s="269"/>
      <c r="W354" s="269"/>
      <c r="X354" s="265"/>
      <c r="Y354" s="226"/>
      <c r="Z354" s="265"/>
      <c r="AA354" s="265"/>
      <c r="AB354" s="265"/>
      <c r="AC354" s="265"/>
    </row>
    <row r="355" spans="1:50" ht="15.75">
      <c r="A355" s="226" t="s">
        <v>1606</v>
      </c>
      <c r="B355" s="217"/>
      <c r="C355" s="217">
        <v>133</v>
      </c>
      <c r="D355" s="217">
        <v>95</v>
      </c>
      <c r="E355" s="226" t="s">
        <v>335</v>
      </c>
      <c r="F355" s="217" t="s">
        <v>226</v>
      </c>
      <c r="G355" s="217" t="s">
        <v>455</v>
      </c>
      <c r="H355" s="217" t="s">
        <v>1607</v>
      </c>
      <c r="I355" s="265" t="s">
        <v>428</v>
      </c>
      <c r="J355" s="226" t="s">
        <v>410</v>
      </c>
      <c r="K355" s="217" t="s">
        <v>226</v>
      </c>
      <c r="L355" s="217" t="s">
        <v>455</v>
      </c>
      <c r="M355" s="217" t="s">
        <v>1608</v>
      </c>
      <c r="N355" s="474" t="s">
        <v>428</v>
      </c>
      <c r="O355" s="226"/>
      <c r="P355" s="217"/>
      <c r="Q355" s="217"/>
      <c r="R355" s="217"/>
      <c r="S355" s="217"/>
      <c r="T355" s="226"/>
      <c r="U355" s="217"/>
      <c r="V355" s="217"/>
      <c r="W355" s="217"/>
      <c r="X355" s="217"/>
      <c r="Y355" s="226"/>
      <c r="Z355" s="217"/>
      <c r="AA355" s="217"/>
      <c r="AB355" s="217"/>
      <c r="AC355" s="21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row>
    <row r="356" spans="1:50" ht="15.75">
      <c r="A356" s="227" t="s">
        <v>1463</v>
      </c>
      <c r="C356" s="217">
        <v>99</v>
      </c>
      <c r="D356" s="217">
        <v>50</v>
      </c>
      <c r="E356" s="227" t="s">
        <v>406</v>
      </c>
      <c r="F356" s="217" t="s">
        <v>226</v>
      </c>
      <c r="G356" s="217" t="s">
        <v>455</v>
      </c>
      <c r="H356" s="217" t="s">
        <v>1479</v>
      </c>
      <c r="I356" s="265" t="s">
        <v>428</v>
      </c>
      <c r="J356" s="226" t="s">
        <v>3011</v>
      </c>
      <c r="K356" s="217" t="s">
        <v>226</v>
      </c>
      <c r="L356" s="217" t="s">
        <v>455</v>
      </c>
      <c r="M356" s="217" t="s">
        <v>455</v>
      </c>
      <c r="N356" s="474" t="s">
        <v>428</v>
      </c>
      <c r="P356" s="217"/>
      <c r="Q356" s="217"/>
      <c r="R356" s="217"/>
      <c r="S356" s="217"/>
      <c r="U356" s="207"/>
      <c r="V356" s="207"/>
      <c r="W356" s="207"/>
      <c r="X356" s="207"/>
      <c r="Z356" s="207"/>
      <c r="AA356" s="207"/>
      <c r="AB356" s="207"/>
      <c r="AC356" s="207"/>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row>
    <row r="357" spans="1:50">
      <c r="A357" s="226" t="s">
        <v>2145</v>
      </c>
      <c r="B357" s="218" t="s">
        <v>2282</v>
      </c>
      <c r="C357" s="218">
        <v>69</v>
      </c>
      <c r="D357" s="218">
        <v>42</v>
      </c>
      <c r="E357" s="226" t="s">
        <v>2380</v>
      </c>
      <c r="F357" s="218" t="s">
        <v>226</v>
      </c>
      <c r="G357" s="265" t="s">
        <v>2219</v>
      </c>
      <c r="H357" s="218" t="s">
        <v>2283</v>
      </c>
      <c r="I357" s="218" t="s">
        <v>989</v>
      </c>
      <c r="J357" s="226" t="s">
        <v>2269</v>
      </c>
      <c r="K357" s="218" t="s">
        <v>749</v>
      </c>
      <c r="L357" s="217" t="s">
        <v>455</v>
      </c>
      <c r="M357" s="218" t="s">
        <v>2284</v>
      </c>
      <c r="N357" s="218" t="s">
        <v>2285</v>
      </c>
      <c r="O357" s="226"/>
      <c r="P357" s="218"/>
      <c r="Q357" s="218"/>
      <c r="R357" s="218"/>
      <c r="S357" s="218"/>
      <c r="T357" s="226"/>
      <c r="U357" s="218"/>
      <c r="V357" s="218"/>
      <c r="W357" s="218"/>
      <c r="X357" s="218"/>
      <c r="Y357" s="226"/>
      <c r="Z357" s="218"/>
      <c r="AA357" s="218"/>
      <c r="AB357" s="218"/>
      <c r="AC357" s="218"/>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row>
    <row r="358" spans="1:50" ht="15.75">
      <c r="A358" s="226" t="s">
        <v>2905</v>
      </c>
      <c r="B358" s="218"/>
      <c r="C358" s="218">
        <v>281</v>
      </c>
      <c r="D358" s="218">
        <v>203</v>
      </c>
      <c r="E358" s="386" t="s">
        <v>2390</v>
      </c>
      <c r="F358" s="218" t="s">
        <v>226</v>
      </c>
      <c r="G358" s="218" t="s">
        <v>226</v>
      </c>
      <c r="H358" s="218" t="s">
        <v>455</v>
      </c>
      <c r="I358" s="218" t="s">
        <v>1351</v>
      </c>
      <c r="J358" s="226" t="s">
        <v>624</v>
      </c>
      <c r="K358" s="218" t="s">
        <v>226</v>
      </c>
      <c r="L358" s="266" t="s">
        <v>1320</v>
      </c>
      <c r="M358" s="217" t="s">
        <v>455</v>
      </c>
      <c r="N358" s="474" t="s">
        <v>428</v>
      </c>
      <c r="O358" s="226"/>
      <c r="P358" s="218"/>
      <c r="Q358" s="218"/>
      <c r="R358" s="218"/>
      <c r="S358" s="218"/>
      <c r="T358" s="226"/>
      <c r="U358" s="218"/>
      <c r="V358" s="218"/>
      <c r="W358" s="218"/>
      <c r="X358" s="218"/>
      <c r="Y358" s="226"/>
      <c r="Z358" s="218"/>
      <c r="AA358" s="218"/>
      <c r="AB358" s="218"/>
      <c r="AC358" s="218"/>
    </row>
    <row r="359" spans="1:50">
      <c r="A359" s="329" t="s">
        <v>9738</v>
      </c>
      <c r="B359" s="211"/>
      <c r="C359" s="211">
        <v>121</v>
      </c>
      <c r="D359" s="211">
        <v>75</v>
      </c>
      <c r="E359" s="581" t="s">
        <v>9472</v>
      </c>
      <c r="F359" s="582" t="s">
        <v>226</v>
      </c>
      <c r="G359" s="582" t="s">
        <v>10318</v>
      </c>
      <c r="H359" s="582" t="s">
        <v>10302</v>
      </c>
      <c r="I359" s="582" t="s">
        <v>428</v>
      </c>
      <c r="J359" s="227" t="s">
        <v>2392</v>
      </c>
      <c r="K359" s="227" t="s">
        <v>226</v>
      </c>
      <c r="L359" s="227" t="s">
        <v>10319</v>
      </c>
      <c r="M359" s="227" t="s">
        <v>10302</v>
      </c>
      <c r="N359" s="227" t="s">
        <v>455</v>
      </c>
    </row>
    <row r="360" spans="1:50">
      <c r="A360" s="227" t="s">
        <v>9891</v>
      </c>
      <c r="B360" s="266"/>
      <c r="C360" s="266">
        <v>45</v>
      </c>
      <c r="D360" s="266">
        <v>40</v>
      </c>
      <c r="E360" s="227" t="s">
        <v>10119</v>
      </c>
      <c r="F360" s="227" t="s">
        <v>749</v>
      </c>
      <c r="G360" s="227" t="s">
        <v>1333</v>
      </c>
      <c r="H360" s="227" t="s">
        <v>10120</v>
      </c>
      <c r="I360" s="227" t="s">
        <v>10121</v>
      </c>
      <c r="J360" s="227" t="s">
        <v>10122</v>
      </c>
      <c r="K360" s="266" t="s">
        <v>226</v>
      </c>
      <c r="L360" s="266" t="s">
        <v>10123</v>
      </c>
      <c r="M360" s="266" t="s">
        <v>10124</v>
      </c>
      <c r="N360" s="266" t="s">
        <v>10125</v>
      </c>
      <c r="O360" s="227" t="s">
        <v>2269</v>
      </c>
      <c r="P360" s="227" t="s">
        <v>455</v>
      </c>
      <c r="Q360" s="227" t="s">
        <v>455</v>
      </c>
      <c r="R360" s="227" t="s">
        <v>455</v>
      </c>
      <c r="S360" s="227" t="s">
        <v>455</v>
      </c>
    </row>
    <row r="361" spans="1:50" s="759" customFormat="1">
      <c r="A361" s="577" t="s">
        <v>9740</v>
      </c>
      <c r="B361" s="758"/>
      <c r="C361" s="758">
        <v>62</v>
      </c>
      <c r="D361" s="770">
        <v>47</v>
      </c>
      <c r="E361" s="759" t="s">
        <v>2918</v>
      </c>
      <c r="F361" s="770" t="s">
        <v>747</v>
      </c>
      <c r="G361" s="770" t="s">
        <v>1333</v>
      </c>
      <c r="H361" s="770" t="s">
        <v>10611</v>
      </c>
      <c r="I361" s="758" t="s">
        <v>10612</v>
      </c>
      <c r="J361" s="759" t="s">
        <v>2269</v>
      </c>
      <c r="K361" s="759" t="s">
        <v>747</v>
      </c>
      <c r="L361" s="759" t="s">
        <v>1333</v>
      </c>
      <c r="M361" s="759" t="s">
        <v>10611</v>
      </c>
      <c r="N361" s="759" t="s">
        <v>10586</v>
      </c>
    </row>
    <row r="362" spans="1:50" s="226" customFormat="1" ht="15.75">
      <c r="A362" s="98" t="s">
        <v>3783</v>
      </c>
      <c r="B362" s="217"/>
      <c r="C362" s="217">
        <v>39</v>
      </c>
      <c r="D362" s="217">
        <v>37</v>
      </c>
      <c r="E362" s="226" t="s">
        <v>722</v>
      </c>
      <c r="F362" s="222" t="s">
        <v>225</v>
      </c>
      <c r="G362" s="217" t="s">
        <v>1320</v>
      </c>
      <c r="H362" s="217" t="s">
        <v>4568</v>
      </c>
      <c r="I362" s="265" t="s">
        <v>428</v>
      </c>
      <c r="J362" s="226" t="s">
        <v>2269</v>
      </c>
      <c r="K362" s="222" t="s">
        <v>226</v>
      </c>
      <c r="L362" s="217" t="s">
        <v>455</v>
      </c>
      <c r="M362" s="217" t="s">
        <v>4569</v>
      </c>
      <c r="N362" s="474" t="s">
        <v>428</v>
      </c>
      <c r="O362" s="227"/>
      <c r="P362" s="217"/>
      <c r="Q362" s="217"/>
      <c r="R362" s="217"/>
      <c r="S362" s="217"/>
      <c r="U362" s="217"/>
      <c r="V362" s="217"/>
      <c r="W362" s="217"/>
      <c r="X362" s="217"/>
      <c r="Z362" s="217"/>
      <c r="AA362" s="217"/>
      <c r="AB362" s="217"/>
      <c r="AC362" s="217"/>
    </row>
    <row r="363" spans="1:50" s="226" customFormat="1" ht="15.75">
      <c r="A363" s="226" t="s">
        <v>2873</v>
      </c>
      <c r="B363" s="207"/>
      <c r="C363" s="212">
        <v>330</v>
      </c>
      <c r="D363" s="212">
        <v>322</v>
      </c>
      <c r="E363" s="226" t="s">
        <v>403</v>
      </c>
      <c r="F363" s="212" t="s">
        <v>226</v>
      </c>
      <c r="G363" s="212" t="s">
        <v>455</v>
      </c>
      <c r="H363" s="212" t="s">
        <v>2875</v>
      </c>
      <c r="I363" s="265" t="s">
        <v>428</v>
      </c>
      <c r="J363" s="226" t="s">
        <v>398</v>
      </c>
      <c r="K363" s="212" t="s">
        <v>226</v>
      </c>
      <c r="L363" s="212" t="s">
        <v>455</v>
      </c>
      <c r="M363" s="212" t="s">
        <v>2875</v>
      </c>
      <c r="N363" s="474" t="s">
        <v>428</v>
      </c>
      <c r="O363" s="226" t="s">
        <v>398</v>
      </c>
      <c r="P363" s="212" t="s">
        <v>226</v>
      </c>
      <c r="Q363" s="212" t="s">
        <v>455</v>
      </c>
      <c r="R363" s="212" t="s">
        <v>2876</v>
      </c>
      <c r="S363" s="212" t="s">
        <v>428</v>
      </c>
      <c r="U363" s="207"/>
      <c r="V363" s="207"/>
      <c r="W363" s="207"/>
      <c r="X363" s="207"/>
      <c r="Z363" s="207"/>
      <c r="AA363" s="207"/>
      <c r="AB363" s="207"/>
      <c r="AC363" s="207"/>
    </row>
    <row r="364" spans="1:50" ht="15.75">
      <c r="A364" s="226" t="s">
        <v>1609</v>
      </c>
      <c r="B364" s="217"/>
      <c r="C364" s="217">
        <v>64</v>
      </c>
      <c r="D364" s="217">
        <v>50</v>
      </c>
      <c r="E364" s="226" t="s">
        <v>406</v>
      </c>
      <c r="F364" s="217" t="s">
        <v>226</v>
      </c>
      <c r="G364" s="217" t="s">
        <v>455</v>
      </c>
      <c r="H364" s="217" t="s">
        <v>1610</v>
      </c>
      <c r="I364" s="265" t="s">
        <v>428</v>
      </c>
      <c r="J364" s="226" t="s">
        <v>335</v>
      </c>
      <c r="K364" s="217" t="s">
        <v>226</v>
      </c>
      <c r="L364" s="217" t="s">
        <v>455</v>
      </c>
      <c r="M364" s="217" t="s">
        <v>1611</v>
      </c>
      <c r="N364" s="474" t="s">
        <v>428</v>
      </c>
      <c r="O364" s="226"/>
      <c r="P364" s="217"/>
      <c r="Q364" s="217"/>
      <c r="R364" s="217"/>
      <c r="S364" s="217"/>
      <c r="T364" s="226"/>
      <c r="U364" s="217"/>
      <c r="V364" s="217"/>
      <c r="W364" s="217"/>
      <c r="X364" s="217"/>
      <c r="Y364" s="226"/>
      <c r="Z364" s="217"/>
      <c r="AA364" s="217"/>
      <c r="AB364" s="217"/>
      <c r="AC364" s="217"/>
    </row>
    <row r="365" spans="1:50" s="226" customFormat="1" ht="15.75">
      <c r="A365" s="226" t="s">
        <v>1612</v>
      </c>
      <c r="B365" s="217"/>
      <c r="C365" s="217">
        <v>251</v>
      </c>
      <c r="D365" s="217">
        <v>210</v>
      </c>
      <c r="E365" s="226" t="s">
        <v>406</v>
      </c>
      <c r="F365" s="217" t="s">
        <v>226</v>
      </c>
      <c r="G365" s="217" t="s">
        <v>455</v>
      </c>
      <c r="H365" s="217" t="s">
        <v>1613</v>
      </c>
      <c r="I365" s="265" t="s">
        <v>428</v>
      </c>
      <c r="J365" s="226" t="s">
        <v>410</v>
      </c>
      <c r="K365" s="217" t="s">
        <v>226</v>
      </c>
      <c r="L365" s="217" t="s">
        <v>455</v>
      </c>
      <c r="M365" s="217" t="s">
        <v>1614</v>
      </c>
      <c r="N365" s="474" t="s">
        <v>428</v>
      </c>
      <c r="P365" s="217"/>
      <c r="Q365" s="217"/>
      <c r="R365" s="217"/>
      <c r="S365" s="217"/>
      <c r="U365" s="217"/>
      <c r="V365" s="217"/>
      <c r="W365" s="217"/>
      <c r="X365" s="217"/>
      <c r="Z365" s="217"/>
      <c r="AA365" s="217"/>
      <c r="AB365" s="217"/>
      <c r="AC365" s="217"/>
    </row>
    <row r="366" spans="1:50" s="226" customFormat="1" ht="15.75">
      <c r="A366" s="226" t="s">
        <v>3683</v>
      </c>
      <c r="B366" s="212"/>
      <c r="C366" s="93">
        <v>90</v>
      </c>
      <c r="D366" s="212">
        <v>59</v>
      </c>
      <c r="E366" s="226" t="s">
        <v>3685</v>
      </c>
      <c r="F366" s="217" t="s">
        <v>758</v>
      </c>
      <c r="G366" s="217" t="s">
        <v>1320</v>
      </c>
      <c r="H366" s="217" t="s">
        <v>4570</v>
      </c>
      <c r="I366" s="265" t="s">
        <v>428</v>
      </c>
      <c r="J366" s="226" t="s">
        <v>624</v>
      </c>
      <c r="K366" s="217" t="s">
        <v>226</v>
      </c>
      <c r="L366" s="217" t="s">
        <v>455</v>
      </c>
      <c r="M366" s="217" t="s">
        <v>455</v>
      </c>
      <c r="N366" s="474" t="s">
        <v>428</v>
      </c>
      <c r="P366" s="212"/>
      <c r="Q366" s="212"/>
      <c r="R366" s="212"/>
      <c r="S366" s="222"/>
      <c r="U366" s="212"/>
      <c r="V366" s="212"/>
      <c r="W366" s="212"/>
      <c r="X366" s="212"/>
      <c r="Z366" s="212"/>
      <c r="AA366" s="212"/>
      <c r="AB366" s="212"/>
      <c r="AC366" s="212"/>
    </row>
    <row r="367" spans="1:50" s="226" customFormat="1">
      <c r="A367" s="227"/>
      <c r="B367" s="212"/>
      <c r="C367" s="93"/>
      <c r="D367" s="212"/>
      <c r="E367" s="227"/>
      <c r="F367" s="211"/>
      <c r="G367" s="211"/>
      <c r="H367" s="211"/>
      <c r="I367" s="211"/>
      <c r="J367" s="227"/>
      <c r="K367" s="227"/>
      <c r="L367" s="227"/>
      <c r="M367" s="227"/>
      <c r="N367" s="227"/>
      <c r="O367" s="227"/>
      <c r="P367" s="227"/>
      <c r="Q367" s="227"/>
      <c r="R367" s="227"/>
      <c r="S367" s="227"/>
      <c r="T367" s="227"/>
      <c r="U367" s="227"/>
      <c r="V367" s="227"/>
      <c r="W367" s="227"/>
      <c r="X367" s="227"/>
      <c r="Y367" s="227"/>
      <c r="Z367" s="227"/>
      <c r="AA367" s="227"/>
      <c r="AB367" s="227"/>
      <c r="AC367" s="227"/>
    </row>
    <row r="368" spans="1:50">
      <c r="B368" s="211"/>
      <c r="C368" s="211"/>
      <c r="D368" s="211"/>
      <c r="F368" s="211"/>
      <c r="G368" s="211"/>
      <c r="H368" s="211"/>
      <c r="I368" s="211"/>
    </row>
    <row r="369" spans="2:9">
      <c r="B369" s="211"/>
      <c r="C369" s="211"/>
      <c r="D369" s="211"/>
      <c r="F369" s="211"/>
      <c r="G369" s="211"/>
      <c r="H369" s="211"/>
      <c r="I369" s="211"/>
    </row>
    <row r="370" spans="2:9">
      <c r="B370" s="211"/>
      <c r="C370" s="211"/>
      <c r="D370" s="211"/>
      <c r="F370" s="211"/>
      <c r="G370" s="211"/>
      <c r="H370" s="211"/>
      <c r="I370" s="211"/>
    </row>
    <row r="371" spans="2:9">
      <c r="B371" s="211"/>
      <c r="C371" s="211"/>
      <c r="D371" s="211"/>
      <c r="F371" s="211"/>
      <c r="G371" s="211"/>
      <c r="H371" s="211"/>
      <c r="I371" s="211"/>
    </row>
    <row r="372" spans="2:9">
      <c r="B372" s="211"/>
      <c r="C372" s="211"/>
      <c r="D372" s="211"/>
      <c r="F372" s="211"/>
      <c r="G372" s="211"/>
      <c r="H372" s="211"/>
      <c r="I372" s="211"/>
    </row>
    <row r="373" spans="2:9">
      <c r="B373" s="211"/>
      <c r="C373" s="211"/>
      <c r="D373" s="211"/>
      <c r="F373" s="211"/>
      <c r="G373" s="211"/>
      <c r="H373" s="211"/>
      <c r="I373" s="211"/>
    </row>
    <row r="374" spans="2:9">
      <c r="B374" s="211"/>
      <c r="C374" s="211"/>
      <c r="D374" s="211"/>
      <c r="F374" s="211"/>
      <c r="G374" s="211"/>
      <c r="H374" s="211"/>
      <c r="I374" s="211"/>
    </row>
    <row r="375" spans="2:9">
      <c r="B375" s="211"/>
      <c r="C375" s="211"/>
      <c r="D375" s="211"/>
      <c r="F375" s="211"/>
      <c r="G375" s="211"/>
      <c r="H375" s="211"/>
      <c r="I375" s="211"/>
    </row>
    <row r="376" spans="2:9">
      <c r="B376" s="211"/>
      <c r="C376" s="211"/>
      <c r="D376" s="211"/>
      <c r="F376" s="211"/>
      <c r="G376" s="211"/>
      <c r="H376" s="211"/>
      <c r="I376" s="211"/>
    </row>
    <row r="377" spans="2:9">
      <c r="B377" s="211"/>
      <c r="C377" s="211"/>
      <c r="D377" s="211"/>
      <c r="F377" s="211"/>
      <c r="G377" s="211"/>
      <c r="H377" s="211"/>
      <c r="I377" s="211"/>
    </row>
    <row r="378" spans="2:9">
      <c r="B378" s="211"/>
      <c r="C378" s="211"/>
      <c r="D378" s="211"/>
      <c r="F378" s="211"/>
      <c r="G378" s="211"/>
      <c r="H378" s="211"/>
      <c r="I378" s="211"/>
    </row>
    <row r="379" spans="2:9">
      <c r="B379" s="211"/>
      <c r="C379" s="211"/>
      <c r="D379" s="211"/>
      <c r="F379" s="211"/>
      <c r="G379" s="211"/>
      <c r="H379" s="211"/>
      <c r="I379" s="211"/>
    </row>
    <row r="380" spans="2:9">
      <c r="B380" s="211"/>
      <c r="C380" s="211"/>
      <c r="D380" s="211"/>
      <c r="F380" s="211"/>
      <c r="G380" s="211"/>
      <c r="H380" s="211"/>
      <c r="I380" s="211"/>
    </row>
    <row r="381" spans="2:9">
      <c r="B381" s="211"/>
      <c r="C381" s="211"/>
      <c r="D381" s="211"/>
      <c r="F381" s="211"/>
      <c r="G381" s="211"/>
      <c r="H381" s="211"/>
      <c r="I381" s="211"/>
    </row>
    <row r="382" spans="2:9">
      <c r="B382" s="211"/>
      <c r="C382" s="211"/>
      <c r="D382" s="211"/>
      <c r="F382" s="211"/>
      <c r="G382" s="211"/>
      <c r="H382" s="211"/>
      <c r="I382" s="211"/>
    </row>
    <row r="383" spans="2:9">
      <c r="B383" s="211"/>
      <c r="C383" s="211"/>
      <c r="D383" s="211"/>
      <c r="F383" s="211"/>
      <c r="G383" s="211"/>
      <c r="H383" s="211"/>
      <c r="I383" s="211"/>
    </row>
    <row r="384" spans="2:9">
      <c r="B384" s="211"/>
      <c r="C384" s="211"/>
      <c r="D384" s="211"/>
      <c r="F384" s="211"/>
      <c r="G384" s="211"/>
      <c r="H384" s="211"/>
      <c r="I384" s="211"/>
    </row>
    <row r="385" spans="2:9">
      <c r="B385" s="211"/>
      <c r="C385" s="211"/>
      <c r="D385" s="211"/>
      <c r="F385" s="211"/>
      <c r="G385" s="211"/>
      <c r="H385" s="211"/>
      <c r="I385" s="211"/>
    </row>
    <row r="386" spans="2:9">
      <c r="B386" s="211"/>
      <c r="C386" s="211"/>
      <c r="D386" s="211"/>
      <c r="F386" s="211"/>
      <c r="G386" s="211"/>
      <c r="H386" s="211"/>
      <c r="I386" s="211"/>
    </row>
    <row r="387" spans="2:9">
      <c r="B387" s="211"/>
      <c r="C387" s="211"/>
      <c r="D387" s="211"/>
      <c r="F387" s="211"/>
      <c r="G387" s="211"/>
      <c r="H387" s="211"/>
      <c r="I387" s="211"/>
    </row>
    <row r="388" spans="2:9">
      <c r="B388" s="211"/>
      <c r="C388" s="211"/>
      <c r="D388" s="211"/>
      <c r="F388" s="211"/>
      <c r="G388" s="211"/>
      <c r="H388" s="211"/>
      <c r="I388" s="211"/>
    </row>
    <row r="389" spans="2:9">
      <c r="B389" s="211"/>
      <c r="C389" s="211"/>
      <c r="D389" s="211"/>
      <c r="F389" s="211"/>
      <c r="G389" s="211"/>
      <c r="H389" s="211"/>
      <c r="I389" s="211"/>
    </row>
    <row r="390" spans="2:9">
      <c r="B390" s="211"/>
      <c r="C390" s="211"/>
      <c r="D390" s="211"/>
      <c r="F390" s="211"/>
      <c r="G390" s="211"/>
      <c r="H390" s="211"/>
      <c r="I390" s="211"/>
    </row>
    <row r="391" spans="2:9">
      <c r="B391" s="211"/>
      <c r="C391" s="211"/>
      <c r="D391" s="211"/>
      <c r="F391" s="211"/>
      <c r="G391" s="211"/>
      <c r="H391" s="211"/>
      <c r="I391" s="211"/>
    </row>
    <row r="392" spans="2:9">
      <c r="B392" s="211"/>
      <c r="C392" s="211"/>
      <c r="D392" s="211"/>
      <c r="F392" s="211"/>
      <c r="G392" s="211"/>
      <c r="H392" s="211"/>
      <c r="I392" s="211"/>
    </row>
    <row r="393" spans="2:9">
      <c r="B393" s="211"/>
      <c r="C393" s="211"/>
      <c r="D393" s="211"/>
      <c r="F393" s="211"/>
      <c r="G393" s="211"/>
      <c r="H393" s="211"/>
      <c r="I393" s="211"/>
    </row>
    <row r="394" spans="2:9">
      <c r="B394" s="211"/>
      <c r="C394" s="211"/>
      <c r="D394" s="211"/>
      <c r="F394" s="211"/>
      <c r="G394" s="211"/>
      <c r="H394" s="211"/>
      <c r="I394" s="211"/>
    </row>
    <row r="395" spans="2:9">
      <c r="B395" s="211"/>
      <c r="C395" s="211"/>
      <c r="D395" s="211"/>
      <c r="F395" s="211"/>
      <c r="G395" s="211"/>
      <c r="H395" s="211"/>
      <c r="I395" s="211"/>
    </row>
    <row r="396" spans="2:9">
      <c r="B396" s="211"/>
      <c r="C396" s="211"/>
      <c r="D396" s="211"/>
      <c r="F396" s="211"/>
      <c r="G396" s="211"/>
      <c r="H396" s="211"/>
      <c r="I396" s="211"/>
    </row>
    <row r="397" spans="2:9">
      <c r="B397" s="211"/>
      <c r="C397" s="211"/>
      <c r="D397" s="211"/>
    </row>
  </sheetData>
  <dataValidations count="2">
    <dataValidation type="list" allowBlank="1" showInputMessage="1" showErrorMessage="1" sqref="G333">
      <formula1>"Individual"</formula1>
    </dataValidation>
    <dataValidation type="list" allowBlank="1" showInputMessage="1" showErrorMessage="1" sqref="F333 K333 Z333:Z334 U333:U33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[2]Values!#REF!</xm:f>
          </x14:formula1>
          <xm:sqref>X147</xm:sqref>
        </x14:dataValidation>
        <x14:dataValidation type="list" allowBlank="1" showInputMessage="1" showErrorMessage="1">
          <x14:formula1>
            <xm:f>[1]Values!#REF!</xm:f>
          </x14:formula1>
          <xm:sqref>S364:S366</xm:sqref>
        </x14:dataValidation>
        <x14:dataValidation type="list" allowBlank="1" showInputMessage="1" showErrorMessage="1">
          <x14:formula1>
            <xm:f>[2]Values!#REF!</xm:f>
          </x14:formula1>
          <xm:sqref>F128 AA147 AC147 V147</xm:sqref>
        </x14:dataValidation>
        <x14:dataValidation type="list" allowBlank="1" showInputMessage="1" showErrorMessage="1">
          <x14:formula1>
            <xm:f>[3]Values!#REF!</xm:f>
          </x14:formula1>
          <xm:sqref>K331 P331 U331 Z331 F331</xm:sqref>
        </x14:dataValidation>
        <x14:dataValidation type="list" allowBlank="1" showInputMessage="1" showErrorMessage="1">
          <x14:formula1>
            <xm:f>[4]Values!#REF!</xm:f>
          </x14:formula1>
          <xm:sqref>U342 Z337:Z339 Z342 K342 P337:P339 K338:K339 U337:U339 Z349</xm:sqref>
        </x14:dataValidation>
        <x14:dataValidation type="list" allowBlank="1" showInputMessage="1" showErrorMessage="1">
          <x14:formula1>
            <xm:f>[5]Values!#REF!</xm:f>
          </x14:formula1>
          <xm:sqref>K340 F343 P340 K343 U340 P343 Z340 U343 Z343 F340</xm:sqref>
        </x14:dataValidation>
        <x14:dataValidation type="list" allowBlank="1" showInputMessage="1" showErrorMessage="1">
          <x14:formula1>
            <xm:f>[6]Values!#REF!</xm:f>
          </x14:formula1>
          <xm:sqref>F342</xm:sqref>
        </x14:dataValidation>
        <x14:dataValidation type="list" allowBlank="1" showInputMessage="1" showErrorMessage="1">
          <x14:formula1>
            <xm:f>[7]Values!#REF!</xm:f>
          </x14:formula1>
          <xm:sqref>F351 K351 P351 U351 Z351</xm:sqref>
        </x14:dataValidation>
        <x14:dataValidation type="list" allowBlank="1" showInputMessage="1" showErrorMessage="1">
          <x14:formula1>
            <xm:f>[8]Values!#REF!</xm:f>
          </x14:formula1>
          <xm:sqref>F337:F338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78"/>
  <sheetViews>
    <sheetView topLeftCell="A32" workbookViewId="0">
      <selection activeCell="A22" sqref="A22:A30"/>
    </sheetView>
  </sheetViews>
  <sheetFormatPr defaultRowHeight="15"/>
  <cols>
    <col min="1" max="1" width="28.85546875" style="329" customWidth="1"/>
    <col min="2" max="2" width="16.5703125" style="329" customWidth="1"/>
    <col min="3" max="3" width="15.42578125" style="329" customWidth="1"/>
    <col min="4" max="16384" width="9.140625" style="329"/>
  </cols>
  <sheetData>
    <row r="1" spans="1:98" ht="15" customHeight="1">
      <c r="A1" s="300" t="s">
        <v>7</v>
      </c>
      <c r="B1" s="300"/>
      <c r="C1" s="300"/>
      <c r="D1" s="300"/>
      <c r="E1" s="300" t="s">
        <v>528</v>
      </c>
      <c r="F1" s="300"/>
      <c r="G1" s="301" t="s">
        <v>8</v>
      </c>
      <c r="H1" s="302"/>
      <c r="I1" s="303" t="s">
        <v>9</v>
      </c>
      <c r="J1" s="304"/>
      <c r="K1" s="304"/>
      <c r="L1" s="304"/>
      <c r="M1" s="304"/>
      <c r="N1" s="304"/>
      <c r="O1" s="304"/>
      <c r="P1" s="304"/>
      <c r="Q1" s="304"/>
      <c r="R1" s="305" t="s">
        <v>10</v>
      </c>
      <c r="S1" s="306"/>
      <c r="T1" s="306"/>
      <c r="U1" s="306"/>
      <c r="V1" s="306"/>
      <c r="W1" s="306"/>
      <c r="X1" s="307"/>
      <c r="Y1" s="306"/>
      <c r="Z1" s="308" t="s">
        <v>11</v>
      </c>
      <c r="AA1" s="309"/>
      <c r="AB1" s="310"/>
      <c r="AC1" s="303" t="s">
        <v>12</v>
      </c>
      <c r="AD1" s="311"/>
      <c r="AE1" s="312" t="s">
        <v>13</v>
      </c>
      <c r="AF1" s="313"/>
      <c r="AG1" s="313"/>
      <c r="AH1" s="313"/>
      <c r="AI1" s="313"/>
      <c r="AJ1" s="314"/>
      <c r="AK1" s="315" t="s">
        <v>14</v>
      </c>
      <c r="AL1" s="316"/>
      <c r="AM1" s="316"/>
      <c r="AN1" s="316"/>
      <c r="AO1" s="317"/>
      <c r="AP1" s="318" t="s">
        <v>15</v>
      </c>
      <c r="AQ1" s="319"/>
      <c r="AR1" s="319"/>
      <c r="AS1" s="320"/>
      <c r="AT1" s="321" t="s">
        <v>16</v>
      </c>
      <c r="AU1" s="322"/>
      <c r="AV1" s="322"/>
      <c r="AW1" s="323" t="s">
        <v>17</v>
      </c>
      <c r="AX1" s="324" t="s">
        <v>2361</v>
      </c>
      <c r="AY1" s="325"/>
      <c r="AZ1" s="325"/>
      <c r="BA1" s="325"/>
      <c r="BB1" s="325"/>
      <c r="BC1" s="325"/>
      <c r="BD1" s="326"/>
      <c r="BE1" s="327" t="s">
        <v>18</v>
      </c>
      <c r="BF1" s="327"/>
      <c r="BG1" s="327"/>
      <c r="BH1" s="327"/>
      <c r="BI1" s="327"/>
      <c r="BJ1" s="327"/>
      <c r="BK1" s="327"/>
      <c r="BL1" s="327"/>
      <c r="BM1" s="327"/>
      <c r="BN1" s="328"/>
    </row>
    <row r="2" spans="1:98" ht="15" customHeight="1">
      <c r="A2" s="330"/>
      <c r="B2" s="330"/>
      <c r="C2" s="330"/>
      <c r="D2" s="330"/>
      <c r="E2" s="330"/>
      <c r="F2" s="330"/>
      <c r="G2" s="331"/>
      <c r="H2" s="332"/>
      <c r="I2" s="333"/>
      <c r="J2" s="334"/>
      <c r="K2" s="334"/>
      <c r="L2" s="334"/>
      <c r="M2" s="334"/>
      <c r="N2" s="334"/>
      <c r="O2" s="334"/>
      <c r="P2" s="334"/>
      <c r="Q2" s="334"/>
      <c r="R2" s="335"/>
      <c r="S2" s="336"/>
      <c r="T2" s="336"/>
      <c r="U2" s="336"/>
      <c r="V2" s="336"/>
      <c r="W2" s="336"/>
      <c r="X2" s="337"/>
      <c r="Y2" s="336" t="s">
        <v>246</v>
      </c>
      <c r="Z2" s="338"/>
      <c r="AA2" s="339"/>
      <c r="AB2" s="340"/>
      <c r="AC2" s="333"/>
      <c r="AD2" s="341"/>
      <c r="AE2" s="312" t="s">
        <v>19</v>
      </c>
      <c r="AF2" s="314"/>
      <c r="AG2" s="312" t="s">
        <v>20</v>
      </c>
      <c r="AH2" s="314"/>
      <c r="AI2" s="312" t="s">
        <v>21</v>
      </c>
      <c r="AJ2" s="314"/>
      <c r="AK2" s="342"/>
      <c r="AL2" s="343"/>
      <c r="AM2" s="343"/>
      <c r="AN2" s="343"/>
      <c r="AO2" s="344"/>
      <c r="AP2" s="345"/>
      <c r="AQ2" s="346"/>
      <c r="AR2" s="346"/>
      <c r="AS2" s="347"/>
      <c r="AT2" s="348"/>
      <c r="AU2" s="349"/>
      <c r="AV2" s="349"/>
      <c r="AW2" s="350"/>
      <c r="AX2" s="351"/>
      <c r="AY2" s="352"/>
      <c r="AZ2" s="352"/>
      <c r="BA2" s="352"/>
      <c r="BB2" s="352"/>
      <c r="BC2" s="352"/>
      <c r="BD2" s="353"/>
      <c r="BE2" s="354"/>
      <c r="BF2" s="354"/>
      <c r="BG2" s="354"/>
      <c r="BH2" s="354"/>
      <c r="BI2" s="354"/>
      <c r="BJ2" s="354"/>
      <c r="BK2" s="354"/>
      <c r="BL2" s="354"/>
      <c r="BM2" s="354"/>
      <c r="BN2" s="355"/>
    </row>
    <row r="3" spans="1:98" ht="15" customHeight="1">
      <c r="A3" s="396" t="s">
        <v>22</v>
      </c>
      <c r="B3" s="396" t="s">
        <v>4571</v>
      </c>
      <c r="C3" s="396" t="s">
        <v>4572</v>
      </c>
      <c r="D3" s="396" t="s">
        <v>612</v>
      </c>
      <c r="E3" s="396" t="s">
        <v>565</v>
      </c>
      <c r="F3" s="396" t="s">
        <v>601</v>
      </c>
      <c r="G3" s="397" t="s">
        <v>24</v>
      </c>
      <c r="H3" s="397" t="s">
        <v>319</v>
      </c>
      <c r="I3" s="398" t="s">
        <v>25</v>
      </c>
      <c r="J3" s="398" t="s">
        <v>26</v>
      </c>
      <c r="K3" s="399" t="s">
        <v>3</v>
      </c>
      <c r="L3" s="398" t="s">
        <v>50</v>
      </c>
      <c r="M3" s="398" t="s">
        <v>132</v>
      </c>
      <c r="N3" s="398" t="s">
        <v>242</v>
      </c>
      <c r="O3" s="398" t="s">
        <v>751</v>
      </c>
      <c r="P3" s="398" t="s">
        <v>752</v>
      </c>
      <c r="Q3" s="398" t="s">
        <v>332</v>
      </c>
      <c r="R3" s="400" t="s">
        <v>572</v>
      </c>
      <c r="S3" s="400" t="s">
        <v>27</v>
      </c>
      <c r="T3" s="400" t="s">
        <v>28</v>
      </c>
      <c r="U3" s="400" t="s">
        <v>29</v>
      </c>
      <c r="V3" s="400" t="s">
        <v>30</v>
      </c>
      <c r="W3" s="400" t="s">
        <v>311</v>
      </c>
      <c r="X3" s="400" t="s">
        <v>31</v>
      </c>
      <c r="Y3" s="400" t="s">
        <v>245</v>
      </c>
      <c r="Z3" s="401" t="s">
        <v>32</v>
      </c>
      <c r="AA3" s="401" t="s">
        <v>33</v>
      </c>
      <c r="AB3" s="401" t="s">
        <v>34</v>
      </c>
      <c r="AC3" s="398" t="s">
        <v>33</v>
      </c>
      <c r="AD3" s="398" t="s">
        <v>34</v>
      </c>
      <c r="AE3" s="402" t="s">
        <v>33</v>
      </c>
      <c r="AF3" s="402" t="s">
        <v>34</v>
      </c>
      <c r="AG3" s="402" t="s">
        <v>33</v>
      </c>
      <c r="AH3" s="402" t="s">
        <v>34</v>
      </c>
      <c r="AI3" s="402" t="s">
        <v>33</v>
      </c>
      <c r="AJ3" s="402" t="s">
        <v>34</v>
      </c>
      <c r="AK3" s="403" t="s">
        <v>130</v>
      </c>
      <c r="AL3" s="403" t="s">
        <v>4601</v>
      </c>
      <c r="AM3" s="403" t="s">
        <v>131</v>
      </c>
      <c r="AN3" s="403" t="s">
        <v>35</v>
      </c>
      <c r="AO3" s="403" t="s">
        <v>4602</v>
      </c>
      <c r="AP3" s="404" t="s">
        <v>36</v>
      </c>
      <c r="AQ3" s="404" t="s">
        <v>37</v>
      </c>
      <c r="AR3" s="404" t="s">
        <v>33</v>
      </c>
      <c r="AS3" s="404" t="s">
        <v>34</v>
      </c>
      <c r="AT3" s="405" t="s">
        <v>33</v>
      </c>
      <c r="AU3" s="405" t="s">
        <v>38</v>
      </c>
      <c r="AV3" s="406" t="s">
        <v>34</v>
      </c>
      <c r="AW3" s="402" t="s">
        <v>39</v>
      </c>
      <c r="AX3" s="356" t="s">
        <v>2362</v>
      </c>
      <c r="AY3" s="357" t="s">
        <v>2363</v>
      </c>
      <c r="AZ3" s="357" t="s">
        <v>2364</v>
      </c>
      <c r="BA3" s="357" t="s">
        <v>2365</v>
      </c>
      <c r="BB3" s="357" t="s">
        <v>2366</v>
      </c>
      <c r="BC3" s="357" t="s">
        <v>2367</v>
      </c>
      <c r="BD3" s="358" t="s">
        <v>2368</v>
      </c>
      <c r="BE3" s="407" t="s">
        <v>40</v>
      </c>
      <c r="BF3" s="407" t="s">
        <v>41</v>
      </c>
      <c r="BG3" s="407" t="s">
        <v>42</v>
      </c>
      <c r="BH3" s="407" t="s">
        <v>43</v>
      </c>
      <c r="BI3" s="407" t="s">
        <v>44</v>
      </c>
      <c r="BJ3" s="407" t="s">
        <v>45</v>
      </c>
      <c r="BK3" s="407" t="s">
        <v>46</v>
      </c>
      <c r="BL3" s="407" t="s">
        <v>47</v>
      </c>
      <c r="BM3" s="407" t="s">
        <v>48</v>
      </c>
      <c r="BN3" s="407" t="s">
        <v>49</v>
      </c>
    </row>
    <row r="4" spans="1:98" s="799" customFormat="1">
      <c r="A4" s="796" t="s">
        <v>9750</v>
      </c>
      <c r="B4" s="796"/>
      <c r="C4" s="796"/>
      <c r="D4" s="796"/>
      <c r="E4" s="796"/>
      <c r="F4" s="796"/>
      <c r="G4" s="796" t="s">
        <v>186</v>
      </c>
      <c r="H4" s="796" t="s">
        <v>355</v>
      </c>
      <c r="I4" s="796" t="s">
        <v>66</v>
      </c>
      <c r="J4" s="796" t="s">
        <v>1000</v>
      </c>
      <c r="K4" s="797">
        <v>171</v>
      </c>
      <c r="L4" s="796" t="s">
        <v>10672</v>
      </c>
      <c r="M4" s="796" t="s">
        <v>10673</v>
      </c>
      <c r="N4" s="796" t="s">
        <v>56</v>
      </c>
      <c r="O4" s="796" t="s">
        <v>10674</v>
      </c>
      <c r="P4" s="796" t="s">
        <v>10675</v>
      </c>
      <c r="Q4" s="797" t="s">
        <v>428</v>
      </c>
      <c r="R4" s="796" t="s">
        <v>10676</v>
      </c>
      <c r="S4" s="798" t="s">
        <v>428</v>
      </c>
      <c r="T4" s="796" t="s">
        <v>428</v>
      </c>
      <c r="U4" s="796" t="s">
        <v>10677</v>
      </c>
      <c r="V4" s="796"/>
      <c r="W4" s="796" t="s">
        <v>10678</v>
      </c>
      <c r="X4" s="796" t="s">
        <v>10679</v>
      </c>
      <c r="Y4" s="796" t="s">
        <v>586</v>
      </c>
      <c r="Z4" s="796" t="s">
        <v>95</v>
      </c>
      <c r="AA4" s="796" t="s">
        <v>10680</v>
      </c>
      <c r="AB4" s="796" t="s">
        <v>95</v>
      </c>
      <c r="AC4" s="796" t="s">
        <v>10681</v>
      </c>
      <c r="AD4" s="796" t="s">
        <v>95</v>
      </c>
      <c r="AE4" s="796" t="s">
        <v>1306</v>
      </c>
      <c r="AF4" s="796" t="s">
        <v>85</v>
      </c>
      <c r="AG4" s="796" t="s">
        <v>10682</v>
      </c>
      <c r="AH4" s="796" t="s">
        <v>85</v>
      </c>
      <c r="AI4" s="796" t="s">
        <v>10683</v>
      </c>
      <c r="AJ4" s="796" t="s">
        <v>95</v>
      </c>
      <c r="AK4" s="796" t="s">
        <v>428</v>
      </c>
      <c r="AL4" s="796" t="s">
        <v>428</v>
      </c>
      <c r="AM4" s="796" t="s">
        <v>72</v>
      </c>
      <c r="AN4" s="796" t="s">
        <v>10684</v>
      </c>
      <c r="AO4" s="796" t="s">
        <v>1036</v>
      </c>
      <c r="AP4" s="796" t="s">
        <v>72</v>
      </c>
      <c r="AQ4" s="784"/>
      <c r="AR4" s="796" t="s">
        <v>455</v>
      </c>
      <c r="AS4" s="784"/>
      <c r="AT4" s="796" t="s">
        <v>10685</v>
      </c>
      <c r="AU4" s="796" t="s">
        <v>10079</v>
      </c>
      <c r="AV4" s="796" t="s">
        <v>10079</v>
      </c>
      <c r="AW4" s="796" t="s">
        <v>10079</v>
      </c>
      <c r="AX4" s="796" t="s">
        <v>10079</v>
      </c>
      <c r="AY4" s="796" t="s">
        <v>10079</v>
      </c>
      <c r="AZ4" s="796" t="s">
        <v>10079</v>
      </c>
      <c r="BA4" s="796" t="s">
        <v>10079</v>
      </c>
    </row>
    <row r="5" spans="1:98" s="227" customFormat="1" ht="15" customHeight="1">
      <c r="A5" s="98" t="s">
        <v>636</v>
      </c>
      <c r="B5" s="98" t="s">
        <v>4872</v>
      </c>
      <c r="C5" s="98"/>
      <c r="D5" s="360" t="s">
        <v>611</v>
      </c>
      <c r="E5" s="360" t="s">
        <v>599</v>
      </c>
      <c r="F5" s="360" t="s">
        <v>64</v>
      </c>
      <c r="G5" s="360" t="s">
        <v>172</v>
      </c>
      <c r="H5" s="360" t="s">
        <v>355</v>
      </c>
      <c r="I5" s="360" t="s">
        <v>349</v>
      </c>
      <c r="J5" s="360" t="s">
        <v>781</v>
      </c>
      <c r="K5" s="359">
        <v>110</v>
      </c>
      <c r="L5" s="360" t="s">
        <v>3225</v>
      </c>
      <c r="M5" s="360" t="s">
        <v>3226</v>
      </c>
      <c r="N5" s="360" t="s">
        <v>56</v>
      </c>
      <c r="O5" s="360" t="s">
        <v>3227</v>
      </c>
      <c r="P5" s="360" t="s">
        <v>3203</v>
      </c>
      <c r="Q5" s="476" t="s">
        <v>428</v>
      </c>
      <c r="R5" s="360" t="s">
        <v>3228</v>
      </c>
      <c r="S5" s="360" t="s">
        <v>3229</v>
      </c>
      <c r="T5" s="360" t="s">
        <v>455</v>
      </c>
      <c r="U5" s="360" t="s">
        <v>455</v>
      </c>
      <c r="V5" s="360" t="s">
        <v>3230</v>
      </c>
      <c r="W5" s="360" t="s">
        <v>3231</v>
      </c>
      <c r="X5" s="360" t="s">
        <v>455</v>
      </c>
      <c r="Y5" s="360" t="s">
        <v>679</v>
      </c>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360" t="s">
        <v>3232</v>
      </c>
      <c r="AX5" s="158" t="s">
        <v>95</v>
      </c>
      <c r="AY5" s="158" t="s">
        <v>95</v>
      </c>
      <c r="AZ5" s="264" t="s">
        <v>72</v>
      </c>
      <c r="BA5" s="264" t="s">
        <v>72</v>
      </c>
      <c r="BB5" s="149" t="s">
        <v>85</v>
      </c>
      <c r="BC5" s="158" t="s">
        <v>95</v>
      </c>
      <c r="BD5" s="264" t="s">
        <v>72</v>
      </c>
      <c r="BE5" s="360" t="s">
        <v>3233</v>
      </c>
      <c r="BF5" s="360"/>
      <c r="BG5" s="360"/>
      <c r="BH5" s="360"/>
      <c r="BI5" s="360"/>
      <c r="BJ5" s="360"/>
      <c r="BK5" s="360"/>
      <c r="BL5" s="360"/>
      <c r="BM5" s="360"/>
      <c r="BN5" s="360"/>
      <c r="BO5" s="360"/>
      <c r="BP5" s="360"/>
      <c r="BQ5" s="360"/>
      <c r="BR5" s="360"/>
      <c r="BS5" s="360"/>
      <c r="BT5" s="360"/>
      <c r="BU5" s="360"/>
      <c r="BV5" s="360"/>
      <c r="BW5" s="98"/>
      <c r="BX5" s="360"/>
      <c r="BY5" s="360"/>
      <c r="BZ5" s="360"/>
      <c r="CA5" s="360"/>
      <c r="CB5" s="360"/>
      <c r="CC5" s="360"/>
      <c r="CD5" s="360"/>
      <c r="CE5" s="360"/>
      <c r="CF5" s="360"/>
      <c r="CG5" s="360"/>
      <c r="CH5" s="360"/>
      <c r="CI5" s="360"/>
      <c r="CJ5" s="360"/>
      <c r="CK5" s="360"/>
      <c r="CL5" s="360"/>
      <c r="CM5" s="360"/>
      <c r="CN5" s="360"/>
      <c r="CO5" s="360"/>
      <c r="CP5" s="360"/>
      <c r="CQ5" s="360"/>
      <c r="CR5" s="360"/>
      <c r="CS5" s="360"/>
      <c r="CT5" s="360"/>
    </row>
    <row r="6" spans="1:98" s="227" customFormat="1" ht="15" customHeight="1">
      <c r="A6" s="98" t="s">
        <v>1484</v>
      </c>
      <c r="B6" s="476" t="s">
        <v>4871</v>
      </c>
      <c r="C6" s="98"/>
      <c r="D6" s="98"/>
      <c r="E6" s="98" t="s">
        <v>566</v>
      </c>
      <c r="F6" s="98" t="s">
        <v>609</v>
      </c>
      <c r="G6" s="98" t="s">
        <v>164</v>
      </c>
      <c r="H6" s="98" t="s">
        <v>355</v>
      </c>
      <c r="I6" s="98" t="s">
        <v>428</v>
      </c>
      <c r="J6" s="98" t="s">
        <v>9268</v>
      </c>
      <c r="K6" s="196">
        <v>36</v>
      </c>
      <c r="L6" s="98" t="s">
        <v>9269</v>
      </c>
      <c r="M6" s="98" t="s">
        <v>9270</v>
      </c>
      <c r="N6" s="98"/>
      <c r="O6" s="98" t="s">
        <v>602</v>
      </c>
      <c r="P6" s="196">
        <v>18</v>
      </c>
      <c r="Q6" s="196" t="s">
        <v>1485</v>
      </c>
      <c r="R6" s="98" t="s">
        <v>4213</v>
      </c>
      <c r="S6" s="388">
        <v>0.64500000000000002</v>
      </c>
      <c r="T6" s="98" t="s">
        <v>428</v>
      </c>
      <c r="U6" s="98" t="s">
        <v>428</v>
      </c>
      <c r="V6" s="98" t="s">
        <v>428</v>
      </c>
      <c r="W6" s="98" t="s">
        <v>1486</v>
      </c>
      <c r="X6" s="98" t="s">
        <v>9271</v>
      </c>
      <c r="Y6" s="98" t="s">
        <v>359</v>
      </c>
      <c r="Z6" s="98"/>
      <c r="AA6" s="98"/>
      <c r="AB6" s="98"/>
      <c r="AC6" s="98"/>
      <c r="AD6" s="98"/>
      <c r="AE6" s="98"/>
      <c r="AF6" s="98"/>
      <c r="AG6" s="98"/>
      <c r="AH6" s="98"/>
      <c r="AI6" s="98"/>
      <c r="AJ6" s="98"/>
      <c r="AK6" s="98"/>
      <c r="AL6" s="98"/>
      <c r="AM6" s="98"/>
      <c r="AN6" s="98"/>
      <c r="AO6" s="98"/>
      <c r="AP6" s="98"/>
      <c r="AQ6" s="98"/>
      <c r="AR6" s="98"/>
      <c r="AS6" s="98"/>
      <c r="AT6" s="98"/>
      <c r="AU6" s="98"/>
      <c r="AV6" s="98"/>
      <c r="AW6" s="98" t="s">
        <v>428</v>
      </c>
      <c r="AX6" s="158" t="s">
        <v>95</v>
      </c>
      <c r="AY6" s="158" t="s">
        <v>1294</v>
      </c>
      <c r="AZ6" s="264" t="s">
        <v>1789</v>
      </c>
      <c r="BA6" s="158" t="s">
        <v>95</v>
      </c>
      <c r="BB6" s="264" t="s">
        <v>72</v>
      </c>
      <c r="BC6" s="149" t="s">
        <v>85</v>
      </c>
      <c r="BD6" s="264" t="s">
        <v>72</v>
      </c>
      <c r="BE6" s="98" t="s">
        <v>1487</v>
      </c>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row>
    <row r="7" spans="1:98" s="222" customFormat="1" ht="15.75">
      <c r="A7" s="216" t="s">
        <v>2953</v>
      </c>
      <c r="B7" s="98" t="s">
        <v>4872</v>
      </c>
      <c r="C7" s="216"/>
      <c r="D7" s="216"/>
      <c r="E7" s="216" t="s">
        <v>566</v>
      </c>
      <c r="F7" s="216" t="s">
        <v>3107</v>
      </c>
      <c r="G7" s="265" t="s">
        <v>186</v>
      </c>
      <c r="H7" s="265" t="s">
        <v>814</v>
      </c>
      <c r="I7" s="265" t="s">
        <v>428</v>
      </c>
      <c r="J7" s="265" t="s">
        <v>3806</v>
      </c>
      <c r="K7" s="270">
        <v>105</v>
      </c>
      <c r="L7" s="265" t="s">
        <v>3807</v>
      </c>
      <c r="M7" s="420" t="s">
        <v>3808</v>
      </c>
      <c r="N7" s="265" t="s">
        <v>56</v>
      </c>
      <c r="O7" s="265" t="s">
        <v>3809</v>
      </c>
      <c r="P7" s="265" t="s">
        <v>3810</v>
      </c>
      <c r="Q7" s="476" t="s">
        <v>428</v>
      </c>
      <c r="R7" s="265" t="s">
        <v>3811</v>
      </c>
      <c r="S7" s="265" t="s">
        <v>3812</v>
      </c>
      <c r="T7" s="265" t="s">
        <v>455</v>
      </c>
      <c r="U7" s="265" t="s">
        <v>455</v>
      </c>
      <c r="V7" s="265" t="s">
        <v>455</v>
      </c>
      <c r="W7" s="265" t="s">
        <v>455</v>
      </c>
      <c r="X7" s="265" t="s">
        <v>455</v>
      </c>
      <c r="Y7" s="265" t="s">
        <v>3141</v>
      </c>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t="s">
        <v>3813</v>
      </c>
      <c r="AX7" s="421" t="s">
        <v>85</v>
      </c>
      <c r="AY7" s="422" t="s">
        <v>85</v>
      </c>
      <c r="AZ7" s="412" t="s">
        <v>95</v>
      </c>
      <c r="BA7" s="412" t="s">
        <v>95</v>
      </c>
      <c r="BB7" s="422" t="s">
        <v>85</v>
      </c>
      <c r="BC7" s="423" t="s">
        <v>85</v>
      </c>
      <c r="BD7" s="419" t="s">
        <v>85</v>
      </c>
      <c r="BE7" s="265" t="s">
        <v>3814</v>
      </c>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row>
    <row r="8" spans="1:98" s="227" customFormat="1" ht="15" customHeight="1">
      <c r="A8" s="101" t="s">
        <v>721</v>
      </c>
      <c r="B8" s="98" t="s">
        <v>4872</v>
      </c>
      <c r="C8" s="101"/>
      <c r="D8" s="360" t="s">
        <v>610</v>
      </c>
      <c r="E8" s="360" t="s">
        <v>599</v>
      </c>
      <c r="F8" s="360" t="s">
        <v>64</v>
      </c>
      <c r="G8" s="360" t="s">
        <v>670</v>
      </c>
      <c r="H8" s="360" t="s">
        <v>355</v>
      </c>
      <c r="I8" s="265" t="s">
        <v>428</v>
      </c>
      <c r="J8" s="360" t="s">
        <v>100</v>
      </c>
      <c r="K8" s="359">
        <v>117</v>
      </c>
      <c r="L8" s="360" t="s">
        <v>4780</v>
      </c>
      <c r="M8" s="360" t="s">
        <v>455</v>
      </c>
      <c r="N8" s="360" t="s">
        <v>56</v>
      </c>
      <c r="O8" s="360" t="s">
        <v>237</v>
      </c>
      <c r="P8" s="360" t="s">
        <v>4781</v>
      </c>
      <c r="Q8" s="98" t="s">
        <v>911</v>
      </c>
      <c r="R8" s="266" t="s">
        <v>3271</v>
      </c>
      <c r="S8" s="360" t="s">
        <v>4782</v>
      </c>
      <c r="T8" s="360" t="s">
        <v>428</v>
      </c>
      <c r="U8" s="360" t="s">
        <v>428</v>
      </c>
      <c r="V8" s="360" t="s">
        <v>428</v>
      </c>
      <c r="W8" s="494" t="s">
        <v>4783</v>
      </c>
      <c r="X8" s="360" t="s">
        <v>428</v>
      </c>
      <c r="Y8" s="360" t="s">
        <v>671</v>
      </c>
      <c r="Z8" s="98"/>
      <c r="AA8" s="98"/>
      <c r="AB8" s="98"/>
      <c r="AC8" s="98"/>
      <c r="AD8" s="98"/>
      <c r="AE8" s="98"/>
      <c r="AF8" s="98"/>
      <c r="AG8" s="98"/>
      <c r="AH8" s="98"/>
      <c r="AI8" s="98"/>
      <c r="AJ8" s="98"/>
      <c r="AK8" s="98"/>
      <c r="AL8" s="98"/>
      <c r="AM8" s="98"/>
      <c r="AN8" s="98"/>
      <c r="AO8" s="98"/>
      <c r="AP8" s="98"/>
      <c r="AQ8" s="98"/>
      <c r="AR8" s="98"/>
      <c r="AS8" s="98"/>
      <c r="AT8" s="98"/>
      <c r="AU8" s="98"/>
      <c r="AV8" s="98"/>
      <c r="AW8" s="360" t="s">
        <v>4784</v>
      </c>
      <c r="AX8" s="496" t="s">
        <v>72</v>
      </c>
      <c r="AY8" s="492" t="s">
        <v>95</v>
      </c>
      <c r="AZ8" s="497" t="s">
        <v>72</v>
      </c>
      <c r="BA8" s="497" t="s">
        <v>72</v>
      </c>
      <c r="BB8" s="498" t="s">
        <v>72</v>
      </c>
      <c r="BC8" s="492" t="s">
        <v>95</v>
      </c>
      <c r="BD8" s="499" t="s">
        <v>72</v>
      </c>
      <c r="BE8" s="360" t="s">
        <v>4779</v>
      </c>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row>
    <row r="9" spans="1:98" s="227" customFormat="1" ht="15" customHeight="1">
      <c r="A9" s="101" t="s">
        <v>320</v>
      </c>
      <c r="B9" s="476" t="s">
        <v>4871</v>
      </c>
      <c r="C9" s="101"/>
      <c r="D9" s="101"/>
      <c r="E9" s="101" t="s">
        <v>566</v>
      </c>
      <c r="F9" s="101" t="s">
        <v>64</v>
      </c>
      <c r="G9" s="98" t="s">
        <v>334</v>
      </c>
      <c r="H9" s="98" t="s">
        <v>333</v>
      </c>
      <c r="I9" s="98" t="s">
        <v>349</v>
      </c>
      <c r="J9" s="98" t="s">
        <v>347</v>
      </c>
      <c r="K9" s="196">
        <v>261</v>
      </c>
      <c r="L9" s="98" t="s">
        <v>348</v>
      </c>
      <c r="M9" s="364" t="s">
        <v>4575</v>
      </c>
      <c r="N9" s="98" t="s">
        <v>80</v>
      </c>
      <c r="O9" s="98" t="s">
        <v>80</v>
      </c>
      <c r="P9" s="98" t="s">
        <v>753</v>
      </c>
      <c r="Q9" s="98" t="s">
        <v>428</v>
      </c>
      <c r="R9" s="98" t="s">
        <v>343</v>
      </c>
      <c r="S9" s="98" t="s">
        <v>344</v>
      </c>
      <c r="T9" s="98" t="s">
        <v>428</v>
      </c>
      <c r="U9" s="98" t="s">
        <v>345</v>
      </c>
      <c r="V9" s="98" t="s">
        <v>4816</v>
      </c>
      <c r="W9" s="98" t="s">
        <v>428</v>
      </c>
      <c r="X9" s="98" t="s">
        <v>339</v>
      </c>
      <c r="Y9" s="98" t="s">
        <v>346</v>
      </c>
      <c r="Z9" s="98" t="s">
        <v>95</v>
      </c>
      <c r="AA9" s="98" t="s">
        <v>428</v>
      </c>
      <c r="AB9" s="98" t="s">
        <v>95</v>
      </c>
      <c r="AC9" s="98" t="s">
        <v>350</v>
      </c>
      <c r="AD9" s="98" t="s">
        <v>95</v>
      </c>
      <c r="AE9" s="98" t="s">
        <v>350</v>
      </c>
      <c r="AF9" s="98" t="s">
        <v>72</v>
      </c>
      <c r="AG9" s="98" t="s">
        <v>351</v>
      </c>
      <c r="AH9" s="98" t="s">
        <v>352</v>
      </c>
      <c r="AI9" s="98" t="s">
        <v>428</v>
      </c>
      <c r="AJ9" s="98" t="s">
        <v>95</v>
      </c>
      <c r="AK9" s="98" t="s">
        <v>340</v>
      </c>
      <c r="AL9" s="98" t="s">
        <v>428</v>
      </c>
      <c r="AM9" s="98" t="s">
        <v>341</v>
      </c>
      <c r="AN9" s="98" t="s">
        <v>85</v>
      </c>
      <c r="AO9" s="98" t="s">
        <v>105</v>
      </c>
      <c r="AP9" s="98" t="s">
        <v>428</v>
      </c>
      <c r="AQ9" s="98" t="s">
        <v>353</v>
      </c>
      <c r="AR9" s="98" t="s">
        <v>354</v>
      </c>
      <c r="AS9" s="98" t="s">
        <v>85</v>
      </c>
      <c r="AT9" s="98" t="s">
        <v>428</v>
      </c>
      <c r="AU9" s="98" t="s">
        <v>428</v>
      </c>
      <c r="AV9" s="98" t="s">
        <v>72</v>
      </c>
      <c r="AW9" s="360" t="s">
        <v>428</v>
      </c>
      <c r="AX9" s="363" t="str">
        <f>AB9</f>
        <v>Unclear</v>
      </c>
      <c r="AY9" s="363" t="str">
        <f>AD9</f>
        <v>Unclear</v>
      </c>
      <c r="AZ9" s="365" t="str">
        <f>AF9</f>
        <v>Low</v>
      </c>
      <c r="BA9" s="363" t="str">
        <f>AJ9</f>
        <v>Unclear</v>
      </c>
      <c r="BB9" s="366" t="str">
        <f>AN9</f>
        <v>High</v>
      </c>
      <c r="BC9" s="366" t="str">
        <f>AS9</f>
        <v>High</v>
      </c>
      <c r="BD9" s="365" t="str">
        <f>AV9</f>
        <v>Low</v>
      </c>
      <c r="BE9" s="360" t="s">
        <v>324</v>
      </c>
      <c r="BF9" s="360" t="s">
        <v>325</v>
      </c>
      <c r="BG9" s="360" t="s">
        <v>326</v>
      </c>
      <c r="BH9" s="360" t="s">
        <v>327</v>
      </c>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row>
    <row r="10" spans="1:98" s="227" customFormat="1" ht="15" customHeight="1">
      <c r="A10" s="98" t="s">
        <v>2734</v>
      </c>
      <c r="B10" s="476" t="s">
        <v>4871</v>
      </c>
      <c r="C10" s="98"/>
      <c r="D10" s="101"/>
      <c r="E10" s="106" t="s">
        <v>2536</v>
      </c>
      <c r="F10" s="98" t="s">
        <v>969</v>
      </c>
      <c r="G10" s="98" t="s">
        <v>2735</v>
      </c>
      <c r="H10" s="98" t="s">
        <v>355</v>
      </c>
      <c r="I10" s="98" t="s">
        <v>66</v>
      </c>
      <c r="J10" s="196" t="s">
        <v>100</v>
      </c>
      <c r="K10" s="98">
        <v>33</v>
      </c>
      <c r="L10" s="98" t="s">
        <v>2736</v>
      </c>
      <c r="M10" s="98" t="s">
        <v>2737</v>
      </c>
      <c r="N10" s="101" t="s">
        <v>56</v>
      </c>
      <c r="O10" s="101" t="s">
        <v>1183</v>
      </c>
      <c r="P10" s="98" t="s">
        <v>428</v>
      </c>
      <c r="Q10" s="476" t="s">
        <v>428</v>
      </c>
      <c r="R10" s="98" t="s">
        <v>2738</v>
      </c>
      <c r="S10" s="98" t="s">
        <v>2739</v>
      </c>
      <c r="T10" s="98" t="s">
        <v>428</v>
      </c>
      <c r="U10" s="98" t="s">
        <v>428</v>
      </c>
      <c r="V10" s="98" t="s">
        <v>428</v>
      </c>
      <c r="W10" s="98" t="s">
        <v>428</v>
      </c>
      <c r="X10" s="98" t="s">
        <v>428</v>
      </c>
      <c r="Y10" s="98" t="s">
        <v>428</v>
      </c>
      <c r="Z10" s="98" t="s">
        <v>95</v>
      </c>
      <c r="AA10" s="98" t="s">
        <v>2740</v>
      </c>
      <c r="AB10" s="98" t="s">
        <v>95</v>
      </c>
      <c r="AC10" s="98" t="s">
        <v>428</v>
      </c>
      <c r="AD10" s="101" t="s">
        <v>95</v>
      </c>
      <c r="AE10" s="101" t="s">
        <v>1306</v>
      </c>
      <c r="AF10" s="101" t="s">
        <v>85</v>
      </c>
      <c r="AG10" s="101" t="s">
        <v>1306</v>
      </c>
      <c r="AH10" s="101" t="s">
        <v>85</v>
      </c>
      <c r="AI10" s="101" t="s">
        <v>428</v>
      </c>
      <c r="AJ10" s="101" t="s">
        <v>95</v>
      </c>
      <c r="AK10" s="101" t="s">
        <v>428</v>
      </c>
      <c r="AL10" s="101" t="s">
        <v>428</v>
      </c>
      <c r="AM10" s="98" t="s">
        <v>428</v>
      </c>
      <c r="AN10" s="98" t="s">
        <v>85</v>
      </c>
      <c r="AO10" s="98" t="s">
        <v>85</v>
      </c>
      <c r="AP10" s="98" t="s">
        <v>428</v>
      </c>
      <c r="AQ10" s="98" t="s">
        <v>2741</v>
      </c>
      <c r="AR10" s="101" t="s">
        <v>4603</v>
      </c>
      <c r="AS10" s="98" t="s">
        <v>72</v>
      </c>
      <c r="AT10" s="101" t="s">
        <v>2742</v>
      </c>
      <c r="AU10" s="98" t="s">
        <v>428</v>
      </c>
      <c r="AV10" s="98" t="s">
        <v>85</v>
      </c>
      <c r="AW10" s="98" t="s">
        <v>428</v>
      </c>
      <c r="AX10" s="158" t="s">
        <v>95</v>
      </c>
      <c r="AY10" s="158" t="s">
        <v>95</v>
      </c>
      <c r="AZ10" s="149" t="s">
        <v>85</v>
      </c>
      <c r="BA10" s="158" t="s">
        <v>95</v>
      </c>
      <c r="BB10" s="149" t="s">
        <v>85</v>
      </c>
      <c r="BC10" s="98" t="s">
        <v>72</v>
      </c>
      <c r="BD10" s="149" t="s">
        <v>85</v>
      </c>
      <c r="BE10" s="98" t="s">
        <v>2743</v>
      </c>
      <c r="BF10" s="98"/>
      <c r="BG10" s="98"/>
      <c r="BH10" s="98"/>
      <c r="BI10" s="98"/>
      <c r="BJ10" s="98"/>
      <c r="BK10" s="98"/>
      <c r="BL10" s="98"/>
      <c r="BM10" s="98"/>
      <c r="BN10" s="98"/>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row>
    <row r="11" spans="1:98" s="477" customFormat="1" ht="15" customHeight="1">
      <c r="A11" s="477" t="s">
        <v>3423</v>
      </c>
      <c r="B11" s="98" t="s">
        <v>4872</v>
      </c>
      <c r="E11" s="477" t="s">
        <v>968</v>
      </c>
      <c r="F11" s="477" t="s">
        <v>983</v>
      </c>
      <c r="G11" s="477" t="s">
        <v>137</v>
      </c>
      <c r="H11" s="477" t="s">
        <v>3430</v>
      </c>
      <c r="I11" s="477" t="s">
        <v>349</v>
      </c>
      <c r="K11" s="478" t="s">
        <v>3431</v>
      </c>
      <c r="L11" s="477" t="s">
        <v>3432</v>
      </c>
      <c r="M11" s="477" t="s">
        <v>3433</v>
      </c>
      <c r="N11" s="477" t="s">
        <v>56</v>
      </c>
      <c r="O11" s="477" t="s">
        <v>1183</v>
      </c>
      <c r="P11" s="477" t="s">
        <v>4204</v>
      </c>
      <c r="Q11" s="476" t="s">
        <v>428</v>
      </c>
      <c r="R11" s="477" t="s">
        <v>3434</v>
      </c>
      <c r="S11" s="477" t="s">
        <v>3435</v>
      </c>
      <c r="T11" s="477" t="s">
        <v>3436</v>
      </c>
      <c r="U11" s="477" t="s">
        <v>428</v>
      </c>
      <c r="V11" s="477" t="s">
        <v>428</v>
      </c>
      <c r="W11" s="477" t="s">
        <v>428</v>
      </c>
      <c r="X11" s="477" t="s">
        <v>3437</v>
      </c>
      <c r="Y11" s="477" t="s">
        <v>3438</v>
      </c>
      <c r="Z11" s="226" t="s">
        <v>95</v>
      </c>
      <c r="AA11" s="226" t="s">
        <v>428</v>
      </c>
      <c r="AB11" s="226" t="s">
        <v>95</v>
      </c>
      <c r="AC11" s="226" t="s">
        <v>428</v>
      </c>
      <c r="AD11" s="226" t="s">
        <v>95</v>
      </c>
      <c r="AE11" s="226" t="s">
        <v>428</v>
      </c>
      <c r="AF11" s="226" t="s">
        <v>85</v>
      </c>
      <c r="AG11" s="226" t="s">
        <v>428</v>
      </c>
      <c r="AH11" s="226" t="s">
        <v>85</v>
      </c>
      <c r="AI11" s="226" t="s">
        <v>428</v>
      </c>
      <c r="AJ11" s="226" t="s">
        <v>85</v>
      </c>
      <c r="AK11" s="226" t="s">
        <v>95</v>
      </c>
      <c r="AL11" s="226" t="s">
        <v>428</v>
      </c>
      <c r="AM11" s="226" t="s">
        <v>3439</v>
      </c>
      <c r="AN11" s="226" t="s">
        <v>85</v>
      </c>
      <c r="AO11" s="226" t="s">
        <v>105</v>
      </c>
      <c r="AP11" s="226" t="s">
        <v>428</v>
      </c>
      <c r="AQ11" s="226" t="s">
        <v>3440</v>
      </c>
      <c r="AR11" s="226" t="s">
        <v>3441</v>
      </c>
      <c r="AS11" s="226" t="s">
        <v>72</v>
      </c>
      <c r="AT11" s="226" t="s">
        <v>3442</v>
      </c>
      <c r="AU11" s="226" t="s">
        <v>105</v>
      </c>
      <c r="AV11" s="226" t="s">
        <v>72</v>
      </c>
      <c r="AW11" s="477" t="s">
        <v>3443</v>
      </c>
      <c r="AX11" s="377" t="s">
        <v>95</v>
      </c>
      <c r="AY11" s="377" t="s">
        <v>95</v>
      </c>
      <c r="AZ11" s="377" t="s">
        <v>95</v>
      </c>
      <c r="BA11" s="382" t="s">
        <v>85</v>
      </c>
      <c r="BB11" s="382" t="s">
        <v>85</v>
      </c>
      <c r="BC11" s="381" t="s">
        <v>72</v>
      </c>
      <c r="BD11" s="381" t="s">
        <v>72</v>
      </c>
      <c r="BE11" s="477" t="s">
        <v>3444</v>
      </c>
    </row>
    <row r="12" spans="1:98" s="789" customFormat="1">
      <c r="A12" s="792" t="s">
        <v>9785</v>
      </c>
      <c r="B12" s="792"/>
      <c r="C12" s="792"/>
      <c r="D12" s="792"/>
      <c r="E12" s="792"/>
      <c r="F12" s="792"/>
      <c r="G12" s="792" t="s">
        <v>10688</v>
      </c>
      <c r="H12" s="792" t="s">
        <v>10689</v>
      </c>
      <c r="I12" s="792" t="s">
        <v>10690</v>
      </c>
      <c r="J12" s="792" t="s">
        <v>781</v>
      </c>
      <c r="K12" s="789">
        <v>284</v>
      </c>
      <c r="L12" s="792" t="s">
        <v>10691</v>
      </c>
      <c r="M12" s="792" t="s">
        <v>10692</v>
      </c>
      <c r="N12" s="792" t="s">
        <v>3270</v>
      </c>
      <c r="O12" s="792" t="s">
        <v>908</v>
      </c>
      <c r="P12" s="792" t="s">
        <v>10693</v>
      </c>
      <c r="Q12" s="783" t="s">
        <v>428</v>
      </c>
      <c r="R12" s="792" t="s">
        <v>10694</v>
      </c>
      <c r="S12" s="792" t="s">
        <v>10695</v>
      </c>
      <c r="T12" s="792" t="s">
        <v>428</v>
      </c>
      <c r="U12" s="792" t="s">
        <v>428</v>
      </c>
      <c r="V12" s="792" t="s">
        <v>10696</v>
      </c>
      <c r="W12" s="792" t="s">
        <v>10697</v>
      </c>
      <c r="X12" s="792" t="s">
        <v>10698</v>
      </c>
      <c r="Y12" s="792" t="s">
        <v>10699</v>
      </c>
      <c r="Z12" s="792"/>
      <c r="AA12" s="792"/>
      <c r="AB12" s="792"/>
      <c r="AC12" s="792"/>
      <c r="AD12" s="792"/>
      <c r="AE12" s="792"/>
      <c r="AF12" s="792"/>
      <c r="AG12" s="792"/>
      <c r="AH12" s="792"/>
      <c r="AI12" s="792"/>
      <c r="AJ12" s="792"/>
      <c r="AK12" s="792"/>
      <c r="AL12" s="792"/>
      <c r="AM12" s="792"/>
      <c r="AN12" s="792"/>
      <c r="AO12" s="792"/>
      <c r="AP12" s="792"/>
      <c r="AQ12" s="792"/>
      <c r="AR12" s="792"/>
      <c r="AS12" s="792"/>
      <c r="AT12" s="792"/>
      <c r="AU12" s="792" t="s">
        <v>10079</v>
      </c>
      <c r="AV12" s="792" t="s">
        <v>10079</v>
      </c>
      <c r="AW12" s="792" t="s">
        <v>10079</v>
      </c>
      <c r="AX12" s="792" t="s">
        <v>10079</v>
      </c>
      <c r="AY12" s="792" t="s">
        <v>10079</v>
      </c>
      <c r="AZ12" s="792" t="s">
        <v>10079</v>
      </c>
      <c r="BA12" s="792" t="s">
        <v>10079</v>
      </c>
    </row>
    <row r="13" spans="1:98" s="227" customFormat="1" ht="15" customHeight="1">
      <c r="A13" s="118" t="s">
        <v>3764</v>
      </c>
      <c r="B13" s="98" t="s">
        <v>4872</v>
      </c>
      <c r="C13" s="118"/>
      <c r="D13" s="118"/>
      <c r="E13" s="101" t="s">
        <v>566</v>
      </c>
      <c r="F13" s="101" t="s">
        <v>1443</v>
      </c>
      <c r="G13" s="98" t="s">
        <v>137</v>
      </c>
      <c r="H13" s="98" t="s">
        <v>486</v>
      </c>
      <c r="I13" s="98" t="s">
        <v>66</v>
      </c>
      <c r="J13" s="98" t="s">
        <v>100</v>
      </c>
      <c r="K13" s="196">
        <v>115</v>
      </c>
      <c r="L13" s="98" t="s">
        <v>504</v>
      </c>
      <c r="M13" s="493" t="s">
        <v>4576</v>
      </c>
      <c r="N13" s="98" t="s">
        <v>56</v>
      </c>
      <c r="O13" s="98" t="s">
        <v>9272</v>
      </c>
      <c r="P13" s="98" t="s">
        <v>505</v>
      </c>
      <c r="Q13" s="98" t="s">
        <v>428</v>
      </c>
      <c r="R13" s="98" t="s">
        <v>507</v>
      </c>
      <c r="S13" s="98" t="s">
        <v>508</v>
      </c>
      <c r="T13" s="98" t="s">
        <v>428</v>
      </c>
      <c r="U13" s="98" t="s">
        <v>509</v>
      </c>
      <c r="V13" s="98" t="s">
        <v>428</v>
      </c>
      <c r="W13" s="98" t="s">
        <v>428</v>
      </c>
      <c r="X13" s="98" t="s">
        <v>510</v>
      </c>
      <c r="Y13" s="98" t="s">
        <v>506</v>
      </c>
      <c r="Z13" s="98" t="s">
        <v>95</v>
      </c>
      <c r="AA13" s="98" t="s">
        <v>428</v>
      </c>
      <c r="AB13" s="98" t="s">
        <v>95</v>
      </c>
      <c r="AC13" s="98" t="s">
        <v>481</v>
      </c>
      <c r="AD13" s="98" t="s">
        <v>95</v>
      </c>
      <c r="AE13" s="98" t="s">
        <v>499</v>
      </c>
      <c r="AF13" s="98" t="s">
        <v>72</v>
      </c>
      <c r="AG13" s="98" t="s">
        <v>499</v>
      </c>
      <c r="AH13" s="98" t="s">
        <v>72</v>
      </c>
      <c r="AI13" s="98" t="s">
        <v>428</v>
      </c>
      <c r="AJ13" s="98" t="s">
        <v>95</v>
      </c>
      <c r="AK13" s="98" t="s">
        <v>340</v>
      </c>
      <c r="AL13" s="98" t="s">
        <v>105</v>
      </c>
      <c r="AM13" s="386" t="s">
        <v>4604</v>
      </c>
      <c r="AN13" s="98" t="s">
        <v>72</v>
      </c>
      <c r="AO13" s="98" t="s">
        <v>105</v>
      </c>
      <c r="AP13" s="98" t="s">
        <v>428</v>
      </c>
      <c r="AQ13" s="98" t="s">
        <v>512</v>
      </c>
      <c r="AR13" s="98" t="s">
        <v>511</v>
      </c>
      <c r="AS13" s="98" t="s">
        <v>72</v>
      </c>
      <c r="AT13" s="98"/>
      <c r="AU13" s="98"/>
      <c r="AV13" s="98"/>
      <c r="AW13" s="360" t="s">
        <v>428</v>
      </c>
      <c r="AX13" s="363" t="str">
        <f>AB13</f>
        <v>Unclear</v>
      </c>
      <c r="AY13" s="363" t="str">
        <f>AD13</f>
        <v>Unclear</v>
      </c>
      <c r="AZ13" s="365" t="str">
        <f>AF13</f>
        <v>Low</v>
      </c>
      <c r="BA13" s="363" t="str">
        <f>AJ13</f>
        <v>Unclear</v>
      </c>
      <c r="BB13" s="365" t="str">
        <f>AN13</f>
        <v>Low</v>
      </c>
      <c r="BC13" s="365" t="str">
        <f>AS13</f>
        <v>Low</v>
      </c>
      <c r="BD13" s="359" t="s">
        <v>72</v>
      </c>
      <c r="BE13" s="360" t="s">
        <v>503</v>
      </c>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row>
    <row r="14" spans="1:98" s="222" customFormat="1">
      <c r="A14" s="128" t="s">
        <v>2892</v>
      </c>
      <c r="B14" s="476" t="s">
        <v>4871</v>
      </c>
      <c r="C14" s="128"/>
      <c r="D14" s="267"/>
      <c r="E14" s="267" t="s">
        <v>566</v>
      </c>
      <c r="F14" s="267" t="s">
        <v>609</v>
      </c>
      <c r="G14" s="267" t="s">
        <v>165</v>
      </c>
      <c r="H14" s="267" t="s">
        <v>2293</v>
      </c>
      <c r="I14" s="265" t="s">
        <v>428</v>
      </c>
      <c r="J14" s="267" t="s">
        <v>4047</v>
      </c>
      <c r="K14" s="270">
        <v>91</v>
      </c>
      <c r="L14" s="267" t="s">
        <v>4048</v>
      </c>
      <c r="M14" s="267" t="s">
        <v>4049</v>
      </c>
      <c r="N14" s="267" t="s">
        <v>4050</v>
      </c>
      <c r="O14" s="267" t="s">
        <v>428</v>
      </c>
      <c r="P14" s="270" t="s">
        <v>428</v>
      </c>
      <c r="Q14" s="270" t="s">
        <v>428</v>
      </c>
      <c r="R14" s="267" t="s">
        <v>4051</v>
      </c>
      <c r="S14" s="36">
        <v>0.66</v>
      </c>
      <c r="T14" s="267" t="s">
        <v>455</v>
      </c>
      <c r="U14" s="267" t="s">
        <v>455</v>
      </c>
      <c r="V14" s="267" t="s">
        <v>455</v>
      </c>
      <c r="W14" s="267" t="s">
        <v>428</v>
      </c>
      <c r="X14" s="267" t="s">
        <v>455</v>
      </c>
      <c r="Y14" s="267" t="s">
        <v>1556</v>
      </c>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t="s">
        <v>455</v>
      </c>
      <c r="AX14" s="89" t="s">
        <v>95</v>
      </c>
      <c r="AY14" s="89" t="s">
        <v>95</v>
      </c>
      <c r="AZ14" s="249" t="s">
        <v>72</v>
      </c>
      <c r="BA14" s="89" t="s">
        <v>95</v>
      </c>
      <c r="BB14" s="251" t="s">
        <v>85</v>
      </c>
      <c r="BC14" s="251" t="s">
        <v>85</v>
      </c>
      <c r="BD14" s="249" t="s">
        <v>72</v>
      </c>
      <c r="BE14" s="267" t="s">
        <v>2893</v>
      </c>
      <c r="BF14" s="267"/>
      <c r="BG14" s="267"/>
      <c r="BH14" s="267"/>
      <c r="BI14" s="267"/>
      <c r="BJ14" s="267"/>
      <c r="BK14" s="267"/>
      <c r="BL14" s="267"/>
      <c r="BM14" s="267"/>
      <c r="BN14" s="267"/>
    </row>
    <row r="15" spans="1:98" s="222" customFormat="1">
      <c r="A15" s="265" t="s">
        <v>2393</v>
      </c>
      <c r="B15" s="98" t="s">
        <v>4872</v>
      </c>
      <c r="C15" s="265"/>
      <c r="D15" s="265"/>
      <c r="E15" s="265" t="s">
        <v>1629</v>
      </c>
      <c r="F15" s="265" t="s">
        <v>983</v>
      </c>
      <c r="G15" s="265" t="s">
        <v>186</v>
      </c>
      <c r="H15" s="265" t="s">
        <v>4605</v>
      </c>
      <c r="I15" s="265" t="s">
        <v>349</v>
      </c>
      <c r="J15" s="265" t="s">
        <v>4131</v>
      </c>
      <c r="K15" s="270">
        <v>156</v>
      </c>
      <c r="L15" s="265" t="s">
        <v>4606</v>
      </c>
      <c r="M15" s="265" t="s">
        <v>4577</v>
      </c>
      <c r="N15" s="265" t="s">
        <v>67</v>
      </c>
      <c r="O15" s="265" t="s">
        <v>2394</v>
      </c>
      <c r="P15" s="265" t="s">
        <v>2395</v>
      </c>
      <c r="Q15" s="98" t="s">
        <v>428</v>
      </c>
      <c r="R15" s="265" t="s">
        <v>2396</v>
      </c>
      <c r="S15" s="153" t="s">
        <v>2397</v>
      </c>
      <c r="T15" s="265" t="s">
        <v>428</v>
      </c>
      <c r="U15" s="265" t="s">
        <v>2398</v>
      </c>
      <c r="V15" s="265" t="s">
        <v>2399</v>
      </c>
      <c r="W15" s="265" t="s">
        <v>428</v>
      </c>
      <c r="X15" s="265" t="s">
        <v>428</v>
      </c>
      <c r="Y15" s="265" t="s">
        <v>664</v>
      </c>
      <c r="Z15" s="265" t="s">
        <v>95</v>
      </c>
      <c r="AA15" s="265" t="s">
        <v>2400</v>
      </c>
      <c r="AB15" s="265" t="s">
        <v>95</v>
      </c>
      <c r="AC15" s="265" t="s">
        <v>1147</v>
      </c>
      <c r="AD15" s="265" t="s">
        <v>95</v>
      </c>
      <c r="AE15" s="265" t="s">
        <v>2401</v>
      </c>
      <c r="AF15" s="265" t="s">
        <v>72</v>
      </c>
      <c r="AG15" s="265" t="s">
        <v>2401</v>
      </c>
      <c r="AH15" s="265" t="s">
        <v>72</v>
      </c>
      <c r="AI15" s="265" t="s">
        <v>2402</v>
      </c>
      <c r="AJ15" s="265" t="s">
        <v>85</v>
      </c>
      <c r="AK15" s="265" t="s">
        <v>106</v>
      </c>
      <c r="AL15" s="265"/>
      <c r="AM15" s="265" t="s">
        <v>4607</v>
      </c>
      <c r="AN15" s="265" t="s">
        <v>85</v>
      </c>
      <c r="AO15" s="265"/>
      <c r="AP15" s="265" t="s">
        <v>2403</v>
      </c>
      <c r="AQ15" s="265" t="s">
        <v>2404</v>
      </c>
      <c r="AR15" s="265" t="s">
        <v>2405</v>
      </c>
      <c r="AS15" s="265" t="s">
        <v>85</v>
      </c>
      <c r="AT15" s="265" t="s">
        <v>2406</v>
      </c>
      <c r="AU15" s="265" t="s">
        <v>455</v>
      </c>
      <c r="AV15" s="265" t="s">
        <v>72</v>
      </c>
      <c r="AW15" s="265" t="s">
        <v>2407</v>
      </c>
      <c r="AX15" s="412" t="s">
        <v>95</v>
      </c>
      <c r="AY15" s="412" t="s">
        <v>95</v>
      </c>
      <c r="AZ15" s="136" t="s">
        <v>1789</v>
      </c>
      <c r="BA15" s="136" t="s">
        <v>72</v>
      </c>
      <c r="BB15" s="115" t="s">
        <v>85</v>
      </c>
      <c r="BC15" s="115" t="s">
        <v>85</v>
      </c>
      <c r="BD15" s="136" t="s">
        <v>72</v>
      </c>
      <c r="BE15" s="265" t="s">
        <v>2408</v>
      </c>
      <c r="BF15" s="265"/>
      <c r="BG15" s="265" t="s">
        <v>2409</v>
      </c>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row>
    <row r="16" spans="1:98" s="222" customFormat="1" ht="15.75">
      <c r="A16" s="265" t="s">
        <v>1437</v>
      </c>
      <c r="B16" s="98" t="s">
        <v>4872</v>
      </c>
      <c r="C16" s="265"/>
      <c r="D16" s="265"/>
      <c r="E16" s="216" t="s">
        <v>566</v>
      </c>
      <c r="F16" s="216" t="s">
        <v>136</v>
      </c>
      <c r="G16" s="265" t="s">
        <v>673</v>
      </c>
      <c r="H16" s="265" t="s">
        <v>355</v>
      </c>
      <c r="I16" s="265" t="s">
        <v>349</v>
      </c>
      <c r="J16" s="265" t="s">
        <v>781</v>
      </c>
      <c r="K16" s="270">
        <v>63</v>
      </c>
      <c r="L16" s="265" t="s">
        <v>3883</v>
      </c>
      <c r="M16" s="265" t="s">
        <v>3884</v>
      </c>
      <c r="N16" s="265" t="s">
        <v>56</v>
      </c>
      <c r="O16" s="265" t="s">
        <v>3885</v>
      </c>
      <c r="P16" s="265" t="s">
        <v>3841</v>
      </c>
      <c r="Q16" s="476" t="s">
        <v>428</v>
      </c>
      <c r="R16" s="265" t="s">
        <v>3886</v>
      </c>
      <c r="S16" s="153">
        <v>0.73</v>
      </c>
      <c r="T16" s="265" t="s">
        <v>455</v>
      </c>
      <c r="U16" s="265" t="s">
        <v>455</v>
      </c>
      <c r="V16" s="265" t="s">
        <v>3887</v>
      </c>
      <c r="W16" s="265" t="s">
        <v>428</v>
      </c>
      <c r="X16" s="265" t="s">
        <v>455</v>
      </c>
      <c r="Y16" s="265" t="s">
        <v>359</v>
      </c>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t="s">
        <v>3888</v>
      </c>
      <c r="AX16" s="417" t="s">
        <v>95</v>
      </c>
      <c r="AY16" s="412" t="s">
        <v>95</v>
      </c>
      <c r="AZ16" s="415" t="s">
        <v>72</v>
      </c>
      <c r="BA16" s="412" t="s">
        <v>95</v>
      </c>
      <c r="BB16" s="422" t="s">
        <v>85</v>
      </c>
      <c r="BC16" s="423" t="s">
        <v>3889</v>
      </c>
      <c r="BD16" s="419" t="s">
        <v>85</v>
      </c>
      <c r="BE16" s="265" t="s">
        <v>3890</v>
      </c>
      <c r="BF16" s="265"/>
      <c r="BG16" s="265"/>
      <c r="BH16" s="265"/>
      <c r="BI16" s="265"/>
      <c r="BJ16" s="265"/>
      <c r="BK16" s="265"/>
      <c r="BL16" s="265"/>
      <c r="BM16" s="265"/>
      <c r="BN16" s="265"/>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row>
    <row r="17" spans="1:98" s="481" customFormat="1" ht="15.75">
      <c r="A17" s="146" t="s">
        <v>10753</v>
      </c>
      <c r="B17" s="476" t="s">
        <v>4871</v>
      </c>
      <c r="C17" s="146"/>
      <c r="D17" s="146"/>
      <c r="E17" s="146" t="s">
        <v>1629</v>
      </c>
      <c r="F17" s="479" t="s">
        <v>3107</v>
      </c>
      <c r="G17" s="146" t="s">
        <v>136</v>
      </c>
      <c r="H17" s="146" t="s">
        <v>355</v>
      </c>
      <c r="I17" s="146" t="s">
        <v>349</v>
      </c>
      <c r="J17" s="146" t="s">
        <v>781</v>
      </c>
      <c r="K17" s="53">
        <v>272</v>
      </c>
      <c r="L17" s="146" t="s">
        <v>4205</v>
      </c>
      <c r="M17" s="146" t="s">
        <v>4206</v>
      </c>
      <c r="N17" s="146" t="s">
        <v>56</v>
      </c>
      <c r="O17" s="146" t="s">
        <v>4207</v>
      </c>
      <c r="P17" s="146" t="s">
        <v>4208</v>
      </c>
      <c r="Q17" s="476" t="s">
        <v>428</v>
      </c>
      <c r="R17" s="146" t="s">
        <v>4209</v>
      </c>
      <c r="S17" s="146" t="s">
        <v>4210</v>
      </c>
      <c r="T17" s="146" t="s">
        <v>455</v>
      </c>
      <c r="U17" s="146" t="s">
        <v>4211</v>
      </c>
      <c r="V17" s="146" t="s">
        <v>455</v>
      </c>
      <c r="W17" s="146" t="s">
        <v>455</v>
      </c>
      <c r="X17" s="146" t="s">
        <v>455</v>
      </c>
      <c r="Y17" s="146" t="s">
        <v>4212</v>
      </c>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146" t="s">
        <v>455</v>
      </c>
      <c r="AX17" s="418" t="s">
        <v>95</v>
      </c>
      <c r="AY17" s="412" t="s">
        <v>95</v>
      </c>
      <c r="AZ17" s="422" t="s">
        <v>85</v>
      </c>
      <c r="BA17" s="422" t="s">
        <v>85</v>
      </c>
      <c r="BB17" s="415" t="s">
        <v>72</v>
      </c>
      <c r="BC17" s="418" t="s">
        <v>95</v>
      </c>
      <c r="BD17" s="482" t="s">
        <v>72</v>
      </c>
      <c r="BE17" s="146" t="s">
        <v>4179</v>
      </c>
      <c r="BF17" s="146"/>
      <c r="BG17" s="146"/>
      <c r="BH17" s="146"/>
      <c r="BI17" s="146"/>
      <c r="BJ17" s="146"/>
      <c r="BK17" s="146"/>
      <c r="BL17" s="146"/>
      <c r="BM17" s="146"/>
      <c r="BN17" s="146"/>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row>
    <row r="18" spans="1:98" s="227" customFormat="1" ht="15" customHeight="1">
      <c r="A18" s="98" t="s">
        <v>641</v>
      </c>
      <c r="B18" s="476" t="s">
        <v>4871</v>
      </c>
      <c r="C18" s="98"/>
      <c r="D18" s="98" t="s">
        <v>693</v>
      </c>
      <c r="E18" s="98" t="s">
        <v>666</v>
      </c>
      <c r="F18" s="98" t="s">
        <v>64</v>
      </c>
      <c r="G18" s="98" t="s">
        <v>186</v>
      </c>
      <c r="H18" s="98" t="s">
        <v>734</v>
      </c>
      <c r="I18" s="98"/>
      <c r="J18" s="98"/>
      <c r="K18" s="119">
        <v>30</v>
      </c>
      <c r="L18" s="98" t="s">
        <v>3619</v>
      </c>
      <c r="M18" s="98" t="s">
        <v>3620</v>
      </c>
      <c r="N18" s="98" t="s">
        <v>3606</v>
      </c>
      <c r="O18" s="98" t="s">
        <v>3621</v>
      </c>
      <c r="P18" s="98" t="s">
        <v>3622</v>
      </c>
      <c r="Q18" s="476" t="s">
        <v>428</v>
      </c>
      <c r="R18" s="98" t="s">
        <v>3623</v>
      </c>
      <c r="S18" s="98">
        <v>0.5</v>
      </c>
      <c r="T18" s="98" t="s">
        <v>455</v>
      </c>
      <c r="U18" s="98" t="s">
        <v>455</v>
      </c>
      <c r="V18" s="98" t="s">
        <v>455</v>
      </c>
      <c r="W18" s="98" t="s">
        <v>455</v>
      </c>
      <c r="X18" s="98" t="s">
        <v>455</v>
      </c>
      <c r="Y18" s="98" t="s">
        <v>682</v>
      </c>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t="s">
        <v>3624</v>
      </c>
      <c r="AX18" s="149" t="s">
        <v>85</v>
      </c>
      <c r="AY18" s="149" t="s">
        <v>85</v>
      </c>
      <c r="AZ18" s="149" t="s">
        <v>85</v>
      </c>
      <c r="BA18" s="149" t="s">
        <v>85</v>
      </c>
      <c r="BB18" s="149" t="s">
        <v>85</v>
      </c>
      <c r="BC18" s="158" t="s">
        <v>95</v>
      </c>
      <c r="BD18" s="264" t="s">
        <v>72</v>
      </c>
      <c r="BE18" s="98" t="s">
        <v>3625</v>
      </c>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row>
    <row r="19" spans="1:98" s="227" customFormat="1" ht="15" customHeight="1">
      <c r="A19" s="98" t="s">
        <v>774</v>
      </c>
      <c r="B19" s="476" t="s">
        <v>4871</v>
      </c>
      <c r="C19" s="98"/>
      <c r="D19" s="98"/>
      <c r="E19" s="101" t="s">
        <v>566</v>
      </c>
      <c r="F19" s="101" t="s">
        <v>136</v>
      </c>
      <c r="G19" s="98" t="s">
        <v>186</v>
      </c>
      <c r="H19" s="98" t="s">
        <v>355</v>
      </c>
      <c r="I19" s="98" t="s">
        <v>349</v>
      </c>
      <c r="J19" s="98" t="s">
        <v>597</v>
      </c>
      <c r="K19" s="196">
        <v>706</v>
      </c>
      <c r="L19" s="98" t="s">
        <v>2662</v>
      </c>
      <c r="M19" s="98" t="s">
        <v>2663</v>
      </c>
      <c r="N19" s="370" t="s">
        <v>56</v>
      </c>
      <c r="O19" s="98" t="s">
        <v>602</v>
      </c>
      <c r="P19" s="98" t="s">
        <v>2664</v>
      </c>
      <c r="Q19" s="476" t="s">
        <v>428</v>
      </c>
      <c r="R19" s="98" t="s">
        <v>2665</v>
      </c>
      <c r="S19" s="98" t="s">
        <v>2666</v>
      </c>
      <c r="T19" s="98" t="s">
        <v>455</v>
      </c>
      <c r="U19" s="98" t="s">
        <v>455</v>
      </c>
      <c r="V19" s="98" t="s">
        <v>455</v>
      </c>
      <c r="W19" s="98" t="s">
        <v>428</v>
      </c>
      <c r="X19" s="98" t="s">
        <v>455</v>
      </c>
      <c r="Y19" s="98" t="s">
        <v>359</v>
      </c>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t="s">
        <v>2667</v>
      </c>
      <c r="AX19" s="158" t="s">
        <v>95</v>
      </c>
      <c r="AY19" s="158" t="s">
        <v>95</v>
      </c>
      <c r="AZ19" s="158" t="s">
        <v>95</v>
      </c>
      <c r="BA19" s="158" t="s">
        <v>95</v>
      </c>
      <c r="BB19" s="149" t="s">
        <v>85</v>
      </c>
      <c r="BC19" s="149" t="s">
        <v>85</v>
      </c>
      <c r="BD19" s="149" t="s">
        <v>85</v>
      </c>
      <c r="BE19" s="98" t="s">
        <v>2668</v>
      </c>
      <c r="BF19" s="223" t="s">
        <v>897</v>
      </c>
      <c r="BG19" s="98"/>
      <c r="BH19" s="98"/>
      <c r="BI19" s="98"/>
      <c r="BJ19" s="98"/>
      <c r="BK19" s="98"/>
      <c r="BL19" s="98"/>
      <c r="BM19" s="98"/>
      <c r="BN19" s="98"/>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row>
    <row r="20" spans="1:98" s="227" customFormat="1" ht="15" customHeight="1">
      <c r="A20" s="118" t="s">
        <v>483</v>
      </c>
      <c r="B20" s="476" t="s">
        <v>4871</v>
      </c>
      <c r="C20" s="118"/>
      <c r="D20" s="118"/>
      <c r="E20" s="118" t="s">
        <v>566</v>
      </c>
      <c r="F20" s="101" t="s">
        <v>64</v>
      </c>
      <c r="G20" s="98" t="s">
        <v>186</v>
      </c>
      <c r="H20" s="98" t="s">
        <v>355</v>
      </c>
      <c r="I20" s="265" t="s">
        <v>428</v>
      </c>
      <c r="J20" s="98" t="s">
        <v>100</v>
      </c>
      <c r="K20" s="196">
        <v>136</v>
      </c>
      <c r="L20" s="98" t="s">
        <v>491</v>
      </c>
      <c r="M20" s="364" t="s">
        <v>4608</v>
      </c>
      <c r="N20" s="98" t="s">
        <v>56</v>
      </c>
      <c r="O20" s="98" t="s">
        <v>56</v>
      </c>
      <c r="P20" s="98" t="s">
        <v>754</v>
      </c>
      <c r="Q20" s="98" t="s">
        <v>428</v>
      </c>
      <c r="R20" s="98" t="s">
        <v>492</v>
      </c>
      <c r="S20" s="98" t="s">
        <v>493</v>
      </c>
      <c r="T20" s="98" t="s">
        <v>494</v>
      </c>
      <c r="U20" s="98" t="s">
        <v>428</v>
      </c>
      <c r="V20" s="98" t="s">
        <v>2040</v>
      </c>
      <c r="W20" s="98" t="s">
        <v>4609</v>
      </c>
      <c r="X20" s="98" t="s">
        <v>428</v>
      </c>
      <c r="Y20" s="98" t="s">
        <v>495</v>
      </c>
      <c r="Z20" s="98" t="s">
        <v>95</v>
      </c>
      <c r="AA20" s="98" t="s">
        <v>428</v>
      </c>
      <c r="AB20" s="98" t="s">
        <v>95</v>
      </c>
      <c r="AC20" s="98" t="s">
        <v>428</v>
      </c>
      <c r="AD20" s="98" t="s">
        <v>95</v>
      </c>
      <c r="AE20" s="98" t="s">
        <v>499</v>
      </c>
      <c r="AF20" s="98" t="s">
        <v>72</v>
      </c>
      <c r="AG20" s="98" t="s">
        <v>499</v>
      </c>
      <c r="AH20" s="98" t="s">
        <v>72</v>
      </c>
      <c r="AI20" s="98" t="s">
        <v>428</v>
      </c>
      <c r="AJ20" s="98" t="s">
        <v>95</v>
      </c>
      <c r="AK20" s="98" t="s">
        <v>370</v>
      </c>
      <c r="AL20" s="98" t="s">
        <v>428</v>
      </c>
      <c r="AM20" s="98" t="s">
        <v>498</v>
      </c>
      <c r="AN20" s="98" t="s">
        <v>72</v>
      </c>
      <c r="AO20" s="98" t="s">
        <v>105</v>
      </c>
      <c r="AP20" s="98" t="s">
        <v>428</v>
      </c>
      <c r="AQ20" s="98" t="s">
        <v>501</v>
      </c>
      <c r="AR20" s="98" t="s">
        <v>500</v>
      </c>
      <c r="AS20" s="98" t="s">
        <v>72</v>
      </c>
      <c r="AT20" s="98" t="s">
        <v>428</v>
      </c>
      <c r="AU20" s="98" t="s">
        <v>105</v>
      </c>
      <c r="AV20" s="98" t="s">
        <v>72</v>
      </c>
      <c r="AW20" s="360" t="s">
        <v>428</v>
      </c>
      <c r="AX20" s="363" t="str">
        <f>AB20</f>
        <v>Unclear</v>
      </c>
      <c r="AY20" s="363" t="str">
        <f>AD20</f>
        <v>Unclear</v>
      </c>
      <c r="AZ20" s="365" t="str">
        <f>AF20</f>
        <v>Low</v>
      </c>
      <c r="BA20" s="363" t="str">
        <f>AJ20</f>
        <v>Unclear</v>
      </c>
      <c r="BB20" s="365" t="str">
        <f>AN20</f>
        <v>Low</v>
      </c>
      <c r="BC20" s="365" t="str">
        <f>AS20</f>
        <v>Low</v>
      </c>
      <c r="BD20" s="365" t="str">
        <f>AV20</f>
        <v>Low</v>
      </c>
      <c r="BE20" s="360" t="s">
        <v>484</v>
      </c>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row>
    <row r="21" spans="1:98" s="226" customFormat="1" ht="15" customHeight="1">
      <c r="A21" s="98" t="s">
        <v>3692</v>
      </c>
      <c r="B21" s="98" t="s">
        <v>4872</v>
      </c>
      <c r="C21" s="98"/>
      <c r="D21" s="98"/>
      <c r="E21" s="98" t="s">
        <v>3575</v>
      </c>
      <c r="F21" s="98" t="s">
        <v>150</v>
      </c>
      <c r="G21" s="101" t="s">
        <v>186</v>
      </c>
      <c r="H21" s="98" t="s">
        <v>355</v>
      </c>
      <c r="I21" s="98" t="s">
        <v>4288</v>
      </c>
      <c r="J21" s="98" t="s">
        <v>100</v>
      </c>
      <c r="K21" s="196">
        <v>33</v>
      </c>
      <c r="L21" s="98" t="s">
        <v>4289</v>
      </c>
      <c r="M21" s="98" t="s">
        <v>4290</v>
      </c>
      <c r="N21" s="226" t="s">
        <v>56</v>
      </c>
      <c r="O21" s="98" t="s">
        <v>778</v>
      </c>
      <c r="P21" s="98" t="s">
        <v>4291</v>
      </c>
      <c r="Q21" s="476" t="s">
        <v>428</v>
      </c>
      <c r="R21" s="98" t="s">
        <v>4214</v>
      </c>
      <c r="S21" s="98" t="s">
        <v>4292</v>
      </c>
      <c r="T21" s="98" t="s">
        <v>4293</v>
      </c>
      <c r="U21" s="98" t="s">
        <v>4294</v>
      </c>
      <c r="V21" s="98" t="s">
        <v>4295</v>
      </c>
      <c r="W21" s="98" t="s">
        <v>4296</v>
      </c>
      <c r="X21" s="98" t="s">
        <v>428</v>
      </c>
      <c r="Y21" s="98" t="s">
        <v>586</v>
      </c>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t="s">
        <v>455</v>
      </c>
      <c r="AX21" s="363" t="s">
        <v>95</v>
      </c>
      <c r="AY21" s="363" t="s">
        <v>95</v>
      </c>
      <c r="AZ21" s="363" t="s">
        <v>95</v>
      </c>
      <c r="BA21" s="366" t="s">
        <v>85</v>
      </c>
      <c r="BB21" s="366" t="s">
        <v>85</v>
      </c>
      <c r="BC21" s="366" t="s">
        <v>85</v>
      </c>
      <c r="BD21" s="363" t="s">
        <v>95</v>
      </c>
      <c r="BE21" s="226" t="s">
        <v>3693</v>
      </c>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row>
    <row r="22" spans="1:98" s="227" customFormat="1" ht="15" customHeight="1">
      <c r="A22" s="226" t="s">
        <v>3445</v>
      </c>
      <c r="B22" s="476" t="s">
        <v>4871</v>
      </c>
      <c r="C22" s="226"/>
      <c r="E22" s="227" t="s">
        <v>968</v>
      </c>
      <c r="F22" s="227" t="s">
        <v>983</v>
      </c>
      <c r="G22" s="227" t="s">
        <v>154</v>
      </c>
      <c r="H22" s="227" t="s">
        <v>3446</v>
      </c>
      <c r="I22" s="227" t="s">
        <v>66</v>
      </c>
      <c r="J22" s="227" t="s">
        <v>79</v>
      </c>
      <c r="K22" s="227">
        <v>103</v>
      </c>
      <c r="L22" s="227" t="s">
        <v>3447</v>
      </c>
      <c r="M22" s="227" t="s">
        <v>3448</v>
      </c>
      <c r="N22" s="227" t="s">
        <v>80</v>
      </c>
      <c r="O22" s="227" t="s">
        <v>3449</v>
      </c>
      <c r="P22" s="227" t="s">
        <v>428</v>
      </c>
      <c r="Q22" s="98" t="s">
        <v>428</v>
      </c>
      <c r="R22" s="227" t="s">
        <v>3450</v>
      </c>
      <c r="S22" s="373">
        <v>0.77</v>
      </c>
      <c r="T22" s="227" t="s">
        <v>428</v>
      </c>
      <c r="U22" s="227" t="s">
        <v>428</v>
      </c>
      <c r="V22" s="227" t="s">
        <v>3451</v>
      </c>
      <c r="W22" s="227" t="s">
        <v>428</v>
      </c>
      <c r="X22" s="227" t="s">
        <v>3452</v>
      </c>
      <c r="Y22" s="227" t="s">
        <v>346</v>
      </c>
      <c r="Z22" s="226" t="s">
        <v>95</v>
      </c>
      <c r="AA22" s="226" t="s">
        <v>3453</v>
      </c>
      <c r="AB22" s="226" t="s">
        <v>95</v>
      </c>
      <c r="AC22" s="226" t="s">
        <v>3454</v>
      </c>
      <c r="AD22" s="226" t="s">
        <v>72</v>
      </c>
      <c r="AE22" s="226" t="s">
        <v>991</v>
      </c>
      <c r="AF22" s="226" t="s">
        <v>85</v>
      </c>
      <c r="AG22" s="226" t="s">
        <v>1003</v>
      </c>
      <c r="AH22" s="226" t="s">
        <v>85</v>
      </c>
      <c r="AI22" s="226" t="s">
        <v>1003</v>
      </c>
      <c r="AJ22" s="226" t="s">
        <v>85</v>
      </c>
      <c r="AK22" s="226" t="s">
        <v>3455</v>
      </c>
      <c r="AL22" s="226"/>
      <c r="AM22" s="226" t="s">
        <v>4610</v>
      </c>
      <c r="AN22" s="226" t="s">
        <v>85</v>
      </c>
      <c r="AO22" s="226" t="s">
        <v>455</v>
      </c>
      <c r="AP22" s="226" t="s">
        <v>428</v>
      </c>
      <c r="AQ22" s="226" t="s">
        <v>4611</v>
      </c>
      <c r="AR22" s="226" t="s">
        <v>4612</v>
      </c>
      <c r="AS22" s="226" t="s">
        <v>112</v>
      </c>
      <c r="AT22" s="226" t="s">
        <v>428</v>
      </c>
      <c r="AU22" s="226" t="s">
        <v>455</v>
      </c>
      <c r="AV22" s="226" t="s">
        <v>72</v>
      </c>
      <c r="AW22" s="227" t="s">
        <v>3456</v>
      </c>
      <c r="AX22" s="227" t="s">
        <v>72</v>
      </c>
      <c r="AY22" s="227" t="s">
        <v>72</v>
      </c>
      <c r="AZ22" s="382" t="s">
        <v>85</v>
      </c>
      <c r="BA22" s="382" t="s">
        <v>85</v>
      </c>
      <c r="BB22" s="382" t="s">
        <v>85</v>
      </c>
      <c r="BC22" s="382" t="s">
        <v>85</v>
      </c>
      <c r="BD22" s="227" t="s">
        <v>72</v>
      </c>
      <c r="BE22" s="227" t="s">
        <v>3457</v>
      </c>
    </row>
    <row r="23" spans="1:98" s="226" customFormat="1" ht="15" customHeight="1">
      <c r="A23" s="35" t="s">
        <v>3571</v>
      </c>
      <c r="B23" s="98" t="s">
        <v>4872</v>
      </c>
      <c r="C23" s="35"/>
      <c r="E23" s="226" t="s">
        <v>3572</v>
      </c>
      <c r="F23" s="226" t="s">
        <v>150</v>
      </c>
      <c r="G23" s="226" t="s">
        <v>186</v>
      </c>
      <c r="H23" s="226" t="s">
        <v>355</v>
      </c>
      <c r="I23" s="226" t="s">
        <v>349</v>
      </c>
      <c r="J23" s="226" t="s">
        <v>65</v>
      </c>
      <c r="K23" s="196">
        <v>80</v>
      </c>
      <c r="L23" s="226" t="s">
        <v>4283</v>
      </c>
      <c r="M23" s="226" t="s">
        <v>4284</v>
      </c>
      <c r="N23" s="226" t="s">
        <v>56</v>
      </c>
      <c r="O23" s="226" t="s">
        <v>275</v>
      </c>
      <c r="P23" s="226" t="s">
        <v>4285</v>
      </c>
      <c r="Q23" s="476" t="s">
        <v>428</v>
      </c>
      <c r="R23" s="226" t="s">
        <v>4215</v>
      </c>
      <c r="S23" s="484">
        <v>1</v>
      </c>
      <c r="T23" s="226" t="s">
        <v>4286</v>
      </c>
      <c r="U23" s="226" t="s">
        <v>455</v>
      </c>
      <c r="V23" s="226" t="s">
        <v>455</v>
      </c>
      <c r="W23" s="226" t="s">
        <v>455</v>
      </c>
      <c r="X23" s="226" t="s">
        <v>455</v>
      </c>
      <c r="Y23" s="226" t="s">
        <v>3574</v>
      </c>
      <c r="AW23" s="226" t="s">
        <v>4287</v>
      </c>
      <c r="AX23" s="381" t="s">
        <v>72</v>
      </c>
      <c r="AY23" s="377" t="s">
        <v>95</v>
      </c>
      <c r="AZ23" s="377" t="s">
        <v>95</v>
      </c>
      <c r="BA23" s="377" t="s">
        <v>95</v>
      </c>
      <c r="BB23" s="381" t="s">
        <v>72</v>
      </c>
      <c r="BC23" s="377" t="s">
        <v>95</v>
      </c>
      <c r="BD23" s="381" t="s">
        <v>72</v>
      </c>
      <c r="BE23" s="226" t="s">
        <v>3573</v>
      </c>
    </row>
    <row r="24" spans="1:98" s="227" customFormat="1" ht="15" customHeight="1">
      <c r="A24" s="360" t="s">
        <v>1769</v>
      </c>
      <c r="B24" s="476" t="s">
        <v>4871</v>
      </c>
      <c r="C24" s="360"/>
      <c r="D24" s="360"/>
      <c r="E24" s="360" t="s">
        <v>1629</v>
      </c>
      <c r="F24" s="360" t="s">
        <v>983</v>
      </c>
      <c r="G24" s="360" t="s">
        <v>1770</v>
      </c>
      <c r="H24" s="265" t="s">
        <v>355</v>
      </c>
      <c r="I24" s="360" t="s">
        <v>349</v>
      </c>
      <c r="J24" s="360" t="s">
        <v>1000</v>
      </c>
      <c r="K24" s="359">
        <v>76</v>
      </c>
      <c r="L24" s="360" t="s">
        <v>4613</v>
      </c>
      <c r="M24" s="360" t="s">
        <v>1005</v>
      </c>
      <c r="N24" s="360" t="s">
        <v>56</v>
      </c>
      <c r="O24" s="360" t="s">
        <v>1183</v>
      </c>
      <c r="P24" s="360" t="s">
        <v>428</v>
      </c>
      <c r="Q24" s="98" t="s">
        <v>428</v>
      </c>
      <c r="R24" s="360" t="s">
        <v>1771</v>
      </c>
      <c r="S24" s="374">
        <v>0.69699999999999995</v>
      </c>
      <c r="T24" s="360" t="s">
        <v>428</v>
      </c>
      <c r="U24" s="360" t="s">
        <v>428</v>
      </c>
      <c r="V24" s="360" t="s">
        <v>1772</v>
      </c>
      <c r="W24" s="360" t="s">
        <v>1773</v>
      </c>
      <c r="X24" s="360" t="s">
        <v>428</v>
      </c>
      <c r="Y24" s="360" t="s">
        <v>4614</v>
      </c>
      <c r="Z24" s="98" t="s">
        <v>4615</v>
      </c>
      <c r="AA24" s="98" t="s">
        <v>1774</v>
      </c>
      <c r="AB24" s="98" t="s">
        <v>72</v>
      </c>
      <c r="AC24" s="98" t="s">
        <v>1775</v>
      </c>
      <c r="AD24" s="98" t="s">
        <v>72</v>
      </c>
      <c r="AE24" s="98" t="s">
        <v>1064</v>
      </c>
      <c r="AF24" s="98" t="s">
        <v>85</v>
      </c>
      <c r="AG24" s="98" t="s">
        <v>1064</v>
      </c>
      <c r="AH24" s="98" t="s">
        <v>85</v>
      </c>
      <c r="AI24" s="98" t="s">
        <v>1064</v>
      </c>
      <c r="AJ24" s="98" t="s">
        <v>85</v>
      </c>
      <c r="AK24" s="98" t="s">
        <v>1776</v>
      </c>
      <c r="AL24" s="98" t="s">
        <v>1777</v>
      </c>
      <c r="AM24" s="98" t="s">
        <v>4616</v>
      </c>
      <c r="AN24" s="98" t="s">
        <v>72</v>
      </c>
      <c r="AO24" s="98" t="s">
        <v>85</v>
      </c>
      <c r="AP24" s="98" t="s">
        <v>428</v>
      </c>
      <c r="AQ24" s="98" t="s">
        <v>1778</v>
      </c>
      <c r="AR24" s="98" t="s">
        <v>4617</v>
      </c>
      <c r="AS24" s="98" t="s">
        <v>72</v>
      </c>
      <c r="AT24" s="98" t="s">
        <v>428</v>
      </c>
      <c r="AU24" s="98" t="s">
        <v>455</v>
      </c>
      <c r="AV24" s="98" t="s">
        <v>72</v>
      </c>
      <c r="AW24" s="360" t="s">
        <v>1779</v>
      </c>
      <c r="AX24" s="365" t="str">
        <f>AB24</f>
        <v>Low</v>
      </c>
      <c r="AY24" s="365" t="str">
        <f>AD24</f>
        <v>Low</v>
      </c>
      <c r="AZ24" s="366" t="str">
        <f>AF24</f>
        <v>High</v>
      </c>
      <c r="BA24" s="366" t="str">
        <f>AJ24</f>
        <v>High</v>
      </c>
      <c r="BB24" s="365" t="str">
        <f>AN24</f>
        <v>Low</v>
      </c>
      <c r="BC24" s="365" t="str">
        <f>AS24</f>
        <v>Low</v>
      </c>
      <c r="BD24" s="365" t="str">
        <f>AV24</f>
        <v>Low</v>
      </c>
      <c r="BE24" s="360" t="s">
        <v>1780</v>
      </c>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row>
    <row r="25" spans="1:98" s="222" customFormat="1" ht="15.75">
      <c r="A25" s="265" t="s">
        <v>3956</v>
      </c>
      <c r="B25" s="476" t="s">
        <v>4871</v>
      </c>
      <c r="C25" s="265"/>
      <c r="D25" s="265"/>
      <c r="E25" s="216" t="s">
        <v>566</v>
      </c>
      <c r="F25" s="216"/>
      <c r="G25" s="265" t="s">
        <v>165</v>
      </c>
      <c r="H25" s="265" t="s">
        <v>355</v>
      </c>
      <c r="I25" s="265" t="s">
        <v>428</v>
      </c>
      <c r="J25" s="265" t="s">
        <v>455</v>
      </c>
      <c r="K25" s="270">
        <v>68</v>
      </c>
      <c r="L25" s="265" t="s">
        <v>3957</v>
      </c>
      <c r="M25" s="265" t="s">
        <v>455</v>
      </c>
      <c r="N25" s="265" t="s">
        <v>56</v>
      </c>
      <c r="O25" s="265" t="s">
        <v>3958</v>
      </c>
      <c r="P25" s="265" t="s">
        <v>3959</v>
      </c>
      <c r="Q25" s="476" t="s">
        <v>428</v>
      </c>
      <c r="R25" s="265" t="s">
        <v>3960</v>
      </c>
      <c r="S25" s="265"/>
      <c r="T25" s="265" t="s">
        <v>3961</v>
      </c>
      <c r="U25" s="265" t="s">
        <v>455</v>
      </c>
      <c r="V25" s="265" t="s">
        <v>3962</v>
      </c>
      <c r="W25" s="265" t="s">
        <v>455</v>
      </c>
      <c r="X25" s="265" t="s">
        <v>455</v>
      </c>
      <c r="Y25" s="265" t="s">
        <v>3963</v>
      </c>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t="s">
        <v>455</v>
      </c>
      <c r="AX25" s="441" t="s">
        <v>95</v>
      </c>
      <c r="AY25" s="156" t="s">
        <v>95</v>
      </c>
      <c r="AZ25" s="156" t="s">
        <v>95</v>
      </c>
      <c r="BA25" s="156" t="s">
        <v>95</v>
      </c>
      <c r="BB25" s="442" t="s">
        <v>85</v>
      </c>
      <c r="BC25" s="155" t="s">
        <v>85</v>
      </c>
      <c r="BD25" s="443" t="s">
        <v>85</v>
      </c>
      <c r="BE25" s="265" t="s">
        <v>3964</v>
      </c>
      <c r="BF25" s="265"/>
      <c r="BG25" s="265"/>
      <c r="BH25" s="265"/>
      <c r="BI25" s="265"/>
      <c r="BJ25" s="265"/>
      <c r="BK25" s="265"/>
      <c r="BL25" s="265" t="s">
        <v>1595</v>
      </c>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row>
    <row r="26" spans="1:98" s="226" customFormat="1" ht="15" customHeight="1">
      <c r="A26" s="98" t="s">
        <v>982</v>
      </c>
      <c r="B26" s="98" t="s">
        <v>4872</v>
      </c>
      <c r="C26" s="98"/>
      <c r="D26" s="360"/>
      <c r="E26" s="360" t="s">
        <v>968</v>
      </c>
      <c r="F26" s="360" t="s">
        <v>983</v>
      </c>
      <c r="G26" s="360" t="s">
        <v>186</v>
      </c>
      <c r="H26" s="360" t="s">
        <v>355</v>
      </c>
      <c r="I26" s="360" t="s">
        <v>349</v>
      </c>
      <c r="J26" s="360" t="s">
        <v>82</v>
      </c>
      <c r="K26" s="359">
        <v>76</v>
      </c>
      <c r="L26" s="360" t="s">
        <v>984</v>
      </c>
      <c r="M26" s="360" t="s">
        <v>985</v>
      </c>
      <c r="N26" s="360" t="s">
        <v>56</v>
      </c>
      <c r="O26" s="360" t="s">
        <v>602</v>
      </c>
      <c r="P26" s="360" t="s">
        <v>986</v>
      </c>
      <c r="Q26" s="98" t="s">
        <v>428</v>
      </c>
      <c r="R26" s="360" t="s">
        <v>987</v>
      </c>
      <c r="S26" s="367">
        <v>0.63</v>
      </c>
      <c r="T26" s="360" t="s">
        <v>428</v>
      </c>
      <c r="U26" s="360" t="s">
        <v>428</v>
      </c>
      <c r="V26" s="360" t="s">
        <v>428</v>
      </c>
      <c r="W26" s="360" t="s">
        <v>988</v>
      </c>
      <c r="X26" s="360" t="s">
        <v>428</v>
      </c>
      <c r="Y26" s="360" t="s">
        <v>4618</v>
      </c>
      <c r="Z26" s="98" t="s">
        <v>95</v>
      </c>
      <c r="AA26" s="98" t="s">
        <v>989</v>
      </c>
      <c r="AB26" s="98" t="s">
        <v>95</v>
      </c>
      <c r="AC26" s="98" t="s">
        <v>990</v>
      </c>
      <c r="AD26" s="98" t="s">
        <v>95</v>
      </c>
      <c r="AE26" s="98" t="s">
        <v>991</v>
      </c>
      <c r="AF26" s="98" t="s">
        <v>85</v>
      </c>
      <c r="AG26" s="98" t="s">
        <v>992</v>
      </c>
      <c r="AH26" s="98" t="s">
        <v>85</v>
      </c>
      <c r="AI26" s="98" t="s">
        <v>993</v>
      </c>
      <c r="AJ26" s="98" t="s">
        <v>85</v>
      </c>
      <c r="AK26" s="98" t="s">
        <v>994</v>
      </c>
      <c r="AL26" s="98" t="s">
        <v>994</v>
      </c>
      <c r="AM26" s="98" t="s">
        <v>4768</v>
      </c>
      <c r="AN26" s="98" t="s">
        <v>85</v>
      </c>
      <c r="AO26" s="98" t="s">
        <v>95</v>
      </c>
      <c r="AP26" s="98" t="s">
        <v>428</v>
      </c>
      <c r="AQ26" s="98" t="s">
        <v>995</v>
      </c>
      <c r="AR26" s="98" t="s">
        <v>996</v>
      </c>
      <c r="AS26" s="98" t="s">
        <v>85</v>
      </c>
      <c r="AT26" s="98" t="s">
        <v>455</v>
      </c>
      <c r="AU26" s="98" t="s">
        <v>455</v>
      </c>
      <c r="AV26" s="98" t="s">
        <v>72</v>
      </c>
      <c r="AW26" s="360" t="s">
        <v>997</v>
      </c>
      <c r="AX26" s="363" t="str">
        <f>AB26</f>
        <v>Unclear</v>
      </c>
      <c r="AY26" s="363" t="str">
        <f>AD26</f>
        <v>Unclear</v>
      </c>
      <c r="AZ26" s="366" t="str">
        <f>AF26</f>
        <v>High</v>
      </c>
      <c r="BA26" s="366" t="str">
        <f>AJ26</f>
        <v>High</v>
      </c>
      <c r="BB26" s="366" t="str">
        <f>AN26</f>
        <v>High</v>
      </c>
      <c r="BC26" s="366" t="str">
        <f>AS26</f>
        <v>High</v>
      </c>
      <c r="BD26" s="365" t="str">
        <f>AV26</f>
        <v>Low</v>
      </c>
      <c r="BE26" s="360" t="s">
        <v>998</v>
      </c>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row>
    <row r="27" spans="1:98" s="227" customFormat="1" ht="15" customHeight="1">
      <c r="A27" s="370" t="s">
        <v>582</v>
      </c>
      <c r="B27" s="476" t="s">
        <v>4871</v>
      </c>
      <c r="C27" s="370"/>
      <c r="D27" s="370"/>
      <c r="E27" s="118" t="s">
        <v>567</v>
      </c>
      <c r="F27" s="101" t="s">
        <v>64</v>
      </c>
      <c r="G27" s="98" t="s">
        <v>163</v>
      </c>
      <c r="H27" s="98" t="s">
        <v>583</v>
      </c>
      <c r="I27" s="98" t="s">
        <v>349</v>
      </c>
      <c r="J27" s="98" t="s">
        <v>82</v>
      </c>
      <c r="K27" s="196">
        <v>60</v>
      </c>
      <c r="L27" s="386" t="s">
        <v>4619</v>
      </c>
      <c r="M27" s="493" t="s">
        <v>4620</v>
      </c>
      <c r="N27" s="98" t="s">
        <v>56</v>
      </c>
      <c r="O27" s="98" t="s">
        <v>56</v>
      </c>
      <c r="P27" s="98" t="s">
        <v>755</v>
      </c>
      <c r="Q27" s="98" t="s">
        <v>428</v>
      </c>
      <c r="R27" s="98" t="s">
        <v>584</v>
      </c>
      <c r="S27" s="98" t="s">
        <v>585</v>
      </c>
      <c r="T27" s="98"/>
      <c r="U27" s="98" t="s">
        <v>428</v>
      </c>
      <c r="V27" s="98" t="s">
        <v>428</v>
      </c>
      <c r="W27" s="98" t="s">
        <v>587</v>
      </c>
      <c r="X27" s="98" t="s">
        <v>428</v>
      </c>
      <c r="Y27" s="98" t="s">
        <v>586</v>
      </c>
      <c r="Z27" s="98" t="s">
        <v>95</v>
      </c>
      <c r="AA27" s="98" t="s">
        <v>588</v>
      </c>
      <c r="AB27" s="98" t="s">
        <v>95</v>
      </c>
      <c r="AC27" s="98" t="s">
        <v>428</v>
      </c>
      <c r="AD27" s="98" t="s">
        <v>95</v>
      </c>
      <c r="AE27" s="98" t="s">
        <v>428</v>
      </c>
      <c r="AF27" s="98" t="s">
        <v>95</v>
      </c>
      <c r="AG27" s="98" t="s">
        <v>428</v>
      </c>
      <c r="AH27" s="98" t="s">
        <v>95</v>
      </c>
      <c r="AI27" s="98" t="s">
        <v>428</v>
      </c>
      <c r="AJ27" s="98" t="s">
        <v>95</v>
      </c>
      <c r="AK27" s="98" t="s">
        <v>428</v>
      </c>
      <c r="AL27" s="98" t="s">
        <v>455</v>
      </c>
      <c r="AM27" s="98" t="s">
        <v>589</v>
      </c>
      <c r="AN27" s="98" t="s">
        <v>85</v>
      </c>
      <c r="AO27" s="98" t="s">
        <v>455</v>
      </c>
      <c r="AP27" s="98" t="s">
        <v>428</v>
      </c>
      <c r="AQ27" s="98" t="s">
        <v>591</v>
      </c>
      <c r="AR27" s="98" t="s">
        <v>590</v>
      </c>
      <c r="AS27" s="98" t="s">
        <v>72</v>
      </c>
      <c r="AT27" s="98" t="s">
        <v>428</v>
      </c>
      <c r="AU27" s="98" t="s">
        <v>428</v>
      </c>
      <c r="AV27" s="98" t="s">
        <v>72</v>
      </c>
      <c r="AW27" s="360" t="s">
        <v>428</v>
      </c>
      <c r="AX27" s="363" t="str">
        <f>AB27</f>
        <v>Unclear</v>
      </c>
      <c r="AY27" s="363" t="str">
        <f>AD27</f>
        <v>Unclear</v>
      </c>
      <c r="AZ27" s="363" t="str">
        <f>AF27</f>
        <v>Unclear</v>
      </c>
      <c r="BA27" s="363" t="str">
        <f>AJ27</f>
        <v>Unclear</v>
      </c>
      <c r="BB27" s="366" t="str">
        <f>AN27</f>
        <v>High</v>
      </c>
      <c r="BC27" s="365" t="str">
        <f>AS27</f>
        <v>Low</v>
      </c>
      <c r="BD27" s="365" t="str">
        <f>AV27</f>
        <v>Low</v>
      </c>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row>
    <row r="28" spans="1:98" s="226" customFormat="1" ht="15" customHeight="1">
      <c r="A28" s="226" t="s">
        <v>3668</v>
      </c>
      <c r="B28" s="98" t="s">
        <v>4872</v>
      </c>
      <c r="E28" s="226" t="s">
        <v>3596</v>
      </c>
      <c r="F28" s="226" t="s">
        <v>150</v>
      </c>
      <c r="G28" s="226" t="s">
        <v>154</v>
      </c>
      <c r="H28" s="226" t="s">
        <v>355</v>
      </c>
      <c r="I28" s="226" t="s">
        <v>349</v>
      </c>
      <c r="J28" s="98" t="s">
        <v>347</v>
      </c>
      <c r="K28" s="196">
        <v>88</v>
      </c>
      <c r="L28" s="226" t="s">
        <v>4278</v>
      </c>
      <c r="M28" s="226" t="s">
        <v>4279</v>
      </c>
      <c r="N28" s="226" t="s">
        <v>56</v>
      </c>
      <c r="O28" s="226" t="s">
        <v>4280</v>
      </c>
      <c r="P28" s="226" t="s">
        <v>4281</v>
      </c>
      <c r="Q28" s="476" t="s">
        <v>428</v>
      </c>
      <c r="R28" s="226" t="s">
        <v>4282</v>
      </c>
      <c r="S28" s="226" t="s">
        <v>455</v>
      </c>
      <c r="T28" s="226" t="s">
        <v>455</v>
      </c>
      <c r="U28" s="226" t="s">
        <v>455</v>
      </c>
      <c r="V28" s="226" t="s">
        <v>455</v>
      </c>
      <c r="W28" s="226" t="s">
        <v>455</v>
      </c>
      <c r="X28" s="226" t="s">
        <v>455</v>
      </c>
      <c r="Y28" s="226" t="s">
        <v>586</v>
      </c>
      <c r="AW28" s="226" t="s">
        <v>428</v>
      </c>
      <c r="AX28" s="382" t="s">
        <v>85</v>
      </c>
      <c r="AY28" s="226" t="s">
        <v>85</v>
      </c>
      <c r="AZ28" s="226" t="s">
        <v>95</v>
      </c>
      <c r="BA28" s="226" t="s">
        <v>85</v>
      </c>
      <c r="BB28" s="226" t="s">
        <v>85</v>
      </c>
      <c r="BC28" s="226" t="s">
        <v>95</v>
      </c>
      <c r="BD28" s="226" t="s">
        <v>85</v>
      </c>
      <c r="BE28" s="226" t="s">
        <v>3669</v>
      </c>
    </row>
    <row r="29" spans="1:98" s="226" customFormat="1" ht="15" customHeight="1">
      <c r="A29" s="226" t="s">
        <v>3464</v>
      </c>
      <c r="B29" s="98" t="s">
        <v>4872</v>
      </c>
      <c r="D29" s="227"/>
      <c r="E29" s="227" t="s">
        <v>968</v>
      </c>
      <c r="F29" s="227" t="s">
        <v>983</v>
      </c>
      <c r="G29" s="227" t="s">
        <v>154</v>
      </c>
      <c r="H29" s="265" t="s">
        <v>355</v>
      </c>
      <c r="I29" s="226" t="s">
        <v>3465</v>
      </c>
      <c r="J29" s="227" t="s">
        <v>82</v>
      </c>
      <c r="K29" s="359">
        <v>75</v>
      </c>
      <c r="L29" s="227" t="s">
        <v>3466</v>
      </c>
      <c r="M29" s="227" t="s">
        <v>3467</v>
      </c>
      <c r="N29" s="227" t="s">
        <v>56</v>
      </c>
      <c r="O29" s="227" t="s">
        <v>602</v>
      </c>
      <c r="P29" s="227" t="s">
        <v>1114</v>
      </c>
      <c r="Q29" s="98" t="s">
        <v>428</v>
      </c>
      <c r="R29" s="227" t="s">
        <v>3468</v>
      </c>
      <c r="S29" s="227" t="s">
        <v>3469</v>
      </c>
      <c r="T29" s="227" t="s">
        <v>428</v>
      </c>
      <c r="U29" s="360" t="s">
        <v>3470</v>
      </c>
      <c r="V29" s="227" t="s">
        <v>3471</v>
      </c>
      <c r="W29" s="227" t="s">
        <v>428</v>
      </c>
      <c r="X29" s="227" t="s">
        <v>428</v>
      </c>
      <c r="Y29" s="227" t="s">
        <v>3472</v>
      </c>
      <c r="Z29" s="226" t="s">
        <v>95</v>
      </c>
      <c r="AA29" s="226" t="s">
        <v>3473</v>
      </c>
      <c r="AB29" s="226" t="s">
        <v>95</v>
      </c>
      <c r="AC29" s="226" t="s">
        <v>3474</v>
      </c>
      <c r="AD29" s="226" t="s">
        <v>95</v>
      </c>
      <c r="AE29" s="226" t="s">
        <v>1064</v>
      </c>
      <c r="AF29" s="226" t="s">
        <v>85</v>
      </c>
      <c r="AG29" s="226" t="s">
        <v>1064</v>
      </c>
      <c r="AH29" s="226" t="s">
        <v>85</v>
      </c>
      <c r="AI29" s="226" t="s">
        <v>1076</v>
      </c>
      <c r="AJ29" s="226" t="s">
        <v>85</v>
      </c>
      <c r="AK29" s="226" t="s">
        <v>4621</v>
      </c>
      <c r="AL29" s="226" t="s">
        <v>4622</v>
      </c>
      <c r="AM29" s="226" t="s">
        <v>4623</v>
      </c>
      <c r="AN29" s="226" t="s">
        <v>72</v>
      </c>
      <c r="AO29" s="226" t="s">
        <v>85</v>
      </c>
      <c r="AP29" s="226" t="s">
        <v>428</v>
      </c>
      <c r="AQ29" s="226" t="s">
        <v>3475</v>
      </c>
      <c r="AR29" s="226" t="s">
        <v>3476</v>
      </c>
      <c r="AS29" s="226" t="s">
        <v>112</v>
      </c>
      <c r="AT29" s="226" t="s">
        <v>455</v>
      </c>
      <c r="AU29" s="226" t="s">
        <v>455</v>
      </c>
      <c r="AV29" s="226" t="s">
        <v>72</v>
      </c>
      <c r="AW29" s="227" t="s">
        <v>3477</v>
      </c>
      <c r="AX29" s="377" t="s">
        <v>95</v>
      </c>
      <c r="AY29" s="227" t="s">
        <v>95</v>
      </c>
      <c r="AZ29" s="227" t="s">
        <v>85</v>
      </c>
      <c r="BA29" s="227" t="s">
        <v>85</v>
      </c>
      <c r="BB29" s="227" t="s">
        <v>72</v>
      </c>
      <c r="BC29" s="227" t="s">
        <v>85</v>
      </c>
      <c r="BD29" s="227" t="s">
        <v>72</v>
      </c>
      <c r="BE29" s="227" t="s">
        <v>3478</v>
      </c>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row>
    <row r="30" spans="1:98" s="577" customFormat="1">
      <c r="A30" s="380" t="s">
        <v>9471</v>
      </c>
      <c r="B30" s="380"/>
      <c r="C30" s="380"/>
      <c r="D30" s="380"/>
      <c r="E30" s="380"/>
      <c r="F30" s="380"/>
      <c r="G30" s="515" t="s">
        <v>458</v>
      </c>
      <c r="H30" s="515" t="s">
        <v>10143</v>
      </c>
      <c r="I30" s="515" t="s">
        <v>10144</v>
      </c>
      <c r="J30" s="515" t="s">
        <v>1057</v>
      </c>
      <c r="K30" s="593">
        <v>150</v>
      </c>
      <c r="L30" s="515" t="s">
        <v>10145</v>
      </c>
      <c r="M30" s="515" t="s">
        <v>10146</v>
      </c>
      <c r="N30" s="515" t="s">
        <v>10147</v>
      </c>
      <c r="O30" s="594" t="s">
        <v>1183</v>
      </c>
      <c r="P30" s="594" t="s">
        <v>10148</v>
      </c>
      <c r="Q30" s="593" t="s">
        <v>428</v>
      </c>
      <c r="R30" s="515" t="s">
        <v>10149</v>
      </c>
      <c r="S30" s="595" t="s">
        <v>10150</v>
      </c>
      <c r="T30" s="515" t="s">
        <v>10151</v>
      </c>
      <c r="U30" s="515" t="s">
        <v>10152</v>
      </c>
      <c r="V30" s="515" t="s">
        <v>10153</v>
      </c>
      <c r="W30" s="515" t="s">
        <v>10154</v>
      </c>
      <c r="X30" s="515" t="s">
        <v>10155</v>
      </c>
      <c r="Y30" s="515" t="s">
        <v>661</v>
      </c>
      <c r="Z30" s="515" t="s">
        <v>10156</v>
      </c>
      <c r="AA30" s="515" t="s">
        <v>10157</v>
      </c>
      <c r="AB30" s="515" t="s">
        <v>10158</v>
      </c>
      <c r="AC30" s="515" t="s">
        <v>10159</v>
      </c>
      <c r="AD30" s="380" t="s">
        <v>95</v>
      </c>
      <c r="AE30" s="529" t="s">
        <v>10160</v>
      </c>
      <c r="AF30" s="529" t="s">
        <v>72</v>
      </c>
      <c r="AG30" s="529" t="s">
        <v>10161</v>
      </c>
      <c r="AH30" s="529" t="s">
        <v>10112</v>
      </c>
      <c r="AI30" s="529" t="s">
        <v>10162</v>
      </c>
      <c r="AJ30" s="529" t="s">
        <v>72</v>
      </c>
      <c r="AK30" s="529" t="s">
        <v>10163</v>
      </c>
      <c r="AL30" s="529" t="s">
        <v>10164</v>
      </c>
      <c r="AM30" s="529" t="s">
        <v>10114</v>
      </c>
      <c r="AN30" s="596" t="s">
        <v>10165</v>
      </c>
      <c r="AO30" s="380" t="s">
        <v>10166</v>
      </c>
      <c r="AP30" s="380" t="s">
        <v>1866</v>
      </c>
      <c r="AQ30" s="380"/>
      <c r="AR30" s="380"/>
      <c r="AS30" s="380"/>
      <c r="AT30" s="529" t="s">
        <v>10167</v>
      </c>
      <c r="AU30" s="597" t="s">
        <v>10079</v>
      </c>
      <c r="AV30" s="597" t="s">
        <v>10079</v>
      </c>
      <c r="AW30" s="597" t="s">
        <v>10079</v>
      </c>
      <c r="AX30" s="597" t="s">
        <v>10079</v>
      </c>
      <c r="AY30" s="597" t="s">
        <v>10079</v>
      </c>
      <c r="AZ30" s="597" t="s">
        <v>10079</v>
      </c>
      <c r="BA30" s="597" t="s">
        <v>10079</v>
      </c>
    </row>
    <row r="31" spans="1:98" s="226" customFormat="1" ht="15" customHeight="1">
      <c r="A31" s="98" t="s">
        <v>1255</v>
      </c>
      <c r="B31" s="476" t="s">
        <v>4871</v>
      </c>
      <c r="C31" s="98"/>
      <c r="D31" s="360"/>
      <c r="E31" s="360" t="s">
        <v>968</v>
      </c>
      <c r="F31" s="360" t="s">
        <v>983</v>
      </c>
      <c r="G31" s="360" t="s">
        <v>172</v>
      </c>
      <c r="H31" s="265" t="s">
        <v>355</v>
      </c>
      <c r="I31" s="265" t="s">
        <v>428</v>
      </c>
      <c r="J31" s="360" t="s">
        <v>100</v>
      </c>
      <c r="K31" s="359">
        <v>193</v>
      </c>
      <c r="L31" s="360" t="s">
        <v>1256</v>
      </c>
      <c r="M31" s="360" t="s">
        <v>1257</v>
      </c>
      <c r="N31" s="360" t="s">
        <v>56</v>
      </c>
      <c r="O31" s="360" t="s">
        <v>602</v>
      </c>
      <c r="P31" s="360" t="s">
        <v>1258</v>
      </c>
      <c r="Q31" s="98" t="s">
        <v>428</v>
      </c>
      <c r="R31" s="360" t="s">
        <v>1259</v>
      </c>
      <c r="S31" s="360" t="s">
        <v>1260</v>
      </c>
      <c r="T31" s="360" t="s">
        <v>1261</v>
      </c>
      <c r="U31" s="360" t="s">
        <v>428</v>
      </c>
      <c r="V31" s="360" t="s">
        <v>1262</v>
      </c>
      <c r="W31" s="360" t="s">
        <v>428</v>
      </c>
      <c r="X31" s="360" t="s">
        <v>428</v>
      </c>
      <c r="Y31" s="360" t="s">
        <v>1263</v>
      </c>
      <c r="Z31" s="98" t="s">
        <v>95</v>
      </c>
      <c r="AA31" s="98" t="s">
        <v>1264</v>
      </c>
      <c r="AB31" s="98" t="s">
        <v>95</v>
      </c>
      <c r="AC31" s="98" t="s">
        <v>990</v>
      </c>
      <c r="AD31" s="98" t="s">
        <v>95</v>
      </c>
      <c r="AE31" s="98" t="s">
        <v>1265</v>
      </c>
      <c r="AF31" s="98" t="s">
        <v>85</v>
      </c>
      <c r="AG31" s="98" t="s">
        <v>1003</v>
      </c>
      <c r="AH31" s="98" t="s">
        <v>85</v>
      </c>
      <c r="AI31" s="98" t="s">
        <v>1266</v>
      </c>
      <c r="AJ31" s="98" t="s">
        <v>95</v>
      </c>
      <c r="AK31" s="98" t="s">
        <v>96</v>
      </c>
      <c r="AL31" s="98" t="s">
        <v>455</v>
      </c>
      <c r="AM31" s="98" t="s">
        <v>1267</v>
      </c>
      <c r="AN31" s="98" t="s">
        <v>85</v>
      </c>
      <c r="AO31" s="98" t="s">
        <v>455</v>
      </c>
      <c r="AP31" s="98" t="s">
        <v>428</v>
      </c>
      <c r="AQ31" s="98" t="s">
        <v>1268</v>
      </c>
      <c r="AR31" s="98" t="s">
        <v>1269</v>
      </c>
      <c r="AS31" s="98" t="s">
        <v>85</v>
      </c>
      <c r="AT31" s="98" t="s">
        <v>455</v>
      </c>
      <c r="AU31" s="98" t="s">
        <v>455</v>
      </c>
      <c r="AV31" s="98" t="s">
        <v>72</v>
      </c>
      <c r="AW31" s="360" t="s">
        <v>1270</v>
      </c>
      <c r="AX31" s="363" t="str">
        <f>AB31</f>
        <v>Unclear</v>
      </c>
      <c r="AY31" s="363" t="str">
        <f>AD31</f>
        <v>Unclear</v>
      </c>
      <c r="AZ31" s="366" t="str">
        <f>AF31</f>
        <v>High</v>
      </c>
      <c r="BA31" s="363" t="str">
        <f>AJ31</f>
        <v>Unclear</v>
      </c>
      <c r="BB31" s="366" t="str">
        <f>AN31</f>
        <v>High</v>
      </c>
      <c r="BC31" s="366" t="str">
        <f>AS31</f>
        <v>High</v>
      </c>
      <c r="BD31" s="365" t="str">
        <f>AV31</f>
        <v>Low</v>
      </c>
      <c r="BE31" s="360" t="s">
        <v>1271</v>
      </c>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row>
    <row r="32" spans="1:98" s="226" customFormat="1" ht="15" customHeight="1">
      <c r="A32" s="101" t="s">
        <v>839</v>
      </c>
      <c r="B32" s="98" t="s">
        <v>4872</v>
      </c>
      <c r="C32" s="101"/>
      <c r="D32" s="98" t="s">
        <v>840</v>
      </c>
      <c r="E32" s="101" t="s">
        <v>566</v>
      </c>
      <c r="F32" s="101" t="s">
        <v>136</v>
      </c>
      <c r="G32" s="98" t="s">
        <v>186</v>
      </c>
      <c r="H32" s="98" t="s">
        <v>355</v>
      </c>
      <c r="I32" s="227" t="s">
        <v>349</v>
      </c>
      <c r="J32" s="98" t="s">
        <v>781</v>
      </c>
      <c r="K32" s="196">
        <v>156</v>
      </c>
      <c r="L32" s="98" t="s">
        <v>3375</v>
      </c>
      <c r="M32" s="98" t="s">
        <v>3376</v>
      </c>
      <c r="N32" s="370" t="s">
        <v>56</v>
      </c>
      <c r="O32" s="370" t="s">
        <v>778</v>
      </c>
      <c r="P32" s="370" t="s">
        <v>3377</v>
      </c>
      <c r="Q32" s="476" t="s">
        <v>428</v>
      </c>
      <c r="R32" s="98" t="s">
        <v>3378</v>
      </c>
      <c r="S32" s="98" t="s">
        <v>3379</v>
      </c>
      <c r="T32" s="98" t="s">
        <v>455</v>
      </c>
      <c r="U32" s="98" t="s">
        <v>455</v>
      </c>
      <c r="V32" s="98" t="s">
        <v>3380</v>
      </c>
      <c r="W32" s="98" t="s">
        <v>428</v>
      </c>
      <c r="X32" s="98" t="s">
        <v>455</v>
      </c>
      <c r="Y32" s="98" t="s">
        <v>664</v>
      </c>
      <c r="AW32" s="98" t="s">
        <v>3381</v>
      </c>
      <c r="AX32" s="158" t="s">
        <v>95</v>
      </c>
      <c r="AY32" s="158" t="s">
        <v>95</v>
      </c>
      <c r="AZ32" s="264" t="s">
        <v>72</v>
      </c>
      <c r="BA32" s="264" t="s">
        <v>72</v>
      </c>
      <c r="BB32" s="149" t="s">
        <v>85</v>
      </c>
      <c r="BC32" s="158" t="s">
        <v>95</v>
      </c>
      <c r="BD32" s="264" t="s">
        <v>72</v>
      </c>
      <c r="BE32" s="98" t="s">
        <v>3382</v>
      </c>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row>
    <row r="33" spans="1:98" s="222" customFormat="1" ht="15.75">
      <c r="A33" s="216" t="s">
        <v>616</v>
      </c>
      <c r="B33" s="98" t="s">
        <v>4872</v>
      </c>
      <c r="C33" s="216"/>
      <c r="D33" s="265" t="s">
        <v>668</v>
      </c>
      <c r="E33" s="265" t="s">
        <v>599</v>
      </c>
      <c r="F33" s="94" t="s">
        <v>54</v>
      </c>
      <c r="G33" s="265" t="s">
        <v>186</v>
      </c>
      <c r="H33" s="265" t="s">
        <v>355</v>
      </c>
      <c r="I33" s="227" t="s">
        <v>349</v>
      </c>
      <c r="J33" s="265" t="s">
        <v>100</v>
      </c>
      <c r="K33" s="270">
        <v>202</v>
      </c>
      <c r="L33" s="265" t="s">
        <v>4089</v>
      </c>
      <c r="M33" s="265" t="s">
        <v>4090</v>
      </c>
      <c r="N33" s="265" t="s">
        <v>56</v>
      </c>
      <c r="O33" s="265" t="s">
        <v>4091</v>
      </c>
      <c r="P33" s="265" t="s">
        <v>4092</v>
      </c>
      <c r="Q33" s="476" t="s">
        <v>428</v>
      </c>
      <c r="R33" s="265" t="s">
        <v>4093</v>
      </c>
      <c r="S33" s="265" t="s">
        <v>4094</v>
      </c>
      <c r="T33" s="265" t="s">
        <v>4095</v>
      </c>
      <c r="U33" s="265" t="s">
        <v>4096</v>
      </c>
      <c r="V33" s="265" t="s">
        <v>455</v>
      </c>
      <c r="W33" s="265" t="s">
        <v>428</v>
      </c>
      <c r="X33" s="265" t="s">
        <v>455</v>
      </c>
      <c r="Y33" s="265" t="s">
        <v>664</v>
      </c>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t="s">
        <v>4097</v>
      </c>
      <c r="AX33" s="429" t="s">
        <v>72</v>
      </c>
      <c r="AY33" s="415" t="s">
        <v>72</v>
      </c>
      <c r="AZ33" s="412" t="s">
        <v>95</v>
      </c>
      <c r="BA33" s="415" t="s">
        <v>72</v>
      </c>
      <c r="BB33" s="415" t="s">
        <v>72</v>
      </c>
      <c r="BC33" s="418" t="s">
        <v>95</v>
      </c>
      <c r="BD33" s="428" t="s">
        <v>72</v>
      </c>
      <c r="BE33" s="265" t="s">
        <v>4098</v>
      </c>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row>
    <row r="34" spans="1:98" s="226" customFormat="1" ht="15" customHeight="1">
      <c r="A34" s="98" t="s">
        <v>658</v>
      </c>
      <c r="B34" s="476" t="s">
        <v>4871</v>
      </c>
      <c r="C34" s="98"/>
      <c r="D34" s="98" t="s">
        <v>693</v>
      </c>
      <c r="E34" s="98" t="s">
        <v>599</v>
      </c>
      <c r="F34" s="98" t="s">
        <v>609</v>
      </c>
      <c r="G34" s="98" t="s">
        <v>139</v>
      </c>
      <c r="H34" s="98" t="s">
        <v>734</v>
      </c>
      <c r="I34" s="98" t="s">
        <v>3626</v>
      </c>
      <c r="J34" s="98" t="s">
        <v>100</v>
      </c>
      <c r="K34" s="196">
        <v>40</v>
      </c>
      <c r="L34" s="98" t="s">
        <v>3627</v>
      </c>
      <c r="M34" s="98" t="s">
        <v>4578</v>
      </c>
      <c r="N34" s="98" t="s">
        <v>3606</v>
      </c>
      <c r="O34" s="98" t="s">
        <v>3202</v>
      </c>
      <c r="P34" s="98" t="s">
        <v>3628</v>
      </c>
      <c r="Q34" s="476" t="s">
        <v>428</v>
      </c>
      <c r="R34" s="98" t="s">
        <v>3629</v>
      </c>
      <c r="S34" s="98" t="s">
        <v>3630</v>
      </c>
      <c r="T34" s="98" t="s">
        <v>455</v>
      </c>
      <c r="U34" s="98" t="s">
        <v>455</v>
      </c>
      <c r="V34" s="98" t="s">
        <v>3631</v>
      </c>
      <c r="W34" s="98" t="s">
        <v>696</v>
      </c>
      <c r="X34" s="98" t="s">
        <v>455</v>
      </c>
      <c r="Y34" s="98" t="s">
        <v>697</v>
      </c>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t="s">
        <v>3632</v>
      </c>
      <c r="AX34" s="158" t="s">
        <v>95</v>
      </c>
      <c r="AY34" s="264" t="s">
        <v>72</v>
      </c>
      <c r="AZ34" s="264" t="s">
        <v>72</v>
      </c>
      <c r="BA34" s="149" t="s">
        <v>85</v>
      </c>
      <c r="BB34" s="264" t="s">
        <v>72</v>
      </c>
      <c r="BC34" s="264" t="s">
        <v>72</v>
      </c>
      <c r="BD34" s="264" t="s">
        <v>72</v>
      </c>
      <c r="BE34" s="98" t="s">
        <v>3633</v>
      </c>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row>
    <row r="35" spans="1:98" s="226" customFormat="1" ht="15" customHeight="1">
      <c r="A35" s="98" t="s">
        <v>1781</v>
      </c>
      <c r="B35" s="98" t="s">
        <v>4872</v>
      </c>
      <c r="C35" s="98"/>
      <c r="D35" s="360"/>
      <c r="E35" s="360" t="s">
        <v>1629</v>
      </c>
      <c r="F35" s="360" t="s">
        <v>983</v>
      </c>
      <c r="G35" s="360" t="s">
        <v>172</v>
      </c>
      <c r="H35" s="265" t="s">
        <v>355</v>
      </c>
      <c r="I35" s="360" t="s">
        <v>349</v>
      </c>
      <c r="J35" s="360" t="s">
        <v>781</v>
      </c>
      <c r="K35" s="359">
        <v>93</v>
      </c>
      <c r="L35" s="360" t="s">
        <v>1782</v>
      </c>
      <c r="M35" s="360" t="s">
        <v>1783</v>
      </c>
      <c r="N35" s="360" t="s">
        <v>80</v>
      </c>
      <c r="O35" s="360" t="s">
        <v>455</v>
      </c>
      <c r="P35" s="360" t="s">
        <v>455</v>
      </c>
      <c r="Q35" s="98" t="s">
        <v>428</v>
      </c>
      <c r="R35" s="360" t="s">
        <v>1784</v>
      </c>
      <c r="S35" s="374">
        <v>0.81699999999999995</v>
      </c>
      <c r="T35" s="360" t="s">
        <v>1785</v>
      </c>
      <c r="U35" s="360" t="s">
        <v>428</v>
      </c>
      <c r="V35" s="360" t="s">
        <v>428</v>
      </c>
      <c r="W35" s="360" t="s">
        <v>428</v>
      </c>
      <c r="X35" s="360" t="s">
        <v>428</v>
      </c>
      <c r="Y35" s="360" t="s">
        <v>4624</v>
      </c>
      <c r="Z35" s="98" t="s">
        <v>4615</v>
      </c>
      <c r="AA35" s="98" t="s">
        <v>1786</v>
      </c>
      <c r="AB35" s="98" t="s">
        <v>72</v>
      </c>
      <c r="AC35" s="98" t="s">
        <v>1787</v>
      </c>
      <c r="AD35" s="98" t="s">
        <v>72</v>
      </c>
      <c r="AE35" s="98" t="s">
        <v>1064</v>
      </c>
      <c r="AF35" s="98" t="s">
        <v>85</v>
      </c>
      <c r="AG35" s="98" t="s">
        <v>1064</v>
      </c>
      <c r="AH35" s="98" t="s">
        <v>85</v>
      </c>
      <c r="AI35" s="98" t="s">
        <v>1064</v>
      </c>
      <c r="AJ35" s="98" t="s">
        <v>85</v>
      </c>
      <c r="AK35" s="98" t="s">
        <v>1788</v>
      </c>
      <c r="AL35" s="98" t="s">
        <v>1788</v>
      </c>
      <c r="AM35" s="98" t="s">
        <v>4625</v>
      </c>
      <c r="AN35" s="98" t="s">
        <v>1789</v>
      </c>
      <c r="AO35" s="98" t="s">
        <v>72</v>
      </c>
      <c r="AP35" s="98" t="s">
        <v>1790</v>
      </c>
      <c r="AQ35" s="98" t="s">
        <v>1791</v>
      </c>
      <c r="AR35" s="98" t="s">
        <v>1792</v>
      </c>
      <c r="AS35" s="98" t="s">
        <v>72</v>
      </c>
      <c r="AT35" s="98" t="s">
        <v>428</v>
      </c>
      <c r="AU35" s="98" t="s">
        <v>455</v>
      </c>
      <c r="AV35" s="98" t="s">
        <v>72</v>
      </c>
      <c r="AW35" s="360" t="s">
        <v>1793</v>
      </c>
      <c r="AX35" s="365" t="str">
        <f>AB35</f>
        <v>Low</v>
      </c>
      <c r="AY35" s="365" t="str">
        <f>AD35</f>
        <v>Low</v>
      </c>
      <c r="AZ35" s="366" t="str">
        <f>AF35</f>
        <v>High</v>
      </c>
      <c r="BA35" s="366" t="str">
        <f>AJ35</f>
        <v>High</v>
      </c>
      <c r="BB35" s="365" t="str">
        <f>AN35</f>
        <v xml:space="preserve">Low </v>
      </c>
      <c r="BC35" s="365" t="str">
        <f>AS35</f>
        <v>Low</v>
      </c>
      <c r="BD35" s="365" t="str">
        <f>AV35</f>
        <v>Low</v>
      </c>
      <c r="BE35" s="360" t="s">
        <v>1794</v>
      </c>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row>
    <row r="36" spans="1:98" s="226" customFormat="1" ht="15" customHeight="1">
      <c r="A36" s="98" t="s">
        <v>1795</v>
      </c>
      <c r="B36" s="98" t="s">
        <v>4872</v>
      </c>
      <c r="C36" s="98"/>
      <c r="D36" s="360"/>
      <c r="E36" s="98" t="s">
        <v>1629</v>
      </c>
      <c r="F36" s="360" t="s">
        <v>983</v>
      </c>
      <c r="G36" s="360" t="s">
        <v>172</v>
      </c>
      <c r="H36" s="265" t="s">
        <v>355</v>
      </c>
      <c r="I36" s="360" t="s">
        <v>349</v>
      </c>
      <c r="J36" s="360" t="s">
        <v>65</v>
      </c>
      <c r="K36" s="359">
        <v>284</v>
      </c>
      <c r="L36" s="360" t="s">
        <v>1796</v>
      </c>
      <c r="M36" s="360" t="s">
        <v>1797</v>
      </c>
      <c r="N36" s="360" t="s">
        <v>67</v>
      </c>
      <c r="O36" s="360" t="s">
        <v>275</v>
      </c>
      <c r="P36" s="395" t="s">
        <v>1798</v>
      </c>
      <c r="Q36" s="98" t="s">
        <v>911</v>
      </c>
      <c r="R36" s="360" t="s">
        <v>1799</v>
      </c>
      <c r="S36" s="374">
        <v>0.79600000000000004</v>
      </c>
      <c r="T36" s="360" t="s">
        <v>428</v>
      </c>
      <c r="U36" s="360" t="s">
        <v>428</v>
      </c>
      <c r="V36" s="360" t="s">
        <v>428</v>
      </c>
      <c r="W36" s="360" t="s">
        <v>428</v>
      </c>
      <c r="X36" s="360" t="s">
        <v>1800</v>
      </c>
      <c r="Y36" s="360" t="s">
        <v>4626</v>
      </c>
      <c r="Z36" s="98" t="s">
        <v>4615</v>
      </c>
      <c r="AA36" s="98" t="s">
        <v>4627</v>
      </c>
      <c r="AB36" s="98" t="s">
        <v>72</v>
      </c>
      <c r="AC36" s="98" t="s">
        <v>1801</v>
      </c>
      <c r="AD36" s="98" t="s">
        <v>72</v>
      </c>
      <c r="AE36" s="98" t="s">
        <v>1064</v>
      </c>
      <c r="AF36" s="98" t="s">
        <v>85</v>
      </c>
      <c r="AG36" s="98" t="s">
        <v>1064</v>
      </c>
      <c r="AH36" s="98" t="s">
        <v>85</v>
      </c>
      <c r="AI36" s="98" t="s">
        <v>1064</v>
      </c>
      <c r="AJ36" s="98" t="s">
        <v>85</v>
      </c>
      <c r="AK36" s="98" t="s">
        <v>1802</v>
      </c>
      <c r="AL36" s="98" t="s">
        <v>1802</v>
      </c>
      <c r="AM36" s="98" t="s">
        <v>4628</v>
      </c>
      <c r="AN36" s="98" t="s">
        <v>85</v>
      </c>
      <c r="AO36" s="98" t="s">
        <v>85</v>
      </c>
      <c r="AP36" s="98" t="s">
        <v>1803</v>
      </c>
      <c r="AQ36" s="98" t="s">
        <v>1804</v>
      </c>
      <c r="AR36" s="98" t="s">
        <v>1805</v>
      </c>
      <c r="AS36" s="98" t="s">
        <v>85</v>
      </c>
      <c r="AT36" s="98" t="s">
        <v>1806</v>
      </c>
      <c r="AU36" s="98" t="s">
        <v>455</v>
      </c>
      <c r="AV36" s="98" t="s">
        <v>72</v>
      </c>
      <c r="AW36" s="360" t="s">
        <v>1807</v>
      </c>
      <c r="AX36" s="365" t="str">
        <f>AB36</f>
        <v>Low</v>
      </c>
      <c r="AY36" s="365" t="str">
        <f>AD36</f>
        <v>Low</v>
      </c>
      <c r="AZ36" s="366" t="str">
        <f>AF36</f>
        <v>High</v>
      </c>
      <c r="BA36" s="366" t="str">
        <f>AJ36</f>
        <v>High</v>
      </c>
      <c r="BB36" s="366" t="str">
        <f>AN36</f>
        <v>High</v>
      </c>
      <c r="BC36" s="366" t="str">
        <f>AS36</f>
        <v>High</v>
      </c>
      <c r="BD36" s="365" t="str">
        <f>AV36</f>
        <v>Low</v>
      </c>
      <c r="BE36" s="360" t="s">
        <v>1808</v>
      </c>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row>
    <row r="37" spans="1:98" s="226" customFormat="1" ht="15" customHeight="1">
      <c r="A37" s="98" t="s">
        <v>1493</v>
      </c>
      <c r="B37" s="476" t="s">
        <v>4871</v>
      </c>
      <c r="C37" s="98" t="s">
        <v>4573</v>
      </c>
      <c r="D37" s="98"/>
      <c r="E37" s="98" t="s">
        <v>566</v>
      </c>
      <c r="F37" s="98" t="s">
        <v>609</v>
      </c>
      <c r="G37" s="226" t="s">
        <v>186</v>
      </c>
      <c r="H37" s="98" t="s">
        <v>355</v>
      </c>
      <c r="I37" s="98" t="s">
        <v>428</v>
      </c>
      <c r="J37" s="98" t="s">
        <v>781</v>
      </c>
      <c r="K37" s="196">
        <v>267</v>
      </c>
      <c r="L37" s="98" t="s">
        <v>9273</v>
      </c>
      <c r="M37" s="98" t="s">
        <v>9274</v>
      </c>
      <c r="N37" s="360" t="s">
        <v>67</v>
      </c>
      <c r="O37" s="98" t="s">
        <v>1494</v>
      </c>
      <c r="P37" s="196" t="s">
        <v>1495</v>
      </c>
      <c r="Q37" s="196" t="s">
        <v>1483</v>
      </c>
      <c r="R37" s="267" t="s">
        <v>4216</v>
      </c>
      <c r="S37" s="388">
        <v>0.59699999999999998</v>
      </c>
      <c r="T37" s="384">
        <v>0.9</v>
      </c>
      <c r="U37" s="98" t="s">
        <v>428</v>
      </c>
      <c r="V37" s="98" t="s">
        <v>428</v>
      </c>
      <c r="W37" s="98" t="s">
        <v>1496</v>
      </c>
      <c r="X37" s="98" t="s">
        <v>428</v>
      </c>
      <c r="Y37" s="98" t="s">
        <v>1497</v>
      </c>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t="s">
        <v>428</v>
      </c>
      <c r="AX37" s="264" t="s">
        <v>72</v>
      </c>
      <c r="AY37" s="264" t="s">
        <v>72</v>
      </c>
      <c r="AZ37" s="264" t="s">
        <v>72</v>
      </c>
      <c r="BA37" s="158" t="s">
        <v>95</v>
      </c>
      <c r="BB37" s="264" t="s">
        <v>72</v>
      </c>
      <c r="BC37" s="158" t="s">
        <v>95</v>
      </c>
      <c r="BD37" s="158" t="s">
        <v>95</v>
      </c>
      <c r="BE37" s="98" t="s">
        <v>1498</v>
      </c>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row>
    <row r="38" spans="1:98" s="226" customFormat="1" ht="15" customHeight="1">
      <c r="A38" s="98" t="s">
        <v>775</v>
      </c>
      <c r="B38" s="98" t="s">
        <v>4872</v>
      </c>
      <c r="C38" s="98"/>
      <c r="D38" s="98"/>
      <c r="E38" s="101" t="s">
        <v>566</v>
      </c>
      <c r="F38" s="101" t="s">
        <v>136</v>
      </c>
      <c r="G38" s="98" t="s">
        <v>153</v>
      </c>
      <c r="H38" s="98" t="s">
        <v>780</v>
      </c>
      <c r="I38" s="98" t="s">
        <v>349</v>
      </c>
      <c r="J38" s="98" t="s">
        <v>781</v>
      </c>
      <c r="K38" s="196">
        <v>146</v>
      </c>
      <c r="L38" s="98" t="s">
        <v>4785</v>
      </c>
      <c r="M38" s="98" t="s">
        <v>4786</v>
      </c>
      <c r="N38" s="98" t="s">
        <v>56</v>
      </c>
      <c r="O38" s="98" t="s">
        <v>237</v>
      </c>
      <c r="P38" s="98" t="s">
        <v>4787</v>
      </c>
      <c r="Q38" s="98" t="s">
        <v>911</v>
      </c>
      <c r="R38" s="267" t="s">
        <v>4217</v>
      </c>
      <c r="S38" s="98" t="s">
        <v>4788</v>
      </c>
      <c r="T38" s="98" t="s">
        <v>455</v>
      </c>
      <c r="U38" s="98" t="s">
        <v>455</v>
      </c>
      <c r="V38" s="98" t="s">
        <v>455</v>
      </c>
      <c r="W38" s="98" t="s">
        <v>428</v>
      </c>
      <c r="X38" s="98" t="s">
        <v>455</v>
      </c>
      <c r="Y38" s="98" t="s">
        <v>782</v>
      </c>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t="s">
        <v>428</v>
      </c>
      <c r="AX38" s="363" t="s">
        <v>95</v>
      </c>
      <c r="AY38" s="196" t="s">
        <v>95</v>
      </c>
      <c r="AZ38" s="196" t="s">
        <v>95</v>
      </c>
      <c r="BA38" s="196" t="s">
        <v>95</v>
      </c>
      <c r="BB38" s="196" t="s">
        <v>85</v>
      </c>
      <c r="BC38" s="196" t="s">
        <v>85</v>
      </c>
      <c r="BD38" s="196" t="s">
        <v>95</v>
      </c>
      <c r="BE38" s="98" t="s">
        <v>4789</v>
      </c>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row>
    <row r="39" spans="1:98" s="222" customFormat="1" ht="15.75">
      <c r="A39" s="265" t="s">
        <v>2692</v>
      </c>
      <c r="B39" s="476" t="s">
        <v>4871</v>
      </c>
      <c r="C39" s="265"/>
      <c r="D39" s="265"/>
      <c r="E39" s="265" t="s">
        <v>566</v>
      </c>
      <c r="F39" s="265" t="s">
        <v>609</v>
      </c>
      <c r="G39" s="265" t="s">
        <v>186</v>
      </c>
      <c r="H39" s="265" t="s">
        <v>355</v>
      </c>
      <c r="I39" s="265" t="s">
        <v>428</v>
      </c>
      <c r="J39" s="265" t="s">
        <v>781</v>
      </c>
      <c r="K39" s="270">
        <v>150</v>
      </c>
      <c r="L39" s="265" t="s">
        <v>4035</v>
      </c>
      <c r="M39" s="265" t="s">
        <v>4036</v>
      </c>
      <c r="N39" s="265" t="s">
        <v>56</v>
      </c>
      <c r="O39" s="265" t="s">
        <v>778</v>
      </c>
      <c r="P39" s="270">
        <v>17</v>
      </c>
      <c r="Q39" s="270" t="s">
        <v>803</v>
      </c>
      <c r="R39" s="265" t="s">
        <v>4037</v>
      </c>
      <c r="S39" s="265" t="s">
        <v>4038</v>
      </c>
      <c r="T39" s="265" t="s">
        <v>455</v>
      </c>
      <c r="U39" s="265" t="s">
        <v>455</v>
      </c>
      <c r="V39" s="265" t="s">
        <v>3197</v>
      </c>
      <c r="W39" s="265" t="s">
        <v>879</v>
      </c>
      <c r="X39" s="265" t="s">
        <v>455</v>
      </c>
      <c r="Y39" s="265" t="s">
        <v>2335</v>
      </c>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t="s">
        <v>455</v>
      </c>
      <c r="AX39" s="151" t="s">
        <v>95</v>
      </c>
      <c r="AY39" s="151" t="s">
        <v>95</v>
      </c>
      <c r="AZ39" s="136" t="s">
        <v>72</v>
      </c>
      <c r="BA39" s="151" t="s">
        <v>95</v>
      </c>
      <c r="BB39" s="136" t="s">
        <v>72</v>
      </c>
      <c r="BC39" s="151" t="s">
        <v>95</v>
      </c>
      <c r="BD39" s="136" t="s">
        <v>72</v>
      </c>
      <c r="BE39" s="265" t="s">
        <v>2693</v>
      </c>
      <c r="BF39" s="265"/>
      <c r="BG39" s="265"/>
      <c r="BH39" s="265"/>
      <c r="BI39" s="265"/>
      <c r="BJ39" s="265"/>
      <c r="BK39" s="265"/>
      <c r="BL39" s="265"/>
      <c r="BM39" s="265"/>
      <c r="BN39" s="265"/>
      <c r="BO39" s="446"/>
      <c r="BP39" s="446"/>
      <c r="BQ39" s="446"/>
      <c r="BR39" s="447"/>
      <c r="BS39" s="447"/>
      <c r="BT39" s="447"/>
      <c r="BU39" s="447"/>
      <c r="BV39" s="447"/>
      <c r="BW39" s="447"/>
      <c r="BX39" s="447"/>
      <c r="BY39" s="447"/>
      <c r="BZ39" s="447"/>
      <c r="CA39" s="447"/>
      <c r="CB39" s="447"/>
      <c r="CC39" s="447"/>
      <c r="CD39" s="447"/>
      <c r="CE39" s="447"/>
      <c r="CF39" s="447"/>
      <c r="CG39" s="447"/>
      <c r="CH39" s="447"/>
      <c r="CI39" s="447"/>
      <c r="CJ39" s="447"/>
      <c r="CK39" s="447"/>
      <c r="CL39" s="447"/>
      <c r="CM39" s="447"/>
      <c r="CN39" s="447"/>
      <c r="CO39" s="447"/>
      <c r="CP39" s="447"/>
      <c r="CQ39" s="447"/>
      <c r="CR39" s="447"/>
      <c r="CS39" s="447"/>
      <c r="CT39" s="447"/>
    </row>
    <row r="40" spans="1:98" s="226" customFormat="1" ht="15" customHeight="1">
      <c r="A40" s="101" t="s">
        <v>841</v>
      </c>
      <c r="B40" s="98" t="s">
        <v>4872</v>
      </c>
      <c r="C40" s="101" t="s">
        <v>4573</v>
      </c>
      <c r="D40" s="98"/>
      <c r="E40" s="101" t="s">
        <v>566</v>
      </c>
      <c r="F40" s="101" t="s">
        <v>136</v>
      </c>
      <c r="G40" s="98" t="s">
        <v>186</v>
      </c>
      <c r="H40" s="98" t="s">
        <v>355</v>
      </c>
      <c r="I40" s="227" t="s">
        <v>349</v>
      </c>
      <c r="J40" s="98" t="s">
        <v>781</v>
      </c>
      <c r="K40" s="196">
        <v>37</v>
      </c>
      <c r="L40" s="98" t="s">
        <v>3383</v>
      </c>
      <c r="M40" s="98" t="s">
        <v>3384</v>
      </c>
      <c r="N40" s="370" t="s">
        <v>56</v>
      </c>
      <c r="O40" s="370" t="s">
        <v>3227</v>
      </c>
      <c r="P40" s="370" t="s">
        <v>3385</v>
      </c>
      <c r="Q40" s="98" t="s">
        <v>9275</v>
      </c>
      <c r="R40" s="98" t="s">
        <v>3386</v>
      </c>
      <c r="S40" s="98" t="s">
        <v>3387</v>
      </c>
      <c r="T40" s="98" t="s">
        <v>3388</v>
      </c>
      <c r="U40" s="98" t="s">
        <v>455</v>
      </c>
      <c r="V40" s="98" t="s">
        <v>455</v>
      </c>
      <c r="W40" s="98" t="s">
        <v>428</v>
      </c>
      <c r="X40" s="98" t="s">
        <v>455</v>
      </c>
      <c r="Y40" s="98" t="s">
        <v>664</v>
      </c>
      <c r="AW40" s="98" t="s">
        <v>3389</v>
      </c>
      <c r="AX40" s="264" t="s">
        <v>72</v>
      </c>
      <c r="AY40" s="264" t="s">
        <v>72</v>
      </c>
      <c r="AZ40" s="264" t="s">
        <v>72</v>
      </c>
      <c r="BA40" s="158" t="s">
        <v>95</v>
      </c>
      <c r="BB40" s="264" t="s">
        <v>72</v>
      </c>
      <c r="BC40" s="158" t="s">
        <v>95</v>
      </c>
      <c r="BD40" s="149" t="s">
        <v>85</v>
      </c>
      <c r="BE40" s="98" t="s">
        <v>3390</v>
      </c>
      <c r="BF40" s="98"/>
      <c r="BG40" s="98"/>
      <c r="BH40" s="98"/>
      <c r="BI40" s="98"/>
      <c r="BJ40" s="98"/>
      <c r="BK40" s="98"/>
      <c r="BL40" s="98"/>
      <c r="BM40" s="98"/>
      <c r="BN40" s="98"/>
      <c r="BO40" s="98"/>
      <c r="BP40" s="98"/>
      <c r="BQ40" s="98"/>
      <c r="BR40" s="98"/>
      <c r="BS40" s="98"/>
      <c r="BT40" s="98"/>
      <c r="BU40" s="98"/>
      <c r="BV40" s="368"/>
      <c r="BW40" s="368"/>
      <c r="BX40" s="98"/>
      <c r="BY40" s="98"/>
      <c r="BZ40" s="98"/>
      <c r="CA40" s="98"/>
      <c r="CB40" s="98"/>
      <c r="CC40" s="98"/>
      <c r="CD40" s="98"/>
      <c r="CE40" s="98"/>
      <c r="CF40" s="98"/>
      <c r="CG40" s="98"/>
      <c r="CH40" s="98"/>
      <c r="CI40" s="98"/>
      <c r="CJ40" s="98"/>
      <c r="CK40" s="98"/>
      <c r="CL40" s="98"/>
      <c r="CM40" s="98"/>
      <c r="CN40" s="98"/>
      <c r="CO40" s="98"/>
      <c r="CP40" s="98"/>
      <c r="CQ40" s="98"/>
      <c r="CR40" s="98"/>
      <c r="CS40" s="98"/>
      <c r="CT40" s="98"/>
    </row>
    <row r="41" spans="1:98" s="226" customFormat="1" ht="15" customHeight="1">
      <c r="A41" s="98" t="s">
        <v>1006</v>
      </c>
      <c r="B41" s="98" t="s">
        <v>4872</v>
      </c>
      <c r="C41" s="98"/>
      <c r="D41" s="360"/>
      <c r="E41" s="360" t="s">
        <v>968</v>
      </c>
      <c r="F41" s="360" t="s">
        <v>1007</v>
      </c>
      <c r="G41" s="360" t="s">
        <v>186</v>
      </c>
      <c r="H41" s="360" t="s">
        <v>105</v>
      </c>
      <c r="I41" s="360" t="s">
        <v>349</v>
      </c>
      <c r="J41" s="360" t="s">
        <v>100</v>
      </c>
      <c r="K41" s="359">
        <v>80</v>
      </c>
      <c r="L41" s="98" t="s">
        <v>1008</v>
      </c>
      <c r="M41" s="98" t="s">
        <v>1009</v>
      </c>
      <c r="N41" s="98" t="s">
        <v>56</v>
      </c>
      <c r="O41" s="98" t="s">
        <v>455</v>
      </c>
      <c r="P41" s="98" t="s">
        <v>455</v>
      </c>
      <c r="Q41" s="98" t="s">
        <v>428</v>
      </c>
      <c r="R41" s="360">
        <v>36.5</v>
      </c>
      <c r="S41" s="360" t="s">
        <v>1010</v>
      </c>
      <c r="T41" s="360" t="s">
        <v>428</v>
      </c>
      <c r="U41" s="360" t="s">
        <v>428</v>
      </c>
      <c r="V41" s="98" t="s">
        <v>1011</v>
      </c>
      <c r="W41" s="98" t="s">
        <v>428</v>
      </c>
      <c r="X41" s="98" t="s">
        <v>428</v>
      </c>
      <c r="Y41" s="360" t="s">
        <v>4629</v>
      </c>
      <c r="Z41" s="98" t="s">
        <v>95</v>
      </c>
      <c r="AA41" s="98" t="s">
        <v>1012</v>
      </c>
      <c r="AB41" s="98" t="s">
        <v>95</v>
      </c>
      <c r="AC41" s="98" t="s">
        <v>1013</v>
      </c>
      <c r="AD41" s="98" t="s">
        <v>95</v>
      </c>
      <c r="AE41" s="98" t="s">
        <v>1014</v>
      </c>
      <c r="AF41" s="98" t="s">
        <v>85</v>
      </c>
      <c r="AG41" s="98" t="s">
        <v>1015</v>
      </c>
      <c r="AH41" s="98" t="s">
        <v>85</v>
      </c>
      <c r="AI41" s="98" t="s">
        <v>1013</v>
      </c>
      <c r="AJ41" s="98" t="s">
        <v>95</v>
      </c>
      <c r="AK41" s="98" t="s">
        <v>1016</v>
      </c>
      <c r="AL41" s="98" t="s">
        <v>1017</v>
      </c>
      <c r="AM41" s="98" t="s">
        <v>1018</v>
      </c>
      <c r="AN41" s="98" t="s">
        <v>85</v>
      </c>
      <c r="AO41" s="98" t="s">
        <v>85</v>
      </c>
      <c r="AP41" s="98" t="s">
        <v>428</v>
      </c>
      <c r="AQ41" s="98" t="s">
        <v>1019</v>
      </c>
      <c r="AR41" s="98" t="s">
        <v>4630</v>
      </c>
      <c r="AS41" s="98" t="s">
        <v>85</v>
      </c>
      <c r="AT41" s="98" t="s">
        <v>1020</v>
      </c>
      <c r="AU41" s="98" t="s">
        <v>105</v>
      </c>
      <c r="AV41" s="98" t="s">
        <v>85</v>
      </c>
      <c r="AW41" s="360" t="s">
        <v>1021</v>
      </c>
      <c r="AX41" s="363" t="str">
        <f>AB41</f>
        <v>Unclear</v>
      </c>
      <c r="AY41" s="363" t="str">
        <f>AD41</f>
        <v>Unclear</v>
      </c>
      <c r="AZ41" s="366" t="str">
        <f>AF41</f>
        <v>High</v>
      </c>
      <c r="BA41" s="363" t="str">
        <f>AJ41</f>
        <v>Unclear</v>
      </c>
      <c r="BB41" s="366" t="str">
        <f>AN41</f>
        <v>High</v>
      </c>
      <c r="BC41" s="366" t="str">
        <f>AS41</f>
        <v>High</v>
      </c>
      <c r="BD41" s="366" t="str">
        <f>AV41</f>
        <v>High</v>
      </c>
      <c r="BE41" s="360" t="s">
        <v>1022</v>
      </c>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row>
    <row r="42" spans="1:98" s="226" customFormat="1" ht="15" customHeight="1">
      <c r="A42" s="98" t="s">
        <v>1039</v>
      </c>
      <c r="B42" s="98" t="s">
        <v>4872</v>
      </c>
      <c r="C42" s="98"/>
      <c r="D42" s="360"/>
      <c r="E42" s="360" t="s">
        <v>968</v>
      </c>
      <c r="F42" s="360" t="s">
        <v>983</v>
      </c>
      <c r="G42" s="360" t="s">
        <v>154</v>
      </c>
      <c r="H42" s="265" t="s">
        <v>355</v>
      </c>
      <c r="I42" s="360" t="s">
        <v>1040</v>
      </c>
      <c r="J42" s="360" t="s">
        <v>1041</v>
      </c>
      <c r="K42" s="359">
        <v>120</v>
      </c>
      <c r="L42" s="360" t="s">
        <v>1042</v>
      </c>
      <c r="M42" s="360" t="s">
        <v>355</v>
      </c>
      <c r="N42" s="360" t="s">
        <v>67</v>
      </c>
      <c r="O42" s="360" t="s">
        <v>455</v>
      </c>
      <c r="P42" s="360" t="s">
        <v>455</v>
      </c>
      <c r="Q42" s="98" t="s">
        <v>428</v>
      </c>
      <c r="R42" s="360" t="s">
        <v>1043</v>
      </c>
      <c r="S42" s="367">
        <v>0.83</v>
      </c>
      <c r="T42" s="367">
        <v>0.61</v>
      </c>
      <c r="U42" s="360" t="s">
        <v>428</v>
      </c>
      <c r="V42" s="360" t="s">
        <v>1044</v>
      </c>
      <c r="W42" s="360" t="s">
        <v>428</v>
      </c>
      <c r="X42" s="360" t="s">
        <v>1045</v>
      </c>
      <c r="Y42" s="360" t="s">
        <v>4631</v>
      </c>
      <c r="Z42" s="98" t="s">
        <v>4615</v>
      </c>
      <c r="AA42" s="98" t="s">
        <v>1046</v>
      </c>
      <c r="AB42" s="98" t="s">
        <v>72</v>
      </c>
      <c r="AC42" s="98" t="s">
        <v>1047</v>
      </c>
      <c r="AD42" s="98" t="s">
        <v>72</v>
      </c>
      <c r="AE42" s="98" t="s">
        <v>1003</v>
      </c>
      <c r="AF42" s="98" t="s">
        <v>85</v>
      </c>
      <c r="AG42" s="98" t="s">
        <v>1048</v>
      </c>
      <c r="AH42" s="98" t="s">
        <v>85</v>
      </c>
      <c r="AI42" s="98" t="s">
        <v>1003</v>
      </c>
      <c r="AJ42" s="98" t="s">
        <v>85</v>
      </c>
      <c r="AK42" s="98" t="s">
        <v>1049</v>
      </c>
      <c r="AL42" s="98" t="s">
        <v>455</v>
      </c>
      <c r="AM42" s="98" t="s">
        <v>1050</v>
      </c>
      <c r="AN42" s="98" t="s">
        <v>85</v>
      </c>
      <c r="AO42" s="98" t="s">
        <v>455</v>
      </c>
      <c r="AP42" s="98" t="s">
        <v>428</v>
      </c>
      <c r="AQ42" s="98" t="s">
        <v>1051</v>
      </c>
      <c r="AR42" s="98" t="s">
        <v>1052</v>
      </c>
      <c r="AS42" s="98" t="s">
        <v>72</v>
      </c>
      <c r="AT42" s="98" t="s">
        <v>1053</v>
      </c>
      <c r="AU42" s="98" t="s">
        <v>455</v>
      </c>
      <c r="AV42" s="98" t="s">
        <v>72</v>
      </c>
      <c r="AW42" s="360" t="s">
        <v>1054</v>
      </c>
      <c r="AX42" s="365" t="str">
        <f>AB42</f>
        <v>Low</v>
      </c>
      <c r="AY42" s="365" t="str">
        <f>AD42</f>
        <v>Low</v>
      </c>
      <c r="AZ42" s="366" t="str">
        <f>AF42</f>
        <v>High</v>
      </c>
      <c r="BA42" s="366" t="str">
        <f>AJ42</f>
        <v>High</v>
      </c>
      <c r="BB42" s="366" t="str">
        <f>AN42</f>
        <v>High</v>
      </c>
      <c r="BC42" s="365" t="str">
        <f>AS42</f>
        <v>Low</v>
      </c>
      <c r="BD42" s="365" t="str">
        <f>AV42</f>
        <v>Low</v>
      </c>
      <c r="BE42" s="360" t="s">
        <v>1055</v>
      </c>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row>
    <row r="43" spans="1:98" s="227" customFormat="1" ht="15" customHeight="1">
      <c r="A43" s="101" t="s">
        <v>2427</v>
      </c>
      <c r="B43" s="98" t="s">
        <v>4872</v>
      </c>
      <c r="C43" s="101"/>
      <c r="E43" s="101" t="s">
        <v>567</v>
      </c>
      <c r="F43" s="101" t="s">
        <v>969</v>
      </c>
      <c r="G43" s="101" t="s">
        <v>145</v>
      </c>
      <c r="H43" s="101" t="s">
        <v>355</v>
      </c>
      <c r="I43" s="101" t="s">
        <v>349</v>
      </c>
      <c r="J43" s="101" t="s">
        <v>100</v>
      </c>
      <c r="K43" s="379">
        <v>406</v>
      </c>
      <c r="L43" s="101" t="s">
        <v>2428</v>
      </c>
      <c r="M43" s="101" t="s">
        <v>4632</v>
      </c>
      <c r="N43" s="101" t="s">
        <v>56</v>
      </c>
      <c r="O43" s="101" t="s">
        <v>275</v>
      </c>
      <c r="P43" s="101">
        <v>16</v>
      </c>
      <c r="Q43" s="101" t="s">
        <v>9276</v>
      </c>
      <c r="R43" s="101" t="s">
        <v>2429</v>
      </c>
      <c r="S43" s="101" t="s">
        <v>2430</v>
      </c>
      <c r="T43" s="101" t="s">
        <v>2431</v>
      </c>
      <c r="U43" s="101" t="s">
        <v>428</v>
      </c>
      <c r="V43" s="101" t="s">
        <v>2432</v>
      </c>
      <c r="W43" s="101" t="s">
        <v>428</v>
      </c>
      <c r="X43" s="101" t="s">
        <v>428</v>
      </c>
      <c r="Y43" s="101" t="s">
        <v>2433</v>
      </c>
      <c r="Z43" s="101" t="s">
        <v>4615</v>
      </c>
      <c r="AA43" s="101" t="s">
        <v>2434</v>
      </c>
      <c r="AB43" s="101" t="s">
        <v>72</v>
      </c>
      <c r="AC43" s="101" t="s">
        <v>428</v>
      </c>
      <c r="AD43" s="101" t="s">
        <v>95</v>
      </c>
      <c r="AE43" s="101" t="s">
        <v>428</v>
      </c>
      <c r="AF43" s="101" t="s">
        <v>95</v>
      </c>
      <c r="AG43" s="101" t="s">
        <v>428</v>
      </c>
      <c r="AH43" s="101" t="s">
        <v>95</v>
      </c>
      <c r="AI43" s="101" t="s">
        <v>428</v>
      </c>
      <c r="AJ43" s="101" t="s">
        <v>95</v>
      </c>
      <c r="AK43" s="101" t="s">
        <v>115</v>
      </c>
      <c r="AL43" s="101" t="s">
        <v>115</v>
      </c>
      <c r="AM43" s="101" t="s">
        <v>2435</v>
      </c>
      <c r="AN43" s="101" t="s">
        <v>72</v>
      </c>
      <c r="AO43" s="101" t="s">
        <v>85</v>
      </c>
      <c r="AP43" s="101" t="s">
        <v>2436</v>
      </c>
      <c r="AQ43" s="101" t="s">
        <v>2437</v>
      </c>
      <c r="AR43" s="101" t="s">
        <v>2438</v>
      </c>
      <c r="AS43" s="101" t="s">
        <v>72</v>
      </c>
      <c r="AT43" s="101" t="s">
        <v>2439</v>
      </c>
      <c r="AU43" s="101" t="s">
        <v>428</v>
      </c>
      <c r="AV43" s="101" t="s">
        <v>72</v>
      </c>
      <c r="AW43" s="101" t="s">
        <v>2440</v>
      </c>
      <c r="AX43" s="227" t="s">
        <v>72</v>
      </c>
      <c r="AY43" s="377" t="s">
        <v>95</v>
      </c>
      <c r="AZ43" s="377" t="s">
        <v>95</v>
      </c>
      <c r="BA43" s="377" t="s">
        <v>95</v>
      </c>
      <c r="BB43" s="227" t="s">
        <v>72</v>
      </c>
      <c r="BC43" s="227" t="s">
        <v>72</v>
      </c>
      <c r="BD43" s="227" t="s">
        <v>72</v>
      </c>
      <c r="BE43" s="101" t="s">
        <v>2441</v>
      </c>
    </row>
    <row r="44" spans="1:98" s="222" customFormat="1">
      <c r="A44" s="265" t="s">
        <v>760</v>
      </c>
      <c r="B44" s="476" t="s">
        <v>4871</v>
      </c>
      <c r="C44" s="265"/>
      <c r="D44" s="265"/>
      <c r="E44" s="265" t="s">
        <v>566</v>
      </c>
      <c r="F44" s="265" t="s">
        <v>609</v>
      </c>
      <c r="G44" s="265" t="s">
        <v>186</v>
      </c>
      <c r="H44" s="265" t="s">
        <v>355</v>
      </c>
      <c r="I44" s="265" t="s">
        <v>349</v>
      </c>
      <c r="J44" s="265" t="s">
        <v>781</v>
      </c>
      <c r="K44" s="270">
        <v>491</v>
      </c>
      <c r="L44" s="94" t="s">
        <v>3826</v>
      </c>
      <c r="M44" s="265" t="s">
        <v>3827</v>
      </c>
      <c r="N44" s="265" t="s">
        <v>3828</v>
      </c>
      <c r="O44" s="265" t="s">
        <v>761</v>
      </c>
      <c r="P44" s="270" t="s">
        <v>3829</v>
      </c>
      <c r="Q44" s="476" t="s">
        <v>428</v>
      </c>
      <c r="R44" s="265" t="s">
        <v>3830</v>
      </c>
      <c r="S44" s="265" t="s">
        <v>3831</v>
      </c>
      <c r="T44" s="265" t="s">
        <v>455</v>
      </c>
      <c r="U44" s="265" t="s">
        <v>455</v>
      </c>
      <c r="V44" s="265" t="s">
        <v>3832</v>
      </c>
      <c r="W44" s="265" t="s">
        <v>762</v>
      </c>
      <c r="X44" s="265" t="s">
        <v>455</v>
      </c>
      <c r="Y44" s="265" t="s">
        <v>763</v>
      </c>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t="s">
        <v>3833</v>
      </c>
      <c r="AX44" s="417" t="s">
        <v>95</v>
      </c>
      <c r="AY44" s="412" t="s">
        <v>95</v>
      </c>
      <c r="AZ44" s="415" t="s">
        <v>72</v>
      </c>
      <c r="BA44" s="412" t="s">
        <v>95</v>
      </c>
      <c r="BB44" s="415" t="s">
        <v>72</v>
      </c>
      <c r="BC44" s="418" t="s">
        <v>95</v>
      </c>
      <c r="BD44" s="419" t="s">
        <v>1866</v>
      </c>
      <c r="BE44" s="223" t="s">
        <v>764</v>
      </c>
      <c r="BF44" s="223"/>
      <c r="BG44" s="223"/>
      <c r="BH44" s="223"/>
      <c r="BI44" s="223"/>
      <c r="BJ44" s="223"/>
      <c r="BK44" s="223"/>
      <c r="BL44" s="223"/>
      <c r="BM44" s="223"/>
      <c r="BN44" s="223"/>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row>
    <row r="45" spans="1:98" s="226" customFormat="1" ht="15" customHeight="1">
      <c r="A45" s="226" t="s">
        <v>3599</v>
      </c>
      <c r="B45" s="476" t="s">
        <v>4871</v>
      </c>
      <c r="E45" s="226" t="s">
        <v>3596</v>
      </c>
      <c r="F45" s="226" t="s">
        <v>150</v>
      </c>
      <c r="G45" s="226" t="s">
        <v>139</v>
      </c>
      <c r="H45" s="226" t="s">
        <v>355</v>
      </c>
      <c r="I45" s="226" t="s">
        <v>349</v>
      </c>
      <c r="J45" s="226" t="s">
        <v>100</v>
      </c>
      <c r="K45" s="196">
        <v>77</v>
      </c>
      <c r="L45" s="226" t="s">
        <v>4297</v>
      </c>
      <c r="M45" s="98" t="s">
        <v>4298</v>
      </c>
      <c r="N45" s="226" t="s">
        <v>56</v>
      </c>
      <c r="O45" s="226" t="s">
        <v>602</v>
      </c>
      <c r="P45" s="226" t="s">
        <v>4299</v>
      </c>
      <c r="Q45" s="476" t="s">
        <v>428</v>
      </c>
      <c r="R45" s="226" t="s">
        <v>4218</v>
      </c>
      <c r="S45" s="226" t="s">
        <v>4300</v>
      </c>
      <c r="T45" s="226" t="s">
        <v>455</v>
      </c>
      <c r="U45" s="226" t="s">
        <v>455</v>
      </c>
      <c r="V45" s="226" t="s">
        <v>4301</v>
      </c>
      <c r="W45" s="226" t="s">
        <v>455</v>
      </c>
      <c r="X45" s="226" t="s">
        <v>455</v>
      </c>
      <c r="Y45" s="226" t="s">
        <v>663</v>
      </c>
      <c r="AW45" s="226" t="s">
        <v>4302</v>
      </c>
      <c r="AX45" s="377" t="s">
        <v>95</v>
      </c>
      <c r="AY45" s="377" t="s">
        <v>95</v>
      </c>
      <c r="AZ45" s="382" t="s">
        <v>85</v>
      </c>
      <c r="BA45" s="382" t="s">
        <v>85</v>
      </c>
      <c r="BB45" s="382" t="s">
        <v>85</v>
      </c>
      <c r="BC45" s="377" t="s">
        <v>95</v>
      </c>
      <c r="BD45" s="415" t="s">
        <v>72</v>
      </c>
      <c r="BE45" s="226" t="s">
        <v>3600</v>
      </c>
    </row>
    <row r="46" spans="1:98" s="227" customFormat="1" ht="15" customHeight="1">
      <c r="A46" s="101" t="s">
        <v>321</v>
      </c>
      <c r="B46" s="476" t="s">
        <v>4871</v>
      </c>
      <c r="C46" s="101"/>
      <c r="D46" s="101"/>
      <c r="E46" s="101" t="s">
        <v>566</v>
      </c>
      <c r="F46" s="101" t="s">
        <v>64</v>
      </c>
      <c r="G46" s="98" t="s">
        <v>186</v>
      </c>
      <c r="H46" s="98" t="s">
        <v>355</v>
      </c>
      <c r="I46" s="98" t="s">
        <v>66</v>
      </c>
      <c r="J46" s="98" t="s">
        <v>100</v>
      </c>
      <c r="K46" s="196">
        <v>97</v>
      </c>
      <c r="L46" s="98" t="s">
        <v>356</v>
      </c>
      <c r="M46" s="98" t="s">
        <v>4633</v>
      </c>
      <c r="N46" s="98" t="s">
        <v>80</v>
      </c>
      <c r="O46" s="98" t="s">
        <v>80</v>
      </c>
      <c r="P46" s="98" t="s">
        <v>357</v>
      </c>
      <c r="Q46" s="98" t="s">
        <v>428</v>
      </c>
      <c r="R46" s="98" t="s">
        <v>364</v>
      </c>
      <c r="S46" s="98" t="s">
        <v>365</v>
      </c>
      <c r="T46" s="98" t="s">
        <v>428</v>
      </c>
      <c r="U46" s="98" t="s">
        <v>428</v>
      </c>
      <c r="V46" s="98" t="s">
        <v>2040</v>
      </c>
      <c r="W46" s="98" t="s">
        <v>428</v>
      </c>
      <c r="X46" s="98" t="s">
        <v>428</v>
      </c>
      <c r="Y46" s="98" t="s">
        <v>359</v>
      </c>
      <c r="Z46" s="98" t="s">
        <v>4634</v>
      </c>
      <c r="AA46" s="98" t="s">
        <v>358</v>
      </c>
      <c r="AB46" s="98" t="s">
        <v>72</v>
      </c>
      <c r="AC46" s="98" t="s">
        <v>428</v>
      </c>
      <c r="AD46" s="98" t="s">
        <v>95</v>
      </c>
      <c r="AE46" s="98" t="s">
        <v>367</v>
      </c>
      <c r="AF46" s="98" t="s">
        <v>72</v>
      </c>
      <c r="AG46" s="98" t="s">
        <v>368</v>
      </c>
      <c r="AH46" s="98" t="s">
        <v>352</v>
      </c>
      <c r="AI46" s="98" t="s">
        <v>369</v>
      </c>
      <c r="AJ46" s="98" t="s">
        <v>72</v>
      </c>
      <c r="AK46" s="98" t="s">
        <v>370</v>
      </c>
      <c r="AL46" s="98" t="s">
        <v>428</v>
      </c>
      <c r="AM46" s="98" t="s">
        <v>363</v>
      </c>
      <c r="AN46" s="98" t="s">
        <v>72</v>
      </c>
      <c r="AO46" s="98" t="s">
        <v>105</v>
      </c>
      <c r="AP46" s="98" t="s">
        <v>428</v>
      </c>
      <c r="AQ46" s="98" t="s">
        <v>371</v>
      </c>
      <c r="AR46" s="98" t="s">
        <v>4635</v>
      </c>
      <c r="AS46" s="98" t="s">
        <v>72</v>
      </c>
      <c r="AT46" s="98" t="s">
        <v>428</v>
      </c>
      <c r="AU46" s="98" t="s">
        <v>428</v>
      </c>
      <c r="AV46" s="98" t="s">
        <v>72</v>
      </c>
      <c r="AW46" s="98" t="s">
        <v>428</v>
      </c>
      <c r="AX46" s="365" t="str">
        <f>AB46</f>
        <v>Low</v>
      </c>
      <c r="AY46" s="363" t="str">
        <f>AD46</f>
        <v>Unclear</v>
      </c>
      <c r="AZ46" s="365" t="str">
        <f>AF46</f>
        <v>Low</v>
      </c>
      <c r="BA46" s="365" t="str">
        <f>AJ46</f>
        <v>Low</v>
      </c>
      <c r="BB46" s="365" t="str">
        <f>AN46</f>
        <v>Low</v>
      </c>
      <c r="BC46" s="365" t="str">
        <f>AS46</f>
        <v>Low</v>
      </c>
      <c r="BD46" s="365" t="str">
        <f>AV46</f>
        <v>Low</v>
      </c>
      <c r="BE46" s="98" t="s">
        <v>328</v>
      </c>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row>
    <row r="47" spans="1:98" s="227" customFormat="1" ht="15" customHeight="1">
      <c r="A47" s="98" t="s">
        <v>2932</v>
      </c>
      <c r="B47" s="476" t="s">
        <v>4871</v>
      </c>
      <c r="C47" s="98"/>
      <c r="D47" s="226"/>
      <c r="E47" s="226" t="s">
        <v>566</v>
      </c>
      <c r="F47" s="226" t="s">
        <v>609</v>
      </c>
      <c r="G47" s="227" t="s">
        <v>154</v>
      </c>
      <c r="H47" s="226" t="s">
        <v>355</v>
      </c>
      <c r="I47" s="227" t="s">
        <v>349</v>
      </c>
      <c r="J47" s="226" t="s">
        <v>781</v>
      </c>
      <c r="K47" s="196">
        <v>43</v>
      </c>
      <c r="L47" s="226" t="s">
        <v>3234</v>
      </c>
      <c r="M47" s="226" t="s">
        <v>3235</v>
      </c>
      <c r="N47" s="226" t="s">
        <v>80</v>
      </c>
      <c r="O47" s="226" t="s">
        <v>428</v>
      </c>
      <c r="P47" s="196" t="s">
        <v>428</v>
      </c>
      <c r="Q47" s="196" t="s">
        <v>428</v>
      </c>
      <c r="R47" s="226" t="s">
        <v>3236</v>
      </c>
      <c r="S47" s="226" t="s">
        <v>455</v>
      </c>
      <c r="T47" s="226" t="s">
        <v>455</v>
      </c>
      <c r="U47" s="226" t="s">
        <v>455</v>
      </c>
      <c r="V47" s="226" t="s">
        <v>455</v>
      </c>
      <c r="W47" s="226" t="s">
        <v>3237</v>
      </c>
      <c r="X47" s="226" t="s">
        <v>455</v>
      </c>
      <c r="Y47" s="226" t="s">
        <v>661</v>
      </c>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t="s">
        <v>3238</v>
      </c>
      <c r="AX47" s="381" t="s">
        <v>72</v>
      </c>
      <c r="AY47" s="381" t="s">
        <v>72</v>
      </c>
      <c r="AZ47" s="377" t="s">
        <v>95</v>
      </c>
      <c r="BA47" s="382" t="s">
        <v>85</v>
      </c>
      <c r="BB47" s="382" t="s">
        <v>85</v>
      </c>
      <c r="BC47" s="382" t="s">
        <v>85</v>
      </c>
      <c r="BD47" s="381" t="s">
        <v>72</v>
      </c>
      <c r="BE47" s="226" t="s">
        <v>2933</v>
      </c>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row>
    <row r="48" spans="1:98" s="620" customFormat="1" ht="15" customHeight="1">
      <c r="A48" s="628" t="s">
        <v>9480</v>
      </c>
      <c r="B48" s="628"/>
      <c r="C48" s="628"/>
      <c r="D48" s="628"/>
      <c r="E48" s="628"/>
      <c r="F48" s="628"/>
      <c r="G48" s="630" t="s">
        <v>670</v>
      </c>
      <c r="H48" s="626" t="s">
        <v>10341</v>
      </c>
      <c r="I48" s="630" t="s">
        <v>10342</v>
      </c>
      <c r="J48" s="630" t="s">
        <v>1057</v>
      </c>
      <c r="K48" s="631">
        <v>80</v>
      </c>
      <c r="L48" s="630" t="s">
        <v>10343</v>
      </c>
      <c r="M48" s="630" t="s">
        <v>428</v>
      </c>
      <c r="N48" s="630" t="s">
        <v>4394</v>
      </c>
      <c r="O48" s="625" t="s">
        <v>237</v>
      </c>
      <c r="P48" s="625" t="s">
        <v>10344</v>
      </c>
      <c r="Q48" s="631" t="s">
        <v>428</v>
      </c>
      <c r="R48" s="630" t="s">
        <v>10345</v>
      </c>
      <c r="S48" s="630" t="s">
        <v>10346</v>
      </c>
      <c r="T48" s="630" t="s">
        <v>428</v>
      </c>
      <c r="U48" s="630" t="s">
        <v>428</v>
      </c>
      <c r="V48" s="630" t="s">
        <v>10347</v>
      </c>
      <c r="W48" s="630" t="s">
        <v>10348</v>
      </c>
      <c r="X48" s="630" t="s">
        <v>428</v>
      </c>
      <c r="Y48" s="630" t="s">
        <v>346</v>
      </c>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9" t="s">
        <v>10079</v>
      </c>
      <c r="AV48" s="629" t="s">
        <v>10079</v>
      </c>
      <c r="AW48" s="629" t="s">
        <v>10079</v>
      </c>
      <c r="AX48" s="629" t="s">
        <v>10079</v>
      </c>
      <c r="AY48" s="629" t="s">
        <v>10079</v>
      </c>
      <c r="AZ48" s="629" t="s">
        <v>10079</v>
      </c>
      <c r="BA48" s="629" t="s">
        <v>10079</v>
      </c>
      <c r="BB48" s="624"/>
      <c r="BC48" s="624"/>
      <c r="BD48" s="624"/>
      <c r="BE48" s="624"/>
      <c r="BF48" s="624"/>
      <c r="BG48" s="624"/>
      <c r="BH48" s="624"/>
      <c r="BI48" s="624"/>
      <c r="BJ48" s="624"/>
      <c r="BK48" s="624"/>
      <c r="BL48" s="624"/>
      <c r="BM48" s="624"/>
      <c r="BN48" s="624"/>
      <c r="BO48" s="624"/>
      <c r="BP48" s="624"/>
      <c r="BQ48" s="624"/>
      <c r="BR48" s="624"/>
      <c r="BS48" s="624"/>
      <c r="BT48" s="624"/>
      <c r="BU48" s="624"/>
      <c r="BV48" s="619"/>
      <c r="BW48" s="619"/>
      <c r="BX48" s="619"/>
      <c r="BY48" s="619"/>
      <c r="BZ48" s="619"/>
      <c r="CA48" s="619"/>
      <c r="CB48" s="619"/>
      <c r="CC48" s="619"/>
      <c r="CD48" s="619"/>
      <c r="CE48" s="619"/>
      <c r="CF48" s="619"/>
      <c r="CG48" s="619"/>
      <c r="CH48" s="619"/>
      <c r="CI48" s="619"/>
      <c r="CJ48" s="619"/>
      <c r="CK48" s="619"/>
      <c r="CL48" s="619"/>
      <c r="CM48" s="619"/>
      <c r="CN48" s="619"/>
      <c r="CO48" s="619"/>
      <c r="CP48" s="619"/>
      <c r="CQ48" s="619"/>
      <c r="CR48" s="619"/>
      <c r="CS48" s="619"/>
      <c r="CT48" s="619"/>
    </row>
    <row r="49" spans="1:98" s="227" customFormat="1" ht="15" customHeight="1">
      <c r="A49" s="226" t="s">
        <v>2853</v>
      </c>
      <c r="B49" s="98" t="s">
        <v>4872</v>
      </c>
      <c r="C49" s="226"/>
      <c r="E49" s="226" t="s">
        <v>566</v>
      </c>
      <c r="F49" s="226" t="s">
        <v>609</v>
      </c>
      <c r="G49" s="98" t="s">
        <v>1810</v>
      </c>
      <c r="H49" s="226" t="s">
        <v>355</v>
      </c>
      <c r="I49" s="227" t="s">
        <v>349</v>
      </c>
      <c r="J49" s="227" t="s">
        <v>781</v>
      </c>
      <c r="K49" s="196">
        <v>177</v>
      </c>
      <c r="L49" s="227" t="s">
        <v>9277</v>
      </c>
      <c r="M49" s="227" t="s">
        <v>9278</v>
      </c>
      <c r="N49" s="227" t="s">
        <v>56</v>
      </c>
      <c r="O49" s="226" t="s">
        <v>428</v>
      </c>
      <c r="P49" s="196" t="s">
        <v>428</v>
      </c>
      <c r="Q49" s="196" t="s">
        <v>428</v>
      </c>
      <c r="R49" s="481" t="s">
        <v>4219</v>
      </c>
      <c r="S49" s="501">
        <v>0.72299999999999998</v>
      </c>
      <c r="T49" s="227" t="s">
        <v>428</v>
      </c>
      <c r="U49" s="227" t="s">
        <v>428</v>
      </c>
      <c r="V49" s="227" t="s">
        <v>428</v>
      </c>
      <c r="W49" s="226" t="s">
        <v>2854</v>
      </c>
      <c r="X49" s="227" t="s">
        <v>9279</v>
      </c>
      <c r="Y49" s="226" t="s">
        <v>664</v>
      </c>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7" t="s">
        <v>9315</v>
      </c>
      <c r="AX49" s="129" t="s">
        <v>72</v>
      </c>
      <c r="AY49" s="268" t="s">
        <v>72</v>
      </c>
      <c r="AZ49" s="422" t="s">
        <v>85</v>
      </c>
      <c r="BA49" s="268" t="s">
        <v>72</v>
      </c>
      <c r="BB49" s="422" t="s">
        <v>85</v>
      </c>
      <c r="BC49" s="423" t="s">
        <v>85</v>
      </c>
      <c r="BD49" s="495" t="s">
        <v>72</v>
      </c>
      <c r="BE49" s="266" t="s">
        <v>1824</v>
      </c>
    </row>
    <row r="50" spans="1:98" s="227" customFormat="1" ht="15" customHeight="1">
      <c r="A50" s="98" t="s">
        <v>1809</v>
      </c>
      <c r="B50" s="98" t="s">
        <v>4872</v>
      </c>
      <c r="C50" s="98"/>
      <c r="D50" s="360"/>
      <c r="E50" s="98" t="s">
        <v>1629</v>
      </c>
      <c r="F50" s="360" t="s">
        <v>983</v>
      </c>
      <c r="G50" s="360" t="s">
        <v>1810</v>
      </c>
      <c r="H50" s="265" t="s">
        <v>355</v>
      </c>
      <c r="I50" s="360" t="s">
        <v>66</v>
      </c>
      <c r="J50" s="360" t="s">
        <v>100</v>
      </c>
      <c r="K50" s="359">
        <v>100</v>
      </c>
      <c r="L50" s="360" t="s">
        <v>1811</v>
      </c>
      <c r="M50" s="360" t="s">
        <v>1812</v>
      </c>
      <c r="N50" s="360" t="s">
        <v>56</v>
      </c>
      <c r="O50" s="360" t="s">
        <v>1183</v>
      </c>
      <c r="P50" s="360"/>
      <c r="Q50" s="98" t="s">
        <v>428</v>
      </c>
      <c r="R50" s="360" t="s">
        <v>1813</v>
      </c>
      <c r="S50" s="367">
        <v>0.69</v>
      </c>
      <c r="T50" s="360" t="s">
        <v>1814</v>
      </c>
      <c r="U50" s="360" t="s">
        <v>428</v>
      </c>
      <c r="V50" s="360" t="s">
        <v>4579</v>
      </c>
      <c r="W50" s="360" t="s">
        <v>428</v>
      </c>
      <c r="X50" s="98" t="s">
        <v>428</v>
      </c>
      <c r="Y50" s="360" t="s">
        <v>685</v>
      </c>
      <c r="Z50" s="98" t="s">
        <v>4615</v>
      </c>
      <c r="AA50" s="98" t="s">
        <v>1815</v>
      </c>
      <c r="AB50" s="98" t="s">
        <v>72</v>
      </c>
      <c r="AC50" s="98" t="s">
        <v>1816</v>
      </c>
      <c r="AD50" s="98" t="s">
        <v>72</v>
      </c>
      <c r="AE50" s="98" t="s">
        <v>1064</v>
      </c>
      <c r="AF50" s="98" t="s">
        <v>85</v>
      </c>
      <c r="AG50" s="98" t="s">
        <v>1064</v>
      </c>
      <c r="AH50" s="98" t="s">
        <v>85</v>
      </c>
      <c r="AI50" s="98" t="s">
        <v>1817</v>
      </c>
      <c r="AJ50" s="98" t="s">
        <v>72</v>
      </c>
      <c r="AK50" s="98" t="s">
        <v>1818</v>
      </c>
      <c r="AL50" s="98" t="s">
        <v>455</v>
      </c>
      <c r="AM50" s="98" t="s">
        <v>4636</v>
      </c>
      <c r="AN50" s="98" t="s">
        <v>85</v>
      </c>
      <c r="AO50" s="98" t="s">
        <v>455</v>
      </c>
      <c r="AP50" s="98" t="s">
        <v>1819</v>
      </c>
      <c r="AQ50" s="98" t="s">
        <v>1820</v>
      </c>
      <c r="AR50" s="98" t="s">
        <v>1821</v>
      </c>
      <c r="AS50" s="98" t="s">
        <v>85</v>
      </c>
      <c r="AT50" s="98" t="s">
        <v>1822</v>
      </c>
      <c r="AU50" s="98" t="s">
        <v>455</v>
      </c>
      <c r="AV50" s="98" t="s">
        <v>72</v>
      </c>
      <c r="AW50" s="360" t="s">
        <v>1823</v>
      </c>
      <c r="AX50" s="365" t="str">
        <f>AB50</f>
        <v>Low</v>
      </c>
      <c r="AY50" s="365" t="str">
        <f>AD50</f>
        <v>Low</v>
      </c>
      <c r="AZ50" s="366" t="str">
        <f>AF50</f>
        <v>High</v>
      </c>
      <c r="BA50" s="365" t="str">
        <f>AJ50</f>
        <v>Low</v>
      </c>
      <c r="BB50" s="366" t="str">
        <f>AN50</f>
        <v>High</v>
      </c>
      <c r="BC50" s="366" t="str">
        <f>AS50</f>
        <v>High</v>
      </c>
      <c r="BD50" s="365" t="str">
        <f>AV50</f>
        <v>Low</v>
      </c>
      <c r="BE50" s="360" t="s">
        <v>1824</v>
      </c>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row>
    <row r="51" spans="1:98" s="227" customFormat="1" ht="15" customHeight="1">
      <c r="A51" s="98" t="s">
        <v>1825</v>
      </c>
      <c r="B51" s="98" t="s">
        <v>4872</v>
      </c>
      <c r="C51" s="98"/>
      <c r="D51" s="360"/>
      <c r="E51" s="98" t="s">
        <v>1629</v>
      </c>
      <c r="F51" s="360" t="s">
        <v>983</v>
      </c>
      <c r="G51" s="360" t="s">
        <v>150</v>
      </c>
      <c r="H51" s="265" t="s">
        <v>355</v>
      </c>
      <c r="I51" s="360" t="s">
        <v>349</v>
      </c>
      <c r="J51" s="360" t="s">
        <v>65</v>
      </c>
      <c r="K51" s="359">
        <v>231</v>
      </c>
      <c r="L51" s="360" t="s">
        <v>1826</v>
      </c>
      <c r="M51" s="360" t="s">
        <v>1827</v>
      </c>
      <c r="N51" s="360" t="s">
        <v>80</v>
      </c>
      <c r="O51" s="360" t="s">
        <v>1828</v>
      </c>
      <c r="P51" s="360" t="s">
        <v>1829</v>
      </c>
      <c r="Q51" s="98" t="s">
        <v>428</v>
      </c>
      <c r="R51" s="360" t="s">
        <v>1830</v>
      </c>
      <c r="S51" s="374">
        <v>0.89200000000000002</v>
      </c>
      <c r="T51" s="360" t="s">
        <v>428</v>
      </c>
      <c r="U51" s="360" t="s">
        <v>428</v>
      </c>
      <c r="V51" s="360" t="s">
        <v>428</v>
      </c>
      <c r="W51" s="360" t="s">
        <v>1831</v>
      </c>
      <c r="X51" s="360" t="s">
        <v>1832</v>
      </c>
      <c r="Y51" s="360" t="s">
        <v>4637</v>
      </c>
      <c r="Z51" s="98" t="s">
        <v>4615</v>
      </c>
      <c r="AA51" s="98" t="s">
        <v>1833</v>
      </c>
      <c r="AB51" s="98" t="s">
        <v>72</v>
      </c>
      <c r="AC51" s="98" t="s">
        <v>1834</v>
      </c>
      <c r="AD51" s="98" t="s">
        <v>72</v>
      </c>
      <c r="AE51" s="98" t="s">
        <v>1064</v>
      </c>
      <c r="AF51" s="98" t="s">
        <v>85</v>
      </c>
      <c r="AG51" s="98" t="s">
        <v>1064</v>
      </c>
      <c r="AH51" s="98" t="s">
        <v>85</v>
      </c>
      <c r="AI51" s="98" t="s">
        <v>1064</v>
      </c>
      <c r="AJ51" s="98" t="s">
        <v>85</v>
      </c>
      <c r="AK51" s="98" t="s">
        <v>1776</v>
      </c>
      <c r="AL51" s="98" t="s">
        <v>1776</v>
      </c>
      <c r="AM51" s="98" t="s">
        <v>4638</v>
      </c>
      <c r="AN51" s="98" t="s">
        <v>85</v>
      </c>
      <c r="AO51" s="98" t="s">
        <v>85</v>
      </c>
      <c r="AP51" s="98" t="s">
        <v>1835</v>
      </c>
      <c r="AQ51" s="98" t="s">
        <v>1836</v>
      </c>
      <c r="AR51" s="98" t="s">
        <v>1837</v>
      </c>
      <c r="AS51" s="98" t="s">
        <v>85</v>
      </c>
      <c r="AT51" s="98" t="s">
        <v>1838</v>
      </c>
      <c r="AU51" s="98" t="s">
        <v>455</v>
      </c>
      <c r="AV51" s="98" t="s">
        <v>72</v>
      </c>
      <c r="AW51" s="360" t="s">
        <v>1839</v>
      </c>
      <c r="AX51" s="365" t="str">
        <f>AB51</f>
        <v>Low</v>
      </c>
      <c r="AY51" s="365" t="str">
        <f>AD51</f>
        <v>Low</v>
      </c>
      <c r="AZ51" s="366" t="str">
        <f>AF51</f>
        <v>High</v>
      </c>
      <c r="BA51" s="366" t="str">
        <f>AJ51</f>
        <v>High</v>
      </c>
      <c r="BB51" s="366" t="str">
        <f>AN51</f>
        <v>High</v>
      </c>
      <c r="BC51" s="366" t="str">
        <f>AS51</f>
        <v>High</v>
      </c>
      <c r="BD51" s="365" t="str">
        <f>AV51</f>
        <v>Low</v>
      </c>
      <c r="BE51" s="360" t="s">
        <v>1840</v>
      </c>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row>
    <row r="52" spans="1:98" s="222" customFormat="1" ht="15.75">
      <c r="A52" s="265" t="s">
        <v>776</v>
      </c>
      <c r="B52" s="476" t="s">
        <v>4871</v>
      </c>
      <c r="C52" s="265"/>
      <c r="D52" s="265"/>
      <c r="E52" s="216" t="s">
        <v>566</v>
      </c>
      <c r="F52" s="216" t="s">
        <v>136</v>
      </c>
      <c r="G52" s="265" t="s">
        <v>4157</v>
      </c>
      <c r="H52" s="265" t="s">
        <v>4158</v>
      </c>
      <c r="I52" s="265" t="s">
        <v>349</v>
      </c>
      <c r="J52" s="265" t="s">
        <v>4047</v>
      </c>
      <c r="K52" s="270">
        <v>123</v>
      </c>
      <c r="L52" s="265" t="s">
        <v>4159</v>
      </c>
      <c r="M52" s="265" t="s">
        <v>4160</v>
      </c>
      <c r="N52" s="265" t="s">
        <v>56</v>
      </c>
      <c r="O52" s="265" t="s">
        <v>237</v>
      </c>
      <c r="P52" s="265" t="s">
        <v>4161</v>
      </c>
      <c r="Q52" s="476" t="s">
        <v>428</v>
      </c>
      <c r="R52" s="265" t="s">
        <v>4162</v>
      </c>
      <c r="S52" s="265" t="s">
        <v>4163</v>
      </c>
      <c r="T52" s="265" t="s">
        <v>455</v>
      </c>
      <c r="U52" s="265" t="s">
        <v>455</v>
      </c>
      <c r="V52" s="265" t="s">
        <v>455</v>
      </c>
      <c r="W52" s="265" t="s">
        <v>428</v>
      </c>
      <c r="X52" s="265" t="s">
        <v>455</v>
      </c>
      <c r="Y52" s="265" t="s">
        <v>359</v>
      </c>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t="s">
        <v>455</v>
      </c>
      <c r="AX52" s="417" t="s">
        <v>95</v>
      </c>
      <c r="AY52" s="412" t="s">
        <v>95</v>
      </c>
      <c r="AZ52" s="412" t="s">
        <v>95</v>
      </c>
      <c r="BA52" s="412" t="s">
        <v>95</v>
      </c>
      <c r="BB52" s="415" t="s">
        <v>72</v>
      </c>
      <c r="BC52" s="418" t="s">
        <v>95</v>
      </c>
      <c r="BD52" s="425" t="s">
        <v>95</v>
      </c>
      <c r="BE52" s="265" t="s">
        <v>4164</v>
      </c>
      <c r="BF52" s="265"/>
      <c r="BG52" s="265"/>
      <c r="BH52" s="265"/>
      <c r="BI52" s="265"/>
      <c r="BJ52" s="265"/>
      <c r="BK52" s="265"/>
      <c r="BL52" s="265"/>
      <c r="BM52" s="265"/>
      <c r="BN52" s="265"/>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row>
    <row r="53" spans="1:98" s="226" customFormat="1" ht="15" customHeight="1">
      <c r="A53" s="299" t="s">
        <v>3776</v>
      </c>
      <c r="B53" s="98" t="s">
        <v>4872</v>
      </c>
      <c r="C53" s="299"/>
      <c r="D53" s="98"/>
      <c r="E53" s="98" t="s">
        <v>566</v>
      </c>
      <c r="F53" s="98" t="s">
        <v>609</v>
      </c>
      <c r="G53" s="98" t="s">
        <v>157</v>
      </c>
      <c r="H53" s="98" t="s">
        <v>355</v>
      </c>
      <c r="I53" s="98" t="s">
        <v>66</v>
      </c>
      <c r="J53" s="226" t="s">
        <v>781</v>
      </c>
      <c r="K53" s="196">
        <v>75</v>
      </c>
      <c r="L53" s="98" t="s">
        <v>4833</v>
      </c>
      <c r="M53" s="98" t="s">
        <v>4834</v>
      </c>
      <c r="N53" s="98" t="s">
        <v>56</v>
      </c>
      <c r="O53" s="98" t="s">
        <v>428</v>
      </c>
      <c r="P53" s="196" t="s">
        <v>428</v>
      </c>
      <c r="Q53" s="196" t="s">
        <v>911</v>
      </c>
      <c r="R53" s="146" t="s">
        <v>4220</v>
      </c>
      <c r="S53" s="388">
        <v>0.75700000000000001</v>
      </c>
      <c r="T53" s="98" t="s">
        <v>428</v>
      </c>
      <c r="U53" s="98" t="s">
        <v>428</v>
      </c>
      <c r="V53" s="98" t="s">
        <v>4835</v>
      </c>
      <c r="W53" s="98" t="s">
        <v>2706</v>
      </c>
      <c r="X53" s="98" t="s">
        <v>455</v>
      </c>
      <c r="Y53" s="98" t="s">
        <v>663</v>
      </c>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t="s">
        <v>4832</v>
      </c>
      <c r="AX53" s="158" t="s">
        <v>95</v>
      </c>
      <c r="AY53" s="98" t="s">
        <v>95</v>
      </c>
      <c r="AZ53" s="98" t="s">
        <v>85</v>
      </c>
      <c r="BA53" s="98" t="s">
        <v>72</v>
      </c>
      <c r="BB53" s="98" t="s">
        <v>72</v>
      </c>
      <c r="BC53" s="98" t="s">
        <v>95</v>
      </c>
      <c r="BD53" s="98" t="s">
        <v>72</v>
      </c>
      <c r="BE53" s="98" t="s">
        <v>2707</v>
      </c>
      <c r="BF53" s="98"/>
      <c r="BG53" s="98"/>
      <c r="BH53" s="98"/>
      <c r="BI53" s="98"/>
      <c r="BJ53" s="98"/>
      <c r="BK53" s="98"/>
      <c r="BL53" s="98"/>
      <c r="BM53" s="98"/>
      <c r="BN53" s="98"/>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row>
    <row r="54" spans="1:98" s="226" customFormat="1" ht="15" customHeight="1">
      <c r="A54" s="226" t="s">
        <v>3595</v>
      </c>
      <c r="B54" s="476" t="s">
        <v>4871</v>
      </c>
      <c r="E54" s="226" t="s">
        <v>3596</v>
      </c>
      <c r="F54" s="226" t="s">
        <v>150</v>
      </c>
      <c r="G54" s="226" t="s">
        <v>174</v>
      </c>
      <c r="H54" s="226" t="s">
        <v>355</v>
      </c>
      <c r="I54" s="265" t="s">
        <v>428</v>
      </c>
      <c r="J54" s="226" t="s">
        <v>82</v>
      </c>
      <c r="K54" s="196">
        <v>100</v>
      </c>
      <c r="L54" s="226" t="s">
        <v>4303</v>
      </c>
      <c r="M54" s="226" t="s">
        <v>4304</v>
      </c>
      <c r="N54" s="226" t="s">
        <v>56</v>
      </c>
      <c r="O54" s="226" t="s">
        <v>778</v>
      </c>
      <c r="P54" s="226" t="s">
        <v>4305</v>
      </c>
      <c r="Q54" s="476" t="s">
        <v>428</v>
      </c>
      <c r="R54" s="226" t="s">
        <v>4221</v>
      </c>
      <c r="S54" s="226" t="s">
        <v>455</v>
      </c>
      <c r="T54" s="226" t="s">
        <v>455</v>
      </c>
      <c r="U54" s="226" t="s">
        <v>455</v>
      </c>
      <c r="V54" s="226" t="s">
        <v>455</v>
      </c>
      <c r="W54" s="226" t="s">
        <v>4306</v>
      </c>
      <c r="X54" s="226" t="s">
        <v>428</v>
      </c>
      <c r="Y54" s="226" t="s">
        <v>359</v>
      </c>
      <c r="AW54" s="226" t="s">
        <v>455</v>
      </c>
      <c r="AX54" s="382" t="s">
        <v>85</v>
      </c>
      <c r="AY54" s="382" t="s">
        <v>85</v>
      </c>
      <c r="AZ54" s="377" t="s">
        <v>95</v>
      </c>
      <c r="BA54" s="377" t="s">
        <v>95</v>
      </c>
      <c r="BB54" s="381" t="s">
        <v>72</v>
      </c>
      <c r="BC54" s="377" t="s">
        <v>95</v>
      </c>
      <c r="BD54" s="381" t="s">
        <v>72</v>
      </c>
      <c r="BE54" s="226" t="s">
        <v>3597</v>
      </c>
    </row>
    <row r="55" spans="1:98" s="227" customFormat="1" ht="15" customHeight="1">
      <c r="A55" s="101" t="s">
        <v>2442</v>
      </c>
      <c r="B55" s="476" t="s">
        <v>4871</v>
      </c>
      <c r="C55" s="101"/>
      <c r="E55" s="101" t="s">
        <v>567</v>
      </c>
      <c r="F55" s="101" t="s">
        <v>969</v>
      </c>
      <c r="G55" s="101" t="s">
        <v>184</v>
      </c>
      <c r="H55" s="101" t="s">
        <v>355</v>
      </c>
      <c r="I55" s="265" t="s">
        <v>428</v>
      </c>
      <c r="J55" s="101" t="s">
        <v>100</v>
      </c>
      <c r="K55" s="379">
        <v>81</v>
      </c>
      <c r="L55" s="101" t="s">
        <v>2443</v>
      </c>
      <c r="M55" s="101" t="s">
        <v>2444</v>
      </c>
      <c r="N55" s="101" t="s">
        <v>56</v>
      </c>
      <c r="O55" s="101" t="s">
        <v>908</v>
      </c>
      <c r="P55" s="101">
        <v>17</v>
      </c>
      <c r="Q55" s="101" t="s">
        <v>428</v>
      </c>
      <c r="R55" s="101" t="s">
        <v>2445</v>
      </c>
      <c r="S55" s="101" t="s">
        <v>2446</v>
      </c>
      <c r="T55" s="101" t="s">
        <v>2447</v>
      </c>
      <c r="U55" s="101" t="s">
        <v>2448</v>
      </c>
      <c r="V55" s="101" t="s">
        <v>428</v>
      </c>
      <c r="W55" s="101" t="s">
        <v>2449</v>
      </c>
      <c r="X55" s="101" t="s">
        <v>428</v>
      </c>
      <c r="Y55" s="101" t="s">
        <v>2450</v>
      </c>
      <c r="Z55" s="101" t="s">
        <v>4615</v>
      </c>
      <c r="AA55" s="101" t="s">
        <v>2451</v>
      </c>
      <c r="AB55" s="101" t="s">
        <v>72</v>
      </c>
      <c r="AC55" s="101" t="s">
        <v>2452</v>
      </c>
      <c r="AD55" s="101" t="s">
        <v>72</v>
      </c>
      <c r="AE55" s="101" t="s">
        <v>1306</v>
      </c>
      <c r="AF55" s="101" t="s">
        <v>85</v>
      </c>
      <c r="AG55" s="101" t="s">
        <v>1306</v>
      </c>
      <c r="AH55" s="101" t="s">
        <v>85</v>
      </c>
      <c r="AI55" s="101" t="s">
        <v>2453</v>
      </c>
      <c r="AJ55" s="101" t="s">
        <v>72</v>
      </c>
      <c r="AK55" s="101" t="s">
        <v>111</v>
      </c>
      <c r="AL55" s="101" t="s">
        <v>111</v>
      </c>
      <c r="AM55" s="135" t="s">
        <v>4639</v>
      </c>
      <c r="AN55" s="101" t="s">
        <v>85</v>
      </c>
      <c r="AO55" s="101" t="s">
        <v>85</v>
      </c>
      <c r="AP55" s="101" t="s">
        <v>428</v>
      </c>
      <c r="AQ55" s="101" t="s">
        <v>2454</v>
      </c>
      <c r="AR55" s="101" t="s">
        <v>2455</v>
      </c>
      <c r="AS55" s="101" t="s">
        <v>72</v>
      </c>
      <c r="AT55" s="101" t="s">
        <v>2439</v>
      </c>
      <c r="AU55" s="101" t="s">
        <v>428</v>
      </c>
      <c r="AV55" s="101" t="s">
        <v>72</v>
      </c>
      <c r="AW55" s="101" t="s">
        <v>428</v>
      </c>
      <c r="AX55" s="227" t="s">
        <v>72</v>
      </c>
      <c r="AY55" s="227" t="s">
        <v>72</v>
      </c>
      <c r="AZ55" s="382" t="s">
        <v>85</v>
      </c>
      <c r="BA55" s="227" t="s">
        <v>72</v>
      </c>
      <c r="BB55" s="382" t="s">
        <v>85</v>
      </c>
      <c r="BC55" s="227" t="s">
        <v>72</v>
      </c>
      <c r="BD55" s="227" t="s">
        <v>72</v>
      </c>
      <c r="BE55" s="101" t="s">
        <v>4640</v>
      </c>
    </row>
    <row r="56" spans="1:98" s="226" customFormat="1" ht="15" customHeight="1">
      <c r="A56" s="101" t="s">
        <v>1628</v>
      </c>
      <c r="B56" s="98" t="s">
        <v>4872</v>
      </c>
      <c r="C56" s="101"/>
      <c r="D56" s="227"/>
      <c r="E56" s="101" t="s">
        <v>1629</v>
      </c>
      <c r="F56" s="101" t="s">
        <v>969</v>
      </c>
      <c r="G56" s="101" t="s">
        <v>134</v>
      </c>
      <c r="H56" s="101" t="s">
        <v>355</v>
      </c>
      <c r="I56" s="101" t="s">
        <v>349</v>
      </c>
      <c r="J56" s="101" t="s">
        <v>100</v>
      </c>
      <c r="K56" s="379">
        <v>63</v>
      </c>
      <c r="L56" s="101" t="s">
        <v>1630</v>
      </c>
      <c r="M56" s="101" t="s">
        <v>1631</v>
      </c>
      <c r="N56" s="101" t="s">
        <v>56</v>
      </c>
      <c r="O56" s="101" t="s">
        <v>1183</v>
      </c>
      <c r="P56" s="101" t="s">
        <v>428</v>
      </c>
      <c r="Q56" s="476" t="s">
        <v>428</v>
      </c>
      <c r="R56" s="101" t="s">
        <v>1632</v>
      </c>
      <c r="S56" s="101" t="s">
        <v>1633</v>
      </c>
      <c r="T56" s="101" t="s">
        <v>1634</v>
      </c>
      <c r="U56" s="101" t="s">
        <v>428</v>
      </c>
      <c r="V56" s="101" t="s">
        <v>1635</v>
      </c>
      <c r="W56" s="101" t="s">
        <v>1636</v>
      </c>
      <c r="X56" s="101" t="s">
        <v>1637</v>
      </c>
      <c r="Y56" s="101" t="s">
        <v>1638</v>
      </c>
      <c r="Z56" s="101" t="s">
        <v>4615</v>
      </c>
      <c r="AA56" s="101" t="s">
        <v>1639</v>
      </c>
      <c r="AB56" s="101" t="s">
        <v>72</v>
      </c>
      <c r="AC56" s="101" t="s">
        <v>1640</v>
      </c>
      <c r="AD56" s="101" t="s">
        <v>85</v>
      </c>
      <c r="AE56" s="101" t="s">
        <v>1306</v>
      </c>
      <c r="AF56" s="101" t="s">
        <v>85</v>
      </c>
      <c r="AG56" s="101" t="s">
        <v>1306</v>
      </c>
      <c r="AH56" s="101" t="s">
        <v>85</v>
      </c>
      <c r="AI56" s="101" t="s">
        <v>1306</v>
      </c>
      <c r="AJ56" s="101" t="s">
        <v>85</v>
      </c>
      <c r="AK56" s="101" t="s">
        <v>1641</v>
      </c>
      <c r="AL56" s="101" t="s">
        <v>1642</v>
      </c>
      <c r="AM56" s="101" t="s">
        <v>1643</v>
      </c>
      <c r="AN56" s="101" t="s">
        <v>85</v>
      </c>
      <c r="AO56" s="101" t="s">
        <v>455</v>
      </c>
      <c r="AP56" s="101" t="s">
        <v>428</v>
      </c>
      <c r="AQ56" s="101" t="s">
        <v>1644</v>
      </c>
      <c r="AR56" s="101" t="s">
        <v>1645</v>
      </c>
      <c r="AS56" s="101" t="s">
        <v>72</v>
      </c>
      <c r="AT56" s="101" t="s">
        <v>4580</v>
      </c>
      <c r="AU56" s="101" t="s">
        <v>428</v>
      </c>
      <c r="AV56" s="101" t="s">
        <v>72</v>
      </c>
      <c r="AW56" s="101" t="s">
        <v>1646</v>
      </c>
      <c r="AX56" s="365" t="str">
        <f>AB56</f>
        <v>Low</v>
      </c>
      <c r="AY56" s="366" t="str">
        <f>AD56</f>
        <v>High</v>
      </c>
      <c r="AZ56" s="366" t="str">
        <f>AF56</f>
        <v>High</v>
      </c>
      <c r="BA56" s="366" t="str">
        <f>AJ56</f>
        <v>High</v>
      </c>
      <c r="BB56" s="366" t="str">
        <f>AN56</f>
        <v>High</v>
      </c>
      <c r="BC56" s="365" t="str">
        <f>AS56</f>
        <v>Low</v>
      </c>
      <c r="BD56" s="365" t="str">
        <f>AV56</f>
        <v>Low</v>
      </c>
      <c r="BE56" s="101" t="s">
        <v>1647</v>
      </c>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row>
    <row r="57" spans="1:98" s="643" customFormat="1" ht="15" customHeight="1">
      <c r="A57" s="652" t="s">
        <v>6157</v>
      </c>
      <c r="B57" s="652"/>
      <c r="C57" s="652"/>
      <c r="D57" s="652"/>
      <c r="E57" s="652"/>
      <c r="F57" s="652"/>
      <c r="G57" s="654" t="s">
        <v>134</v>
      </c>
      <c r="H57" s="654" t="s">
        <v>355</v>
      </c>
      <c r="I57" s="654" t="s">
        <v>10353</v>
      </c>
      <c r="J57" s="654" t="s">
        <v>1057</v>
      </c>
      <c r="K57" s="655">
        <v>525</v>
      </c>
      <c r="L57" s="654" t="s">
        <v>10354</v>
      </c>
      <c r="M57" s="654" t="s">
        <v>428</v>
      </c>
      <c r="N57" s="654" t="s">
        <v>10087</v>
      </c>
      <c r="O57" s="649" t="s">
        <v>1755</v>
      </c>
      <c r="P57" s="649" t="s">
        <v>10355</v>
      </c>
      <c r="Q57" s="655" t="s">
        <v>428</v>
      </c>
      <c r="R57" s="654" t="s">
        <v>10356</v>
      </c>
      <c r="S57" s="656" t="s">
        <v>10357</v>
      </c>
      <c r="T57" s="654" t="s">
        <v>428</v>
      </c>
      <c r="U57" s="654" t="s">
        <v>428</v>
      </c>
      <c r="V57" s="654" t="s">
        <v>428</v>
      </c>
      <c r="W57" s="654" t="s">
        <v>428</v>
      </c>
      <c r="X57" s="654" t="s">
        <v>428</v>
      </c>
      <c r="Y57" s="654" t="s">
        <v>359</v>
      </c>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3" t="s">
        <v>10079</v>
      </c>
      <c r="AV57" s="653" t="s">
        <v>10079</v>
      </c>
      <c r="AW57" s="653" t="s">
        <v>10079</v>
      </c>
      <c r="AX57" s="653" t="s">
        <v>10079</v>
      </c>
      <c r="AY57" s="653" t="s">
        <v>10079</v>
      </c>
      <c r="AZ57" s="653" t="s">
        <v>10079</v>
      </c>
      <c r="BA57" s="653" t="s">
        <v>10079</v>
      </c>
      <c r="BB57" s="648"/>
      <c r="BC57" s="648"/>
      <c r="BD57" s="648"/>
      <c r="BE57" s="648"/>
      <c r="BF57" s="648"/>
      <c r="BG57" s="648"/>
      <c r="BH57" s="648"/>
      <c r="BI57" s="648"/>
      <c r="BJ57" s="648"/>
      <c r="BK57" s="648"/>
      <c r="BL57" s="648"/>
      <c r="BM57" s="648"/>
      <c r="BN57" s="648"/>
      <c r="BO57" s="648"/>
      <c r="BP57" s="648"/>
      <c r="BQ57" s="648"/>
      <c r="BR57" s="648"/>
      <c r="BS57" s="648"/>
      <c r="BT57" s="648"/>
      <c r="BU57" s="648"/>
      <c r="BV57" s="644"/>
      <c r="BW57" s="644"/>
      <c r="BX57" s="644"/>
      <c r="BY57" s="644"/>
      <c r="BZ57" s="644"/>
      <c r="CA57" s="644"/>
      <c r="CB57" s="644"/>
      <c r="CC57" s="644"/>
      <c r="CD57" s="644"/>
      <c r="CE57" s="644"/>
      <c r="CF57" s="644"/>
      <c r="CG57" s="644"/>
      <c r="CH57" s="644"/>
      <c r="CI57" s="644"/>
      <c r="CJ57" s="644"/>
      <c r="CK57" s="644"/>
      <c r="CL57" s="644"/>
      <c r="CM57" s="644"/>
      <c r="CN57" s="644"/>
      <c r="CO57" s="644"/>
      <c r="CP57" s="644"/>
      <c r="CQ57" s="644"/>
      <c r="CR57" s="644"/>
      <c r="CS57" s="644"/>
      <c r="CT57" s="644"/>
    </row>
    <row r="58" spans="1:98" s="226" customFormat="1" ht="15" customHeight="1">
      <c r="A58" s="101" t="s">
        <v>842</v>
      </c>
      <c r="B58" s="98" t="s">
        <v>4872</v>
      </c>
      <c r="C58" s="101"/>
      <c r="D58" s="98" t="s">
        <v>4641</v>
      </c>
      <c r="E58" s="101" t="s">
        <v>566</v>
      </c>
      <c r="F58" s="101" t="s">
        <v>136</v>
      </c>
      <c r="G58" s="98" t="s">
        <v>186</v>
      </c>
      <c r="H58" s="98" t="s">
        <v>355</v>
      </c>
      <c r="I58" s="227" t="s">
        <v>349</v>
      </c>
      <c r="J58" s="98" t="s">
        <v>781</v>
      </c>
      <c r="K58" s="196">
        <v>54</v>
      </c>
      <c r="L58" s="98" t="s">
        <v>3391</v>
      </c>
      <c r="M58" s="98" t="s">
        <v>3392</v>
      </c>
      <c r="N58" s="370" t="s">
        <v>56</v>
      </c>
      <c r="O58" s="370" t="s">
        <v>3393</v>
      </c>
      <c r="P58" s="370" t="s">
        <v>3394</v>
      </c>
      <c r="Q58" s="98" t="s">
        <v>911</v>
      </c>
      <c r="R58" s="98" t="s">
        <v>3395</v>
      </c>
      <c r="S58" s="98" t="s">
        <v>3298</v>
      </c>
      <c r="T58" s="98" t="s">
        <v>455</v>
      </c>
      <c r="U58" s="98" t="s">
        <v>455</v>
      </c>
      <c r="V58" s="98" t="s">
        <v>455</v>
      </c>
      <c r="W58" s="98" t="s">
        <v>4642</v>
      </c>
      <c r="X58" s="98" t="s">
        <v>3197</v>
      </c>
      <c r="Y58" s="98" t="s">
        <v>663</v>
      </c>
      <c r="AW58" s="98" t="s">
        <v>455</v>
      </c>
      <c r="AX58" s="149" t="s">
        <v>85</v>
      </c>
      <c r="AY58" s="149" t="s">
        <v>85</v>
      </c>
      <c r="AZ58" s="264" t="s">
        <v>72</v>
      </c>
      <c r="BA58" s="158" t="s">
        <v>95</v>
      </c>
      <c r="BB58" s="149" t="s">
        <v>85</v>
      </c>
      <c r="BC58" s="158" t="s">
        <v>95</v>
      </c>
      <c r="BD58" s="264" t="s">
        <v>72</v>
      </c>
      <c r="BE58" s="98" t="s">
        <v>3396</v>
      </c>
      <c r="BF58" s="98"/>
      <c r="BG58" s="98"/>
      <c r="BH58" s="98"/>
      <c r="BI58" s="98"/>
      <c r="BJ58" s="98"/>
      <c r="BK58" s="98"/>
      <c r="BL58" s="98"/>
      <c r="BM58" s="98"/>
      <c r="BN58" s="98"/>
      <c r="BO58" s="98"/>
      <c r="BP58" s="98"/>
      <c r="BQ58" s="98"/>
      <c r="BR58" s="98"/>
      <c r="BS58" s="98"/>
      <c r="BT58" s="98"/>
      <c r="BU58" s="98"/>
      <c r="BV58" s="368"/>
      <c r="BW58" s="368"/>
      <c r="BX58" s="98"/>
      <c r="BY58" s="98"/>
      <c r="BZ58" s="98"/>
      <c r="CA58" s="98"/>
      <c r="CB58" s="98"/>
      <c r="CC58" s="98"/>
      <c r="CD58" s="98"/>
      <c r="CE58" s="98"/>
      <c r="CF58" s="98"/>
      <c r="CG58" s="98"/>
      <c r="CH58" s="98"/>
      <c r="CI58" s="98"/>
      <c r="CJ58" s="98"/>
      <c r="CK58" s="98"/>
      <c r="CL58" s="98"/>
      <c r="CM58" s="98"/>
      <c r="CN58" s="98"/>
      <c r="CO58" s="98"/>
      <c r="CP58" s="98"/>
      <c r="CQ58" s="98"/>
      <c r="CR58" s="98"/>
      <c r="CS58" s="98"/>
      <c r="CT58" s="98"/>
    </row>
    <row r="59" spans="1:98" s="226" customFormat="1" ht="15" customHeight="1">
      <c r="A59" s="226" t="s">
        <v>1444</v>
      </c>
      <c r="B59" s="476" t="s">
        <v>4871</v>
      </c>
      <c r="E59" s="135" t="s">
        <v>566</v>
      </c>
      <c r="F59" s="135" t="s">
        <v>1443</v>
      </c>
      <c r="G59" s="226" t="s">
        <v>186</v>
      </c>
      <c r="H59" s="226" t="s">
        <v>814</v>
      </c>
      <c r="I59" s="265" t="s">
        <v>428</v>
      </c>
      <c r="J59" s="226" t="s">
        <v>455</v>
      </c>
      <c r="K59" s="196">
        <v>172</v>
      </c>
      <c r="L59" s="226" t="s">
        <v>3109</v>
      </c>
      <c r="M59" s="226" t="s">
        <v>3102</v>
      </c>
      <c r="N59" s="263" t="s">
        <v>56</v>
      </c>
      <c r="O59" s="226" t="s">
        <v>602</v>
      </c>
      <c r="P59" s="226" t="s">
        <v>3117</v>
      </c>
      <c r="Q59" s="476" t="s">
        <v>428</v>
      </c>
      <c r="R59" s="226" t="s">
        <v>3118</v>
      </c>
      <c r="S59" s="226" t="s">
        <v>3119</v>
      </c>
      <c r="T59" s="226" t="s">
        <v>3120</v>
      </c>
      <c r="U59" s="226" t="s">
        <v>455</v>
      </c>
      <c r="V59" s="226" t="s">
        <v>3121</v>
      </c>
      <c r="W59" s="226" t="s">
        <v>455</v>
      </c>
      <c r="X59" s="226" t="s">
        <v>455</v>
      </c>
      <c r="Y59" s="226" t="s">
        <v>3122</v>
      </c>
      <c r="AW59" s="226" t="s">
        <v>455</v>
      </c>
      <c r="AX59" s="382" t="s">
        <v>85</v>
      </c>
      <c r="AY59" s="382" t="s">
        <v>85</v>
      </c>
      <c r="AZ59" s="377" t="s">
        <v>95</v>
      </c>
      <c r="BA59" s="377" t="s">
        <v>95</v>
      </c>
      <c r="BB59" s="382" t="s">
        <v>85</v>
      </c>
      <c r="BC59" s="377" t="s">
        <v>95</v>
      </c>
      <c r="BD59" s="381" t="s">
        <v>72</v>
      </c>
      <c r="BE59" s="226" t="s">
        <v>3123</v>
      </c>
    </row>
    <row r="60" spans="1:98" s="226" customFormat="1" ht="15" customHeight="1">
      <c r="A60" s="98" t="s">
        <v>3416</v>
      </c>
      <c r="B60" s="476" t="s">
        <v>4871</v>
      </c>
      <c r="C60" s="98"/>
      <c r="D60" s="98"/>
      <c r="E60" s="226" t="s">
        <v>938</v>
      </c>
      <c r="F60" s="101" t="s">
        <v>150</v>
      </c>
      <c r="G60" s="98" t="s">
        <v>186</v>
      </c>
      <c r="H60" s="98" t="s">
        <v>355</v>
      </c>
      <c r="I60" s="265" t="s">
        <v>428</v>
      </c>
      <c r="J60" s="98" t="s">
        <v>100</v>
      </c>
      <c r="K60" s="196">
        <v>87</v>
      </c>
      <c r="L60" s="98" t="s">
        <v>489</v>
      </c>
      <c r="M60" s="98" t="s">
        <v>455</v>
      </c>
      <c r="N60" s="98" t="s">
        <v>56</v>
      </c>
      <c r="O60" s="226" t="s">
        <v>3958</v>
      </c>
      <c r="P60" s="98" t="s">
        <v>4307</v>
      </c>
      <c r="Q60" s="98" t="s">
        <v>428</v>
      </c>
      <c r="R60" s="98" t="s">
        <v>4222</v>
      </c>
      <c r="S60" s="98" t="s">
        <v>4308</v>
      </c>
      <c r="T60" s="98" t="s">
        <v>455</v>
      </c>
      <c r="U60" s="98" t="s">
        <v>455</v>
      </c>
      <c r="V60" s="98" t="s">
        <v>455</v>
      </c>
      <c r="W60" s="98" t="s">
        <v>4309</v>
      </c>
      <c r="X60" s="98" t="s">
        <v>455</v>
      </c>
      <c r="Y60" s="98" t="s">
        <v>359</v>
      </c>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t="s">
        <v>4310</v>
      </c>
      <c r="AX60" s="98" t="s">
        <v>85</v>
      </c>
      <c r="AY60" s="98" t="s">
        <v>85</v>
      </c>
      <c r="AZ60" s="98" t="s">
        <v>72</v>
      </c>
      <c r="BA60" s="98" t="s">
        <v>95</v>
      </c>
      <c r="BB60" s="98" t="s">
        <v>85</v>
      </c>
      <c r="BC60" s="98" t="s">
        <v>85</v>
      </c>
      <c r="BD60" s="98" t="s">
        <v>85</v>
      </c>
      <c r="BE60" s="226" t="s">
        <v>3419</v>
      </c>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row>
    <row r="61" spans="1:98" s="226" customFormat="1" ht="15" customHeight="1">
      <c r="A61" s="98" t="s">
        <v>2314</v>
      </c>
      <c r="B61" s="98" t="s">
        <v>4872</v>
      </c>
      <c r="C61" s="98"/>
      <c r="D61" s="98"/>
      <c r="E61" s="98" t="s">
        <v>566</v>
      </c>
      <c r="F61" s="98" t="s">
        <v>609</v>
      </c>
      <c r="G61" s="98" t="s">
        <v>186</v>
      </c>
      <c r="H61" s="98" t="s">
        <v>355</v>
      </c>
      <c r="I61" s="98" t="s">
        <v>66</v>
      </c>
      <c r="J61" s="98" t="s">
        <v>781</v>
      </c>
      <c r="K61" s="196">
        <v>90</v>
      </c>
      <c r="L61" s="98" t="s">
        <v>4813</v>
      </c>
      <c r="M61" s="98" t="s">
        <v>4814</v>
      </c>
      <c r="N61" s="98" t="s">
        <v>56</v>
      </c>
      <c r="O61" s="98" t="s">
        <v>602</v>
      </c>
      <c r="P61" s="196">
        <v>18</v>
      </c>
      <c r="Q61" s="196" t="s">
        <v>1483</v>
      </c>
      <c r="R61" s="146" t="s">
        <v>4223</v>
      </c>
      <c r="S61" s="388">
        <v>0.48699999999999999</v>
      </c>
      <c r="T61" s="98" t="s">
        <v>428</v>
      </c>
      <c r="U61" s="98" t="s">
        <v>428</v>
      </c>
      <c r="V61" s="98" t="s">
        <v>4815</v>
      </c>
      <c r="W61" s="98" t="s">
        <v>2315</v>
      </c>
      <c r="X61" s="98" t="s">
        <v>428</v>
      </c>
      <c r="Y61" s="98" t="s">
        <v>2316</v>
      </c>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t="s">
        <v>4812</v>
      </c>
      <c r="AX61" s="363" t="s">
        <v>95</v>
      </c>
      <c r="AY61" s="359" t="s">
        <v>95</v>
      </c>
      <c r="AZ61" s="359" t="s">
        <v>72</v>
      </c>
      <c r="BA61" s="359" t="s">
        <v>95</v>
      </c>
      <c r="BB61" s="359" t="s">
        <v>85</v>
      </c>
      <c r="BC61" s="359" t="s">
        <v>85</v>
      </c>
      <c r="BD61" s="359" t="s">
        <v>72</v>
      </c>
      <c r="BE61" s="98" t="s">
        <v>2317</v>
      </c>
      <c r="BF61" s="98"/>
      <c r="BG61" s="98"/>
      <c r="BH61" s="98"/>
      <c r="BI61" s="98"/>
      <c r="BJ61" s="98"/>
      <c r="BK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row>
    <row r="62" spans="1:98" s="226" customFormat="1" ht="15" customHeight="1">
      <c r="A62" s="101" t="s">
        <v>626</v>
      </c>
      <c r="B62" s="476" t="s">
        <v>4871</v>
      </c>
      <c r="C62" s="101"/>
      <c r="D62" s="360" t="s">
        <v>610</v>
      </c>
      <c r="E62" s="360" t="s">
        <v>599</v>
      </c>
      <c r="F62" s="360" t="s">
        <v>64</v>
      </c>
      <c r="G62" s="360" t="s">
        <v>186</v>
      </c>
      <c r="H62" s="360" t="s">
        <v>355</v>
      </c>
      <c r="I62" s="265" t="s">
        <v>428</v>
      </c>
      <c r="J62" s="360" t="s">
        <v>82</v>
      </c>
      <c r="K62" s="359">
        <v>299</v>
      </c>
      <c r="L62" s="360" t="s">
        <v>3269</v>
      </c>
      <c r="M62" s="360" t="s">
        <v>455</v>
      </c>
      <c r="N62" s="360" t="s">
        <v>3270</v>
      </c>
      <c r="O62" s="360" t="s">
        <v>428</v>
      </c>
      <c r="P62" s="360" t="s">
        <v>428</v>
      </c>
      <c r="Q62" s="476" t="s">
        <v>428</v>
      </c>
      <c r="R62" s="360" t="s">
        <v>3271</v>
      </c>
      <c r="S62" s="360" t="s">
        <v>3272</v>
      </c>
      <c r="T62" s="360" t="s">
        <v>455</v>
      </c>
      <c r="U62" s="360" t="s">
        <v>455</v>
      </c>
      <c r="V62" s="360" t="s">
        <v>3273</v>
      </c>
      <c r="W62" s="360" t="s">
        <v>455</v>
      </c>
      <c r="X62" s="360" t="s">
        <v>455</v>
      </c>
      <c r="Y62" s="360" t="s">
        <v>659</v>
      </c>
      <c r="AW62" s="360" t="s">
        <v>3274</v>
      </c>
      <c r="AX62" s="264" t="s">
        <v>72</v>
      </c>
      <c r="AY62" s="264" t="s">
        <v>72</v>
      </c>
      <c r="AZ62" s="158" t="s">
        <v>95</v>
      </c>
      <c r="BA62" s="158" t="s">
        <v>95</v>
      </c>
      <c r="BB62" s="149" t="s">
        <v>85</v>
      </c>
      <c r="BC62" s="149" t="s">
        <v>85</v>
      </c>
      <c r="BD62" s="264" t="s">
        <v>72</v>
      </c>
      <c r="BE62" s="360" t="s">
        <v>3275</v>
      </c>
      <c r="BF62" s="360"/>
      <c r="BG62" s="360"/>
      <c r="BH62" s="360"/>
      <c r="BI62" s="360"/>
      <c r="BJ62" s="360"/>
      <c r="BK62" s="360"/>
      <c r="BL62" s="360"/>
      <c r="BM62" s="360"/>
      <c r="BN62" s="360"/>
      <c r="BO62" s="360"/>
      <c r="BP62" s="360"/>
      <c r="BQ62" s="360"/>
      <c r="BR62" s="360"/>
      <c r="BS62" s="360"/>
      <c r="BT62" s="360"/>
      <c r="BU62" s="360"/>
      <c r="BV62" s="360"/>
      <c r="BW62" s="264"/>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row>
    <row r="63" spans="1:98" s="227" customFormat="1" ht="15" customHeight="1">
      <c r="A63" s="226" t="s">
        <v>966</v>
      </c>
      <c r="B63" s="476" t="s">
        <v>4871</v>
      </c>
      <c r="C63" s="226"/>
      <c r="E63" s="226" t="s">
        <v>566</v>
      </c>
      <c r="F63" s="226" t="s">
        <v>609</v>
      </c>
      <c r="G63" s="227" t="s">
        <v>186</v>
      </c>
      <c r="H63" s="226" t="s">
        <v>355</v>
      </c>
      <c r="I63" s="227" t="s">
        <v>349</v>
      </c>
      <c r="J63" s="227" t="s">
        <v>781</v>
      </c>
      <c r="K63" s="196">
        <v>255</v>
      </c>
      <c r="L63" s="227" t="s">
        <v>4841</v>
      </c>
      <c r="M63" s="227" t="s">
        <v>428</v>
      </c>
      <c r="N63" s="227" t="s">
        <v>80</v>
      </c>
      <c r="O63" s="226" t="s">
        <v>428</v>
      </c>
      <c r="P63" s="196" t="s">
        <v>428</v>
      </c>
      <c r="Q63" s="196" t="s">
        <v>428</v>
      </c>
      <c r="R63" s="481" t="s">
        <v>4224</v>
      </c>
      <c r="S63" s="373">
        <v>0.77</v>
      </c>
      <c r="T63" s="227" t="s">
        <v>428</v>
      </c>
      <c r="U63" s="227" t="s">
        <v>428</v>
      </c>
      <c r="V63" s="227" t="s">
        <v>428</v>
      </c>
      <c r="W63" s="226" t="s">
        <v>428</v>
      </c>
      <c r="X63" s="227" t="s">
        <v>428</v>
      </c>
      <c r="Y63" s="226" t="s">
        <v>664</v>
      </c>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7" t="s">
        <v>4840</v>
      </c>
      <c r="AX63" s="227" t="s">
        <v>72</v>
      </c>
      <c r="AY63" s="227" t="s">
        <v>72</v>
      </c>
      <c r="AZ63" s="382" t="s">
        <v>85</v>
      </c>
      <c r="BA63" s="227" t="s">
        <v>72</v>
      </c>
      <c r="BB63" s="227" t="s">
        <v>72</v>
      </c>
      <c r="BC63" s="227" t="s">
        <v>72</v>
      </c>
      <c r="BD63" s="227" t="s">
        <v>72</v>
      </c>
    </row>
    <row r="64" spans="1:98" s="226" customFormat="1" ht="15" customHeight="1">
      <c r="A64" s="226" t="s">
        <v>3791</v>
      </c>
      <c r="B64" s="476" t="s">
        <v>4871</v>
      </c>
      <c r="C64" s="226" t="s">
        <v>4573</v>
      </c>
      <c r="E64" s="226" t="s">
        <v>566</v>
      </c>
      <c r="F64" s="226" t="s">
        <v>3107</v>
      </c>
      <c r="G64" s="226" t="s">
        <v>186</v>
      </c>
      <c r="H64" s="226" t="s">
        <v>4311</v>
      </c>
      <c r="I64" s="265" t="s">
        <v>428</v>
      </c>
      <c r="J64" s="226" t="s">
        <v>781</v>
      </c>
      <c r="K64" s="196">
        <v>42</v>
      </c>
      <c r="L64" s="226" t="s">
        <v>4312</v>
      </c>
      <c r="M64" s="226" t="s">
        <v>4313</v>
      </c>
      <c r="N64" s="226" t="s">
        <v>56</v>
      </c>
      <c r="O64" s="226" t="s">
        <v>3809</v>
      </c>
      <c r="P64" s="196" t="s">
        <v>455</v>
      </c>
      <c r="Q64" s="476" t="s">
        <v>428</v>
      </c>
      <c r="R64" s="226" t="s">
        <v>4314</v>
      </c>
      <c r="S64" s="486">
        <v>0.63500000000000001</v>
      </c>
      <c r="T64" s="226" t="s">
        <v>455</v>
      </c>
      <c r="U64" s="226" t="s">
        <v>455</v>
      </c>
      <c r="V64" s="226" t="s">
        <v>455</v>
      </c>
      <c r="W64" s="226" t="s">
        <v>455</v>
      </c>
      <c r="X64" s="226" t="s">
        <v>455</v>
      </c>
      <c r="Y64" s="226" t="s">
        <v>4315</v>
      </c>
      <c r="AW64" s="226" t="s">
        <v>428</v>
      </c>
      <c r="AX64" s="377" t="s">
        <v>95</v>
      </c>
      <c r="AY64" s="377" t="s">
        <v>95</v>
      </c>
      <c r="AZ64" s="381" t="s">
        <v>72</v>
      </c>
      <c r="BA64" s="381" t="s">
        <v>72</v>
      </c>
      <c r="BB64" s="377" t="s">
        <v>95</v>
      </c>
      <c r="BC64" s="377" t="s">
        <v>95</v>
      </c>
      <c r="BD64" s="377" t="s">
        <v>95</v>
      </c>
      <c r="BE64" s="226" t="s">
        <v>4316</v>
      </c>
    </row>
    <row r="65" spans="1:98" s="227" customFormat="1" ht="15" customHeight="1">
      <c r="A65" s="101" t="s">
        <v>322</v>
      </c>
      <c r="B65" s="476" t="s">
        <v>4871</v>
      </c>
      <c r="C65" s="101"/>
      <c r="D65" s="101"/>
      <c r="E65" s="101" t="s">
        <v>566</v>
      </c>
      <c r="F65" s="101" t="s">
        <v>64</v>
      </c>
      <c r="G65" s="98" t="s">
        <v>186</v>
      </c>
      <c r="H65" s="98" t="s">
        <v>372</v>
      </c>
      <c r="I65" s="98" t="s">
        <v>349</v>
      </c>
      <c r="J65" s="98" t="s">
        <v>100</v>
      </c>
      <c r="K65" s="196">
        <v>306</v>
      </c>
      <c r="L65" s="98" t="s">
        <v>373</v>
      </c>
      <c r="M65" s="98" t="s">
        <v>4643</v>
      </c>
      <c r="N65" s="98" t="s">
        <v>56</v>
      </c>
      <c r="O65" s="98" t="s">
        <v>56</v>
      </c>
      <c r="P65" s="98" t="s">
        <v>374</v>
      </c>
      <c r="Q65" s="98" t="s">
        <v>428</v>
      </c>
      <c r="R65" s="98" t="s">
        <v>376</v>
      </c>
      <c r="S65" s="98" t="s">
        <v>377</v>
      </c>
      <c r="T65" s="98" t="s">
        <v>378</v>
      </c>
      <c r="U65" s="98" t="s">
        <v>428</v>
      </c>
      <c r="V65" s="98" t="s">
        <v>428</v>
      </c>
      <c r="W65" s="98" t="s">
        <v>428</v>
      </c>
      <c r="X65" s="98" t="s">
        <v>428</v>
      </c>
      <c r="Y65" s="98" t="s">
        <v>464</v>
      </c>
      <c r="Z65" s="98" t="s">
        <v>95</v>
      </c>
      <c r="AA65" s="98" t="s">
        <v>428</v>
      </c>
      <c r="AB65" s="98" t="s">
        <v>95</v>
      </c>
      <c r="AC65" s="98" t="s">
        <v>380</v>
      </c>
      <c r="AD65" s="98" t="s">
        <v>72</v>
      </c>
      <c r="AE65" s="98" t="s">
        <v>380</v>
      </c>
      <c r="AF65" s="98" t="s">
        <v>72</v>
      </c>
      <c r="AG65" s="98" t="s">
        <v>380</v>
      </c>
      <c r="AH65" s="98" t="s">
        <v>72</v>
      </c>
      <c r="AI65" s="98" t="s">
        <v>428</v>
      </c>
      <c r="AJ65" s="98" t="s">
        <v>95</v>
      </c>
      <c r="AK65" s="98" t="s">
        <v>340</v>
      </c>
      <c r="AL65" s="98" t="s">
        <v>105</v>
      </c>
      <c r="AM65" s="98" t="s">
        <v>381</v>
      </c>
      <c r="AN65" s="98" t="s">
        <v>72</v>
      </c>
      <c r="AO65" s="98" t="s">
        <v>105</v>
      </c>
      <c r="AP65" s="98" t="s">
        <v>382</v>
      </c>
      <c r="AQ65" s="98" t="s">
        <v>383</v>
      </c>
      <c r="AR65" s="98"/>
      <c r="AS65" s="98" t="s">
        <v>72</v>
      </c>
      <c r="AT65" s="98" t="s">
        <v>428</v>
      </c>
      <c r="AU65" s="98" t="s">
        <v>428</v>
      </c>
      <c r="AV65" s="98" t="s">
        <v>72</v>
      </c>
      <c r="AW65" s="98" t="s">
        <v>428</v>
      </c>
      <c r="AX65" s="363" t="str">
        <f>AB65</f>
        <v>Unclear</v>
      </c>
      <c r="AY65" s="365" t="str">
        <f>AD65</f>
        <v>Low</v>
      </c>
      <c r="AZ65" s="365" t="str">
        <f>AF65</f>
        <v>Low</v>
      </c>
      <c r="BA65" s="363" t="str">
        <f>AJ65</f>
        <v>Unclear</v>
      </c>
      <c r="BB65" s="365" t="str">
        <f>AN65</f>
        <v>Low</v>
      </c>
      <c r="BC65" s="365" t="str">
        <f>AS65</f>
        <v>Low</v>
      </c>
      <c r="BD65" s="365" t="str">
        <f>AV65</f>
        <v>Low</v>
      </c>
      <c r="BE65" s="98" t="s">
        <v>329</v>
      </c>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row>
    <row r="66" spans="1:98" s="227" customFormat="1" ht="15" customHeight="1">
      <c r="A66" s="101" t="s">
        <v>564</v>
      </c>
      <c r="B66" s="476" t="s">
        <v>4871</v>
      </c>
      <c r="C66" s="101"/>
      <c r="D66" s="101"/>
      <c r="E66" s="101" t="s">
        <v>566</v>
      </c>
      <c r="F66" s="101" t="s">
        <v>64</v>
      </c>
      <c r="G66" s="98" t="s">
        <v>568</v>
      </c>
      <c r="H66" s="98" t="s">
        <v>355</v>
      </c>
      <c r="I66" s="265" t="s">
        <v>428</v>
      </c>
      <c r="J66" s="98" t="s">
        <v>100</v>
      </c>
      <c r="K66" s="196">
        <v>357</v>
      </c>
      <c r="L66" s="98" t="s">
        <v>569</v>
      </c>
      <c r="M66" s="386" t="s">
        <v>4644</v>
      </c>
      <c r="N66" s="98" t="s">
        <v>56</v>
      </c>
      <c r="O66" s="98" t="s">
        <v>56</v>
      </c>
      <c r="P66" s="98" t="s">
        <v>570</v>
      </c>
      <c r="Q66" s="98" t="s">
        <v>428</v>
      </c>
      <c r="R66" s="98" t="s">
        <v>571</v>
      </c>
      <c r="S66" s="98" t="s">
        <v>573</v>
      </c>
      <c r="T66" s="384">
        <v>0.99</v>
      </c>
      <c r="U66" s="98" t="s">
        <v>428</v>
      </c>
      <c r="V66" s="98" t="s">
        <v>428</v>
      </c>
      <c r="W66" s="98" t="s">
        <v>4645</v>
      </c>
      <c r="X66" s="98" t="s">
        <v>574</v>
      </c>
      <c r="Y66" s="98" t="s">
        <v>575</v>
      </c>
      <c r="Z66" s="98" t="s">
        <v>4615</v>
      </c>
      <c r="AA66" s="98" t="s">
        <v>576</v>
      </c>
      <c r="AB66" s="98" t="s">
        <v>72</v>
      </c>
      <c r="AC66" s="98" t="s">
        <v>577</v>
      </c>
      <c r="AD66" s="98" t="s">
        <v>72</v>
      </c>
      <c r="AE66" s="98" t="s">
        <v>578</v>
      </c>
      <c r="AF66" s="98" t="s">
        <v>72</v>
      </c>
      <c r="AG66" s="98" t="s">
        <v>578</v>
      </c>
      <c r="AH66" s="98" t="s">
        <v>72</v>
      </c>
      <c r="AI66" s="98" t="s">
        <v>578</v>
      </c>
      <c r="AJ66" s="98" t="s">
        <v>72</v>
      </c>
      <c r="AK66" s="98" t="s">
        <v>522</v>
      </c>
      <c r="AL66" s="98" t="s">
        <v>522</v>
      </c>
      <c r="AM66" s="386" t="s">
        <v>4581</v>
      </c>
      <c r="AN66" s="98" t="s">
        <v>85</v>
      </c>
      <c r="AO66" s="98" t="s">
        <v>85</v>
      </c>
      <c r="AP66" s="98" t="s">
        <v>428</v>
      </c>
      <c r="AQ66" s="98" t="s">
        <v>581</v>
      </c>
      <c r="AR66" s="98" t="s">
        <v>4646</v>
      </c>
      <c r="AS66" s="98" t="s">
        <v>72</v>
      </c>
      <c r="AT66" s="98" t="s">
        <v>580</v>
      </c>
      <c r="AU66" s="98" t="s">
        <v>428</v>
      </c>
      <c r="AV66" s="98" t="s">
        <v>85</v>
      </c>
      <c r="AW66" s="98" t="s">
        <v>579</v>
      </c>
      <c r="AX66" s="365" t="str">
        <f>AB66</f>
        <v>Low</v>
      </c>
      <c r="AY66" s="365" t="str">
        <f>AD66</f>
        <v>Low</v>
      </c>
      <c r="AZ66" s="365" t="str">
        <f>AF66</f>
        <v>Low</v>
      </c>
      <c r="BA66" s="365" t="str">
        <f>AJ66</f>
        <v>Low</v>
      </c>
      <c r="BB66" s="366" t="str">
        <f>AN66</f>
        <v>High</v>
      </c>
      <c r="BC66" s="365" t="str">
        <f>AS66</f>
        <v>Low</v>
      </c>
      <c r="BD66" s="366" t="str">
        <f>AV66</f>
        <v>High</v>
      </c>
      <c r="BE66" s="98"/>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row>
    <row r="67" spans="1:98" s="227" customFormat="1" ht="15" customHeight="1">
      <c r="A67" s="98" t="s">
        <v>657</v>
      </c>
      <c r="B67" s="476" t="s">
        <v>4871</v>
      </c>
      <c r="C67" s="98"/>
      <c r="D67" s="360" t="s">
        <v>439</v>
      </c>
      <c r="E67" s="360" t="s">
        <v>599</v>
      </c>
      <c r="F67" s="360" t="s">
        <v>609</v>
      </c>
      <c r="G67" s="360" t="s">
        <v>186</v>
      </c>
      <c r="H67" s="360" t="s">
        <v>355</v>
      </c>
      <c r="I67" s="360" t="s">
        <v>66</v>
      </c>
      <c r="J67" s="360" t="s">
        <v>79</v>
      </c>
      <c r="K67" s="359">
        <v>22</v>
      </c>
      <c r="L67" s="360" t="s">
        <v>3217</v>
      </c>
      <c r="M67" s="360" t="s">
        <v>3218</v>
      </c>
      <c r="N67" s="360" t="s">
        <v>56</v>
      </c>
      <c r="O67" s="360" t="s">
        <v>3219</v>
      </c>
      <c r="P67" s="360" t="s">
        <v>3203</v>
      </c>
      <c r="Q67" s="476" t="s">
        <v>428</v>
      </c>
      <c r="R67" s="360" t="s">
        <v>3220</v>
      </c>
      <c r="S67" s="360" t="s">
        <v>3221</v>
      </c>
      <c r="T67" s="360" t="s">
        <v>3222</v>
      </c>
      <c r="U67" s="360" t="s">
        <v>3223</v>
      </c>
      <c r="V67" s="360" t="s">
        <v>455</v>
      </c>
      <c r="W67" s="360" t="s">
        <v>428</v>
      </c>
      <c r="X67" s="360" t="s">
        <v>455</v>
      </c>
      <c r="Y67" s="360" t="s">
        <v>664</v>
      </c>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360" t="s">
        <v>3208</v>
      </c>
      <c r="AX67" s="158" t="s">
        <v>95</v>
      </c>
      <c r="AY67" s="158" t="s">
        <v>95</v>
      </c>
      <c r="AZ67" s="264" t="s">
        <v>72</v>
      </c>
      <c r="BA67" s="264" t="s">
        <v>72</v>
      </c>
      <c r="BB67" s="264" t="s">
        <v>72</v>
      </c>
      <c r="BC67" s="158" t="s">
        <v>95</v>
      </c>
      <c r="BD67" s="264" t="s">
        <v>72</v>
      </c>
      <c r="BE67" s="360" t="s">
        <v>3224</v>
      </c>
      <c r="BF67" s="360"/>
      <c r="BG67" s="360"/>
      <c r="BH67" s="360"/>
      <c r="BI67" s="360"/>
      <c r="BJ67" s="360"/>
      <c r="BK67" s="360"/>
      <c r="BL67" s="360"/>
      <c r="BM67" s="360"/>
      <c r="BN67" s="360"/>
      <c r="BO67" s="360"/>
      <c r="BP67" s="360"/>
      <c r="BQ67" s="360"/>
      <c r="BR67" s="360"/>
      <c r="BS67" s="360"/>
      <c r="BT67" s="360"/>
      <c r="BU67" s="360"/>
      <c r="BV67" s="360"/>
      <c r="BW67" s="98"/>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row>
    <row r="68" spans="1:98" s="227" customFormat="1" ht="15" customHeight="1">
      <c r="A68" s="98" t="s">
        <v>2343</v>
      </c>
      <c r="B68" s="98" t="s">
        <v>4872</v>
      </c>
      <c r="C68" s="98"/>
      <c r="D68" s="98" t="s">
        <v>2906</v>
      </c>
      <c r="E68" s="98" t="s">
        <v>566</v>
      </c>
      <c r="F68" s="98" t="s">
        <v>609</v>
      </c>
      <c r="G68" s="98" t="s">
        <v>186</v>
      </c>
      <c r="H68" s="98" t="s">
        <v>355</v>
      </c>
      <c r="I68" s="265" t="s">
        <v>428</v>
      </c>
      <c r="J68" s="98" t="s">
        <v>781</v>
      </c>
      <c r="K68" s="196">
        <v>31</v>
      </c>
      <c r="L68" s="98" t="s">
        <v>4821</v>
      </c>
      <c r="M68" s="98" t="s">
        <v>4822</v>
      </c>
      <c r="N68" s="98" t="s">
        <v>56</v>
      </c>
      <c r="O68" s="98" t="s">
        <v>602</v>
      </c>
      <c r="P68" s="196">
        <v>17</v>
      </c>
      <c r="Q68" s="196" t="s">
        <v>428</v>
      </c>
      <c r="R68" s="146" t="s">
        <v>4225</v>
      </c>
      <c r="S68" s="388">
        <v>0.66600000000000004</v>
      </c>
      <c r="T68" s="98" t="s">
        <v>428</v>
      </c>
      <c r="U68" s="98" t="s">
        <v>428</v>
      </c>
      <c r="V68" s="98" t="s">
        <v>428</v>
      </c>
      <c r="W68" s="98" t="s">
        <v>2318</v>
      </c>
      <c r="X68" s="98" t="s">
        <v>4823</v>
      </c>
      <c r="Y68" s="98" t="s">
        <v>2319</v>
      </c>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t="s">
        <v>4820</v>
      </c>
      <c r="AX68" s="363" t="s">
        <v>95</v>
      </c>
      <c r="AY68" s="363" t="s">
        <v>95</v>
      </c>
      <c r="AZ68" s="359" t="s">
        <v>72</v>
      </c>
      <c r="BA68" s="363" t="s">
        <v>95</v>
      </c>
      <c r="BB68" s="366" t="s">
        <v>85</v>
      </c>
      <c r="BC68" s="359" t="s">
        <v>72</v>
      </c>
      <c r="BD68" s="359" t="s">
        <v>72</v>
      </c>
      <c r="BE68" s="265" t="s">
        <v>2320</v>
      </c>
      <c r="BF68" s="98"/>
      <c r="BG68" s="98"/>
      <c r="BH68" s="98"/>
      <c r="BI68" s="98"/>
      <c r="BJ68" s="98"/>
      <c r="BK68" s="98"/>
      <c r="BL68" s="98" t="s">
        <v>2320</v>
      </c>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row>
    <row r="69" spans="1:98" s="577" customFormat="1">
      <c r="A69" s="380" t="s">
        <v>9495</v>
      </c>
      <c r="B69" s="380"/>
      <c r="C69" s="380"/>
      <c r="D69" s="380"/>
      <c r="E69" s="380"/>
      <c r="F69" s="380"/>
      <c r="G69" s="380" t="s">
        <v>186</v>
      </c>
      <c r="H69" s="380" t="s">
        <v>355</v>
      </c>
      <c r="I69" s="380" t="s">
        <v>66</v>
      </c>
      <c r="J69" s="380" t="s">
        <v>428</v>
      </c>
      <c r="K69" s="577">
        <v>70</v>
      </c>
      <c r="L69" s="380" t="s">
        <v>10170</v>
      </c>
      <c r="M69" s="380" t="s">
        <v>10171</v>
      </c>
      <c r="N69" s="380" t="s">
        <v>3828</v>
      </c>
      <c r="O69" s="98" t="s">
        <v>10172</v>
      </c>
      <c r="P69" s="98" t="s">
        <v>10173</v>
      </c>
      <c r="Q69" s="380"/>
      <c r="R69" s="380" t="s">
        <v>10174</v>
      </c>
      <c r="S69" s="380" t="s">
        <v>10175</v>
      </c>
      <c r="T69" s="600">
        <v>0.56000000000000005</v>
      </c>
      <c r="U69" s="380" t="s">
        <v>10176</v>
      </c>
      <c r="V69" s="380" t="s">
        <v>10177</v>
      </c>
      <c r="W69" s="380" t="s">
        <v>10178</v>
      </c>
      <c r="X69" s="380" t="s">
        <v>10179</v>
      </c>
      <c r="Y69" s="380" t="s">
        <v>586</v>
      </c>
      <c r="Z69" s="380" t="s">
        <v>10180</v>
      </c>
      <c r="AA69" s="380" t="s">
        <v>10181</v>
      </c>
      <c r="AB69" s="380" t="s">
        <v>10158</v>
      </c>
      <c r="AC69" s="380" t="s">
        <v>10182</v>
      </c>
      <c r="AD69" s="380" t="s">
        <v>10183</v>
      </c>
      <c r="AE69" s="380" t="s">
        <v>10160</v>
      </c>
      <c r="AF69" s="380" t="s">
        <v>72</v>
      </c>
      <c r="AG69" s="380" t="s">
        <v>10160</v>
      </c>
      <c r="AH69" s="380" t="s">
        <v>72</v>
      </c>
      <c r="AI69" s="380" t="s">
        <v>10160</v>
      </c>
      <c r="AJ69" s="380" t="s">
        <v>72</v>
      </c>
      <c r="AK69" s="380" t="s">
        <v>106</v>
      </c>
      <c r="AL69" s="380" t="s">
        <v>10184</v>
      </c>
      <c r="AM69" s="380"/>
      <c r="AN69" s="380" t="s">
        <v>10185</v>
      </c>
      <c r="AO69" s="380" t="s">
        <v>10186</v>
      </c>
      <c r="AP69" s="380" t="s">
        <v>72</v>
      </c>
      <c r="AQ69" s="380" t="s">
        <v>455</v>
      </c>
      <c r="AR69" s="380"/>
      <c r="AS69" s="380"/>
      <c r="AT69" s="380"/>
      <c r="AU69" s="597" t="s">
        <v>10079</v>
      </c>
      <c r="AV69" s="597" t="s">
        <v>10079</v>
      </c>
      <c r="AW69" s="597" t="s">
        <v>10079</v>
      </c>
      <c r="AX69" s="597" t="s">
        <v>10079</v>
      </c>
      <c r="AY69" s="597" t="s">
        <v>10079</v>
      </c>
      <c r="AZ69" s="597" t="s">
        <v>10079</v>
      </c>
      <c r="BA69" s="597" t="s">
        <v>10079</v>
      </c>
    </row>
    <row r="70" spans="1:98" s="222" customFormat="1">
      <c r="A70" s="265" t="s">
        <v>3965</v>
      </c>
      <c r="B70" s="98" t="s">
        <v>4872</v>
      </c>
      <c r="C70" s="265"/>
      <c r="D70" s="265"/>
      <c r="E70" s="265" t="s">
        <v>566</v>
      </c>
      <c r="F70" s="265" t="s">
        <v>609</v>
      </c>
      <c r="G70" s="265" t="s">
        <v>216</v>
      </c>
      <c r="H70" s="265" t="s">
        <v>2321</v>
      </c>
      <c r="I70" s="265" t="s">
        <v>349</v>
      </c>
      <c r="J70" s="265" t="s">
        <v>455</v>
      </c>
      <c r="K70" s="270">
        <v>70</v>
      </c>
      <c r="L70" s="265" t="s">
        <v>3966</v>
      </c>
      <c r="M70" s="265" t="s">
        <v>3967</v>
      </c>
      <c r="N70" s="265" t="s">
        <v>56</v>
      </c>
      <c r="O70" s="265" t="s">
        <v>778</v>
      </c>
      <c r="P70" s="270" t="s">
        <v>3944</v>
      </c>
      <c r="Q70" s="476" t="s">
        <v>428</v>
      </c>
      <c r="R70" s="222" t="s">
        <v>3891</v>
      </c>
      <c r="S70" s="222" t="s">
        <v>455</v>
      </c>
      <c r="T70" s="265" t="s">
        <v>455</v>
      </c>
      <c r="U70" s="265" t="s">
        <v>455</v>
      </c>
      <c r="V70" s="265" t="s">
        <v>455</v>
      </c>
      <c r="W70" s="265" t="s">
        <v>2322</v>
      </c>
      <c r="X70" s="265" t="s">
        <v>455</v>
      </c>
      <c r="Y70" s="265" t="s">
        <v>2323</v>
      </c>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t="s">
        <v>455</v>
      </c>
      <c r="AX70" s="417" t="s">
        <v>95</v>
      </c>
      <c r="AY70" s="412" t="s">
        <v>95</v>
      </c>
      <c r="AZ70" s="412" t="s">
        <v>95</v>
      </c>
      <c r="BA70" s="412" t="s">
        <v>95</v>
      </c>
      <c r="BB70" s="422" t="s">
        <v>85</v>
      </c>
      <c r="BC70" s="423" t="s">
        <v>85</v>
      </c>
      <c r="BD70" s="419" t="s">
        <v>85</v>
      </c>
      <c r="BE70" s="265" t="s">
        <v>3968</v>
      </c>
      <c r="BF70" s="265"/>
      <c r="BG70" s="265"/>
      <c r="BH70" s="265"/>
      <c r="BI70" s="265"/>
      <c r="BJ70" s="265"/>
      <c r="BK70" s="265"/>
      <c r="BL70" s="265" t="s">
        <v>2324</v>
      </c>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row>
    <row r="71" spans="1:98" s="227" customFormat="1" ht="15" customHeight="1">
      <c r="A71" s="101" t="s">
        <v>1115</v>
      </c>
      <c r="B71" s="98" t="s">
        <v>4872</v>
      </c>
      <c r="C71" s="101"/>
      <c r="E71" s="101" t="s">
        <v>968</v>
      </c>
      <c r="F71" s="101" t="s">
        <v>969</v>
      </c>
      <c r="G71" s="101" t="s">
        <v>186</v>
      </c>
      <c r="H71" s="101" t="s">
        <v>355</v>
      </c>
      <c r="I71" s="101" t="s">
        <v>349</v>
      </c>
      <c r="J71" s="101" t="s">
        <v>100</v>
      </c>
      <c r="K71" s="379">
        <v>90</v>
      </c>
      <c r="L71" s="101" t="s">
        <v>1116</v>
      </c>
      <c r="M71" s="101" t="s">
        <v>1117</v>
      </c>
      <c r="N71" s="101" t="s">
        <v>56</v>
      </c>
      <c r="O71" s="101" t="s">
        <v>236</v>
      </c>
      <c r="P71" s="101">
        <v>20</v>
      </c>
      <c r="Q71" s="476" t="s">
        <v>428</v>
      </c>
      <c r="R71" s="101" t="s">
        <v>1118</v>
      </c>
      <c r="S71" s="101" t="s">
        <v>1119</v>
      </c>
      <c r="T71" s="101" t="s">
        <v>1120</v>
      </c>
      <c r="U71" s="101" t="s">
        <v>428</v>
      </c>
      <c r="V71" s="101" t="s">
        <v>1121</v>
      </c>
      <c r="W71" s="101" t="s">
        <v>428</v>
      </c>
      <c r="X71" s="101" t="s">
        <v>1122</v>
      </c>
      <c r="Y71" s="101" t="s">
        <v>1123</v>
      </c>
      <c r="Z71" s="101" t="s">
        <v>95</v>
      </c>
      <c r="AA71" s="101" t="s">
        <v>1124</v>
      </c>
      <c r="AB71" s="101" t="s">
        <v>95</v>
      </c>
      <c r="AC71" s="101" t="s">
        <v>428</v>
      </c>
      <c r="AD71" s="101" t="s">
        <v>95</v>
      </c>
      <c r="AE71" s="101" t="s">
        <v>428</v>
      </c>
      <c r="AF71" s="101" t="s">
        <v>95</v>
      </c>
      <c r="AG71" s="101" t="s">
        <v>428</v>
      </c>
      <c r="AH71" s="101" t="s">
        <v>95</v>
      </c>
      <c r="AI71" s="101" t="s">
        <v>1125</v>
      </c>
      <c r="AJ71" s="101" t="s">
        <v>72</v>
      </c>
      <c r="AK71" s="101" t="s">
        <v>1126</v>
      </c>
      <c r="AL71" s="101" t="s">
        <v>95</v>
      </c>
      <c r="AM71" s="101" t="s">
        <v>1127</v>
      </c>
      <c r="AN71" s="101" t="s">
        <v>85</v>
      </c>
      <c r="AO71" s="101" t="s">
        <v>95</v>
      </c>
      <c r="AP71" s="101" t="s">
        <v>428</v>
      </c>
      <c r="AQ71" s="101" t="s">
        <v>1128</v>
      </c>
      <c r="AR71" s="101" t="s">
        <v>1129</v>
      </c>
      <c r="AS71" s="101" t="s">
        <v>72</v>
      </c>
      <c r="AT71" s="370" t="s">
        <v>428</v>
      </c>
      <c r="AU71" s="370" t="s">
        <v>428</v>
      </c>
      <c r="AV71" s="370" t="s">
        <v>72</v>
      </c>
      <c r="AW71" s="101" t="s">
        <v>1130</v>
      </c>
      <c r="AX71" s="363" t="str">
        <f>AB71</f>
        <v>Unclear</v>
      </c>
      <c r="AY71" s="363" t="str">
        <f>AD71</f>
        <v>Unclear</v>
      </c>
      <c r="AZ71" s="363" t="str">
        <f>AF71</f>
        <v>Unclear</v>
      </c>
      <c r="BA71" s="365" t="str">
        <f>AJ71</f>
        <v>Low</v>
      </c>
      <c r="BB71" s="366" t="str">
        <f>AN71</f>
        <v>High</v>
      </c>
      <c r="BC71" s="365" t="str">
        <f>AS71</f>
        <v>Low</v>
      </c>
      <c r="BD71" s="365" t="str">
        <f>AV71</f>
        <v>Low</v>
      </c>
      <c r="BE71" s="101" t="s">
        <v>1131</v>
      </c>
    </row>
    <row r="72" spans="1:98" s="227" customFormat="1" ht="15" customHeight="1">
      <c r="A72" s="101" t="s">
        <v>1653</v>
      </c>
      <c r="B72" s="98" t="s">
        <v>4872</v>
      </c>
      <c r="C72" s="101"/>
      <c r="D72" s="101"/>
      <c r="E72" s="101" t="s">
        <v>1629</v>
      </c>
      <c r="F72" s="106" t="s">
        <v>969</v>
      </c>
      <c r="G72" s="106" t="s">
        <v>458</v>
      </c>
      <c r="H72" s="106" t="s">
        <v>355</v>
      </c>
      <c r="I72" s="106" t="s">
        <v>349</v>
      </c>
      <c r="J72" s="106" t="s">
        <v>65</v>
      </c>
      <c r="K72" s="385">
        <v>75</v>
      </c>
      <c r="L72" s="106" t="s">
        <v>1654</v>
      </c>
      <c r="M72" s="106" t="s">
        <v>1655</v>
      </c>
      <c r="N72" s="106" t="s">
        <v>56</v>
      </c>
      <c r="O72" s="106" t="s">
        <v>1651</v>
      </c>
      <c r="P72" s="106">
        <v>10</v>
      </c>
      <c r="Q72" s="106" t="s">
        <v>1086</v>
      </c>
      <c r="R72" s="106" t="s">
        <v>1656</v>
      </c>
      <c r="S72" s="106" t="s">
        <v>1657</v>
      </c>
      <c r="T72" s="106" t="s">
        <v>1658</v>
      </c>
      <c r="U72" s="106" t="s">
        <v>428</v>
      </c>
      <c r="V72" s="106" t="s">
        <v>428</v>
      </c>
      <c r="W72" s="106" t="s">
        <v>1659</v>
      </c>
      <c r="X72" s="106" t="s">
        <v>428</v>
      </c>
      <c r="Y72" s="106" t="s">
        <v>1660</v>
      </c>
      <c r="Z72" s="101" t="s">
        <v>4615</v>
      </c>
      <c r="AA72" s="101" t="s">
        <v>1661</v>
      </c>
      <c r="AB72" s="101" t="s">
        <v>72</v>
      </c>
      <c r="AC72" s="101" t="s">
        <v>1652</v>
      </c>
      <c r="AD72" s="101" t="s">
        <v>72</v>
      </c>
      <c r="AE72" s="101" t="s">
        <v>1662</v>
      </c>
      <c r="AF72" s="101" t="s">
        <v>85</v>
      </c>
      <c r="AG72" s="101" t="s">
        <v>1662</v>
      </c>
      <c r="AH72" s="101" t="s">
        <v>85</v>
      </c>
      <c r="AI72" s="101" t="s">
        <v>1663</v>
      </c>
      <c r="AJ72" s="101" t="s">
        <v>72</v>
      </c>
      <c r="AK72" s="101" t="s">
        <v>1664</v>
      </c>
      <c r="AL72" s="101" t="s">
        <v>1664</v>
      </c>
      <c r="AM72" s="101" t="s">
        <v>1665</v>
      </c>
      <c r="AN72" s="101" t="s">
        <v>95</v>
      </c>
      <c r="AO72" s="101" t="s">
        <v>95</v>
      </c>
      <c r="AP72" s="101" t="s">
        <v>1666</v>
      </c>
      <c r="AQ72" s="101" t="s">
        <v>1667</v>
      </c>
      <c r="AR72" s="101" t="s">
        <v>1668</v>
      </c>
      <c r="AS72" s="101" t="s">
        <v>72</v>
      </c>
      <c r="AT72" s="98" t="s">
        <v>1649</v>
      </c>
      <c r="AU72" s="101" t="s">
        <v>428</v>
      </c>
      <c r="AV72" s="101" t="s">
        <v>72</v>
      </c>
      <c r="AW72" s="106" t="s">
        <v>1669</v>
      </c>
      <c r="AX72" s="365" t="str">
        <f>AB72</f>
        <v>Low</v>
      </c>
      <c r="AY72" s="365" t="str">
        <f>AD72</f>
        <v>Low</v>
      </c>
      <c r="AZ72" s="366" t="str">
        <f>AF72</f>
        <v>High</v>
      </c>
      <c r="BA72" s="365" t="str">
        <f>AJ72</f>
        <v>Low</v>
      </c>
      <c r="BB72" s="363" t="str">
        <f>AN72</f>
        <v>Unclear</v>
      </c>
      <c r="BC72" s="365" t="str">
        <f>AS72</f>
        <v>Low</v>
      </c>
      <c r="BD72" s="365" t="str">
        <f>AV72</f>
        <v>Low</v>
      </c>
      <c r="BE72" s="101" t="s">
        <v>1670</v>
      </c>
    </row>
    <row r="73" spans="1:98" s="227" customFormat="1" ht="15" customHeight="1">
      <c r="A73" s="101" t="s">
        <v>323</v>
      </c>
      <c r="B73" s="98" t="s">
        <v>4872</v>
      </c>
      <c r="C73" s="101"/>
      <c r="D73" s="101"/>
      <c r="E73" s="101" t="s">
        <v>566</v>
      </c>
      <c r="F73" s="101" t="s">
        <v>64</v>
      </c>
      <c r="G73" s="98" t="s">
        <v>186</v>
      </c>
      <c r="H73" s="98" t="s">
        <v>372</v>
      </c>
      <c r="I73" s="98" t="s">
        <v>349</v>
      </c>
      <c r="J73" s="98" t="s">
        <v>100</v>
      </c>
      <c r="K73" s="196">
        <v>240</v>
      </c>
      <c r="L73" s="98" t="s">
        <v>385</v>
      </c>
      <c r="M73" s="98" t="s">
        <v>4647</v>
      </c>
      <c r="N73" s="98" t="s">
        <v>56</v>
      </c>
      <c r="O73" s="98" t="s">
        <v>56</v>
      </c>
      <c r="P73" s="98" t="s">
        <v>756</v>
      </c>
      <c r="Q73" s="98" t="s">
        <v>428</v>
      </c>
      <c r="R73" s="98" t="s">
        <v>391</v>
      </c>
      <c r="S73" s="98" t="s">
        <v>392</v>
      </c>
      <c r="T73" s="98" t="s">
        <v>393</v>
      </c>
      <c r="U73" s="98" t="s">
        <v>388</v>
      </c>
      <c r="V73" s="98" t="s">
        <v>428</v>
      </c>
      <c r="W73" s="98" t="s">
        <v>428</v>
      </c>
      <c r="X73" s="98" t="s">
        <v>389</v>
      </c>
      <c r="Y73" s="98" t="s">
        <v>379</v>
      </c>
      <c r="Z73" s="98" t="s">
        <v>95</v>
      </c>
      <c r="AA73" s="98" t="s">
        <v>386</v>
      </c>
      <c r="AB73" s="98" t="s">
        <v>95</v>
      </c>
      <c r="AC73" s="98" t="s">
        <v>394</v>
      </c>
      <c r="AD73" s="98" t="s">
        <v>72</v>
      </c>
      <c r="AE73" s="98" t="s">
        <v>394</v>
      </c>
      <c r="AF73" s="98" t="s">
        <v>72</v>
      </c>
      <c r="AG73" s="98" t="s">
        <v>394</v>
      </c>
      <c r="AH73" s="98" t="s">
        <v>72</v>
      </c>
      <c r="AI73" s="98" t="s">
        <v>428</v>
      </c>
      <c r="AJ73" s="98" t="s">
        <v>95</v>
      </c>
      <c r="AK73" s="98" t="s">
        <v>106</v>
      </c>
      <c r="AL73" s="98" t="s">
        <v>105</v>
      </c>
      <c r="AM73" s="98" t="s">
        <v>387</v>
      </c>
      <c r="AN73" s="98" t="s">
        <v>72</v>
      </c>
      <c r="AO73" s="98" t="s">
        <v>105</v>
      </c>
      <c r="AP73" s="98" t="s">
        <v>428</v>
      </c>
      <c r="AQ73" s="98" t="s">
        <v>395</v>
      </c>
      <c r="AR73" s="98" t="s">
        <v>396</v>
      </c>
      <c r="AS73" s="98" t="s">
        <v>72</v>
      </c>
      <c r="AT73" s="98" t="s">
        <v>428</v>
      </c>
      <c r="AU73" s="98" t="s">
        <v>428</v>
      </c>
      <c r="AV73" s="98" t="s">
        <v>72</v>
      </c>
      <c r="AW73" s="98" t="s">
        <v>428</v>
      </c>
      <c r="AX73" s="363" t="str">
        <f>AB73</f>
        <v>Unclear</v>
      </c>
      <c r="AY73" s="365" t="str">
        <f>AD73</f>
        <v>Low</v>
      </c>
      <c r="AZ73" s="365" t="str">
        <f>AF73</f>
        <v>Low</v>
      </c>
      <c r="BA73" s="363" t="str">
        <f>AJ73</f>
        <v>Unclear</v>
      </c>
      <c r="BB73" s="365" t="str">
        <f>AN73</f>
        <v>Low</v>
      </c>
      <c r="BC73" s="365" t="str">
        <f>AS73</f>
        <v>Low</v>
      </c>
      <c r="BD73" s="365" t="str">
        <f>AV73</f>
        <v>Low</v>
      </c>
      <c r="BE73" s="98" t="s">
        <v>330</v>
      </c>
      <c r="BF73" s="360" t="s">
        <v>331</v>
      </c>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row>
    <row r="74" spans="1:98" s="227" customFormat="1" ht="15" customHeight="1">
      <c r="A74" s="98" t="s">
        <v>1184</v>
      </c>
      <c r="B74" s="98" t="s">
        <v>4872</v>
      </c>
      <c r="C74" s="98"/>
      <c r="D74" s="360"/>
      <c r="E74" s="360" t="s">
        <v>968</v>
      </c>
      <c r="F74" s="360" t="s">
        <v>983</v>
      </c>
      <c r="G74" s="360" t="s">
        <v>1185</v>
      </c>
      <c r="H74" s="360" t="s">
        <v>455</v>
      </c>
      <c r="I74" s="360" t="s">
        <v>66</v>
      </c>
      <c r="J74" s="360" t="s">
        <v>1186</v>
      </c>
      <c r="K74" s="359">
        <v>170</v>
      </c>
      <c r="L74" s="360" t="s">
        <v>4582</v>
      </c>
      <c r="M74" s="360" t="s">
        <v>1187</v>
      </c>
      <c r="N74" s="360" t="s">
        <v>56</v>
      </c>
      <c r="O74" s="360" t="s">
        <v>1188</v>
      </c>
      <c r="P74" s="360" t="s">
        <v>1189</v>
      </c>
      <c r="Q74" s="98" t="s">
        <v>428</v>
      </c>
      <c r="R74" s="360" t="s">
        <v>1190</v>
      </c>
      <c r="S74" s="374">
        <v>0.66500000000000004</v>
      </c>
      <c r="T74" s="360" t="s">
        <v>1191</v>
      </c>
      <c r="U74" s="360" t="s">
        <v>1192</v>
      </c>
      <c r="V74" s="360" t="s">
        <v>1193</v>
      </c>
      <c r="W74" s="360" t="s">
        <v>428</v>
      </c>
      <c r="X74" s="98" t="s">
        <v>428</v>
      </c>
      <c r="Y74" s="360" t="s">
        <v>4648</v>
      </c>
      <c r="Z74" s="98" t="s">
        <v>95</v>
      </c>
      <c r="AA74" s="98" t="s">
        <v>4649</v>
      </c>
      <c r="AB74" s="98" t="s">
        <v>95</v>
      </c>
      <c r="AC74" s="98" t="s">
        <v>95</v>
      </c>
      <c r="AD74" s="98" t="s">
        <v>95</v>
      </c>
      <c r="AE74" s="98" t="s">
        <v>1064</v>
      </c>
      <c r="AF74" s="98" t="s">
        <v>85</v>
      </c>
      <c r="AG74" s="98" t="s">
        <v>1076</v>
      </c>
      <c r="AH74" s="98" t="s">
        <v>85</v>
      </c>
      <c r="AI74" s="98" t="s">
        <v>1194</v>
      </c>
      <c r="AJ74" s="98" t="s">
        <v>72</v>
      </c>
      <c r="AK74" s="98" t="s">
        <v>1195</v>
      </c>
      <c r="AL74" s="98" t="s">
        <v>522</v>
      </c>
      <c r="AM74" s="98" t="s">
        <v>1196</v>
      </c>
      <c r="AN74" s="98" t="s">
        <v>72</v>
      </c>
      <c r="AO74" s="98" t="s">
        <v>72</v>
      </c>
      <c r="AP74" s="98" t="s">
        <v>428</v>
      </c>
      <c r="AQ74" s="98" t="s">
        <v>1197</v>
      </c>
      <c r="AR74" s="98" t="s">
        <v>4650</v>
      </c>
      <c r="AS74" s="98" t="s">
        <v>72</v>
      </c>
      <c r="AT74" s="98" t="s">
        <v>1198</v>
      </c>
      <c r="AU74" s="98" t="s">
        <v>455</v>
      </c>
      <c r="AV74" s="98" t="s">
        <v>72</v>
      </c>
      <c r="AW74" s="360" t="s">
        <v>1199</v>
      </c>
      <c r="AX74" s="363" t="str">
        <f>AB74</f>
        <v>Unclear</v>
      </c>
      <c r="AY74" s="363" t="str">
        <f>AD74</f>
        <v>Unclear</v>
      </c>
      <c r="AZ74" s="366" t="str">
        <f>AF74</f>
        <v>High</v>
      </c>
      <c r="BA74" s="365" t="str">
        <f>AJ74</f>
        <v>Low</v>
      </c>
      <c r="BB74" s="365" t="str">
        <f>AN74</f>
        <v>Low</v>
      </c>
      <c r="BC74" s="365" t="str">
        <f>AS74</f>
        <v>Low</v>
      </c>
      <c r="BD74" s="365" t="str">
        <f>AV74</f>
        <v>Low</v>
      </c>
      <c r="BE74" s="360" t="s">
        <v>4651</v>
      </c>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row>
    <row r="75" spans="1:98" s="222" customFormat="1">
      <c r="A75" s="265" t="s">
        <v>3969</v>
      </c>
      <c r="B75" s="98" t="s">
        <v>4872</v>
      </c>
      <c r="C75" s="265"/>
      <c r="D75" s="265"/>
      <c r="E75" s="265" t="s">
        <v>566</v>
      </c>
      <c r="F75" s="265" t="s">
        <v>609</v>
      </c>
      <c r="G75" s="265" t="s">
        <v>186</v>
      </c>
      <c r="H75" s="265" t="s">
        <v>1581</v>
      </c>
      <c r="I75" s="227" t="s">
        <v>349</v>
      </c>
      <c r="J75" s="265" t="s">
        <v>781</v>
      </c>
      <c r="K75" s="270">
        <v>227</v>
      </c>
      <c r="L75" s="265" t="s">
        <v>3970</v>
      </c>
      <c r="M75" s="265" t="s">
        <v>3971</v>
      </c>
      <c r="N75" s="265" t="s">
        <v>56</v>
      </c>
      <c r="O75" s="265" t="s">
        <v>3972</v>
      </c>
      <c r="P75" s="270" t="s">
        <v>3973</v>
      </c>
      <c r="Q75" s="270" t="s">
        <v>2325</v>
      </c>
      <c r="R75" s="265" t="s">
        <v>3974</v>
      </c>
      <c r="S75" s="265" t="s">
        <v>3975</v>
      </c>
      <c r="T75" s="265" t="s">
        <v>3976</v>
      </c>
      <c r="U75" s="265" t="s">
        <v>455</v>
      </c>
      <c r="V75" s="265" t="s">
        <v>3977</v>
      </c>
      <c r="W75" s="265" t="s">
        <v>2326</v>
      </c>
      <c r="X75" s="265" t="s">
        <v>455</v>
      </c>
      <c r="Y75" s="265" t="s">
        <v>2327</v>
      </c>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t="s">
        <v>3978</v>
      </c>
      <c r="AX75" s="429" t="s">
        <v>72</v>
      </c>
      <c r="AY75" s="415" t="s">
        <v>72</v>
      </c>
      <c r="AZ75" s="415" t="s">
        <v>1789</v>
      </c>
      <c r="BA75" s="422" t="s">
        <v>85</v>
      </c>
      <c r="BB75" s="422" t="s">
        <v>85</v>
      </c>
      <c r="BC75" s="423" t="s">
        <v>85</v>
      </c>
      <c r="BD75" s="428" t="s">
        <v>72</v>
      </c>
      <c r="BE75" s="265" t="s">
        <v>3979</v>
      </c>
      <c r="BF75" s="265"/>
      <c r="BG75" s="265"/>
      <c r="BH75" s="265"/>
      <c r="BI75" s="265"/>
      <c r="BJ75" s="265"/>
      <c r="BK75" s="265"/>
      <c r="BL75" s="265" t="s">
        <v>2328</v>
      </c>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c r="CT75" s="265"/>
    </row>
    <row r="76" spans="1:98" s="227" customFormat="1" ht="15" customHeight="1">
      <c r="A76" s="101" t="s">
        <v>1735</v>
      </c>
      <c r="B76" s="476" t="s">
        <v>4871</v>
      </c>
      <c r="C76" s="101"/>
      <c r="E76" s="101" t="s">
        <v>1629</v>
      </c>
      <c r="F76" s="101" t="s">
        <v>969</v>
      </c>
      <c r="G76" s="101" t="s">
        <v>172</v>
      </c>
      <c r="H76" s="101" t="s">
        <v>355</v>
      </c>
      <c r="I76" s="101" t="s">
        <v>349</v>
      </c>
      <c r="J76" s="101" t="s">
        <v>100</v>
      </c>
      <c r="K76" s="379">
        <v>303</v>
      </c>
      <c r="L76" s="101" t="s">
        <v>1736</v>
      </c>
      <c r="M76" s="101" t="s">
        <v>1737</v>
      </c>
      <c r="N76" s="101" t="s">
        <v>56</v>
      </c>
      <c r="O76" s="101" t="s">
        <v>908</v>
      </c>
      <c r="P76" s="101">
        <v>16</v>
      </c>
      <c r="Q76" s="98" t="s">
        <v>1086</v>
      </c>
      <c r="R76" s="101" t="s">
        <v>1738</v>
      </c>
      <c r="S76" s="101" t="s">
        <v>1739</v>
      </c>
      <c r="T76" s="101" t="s">
        <v>428</v>
      </c>
      <c r="U76" s="101" t="s">
        <v>428</v>
      </c>
      <c r="V76" s="101" t="s">
        <v>1740</v>
      </c>
      <c r="W76" s="101" t="s">
        <v>428</v>
      </c>
      <c r="X76" s="101" t="s">
        <v>428</v>
      </c>
      <c r="Y76" s="101" t="s">
        <v>1741</v>
      </c>
      <c r="Z76" s="101" t="s">
        <v>4615</v>
      </c>
      <c r="AA76" s="101" t="s">
        <v>1742</v>
      </c>
      <c r="AB76" s="101" t="s">
        <v>72</v>
      </c>
      <c r="AC76" s="101" t="s">
        <v>1652</v>
      </c>
      <c r="AD76" s="101" t="s">
        <v>72</v>
      </c>
      <c r="AE76" s="101" t="s">
        <v>1743</v>
      </c>
      <c r="AF76" s="101" t="s">
        <v>85</v>
      </c>
      <c r="AG76" s="101" t="s">
        <v>1743</v>
      </c>
      <c r="AH76" s="101" t="s">
        <v>85</v>
      </c>
      <c r="AI76" s="101" t="s">
        <v>428</v>
      </c>
      <c r="AJ76" s="101" t="s">
        <v>95</v>
      </c>
      <c r="AK76" s="101" t="s">
        <v>340</v>
      </c>
      <c r="AL76" s="101" t="s">
        <v>455</v>
      </c>
      <c r="AM76" s="135" t="s">
        <v>4652</v>
      </c>
      <c r="AN76" s="101" t="s">
        <v>72</v>
      </c>
      <c r="AO76" s="101" t="s">
        <v>455</v>
      </c>
      <c r="AP76" s="101" t="s">
        <v>1744</v>
      </c>
      <c r="AQ76" s="101" t="s">
        <v>1745</v>
      </c>
      <c r="AR76" s="101" t="s">
        <v>1746</v>
      </c>
      <c r="AS76" s="101" t="s">
        <v>72</v>
      </c>
      <c r="AT76" s="101" t="s">
        <v>1747</v>
      </c>
      <c r="AU76" s="101" t="s">
        <v>428</v>
      </c>
      <c r="AV76" s="101" t="s">
        <v>72</v>
      </c>
      <c r="AW76" s="101" t="s">
        <v>1748</v>
      </c>
      <c r="AX76" s="365" t="str">
        <f>AB76</f>
        <v>Low</v>
      </c>
      <c r="AY76" s="365" t="str">
        <f>AD76</f>
        <v>Low</v>
      </c>
      <c r="AZ76" s="366" t="str">
        <f>AF76</f>
        <v>High</v>
      </c>
      <c r="BA76" s="363" t="str">
        <f>AJ76</f>
        <v>Unclear</v>
      </c>
      <c r="BB76" s="365" t="str">
        <f>AN76</f>
        <v>Low</v>
      </c>
      <c r="BC76" s="365" t="str">
        <f>AS76</f>
        <v>Low</v>
      </c>
      <c r="BD76" s="365" t="str">
        <f>AV76</f>
        <v>Low</v>
      </c>
      <c r="BE76" s="101" t="s">
        <v>1749</v>
      </c>
      <c r="BF76" s="101" t="s">
        <v>1750</v>
      </c>
      <c r="BG76" s="101" t="s">
        <v>1751</v>
      </c>
    </row>
    <row r="77" spans="1:98" s="227" customFormat="1" ht="15" customHeight="1">
      <c r="A77" s="98" t="s">
        <v>3772</v>
      </c>
      <c r="B77" s="476" t="s">
        <v>4871</v>
      </c>
      <c r="C77" s="98"/>
      <c r="D77" s="98"/>
      <c r="E77" s="98" t="s">
        <v>566</v>
      </c>
      <c r="F77" s="98" t="s">
        <v>609</v>
      </c>
      <c r="G77" s="98" t="s">
        <v>150</v>
      </c>
      <c r="H77" s="98" t="s">
        <v>355</v>
      </c>
      <c r="I77" s="265" t="s">
        <v>428</v>
      </c>
      <c r="J77" s="98" t="s">
        <v>444</v>
      </c>
      <c r="K77" s="196">
        <v>82</v>
      </c>
      <c r="L77" s="98" t="s">
        <v>4855</v>
      </c>
      <c r="M77" s="98" t="s">
        <v>428</v>
      </c>
      <c r="N77" s="98" t="s">
        <v>56</v>
      </c>
      <c r="O77" s="98" t="s">
        <v>904</v>
      </c>
      <c r="P77" s="196" t="s">
        <v>905</v>
      </c>
      <c r="Q77" s="196" t="s">
        <v>906</v>
      </c>
      <c r="R77" s="146" t="s">
        <v>4226</v>
      </c>
      <c r="S77" s="384">
        <v>1</v>
      </c>
      <c r="T77" s="98" t="s">
        <v>428</v>
      </c>
      <c r="U77" s="98" t="s">
        <v>428</v>
      </c>
      <c r="V77" s="98" t="s">
        <v>428</v>
      </c>
      <c r="W77" s="98" t="s">
        <v>428</v>
      </c>
      <c r="X77" s="98" t="s">
        <v>428</v>
      </c>
      <c r="Y77" s="98" t="s">
        <v>346</v>
      </c>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t="s">
        <v>428</v>
      </c>
      <c r="AX77" s="158" t="s">
        <v>95</v>
      </c>
      <c r="AY77" s="158" t="s">
        <v>95</v>
      </c>
      <c r="AZ77" s="149" t="s">
        <v>85</v>
      </c>
      <c r="BA77" s="158" t="s">
        <v>95</v>
      </c>
      <c r="BB77" s="360" t="s">
        <v>72</v>
      </c>
      <c r="BC77" s="360" t="s">
        <v>72</v>
      </c>
      <c r="BD77" s="360" t="s">
        <v>72</v>
      </c>
      <c r="BE77" s="98" t="s">
        <v>907</v>
      </c>
      <c r="BF77" s="98"/>
      <c r="BG77" s="98"/>
      <c r="BH77" s="98"/>
      <c r="BI77" s="98"/>
      <c r="BJ77" s="98"/>
      <c r="BK77" s="98"/>
      <c r="BL77" s="98"/>
      <c r="BM77" s="98"/>
      <c r="BN77" s="98"/>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row>
    <row r="78" spans="1:98" s="222" customFormat="1">
      <c r="A78" s="265" t="s">
        <v>2329</v>
      </c>
      <c r="B78" s="476" t="s">
        <v>4871</v>
      </c>
      <c r="C78" s="265" t="s">
        <v>4573</v>
      </c>
      <c r="D78" s="265"/>
      <c r="E78" s="265" t="s">
        <v>566</v>
      </c>
      <c r="F78" s="265" t="s">
        <v>609</v>
      </c>
      <c r="G78" s="265" t="s">
        <v>165</v>
      </c>
      <c r="H78" s="265" t="s">
        <v>355</v>
      </c>
      <c r="I78" s="265" t="s">
        <v>428</v>
      </c>
      <c r="J78" s="265" t="s">
        <v>781</v>
      </c>
      <c r="K78" s="270">
        <v>65</v>
      </c>
      <c r="L78" s="265" t="s">
        <v>3980</v>
      </c>
      <c r="M78" s="265" t="s">
        <v>4583</v>
      </c>
      <c r="N78" s="265" t="s">
        <v>56</v>
      </c>
      <c r="O78" s="265" t="s">
        <v>778</v>
      </c>
      <c r="P78" s="270" t="s">
        <v>3348</v>
      </c>
      <c r="Q78" s="270" t="s">
        <v>428</v>
      </c>
      <c r="R78" s="265" t="s">
        <v>3981</v>
      </c>
      <c r="S78" s="265" t="s">
        <v>3982</v>
      </c>
      <c r="T78" s="265" t="s">
        <v>455</v>
      </c>
      <c r="U78" s="265" t="s">
        <v>455</v>
      </c>
      <c r="V78" s="265" t="s">
        <v>455</v>
      </c>
      <c r="W78" s="265" t="s">
        <v>428</v>
      </c>
      <c r="X78" s="265" t="s">
        <v>428</v>
      </c>
      <c r="Y78" s="265" t="s">
        <v>2330</v>
      </c>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t="s">
        <v>3983</v>
      </c>
      <c r="AX78" s="417" t="s">
        <v>95</v>
      </c>
      <c r="AY78" s="412" t="s">
        <v>95</v>
      </c>
      <c r="AZ78" s="415" t="s">
        <v>72</v>
      </c>
      <c r="BA78" s="415" t="s">
        <v>72</v>
      </c>
      <c r="BB78" s="422" t="s">
        <v>85</v>
      </c>
      <c r="BC78" s="418" t="s">
        <v>95</v>
      </c>
      <c r="BD78" s="428" t="s">
        <v>72</v>
      </c>
      <c r="BE78" s="265" t="s">
        <v>2331</v>
      </c>
      <c r="BF78" s="265"/>
      <c r="BG78" s="265"/>
      <c r="BH78" s="265"/>
      <c r="BI78" s="265"/>
      <c r="BJ78" s="265"/>
      <c r="BK78" s="265"/>
      <c r="BM78" s="265"/>
      <c r="BN78" s="265"/>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row>
    <row r="79" spans="1:98" s="226" customFormat="1" ht="15" customHeight="1">
      <c r="A79" s="226" t="s">
        <v>3588</v>
      </c>
      <c r="B79" s="98" t="s">
        <v>4872</v>
      </c>
      <c r="E79" s="226" t="s">
        <v>3570</v>
      </c>
      <c r="F79" s="226" t="s">
        <v>150</v>
      </c>
      <c r="G79" s="226" t="s">
        <v>172</v>
      </c>
      <c r="H79" s="226" t="s">
        <v>355</v>
      </c>
      <c r="I79" s="265" t="s">
        <v>428</v>
      </c>
      <c r="J79" s="226" t="s">
        <v>100</v>
      </c>
      <c r="K79" s="196">
        <v>129</v>
      </c>
      <c r="L79" s="265" t="s">
        <v>4317</v>
      </c>
      <c r="M79" s="226" t="s">
        <v>4318</v>
      </c>
      <c r="N79" s="226" t="s">
        <v>56</v>
      </c>
      <c r="O79" s="226" t="s">
        <v>778</v>
      </c>
      <c r="P79" s="226" t="s">
        <v>4319</v>
      </c>
      <c r="Q79" s="476" t="s">
        <v>428</v>
      </c>
      <c r="R79" s="226" t="s">
        <v>455</v>
      </c>
      <c r="S79" s="226" t="s">
        <v>4320</v>
      </c>
      <c r="T79" s="226" t="s">
        <v>455</v>
      </c>
      <c r="U79" s="226" t="s">
        <v>455</v>
      </c>
      <c r="V79" s="226" t="s">
        <v>4321</v>
      </c>
      <c r="W79" s="226" t="s">
        <v>4322</v>
      </c>
      <c r="X79" s="98" t="s">
        <v>428</v>
      </c>
      <c r="Y79" s="226" t="s">
        <v>782</v>
      </c>
      <c r="AW79" s="226" t="s">
        <v>4323</v>
      </c>
      <c r="AX79" s="377" t="s">
        <v>95</v>
      </c>
      <c r="AY79" s="377" t="s">
        <v>95</v>
      </c>
      <c r="AZ79" s="377" t="s">
        <v>95</v>
      </c>
      <c r="BA79" s="382" t="s">
        <v>85</v>
      </c>
      <c r="BB79" s="381" t="s">
        <v>72</v>
      </c>
      <c r="BC79" s="377" t="s">
        <v>95</v>
      </c>
      <c r="BD79" s="382" t="s">
        <v>85</v>
      </c>
      <c r="BE79" s="226" t="s">
        <v>3587</v>
      </c>
    </row>
    <row r="80" spans="1:98" s="226" customFormat="1" ht="15" customHeight="1">
      <c r="A80" s="226" t="s">
        <v>3561</v>
      </c>
      <c r="B80" s="98" t="s">
        <v>4872</v>
      </c>
      <c r="D80" s="226" t="s">
        <v>695</v>
      </c>
      <c r="E80" s="226" t="s">
        <v>599</v>
      </c>
      <c r="F80" s="226" t="s">
        <v>150</v>
      </c>
      <c r="G80" s="226" t="s">
        <v>172</v>
      </c>
      <c r="H80" s="226" t="s">
        <v>355</v>
      </c>
      <c r="I80" s="265" t="s">
        <v>428</v>
      </c>
      <c r="J80" s="226" t="s">
        <v>100</v>
      </c>
      <c r="K80" s="196">
        <v>191</v>
      </c>
      <c r="L80" s="265" t="s">
        <v>4324</v>
      </c>
      <c r="M80" s="226" t="s">
        <v>4325</v>
      </c>
      <c r="N80" s="226" t="s">
        <v>56</v>
      </c>
      <c r="O80" s="226" t="s">
        <v>778</v>
      </c>
      <c r="P80" s="226" t="s">
        <v>4326</v>
      </c>
      <c r="Q80" s="476" t="s">
        <v>428</v>
      </c>
      <c r="R80" s="226" t="s">
        <v>4227</v>
      </c>
      <c r="S80" s="226" t="s">
        <v>4327</v>
      </c>
      <c r="T80" s="226" t="s">
        <v>455</v>
      </c>
      <c r="U80" s="226" t="s">
        <v>4328</v>
      </c>
      <c r="V80" s="226" t="s">
        <v>4329</v>
      </c>
      <c r="W80" s="226" t="s">
        <v>4330</v>
      </c>
      <c r="X80" s="226" t="s">
        <v>455</v>
      </c>
      <c r="Y80" s="226" t="s">
        <v>662</v>
      </c>
      <c r="AW80" s="226" t="s">
        <v>4331</v>
      </c>
      <c r="AX80" s="377" t="s">
        <v>95</v>
      </c>
      <c r="AY80" s="377" t="s">
        <v>95</v>
      </c>
      <c r="AZ80" s="377" t="s">
        <v>95</v>
      </c>
      <c r="BA80" s="381" t="s">
        <v>72</v>
      </c>
      <c r="BB80" s="381" t="s">
        <v>72</v>
      </c>
      <c r="BC80" s="377" t="s">
        <v>95</v>
      </c>
      <c r="BD80" s="382" t="s">
        <v>85</v>
      </c>
      <c r="BE80" s="226" t="s">
        <v>4332</v>
      </c>
    </row>
    <row r="81" spans="1:98" s="226" customFormat="1" ht="15" customHeight="1">
      <c r="A81" s="226" t="s">
        <v>4184</v>
      </c>
      <c r="B81" s="98" t="s">
        <v>4872</v>
      </c>
      <c r="E81" s="265" t="s">
        <v>566</v>
      </c>
      <c r="F81" s="226" t="s">
        <v>3107</v>
      </c>
      <c r="G81" s="226" t="s">
        <v>172</v>
      </c>
      <c r="H81" s="226" t="s">
        <v>355</v>
      </c>
      <c r="I81" s="265" t="s">
        <v>428</v>
      </c>
      <c r="J81" s="226" t="s">
        <v>781</v>
      </c>
      <c r="K81" s="196">
        <v>103</v>
      </c>
      <c r="L81" s="226" t="s">
        <v>4333</v>
      </c>
      <c r="M81" s="226" t="s">
        <v>4334</v>
      </c>
      <c r="N81" s="226" t="s">
        <v>56</v>
      </c>
      <c r="O81" s="226" t="s">
        <v>778</v>
      </c>
      <c r="P81" s="226" t="s">
        <v>4319</v>
      </c>
      <c r="Q81" s="476" t="s">
        <v>428</v>
      </c>
      <c r="R81" s="226" t="s">
        <v>455</v>
      </c>
      <c r="S81" s="226" t="s">
        <v>4335</v>
      </c>
      <c r="T81" s="226" t="s">
        <v>455</v>
      </c>
      <c r="U81" s="226" t="s">
        <v>4336</v>
      </c>
      <c r="V81" s="226" t="s">
        <v>4337</v>
      </c>
      <c r="W81" s="226" t="s">
        <v>4338</v>
      </c>
      <c r="X81" s="226" t="s">
        <v>455</v>
      </c>
      <c r="Y81" s="226" t="s">
        <v>662</v>
      </c>
      <c r="AW81" s="226" t="s">
        <v>4323</v>
      </c>
      <c r="AX81" s="377" t="s">
        <v>95</v>
      </c>
      <c r="AY81" s="377" t="s">
        <v>95</v>
      </c>
      <c r="AZ81" s="377" t="s">
        <v>95</v>
      </c>
      <c r="BA81" s="381" t="s">
        <v>72</v>
      </c>
      <c r="BB81" s="381" t="s">
        <v>72</v>
      </c>
      <c r="BC81" s="377" t="s">
        <v>95</v>
      </c>
      <c r="BD81" s="382" t="s">
        <v>85</v>
      </c>
      <c r="BE81" s="226" t="s">
        <v>4185</v>
      </c>
    </row>
    <row r="82" spans="1:98" s="806" customFormat="1" ht="15" customHeight="1">
      <c r="A82" s="810" t="s">
        <v>3560</v>
      </c>
      <c r="B82" s="807" t="s">
        <v>4872</v>
      </c>
      <c r="C82" s="810"/>
      <c r="D82" s="810" t="s">
        <v>695</v>
      </c>
      <c r="E82" s="810" t="s">
        <v>599</v>
      </c>
      <c r="F82" s="810" t="s">
        <v>150</v>
      </c>
      <c r="G82" s="810" t="s">
        <v>172</v>
      </c>
      <c r="H82" s="810" t="s">
        <v>355</v>
      </c>
      <c r="I82" s="808" t="s">
        <v>428</v>
      </c>
      <c r="J82" s="810" t="s">
        <v>100</v>
      </c>
      <c r="K82" s="809">
        <v>103</v>
      </c>
      <c r="L82" s="808" t="s">
        <v>10755</v>
      </c>
      <c r="M82" s="810" t="s">
        <v>10756</v>
      </c>
      <c r="N82" s="810" t="s">
        <v>4339</v>
      </c>
      <c r="O82" s="810" t="s">
        <v>778</v>
      </c>
      <c r="P82" s="810" t="s">
        <v>10757</v>
      </c>
      <c r="Q82" s="815" t="s">
        <v>428</v>
      </c>
      <c r="R82" s="810" t="s">
        <v>455</v>
      </c>
      <c r="S82" s="810" t="s">
        <v>10758</v>
      </c>
      <c r="T82" s="810" t="s">
        <v>455</v>
      </c>
      <c r="U82" s="810" t="s">
        <v>10759</v>
      </c>
      <c r="V82" s="810" t="s">
        <v>10760</v>
      </c>
      <c r="W82" s="810" t="s">
        <v>428</v>
      </c>
      <c r="X82" s="810" t="s">
        <v>455</v>
      </c>
      <c r="Y82" s="810" t="s">
        <v>346</v>
      </c>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t="s">
        <v>4331</v>
      </c>
      <c r="AX82" s="812" t="s">
        <v>95</v>
      </c>
      <c r="AY82" s="812" t="s">
        <v>95</v>
      </c>
      <c r="AZ82" s="812" t="s">
        <v>95</v>
      </c>
      <c r="BA82" s="813" t="s">
        <v>72</v>
      </c>
      <c r="BB82" s="814" t="s">
        <v>85</v>
      </c>
      <c r="BC82" s="812" t="s">
        <v>95</v>
      </c>
      <c r="BD82" s="814" t="s">
        <v>85</v>
      </c>
      <c r="BE82" s="810" t="s">
        <v>10761</v>
      </c>
      <c r="BF82" s="810"/>
      <c r="BG82" s="810"/>
      <c r="BH82" s="810"/>
      <c r="BI82" s="810"/>
      <c r="BJ82" s="810"/>
      <c r="BK82" s="810"/>
      <c r="BL82" s="810"/>
      <c r="BM82" s="810"/>
      <c r="BN82" s="810"/>
      <c r="BO82" s="810"/>
      <c r="BP82" s="810"/>
      <c r="BQ82" s="810"/>
      <c r="BR82" s="810"/>
      <c r="BS82" s="810"/>
      <c r="BT82" s="810"/>
      <c r="BU82" s="810"/>
      <c r="BV82" s="810"/>
      <c r="BW82" s="810"/>
      <c r="BX82" s="810"/>
      <c r="BY82" s="810"/>
      <c r="BZ82" s="810"/>
      <c r="CA82" s="810"/>
      <c r="CB82" s="810"/>
      <c r="CC82" s="810"/>
      <c r="CD82" s="810"/>
      <c r="CE82" s="810"/>
      <c r="CF82" s="810"/>
      <c r="CG82" s="810"/>
      <c r="CH82" s="810"/>
      <c r="CI82" s="810"/>
      <c r="CJ82" s="810"/>
      <c r="CK82" s="810"/>
      <c r="CL82" s="810"/>
      <c r="CM82" s="810"/>
      <c r="CN82" s="810"/>
      <c r="CO82" s="810"/>
      <c r="CP82" s="810"/>
      <c r="CQ82" s="810"/>
      <c r="CR82" s="810"/>
      <c r="CS82" s="810"/>
      <c r="CT82" s="810"/>
    </row>
    <row r="83" spans="1:98">
      <c r="A83" s="383" t="s">
        <v>9500</v>
      </c>
      <c r="B83" s="383"/>
      <c r="C83" s="383"/>
      <c r="D83" s="383"/>
      <c r="E83" s="383"/>
      <c r="F83" s="383"/>
      <c r="G83" s="383" t="s">
        <v>171</v>
      </c>
      <c r="H83" s="383" t="s">
        <v>355</v>
      </c>
      <c r="I83" s="383" t="s">
        <v>10188</v>
      </c>
      <c r="J83" s="383" t="s">
        <v>1057</v>
      </c>
      <c r="K83" s="329">
        <v>133</v>
      </c>
      <c r="L83" s="383" t="s">
        <v>10189</v>
      </c>
      <c r="M83" s="383" t="s">
        <v>10190</v>
      </c>
      <c r="N83" s="383" t="s">
        <v>10191</v>
      </c>
      <c r="O83" s="360" t="s">
        <v>10192</v>
      </c>
      <c r="P83" s="360">
        <v>14</v>
      </c>
      <c r="Q83" s="582" t="s">
        <v>10193</v>
      </c>
      <c r="R83" s="582" t="s">
        <v>10194</v>
      </c>
      <c r="S83" s="582" t="s">
        <v>10195</v>
      </c>
      <c r="T83" s="582" t="s">
        <v>428</v>
      </c>
      <c r="U83" s="582" t="s">
        <v>428</v>
      </c>
      <c r="V83" s="582" t="s">
        <v>10196</v>
      </c>
      <c r="W83" s="582" t="s">
        <v>10197</v>
      </c>
      <c r="X83" s="582" t="s">
        <v>428</v>
      </c>
      <c r="Y83" s="582" t="s">
        <v>359</v>
      </c>
      <c r="Z83" s="582" t="s">
        <v>10198</v>
      </c>
      <c r="AA83" s="582" t="s">
        <v>10199</v>
      </c>
      <c r="AB83" s="582" t="s">
        <v>10200</v>
      </c>
      <c r="AC83" s="582" t="s">
        <v>10201</v>
      </c>
      <c r="AD83" s="582" t="s">
        <v>10183</v>
      </c>
      <c r="AE83" s="582" t="s">
        <v>10160</v>
      </c>
      <c r="AF83" s="582" t="s">
        <v>72</v>
      </c>
      <c r="AG83" s="582" t="s">
        <v>10160</v>
      </c>
      <c r="AH83" s="582" t="s">
        <v>72</v>
      </c>
      <c r="AI83" s="582" t="s">
        <v>10202</v>
      </c>
      <c r="AJ83" s="582" t="s">
        <v>72</v>
      </c>
      <c r="AK83" s="582" t="s">
        <v>10203</v>
      </c>
      <c r="AL83" s="582" t="s">
        <v>10204</v>
      </c>
      <c r="AM83" s="582" t="s">
        <v>72</v>
      </c>
      <c r="AN83" s="601" t="s">
        <v>10205</v>
      </c>
      <c r="AO83" s="582" t="s">
        <v>10206</v>
      </c>
      <c r="AP83" s="380" t="s">
        <v>72</v>
      </c>
      <c r="AQ83" s="383" t="s">
        <v>428</v>
      </c>
      <c r="AR83" s="383"/>
      <c r="AS83" s="383"/>
      <c r="AT83" s="383" t="s">
        <v>428</v>
      </c>
      <c r="AU83" s="392" t="s">
        <v>10079</v>
      </c>
      <c r="AV83" s="392" t="s">
        <v>10079</v>
      </c>
      <c r="AW83" s="392" t="s">
        <v>10079</v>
      </c>
      <c r="AX83" s="392" t="s">
        <v>10079</v>
      </c>
      <c r="AY83" s="392" t="s">
        <v>10079</v>
      </c>
      <c r="AZ83" s="392" t="s">
        <v>10079</v>
      </c>
      <c r="BA83" s="392" t="s">
        <v>10079</v>
      </c>
    </row>
    <row r="84" spans="1:98" s="577" customFormat="1">
      <c r="A84" s="764" t="s">
        <v>10456</v>
      </c>
      <c r="B84" s="764"/>
      <c r="C84" s="764"/>
      <c r="D84" s="764"/>
      <c r="E84" s="764"/>
      <c r="F84" s="764"/>
      <c r="G84" s="771" t="s">
        <v>458</v>
      </c>
      <c r="H84" s="771" t="s">
        <v>355</v>
      </c>
      <c r="I84" s="771" t="s">
        <v>349</v>
      </c>
      <c r="J84" s="771" t="s">
        <v>10462</v>
      </c>
      <c r="K84" s="591">
        <v>50</v>
      </c>
      <c r="L84" s="769" t="s">
        <v>10463</v>
      </c>
      <c r="M84" s="430" t="s">
        <v>10464</v>
      </c>
      <c r="N84" s="591" t="s">
        <v>3270</v>
      </c>
      <c r="O84" s="754" t="s">
        <v>1651</v>
      </c>
      <c r="P84" s="773" t="s">
        <v>10465</v>
      </c>
      <c r="Q84" s="774" t="s">
        <v>10466</v>
      </c>
      <c r="R84" s="769" t="s">
        <v>10467</v>
      </c>
      <c r="S84" s="764" t="s">
        <v>10468</v>
      </c>
      <c r="T84" s="769" t="s">
        <v>10469</v>
      </c>
      <c r="U84" s="769" t="s">
        <v>428</v>
      </c>
      <c r="V84" s="769" t="s">
        <v>428</v>
      </c>
      <c r="W84" s="769" t="s">
        <v>10470</v>
      </c>
      <c r="X84" s="769" t="s">
        <v>10471</v>
      </c>
      <c r="Y84" s="769" t="s">
        <v>10472</v>
      </c>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597" t="s">
        <v>10079</v>
      </c>
      <c r="AV84" s="597" t="s">
        <v>10079</v>
      </c>
      <c r="AW84" s="597" t="s">
        <v>10079</v>
      </c>
      <c r="AX84" s="597" t="s">
        <v>10079</v>
      </c>
      <c r="AY84" s="597" t="s">
        <v>10079</v>
      </c>
      <c r="AZ84" s="597" t="s">
        <v>10079</v>
      </c>
      <c r="BA84" s="597" t="s">
        <v>10079</v>
      </c>
    </row>
    <row r="85" spans="1:98" s="222" customFormat="1">
      <c r="A85" s="265" t="s">
        <v>2332</v>
      </c>
      <c r="B85" s="476" t="s">
        <v>4871</v>
      </c>
      <c r="C85" s="265"/>
      <c r="D85" s="265"/>
      <c r="E85" s="265" t="s">
        <v>566</v>
      </c>
      <c r="F85" s="265" t="s">
        <v>609</v>
      </c>
      <c r="G85" s="265" t="s">
        <v>135</v>
      </c>
      <c r="H85" s="265" t="s">
        <v>355</v>
      </c>
      <c r="I85" s="265" t="s">
        <v>428</v>
      </c>
      <c r="J85" s="265" t="s">
        <v>3984</v>
      </c>
      <c r="K85" s="270">
        <v>66</v>
      </c>
      <c r="L85" s="265" t="s">
        <v>3985</v>
      </c>
      <c r="M85" s="265" t="s">
        <v>455</v>
      </c>
      <c r="N85" s="265" t="s">
        <v>56</v>
      </c>
      <c r="O85" s="265" t="s">
        <v>602</v>
      </c>
      <c r="P85" s="270">
        <v>15</v>
      </c>
      <c r="Q85" s="270" t="s">
        <v>428</v>
      </c>
      <c r="R85" s="265" t="s">
        <v>3986</v>
      </c>
      <c r="S85" s="416">
        <v>0.54500000000000004</v>
      </c>
      <c r="T85" s="265" t="s">
        <v>455</v>
      </c>
      <c r="U85" s="265" t="s">
        <v>455</v>
      </c>
      <c r="V85" s="265" t="s">
        <v>455</v>
      </c>
      <c r="W85" s="265" t="s">
        <v>428</v>
      </c>
      <c r="X85" s="265" t="s">
        <v>455</v>
      </c>
      <c r="Y85" s="265" t="s">
        <v>600</v>
      </c>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t="s">
        <v>3987</v>
      </c>
      <c r="AX85" s="421" t="s">
        <v>85</v>
      </c>
      <c r="AY85" s="422" t="s">
        <v>85</v>
      </c>
      <c r="AZ85" s="412" t="s">
        <v>95</v>
      </c>
      <c r="BA85" s="412" t="s">
        <v>95</v>
      </c>
      <c r="BB85" s="422" t="s">
        <v>85</v>
      </c>
      <c r="BC85" s="418" t="s">
        <v>95</v>
      </c>
      <c r="BD85" s="419" t="s">
        <v>85</v>
      </c>
      <c r="BE85" s="265" t="s">
        <v>2333</v>
      </c>
      <c r="BF85" s="265"/>
      <c r="BG85" s="265"/>
      <c r="BH85" s="265"/>
      <c r="BI85" s="265"/>
      <c r="BJ85" s="265"/>
      <c r="BK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row>
    <row r="86" spans="1:98" s="227" customFormat="1" ht="15" customHeight="1">
      <c r="A86" s="98" t="s">
        <v>642</v>
      </c>
      <c r="B86" s="98" t="s">
        <v>4872</v>
      </c>
      <c r="C86" s="98"/>
      <c r="D86" s="360" t="s">
        <v>690</v>
      </c>
      <c r="E86" s="360" t="s">
        <v>599</v>
      </c>
      <c r="F86" s="360" t="s">
        <v>150</v>
      </c>
      <c r="G86" s="360" t="s">
        <v>186</v>
      </c>
      <c r="H86" s="360" t="s">
        <v>3686</v>
      </c>
      <c r="I86" s="360" t="s">
        <v>349</v>
      </c>
      <c r="J86" s="360" t="s">
        <v>100</v>
      </c>
      <c r="K86" s="359">
        <v>241</v>
      </c>
      <c r="L86" s="360" t="s">
        <v>3200</v>
      </c>
      <c r="M86" s="360" t="s">
        <v>3201</v>
      </c>
      <c r="N86" s="360" t="s">
        <v>56</v>
      </c>
      <c r="O86" s="360" t="s">
        <v>3202</v>
      </c>
      <c r="P86" s="360" t="s">
        <v>3203</v>
      </c>
      <c r="Q86" s="476" t="s">
        <v>428</v>
      </c>
      <c r="R86" s="360" t="s">
        <v>3204</v>
      </c>
      <c r="S86" s="360" t="s">
        <v>3205</v>
      </c>
      <c r="T86" s="360" t="s">
        <v>3206</v>
      </c>
      <c r="U86" s="360" t="s">
        <v>455</v>
      </c>
      <c r="V86" s="360" t="s">
        <v>3207</v>
      </c>
      <c r="W86" s="360" t="s">
        <v>455</v>
      </c>
      <c r="X86" s="360" t="s">
        <v>455</v>
      </c>
      <c r="Y86" s="360" t="s">
        <v>664</v>
      </c>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360" t="s">
        <v>3208</v>
      </c>
      <c r="AX86" s="264" t="s">
        <v>72</v>
      </c>
      <c r="AY86" s="158" t="s">
        <v>95</v>
      </c>
      <c r="AZ86" s="264" t="s">
        <v>72</v>
      </c>
      <c r="BA86" s="264" t="s">
        <v>72</v>
      </c>
      <c r="BB86" s="264" t="s">
        <v>72</v>
      </c>
      <c r="BC86" s="158" t="s">
        <v>95</v>
      </c>
      <c r="BD86" s="264" t="s">
        <v>72</v>
      </c>
      <c r="BE86" s="360" t="s">
        <v>3209</v>
      </c>
      <c r="BF86" s="360"/>
      <c r="BG86" s="360"/>
      <c r="BH86" s="360"/>
      <c r="BI86" s="360"/>
      <c r="BJ86" s="360"/>
      <c r="BK86" s="360"/>
      <c r="BL86" s="360"/>
      <c r="BM86" s="360"/>
      <c r="BN86" s="360"/>
      <c r="BO86" s="360"/>
      <c r="BP86" s="360"/>
      <c r="BQ86" s="360"/>
      <c r="BR86" s="360"/>
      <c r="BS86" s="360"/>
      <c r="BT86" s="360"/>
      <c r="BU86" s="360"/>
      <c r="BV86" s="360"/>
      <c r="BW86" s="360"/>
      <c r="BX86" s="360"/>
      <c r="BY86" s="360"/>
      <c r="BZ86" s="360"/>
      <c r="CA86" s="360"/>
      <c r="CB86" s="360"/>
      <c r="CC86" s="360"/>
      <c r="CD86" s="360"/>
      <c r="CE86" s="360"/>
      <c r="CF86" s="360"/>
      <c r="CG86" s="360"/>
      <c r="CH86" s="360"/>
      <c r="CI86" s="360"/>
      <c r="CJ86" s="360"/>
      <c r="CK86" s="360"/>
      <c r="CL86" s="360"/>
      <c r="CM86" s="360"/>
      <c r="CN86" s="360"/>
      <c r="CO86" s="360"/>
      <c r="CP86" s="360"/>
      <c r="CQ86" s="360"/>
      <c r="CR86" s="360"/>
      <c r="CS86" s="360"/>
      <c r="CT86" s="360"/>
    </row>
    <row r="87" spans="1:98" s="222" customFormat="1">
      <c r="A87" s="265" t="s">
        <v>2334</v>
      </c>
      <c r="B87" s="476" t="s">
        <v>4871</v>
      </c>
      <c r="C87" s="265"/>
      <c r="D87" s="265"/>
      <c r="E87" s="265" t="s">
        <v>566</v>
      </c>
      <c r="F87" s="265" t="s">
        <v>609</v>
      </c>
      <c r="G87" s="265" t="s">
        <v>458</v>
      </c>
      <c r="H87" s="265" t="s">
        <v>1558</v>
      </c>
      <c r="I87" s="265" t="s">
        <v>428</v>
      </c>
      <c r="J87" s="265" t="s">
        <v>781</v>
      </c>
      <c r="K87" s="270">
        <v>200</v>
      </c>
      <c r="L87" s="265" t="s">
        <v>3988</v>
      </c>
      <c r="M87" s="265" t="s">
        <v>3989</v>
      </c>
      <c r="N87" s="265" t="s">
        <v>56</v>
      </c>
      <c r="O87" s="265" t="s">
        <v>3990</v>
      </c>
      <c r="P87" s="270" t="s">
        <v>3991</v>
      </c>
      <c r="Q87" s="270" t="s">
        <v>906</v>
      </c>
      <c r="R87" s="265" t="s">
        <v>3992</v>
      </c>
      <c r="S87" s="265" t="s">
        <v>3993</v>
      </c>
      <c r="T87" s="265" t="s">
        <v>455</v>
      </c>
      <c r="U87" s="265" t="s">
        <v>455</v>
      </c>
      <c r="V87" s="265" t="s">
        <v>3994</v>
      </c>
      <c r="W87" s="265" t="s">
        <v>3197</v>
      </c>
      <c r="X87" s="265" t="s">
        <v>455</v>
      </c>
      <c r="Y87" s="265" t="s">
        <v>2335</v>
      </c>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t="s">
        <v>3995</v>
      </c>
      <c r="AX87" s="429" t="s">
        <v>72</v>
      </c>
      <c r="AY87" s="412" t="s">
        <v>95</v>
      </c>
      <c r="AZ87" s="415" t="s">
        <v>72</v>
      </c>
      <c r="BA87" s="415" t="s">
        <v>72</v>
      </c>
      <c r="BB87" s="422" t="s">
        <v>85</v>
      </c>
      <c r="BC87" s="418" t="s">
        <v>95</v>
      </c>
      <c r="BD87" s="419" t="s">
        <v>85</v>
      </c>
      <c r="BE87" s="265" t="s">
        <v>2336</v>
      </c>
      <c r="BF87" s="265"/>
      <c r="BG87" s="265"/>
      <c r="BH87" s="265"/>
      <c r="BI87" s="265"/>
      <c r="BJ87" s="265"/>
      <c r="BK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row>
    <row r="88" spans="1:98" s="227" customFormat="1" ht="15" customHeight="1">
      <c r="A88" s="101" t="s">
        <v>606</v>
      </c>
      <c r="B88" s="476" t="s">
        <v>4871</v>
      </c>
      <c r="C88" s="101"/>
      <c r="D88" s="101"/>
      <c r="E88" s="101" t="s">
        <v>566</v>
      </c>
      <c r="F88" s="101" t="s">
        <v>64</v>
      </c>
      <c r="G88" s="98" t="s">
        <v>163</v>
      </c>
      <c r="H88" s="98" t="s">
        <v>355</v>
      </c>
      <c r="I88" s="98" t="s">
        <v>66</v>
      </c>
      <c r="J88" s="98" t="s">
        <v>347</v>
      </c>
      <c r="K88" s="196">
        <v>156</v>
      </c>
      <c r="L88" s="98" t="s">
        <v>4807</v>
      </c>
      <c r="M88" s="98" t="s">
        <v>4808</v>
      </c>
      <c r="N88" s="98" t="s">
        <v>56</v>
      </c>
      <c r="O88" s="98" t="s">
        <v>4809</v>
      </c>
      <c r="P88" s="98" t="s">
        <v>4810</v>
      </c>
      <c r="Q88" s="98" t="s">
        <v>428</v>
      </c>
      <c r="R88" s="188" t="s">
        <v>4228</v>
      </c>
      <c r="S88" s="388">
        <v>0.65800000000000003</v>
      </c>
      <c r="T88" s="98" t="s">
        <v>428</v>
      </c>
      <c r="U88" s="98" t="s">
        <v>428</v>
      </c>
      <c r="V88" s="98" t="s">
        <v>428</v>
      </c>
      <c r="W88" s="98" t="s">
        <v>428</v>
      </c>
      <c r="X88" s="98" t="s">
        <v>4811</v>
      </c>
      <c r="Y88" s="98" t="s">
        <v>607</v>
      </c>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t="s">
        <v>428</v>
      </c>
      <c r="AX88" s="363" t="s">
        <v>95</v>
      </c>
      <c r="AY88" s="363" t="s">
        <v>95</v>
      </c>
      <c r="AZ88" s="359" t="s">
        <v>72</v>
      </c>
      <c r="BA88" s="363" t="s">
        <v>95</v>
      </c>
      <c r="BB88" s="366" t="s">
        <v>85</v>
      </c>
      <c r="BC88" s="359" t="s">
        <v>72</v>
      </c>
      <c r="BD88" s="359" t="s">
        <v>72</v>
      </c>
      <c r="BE88" s="98"/>
      <c r="BF88" s="360"/>
      <c r="BG88" s="360"/>
      <c r="BH88" s="360"/>
      <c r="BI88" s="360"/>
      <c r="BJ88" s="360"/>
      <c r="BK88" s="360"/>
      <c r="BL88" s="360"/>
      <c r="BM88" s="360"/>
      <c r="BN88" s="360"/>
      <c r="BO88" s="360"/>
      <c r="BP88" s="360"/>
      <c r="BQ88" s="360"/>
      <c r="BR88" s="360"/>
      <c r="BS88" s="360"/>
      <c r="BT88" s="360"/>
      <c r="BU88" s="360"/>
      <c r="BV88" s="360"/>
      <c r="BW88" s="360"/>
      <c r="BX88" s="360"/>
      <c r="BY88" s="360"/>
      <c r="BZ88" s="360"/>
      <c r="CA88" s="360"/>
      <c r="CB88" s="360"/>
      <c r="CC88" s="360"/>
      <c r="CD88" s="360"/>
      <c r="CE88" s="360"/>
      <c r="CF88" s="360"/>
      <c r="CG88" s="360"/>
      <c r="CH88" s="360"/>
      <c r="CI88" s="360"/>
      <c r="CJ88" s="360"/>
      <c r="CK88" s="360"/>
      <c r="CL88" s="360"/>
      <c r="CM88" s="360"/>
      <c r="CN88" s="360"/>
      <c r="CO88" s="360"/>
      <c r="CP88" s="360"/>
      <c r="CQ88" s="360"/>
      <c r="CR88" s="360"/>
      <c r="CS88" s="360"/>
      <c r="CT88" s="360"/>
    </row>
    <row r="89" spans="1:98" s="227" customFormat="1" ht="15" customHeight="1">
      <c r="A89" s="98" t="s">
        <v>924</v>
      </c>
      <c r="B89" s="98" t="s">
        <v>4872</v>
      </c>
      <c r="C89" s="98"/>
      <c r="D89" s="267"/>
      <c r="E89" s="267" t="s">
        <v>566</v>
      </c>
      <c r="F89" s="267" t="s">
        <v>609</v>
      </c>
      <c r="G89" s="212" t="s">
        <v>145</v>
      </c>
      <c r="H89" s="267" t="s">
        <v>355</v>
      </c>
      <c r="I89" s="267" t="s">
        <v>349</v>
      </c>
      <c r="J89" s="267" t="s">
        <v>82</v>
      </c>
      <c r="K89" s="270">
        <v>46</v>
      </c>
      <c r="L89" s="267" t="s">
        <v>4790</v>
      </c>
      <c r="M89" s="267" t="s">
        <v>4791</v>
      </c>
      <c r="N89" s="500" t="s">
        <v>56</v>
      </c>
      <c r="O89" s="267" t="s">
        <v>428</v>
      </c>
      <c r="P89" s="270" t="s">
        <v>428</v>
      </c>
      <c r="Q89" s="270" t="s">
        <v>428</v>
      </c>
      <c r="R89" s="267" t="s">
        <v>4229</v>
      </c>
      <c r="S89" s="267" t="s">
        <v>4792</v>
      </c>
      <c r="T89" s="267" t="s">
        <v>428</v>
      </c>
      <c r="U89" s="267" t="s">
        <v>455</v>
      </c>
      <c r="V89" s="267" t="s">
        <v>455</v>
      </c>
      <c r="W89" s="267" t="s">
        <v>925</v>
      </c>
      <c r="X89" s="267" t="s">
        <v>455</v>
      </c>
      <c r="Y89" s="267" t="s">
        <v>346</v>
      </c>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t="s">
        <v>4793</v>
      </c>
      <c r="AX89" s="366" t="s">
        <v>85</v>
      </c>
      <c r="AY89" s="366" t="s">
        <v>85</v>
      </c>
      <c r="AZ89" s="359" t="s">
        <v>72</v>
      </c>
      <c r="BA89" s="366" t="s">
        <v>85</v>
      </c>
      <c r="BB89" s="359" t="s">
        <v>72</v>
      </c>
      <c r="BC89" s="363" t="s">
        <v>95</v>
      </c>
      <c r="BD89" s="359" t="s">
        <v>72</v>
      </c>
      <c r="BE89" s="98" t="s">
        <v>926</v>
      </c>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row>
    <row r="90" spans="1:98" s="789" customFormat="1">
      <c r="A90" s="792" t="s">
        <v>6551</v>
      </c>
      <c r="B90" s="792"/>
      <c r="C90" s="792"/>
      <c r="D90" s="792"/>
      <c r="E90" s="792"/>
      <c r="F90" s="792"/>
      <c r="G90" s="792" t="s">
        <v>10705</v>
      </c>
      <c r="H90" s="792" t="s">
        <v>10143</v>
      </c>
      <c r="I90" s="792" t="s">
        <v>66</v>
      </c>
      <c r="J90" s="792" t="s">
        <v>781</v>
      </c>
      <c r="K90" s="789">
        <v>48</v>
      </c>
      <c r="L90" s="792" t="s">
        <v>10706</v>
      </c>
      <c r="M90" s="792" t="s">
        <v>10707</v>
      </c>
      <c r="N90" s="792" t="s">
        <v>56</v>
      </c>
      <c r="O90" s="792" t="s">
        <v>10708</v>
      </c>
      <c r="P90" s="792" t="s">
        <v>10709</v>
      </c>
      <c r="Q90" s="783" t="s">
        <v>428</v>
      </c>
      <c r="R90" s="792" t="s">
        <v>10710</v>
      </c>
      <c r="S90" s="792" t="s">
        <v>10711</v>
      </c>
      <c r="T90" s="792" t="s">
        <v>10712</v>
      </c>
      <c r="U90" s="792" t="s">
        <v>10713</v>
      </c>
      <c r="V90" s="792" t="s">
        <v>10714</v>
      </c>
      <c r="W90" s="792" t="s">
        <v>10715</v>
      </c>
      <c r="X90" s="792" t="s">
        <v>10716</v>
      </c>
      <c r="Y90" s="792" t="s">
        <v>682</v>
      </c>
      <c r="Z90" s="792"/>
      <c r="AA90" s="792"/>
      <c r="AB90" s="792"/>
      <c r="AC90" s="792"/>
      <c r="AD90" s="792"/>
      <c r="AE90" s="792"/>
      <c r="AF90" s="792"/>
      <c r="AG90" s="792"/>
      <c r="AH90" s="792"/>
      <c r="AI90" s="792"/>
      <c r="AJ90" s="792"/>
      <c r="AK90" s="792"/>
      <c r="AL90" s="792"/>
      <c r="AM90" s="792"/>
      <c r="AN90" s="792"/>
      <c r="AO90" s="792"/>
      <c r="AP90" s="792"/>
      <c r="AQ90" s="792"/>
      <c r="AR90" s="792"/>
      <c r="AS90" s="792"/>
      <c r="AT90" s="792"/>
      <c r="AU90" s="792" t="s">
        <v>10079</v>
      </c>
      <c r="AV90" s="792" t="s">
        <v>10079</v>
      </c>
      <c r="AW90" s="792" t="s">
        <v>10079</v>
      </c>
      <c r="AX90" s="792" t="s">
        <v>10079</v>
      </c>
      <c r="AY90" s="792" t="s">
        <v>10079</v>
      </c>
      <c r="AZ90" s="792" t="s">
        <v>10079</v>
      </c>
      <c r="BA90" s="792" t="s">
        <v>10079</v>
      </c>
    </row>
    <row r="91" spans="1:98" s="222" customFormat="1">
      <c r="A91" s="265" t="s">
        <v>3851</v>
      </c>
      <c r="B91" s="98" t="s">
        <v>4872</v>
      </c>
      <c r="C91" s="265"/>
      <c r="D91" s="265"/>
      <c r="E91" s="265" t="s">
        <v>566</v>
      </c>
      <c r="F91" s="265" t="s">
        <v>609</v>
      </c>
      <c r="G91" s="265" t="s">
        <v>186</v>
      </c>
      <c r="H91" s="265" t="s">
        <v>355</v>
      </c>
      <c r="I91" s="265" t="s">
        <v>428</v>
      </c>
      <c r="J91" s="265" t="s">
        <v>781</v>
      </c>
      <c r="K91" s="270">
        <v>372</v>
      </c>
      <c r="L91" s="267" t="s">
        <v>3852</v>
      </c>
      <c r="M91" s="217" t="s">
        <v>3853</v>
      </c>
      <c r="N91" s="265" t="s">
        <v>56</v>
      </c>
      <c r="O91" s="265" t="s">
        <v>602</v>
      </c>
      <c r="P91" s="270">
        <v>14</v>
      </c>
      <c r="Q91" s="270" t="s">
        <v>428</v>
      </c>
      <c r="R91" s="223" t="s">
        <v>3854</v>
      </c>
      <c r="S91" s="153">
        <v>0.57999999999999996</v>
      </c>
      <c r="T91" s="265" t="s">
        <v>455</v>
      </c>
      <c r="U91" s="265" t="s">
        <v>3855</v>
      </c>
      <c r="V91" s="265" t="s">
        <v>455</v>
      </c>
      <c r="W91" s="265" t="s">
        <v>875</v>
      </c>
      <c r="X91" s="265" t="s">
        <v>455</v>
      </c>
      <c r="Y91" s="265" t="s">
        <v>876</v>
      </c>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t="s">
        <v>3856</v>
      </c>
      <c r="AX91" s="417" t="s">
        <v>95</v>
      </c>
      <c r="AY91" s="412" t="s">
        <v>95</v>
      </c>
      <c r="AZ91" s="415" t="s">
        <v>72</v>
      </c>
      <c r="BA91" s="412" t="s">
        <v>95</v>
      </c>
      <c r="BB91" s="422" t="s">
        <v>85</v>
      </c>
      <c r="BC91" s="423" t="s">
        <v>85</v>
      </c>
      <c r="BD91" s="419" t="s">
        <v>85</v>
      </c>
      <c r="BE91" s="223" t="s">
        <v>877</v>
      </c>
      <c r="BF91" s="223"/>
      <c r="BG91" s="223"/>
      <c r="BH91" s="223"/>
      <c r="BI91" s="223"/>
      <c r="BJ91" s="223"/>
      <c r="BK91" s="223"/>
      <c r="BL91" s="223"/>
      <c r="BM91" s="223"/>
      <c r="BN91" s="223"/>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row>
    <row r="92" spans="1:98" s="227" customFormat="1" ht="15" customHeight="1">
      <c r="A92" s="101" t="s">
        <v>844</v>
      </c>
      <c r="B92" s="98" t="s">
        <v>4872</v>
      </c>
      <c r="C92" s="101"/>
      <c r="D92" s="98" t="s">
        <v>845</v>
      </c>
      <c r="E92" s="101" t="s">
        <v>566</v>
      </c>
      <c r="F92" s="101" t="s">
        <v>136</v>
      </c>
      <c r="G92" s="98" t="s">
        <v>186</v>
      </c>
      <c r="H92" s="98" t="s">
        <v>355</v>
      </c>
      <c r="I92" s="227" t="s">
        <v>349</v>
      </c>
      <c r="J92" s="98" t="s">
        <v>781</v>
      </c>
      <c r="K92" s="196">
        <v>80</v>
      </c>
      <c r="L92" s="98" t="s">
        <v>3397</v>
      </c>
      <c r="M92" s="98" t="s">
        <v>3398</v>
      </c>
      <c r="N92" s="370" t="s">
        <v>56</v>
      </c>
      <c r="O92" s="370" t="s">
        <v>3227</v>
      </c>
      <c r="P92" s="370" t="s">
        <v>3293</v>
      </c>
      <c r="Q92" s="98" t="s">
        <v>911</v>
      </c>
      <c r="R92" s="98" t="s">
        <v>3399</v>
      </c>
      <c r="S92" s="98" t="s">
        <v>3400</v>
      </c>
      <c r="T92" s="98" t="s">
        <v>3401</v>
      </c>
      <c r="U92" s="98" t="s">
        <v>455</v>
      </c>
      <c r="V92" s="98" t="s">
        <v>3402</v>
      </c>
      <c r="W92" s="98" t="s">
        <v>428</v>
      </c>
      <c r="X92" s="98" t="s">
        <v>455</v>
      </c>
      <c r="Y92" s="98" t="s">
        <v>586</v>
      </c>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98" t="s">
        <v>428</v>
      </c>
      <c r="AX92" s="264" t="s">
        <v>72</v>
      </c>
      <c r="AY92" s="264" t="s">
        <v>72</v>
      </c>
      <c r="AZ92" s="264" t="s">
        <v>72</v>
      </c>
      <c r="BA92" s="264" t="s">
        <v>72</v>
      </c>
      <c r="BB92" s="264" t="s">
        <v>72</v>
      </c>
      <c r="BC92" s="158" t="s">
        <v>95</v>
      </c>
      <c r="BD92" s="264" t="s">
        <v>72</v>
      </c>
      <c r="BE92" s="98" t="s">
        <v>3403</v>
      </c>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row>
    <row r="93" spans="1:98" s="227" customFormat="1" ht="15" customHeight="1">
      <c r="A93" s="98" t="s">
        <v>1842</v>
      </c>
      <c r="B93" s="98" t="s">
        <v>4872</v>
      </c>
      <c r="C93" s="98"/>
      <c r="D93" s="360"/>
      <c r="E93" s="360" t="s">
        <v>1629</v>
      </c>
      <c r="F93" s="360" t="s">
        <v>983</v>
      </c>
      <c r="G93" s="360" t="s">
        <v>186</v>
      </c>
      <c r="H93" s="265" t="s">
        <v>355</v>
      </c>
      <c r="I93" s="360" t="s">
        <v>1133</v>
      </c>
      <c r="J93" s="360" t="s">
        <v>65</v>
      </c>
      <c r="K93" s="359">
        <v>101</v>
      </c>
      <c r="L93" s="360" t="s">
        <v>1843</v>
      </c>
      <c r="M93" s="360" t="s">
        <v>1005</v>
      </c>
      <c r="N93" s="360" t="s">
        <v>67</v>
      </c>
      <c r="O93" s="360" t="s">
        <v>1651</v>
      </c>
      <c r="P93" s="360" t="s">
        <v>1844</v>
      </c>
      <c r="Q93" s="98" t="s">
        <v>428</v>
      </c>
      <c r="R93" s="360" t="s">
        <v>1845</v>
      </c>
      <c r="S93" s="367">
        <v>0.78</v>
      </c>
      <c r="T93" s="360" t="s">
        <v>428</v>
      </c>
      <c r="U93" s="360" t="s">
        <v>428</v>
      </c>
      <c r="V93" s="360" t="s">
        <v>1846</v>
      </c>
      <c r="W93" s="98" t="s">
        <v>1847</v>
      </c>
      <c r="X93" s="98" t="s">
        <v>428</v>
      </c>
      <c r="Y93" s="98" t="s">
        <v>359</v>
      </c>
      <c r="Z93" s="98" t="s">
        <v>95</v>
      </c>
      <c r="AA93" s="98" t="s">
        <v>1848</v>
      </c>
      <c r="AB93" s="98" t="s">
        <v>95</v>
      </c>
      <c r="AC93" s="98" t="s">
        <v>95</v>
      </c>
      <c r="AD93" s="98" t="s">
        <v>95</v>
      </c>
      <c r="AE93" s="98" t="s">
        <v>1003</v>
      </c>
      <c r="AF93" s="98" t="s">
        <v>85</v>
      </c>
      <c r="AG93" s="98" t="s">
        <v>1003</v>
      </c>
      <c r="AH93" s="98" t="s">
        <v>85</v>
      </c>
      <c r="AI93" s="98" t="s">
        <v>1849</v>
      </c>
      <c r="AJ93" s="98" t="s">
        <v>72</v>
      </c>
      <c r="AK93" s="98" t="s">
        <v>4653</v>
      </c>
      <c r="AL93" s="98"/>
      <c r="AM93" s="98" t="s">
        <v>4654</v>
      </c>
      <c r="AN93" s="98" t="s">
        <v>95</v>
      </c>
      <c r="AO93" s="98"/>
      <c r="AP93" s="98" t="s">
        <v>428</v>
      </c>
      <c r="AQ93" s="98" t="s">
        <v>1850</v>
      </c>
      <c r="AR93" s="98" t="s">
        <v>1851</v>
      </c>
      <c r="AS93" s="98" t="s">
        <v>72</v>
      </c>
      <c r="AT93" s="98" t="s">
        <v>1852</v>
      </c>
      <c r="AU93" s="98" t="s">
        <v>455</v>
      </c>
      <c r="AV93" s="98" t="s">
        <v>72</v>
      </c>
      <c r="AW93" s="360" t="s">
        <v>1853</v>
      </c>
      <c r="AX93" s="363" t="str">
        <f>AB93</f>
        <v>Unclear</v>
      </c>
      <c r="AY93" s="363" t="str">
        <f>AD93</f>
        <v>Unclear</v>
      </c>
      <c r="AZ93" s="366" t="str">
        <f>AF93</f>
        <v>High</v>
      </c>
      <c r="BA93" s="365" t="str">
        <f>AJ93</f>
        <v>Low</v>
      </c>
      <c r="BB93" s="363" t="str">
        <f>AN93</f>
        <v>Unclear</v>
      </c>
      <c r="BC93" s="365" t="str">
        <f>AS93</f>
        <v>Low</v>
      </c>
      <c r="BD93" s="365" t="str">
        <f>AV93</f>
        <v>Low</v>
      </c>
      <c r="BE93" s="360" t="s">
        <v>1854</v>
      </c>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row>
    <row r="94" spans="1:98" s="227" customFormat="1" ht="15" customHeight="1">
      <c r="A94" s="98" t="s">
        <v>1855</v>
      </c>
      <c r="B94" s="476" t="s">
        <v>4871</v>
      </c>
      <c r="C94" s="98"/>
      <c r="D94" s="360"/>
      <c r="E94" s="360" t="s">
        <v>1629</v>
      </c>
      <c r="F94" s="360" t="s">
        <v>983</v>
      </c>
      <c r="G94" s="360" t="s">
        <v>458</v>
      </c>
      <c r="H94" s="265" t="s">
        <v>355</v>
      </c>
      <c r="I94" s="360" t="s">
        <v>66</v>
      </c>
      <c r="J94" s="360" t="s">
        <v>65</v>
      </c>
      <c r="K94" s="359">
        <v>47</v>
      </c>
      <c r="L94" s="360" t="s">
        <v>1856</v>
      </c>
      <c r="M94" s="360" t="s">
        <v>1857</v>
      </c>
      <c r="N94" s="360" t="s">
        <v>67</v>
      </c>
      <c r="O94" s="360" t="s">
        <v>1216</v>
      </c>
      <c r="P94" s="360"/>
      <c r="Q94" s="98" t="s">
        <v>428</v>
      </c>
      <c r="R94" s="360" t="s">
        <v>1858</v>
      </c>
      <c r="S94" s="367">
        <v>0.62</v>
      </c>
      <c r="T94" s="360" t="s">
        <v>428</v>
      </c>
      <c r="U94" s="360" t="s">
        <v>428</v>
      </c>
      <c r="V94" s="360" t="s">
        <v>1859</v>
      </c>
      <c r="W94" s="98" t="s">
        <v>1860</v>
      </c>
      <c r="X94" s="98" t="s">
        <v>428</v>
      </c>
      <c r="Y94" s="98" t="s">
        <v>1861</v>
      </c>
      <c r="Z94" s="98" t="s">
        <v>95</v>
      </c>
      <c r="AA94" s="98" t="s">
        <v>4655</v>
      </c>
      <c r="AB94" s="98" t="s">
        <v>95</v>
      </c>
      <c r="AC94" s="98" t="s">
        <v>1862</v>
      </c>
      <c r="AD94" s="98" t="s">
        <v>72</v>
      </c>
      <c r="AE94" s="98" t="s">
        <v>1003</v>
      </c>
      <c r="AF94" s="98" t="s">
        <v>85</v>
      </c>
      <c r="AG94" s="98" t="s">
        <v>1003</v>
      </c>
      <c r="AH94" s="98" t="s">
        <v>85</v>
      </c>
      <c r="AI94" s="98" t="s">
        <v>4656</v>
      </c>
      <c r="AJ94" s="98" t="s">
        <v>72</v>
      </c>
      <c r="AK94" s="98" t="s">
        <v>1863</v>
      </c>
      <c r="AL94" s="98"/>
      <c r="AM94" s="98" t="s">
        <v>1864</v>
      </c>
      <c r="AN94" s="98" t="s">
        <v>72</v>
      </c>
      <c r="AO94" s="98"/>
      <c r="AP94" s="98" t="s">
        <v>1865</v>
      </c>
      <c r="AQ94" s="98" t="s">
        <v>9420</v>
      </c>
      <c r="AR94" s="98" t="s">
        <v>4657</v>
      </c>
      <c r="AS94" s="98" t="s">
        <v>72</v>
      </c>
      <c r="AT94" s="98" t="s">
        <v>1867</v>
      </c>
      <c r="AU94" s="98" t="s">
        <v>455</v>
      </c>
      <c r="AV94" s="98" t="s">
        <v>72</v>
      </c>
      <c r="AW94" s="226" t="s">
        <v>428</v>
      </c>
      <c r="AX94" s="363" t="str">
        <f>AB94</f>
        <v>Unclear</v>
      </c>
      <c r="AY94" s="365" t="str">
        <f>AD94</f>
        <v>Low</v>
      </c>
      <c r="AZ94" s="366" t="str">
        <f>AF94</f>
        <v>High</v>
      </c>
      <c r="BA94" s="365" t="str">
        <f>AJ94</f>
        <v>Low</v>
      </c>
      <c r="BB94" s="366" t="str">
        <f>AN94</f>
        <v>Low</v>
      </c>
      <c r="BC94" s="366" t="str">
        <f>AS94</f>
        <v>Low</v>
      </c>
      <c r="BD94" s="365" t="str">
        <f>AV94</f>
        <v>Low</v>
      </c>
      <c r="BE94" s="360" t="s">
        <v>1868</v>
      </c>
      <c r="BF94" s="360"/>
      <c r="BG94" s="360"/>
      <c r="BH94" s="360"/>
      <c r="BI94" s="360"/>
      <c r="BJ94" s="360"/>
      <c r="BK94" s="360"/>
      <c r="BL94" s="360"/>
      <c r="BM94" s="360"/>
      <c r="BN94" s="360"/>
      <c r="BO94" s="360"/>
      <c r="BP94" s="360"/>
      <c r="BQ94" s="360"/>
      <c r="BR94" s="360"/>
      <c r="BS94" s="360"/>
      <c r="BT94" s="360"/>
      <c r="BU94" s="360"/>
      <c r="BV94" s="360"/>
      <c r="BW94" s="360"/>
      <c r="BX94" s="360"/>
      <c r="BY94" s="360"/>
      <c r="BZ94" s="360"/>
      <c r="CA94" s="360"/>
      <c r="CB94" s="360"/>
      <c r="CC94" s="360"/>
      <c r="CD94" s="360"/>
      <c r="CE94" s="360"/>
      <c r="CF94" s="360"/>
      <c r="CG94" s="360"/>
      <c r="CH94" s="360"/>
      <c r="CI94" s="360"/>
      <c r="CJ94" s="360"/>
      <c r="CK94" s="360"/>
      <c r="CL94" s="360"/>
      <c r="CM94" s="360"/>
      <c r="CN94" s="360"/>
      <c r="CO94" s="360"/>
      <c r="CP94" s="360"/>
      <c r="CQ94" s="360"/>
      <c r="CR94" s="360"/>
      <c r="CS94" s="360"/>
      <c r="CT94" s="360"/>
    </row>
    <row r="95" spans="1:98" s="227" customFormat="1" ht="15" customHeight="1">
      <c r="A95" s="101" t="s">
        <v>2744</v>
      </c>
      <c r="B95" s="98" t="s">
        <v>4872</v>
      </c>
      <c r="C95" s="101" t="s">
        <v>4573</v>
      </c>
      <c r="D95" s="101"/>
      <c r="E95" s="101" t="s">
        <v>2536</v>
      </c>
      <c r="F95" s="101" t="s">
        <v>969</v>
      </c>
      <c r="G95" s="101" t="s">
        <v>172</v>
      </c>
      <c r="H95" s="101" t="s">
        <v>355</v>
      </c>
      <c r="I95" s="101" t="s">
        <v>66</v>
      </c>
      <c r="J95" s="379" t="s">
        <v>100</v>
      </c>
      <c r="K95" s="101">
        <v>93</v>
      </c>
      <c r="L95" s="101" t="s">
        <v>2745</v>
      </c>
      <c r="M95" s="101" t="s">
        <v>4658</v>
      </c>
      <c r="N95" s="101" t="s">
        <v>56</v>
      </c>
      <c r="O95" s="101" t="s">
        <v>2073</v>
      </c>
      <c r="P95" s="101">
        <v>11</v>
      </c>
      <c r="Q95" s="476" t="s">
        <v>428</v>
      </c>
      <c r="R95" s="101" t="s">
        <v>2746</v>
      </c>
      <c r="S95" s="101" t="s">
        <v>2747</v>
      </c>
      <c r="T95" s="101" t="s">
        <v>428</v>
      </c>
      <c r="U95" s="101" t="s">
        <v>2748</v>
      </c>
      <c r="V95" s="101" t="s">
        <v>2749</v>
      </c>
      <c r="W95" s="101" t="s">
        <v>2750</v>
      </c>
      <c r="X95" s="101" t="s">
        <v>2751</v>
      </c>
      <c r="Y95" s="101" t="s">
        <v>487</v>
      </c>
      <c r="Z95" s="101" t="s">
        <v>95</v>
      </c>
      <c r="AA95" s="101" t="s">
        <v>2752</v>
      </c>
      <c r="AB95" s="101" t="s">
        <v>72</v>
      </c>
      <c r="AC95" s="101" t="s">
        <v>2753</v>
      </c>
      <c r="AD95" s="101" t="s">
        <v>72</v>
      </c>
      <c r="AE95" s="101" t="s">
        <v>1306</v>
      </c>
      <c r="AF95" s="101" t="s">
        <v>85</v>
      </c>
      <c r="AG95" s="101" t="s">
        <v>1306</v>
      </c>
      <c r="AH95" s="101" t="s">
        <v>85</v>
      </c>
      <c r="AI95" s="101" t="s">
        <v>428</v>
      </c>
      <c r="AJ95" s="101" t="s">
        <v>95</v>
      </c>
      <c r="AK95" s="101" t="s">
        <v>115</v>
      </c>
      <c r="AL95" s="101" t="s">
        <v>455</v>
      </c>
      <c r="AM95" s="101" t="s">
        <v>2754</v>
      </c>
      <c r="AN95" s="101" t="s">
        <v>72</v>
      </c>
      <c r="AO95" s="101" t="s">
        <v>455</v>
      </c>
      <c r="AP95" s="101" t="s">
        <v>428</v>
      </c>
      <c r="AQ95" s="101" t="s">
        <v>2755</v>
      </c>
      <c r="AR95" s="101" t="s">
        <v>2716</v>
      </c>
      <c r="AS95" s="101" t="s">
        <v>72</v>
      </c>
      <c r="AT95" s="101" t="s">
        <v>2756</v>
      </c>
      <c r="AU95" s="101" t="s">
        <v>428</v>
      </c>
      <c r="AV95" s="101" t="s">
        <v>85</v>
      </c>
      <c r="AW95" s="101" t="s">
        <v>428</v>
      </c>
      <c r="AX95" s="101" t="s">
        <v>72</v>
      </c>
      <c r="AY95" s="101" t="s">
        <v>72</v>
      </c>
      <c r="AZ95" s="485" t="s">
        <v>85</v>
      </c>
      <c r="BA95" s="362" t="s">
        <v>95</v>
      </c>
      <c r="BB95" s="101" t="s">
        <v>72</v>
      </c>
      <c r="BC95" s="101" t="s">
        <v>72</v>
      </c>
      <c r="BD95" s="485" t="s">
        <v>85</v>
      </c>
      <c r="BE95" s="101" t="s">
        <v>2757</v>
      </c>
      <c r="BF95" s="101"/>
      <c r="BG95" s="101"/>
      <c r="BH95" s="101"/>
      <c r="BI95" s="101"/>
      <c r="BJ95" s="101"/>
      <c r="BK95" s="101"/>
      <c r="BL95" s="101"/>
      <c r="BM95" s="101"/>
      <c r="BN95" s="101"/>
      <c r="BO95" s="360"/>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c r="CO95" s="360"/>
      <c r="CP95" s="360"/>
      <c r="CQ95" s="360"/>
      <c r="CR95" s="360"/>
      <c r="CS95" s="360"/>
      <c r="CT95" s="360"/>
    </row>
    <row r="96" spans="1:98" s="227" customFormat="1" ht="15" customHeight="1">
      <c r="A96" s="98" t="s">
        <v>874</v>
      </c>
      <c r="B96" s="98" t="s">
        <v>4872</v>
      </c>
      <c r="C96" s="98"/>
      <c r="D96" s="360"/>
      <c r="E96" s="360" t="s">
        <v>968</v>
      </c>
      <c r="F96" s="360" t="s">
        <v>983</v>
      </c>
      <c r="G96" s="360" t="s">
        <v>186</v>
      </c>
      <c r="H96" s="265" t="s">
        <v>355</v>
      </c>
      <c r="I96" s="360" t="s">
        <v>1217</v>
      </c>
      <c r="J96" s="360" t="s">
        <v>100</v>
      </c>
      <c r="K96" s="359">
        <v>250</v>
      </c>
      <c r="L96" s="360" t="s">
        <v>1218</v>
      </c>
      <c r="M96" s="360" t="s">
        <v>1219</v>
      </c>
      <c r="N96" s="360" t="s">
        <v>56</v>
      </c>
      <c r="O96" s="360" t="s">
        <v>1220</v>
      </c>
      <c r="P96" s="360" t="s">
        <v>1221</v>
      </c>
      <c r="Q96" s="98" t="s">
        <v>428</v>
      </c>
      <c r="R96" s="360" t="s">
        <v>1222</v>
      </c>
      <c r="S96" s="360" t="s">
        <v>1223</v>
      </c>
      <c r="T96" s="360" t="s">
        <v>1224</v>
      </c>
      <c r="U96" s="360" t="s">
        <v>1225</v>
      </c>
      <c r="V96" s="360" t="s">
        <v>1226</v>
      </c>
      <c r="W96" s="360" t="s">
        <v>1227</v>
      </c>
      <c r="X96" s="98" t="s">
        <v>428</v>
      </c>
      <c r="Y96" s="360" t="s">
        <v>4659</v>
      </c>
      <c r="Z96" s="98" t="s">
        <v>4615</v>
      </c>
      <c r="AA96" s="98" t="s">
        <v>1228</v>
      </c>
      <c r="AB96" s="98" t="s">
        <v>72</v>
      </c>
      <c r="AC96" s="98" t="s">
        <v>1229</v>
      </c>
      <c r="AD96" s="98" t="s">
        <v>72</v>
      </c>
      <c r="AE96" s="98" t="s">
        <v>1230</v>
      </c>
      <c r="AF96" s="98"/>
      <c r="AG96" s="98" t="s">
        <v>1231</v>
      </c>
      <c r="AH96" s="98"/>
      <c r="AI96" s="98" t="s">
        <v>1232</v>
      </c>
      <c r="AJ96" s="98"/>
      <c r="AK96" s="98" t="s">
        <v>1233</v>
      </c>
      <c r="AL96" s="98" t="s">
        <v>428</v>
      </c>
      <c r="AM96" s="98" t="s">
        <v>4769</v>
      </c>
      <c r="AN96" s="98" t="s">
        <v>85</v>
      </c>
      <c r="AO96" s="98" t="s">
        <v>428</v>
      </c>
      <c r="AP96" s="98" t="s">
        <v>428</v>
      </c>
      <c r="AQ96" s="98" t="s">
        <v>1234</v>
      </c>
      <c r="AR96" s="98" t="s">
        <v>1235</v>
      </c>
      <c r="AS96" s="98" t="s">
        <v>72</v>
      </c>
      <c r="AT96" s="98" t="s">
        <v>455</v>
      </c>
      <c r="AU96" s="98" t="s">
        <v>455</v>
      </c>
      <c r="AV96" s="98" t="s">
        <v>72</v>
      </c>
      <c r="AW96" s="360" t="s">
        <v>1236</v>
      </c>
      <c r="AX96" s="365" t="str">
        <f>AB96</f>
        <v>Low</v>
      </c>
      <c r="AY96" s="365" t="str">
        <f>AD96</f>
        <v>Low</v>
      </c>
      <c r="AZ96" s="363" t="s">
        <v>95</v>
      </c>
      <c r="BA96" s="363" t="s">
        <v>95</v>
      </c>
      <c r="BB96" s="366" t="str">
        <f>AN96</f>
        <v>High</v>
      </c>
      <c r="BC96" s="365" t="str">
        <f>AS96</f>
        <v>Low</v>
      </c>
      <c r="BD96" s="365" t="str">
        <f>AV96</f>
        <v>Low</v>
      </c>
      <c r="BE96" s="360" t="s">
        <v>1237</v>
      </c>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c r="CI96" s="360"/>
      <c r="CJ96" s="360"/>
      <c r="CK96" s="360"/>
      <c r="CL96" s="360"/>
      <c r="CM96" s="360"/>
      <c r="CN96" s="360"/>
      <c r="CO96" s="360"/>
      <c r="CP96" s="360"/>
      <c r="CQ96" s="360"/>
      <c r="CR96" s="360"/>
      <c r="CS96" s="360"/>
      <c r="CT96" s="360"/>
    </row>
    <row r="97" spans="1:98" s="222" customFormat="1">
      <c r="A97" s="265" t="s">
        <v>795</v>
      </c>
      <c r="B97" s="476" t="s">
        <v>4871</v>
      </c>
      <c r="C97" s="265"/>
      <c r="D97" s="265"/>
      <c r="E97" s="265" t="s">
        <v>566</v>
      </c>
      <c r="F97" s="265" t="s">
        <v>609</v>
      </c>
      <c r="G97" s="265" t="s">
        <v>186</v>
      </c>
      <c r="H97" s="265" t="s">
        <v>792</v>
      </c>
      <c r="I97" s="265" t="s">
        <v>349</v>
      </c>
      <c r="J97" s="265" t="s">
        <v>4029</v>
      </c>
      <c r="K97" s="270">
        <v>103</v>
      </c>
      <c r="L97" s="265" t="s">
        <v>4039</v>
      </c>
      <c r="M97" s="265" t="s">
        <v>4040</v>
      </c>
      <c r="N97" s="265" t="s">
        <v>56</v>
      </c>
      <c r="O97" s="265" t="s">
        <v>602</v>
      </c>
      <c r="P97" s="270">
        <v>18</v>
      </c>
      <c r="Q97" s="270" t="s">
        <v>1483</v>
      </c>
      <c r="R97" s="265" t="s">
        <v>455</v>
      </c>
      <c r="S97" s="265" t="s">
        <v>455</v>
      </c>
      <c r="T97" s="265" t="s">
        <v>455</v>
      </c>
      <c r="U97" s="265" t="s">
        <v>455</v>
      </c>
      <c r="V97" s="265" t="s">
        <v>455</v>
      </c>
      <c r="W97" s="265" t="s">
        <v>2694</v>
      </c>
      <c r="X97" s="265" t="s">
        <v>455</v>
      </c>
      <c r="Y97" s="265" t="s">
        <v>2695</v>
      </c>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98" t="s">
        <v>428</v>
      </c>
      <c r="AX97" s="115" t="s">
        <v>85</v>
      </c>
      <c r="AY97" s="115" t="s">
        <v>85</v>
      </c>
      <c r="AZ97" s="151" t="s">
        <v>95</v>
      </c>
      <c r="BA97" s="151" t="s">
        <v>95</v>
      </c>
      <c r="BB97" s="115" t="s">
        <v>85</v>
      </c>
      <c r="BC97" s="115" t="s">
        <v>85</v>
      </c>
      <c r="BD97" s="136" t="s">
        <v>72</v>
      </c>
      <c r="BE97" s="265" t="s">
        <v>2696</v>
      </c>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c r="CF97" s="265"/>
      <c r="CG97" s="265"/>
      <c r="CH97" s="265"/>
      <c r="CI97" s="265"/>
      <c r="CJ97" s="265"/>
      <c r="CK97" s="265"/>
      <c r="CL97" s="265"/>
      <c r="CM97" s="265"/>
      <c r="CN97" s="265"/>
      <c r="CO97" s="265"/>
      <c r="CP97" s="265"/>
      <c r="CQ97" s="265"/>
      <c r="CR97" s="265"/>
      <c r="CS97" s="265"/>
      <c r="CT97" s="265"/>
    </row>
    <row r="98" spans="1:98" s="222" customFormat="1" ht="15.75">
      <c r="A98" s="141" t="s">
        <v>2296</v>
      </c>
      <c r="B98" s="476" t="s">
        <v>4871</v>
      </c>
      <c r="C98" s="141"/>
      <c r="D98" s="265"/>
      <c r="E98" s="216" t="s">
        <v>566</v>
      </c>
      <c r="F98" s="216" t="s">
        <v>136</v>
      </c>
      <c r="G98" s="265" t="s">
        <v>186</v>
      </c>
      <c r="H98" s="265" t="s">
        <v>355</v>
      </c>
      <c r="I98" s="265" t="s">
        <v>349</v>
      </c>
      <c r="J98" s="265" t="s">
        <v>781</v>
      </c>
      <c r="K98" s="270">
        <v>47</v>
      </c>
      <c r="L98" s="265" t="s">
        <v>3867</v>
      </c>
      <c r="M98" s="265" t="s">
        <v>3942</v>
      </c>
      <c r="N98" s="265" t="s">
        <v>56</v>
      </c>
      <c r="O98" s="265" t="s">
        <v>602</v>
      </c>
      <c r="P98" s="265">
        <v>20</v>
      </c>
      <c r="Q98" s="476" t="s">
        <v>428</v>
      </c>
      <c r="R98" s="265" t="s">
        <v>455</v>
      </c>
      <c r="S98" s="265" t="s">
        <v>455</v>
      </c>
      <c r="T98" s="265" t="s">
        <v>455</v>
      </c>
      <c r="U98" s="265" t="s">
        <v>455</v>
      </c>
      <c r="V98" s="265" t="s">
        <v>455</v>
      </c>
      <c r="W98" s="265" t="s">
        <v>428</v>
      </c>
      <c r="X98" s="265" t="s">
        <v>455</v>
      </c>
      <c r="Y98" s="265" t="s">
        <v>2295</v>
      </c>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98" t="s">
        <v>428</v>
      </c>
      <c r="AX98" s="421" t="s">
        <v>85</v>
      </c>
      <c r="AY98" s="422" t="s">
        <v>85</v>
      </c>
      <c r="AZ98" s="412" t="s">
        <v>95</v>
      </c>
      <c r="BA98" s="412" t="s">
        <v>95</v>
      </c>
      <c r="BB98" s="422" t="s">
        <v>85</v>
      </c>
      <c r="BC98" s="423" t="s">
        <v>85</v>
      </c>
      <c r="BD98" s="428" t="s">
        <v>72</v>
      </c>
      <c r="BE98" s="265" t="s">
        <v>3943</v>
      </c>
      <c r="BF98" s="265"/>
      <c r="BG98" s="265"/>
      <c r="BH98" s="265"/>
      <c r="BI98" s="265"/>
      <c r="BJ98" s="265"/>
      <c r="BK98" s="265"/>
      <c r="BL98" s="265"/>
      <c r="BM98" s="265"/>
      <c r="BN98" s="265"/>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row>
    <row r="99" spans="1:98" s="222" customFormat="1" ht="15.75">
      <c r="A99" s="217" t="s">
        <v>796</v>
      </c>
      <c r="B99" s="476" t="s">
        <v>4871</v>
      </c>
      <c r="C99" s="217"/>
      <c r="D99" s="217"/>
      <c r="E99" s="157" t="s">
        <v>566</v>
      </c>
      <c r="F99" s="427" t="s">
        <v>150</v>
      </c>
      <c r="G99" s="217" t="s">
        <v>186</v>
      </c>
      <c r="H99" s="217" t="s">
        <v>397</v>
      </c>
      <c r="I99" s="265" t="s">
        <v>428</v>
      </c>
      <c r="J99" s="265" t="s">
        <v>781</v>
      </c>
      <c r="K99" s="90">
        <v>75</v>
      </c>
      <c r="L99" s="217" t="s">
        <v>3834</v>
      </c>
      <c r="M99" s="217" t="s">
        <v>3835</v>
      </c>
      <c r="N99" s="217" t="s">
        <v>56</v>
      </c>
      <c r="O99" s="217" t="s">
        <v>602</v>
      </c>
      <c r="P99" s="217" t="s">
        <v>3836</v>
      </c>
      <c r="Q99" s="476" t="s">
        <v>428</v>
      </c>
      <c r="R99" s="217" t="s">
        <v>3837</v>
      </c>
      <c r="S99" s="217" t="s">
        <v>3838</v>
      </c>
      <c r="T99" s="217" t="s">
        <v>455</v>
      </c>
      <c r="U99" s="217" t="s">
        <v>3839</v>
      </c>
      <c r="V99" s="217" t="s">
        <v>3840</v>
      </c>
      <c r="W99" s="217" t="s">
        <v>455</v>
      </c>
      <c r="X99" s="217" t="s">
        <v>455</v>
      </c>
      <c r="Y99" s="217" t="s">
        <v>490</v>
      </c>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98" t="s">
        <v>428</v>
      </c>
      <c r="AX99" s="417" t="s">
        <v>95</v>
      </c>
      <c r="AY99" s="412" t="s">
        <v>95</v>
      </c>
      <c r="AZ99" s="412" t="s">
        <v>95</v>
      </c>
      <c r="BA99" s="412" t="s">
        <v>95</v>
      </c>
      <c r="BB99" s="415" t="s">
        <v>72</v>
      </c>
      <c r="BC99" s="418" t="s">
        <v>95</v>
      </c>
      <c r="BD99" s="428" t="s">
        <v>72</v>
      </c>
      <c r="BE99" s="217" t="s">
        <v>804</v>
      </c>
      <c r="BF99" s="217"/>
      <c r="BG99" s="217"/>
      <c r="BH99" s="217"/>
      <c r="BI99" s="217"/>
      <c r="BJ99" s="217"/>
      <c r="BK99" s="217"/>
      <c r="BL99" s="217"/>
      <c r="BM99" s="217"/>
      <c r="BN99" s="217"/>
      <c r="BO99" s="265"/>
      <c r="BP99" s="265"/>
      <c r="BQ99" s="265"/>
      <c r="BR99" s="265"/>
      <c r="BS99" s="265"/>
      <c r="BT99" s="265"/>
      <c r="BU99" s="265"/>
      <c r="BV99" s="265"/>
      <c r="BW99" s="265"/>
      <c r="BX99" s="265"/>
      <c r="BY99" s="265"/>
      <c r="BZ99" s="265"/>
      <c r="CA99" s="265"/>
      <c r="CB99" s="265"/>
      <c r="CC99" s="265"/>
      <c r="CD99" s="265"/>
      <c r="CE99" s="265"/>
      <c r="CF99" s="265"/>
      <c r="CG99" s="265"/>
      <c r="CH99" s="265"/>
      <c r="CI99" s="265"/>
      <c r="CJ99" s="265"/>
      <c r="CK99" s="265"/>
      <c r="CL99" s="265"/>
      <c r="CM99" s="265"/>
      <c r="CN99" s="265"/>
      <c r="CO99" s="265"/>
      <c r="CP99" s="265"/>
      <c r="CQ99" s="265"/>
      <c r="CR99" s="265"/>
      <c r="CS99" s="265"/>
      <c r="CT99" s="265"/>
    </row>
    <row r="100" spans="1:98" s="227" customFormat="1" ht="15" customHeight="1">
      <c r="A100" s="299" t="s">
        <v>3026</v>
      </c>
      <c r="B100" s="476" t="s">
        <v>4871</v>
      </c>
      <c r="C100" s="299"/>
      <c r="D100" s="98"/>
      <c r="E100" s="98" t="s">
        <v>566</v>
      </c>
      <c r="F100" s="98" t="s">
        <v>609</v>
      </c>
      <c r="G100" s="98" t="s">
        <v>134</v>
      </c>
      <c r="H100" s="98" t="s">
        <v>355</v>
      </c>
      <c r="I100" s="98" t="s">
        <v>349</v>
      </c>
      <c r="J100" s="98" t="s">
        <v>781</v>
      </c>
      <c r="K100" s="196">
        <v>155</v>
      </c>
      <c r="L100" s="386" t="s">
        <v>4842</v>
      </c>
      <c r="M100" s="98" t="s">
        <v>4843</v>
      </c>
      <c r="N100" s="98" t="s">
        <v>67</v>
      </c>
      <c r="O100" s="98" t="s">
        <v>4844</v>
      </c>
      <c r="P100" s="196">
        <v>22</v>
      </c>
      <c r="Q100" s="196" t="s">
        <v>4584</v>
      </c>
      <c r="R100" s="146" t="s">
        <v>4230</v>
      </c>
      <c r="S100" s="388">
        <v>0.81499999999999995</v>
      </c>
      <c r="T100" s="98" t="s">
        <v>428</v>
      </c>
      <c r="U100" s="98" t="s">
        <v>428</v>
      </c>
      <c r="V100" s="98" t="s">
        <v>4845</v>
      </c>
      <c r="W100" s="98" t="s">
        <v>428</v>
      </c>
      <c r="X100" s="98" t="s">
        <v>428</v>
      </c>
      <c r="Y100" s="98" t="s">
        <v>359</v>
      </c>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t="s">
        <v>428</v>
      </c>
      <c r="AX100" s="98" t="s">
        <v>72</v>
      </c>
      <c r="AY100" s="158" t="s">
        <v>95</v>
      </c>
      <c r="AZ100" s="149" t="s">
        <v>85</v>
      </c>
      <c r="BA100" s="158" t="s">
        <v>95</v>
      </c>
      <c r="BB100" s="98" t="s">
        <v>72</v>
      </c>
      <c r="BC100" s="98" t="s">
        <v>72</v>
      </c>
      <c r="BD100" s="98" t="s">
        <v>72</v>
      </c>
      <c r="BE100" s="98" t="s">
        <v>2709</v>
      </c>
      <c r="BF100" s="98"/>
      <c r="BG100" s="98"/>
      <c r="BH100" s="98"/>
      <c r="BI100" s="98"/>
      <c r="BJ100" s="98"/>
      <c r="BK100" s="98"/>
      <c r="BL100" s="98"/>
      <c r="BM100" s="98"/>
      <c r="BN100" s="98"/>
      <c r="BO100" s="378"/>
      <c r="BP100" s="378"/>
      <c r="BQ100" s="378"/>
      <c r="BR100" s="378"/>
      <c r="BS100" s="378"/>
      <c r="BT100" s="378"/>
      <c r="BU100" s="378"/>
      <c r="BV100" s="378"/>
      <c r="BW100" s="378"/>
      <c r="BX100" s="378"/>
      <c r="BY100" s="378"/>
      <c r="BZ100" s="378"/>
      <c r="CA100" s="378"/>
      <c r="CB100" s="378"/>
      <c r="CC100" s="378"/>
      <c r="CD100" s="378"/>
      <c r="CE100" s="378"/>
      <c r="CF100" s="378"/>
      <c r="CG100" s="378"/>
      <c r="CH100" s="378"/>
      <c r="CI100" s="378"/>
      <c r="CJ100" s="378"/>
      <c r="CK100" s="378"/>
      <c r="CL100" s="378"/>
      <c r="CM100" s="378"/>
      <c r="CN100" s="378"/>
      <c r="CO100" s="378"/>
      <c r="CP100" s="378"/>
      <c r="CQ100" s="378"/>
      <c r="CR100" s="378"/>
      <c r="CS100" s="378"/>
      <c r="CT100" s="378"/>
    </row>
    <row r="101" spans="1:98" ht="15.75" customHeight="1">
      <c r="A101" s="383" t="s">
        <v>9914</v>
      </c>
      <c r="B101" s="383"/>
      <c r="C101" s="383"/>
      <c r="D101" s="383"/>
      <c r="E101" s="383"/>
      <c r="F101" s="383"/>
      <c r="G101" s="383" t="s">
        <v>186</v>
      </c>
      <c r="H101" s="383" t="s">
        <v>355</v>
      </c>
      <c r="I101" s="383" t="s">
        <v>10207</v>
      </c>
      <c r="J101" s="383" t="s">
        <v>781</v>
      </c>
      <c r="K101" s="329">
        <v>135</v>
      </c>
      <c r="L101" s="383" t="s">
        <v>10208</v>
      </c>
      <c r="M101" s="383" t="s">
        <v>10209</v>
      </c>
      <c r="N101" s="383" t="s">
        <v>10210</v>
      </c>
      <c r="O101" s="360" t="s">
        <v>778</v>
      </c>
      <c r="P101" s="360">
        <v>16</v>
      </c>
      <c r="Q101" s="582" t="s">
        <v>10211</v>
      </c>
      <c r="R101" s="582" t="s">
        <v>10212</v>
      </c>
      <c r="S101" s="582" t="s">
        <v>10213</v>
      </c>
      <c r="T101" s="603">
        <v>0.81</v>
      </c>
      <c r="U101" s="582" t="s">
        <v>428</v>
      </c>
      <c r="V101" s="582" t="s">
        <v>428</v>
      </c>
      <c r="W101" s="582" t="s">
        <v>428</v>
      </c>
      <c r="X101" s="582" t="s">
        <v>428</v>
      </c>
      <c r="Y101" s="582" t="s">
        <v>586</v>
      </c>
      <c r="Z101" s="582" t="s">
        <v>1094</v>
      </c>
      <c r="AA101" s="604" t="s">
        <v>10214</v>
      </c>
      <c r="AB101" s="582" t="s">
        <v>95</v>
      </c>
      <c r="AC101" s="582" t="s">
        <v>428</v>
      </c>
      <c r="AD101" s="582" t="s">
        <v>1094</v>
      </c>
      <c r="AE101" s="582" t="s">
        <v>10160</v>
      </c>
      <c r="AF101" s="582" t="s">
        <v>72</v>
      </c>
      <c r="AG101" s="582" t="s">
        <v>10160</v>
      </c>
      <c r="AH101" s="582" t="s">
        <v>72</v>
      </c>
      <c r="AI101" s="582" t="s">
        <v>428</v>
      </c>
      <c r="AJ101" s="582" t="s">
        <v>1094</v>
      </c>
      <c r="AK101" s="582" t="s">
        <v>106</v>
      </c>
      <c r="AL101" s="582" t="s">
        <v>10215</v>
      </c>
      <c r="AM101" s="582" t="s">
        <v>1094</v>
      </c>
      <c r="AN101" s="582" t="s">
        <v>428</v>
      </c>
      <c r="AO101" s="582" t="s">
        <v>10216</v>
      </c>
      <c r="AP101" s="380" t="s">
        <v>1094</v>
      </c>
      <c r="AQ101" s="604" t="s">
        <v>10217</v>
      </c>
      <c r="AR101" s="383" t="s">
        <v>62</v>
      </c>
      <c r="AS101" s="383" t="s">
        <v>85</v>
      </c>
      <c r="AT101" s="383" t="s">
        <v>10218</v>
      </c>
      <c r="AU101" s="392" t="s">
        <v>10079</v>
      </c>
      <c r="AV101" s="392" t="s">
        <v>10079</v>
      </c>
      <c r="AW101" s="392" t="s">
        <v>10079</v>
      </c>
      <c r="AX101" s="392" t="s">
        <v>10079</v>
      </c>
      <c r="AY101" s="392" t="s">
        <v>10079</v>
      </c>
      <c r="AZ101" s="392" t="s">
        <v>10079</v>
      </c>
      <c r="BA101" s="392" t="s">
        <v>10079</v>
      </c>
    </row>
    <row r="102" spans="1:98" s="227" customFormat="1" ht="15" customHeight="1">
      <c r="A102" s="98" t="s">
        <v>784</v>
      </c>
      <c r="B102" s="476" t="s">
        <v>4871</v>
      </c>
      <c r="C102" s="98"/>
      <c r="D102" s="267"/>
      <c r="E102" s="110" t="s">
        <v>566</v>
      </c>
      <c r="F102" s="110" t="s">
        <v>136</v>
      </c>
      <c r="G102" s="267" t="s">
        <v>186</v>
      </c>
      <c r="H102" s="267" t="s">
        <v>785</v>
      </c>
      <c r="I102" s="267" t="s">
        <v>349</v>
      </c>
      <c r="J102" s="267" t="s">
        <v>781</v>
      </c>
      <c r="K102" s="270">
        <v>81</v>
      </c>
      <c r="L102" s="430" t="s">
        <v>4795</v>
      </c>
      <c r="M102" s="222" t="s">
        <v>4796</v>
      </c>
      <c r="N102" s="500" t="s">
        <v>56</v>
      </c>
      <c r="O102" s="267" t="s">
        <v>778</v>
      </c>
      <c r="P102" s="212" t="s">
        <v>4797</v>
      </c>
      <c r="Q102" s="476" t="s">
        <v>428</v>
      </c>
      <c r="R102" s="267" t="s">
        <v>4231</v>
      </c>
      <c r="S102" s="267" t="s">
        <v>4798</v>
      </c>
      <c r="T102" s="267" t="s">
        <v>4799</v>
      </c>
      <c r="U102" s="267" t="s">
        <v>455</v>
      </c>
      <c r="V102" s="267" t="s">
        <v>455</v>
      </c>
      <c r="W102" s="267" t="s">
        <v>428</v>
      </c>
      <c r="X102" s="267" t="s">
        <v>455</v>
      </c>
      <c r="Y102" s="267" t="s">
        <v>346</v>
      </c>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t="s">
        <v>428</v>
      </c>
      <c r="AX102" s="366" t="s">
        <v>85</v>
      </c>
      <c r="AY102" s="366" t="s">
        <v>85</v>
      </c>
      <c r="AZ102" s="363" t="s">
        <v>95</v>
      </c>
      <c r="BA102" s="363" t="s">
        <v>95</v>
      </c>
      <c r="BB102" s="196" t="s">
        <v>72</v>
      </c>
      <c r="BC102" s="366" t="s">
        <v>85</v>
      </c>
      <c r="BD102" s="363" t="s">
        <v>95</v>
      </c>
      <c r="BE102" s="98" t="s">
        <v>4800</v>
      </c>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row>
    <row r="103" spans="1:98" s="227" customFormat="1" ht="15" customHeight="1">
      <c r="A103" s="98" t="s">
        <v>1446</v>
      </c>
      <c r="B103" s="476" t="s">
        <v>4871</v>
      </c>
      <c r="C103" s="98"/>
      <c r="D103" s="98"/>
      <c r="E103" s="101" t="s">
        <v>566</v>
      </c>
      <c r="F103" s="101" t="s">
        <v>1443</v>
      </c>
      <c r="G103" s="98" t="s">
        <v>186</v>
      </c>
      <c r="H103" s="98" t="s">
        <v>1447</v>
      </c>
      <c r="I103" s="265" t="s">
        <v>428</v>
      </c>
      <c r="J103" s="98" t="s">
        <v>781</v>
      </c>
      <c r="K103" s="196">
        <v>143</v>
      </c>
      <c r="L103" s="98" t="s">
        <v>3124</v>
      </c>
      <c r="M103" s="98" t="s">
        <v>3125</v>
      </c>
      <c r="N103" s="98" t="s">
        <v>56</v>
      </c>
      <c r="O103" s="98" t="s">
        <v>602</v>
      </c>
      <c r="P103" s="98" t="s">
        <v>1448</v>
      </c>
      <c r="Q103" s="98" t="s">
        <v>906</v>
      </c>
      <c r="R103" s="98" t="s">
        <v>3126</v>
      </c>
      <c r="S103" s="98" t="s">
        <v>3127</v>
      </c>
      <c r="T103" s="98" t="s">
        <v>3128</v>
      </c>
      <c r="U103" s="98" t="s">
        <v>455</v>
      </c>
      <c r="V103" s="98" t="s">
        <v>3129</v>
      </c>
      <c r="W103" s="98"/>
      <c r="X103" s="98" t="s">
        <v>455</v>
      </c>
      <c r="Y103" s="98" t="s">
        <v>3130</v>
      </c>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t="s">
        <v>428</v>
      </c>
      <c r="AX103" s="363" t="s">
        <v>95</v>
      </c>
      <c r="AY103" s="363" t="s">
        <v>95</v>
      </c>
      <c r="AZ103" s="365" t="s">
        <v>72</v>
      </c>
      <c r="BA103" s="365" t="s">
        <v>1789</v>
      </c>
      <c r="BB103" s="366" t="s">
        <v>85</v>
      </c>
      <c r="BC103" s="366" t="s">
        <v>85</v>
      </c>
      <c r="BD103" s="365" t="s">
        <v>72</v>
      </c>
      <c r="BE103" s="98" t="s">
        <v>3131</v>
      </c>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row>
    <row r="104" spans="1:98" s="227" customFormat="1" ht="15" customHeight="1">
      <c r="A104" s="98" t="s">
        <v>786</v>
      </c>
      <c r="B104" s="476" t="s">
        <v>4871</v>
      </c>
      <c r="C104" s="98"/>
      <c r="D104" s="267"/>
      <c r="E104" s="110" t="s">
        <v>566</v>
      </c>
      <c r="F104" s="110" t="s">
        <v>136</v>
      </c>
      <c r="G104" s="267" t="s">
        <v>186</v>
      </c>
      <c r="H104" s="267" t="s">
        <v>355</v>
      </c>
      <c r="I104" s="267" t="s">
        <v>349</v>
      </c>
      <c r="J104" s="267" t="s">
        <v>781</v>
      </c>
      <c r="K104" s="270">
        <v>139</v>
      </c>
      <c r="L104" s="267" t="s">
        <v>3030</v>
      </c>
      <c r="M104" s="267" t="s">
        <v>455</v>
      </c>
      <c r="N104" s="500" t="s">
        <v>56</v>
      </c>
      <c r="O104" s="267" t="s">
        <v>602</v>
      </c>
      <c r="P104" s="212" t="s">
        <v>3032</v>
      </c>
      <c r="Q104" s="476" t="s">
        <v>428</v>
      </c>
      <c r="R104" s="267" t="s">
        <v>455</v>
      </c>
      <c r="S104" s="267" t="s">
        <v>4801</v>
      </c>
      <c r="T104" s="267" t="s">
        <v>455</v>
      </c>
      <c r="U104" s="267" t="s">
        <v>455</v>
      </c>
      <c r="V104" s="267" t="s">
        <v>455</v>
      </c>
      <c r="W104" s="267" t="s">
        <v>428</v>
      </c>
      <c r="X104" s="267" t="s">
        <v>455</v>
      </c>
      <c r="Y104" s="267" t="s">
        <v>346</v>
      </c>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t="s">
        <v>428</v>
      </c>
      <c r="AX104" s="363" t="s">
        <v>95</v>
      </c>
      <c r="AY104" s="363" t="s">
        <v>95</v>
      </c>
      <c r="AZ104" s="363" t="s">
        <v>95</v>
      </c>
      <c r="BA104" s="363" t="s">
        <v>95</v>
      </c>
      <c r="BB104" s="366" t="s">
        <v>85</v>
      </c>
      <c r="BC104" s="363" t="s">
        <v>95</v>
      </c>
      <c r="BD104" s="359" t="s">
        <v>72</v>
      </c>
      <c r="BE104" s="98" t="s">
        <v>4802</v>
      </c>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row>
    <row r="105" spans="1:98" s="227" customFormat="1" ht="15" customHeight="1">
      <c r="A105" s="98" t="s">
        <v>1542</v>
      </c>
      <c r="B105" s="476" t="s">
        <v>4871</v>
      </c>
      <c r="C105" s="98"/>
      <c r="D105" s="98"/>
      <c r="E105" s="101" t="s">
        <v>566</v>
      </c>
      <c r="F105" s="101" t="s">
        <v>136</v>
      </c>
      <c r="G105" s="98" t="s">
        <v>186</v>
      </c>
      <c r="H105" s="98" t="s">
        <v>792</v>
      </c>
      <c r="I105" s="98" t="s">
        <v>349</v>
      </c>
      <c r="J105" s="98" t="s">
        <v>781</v>
      </c>
      <c r="K105" s="196">
        <v>88</v>
      </c>
      <c r="L105" s="98" t="s">
        <v>3030</v>
      </c>
      <c r="M105" s="98" t="s">
        <v>3031</v>
      </c>
      <c r="N105" s="98" t="s">
        <v>56</v>
      </c>
      <c r="O105" s="98" t="s">
        <v>602</v>
      </c>
      <c r="P105" s="98" t="s">
        <v>3032</v>
      </c>
      <c r="Q105" s="476" t="s">
        <v>428</v>
      </c>
      <c r="R105" s="98" t="s">
        <v>3033</v>
      </c>
      <c r="S105" s="98" t="s">
        <v>3034</v>
      </c>
      <c r="T105" s="98" t="s">
        <v>455</v>
      </c>
      <c r="U105" s="98" t="s">
        <v>3035</v>
      </c>
      <c r="V105" s="98" t="s">
        <v>455</v>
      </c>
      <c r="W105" s="98" t="s">
        <v>428</v>
      </c>
      <c r="X105" s="98" t="s">
        <v>455</v>
      </c>
      <c r="Y105" s="98" t="s">
        <v>359</v>
      </c>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t="s">
        <v>428</v>
      </c>
      <c r="AX105" s="363" t="s">
        <v>95</v>
      </c>
      <c r="AY105" s="363" t="s">
        <v>95</v>
      </c>
      <c r="AZ105" s="363" t="s">
        <v>95</v>
      </c>
      <c r="BA105" s="363" t="s">
        <v>95</v>
      </c>
      <c r="BB105" s="366" t="s">
        <v>85</v>
      </c>
      <c r="BC105" s="363" t="s">
        <v>95</v>
      </c>
      <c r="BD105" s="365" t="s">
        <v>72</v>
      </c>
      <c r="BE105" s="98" t="s">
        <v>3036</v>
      </c>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row>
    <row r="106" spans="1:98" s="227" customFormat="1" ht="15" customHeight="1">
      <c r="A106" s="98" t="s">
        <v>793</v>
      </c>
      <c r="B106" s="476" t="s">
        <v>4871</v>
      </c>
      <c r="C106" s="98"/>
      <c r="D106" s="98"/>
      <c r="E106" s="101" t="s">
        <v>566</v>
      </c>
      <c r="F106" s="101" t="s">
        <v>136</v>
      </c>
      <c r="G106" s="98" t="s">
        <v>186</v>
      </c>
      <c r="H106" s="98" t="s">
        <v>397</v>
      </c>
      <c r="I106" s="98" t="s">
        <v>349</v>
      </c>
      <c r="J106" s="98" t="s">
        <v>781</v>
      </c>
      <c r="K106" s="196">
        <v>77</v>
      </c>
      <c r="L106" s="98" t="s">
        <v>3037</v>
      </c>
      <c r="M106" s="98" t="s">
        <v>3038</v>
      </c>
      <c r="N106" s="98" t="s">
        <v>56</v>
      </c>
      <c r="O106" s="98" t="s">
        <v>602</v>
      </c>
      <c r="P106" s="98" t="s">
        <v>3039</v>
      </c>
      <c r="Q106" s="98" t="s">
        <v>1483</v>
      </c>
      <c r="R106" s="98" t="s">
        <v>455</v>
      </c>
      <c r="S106" s="98" t="s">
        <v>455</v>
      </c>
      <c r="T106" s="98" t="s">
        <v>455</v>
      </c>
      <c r="U106" s="98" t="s">
        <v>455</v>
      </c>
      <c r="V106" s="98" t="s">
        <v>455</v>
      </c>
      <c r="W106" s="98" t="s">
        <v>455</v>
      </c>
      <c r="X106" s="98" t="s">
        <v>455</v>
      </c>
      <c r="Y106" s="98" t="s">
        <v>359</v>
      </c>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t="s">
        <v>428</v>
      </c>
      <c r="AX106" s="363" t="s">
        <v>95</v>
      </c>
      <c r="AY106" s="363" t="s">
        <v>95</v>
      </c>
      <c r="AZ106" s="363" t="s">
        <v>95</v>
      </c>
      <c r="BA106" s="363" t="s">
        <v>95</v>
      </c>
      <c r="BB106" s="366" t="s">
        <v>85</v>
      </c>
      <c r="BC106" s="363" t="s">
        <v>95</v>
      </c>
      <c r="BD106" s="366" t="s">
        <v>85</v>
      </c>
      <c r="BE106" s="98" t="s">
        <v>3040</v>
      </c>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row>
    <row r="107" spans="1:98" s="227" customFormat="1" ht="15" customHeight="1">
      <c r="A107" s="98" t="s">
        <v>809</v>
      </c>
      <c r="B107" s="476" t="s">
        <v>4871</v>
      </c>
      <c r="C107" s="98"/>
      <c r="D107" s="98"/>
      <c r="E107" s="101" t="s">
        <v>566</v>
      </c>
      <c r="F107" s="101" t="s">
        <v>136</v>
      </c>
      <c r="G107" s="98" t="s">
        <v>186</v>
      </c>
      <c r="H107" s="98" t="s">
        <v>397</v>
      </c>
      <c r="I107" s="98" t="s">
        <v>349</v>
      </c>
      <c r="J107" s="98" t="s">
        <v>781</v>
      </c>
      <c r="K107" s="196">
        <v>477</v>
      </c>
      <c r="L107" s="98" t="s">
        <v>3041</v>
      </c>
      <c r="M107" s="98" t="s">
        <v>3042</v>
      </c>
      <c r="N107" s="98" t="s">
        <v>56</v>
      </c>
      <c r="O107" s="98" t="s">
        <v>602</v>
      </c>
      <c r="P107" s="98" t="s">
        <v>3039</v>
      </c>
      <c r="Q107" s="476" t="s">
        <v>428</v>
      </c>
      <c r="R107" s="98" t="s">
        <v>3043</v>
      </c>
      <c r="S107" s="98" t="s">
        <v>3044</v>
      </c>
      <c r="T107" s="98" t="s">
        <v>455</v>
      </c>
      <c r="U107" s="98" t="s">
        <v>455</v>
      </c>
      <c r="V107" s="98" t="s">
        <v>3045</v>
      </c>
      <c r="W107" s="98" t="s">
        <v>428</v>
      </c>
      <c r="X107" s="98" t="s">
        <v>455</v>
      </c>
      <c r="Y107" s="98" t="s">
        <v>359</v>
      </c>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t="s">
        <v>3046</v>
      </c>
      <c r="AX107" s="363" t="s">
        <v>95</v>
      </c>
      <c r="AY107" s="363" t="s">
        <v>95</v>
      </c>
      <c r="AZ107" s="363" t="s">
        <v>95</v>
      </c>
      <c r="BA107" s="363" t="s">
        <v>95</v>
      </c>
      <c r="BB107" s="366" t="s">
        <v>85</v>
      </c>
      <c r="BC107" s="363" t="s">
        <v>95</v>
      </c>
      <c r="BD107" s="366" t="s">
        <v>85</v>
      </c>
      <c r="BE107" s="98" t="s">
        <v>3047</v>
      </c>
      <c r="BF107" s="98" t="s">
        <v>4794</v>
      </c>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row>
    <row r="108" spans="1:98" s="222" customFormat="1">
      <c r="A108" s="265" t="s">
        <v>1534</v>
      </c>
      <c r="B108" s="476" t="s">
        <v>4871</v>
      </c>
      <c r="C108" s="265"/>
      <c r="D108" s="265"/>
      <c r="E108" s="265" t="s">
        <v>566</v>
      </c>
      <c r="F108" s="265" t="s">
        <v>609</v>
      </c>
      <c r="G108" s="265" t="s">
        <v>186</v>
      </c>
      <c r="H108" s="265" t="s">
        <v>355</v>
      </c>
      <c r="I108" s="265" t="s">
        <v>428</v>
      </c>
      <c r="J108" s="265" t="s">
        <v>781</v>
      </c>
      <c r="K108" s="270">
        <v>650</v>
      </c>
      <c r="L108" s="265" t="s">
        <v>3897</v>
      </c>
      <c r="M108" s="265" t="s">
        <v>3898</v>
      </c>
      <c r="N108" s="265" t="s">
        <v>3899</v>
      </c>
      <c r="O108" s="265" t="s">
        <v>602</v>
      </c>
      <c r="P108" s="270">
        <v>20</v>
      </c>
      <c r="Q108" s="270" t="s">
        <v>428</v>
      </c>
      <c r="R108" s="265" t="s">
        <v>3900</v>
      </c>
      <c r="S108" s="265" t="s">
        <v>3901</v>
      </c>
      <c r="T108" s="265" t="s">
        <v>3902</v>
      </c>
      <c r="U108" s="265" t="s">
        <v>455</v>
      </c>
      <c r="V108" s="265" t="s">
        <v>455</v>
      </c>
      <c r="W108" s="265" t="s">
        <v>1531</v>
      </c>
      <c r="X108" s="265" t="s">
        <v>455</v>
      </c>
      <c r="Y108" s="265" t="s">
        <v>1532</v>
      </c>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143" t="s">
        <v>428</v>
      </c>
      <c r="AX108" s="417" t="s">
        <v>95</v>
      </c>
      <c r="AY108" s="412" t="s">
        <v>95</v>
      </c>
      <c r="AZ108" s="415" t="s">
        <v>72</v>
      </c>
      <c r="BA108" s="412" t="s">
        <v>95</v>
      </c>
      <c r="BB108" s="422" t="s">
        <v>85</v>
      </c>
      <c r="BC108" s="423" t="s">
        <v>3889</v>
      </c>
      <c r="BD108" s="419" t="s">
        <v>85</v>
      </c>
      <c r="BE108" s="223" t="s">
        <v>1533</v>
      </c>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row>
    <row r="109" spans="1:98" s="227" customFormat="1" ht="15" customHeight="1">
      <c r="A109" s="98" t="s">
        <v>1869</v>
      </c>
      <c r="B109" s="98" t="s">
        <v>4872</v>
      </c>
      <c r="C109" s="98"/>
      <c r="D109" s="360"/>
      <c r="E109" s="360" t="s">
        <v>1629</v>
      </c>
      <c r="F109" s="360" t="s">
        <v>983</v>
      </c>
      <c r="G109" s="360" t="s">
        <v>172</v>
      </c>
      <c r="H109" s="265" t="s">
        <v>355</v>
      </c>
      <c r="I109" s="360" t="s">
        <v>349</v>
      </c>
      <c r="J109" s="360" t="s">
        <v>1000</v>
      </c>
      <c r="K109" s="359">
        <v>376</v>
      </c>
      <c r="L109" s="360" t="s">
        <v>1870</v>
      </c>
      <c r="M109" s="360" t="s">
        <v>4585</v>
      </c>
      <c r="N109" s="360" t="s">
        <v>56</v>
      </c>
      <c r="O109" s="360" t="s">
        <v>1871</v>
      </c>
      <c r="P109" s="360" t="s">
        <v>455</v>
      </c>
      <c r="Q109" s="98" t="s">
        <v>428</v>
      </c>
      <c r="R109" s="360" t="s">
        <v>1872</v>
      </c>
      <c r="S109" s="367">
        <v>0.7</v>
      </c>
      <c r="T109" s="360" t="s">
        <v>1873</v>
      </c>
      <c r="U109" s="360" t="s">
        <v>428</v>
      </c>
      <c r="V109" s="360" t="s">
        <v>428</v>
      </c>
      <c r="W109" s="360" t="s">
        <v>1874</v>
      </c>
      <c r="X109" s="360"/>
      <c r="Y109" s="360" t="s">
        <v>4660</v>
      </c>
      <c r="Z109" s="98" t="s">
        <v>4615</v>
      </c>
      <c r="AA109" s="98" t="s">
        <v>1875</v>
      </c>
      <c r="AB109" s="98" t="s">
        <v>72</v>
      </c>
      <c r="AC109" s="98" t="s">
        <v>95</v>
      </c>
      <c r="AD109" s="98" t="s">
        <v>95</v>
      </c>
      <c r="AE109" s="98" t="s">
        <v>1003</v>
      </c>
      <c r="AF109" s="98" t="s">
        <v>85</v>
      </c>
      <c r="AG109" s="98" t="s">
        <v>1003</v>
      </c>
      <c r="AH109" s="98" t="s">
        <v>85</v>
      </c>
      <c r="AI109" s="98" t="s">
        <v>1003</v>
      </c>
      <c r="AJ109" s="98" t="s">
        <v>85</v>
      </c>
      <c r="AK109" s="98" t="s">
        <v>1876</v>
      </c>
      <c r="AL109" s="98"/>
      <c r="AM109" s="98" t="s">
        <v>1877</v>
      </c>
      <c r="AN109" s="98" t="s">
        <v>72</v>
      </c>
      <c r="AO109" s="98"/>
      <c r="AP109" s="98" t="s">
        <v>1878</v>
      </c>
      <c r="AQ109" s="98" t="s">
        <v>1879</v>
      </c>
      <c r="AR109" s="98" t="s">
        <v>1880</v>
      </c>
      <c r="AS109" s="98" t="s">
        <v>85</v>
      </c>
      <c r="AT109" s="98" t="s">
        <v>1881</v>
      </c>
      <c r="AU109" s="98" t="s">
        <v>455</v>
      </c>
      <c r="AV109" s="98" t="s">
        <v>72</v>
      </c>
      <c r="AW109" s="360" t="s">
        <v>1882</v>
      </c>
      <c r="AX109" s="365" t="str">
        <f>AB109</f>
        <v>Low</v>
      </c>
      <c r="AY109" s="363" t="str">
        <f>AD109</f>
        <v>Unclear</v>
      </c>
      <c r="AZ109" s="366" t="str">
        <f>AF109</f>
        <v>High</v>
      </c>
      <c r="BA109" s="366" t="str">
        <f>AJ109</f>
        <v>High</v>
      </c>
      <c r="BB109" s="365" t="str">
        <f>AN109</f>
        <v>Low</v>
      </c>
      <c r="BC109" s="366" t="str">
        <f>AS109</f>
        <v>High</v>
      </c>
      <c r="BD109" s="365" t="str">
        <f>AV109</f>
        <v>Low</v>
      </c>
      <c r="BE109" s="360" t="s">
        <v>1883</v>
      </c>
      <c r="BF109" s="360"/>
      <c r="BG109" s="360"/>
      <c r="BH109" s="360"/>
      <c r="BI109" s="360"/>
      <c r="BJ109" s="360"/>
      <c r="BK109" s="360"/>
      <c r="BL109" s="360"/>
      <c r="BM109" s="360"/>
      <c r="BN109" s="360"/>
      <c r="BO109" s="360"/>
      <c r="BP109" s="360"/>
      <c r="BQ109" s="360"/>
      <c r="BR109" s="360"/>
      <c r="BS109" s="360"/>
      <c r="BT109" s="360"/>
      <c r="BU109" s="360"/>
      <c r="BV109" s="360"/>
      <c r="BW109" s="360"/>
      <c r="BX109" s="360"/>
      <c r="BY109" s="360"/>
      <c r="BZ109" s="360"/>
      <c r="CA109" s="360"/>
      <c r="CB109" s="360"/>
      <c r="CC109" s="360"/>
      <c r="CD109" s="360"/>
      <c r="CE109" s="360"/>
      <c r="CF109" s="360"/>
      <c r="CG109" s="360"/>
      <c r="CH109" s="360"/>
      <c r="CI109" s="360"/>
      <c r="CJ109" s="360"/>
      <c r="CK109" s="360"/>
      <c r="CL109" s="360"/>
      <c r="CM109" s="360"/>
      <c r="CN109" s="360"/>
      <c r="CO109" s="360"/>
      <c r="CP109" s="360"/>
      <c r="CQ109" s="360"/>
      <c r="CR109" s="360"/>
      <c r="CS109" s="360"/>
      <c r="CT109" s="360"/>
    </row>
    <row r="110" spans="1:98" s="227" customFormat="1" ht="15" customHeight="1">
      <c r="A110" s="98" t="s">
        <v>1056</v>
      </c>
      <c r="B110" s="98" t="s">
        <v>4872</v>
      </c>
      <c r="C110" s="98" t="s">
        <v>4573</v>
      </c>
      <c r="D110" s="360"/>
      <c r="E110" s="360" t="s">
        <v>968</v>
      </c>
      <c r="F110" s="360" t="s">
        <v>983</v>
      </c>
      <c r="G110" s="360" t="s">
        <v>186</v>
      </c>
      <c r="H110" s="265" t="s">
        <v>355</v>
      </c>
      <c r="I110" s="360" t="s">
        <v>349</v>
      </c>
      <c r="J110" s="360" t="s">
        <v>1057</v>
      </c>
      <c r="K110" s="359">
        <v>46</v>
      </c>
      <c r="L110" s="360" t="s">
        <v>4586</v>
      </c>
      <c r="M110" s="360" t="s">
        <v>1005</v>
      </c>
      <c r="N110" s="360" t="s">
        <v>56</v>
      </c>
      <c r="O110" s="360" t="s">
        <v>602</v>
      </c>
      <c r="P110" s="360" t="s">
        <v>1058</v>
      </c>
      <c r="Q110" s="98" t="s">
        <v>428</v>
      </c>
      <c r="R110" s="360" t="s">
        <v>1059</v>
      </c>
      <c r="S110" s="367">
        <v>0.76</v>
      </c>
      <c r="T110" s="367">
        <v>0.93</v>
      </c>
      <c r="U110" s="360" t="s">
        <v>428</v>
      </c>
      <c r="V110" s="360" t="s">
        <v>1060</v>
      </c>
      <c r="W110" s="360" t="s">
        <v>1061</v>
      </c>
      <c r="X110" s="360" t="s">
        <v>1062</v>
      </c>
      <c r="Y110" s="360" t="s">
        <v>4661</v>
      </c>
      <c r="Z110" s="98" t="s">
        <v>95</v>
      </c>
      <c r="AA110" s="98" t="s">
        <v>1063</v>
      </c>
      <c r="AB110" s="98" t="s">
        <v>95</v>
      </c>
      <c r="AC110" s="98" t="s">
        <v>1029</v>
      </c>
      <c r="AD110" s="98" t="s">
        <v>95</v>
      </c>
      <c r="AE110" s="98" t="s">
        <v>1064</v>
      </c>
      <c r="AF110" s="98" t="s">
        <v>85</v>
      </c>
      <c r="AG110" s="98" t="s">
        <v>1064</v>
      </c>
      <c r="AH110" s="98" t="s">
        <v>85</v>
      </c>
      <c r="AI110" s="98" t="s">
        <v>4662</v>
      </c>
      <c r="AJ110" s="98" t="s">
        <v>4663</v>
      </c>
      <c r="AK110" s="98" t="s">
        <v>1065</v>
      </c>
      <c r="AL110" s="98" t="s">
        <v>1004</v>
      </c>
      <c r="AM110" s="98" t="s">
        <v>4664</v>
      </c>
      <c r="AN110" s="98" t="s">
        <v>85</v>
      </c>
      <c r="AO110" s="98" t="s">
        <v>85</v>
      </c>
      <c r="AP110" s="98" t="s">
        <v>428</v>
      </c>
      <c r="AQ110" s="98" t="s">
        <v>4665</v>
      </c>
      <c r="AR110" s="98" t="s">
        <v>1066</v>
      </c>
      <c r="AS110" s="98" t="s">
        <v>85</v>
      </c>
      <c r="AT110" s="98" t="s">
        <v>455</v>
      </c>
      <c r="AU110" s="98" t="s">
        <v>455</v>
      </c>
      <c r="AV110" s="98" t="s">
        <v>72</v>
      </c>
      <c r="AW110" s="98" t="s">
        <v>428</v>
      </c>
      <c r="AX110" s="363" t="str">
        <f>AB110</f>
        <v>Unclear</v>
      </c>
      <c r="AY110" s="363" t="str">
        <f>AD110</f>
        <v>Unclear</v>
      </c>
      <c r="AZ110" s="366" t="str">
        <f>AF110</f>
        <v>High</v>
      </c>
      <c r="BA110" s="365" t="s">
        <v>72</v>
      </c>
      <c r="BB110" s="366" t="str">
        <f>AN110</f>
        <v>High</v>
      </c>
      <c r="BC110" s="366" t="str">
        <f>AS110</f>
        <v>High</v>
      </c>
      <c r="BD110" s="365" t="str">
        <f>AV110</f>
        <v>Low</v>
      </c>
      <c r="BE110" s="360" t="s">
        <v>1067</v>
      </c>
      <c r="BF110" s="360"/>
      <c r="BG110" s="360"/>
      <c r="BH110" s="360"/>
      <c r="BI110" s="360"/>
      <c r="BJ110" s="360"/>
      <c r="BK110" s="360"/>
      <c r="BL110" s="360"/>
      <c r="BM110" s="360"/>
      <c r="BN110" s="360"/>
      <c r="BO110" s="360"/>
      <c r="BP110" s="360"/>
      <c r="BQ110" s="360"/>
      <c r="BR110" s="360"/>
      <c r="BS110" s="360"/>
      <c r="BT110" s="360"/>
      <c r="BU110" s="360"/>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row>
    <row r="111" spans="1:98" s="227" customFormat="1" ht="15" customHeight="1">
      <c r="A111" s="101" t="s">
        <v>846</v>
      </c>
      <c r="B111" s="476" t="s">
        <v>4871</v>
      </c>
      <c r="C111" s="101"/>
      <c r="D111" s="98"/>
      <c r="E111" s="101" t="s">
        <v>566</v>
      </c>
      <c r="F111" s="101" t="s">
        <v>136</v>
      </c>
      <c r="G111" s="98" t="s">
        <v>428</v>
      </c>
      <c r="H111" s="98" t="s">
        <v>355</v>
      </c>
      <c r="I111" s="227" t="s">
        <v>349</v>
      </c>
      <c r="J111" s="98" t="s">
        <v>781</v>
      </c>
      <c r="K111" s="196">
        <v>23</v>
      </c>
      <c r="L111" s="98" t="s">
        <v>3291</v>
      </c>
      <c r="M111" s="98" t="s">
        <v>3292</v>
      </c>
      <c r="N111" s="370" t="s">
        <v>56</v>
      </c>
      <c r="O111" s="370" t="s">
        <v>3227</v>
      </c>
      <c r="P111" s="370" t="s">
        <v>3293</v>
      </c>
      <c r="Q111" s="98" t="s">
        <v>1485</v>
      </c>
      <c r="R111" s="98" t="s">
        <v>455</v>
      </c>
      <c r="S111" s="98" t="s">
        <v>455</v>
      </c>
      <c r="T111" s="98" t="s">
        <v>455</v>
      </c>
      <c r="U111" s="98" t="s">
        <v>455</v>
      </c>
      <c r="V111" s="98" t="s">
        <v>455</v>
      </c>
      <c r="W111" s="98" t="s">
        <v>428</v>
      </c>
      <c r="X111" s="98" t="s">
        <v>455</v>
      </c>
      <c r="Y111" s="98" t="s">
        <v>586</v>
      </c>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98" t="s">
        <v>428</v>
      </c>
      <c r="AX111" s="158" t="s">
        <v>95</v>
      </c>
      <c r="AY111" s="158" t="s">
        <v>95</v>
      </c>
      <c r="AZ111" s="158" t="s">
        <v>95</v>
      </c>
      <c r="BA111" s="149" t="s">
        <v>85</v>
      </c>
      <c r="BB111" s="149" t="s">
        <v>85</v>
      </c>
      <c r="BC111" s="149" t="s">
        <v>85</v>
      </c>
      <c r="BD111" s="264" t="s">
        <v>72</v>
      </c>
      <c r="BE111" s="98" t="s">
        <v>3294</v>
      </c>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row>
    <row r="112" spans="1:98" s="227" customFormat="1" ht="15" customHeight="1">
      <c r="A112" s="98" t="s">
        <v>1884</v>
      </c>
      <c r="B112" s="98" t="s">
        <v>4872</v>
      </c>
      <c r="C112" s="98"/>
      <c r="D112" s="360"/>
      <c r="E112" s="360" t="s">
        <v>1629</v>
      </c>
      <c r="F112" s="360" t="s">
        <v>983</v>
      </c>
      <c r="G112" s="360" t="s">
        <v>179</v>
      </c>
      <c r="H112" s="265" t="s">
        <v>355</v>
      </c>
      <c r="I112" s="360" t="s">
        <v>349</v>
      </c>
      <c r="J112" s="360" t="s">
        <v>781</v>
      </c>
      <c r="K112" s="359">
        <v>35</v>
      </c>
      <c r="L112" s="360" t="s">
        <v>1885</v>
      </c>
      <c r="M112" s="360" t="s">
        <v>1886</v>
      </c>
      <c r="N112" s="360" t="s">
        <v>56</v>
      </c>
      <c r="O112" s="360" t="s">
        <v>1183</v>
      </c>
      <c r="P112" s="360" t="s">
        <v>455</v>
      </c>
      <c r="Q112" s="98" t="s">
        <v>428</v>
      </c>
      <c r="R112" s="360" t="s">
        <v>1887</v>
      </c>
      <c r="S112" s="374">
        <v>0.88200000000000001</v>
      </c>
      <c r="T112" s="367">
        <v>1</v>
      </c>
      <c r="U112" s="360" t="s">
        <v>428</v>
      </c>
      <c r="V112" s="360" t="s">
        <v>1888</v>
      </c>
      <c r="W112" s="360" t="s">
        <v>1889</v>
      </c>
      <c r="X112" s="360" t="s">
        <v>428</v>
      </c>
      <c r="Y112" s="360" t="s">
        <v>4666</v>
      </c>
      <c r="Z112" s="98" t="s">
        <v>95</v>
      </c>
      <c r="AA112" s="98" t="s">
        <v>1890</v>
      </c>
      <c r="AB112" s="98" t="s">
        <v>95</v>
      </c>
      <c r="AC112" s="98" t="s">
        <v>95</v>
      </c>
      <c r="AD112" s="98" t="s">
        <v>95</v>
      </c>
      <c r="AE112" s="98" t="s">
        <v>1003</v>
      </c>
      <c r="AF112" s="98" t="s">
        <v>85</v>
      </c>
      <c r="AG112" s="98" t="s">
        <v>1003</v>
      </c>
      <c r="AH112" s="98" t="s">
        <v>85</v>
      </c>
      <c r="AI112" s="98" t="s">
        <v>1003</v>
      </c>
      <c r="AJ112" s="98" t="s">
        <v>85</v>
      </c>
      <c r="AK112" s="98" t="s">
        <v>1891</v>
      </c>
      <c r="AL112" s="98"/>
      <c r="AM112" s="98" t="s">
        <v>1892</v>
      </c>
      <c r="AN112" s="98" t="s">
        <v>85</v>
      </c>
      <c r="AO112" s="98"/>
      <c r="AP112" s="98" t="s">
        <v>428</v>
      </c>
      <c r="AQ112" s="98" t="s">
        <v>1893</v>
      </c>
      <c r="AR112" s="98" t="s">
        <v>1894</v>
      </c>
      <c r="AS112" s="98" t="s">
        <v>85</v>
      </c>
      <c r="AT112" s="98"/>
      <c r="AU112" s="98" t="s">
        <v>455</v>
      </c>
      <c r="AV112" s="98" t="s">
        <v>72</v>
      </c>
      <c r="AW112" s="226" t="s">
        <v>428</v>
      </c>
      <c r="AX112" s="363" t="str">
        <f>AB112</f>
        <v>Unclear</v>
      </c>
      <c r="AY112" s="363" t="str">
        <f>AD112</f>
        <v>Unclear</v>
      </c>
      <c r="AZ112" s="366" t="str">
        <f>AF112</f>
        <v>High</v>
      </c>
      <c r="BA112" s="366" t="str">
        <f>AJ112</f>
        <v>High</v>
      </c>
      <c r="BB112" s="366" t="str">
        <f>AN112</f>
        <v>High</v>
      </c>
      <c r="BC112" s="366" t="str">
        <f>AS112</f>
        <v>High</v>
      </c>
      <c r="BD112" s="365" t="str">
        <f>AV112</f>
        <v>Low</v>
      </c>
      <c r="BE112" s="360" t="s">
        <v>1895</v>
      </c>
      <c r="BF112" s="360"/>
      <c r="BG112" s="360"/>
      <c r="BH112" s="360"/>
      <c r="BI112" s="360"/>
      <c r="BJ112" s="360"/>
      <c r="BK112" s="360"/>
      <c r="BL112" s="360"/>
      <c r="BM112" s="360"/>
      <c r="BN112" s="360"/>
      <c r="BO112" s="360"/>
      <c r="BP112" s="360"/>
      <c r="BQ112" s="360"/>
      <c r="BR112" s="360"/>
      <c r="BS112" s="360"/>
      <c r="BT112" s="360"/>
      <c r="BU112" s="360"/>
      <c r="BV112" s="360"/>
      <c r="BW112" s="360"/>
      <c r="BX112" s="360"/>
      <c r="BY112" s="360"/>
      <c r="BZ112" s="360"/>
      <c r="CA112" s="360"/>
      <c r="CB112" s="360"/>
      <c r="CC112" s="360"/>
      <c r="CD112" s="360"/>
      <c r="CE112" s="360"/>
      <c r="CF112" s="360"/>
      <c r="CG112" s="360"/>
      <c r="CH112" s="360"/>
      <c r="CI112" s="360"/>
      <c r="CJ112" s="360"/>
      <c r="CK112" s="360"/>
      <c r="CL112" s="360"/>
      <c r="CM112" s="360"/>
      <c r="CN112" s="360"/>
      <c r="CO112" s="360"/>
      <c r="CP112" s="360"/>
      <c r="CQ112" s="360"/>
      <c r="CR112" s="360"/>
      <c r="CS112" s="360"/>
      <c r="CT112" s="360"/>
    </row>
    <row r="113" spans="1:98" s="222" customFormat="1" ht="15.75">
      <c r="A113" s="217" t="s">
        <v>797</v>
      </c>
      <c r="B113" s="476" t="s">
        <v>4871</v>
      </c>
      <c r="C113" s="217"/>
      <c r="D113" s="217"/>
      <c r="E113" s="157" t="s">
        <v>566</v>
      </c>
      <c r="F113" s="427" t="s">
        <v>150</v>
      </c>
      <c r="G113" s="217" t="s">
        <v>137</v>
      </c>
      <c r="H113" s="217" t="s">
        <v>798</v>
      </c>
      <c r="I113" s="217" t="s">
        <v>66</v>
      </c>
      <c r="J113" s="265" t="s">
        <v>781</v>
      </c>
      <c r="K113" s="90">
        <v>90</v>
      </c>
      <c r="L113" s="267" t="s">
        <v>3842</v>
      </c>
      <c r="M113" s="217" t="s">
        <v>3843</v>
      </c>
      <c r="N113" s="217" t="s">
        <v>56</v>
      </c>
      <c r="O113" s="217" t="s">
        <v>778</v>
      </c>
      <c r="P113" s="217" t="s">
        <v>3844</v>
      </c>
      <c r="Q113" s="476" t="s">
        <v>428</v>
      </c>
      <c r="R113" s="217" t="s">
        <v>3845</v>
      </c>
      <c r="S113" s="217" t="s">
        <v>3846</v>
      </c>
      <c r="T113" s="217" t="s">
        <v>455</v>
      </c>
      <c r="U113" s="217" t="s">
        <v>3847</v>
      </c>
      <c r="V113" s="217" t="s">
        <v>3848</v>
      </c>
      <c r="W113" s="217" t="s">
        <v>3849</v>
      </c>
      <c r="X113" s="217" t="s">
        <v>455</v>
      </c>
      <c r="Y113" s="217" t="s">
        <v>801</v>
      </c>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t="s">
        <v>3850</v>
      </c>
      <c r="AX113" s="417" t="s">
        <v>95</v>
      </c>
      <c r="AY113" s="412" t="s">
        <v>95</v>
      </c>
      <c r="AZ113" s="415" t="s">
        <v>1789</v>
      </c>
      <c r="BA113" s="422" t="s">
        <v>85</v>
      </c>
      <c r="BB113" s="422" t="s">
        <v>85</v>
      </c>
      <c r="BC113" s="423" t="s">
        <v>85</v>
      </c>
      <c r="BD113" s="419" t="s">
        <v>85</v>
      </c>
      <c r="BE113" s="217" t="s">
        <v>802</v>
      </c>
      <c r="BF113" s="217"/>
      <c r="BG113" s="217"/>
      <c r="BH113" s="217"/>
      <c r="BI113" s="217"/>
      <c r="BJ113" s="217"/>
      <c r="BK113" s="217"/>
      <c r="BL113" s="217"/>
      <c r="BM113" s="217"/>
      <c r="BN113" s="217"/>
      <c r="BO113" s="217"/>
      <c r="BP113" s="217"/>
      <c r="BQ113" s="217"/>
      <c r="BR113" s="217"/>
      <c r="BS113" s="217"/>
      <c r="BT113" s="217"/>
      <c r="BU113" s="217"/>
      <c r="BV113" s="217"/>
      <c r="BW113" s="217"/>
      <c r="BX113" s="217"/>
      <c r="BY113" s="217"/>
      <c r="BZ113" s="217"/>
      <c r="CA113" s="217"/>
      <c r="CB113" s="217"/>
      <c r="CC113" s="217"/>
      <c r="CD113" s="217"/>
      <c r="CE113" s="217"/>
      <c r="CF113" s="217"/>
      <c r="CG113" s="217"/>
      <c r="CH113" s="217"/>
      <c r="CI113" s="217"/>
      <c r="CJ113" s="217"/>
      <c r="CK113" s="217"/>
      <c r="CL113" s="217"/>
      <c r="CM113" s="217"/>
      <c r="CN113" s="217"/>
      <c r="CO113" s="217"/>
      <c r="CP113" s="217"/>
      <c r="CQ113" s="217"/>
      <c r="CR113" s="217"/>
      <c r="CS113" s="217"/>
      <c r="CT113" s="217"/>
    </row>
    <row r="114" spans="1:98" s="222" customFormat="1">
      <c r="A114" s="98" t="s">
        <v>1544</v>
      </c>
      <c r="B114" s="476" t="s">
        <v>4871</v>
      </c>
      <c r="C114" s="98"/>
      <c r="D114" s="265"/>
      <c r="E114" s="265" t="s">
        <v>566</v>
      </c>
      <c r="F114" s="265" t="s">
        <v>609</v>
      </c>
      <c r="G114" s="265" t="s">
        <v>186</v>
      </c>
      <c r="H114" s="265" t="s">
        <v>355</v>
      </c>
      <c r="I114" s="265" t="s">
        <v>428</v>
      </c>
      <c r="J114" s="265" t="s">
        <v>781</v>
      </c>
      <c r="K114" s="270">
        <v>386</v>
      </c>
      <c r="L114" s="265" t="s">
        <v>455</v>
      </c>
      <c r="M114" s="430" t="s">
        <v>4667</v>
      </c>
      <c r="N114" s="265" t="s">
        <v>56</v>
      </c>
      <c r="O114" s="265" t="s">
        <v>237</v>
      </c>
      <c r="P114" s="270">
        <v>22</v>
      </c>
      <c r="Q114" s="270" t="s">
        <v>428</v>
      </c>
      <c r="R114" s="265" t="s">
        <v>3891</v>
      </c>
      <c r="S114" s="416">
        <v>0.53100000000000003</v>
      </c>
      <c r="T114" s="265" t="s">
        <v>455</v>
      </c>
      <c r="U114" s="265" t="s">
        <v>455</v>
      </c>
      <c r="V114" s="265" t="s">
        <v>455</v>
      </c>
      <c r="W114" s="265" t="s">
        <v>1501</v>
      </c>
      <c r="X114" s="98" t="s">
        <v>428</v>
      </c>
      <c r="Y114" s="265" t="s">
        <v>3804</v>
      </c>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t="s">
        <v>3892</v>
      </c>
      <c r="AX114" s="417" t="s">
        <v>95</v>
      </c>
      <c r="AY114" s="412" t="s">
        <v>95</v>
      </c>
      <c r="AZ114" s="412" t="s">
        <v>95</v>
      </c>
      <c r="BA114" s="412" t="s">
        <v>95</v>
      </c>
      <c r="BB114" s="412" t="s">
        <v>95</v>
      </c>
      <c r="BC114" s="418" t="s">
        <v>95</v>
      </c>
      <c r="BD114" s="419" t="s">
        <v>85</v>
      </c>
      <c r="BE114" s="265" t="s">
        <v>1502</v>
      </c>
      <c r="BF114" s="265"/>
      <c r="BG114" s="265"/>
      <c r="BH114" s="265"/>
      <c r="BI114" s="265"/>
      <c r="BJ114" s="265"/>
      <c r="BK114" s="265"/>
      <c r="BL114" s="265"/>
      <c r="BM114" s="265"/>
      <c r="BN114" s="265"/>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3"/>
      <c r="CP114" s="223"/>
      <c r="CQ114" s="223"/>
      <c r="CR114" s="223"/>
      <c r="CS114" s="223"/>
      <c r="CT114" s="223"/>
    </row>
    <row r="115" spans="1:98" s="222" customFormat="1">
      <c r="A115" s="98" t="s">
        <v>1546</v>
      </c>
      <c r="B115" s="98" t="s">
        <v>4872</v>
      </c>
      <c r="C115" s="98"/>
      <c r="D115" s="265"/>
      <c r="E115" s="265" t="s">
        <v>566</v>
      </c>
      <c r="F115" s="265" t="s">
        <v>609</v>
      </c>
      <c r="G115" s="265" t="s">
        <v>186</v>
      </c>
      <c r="H115" s="265" t="s">
        <v>355</v>
      </c>
      <c r="I115" s="265" t="s">
        <v>428</v>
      </c>
      <c r="J115" s="265" t="s">
        <v>781</v>
      </c>
      <c r="K115" s="270">
        <v>30</v>
      </c>
      <c r="L115" s="265" t="s">
        <v>489</v>
      </c>
      <c r="M115" s="265" t="s">
        <v>3893</v>
      </c>
      <c r="N115" s="265" t="s">
        <v>56</v>
      </c>
      <c r="O115" s="265" t="s">
        <v>602</v>
      </c>
      <c r="P115" s="270">
        <v>18</v>
      </c>
      <c r="Q115" s="270" t="s">
        <v>428</v>
      </c>
      <c r="R115" s="265" t="s">
        <v>3881</v>
      </c>
      <c r="S115" s="416">
        <v>0.86699999999999999</v>
      </c>
      <c r="T115" s="265" t="s">
        <v>455</v>
      </c>
      <c r="U115" s="265" t="s">
        <v>455</v>
      </c>
      <c r="V115" s="265" t="s">
        <v>455</v>
      </c>
      <c r="W115" s="265" t="s">
        <v>428</v>
      </c>
      <c r="X115" s="265" t="s">
        <v>455</v>
      </c>
      <c r="Y115" s="265" t="s">
        <v>3894</v>
      </c>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t="s">
        <v>3805</v>
      </c>
      <c r="AX115" s="417" t="s">
        <v>95</v>
      </c>
      <c r="AY115" s="412" t="s">
        <v>95</v>
      </c>
      <c r="AZ115" s="412" t="s">
        <v>95</v>
      </c>
      <c r="BA115" s="412" t="s">
        <v>95</v>
      </c>
      <c r="BB115" s="412" t="s">
        <v>95</v>
      </c>
      <c r="BC115" s="418" t="s">
        <v>95</v>
      </c>
      <c r="BD115" s="419" t="s">
        <v>85</v>
      </c>
      <c r="BE115" s="265" t="s">
        <v>1503</v>
      </c>
      <c r="BF115" s="265"/>
      <c r="BG115" s="265"/>
      <c r="BH115" s="265"/>
      <c r="BI115" s="265"/>
      <c r="BJ115" s="265"/>
      <c r="BK115" s="265"/>
      <c r="BL115" s="265"/>
      <c r="BM115" s="265"/>
      <c r="BN115" s="265"/>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3"/>
      <c r="CP115" s="223"/>
      <c r="CQ115" s="223"/>
      <c r="CR115" s="223"/>
      <c r="CS115" s="223"/>
      <c r="CT115" s="223"/>
    </row>
    <row r="116" spans="1:98" s="222" customFormat="1">
      <c r="A116" s="98" t="s">
        <v>1548</v>
      </c>
      <c r="B116" s="476" t="s">
        <v>4871</v>
      </c>
      <c r="C116" s="98"/>
      <c r="D116" s="265"/>
      <c r="E116" s="265" t="s">
        <v>566</v>
      </c>
      <c r="F116" s="265" t="s">
        <v>609</v>
      </c>
      <c r="G116" s="265" t="s">
        <v>186</v>
      </c>
      <c r="H116" s="265" t="s">
        <v>355</v>
      </c>
      <c r="I116" s="265" t="s">
        <v>428</v>
      </c>
      <c r="J116" s="265" t="s">
        <v>781</v>
      </c>
      <c r="K116" s="270">
        <v>205</v>
      </c>
      <c r="L116" s="265" t="s">
        <v>489</v>
      </c>
      <c r="M116" s="265" t="s">
        <v>3895</v>
      </c>
      <c r="N116" s="265" t="s">
        <v>56</v>
      </c>
      <c r="O116" s="265" t="s">
        <v>237</v>
      </c>
      <c r="P116" s="270">
        <v>22</v>
      </c>
      <c r="Q116" s="270" t="s">
        <v>428</v>
      </c>
      <c r="R116" s="265" t="s">
        <v>3896</v>
      </c>
      <c r="S116" s="416">
        <v>0.64900000000000002</v>
      </c>
      <c r="T116" s="265" t="s">
        <v>455</v>
      </c>
      <c r="U116" s="265" t="s">
        <v>455</v>
      </c>
      <c r="V116" s="265" t="s">
        <v>455</v>
      </c>
      <c r="W116" s="265" t="s">
        <v>428</v>
      </c>
      <c r="X116" s="265" t="s">
        <v>455</v>
      </c>
      <c r="Y116" s="265" t="s">
        <v>3804</v>
      </c>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t="s">
        <v>3805</v>
      </c>
      <c r="AX116" s="417" t="s">
        <v>95</v>
      </c>
      <c r="AY116" s="412" t="s">
        <v>95</v>
      </c>
      <c r="AZ116" s="412" t="s">
        <v>95</v>
      </c>
      <c r="BA116" s="412" t="s">
        <v>95</v>
      </c>
      <c r="BB116" s="422" t="s">
        <v>85</v>
      </c>
      <c r="BC116" s="418" t="s">
        <v>95</v>
      </c>
      <c r="BD116" s="419" t="s">
        <v>85</v>
      </c>
      <c r="BE116" s="265" t="s">
        <v>1504</v>
      </c>
      <c r="BF116" s="265"/>
      <c r="BG116" s="265"/>
      <c r="BH116" s="265"/>
      <c r="BI116" s="265"/>
      <c r="BJ116" s="265"/>
      <c r="BK116" s="265"/>
      <c r="BL116" s="265"/>
      <c r="BM116" s="265"/>
      <c r="BN116" s="265"/>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row>
    <row r="117" spans="1:98" s="222" customFormat="1" ht="15.75">
      <c r="A117" s="221" t="s">
        <v>1550</v>
      </c>
      <c r="B117" s="476" t="s">
        <v>4871</v>
      </c>
      <c r="C117" s="221"/>
      <c r="D117" s="265"/>
      <c r="E117" s="265" t="s">
        <v>566</v>
      </c>
      <c r="F117" s="265" t="s">
        <v>609</v>
      </c>
      <c r="G117" s="265" t="s">
        <v>186</v>
      </c>
      <c r="H117" s="265" t="s">
        <v>355</v>
      </c>
      <c r="I117" s="265" t="s">
        <v>428</v>
      </c>
      <c r="J117" s="265" t="s">
        <v>455</v>
      </c>
      <c r="K117" s="270">
        <v>309</v>
      </c>
      <c r="L117" s="265" t="s">
        <v>1156</v>
      </c>
      <c r="M117" s="265" t="s">
        <v>455</v>
      </c>
      <c r="N117" s="265" t="s">
        <v>56</v>
      </c>
      <c r="O117" s="265" t="s">
        <v>3202</v>
      </c>
      <c r="P117" s="270" t="s">
        <v>428</v>
      </c>
      <c r="Q117" s="270" t="s">
        <v>428</v>
      </c>
      <c r="R117" s="265">
        <v>39</v>
      </c>
      <c r="S117" s="153">
        <v>0.61</v>
      </c>
      <c r="T117" s="265" t="s">
        <v>455</v>
      </c>
      <c r="U117" s="265" t="s">
        <v>455</v>
      </c>
      <c r="V117" s="265" t="s">
        <v>455</v>
      </c>
      <c r="W117" s="265" t="s">
        <v>428</v>
      </c>
      <c r="X117" s="265" t="s">
        <v>455</v>
      </c>
      <c r="Y117" s="265" t="s">
        <v>1505</v>
      </c>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t="s">
        <v>3892</v>
      </c>
      <c r="AX117" s="417" t="s">
        <v>95</v>
      </c>
      <c r="AY117" s="412" t="s">
        <v>95</v>
      </c>
      <c r="AZ117" s="412" t="s">
        <v>95</v>
      </c>
      <c r="BA117" s="412" t="s">
        <v>95</v>
      </c>
      <c r="BB117" s="415" t="s">
        <v>72</v>
      </c>
      <c r="BC117" s="418" t="s">
        <v>95</v>
      </c>
      <c r="BD117" s="419" t="s">
        <v>85</v>
      </c>
      <c r="BE117" s="265" t="s">
        <v>1506</v>
      </c>
      <c r="BF117" s="265"/>
      <c r="BG117" s="265"/>
      <c r="BH117" s="265"/>
      <c r="BI117" s="265"/>
      <c r="BJ117" s="265"/>
      <c r="BK117" s="265"/>
      <c r="BL117" s="265"/>
      <c r="BM117" s="265"/>
      <c r="BN117" s="265"/>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row>
    <row r="118" spans="1:98" s="222" customFormat="1" ht="15.75">
      <c r="A118" s="265" t="s">
        <v>2302</v>
      </c>
      <c r="B118" s="98" t="s">
        <v>4872</v>
      </c>
      <c r="C118" s="265"/>
      <c r="D118" s="265"/>
      <c r="E118" s="216" t="s">
        <v>566</v>
      </c>
      <c r="F118" s="216" t="s">
        <v>136</v>
      </c>
      <c r="G118" s="265" t="s">
        <v>137</v>
      </c>
      <c r="H118" s="265" t="s">
        <v>355</v>
      </c>
      <c r="I118" s="265" t="s">
        <v>349</v>
      </c>
      <c r="J118" s="265" t="s">
        <v>781</v>
      </c>
      <c r="K118" s="270">
        <v>104</v>
      </c>
      <c r="L118" s="265" t="s">
        <v>2679</v>
      </c>
      <c r="M118" s="265" t="s">
        <v>2680</v>
      </c>
      <c r="N118" s="265" t="s">
        <v>56</v>
      </c>
      <c r="O118" s="265" t="s">
        <v>1036</v>
      </c>
      <c r="P118" s="265" t="s">
        <v>2681</v>
      </c>
      <c r="Q118" s="476" t="s">
        <v>428</v>
      </c>
      <c r="R118" s="265" t="s">
        <v>3952</v>
      </c>
      <c r="S118" s="265" t="s">
        <v>3953</v>
      </c>
      <c r="T118" s="265" t="s">
        <v>455</v>
      </c>
      <c r="U118" s="265" t="s">
        <v>455</v>
      </c>
      <c r="V118" s="265" t="s">
        <v>3954</v>
      </c>
      <c r="W118" s="265" t="s">
        <v>2303</v>
      </c>
      <c r="X118" s="98" t="s">
        <v>428</v>
      </c>
      <c r="Y118" s="265" t="s">
        <v>782</v>
      </c>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t="s">
        <v>455</v>
      </c>
      <c r="AX118" s="441" t="s">
        <v>95</v>
      </c>
      <c r="AY118" s="156" t="s">
        <v>95</v>
      </c>
      <c r="AZ118" s="444" t="s">
        <v>72</v>
      </c>
      <c r="BA118" s="444" t="s">
        <v>72</v>
      </c>
      <c r="BB118" s="442" t="s">
        <v>85</v>
      </c>
      <c r="BC118" s="155" t="s">
        <v>1866</v>
      </c>
      <c r="BD118" s="443" t="s">
        <v>85</v>
      </c>
      <c r="BE118" s="265" t="s">
        <v>3955</v>
      </c>
      <c r="BF118" s="265"/>
      <c r="BG118" s="265"/>
      <c r="BH118" s="265"/>
      <c r="BI118" s="265"/>
      <c r="BJ118" s="265"/>
      <c r="BK118" s="265"/>
      <c r="BL118" s="265"/>
      <c r="BM118" s="265"/>
      <c r="BN118" s="265"/>
      <c r="BO118" s="265"/>
      <c r="BP118" s="265"/>
      <c r="BQ118" s="265"/>
      <c r="BR118" s="265"/>
      <c r="BS118" s="265"/>
      <c r="BT118" s="265"/>
      <c r="BU118" s="265"/>
      <c r="BV118" s="265"/>
      <c r="BW118" s="265"/>
      <c r="BX118" s="265"/>
      <c r="BY118" s="265"/>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row>
    <row r="119" spans="1:98" s="222" customFormat="1">
      <c r="A119" s="267" t="s">
        <v>2920</v>
      </c>
      <c r="B119" s="98" t="s">
        <v>4872</v>
      </c>
      <c r="C119" s="70"/>
      <c r="E119" s="267" t="s">
        <v>566</v>
      </c>
      <c r="F119" s="267" t="s">
        <v>609</v>
      </c>
      <c r="G119" s="150" t="s">
        <v>186</v>
      </c>
      <c r="H119" s="267" t="s">
        <v>355</v>
      </c>
      <c r="I119" s="265" t="s">
        <v>428</v>
      </c>
      <c r="J119" s="217" t="s">
        <v>597</v>
      </c>
      <c r="K119" s="270">
        <v>318</v>
      </c>
      <c r="L119" s="217" t="s">
        <v>489</v>
      </c>
      <c r="M119" s="217" t="s">
        <v>4151</v>
      </c>
      <c r="N119" s="222" t="s">
        <v>56</v>
      </c>
      <c r="O119" s="267" t="s">
        <v>778</v>
      </c>
      <c r="P119" s="270">
        <v>15</v>
      </c>
      <c r="Q119" s="270" t="s">
        <v>428</v>
      </c>
      <c r="R119" s="222" t="s">
        <v>4152</v>
      </c>
      <c r="S119" s="222" t="s">
        <v>4153</v>
      </c>
      <c r="T119" s="222" t="s">
        <v>455</v>
      </c>
      <c r="U119" s="222" t="s">
        <v>4154</v>
      </c>
      <c r="V119" s="222" t="s">
        <v>4155</v>
      </c>
      <c r="W119" s="267" t="s">
        <v>428</v>
      </c>
      <c r="X119" s="222" t="s">
        <v>455</v>
      </c>
      <c r="Y119" s="267" t="s">
        <v>586</v>
      </c>
      <c r="AW119" s="222" t="s">
        <v>4156</v>
      </c>
      <c r="AX119" s="85" t="s">
        <v>95</v>
      </c>
      <c r="AY119" s="85" t="s">
        <v>95</v>
      </c>
      <c r="AZ119" s="37" t="s">
        <v>85</v>
      </c>
      <c r="BA119" s="85" t="s">
        <v>95</v>
      </c>
      <c r="BB119" s="37" t="s">
        <v>85</v>
      </c>
      <c r="BC119" s="85" t="s">
        <v>95</v>
      </c>
      <c r="BD119" s="282" t="s">
        <v>72</v>
      </c>
      <c r="BE119" s="267" t="s">
        <v>2921</v>
      </c>
      <c r="BN119" s="267" t="s">
        <v>2922</v>
      </c>
    </row>
    <row r="120" spans="1:98" s="227" customFormat="1" ht="15" customHeight="1">
      <c r="A120" s="226" t="s">
        <v>2864</v>
      </c>
      <c r="B120" s="98" t="s">
        <v>4872</v>
      </c>
      <c r="C120" s="226"/>
      <c r="E120" s="226" t="s">
        <v>566</v>
      </c>
      <c r="F120" s="226" t="s">
        <v>609</v>
      </c>
      <c r="G120" s="227" t="s">
        <v>154</v>
      </c>
      <c r="H120" s="226" t="s">
        <v>355</v>
      </c>
      <c r="I120" s="227" t="s">
        <v>349</v>
      </c>
      <c r="J120" s="227" t="s">
        <v>781</v>
      </c>
      <c r="K120" s="196">
        <v>36</v>
      </c>
      <c r="L120" s="227" t="s">
        <v>4830</v>
      </c>
      <c r="M120" s="227" t="s">
        <v>4831</v>
      </c>
      <c r="N120" s="227" t="s">
        <v>67</v>
      </c>
      <c r="O120" s="226" t="s">
        <v>2857</v>
      </c>
      <c r="P120" s="387" t="s">
        <v>2861</v>
      </c>
      <c r="Q120" s="196" t="s">
        <v>911</v>
      </c>
      <c r="R120" s="481" t="s">
        <v>4232</v>
      </c>
      <c r="S120" s="501">
        <v>0.83799999999999997</v>
      </c>
      <c r="T120" s="501">
        <v>0.97199999999999998</v>
      </c>
      <c r="U120" s="227" t="s">
        <v>428</v>
      </c>
      <c r="V120" s="227" t="s">
        <v>428</v>
      </c>
      <c r="W120" s="226" t="s">
        <v>428</v>
      </c>
      <c r="X120" s="227" t="s">
        <v>428</v>
      </c>
      <c r="Y120" s="226" t="s">
        <v>346</v>
      </c>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7" t="s">
        <v>4828</v>
      </c>
      <c r="AX120" s="227" t="s">
        <v>72</v>
      </c>
      <c r="AY120" s="227" t="s">
        <v>72</v>
      </c>
      <c r="AZ120" s="382" t="s">
        <v>85</v>
      </c>
      <c r="BA120" s="227" t="s">
        <v>72</v>
      </c>
      <c r="BB120" s="382" t="s">
        <v>85</v>
      </c>
      <c r="BC120" s="227" t="s">
        <v>72</v>
      </c>
      <c r="BD120" s="227" t="s">
        <v>72</v>
      </c>
      <c r="BE120" s="226" t="s">
        <v>4668</v>
      </c>
    </row>
    <row r="121" spans="1:98" s="227" customFormat="1" ht="15" customHeight="1">
      <c r="A121" s="101" t="s">
        <v>617</v>
      </c>
      <c r="B121" s="98" t="s">
        <v>4872</v>
      </c>
      <c r="C121" s="101"/>
      <c r="D121" s="360" t="s">
        <v>669</v>
      </c>
      <c r="E121" s="360" t="s">
        <v>666</v>
      </c>
      <c r="F121" s="370" t="s">
        <v>54</v>
      </c>
      <c r="G121" s="360" t="s">
        <v>186</v>
      </c>
      <c r="H121" s="360" t="s">
        <v>355</v>
      </c>
      <c r="I121" s="265" t="s">
        <v>428</v>
      </c>
      <c r="J121" s="360" t="s">
        <v>100</v>
      </c>
      <c r="K121" s="359">
        <v>61</v>
      </c>
      <c r="L121" s="360" t="s">
        <v>3363</v>
      </c>
      <c r="M121" s="360" t="s">
        <v>4829</v>
      </c>
      <c r="N121" s="360" t="s">
        <v>56</v>
      </c>
      <c r="O121" s="360" t="s">
        <v>3296</v>
      </c>
      <c r="P121" s="360" t="s">
        <v>3364</v>
      </c>
      <c r="Q121" s="476" t="s">
        <v>428</v>
      </c>
      <c r="R121" s="360" t="s">
        <v>455</v>
      </c>
      <c r="S121" s="360" t="s">
        <v>3365</v>
      </c>
      <c r="T121" s="360" t="s">
        <v>455</v>
      </c>
      <c r="U121" s="360" t="s">
        <v>455</v>
      </c>
      <c r="V121" s="360" t="s">
        <v>455</v>
      </c>
      <c r="W121" s="360" t="s">
        <v>428</v>
      </c>
      <c r="X121" s="360" t="s">
        <v>455</v>
      </c>
      <c r="Y121" s="360" t="s">
        <v>663</v>
      </c>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360" t="s">
        <v>455</v>
      </c>
      <c r="AX121" s="158" t="s">
        <v>95</v>
      </c>
      <c r="AY121" s="158" t="s">
        <v>95</v>
      </c>
      <c r="AZ121" s="264" t="s">
        <v>72</v>
      </c>
      <c r="BA121" s="149" t="s">
        <v>85</v>
      </c>
      <c r="BB121" s="149" t="s">
        <v>85</v>
      </c>
      <c r="BC121" s="158" t="s">
        <v>95</v>
      </c>
      <c r="BD121" s="264" t="s">
        <v>72</v>
      </c>
      <c r="BE121" s="360" t="s">
        <v>3366</v>
      </c>
      <c r="BF121" s="360"/>
      <c r="BG121" s="360"/>
      <c r="BH121" s="360"/>
      <c r="BI121" s="360"/>
      <c r="BJ121" s="360"/>
      <c r="BK121" s="360"/>
      <c r="BL121" s="360"/>
      <c r="BM121" s="360"/>
      <c r="BN121" s="360"/>
      <c r="BO121" s="360"/>
      <c r="BP121" s="360"/>
      <c r="BQ121" s="360"/>
      <c r="BR121" s="360"/>
      <c r="BS121" s="360"/>
      <c r="BT121" s="360"/>
      <c r="BU121" s="360"/>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row>
    <row r="122" spans="1:98" s="227" customFormat="1" ht="15" customHeight="1">
      <c r="A122" s="101" t="s">
        <v>1671</v>
      </c>
      <c r="B122" s="98" t="s">
        <v>4872</v>
      </c>
      <c r="C122" s="101"/>
      <c r="E122" s="101" t="s">
        <v>1629</v>
      </c>
      <c r="F122" s="101" t="s">
        <v>969</v>
      </c>
      <c r="G122" s="101" t="s">
        <v>166</v>
      </c>
      <c r="H122" s="101" t="s">
        <v>355</v>
      </c>
      <c r="I122" s="101" t="s">
        <v>349</v>
      </c>
      <c r="J122" s="101" t="s">
        <v>100</v>
      </c>
      <c r="K122" s="379">
        <v>118</v>
      </c>
      <c r="L122" s="101" t="s">
        <v>1672</v>
      </c>
      <c r="M122" s="101" t="s">
        <v>1673</v>
      </c>
      <c r="N122" s="101" t="s">
        <v>56</v>
      </c>
      <c r="O122" s="101" t="s">
        <v>908</v>
      </c>
      <c r="P122" s="101">
        <v>10</v>
      </c>
      <c r="Q122" s="101" t="s">
        <v>9276</v>
      </c>
      <c r="R122" s="101" t="s">
        <v>1674</v>
      </c>
      <c r="S122" s="101" t="s">
        <v>1675</v>
      </c>
      <c r="T122" s="101" t="s">
        <v>428</v>
      </c>
      <c r="U122" s="101" t="s">
        <v>428</v>
      </c>
      <c r="V122" s="101" t="s">
        <v>1676</v>
      </c>
      <c r="W122" s="101" t="s">
        <v>428</v>
      </c>
      <c r="X122" s="101" t="s">
        <v>428</v>
      </c>
      <c r="Y122" s="101" t="s">
        <v>1677</v>
      </c>
      <c r="Z122" s="101" t="s">
        <v>95</v>
      </c>
      <c r="AA122" s="101" t="s">
        <v>1678</v>
      </c>
      <c r="AB122" s="101" t="s">
        <v>72</v>
      </c>
      <c r="AC122" s="101" t="s">
        <v>1652</v>
      </c>
      <c r="AD122" s="101" t="s">
        <v>72</v>
      </c>
      <c r="AE122" s="101" t="s">
        <v>1679</v>
      </c>
      <c r="AF122" s="101" t="s">
        <v>85</v>
      </c>
      <c r="AG122" s="101" t="s">
        <v>1679</v>
      </c>
      <c r="AH122" s="101" t="s">
        <v>85</v>
      </c>
      <c r="AI122" s="101" t="s">
        <v>428</v>
      </c>
      <c r="AJ122" s="101" t="s">
        <v>95</v>
      </c>
      <c r="AK122" s="101" t="s">
        <v>1680</v>
      </c>
      <c r="AL122" s="101" t="s">
        <v>455</v>
      </c>
      <c r="AM122" s="101" t="s">
        <v>1681</v>
      </c>
      <c r="AN122" s="101" t="s">
        <v>72</v>
      </c>
      <c r="AO122" s="101" t="s">
        <v>455</v>
      </c>
      <c r="AP122" s="101" t="s">
        <v>1682</v>
      </c>
      <c r="AQ122" s="101" t="s">
        <v>1683</v>
      </c>
      <c r="AR122" s="101" t="s">
        <v>1684</v>
      </c>
      <c r="AS122" s="101" t="s">
        <v>72</v>
      </c>
      <c r="AT122" s="101" t="s">
        <v>1685</v>
      </c>
      <c r="AU122" s="101" t="s">
        <v>428</v>
      </c>
      <c r="AV122" s="101" t="s">
        <v>72</v>
      </c>
      <c r="AW122" s="101" t="s">
        <v>1686</v>
      </c>
      <c r="AX122" s="365" t="str">
        <f t="shared" ref="AX122:AX127" si="0">AB122</f>
        <v>Low</v>
      </c>
      <c r="AY122" s="365" t="str">
        <f t="shared" ref="AY122:AY127" si="1">AD122</f>
        <v>Low</v>
      </c>
      <c r="AZ122" s="366" t="str">
        <f t="shared" ref="AZ122:AZ127" si="2">AF122</f>
        <v>High</v>
      </c>
      <c r="BA122" s="363" t="str">
        <f t="shared" ref="BA122:BA127" si="3">AJ122</f>
        <v>Unclear</v>
      </c>
      <c r="BB122" s="365" t="str">
        <f t="shared" ref="BB122:BB127" si="4">AN122</f>
        <v>Low</v>
      </c>
      <c r="BC122" s="365" t="str">
        <f t="shared" ref="BC122:BC127" si="5">AS122</f>
        <v>Low</v>
      </c>
      <c r="BD122" s="365" t="str">
        <f t="shared" ref="BD122:BD127" si="6">AV122</f>
        <v>Low</v>
      </c>
      <c r="BE122" s="101" t="s">
        <v>1687</v>
      </c>
    </row>
    <row r="123" spans="1:98" s="227" customFormat="1" ht="15" customHeight="1">
      <c r="A123" s="98" t="s">
        <v>1132</v>
      </c>
      <c r="B123" s="98" t="s">
        <v>4872</v>
      </c>
      <c r="C123" s="98" t="s">
        <v>4573</v>
      </c>
      <c r="D123" s="360"/>
      <c r="E123" s="360" t="s">
        <v>968</v>
      </c>
      <c r="F123" s="360" t="s">
        <v>983</v>
      </c>
      <c r="G123" s="360" t="s">
        <v>186</v>
      </c>
      <c r="H123" s="265" t="s">
        <v>355</v>
      </c>
      <c r="I123" s="360" t="s">
        <v>1133</v>
      </c>
      <c r="J123" s="360" t="s">
        <v>82</v>
      </c>
      <c r="K123" s="359">
        <v>38</v>
      </c>
      <c r="L123" s="360" t="s">
        <v>1134</v>
      </c>
      <c r="M123" s="360" t="s">
        <v>1005</v>
      </c>
      <c r="N123" s="360" t="s">
        <v>56</v>
      </c>
      <c r="O123" s="360" t="s">
        <v>1135</v>
      </c>
      <c r="P123" s="360" t="s">
        <v>1136</v>
      </c>
      <c r="Q123" s="98" t="s">
        <v>906</v>
      </c>
      <c r="R123" s="360" t="s">
        <v>1137</v>
      </c>
      <c r="S123" s="360" t="s">
        <v>1138</v>
      </c>
      <c r="T123" s="360" t="s">
        <v>1139</v>
      </c>
      <c r="U123" s="360" t="s">
        <v>428</v>
      </c>
      <c r="V123" s="360" t="s">
        <v>1140</v>
      </c>
      <c r="W123" s="360" t="s">
        <v>428</v>
      </c>
      <c r="X123" s="98" t="s">
        <v>428</v>
      </c>
      <c r="Y123" s="360" t="s">
        <v>4669</v>
      </c>
      <c r="Z123" s="98" t="s">
        <v>95</v>
      </c>
      <c r="AA123" s="98" t="s">
        <v>1141</v>
      </c>
      <c r="AB123" s="98" t="s">
        <v>95</v>
      </c>
      <c r="AC123" s="98" t="s">
        <v>990</v>
      </c>
      <c r="AD123" s="98" t="s">
        <v>95</v>
      </c>
      <c r="AE123" s="98" t="s">
        <v>1064</v>
      </c>
      <c r="AF123" s="98" t="s">
        <v>85</v>
      </c>
      <c r="AG123" s="98" t="s">
        <v>1076</v>
      </c>
      <c r="AH123" s="98" t="s">
        <v>85</v>
      </c>
      <c r="AI123" s="98" t="s">
        <v>1064</v>
      </c>
      <c r="AJ123" s="98" t="s">
        <v>85</v>
      </c>
      <c r="AK123" s="98" t="s">
        <v>1142</v>
      </c>
      <c r="AL123" s="98" t="s">
        <v>1142</v>
      </c>
      <c r="AM123" s="98" t="s">
        <v>4670</v>
      </c>
      <c r="AN123" s="98" t="s">
        <v>85</v>
      </c>
      <c r="AO123" s="98" t="s">
        <v>85</v>
      </c>
      <c r="AP123" s="98" t="s">
        <v>428</v>
      </c>
      <c r="AQ123" s="98" t="s">
        <v>1143</v>
      </c>
      <c r="AR123" s="98" t="s">
        <v>1144</v>
      </c>
      <c r="AS123" s="98" t="s">
        <v>72</v>
      </c>
      <c r="AT123" s="98" t="s">
        <v>455</v>
      </c>
      <c r="AU123" s="98" t="s">
        <v>455</v>
      </c>
      <c r="AV123" s="98" t="s">
        <v>72</v>
      </c>
      <c r="AW123" s="360" t="s">
        <v>1145</v>
      </c>
      <c r="AX123" s="363" t="str">
        <f t="shared" si="0"/>
        <v>Unclear</v>
      </c>
      <c r="AY123" s="363" t="str">
        <f t="shared" si="1"/>
        <v>Unclear</v>
      </c>
      <c r="AZ123" s="366" t="str">
        <f t="shared" si="2"/>
        <v>High</v>
      </c>
      <c r="BA123" s="366" t="str">
        <f t="shared" si="3"/>
        <v>High</v>
      </c>
      <c r="BB123" s="366" t="str">
        <f t="shared" si="4"/>
        <v>High</v>
      </c>
      <c r="BC123" s="365" t="str">
        <f t="shared" si="5"/>
        <v>Low</v>
      </c>
      <c r="BD123" s="365" t="str">
        <f t="shared" si="6"/>
        <v>Low</v>
      </c>
      <c r="BE123" s="360" t="s">
        <v>1146</v>
      </c>
      <c r="BF123" s="360"/>
      <c r="BG123" s="360"/>
      <c r="BH123" s="360"/>
      <c r="BI123" s="360"/>
      <c r="BJ123" s="360"/>
      <c r="BK123" s="360"/>
      <c r="BL123" s="360"/>
      <c r="BM123" s="360"/>
      <c r="BN123" s="360"/>
      <c r="BO123" s="360"/>
      <c r="BP123" s="360"/>
      <c r="BQ123" s="360"/>
      <c r="BR123" s="360"/>
      <c r="BS123" s="360"/>
      <c r="BT123" s="360"/>
      <c r="BU123" s="360"/>
      <c r="BV123" s="360"/>
      <c r="BW123" s="360"/>
      <c r="BX123" s="360"/>
      <c r="BY123" s="360"/>
      <c r="BZ123" s="360"/>
      <c r="CA123" s="360"/>
      <c r="CB123" s="360"/>
      <c r="CC123" s="360"/>
      <c r="CD123" s="360"/>
      <c r="CE123" s="360"/>
      <c r="CF123" s="360"/>
      <c r="CG123" s="360"/>
      <c r="CH123" s="360"/>
      <c r="CI123" s="360"/>
      <c r="CJ123" s="360"/>
      <c r="CK123" s="360"/>
      <c r="CL123" s="360"/>
      <c r="CM123" s="360"/>
      <c r="CN123" s="360"/>
      <c r="CO123" s="360"/>
      <c r="CP123" s="360"/>
      <c r="CQ123" s="360"/>
      <c r="CR123" s="360"/>
      <c r="CS123" s="360"/>
      <c r="CT123" s="360"/>
    </row>
    <row r="124" spans="1:98" s="222" customFormat="1">
      <c r="A124" s="265" t="s">
        <v>2290</v>
      </c>
      <c r="B124" s="98" t="s">
        <v>4872</v>
      </c>
      <c r="C124" s="265" t="s">
        <v>4573</v>
      </c>
      <c r="D124" s="265" t="s">
        <v>695</v>
      </c>
      <c r="E124" s="265" t="s">
        <v>666</v>
      </c>
      <c r="F124" s="265" t="s">
        <v>609</v>
      </c>
      <c r="G124" s="265" t="s">
        <v>186</v>
      </c>
      <c r="H124" s="265" t="s">
        <v>355</v>
      </c>
      <c r="I124" s="265" t="s">
        <v>66</v>
      </c>
      <c r="J124" s="265" t="s">
        <v>455</v>
      </c>
      <c r="K124" s="270">
        <v>66</v>
      </c>
      <c r="L124" s="265" t="s">
        <v>4125</v>
      </c>
      <c r="M124" s="265" t="s">
        <v>4126</v>
      </c>
      <c r="N124" s="265" t="s">
        <v>3606</v>
      </c>
      <c r="O124" s="265" t="s">
        <v>236</v>
      </c>
      <c r="P124" s="265" t="s">
        <v>3182</v>
      </c>
      <c r="Q124" s="476" t="s">
        <v>428</v>
      </c>
      <c r="R124" s="265" t="s">
        <v>4127</v>
      </c>
      <c r="S124" s="265" t="s">
        <v>4128</v>
      </c>
      <c r="T124" s="265" t="s">
        <v>455</v>
      </c>
      <c r="U124" s="265" t="s">
        <v>455</v>
      </c>
      <c r="V124" s="265" t="s">
        <v>4129</v>
      </c>
      <c r="W124" s="56" t="s">
        <v>698</v>
      </c>
      <c r="X124" s="265" t="s">
        <v>455</v>
      </c>
      <c r="Y124" s="265" t="s">
        <v>685</v>
      </c>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t="s">
        <v>4123</v>
      </c>
      <c r="AX124" s="151" t="s">
        <v>95</v>
      </c>
      <c r="AY124" s="151" t="s">
        <v>95</v>
      </c>
      <c r="AZ124" s="136" t="s">
        <v>72</v>
      </c>
      <c r="BA124" s="151" t="s">
        <v>95</v>
      </c>
      <c r="BB124" s="115" t="s">
        <v>85</v>
      </c>
      <c r="BC124" s="115" t="s">
        <v>85</v>
      </c>
      <c r="BD124" s="136" t="s">
        <v>72</v>
      </c>
      <c r="BE124" s="265" t="s">
        <v>4130</v>
      </c>
      <c r="BF124" s="265"/>
      <c r="BG124" s="265"/>
      <c r="BH124" s="265"/>
      <c r="BI124" s="265"/>
      <c r="BJ124" s="265"/>
      <c r="BK124" s="265"/>
      <c r="BL124" s="265"/>
      <c r="BM124" s="265"/>
      <c r="BN124" s="265"/>
      <c r="BO124" s="265"/>
      <c r="BP124" s="265"/>
      <c r="BQ124" s="265"/>
      <c r="BR124" s="265"/>
      <c r="BS124" s="265"/>
      <c r="BT124" s="265"/>
      <c r="BU124" s="265"/>
      <c r="BV124" s="265"/>
      <c r="BW124" s="265"/>
      <c r="BX124" s="265"/>
      <c r="BY124" s="265"/>
      <c r="BZ124" s="265"/>
      <c r="CA124" s="265"/>
      <c r="CB124" s="265"/>
      <c r="CC124" s="265"/>
      <c r="CD124" s="265"/>
      <c r="CE124" s="265"/>
      <c r="CF124" s="265"/>
      <c r="CG124" s="265"/>
      <c r="CH124" s="265"/>
      <c r="CI124" s="265"/>
      <c r="CJ124" s="265"/>
      <c r="CK124" s="265"/>
      <c r="CL124" s="265"/>
      <c r="CM124" s="265"/>
      <c r="CN124" s="265"/>
      <c r="CO124" s="265"/>
      <c r="CP124" s="265"/>
      <c r="CQ124" s="265"/>
      <c r="CR124" s="265"/>
      <c r="CS124" s="265"/>
      <c r="CT124" s="265"/>
    </row>
    <row r="125" spans="1:98" s="222" customFormat="1">
      <c r="A125" s="265" t="s">
        <v>3918</v>
      </c>
      <c r="B125" s="98" t="s">
        <v>4872</v>
      </c>
      <c r="C125" s="265"/>
      <c r="D125" s="265"/>
      <c r="E125" s="265" t="s">
        <v>566</v>
      </c>
      <c r="F125" s="265" t="s">
        <v>609</v>
      </c>
      <c r="G125" s="265" t="s">
        <v>145</v>
      </c>
      <c r="H125" s="265" t="s">
        <v>1581</v>
      </c>
      <c r="I125" s="265" t="s">
        <v>428</v>
      </c>
      <c r="J125" s="265" t="s">
        <v>781</v>
      </c>
      <c r="K125" s="270">
        <v>388</v>
      </c>
      <c r="L125" s="265" t="s">
        <v>3919</v>
      </c>
      <c r="M125" s="265" t="s">
        <v>3920</v>
      </c>
      <c r="N125" s="265" t="s">
        <v>56</v>
      </c>
      <c r="O125" s="265" t="s">
        <v>602</v>
      </c>
      <c r="P125" s="270" t="s">
        <v>1582</v>
      </c>
      <c r="Q125" s="270" t="s">
        <v>906</v>
      </c>
      <c r="R125" s="265" t="s">
        <v>3921</v>
      </c>
      <c r="S125" s="265" t="s">
        <v>3922</v>
      </c>
      <c r="T125" s="265" t="s">
        <v>455</v>
      </c>
      <c r="U125" s="265" t="s">
        <v>455</v>
      </c>
      <c r="V125" s="265" t="s">
        <v>3923</v>
      </c>
      <c r="W125" s="265" t="s">
        <v>1583</v>
      </c>
      <c r="X125" s="265" t="s">
        <v>455</v>
      </c>
      <c r="Y125" s="265" t="s">
        <v>359</v>
      </c>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t="s">
        <v>455</v>
      </c>
      <c r="AX125" s="429" t="s">
        <v>72</v>
      </c>
      <c r="AY125" s="415" t="s">
        <v>72</v>
      </c>
      <c r="AZ125" s="415" t="s">
        <v>72</v>
      </c>
      <c r="BA125" s="415" t="s">
        <v>72</v>
      </c>
      <c r="BB125" s="415" t="s">
        <v>72</v>
      </c>
      <c r="BC125" s="418" t="s">
        <v>95</v>
      </c>
      <c r="BD125" s="425" t="s">
        <v>95</v>
      </c>
      <c r="BE125" s="265" t="s">
        <v>1584</v>
      </c>
      <c r="BF125" s="265"/>
      <c r="BG125" s="265"/>
      <c r="BH125" s="265"/>
      <c r="BI125" s="265"/>
      <c r="BJ125" s="265"/>
      <c r="BK125" s="265"/>
      <c r="BL125" s="265"/>
      <c r="BM125" s="265"/>
      <c r="BN125" s="265"/>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row>
    <row r="126" spans="1:98" s="360" customFormat="1" ht="15" customHeight="1">
      <c r="A126" s="118" t="s">
        <v>1688</v>
      </c>
      <c r="B126" s="98" t="s">
        <v>4872</v>
      </c>
      <c r="C126" s="118"/>
      <c r="D126" s="118"/>
      <c r="E126" s="118" t="s">
        <v>1629</v>
      </c>
      <c r="F126" s="118" t="s">
        <v>969</v>
      </c>
      <c r="G126" s="144" t="s">
        <v>186</v>
      </c>
      <c r="H126" s="144" t="s">
        <v>355</v>
      </c>
      <c r="I126" s="144" t="s">
        <v>349</v>
      </c>
      <c r="J126" s="144" t="s">
        <v>100</v>
      </c>
      <c r="K126" s="119">
        <v>30</v>
      </c>
      <c r="L126" s="144" t="s">
        <v>4587</v>
      </c>
      <c r="M126" s="144" t="s">
        <v>1689</v>
      </c>
      <c r="N126" s="144" t="s">
        <v>56</v>
      </c>
      <c r="O126" s="144" t="s">
        <v>908</v>
      </c>
      <c r="P126" s="144">
        <v>14</v>
      </c>
      <c r="Q126" s="144" t="s">
        <v>1690</v>
      </c>
      <c r="R126" s="144" t="s">
        <v>1691</v>
      </c>
      <c r="S126" s="144" t="s">
        <v>1692</v>
      </c>
      <c r="T126" s="144" t="s">
        <v>1693</v>
      </c>
      <c r="U126" s="144" t="s">
        <v>428</v>
      </c>
      <c r="V126" s="144" t="s">
        <v>1694</v>
      </c>
      <c r="W126" s="144" t="s">
        <v>428</v>
      </c>
      <c r="X126" s="144" t="s">
        <v>428</v>
      </c>
      <c r="Y126" s="144" t="s">
        <v>1695</v>
      </c>
      <c r="Z126" s="144" t="s">
        <v>95</v>
      </c>
      <c r="AA126" s="144" t="s">
        <v>1696</v>
      </c>
      <c r="AB126" s="144" t="s">
        <v>95</v>
      </c>
      <c r="AC126" s="118" t="s">
        <v>428</v>
      </c>
      <c r="AD126" s="118" t="s">
        <v>95</v>
      </c>
      <c r="AE126" s="118" t="s">
        <v>428</v>
      </c>
      <c r="AF126" s="118" t="s">
        <v>95</v>
      </c>
      <c r="AG126" s="118" t="s">
        <v>428</v>
      </c>
      <c r="AH126" s="118" t="s">
        <v>95</v>
      </c>
      <c r="AI126" s="118" t="s">
        <v>428</v>
      </c>
      <c r="AJ126" s="118" t="s">
        <v>95</v>
      </c>
      <c r="AK126" s="144" t="s">
        <v>1697</v>
      </c>
      <c r="AL126" s="144" t="s">
        <v>455</v>
      </c>
      <c r="AM126" s="144" t="s">
        <v>1698</v>
      </c>
      <c r="AN126" s="144" t="s">
        <v>72</v>
      </c>
      <c r="AO126" s="144" t="s">
        <v>455</v>
      </c>
      <c r="AP126" s="144" t="s">
        <v>428</v>
      </c>
      <c r="AQ126" s="144" t="s">
        <v>1699</v>
      </c>
      <c r="AR126" s="144" t="s">
        <v>1700</v>
      </c>
      <c r="AS126" s="144" t="s">
        <v>72</v>
      </c>
      <c r="AT126" s="98" t="s">
        <v>1649</v>
      </c>
      <c r="AU126" s="118" t="s">
        <v>428</v>
      </c>
      <c r="AV126" s="118" t="s">
        <v>72</v>
      </c>
      <c r="AW126" s="144" t="s">
        <v>428</v>
      </c>
      <c r="AX126" s="363" t="str">
        <f t="shared" si="0"/>
        <v>Unclear</v>
      </c>
      <c r="AY126" s="363" t="str">
        <f t="shared" si="1"/>
        <v>Unclear</v>
      </c>
      <c r="AZ126" s="363" t="str">
        <f t="shared" si="2"/>
        <v>Unclear</v>
      </c>
      <c r="BA126" s="363" t="str">
        <f t="shared" si="3"/>
        <v>Unclear</v>
      </c>
      <c r="BB126" s="365" t="str">
        <f t="shared" si="4"/>
        <v>Low</v>
      </c>
      <c r="BC126" s="365" t="str">
        <f t="shared" si="5"/>
        <v>Low</v>
      </c>
      <c r="BD126" s="365" t="str">
        <f t="shared" si="6"/>
        <v>Low</v>
      </c>
      <c r="BE126" s="144" t="s">
        <v>1701</v>
      </c>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row>
    <row r="127" spans="1:98" s="360" customFormat="1" ht="15" customHeight="1">
      <c r="A127" s="98" t="s">
        <v>1068</v>
      </c>
      <c r="B127" s="98" t="s">
        <v>4872</v>
      </c>
      <c r="C127" s="98"/>
      <c r="E127" s="360" t="s">
        <v>968</v>
      </c>
      <c r="F127" s="360" t="s">
        <v>983</v>
      </c>
      <c r="G127" s="360" t="s">
        <v>186</v>
      </c>
      <c r="H127" s="265" t="s">
        <v>355</v>
      </c>
      <c r="I127" s="360" t="s">
        <v>349</v>
      </c>
      <c r="J127" s="360" t="s">
        <v>1069</v>
      </c>
      <c r="K127" s="359">
        <v>177</v>
      </c>
      <c r="L127" s="360" t="s">
        <v>1070</v>
      </c>
      <c r="M127" s="360" t="s">
        <v>1005</v>
      </c>
      <c r="N127" s="360" t="s">
        <v>67</v>
      </c>
      <c r="O127" s="360" t="s">
        <v>236</v>
      </c>
      <c r="P127" s="360" t="s">
        <v>1071</v>
      </c>
      <c r="Q127" s="98" t="s">
        <v>428</v>
      </c>
      <c r="R127" s="360" t="s">
        <v>1072</v>
      </c>
      <c r="S127" s="367">
        <v>0.7</v>
      </c>
      <c r="T127" s="367">
        <v>0.49</v>
      </c>
      <c r="U127" s="360" t="s">
        <v>428</v>
      </c>
      <c r="V127" s="360" t="s">
        <v>428</v>
      </c>
      <c r="W127" s="360" t="s">
        <v>428</v>
      </c>
      <c r="X127" s="360" t="s">
        <v>428</v>
      </c>
      <c r="Y127" s="360" t="s">
        <v>1073</v>
      </c>
      <c r="Z127" s="98" t="s">
        <v>4615</v>
      </c>
      <c r="AA127" s="98" t="s">
        <v>1074</v>
      </c>
      <c r="AB127" s="98" t="s">
        <v>72</v>
      </c>
      <c r="AC127" s="98" t="s">
        <v>1075</v>
      </c>
      <c r="AD127" s="98" t="s">
        <v>72</v>
      </c>
      <c r="AE127" s="98" t="s">
        <v>1064</v>
      </c>
      <c r="AF127" s="98" t="s">
        <v>85</v>
      </c>
      <c r="AG127" s="98" t="s">
        <v>1064</v>
      </c>
      <c r="AH127" s="98" t="s">
        <v>85</v>
      </c>
      <c r="AI127" s="98" t="s">
        <v>1076</v>
      </c>
      <c r="AJ127" s="98" t="s">
        <v>85</v>
      </c>
      <c r="AK127" s="98" t="s">
        <v>95</v>
      </c>
      <c r="AL127" s="98" t="s">
        <v>455</v>
      </c>
      <c r="AM127" s="386" t="s">
        <v>4671</v>
      </c>
      <c r="AN127" s="98" t="s">
        <v>95</v>
      </c>
      <c r="AO127" s="98" t="s">
        <v>455</v>
      </c>
      <c r="AP127" s="98" t="s">
        <v>428</v>
      </c>
      <c r="AQ127" s="98" t="s">
        <v>1077</v>
      </c>
      <c r="AR127" s="98" t="s">
        <v>1078</v>
      </c>
      <c r="AS127" s="98" t="s">
        <v>72</v>
      </c>
      <c r="AT127" s="98" t="s">
        <v>455</v>
      </c>
      <c r="AU127" s="98" t="s">
        <v>455</v>
      </c>
      <c r="AV127" s="98" t="s">
        <v>72</v>
      </c>
      <c r="AW127" s="360" t="s">
        <v>1079</v>
      </c>
      <c r="AX127" s="365" t="str">
        <f t="shared" si="0"/>
        <v>Low</v>
      </c>
      <c r="AY127" s="365" t="str">
        <f t="shared" si="1"/>
        <v>Low</v>
      </c>
      <c r="AZ127" s="366" t="str">
        <f t="shared" si="2"/>
        <v>High</v>
      </c>
      <c r="BA127" s="366" t="str">
        <f t="shared" si="3"/>
        <v>High</v>
      </c>
      <c r="BB127" s="363" t="str">
        <f t="shared" si="4"/>
        <v>Unclear</v>
      </c>
      <c r="BC127" s="365" t="str">
        <f t="shared" si="5"/>
        <v>Low</v>
      </c>
      <c r="BD127" s="365" t="str">
        <f t="shared" si="6"/>
        <v>Low</v>
      </c>
      <c r="BE127" s="360" t="s">
        <v>1080</v>
      </c>
    </row>
    <row r="128" spans="1:98" s="360" customFormat="1" ht="15" customHeight="1">
      <c r="A128" s="118" t="s">
        <v>1450</v>
      </c>
      <c r="B128" s="476" t="s">
        <v>4871</v>
      </c>
      <c r="C128" s="118"/>
      <c r="D128" s="118"/>
      <c r="E128" s="118" t="s">
        <v>566</v>
      </c>
      <c r="F128" s="118" t="s">
        <v>1443</v>
      </c>
      <c r="G128" s="144" t="s">
        <v>186</v>
      </c>
      <c r="H128" s="144" t="s">
        <v>1451</v>
      </c>
      <c r="I128" s="265" t="s">
        <v>428</v>
      </c>
      <c r="J128" s="144" t="s">
        <v>781</v>
      </c>
      <c r="K128" s="119">
        <v>41</v>
      </c>
      <c r="L128" s="144" t="s">
        <v>3132</v>
      </c>
      <c r="M128" s="144" t="s">
        <v>3133</v>
      </c>
      <c r="N128" s="144" t="s">
        <v>56</v>
      </c>
      <c r="O128" s="144" t="s">
        <v>602</v>
      </c>
      <c r="P128" s="144" t="s">
        <v>3134</v>
      </c>
      <c r="Q128" s="476" t="s">
        <v>428</v>
      </c>
      <c r="R128" s="144" t="s">
        <v>455</v>
      </c>
      <c r="S128" s="144" t="s">
        <v>3135</v>
      </c>
      <c r="T128" s="144" t="s">
        <v>455</v>
      </c>
      <c r="U128" s="144" t="s">
        <v>455</v>
      </c>
      <c r="V128" s="144" t="s">
        <v>455</v>
      </c>
      <c r="W128" s="144" t="s">
        <v>455</v>
      </c>
      <c r="X128" s="144" t="s">
        <v>455</v>
      </c>
      <c r="Y128" s="144" t="s">
        <v>3136</v>
      </c>
      <c r="Z128" s="144"/>
      <c r="AA128" s="144"/>
      <c r="AB128" s="144"/>
      <c r="AC128" s="118"/>
      <c r="AD128" s="118"/>
      <c r="AE128" s="118"/>
      <c r="AF128" s="118"/>
      <c r="AG128" s="118"/>
      <c r="AH128" s="118"/>
      <c r="AI128" s="118"/>
      <c r="AJ128" s="118"/>
      <c r="AK128" s="144"/>
      <c r="AL128" s="144"/>
      <c r="AM128" s="144"/>
      <c r="AN128" s="144"/>
      <c r="AO128" s="144"/>
      <c r="AP128" s="144"/>
      <c r="AQ128" s="144"/>
      <c r="AR128" s="144"/>
      <c r="AS128" s="144"/>
      <c r="AT128" s="98"/>
      <c r="AU128" s="118"/>
      <c r="AV128" s="118"/>
      <c r="AW128" s="144" t="s">
        <v>455</v>
      </c>
      <c r="AX128" s="363" t="s">
        <v>95</v>
      </c>
      <c r="AY128" s="363" t="s">
        <v>95</v>
      </c>
      <c r="AZ128" s="363" t="s">
        <v>95</v>
      </c>
      <c r="BA128" s="363" t="s">
        <v>95</v>
      </c>
      <c r="BB128" s="366" t="s">
        <v>85</v>
      </c>
      <c r="BC128" s="366" t="s">
        <v>85</v>
      </c>
      <c r="BD128" s="365" t="s">
        <v>72</v>
      </c>
      <c r="BE128" s="144" t="s">
        <v>3137</v>
      </c>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row>
    <row r="129" spans="1:98" s="360" customFormat="1" ht="15" customHeight="1">
      <c r="A129" s="118" t="s">
        <v>810</v>
      </c>
      <c r="B129" s="476" t="s">
        <v>4871</v>
      </c>
      <c r="C129" s="118"/>
      <c r="D129" s="118"/>
      <c r="E129" s="118" t="s">
        <v>566</v>
      </c>
      <c r="F129" s="118" t="s">
        <v>136</v>
      </c>
      <c r="G129" s="144" t="s">
        <v>186</v>
      </c>
      <c r="H129" s="144" t="s">
        <v>811</v>
      </c>
      <c r="I129" s="144" t="s">
        <v>349</v>
      </c>
      <c r="J129" s="144" t="s">
        <v>781</v>
      </c>
      <c r="K129" s="119">
        <v>44</v>
      </c>
      <c r="L129" s="144" t="s">
        <v>3048</v>
      </c>
      <c r="M129" s="144" t="s">
        <v>3049</v>
      </c>
      <c r="N129" s="144" t="s">
        <v>56</v>
      </c>
      <c r="O129" s="144" t="s">
        <v>602</v>
      </c>
      <c r="P129" s="144" t="s">
        <v>3050</v>
      </c>
      <c r="Q129" s="476" t="s">
        <v>428</v>
      </c>
      <c r="R129" s="144" t="s">
        <v>3051</v>
      </c>
      <c r="S129" s="144" t="s">
        <v>3052</v>
      </c>
      <c r="T129" s="144" t="s">
        <v>455</v>
      </c>
      <c r="U129" s="144" t="s">
        <v>455</v>
      </c>
      <c r="V129" s="144" t="s">
        <v>455</v>
      </c>
      <c r="W129" s="144" t="s">
        <v>428</v>
      </c>
      <c r="X129" s="144" t="s">
        <v>455</v>
      </c>
      <c r="Y129" s="144" t="s">
        <v>661</v>
      </c>
      <c r="Z129" s="144"/>
      <c r="AA129" s="144"/>
      <c r="AB129" s="144"/>
      <c r="AC129" s="118"/>
      <c r="AD129" s="118"/>
      <c r="AE129" s="118"/>
      <c r="AF129" s="118"/>
      <c r="AG129" s="118"/>
      <c r="AH129" s="118"/>
      <c r="AI129" s="118"/>
      <c r="AJ129" s="118"/>
      <c r="AK129" s="144"/>
      <c r="AL129" s="144"/>
      <c r="AM129" s="144"/>
      <c r="AN129" s="144"/>
      <c r="AO129" s="144"/>
      <c r="AP129" s="144"/>
      <c r="AQ129" s="144"/>
      <c r="AR129" s="144"/>
      <c r="AS129" s="144"/>
      <c r="AT129" s="98"/>
      <c r="AU129" s="118"/>
      <c r="AV129" s="118"/>
      <c r="AW129" s="144" t="s">
        <v>3053</v>
      </c>
      <c r="AX129" s="363" t="s">
        <v>72</v>
      </c>
      <c r="AY129" s="363" t="s">
        <v>95</v>
      </c>
      <c r="AZ129" s="363" t="s">
        <v>95</v>
      </c>
      <c r="BA129" s="363" t="s">
        <v>95</v>
      </c>
      <c r="BB129" s="366" t="s">
        <v>85</v>
      </c>
      <c r="BC129" s="363" t="s">
        <v>95</v>
      </c>
      <c r="BD129" s="365" t="s">
        <v>72</v>
      </c>
      <c r="BE129" s="144" t="s">
        <v>3054</v>
      </c>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row>
    <row r="130" spans="1:98" s="360" customFormat="1" ht="15" customHeight="1">
      <c r="A130" s="118" t="s">
        <v>1452</v>
      </c>
      <c r="B130" s="476" t="s">
        <v>4871</v>
      </c>
      <c r="C130" s="118"/>
      <c r="D130" s="118"/>
      <c r="E130" s="118" t="s">
        <v>566</v>
      </c>
      <c r="F130" s="118" t="s">
        <v>1443</v>
      </c>
      <c r="G130" s="144" t="s">
        <v>186</v>
      </c>
      <c r="H130" s="144" t="s">
        <v>814</v>
      </c>
      <c r="I130" s="265" t="s">
        <v>428</v>
      </c>
      <c r="J130" s="144" t="s">
        <v>455</v>
      </c>
      <c r="K130" s="119" t="s">
        <v>428</v>
      </c>
      <c r="L130" s="144" t="s">
        <v>3109</v>
      </c>
      <c r="M130" s="144" t="s">
        <v>3138</v>
      </c>
      <c r="N130" s="144" t="s">
        <v>56</v>
      </c>
      <c r="O130" s="144" t="s">
        <v>602</v>
      </c>
      <c r="P130" s="144" t="s">
        <v>3785</v>
      </c>
      <c r="Q130" s="476" t="s">
        <v>428</v>
      </c>
      <c r="R130" s="144" t="s">
        <v>3139</v>
      </c>
      <c r="S130" s="144" t="s">
        <v>3140</v>
      </c>
      <c r="T130" s="144" t="s">
        <v>455</v>
      </c>
      <c r="U130" s="144" t="s">
        <v>455</v>
      </c>
      <c r="V130" s="144" t="s">
        <v>455</v>
      </c>
      <c r="W130" s="144" t="s">
        <v>455</v>
      </c>
      <c r="X130" s="144" t="s">
        <v>455</v>
      </c>
      <c r="Y130" s="144" t="s">
        <v>3141</v>
      </c>
      <c r="Z130" s="144"/>
      <c r="AA130" s="144"/>
      <c r="AB130" s="144"/>
      <c r="AC130" s="118"/>
      <c r="AD130" s="118"/>
      <c r="AE130" s="118"/>
      <c r="AF130" s="118"/>
      <c r="AG130" s="118"/>
      <c r="AH130" s="118"/>
      <c r="AI130" s="118"/>
      <c r="AJ130" s="118"/>
      <c r="AK130" s="144"/>
      <c r="AL130" s="144"/>
      <c r="AM130" s="144"/>
      <c r="AN130" s="144"/>
      <c r="AO130" s="144"/>
      <c r="AP130" s="144"/>
      <c r="AQ130" s="144"/>
      <c r="AR130" s="144"/>
      <c r="AS130" s="144"/>
      <c r="AT130" s="98"/>
      <c r="AU130" s="118"/>
      <c r="AV130" s="118"/>
      <c r="AW130" s="144" t="s">
        <v>455</v>
      </c>
      <c r="AX130" s="363" t="s">
        <v>95</v>
      </c>
      <c r="AY130" s="363" t="s">
        <v>95</v>
      </c>
      <c r="AZ130" s="363" t="s">
        <v>95</v>
      </c>
      <c r="BA130" s="363" t="s">
        <v>85</v>
      </c>
      <c r="BB130" s="366" t="s">
        <v>85</v>
      </c>
      <c r="BC130" s="366" t="s">
        <v>85</v>
      </c>
      <c r="BD130" s="365" t="s">
        <v>72</v>
      </c>
      <c r="BE130" s="144" t="s">
        <v>3142</v>
      </c>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row>
    <row r="131" spans="1:98" s="227" customFormat="1" ht="15" customHeight="1">
      <c r="A131" s="101" t="s">
        <v>1702</v>
      </c>
      <c r="B131" s="98" t="s">
        <v>4872</v>
      </c>
      <c r="C131" s="101"/>
      <c r="E131" s="101" t="s">
        <v>1629</v>
      </c>
      <c r="F131" s="101" t="s">
        <v>969</v>
      </c>
      <c r="G131" s="101" t="s">
        <v>172</v>
      </c>
      <c r="H131" s="101" t="s">
        <v>355</v>
      </c>
      <c r="I131" s="101" t="s">
        <v>349</v>
      </c>
      <c r="J131" s="101" t="s">
        <v>100</v>
      </c>
      <c r="K131" s="379">
        <v>231</v>
      </c>
      <c r="L131" s="101" t="s">
        <v>4588</v>
      </c>
      <c r="M131" s="101" t="s">
        <v>1703</v>
      </c>
      <c r="N131" s="101" t="s">
        <v>56</v>
      </c>
      <c r="O131" s="101" t="s">
        <v>275</v>
      </c>
      <c r="P131" s="101">
        <v>16</v>
      </c>
      <c r="Q131" s="98" t="s">
        <v>428</v>
      </c>
      <c r="R131" s="101" t="s">
        <v>1704</v>
      </c>
      <c r="S131" s="101" t="s">
        <v>1705</v>
      </c>
      <c r="T131" s="101" t="s">
        <v>1706</v>
      </c>
      <c r="U131" s="101" t="s">
        <v>428</v>
      </c>
      <c r="V131" s="101" t="s">
        <v>428</v>
      </c>
      <c r="W131" s="101" t="s">
        <v>1707</v>
      </c>
      <c r="X131" s="101" t="s">
        <v>1708</v>
      </c>
      <c r="Y131" s="101" t="s">
        <v>1709</v>
      </c>
      <c r="Z131" s="101" t="s">
        <v>4615</v>
      </c>
      <c r="AA131" s="101" t="s">
        <v>1710</v>
      </c>
      <c r="AB131" s="101" t="s">
        <v>72</v>
      </c>
      <c r="AC131" s="101" t="s">
        <v>1652</v>
      </c>
      <c r="AD131" s="101" t="s">
        <v>72</v>
      </c>
      <c r="AE131" s="101" t="s">
        <v>1306</v>
      </c>
      <c r="AF131" s="101" t="s">
        <v>85</v>
      </c>
      <c r="AG131" s="101" t="s">
        <v>1306</v>
      </c>
      <c r="AH131" s="101" t="s">
        <v>85</v>
      </c>
      <c r="AI131" s="118" t="s">
        <v>428</v>
      </c>
      <c r="AJ131" s="118" t="s">
        <v>95</v>
      </c>
      <c r="AK131" s="101" t="s">
        <v>1711</v>
      </c>
      <c r="AL131" s="101" t="s">
        <v>1711</v>
      </c>
      <c r="AM131" s="101" t="s">
        <v>4672</v>
      </c>
      <c r="AN131" s="101" t="s">
        <v>85</v>
      </c>
      <c r="AO131" s="101" t="s">
        <v>85</v>
      </c>
      <c r="AP131" s="101" t="s">
        <v>1712</v>
      </c>
      <c r="AQ131" s="101" t="s">
        <v>1713</v>
      </c>
      <c r="AR131" s="101" t="s">
        <v>1714</v>
      </c>
      <c r="AS131" s="101" t="s">
        <v>72</v>
      </c>
      <c r="AT131" s="118" t="s">
        <v>1715</v>
      </c>
      <c r="AU131" s="118" t="s">
        <v>428</v>
      </c>
      <c r="AV131" s="118" t="s">
        <v>72</v>
      </c>
      <c r="AW131" s="360" t="s">
        <v>1716</v>
      </c>
      <c r="AX131" s="365" t="str">
        <f>AB131</f>
        <v>Low</v>
      </c>
      <c r="AY131" s="365" t="str">
        <f>AD131</f>
        <v>Low</v>
      </c>
      <c r="AZ131" s="366" t="str">
        <f>AF131</f>
        <v>High</v>
      </c>
      <c r="BA131" s="363" t="str">
        <f>AJ131</f>
        <v>Unclear</v>
      </c>
      <c r="BB131" s="366" t="str">
        <f>AN131</f>
        <v>High</v>
      </c>
      <c r="BC131" s="365" t="str">
        <f>AS131</f>
        <v>Low</v>
      </c>
      <c r="BD131" s="365" t="str">
        <f>AV131</f>
        <v>Low</v>
      </c>
      <c r="BE131" s="101" t="s">
        <v>1717</v>
      </c>
      <c r="BF131" s="101" t="s">
        <v>1718</v>
      </c>
      <c r="BG131" s="101" t="s">
        <v>1719</v>
      </c>
    </row>
    <row r="132" spans="1:98" s="227" customFormat="1" ht="15" customHeight="1">
      <c r="A132" s="120" t="s">
        <v>1720</v>
      </c>
      <c r="B132" s="98" t="s">
        <v>4872</v>
      </c>
      <c r="C132" s="120"/>
      <c r="E132" s="101" t="s">
        <v>1629</v>
      </c>
      <c r="F132" s="101" t="s">
        <v>969</v>
      </c>
      <c r="G132" s="101" t="s">
        <v>186</v>
      </c>
      <c r="H132" s="101" t="s">
        <v>355</v>
      </c>
      <c r="I132" s="227" t="s">
        <v>428</v>
      </c>
      <c r="J132" s="101" t="s">
        <v>100</v>
      </c>
      <c r="K132" s="379">
        <v>40</v>
      </c>
      <c r="L132" s="101" t="s">
        <v>1721</v>
      </c>
      <c r="M132" s="101" t="s">
        <v>1722</v>
      </c>
      <c r="N132" s="101" t="s">
        <v>56</v>
      </c>
      <c r="O132" s="101" t="s">
        <v>1036</v>
      </c>
      <c r="P132" s="101">
        <v>14</v>
      </c>
      <c r="Q132" s="101" t="s">
        <v>803</v>
      </c>
      <c r="R132" s="101" t="s">
        <v>1723</v>
      </c>
      <c r="S132" s="101" t="s">
        <v>1724</v>
      </c>
      <c r="T132" s="101" t="s">
        <v>1725</v>
      </c>
      <c r="U132" s="101" t="s">
        <v>428</v>
      </c>
      <c r="V132" s="101" t="s">
        <v>428</v>
      </c>
      <c r="W132" s="101" t="s">
        <v>428</v>
      </c>
      <c r="X132" s="101" t="s">
        <v>1726</v>
      </c>
      <c r="Y132" s="101" t="s">
        <v>586</v>
      </c>
      <c r="Z132" s="101" t="s">
        <v>110</v>
      </c>
      <c r="AA132" s="101" t="s">
        <v>1727</v>
      </c>
      <c r="AB132" s="101" t="s">
        <v>95</v>
      </c>
      <c r="AC132" s="118" t="s">
        <v>428</v>
      </c>
      <c r="AD132" s="118" t="s">
        <v>95</v>
      </c>
      <c r="AE132" s="118" t="s">
        <v>428</v>
      </c>
      <c r="AF132" s="118" t="s">
        <v>95</v>
      </c>
      <c r="AG132" s="101" t="s">
        <v>1306</v>
      </c>
      <c r="AH132" s="101" t="s">
        <v>85</v>
      </c>
      <c r="AI132" s="101" t="s">
        <v>1728</v>
      </c>
      <c r="AJ132" s="101" t="s">
        <v>72</v>
      </c>
      <c r="AK132" s="101" t="s">
        <v>1214</v>
      </c>
      <c r="AL132" s="101" t="s">
        <v>455</v>
      </c>
      <c r="AM132" s="101" t="s">
        <v>1729</v>
      </c>
      <c r="AN132" s="101" t="s">
        <v>85</v>
      </c>
      <c r="AO132" s="101" t="s">
        <v>455</v>
      </c>
      <c r="AP132" s="101" t="s">
        <v>428</v>
      </c>
      <c r="AQ132" s="101" t="s">
        <v>1730</v>
      </c>
      <c r="AR132" s="101" t="s">
        <v>1731</v>
      </c>
      <c r="AS132" s="101" t="s">
        <v>72</v>
      </c>
      <c r="AT132" s="101" t="s">
        <v>1732</v>
      </c>
      <c r="AU132" s="101" t="s">
        <v>428</v>
      </c>
      <c r="AV132" s="101" t="s">
        <v>95</v>
      </c>
      <c r="AW132" s="101" t="s">
        <v>1733</v>
      </c>
      <c r="AX132" s="363" t="str">
        <f>AB132</f>
        <v>Unclear</v>
      </c>
      <c r="AY132" s="363" t="str">
        <f>AD132</f>
        <v>Unclear</v>
      </c>
      <c r="AZ132" s="363" t="str">
        <f>AF132</f>
        <v>Unclear</v>
      </c>
      <c r="BA132" s="365" t="str">
        <f>AJ132</f>
        <v>Low</v>
      </c>
      <c r="BB132" s="366" t="str">
        <f>AN132</f>
        <v>High</v>
      </c>
      <c r="BC132" s="365" t="str">
        <f>AS132</f>
        <v>Low</v>
      </c>
      <c r="BD132" s="363" t="str">
        <f>AV132</f>
        <v>Unclear</v>
      </c>
      <c r="BE132" s="101" t="s">
        <v>1734</v>
      </c>
    </row>
    <row r="133" spans="1:98" s="227" customFormat="1" ht="15" customHeight="1">
      <c r="A133" s="101" t="s">
        <v>2459</v>
      </c>
      <c r="B133" s="98" t="s">
        <v>4872</v>
      </c>
      <c r="C133" s="101"/>
      <c r="D133" s="101"/>
      <c r="E133" s="101" t="s">
        <v>567</v>
      </c>
      <c r="F133" s="101" t="s">
        <v>969</v>
      </c>
      <c r="G133" s="227" t="s">
        <v>154</v>
      </c>
      <c r="H133" s="98" t="s">
        <v>355</v>
      </c>
      <c r="I133" s="98" t="s">
        <v>66</v>
      </c>
      <c r="J133" s="98" t="s">
        <v>65</v>
      </c>
      <c r="K133" s="196">
        <v>691</v>
      </c>
      <c r="L133" s="98" t="s">
        <v>2460</v>
      </c>
      <c r="M133" s="98" t="s">
        <v>2461</v>
      </c>
      <c r="N133" s="98" t="s">
        <v>56</v>
      </c>
      <c r="O133" s="98" t="s">
        <v>1651</v>
      </c>
      <c r="P133" s="98">
        <v>10</v>
      </c>
      <c r="Q133" s="98" t="s">
        <v>1690</v>
      </c>
      <c r="R133" s="98" t="s">
        <v>2462</v>
      </c>
      <c r="S133" s="98" t="s">
        <v>2463</v>
      </c>
      <c r="T133" s="98" t="s">
        <v>428</v>
      </c>
      <c r="U133" s="98" t="s">
        <v>2464</v>
      </c>
      <c r="V133" s="98" t="s">
        <v>2465</v>
      </c>
      <c r="W133" s="98" t="s">
        <v>428</v>
      </c>
      <c r="X133" s="98" t="s">
        <v>2466</v>
      </c>
      <c r="Y133" s="98" t="s">
        <v>2467</v>
      </c>
      <c r="Z133" s="98" t="s">
        <v>4615</v>
      </c>
      <c r="AA133" s="98" t="s">
        <v>2468</v>
      </c>
      <c r="AB133" s="98" t="s">
        <v>72</v>
      </c>
      <c r="AC133" s="98" t="s">
        <v>1652</v>
      </c>
      <c r="AD133" s="98" t="s">
        <v>72</v>
      </c>
      <c r="AE133" s="101" t="s">
        <v>1306</v>
      </c>
      <c r="AF133" s="101" t="s">
        <v>85</v>
      </c>
      <c r="AG133" s="101" t="s">
        <v>1306</v>
      </c>
      <c r="AH133" s="101" t="s">
        <v>85</v>
      </c>
      <c r="AI133" s="101" t="s">
        <v>428</v>
      </c>
      <c r="AJ133" s="101" t="s">
        <v>95</v>
      </c>
      <c r="AK133" s="98" t="s">
        <v>340</v>
      </c>
      <c r="AL133" s="98" t="s">
        <v>95</v>
      </c>
      <c r="AM133" s="98" t="s">
        <v>2469</v>
      </c>
      <c r="AN133" s="101" t="s">
        <v>85</v>
      </c>
      <c r="AO133" s="101" t="s">
        <v>85</v>
      </c>
      <c r="AP133" s="98" t="s">
        <v>2470</v>
      </c>
      <c r="AQ133" s="98" t="s">
        <v>2471</v>
      </c>
      <c r="AR133" s="98" t="s">
        <v>2472</v>
      </c>
      <c r="AS133" s="101" t="s">
        <v>72</v>
      </c>
      <c r="AT133" s="101" t="s">
        <v>2473</v>
      </c>
      <c r="AU133" s="101" t="s">
        <v>428</v>
      </c>
      <c r="AV133" s="101" t="s">
        <v>72</v>
      </c>
      <c r="AW133" s="98" t="s">
        <v>2474</v>
      </c>
      <c r="AX133" s="227" t="s">
        <v>72</v>
      </c>
      <c r="AY133" s="227" t="s">
        <v>72</v>
      </c>
      <c r="AZ133" s="382" t="s">
        <v>85</v>
      </c>
      <c r="BA133" s="377" t="s">
        <v>95</v>
      </c>
      <c r="BB133" s="382" t="s">
        <v>85</v>
      </c>
      <c r="BC133" s="227" t="s">
        <v>72</v>
      </c>
      <c r="BD133" s="227" t="s">
        <v>72</v>
      </c>
      <c r="BE133" s="98" t="s">
        <v>2475</v>
      </c>
    </row>
    <row r="134" spans="1:98" s="222" customFormat="1">
      <c r="A134" s="265" t="s">
        <v>653</v>
      </c>
      <c r="B134" s="476" t="s">
        <v>4871</v>
      </c>
      <c r="C134" s="265"/>
      <c r="D134" s="265" t="s">
        <v>694</v>
      </c>
      <c r="E134" s="265" t="s">
        <v>599</v>
      </c>
      <c r="F134" s="265" t="s">
        <v>150</v>
      </c>
      <c r="G134" s="265" t="s">
        <v>137</v>
      </c>
      <c r="H134" s="265" t="s">
        <v>355</v>
      </c>
      <c r="I134" s="265" t="s">
        <v>428</v>
      </c>
      <c r="J134" s="265" t="s">
        <v>100</v>
      </c>
      <c r="K134" s="270">
        <v>38</v>
      </c>
      <c r="L134" s="265" t="s">
        <v>4113</v>
      </c>
      <c r="M134" s="265" t="s">
        <v>4114</v>
      </c>
      <c r="N134" s="265" t="s">
        <v>3606</v>
      </c>
      <c r="O134" s="265" t="s">
        <v>3202</v>
      </c>
      <c r="P134" s="265" t="s">
        <v>3318</v>
      </c>
      <c r="Q134" s="476" t="s">
        <v>428</v>
      </c>
      <c r="R134" s="265" t="s">
        <v>4115</v>
      </c>
      <c r="S134" s="265" t="s">
        <v>455</v>
      </c>
      <c r="T134" s="265" t="s">
        <v>455</v>
      </c>
      <c r="U134" s="265" t="s">
        <v>455</v>
      </c>
      <c r="V134" s="265" t="s">
        <v>455</v>
      </c>
      <c r="W134" s="265" t="s">
        <v>428</v>
      </c>
      <c r="X134" s="265" t="s">
        <v>455</v>
      </c>
      <c r="Y134" s="265" t="s">
        <v>689</v>
      </c>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t="s">
        <v>4116</v>
      </c>
      <c r="AX134" s="151" t="s">
        <v>95</v>
      </c>
      <c r="AY134" s="151" t="s">
        <v>95</v>
      </c>
      <c r="AZ134" s="151" t="s">
        <v>95</v>
      </c>
      <c r="BA134" s="115" t="s">
        <v>85</v>
      </c>
      <c r="BB134" s="115" t="s">
        <v>85</v>
      </c>
      <c r="BC134" s="151" t="s">
        <v>95</v>
      </c>
      <c r="BD134" s="136" t="s">
        <v>72</v>
      </c>
      <c r="BE134" s="265" t="s">
        <v>4117</v>
      </c>
      <c r="BF134" s="265"/>
      <c r="BG134" s="265"/>
      <c r="BH134" s="265"/>
      <c r="BI134" s="265"/>
      <c r="BJ134" s="265"/>
      <c r="BK134" s="265"/>
      <c r="BL134" s="265"/>
      <c r="BM134" s="265"/>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row>
    <row r="135" spans="1:98" s="222" customFormat="1">
      <c r="A135" s="265" t="s">
        <v>655</v>
      </c>
      <c r="B135" s="98" t="s">
        <v>4872</v>
      </c>
      <c r="C135" s="265"/>
      <c r="D135" s="265" t="s">
        <v>694</v>
      </c>
      <c r="E135" s="265" t="s">
        <v>599</v>
      </c>
      <c r="F135" s="265" t="s">
        <v>150</v>
      </c>
      <c r="G135" s="265" t="s">
        <v>137</v>
      </c>
      <c r="H135" s="265" t="s">
        <v>355</v>
      </c>
      <c r="I135" s="265" t="s">
        <v>428</v>
      </c>
      <c r="J135" s="265" t="s">
        <v>100</v>
      </c>
      <c r="K135" s="270">
        <v>34</v>
      </c>
      <c r="L135" s="265" t="s">
        <v>489</v>
      </c>
      <c r="M135" s="265" t="s">
        <v>4118</v>
      </c>
      <c r="N135" s="265" t="s">
        <v>3606</v>
      </c>
      <c r="O135" s="265" t="s">
        <v>4119</v>
      </c>
      <c r="P135" s="265" t="s">
        <v>4120</v>
      </c>
      <c r="Q135" s="476" t="s">
        <v>428</v>
      </c>
      <c r="R135" s="265" t="s">
        <v>4121</v>
      </c>
      <c r="S135" s="265" t="s">
        <v>4122</v>
      </c>
      <c r="T135" s="265" t="s">
        <v>455</v>
      </c>
      <c r="U135" s="265" t="s">
        <v>455</v>
      </c>
      <c r="V135" s="265" t="s">
        <v>455</v>
      </c>
      <c r="W135" s="265" t="s">
        <v>455</v>
      </c>
      <c r="X135" s="265" t="s">
        <v>455</v>
      </c>
      <c r="Y135" s="265" t="s">
        <v>689</v>
      </c>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t="s">
        <v>4123</v>
      </c>
      <c r="AX135" s="151" t="s">
        <v>95</v>
      </c>
      <c r="AY135" s="151" t="s">
        <v>95</v>
      </c>
      <c r="AZ135" s="151" t="s">
        <v>95</v>
      </c>
      <c r="BA135" s="115" t="s">
        <v>85</v>
      </c>
      <c r="BB135" s="115" t="s">
        <v>85</v>
      </c>
      <c r="BC135" s="151" t="s">
        <v>95</v>
      </c>
      <c r="BD135" s="136" t="s">
        <v>72</v>
      </c>
      <c r="BE135" s="265" t="s">
        <v>4124</v>
      </c>
      <c r="BF135" s="265"/>
      <c r="BG135" s="265"/>
      <c r="BH135" s="265"/>
      <c r="BI135" s="265"/>
      <c r="BJ135" s="265"/>
      <c r="BK135" s="265"/>
      <c r="BL135" s="265"/>
      <c r="BM135" s="265"/>
      <c r="BN135" s="265"/>
      <c r="BO135" s="265"/>
      <c r="BP135" s="265"/>
      <c r="BQ135" s="265"/>
      <c r="BR135" s="265"/>
      <c r="BS135" s="265"/>
      <c r="BT135" s="265"/>
      <c r="BU135" s="265"/>
      <c r="BV135" s="265"/>
      <c r="BW135" s="265"/>
      <c r="BX135" s="265"/>
      <c r="BY135" s="265"/>
      <c r="BZ135" s="265"/>
      <c r="CA135" s="265"/>
      <c r="CB135" s="265"/>
      <c r="CC135" s="265"/>
      <c r="CD135" s="265"/>
      <c r="CE135" s="265"/>
      <c r="CF135" s="265"/>
      <c r="CG135" s="265"/>
      <c r="CH135" s="265"/>
      <c r="CI135" s="265"/>
      <c r="CJ135" s="265"/>
      <c r="CK135" s="265"/>
      <c r="CL135" s="265"/>
      <c r="CM135" s="265"/>
      <c r="CN135" s="265"/>
      <c r="CO135" s="265"/>
      <c r="CP135" s="265"/>
      <c r="CQ135" s="265"/>
      <c r="CR135" s="265"/>
      <c r="CS135" s="265"/>
      <c r="CT135" s="265"/>
    </row>
    <row r="136" spans="1:98" s="227" customFormat="1" ht="15" customHeight="1">
      <c r="A136" s="120" t="s">
        <v>1752</v>
      </c>
      <c r="B136" s="98" t="s">
        <v>4872</v>
      </c>
      <c r="C136" s="120"/>
      <c r="E136" s="101" t="s">
        <v>1629</v>
      </c>
      <c r="F136" s="101" t="s">
        <v>969</v>
      </c>
      <c r="G136" s="101" t="s">
        <v>134</v>
      </c>
      <c r="H136" s="101" t="s">
        <v>355</v>
      </c>
      <c r="I136" s="101" t="s">
        <v>349</v>
      </c>
      <c r="J136" s="101" t="s">
        <v>100</v>
      </c>
      <c r="K136" s="379">
        <v>478</v>
      </c>
      <c r="L136" s="101" t="s">
        <v>1753</v>
      </c>
      <c r="M136" s="101" t="s">
        <v>1754</v>
      </c>
      <c r="N136" s="101" t="s">
        <v>56</v>
      </c>
      <c r="O136" s="101" t="s">
        <v>1755</v>
      </c>
      <c r="P136" s="101">
        <v>22</v>
      </c>
      <c r="Q136" s="98" t="s">
        <v>428</v>
      </c>
      <c r="R136" s="101" t="s">
        <v>1756</v>
      </c>
      <c r="S136" s="101" t="s">
        <v>1757</v>
      </c>
      <c r="T136" s="101" t="s">
        <v>428</v>
      </c>
      <c r="U136" s="101" t="s">
        <v>428</v>
      </c>
      <c r="V136" s="135" t="s">
        <v>4673</v>
      </c>
      <c r="W136" s="101" t="s">
        <v>428</v>
      </c>
      <c r="X136" s="101" t="s">
        <v>428</v>
      </c>
      <c r="Y136" s="101" t="s">
        <v>1758</v>
      </c>
      <c r="Z136" s="101" t="s">
        <v>4615</v>
      </c>
      <c r="AA136" s="101" t="s">
        <v>4817</v>
      </c>
      <c r="AB136" s="101" t="s">
        <v>72</v>
      </c>
      <c r="AC136" s="101" t="s">
        <v>1759</v>
      </c>
      <c r="AD136" s="101" t="s">
        <v>72</v>
      </c>
      <c r="AE136" s="118" t="s">
        <v>1306</v>
      </c>
      <c r="AF136" s="118" t="s">
        <v>85</v>
      </c>
      <c r="AG136" s="118" t="s">
        <v>428</v>
      </c>
      <c r="AH136" s="118" t="s">
        <v>95</v>
      </c>
      <c r="AI136" s="118" t="s">
        <v>428</v>
      </c>
      <c r="AJ136" s="118" t="s">
        <v>95</v>
      </c>
      <c r="AK136" s="101" t="s">
        <v>1760</v>
      </c>
      <c r="AL136" s="101" t="s">
        <v>1760</v>
      </c>
      <c r="AM136" s="101" t="s">
        <v>1761</v>
      </c>
      <c r="AN136" s="101" t="s">
        <v>85</v>
      </c>
      <c r="AO136" s="101" t="s">
        <v>85</v>
      </c>
      <c r="AP136" s="101" t="s">
        <v>1762</v>
      </c>
      <c r="AQ136" s="101" t="s">
        <v>1763</v>
      </c>
      <c r="AR136" s="101" t="s">
        <v>1764</v>
      </c>
      <c r="AS136" s="101" t="s">
        <v>72</v>
      </c>
      <c r="AT136" s="101" t="s">
        <v>1765</v>
      </c>
      <c r="AU136" s="101" t="s">
        <v>428</v>
      </c>
      <c r="AV136" s="101" t="s">
        <v>72</v>
      </c>
      <c r="AW136" s="101" t="s">
        <v>1766</v>
      </c>
      <c r="AX136" s="365" t="str">
        <f>AB136</f>
        <v>Low</v>
      </c>
      <c r="AY136" s="365" t="str">
        <f>AD136</f>
        <v>Low</v>
      </c>
      <c r="AZ136" s="366" t="str">
        <f>AF136</f>
        <v>High</v>
      </c>
      <c r="BA136" s="363" t="str">
        <f>AJ136</f>
        <v>Unclear</v>
      </c>
      <c r="BB136" s="366" t="str">
        <f>AN136</f>
        <v>High</v>
      </c>
      <c r="BC136" s="365" t="str">
        <f>AS136</f>
        <v>Low</v>
      </c>
      <c r="BD136" s="365" t="str">
        <f>AV136</f>
        <v>Low</v>
      </c>
      <c r="BE136" s="101" t="s">
        <v>1767</v>
      </c>
      <c r="BF136" s="101" t="s">
        <v>1768</v>
      </c>
    </row>
    <row r="137" spans="1:98" s="227" customFormat="1" ht="15" customHeight="1">
      <c r="A137" s="98" t="s">
        <v>1418</v>
      </c>
      <c r="B137" s="98" t="s">
        <v>4872</v>
      </c>
      <c r="C137" s="98" t="s">
        <v>4573</v>
      </c>
      <c r="D137" s="386" t="s">
        <v>4674</v>
      </c>
      <c r="E137" s="101" t="s">
        <v>566</v>
      </c>
      <c r="F137" s="101" t="s">
        <v>136</v>
      </c>
      <c r="G137" s="98" t="s">
        <v>186</v>
      </c>
      <c r="H137" s="98" t="s">
        <v>355</v>
      </c>
      <c r="I137" s="227" t="s">
        <v>349</v>
      </c>
      <c r="J137" s="98" t="s">
        <v>781</v>
      </c>
      <c r="K137" s="196">
        <v>24</v>
      </c>
      <c r="L137" s="98" t="s">
        <v>3323</v>
      </c>
      <c r="M137" s="98" t="s">
        <v>3324</v>
      </c>
      <c r="N137" s="370" t="s">
        <v>56</v>
      </c>
      <c r="O137" s="370" t="s">
        <v>3325</v>
      </c>
      <c r="P137" s="370" t="s">
        <v>3326</v>
      </c>
      <c r="Q137" s="476" t="s">
        <v>428</v>
      </c>
      <c r="R137" s="98" t="s">
        <v>3327</v>
      </c>
      <c r="S137" s="98" t="s">
        <v>3328</v>
      </c>
      <c r="T137" s="98" t="s">
        <v>455</v>
      </c>
      <c r="U137" s="98" t="s">
        <v>455</v>
      </c>
      <c r="V137" s="98" t="s">
        <v>455</v>
      </c>
      <c r="W137" s="98" t="s">
        <v>1419</v>
      </c>
      <c r="X137" s="98" t="s">
        <v>455</v>
      </c>
      <c r="Y137" s="98" t="s">
        <v>346</v>
      </c>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98" t="s">
        <v>455</v>
      </c>
      <c r="AX137" s="158" t="s">
        <v>95</v>
      </c>
      <c r="AY137" s="158" t="s">
        <v>95</v>
      </c>
      <c r="AZ137" s="264" t="s">
        <v>72</v>
      </c>
      <c r="BA137" s="264" t="s">
        <v>72</v>
      </c>
      <c r="BB137" s="149" t="s">
        <v>85</v>
      </c>
      <c r="BC137" s="158" t="s">
        <v>95</v>
      </c>
      <c r="BD137" s="264" t="s">
        <v>72</v>
      </c>
      <c r="BE137" s="98" t="s">
        <v>3329</v>
      </c>
      <c r="BF137" s="98"/>
      <c r="BG137" s="98"/>
      <c r="BH137" s="98"/>
      <c r="BI137" s="98"/>
      <c r="BJ137" s="98"/>
      <c r="BK137" s="98"/>
      <c r="BL137" s="98"/>
      <c r="BM137" s="98"/>
      <c r="BN137" s="98"/>
      <c r="BO137" s="98"/>
      <c r="BP137" s="98"/>
      <c r="BQ137" s="98"/>
      <c r="BR137" s="98"/>
      <c r="BS137" s="98"/>
      <c r="BT137" s="98"/>
      <c r="BU137" s="98"/>
      <c r="BV137" s="360"/>
      <c r="BW137" s="360"/>
      <c r="BX137" s="360"/>
      <c r="BY137" s="360"/>
      <c r="BZ137" s="360"/>
      <c r="CA137" s="360"/>
      <c r="CB137" s="360"/>
      <c r="CC137" s="360"/>
      <c r="CD137" s="360"/>
      <c r="CE137" s="360"/>
      <c r="CF137" s="360"/>
      <c r="CG137" s="360"/>
      <c r="CH137" s="360"/>
      <c r="CI137" s="360"/>
      <c r="CJ137" s="360"/>
      <c r="CK137" s="360"/>
      <c r="CL137" s="360"/>
      <c r="CM137" s="360"/>
      <c r="CN137" s="360"/>
      <c r="CO137" s="360"/>
      <c r="CP137" s="360"/>
      <c r="CQ137" s="360"/>
      <c r="CR137" s="360"/>
      <c r="CS137" s="360"/>
      <c r="CT137" s="360"/>
    </row>
    <row r="138" spans="1:98" s="227" customFormat="1" ht="15" customHeight="1">
      <c r="A138" s="101" t="s">
        <v>2935</v>
      </c>
      <c r="B138" s="476" t="s">
        <v>4871</v>
      </c>
      <c r="C138" s="101" t="s">
        <v>4573</v>
      </c>
      <c r="D138" s="101"/>
      <c r="E138" s="101" t="s">
        <v>566</v>
      </c>
      <c r="F138" s="101" t="s">
        <v>64</v>
      </c>
      <c r="G138" s="98" t="s">
        <v>186</v>
      </c>
      <c r="H138" s="98" t="s">
        <v>355</v>
      </c>
      <c r="I138" s="98" t="s">
        <v>349</v>
      </c>
      <c r="J138" s="98" t="s">
        <v>100</v>
      </c>
      <c r="K138" s="196">
        <v>150</v>
      </c>
      <c r="L138" s="98" t="s">
        <v>2936</v>
      </c>
      <c r="M138" s="386" t="s">
        <v>2937</v>
      </c>
      <c r="N138" s="98" t="s">
        <v>2938</v>
      </c>
      <c r="O138" s="196" t="s">
        <v>602</v>
      </c>
      <c r="P138" s="196" t="s">
        <v>9280</v>
      </c>
      <c r="Q138" s="227" t="s">
        <v>428</v>
      </c>
      <c r="R138" s="98" t="s">
        <v>2939</v>
      </c>
      <c r="S138" s="98" t="s">
        <v>2940</v>
      </c>
      <c r="T138" s="98" t="s">
        <v>428</v>
      </c>
      <c r="U138" s="98" t="s">
        <v>428</v>
      </c>
      <c r="V138" s="98" t="s">
        <v>428</v>
      </c>
      <c r="W138" s="98" t="s">
        <v>2941</v>
      </c>
      <c r="X138" s="98" t="s">
        <v>428</v>
      </c>
      <c r="Y138" s="98" t="s">
        <v>2942</v>
      </c>
      <c r="Z138" s="98" t="s">
        <v>2943</v>
      </c>
      <c r="AA138" s="98" t="s">
        <v>95</v>
      </c>
      <c r="AB138" s="98" t="s">
        <v>2944</v>
      </c>
      <c r="AC138" s="98" t="s">
        <v>95</v>
      </c>
      <c r="AD138" s="98" t="s">
        <v>2945</v>
      </c>
      <c r="AE138" s="98" t="s">
        <v>72</v>
      </c>
      <c r="AF138" s="98" t="s">
        <v>2945</v>
      </c>
      <c r="AG138" s="98" t="s">
        <v>72</v>
      </c>
      <c r="AH138" s="98" t="s">
        <v>428</v>
      </c>
      <c r="AI138" s="98" t="s">
        <v>95</v>
      </c>
      <c r="AJ138" s="98" t="s">
        <v>522</v>
      </c>
      <c r="AK138" s="98" t="s">
        <v>455</v>
      </c>
      <c r="AL138" s="386" t="s">
        <v>2946</v>
      </c>
      <c r="AM138" s="98" t="s">
        <v>85</v>
      </c>
      <c r="AN138" s="98" t="s">
        <v>455</v>
      </c>
      <c r="AO138" s="98" t="s">
        <v>428</v>
      </c>
      <c r="AP138" s="98" t="s">
        <v>2947</v>
      </c>
      <c r="AQ138" s="386" t="s">
        <v>2948</v>
      </c>
      <c r="AR138" s="98" t="s">
        <v>95</v>
      </c>
      <c r="AS138" s="98" t="s">
        <v>428</v>
      </c>
      <c r="AT138" s="98" t="s">
        <v>428</v>
      </c>
      <c r="AU138" s="98" t="s">
        <v>85</v>
      </c>
      <c r="AV138" s="98" t="s">
        <v>2949</v>
      </c>
      <c r="AW138" s="98" t="s">
        <v>2949</v>
      </c>
      <c r="AX138" s="363" t="str">
        <f>AA138</f>
        <v>Unclear</v>
      </c>
      <c r="AY138" s="363" t="str">
        <f>AC138</f>
        <v>Unclear</v>
      </c>
      <c r="AZ138" s="365" t="str">
        <f>AE138</f>
        <v>Low</v>
      </c>
      <c r="BA138" s="363" t="str">
        <f>AI138</f>
        <v>Unclear</v>
      </c>
      <c r="BB138" s="366" t="str">
        <f>AM138</f>
        <v>High</v>
      </c>
      <c r="BC138" s="363" t="str">
        <f>AR138</f>
        <v>Unclear</v>
      </c>
      <c r="BD138" s="366" t="str">
        <f>AU138</f>
        <v>High</v>
      </c>
      <c r="BE138" s="98" t="s">
        <v>2950</v>
      </c>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row>
    <row r="139" spans="1:98" s="227" customFormat="1" ht="15" customHeight="1">
      <c r="A139" s="101" t="s">
        <v>2476</v>
      </c>
      <c r="B139" s="98" t="s">
        <v>4872</v>
      </c>
      <c r="C139" s="101"/>
      <c r="E139" s="101" t="s">
        <v>567</v>
      </c>
      <c r="F139" s="101" t="s">
        <v>969</v>
      </c>
      <c r="G139" s="98" t="s">
        <v>179</v>
      </c>
      <c r="H139" s="98" t="s">
        <v>355</v>
      </c>
      <c r="I139" s="98" t="s">
        <v>349</v>
      </c>
      <c r="J139" s="98" t="s">
        <v>65</v>
      </c>
      <c r="K139" s="196">
        <v>946</v>
      </c>
      <c r="L139" s="98" t="s">
        <v>2477</v>
      </c>
      <c r="M139" s="98" t="s">
        <v>2478</v>
      </c>
      <c r="N139" s="98" t="s">
        <v>56</v>
      </c>
      <c r="O139" s="98" t="s">
        <v>1651</v>
      </c>
      <c r="P139" s="98">
        <v>9</v>
      </c>
      <c r="Q139" s="98" t="s">
        <v>911</v>
      </c>
      <c r="R139" s="98" t="s">
        <v>2479</v>
      </c>
      <c r="S139" s="98" t="s">
        <v>2025</v>
      </c>
      <c r="T139" s="98" t="s">
        <v>2480</v>
      </c>
      <c r="U139" s="98" t="s">
        <v>428</v>
      </c>
      <c r="V139" s="98" t="s">
        <v>428</v>
      </c>
      <c r="W139" s="98" t="s">
        <v>2481</v>
      </c>
      <c r="X139" s="98" t="s">
        <v>2482</v>
      </c>
      <c r="Y139" s="98" t="s">
        <v>586</v>
      </c>
      <c r="Z139" s="98" t="s">
        <v>4615</v>
      </c>
      <c r="AA139" s="98" t="s">
        <v>2483</v>
      </c>
      <c r="AB139" s="98" t="s">
        <v>72</v>
      </c>
      <c r="AC139" s="98" t="s">
        <v>1652</v>
      </c>
      <c r="AD139" s="98" t="s">
        <v>72</v>
      </c>
      <c r="AE139" s="101" t="s">
        <v>1306</v>
      </c>
      <c r="AF139" s="101" t="s">
        <v>85</v>
      </c>
      <c r="AG139" s="101" t="s">
        <v>1306</v>
      </c>
      <c r="AH139" s="101" t="s">
        <v>85</v>
      </c>
      <c r="AI139" s="101" t="s">
        <v>4675</v>
      </c>
      <c r="AJ139" s="101" t="s">
        <v>72</v>
      </c>
      <c r="AK139" s="98" t="s">
        <v>95</v>
      </c>
      <c r="AL139" s="101" t="s">
        <v>455</v>
      </c>
      <c r="AM139" s="98" t="s">
        <v>2484</v>
      </c>
      <c r="AN139" s="101" t="s">
        <v>85</v>
      </c>
      <c r="AO139" s="101" t="s">
        <v>455</v>
      </c>
      <c r="AP139" s="98" t="s">
        <v>2485</v>
      </c>
      <c r="AQ139" s="98" t="s">
        <v>2486</v>
      </c>
      <c r="AR139" s="98" t="s">
        <v>2487</v>
      </c>
      <c r="AS139" s="101" t="s">
        <v>72</v>
      </c>
      <c r="AT139" s="101" t="s">
        <v>2068</v>
      </c>
      <c r="AU139" s="101" t="s">
        <v>428</v>
      </c>
      <c r="AV139" s="101" t="s">
        <v>95</v>
      </c>
      <c r="AW139" s="227" t="s">
        <v>428</v>
      </c>
      <c r="AX139" s="227" t="s">
        <v>72</v>
      </c>
      <c r="AY139" s="227" t="s">
        <v>72</v>
      </c>
      <c r="AZ139" s="382" t="s">
        <v>85</v>
      </c>
      <c r="BA139" s="227" t="s">
        <v>72</v>
      </c>
      <c r="BB139" s="382" t="s">
        <v>85</v>
      </c>
      <c r="BC139" s="227" t="s">
        <v>72</v>
      </c>
      <c r="BD139" s="377" t="s">
        <v>95</v>
      </c>
      <c r="BE139" s="98" t="s">
        <v>2488</v>
      </c>
    </row>
    <row r="140" spans="1:98" s="577" customFormat="1">
      <c r="A140" s="764" t="s">
        <v>9825</v>
      </c>
      <c r="B140" s="764"/>
      <c r="C140" s="764"/>
      <c r="D140" s="764"/>
      <c r="E140" s="764"/>
      <c r="F140" s="764"/>
      <c r="G140" s="771" t="s">
        <v>182</v>
      </c>
      <c r="H140" s="771" t="s">
        <v>10475</v>
      </c>
      <c r="I140" s="771" t="s">
        <v>10476</v>
      </c>
      <c r="J140" s="771" t="s">
        <v>1057</v>
      </c>
      <c r="K140" s="774">
        <v>35</v>
      </c>
      <c r="L140" s="769" t="s">
        <v>10477</v>
      </c>
      <c r="M140" s="769" t="s">
        <v>428</v>
      </c>
      <c r="N140" s="591" t="s">
        <v>3270</v>
      </c>
      <c r="O140" s="754" t="s">
        <v>236</v>
      </c>
      <c r="P140" s="754" t="s">
        <v>10478</v>
      </c>
      <c r="Q140" s="774" t="s">
        <v>906</v>
      </c>
      <c r="R140" s="769" t="s">
        <v>10479</v>
      </c>
      <c r="S140" s="769" t="s">
        <v>10480</v>
      </c>
      <c r="T140" s="769" t="s">
        <v>428</v>
      </c>
      <c r="U140" s="769" t="s">
        <v>428</v>
      </c>
      <c r="V140" s="769" t="s">
        <v>428</v>
      </c>
      <c r="W140" s="769" t="s">
        <v>428</v>
      </c>
      <c r="X140" s="769" t="s">
        <v>10481</v>
      </c>
      <c r="Y140" s="769" t="s">
        <v>10482</v>
      </c>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597" t="s">
        <v>10079</v>
      </c>
      <c r="AV140" s="597" t="s">
        <v>10079</v>
      </c>
      <c r="AW140" s="597" t="s">
        <v>10079</v>
      </c>
      <c r="AX140" s="597" t="s">
        <v>10079</v>
      </c>
      <c r="AY140" s="597" t="s">
        <v>10079</v>
      </c>
      <c r="AZ140" s="597" t="s">
        <v>10079</v>
      </c>
      <c r="BA140" s="597" t="s">
        <v>10079</v>
      </c>
    </row>
    <row r="141" spans="1:98" s="227" customFormat="1" ht="15" customHeight="1">
      <c r="A141" s="101" t="s">
        <v>2758</v>
      </c>
      <c r="B141" s="98" t="s">
        <v>4872</v>
      </c>
      <c r="C141" s="101"/>
      <c r="D141" s="101"/>
      <c r="E141" s="101" t="s">
        <v>2536</v>
      </c>
      <c r="F141" s="101" t="s">
        <v>969</v>
      </c>
      <c r="G141" s="101" t="s">
        <v>2759</v>
      </c>
      <c r="H141" s="101" t="s">
        <v>355</v>
      </c>
      <c r="I141" s="101" t="s">
        <v>349</v>
      </c>
      <c r="J141" s="379" t="s">
        <v>100</v>
      </c>
      <c r="K141" s="101">
        <v>84</v>
      </c>
      <c r="L141" s="101" t="s">
        <v>2760</v>
      </c>
      <c r="M141" s="101" t="s">
        <v>2761</v>
      </c>
      <c r="N141" s="101" t="s">
        <v>56</v>
      </c>
      <c r="O141" s="101" t="s">
        <v>236</v>
      </c>
      <c r="P141" s="101">
        <v>15</v>
      </c>
      <c r="Q141" s="101" t="s">
        <v>1483</v>
      </c>
      <c r="R141" s="101" t="s">
        <v>2762</v>
      </c>
      <c r="S141" s="101" t="s">
        <v>2763</v>
      </c>
      <c r="T141" s="101" t="s">
        <v>428</v>
      </c>
      <c r="U141" s="101" t="s">
        <v>428</v>
      </c>
      <c r="V141" s="101" t="s">
        <v>428</v>
      </c>
      <c r="W141" s="101" t="s">
        <v>428</v>
      </c>
      <c r="X141" s="101" t="s">
        <v>428</v>
      </c>
      <c r="Y141" s="101" t="s">
        <v>2764</v>
      </c>
      <c r="Z141" s="101" t="s">
        <v>95</v>
      </c>
      <c r="AA141" s="101" t="s">
        <v>2765</v>
      </c>
      <c r="AB141" s="101" t="s">
        <v>72</v>
      </c>
      <c r="AC141" s="101" t="s">
        <v>428</v>
      </c>
      <c r="AD141" s="101" t="s">
        <v>95</v>
      </c>
      <c r="AE141" s="101" t="s">
        <v>1306</v>
      </c>
      <c r="AF141" s="101" t="s">
        <v>85</v>
      </c>
      <c r="AG141" s="101" t="s">
        <v>1306</v>
      </c>
      <c r="AH141" s="101" t="s">
        <v>85</v>
      </c>
      <c r="AI141" s="101" t="s">
        <v>428</v>
      </c>
      <c r="AJ141" s="101" t="s">
        <v>95</v>
      </c>
      <c r="AK141" s="101" t="s">
        <v>115</v>
      </c>
      <c r="AL141" s="101" t="s">
        <v>115</v>
      </c>
      <c r="AM141" s="386" t="s">
        <v>4676</v>
      </c>
      <c r="AN141" s="98" t="s">
        <v>72</v>
      </c>
      <c r="AO141" s="101" t="s">
        <v>72</v>
      </c>
      <c r="AP141" s="101" t="s">
        <v>428</v>
      </c>
      <c r="AQ141" s="101" t="s">
        <v>2766</v>
      </c>
      <c r="AR141" s="101" t="s">
        <v>2767</v>
      </c>
      <c r="AS141" s="101" t="s">
        <v>72</v>
      </c>
      <c r="AT141" s="101" t="s">
        <v>2768</v>
      </c>
      <c r="AU141" s="101" t="s">
        <v>428</v>
      </c>
      <c r="AV141" s="101" t="s">
        <v>95</v>
      </c>
      <c r="AW141" s="227" t="s">
        <v>428</v>
      </c>
      <c r="AX141" s="101" t="s">
        <v>72</v>
      </c>
      <c r="AY141" s="362" t="s">
        <v>95</v>
      </c>
      <c r="AZ141" s="485" t="s">
        <v>85</v>
      </c>
      <c r="BA141" s="362" t="s">
        <v>95</v>
      </c>
      <c r="BB141" s="101" t="s">
        <v>72</v>
      </c>
      <c r="BC141" s="101" t="s">
        <v>72</v>
      </c>
      <c r="BD141" s="362" t="s">
        <v>95</v>
      </c>
      <c r="BE141" s="101" t="s">
        <v>2769</v>
      </c>
      <c r="BF141" s="101"/>
      <c r="BG141" s="101"/>
      <c r="BH141" s="101"/>
      <c r="BI141" s="101"/>
      <c r="BJ141" s="101"/>
      <c r="BK141" s="101"/>
      <c r="BL141" s="101"/>
      <c r="BM141" s="101"/>
      <c r="BN141" s="101"/>
      <c r="BO141" s="360"/>
      <c r="BP141" s="360"/>
      <c r="BQ141" s="360"/>
      <c r="BR141" s="360"/>
      <c r="BS141" s="360"/>
      <c r="BT141" s="360"/>
      <c r="BU141" s="360"/>
      <c r="BV141" s="360"/>
      <c r="BW141" s="360"/>
      <c r="BX141" s="360"/>
      <c r="BY141" s="360"/>
      <c r="BZ141" s="360"/>
      <c r="CA141" s="360"/>
      <c r="CB141" s="360"/>
      <c r="CC141" s="360"/>
      <c r="CD141" s="360"/>
      <c r="CE141" s="360"/>
      <c r="CF141" s="360"/>
      <c r="CG141" s="360"/>
      <c r="CH141" s="360"/>
      <c r="CI141" s="360"/>
      <c r="CJ141" s="360"/>
      <c r="CK141" s="360"/>
      <c r="CL141" s="360"/>
      <c r="CM141" s="360"/>
      <c r="CN141" s="360"/>
      <c r="CO141" s="360"/>
      <c r="CP141" s="360"/>
      <c r="CQ141" s="360"/>
      <c r="CR141" s="360"/>
      <c r="CS141" s="360"/>
      <c r="CT141" s="360"/>
    </row>
    <row r="142" spans="1:98" s="227" customFormat="1" ht="15" customHeight="1">
      <c r="A142" s="101" t="s">
        <v>632</v>
      </c>
      <c r="B142" s="98" t="s">
        <v>4872</v>
      </c>
      <c r="C142" s="101"/>
      <c r="D142" s="360" t="s">
        <v>438</v>
      </c>
      <c r="E142" s="360" t="s">
        <v>599</v>
      </c>
      <c r="F142" s="360" t="s">
        <v>64</v>
      </c>
      <c r="G142" s="360" t="s">
        <v>670</v>
      </c>
      <c r="H142" s="360" t="s">
        <v>355</v>
      </c>
      <c r="I142" s="360" t="s">
        <v>349</v>
      </c>
      <c r="J142" s="360" t="s">
        <v>781</v>
      </c>
      <c r="K142" s="359">
        <v>319</v>
      </c>
      <c r="L142" s="360" t="s">
        <v>3187</v>
      </c>
      <c r="M142" s="360" t="s">
        <v>3188</v>
      </c>
      <c r="N142" s="360" t="s">
        <v>80</v>
      </c>
      <c r="O142" s="360" t="s">
        <v>455</v>
      </c>
      <c r="P142" s="360" t="s">
        <v>455</v>
      </c>
      <c r="Q142" s="476" t="s">
        <v>428</v>
      </c>
      <c r="R142" s="360" t="s">
        <v>3189</v>
      </c>
      <c r="S142" s="360" t="s">
        <v>3190</v>
      </c>
      <c r="T142" s="360" t="s">
        <v>455</v>
      </c>
      <c r="U142" s="360" t="s">
        <v>455</v>
      </c>
      <c r="V142" s="360" t="s">
        <v>455</v>
      </c>
      <c r="W142" s="360" t="s">
        <v>675</v>
      </c>
      <c r="X142" s="360" t="s">
        <v>455</v>
      </c>
      <c r="Y142" s="360" t="s">
        <v>359</v>
      </c>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98" t="s">
        <v>428</v>
      </c>
      <c r="AX142" s="158" t="s">
        <v>95</v>
      </c>
      <c r="AY142" s="158" t="s">
        <v>95</v>
      </c>
      <c r="AZ142" s="264" t="s">
        <v>72</v>
      </c>
      <c r="BA142" s="158" t="s">
        <v>95</v>
      </c>
      <c r="BB142" s="149" t="s">
        <v>85</v>
      </c>
      <c r="BC142" s="149" t="s">
        <v>85</v>
      </c>
      <c r="BD142" s="264" t="s">
        <v>72</v>
      </c>
      <c r="BE142" s="360" t="s">
        <v>3191</v>
      </c>
      <c r="BF142" s="360"/>
      <c r="BG142" s="360"/>
      <c r="BH142" s="360"/>
      <c r="BI142" s="360"/>
      <c r="BJ142" s="360"/>
      <c r="BK142" s="360"/>
      <c r="BL142" s="360"/>
      <c r="BM142" s="360"/>
      <c r="BN142" s="360"/>
      <c r="BO142" s="360"/>
      <c r="BP142" s="360"/>
      <c r="BQ142" s="360"/>
      <c r="BR142" s="360"/>
      <c r="BS142" s="360"/>
      <c r="BT142" s="360"/>
      <c r="BU142" s="360"/>
      <c r="BV142" s="360"/>
      <c r="BW142" s="360"/>
      <c r="BX142" s="360"/>
      <c r="BY142" s="360"/>
      <c r="BZ142" s="360"/>
      <c r="CA142" s="360"/>
      <c r="CB142" s="360"/>
      <c r="CC142" s="360"/>
      <c r="CD142" s="360"/>
      <c r="CE142" s="360"/>
      <c r="CF142" s="360"/>
      <c r="CG142" s="360"/>
      <c r="CH142" s="360"/>
      <c r="CI142" s="360"/>
      <c r="CJ142" s="360"/>
      <c r="CK142" s="360"/>
      <c r="CL142" s="360"/>
      <c r="CM142" s="360"/>
      <c r="CN142" s="360"/>
      <c r="CO142" s="360"/>
      <c r="CP142" s="360"/>
      <c r="CQ142" s="360"/>
      <c r="CR142" s="360"/>
      <c r="CS142" s="360"/>
      <c r="CT142" s="360"/>
    </row>
    <row r="143" spans="1:98" s="227" customFormat="1" ht="15" customHeight="1">
      <c r="A143" s="98" t="s">
        <v>639</v>
      </c>
      <c r="B143" s="98" t="s">
        <v>4872</v>
      </c>
      <c r="C143" s="98" t="s">
        <v>4573</v>
      </c>
      <c r="D143" s="98" t="s">
        <v>611</v>
      </c>
      <c r="E143" s="98" t="s">
        <v>599</v>
      </c>
      <c r="F143" s="98" t="s">
        <v>64</v>
      </c>
      <c r="G143" s="98" t="s">
        <v>673</v>
      </c>
      <c r="H143" s="98" t="s">
        <v>355</v>
      </c>
      <c r="I143" s="98" t="s">
        <v>66</v>
      </c>
      <c r="J143" s="98" t="s">
        <v>455</v>
      </c>
      <c r="K143" s="196">
        <v>137</v>
      </c>
      <c r="L143" s="98" t="s">
        <v>3607</v>
      </c>
      <c r="M143" s="98" t="s">
        <v>3608</v>
      </c>
      <c r="N143" s="98" t="s">
        <v>3606</v>
      </c>
      <c r="O143" s="98" t="s">
        <v>3202</v>
      </c>
      <c r="P143" s="98" t="s">
        <v>3203</v>
      </c>
      <c r="Q143" s="98" t="s">
        <v>3609</v>
      </c>
      <c r="R143" s="98" t="s">
        <v>3610</v>
      </c>
      <c r="S143" s="98" t="s">
        <v>3611</v>
      </c>
      <c r="T143" s="98" t="s">
        <v>455</v>
      </c>
      <c r="U143" s="98" t="s">
        <v>455</v>
      </c>
      <c r="V143" s="98" t="s">
        <v>455</v>
      </c>
      <c r="W143" s="98" t="s">
        <v>680</v>
      </c>
      <c r="X143" s="98" t="s">
        <v>455</v>
      </c>
      <c r="Y143" s="98" t="s">
        <v>681</v>
      </c>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227" t="s">
        <v>428</v>
      </c>
      <c r="AX143" s="158" t="s">
        <v>95</v>
      </c>
      <c r="AY143" s="158" t="s">
        <v>95</v>
      </c>
      <c r="AZ143" s="149" t="s">
        <v>85</v>
      </c>
      <c r="BA143" s="149" t="s">
        <v>85</v>
      </c>
      <c r="BB143" s="149" t="s">
        <v>85</v>
      </c>
      <c r="BC143" s="158" t="s">
        <v>95</v>
      </c>
      <c r="BD143" s="264" t="s">
        <v>72</v>
      </c>
      <c r="BE143" s="98" t="s">
        <v>3612</v>
      </c>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row>
    <row r="144" spans="1:98" s="227" customFormat="1" ht="15" customHeight="1">
      <c r="A144" s="101" t="s">
        <v>2535</v>
      </c>
      <c r="B144" s="98" t="s">
        <v>4872</v>
      </c>
      <c r="C144" s="101"/>
      <c r="E144" s="98" t="s">
        <v>2536</v>
      </c>
      <c r="F144" s="101" t="s">
        <v>969</v>
      </c>
      <c r="G144" s="98" t="s">
        <v>145</v>
      </c>
      <c r="H144" s="98" t="s">
        <v>355</v>
      </c>
      <c r="I144" s="98" t="s">
        <v>66</v>
      </c>
      <c r="J144" s="98" t="s">
        <v>65</v>
      </c>
      <c r="K144" s="196">
        <v>368</v>
      </c>
      <c r="L144" s="98" t="s">
        <v>2537</v>
      </c>
      <c r="M144" s="98" t="s">
        <v>2538</v>
      </c>
      <c r="N144" s="98" t="s">
        <v>56</v>
      </c>
      <c r="O144" s="98" t="s">
        <v>602</v>
      </c>
      <c r="P144" s="98">
        <v>8</v>
      </c>
      <c r="Q144" s="98" t="s">
        <v>911</v>
      </c>
      <c r="R144" s="98" t="s">
        <v>2539</v>
      </c>
      <c r="S144" s="98" t="s">
        <v>2540</v>
      </c>
      <c r="T144" s="98" t="s">
        <v>428</v>
      </c>
      <c r="U144" s="98" t="s">
        <v>428</v>
      </c>
      <c r="V144" s="98" t="s">
        <v>428</v>
      </c>
      <c r="W144" s="98" t="s">
        <v>2541</v>
      </c>
      <c r="X144" s="98" t="s">
        <v>2542</v>
      </c>
      <c r="Y144" s="98" t="s">
        <v>663</v>
      </c>
      <c r="Z144" s="98" t="s">
        <v>4615</v>
      </c>
      <c r="AA144" s="98" t="s">
        <v>2543</v>
      </c>
      <c r="AB144" s="98" t="s">
        <v>72</v>
      </c>
      <c r="AC144" s="98" t="s">
        <v>1652</v>
      </c>
      <c r="AD144" s="98" t="s">
        <v>72</v>
      </c>
      <c r="AE144" s="98" t="s">
        <v>2544</v>
      </c>
      <c r="AF144" s="98" t="s">
        <v>95</v>
      </c>
      <c r="AG144" s="98" t="s">
        <v>2544</v>
      </c>
      <c r="AH144" s="98" t="s">
        <v>95</v>
      </c>
      <c r="AI144" s="98" t="s">
        <v>2545</v>
      </c>
      <c r="AJ144" s="98" t="s">
        <v>72</v>
      </c>
      <c r="AK144" s="98" t="s">
        <v>115</v>
      </c>
      <c r="AL144" s="101" t="s">
        <v>455</v>
      </c>
      <c r="AM144" s="386" t="s">
        <v>4589</v>
      </c>
      <c r="AN144" s="98" t="s">
        <v>85</v>
      </c>
      <c r="AO144" s="101" t="s">
        <v>455</v>
      </c>
      <c r="AP144" s="98" t="s">
        <v>2546</v>
      </c>
      <c r="AQ144" s="98" t="s">
        <v>2547</v>
      </c>
      <c r="AR144" s="98" t="s">
        <v>2548</v>
      </c>
      <c r="AS144" s="101" t="s">
        <v>72</v>
      </c>
      <c r="AT144" s="98" t="s">
        <v>2549</v>
      </c>
      <c r="AU144" s="101" t="s">
        <v>428</v>
      </c>
      <c r="AV144" s="101" t="s">
        <v>72</v>
      </c>
      <c r="AW144" s="227" t="s">
        <v>428</v>
      </c>
      <c r="AX144" s="227" t="s">
        <v>72</v>
      </c>
      <c r="AY144" s="227" t="s">
        <v>72</v>
      </c>
      <c r="AZ144" s="377" t="s">
        <v>95</v>
      </c>
      <c r="BA144" s="227" t="s">
        <v>72</v>
      </c>
      <c r="BB144" s="382" t="s">
        <v>85</v>
      </c>
      <c r="BC144" s="227" t="s">
        <v>72</v>
      </c>
      <c r="BD144" s="227" t="s">
        <v>72</v>
      </c>
      <c r="BE144" s="98" t="s">
        <v>2550</v>
      </c>
    </row>
    <row r="145" spans="1:98" s="222" customFormat="1" ht="15.75">
      <c r="A145" s="216" t="s">
        <v>847</v>
      </c>
      <c r="B145" s="98" t="s">
        <v>4872</v>
      </c>
      <c r="C145" s="216"/>
      <c r="D145" s="265"/>
      <c r="E145" s="216" t="s">
        <v>566</v>
      </c>
      <c r="F145" s="216" t="s">
        <v>136</v>
      </c>
      <c r="G145" s="265" t="s">
        <v>848</v>
      </c>
      <c r="H145" s="265" t="s">
        <v>355</v>
      </c>
      <c r="I145" s="227" t="s">
        <v>349</v>
      </c>
      <c r="J145" s="265" t="s">
        <v>781</v>
      </c>
      <c r="K145" s="270">
        <v>20</v>
      </c>
      <c r="L145" s="265" t="s">
        <v>4099</v>
      </c>
      <c r="M145" s="265" t="s">
        <v>4100</v>
      </c>
      <c r="N145" s="94" t="s">
        <v>56</v>
      </c>
      <c r="O145" s="94" t="s">
        <v>236</v>
      </c>
      <c r="P145" s="94" t="s">
        <v>455</v>
      </c>
      <c r="Q145" s="265" t="s">
        <v>906</v>
      </c>
      <c r="R145" s="265" t="s">
        <v>455</v>
      </c>
      <c r="S145" s="153">
        <v>1</v>
      </c>
      <c r="T145" s="265" t="s">
        <v>455</v>
      </c>
      <c r="U145" s="265" t="s">
        <v>455</v>
      </c>
      <c r="V145" s="265" t="s">
        <v>455</v>
      </c>
      <c r="W145" s="265" t="s">
        <v>455</v>
      </c>
      <c r="X145" s="98" t="s">
        <v>428</v>
      </c>
      <c r="Y145" s="265" t="s">
        <v>346</v>
      </c>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27" t="s">
        <v>428</v>
      </c>
      <c r="AX145" s="417" t="s">
        <v>95</v>
      </c>
      <c r="AY145" s="412" t="s">
        <v>95</v>
      </c>
      <c r="AZ145" s="422" t="s">
        <v>85</v>
      </c>
      <c r="BA145" s="422" t="s">
        <v>85</v>
      </c>
      <c r="BB145" s="412" t="s">
        <v>95</v>
      </c>
      <c r="BC145" s="423" t="s">
        <v>85</v>
      </c>
      <c r="BD145" s="425" t="s">
        <v>95</v>
      </c>
      <c r="BE145" s="265" t="s">
        <v>4101</v>
      </c>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5"/>
      <c r="CE145" s="265"/>
      <c r="CF145" s="265"/>
      <c r="CG145" s="265"/>
      <c r="CH145" s="265"/>
      <c r="CI145" s="265"/>
      <c r="CJ145" s="265"/>
      <c r="CK145" s="265"/>
      <c r="CL145" s="265"/>
      <c r="CM145" s="265"/>
      <c r="CN145" s="265"/>
      <c r="CO145" s="265"/>
      <c r="CP145" s="265"/>
      <c r="CQ145" s="265"/>
      <c r="CR145" s="265"/>
      <c r="CS145" s="265"/>
      <c r="CT145" s="265"/>
    </row>
    <row r="146" spans="1:98" s="227" customFormat="1" ht="15" customHeight="1">
      <c r="A146" s="98" t="s">
        <v>1417</v>
      </c>
      <c r="B146" s="98" t="s">
        <v>4872</v>
      </c>
      <c r="C146" s="98"/>
      <c r="D146" s="98"/>
      <c r="E146" s="101" t="s">
        <v>566</v>
      </c>
      <c r="F146" s="101" t="s">
        <v>136</v>
      </c>
      <c r="G146" s="98" t="s">
        <v>186</v>
      </c>
      <c r="H146" s="98" t="s">
        <v>355</v>
      </c>
      <c r="I146" s="227" t="s">
        <v>349</v>
      </c>
      <c r="J146" s="98" t="s">
        <v>781</v>
      </c>
      <c r="K146" s="196">
        <v>156</v>
      </c>
      <c r="L146" s="98" t="s">
        <v>3257</v>
      </c>
      <c r="M146" s="98" t="s">
        <v>3317</v>
      </c>
      <c r="N146" s="370" t="s">
        <v>56</v>
      </c>
      <c r="O146" s="370" t="s">
        <v>3227</v>
      </c>
      <c r="P146" s="370" t="s">
        <v>3318</v>
      </c>
      <c r="Q146" s="476" t="s">
        <v>428</v>
      </c>
      <c r="R146" s="98" t="s">
        <v>3319</v>
      </c>
      <c r="S146" s="98" t="s">
        <v>3320</v>
      </c>
      <c r="T146" s="98" t="s">
        <v>3321</v>
      </c>
      <c r="U146" s="98" t="s">
        <v>455</v>
      </c>
      <c r="V146" s="98" t="s">
        <v>455</v>
      </c>
      <c r="W146" s="98" t="s">
        <v>428</v>
      </c>
      <c r="X146" s="98" t="s">
        <v>455</v>
      </c>
      <c r="Y146" s="98" t="s">
        <v>664</v>
      </c>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98" t="s">
        <v>428</v>
      </c>
      <c r="AX146" s="158" t="s">
        <v>95</v>
      </c>
      <c r="AY146" s="158" t="s">
        <v>95</v>
      </c>
      <c r="AZ146" s="158" t="s">
        <v>95</v>
      </c>
      <c r="BA146" s="264" t="s">
        <v>72</v>
      </c>
      <c r="BB146" s="149" t="s">
        <v>85</v>
      </c>
      <c r="BC146" s="149" t="s">
        <v>85</v>
      </c>
      <c r="BD146" s="264" t="s">
        <v>72</v>
      </c>
      <c r="BE146" s="98" t="s">
        <v>3322</v>
      </c>
      <c r="BF146" s="98"/>
      <c r="BG146" s="98"/>
      <c r="BH146" s="98"/>
      <c r="BI146" s="98"/>
      <c r="BJ146" s="98"/>
      <c r="BK146" s="98"/>
      <c r="BL146" s="98"/>
      <c r="BM146" s="98"/>
      <c r="BN146" s="98"/>
      <c r="BO146" s="98"/>
      <c r="BP146" s="98"/>
      <c r="BQ146" s="98"/>
      <c r="BR146" s="98"/>
      <c r="BS146" s="98"/>
      <c r="BT146" s="98"/>
      <c r="BU146" s="98"/>
      <c r="BV146" s="360"/>
      <c r="BW146" s="360"/>
      <c r="BX146" s="360"/>
      <c r="BY146" s="360"/>
      <c r="BZ146" s="360"/>
      <c r="CA146" s="360"/>
      <c r="CB146" s="360"/>
      <c r="CC146" s="360"/>
      <c r="CD146" s="360"/>
      <c r="CE146" s="360"/>
      <c r="CF146" s="360"/>
      <c r="CG146" s="360"/>
      <c r="CH146" s="360"/>
      <c r="CI146" s="360"/>
      <c r="CJ146" s="360"/>
      <c r="CK146" s="360"/>
      <c r="CL146" s="360"/>
      <c r="CM146" s="360"/>
      <c r="CN146" s="360"/>
      <c r="CO146" s="360"/>
      <c r="CP146" s="360"/>
      <c r="CQ146" s="360"/>
      <c r="CR146" s="360"/>
      <c r="CS146" s="360"/>
      <c r="CT146" s="360"/>
    </row>
    <row r="147" spans="1:98" s="226" customFormat="1" ht="15" customHeight="1">
      <c r="A147" s="98" t="s">
        <v>4186</v>
      </c>
      <c r="B147" s="98" t="s">
        <v>4872</v>
      </c>
      <c r="C147" s="98"/>
      <c r="D147" s="98"/>
      <c r="E147" s="101" t="s">
        <v>566</v>
      </c>
      <c r="F147" s="101" t="s">
        <v>3107</v>
      </c>
      <c r="G147" s="98" t="s">
        <v>186</v>
      </c>
      <c r="H147" s="98" t="s">
        <v>4340</v>
      </c>
      <c r="I147" s="98" t="s">
        <v>349</v>
      </c>
      <c r="J147" s="98" t="s">
        <v>781</v>
      </c>
      <c r="K147" s="196">
        <v>57</v>
      </c>
      <c r="L147" s="98" t="s">
        <v>4341</v>
      </c>
      <c r="M147" s="98" t="s">
        <v>455</v>
      </c>
      <c r="N147" s="370" t="s">
        <v>56</v>
      </c>
      <c r="O147" s="370" t="s">
        <v>3958</v>
      </c>
      <c r="P147" s="370" t="s">
        <v>4342</v>
      </c>
      <c r="Q147" s="476" t="s">
        <v>428</v>
      </c>
      <c r="R147" s="98" t="s">
        <v>4233</v>
      </c>
      <c r="S147" s="384">
        <v>1</v>
      </c>
      <c r="T147" s="98" t="s">
        <v>455</v>
      </c>
      <c r="U147" s="98" t="s">
        <v>455</v>
      </c>
      <c r="V147" s="98" t="s">
        <v>4343</v>
      </c>
      <c r="W147" s="98" t="s">
        <v>455</v>
      </c>
      <c r="X147" s="98" t="s">
        <v>455</v>
      </c>
      <c r="Y147" s="98" t="s">
        <v>586</v>
      </c>
      <c r="AW147" s="98" t="s">
        <v>428</v>
      </c>
      <c r="AX147" s="149" t="s">
        <v>85</v>
      </c>
      <c r="AY147" s="149" t="s">
        <v>85</v>
      </c>
      <c r="AZ147" s="264" t="s">
        <v>72</v>
      </c>
      <c r="BA147" s="264" t="s">
        <v>72</v>
      </c>
      <c r="BB147" s="149" t="s">
        <v>85</v>
      </c>
      <c r="BC147" s="158" t="s">
        <v>95</v>
      </c>
      <c r="BD147" s="149" t="s">
        <v>85</v>
      </c>
      <c r="BE147" s="98" t="s">
        <v>4187</v>
      </c>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row>
    <row r="148" spans="1:98" s="227" customFormat="1" ht="15" customHeight="1">
      <c r="A148" s="98" t="s">
        <v>1472</v>
      </c>
      <c r="B148" s="476" t="s">
        <v>4871</v>
      </c>
      <c r="C148" s="98"/>
      <c r="D148" s="98"/>
      <c r="E148" s="101" t="s">
        <v>566</v>
      </c>
      <c r="F148" s="101" t="s">
        <v>1443</v>
      </c>
      <c r="G148" s="98" t="s">
        <v>186</v>
      </c>
      <c r="H148" s="98" t="s">
        <v>1453</v>
      </c>
      <c r="I148" s="265" t="s">
        <v>428</v>
      </c>
      <c r="J148" s="98" t="s">
        <v>781</v>
      </c>
      <c r="K148" s="196">
        <v>31</v>
      </c>
      <c r="L148" s="98" t="s">
        <v>3143</v>
      </c>
      <c r="M148" s="98" t="s">
        <v>3144</v>
      </c>
      <c r="N148" s="370" t="s">
        <v>56</v>
      </c>
      <c r="O148" s="370" t="s">
        <v>602</v>
      </c>
      <c r="P148" s="370" t="s">
        <v>3786</v>
      </c>
      <c r="Q148" s="476" t="s">
        <v>428</v>
      </c>
      <c r="R148" s="98" t="s">
        <v>3145</v>
      </c>
      <c r="S148" s="98" t="s">
        <v>3145</v>
      </c>
      <c r="T148" s="98" t="s">
        <v>455</v>
      </c>
      <c r="U148" s="98" t="s">
        <v>455</v>
      </c>
      <c r="V148" s="98" t="s">
        <v>455</v>
      </c>
      <c r="W148" s="98" t="s">
        <v>455</v>
      </c>
      <c r="X148" s="98" t="s">
        <v>455</v>
      </c>
      <c r="Y148" s="98" t="s">
        <v>3146</v>
      </c>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98" t="s">
        <v>428</v>
      </c>
      <c r="AX148" s="158" t="s">
        <v>95</v>
      </c>
      <c r="AY148" s="158" t="s">
        <v>95</v>
      </c>
      <c r="AZ148" s="158" t="s">
        <v>72</v>
      </c>
      <c r="BA148" s="158" t="s">
        <v>95</v>
      </c>
      <c r="BB148" s="149" t="s">
        <v>85</v>
      </c>
      <c r="BC148" s="149" t="s">
        <v>95</v>
      </c>
      <c r="BD148" s="149" t="s">
        <v>85</v>
      </c>
      <c r="BE148" s="98" t="s">
        <v>3147</v>
      </c>
      <c r="BF148" s="98"/>
      <c r="BG148" s="98"/>
      <c r="BH148" s="98"/>
      <c r="BI148" s="98"/>
      <c r="BJ148" s="98"/>
      <c r="BK148" s="98"/>
      <c r="BL148" s="98"/>
      <c r="BM148" s="98"/>
      <c r="BN148" s="98"/>
      <c r="BO148" s="98"/>
      <c r="BP148" s="98"/>
      <c r="BQ148" s="98"/>
      <c r="BR148" s="98"/>
      <c r="BS148" s="98"/>
      <c r="BT148" s="98"/>
      <c r="BU148" s="98"/>
      <c r="BV148" s="360"/>
      <c r="BW148" s="360"/>
      <c r="BX148" s="360"/>
      <c r="BY148" s="360"/>
      <c r="BZ148" s="360"/>
      <c r="CA148" s="360"/>
      <c r="CB148" s="360"/>
      <c r="CC148" s="360"/>
      <c r="CD148" s="360"/>
      <c r="CE148" s="360"/>
      <c r="CF148" s="360"/>
      <c r="CG148" s="360"/>
      <c r="CH148" s="360"/>
      <c r="CI148" s="360"/>
      <c r="CJ148" s="360"/>
      <c r="CK148" s="360"/>
      <c r="CL148" s="360"/>
      <c r="CM148" s="360"/>
      <c r="CN148" s="360"/>
      <c r="CO148" s="360"/>
      <c r="CP148" s="360"/>
      <c r="CQ148" s="360"/>
      <c r="CR148" s="360"/>
      <c r="CS148" s="360"/>
      <c r="CT148" s="360"/>
    </row>
    <row r="149" spans="1:98" s="226" customFormat="1" ht="15" customHeight="1">
      <c r="A149" s="101" t="s">
        <v>3581</v>
      </c>
      <c r="B149" s="98" t="s">
        <v>4872</v>
      </c>
      <c r="C149" s="101" t="s">
        <v>4047</v>
      </c>
      <c r="D149" s="98"/>
      <c r="E149" s="98" t="s">
        <v>3583</v>
      </c>
      <c r="F149" s="101" t="s">
        <v>150</v>
      </c>
      <c r="G149" s="98" t="s">
        <v>157</v>
      </c>
      <c r="H149" s="98" t="s">
        <v>355</v>
      </c>
      <c r="I149" s="227" t="s">
        <v>349</v>
      </c>
      <c r="J149" s="98" t="s">
        <v>598</v>
      </c>
      <c r="K149" s="196">
        <v>52</v>
      </c>
      <c r="L149" s="98" t="s">
        <v>4344</v>
      </c>
      <c r="M149" s="98" t="s">
        <v>4590</v>
      </c>
      <c r="N149" s="370" t="s">
        <v>56</v>
      </c>
      <c r="O149" s="370" t="s">
        <v>4345</v>
      </c>
      <c r="P149" s="370" t="s">
        <v>4346</v>
      </c>
      <c r="Q149" s="476" t="s">
        <v>428</v>
      </c>
      <c r="R149" s="98" t="s">
        <v>4347</v>
      </c>
      <c r="S149" s="98" t="s">
        <v>4348</v>
      </c>
      <c r="T149" s="98" t="s">
        <v>455</v>
      </c>
      <c r="U149" s="98" t="s">
        <v>455</v>
      </c>
      <c r="V149" s="98" t="s">
        <v>455</v>
      </c>
      <c r="W149" s="98" t="s">
        <v>455</v>
      </c>
      <c r="X149" s="98" t="s">
        <v>455</v>
      </c>
      <c r="Y149" s="98" t="s">
        <v>1556</v>
      </c>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t="s">
        <v>428</v>
      </c>
      <c r="AX149" s="264" t="s">
        <v>72</v>
      </c>
      <c r="AY149" s="158" t="s">
        <v>95</v>
      </c>
      <c r="AZ149" s="149" t="s">
        <v>85</v>
      </c>
      <c r="BA149" s="264" t="s">
        <v>72</v>
      </c>
      <c r="BB149" s="264" t="s">
        <v>72</v>
      </c>
      <c r="BC149" s="158" t="s">
        <v>95</v>
      </c>
      <c r="BD149" s="264" t="s">
        <v>72</v>
      </c>
      <c r="BE149" s="98" t="s">
        <v>3582</v>
      </c>
      <c r="BF149" s="98"/>
      <c r="BG149" s="98"/>
      <c r="BH149" s="98"/>
      <c r="BI149" s="361"/>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row>
    <row r="150" spans="1:98" s="227" customFormat="1" ht="15" customHeight="1">
      <c r="A150" s="98" t="s">
        <v>1420</v>
      </c>
      <c r="B150" s="98" t="s">
        <v>4872</v>
      </c>
      <c r="C150" s="98"/>
      <c r="D150" s="98"/>
      <c r="E150" s="101" t="s">
        <v>566</v>
      </c>
      <c r="F150" s="101" t="s">
        <v>136</v>
      </c>
      <c r="G150" s="98" t="s">
        <v>186</v>
      </c>
      <c r="H150" s="98" t="s">
        <v>355</v>
      </c>
      <c r="I150" s="227" t="s">
        <v>349</v>
      </c>
      <c r="J150" s="98" t="s">
        <v>781</v>
      </c>
      <c r="K150" s="196">
        <v>195</v>
      </c>
      <c r="L150" s="98" t="s">
        <v>3330</v>
      </c>
      <c r="M150" s="98" t="s">
        <v>3331</v>
      </c>
      <c r="N150" s="370" t="s">
        <v>56</v>
      </c>
      <c r="O150" s="370" t="s">
        <v>236</v>
      </c>
      <c r="P150" s="370" t="s">
        <v>3332</v>
      </c>
      <c r="Q150" s="476" t="s">
        <v>428</v>
      </c>
      <c r="R150" s="98" t="s">
        <v>3333</v>
      </c>
      <c r="S150" s="98" t="s">
        <v>3334</v>
      </c>
      <c r="T150" s="98" t="s">
        <v>3335</v>
      </c>
      <c r="U150" s="98" t="s">
        <v>3336</v>
      </c>
      <c r="V150" s="98" t="s">
        <v>3337</v>
      </c>
      <c r="W150" s="98" t="s">
        <v>428</v>
      </c>
      <c r="X150" s="98" t="s">
        <v>455</v>
      </c>
      <c r="Y150" s="98" t="s">
        <v>664</v>
      </c>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98" t="s">
        <v>428</v>
      </c>
      <c r="AX150" s="158" t="s">
        <v>95</v>
      </c>
      <c r="AY150" s="158" t="s">
        <v>95</v>
      </c>
      <c r="AZ150" s="158" t="s">
        <v>95</v>
      </c>
      <c r="BA150" s="264" t="s">
        <v>72</v>
      </c>
      <c r="BB150" s="264" t="s">
        <v>72</v>
      </c>
      <c r="BC150" s="264" t="s">
        <v>72</v>
      </c>
      <c r="BD150" s="264" t="s">
        <v>72</v>
      </c>
      <c r="BE150" s="98" t="s">
        <v>3338</v>
      </c>
      <c r="BF150" s="98"/>
      <c r="BG150" s="98"/>
      <c r="BH150" s="98"/>
      <c r="BI150" s="98"/>
      <c r="BJ150" s="98"/>
      <c r="BK150" s="98"/>
      <c r="BL150" s="98"/>
      <c r="BM150" s="98"/>
      <c r="BN150" s="98"/>
      <c r="BO150" s="98"/>
      <c r="BP150" s="98"/>
      <c r="BQ150" s="98"/>
      <c r="BR150" s="98"/>
      <c r="BS150" s="98"/>
      <c r="BT150" s="98"/>
      <c r="BU150" s="98"/>
      <c r="BV150" s="360"/>
      <c r="BW150" s="360"/>
      <c r="BX150" s="360"/>
      <c r="BY150" s="360"/>
      <c r="BZ150" s="360"/>
      <c r="CA150" s="360"/>
      <c r="CB150" s="360"/>
      <c r="CC150" s="360"/>
      <c r="CD150" s="360"/>
      <c r="CE150" s="360"/>
      <c r="CF150" s="360"/>
      <c r="CG150" s="360"/>
      <c r="CH150" s="360"/>
      <c r="CI150" s="360"/>
      <c r="CJ150" s="360"/>
      <c r="CK150" s="360"/>
      <c r="CL150" s="360"/>
      <c r="CM150" s="360"/>
      <c r="CN150" s="360"/>
      <c r="CO150" s="360"/>
      <c r="CP150" s="360"/>
      <c r="CQ150" s="360"/>
      <c r="CR150" s="360"/>
      <c r="CS150" s="360"/>
      <c r="CT150" s="360"/>
    </row>
    <row r="151" spans="1:98" s="226" customFormat="1" ht="15" customHeight="1">
      <c r="A151" s="226" t="s">
        <v>2954</v>
      </c>
      <c r="B151" s="98" t="s">
        <v>4872</v>
      </c>
      <c r="E151" s="226" t="s">
        <v>566</v>
      </c>
      <c r="F151" s="226" t="s">
        <v>150</v>
      </c>
      <c r="G151" s="107" t="s">
        <v>173</v>
      </c>
      <c r="H151" s="212" t="s">
        <v>355</v>
      </c>
      <c r="I151" s="217" t="s">
        <v>349</v>
      </c>
      <c r="J151" s="222" t="s">
        <v>4349</v>
      </c>
      <c r="K151" s="90">
        <v>106</v>
      </c>
      <c r="L151" s="222" t="s">
        <v>4350</v>
      </c>
      <c r="M151" s="222" t="s">
        <v>4351</v>
      </c>
      <c r="N151" s="222" t="s">
        <v>56</v>
      </c>
      <c r="O151" s="267" t="s">
        <v>4110</v>
      </c>
      <c r="P151" s="270" t="s">
        <v>2868</v>
      </c>
      <c r="Q151" s="476" t="s">
        <v>428</v>
      </c>
      <c r="R151" s="222" t="s">
        <v>4234</v>
      </c>
      <c r="S151" s="222" t="s">
        <v>4352</v>
      </c>
      <c r="T151" s="222" t="s">
        <v>455</v>
      </c>
      <c r="U151" s="222" t="s">
        <v>4353</v>
      </c>
      <c r="V151" s="222" t="s">
        <v>455</v>
      </c>
      <c r="W151" s="222" t="s">
        <v>4354</v>
      </c>
      <c r="X151" s="222" t="s">
        <v>455</v>
      </c>
      <c r="Y151" s="212" t="s">
        <v>4064</v>
      </c>
      <c r="AW151" s="98" t="s">
        <v>428</v>
      </c>
      <c r="AX151" s="487" t="s">
        <v>85</v>
      </c>
      <c r="AY151" s="251" t="s">
        <v>85</v>
      </c>
      <c r="AZ151" s="89" t="s">
        <v>95</v>
      </c>
      <c r="BA151" s="251" t="s">
        <v>85</v>
      </c>
      <c r="BB151" s="249" t="s">
        <v>72</v>
      </c>
      <c r="BC151" s="466" t="s">
        <v>95</v>
      </c>
      <c r="BD151" s="488" t="s">
        <v>72</v>
      </c>
      <c r="BE151" s="212" t="s">
        <v>4355</v>
      </c>
    </row>
    <row r="152" spans="1:98" s="34" customFormat="1" ht="15.75">
      <c r="A152" s="434" t="s">
        <v>3404</v>
      </c>
      <c r="B152" s="476" t="s">
        <v>4871</v>
      </c>
      <c r="C152" s="434"/>
      <c r="D152" s="295"/>
      <c r="E152" s="452" t="s">
        <v>2878</v>
      </c>
      <c r="F152" s="453" t="s">
        <v>150</v>
      </c>
      <c r="G152" s="144" t="s">
        <v>186</v>
      </c>
      <c r="H152" s="144" t="s">
        <v>355</v>
      </c>
      <c r="I152" s="295" t="s">
        <v>349</v>
      </c>
      <c r="J152" s="144" t="s">
        <v>100</v>
      </c>
      <c r="K152" s="232">
        <v>102</v>
      </c>
      <c r="L152" s="454" t="s">
        <v>1156</v>
      </c>
      <c r="M152" s="454" t="s">
        <v>4066</v>
      </c>
      <c r="N152" s="454" t="s">
        <v>56</v>
      </c>
      <c r="O152" s="295" t="s">
        <v>778</v>
      </c>
      <c r="P152" s="295" t="s">
        <v>4067</v>
      </c>
      <c r="Q152" s="476" t="s">
        <v>428</v>
      </c>
      <c r="R152" s="295" t="s">
        <v>4068</v>
      </c>
      <c r="S152" s="455">
        <v>0.8</v>
      </c>
      <c r="T152" s="455">
        <v>0.91</v>
      </c>
      <c r="U152" s="295" t="s">
        <v>4069</v>
      </c>
      <c r="V152" s="34" t="s">
        <v>4070</v>
      </c>
      <c r="W152" s="295" t="s">
        <v>455</v>
      </c>
      <c r="X152" s="295" t="s">
        <v>455</v>
      </c>
      <c r="Y152" s="295" t="s">
        <v>586</v>
      </c>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98" t="s">
        <v>428</v>
      </c>
      <c r="AX152" s="456" t="s">
        <v>95</v>
      </c>
      <c r="AY152" s="457" t="s">
        <v>95</v>
      </c>
      <c r="AZ152" s="458" t="s">
        <v>85</v>
      </c>
      <c r="BA152" s="460" t="s">
        <v>72</v>
      </c>
      <c r="BB152" s="458" t="s">
        <v>85</v>
      </c>
      <c r="BC152" s="456" t="s">
        <v>95</v>
      </c>
      <c r="BD152" s="459" t="s">
        <v>72</v>
      </c>
      <c r="BE152" s="34" t="s">
        <v>3406</v>
      </c>
      <c r="BF152" s="295"/>
      <c r="BG152" s="295"/>
      <c r="BH152" s="295"/>
      <c r="BI152" s="295"/>
      <c r="BJ152" s="295"/>
      <c r="BK152" s="295"/>
      <c r="BL152" s="295"/>
      <c r="BM152" s="295"/>
      <c r="BN152" s="295"/>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row>
    <row r="153" spans="1:98" s="227" customFormat="1" ht="15" customHeight="1">
      <c r="A153" s="98" t="s">
        <v>1454</v>
      </c>
      <c r="B153" s="98" t="s">
        <v>4872</v>
      </c>
      <c r="C153" s="98"/>
      <c r="D153" s="98"/>
      <c r="E153" s="101" t="s">
        <v>566</v>
      </c>
      <c r="F153" s="101" t="s">
        <v>1443</v>
      </c>
      <c r="G153" s="98" t="s">
        <v>154</v>
      </c>
      <c r="H153" s="98" t="s">
        <v>355</v>
      </c>
      <c r="I153" s="98" t="s">
        <v>349</v>
      </c>
      <c r="J153" s="98" t="s">
        <v>781</v>
      </c>
      <c r="K153" s="196">
        <v>178</v>
      </c>
      <c r="L153" s="98" t="s">
        <v>3148</v>
      </c>
      <c r="M153" s="98" t="s">
        <v>3149</v>
      </c>
      <c r="N153" s="370" t="s">
        <v>56</v>
      </c>
      <c r="O153" s="370" t="s">
        <v>602</v>
      </c>
      <c r="P153" s="370" t="s">
        <v>3787</v>
      </c>
      <c r="Q153" s="98" t="s">
        <v>911</v>
      </c>
      <c r="R153" s="98" t="s">
        <v>455</v>
      </c>
      <c r="S153" s="98" t="s">
        <v>3150</v>
      </c>
      <c r="T153" s="98" t="s">
        <v>455</v>
      </c>
      <c r="U153" s="98" t="s">
        <v>455</v>
      </c>
      <c r="V153" s="98" t="s">
        <v>3788</v>
      </c>
      <c r="W153" s="98" t="s">
        <v>455</v>
      </c>
      <c r="X153" s="98" t="s">
        <v>455</v>
      </c>
      <c r="Y153" s="98" t="s">
        <v>3146</v>
      </c>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7" t="s">
        <v>428</v>
      </c>
      <c r="AX153" s="158" t="s">
        <v>95</v>
      </c>
      <c r="AY153" s="158" t="s">
        <v>95</v>
      </c>
      <c r="AZ153" s="158" t="s">
        <v>95</v>
      </c>
      <c r="BA153" s="264" t="s">
        <v>1789</v>
      </c>
      <c r="BB153" s="264" t="s">
        <v>72</v>
      </c>
      <c r="BC153" s="158" t="s">
        <v>95</v>
      </c>
      <c r="BD153" s="264" t="s">
        <v>72</v>
      </c>
      <c r="BE153" s="98" t="s">
        <v>3151</v>
      </c>
      <c r="BF153" s="98"/>
      <c r="BG153" s="98"/>
      <c r="BH153" s="98"/>
      <c r="BI153" s="98"/>
      <c r="BJ153" s="98"/>
      <c r="BK153" s="98"/>
      <c r="BL153" s="98"/>
      <c r="BM153" s="98"/>
      <c r="BN153" s="98"/>
      <c r="BO153" s="98"/>
      <c r="BP153" s="98"/>
      <c r="BQ153" s="98"/>
      <c r="BR153" s="98"/>
      <c r="BS153" s="98"/>
      <c r="BT153" s="98"/>
      <c r="BU153" s="98"/>
      <c r="BV153" s="360"/>
      <c r="BW153" s="360"/>
      <c r="BX153" s="360"/>
      <c r="BY153" s="360"/>
      <c r="BZ153" s="360"/>
      <c r="CA153" s="360"/>
      <c r="CB153" s="360"/>
      <c r="CC153" s="360"/>
      <c r="CD153" s="360"/>
      <c r="CE153" s="360"/>
      <c r="CF153" s="360"/>
      <c r="CG153" s="360"/>
      <c r="CH153" s="360"/>
      <c r="CI153" s="360"/>
      <c r="CJ153" s="360"/>
      <c r="CK153" s="360"/>
      <c r="CL153" s="360"/>
      <c r="CM153" s="360"/>
      <c r="CN153" s="360"/>
      <c r="CO153" s="360"/>
      <c r="CP153" s="360"/>
      <c r="CQ153" s="360"/>
      <c r="CR153" s="360"/>
      <c r="CS153" s="360"/>
      <c r="CT153" s="360"/>
    </row>
    <row r="154" spans="1:98" s="226" customFormat="1" ht="15" customHeight="1">
      <c r="A154" s="226" t="s">
        <v>3557</v>
      </c>
      <c r="B154" s="476" t="s">
        <v>4871</v>
      </c>
      <c r="D154" s="226" t="s">
        <v>691</v>
      </c>
      <c r="E154" s="226" t="s">
        <v>599</v>
      </c>
      <c r="F154" s="226" t="s">
        <v>150</v>
      </c>
      <c r="G154" s="226" t="s">
        <v>186</v>
      </c>
      <c r="H154" s="226" t="s">
        <v>355</v>
      </c>
      <c r="I154" s="265" t="s">
        <v>428</v>
      </c>
      <c r="J154" s="226" t="s">
        <v>91</v>
      </c>
      <c r="K154" s="196">
        <v>25</v>
      </c>
      <c r="L154" s="226" t="s">
        <v>489</v>
      </c>
      <c r="M154" s="226" t="s">
        <v>4356</v>
      </c>
      <c r="N154" s="226" t="s">
        <v>444</v>
      </c>
      <c r="O154" s="226" t="s">
        <v>455</v>
      </c>
      <c r="P154" s="226" t="s">
        <v>455</v>
      </c>
      <c r="Q154" s="476" t="s">
        <v>428</v>
      </c>
      <c r="R154" s="226" t="s">
        <v>4235</v>
      </c>
      <c r="S154" s="484">
        <v>0.36</v>
      </c>
      <c r="T154" s="484">
        <v>0.96</v>
      </c>
      <c r="U154" s="226" t="s">
        <v>455</v>
      </c>
      <c r="V154" s="226" t="s">
        <v>455</v>
      </c>
      <c r="W154" s="226" t="s">
        <v>3558</v>
      </c>
      <c r="X154" s="226" t="s">
        <v>455</v>
      </c>
      <c r="Y154" s="226" t="s">
        <v>3559</v>
      </c>
      <c r="AW154" s="227" t="s">
        <v>428</v>
      </c>
      <c r="AX154" s="377" t="s">
        <v>95</v>
      </c>
      <c r="AY154" s="377" t="s">
        <v>95</v>
      </c>
      <c r="AZ154" s="382" t="s">
        <v>85</v>
      </c>
      <c r="BA154" s="382" t="s">
        <v>85</v>
      </c>
      <c r="BB154" s="381" t="s">
        <v>72</v>
      </c>
      <c r="BC154" s="377" t="s">
        <v>95</v>
      </c>
      <c r="BD154" s="382" t="s">
        <v>85</v>
      </c>
      <c r="BE154" s="226" t="s">
        <v>4357</v>
      </c>
    </row>
    <row r="155" spans="1:98" s="227" customFormat="1" ht="15" customHeight="1">
      <c r="A155" s="98" t="s">
        <v>1475</v>
      </c>
      <c r="B155" s="476" t="s">
        <v>4871</v>
      </c>
      <c r="C155" s="98"/>
      <c r="D155" s="98"/>
      <c r="E155" s="101" t="s">
        <v>566</v>
      </c>
      <c r="F155" s="101" t="s">
        <v>1443</v>
      </c>
      <c r="G155" s="98" t="s">
        <v>1455</v>
      </c>
      <c r="H155" s="98" t="s">
        <v>1456</v>
      </c>
      <c r="I155" s="265" t="s">
        <v>428</v>
      </c>
      <c r="J155" s="98" t="s">
        <v>347</v>
      </c>
      <c r="K155" s="196">
        <v>40</v>
      </c>
      <c r="L155" s="98" t="s">
        <v>3152</v>
      </c>
      <c r="M155" s="98" t="s">
        <v>3153</v>
      </c>
      <c r="N155" s="370" t="s">
        <v>56</v>
      </c>
      <c r="O155" s="370" t="s">
        <v>602</v>
      </c>
      <c r="P155" s="370" t="s">
        <v>1457</v>
      </c>
      <c r="Q155" s="476" t="s">
        <v>428</v>
      </c>
      <c r="R155" s="98" t="s">
        <v>3154</v>
      </c>
      <c r="S155" s="98" t="s">
        <v>3155</v>
      </c>
      <c r="T155" s="98" t="s">
        <v>455</v>
      </c>
      <c r="U155" s="98" t="s">
        <v>455</v>
      </c>
      <c r="V155" s="98" t="s">
        <v>3156</v>
      </c>
      <c r="W155" s="98" t="s">
        <v>455</v>
      </c>
      <c r="X155" s="98" t="s">
        <v>455</v>
      </c>
      <c r="Y155" s="98" t="s">
        <v>3122</v>
      </c>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7" t="s">
        <v>428</v>
      </c>
      <c r="AX155" s="158" t="s">
        <v>95</v>
      </c>
      <c r="AY155" s="158" t="s">
        <v>95</v>
      </c>
      <c r="AZ155" s="158" t="s">
        <v>72</v>
      </c>
      <c r="BA155" s="264" t="s">
        <v>1789</v>
      </c>
      <c r="BB155" s="149" t="s">
        <v>85</v>
      </c>
      <c r="BC155" s="158" t="s">
        <v>95</v>
      </c>
      <c r="BD155" s="264" t="s">
        <v>72</v>
      </c>
      <c r="BE155" s="98" t="s">
        <v>3157</v>
      </c>
      <c r="BF155" s="98"/>
      <c r="BG155" s="98"/>
      <c r="BH155" s="98"/>
      <c r="BI155" s="98"/>
      <c r="BJ155" s="98"/>
      <c r="BK155" s="98"/>
      <c r="BL155" s="98"/>
      <c r="BM155" s="98"/>
      <c r="BN155" s="98"/>
      <c r="BO155" s="98"/>
      <c r="BP155" s="98"/>
      <c r="BQ155" s="98"/>
      <c r="BR155" s="98"/>
      <c r="BS155" s="98"/>
      <c r="BT155" s="98"/>
      <c r="BU155" s="98"/>
      <c r="BV155" s="360"/>
      <c r="BW155" s="360"/>
      <c r="BX155" s="360"/>
      <c r="BY155" s="360"/>
      <c r="BZ155" s="360"/>
      <c r="CA155" s="360"/>
      <c r="CB155" s="360"/>
      <c r="CC155" s="360"/>
      <c r="CD155" s="360"/>
      <c r="CE155" s="360"/>
      <c r="CF155" s="360"/>
      <c r="CG155" s="360"/>
      <c r="CH155" s="360"/>
      <c r="CI155" s="360"/>
      <c r="CJ155" s="360"/>
      <c r="CK155" s="360"/>
      <c r="CL155" s="360"/>
      <c r="CM155" s="360"/>
      <c r="CN155" s="360"/>
      <c r="CO155" s="360"/>
      <c r="CP155" s="360"/>
      <c r="CQ155" s="360"/>
      <c r="CR155" s="360"/>
      <c r="CS155" s="360"/>
      <c r="CT155" s="360"/>
    </row>
    <row r="156" spans="1:98" s="227" customFormat="1" ht="15" customHeight="1">
      <c r="A156" s="299" t="s">
        <v>2714</v>
      </c>
      <c r="B156" s="476" t="s">
        <v>4871</v>
      </c>
      <c r="C156" s="299"/>
      <c r="D156" s="98"/>
      <c r="E156" s="98" t="s">
        <v>566</v>
      </c>
      <c r="F156" s="98" t="s">
        <v>609</v>
      </c>
      <c r="G156" s="98" t="s">
        <v>458</v>
      </c>
      <c r="H156" s="98" t="s">
        <v>355</v>
      </c>
      <c r="I156" s="98" t="s">
        <v>349</v>
      </c>
      <c r="J156" s="98" t="s">
        <v>781</v>
      </c>
      <c r="K156" s="196">
        <v>459</v>
      </c>
      <c r="L156" s="98" t="s">
        <v>4846</v>
      </c>
      <c r="M156" s="98" t="s">
        <v>4847</v>
      </c>
      <c r="N156" s="98" t="s">
        <v>67</v>
      </c>
      <c r="O156" s="98" t="s">
        <v>236</v>
      </c>
      <c r="P156" s="196">
        <v>14</v>
      </c>
      <c r="Q156" s="196" t="s">
        <v>428</v>
      </c>
      <c r="R156" s="146" t="s">
        <v>4236</v>
      </c>
      <c r="S156" s="384">
        <v>0.8</v>
      </c>
      <c r="T156" s="384">
        <v>0.68</v>
      </c>
      <c r="U156" s="98" t="s">
        <v>428</v>
      </c>
      <c r="V156" s="98" t="s">
        <v>428</v>
      </c>
      <c r="W156" s="98" t="s">
        <v>428</v>
      </c>
      <c r="X156" s="98" t="s">
        <v>4848</v>
      </c>
      <c r="Y156" s="98" t="s">
        <v>487</v>
      </c>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227" t="s">
        <v>428</v>
      </c>
      <c r="AX156" s="98" t="s">
        <v>72</v>
      </c>
      <c r="AY156" s="149" t="s">
        <v>85</v>
      </c>
      <c r="AZ156" s="149" t="s">
        <v>85</v>
      </c>
      <c r="BA156" s="98" t="s">
        <v>72</v>
      </c>
      <c r="BB156" s="98" t="s">
        <v>72</v>
      </c>
      <c r="BC156" s="98" t="s">
        <v>72</v>
      </c>
      <c r="BD156" s="98" t="s">
        <v>72</v>
      </c>
      <c r="BE156" s="98" t="s">
        <v>2715</v>
      </c>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row>
    <row r="157" spans="1:98" s="222" customFormat="1" ht="15.75">
      <c r="A157" s="223" t="s">
        <v>2682</v>
      </c>
      <c r="B157" s="476" t="s">
        <v>4871</v>
      </c>
      <c r="C157" s="223" t="s">
        <v>4573</v>
      </c>
      <c r="D157" s="265"/>
      <c r="E157" s="216" t="s">
        <v>566</v>
      </c>
      <c r="F157" s="216" t="s">
        <v>136</v>
      </c>
      <c r="G157" s="265" t="s">
        <v>2683</v>
      </c>
      <c r="H157" s="265" t="s">
        <v>355</v>
      </c>
      <c r="I157" s="265" t="s">
        <v>349</v>
      </c>
      <c r="J157" s="265" t="s">
        <v>347</v>
      </c>
      <c r="K157" s="270">
        <v>115</v>
      </c>
      <c r="L157" s="265" t="s">
        <v>4013</v>
      </c>
      <c r="M157" s="265" t="s">
        <v>4014</v>
      </c>
      <c r="N157" s="265" t="s">
        <v>56</v>
      </c>
      <c r="O157" s="265" t="s">
        <v>3809</v>
      </c>
      <c r="P157" s="265" t="s">
        <v>3944</v>
      </c>
      <c r="Q157" s="476" t="s">
        <v>428</v>
      </c>
      <c r="R157" s="265" t="s">
        <v>4015</v>
      </c>
      <c r="S157" s="265" t="s">
        <v>4015</v>
      </c>
      <c r="T157" s="265" t="s">
        <v>455</v>
      </c>
      <c r="U157" s="265" t="s">
        <v>455</v>
      </c>
      <c r="V157" s="265" t="s">
        <v>4016</v>
      </c>
      <c r="W157" s="265" t="s">
        <v>428</v>
      </c>
      <c r="X157" s="265" t="s">
        <v>455</v>
      </c>
      <c r="Y157" s="265" t="s">
        <v>359</v>
      </c>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27" t="s">
        <v>428</v>
      </c>
      <c r="AX157" s="151" t="s">
        <v>95</v>
      </c>
      <c r="AY157" s="151" t="s">
        <v>95</v>
      </c>
      <c r="AZ157" s="136" t="s">
        <v>72</v>
      </c>
      <c r="BA157" s="151" t="s">
        <v>95</v>
      </c>
      <c r="BB157" s="115" t="s">
        <v>85</v>
      </c>
      <c r="BC157" s="151" t="s">
        <v>95</v>
      </c>
      <c r="BD157" s="115" t="s">
        <v>85</v>
      </c>
      <c r="BE157" s="445" t="s">
        <v>4017</v>
      </c>
      <c r="BF157" s="265"/>
      <c r="BG157" s="265"/>
      <c r="BH157" s="265"/>
      <c r="BI157" s="265"/>
      <c r="BJ157" s="265"/>
      <c r="BK157" s="265"/>
      <c r="BL157" s="265"/>
      <c r="BM157" s="265"/>
      <c r="BN157" s="265"/>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row>
    <row r="158" spans="1:98" s="227" customFormat="1" ht="15" customHeight="1">
      <c r="A158" s="101" t="s">
        <v>529</v>
      </c>
      <c r="B158" s="476" t="s">
        <v>4871</v>
      </c>
      <c r="C158" s="101"/>
      <c r="D158" s="101"/>
      <c r="E158" s="101" t="s">
        <v>567</v>
      </c>
      <c r="F158" s="101" t="s">
        <v>64</v>
      </c>
      <c r="G158" s="98" t="s">
        <v>139</v>
      </c>
      <c r="H158" s="98" t="s">
        <v>355</v>
      </c>
      <c r="I158" s="98" t="s">
        <v>349</v>
      </c>
      <c r="J158" s="98" t="s">
        <v>100</v>
      </c>
      <c r="K158" s="196">
        <v>51</v>
      </c>
      <c r="L158" s="98" t="s">
        <v>530</v>
      </c>
      <c r="M158" s="98" t="s">
        <v>534</v>
      </c>
      <c r="N158" s="98" t="s">
        <v>56</v>
      </c>
      <c r="O158" s="98" t="s">
        <v>56</v>
      </c>
      <c r="P158" s="98" t="s">
        <v>455</v>
      </c>
      <c r="Q158" s="98" t="s">
        <v>428</v>
      </c>
      <c r="R158" s="98" t="s">
        <v>531</v>
      </c>
      <c r="S158" s="98" t="s">
        <v>532</v>
      </c>
      <c r="T158" s="98" t="s">
        <v>428</v>
      </c>
      <c r="U158" s="98" t="s">
        <v>533</v>
      </c>
      <c r="V158" s="98" t="s">
        <v>428</v>
      </c>
      <c r="W158" s="98" t="s">
        <v>4677</v>
      </c>
      <c r="X158" s="98" t="s">
        <v>428</v>
      </c>
      <c r="Y158" s="98" t="s">
        <v>543</v>
      </c>
      <c r="Z158" s="98" t="s">
        <v>95</v>
      </c>
      <c r="AA158" s="98" t="s">
        <v>536</v>
      </c>
      <c r="AB158" s="98" t="s">
        <v>95</v>
      </c>
      <c r="AC158" s="98" t="s">
        <v>535</v>
      </c>
      <c r="AD158" s="98" t="s">
        <v>95</v>
      </c>
      <c r="AE158" s="98" t="s">
        <v>537</v>
      </c>
      <c r="AF158" s="98" t="s">
        <v>72</v>
      </c>
      <c r="AG158" s="98" t="s">
        <v>538</v>
      </c>
      <c r="AH158" s="98" t="s">
        <v>72</v>
      </c>
      <c r="AI158" s="98" t="s">
        <v>537</v>
      </c>
      <c r="AJ158" s="98" t="s">
        <v>72</v>
      </c>
      <c r="AK158" s="98" t="s">
        <v>522</v>
      </c>
      <c r="AL158" s="98" t="s">
        <v>455</v>
      </c>
      <c r="AM158" s="98" t="s">
        <v>539</v>
      </c>
      <c r="AN158" s="98" t="s">
        <v>72</v>
      </c>
      <c r="AO158" s="98" t="s">
        <v>455</v>
      </c>
      <c r="AP158" s="98" t="s">
        <v>428</v>
      </c>
      <c r="AQ158" s="98" t="s">
        <v>540</v>
      </c>
      <c r="AR158" s="386" t="s">
        <v>4678</v>
      </c>
      <c r="AS158" s="98" t="s">
        <v>72</v>
      </c>
      <c r="AT158" s="98" t="s">
        <v>428</v>
      </c>
      <c r="AU158" s="98" t="s">
        <v>428</v>
      </c>
      <c r="AV158" s="98" t="s">
        <v>72</v>
      </c>
      <c r="AW158" s="227" t="s">
        <v>428</v>
      </c>
      <c r="AX158" s="363" t="str">
        <f>AB158</f>
        <v>Unclear</v>
      </c>
      <c r="AY158" s="363" t="str">
        <f>AD158</f>
        <v>Unclear</v>
      </c>
      <c r="AZ158" s="365" t="str">
        <f>AF158</f>
        <v>Low</v>
      </c>
      <c r="BA158" s="365" t="str">
        <f>AJ158</f>
        <v>Low</v>
      </c>
      <c r="BB158" s="365" t="str">
        <f>AN158</f>
        <v>Low</v>
      </c>
      <c r="BC158" s="365" t="str">
        <f>AS158</f>
        <v>Low</v>
      </c>
      <c r="BD158" s="365" t="str">
        <f>AV158</f>
        <v>Low</v>
      </c>
      <c r="BE158" s="98" t="s">
        <v>596</v>
      </c>
      <c r="BF158" s="360"/>
      <c r="BG158" s="360"/>
      <c r="BH158" s="360"/>
      <c r="BI158" s="360"/>
      <c r="BJ158" s="360"/>
      <c r="BK158" s="360"/>
      <c r="BL158" s="360"/>
      <c r="BM158" s="360"/>
      <c r="BN158" s="360"/>
      <c r="BO158" s="360"/>
      <c r="BP158" s="360"/>
      <c r="BQ158" s="360"/>
      <c r="BR158" s="360"/>
      <c r="BS158" s="360"/>
      <c r="BT158" s="360"/>
      <c r="BU158" s="360"/>
      <c r="BV158" s="360"/>
      <c r="BW158" s="360"/>
      <c r="BX158" s="360"/>
      <c r="BY158" s="360"/>
      <c r="BZ158" s="360"/>
      <c r="CA158" s="360"/>
      <c r="CB158" s="360"/>
      <c r="CC158" s="360"/>
      <c r="CD158" s="360"/>
      <c r="CE158" s="360"/>
      <c r="CF158" s="360"/>
      <c r="CG158" s="360"/>
      <c r="CH158" s="360"/>
      <c r="CI158" s="360"/>
      <c r="CJ158" s="360"/>
      <c r="CK158" s="360"/>
      <c r="CL158" s="360"/>
      <c r="CM158" s="360"/>
      <c r="CN158" s="360"/>
      <c r="CO158" s="360"/>
      <c r="CP158" s="360"/>
      <c r="CQ158" s="360"/>
      <c r="CR158" s="360"/>
      <c r="CS158" s="360"/>
      <c r="CT158" s="360"/>
    </row>
    <row r="159" spans="1:98" s="577" customFormat="1">
      <c r="A159" s="764" t="s">
        <v>9827</v>
      </c>
      <c r="B159" s="764"/>
      <c r="C159" s="764"/>
      <c r="D159" s="764"/>
      <c r="E159" s="764"/>
      <c r="F159" s="764"/>
      <c r="G159" s="771" t="s">
        <v>186</v>
      </c>
      <c r="H159" s="771" t="s">
        <v>355</v>
      </c>
      <c r="I159" s="771" t="s">
        <v>349</v>
      </c>
      <c r="J159" s="771" t="s">
        <v>781</v>
      </c>
      <c r="K159" s="774">
        <v>73</v>
      </c>
      <c r="L159" s="769" t="s">
        <v>10488</v>
      </c>
      <c r="M159" s="769" t="s">
        <v>10489</v>
      </c>
      <c r="N159" s="591" t="s">
        <v>3270</v>
      </c>
      <c r="O159" s="754" t="s">
        <v>908</v>
      </c>
      <c r="P159" s="754" t="s">
        <v>10490</v>
      </c>
      <c r="Q159" s="774" t="s">
        <v>428</v>
      </c>
      <c r="R159" s="769" t="s">
        <v>10491</v>
      </c>
      <c r="S159" s="769" t="s">
        <v>10492</v>
      </c>
      <c r="T159" s="769" t="s">
        <v>10493</v>
      </c>
      <c r="U159" s="769" t="s">
        <v>428</v>
      </c>
      <c r="V159" s="769" t="s">
        <v>10494</v>
      </c>
      <c r="W159" s="769" t="s">
        <v>10495</v>
      </c>
      <c r="X159" s="769" t="s">
        <v>10496</v>
      </c>
      <c r="Y159" s="769" t="s">
        <v>10497</v>
      </c>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597" t="s">
        <v>10079</v>
      </c>
      <c r="AV159" s="597" t="s">
        <v>10079</v>
      </c>
      <c r="AW159" s="597" t="s">
        <v>10079</v>
      </c>
      <c r="AX159" s="597" t="s">
        <v>10079</v>
      </c>
      <c r="AY159" s="597" t="s">
        <v>10079</v>
      </c>
      <c r="AZ159" s="597" t="s">
        <v>10079</v>
      </c>
      <c r="BA159" s="597" t="s">
        <v>10079</v>
      </c>
    </row>
    <row r="160" spans="1:98" s="577" customFormat="1">
      <c r="A160" s="764" t="s">
        <v>9533</v>
      </c>
      <c r="B160" s="764"/>
      <c r="C160" s="764"/>
      <c r="D160" s="764"/>
      <c r="E160" s="764"/>
      <c r="F160" s="764"/>
      <c r="G160" s="771" t="s">
        <v>10502</v>
      </c>
      <c r="H160" s="771" t="s">
        <v>355</v>
      </c>
      <c r="I160" s="771" t="s">
        <v>349</v>
      </c>
      <c r="J160" s="771" t="s">
        <v>65</v>
      </c>
      <c r="K160" s="774">
        <v>66</v>
      </c>
      <c r="L160" s="769" t="s">
        <v>10503</v>
      </c>
      <c r="M160" s="769" t="s">
        <v>10504</v>
      </c>
      <c r="N160" s="591" t="s">
        <v>56</v>
      </c>
      <c r="O160" s="754" t="s">
        <v>10505</v>
      </c>
      <c r="P160" s="773" t="s">
        <v>10465</v>
      </c>
      <c r="Q160" s="774" t="s">
        <v>428</v>
      </c>
      <c r="R160" s="769" t="s">
        <v>10506</v>
      </c>
      <c r="S160" s="769" t="s">
        <v>10507</v>
      </c>
      <c r="T160" s="769" t="s">
        <v>428</v>
      </c>
      <c r="U160" s="769" t="s">
        <v>428</v>
      </c>
      <c r="V160" s="769" t="s">
        <v>428</v>
      </c>
      <c r="W160" s="769" t="s">
        <v>428</v>
      </c>
      <c r="X160" s="769" t="s">
        <v>10508</v>
      </c>
      <c r="Y160" s="769" t="s">
        <v>1861</v>
      </c>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597" t="s">
        <v>10079</v>
      </c>
      <c r="AV160" s="597" t="s">
        <v>10079</v>
      </c>
      <c r="AW160" s="597" t="s">
        <v>10079</v>
      </c>
      <c r="AX160" s="597" t="s">
        <v>10079</v>
      </c>
      <c r="AY160" s="597" t="s">
        <v>10079</v>
      </c>
      <c r="AZ160" s="597" t="s">
        <v>10079</v>
      </c>
      <c r="BA160" s="597" t="s">
        <v>10079</v>
      </c>
    </row>
    <row r="161" spans="1:98" s="227" customFormat="1" ht="15" customHeight="1">
      <c r="A161" s="98" t="s">
        <v>1896</v>
      </c>
      <c r="B161" s="476" t="s">
        <v>4871</v>
      </c>
      <c r="C161" s="98"/>
      <c r="D161" s="360"/>
      <c r="E161" s="360" t="s">
        <v>1629</v>
      </c>
      <c r="F161" s="360" t="s">
        <v>983</v>
      </c>
      <c r="G161" s="360" t="s">
        <v>172</v>
      </c>
      <c r="H161" s="265" t="s">
        <v>355</v>
      </c>
      <c r="I161" s="360" t="s">
        <v>349</v>
      </c>
      <c r="J161" s="360" t="s">
        <v>1000</v>
      </c>
      <c r="K161" s="359">
        <v>96</v>
      </c>
      <c r="L161" s="360" t="s">
        <v>1897</v>
      </c>
      <c r="M161" s="360" t="s">
        <v>1898</v>
      </c>
      <c r="N161" s="360" t="s">
        <v>67</v>
      </c>
      <c r="O161" s="360" t="s">
        <v>275</v>
      </c>
      <c r="P161" s="360" t="s">
        <v>1114</v>
      </c>
      <c r="Q161" s="98" t="s">
        <v>428</v>
      </c>
      <c r="R161" s="360" t="s">
        <v>1899</v>
      </c>
      <c r="S161" s="367">
        <v>0.62</v>
      </c>
      <c r="T161" s="360" t="s">
        <v>1900</v>
      </c>
      <c r="U161" s="360" t="s">
        <v>428</v>
      </c>
      <c r="V161" s="360" t="s">
        <v>428</v>
      </c>
      <c r="W161" s="360" t="s">
        <v>428</v>
      </c>
      <c r="X161" s="360" t="s">
        <v>1901</v>
      </c>
      <c r="Y161" s="360" t="s">
        <v>4679</v>
      </c>
      <c r="Z161" s="98" t="s">
        <v>95</v>
      </c>
      <c r="AA161" s="98" t="s">
        <v>1902</v>
      </c>
      <c r="AB161" s="98" t="s">
        <v>95</v>
      </c>
      <c r="AC161" s="98" t="s">
        <v>1903</v>
      </c>
      <c r="AD161" s="98" t="s">
        <v>72</v>
      </c>
      <c r="AE161" s="98" t="s">
        <v>1003</v>
      </c>
      <c r="AF161" s="98" t="s">
        <v>85</v>
      </c>
      <c r="AG161" s="98" t="s">
        <v>1003</v>
      </c>
      <c r="AH161" s="98" t="s">
        <v>85</v>
      </c>
      <c r="AI161" s="98" t="s">
        <v>1003</v>
      </c>
      <c r="AJ161" s="98" t="s">
        <v>85</v>
      </c>
      <c r="AK161" s="98" t="s">
        <v>1904</v>
      </c>
      <c r="AL161" s="98"/>
      <c r="AM161" s="98" t="s">
        <v>4680</v>
      </c>
      <c r="AN161" s="98" t="s">
        <v>85</v>
      </c>
      <c r="AO161" s="98"/>
      <c r="AP161" s="98" t="s">
        <v>1905</v>
      </c>
      <c r="AQ161" s="98" t="s">
        <v>1906</v>
      </c>
      <c r="AR161" s="98" t="s">
        <v>1907</v>
      </c>
      <c r="AS161" s="98" t="s">
        <v>85</v>
      </c>
      <c r="AT161" s="98" t="s">
        <v>1908</v>
      </c>
      <c r="AU161" s="98" t="s">
        <v>455</v>
      </c>
      <c r="AV161" s="98" t="s">
        <v>72</v>
      </c>
      <c r="AW161" s="227" t="s">
        <v>428</v>
      </c>
      <c r="AX161" s="363" t="str">
        <f>AB161</f>
        <v>Unclear</v>
      </c>
      <c r="AY161" s="365" t="str">
        <f>AD161</f>
        <v>Low</v>
      </c>
      <c r="AZ161" s="366" t="str">
        <f>AF161</f>
        <v>High</v>
      </c>
      <c r="BA161" s="366" t="str">
        <f>AJ161</f>
        <v>High</v>
      </c>
      <c r="BB161" s="366" t="str">
        <f>AN161</f>
        <v>High</v>
      </c>
      <c r="BC161" s="366" t="str">
        <f>AS161</f>
        <v>High</v>
      </c>
      <c r="BD161" s="365" t="str">
        <f>AV161</f>
        <v>Low</v>
      </c>
      <c r="BE161" s="360" t="s">
        <v>1909</v>
      </c>
      <c r="BF161" s="360"/>
      <c r="BG161" s="360"/>
      <c r="BH161" s="360"/>
      <c r="BI161" s="360"/>
      <c r="BJ161" s="360"/>
      <c r="BK161" s="360"/>
      <c r="BL161" s="360"/>
      <c r="BM161" s="360"/>
      <c r="BN161" s="360"/>
      <c r="BO161" s="360"/>
      <c r="BP161" s="360"/>
      <c r="BQ161" s="360"/>
      <c r="BR161" s="360"/>
      <c r="BS161" s="360"/>
      <c r="BT161" s="360"/>
      <c r="BU161" s="360"/>
      <c r="BV161" s="360"/>
      <c r="BW161" s="360"/>
      <c r="BX161" s="360"/>
      <c r="BY161" s="360"/>
      <c r="BZ161" s="360"/>
      <c r="CA161" s="360"/>
      <c r="CB161" s="360"/>
      <c r="CC161" s="360"/>
      <c r="CD161" s="360"/>
      <c r="CE161" s="360"/>
      <c r="CF161" s="360"/>
      <c r="CG161" s="360"/>
      <c r="CH161" s="360"/>
      <c r="CI161" s="360"/>
      <c r="CJ161" s="360"/>
      <c r="CK161" s="360"/>
      <c r="CL161" s="360"/>
      <c r="CM161" s="360"/>
      <c r="CN161" s="360"/>
      <c r="CO161" s="360"/>
      <c r="CP161" s="360"/>
      <c r="CQ161" s="360"/>
      <c r="CR161" s="360"/>
      <c r="CS161" s="360"/>
      <c r="CT161" s="360"/>
    </row>
    <row r="162" spans="1:98" s="226" customFormat="1" ht="15" customHeight="1">
      <c r="A162" s="144" t="s">
        <v>3799</v>
      </c>
      <c r="B162" s="98" t="s">
        <v>4872</v>
      </c>
      <c r="C162" s="144"/>
      <c r="D162" s="98"/>
      <c r="E162" s="216" t="s">
        <v>566</v>
      </c>
      <c r="F162" s="98" t="s">
        <v>3107</v>
      </c>
      <c r="G162" s="98" t="s">
        <v>186</v>
      </c>
      <c r="H162" s="98" t="s">
        <v>355</v>
      </c>
      <c r="I162" s="98" t="s">
        <v>66</v>
      </c>
      <c r="J162" s="98" t="s">
        <v>781</v>
      </c>
      <c r="K162" s="196">
        <v>106</v>
      </c>
      <c r="L162" s="98" t="s">
        <v>489</v>
      </c>
      <c r="M162" s="98" t="s">
        <v>4359</v>
      </c>
      <c r="N162" s="98" t="s">
        <v>56</v>
      </c>
      <c r="O162" s="98" t="s">
        <v>4358</v>
      </c>
      <c r="P162" s="98" t="s">
        <v>4319</v>
      </c>
      <c r="Q162" s="476" t="s">
        <v>428</v>
      </c>
      <c r="R162" s="98" t="s">
        <v>4360</v>
      </c>
      <c r="S162" s="98" t="s">
        <v>4361</v>
      </c>
      <c r="T162" s="98" t="s">
        <v>4362</v>
      </c>
      <c r="U162" s="98" t="s">
        <v>4363</v>
      </c>
      <c r="V162" s="98" t="s">
        <v>455</v>
      </c>
      <c r="W162" s="98" t="s">
        <v>455</v>
      </c>
      <c r="X162" s="98" t="s">
        <v>455</v>
      </c>
      <c r="Y162" s="98" t="s">
        <v>455</v>
      </c>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227" t="s">
        <v>428</v>
      </c>
      <c r="AX162" s="363" t="s">
        <v>95</v>
      </c>
      <c r="AY162" s="363" t="s">
        <v>95</v>
      </c>
      <c r="AZ162" s="366" t="s">
        <v>85</v>
      </c>
      <c r="BA162" s="365" t="s">
        <v>72</v>
      </c>
      <c r="BB162" s="365" t="s">
        <v>72</v>
      </c>
      <c r="BC162" s="363" t="s">
        <v>95</v>
      </c>
      <c r="BD162" s="365" t="s">
        <v>72</v>
      </c>
      <c r="BE162" s="98" t="s">
        <v>4364</v>
      </c>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row>
    <row r="163" spans="1:98" s="226" customFormat="1" ht="15" customHeight="1">
      <c r="A163" s="101" t="s">
        <v>2551</v>
      </c>
      <c r="B163" s="98" t="s">
        <v>4872</v>
      </c>
      <c r="C163" s="101"/>
      <c r="E163" s="98" t="s">
        <v>2536</v>
      </c>
      <c r="F163" s="101" t="s">
        <v>969</v>
      </c>
      <c r="G163" s="98" t="s">
        <v>146</v>
      </c>
      <c r="H163" s="98" t="s">
        <v>355</v>
      </c>
      <c r="I163" s="98" t="s">
        <v>66</v>
      </c>
      <c r="J163" s="98" t="s">
        <v>100</v>
      </c>
      <c r="K163" s="196">
        <v>44</v>
      </c>
      <c r="L163" s="98" t="s">
        <v>2552</v>
      </c>
      <c r="M163" s="98" t="s">
        <v>2553</v>
      </c>
      <c r="N163" s="98" t="s">
        <v>56</v>
      </c>
      <c r="O163" s="98" t="s">
        <v>908</v>
      </c>
      <c r="P163" s="98">
        <v>13</v>
      </c>
      <c r="Q163" s="98" t="s">
        <v>906</v>
      </c>
      <c r="R163" s="98" t="s">
        <v>2554</v>
      </c>
      <c r="S163" s="98" t="s">
        <v>2555</v>
      </c>
      <c r="T163" s="98" t="s">
        <v>428</v>
      </c>
      <c r="U163" s="98" t="s">
        <v>428</v>
      </c>
      <c r="V163" s="98" t="s">
        <v>428</v>
      </c>
      <c r="W163" s="98" t="s">
        <v>428</v>
      </c>
      <c r="X163" s="98" t="s">
        <v>2556</v>
      </c>
      <c r="Y163" s="98" t="s">
        <v>2557</v>
      </c>
      <c r="Z163" s="98" t="s">
        <v>4615</v>
      </c>
      <c r="AA163" s="98" t="s">
        <v>2558</v>
      </c>
      <c r="AB163" s="98" t="s">
        <v>72</v>
      </c>
      <c r="AC163" s="98" t="s">
        <v>1652</v>
      </c>
      <c r="AD163" s="98" t="s">
        <v>72</v>
      </c>
      <c r="AE163" s="101" t="s">
        <v>1306</v>
      </c>
      <c r="AF163" s="101" t="s">
        <v>85</v>
      </c>
      <c r="AG163" s="101" t="s">
        <v>1306</v>
      </c>
      <c r="AH163" s="101" t="s">
        <v>85</v>
      </c>
      <c r="AI163" s="98" t="s">
        <v>2559</v>
      </c>
      <c r="AJ163" s="98" t="s">
        <v>72</v>
      </c>
      <c r="AK163" s="98" t="s">
        <v>95</v>
      </c>
      <c r="AL163" s="101" t="s">
        <v>455</v>
      </c>
      <c r="AM163" s="386" t="s">
        <v>2560</v>
      </c>
      <c r="AN163" s="98" t="s">
        <v>72</v>
      </c>
      <c r="AO163" s="101" t="s">
        <v>455</v>
      </c>
      <c r="AP163" s="98" t="s">
        <v>2561</v>
      </c>
      <c r="AQ163" s="98" t="s">
        <v>2562</v>
      </c>
      <c r="AR163" s="98" t="s">
        <v>2563</v>
      </c>
      <c r="AS163" s="101" t="s">
        <v>72</v>
      </c>
      <c r="AT163" s="101" t="s">
        <v>2564</v>
      </c>
      <c r="AU163" s="101" t="s">
        <v>428</v>
      </c>
      <c r="AV163" s="101" t="s">
        <v>95</v>
      </c>
      <c r="AW163" s="227" t="s">
        <v>428</v>
      </c>
      <c r="AX163" s="381" t="s">
        <v>72</v>
      </c>
      <c r="AY163" s="381" t="s">
        <v>72</v>
      </c>
      <c r="AZ163" s="377" t="s">
        <v>95</v>
      </c>
      <c r="BA163" s="381" t="s">
        <v>72</v>
      </c>
      <c r="BB163" s="381" t="s">
        <v>72</v>
      </c>
      <c r="BC163" s="381" t="s">
        <v>72</v>
      </c>
      <c r="BD163" s="377" t="s">
        <v>95</v>
      </c>
      <c r="BE163" s="98" t="s">
        <v>2565</v>
      </c>
    </row>
    <row r="164" spans="1:98" s="227" customFormat="1" ht="15" customHeight="1">
      <c r="A164" s="101" t="s">
        <v>628</v>
      </c>
      <c r="B164" s="98" t="s">
        <v>4872</v>
      </c>
      <c r="C164" s="101"/>
      <c r="D164" s="360" t="s">
        <v>438</v>
      </c>
      <c r="E164" s="360" t="s">
        <v>666</v>
      </c>
      <c r="F164" s="360" t="s">
        <v>64</v>
      </c>
      <c r="G164" s="360" t="s">
        <v>186</v>
      </c>
      <c r="H164" s="360" t="s">
        <v>355</v>
      </c>
      <c r="I164" s="360" t="s">
        <v>349</v>
      </c>
      <c r="J164" s="360" t="s">
        <v>100</v>
      </c>
      <c r="K164" s="359">
        <v>80</v>
      </c>
      <c r="L164" s="360" t="s">
        <v>3172</v>
      </c>
      <c r="M164" s="360" t="s">
        <v>3173</v>
      </c>
      <c r="N164" s="360" t="s">
        <v>56</v>
      </c>
      <c r="O164" s="101" t="s">
        <v>3174</v>
      </c>
      <c r="P164" s="101" t="s">
        <v>3175</v>
      </c>
      <c r="Q164" s="98" t="s">
        <v>2325</v>
      </c>
      <c r="R164" s="360" t="s">
        <v>3176</v>
      </c>
      <c r="S164" s="360" t="s">
        <v>3177</v>
      </c>
      <c r="T164" s="360" t="s">
        <v>3178</v>
      </c>
      <c r="U164" s="360" t="s">
        <v>455</v>
      </c>
      <c r="V164" s="360" t="s">
        <v>455</v>
      </c>
      <c r="W164" s="360" t="s">
        <v>674</v>
      </c>
      <c r="X164" s="360" t="s">
        <v>455</v>
      </c>
      <c r="Y164" s="360" t="s">
        <v>661</v>
      </c>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7" t="s">
        <v>428</v>
      </c>
      <c r="AX164" s="149" t="s">
        <v>85</v>
      </c>
      <c r="AY164" s="149" t="s">
        <v>85</v>
      </c>
      <c r="AZ164" s="158" t="s">
        <v>95</v>
      </c>
      <c r="BA164" s="149" t="s">
        <v>85</v>
      </c>
      <c r="BB164" s="149" t="s">
        <v>85</v>
      </c>
      <c r="BC164" s="158" t="s">
        <v>95</v>
      </c>
      <c r="BD164" s="264" t="s">
        <v>72</v>
      </c>
      <c r="BE164" s="360" t="s">
        <v>3179</v>
      </c>
      <c r="BF164" s="360"/>
      <c r="BG164" s="360"/>
      <c r="BH164" s="360"/>
      <c r="BI164" s="360"/>
      <c r="BJ164" s="360"/>
      <c r="BK164" s="360"/>
      <c r="BL164" s="360"/>
      <c r="BM164" s="360"/>
      <c r="BN164" s="360"/>
      <c r="BO164" s="360"/>
      <c r="BP164" s="360"/>
      <c r="BQ164" s="360"/>
      <c r="BR164" s="360"/>
      <c r="BS164" s="360"/>
      <c r="BT164" s="360"/>
      <c r="BU164" s="360"/>
      <c r="BV164" s="360"/>
      <c r="BW164" s="360"/>
      <c r="BX164" s="360"/>
      <c r="BY164" s="360"/>
      <c r="BZ164" s="360"/>
      <c r="CA164" s="360"/>
      <c r="CB164" s="360"/>
      <c r="CC164" s="360"/>
      <c r="CD164" s="360"/>
      <c r="CE164" s="360"/>
      <c r="CF164" s="360"/>
      <c r="CG164" s="360"/>
      <c r="CH164" s="360"/>
      <c r="CI164" s="360"/>
      <c r="CJ164" s="360"/>
      <c r="CK164" s="360"/>
      <c r="CL164" s="360"/>
      <c r="CM164" s="360"/>
      <c r="CN164" s="360"/>
      <c r="CO164" s="360"/>
      <c r="CP164" s="360"/>
      <c r="CQ164" s="360"/>
      <c r="CR164" s="360"/>
      <c r="CS164" s="360"/>
      <c r="CT164" s="360"/>
    </row>
    <row r="165" spans="1:98" s="222" customFormat="1">
      <c r="A165" s="128" t="s">
        <v>1466</v>
      </c>
      <c r="B165" s="476" t="s">
        <v>4871</v>
      </c>
      <c r="C165" s="128"/>
      <c r="D165" s="265"/>
      <c r="E165" s="265" t="s">
        <v>567</v>
      </c>
      <c r="F165" s="265" t="s">
        <v>1443</v>
      </c>
      <c r="G165" s="265" t="s">
        <v>4003</v>
      </c>
      <c r="H165" s="265" t="s">
        <v>355</v>
      </c>
      <c r="I165" s="265" t="s">
        <v>349</v>
      </c>
      <c r="J165" s="265" t="s">
        <v>347</v>
      </c>
      <c r="K165" s="270">
        <v>158</v>
      </c>
      <c r="L165" s="265" t="s">
        <v>4004</v>
      </c>
      <c r="M165" s="265" t="s">
        <v>4005</v>
      </c>
      <c r="N165" s="265" t="s">
        <v>56</v>
      </c>
      <c r="O165" s="265" t="s">
        <v>4006</v>
      </c>
      <c r="P165" s="270" t="s">
        <v>4007</v>
      </c>
      <c r="Q165" s="270" t="s">
        <v>428</v>
      </c>
      <c r="R165" s="265" t="s">
        <v>4008</v>
      </c>
      <c r="S165" s="265" t="s">
        <v>4009</v>
      </c>
      <c r="T165" s="265" t="s">
        <v>428</v>
      </c>
      <c r="U165" s="265" t="s">
        <v>428</v>
      </c>
      <c r="V165" s="265" t="s">
        <v>428</v>
      </c>
      <c r="W165" s="265" t="s">
        <v>4681</v>
      </c>
      <c r="X165" s="265" t="s">
        <v>428</v>
      </c>
      <c r="Y165" s="265" t="s">
        <v>359</v>
      </c>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27" t="s">
        <v>428</v>
      </c>
      <c r="AX165" s="429" t="s">
        <v>72</v>
      </c>
      <c r="AY165" s="415" t="s">
        <v>3312</v>
      </c>
      <c r="AZ165" s="422" t="s">
        <v>85</v>
      </c>
      <c r="BA165" s="415" t="s">
        <v>1789</v>
      </c>
      <c r="BB165" s="415" t="s">
        <v>72</v>
      </c>
      <c r="BC165" s="418" t="s">
        <v>95</v>
      </c>
      <c r="BD165" s="419" t="s">
        <v>1866</v>
      </c>
      <c r="BE165" s="265" t="s">
        <v>2339</v>
      </c>
      <c r="BF165" s="265"/>
      <c r="BG165" s="265"/>
      <c r="BH165" s="265"/>
      <c r="BI165" s="265"/>
      <c r="BJ165" s="265"/>
      <c r="BK165" s="265"/>
      <c r="BM165" s="265"/>
      <c r="BN165" s="265"/>
      <c r="BO165" s="223"/>
      <c r="BP165" s="223"/>
      <c r="BQ165" s="223"/>
      <c r="BR165" s="223"/>
      <c r="BS165" s="223"/>
      <c r="BT165" s="223"/>
      <c r="BU165" s="223"/>
      <c r="BV165" s="223"/>
      <c r="BW165" s="223"/>
      <c r="BX165" s="223"/>
      <c r="BY165" s="223"/>
      <c r="BZ165" s="223"/>
      <c r="CA165" s="223"/>
      <c r="CB165" s="223"/>
      <c r="CC165" s="223"/>
      <c r="CD165" s="223"/>
      <c r="CE165" s="223"/>
      <c r="CF165" s="223"/>
      <c r="CG165" s="223"/>
      <c r="CH165" s="223"/>
      <c r="CI165" s="223"/>
      <c r="CJ165" s="223"/>
      <c r="CK165" s="223"/>
      <c r="CL165" s="223"/>
      <c r="CM165" s="223"/>
      <c r="CN165" s="223"/>
      <c r="CO165" s="223"/>
      <c r="CP165" s="223"/>
      <c r="CQ165" s="223"/>
      <c r="CR165" s="223"/>
      <c r="CS165" s="223"/>
      <c r="CT165" s="223"/>
    </row>
    <row r="166" spans="1:98" s="227" customFormat="1" ht="15" customHeight="1">
      <c r="A166" s="98" t="s">
        <v>2311</v>
      </c>
      <c r="B166" s="98" t="s">
        <v>4872</v>
      </c>
      <c r="C166" s="98"/>
      <c r="D166" s="360"/>
      <c r="E166" s="360" t="s">
        <v>1629</v>
      </c>
      <c r="F166" s="360" t="s">
        <v>983</v>
      </c>
      <c r="G166" s="360" t="s">
        <v>179</v>
      </c>
      <c r="H166" s="265" t="s">
        <v>355</v>
      </c>
      <c r="I166" s="360" t="s">
        <v>349</v>
      </c>
      <c r="J166" s="360" t="s">
        <v>1000</v>
      </c>
      <c r="K166" s="359">
        <v>92</v>
      </c>
      <c r="L166" s="360" t="s">
        <v>1910</v>
      </c>
      <c r="M166" s="360" t="s">
        <v>1005</v>
      </c>
      <c r="N166" s="360" t="s">
        <v>1911</v>
      </c>
      <c r="O166" s="360" t="s">
        <v>1912</v>
      </c>
      <c r="P166" s="360" t="s">
        <v>1913</v>
      </c>
      <c r="Q166" s="98" t="s">
        <v>428</v>
      </c>
      <c r="R166" s="360" t="s">
        <v>1914</v>
      </c>
      <c r="S166" s="367">
        <v>0.75</v>
      </c>
      <c r="T166" s="360" t="s">
        <v>428</v>
      </c>
      <c r="U166" s="360" t="s">
        <v>428</v>
      </c>
      <c r="V166" s="360" t="s">
        <v>1915</v>
      </c>
      <c r="W166" s="360" t="s">
        <v>1916</v>
      </c>
      <c r="X166" s="98" t="s">
        <v>428</v>
      </c>
      <c r="Y166" s="360" t="s">
        <v>4682</v>
      </c>
      <c r="Z166" s="98" t="s">
        <v>4615</v>
      </c>
      <c r="AA166" s="98" t="s">
        <v>1917</v>
      </c>
      <c r="AB166" s="98" t="s">
        <v>72</v>
      </c>
      <c r="AC166" s="98" t="s">
        <v>1918</v>
      </c>
      <c r="AD166" s="98" t="s">
        <v>72</v>
      </c>
      <c r="AE166" s="98" t="s">
        <v>1003</v>
      </c>
      <c r="AF166" s="98" t="s">
        <v>85</v>
      </c>
      <c r="AG166" s="98" t="s">
        <v>1003</v>
      </c>
      <c r="AH166" s="98" t="s">
        <v>85</v>
      </c>
      <c r="AI166" s="98" t="s">
        <v>1003</v>
      </c>
      <c r="AJ166" s="98" t="s">
        <v>85</v>
      </c>
      <c r="AK166" s="98" t="s">
        <v>1919</v>
      </c>
      <c r="AL166" s="98"/>
      <c r="AM166" s="98" t="s">
        <v>1920</v>
      </c>
      <c r="AN166" s="98" t="s">
        <v>72</v>
      </c>
      <c r="AO166" s="98"/>
      <c r="AP166" s="98" t="s">
        <v>1921</v>
      </c>
      <c r="AQ166" s="98" t="s">
        <v>1922</v>
      </c>
      <c r="AR166" s="98" t="s">
        <v>1923</v>
      </c>
      <c r="AS166" s="98" t="s">
        <v>72</v>
      </c>
      <c r="AT166" s="98" t="s">
        <v>1924</v>
      </c>
      <c r="AU166" s="98" t="s">
        <v>455</v>
      </c>
      <c r="AV166" s="98" t="s">
        <v>72</v>
      </c>
      <c r="AW166" s="227" t="s">
        <v>428</v>
      </c>
      <c r="AX166" s="365" t="str">
        <f>AB166</f>
        <v>Low</v>
      </c>
      <c r="AY166" s="365" t="str">
        <f>AD166</f>
        <v>Low</v>
      </c>
      <c r="AZ166" s="366" t="str">
        <f>AF166</f>
        <v>High</v>
      </c>
      <c r="BA166" s="366" t="str">
        <f>AJ166</f>
        <v>High</v>
      </c>
      <c r="BB166" s="365" t="str">
        <f>AN166</f>
        <v>Low</v>
      </c>
      <c r="BC166" s="365" t="str">
        <f>AS166</f>
        <v>Low</v>
      </c>
      <c r="BD166" s="365" t="str">
        <f>AV166</f>
        <v>Low</v>
      </c>
      <c r="BE166" s="360" t="s">
        <v>1925</v>
      </c>
      <c r="BF166" s="360"/>
      <c r="BG166" s="360"/>
      <c r="BH166" s="360"/>
      <c r="BI166" s="360"/>
      <c r="BJ166" s="360"/>
      <c r="BK166" s="360"/>
      <c r="BL166" s="360"/>
      <c r="BM166" s="360"/>
      <c r="BN166" s="360"/>
      <c r="BO166" s="360"/>
      <c r="BP166" s="360"/>
      <c r="BQ166" s="360"/>
      <c r="BR166" s="360"/>
      <c r="BS166" s="360"/>
      <c r="BT166" s="360"/>
      <c r="BU166" s="360"/>
      <c r="BV166" s="360"/>
      <c r="BW166" s="360"/>
      <c r="BX166" s="360"/>
      <c r="BY166" s="360"/>
      <c r="BZ166" s="360"/>
      <c r="CA166" s="360"/>
      <c r="CB166" s="360"/>
      <c r="CC166" s="360"/>
      <c r="CD166" s="360"/>
      <c r="CE166" s="360"/>
      <c r="CF166" s="360"/>
      <c r="CG166" s="360"/>
      <c r="CH166" s="360"/>
      <c r="CI166" s="360"/>
      <c r="CJ166" s="360"/>
      <c r="CK166" s="360"/>
      <c r="CL166" s="360"/>
      <c r="CM166" s="360"/>
      <c r="CN166" s="360"/>
      <c r="CO166" s="360"/>
      <c r="CP166" s="360"/>
      <c r="CQ166" s="360"/>
      <c r="CR166" s="360"/>
      <c r="CS166" s="360"/>
      <c r="CT166" s="360"/>
    </row>
    <row r="167" spans="1:98" s="227" customFormat="1" ht="15" customHeight="1">
      <c r="A167" s="98" t="s">
        <v>2312</v>
      </c>
      <c r="B167" s="98" t="s">
        <v>4872</v>
      </c>
      <c r="C167" s="98"/>
      <c r="D167" s="98"/>
      <c r="E167" s="98" t="s">
        <v>1629</v>
      </c>
      <c r="F167" s="98" t="s">
        <v>983</v>
      </c>
      <c r="G167" s="98" t="s">
        <v>179</v>
      </c>
      <c r="H167" s="265" t="s">
        <v>355</v>
      </c>
      <c r="I167" s="98" t="s">
        <v>349</v>
      </c>
      <c r="J167" s="98" t="s">
        <v>1000</v>
      </c>
      <c r="K167" s="196">
        <v>121</v>
      </c>
      <c r="L167" s="98" t="s">
        <v>1926</v>
      </c>
      <c r="M167" s="98" t="s">
        <v>1005</v>
      </c>
      <c r="N167" s="98" t="s">
        <v>1911</v>
      </c>
      <c r="O167" s="98" t="s">
        <v>1912</v>
      </c>
      <c r="P167" s="98" t="s">
        <v>1913</v>
      </c>
      <c r="Q167" s="98" t="s">
        <v>958</v>
      </c>
      <c r="R167" s="98" t="s">
        <v>1927</v>
      </c>
      <c r="S167" s="388">
        <v>0.71099999999999997</v>
      </c>
      <c r="T167" s="98" t="s">
        <v>428</v>
      </c>
      <c r="U167" s="98" t="s">
        <v>428</v>
      </c>
      <c r="V167" s="98" t="s">
        <v>1928</v>
      </c>
      <c r="W167" s="98" t="s">
        <v>1929</v>
      </c>
      <c r="X167" s="98" t="s">
        <v>428</v>
      </c>
      <c r="Y167" s="98" t="s">
        <v>4683</v>
      </c>
      <c r="Z167" s="98" t="s">
        <v>4615</v>
      </c>
      <c r="AA167" s="98" t="s">
        <v>1930</v>
      </c>
      <c r="AB167" s="98" t="s">
        <v>72</v>
      </c>
      <c r="AC167" s="98" t="s">
        <v>1931</v>
      </c>
      <c r="AD167" s="98" t="s">
        <v>72</v>
      </c>
      <c r="AE167" s="98" t="s">
        <v>1003</v>
      </c>
      <c r="AF167" s="98" t="s">
        <v>85</v>
      </c>
      <c r="AG167" s="98" t="s">
        <v>1003</v>
      </c>
      <c r="AH167" s="98" t="s">
        <v>85</v>
      </c>
      <c r="AI167" s="98" t="s">
        <v>1932</v>
      </c>
      <c r="AJ167" s="98" t="s">
        <v>95</v>
      </c>
      <c r="AK167" s="98" t="s">
        <v>1933</v>
      </c>
      <c r="AL167" s="98"/>
      <c r="AM167" s="386" t="s">
        <v>4684</v>
      </c>
      <c r="AN167" s="98" t="s">
        <v>72</v>
      </c>
      <c r="AO167" s="98"/>
      <c r="AP167" s="98" t="s">
        <v>1934</v>
      </c>
      <c r="AQ167" s="98" t="s">
        <v>4685</v>
      </c>
      <c r="AR167" s="98" t="s">
        <v>4686</v>
      </c>
      <c r="AS167" s="98" t="s">
        <v>85</v>
      </c>
      <c r="AT167" s="98" t="s">
        <v>1924</v>
      </c>
      <c r="AU167" s="98" t="s">
        <v>455</v>
      </c>
      <c r="AV167" s="98" t="s">
        <v>72</v>
      </c>
      <c r="AW167" s="227" t="s">
        <v>428</v>
      </c>
      <c r="AX167" s="365" t="str">
        <f>AB167</f>
        <v>Low</v>
      </c>
      <c r="AY167" s="365" t="str">
        <f>AD167</f>
        <v>Low</v>
      </c>
      <c r="AZ167" s="366" t="str">
        <f>AF167</f>
        <v>High</v>
      </c>
      <c r="BA167" s="363" t="str">
        <f>AJ167</f>
        <v>Unclear</v>
      </c>
      <c r="BB167" s="365" t="str">
        <f>AN167</f>
        <v>Low</v>
      </c>
      <c r="BC167" s="366" t="str">
        <f>AS167</f>
        <v>High</v>
      </c>
      <c r="BD167" s="365" t="str">
        <f>AV167</f>
        <v>Low</v>
      </c>
      <c r="BE167" s="98" t="s">
        <v>1935</v>
      </c>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row>
    <row r="168" spans="1:98" s="227" customFormat="1" ht="15" customHeight="1">
      <c r="A168" s="98" t="s">
        <v>1936</v>
      </c>
      <c r="B168" s="98" t="s">
        <v>4872</v>
      </c>
      <c r="C168" s="98" t="s">
        <v>4573</v>
      </c>
      <c r="D168" s="360"/>
      <c r="E168" s="360" t="s">
        <v>1629</v>
      </c>
      <c r="F168" s="360" t="s">
        <v>983</v>
      </c>
      <c r="G168" s="360" t="s">
        <v>172</v>
      </c>
      <c r="H168" s="265" t="s">
        <v>355</v>
      </c>
      <c r="I168" s="360" t="s">
        <v>349</v>
      </c>
      <c r="J168" s="360" t="s">
        <v>79</v>
      </c>
      <c r="K168" s="359">
        <v>170</v>
      </c>
      <c r="L168" s="360" t="s">
        <v>1937</v>
      </c>
      <c r="M168" s="360" t="s">
        <v>1938</v>
      </c>
      <c r="N168" s="360" t="s">
        <v>67</v>
      </c>
      <c r="O168" s="360" t="s">
        <v>275</v>
      </c>
      <c r="P168" s="360" t="s">
        <v>1939</v>
      </c>
      <c r="Q168" s="98" t="s">
        <v>428</v>
      </c>
      <c r="R168" s="360" t="s">
        <v>1940</v>
      </c>
      <c r="S168" s="374">
        <v>0.73499999999999999</v>
      </c>
      <c r="T168" s="360" t="s">
        <v>428</v>
      </c>
      <c r="U168" s="360" t="s">
        <v>428</v>
      </c>
      <c r="V168" s="360" t="s">
        <v>1941</v>
      </c>
      <c r="W168" s="360" t="s">
        <v>428</v>
      </c>
      <c r="X168" s="98" t="s">
        <v>428</v>
      </c>
      <c r="Y168" s="360" t="s">
        <v>1861</v>
      </c>
      <c r="Z168" s="98" t="s">
        <v>4634</v>
      </c>
      <c r="AA168" s="98" t="s">
        <v>1942</v>
      </c>
      <c r="AB168" s="98" t="s">
        <v>72</v>
      </c>
      <c r="AC168" s="98" t="s">
        <v>95</v>
      </c>
      <c r="AD168" s="98" t="s">
        <v>95</v>
      </c>
      <c r="AE168" s="98" t="s">
        <v>1003</v>
      </c>
      <c r="AF168" s="98" t="s">
        <v>85</v>
      </c>
      <c r="AG168" s="98" t="s">
        <v>1003</v>
      </c>
      <c r="AH168" s="98" t="s">
        <v>85</v>
      </c>
      <c r="AI168" s="98" t="s">
        <v>1003</v>
      </c>
      <c r="AJ168" s="98" t="s">
        <v>85</v>
      </c>
      <c r="AK168" s="98" t="s">
        <v>1943</v>
      </c>
      <c r="AL168" s="98"/>
      <c r="AM168" s="98" t="s">
        <v>1944</v>
      </c>
      <c r="AN168" s="98" t="s">
        <v>72</v>
      </c>
      <c r="AO168" s="98"/>
      <c r="AP168" s="98" t="s">
        <v>428</v>
      </c>
      <c r="AQ168" s="98" t="s">
        <v>1945</v>
      </c>
      <c r="AR168" s="98" t="s">
        <v>1946</v>
      </c>
      <c r="AS168" s="98" t="s">
        <v>72</v>
      </c>
      <c r="AT168" s="98"/>
      <c r="AU168" s="98"/>
      <c r="AV168" s="98"/>
      <c r="AW168" s="227" t="s">
        <v>428</v>
      </c>
      <c r="AX168" s="365" t="str">
        <f>AB168</f>
        <v>Low</v>
      </c>
      <c r="AY168" s="363" t="str">
        <f>AD168</f>
        <v>Unclear</v>
      </c>
      <c r="AZ168" s="366" t="str">
        <f>AF168</f>
        <v>High</v>
      </c>
      <c r="BA168" s="366" t="str">
        <f>AJ168</f>
        <v>High</v>
      </c>
      <c r="BB168" s="365" t="str">
        <f>AN168</f>
        <v>Low</v>
      </c>
      <c r="BC168" s="365" t="str">
        <f>AS168</f>
        <v>Low</v>
      </c>
      <c r="BD168" s="359" t="s">
        <v>72</v>
      </c>
      <c r="BE168" s="360" t="s">
        <v>1947</v>
      </c>
      <c r="BF168" s="360"/>
      <c r="BG168" s="360"/>
      <c r="BH168" s="360"/>
      <c r="BI168" s="360"/>
      <c r="BJ168" s="360"/>
      <c r="BK168" s="360"/>
      <c r="BL168" s="360"/>
      <c r="BM168" s="360"/>
      <c r="BN168" s="360"/>
      <c r="BO168" s="360"/>
      <c r="BP168" s="360"/>
      <c r="BQ168" s="360"/>
      <c r="BR168" s="360"/>
      <c r="BS168" s="360"/>
      <c r="BT168" s="360"/>
      <c r="BU168" s="360"/>
      <c r="BV168" s="360"/>
      <c r="BW168" s="360"/>
      <c r="BX168" s="360"/>
      <c r="BY168" s="360"/>
      <c r="BZ168" s="360"/>
      <c r="CA168" s="360"/>
      <c r="CB168" s="360"/>
      <c r="CC168" s="360"/>
      <c r="CD168" s="360"/>
      <c r="CE168" s="360"/>
      <c r="CF168" s="360"/>
      <c r="CG168" s="360"/>
      <c r="CH168" s="360"/>
      <c r="CI168" s="360"/>
      <c r="CJ168" s="360"/>
      <c r="CK168" s="360"/>
      <c r="CL168" s="360"/>
      <c r="CM168" s="360"/>
      <c r="CN168" s="360"/>
      <c r="CO168" s="360"/>
      <c r="CP168" s="360"/>
      <c r="CQ168" s="360"/>
      <c r="CR168" s="360"/>
      <c r="CS168" s="360"/>
      <c r="CT168" s="360"/>
    </row>
    <row r="169" spans="1:98" s="227" customFormat="1" ht="15" customHeight="1">
      <c r="A169" s="101" t="s">
        <v>2566</v>
      </c>
      <c r="B169" s="98" t="s">
        <v>4872</v>
      </c>
      <c r="C169" s="101"/>
      <c r="E169" s="101" t="s">
        <v>2536</v>
      </c>
      <c r="F169" s="101" t="s">
        <v>969</v>
      </c>
      <c r="G169" s="101" t="s">
        <v>1810</v>
      </c>
      <c r="H169" s="101" t="s">
        <v>355</v>
      </c>
      <c r="I169" s="101" t="s">
        <v>349</v>
      </c>
      <c r="J169" s="101" t="s">
        <v>100</v>
      </c>
      <c r="K169" s="379">
        <v>48</v>
      </c>
      <c r="L169" s="101" t="s">
        <v>2567</v>
      </c>
      <c r="M169" s="101" t="s">
        <v>2568</v>
      </c>
      <c r="N169" s="101" t="s">
        <v>56</v>
      </c>
      <c r="O169" s="101" t="s">
        <v>1183</v>
      </c>
      <c r="P169" s="101" t="s">
        <v>428</v>
      </c>
      <c r="Q169" s="101" t="s">
        <v>906</v>
      </c>
      <c r="R169" s="101" t="s">
        <v>2569</v>
      </c>
      <c r="S169" s="101" t="s">
        <v>2570</v>
      </c>
      <c r="T169" s="101" t="s">
        <v>2571</v>
      </c>
      <c r="U169" s="101" t="s">
        <v>2572</v>
      </c>
      <c r="V169" s="101" t="s">
        <v>2573</v>
      </c>
      <c r="W169" s="101" t="s">
        <v>428</v>
      </c>
      <c r="X169" s="101" t="s">
        <v>2702</v>
      </c>
      <c r="Y169" s="101" t="s">
        <v>2574</v>
      </c>
      <c r="Z169" s="101" t="s">
        <v>4615</v>
      </c>
      <c r="AA169" s="101" t="s">
        <v>2575</v>
      </c>
      <c r="AB169" s="101" t="s">
        <v>72</v>
      </c>
      <c r="AC169" s="101" t="s">
        <v>2576</v>
      </c>
      <c r="AD169" s="101" t="s">
        <v>72</v>
      </c>
      <c r="AE169" s="101" t="s">
        <v>1306</v>
      </c>
      <c r="AF169" s="101" t="s">
        <v>85</v>
      </c>
      <c r="AG169" s="101" t="s">
        <v>1306</v>
      </c>
      <c r="AH169" s="101" t="s">
        <v>85</v>
      </c>
      <c r="AI169" s="101" t="s">
        <v>2577</v>
      </c>
      <c r="AJ169" s="101" t="s">
        <v>72</v>
      </c>
      <c r="AK169" s="101" t="s">
        <v>106</v>
      </c>
      <c r="AL169" s="101" t="s">
        <v>106</v>
      </c>
      <c r="AM169" s="101" t="s">
        <v>2578</v>
      </c>
      <c r="AN169" s="98" t="s">
        <v>72</v>
      </c>
      <c r="AO169" s="98" t="s">
        <v>72</v>
      </c>
      <c r="AP169" s="101" t="s">
        <v>2579</v>
      </c>
      <c r="AQ169" s="101" t="s">
        <v>2580</v>
      </c>
      <c r="AR169" s="101" t="s">
        <v>4687</v>
      </c>
      <c r="AS169" s="101" t="s">
        <v>72</v>
      </c>
      <c r="AT169" s="101" t="s">
        <v>1649</v>
      </c>
      <c r="AU169" s="101" t="s">
        <v>428</v>
      </c>
      <c r="AV169" s="101" t="s">
        <v>72</v>
      </c>
      <c r="AW169" s="227" t="s">
        <v>428</v>
      </c>
      <c r="AX169" s="227" t="s">
        <v>72</v>
      </c>
      <c r="AY169" s="227" t="s">
        <v>72</v>
      </c>
      <c r="AZ169" s="382" t="s">
        <v>85</v>
      </c>
      <c r="BA169" s="227" t="s">
        <v>72</v>
      </c>
      <c r="BB169" s="227" t="s">
        <v>72</v>
      </c>
      <c r="BC169" s="227" t="s">
        <v>72</v>
      </c>
      <c r="BD169" s="227" t="s">
        <v>72</v>
      </c>
      <c r="BE169" s="101" t="s">
        <v>2581</v>
      </c>
      <c r="BF169" s="98" t="s">
        <v>2703</v>
      </c>
    </row>
    <row r="170" spans="1:98" s="227" customFormat="1" ht="15" customHeight="1">
      <c r="A170" s="263" t="s">
        <v>932</v>
      </c>
      <c r="B170" s="476" t="s">
        <v>4871</v>
      </c>
      <c r="C170" s="263"/>
      <c r="D170" s="263"/>
      <c r="E170" s="389" t="s">
        <v>938</v>
      </c>
      <c r="F170" s="389" t="s">
        <v>933</v>
      </c>
      <c r="G170" s="263" t="s">
        <v>134</v>
      </c>
      <c r="H170" s="263" t="s">
        <v>355</v>
      </c>
      <c r="I170" s="226" t="s">
        <v>349</v>
      </c>
      <c r="J170" s="226" t="s">
        <v>82</v>
      </c>
      <c r="K170" s="226">
        <v>58</v>
      </c>
      <c r="L170" s="226" t="s">
        <v>3101</v>
      </c>
      <c r="M170" s="226" t="s">
        <v>3102</v>
      </c>
      <c r="N170" s="263" t="s">
        <v>56</v>
      </c>
      <c r="O170" s="263" t="s">
        <v>934</v>
      </c>
      <c r="P170" s="226" t="s">
        <v>3103</v>
      </c>
      <c r="Q170" s="263" t="s">
        <v>3078</v>
      </c>
      <c r="R170" s="226" t="s">
        <v>3104</v>
      </c>
      <c r="S170" s="263" t="s">
        <v>3105</v>
      </c>
      <c r="T170" s="263" t="s">
        <v>455</v>
      </c>
      <c r="U170" s="263" t="s">
        <v>455</v>
      </c>
      <c r="V170" s="263" t="s">
        <v>455</v>
      </c>
      <c r="W170" s="263" t="s">
        <v>455</v>
      </c>
      <c r="X170" s="263" t="s">
        <v>455</v>
      </c>
      <c r="Y170" s="226" t="s">
        <v>901</v>
      </c>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7" t="s">
        <v>428</v>
      </c>
      <c r="AX170" s="377" t="s">
        <v>95</v>
      </c>
      <c r="AY170" s="377" t="s">
        <v>95</v>
      </c>
      <c r="AZ170" s="381" t="s">
        <v>72</v>
      </c>
      <c r="BA170" s="377" t="s">
        <v>95</v>
      </c>
      <c r="BB170" s="382" t="s">
        <v>85</v>
      </c>
      <c r="BC170" s="382" t="s">
        <v>85</v>
      </c>
      <c r="BD170" s="382" t="s">
        <v>85</v>
      </c>
      <c r="BE170" s="263" t="s">
        <v>3106</v>
      </c>
      <c r="BF170" s="263"/>
      <c r="BG170" s="263"/>
      <c r="BH170" s="263"/>
      <c r="BI170" s="263"/>
      <c r="BJ170" s="263"/>
      <c r="BK170" s="263"/>
      <c r="BL170" s="263"/>
      <c r="BM170" s="263"/>
      <c r="BN170" s="263"/>
      <c r="BO170" s="226"/>
      <c r="BP170" s="226"/>
      <c r="BQ170" s="226"/>
      <c r="BR170" s="226"/>
      <c r="BS170" s="226"/>
      <c r="BT170" s="226"/>
      <c r="BU170" s="226"/>
      <c r="BV170" s="226"/>
      <c r="BW170" s="226"/>
      <c r="BX170" s="226"/>
      <c r="BY170" s="226"/>
      <c r="BZ170" s="226"/>
      <c r="CA170" s="226"/>
      <c r="CB170" s="226"/>
      <c r="CC170" s="226"/>
      <c r="CD170" s="226"/>
      <c r="CE170" s="226"/>
      <c r="CF170" s="226"/>
      <c r="CG170" s="226"/>
      <c r="CH170" s="226"/>
      <c r="CI170" s="226"/>
      <c r="CJ170" s="226"/>
      <c r="CK170" s="226"/>
      <c r="CL170" s="226"/>
      <c r="CM170" s="226"/>
      <c r="CN170" s="226"/>
      <c r="CO170" s="226"/>
      <c r="CP170" s="226"/>
      <c r="CQ170" s="226"/>
      <c r="CR170" s="226"/>
      <c r="CS170" s="226"/>
      <c r="CT170" s="226"/>
    </row>
    <row r="171" spans="1:98" s="577" customFormat="1">
      <c r="A171" s="764" t="s">
        <v>9554</v>
      </c>
      <c r="B171" s="764"/>
      <c r="C171" s="764"/>
      <c r="D171" s="764"/>
      <c r="E171" s="764"/>
      <c r="F171" s="764"/>
      <c r="G171" s="771" t="s">
        <v>186</v>
      </c>
      <c r="H171" s="771" t="s">
        <v>355</v>
      </c>
      <c r="I171" s="771" t="s">
        <v>66</v>
      </c>
      <c r="J171" s="771" t="s">
        <v>781</v>
      </c>
      <c r="K171" s="774">
        <v>43</v>
      </c>
      <c r="L171" s="769" t="s">
        <v>10513</v>
      </c>
      <c r="M171" s="769" t="s">
        <v>10514</v>
      </c>
      <c r="N171" s="591" t="s">
        <v>56</v>
      </c>
      <c r="O171" s="754" t="s">
        <v>10515</v>
      </c>
      <c r="P171" s="754" t="s">
        <v>10516</v>
      </c>
      <c r="Q171" s="774" t="s">
        <v>10517</v>
      </c>
      <c r="R171" s="769" t="s">
        <v>10518</v>
      </c>
      <c r="S171" s="769" t="s">
        <v>10519</v>
      </c>
      <c r="T171" s="769" t="s">
        <v>428</v>
      </c>
      <c r="U171" s="769" t="s">
        <v>428</v>
      </c>
      <c r="V171" s="769" t="s">
        <v>10520</v>
      </c>
      <c r="W171" s="769" t="s">
        <v>10521</v>
      </c>
      <c r="X171" s="769" t="s">
        <v>10522</v>
      </c>
      <c r="Y171" s="769" t="s">
        <v>586</v>
      </c>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597" t="s">
        <v>10079</v>
      </c>
      <c r="AV171" s="597" t="s">
        <v>10079</v>
      </c>
      <c r="AW171" s="597" t="s">
        <v>10079</v>
      </c>
      <c r="AX171" s="597" t="s">
        <v>10079</v>
      </c>
      <c r="AY171" s="597" t="s">
        <v>10079</v>
      </c>
      <c r="AZ171" s="597" t="s">
        <v>10079</v>
      </c>
      <c r="BA171" s="597" t="s">
        <v>10079</v>
      </c>
    </row>
    <row r="172" spans="1:98" s="227" customFormat="1" ht="15" customHeight="1">
      <c r="A172" s="98" t="s">
        <v>603</v>
      </c>
      <c r="B172" s="476" t="s">
        <v>4871</v>
      </c>
      <c r="C172" s="98" t="s">
        <v>4573</v>
      </c>
      <c r="D172" s="98"/>
      <c r="E172" s="101" t="s">
        <v>566</v>
      </c>
      <c r="F172" s="101" t="s">
        <v>136</v>
      </c>
      <c r="G172" s="98" t="s">
        <v>2653</v>
      </c>
      <c r="H172" s="98" t="s">
        <v>355</v>
      </c>
      <c r="I172" s="370" t="s">
        <v>349</v>
      </c>
      <c r="J172" s="98" t="s">
        <v>347</v>
      </c>
      <c r="K172" s="196">
        <v>517</v>
      </c>
      <c r="L172" s="98" t="s">
        <v>2654</v>
      </c>
      <c r="M172" s="98" t="s">
        <v>2655</v>
      </c>
      <c r="N172" s="370" t="s">
        <v>56</v>
      </c>
      <c r="O172" s="98" t="s">
        <v>2656</v>
      </c>
      <c r="P172" s="98" t="s">
        <v>2657</v>
      </c>
      <c r="Q172" s="476" t="s">
        <v>428</v>
      </c>
      <c r="R172" s="98" t="s">
        <v>2658</v>
      </c>
      <c r="S172" s="98" t="s">
        <v>2659</v>
      </c>
      <c r="T172" s="98" t="s">
        <v>2660</v>
      </c>
      <c r="U172" s="98" t="s">
        <v>455</v>
      </c>
      <c r="V172" s="98" t="s">
        <v>455</v>
      </c>
      <c r="W172" s="98" t="s">
        <v>455</v>
      </c>
      <c r="X172" s="98" t="s">
        <v>455</v>
      </c>
      <c r="Y172" s="98" t="s">
        <v>2661</v>
      </c>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227" t="s">
        <v>428</v>
      </c>
      <c r="AX172" s="158" t="s">
        <v>95</v>
      </c>
      <c r="AY172" s="158" t="s">
        <v>95</v>
      </c>
      <c r="AZ172" s="264" t="s">
        <v>72</v>
      </c>
      <c r="BA172" s="264" t="s">
        <v>1789</v>
      </c>
      <c r="BB172" s="264" t="s">
        <v>72</v>
      </c>
      <c r="BC172" s="371" t="s">
        <v>85</v>
      </c>
      <c r="BD172" s="371" t="s">
        <v>85</v>
      </c>
      <c r="BE172" s="98"/>
      <c r="BF172" s="98"/>
      <c r="BG172" s="98"/>
      <c r="BH172" s="98"/>
      <c r="BI172" s="98"/>
      <c r="BJ172" s="98"/>
      <c r="BK172" s="98"/>
      <c r="BL172" s="98"/>
      <c r="BM172" s="98"/>
      <c r="BN172" s="98"/>
      <c r="BO172" s="360"/>
      <c r="BP172" s="360"/>
      <c r="BQ172" s="360"/>
      <c r="BR172" s="360"/>
      <c r="BS172" s="360"/>
      <c r="BT172" s="360"/>
      <c r="BU172" s="360"/>
      <c r="BV172" s="360"/>
      <c r="BW172" s="360"/>
      <c r="BX172" s="360"/>
      <c r="BY172" s="360"/>
      <c r="BZ172" s="360"/>
      <c r="CA172" s="360"/>
      <c r="CB172" s="360"/>
      <c r="CC172" s="360"/>
      <c r="CD172" s="360"/>
      <c r="CE172" s="360"/>
      <c r="CF172" s="360"/>
      <c r="CG172" s="360"/>
      <c r="CH172" s="360"/>
      <c r="CI172" s="360"/>
      <c r="CJ172" s="360"/>
      <c r="CK172" s="360"/>
      <c r="CL172" s="360"/>
      <c r="CM172" s="360"/>
      <c r="CN172" s="360"/>
      <c r="CO172" s="360"/>
      <c r="CP172" s="360"/>
      <c r="CQ172" s="360"/>
      <c r="CR172" s="360"/>
      <c r="CS172" s="360"/>
      <c r="CT172" s="360"/>
    </row>
    <row r="173" spans="1:98" s="577" customFormat="1">
      <c r="A173" s="764" t="s">
        <v>9830</v>
      </c>
      <c r="B173" s="764"/>
      <c r="C173" s="764"/>
      <c r="D173" s="764"/>
      <c r="E173" s="764"/>
      <c r="F173" s="764"/>
      <c r="G173" s="771" t="s">
        <v>134</v>
      </c>
      <c r="H173" s="771" t="s">
        <v>355</v>
      </c>
      <c r="I173" s="771" t="s">
        <v>10523</v>
      </c>
      <c r="J173" s="771" t="s">
        <v>1057</v>
      </c>
      <c r="K173" s="774">
        <v>97</v>
      </c>
      <c r="L173" s="769" t="s">
        <v>10524</v>
      </c>
      <c r="M173" s="769" t="s">
        <v>428</v>
      </c>
      <c r="N173" s="591" t="s">
        <v>3270</v>
      </c>
      <c r="O173" s="754" t="s">
        <v>908</v>
      </c>
      <c r="P173" s="773" t="s">
        <v>10525</v>
      </c>
      <c r="Q173" s="774" t="s">
        <v>10517</v>
      </c>
      <c r="R173" s="769" t="s">
        <v>10526</v>
      </c>
      <c r="S173" s="769" t="s">
        <v>10527</v>
      </c>
      <c r="T173" s="769" t="s">
        <v>428</v>
      </c>
      <c r="U173" s="769" t="s">
        <v>428</v>
      </c>
      <c r="V173" s="769" t="s">
        <v>428</v>
      </c>
      <c r="W173" s="769" t="s">
        <v>428</v>
      </c>
      <c r="X173" s="769" t="s">
        <v>10528</v>
      </c>
      <c r="Y173" s="769" t="s">
        <v>10529</v>
      </c>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597" t="s">
        <v>10079</v>
      </c>
      <c r="AV173" s="597" t="s">
        <v>10079</v>
      </c>
      <c r="AW173" s="597" t="s">
        <v>10079</v>
      </c>
      <c r="AX173" s="597" t="s">
        <v>10079</v>
      </c>
      <c r="AY173" s="597" t="s">
        <v>10079</v>
      </c>
      <c r="AZ173" s="597" t="s">
        <v>10079</v>
      </c>
      <c r="BA173" s="597" t="s">
        <v>10079</v>
      </c>
    </row>
    <row r="174" spans="1:98" s="227" customFormat="1" ht="15" customHeight="1">
      <c r="A174" s="154" t="s">
        <v>935</v>
      </c>
      <c r="B174" s="476" t="s">
        <v>4871</v>
      </c>
      <c r="C174" s="154"/>
      <c r="D174" s="154"/>
      <c r="E174" s="390" t="s">
        <v>938</v>
      </c>
      <c r="F174" s="390" t="s">
        <v>933</v>
      </c>
      <c r="G174" s="154" t="s">
        <v>137</v>
      </c>
      <c r="H174" s="154" t="s">
        <v>355</v>
      </c>
      <c r="I174" s="265" t="s">
        <v>428</v>
      </c>
      <c r="J174" s="154" t="s">
        <v>781</v>
      </c>
      <c r="K174" s="360" t="s">
        <v>428</v>
      </c>
      <c r="L174" s="154" t="s">
        <v>4856</v>
      </c>
      <c r="M174" s="154" t="s">
        <v>4857</v>
      </c>
      <c r="N174" s="154" t="s">
        <v>56</v>
      </c>
      <c r="O174" s="154" t="s">
        <v>936</v>
      </c>
      <c r="P174" s="154" t="s">
        <v>937</v>
      </c>
      <c r="Q174" s="154" t="s">
        <v>428</v>
      </c>
      <c r="R174" s="146" t="s">
        <v>4237</v>
      </c>
      <c r="S174" s="502">
        <v>0.66</v>
      </c>
      <c r="T174" s="154" t="s">
        <v>428</v>
      </c>
      <c r="U174" s="154" t="s">
        <v>428</v>
      </c>
      <c r="V174" s="154" t="s">
        <v>428</v>
      </c>
      <c r="W174" s="154" t="s">
        <v>428</v>
      </c>
      <c r="X174" s="154" t="s">
        <v>428</v>
      </c>
      <c r="Y174" s="154" t="s">
        <v>4858</v>
      </c>
      <c r="Z174" s="539"/>
      <c r="AA174" s="539"/>
      <c r="AB174" s="539"/>
      <c r="AC174" s="539"/>
      <c r="AD174" s="539"/>
      <c r="AE174" s="539"/>
      <c r="AF174" s="539"/>
      <c r="AG174" s="539"/>
      <c r="AH174" s="539"/>
      <c r="AI174" s="539"/>
      <c r="AJ174" s="539"/>
      <c r="AK174" s="539"/>
      <c r="AL174" s="539"/>
      <c r="AM174" s="539"/>
      <c r="AN174" s="539"/>
      <c r="AO174" s="539"/>
      <c r="AP174" s="539"/>
      <c r="AQ174" s="539"/>
      <c r="AR174" s="539"/>
      <c r="AS174" s="539"/>
      <c r="AT174" s="539"/>
      <c r="AU174" s="539"/>
      <c r="AV174" s="539"/>
      <c r="AW174" s="227" t="s">
        <v>428</v>
      </c>
      <c r="AX174" s="363" t="s">
        <v>95</v>
      </c>
      <c r="AY174" s="363" t="s">
        <v>95</v>
      </c>
      <c r="AZ174" s="359" t="s">
        <v>72</v>
      </c>
      <c r="BA174" s="363" t="s">
        <v>95</v>
      </c>
      <c r="BB174" s="359" t="s">
        <v>72</v>
      </c>
      <c r="BC174" s="366" t="s">
        <v>85</v>
      </c>
      <c r="BD174" s="359" t="s">
        <v>72</v>
      </c>
      <c r="BE174" s="154"/>
      <c r="BF174" s="154"/>
      <c r="BG174" s="154"/>
      <c r="BH174" s="154"/>
      <c r="BI174" s="154"/>
      <c r="BJ174" s="154"/>
      <c r="BK174" s="154"/>
      <c r="BL174" s="154"/>
      <c r="BM174" s="154"/>
      <c r="BN174" s="154"/>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c r="CM174" s="98"/>
      <c r="CN174" s="98"/>
      <c r="CO174" s="98"/>
      <c r="CP174" s="98"/>
      <c r="CQ174" s="98"/>
      <c r="CR174" s="98"/>
      <c r="CS174" s="98"/>
      <c r="CT174" s="98"/>
    </row>
    <row r="175" spans="1:98" s="227" customFormat="1" ht="15" customHeight="1">
      <c r="A175" s="226" t="s">
        <v>3778</v>
      </c>
      <c r="B175" s="98" t="s">
        <v>4872</v>
      </c>
      <c r="C175" s="226"/>
      <c r="E175" s="226" t="s">
        <v>2878</v>
      </c>
      <c r="F175" s="226" t="s">
        <v>609</v>
      </c>
      <c r="G175" s="227" t="s">
        <v>154</v>
      </c>
      <c r="H175" s="226" t="s">
        <v>355</v>
      </c>
      <c r="I175" s="227" t="s">
        <v>66</v>
      </c>
      <c r="J175" s="227" t="s">
        <v>65</v>
      </c>
      <c r="K175" s="196">
        <v>247</v>
      </c>
      <c r="L175" s="227" t="s">
        <v>4859</v>
      </c>
      <c r="M175" s="227" t="s">
        <v>4860</v>
      </c>
      <c r="N175" s="227" t="s">
        <v>67</v>
      </c>
      <c r="O175" s="226" t="s">
        <v>2877</v>
      </c>
      <c r="P175" s="196">
        <v>3</v>
      </c>
      <c r="Q175" s="196" t="s">
        <v>428</v>
      </c>
      <c r="R175" s="481" t="s">
        <v>4238</v>
      </c>
      <c r="S175" s="501">
        <v>0.70399999999999996</v>
      </c>
      <c r="T175" s="501">
        <v>0.97099999999999997</v>
      </c>
      <c r="U175" s="227" t="s">
        <v>428</v>
      </c>
      <c r="V175" s="227" t="s">
        <v>428</v>
      </c>
      <c r="W175" s="226" t="s">
        <v>428</v>
      </c>
      <c r="X175" s="227" t="s">
        <v>4861</v>
      </c>
      <c r="Y175" s="226" t="s">
        <v>346</v>
      </c>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7" t="s">
        <v>428</v>
      </c>
      <c r="AX175" s="227" t="s">
        <v>72</v>
      </c>
      <c r="AY175" s="377" t="s">
        <v>95</v>
      </c>
      <c r="AZ175" s="382" t="s">
        <v>85</v>
      </c>
      <c r="BA175" s="227" t="s">
        <v>72</v>
      </c>
      <c r="BB175" s="227" t="s">
        <v>72</v>
      </c>
      <c r="BC175" s="227" t="s">
        <v>72</v>
      </c>
      <c r="BD175" s="227" t="s">
        <v>72</v>
      </c>
    </row>
    <row r="176" spans="1:98" s="226" customFormat="1" ht="15" customHeight="1">
      <c r="A176" s="98" t="s">
        <v>3672</v>
      </c>
      <c r="B176" s="98" t="s">
        <v>4872</v>
      </c>
      <c r="C176" s="98"/>
      <c r="E176" s="226" t="s">
        <v>3673</v>
      </c>
      <c r="F176" s="226" t="s">
        <v>150</v>
      </c>
      <c r="G176" s="226" t="s">
        <v>154</v>
      </c>
      <c r="H176" s="226" t="s">
        <v>355</v>
      </c>
      <c r="I176" s="265" t="s">
        <v>428</v>
      </c>
      <c r="J176" s="226" t="s">
        <v>65</v>
      </c>
      <c r="K176" s="196">
        <v>220</v>
      </c>
      <c r="L176" s="226" t="s">
        <v>4365</v>
      </c>
      <c r="M176" s="226" t="s">
        <v>4366</v>
      </c>
      <c r="N176" s="226" t="s">
        <v>56</v>
      </c>
      <c r="O176" s="226" t="s">
        <v>778</v>
      </c>
      <c r="P176" s="489" t="s">
        <v>4367</v>
      </c>
      <c r="Q176" s="476" t="s">
        <v>428</v>
      </c>
      <c r="R176" s="226" t="s">
        <v>4239</v>
      </c>
      <c r="S176" s="226" t="s">
        <v>4368</v>
      </c>
      <c r="T176" s="226" t="s">
        <v>4369</v>
      </c>
      <c r="U176" s="226" t="s">
        <v>455</v>
      </c>
      <c r="V176" s="226" t="s">
        <v>455</v>
      </c>
      <c r="W176" s="226" t="s">
        <v>455</v>
      </c>
      <c r="X176" s="226" t="s">
        <v>455</v>
      </c>
      <c r="Y176" s="226" t="s">
        <v>586</v>
      </c>
      <c r="AW176" s="227" t="s">
        <v>428</v>
      </c>
      <c r="AX176" s="381" t="s">
        <v>72</v>
      </c>
      <c r="AY176" s="381" t="s">
        <v>72</v>
      </c>
      <c r="AZ176" s="377" t="s">
        <v>95</v>
      </c>
      <c r="BA176" s="381" t="s">
        <v>72</v>
      </c>
      <c r="BB176" s="381" t="s">
        <v>72</v>
      </c>
      <c r="BC176" s="381" t="s">
        <v>72</v>
      </c>
      <c r="BD176" s="377" t="s">
        <v>95</v>
      </c>
      <c r="BE176" s="226" t="s">
        <v>3675</v>
      </c>
    </row>
    <row r="177" spans="1:98" s="226" customFormat="1" ht="15" customHeight="1">
      <c r="A177" s="226" t="s">
        <v>3576</v>
      </c>
      <c r="B177" s="98" t="s">
        <v>4872</v>
      </c>
      <c r="E177" s="226" t="s">
        <v>3575</v>
      </c>
      <c r="F177" s="226" t="s">
        <v>150</v>
      </c>
      <c r="G177" s="226" t="s">
        <v>137</v>
      </c>
      <c r="H177" s="226" t="s">
        <v>355</v>
      </c>
      <c r="I177" s="265" t="s">
        <v>428</v>
      </c>
      <c r="J177" s="226" t="s">
        <v>100</v>
      </c>
      <c r="K177" s="196">
        <v>31</v>
      </c>
      <c r="L177" s="226" t="s">
        <v>4371</v>
      </c>
      <c r="M177" s="226" t="s">
        <v>4372</v>
      </c>
      <c r="N177" s="226" t="s">
        <v>56</v>
      </c>
      <c r="O177" s="226" t="s">
        <v>778</v>
      </c>
      <c r="P177" s="226" t="s">
        <v>4299</v>
      </c>
      <c r="Q177" s="476" t="s">
        <v>428</v>
      </c>
      <c r="R177" s="226" t="s">
        <v>4240</v>
      </c>
      <c r="S177" s="226" t="s">
        <v>4373</v>
      </c>
      <c r="U177" s="226" t="s">
        <v>455</v>
      </c>
      <c r="V177" s="226" t="s">
        <v>455</v>
      </c>
      <c r="W177" s="226" t="s">
        <v>455</v>
      </c>
      <c r="X177" s="226" t="s">
        <v>455</v>
      </c>
      <c r="Y177" s="226" t="s">
        <v>664</v>
      </c>
      <c r="AW177" s="227" t="s">
        <v>428</v>
      </c>
      <c r="AX177" s="377" t="s">
        <v>95</v>
      </c>
      <c r="AY177" s="377" t="s">
        <v>95</v>
      </c>
      <c r="AZ177" s="382" t="s">
        <v>85</v>
      </c>
      <c r="BA177" s="377" t="s">
        <v>95</v>
      </c>
      <c r="BB177" s="381" t="s">
        <v>72</v>
      </c>
      <c r="BC177" s="377" t="s">
        <v>95</v>
      </c>
      <c r="BD177" s="382" t="s">
        <v>85</v>
      </c>
      <c r="BE177" s="226" t="s">
        <v>3577</v>
      </c>
    </row>
    <row r="178" spans="1:98" s="227" customFormat="1" ht="15" customHeight="1">
      <c r="A178" s="98" t="s">
        <v>1948</v>
      </c>
      <c r="B178" s="476" t="s">
        <v>4871</v>
      </c>
      <c r="C178" s="98"/>
      <c r="D178" s="360"/>
      <c r="E178" s="360" t="s">
        <v>1629</v>
      </c>
      <c r="F178" s="360" t="s">
        <v>983</v>
      </c>
      <c r="G178" s="227" t="s">
        <v>154</v>
      </c>
      <c r="H178" s="265" t="s">
        <v>355</v>
      </c>
      <c r="I178" s="360" t="s">
        <v>1217</v>
      </c>
      <c r="J178" s="360" t="s">
        <v>65</v>
      </c>
      <c r="K178" s="359">
        <v>220</v>
      </c>
      <c r="L178" s="360" t="s">
        <v>1949</v>
      </c>
      <c r="M178" s="360" t="s">
        <v>1950</v>
      </c>
      <c r="N178" s="360" t="s">
        <v>1911</v>
      </c>
      <c r="O178" s="360" t="s">
        <v>1951</v>
      </c>
      <c r="P178" s="360" t="s">
        <v>1071</v>
      </c>
      <c r="Q178" s="98" t="s">
        <v>428</v>
      </c>
      <c r="R178" s="360" t="s">
        <v>1952</v>
      </c>
      <c r="S178" s="367">
        <v>0.68</v>
      </c>
      <c r="T178" s="360" t="s">
        <v>428</v>
      </c>
      <c r="U178" s="360" t="s">
        <v>428</v>
      </c>
      <c r="V178" s="360" t="s">
        <v>1953</v>
      </c>
      <c r="W178" s="360" t="s">
        <v>1954</v>
      </c>
      <c r="X178" s="98" t="s">
        <v>428</v>
      </c>
      <c r="Y178" s="360" t="s">
        <v>4688</v>
      </c>
      <c r="Z178" s="98" t="s">
        <v>4615</v>
      </c>
      <c r="AA178" s="98" t="s">
        <v>1955</v>
      </c>
      <c r="AB178" s="98" t="s">
        <v>72</v>
      </c>
      <c r="AC178" s="98" t="s">
        <v>1956</v>
      </c>
      <c r="AD178" s="98" t="s">
        <v>72</v>
      </c>
      <c r="AE178" s="98" t="s">
        <v>1003</v>
      </c>
      <c r="AF178" s="98" t="s">
        <v>85</v>
      </c>
      <c r="AG178" s="98" t="s">
        <v>1003</v>
      </c>
      <c r="AH178" s="98" t="s">
        <v>85</v>
      </c>
      <c r="AI178" s="98" t="s">
        <v>1003</v>
      </c>
      <c r="AJ178" s="98" t="s">
        <v>85</v>
      </c>
      <c r="AK178" s="98" t="s">
        <v>1957</v>
      </c>
      <c r="AL178" s="98"/>
      <c r="AM178" s="98" t="s">
        <v>1958</v>
      </c>
      <c r="AN178" s="98" t="s">
        <v>85</v>
      </c>
      <c r="AO178" s="98"/>
      <c r="AP178" s="98" t="s">
        <v>428</v>
      </c>
      <c r="AQ178" s="98" t="s">
        <v>1959</v>
      </c>
      <c r="AR178" s="98" t="s">
        <v>1960</v>
      </c>
      <c r="AS178" s="98" t="s">
        <v>72</v>
      </c>
      <c r="AT178" s="98" t="s">
        <v>1961</v>
      </c>
      <c r="AU178" s="98" t="s">
        <v>455</v>
      </c>
      <c r="AV178" s="98" t="s">
        <v>72</v>
      </c>
      <c r="AW178" s="227" t="s">
        <v>428</v>
      </c>
      <c r="AX178" s="365" t="str">
        <f>AB178</f>
        <v>Low</v>
      </c>
      <c r="AY178" s="365" t="str">
        <f>AD178</f>
        <v>Low</v>
      </c>
      <c r="AZ178" s="366" t="str">
        <f>AF178</f>
        <v>High</v>
      </c>
      <c r="BA178" s="366" t="str">
        <f>AJ178</f>
        <v>High</v>
      </c>
      <c r="BB178" s="366" t="str">
        <f>AN178</f>
        <v>High</v>
      </c>
      <c r="BC178" s="365" t="str">
        <f>AS178</f>
        <v>Low</v>
      </c>
      <c r="BD178" s="365" t="str">
        <f>AV178</f>
        <v>Low</v>
      </c>
      <c r="BE178" s="360" t="s">
        <v>1962</v>
      </c>
      <c r="BF178" s="360"/>
      <c r="BG178" s="360"/>
      <c r="BH178" s="360"/>
      <c r="BI178" s="360"/>
      <c r="BJ178" s="360"/>
      <c r="BK178" s="360"/>
      <c r="BL178" s="360"/>
      <c r="BM178" s="360"/>
      <c r="BN178" s="360"/>
      <c r="BO178" s="360"/>
      <c r="BP178" s="360"/>
      <c r="BQ178" s="360"/>
      <c r="BR178" s="360"/>
      <c r="BS178" s="360"/>
      <c r="BT178" s="360"/>
      <c r="BU178" s="360"/>
      <c r="BV178" s="360"/>
      <c r="BW178" s="360"/>
      <c r="BX178" s="360"/>
      <c r="BY178" s="360"/>
      <c r="BZ178" s="360"/>
      <c r="CA178" s="360"/>
      <c r="CB178" s="360"/>
      <c r="CC178" s="360"/>
      <c r="CD178" s="360"/>
      <c r="CE178" s="360"/>
      <c r="CF178" s="360"/>
      <c r="CG178" s="360"/>
      <c r="CH178" s="360"/>
      <c r="CI178" s="360"/>
      <c r="CJ178" s="360"/>
      <c r="CK178" s="360"/>
      <c r="CL178" s="360"/>
      <c r="CM178" s="360"/>
      <c r="CN178" s="360"/>
      <c r="CO178" s="360"/>
      <c r="CP178" s="360"/>
      <c r="CQ178" s="360"/>
      <c r="CR178" s="360"/>
      <c r="CS178" s="360"/>
      <c r="CT178" s="360"/>
    </row>
    <row r="179" spans="1:98" s="222" customFormat="1">
      <c r="A179" s="265" t="s">
        <v>4102</v>
      </c>
      <c r="B179" s="98" t="s">
        <v>4872</v>
      </c>
      <c r="C179" s="265"/>
      <c r="D179" s="267"/>
      <c r="E179" s="267" t="s">
        <v>566</v>
      </c>
      <c r="F179" s="267" t="s">
        <v>609</v>
      </c>
      <c r="G179" s="267" t="s">
        <v>186</v>
      </c>
      <c r="H179" s="267" t="s">
        <v>355</v>
      </c>
      <c r="I179" s="267" t="s">
        <v>349</v>
      </c>
      <c r="J179" s="267" t="s">
        <v>455</v>
      </c>
      <c r="K179" s="270">
        <v>27</v>
      </c>
      <c r="L179" s="267" t="s">
        <v>4103</v>
      </c>
      <c r="M179" s="267" t="s">
        <v>4104</v>
      </c>
      <c r="N179" s="267" t="s">
        <v>56</v>
      </c>
      <c r="O179" s="267" t="s">
        <v>235</v>
      </c>
      <c r="P179" s="270">
        <v>10</v>
      </c>
      <c r="Q179" s="270" t="s">
        <v>1483</v>
      </c>
      <c r="R179" s="267" t="s">
        <v>4105</v>
      </c>
      <c r="S179" s="36">
        <v>1</v>
      </c>
      <c r="T179" s="267" t="s">
        <v>4106</v>
      </c>
      <c r="U179" s="267" t="s">
        <v>455</v>
      </c>
      <c r="V179" s="267" t="s">
        <v>4107</v>
      </c>
      <c r="W179" s="36" t="s">
        <v>2886</v>
      </c>
      <c r="X179" s="98" t="s">
        <v>428</v>
      </c>
      <c r="Y179" s="267" t="s">
        <v>346</v>
      </c>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27" t="s">
        <v>428</v>
      </c>
      <c r="AX179" s="464" t="s">
        <v>72</v>
      </c>
      <c r="AY179" s="89" t="s">
        <v>95</v>
      </c>
      <c r="AZ179" s="89" t="s">
        <v>95</v>
      </c>
      <c r="BA179" s="251" t="s">
        <v>85</v>
      </c>
      <c r="BB179" s="251" t="s">
        <v>85</v>
      </c>
      <c r="BC179" s="466" t="s">
        <v>95</v>
      </c>
      <c r="BD179" s="465" t="s">
        <v>72</v>
      </c>
      <c r="BE179" s="267" t="s">
        <v>2887</v>
      </c>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c r="CD179" s="267"/>
      <c r="CE179" s="267"/>
      <c r="CF179" s="267"/>
      <c r="CG179" s="267"/>
      <c r="CH179" s="267"/>
      <c r="CI179" s="267"/>
      <c r="CJ179" s="267"/>
      <c r="CK179" s="267"/>
      <c r="CL179" s="267"/>
      <c r="CM179" s="267"/>
      <c r="CN179" s="267"/>
      <c r="CO179" s="267"/>
      <c r="CP179" s="267"/>
      <c r="CQ179" s="267"/>
      <c r="CR179" s="267"/>
      <c r="CS179" s="267"/>
      <c r="CT179" s="267"/>
    </row>
    <row r="180" spans="1:98" s="667" customFormat="1">
      <c r="A180" s="678" t="s">
        <v>9559</v>
      </c>
      <c r="B180" s="678"/>
      <c r="C180" s="678"/>
      <c r="D180" s="678"/>
      <c r="E180" s="678"/>
      <c r="F180" s="678"/>
      <c r="G180" s="681" t="s">
        <v>670</v>
      </c>
      <c r="H180" s="681" t="s">
        <v>355</v>
      </c>
      <c r="I180" s="681" t="s">
        <v>66</v>
      </c>
      <c r="J180" s="681" t="s">
        <v>65</v>
      </c>
      <c r="K180" s="682">
        <v>92</v>
      </c>
      <c r="L180" s="681" t="s">
        <v>10358</v>
      </c>
      <c r="M180" s="681" t="s">
        <v>10359</v>
      </c>
      <c r="N180" s="681" t="s">
        <v>10087</v>
      </c>
      <c r="O180" s="674" t="s">
        <v>10260</v>
      </c>
      <c r="P180" s="674" t="s">
        <v>10360</v>
      </c>
      <c r="Q180" s="681" t="s">
        <v>1086</v>
      </c>
      <c r="R180" s="677" t="s">
        <v>10361</v>
      </c>
      <c r="S180" s="680" t="s">
        <v>10362</v>
      </c>
      <c r="T180" s="681" t="s">
        <v>428</v>
      </c>
      <c r="U180" s="681" t="s">
        <v>428</v>
      </c>
      <c r="V180" s="681" t="s">
        <v>10363</v>
      </c>
      <c r="W180" s="681" t="s">
        <v>428</v>
      </c>
      <c r="X180" s="681" t="s">
        <v>428</v>
      </c>
      <c r="Y180" s="681" t="s">
        <v>586</v>
      </c>
      <c r="Z180" s="678"/>
      <c r="AA180" s="678"/>
      <c r="AB180" s="678"/>
      <c r="AC180" s="678"/>
      <c r="AD180" s="678"/>
      <c r="AE180" s="678"/>
      <c r="AF180" s="678"/>
      <c r="AG180" s="678"/>
      <c r="AH180" s="678"/>
      <c r="AI180" s="678"/>
      <c r="AJ180" s="678"/>
      <c r="AK180" s="678"/>
      <c r="AL180" s="678"/>
      <c r="AM180" s="678"/>
      <c r="AN180" s="678"/>
      <c r="AO180" s="678"/>
      <c r="AP180" s="678"/>
      <c r="AQ180" s="678"/>
      <c r="AR180" s="678"/>
      <c r="AS180" s="678"/>
      <c r="AT180" s="678"/>
      <c r="AU180" s="679" t="s">
        <v>10079</v>
      </c>
      <c r="AV180" s="679" t="s">
        <v>10079</v>
      </c>
      <c r="AW180" s="679" t="s">
        <v>10079</v>
      </c>
      <c r="AX180" s="679" t="s">
        <v>10079</v>
      </c>
      <c r="AY180" s="679" t="s">
        <v>10079</v>
      </c>
      <c r="AZ180" s="679" t="s">
        <v>10079</v>
      </c>
      <c r="BA180" s="679" t="s">
        <v>10079</v>
      </c>
      <c r="BB180" s="673"/>
      <c r="BC180" s="673"/>
      <c r="BD180" s="673"/>
      <c r="BE180" s="673"/>
      <c r="BF180" s="673"/>
      <c r="BG180" s="673"/>
      <c r="BH180" s="673"/>
      <c r="BI180" s="673"/>
      <c r="BJ180" s="673"/>
      <c r="BK180" s="673"/>
      <c r="BL180" s="673"/>
      <c r="BM180" s="673"/>
      <c r="BN180" s="673"/>
      <c r="BO180" s="673"/>
      <c r="BP180" s="673"/>
      <c r="BQ180" s="673"/>
      <c r="BR180" s="673"/>
      <c r="BS180" s="673"/>
      <c r="BT180" s="673"/>
      <c r="BU180" s="673"/>
      <c r="BV180" s="579"/>
      <c r="BW180" s="579"/>
      <c r="BX180" s="579"/>
      <c r="BY180" s="579"/>
      <c r="BZ180" s="579"/>
      <c r="CA180" s="579"/>
      <c r="CB180" s="579"/>
      <c r="CC180" s="579"/>
      <c r="CD180" s="579"/>
      <c r="CE180" s="579"/>
      <c r="CF180" s="579"/>
      <c r="CG180" s="579"/>
      <c r="CH180" s="579"/>
      <c r="CI180" s="579"/>
      <c r="CJ180" s="579"/>
      <c r="CK180" s="579"/>
      <c r="CL180" s="579"/>
      <c r="CM180" s="579"/>
      <c r="CN180" s="579"/>
      <c r="CO180" s="579"/>
      <c r="CP180" s="579"/>
      <c r="CQ180" s="579"/>
      <c r="CR180" s="579"/>
      <c r="CS180" s="579"/>
      <c r="CT180" s="579"/>
    </row>
    <row r="181" spans="1:98" s="360" customFormat="1" ht="15" customHeight="1">
      <c r="A181" s="101" t="s">
        <v>2489</v>
      </c>
      <c r="B181" s="98" t="s">
        <v>4872</v>
      </c>
      <c r="C181" s="101"/>
      <c r="D181" s="101"/>
      <c r="E181" s="101" t="s">
        <v>567</v>
      </c>
      <c r="F181" s="101" t="s">
        <v>969</v>
      </c>
      <c r="G181" s="98" t="s">
        <v>152</v>
      </c>
      <c r="H181" s="98" t="s">
        <v>355</v>
      </c>
      <c r="I181" s="98" t="s">
        <v>349</v>
      </c>
      <c r="J181" s="98" t="s">
        <v>100</v>
      </c>
      <c r="K181" s="196">
        <v>60</v>
      </c>
      <c r="L181" s="98" t="s">
        <v>2490</v>
      </c>
      <c r="M181" s="98" t="s">
        <v>2491</v>
      </c>
      <c r="N181" s="98" t="s">
        <v>67</v>
      </c>
      <c r="O181" s="101" t="s">
        <v>428</v>
      </c>
      <c r="P181" s="101" t="s">
        <v>428</v>
      </c>
      <c r="Q181" s="98" t="s">
        <v>9276</v>
      </c>
      <c r="R181" s="98" t="s">
        <v>2492</v>
      </c>
      <c r="S181" s="98" t="s">
        <v>2493</v>
      </c>
      <c r="T181" s="98" t="s">
        <v>428</v>
      </c>
      <c r="U181" s="98" t="s">
        <v>428</v>
      </c>
      <c r="V181" s="98" t="s">
        <v>2494</v>
      </c>
      <c r="W181" s="98" t="s">
        <v>2495</v>
      </c>
      <c r="X181" s="98" t="s">
        <v>428</v>
      </c>
      <c r="Y181" s="98" t="s">
        <v>661</v>
      </c>
      <c r="Z181" s="98" t="s">
        <v>95</v>
      </c>
      <c r="AA181" s="98" t="s">
        <v>2496</v>
      </c>
      <c r="AB181" s="101" t="s">
        <v>95</v>
      </c>
      <c r="AC181" s="101" t="s">
        <v>428</v>
      </c>
      <c r="AD181" s="101" t="s">
        <v>95</v>
      </c>
      <c r="AE181" s="101" t="s">
        <v>1306</v>
      </c>
      <c r="AF181" s="101" t="s">
        <v>85</v>
      </c>
      <c r="AG181" s="101" t="s">
        <v>1306</v>
      </c>
      <c r="AH181" s="101" t="s">
        <v>85</v>
      </c>
      <c r="AI181" s="101" t="s">
        <v>428</v>
      </c>
      <c r="AJ181" s="101" t="s">
        <v>95</v>
      </c>
      <c r="AK181" s="98" t="s">
        <v>111</v>
      </c>
      <c r="AL181" s="98" t="s">
        <v>111</v>
      </c>
      <c r="AM181" s="98" t="s">
        <v>2497</v>
      </c>
      <c r="AN181" s="101" t="s">
        <v>72</v>
      </c>
      <c r="AO181" s="101" t="s">
        <v>72</v>
      </c>
      <c r="AP181" s="101" t="s">
        <v>428</v>
      </c>
      <c r="AQ181" s="98" t="s">
        <v>2498</v>
      </c>
      <c r="AR181" s="98" t="s">
        <v>2499</v>
      </c>
      <c r="AS181" s="101" t="s">
        <v>72</v>
      </c>
      <c r="AT181" s="98" t="s">
        <v>2500</v>
      </c>
      <c r="AU181" s="101" t="s">
        <v>428</v>
      </c>
      <c r="AV181" s="101" t="s">
        <v>72</v>
      </c>
      <c r="AW181" s="227" t="s">
        <v>428</v>
      </c>
      <c r="AX181" s="377" t="s">
        <v>95</v>
      </c>
      <c r="AY181" s="377" t="s">
        <v>95</v>
      </c>
      <c r="AZ181" s="382" t="s">
        <v>85</v>
      </c>
      <c r="BA181" s="377" t="s">
        <v>95</v>
      </c>
      <c r="BB181" s="227" t="s">
        <v>72</v>
      </c>
      <c r="BC181" s="227" t="s">
        <v>72</v>
      </c>
      <c r="BD181" s="227" t="s">
        <v>72</v>
      </c>
      <c r="BE181" s="98" t="s">
        <v>2501</v>
      </c>
      <c r="BF181" s="227"/>
      <c r="BG181" s="227"/>
      <c r="BH181" s="227"/>
      <c r="BI181" s="227"/>
      <c r="BJ181" s="227"/>
      <c r="BK181" s="227"/>
      <c r="BL181" s="227"/>
      <c r="BM181" s="227"/>
      <c r="BN181" s="227"/>
      <c r="BO181" s="227"/>
      <c r="BP181" s="227"/>
      <c r="BQ181" s="227"/>
      <c r="BR181" s="227"/>
      <c r="BS181" s="227"/>
      <c r="BT181" s="227"/>
      <c r="BU181" s="227"/>
      <c r="BV181" s="227"/>
      <c r="BW181" s="227"/>
      <c r="BX181" s="227"/>
      <c r="BY181" s="227"/>
      <c r="BZ181" s="227"/>
      <c r="CA181" s="227"/>
      <c r="CB181" s="227"/>
      <c r="CC181" s="227"/>
      <c r="CD181" s="227"/>
      <c r="CE181" s="227"/>
      <c r="CF181" s="227"/>
      <c r="CG181" s="227"/>
      <c r="CH181" s="227"/>
      <c r="CI181" s="227"/>
      <c r="CJ181" s="227"/>
      <c r="CK181" s="227"/>
      <c r="CL181" s="227"/>
      <c r="CM181" s="227"/>
      <c r="CN181" s="227"/>
      <c r="CO181" s="227"/>
      <c r="CP181" s="227"/>
      <c r="CQ181" s="227"/>
      <c r="CR181" s="227"/>
      <c r="CS181" s="227"/>
      <c r="CT181" s="227"/>
    </row>
    <row r="182" spans="1:98" s="98" customFormat="1" ht="15" customHeight="1">
      <c r="A182" s="101" t="s">
        <v>4192</v>
      </c>
      <c r="B182" s="98" t="s">
        <v>4872</v>
      </c>
      <c r="C182" s="101"/>
      <c r="D182" s="101"/>
      <c r="E182" s="267" t="s">
        <v>566</v>
      </c>
      <c r="F182" s="101" t="s">
        <v>3107</v>
      </c>
      <c r="G182" s="98" t="s">
        <v>172</v>
      </c>
      <c r="H182" s="98" t="s">
        <v>355</v>
      </c>
      <c r="I182" s="265" t="s">
        <v>428</v>
      </c>
      <c r="J182" s="98" t="s">
        <v>597</v>
      </c>
      <c r="K182" s="196">
        <v>128</v>
      </c>
      <c r="L182" s="98" t="s">
        <v>4374</v>
      </c>
      <c r="M182" s="98" t="s">
        <v>4375</v>
      </c>
      <c r="N182" s="98" t="s">
        <v>56</v>
      </c>
      <c r="O182" s="101" t="s">
        <v>778</v>
      </c>
      <c r="P182" s="101" t="s">
        <v>4319</v>
      </c>
      <c r="Q182" s="476" t="s">
        <v>428</v>
      </c>
      <c r="R182" s="98" t="s">
        <v>4376</v>
      </c>
      <c r="S182" s="384">
        <v>0.62</v>
      </c>
      <c r="T182" s="98" t="s">
        <v>455</v>
      </c>
      <c r="U182" s="98" t="s">
        <v>4377</v>
      </c>
      <c r="V182" s="98" t="s">
        <v>4378</v>
      </c>
      <c r="W182" s="98" t="s">
        <v>455</v>
      </c>
      <c r="X182" s="98" t="s">
        <v>455</v>
      </c>
      <c r="Y182" s="98" t="s">
        <v>782</v>
      </c>
      <c r="AB182" s="101"/>
      <c r="AC182" s="101"/>
      <c r="AD182" s="101"/>
      <c r="AE182" s="101"/>
      <c r="AF182" s="101"/>
      <c r="AG182" s="101"/>
      <c r="AH182" s="101"/>
      <c r="AI182" s="101"/>
      <c r="AJ182" s="101"/>
      <c r="AN182" s="101"/>
      <c r="AO182" s="101"/>
      <c r="AP182" s="101"/>
      <c r="AS182" s="101"/>
      <c r="AU182" s="101"/>
      <c r="AV182" s="101"/>
      <c r="AW182" s="227" t="s">
        <v>428</v>
      </c>
      <c r="AX182" s="377" t="s">
        <v>95</v>
      </c>
      <c r="AY182" s="377" t="s">
        <v>95</v>
      </c>
      <c r="AZ182" s="382" t="s">
        <v>85</v>
      </c>
      <c r="BA182" s="377" t="s">
        <v>95</v>
      </c>
      <c r="BB182" s="382" t="s">
        <v>85</v>
      </c>
      <c r="BC182" s="377" t="s">
        <v>95</v>
      </c>
      <c r="BD182" s="382" t="s">
        <v>85</v>
      </c>
      <c r="BE182" s="98" t="s">
        <v>4193</v>
      </c>
      <c r="BF182" s="226"/>
      <c r="BG182" s="226"/>
      <c r="BH182" s="226"/>
      <c r="BI182" s="226"/>
      <c r="BJ182" s="226"/>
      <c r="BK182" s="226"/>
      <c r="BL182" s="226"/>
      <c r="BM182" s="226"/>
      <c r="BN182" s="226"/>
      <c r="BO182" s="226"/>
      <c r="BP182" s="226"/>
      <c r="BQ182" s="226"/>
      <c r="BR182" s="226"/>
      <c r="BS182" s="226"/>
      <c r="BT182" s="226"/>
      <c r="BU182" s="226"/>
      <c r="BV182" s="226"/>
      <c r="BW182" s="226"/>
      <c r="BX182" s="226"/>
      <c r="BY182" s="226"/>
      <c r="BZ182" s="226"/>
      <c r="CA182" s="226"/>
      <c r="CB182" s="226"/>
      <c r="CC182" s="226"/>
      <c r="CD182" s="226"/>
      <c r="CE182" s="226"/>
      <c r="CF182" s="226"/>
      <c r="CG182" s="226"/>
      <c r="CH182" s="226"/>
      <c r="CI182" s="226"/>
      <c r="CJ182" s="226"/>
      <c r="CK182" s="226"/>
      <c r="CL182" s="226"/>
      <c r="CM182" s="226"/>
      <c r="CN182" s="226"/>
      <c r="CO182" s="226"/>
      <c r="CP182" s="226"/>
      <c r="CQ182" s="226"/>
      <c r="CR182" s="226"/>
      <c r="CS182" s="226"/>
      <c r="CT182" s="226"/>
    </row>
    <row r="183" spans="1:98" s="227" customFormat="1" ht="15" customHeight="1">
      <c r="A183" s="98" t="s">
        <v>3766</v>
      </c>
      <c r="B183" s="98" t="s">
        <v>4872</v>
      </c>
      <c r="C183" s="98"/>
      <c r="D183" s="98"/>
      <c r="E183" s="98" t="s">
        <v>566</v>
      </c>
      <c r="F183" s="98" t="s">
        <v>609</v>
      </c>
      <c r="G183" s="98" t="s">
        <v>3239</v>
      </c>
      <c r="H183" s="98" t="s">
        <v>910</v>
      </c>
      <c r="I183" s="98" t="s">
        <v>349</v>
      </c>
      <c r="J183" s="98" t="s">
        <v>82</v>
      </c>
      <c r="K183" s="196">
        <v>165</v>
      </c>
      <c r="L183" s="98" t="s">
        <v>3240</v>
      </c>
      <c r="M183" s="98" t="s">
        <v>3241</v>
      </c>
      <c r="N183" s="98" t="s">
        <v>56</v>
      </c>
      <c r="O183" s="98" t="s">
        <v>3242</v>
      </c>
      <c r="P183" s="196" t="s">
        <v>3243</v>
      </c>
      <c r="Q183" s="476" t="s">
        <v>428</v>
      </c>
      <c r="R183" s="98" t="s">
        <v>3244</v>
      </c>
      <c r="S183" s="98" t="s">
        <v>3245</v>
      </c>
      <c r="T183" s="98" t="s">
        <v>3246</v>
      </c>
      <c r="U183" s="98" t="s">
        <v>455</v>
      </c>
      <c r="V183" s="98" t="s">
        <v>455</v>
      </c>
      <c r="W183" s="98" t="s">
        <v>912</v>
      </c>
      <c r="X183" s="98" t="s">
        <v>455</v>
      </c>
      <c r="Y183" s="98" t="s">
        <v>913</v>
      </c>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7" t="s">
        <v>428</v>
      </c>
      <c r="AX183" s="264" t="s">
        <v>72</v>
      </c>
      <c r="AY183" s="264" t="s">
        <v>72</v>
      </c>
      <c r="AZ183" s="264" t="s">
        <v>72</v>
      </c>
      <c r="BA183" s="264" t="s">
        <v>72</v>
      </c>
      <c r="BB183" s="149" t="s">
        <v>85</v>
      </c>
      <c r="BC183" s="158" t="s">
        <v>95</v>
      </c>
      <c r="BD183" s="149" t="s">
        <v>85</v>
      </c>
      <c r="BE183" s="98" t="s">
        <v>914</v>
      </c>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c r="CM183" s="98"/>
      <c r="CN183" s="98"/>
      <c r="CO183" s="98"/>
      <c r="CP183" s="98"/>
      <c r="CQ183" s="98"/>
      <c r="CR183" s="98"/>
      <c r="CS183" s="98"/>
      <c r="CT183" s="98"/>
    </row>
    <row r="184" spans="1:98" s="227" customFormat="1" ht="15" customHeight="1">
      <c r="A184" s="98" t="s">
        <v>915</v>
      </c>
      <c r="B184" s="98" t="s">
        <v>4872</v>
      </c>
      <c r="C184" s="98"/>
      <c r="D184" s="98"/>
      <c r="E184" s="98" t="s">
        <v>566</v>
      </c>
      <c r="F184" s="98" t="s">
        <v>609</v>
      </c>
      <c r="G184" s="98" t="s">
        <v>3239</v>
      </c>
      <c r="H184" s="98" t="s">
        <v>355</v>
      </c>
      <c r="I184" s="98" t="s">
        <v>66</v>
      </c>
      <c r="J184" s="98" t="s">
        <v>781</v>
      </c>
      <c r="K184" s="196">
        <v>115</v>
      </c>
      <c r="L184" s="98" t="s">
        <v>3247</v>
      </c>
      <c r="M184" s="98" t="s">
        <v>3248</v>
      </c>
      <c r="N184" s="98" t="s">
        <v>56</v>
      </c>
      <c r="O184" s="98" t="s">
        <v>778</v>
      </c>
      <c r="P184" s="196" t="s">
        <v>3249</v>
      </c>
      <c r="Q184" s="196" t="s">
        <v>911</v>
      </c>
      <c r="R184" s="98" t="s">
        <v>3250</v>
      </c>
      <c r="S184" s="98" t="s">
        <v>3251</v>
      </c>
      <c r="T184" s="98" t="s">
        <v>455</v>
      </c>
      <c r="U184" s="98" t="s">
        <v>455</v>
      </c>
      <c r="V184" s="98" t="s">
        <v>3252</v>
      </c>
      <c r="W184" s="98" t="s">
        <v>455</v>
      </c>
      <c r="X184" s="98" t="s">
        <v>455</v>
      </c>
      <c r="Y184" s="98" t="s">
        <v>812</v>
      </c>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7" t="s">
        <v>428</v>
      </c>
      <c r="AX184" s="264" t="s">
        <v>72</v>
      </c>
      <c r="AY184" s="264" t="s">
        <v>72</v>
      </c>
      <c r="AZ184" s="264" t="s">
        <v>72</v>
      </c>
      <c r="BA184" s="264" t="s">
        <v>72</v>
      </c>
      <c r="BB184" s="149" t="s">
        <v>72</v>
      </c>
      <c r="BC184" s="158" t="s">
        <v>95</v>
      </c>
      <c r="BD184" s="149" t="s">
        <v>85</v>
      </c>
      <c r="BE184" s="98" t="s">
        <v>916</v>
      </c>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c r="CM184" s="98"/>
      <c r="CN184" s="98"/>
      <c r="CO184" s="98"/>
      <c r="CP184" s="98"/>
      <c r="CQ184" s="98"/>
      <c r="CR184" s="98"/>
      <c r="CS184" s="98"/>
      <c r="CT184" s="98"/>
    </row>
    <row r="185" spans="1:98" s="222" customFormat="1" ht="15.75">
      <c r="A185" s="223" t="s">
        <v>3409</v>
      </c>
      <c r="B185" s="476" t="s">
        <v>4871</v>
      </c>
      <c r="C185" s="223"/>
      <c r="D185" s="217"/>
      <c r="E185" s="220" t="s">
        <v>3408</v>
      </c>
      <c r="F185" s="427" t="s">
        <v>150</v>
      </c>
      <c r="G185" s="265" t="s">
        <v>137</v>
      </c>
      <c r="H185" s="217" t="s">
        <v>486</v>
      </c>
      <c r="I185" s="265" t="s">
        <v>428</v>
      </c>
      <c r="J185" s="265" t="s">
        <v>100</v>
      </c>
      <c r="K185" s="90">
        <v>28</v>
      </c>
      <c r="L185" s="217" t="s">
        <v>1156</v>
      </c>
      <c r="M185" s="217" t="s">
        <v>4689</v>
      </c>
      <c r="N185" s="217" t="s">
        <v>56</v>
      </c>
      <c r="O185" s="217" t="s">
        <v>4079</v>
      </c>
      <c r="P185" s="217" t="s">
        <v>4080</v>
      </c>
      <c r="Q185" s="476" t="s">
        <v>428</v>
      </c>
      <c r="R185" s="217" t="s">
        <v>4081</v>
      </c>
      <c r="S185" s="462">
        <v>0.35899999999999999</v>
      </c>
      <c r="T185" s="217" t="s">
        <v>455</v>
      </c>
      <c r="U185" s="217" t="s">
        <v>455</v>
      </c>
      <c r="V185" s="217" t="s">
        <v>455</v>
      </c>
      <c r="W185" s="217" t="s">
        <v>455</v>
      </c>
      <c r="X185" s="217" t="s">
        <v>455</v>
      </c>
      <c r="Y185" s="265" t="s">
        <v>2942</v>
      </c>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27" t="s">
        <v>428</v>
      </c>
      <c r="AX185" s="448" t="s">
        <v>85</v>
      </c>
      <c r="AY185" s="115" t="s">
        <v>85</v>
      </c>
      <c r="AZ185" s="151" t="s">
        <v>95</v>
      </c>
      <c r="BA185" s="151" t="s">
        <v>95</v>
      </c>
      <c r="BB185" s="115" t="s">
        <v>85</v>
      </c>
      <c r="BC185" s="451" t="s">
        <v>95</v>
      </c>
      <c r="BD185" s="461" t="s">
        <v>72</v>
      </c>
      <c r="BE185" s="222" t="s">
        <v>4082</v>
      </c>
      <c r="BF185" s="217"/>
      <c r="BG185" s="217"/>
      <c r="BH185" s="217"/>
      <c r="BI185" s="217"/>
      <c r="BJ185" s="217"/>
      <c r="BK185" s="217"/>
      <c r="BL185" s="217"/>
      <c r="BM185" s="217"/>
      <c r="BN185" s="217"/>
      <c r="BO185" s="265"/>
      <c r="BP185" s="265"/>
      <c r="BQ185" s="265"/>
      <c r="BR185" s="265"/>
      <c r="BS185" s="265"/>
      <c r="BT185" s="265"/>
      <c r="BU185" s="265"/>
      <c r="BV185" s="265"/>
      <c r="BW185" s="265"/>
      <c r="BX185" s="265"/>
      <c r="BY185" s="265"/>
      <c r="BZ185" s="265"/>
      <c r="CA185" s="265"/>
      <c r="CB185" s="265"/>
      <c r="CC185" s="265"/>
      <c r="CD185" s="265"/>
      <c r="CE185" s="265"/>
      <c r="CF185" s="265"/>
      <c r="CG185" s="265"/>
      <c r="CH185" s="265"/>
      <c r="CI185" s="265"/>
      <c r="CJ185" s="265"/>
      <c r="CK185" s="265"/>
      <c r="CL185" s="265"/>
      <c r="CM185" s="265"/>
      <c r="CN185" s="265"/>
      <c r="CO185" s="265"/>
      <c r="CP185" s="265"/>
      <c r="CQ185" s="265"/>
      <c r="CR185" s="265"/>
      <c r="CS185" s="265"/>
      <c r="CT185" s="265"/>
    </row>
    <row r="186" spans="1:98" s="222" customFormat="1">
      <c r="A186" s="267" t="s">
        <v>4132</v>
      </c>
      <c r="B186" s="98" t="s">
        <v>4872</v>
      </c>
      <c r="C186" s="267" t="s">
        <v>4573</v>
      </c>
      <c r="E186" s="267" t="s">
        <v>566</v>
      </c>
      <c r="F186" s="267" t="s">
        <v>609</v>
      </c>
      <c r="G186" s="222" t="s">
        <v>168</v>
      </c>
      <c r="H186" s="267" t="s">
        <v>355</v>
      </c>
      <c r="I186" s="222" t="s">
        <v>349</v>
      </c>
      <c r="J186" s="222" t="s">
        <v>4133</v>
      </c>
      <c r="K186" s="270">
        <v>93</v>
      </c>
      <c r="L186" s="222" t="s">
        <v>4134</v>
      </c>
      <c r="M186" s="222" t="s">
        <v>4135</v>
      </c>
      <c r="N186" s="222" t="s">
        <v>455</v>
      </c>
      <c r="O186" s="267" t="s">
        <v>428</v>
      </c>
      <c r="P186" s="270" t="s">
        <v>428</v>
      </c>
      <c r="Q186" s="270" t="s">
        <v>428</v>
      </c>
      <c r="R186" s="222" t="s">
        <v>4136</v>
      </c>
      <c r="S186" s="222" t="s">
        <v>4137</v>
      </c>
      <c r="T186" s="222" t="s">
        <v>455</v>
      </c>
      <c r="U186" s="222" t="s">
        <v>455</v>
      </c>
      <c r="V186" s="222" t="s">
        <v>4138</v>
      </c>
      <c r="W186" s="267" t="s">
        <v>428</v>
      </c>
      <c r="X186" s="222" t="s">
        <v>455</v>
      </c>
      <c r="Y186" s="267" t="s">
        <v>661</v>
      </c>
      <c r="AW186" s="227" t="s">
        <v>428</v>
      </c>
      <c r="AX186" s="282" t="s">
        <v>72</v>
      </c>
      <c r="AY186" s="282" t="s">
        <v>72</v>
      </c>
      <c r="AZ186" s="85" t="s">
        <v>95</v>
      </c>
      <c r="BA186" s="85" t="s">
        <v>95</v>
      </c>
      <c r="BB186" s="282" t="s">
        <v>72</v>
      </c>
      <c r="BC186" s="85" t="s">
        <v>95</v>
      </c>
      <c r="BD186" s="282" t="s">
        <v>72</v>
      </c>
      <c r="BE186" s="222" t="s">
        <v>4139</v>
      </c>
    </row>
    <row r="187" spans="1:98" s="222" customFormat="1">
      <c r="A187" s="128" t="s">
        <v>2337</v>
      </c>
      <c r="B187" s="476" t="s">
        <v>4871</v>
      </c>
      <c r="C187" s="128" t="s">
        <v>4573</v>
      </c>
      <c r="D187" s="265"/>
      <c r="E187" s="265" t="s">
        <v>566</v>
      </c>
      <c r="F187" s="265" t="s">
        <v>609</v>
      </c>
      <c r="G187" s="265" t="s">
        <v>458</v>
      </c>
      <c r="H187" s="265" t="s">
        <v>355</v>
      </c>
      <c r="I187" s="265" t="s">
        <v>349</v>
      </c>
      <c r="J187" s="265" t="s">
        <v>3996</v>
      </c>
      <c r="K187" s="270">
        <v>365</v>
      </c>
      <c r="L187" s="265" t="s">
        <v>3997</v>
      </c>
      <c r="M187" s="265" t="s">
        <v>3998</v>
      </c>
      <c r="N187" s="265" t="s">
        <v>56</v>
      </c>
      <c r="O187" s="265" t="s">
        <v>237</v>
      </c>
      <c r="P187" s="270" t="s">
        <v>3999</v>
      </c>
      <c r="Q187" s="270" t="s">
        <v>428</v>
      </c>
      <c r="R187" s="265" t="s">
        <v>4000</v>
      </c>
      <c r="S187" s="265" t="s">
        <v>4001</v>
      </c>
      <c r="T187" s="265" t="s">
        <v>455</v>
      </c>
      <c r="U187" s="265" t="s">
        <v>455</v>
      </c>
      <c r="V187" s="265" t="s">
        <v>4002</v>
      </c>
      <c r="W187" s="265" t="s">
        <v>455</v>
      </c>
      <c r="X187" s="265" t="s">
        <v>455</v>
      </c>
      <c r="Y187" s="265" t="s">
        <v>1509</v>
      </c>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27" t="s">
        <v>428</v>
      </c>
      <c r="AX187" s="417" t="s">
        <v>95</v>
      </c>
      <c r="AY187" s="412" t="s">
        <v>95</v>
      </c>
      <c r="AZ187" s="415" t="s">
        <v>72</v>
      </c>
      <c r="BA187" s="415" t="s">
        <v>72</v>
      </c>
      <c r="BB187" s="422" t="s">
        <v>85</v>
      </c>
      <c r="BC187" s="423" t="s">
        <v>85</v>
      </c>
      <c r="BD187" s="428" t="s">
        <v>72</v>
      </c>
      <c r="BE187" s="265" t="s">
        <v>2338</v>
      </c>
      <c r="BF187" s="265"/>
      <c r="BG187" s="265"/>
      <c r="BH187" s="265"/>
      <c r="BI187" s="265"/>
      <c r="BJ187" s="265"/>
      <c r="BK187" s="265"/>
      <c r="BM187" s="265"/>
      <c r="BN187" s="265"/>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row>
    <row r="188" spans="1:98" s="227" customFormat="1" ht="15" customHeight="1">
      <c r="A188" s="98" t="s">
        <v>656</v>
      </c>
      <c r="B188" s="98" t="s">
        <v>4872</v>
      </c>
      <c r="C188" s="98" t="s">
        <v>4573</v>
      </c>
      <c r="D188" s="98" t="s">
        <v>439</v>
      </c>
      <c r="E188" s="98" t="s">
        <v>599</v>
      </c>
      <c r="F188" s="98" t="s">
        <v>609</v>
      </c>
      <c r="G188" s="98" t="s">
        <v>154</v>
      </c>
      <c r="H188" s="98" t="s">
        <v>355</v>
      </c>
      <c r="I188" s="98" t="s">
        <v>66</v>
      </c>
      <c r="J188" s="98" t="s">
        <v>677</v>
      </c>
      <c r="K188" s="196">
        <v>44</v>
      </c>
      <c r="L188" s="98" t="s">
        <v>3210</v>
      </c>
      <c r="M188" s="98" t="s">
        <v>3211</v>
      </c>
      <c r="N188" s="98" t="s">
        <v>56</v>
      </c>
      <c r="O188" s="98" t="s">
        <v>3212</v>
      </c>
      <c r="P188" s="196" t="s">
        <v>3213</v>
      </c>
      <c r="Q188" s="476" t="s">
        <v>428</v>
      </c>
      <c r="R188" s="98" t="s">
        <v>3214</v>
      </c>
      <c r="S188" s="98" t="s">
        <v>3215</v>
      </c>
      <c r="T188" s="98" t="s">
        <v>455</v>
      </c>
      <c r="U188" s="98" t="s">
        <v>455</v>
      </c>
      <c r="V188" s="98" t="s">
        <v>455</v>
      </c>
      <c r="W188" s="98" t="s">
        <v>678</v>
      </c>
      <c r="X188" s="98" t="s">
        <v>455</v>
      </c>
      <c r="Y188" s="98" t="s">
        <v>662</v>
      </c>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7" t="s">
        <v>428</v>
      </c>
      <c r="AX188" s="264" t="s">
        <v>72</v>
      </c>
      <c r="AY188" s="158" t="s">
        <v>95</v>
      </c>
      <c r="AZ188" s="264" t="s">
        <v>72</v>
      </c>
      <c r="BA188" s="264" t="s">
        <v>72</v>
      </c>
      <c r="BB188" s="149" t="s">
        <v>85</v>
      </c>
      <c r="BC188" s="158" t="s">
        <v>95</v>
      </c>
      <c r="BD188" s="149" t="s">
        <v>72</v>
      </c>
      <c r="BE188" s="98" t="s">
        <v>3216</v>
      </c>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c r="CM188" s="98"/>
      <c r="CN188" s="98"/>
      <c r="CO188" s="98"/>
      <c r="CP188" s="98"/>
      <c r="CQ188" s="98"/>
      <c r="CR188" s="98"/>
      <c r="CS188" s="98"/>
      <c r="CT188" s="98"/>
    </row>
    <row r="189" spans="1:98" s="789" customFormat="1">
      <c r="A189" s="792" t="s">
        <v>9574</v>
      </c>
      <c r="B189" s="792"/>
      <c r="C189" s="792"/>
      <c r="D189" s="792"/>
      <c r="E189" s="792"/>
      <c r="F189" s="792"/>
      <c r="G189" s="792" t="s">
        <v>10705</v>
      </c>
      <c r="H189" s="792" t="s">
        <v>10143</v>
      </c>
      <c r="I189" s="792" t="s">
        <v>10721</v>
      </c>
      <c r="J189" s="792" t="s">
        <v>10722</v>
      </c>
      <c r="K189" s="789">
        <v>105</v>
      </c>
      <c r="L189" s="792" t="s">
        <v>10723</v>
      </c>
      <c r="M189" s="792" t="s">
        <v>10724</v>
      </c>
      <c r="N189" s="792" t="s">
        <v>56</v>
      </c>
      <c r="O189" s="792" t="s">
        <v>1183</v>
      </c>
      <c r="P189" s="792" t="s">
        <v>10709</v>
      </c>
      <c r="Q189" s="783" t="s">
        <v>428</v>
      </c>
      <c r="R189" s="792" t="s">
        <v>10725</v>
      </c>
      <c r="S189" s="792" t="s">
        <v>10726</v>
      </c>
      <c r="T189" s="792" t="s">
        <v>428</v>
      </c>
      <c r="U189" s="792" t="s">
        <v>10727</v>
      </c>
      <c r="V189" s="792" t="s">
        <v>10728</v>
      </c>
      <c r="W189" s="792" t="s">
        <v>428</v>
      </c>
      <c r="X189" s="792" t="s">
        <v>10729</v>
      </c>
      <c r="Y189" s="792" t="s">
        <v>586</v>
      </c>
      <c r="Z189" s="792"/>
      <c r="AA189" s="792"/>
      <c r="AB189" s="792"/>
      <c r="AC189" s="792"/>
      <c r="AD189" s="792"/>
      <c r="AE189" s="792"/>
      <c r="AF189" s="792"/>
      <c r="AG189" s="792"/>
      <c r="AH189" s="792"/>
      <c r="AI189" s="792"/>
      <c r="AJ189" s="792"/>
      <c r="AK189" s="792"/>
      <c r="AL189" s="792"/>
      <c r="AM189" s="792"/>
      <c r="AN189" s="792"/>
      <c r="AO189" s="792"/>
      <c r="AP189" s="792"/>
      <c r="AQ189" s="792"/>
      <c r="AR189" s="792"/>
      <c r="AS189" s="792"/>
      <c r="AT189" s="792"/>
      <c r="AU189" s="792" t="s">
        <v>10079</v>
      </c>
      <c r="AV189" s="792" t="s">
        <v>10079</v>
      </c>
      <c r="AW189" s="792" t="s">
        <v>10079</v>
      </c>
      <c r="AX189" s="792" t="s">
        <v>10079</v>
      </c>
      <c r="AY189" s="792" t="s">
        <v>10079</v>
      </c>
      <c r="AZ189" s="792" t="s">
        <v>10079</v>
      </c>
      <c r="BA189" s="792" t="s">
        <v>10079</v>
      </c>
    </row>
    <row r="190" spans="1:98" s="227" customFormat="1" ht="15" customHeight="1">
      <c r="A190" s="101" t="s">
        <v>2502</v>
      </c>
      <c r="B190" s="98" t="s">
        <v>4872</v>
      </c>
      <c r="C190" s="101"/>
      <c r="D190" s="101"/>
      <c r="E190" s="101" t="s">
        <v>567</v>
      </c>
      <c r="F190" s="101" t="s">
        <v>969</v>
      </c>
      <c r="G190" s="98" t="s">
        <v>172</v>
      </c>
      <c r="H190" s="98" t="s">
        <v>355</v>
      </c>
      <c r="I190" s="98" t="s">
        <v>349</v>
      </c>
      <c r="J190" s="98" t="s">
        <v>100</v>
      </c>
      <c r="K190" s="196">
        <v>174</v>
      </c>
      <c r="L190" s="98" t="s">
        <v>2503</v>
      </c>
      <c r="M190" s="98" t="s">
        <v>4591</v>
      </c>
      <c r="N190" s="98" t="s">
        <v>56</v>
      </c>
      <c r="O190" s="98" t="s">
        <v>275</v>
      </c>
      <c r="P190" s="98">
        <v>10</v>
      </c>
      <c r="Q190" s="98" t="s">
        <v>911</v>
      </c>
      <c r="R190" s="98" t="s">
        <v>2504</v>
      </c>
      <c r="S190" s="98" t="s">
        <v>2505</v>
      </c>
      <c r="T190" s="98" t="s">
        <v>428</v>
      </c>
      <c r="U190" s="98" t="s">
        <v>428</v>
      </c>
      <c r="V190" s="98" t="s">
        <v>428</v>
      </c>
      <c r="W190" s="98" t="s">
        <v>428</v>
      </c>
      <c r="X190" s="98" t="s">
        <v>428</v>
      </c>
      <c r="Y190" s="98" t="s">
        <v>1861</v>
      </c>
      <c r="Z190" s="98" t="s">
        <v>4615</v>
      </c>
      <c r="AA190" s="98" t="s">
        <v>2506</v>
      </c>
      <c r="AB190" s="98" t="s">
        <v>72</v>
      </c>
      <c r="AC190" s="98" t="s">
        <v>428</v>
      </c>
      <c r="AD190" s="98" t="s">
        <v>95</v>
      </c>
      <c r="AE190" s="101" t="s">
        <v>428</v>
      </c>
      <c r="AF190" s="101" t="s">
        <v>95</v>
      </c>
      <c r="AG190" s="101" t="s">
        <v>428</v>
      </c>
      <c r="AH190" s="101" t="s">
        <v>95</v>
      </c>
      <c r="AI190" s="101" t="s">
        <v>428</v>
      </c>
      <c r="AJ190" s="101" t="s">
        <v>95</v>
      </c>
      <c r="AK190" s="98" t="s">
        <v>115</v>
      </c>
      <c r="AL190" s="98" t="s">
        <v>115</v>
      </c>
      <c r="AM190" s="101" t="s">
        <v>2507</v>
      </c>
      <c r="AN190" s="101" t="s">
        <v>72</v>
      </c>
      <c r="AO190" s="101" t="s">
        <v>72</v>
      </c>
      <c r="AP190" s="98" t="s">
        <v>428</v>
      </c>
      <c r="AQ190" s="98" t="s">
        <v>2508</v>
      </c>
      <c r="AR190" s="98" t="s">
        <v>2509</v>
      </c>
      <c r="AS190" s="101" t="s">
        <v>72</v>
      </c>
      <c r="AT190" s="101" t="s">
        <v>2473</v>
      </c>
      <c r="AU190" s="101" t="s">
        <v>428</v>
      </c>
      <c r="AV190" s="101" t="s">
        <v>72</v>
      </c>
      <c r="AW190" s="227" t="s">
        <v>428</v>
      </c>
      <c r="AX190" s="227" t="s">
        <v>72</v>
      </c>
      <c r="AY190" s="377" t="s">
        <v>95</v>
      </c>
      <c r="AZ190" s="377" t="s">
        <v>95</v>
      </c>
      <c r="BA190" s="377" t="s">
        <v>95</v>
      </c>
      <c r="BB190" s="227" t="s">
        <v>72</v>
      </c>
      <c r="BC190" s="227" t="s">
        <v>72</v>
      </c>
      <c r="BD190" s="227" t="s">
        <v>72</v>
      </c>
      <c r="BE190" s="98" t="s">
        <v>2510</v>
      </c>
    </row>
    <row r="191" spans="1:98" s="227" customFormat="1" ht="15" customHeight="1">
      <c r="A191" s="98" t="s">
        <v>1023</v>
      </c>
      <c r="B191" s="98" t="s">
        <v>4872</v>
      </c>
      <c r="C191" s="98" t="s">
        <v>4573</v>
      </c>
      <c r="D191" s="360"/>
      <c r="E191" s="360" t="s">
        <v>968</v>
      </c>
      <c r="F191" s="360" t="s">
        <v>983</v>
      </c>
      <c r="G191" s="360" t="s">
        <v>137</v>
      </c>
      <c r="H191" s="265" t="s">
        <v>355</v>
      </c>
      <c r="I191" s="360" t="s">
        <v>349</v>
      </c>
      <c r="J191" s="360" t="s">
        <v>1000</v>
      </c>
      <c r="K191" s="359">
        <v>23</v>
      </c>
      <c r="L191" s="360" t="s">
        <v>1024</v>
      </c>
      <c r="M191" s="360" t="s">
        <v>1005</v>
      </c>
      <c r="N191" s="360" t="s">
        <v>56</v>
      </c>
      <c r="O191" s="360" t="s">
        <v>455</v>
      </c>
      <c r="P191" s="360" t="s">
        <v>455</v>
      </c>
      <c r="Q191" s="98" t="s">
        <v>428</v>
      </c>
      <c r="R191" s="360" t="s">
        <v>1025</v>
      </c>
      <c r="S191" s="360" t="s">
        <v>1026</v>
      </c>
      <c r="T191" s="360" t="s">
        <v>428</v>
      </c>
      <c r="U191" s="360" t="s">
        <v>428</v>
      </c>
      <c r="V191" s="360" t="s">
        <v>1027</v>
      </c>
      <c r="W191" s="360" t="s">
        <v>428</v>
      </c>
      <c r="X191" s="98" t="s">
        <v>428</v>
      </c>
      <c r="Y191" s="360" t="s">
        <v>4690</v>
      </c>
      <c r="Z191" s="98" t="s">
        <v>95</v>
      </c>
      <c r="AA191" s="98" t="s">
        <v>1028</v>
      </c>
      <c r="AB191" s="98" t="s">
        <v>95</v>
      </c>
      <c r="AC191" s="98" t="s">
        <v>1029</v>
      </c>
      <c r="AD191" s="98" t="s">
        <v>95</v>
      </c>
      <c r="AE191" s="98" t="s">
        <v>1003</v>
      </c>
      <c r="AF191" s="98" t="s">
        <v>85</v>
      </c>
      <c r="AG191" s="98" t="s">
        <v>1003</v>
      </c>
      <c r="AH191" s="98" t="s">
        <v>85</v>
      </c>
      <c r="AI191" s="98" t="s">
        <v>1030</v>
      </c>
      <c r="AJ191" s="98" t="s">
        <v>85</v>
      </c>
      <c r="AK191" s="98" t="s">
        <v>340</v>
      </c>
      <c r="AL191" s="98" t="s">
        <v>340</v>
      </c>
      <c r="AM191" s="98" t="s">
        <v>1031</v>
      </c>
      <c r="AN191" s="98" t="s">
        <v>72</v>
      </c>
      <c r="AO191" s="98" t="s">
        <v>72</v>
      </c>
      <c r="AP191" s="98" t="s">
        <v>428</v>
      </c>
      <c r="AQ191" s="98" t="s">
        <v>1032</v>
      </c>
      <c r="AR191" s="98" t="s">
        <v>1033</v>
      </c>
      <c r="AS191" s="98" t="s">
        <v>72</v>
      </c>
      <c r="AT191" s="98" t="s">
        <v>455</v>
      </c>
      <c r="AU191" s="98" t="s">
        <v>455</v>
      </c>
      <c r="AV191" s="98" t="s">
        <v>72</v>
      </c>
      <c r="AW191" s="227" t="s">
        <v>428</v>
      </c>
      <c r="AX191" s="363" t="str">
        <f>AB191</f>
        <v>Unclear</v>
      </c>
      <c r="AY191" s="363" t="str">
        <f>AD191</f>
        <v>Unclear</v>
      </c>
      <c r="AZ191" s="366" t="str">
        <f>AF191</f>
        <v>High</v>
      </c>
      <c r="BA191" s="366" t="str">
        <f>AJ191</f>
        <v>High</v>
      </c>
      <c r="BB191" s="365" t="str">
        <f>AN191</f>
        <v>Low</v>
      </c>
      <c r="BC191" s="365" t="str">
        <f>AS191</f>
        <v>Low</v>
      </c>
      <c r="BD191" s="365" t="str">
        <f>AV191</f>
        <v>Low</v>
      </c>
      <c r="BE191" s="360" t="s">
        <v>1034</v>
      </c>
      <c r="BF191" s="360"/>
      <c r="BG191" s="360"/>
      <c r="BH191" s="360"/>
      <c r="BI191" s="360"/>
      <c r="BJ191" s="360"/>
      <c r="BK191" s="360"/>
      <c r="BL191" s="360"/>
      <c r="BM191" s="360"/>
      <c r="BN191" s="360"/>
      <c r="BO191" s="360"/>
      <c r="BP191" s="360"/>
      <c r="BQ191" s="360"/>
      <c r="BR191" s="360"/>
      <c r="BS191" s="360"/>
      <c r="BT191" s="360"/>
      <c r="BU191" s="360"/>
      <c r="BV191" s="360"/>
      <c r="BW191" s="360"/>
      <c r="BX191" s="360"/>
      <c r="BY191" s="360"/>
      <c r="BZ191" s="360"/>
      <c r="CA191" s="360"/>
      <c r="CB191" s="360"/>
      <c r="CC191" s="360"/>
      <c r="CD191" s="360"/>
      <c r="CE191" s="360"/>
      <c r="CF191" s="360"/>
      <c r="CG191" s="360"/>
      <c r="CH191" s="360"/>
      <c r="CI191" s="360"/>
      <c r="CJ191" s="360"/>
      <c r="CK191" s="360"/>
      <c r="CL191" s="360"/>
      <c r="CM191" s="360"/>
      <c r="CN191" s="360"/>
      <c r="CO191" s="360"/>
      <c r="CP191" s="360"/>
      <c r="CQ191" s="360"/>
      <c r="CR191" s="360"/>
      <c r="CS191" s="360"/>
      <c r="CT191" s="360"/>
    </row>
    <row r="192" spans="1:98" s="577" customFormat="1">
      <c r="A192" s="577" t="s">
        <v>9580</v>
      </c>
      <c r="G192" s="771" t="s">
        <v>10543</v>
      </c>
      <c r="H192" s="771" t="s">
        <v>355</v>
      </c>
      <c r="I192" s="771" t="s">
        <v>10544</v>
      </c>
      <c r="J192" s="771" t="s">
        <v>597</v>
      </c>
      <c r="K192" s="774">
        <v>38</v>
      </c>
      <c r="L192" s="764" t="s">
        <v>10545</v>
      </c>
      <c r="M192" s="769" t="s">
        <v>428</v>
      </c>
      <c r="N192" s="591" t="s">
        <v>3270</v>
      </c>
      <c r="O192" s="759" t="s">
        <v>10546</v>
      </c>
      <c r="P192" s="759" t="s">
        <v>10546</v>
      </c>
      <c r="Q192" s="774" t="s">
        <v>9275</v>
      </c>
      <c r="R192" s="769" t="s">
        <v>10547</v>
      </c>
      <c r="S192" s="769" t="s">
        <v>10548</v>
      </c>
      <c r="T192" s="769" t="s">
        <v>428</v>
      </c>
      <c r="U192" s="769" t="s">
        <v>428</v>
      </c>
      <c r="V192" s="769" t="s">
        <v>428</v>
      </c>
      <c r="W192" s="769" t="s">
        <v>10549</v>
      </c>
      <c r="X192" s="769" t="s">
        <v>10550</v>
      </c>
      <c r="Y192" s="769" t="s">
        <v>359</v>
      </c>
      <c r="AU192" s="597" t="s">
        <v>10079</v>
      </c>
      <c r="AV192" s="597" t="s">
        <v>10079</v>
      </c>
      <c r="AW192" s="597" t="s">
        <v>10079</v>
      </c>
      <c r="AX192" s="597" t="s">
        <v>10079</v>
      </c>
      <c r="AY192" s="597" t="s">
        <v>10079</v>
      </c>
      <c r="AZ192" s="597" t="s">
        <v>10079</v>
      </c>
      <c r="BA192" s="597" t="s">
        <v>10079</v>
      </c>
    </row>
    <row r="193" spans="1:98" s="222" customFormat="1" ht="15.75">
      <c r="A193" s="265" t="s">
        <v>1541</v>
      </c>
      <c r="B193" s="98" t="s">
        <v>4872</v>
      </c>
      <c r="C193" s="265"/>
      <c r="D193" s="265"/>
      <c r="E193" s="216" t="s">
        <v>566</v>
      </c>
      <c r="F193" s="216" t="s">
        <v>136</v>
      </c>
      <c r="G193" s="265" t="s">
        <v>428</v>
      </c>
      <c r="H193" s="265" t="s">
        <v>400</v>
      </c>
      <c r="I193" s="265" t="s">
        <v>349</v>
      </c>
      <c r="J193" s="265" t="s">
        <v>781</v>
      </c>
      <c r="K193" s="265">
        <v>151</v>
      </c>
      <c r="L193" s="265" t="s">
        <v>3819</v>
      </c>
      <c r="M193" s="265" t="s">
        <v>3820</v>
      </c>
      <c r="N193" s="265" t="s">
        <v>56</v>
      </c>
      <c r="O193" s="265" t="s">
        <v>3821</v>
      </c>
      <c r="P193" s="265" t="s">
        <v>3822</v>
      </c>
      <c r="Q193" s="476" t="s">
        <v>428</v>
      </c>
      <c r="R193" s="265" t="s">
        <v>3823</v>
      </c>
      <c r="S193" s="265" t="s">
        <v>3824</v>
      </c>
      <c r="T193" s="265" t="s">
        <v>455</v>
      </c>
      <c r="U193" s="265" t="s">
        <v>455</v>
      </c>
      <c r="V193" s="265" t="s">
        <v>3197</v>
      </c>
      <c r="W193" s="265" t="s">
        <v>428</v>
      </c>
      <c r="X193" s="265" t="s">
        <v>455</v>
      </c>
      <c r="Y193" s="265" t="s">
        <v>812</v>
      </c>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27" t="s">
        <v>428</v>
      </c>
      <c r="AX193" s="417" t="s">
        <v>95</v>
      </c>
      <c r="AY193" s="412" t="s">
        <v>95</v>
      </c>
      <c r="AZ193" s="415" t="s">
        <v>72</v>
      </c>
      <c r="BA193" s="412" t="s">
        <v>95</v>
      </c>
      <c r="BB193" s="422" t="s">
        <v>85</v>
      </c>
      <c r="BC193" s="423" t="s">
        <v>85</v>
      </c>
      <c r="BD193" s="419" t="s">
        <v>85</v>
      </c>
      <c r="BE193" s="265" t="s">
        <v>3825</v>
      </c>
      <c r="BF193" s="265"/>
      <c r="BG193" s="265"/>
      <c r="BH193" s="265"/>
      <c r="BI193" s="265"/>
      <c r="BJ193" s="265"/>
      <c r="BK193" s="265"/>
      <c r="BL193" s="265"/>
      <c r="BM193" s="265"/>
      <c r="BN193" s="265"/>
      <c r="BO193" s="217"/>
      <c r="BP193" s="217"/>
      <c r="BQ193" s="217"/>
      <c r="BR193" s="217"/>
      <c r="BS193" s="217"/>
      <c r="BT193" s="217"/>
      <c r="BU193" s="217"/>
      <c r="BV193" s="217"/>
      <c r="BW193" s="217"/>
      <c r="BX193" s="217"/>
      <c r="BY193" s="217"/>
      <c r="BZ193" s="217"/>
      <c r="CA193" s="217"/>
      <c r="CB193" s="217"/>
      <c r="CC193" s="217"/>
      <c r="CD193" s="217"/>
      <c r="CE193" s="217"/>
      <c r="CF193" s="217"/>
      <c r="CG193" s="217"/>
      <c r="CH193" s="217"/>
      <c r="CI193" s="217"/>
      <c r="CJ193" s="217"/>
      <c r="CK193" s="217"/>
      <c r="CL193" s="217"/>
      <c r="CM193" s="217"/>
      <c r="CN193" s="217"/>
      <c r="CO193" s="217"/>
      <c r="CP193" s="217"/>
      <c r="CQ193" s="217"/>
      <c r="CR193" s="217"/>
      <c r="CS193" s="217"/>
      <c r="CT193" s="217"/>
    </row>
    <row r="194" spans="1:98" s="222" customFormat="1">
      <c r="A194" s="265" t="s">
        <v>3171</v>
      </c>
      <c r="B194" s="98" t="s">
        <v>4872</v>
      </c>
      <c r="C194" s="265"/>
      <c r="D194" s="265"/>
      <c r="E194" s="265" t="s">
        <v>566</v>
      </c>
      <c r="F194" s="265" t="s">
        <v>3107</v>
      </c>
      <c r="G194" s="265" t="s">
        <v>153</v>
      </c>
      <c r="H194" s="265" t="s">
        <v>355</v>
      </c>
      <c r="I194" s="265" t="s">
        <v>428</v>
      </c>
      <c r="J194" s="265" t="s">
        <v>4108</v>
      </c>
      <c r="K194" s="270">
        <v>44</v>
      </c>
      <c r="L194" s="265" t="s">
        <v>4109</v>
      </c>
      <c r="M194" s="265" t="s">
        <v>455</v>
      </c>
      <c r="N194" s="265" t="s">
        <v>56</v>
      </c>
      <c r="O194" s="265" t="s">
        <v>4110</v>
      </c>
      <c r="P194" s="270" t="s">
        <v>455</v>
      </c>
      <c r="Q194" s="476" t="s">
        <v>428</v>
      </c>
      <c r="R194" s="265" t="s">
        <v>4111</v>
      </c>
      <c r="S194" s="153">
        <v>1</v>
      </c>
      <c r="T194" s="265" t="s">
        <v>455</v>
      </c>
      <c r="U194" s="265" t="s">
        <v>455</v>
      </c>
      <c r="V194" s="265" t="s">
        <v>455</v>
      </c>
      <c r="W194" s="265" t="s">
        <v>455</v>
      </c>
      <c r="X194" s="265" t="s">
        <v>455</v>
      </c>
      <c r="Y194" s="265" t="s">
        <v>4112</v>
      </c>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27" t="s">
        <v>428</v>
      </c>
      <c r="AX194" s="429" t="s">
        <v>72</v>
      </c>
      <c r="AY194" s="412" t="s">
        <v>95</v>
      </c>
      <c r="AZ194" s="412" t="s">
        <v>95</v>
      </c>
      <c r="BA194" s="422" t="s">
        <v>85</v>
      </c>
      <c r="BB194" s="422" t="s">
        <v>85</v>
      </c>
      <c r="BC194" s="418" t="s">
        <v>95</v>
      </c>
      <c r="BD194" s="428" t="s">
        <v>72</v>
      </c>
      <c r="BE194" s="265" t="s">
        <v>4691</v>
      </c>
      <c r="BF194" s="265"/>
      <c r="BG194" s="265"/>
      <c r="BH194" s="265"/>
      <c r="BI194" s="265"/>
      <c r="BJ194" s="265"/>
      <c r="BK194" s="265"/>
      <c r="BL194" s="265"/>
      <c r="BM194" s="265"/>
      <c r="BN194" s="265"/>
      <c r="BO194" s="265"/>
      <c r="BP194" s="265"/>
      <c r="BQ194" s="265"/>
      <c r="BR194" s="265"/>
      <c r="BS194" s="265"/>
      <c r="BT194" s="265"/>
      <c r="BU194" s="265"/>
      <c r="BV194" s="265"/>
      <c r="BW194" s="265"/>
      <c r="BX194" s="265"/>
      <c r="BY194" s="265"/>
      <c r="BZ194" s="265"/>
      <c r="CA194" s="265"/>
      <c r="CB194" s="265"/>
      <c r="CC194" s="265"/>
      <c r="CD194" s="265"/>
      <c r="CE194" s="265"/>
      <c r="CF194" s="265"/>
      <c r="CG194" s="265"/>
      <c r="CH194" s="265"/>
      <c r="CI194" s="265"/>
      <c r="CJ194" s="265"/>
      <c r="CK194" s="265"/>
      <c r="CL194" s="265"/>
      <c r="CM194" s="265"/>
      <c r="CN194" s="265"/>
      <c r="CO194" s="265"/>
      <c r="CP194" s="265"/>
      <c r="CQ194" s="265"/>
      <c r="CR194" s="265"/>
      <c r="CS194" s="265"/>
      <c r="CT194" s="265"/>
    </row>
    <row r="195" spans="1:98" s="222" customFormat="1" ht="15.75">
      <c r="A195" s="265" t="s">
        <v>2298</v>
      </c>
      <c r="B195" s="476" t="s">
        <v>4871</v>
      </c>
      <c r="C195" s="265"/>
      <c r="D195" s="265"/>
      <c r="E195" s="216" t="s">
        <v>566</v>
      </c>
      <c r="F195" s="216" t="s">
        <v>136</v>
      </c>
      <c r="G195" s="265" t="s">
        <v>2299</v>
      </c>
      <c r="H195" s="265" t="s">
        <v>355</v>
      </c>
      <c r="I195" s="265" t="s">
        <v>349</v>
      </c>
      <c r="J195" s="265" t="s">
        <v>347</v>
      </c>
      <c r="K195" s="270">
        <v>270</v>
      </c>
      <c r="L195" s="265" t="s">
        <v>3945</v>
      </c>
      <c r="M195" s="265" t="s">
        <v>3946</v>
      </c>
      <c r="N195" s="265" t="s">
        <v>56</v>
      </c>
      <c r="O195" s="265" t="s">
        <v>237</v>
      </c>
      <c r="P195" s="265" t="s">
        <v>3947</v>
      </c>
      <c r="Q195" s="476" t="s">
        <v>428</v>
      </c>
      <c r="R195" s="265" t="s">
        <v>3948</v>
      </c>
      <c r="S195" s="265" t="s">
        <v>3949</v>
      </c>
      <c r="T195" s="265" t="s">
        <v>455</v>
      </c>
      <c r="U195" s="265" t="s">
        <v>455</v>
      </c>
      <c r="V195" s="265" t="s">
        <v>3950</v>
      </c>
      <c r="W195" s="265" t="s">
        <v>428</v>
      </c>
      <c r="X195" s="265" t="s">
        <v>455</v>
      </c>
      <c r="Y195" s="265" t="s">
        <v>346</v>
      </c>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27" t="s">
        <v>428</v>
      </c>
      <c r="AX195" s="429" t="s">
        <v>72</v>
      </c>
      <c r="AY195" s="412" t="s">
        <v>95</v>
      </c>
      <c r="AZ195" s="415" t="s">
        <v>72</v>
      </c>
      <c r="BA195" s="415" t="s">
        <v>72</v>
      </c>
      <c r="BB195" s="415" t="s">
        <v>72</v>
      </c>
      <c r="BC195" s="418" t="s">
        <v>95</v>
      </c>
      <c r="BD195" s="419" t="s">
        <v>85</v>
      </c>
      <c r="BE195" s="265" t="s">
        <v>3951</v>
      </c>
      <c r="BF195" s="265"/>
      <c r="BG195" s="265"/>
      <c r="BH195" s="265"/>
      <c r="BI195" s="265"/>
      <c r="BJ195" s="265"/>
      <c r="BK195" s="265"/>
      <c r="BL195" s="265"/>
      <c r="BM195" s="265"/>
      <c r="BN195" s="265"/>
      <c r="BO195" s="223"/>
      <c r="BP195" s="223"/>
      <c r="BQ195" s="223"/>
      <c r="BR195" s="223"/>
      <c r="BS195" s="223"/>
      <c r="BT195" s="223"/>
      <c r="BU195" s="223"/>
      <c r="BV195" s="223"/>
      <c r="BW195" s="223"/>
      <c r="BX195" s="223"/>
      <c r="BY195" s="223"/>
      <c r="BZ195" s="223"/>
      <c r="CA195" s="223"/>
      <c r="CB195" s="223"/>
      <c r="CC195" s="223"/>
      <c r="CD195" s="223"/>
      <c r="CE195" s="223"/>
      <c r="CF195" s="223"/>
      <c r="CG195" s="223"/>
      <c r="CH195" s="223"/>
      <c r="CI195" s="223"/>
      <c r="CJ195" s="223"/>
      <c r="CK195" s="223"/>
      <c r="CL195" s="223"/>
      <c r="CM195" s="223"/>
      <c r="CN195" s="223"/>
      <c r="CO195" s="223"/>
      <c r="CP195" s="223"/>
      <c r="CQ195" s="223"/>
      <c r="CR195" s="223"/>
      <c r="CS195" s="223"/>
      <c r="CT195" s="223"/>
    </row>
    <row r="196" spans="1:98" s="226" customFormat="1" ht="15" customHeight="1">
      <c r="A196" s="98" t="s">
        <v>3784</v>
      </c>
      <c r="B196" s="98" t="s">
        <v>4872</v>
      </c>
      <c r="C196" s="98"/>
      <c r="D196" s="98"/>
      <c r="E196" s="101" t="s">
        <v>566</v>
      </c>
      <c r="F196" s="101" t="s">
        <v>3107</v>
      </c>
      <c r="G196" s="98" t="s">
        <v>4379</v>
      </c>
      <c r="H196" s="98" t="s">
        <v>355</v>
      </c>
      <c r="I196" s="265" t="s">
        <v>428</v>
      </c>
      <c r="J196" s="98" t="s">
        <v>781</v>
      </c>
      <c r="K196" s="196">
        <v>157</v>
      </c>
      <c r="L196" s="98" t="s">
        <v>4380</v>
      </c>
      <c r="M196" s="98" t="s">
        <v>4381</v>
      </c>
      <c r="N196" s="98" t="s">
        <v>56</v>
      </c>
      <c r="O196" s="98" t="s">
        <v>237</v>
      </c>
      <c r="P196" s="98" t="s">
        <v>455</v>
      </c>
      <c r="Q196" s="476" t="s">
        <v>428</v>
      </c>
      <c r="R196" s="98" t="s">
        <v>4382</v>
      </c>
      <c r="S196" s="98" t="s">
        <v>4383</v>
      </c>
      <c r="T196" s="98" t="s">
        <v>455</v>
      </c>
      <c r="U196" s="98" t="s">
        <v>455</v>
      </c>
      <c r="V196" s="98" t="s">
        <v>455</v>
      </c>
      <c r="W196" s="98" t="s">
        <v>455</v>
      </c>
      <c r="X196" s="98" t="s">
        <v>455</v>
      </c>
      <c r="Y196" s="98" t="s">
        <v>664</v>
      </c>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227" t="s">
        <v>428</v>
      </c>
      <c r="AX196" s="363" t="s">
        <v>95</v>
      </c>
      <c r="AY196" s="363" t="s">
        <v>95</v>
      </c>
      <c r="AZ196" s="366" t="s">
        <v>85</v>
      </c>
      <c r="BA196" s="363" t="s">
        <v>95</v>
      </c>
      <c r="BB196" s="363" t="s">
        <v>95</v>
      </c>
      <c r="BC196" s="363" t="s">
        <v>95</v>
      </c>
      <c r="BD196" s="366" t="s">
        <v>85</v>
      </c>
      <c r="BE196" s="98" t="s">
        <v>4384</v>
      </c>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c r="CM196" s="98"/>
      <c r="CN196" s="98"/>
      <c r="CO196" s="98"/>
      <c r="CP196" s="98"/>
      <c r="CQ196" s="98"/>
      <c r="CR196" s="98"/>
      <c r="CS196" s="98"/>
      <c r="CT196" s="98"/>
    </row>
    <row r="197" spans="1:98" s="222" customFormat="1">
      <c r="A197" s="101" t="s">
        <v>3779</v>
      </c>
      <c r="B197" s="476" t="s">
        <v>4871</v>
      </c>
      <c r="C197" s="101"/>
      <c r="D197" s="102"/>
      <c r="E197" s="265" t="s">
        <v>2536</v>
      </c>
      <c r="F197" s="102" t="s">
        <v>969</v>
      </c>
      <c r="G197" s="265" t="s">
        <v>172</v>
      </c>
      <c r="H197" s="265" t="s">
        <v>355</v>
      </c>
      <c r="I197" s="265" t="s">
        <v>349</v>
      </c>
      <c r="J197" s="265" t="s">
        <v>100</v>
      </c>
      <c r="K197" s="270">
        <v>182</v>
      </c>
      <c r="L197" s="265" t="s">
        <v>2583</v>
      </c>
      <c r="M197" s="265" t="s">
        <v>2584</v>
      </c>
      <c r="N197" s="265" t="s">
        <v>56</v>
      </c>
      <c r="O197" s="102" t="s">
        <v>1183</v>
      </c>
      <c r="P197" s="102" t="s">
        <v>428</v>
      </c>
      <c r="Q197" s="265" t="s">
        <v>1485</v>
      </c>
      <c r="R197" s="265" t="s">
        <v>2585</v>
      </c>
      <c r="S197" s="265" t="s">
        <v>2586</v>
      </c>
      <c r="T197" s="265" t="s">
        <v>428</v>
      </c>
      <c r="U197" s="265" t="s">
        <v>2587</v>
      </c>
      <c r="V197" s="265" t="s">
        <v>428</v>
      </c>
      <c r="W197" s="265" t="s">
        <v>2588</v>
      </c>
      <c r="X197" s="265" t="s">
        <v>2589</v>
      </c>
      <c r="Y197" s="265" t="s">
        <v>9281</v>
      </c>
      <c r="Z197" s="265" t="s">
        <v>4615</v>
      </c>
      <c r="AA197" s="265" t="s">
        <v>2590</v>
      </c>
      <c r="AB197" s="265" t="s">
        <v>72</v>
      </c>
      <c r="AC197" s="265" t="s">
        <v>2591</v>
      </c>
      <c r="AD197" s="265" t="s">
        <v>72</v>
      </c>
      <c r="AE197" s="102" t="s">
        <v>1306</v>
      </c>
      <c r="AF197" s="102" t="s">
        <v>85</v>
      </c>
      <c r="AG197" s="102" t="s">
        <v>1306</v>
      </c>
      <c r="AH197" s="102" t="s">
        <v>85</v>
      </c>
      <c r="AI197" s="102" t="s">
        <v>428</v>
      </c>
      <c r="AJ197" s="102" t="s">
        <v>95</v>
      </c>
      <c r="AK197" s="265" t="s">
        <v>115</v>
      </c>
      <c r="AL197" s="265" t="s">
        <v>115</v>
      </c>
      <c r="AM197" s="265" t="s">
        <v>2592</v>
      </c>
      <c r="AN197" s="265" t="s">
        <v>85</v>
      </c>
      <c r="AO197" s="265" t="s">
        <v>85</v>
      </c>
      <c r="AP197" s="265" t="s">
        <v>2593</v>
      </c>
      <c r="AQ197" s="265" t="s">
        <v>2594</v>
      </c>
      <c r="AR197" s="265" t="s">
        <v>4692</v>
      </c>
      <c r="AS197" s="102" t="s">
        <v>72</v>
      </c>
      <c r="AT197" s="265" t="s">
        <v>2595</v>
      </c>
      <c r="AU197" s="102" t="s">
        <v>428</v>
      </c>
      <c r="AV197" s="102" t="s">
        <v>95</v>
      </c>
      <c r="AW197" s="227" t="s">
        <v>428</v>
      </c>
      <c r="AX197" s="282" t="s">
        <v>72</v>
      </c>
      <c r="AY197" s="282" t="s">
        <v>72</v>
      </c>
      <c r="AZ197" s="282" t="s">
        <v>1789</v>
      </c>
      <c r="BA197" s="85" t="s">
        <v>95</v>
      </c>
      <c r="BB197" s="37" t="s">
        <v>85</v>
      </c>
      <c r="BC197" s="37" t="s">
        <v>85</v>
      </c>
      <c r="BD197" s="282" t="s">
        <v>72</v>
      </c>
      <c r="BE197" s="265" t="s">
        <v>2596</v>
      </c>
      <c r="BF197" s="265" t="s">
        <v>2704</v>
      </c>
    </row>
    <row r="198" spans="1:98" s="226" customFormat="1" ht="15" customHeight="1">
      <c r="A198" s="101" t="s">
        <v>1440</v>
      </c>
      <c r="B198" s="476" t="s">
        <v>4871</v>
      </c>
      <c r="C198" s="101"/>
      <c r="D198" s="101"/>
      <c r="E198" s="101" t="s">
        <v>566</v>
      </c>
      <c r="F198" s="101" t="s">
        <v>136</v>
      </c>
      <c r="G198" s="98" t="s">
        <v>459</v>
      </c>
      <c r="H198" s="98" t="s">
        <v>355</v>
      </c>
      <c r="I198" s="265" t="s">
        <v>428</v>
      </c>
      <c r="J198" s="98" t="s">
        <v>65</v>
      </c>
      <c r="K198" s="196">
        <v>471</v>
      </c>
      <c r="L198" s="98" t="s">
        <v>461</v>
      </c>
      <c r="M198" s="98" t="s">
        <v>428</v>
      </c>
      <c r="N198" s="98" t="s">
        <v>56</v>
      </c>
      <c r="O198" s="98" t="s">
        <v>56</v>
      </c>
      <c r="P198" s="98" t="s">
        <v>455</v>
      </c>
      <c r="Q198" s="98" t="s">
        <v>428</v>
      </c>
      <c r="R198" s="98" t="s">
        <v>462</v>
      </c>
      <c r="S198" s="98" t="s">
        <v>463</v>
      </c>
      <c r="T198" s="98" t="s">
        <v>428</v>
      </c>
      <c r="U198" s="98" t="s">
        <v>428</v>
      </c>
      <c r="V198" s="98" t="s">
        <v>428</v>
      </c>
      <c r="W198" s="98" t="s">
        <v>428</v>
      </c>
      <c r="X198" s="98" t="s">
        <v>428</v>
      </c>
      <c r="Y198" s="98" t="s">
        <v>545</v>
      </c>
      <c r="Z198" s="98" t="s">
        <v>95</v>
      </c>
      <c r="AA198" s="98" t="s">
        <v>465</v>
      </c>
      <c r="AB198" s="98" t="s">
        <v>95</v>
      </c>
      <c r="AC198" s="98" t="s">
        <v>466</v>
      </c>
      <c r="AD198" s="98" t="s">
        <v>95</v>
      </c>
      <c r="AE198" s="98" t="s">
        <v>466</v>
      </c>
      <c r="AF198" s="98" t="s">
        <v>72</v>
      </c>
      <c r="AG198" s="98" t="s">
        <v>466</v>
      </c>
      <c r="AH198" s="98" t="s">
        <v>72</v>
      </c>
      <c r="AI198" s="98" t="s">
        <v>428</v>
      </c>
      <c r="AJ198" s="98" t="s">
        <v>95</v>
      </c>
      <c r="AK198" s="98" t="s">
        <v>457</v>
      </c>
      <c r="AL198" s="98" t="s">
        <v>455</v>
      </c>
      <c r="AM198" s="386" t="s">
        <v>4693</v>
      </c>
      <c r="AN198" s="98" t="s">
        <v>72</v>
      </c>
      <c r="AO198" s="98" t="s">
        <v>455</v>
      </c>
      <c r="AP198" s="98" t="s">
        <v>428</v>
      </c>
      <c r="AQ198" s="98" t="s">
        <v>468</v>
      </c>
      <c r="AR198" s="98" t="s">
        <v>467</v>
      </c>
      <c r="AS198" s="98" t="s">
        <v>72</v>
      </c>
      <c r="AT198" s="98" t="s">
        <v>428</v>
      </c>
      <c r="AU198" s="98" t="s">
        <v>428</v>
      </c>
      <c r="AV198" s="98" t="s">
        <v>72</v>
      </c>
      <c r="AW198" s="227" t="s">
        <v>428</v>
      </c>
      <c r="AX198" s="363" t="str">
        <f>AB198</f>
        <v>Unclear</v>
      </c>
      <c r="AY198" s="363" t="str">
        <f>AD198</f>
        <v>Unclear</v>
      </c>
      <c r="AZ198" s="365" t="str">
        <f>AF198</f>
        <v>Low</v>
      </c>
      <c r="BA198" s="363" t="str">
        <f>AJ198</f>
        <v>Unclear</v>
      </c>
      <c r="BB198" s="365" t="str">
        <f>AN198</f>
        <v>Low</v>
      </c>
      <c r="BC198" s="365" t="str">
        <f>AS198</f>
        <v>Low</v>
      </c>
      <c r="BD198" s="365" t="str">
        <f>AV198</f>
        <v>Low</v>
      </c>
      <c r="BE198" s="360" t="s">
        <v>1439</v>
      </c>
      <c r="BF198" s="360" t="s">
        <v>435</v>
      </c>
      <c r="BG198" s="360"/>
      <c r="BH198" s="360"/>
      <c r="BI198" s="360"/>
      <c r="BJ198" s="360"/>
      <c r="BK198" s="360"/>
      <c r="BL198" s="360"/>
      <c r="BM198" s="360"/>
      <c r="BN198" s="360"/>
      <c r="BO198" s="360"/>
      <c r="BP198" s="360"/>
      <c r="BQ198" s="360"/>
      <c r="BR198" s="360"/>
      <c r="BS198" s="360"/>
      <c r="BT198" s="360"/>
      <c r="BU198" s="360"/>
      <c r="BV198" s="360"/>
      <c r="BW198" s="360"/>
      <c r="BX198" s="360"/>
      <c r="BY198" s="360"/>
      <c r="BZ198" s="360"/>
      <c r="CA198" s="360"/>
      <c r="CB198" s="360"/>
      <c r="CC198" s="360"/>
      <c r="CD198" s="360"/>
      <c r="CE198" s="360"/>
      <c r="CF198" s="360"/>
      <c r="CG198" s="360"/>
      <c r="CH198" s="360"/>
      <c r="CI198" s="360"/>
      <c r="CJ198" s="360"/>
      <c r="CK198" s="360"/>
      <c r="CL198" s="360"/>
      <c r="CM198" s="360"/>
      <c r="CN198" s="360"/>
      <c r="CO198" s="360"/>
      <c r="CP198" s="360"/>
      <c r="CQ198" s="360"/>
      <c r="CR198" s="360"/>
      <c r="CS198" s="360"/>
      <c r="CT198" s="360"/>
    </row>
    <row r="199" spans="1:98" s="693" customFormat="1" ht="15" customHeight="1">
      <c r="A199" s="703" t="s">
        <v>9932</v>
      </c>
      <c r="B199" s="703"/>
      <c r="C199" s="703"/>
      <c r="D199" s="703"/>
      <c r="E199" s="703"/>
      <c r="F199" s="703"/>
      <c r="G199" s="705" t="s">
        <v>186</v>
      </c>
      <c r="H199" s="705" t="s">
        <v>355</v>
      </c>
      <c r="I199" s="705" t="s">
        <v>349</v>
      </c>
      <c r="J199" s="705" t="s">
        <v>10370</v>
      </c>
      <c r="K199" s="706">
        <v>350</v>
      </c>
      <c r="L199" s="705" t="s">
        <v>10371</v>
      </c>
      <c r="M199" s="705" t="s">
        <v>10372</v>
      </c>
      <c r="N199" s="705" t="s">
        <v>10087</v>
      </c>
      <c r="O199" s="702" t="s">
        <v>908</v>
      </c>
      <c r="P199" s="707" t="s">
        <v>9288</v>
      </c>
      <c r="Q199" s="706" t="s">
        <v>428</v>
      </c>
      <c r="R199" s="705" t="s">
        <v>10373</v>
      </c>
      <c r="S199" s="705" t="s">
        <v>10374</v>
      </c>
      <c r="T199" s="705" t="s">
        <v>10375</v>
      </c>
      <c r="U199" s="705" t="s">
        <v>428</v>
      </c>
      <c r="V199" s="705" t="s">
        <v>428</v>
      </c>
      <c r="W199" s="705" t="s">
        <v>428</v>
      </c>
      <c r="X199" s="705" t="s">
        <v>428</v>
      </c>
      <c r="Y199" s="705" t="s">
        <v>428</v>
      </c>
      <c r="Z199" s="703"/>
      <c r="AA199" s="703"/>
      <c r="AB199" s="703"/>
      <c r="AC199" s="703"/>
      <c r="AD199" s="703"/>
      <c r="AE199" s="703"/>
      <c r="AF199" s="703"/>
      <c r="AG199" s="703"/>
      <c r="AH199" s="703"/>
      <c r="AI199" s="703"/>
      <c r="AJ199" s="703"/>
      <c r="AK199" s="703"/>
      <c r="AL199" s="703"/>
      <c r="AM199" s="703"/>
      <c r="AN199" s="703"/>
      <c r="AO199" s="703"/>
      <c r="AP199" s="703"/>
      <c r="AQ199" s="703"/>
      <c r="AR199" s="703"/>
      <c r="AS199" s="703"/>
      <c r="AT199" s="703"/>
      <c r="AU199" s="704" t="s">
        <v>10079</v>
      </c>
      <c r="AV199" s="704" t="s">
        <v>10079</v>
      </c>
      <c r="AW199" s="704" t="s">
        <v>10079</v>
      </c>
      <c r="AX199" s="704" t="s">
        <v>10079</v>
      </c>
      <c r="AY199" s="704" t="s">
        <v>10079</v>
      </c>
      <c r="AZ199" s="704" t="s">
        <v>10079</v>
      </c>
      <c r="BA199" s="704" t="s">
        <v>10079</v>
      </c>
      <c r="BB199" s="699"/>
      <c r="BC199" s="699"/>
      <c r="BD199" s="699"/>
      <c r="BE199" s="699"/>
      <c r="BF199" s="699"/>
      <c r="BG199" s="699"/>
      <c r="BH199" s="699"/>
      <c r="BI199" s="699"/>
      <c r="BJ199" s="699"/>
      <c r="BK199" s="699"/>
      <c r="BL199" s="699"/>
      <c r="BM199" s="699"/>
      <c r="BN199" s="699"/>
      <c r="BO199" s="699"/>
      <c r="BP199" s="699"/>
      <c r="BQ199" s="699"/>
      <c r="BR199" s="699"/>
      <c r="BS199" s="699"/>
      <c r="BT199" s="699"/>
      <c r="BU199" s="699"/>
      <c r="BV199" s="695"/>
      <c r="BW199" s="695"/>
      <c r="BX199" s="695"/>
      <c r="BY199" s="695"/>
      <c r="BZ199" s="695"/>
      <c r="CA199" s="695"/>
      <c r="CB199" s="695"/>
      <c r="CC199" s="695"/>
      <c r="CD199" s="695"/>
      <c r="CE199" s="695"/>
      <c r="CF199" s="695"/>
      <c r="CG199" s="695"/>
      <c r="CH199" s="695"/>
      <c r="CI199" s="695"/>
      <c r="CJ199" s="695"/>
      <c r="CK199" s="695"/>
      <c r="CL199" s="695"/>
      <c r="CM199" s="695"/>
      <c r="CN199" s="695"/>
      <c r="CO199" s="695"/>
      <c r="CP199" s="695"/>
      <c r="CQ199" s="695"/>
      <c r="CR199" s="695"/>
      <c r="CS199" s="695"/>
      <c r="CT199" s="695"/>
    </row>
    <row r="200" spans="1:98" s="226" customFormat="1" ht="15" customHeight="1">
      <c r="A200" s="101" t="s">
        <v>2012</v>
      </c>
      <c r="B200" s="476" t="s">
        <v>4871</v>
      </c>
      <c r="C200" s="101"/>
      <c r="D200" s="227"/>
      <c r="E200" s="101" t="s">
        <v>1629</v>
      </c>
      <c r="F200" s="101" t="s">
        <v>969</v>
      </c>
      <c r="G200" s="101" t="s">
        <v>186</v>
      </c>
      <c r="H200" s="101" t="s">
        <v>355</v>
      </c>
      <c r="I200" s="101" t="s">
        <v>66</v>
      </c>
      <c r="J200" s="101" t="s">
        <v>100</v>
      </c>
      <c r="K200" s="379">
        <v>191</v>
      </c>
      <c r="L200" s="101" t="s">
        <v>2013</v>
      </c>
      <c r="M200" s="101" t="s">
        <v>428</v>
      </c>
      <c r="N200" s="101" t="s">
        <v>56</v>
      </c>
      <c r="O200" s="101" t="s">
        <v>1183</v>
      </c>
      <c r="P200" s="101" t="s">
        <v>428</v>
      </c>
      <c r="Q200" s="101" t="s">
        <v>428</v>
      </c>
      <c r="R200" s="101" t="s">
        <v>2014</v>
      </c>
      <c r="S200" s="101" t="s">
        <v>2015</v>
      </c>
      <c r="T200" s="101" t="s">
        <v>2016</v>
      </c>
      <c r="U200" s="101" t="s">
        <v>428</v>
      </c>
      <c r="V200" s="101" t="s">
        <v>428</v>
      </c>
      <c r="W200" s="101" t="s">
        <v>428</v>
      </c>
      <c r="X200" s="101" t="s">
        <v>2017</v>
      </c>
      <c r="Y200" s="101" t="s">
        <v>359</v>
      </c>
      <c r="Z200" s="101" t="s">
        <v>4615</v>
      </c>
      <c r="AA200" s="101" t="s">
        <v>2018</v>
      </c>
      <c r="AB200" s="101" t="s">
        <v>72</v>
      </c>
      <c r="AC200" s="101" t="s">
        <v>428</v>
      </c>
      <c r="AD200" s="101" t="s">
        <v>95</v>
      </c>
      <c r="AE200" s="101" t="s">
        <v>1306</v>
      </c>
      <c r="AF200" s="101" t="s">
        <v>85</v>
      </c>
      <c r="AG200" s="101" t="s">
        <v>2019</v>
      </c>
      <c r="AH200" s="101" t="s">
        <v>95</v>
      </c>
      <c r="AI200" s="101" t="s">
        <v>428</v>
      </c>
      <c r="AJ200" s="101" t="s">
        <v>95</v>
      </c>
      <c r="AK200" s="101" t="s">
        <v>95</v>
      </c>
      <c r="AL200" s="101" t="s">
        <v>95</v>
      </c>
      <c r="AM200" s="101" t="s">
        <v>4694</v>
      </c>
      <c r="AN200" s="101" t="s">
        <v>72</v>
      </c>
      <c r="AO200" s="101" t="s">
        <v>72</v>
      </c>
      <c r="AP200" s="101" t="s">
        <v>428</v>
      </c>
      <c r="AQ200" s="101" t="s">
        <v>2020</v>
      </c>
      <c r="AR200" s="101" t="s">
        <v>4695</v>
      </c>
      <c r="AS200" s="101" t="s">
        <v>72</v>
      </c>
      <c r="AT200" s="101" t="s">
        <v>1649</v>
      </c>
      <c r="AU200" s="101" t="s">
        <v>428</v>
      </c>
      <c r="AV200" s="101" t="s">
        <v>72</v>
      </c>
      <c r="AW200" s="227" t="s">
        <v>428</v>
      </c>
      <c r="AX200" s="365" t="str">
        <f>AB200</f>
        <v>Low</v>
      </c>
      <c r="AY200" s="363" t="str">
        <f>AD200</f>
        <v>Unclear</v>
      </c>
      <c r="AZ200" s="366" t="str">
        <f>AF200</f>
        <v>High</v>
      </c>
      <c r="BA200" s="363" t="str">
        <f>AJ200</f>
        <v>Unclear</v>
      </c>
      <c r="BB200" s="365" t="str">
        <f>AN200</f>
        <v>Low</v>
      </c>
      <c r="BC200" s="365" t="str">
        <f>AS200</f>
        <v>Low</v>
      </c>
      <c r="BD200" s="365" t="str">
        <f>AV200</f>
        <v>Low</v>
      </c>
      <c r="BE200" s="101" t="s">
        <v>2021</v>
      </c>
      <c r="BF200" s="227"/>
      <c r="BG200" s="227"/>
      <c r="BH200" s="227"/>
      <c r="BI200" s="227"/>
      <c r="BJ200" s="227"/>
      <c r="BK200" s="227"/>
      <c r="BL200" s="227"/>
      <c r="BM200" s="227"/>
      <c r="BN200" s="227"/>
      <c r="BO200" s="227"/>
      <c r="BP200" s="227"/>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7"/>
      <c r="CN200" s="227"/>
      <c r="CO200" s="227"/>
      <c r="CP200" s="227"/>
      <c r="CQ200" s="227"/>
      <c r="CR200" s="227"/>
      <c r="CS200" s="227"/>
      <c r="CT200" s="227"/>
    </row>
    <row r="201" spans="1:98" s="222" customFormat="1">
      <c r="A201" s="265" t="s">
        <v>2685</v>
      </c>
      <c r="B201" s="265" t="s">
        <v>4871</v>
      </c>
      <c r="C201" s="265"/>
      <c r="D201" s="265"/>
      <c r="E201" s="265" t="s">
        <v>566</v>
      </c>
      <c r="F201" s="265" t="s">
        <v>609</v>
      </c>
      <c r="G201" s="265" t="s">
        <v>458</v>
      </c>
      <c r="H201" s="265" t="s">
        <v>355</v>
      </c>
      <c r="I201" s="265" t="s">
        <v>428</v>
      </c>
      <c r="J201" s="265" t="s">
        <v>455</v>
      </c>
      <c r="K201" s="270">
        <v>60</v>
      </c>
      <c r="L201" s="265" t="s">
        <v>1156</v>
      </c>
      <c r="M201" s="265" t="s">
        <v>4018</v>
      </c>
      <c r="N201" s="265" t="s">
        <v>56</v>
      </c>
      <c r="O201" s="265" t="s">
        <v>602</v>
      </c>
      <c r="P201" s="270">
        <v>17</v>
      </c>
      <c r="Q201" s="270" t="s">
        <v>428</v>
      </c>
      <c r="R201" s="265" t="s">
        <v>455</v>
      </c>
      <c r="S201" s="265" t="s">
        <v>455</v>
      </c>
      <c r="T201" s="265" t="s">
        <v>455</v>
      </c>
      <c r="U201" s="265" t="s">
        <v>455</v>
      </c>
      <c r="V201" s="265" t="s">
        <v>455</v>
      </c>
      <c r="W201" s="265" t="s">
        <v>2686</v>
      </c>
      <c r="X201" s="265" t="s">
        <v>455</v>
      </c>
      <c r="Y201" s="265" t="s">
        <v>359</v>
      </c>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27" t="s">
        <v>428</v>
      </c>
      <c r="AX201" s="151" t="s">
        <v>95</v>
      </c>
      <c r="AY201" s="158" t="s">
        <v>95</v>
      </c>
      <c r="AZ201" s="151" t="s">
        <v>95</v>
      </c>
      <c r="BA201" s="151" t="s">
        <v>95</v>
      </c>
      <c r="BB201" s="115" t="s">
        <v>85</v>
      </c>
      <c r="BC201" s="115" t="s">
        <v>85</v>
      </c>
      <c r="BD201" s="136" t="s">
        <v>72</v>
      </c>
      <c r="BE201" s="265" t="s">
        <v>4019</v>
      </c>
      <c r="BF201" s="265"/>
      <c r="BG201" s="265"/>
      <c r="BH201" s="265"/>
      <c r="BI201" s="265"/>
      <c r="BJ201" s="265"/>
      <c r="BK201" s="265"/>
      <c r="BL201" s="265"/>
      <c r="BM201" s="265"/>
      <c r="BN201" s="265" t="s">
        <v>428</v>
      </c>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c r="CP201" s="223"/>
      <c r="CQ201" s="223"/>
      <c r="CR201" s="223"/>
      <c r="CS201" s="223"/>
      <c r="CT201" s="223"/>
    </row>
    <row r="202" spans="1:98" s="226" customFormat="1" ht="15" customHeight="1">
      <c r="A202" s="101" t="s">
        <v>2022</v>
      </c>
      <c r="B202" s="98" t="s">
        <v>4872</v>
      </c>
      <c r="C202" s="101"/>
      <c r="D202" s="227"/>
      <c r="E202" s="101" t="s">
        <v>1629</v>
      </c>
      <c r="F202" s="101" t="s">
        <v>969</v>
      </c>
      <c r="G202" s="101" t="s">
        <v>184</v>
      </c>
      <c r="H202" s="101" t="s">
        <v>355</v>
      </c>
      <c r="I202" s="101" t="s">
        <v>349</v>
      </c>
      <c r="J202" s="101" t="s">
        <v>100</v>
      </c>
      <c r="K202" s="379">
        <v>52</v>
      </c>
      <c r="L202" s="101" t="s">
        <v>4696</v>
      </c>
      <c r="M202" s="101" t="s">
        <v>2023</v>
      </c>
      <c r="N202" s="101" t="s">
        <v>56</v>
      </c>
      <c r="O202" s="101" t="s">
        <v>908</v>
      </c>
      <c r="P202" s="101">
        <v>10</v>
      </c>
      <c r="Q202" s="101" t="s">
        <v>428</v>
      </c>
      <c r="R202" s="101" t="s">
        <v>2024</v>
      </c>
      <c r="S202" s="101" t="s">
        <v>2025</v>
      </c>
      <c r="T202" s="101" t="s">
        <v>2026</v>
      </c>
      <c r="U202" s="101" t="s">
        <v>428</v>
      </c>
      <c r="V202" s="101" t="s">
        <v>2027</v>
      </c>
      <c r="W202" s="101" t="s">
        <v>355</v>
      </c>
      <c r="X202" s="101" t="s">
        <v>428</v>
      </c>
      <c r="Y202" s="101" t="s">
        <v>2028</v>
      </c>
      <c r="Z202" s="101" t="s">
        <v>95</v>
      </c>
      <c r="AA202" s="101" t="s">
        <v>2029</v>
      </c>
      <c r="AB202" s="101" t="s">
        <v>95</v>
      </c>
      <c r="AC202" s="101" t="s">
        <v>428</v>
      </c>
      <c r="AD202" s="101" t="s">
        <v>95</v>
      </c>
      <c r="AE202" s="101" t="s">
        <v>1306</v>
      </c>
      <c r="AF202" s="101" t="s">
        <v>85</v>
      </c>
      <c r="AG202" s="101" t="s">
        <v>1306</v>
      </c>
      <c r="AH202" s="101" t="s">
        <v>85</v>
      </c>
      <c r="AI202" s="101" t="s">
        <v>428</v>
      </c>
      <c r="AJ202" s="101" t="s">
        <v>95</v>
      </c>
      <c r="AK202" s="101" t="s">
        <v>115</v>
      </c>
      <c r="AL202" s="101" t="s">
        <v>86</v>
      </c>
      <c r="AM202" s="101" t="s">
        <v>2030</v>
      </c>
      <c r="AN202" s="101" t="s">
        <v>85</v>
      </c>
      <c r="AO202" s="101" t="s">
        <v>85</v>
      </c>
      <c r="AP202" s="101" t="s">
        <v>428</v>
      </c>
      <c r="AQ202" s="101" t="s">
        <v>2031</v>
      </c>
      <c r="AR202" s="101" t="s">
        <v>2032</v>
      </c>
      <c r="AS202" s="101" t="s">
        <v>95</v>
      </c>
      <c r="AT202" s="101" t="s">
        <v>1649</v>
      </c>
      <c r="AU202" s="101" t="s">
        <v>428</v>
      </c>
      <c r="AV202" s="101" t="s">
        <v>72</v>
      </c>
      <c r="AW202" s="227" t="s">
        <v>428</v>
      </c>
      <c r="AX202" s="363" t="str">
        <f>AB202</f>
        <v>Unclear</v>
      </c>
      <c r="AY202" s="363" t="str">
        <f>AD202</f>
        <v>Unclear</v>
      </c>
      <c r="AZ202" s="366" t="str">
        <f>AF202</f>
        <v>High</v>
      </c>
      <c r="BA202" s="363" t="str">
        <f>AJ202</f>
        <v>Unclear</v>
      </c>
      <c r="BB202" s="366" t="str">
        <f>AN202</f>
        <v>High</v>
      </c>
      <c r="BC202" s="363" t="str">
        <f>AS202</f>
        <v>Unclear</v>
      </c>
      <c r="BD202" s="365" t="str">
        <f>AV202</f>
        <v>Low</v>
      </c>
      <c r="BE202" s="101" t="s">
        <v>2033</v>
      </c>
      <c r="BF202" s="227"/>
      <c r="BG202" s="227"/>
      <c r="BH202" s="227"/>
      <c r="BI202" s="227"/>
      <c r="BJ202" s="227"/>
      <c r="BK202" s="227"/>
      <c r="BL202" s="227"/>
      <c r="BM202" s="227"/>
      <c r="BN202" s="227"/>
      <c r="BO202" s="227"/>
      <c r="BP202" s="227"/>
      <c r="BQ202" s="227"/>
      <c r="BR202" s="227"/>
      <c r="BS202" s="227"/>
      <c r="BT202" s="227"/>
      <c r="BU202" s="227"/>
      <c r="BV202" s="227"/>
      <c r="BW202" s="227"/>
      <c r="BX202" s="227"/>
      <c r="BY202" s="227"/>
      <c r="BZ202" s="227"/>
      <c r="CA202" s="227"/>
      <c r="CB202" s="227"/>
      <c r="CC202" s="227"/>
      <c r="CD202" s="227"/>
      <c r="CE202" s="227"/>
      <c r="CF202" s="227"/>
      <c r="CG202" s="227"/>
      <c r="CH202" s="227"/>
      <c r="CI202" s="227"/>
      <c r="CJ202" s="227"/>
      <c r="CK202" s="227"/>
      <c r="CL202" s="227"/>
      <c r="CM202" s="227"/>
      <c r="CN202" s="227"/>
      <c r="CO202" s="227"/>
      <c r="CP202" s="227"/>
      <c r="CQ202" s="227"/>
      <c r="CR202" s="227"/>
      <c r="CS202" s="227"/>
      <c r="CT202" s="227"/>
    </row>
    <row r="203" spans="1:98" s="222" customFormat="1">
      <c r="A203" s="102" t="s">
        <v>2770</v>
      </c>
      <c r="B203" s="98" t="s">
        <v>4872</v>
      </c>
      <c r="C203" s="102" t="s">
        <v>4573</v>
      </c>
      <c r="D203" s="102"/>
      <c r="E203" s="102" t="s">
        <v>2536</v>
      </c>
      <c r="F203" s="102" t="s">
        <v>969</v>
      </c>
      <c r="G203" s="102" t="s">
        <v>150</v>
      </c>
      <c r="H203" s="102" t="s">
        <v>355</v>
      </c>
      <c r="I203" s="102" t="s">
        <v>349</v>
      </c>
      <c r="J203" s="103" t="s">
        <v>100</v>
      </c>
      <c r="K203" s="102">
        <v>135</v>
      </c>
      <c r="L203" s="102" t="s">
        <v>2771</v>
      </c>
      <c r="M203" s="102" t="s">
        <v>428</v>
      </c>
      <c r="N203" s="102" t="s">
        <v>56</v>
      </c>
      <c r="O203" s="102" t="s">
        <v>275</v>
      </c>
      <c r="P203" s="102">
        <v>16</v>
      </c>
      <c r="Q203" s="102" t="s">
        <v>1485</v>
      </c>
      <c r="R203" s="102" t="s">
        <v>2772</v>
      </c>
      <c r="S203" s="102" t="s">
        <v>2773</v>
      </c>
      <c r="T203" s="102" t="s">
        <v>428</v>
      </c>
      <c r="U203" s="102" t="s">
        <v>428</v>
      </c>
      <c r="V203" s="102" t="s">
        <v>428</v>
      </c>
      <c r="W203" s="102" t="s">
        <v>428</v>
      </c>
      <c r="X203" s="102" t="s">
        <v>2774</v>
      </c>
      <c r="Y203" s="265" t="s">
        <v>9282</v>
      </c>
      <c r="Z203" s="102" t="s">
        <v>4615</v>
      </c>
      <c r="AA203" s="102" t="s">
        <v>2775</v>
      </c>
      <c r="AB203" s="102" t="s">
        <v>72</v>
      </c>
      <c r="AC203" s="265" t="s">
        <v>428</v>
      </c>
      <c r="AD203" s="102" t="s">
        <v>95</v>
      </c>
      <c r="AE203" s="102" t="s">
        <v>1306</v>
      </c>
      <c r="AF203" s="102" t="s">
        <v>85</v>
      </c>
      <c r="AG203" s="102" t="s">
        <v>1306</v>
      </c>
      <c r="AH203" s="102" t="s">
        <v>85</v>
      </c>
      <c r="AI203" s="265" t="s">
        <v>2776</v>
      </c>
      <c r="AJ203" s="102" t="s">
        <v>72</v>
      </c>
      <c r="AK203" s="102" t="s">
        <v>95</v>
      </c>
      <c r="AL203" s="102" t="s">
        <v>95</v>
      </c>
      <c r="AM203" s="265" t="s">
        <v>2777</v>
      </c>
      <c r="AN203" s="265" t="s">
        <v>85</v>
      </c>
      <c r="AO203" s="102" t="s">
        <v>85</v>
      </c>
      <c r="AP203" s="102" t="s">
        <v>428</v>
      </c>
      <c r="AQ203" s="102" t="s">
        <v>2778</v>
      </c>
      <c r="AR203" s="102" t="s">
        <v>2779</v>
      </c>
      <c r="AS203" s="102" t="s">
        <v>72</v>
      </c>
      <c r="AT203" s="102" t="s">
        <v>4592</v>
      </c>
      <c r="AU203" s="102" t="s">
        <v>428</v>
      </c>
      <c r="AV203" s="102" t="s">
        <v>95</v>
      </c>
      <c r="AW203" s="227" t="s">
        <v>428</v>
      </c>
      <c r="AX203" s="467" t="s">
        <v>72</v>
      </c>
      <c r="AY203" s="468" t="s">
        <v>95</v>
      </c>
      <c r="AZ203" s="467" t="s">
        <v>72</v>
      </c>
      <c r="BA203" s="467" t="s">
        <v>72</v>
      </c>
      <c r="BB203" s="469" t="s">
        <v>85</v>
      </c>
      <c r="BC203" s="469" t="s">
        <v>85</v>
      </c>
      <c r="BD203" s="468" t="s">
        <v>95</v>
      </c>
      <c r="BE203" s="102" t="s">
        <v>2780</v>
      </c>
      <c r="BF203" s="102"/>
      <c r="BG203" s="102"/>
      <c r="BH203" s="102"/>
      <c r="BI203" s="102"/>
      <c r="BJ203" s="102"/>
      <c r="BK203" s="102"/>
      <c r="BL203" s="102"/>
      <c r="BM203" s="102"/>
      <c r="BN203" s="102"/>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row>
    <row r="204" spans="1:98" s="226" customFormat="1" ht="15" customHeight="1">
      <c r="A204" s="98" t="s">
        <v>1081</v>
      </c>
      <c r="B204" s="98" t="s">
        <v>4872</v>
      </c>
      <c r="C204" s="98"/>
      <c r="D204" s="360"/>
      <c r="E204" s="360" t="s">
        <v>968</v>
      </c>
      <c r="F204" s="360" t="s">
        <v>1082</v>
      </c>
      <c r="G204" s="227" t="s">
        <v>154</v>
      </c>
      <c r="H204" s="360" t="s">
        <v>455</v>
      </c>
      <c r="I204" s="360" t="s">
        <v>349</v>
      </c>
      <c r="J204" s="360" t="s">
        <v>79</v>
      </c>
      <c r="K204" s="359">
        <v>58</v>
      </c>
      <c r="L204" s="360" t="s">
        <v>1083</v>
      </c>
      <c r="M204" s="360" t="s">
        <v>1084</v>
      </c>
      <c r="N204" s="360" t="s">
        <v>56</v>
      </c>
      <c r="O204" s="360" t="s">
        <v>908</v>
      </c>
      <c r="P204" s="360" t="s">
        <v>1085</v>
      </c>
      <c r="Q204" s="98" t="s">
        <v>911</v>
      </c>
      <c r="R204" s="360" t="s">
        <v>1087</v>
      </c>
      <c r="S204" s="360" t="s">
        <v>1088</v>
      </c>
      <c r="T204" s="360" t="s">
        <v>1089</v>
      </c>
      <c r="U204" s="360" t="s">
        <v>428</v>
      </c>
      <c r="V204" s="360" t="s">
        <v>1090</v>
      </c>
      <c r="W204" s="360" t="s">
        <v>428</v>
      </c>
      <c r="X204" s="98" t="s">
        <v>428</v>
      </c>
      <c r="Y204" s="360" t="s">
        <v>9283</v>
      </c>
      <c r="Z204" s="98" t="s">
        <v>4697</v>
      </c>
      <c r="AA204" s="98" t="s">
        <v>1091</v>
      </c>
      <c r="AB204" s="98" t="s">
        <v>72</v>
      </c>
      <c r="AC204" s="98" t="s">
        <v>1092</v>
      </c>
      <c r="AD204" s="98" t="s">
        <v>72</v>
      </c>
      <c r="AE204" s="98" t="s">
        <v>1093</v>
      </c>
      <c r="AF204" s="98" t="s">
        <v>95</v>
      </c>
      <c r="AG204" s="98" t="s">
        <v>1093</v>
      </c>
      <c r="AH204" s="98" t="s">
        <v>95</v>
      </c>
      <c r="AI204" s="98" t="s">
        <v>1093</v>
      </c>
      <c r="AJ204" s="98" t="s">
        <v>95</v>
      </c>
      <c r="AK204" s="98" t="s">
        <v>1095</v>
      </c>
      <c r="AL204" s="98"/>
      <c r="AM204" s="98" t="s">
        <v>1096</v>
      </c>
      <c r="AN204" s="98" t="s">
        <v>85</v>
      </c>
      <c r="AO204" s="98"/>
      <c r="AP204" s="98"/>
      <c r="AQ204" s="98" t="s">
        <v>1097</v>
      </c>
      <c r="AR204" s="98" t="s">
        <v>1098</v>
      </c>
      <c r="AS204" s="98" t="s">
        <v>72</v>
      </c>
      <c r="AT204" s="98" t="s">
        <v>1099</v>
      </c>
      <c r="AU204" s="98" t="s">
        <v>455</v>
      </c>
      <c r="AV204" s="98" t="s">
        <v>72</v>
      </c>
      <c r="AW204" s="227" t="s">
        <v>428</v>
      </c>
      <c r="AX204" s="365" t="str">
        <f>AB204</f>
        <v>Low</v>
      </c>
      <c r="AY204" s="365" t="str">
        <f>AD204</f>
        <v>Low</v>
      </c>
      <c r="AZ204" s="363" t="str">
        <f>AF204</f>
        <v>Unclear</v>
      </c>
      <c r="BA204" s="363" t="str">
        <f>AJ204</f>
        <v>Unclear</v>
      </c>
      <c r="BB204" s="366" t="str">
        <f>AN204</f>
        <v>High</v>
      </c>
      <c r="BC204" s="365" t="str">
        <f>AS204</f>
        <v>Low</v>
      </c>
      <c r="BD204" s="365" t="str">
        <f>AV204</f>
        <v>Low</v>
      </c>
      <c r="BE204" s="360" t="s">
        <v>1100</v>
      </c>
      <c r="BF204" s="360"/>
      <c r="BG204" s="360"/>
      <c r="BH204" s="360"/>
      <c r="BI204" s="360"/>
      <c r="BJ204" s="360"/>
      <c r="BK204" s="360"/>
      <c r="BL204" s="360"/>
      <c r="BM204" s="360"/>
      <c r="BN204" s="360"/>
      <c r="BO204" s="360"/>
      <c r="BP204" s="360"/>
      <c r="BQ204" s="360"/>
      <c r="BR204" s="360"/>
      <c r="BS204" s="360"/>
      <c r="BT204" s="360"/>
      <c r="BU204" s="360"/>
      <c r="BV204" s="360"/>
      <c r="BW204" s="360"/>
      <c r="BX204" s="360"/>
      <c r="BY204" s="360"/>
      <c r="BZ204" s="360"/>
      <c r="CA204" s="360"/>
      <c r="CB204" s="360"/>
      <c r="CC204" s="360"/>
      <c r="CD204" s="360"/>
      <c r="CE204" s="360"/>
      <c r="CF204" s="360"/>
      <c r="CG204" s="360"/>
      <c r="CH204" s="360"/>
      <c r="CI204" s="360"/>
      <c r="CJ204" s="360"/>
      <c r="CK204" s="360"/>
      <c r="CL204" s="360"/>
      <c r="CM204" s="360"/>
      <c r="CN204" s="360"/>
      <c r="CO204" s="360"/>
      <c r="CP204" s="360"/>
      <c r="CQ204" s="360"/>
      <c r="CR204" s="360"/>
      <c r="CS204" s="360"/>
      <c r="CT204" s="360"/>
    </row>
    <row r="205" spans="1:98" s="226" customFormat="1" ht="15" customHeight="1">
      <c r="A205" s="98" t="s">
        <v>1201</v>
      </c>
      <c r="B205" s="98" t="s">
        <v>4872</v>
      </c>
      <c r="C205" s="98"/>
      <c r="D205" s="360"/>
      <c r="E205" s="360" t="s">
        <v>968</v>
      </c>
      <c r="F205" s="360" t="s">
        <v>1082</v>
      </c>
      <c r="G205" s="360" t="s">
        <v>134</v>
      </c>
      <c r="H205" s="360" t="s">
        <v>455</v>
      </c>
      <c r="I205" s="360" t="s">
        <v>349</v>
      </c>
      <c r="J205" s="360" t="s">
        <v>100</v>
      </c>
      <c r="K205" s="359">
        <v>177</v>
      </c>
      <c r="L205" s="360" t="s">
        <v>4698</v>
      </c>
      <c r="M205" s="360" t="s">
        <v>1202</v>
      </c>
      <c r="N205" s="360" t="s">
        <v>56</v>
      </c>
      <c r="O205" s="360" t="s">
        <v>1203</v>
      </c>
      <c r="P205" s="360" t="s">
        <v>428</v>
      </c>
      <c r="Q205" s="98" t="s">
        <v>9284</v>
      </c>
      <c r="R205" s="360" t="s">
        <v>1204</v>
      </c>
      <c r="S205" s="360" t="s">
        <v>1205</v>
      </c>
      <c r="T205" s="360" t="s">
        <v>428</v>
      </c>
      <c r="U205" s="360" t="s">
        <v>428</v>
      </c>
      <c r="V205" s="360" t="s">
        <v>428</v>
      </c>
      <c r="W205" s="360" t="s">
        <v>428</v>
      </c>
      <c r="X205" s="98" t="s">
        <v>428</v>
      </c>
      <c r="Y205" s="360" t="s">
        <v>1206</v>
      </c>
      <c r="Z205" s="98" t="s">
        <v>4615</v>
      </c>
      <c r="AA205" s="98" t="s">
        <v>1207</v>
      </c>
      <c r="AB205" s="98" t="s">
        <v>72</v>
      </c>
      <c r="AC205" s="98" t="s">
        <v>1208</v>
      </c>
      <c r="AD205" s="98" t="s">
        <v>72</v>
      </c>
      <c r="AE205" s="98" t="s">
        <v>428</v>
      </c>
      <c r="AF205" s="98" t="s">
        <v>95</v>
      </c>
      <c r="AG205" s="98" t="s">
        <v>428</v>
      </c>
      <c r="AH205" s="98" t="s">
        <v>95</v>
      </c>
      <c r="AI205" s="98" t="s">
        <v>428</v>
      </c>
      <c r="AJ205" s="98" t="s">
        <v>95</v>
      </c>
      <c r="AK205" s="98" t="s">
        <v>1209</v>
      </c>
      <c r="AL205" s="98"/>
      <c r="AM205" s="98" t="s">
        <v>1210</v>
      </c>
      <c r="AN205" s="98" t="s">
        <v>85</v>
      </c>
      <c r="AO205" s="98"/>
      <c r="AP205" s="98"/>
      <c r="AQ205" s="386" t="s">
        <v>4699</v>
      </c>
      <c r="AR205" s="98" t="s">
        <v>1211</v>
      </c>
      <c r="AS205" s="98" t="s">
        <v>72</v>
      </c>
      <c r="AT205" s="98" t="s">
        <v>1212</v>
      </c>
      <c r="AU205" s="98" t="s">
        <v>455</v>
      </c>
      <c r="AV205" s="98" t="s">
        <v>72</v>
      </c>
      <c r="AW205" s="227" t="s">
        <v>428</v>
      </c>
      <c r="AX205" s="365" t="str">
        <f>AB205</f>
        <v>Low</v>
      </c>
      <c r="AY205" s="365" t="str">
        <f>AD205</f>
        <v>Low</v>
      </c>
      <c r="AZ205" s="363" t="str">
        <f>AF205</f>
        <v>Unclear</v>
      </c>
      <c r="BA205" s="363" t="str">
        <f>AJ205</f>
        <v>Unclear</v>
      </c>
      <c r="BB205" s="366" t="str">
        <f>AN205</f>
        <v>High</v>
      </c>
      <c r="BC205" s="365" t="str">
        <f>AS205</f>
        <v>Low</v>
      </c>
      <c r="BD205" s="365" t="str">
        <f>AV205</f>
        <v>Low</v>
      </c>
      <c r="BE205" s="360" t="s">
        <v>1213</v>
      </c>
      <c r="BF205" s="360"/>
      <c r="BG205" s="360"/>
      <c r="BH205" s="360"/>
      <c r="BI205" s="360"/>
      <c r="BJ205" s="360"/>
      <c r="BK205" s="360"/>
      <c r="BL205" s="360"/>
      <c r="BM205" s="360"/>
      <c r="BN205" s="360"/>
      <c r="BO205" s="360"/>
      <c r="BP205" s="360"/>
      <c r="BQ205" s="360"/>
      <c r="BR205" s="360"/>
      <c r="BS205" s="360"/>
      <c r="BT205" s="360"/>
      <c r="BU205" s="360"/>
      <c r="BV205" s="360"/>
      <c r="BW205" s="360"/>
      <c r="BX205" s="360"/>
      <c r="BY205" s="360"/>
      <c r="BZ205" s="360"/>
      <c r="CA205" s="360"/>
      <c r="CB205" s="360"/>
      <c r="CC205" s="360"/>
      <c r="CD205" s="360"/>
      <c r="CE205" s="360"/>
      <c r="CF205" s="360"/>
      <c r="CG205" s="360"/>
      <c r="CH205" s="360"/>
      <c r="CI205" s="360"/>
      <c r="CJ205" s="360"/>
      <c r="CK205" s="360"/>
      <c r="CL205" s="360"/>
      <c r="CM205" s="360"/>
      <c r="CN205" s="360"/>
      <c r="CO205" s="360"/>
      <c r="CP205" s="360"/>
      <c r="CQ205" s="360"/>
      <c r="CR205" s="360"/>
      <c r="CS205" s="360"/>
      <c r="CT205" s="360"/>
    </row>
    <row r="206" spans="1:98" s="718" customFormat="1" ht="15" customHeight="1">
      <c r="A206" s="728" t="s">
        <v>9589</v>
      </c>
      <c r="B206" s="728"/>
      <c r="C206" s="728"/>
      <c r="D206" s="728"/>
      <c r="E206" s="728"/>
      <c r="F206" s="728"/>
      <c r="G206" s="728" t="s">
        <v>670</v>
      </c>
      <c r="H206" s="728" t="s">
        <v>355</v>
      </c>
      <c r="I206" s="728" t="s">
        <v>10380</v>
      </c>
      <c r="J206" s="728" t="s">
        <v>1057</v>
      </c>
      <c r="K206" s="726">
        <v>84</v>
      </c>
      <c r="L206" s="728" t="s">
        <v>10381</v>
      </c>
      <c r="M206" s="728" t="s">
        <v>10382</v>
      </c>
      <c r="N206" s="728" t="s">
        <v>10087</v>
      </c>
      <c r="O206" s="727" t="s">
        <v>2000</v>
      </c>
      <c r="P206" s="727" t="s">
        <v>10383</v>
      </c>
      <c r="Q206" s="730" t="s">
        <v>428</v>
      </c>
      <c r="R206" s="730" t="s">
        <v>10384</v>
      </c>
      <c r="S206" s="730" t="s">
        <v>10385</v>
      </c>
      <c r="T206" s="730" t="s">
        <v>428</v>
      </c>
      <c r="U206" s="730" t="s">
        <v>428</v>
      </c>
      <c r="V206" s="730" t="s">
        <v>10386</v>
      </c>
      <c r="W206" s="730" t="s">
        <v>428</v>
      </c>
      <c r="X206" s="730" t="s">
        <v>10387</v>
      </c>
      <c r="Y206" s="730" t="s">
        <v>346</v>
      </c>
      <c r="Z206" s="730"/>
      <c r="AA206" s="730"/>
      <c r="AB206" s="730"/>
      <c r="AC206" s="730"/>
      <c r="AD206" s="730"/>
      <c r="AE206" s="728"/>
      <c r="AF206" s="728"/>
      <c r="AG206" s="728"/>
      <c r="AH206" s="728"/>
      <c r="AI206" s="728"/>
      <c r="AJ206" s="728"/>
      <c r="AK206" s="728"/>
      <c r="AL206" s="728"/>
      <c r="AM206" s="728"/>
      <c r="AN206" s="728"/>
      <c r="AO206" s="728"/>
      <c r="AP206" s="728"/>
      <c r="AQ206" s="728"/>
      <c r="AR206" s="728"/>
      <c r="AS206" s="728"/>
      <c r="AT206" s="728"/>
      <c r="AU206" s="729" t="s">
        <v>10079</v>
      </c>
      <c r="AV206" s="729" t="s">
        <v>10079</v>
      </c>
      <c r="AW206" s="729" t="s">
        <v>10079</v>
      </c>
      <c r="AX206" s="729" t="s">
        <v>10079</v>
      </c>
      <c r="AY206" s="729" t="s">
        <v>10079</v>
      </c>
      <c r="AZ206" s="729" t="s">
        <v>10079</v>
      </c>
      <c r="BA206" s="729" t="s">
        <v>10079</v>
      </c>
      <c r="BB206" s="723"/>
      <c r="BC206" s="723"/>
      <c r="BD206" s="723"/>
      <c r="BE206" s="723"/>
      <c r="BF206" s="723"/>
      <c r="BG206" s="723"/>
      <c r="BH206" s="723"/>
      <c r="BI206" s="723"/>
      <c r="BJ206" s="723"/>
      <c r="BK206" s="723"/>
      <c r="BL206" s="723"/>
      <c r="BM206" s="723"/>
      <c r="BN206" s="723"/>
      <c r="BO206" s="723"/>
      <c r="BP206" s="723"/>
      <c r="BQ206" s="723"/>
      <c r="BR206" s="723"/>
      <c r="BS206" s="723"/>
      <c r="BT206" s="723"/>
      <c r="BU206" s="723"/>
      <c r="BV206" s="720"/>
      <c r="BW206" s="720"/>
      <c r="BX206" s="720"/>
      <c r="BY206" s="720"/>
      <c r="BZ206" s="720"/>
      <c r="CA206" s="720"/>
      <c r="CB206" s="720"/>
      <c r="CC206" s="720"/>
      <c r="CD206" s="720"/>
      <c r="CE206" s="720"/>
      <c r="CF206" s="720"/>
      <c r="CG206" s="720"/>
      <c r="CH206" s="720"/>
      <c r="CI206" s="720"/>
      <c r="CJ206" s="720"/>
      <c r="CK206" s="720"/>
      <c r="CL206" s="720"/>
      <c r="CM206" s="720"/>
      <c r="CN206" s="720"/>
      <c r="CO206" s="720"/>
      <c r="CP206" s="720"/>
      <c r="CQ206" s="720"/>
      <c r="CR206" s="720"/>
      <c r="CS206" s="720"/>
      <c r="CT206" s="720"/>
    </row>
    <row r="207" spans="1:98" s="226" customFormat="1" ht="15" customHeight="1">
      <c r="A207" s="101" t="s">
        <v>2955</v>
      </c>
      <c r="B207" s="476" t="s">
        <v>4871</v>
      </c>
      <c r="C207" s="101"/>
      <c r="D207" s="101" t="s">
        <v>567</v>
      </c>
      <c r="E207" s="101" t="s">
        <v>567</v>
      </c>
      <c r="F207" s="101" t="s">
        <v>969</v>
      </c>
      <c r="G207" s="98" t="s">
        <v>179</v>
      </c>
      <c r="H207" s="98" t="s">
        <v>355</v>
      </c>
      <c r="I207" s="98" t="s">
        <v>349</v>
      </c>
      <c r="J207" s="98" t="s">
        <v>100</v>
      </c>
      <c r="K207" s="196">
        <v>93</v>
      </c>
      <c r="L207" s="98" t="s">
        <v>2956</v>
      </c>
      <c r="M207" s="98" t="s">
        <v>4700</v>
      </c>
      <c r="N207" s="98" t="s">
        <v>56</v>
      </c>
      <c r="O207" s="98" t="s">
        <v>1651</v>
      </c>
      <c r="P207" s="98">
        <v>5</v>
      </c>
      <c r="Q207" s="98" t="s">
        <v>9284</v>
      </c>
      <c r="R207" s="98" t="s">
        <v>2957</v>
      </c>
      <c r="S207" s="98" t="s">
        <v>2958</v>
      </c>
      <c r="T207" s="98" t="s">
        <v>428</v>
      </c>
      <c r="U207" s="98" t="s">
        <v>2959</v>
      </c>
      <c r="V207" s="98" t="s">
        <v>2960</v>
      </c>
      <c r="W207" s="98" t="s">
        <v>2961</v>
      </c>
      <c r="X207" s="98" t="s">
        <v>2962</v>
      </c>
      <c r="Y207" s="98" t="s">
        <v>663</v>
      </c>
      <c r="Z207" s="98" t="s">
        <v>2963</v>
      </c>
      <c r="AA207" s="98" t="s">
        <v>72</v>
      </c>
      <c r="AB207" s="98" t="s">
        <v>1652</v>
      </c>
      <c r="AC207" s="98" t="s">
        <v>72</v>
      </c>
      <c r="AD207" s="101" t="s">
        <v>1306</v>
      </c>
      <c r="AE207" s="101" t="s">
        <v>85</v>
      </c>
      <c r="AF207" s="101" t="s">
        <v>1306</v>
      </c>
      <c r="AG207" s="101" t="s">
        <v>85</v>
      </c>
      <c r="AH207" s="386" t="s">
        <v>4701</v>
      </c>
      <c r="AI207" s="98" t="s">
        <v>72</v>
      </c>
      <c r="AJ207" s="98" t="s">
        <v>115</v>
      </c>
      <c r="AK207" s="98" t="s">
        <v>115</v>
      </c>
      <c r="AL207" s="98" t="s">
        <v>2964</v>
      </c>
      <c r="AM207" s="98" t="s">
        <v>72</v>
      </c>
      <c r="AN207" s="98" t="s">
        <v>95</v>
      </c>
      <c r="AO207" s="98" t="s">
        <v>2965</v>
      </c>
      <c r="AP207" s="98" t="s">
        <v>2966</v>
      </c>
      <c r="AQ207" s="98" t="s">
        <v>2967</v>
      </c>
      <c r="AR207" s="101" t="s">
        <v>72</v>
      </c>
      <c r="AS207" s="101" t="s">
        <v>2473</v>
      </c>
      <c r="AT207" s="101" t="s">
        <v>428</v>
      </c>
      <c r="AU207" s="101" t="s">
        <v>72</v>
      </c>
      <c r="AV207" s="98" t="s">
        <v>2968</v>
      </c>
      <c r="AW207" s="227" t="s">
        <v>428</v>
      </c>
      <c r="AX207" s="98" t="s">
        <v>72</v>
      </c>
      <c r="AY207" s="149" t="s">
        <v>85</v>
      </c>
      <c r="AZ207" s="149" t="s">
        <v>85</v>
      </c>
      <c r="BA207" s="98" t="s">
        <v>72</v>
      </c>
      <c r="BB207" s="158" t="s">
        <v>95</v>
      </c>
      <c r="BC207" s="98" t="s">
        <v>72</v>
      </c>
      <c r="BD207" s="98" t="s">
        <v>72</v>
      </c>
      <c r="BE207" s="98" t="s">
        <v>2969</v>
      </c>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c r="CM207" s="98"/>
      <c r="CN207" s="98"/>
      <c r="CO207" s="98"/>
      <c r="CP207" s="98"/>
      <c r="CQ207" s="98"/>
      <c r="CR207" s="98"/>
      <c r="CS207" s="98"/>
      <c r="CT207" s="98"/>
    </row>
    <row r="208" spans="1:98" s="222" customFormat="1">
      <c r="A208" s="265" t="s">
        <v>3857</v>
      </c>
      <c r="B208" s="476" t="s">
        <v>4871</v>
      </c>
      <c r="C208" s="265"/>
      <c r="D208" s="265"/>
      <c r="E208" s="265" t="s">
        <v>566</v>
      </c>
      <c r="F208" s="265" t="s">
        <v>609</v>
      </c>
      <c r="G208" s="265" t="s">
        <v>186</v>
      </c>
      <c r="H208" s="265" t="s">
        <v>766</v>
      </c>
      <c r="I208" s="265" t="s">
        <v>428</v>
      </c>
      <c r="J208" s="265" t="s">
        <v>781</v>
      </c>
      <c r="K208" s="270">
        <v>36</v>
      </c>
      <c r="L208" s="267" t="s">
        <v>3858</v>
      </c>
      <c r="M208" s="265" t="s">
        <v>3859</v>
      </c>
      <c r="N208" s="265" t="s">
        <v>56</v>
      </c>
      <c r="O208" s="265" t="s">
        <v>602</v>
      </c>
      <c r="P208" s="270" t="s">
        <v>878</v>
      </c>
      <c r="Q208" s="270" t="s">
        <v>428</v>
      </c>
      <c r="R208" s="223" t="s">
        <v>3860</v>
      </c>
      <c r="S208" s="265" t="s">
        <v>455</v>
      </c>
      <c r="T208" s="265" t="s">
        <v>455</v>
      </c>
      <c r="U208" s="265" t="s">
        <v>455</v>
      </c>
      <c r="V208" s="265" t="s">
        <v>455</v>
      </c>
      <c r="W208" s="265" t="s">
        <v>879</v>
      </c>
      <c r="X208" s="265" t="s">
        <v>455</v>
      </c>
      <c r="Y208" s="265" t="s">
        <v>876</v>
      </c>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7" t="s">
        <v>428</v>
      </c>
      <c r="AX208" s="417" t="s">
        <v>95</v>
      </c>
      <c r="AY208" s="412" t="s">
        <v>95</v>
      </c>
      <c r="AZ208" s="417" t="s">
        <v>95</v>
      </c>
      <c r="BA208" s="412" t="s">
        <v>95</v>
      </c>
      <c r="BB208" s="422" t="s">
        <v>85</v>
      </c>
      <c r="BC208" s="423" t="s">
        <v>85</v>
      </c>
      <c r="BD208" s="419" t="s">
        <v>85</v>
      </c>
      <c r="BE208" s="223" t="s">
        <v>880</v>
      </c>
      <c r="BF208" s="223"/>
      <c r="BG208" s="223"/>
      <c r="BH208" s="223"/>
      <c r="BI208" s="223"/>
      <c r="BJ208" s="223"/>
      <c r="BK208" s="223"/>
      <c r="BL208" s="223"/>
      <c r="BM208" s="223"/>
      <c r="BN208" s="223"/>
      <c r="BO208" s="265"/>
      <c r="BP208" s="265"/>
      <c r="BQ208" s="265"/>
      <c r="BR208" s="265"/>
      <c r="BS208" s="265"/>
      <c r="BT208" s="265"/>
      <c r="BU208" s="265"/>
      <c r="BV208" s="265"/>
      <c r="BW208" s="265"/>
      <c r="BX208" s="265"/>
      <c r="BY208" s="265"/>
      <c r="BZ208" s="265"/>
      <c r="CA208" s="265"/>
      <c r="CB208" s="265"/>
      <c r="CC208" s="265"/>
      <c r="CD208" s="265"/>
      <c r="CE208" s="265"/>
      <c r="CF208" s="265"/>
      <c r="CG208" s="265"/>
      <c r="CH208" s="265"/>
      <c r="CI208" s="265"/>
      <c r="CJ208" s="265"/>
      <c r="CK208" s="265"/>
      <c r="CL208" s="265"/>
      <c r="CM208" s="265"/>
      <c r="CN208" s="265"/>
      <c r="CO208" s="265"/>
      <c r="CP208" s="265"/>
      <c r="CQ208" s="265"/>
      <c r="CR208" s="265"/>
      <c r="CS208" s="265"/>
      <c r="CT208" s="265"/>
    </row>
    <row r="209" spans="1:98" s="226" customFormat="1" ht="15" customHeight="1">
      <c r="A209" s="98" t="s">
        <v>3792</v>
      </c>
      <c r="B209" s="98" t="s">
        <v>4872</v>
      </c>
      <c r="C209" s="98"/>
      <c r="D209" s="98"/>
      <c r="E209" s="265" t="s">
        <v>566</v>
      </c>
      <c r="F209" s="98" t="s">
        <v>3107</v>
      </c>
      <c r="G209" s="98" t="s">
        <v>186</v>
      </c>
      <c r="H209" s="98" t="s">
        <v>355</v>
      </c>
      <c r="I209" s="265" t="s">
        <v>428</v>
      </c>
      <c r="J209" s="98" t="s">
        <v>781</v>
      </c>
      <c r="K209" s="226">
        <v>392</v>
      </c>
      <c r="L209" s="267" t="s">
        <v>4385</v>
      </c>
      <c r="M209" s="98" t="s">
        <v>4386</v>
      </c>
      <c r="N209" s="98" t="s">
        <v>56</v>
      </c>
      <c r="O209" s="98" t="s">
        <v>778</v>
      </c>
      <c r="P209" s="196" t="s">
        <v>3944</v>
      </c>
      <c r="Q209" s="476" t="s">
        <v>428</v>
      </c>
      <c r="R209" s="98" t="s">
        <v>4241</v>
      </c>
      <c r="S209" s="98" t="s">
        <v>4387</v>
      </c>
      <c r="T209" s="98" t="s">
        <v>4388</v>
      </c>
      <c r="U209" s="98" t="s">
        <v>4389</v>
      </c>
      <c r="V209" s="98" t="s">
        <v>4390</v>
      </c>
      <c r="W209" s="98" t="s">
        <v>455</v>
      </c>
      <c r="X209" s="98" t="s">
        <v>455</v>
      </c>
      <c r="Y209" s="98" t="s">
        <v>487</v>
      </c>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227" t="s">
        <v>428</v>
      </c>
      <c r="AX209" s="363" t="s">
        <v>95</v>
      </c>
      <c r="AY209" s="363" t="s">
        <v>95</v>
      </c>
      <c r="AZ209" s="365" t="s">
        <v>72</v>
      </c>
      <c r="BA209" s="363" t="s">
        <v>95</v>
      </c>
      <c r="BB209" s="366" t="s">
        <v>85</v>
      </c>
      <c r="BC209" s="363" t="s">
        <v>95</v>
      </c>
      <c r="BD209" s="366" t="s">
        <v>85</v>
      </c>
      <c r="BE209" s="98" t="s">
        <v>4391</v>
      </c>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c r="CM209" s="98"/>
      <c r="CN209" s="98"/>
      <c r="CO209" s="98"/>
      <c r="CP209" s="98"/>
      <c r="CQ209" s="98"/>
      <c r="CR209" s="98"/>
      <c r="CS209" s="98"/>
      <c r="CT209" s="98"/>
    </row>
    <row r="210" spans="1:98">
      <c r="A210" s="360" t="s">
        <v>9841</v>
      </c>
      <c r="B210" s="360"/>
      <c r="C210" s="360"/>
      <c r="D210" s="360"/>
      <c r="E210" s="360"/>
      <c r="F210" s="360"/>
      <c r="G210" s="360" t="s">
        <v>186</v>
      </c>
      <c r="H210" s="360" t="s">
        <v>355</v>
      </c>
      <c r="I210" s="360" t="s">
        <v>10101</v>
      </c>
      <c r="J210" s="360" t="s">
        <v>1000</v>
      </c>
      <c r="K210" s="227">
        <v>29</v>
      </c>
      <c r="L210" s="360" t="s">
        <v>10102</v>
      </c>
      <c r="M210" s="360" t="s">
        <v>10103</v>
      </c>
      <c r="N210" s="360" t="s">
        <v>10104</v>
      </c>
      <c r="O210" s="360" t="s">
        <v>10105</v>
      </c>
      <c r="P210" s="360" t="s">
        <v>10106</v>
      </c>
      <c r="Q210" s="98" t="s">
        <v>10107</v>
      </c>
      <c r="R210" s="360">
        <v>48</v>
      </c>
      <c r="S210" s="360" t="s">
        <v>10108</v>
      </c>
      <c r="T210" s="360" t="s">
        <v>428</v>
      </c>
      <c r="U210" s="360" t="s">
        <v>428</v>
      </c>
      <c r="V210" s="360" t="s">
        <v>428</v>
      </c>
      <c r="W210" s="360" t="s">
        <v>10109</v>
      </c>
      <c r="X210" s="360" t="s">
        <v>428</v>
      </c>
      <c r="Y210" s="360" t="s">
        <v>359</v>
      </c>
      <c r="Z210" s="360" t="s">
        <v>1094</v>
      </c>
      <c r="AA210" s="360" t="s">
        <v>10110</v>
      </c>
      <c r="AB210" s="360" t="s">
        <v>1094</v>
      </c>
      <c r="AC210" s="360" t="s">
        <v>428</v>
      </c>
      <c r="AD210" s="360" t="s">
        <v>1094</v>
      </c>
      <c r="AE210" s="360" t="s">
        <v>10111</v>
      </c>
      <c r="AF210" s="360" t="s">
        <v>10112</v>
      </c>
      <c r="AG210" s="360" t="s">
        <v>10111</v>
      </c>
      <c r="AH210" s="360" t="s">
        <v>10112</v>
      </c>
      <c r="AI210" s="360" t="s">
        <v>10113</v>
      </c>
      <c r="AJ210" s="360" t="s">
        <v>10114</v>
      </c>
      <c r="AK210" s="360" t="s">
        <v>428</v>
      </c>
      <c r="AL210" s="360" t="s">
        <v>10115</v>
      </c>
      <c r="AM210" s="360" t="s">
        <v>10112</v>
      </c>
      <c r="AN210" s="360" t="s">
        <v>428</v>
      </c>
      <c r="AO210" s="360" t="s">
        <v>10116</v>
      </c>
      <c r="AP210" s="360" t="s">
        <v>1094</v>
      </c>
      <c r="AQ210" s="360" t="s">
        <v>10117</v>
      </c>
      <c r="AR210" s="360" t="s">
        <v>455</v>
      </c>
      <c r="AS210" s="360" t="s">
        <v>1094</v>
      </c>
      <c r="AT210" s="360" t="s">
        <v>10118</v>
      </c>
      <c r="AU210" s="360" t="s">
        <v>10079</v>
      </c>
      <c r="AV210" s="360" t="s">
        <v>10079</v>
      </c>
      <c r="AW210" s="360" t="s">
        <v>10079</v>
      </c>
      <c r="AX210" s="360" t="s">
        <v>10079</v>
      </c>
      <c r="AY210" s="360" t="s">
        <v>10079</v>
      </c>
      <c r="AZ210" s="360" t="s">
        <v>10079</v>
      </c>
      <c r="BA210" s="360" t="s">
        <v>10079</v>
      </c>
      <c r="BB210" s="227"/>
    </row>
    <row r="211" spans="1:98" s="227" customFormat="1" ht="15" customHeight="1">
      <c r="A211" s="98" t="s">
        <v>917</v>
      </c>
      <c r="B211" s="98" t="s">
        <v>4872</v>
      </c>
      <c r="C211" s="98"/>
      <c r="D211" s="98"/>
      <c r="E211" s="98" t="s">
        <v>566</v>
      </c>
      <c r="F211" s="98" t="s">
        <v>609</v>
      </c>
      <c r="G211" s="227" t="s">
        <v>154</v>
      </c>
      <c r="H211" s="98" t="s">
        <v>355</v>
      </c>
      <c r="I211" s="98" t="s">
        <v>349</v>
      </c>
      <c r="J211" s="98" t="s">
        <v>781</v>
      </c>
      <c r="K211" s="196">
        <v>453</v>
      </c>
      <c r="L211" s="98" t="s">
        <v>3253</v>
      </c>
      <c r="M211" s="98" t="s">
        <v>3254</v>
      </c>
      <c r="N211" s="98" t="s">
        <v>56</v>
      </c>
      <c r="O211" s="98" t="s">
        <v>236</v>
      </c>
      <c r="P211" s="196">
        <v>20</v>
      </c>
      <c r="Q211" s="196" t="s">
        <v>1483</v>
      </c>
      <c r="R211" s="98" t="s">
        <v>3255</v>
      </c>
      <c r="S211" s="98" t="s">
        <v>3256</v>
      </c>
      <c r="T211" s="98" t="s">
        <v>455</v>
      </c>
      <c r="U211" s="98" t="s">
        <v>455</v>
      </c>
      <c r="V211" s="98" t="s">
        <v>455</v>
      </c>
      <c r="W211" s="98" t="s">
        <v>4702</v>
      </c>
      <c r="X211" s="98" t="s">
        <v>455</v>
      </c>
      <c r="Y211" s="98" t="s">
        <v>812</v>
      </c>
      <c r="Z211" s="226"/>
      <c r="AA211" s="226"/>
      <c r="AB211" s="226"/>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7" t="s">
        <v>428</v>
      </c>
      <c r="AX211" s="264" t="s">
        <v>72</v>
      </c>
      <c r="AY211" s="264" t="s">
        <v>72</v>
      </c>
      <c r="AZ211" s="264" t="s">
        <v>72</v>
      </c>
      <c r="BA211" s="264" t="s">
        <v>72</v>
      </c>
      <c r="BB211" s="264" t="s">
        <v>72</v>
      </c>
      <c r="BC211" s="158" t="s">
        <v>95</v>
      </c>
      <c r="BD211" s="264" t="s">
        <v>72</v>
      </c>
      <c r="BE211" s="98" t="s">
        <v>918</v>
      </c>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row>
    <row r="212" spans="1:98" s="227" customFormat="1" ht="15" customHeight="1">
      <c r="A212" s="98" t="s">
        <v>1286</v>
      </c>
      <c r="B212" s="98" t="s">
        <v>4872</v>
      </c>
      <c r="C212" s="98"/>
      <c r="D212" s="360"/>
      <c r="E212" s="98" t="s">
        <v>968</v>
      </c>
      <c r="F212" s="360" t="s">
        <v>1082</v>
      </c>
      <c r="G212" s="360" t="s">
        <v>165</v>
      </c>
      <c r="H212" s="360" t="s">
        <v>455</v>
      </c>
      <c r="I212" s="360" t="s">
        <v>349</v>
      </c>
      <c r="J212" s="360" t="s">
        <v>100</v>
      </c>
      <c r="K212" s="359">
        <v>30</v>
      </c>
      <c r="L212" s="360" t="s">
        <v>1287</v>
      </c>
      <c r="M212" s="360" t="s">
        <v>1288</v>
      </c>
      <c r="N212" s="360" t="s">
        <v>56</v>
      </c>
      <c r="O212" s="360" t="s">
        <v>1036</v>
      </c>
      <c r="P212" s="360">
        <v>15</v>
      </c>
      <c r="Q212" s="98" t="s">
        <v>9275</v>
      </c>
      <c r="R212" s="360" t="s">
        <v>1290</v>
      </c>
      <c r="S212" s="360" t="s">
        <v>1291</v>
      </c>
      <c r="T212" s="360" t="s">
        <v>428</v>
      </c>
      <c r="U212" s="360" t="s">
        <v>428</v>
      </c>
      <c r="V212" s="360" t="s">
        <v>428</v>
      </c>
      <c r="W212" s="360" t="s">
        <v>428</v>
      </c>
      <c r="X212" s="98" t="s">
        <v>428</v>
      </c>
      <c r="Y212" s="360" t="s">
        <v>9285</v>
      </c>
      <c r="Z212" s="98" t="s">
        <v>110</v>
      </c>
      <c r="AA212" s="98" t="s">
        <v>4703</v>
      </c>
      <c r="AB212" s="98" t="s">
        <v>85</v>
      </c>
      <c r="AC212" s="98" t="s">
        <v>989</v>
      </c>
      <c r="AD212" s="98" t="s">
        <v>95</v>
      </c>
      <c r="AE212" s="98" t="s">
        <v>1292</v>
      </c>
      <c r="AF212" s="98" t="s">
        <v>72</v>
      </c>
      <c r="AG212" s="98" t="s">
        <v>1293</v>
      </c>
      <c r="AH212" s="98" t="s">
        <v>85</v>
      </c>
      <c r="AI212" s="98" t="s">
        <v>1293</v>
      </c>
      <c r="AJ212" s="98" t="s">
        <v>85</v>
      </c>
      <c r="AK212" s="98" t="s">
        <v>1294</v>
      </c>
      <c r="AL212" s="98"/>
      <c r="AM212" s="98" t="s">
        <v>1295</v>
      </c>
      <c r="AN212" s="98" t="s">
        <v>72</v>
      </c>
      <c r="AO212" s="98"/>
      <c r="AP212" s="98"/>
      <c r="AQ212" s="386" t="s">
        <v>4704</v>
      </c>
      <c r="AR212" s="98" t="s">
        <v>1150</v>
      </c>
      <c r="AS212" s="98" t="s">
        <v>72</v>
      </c>
      <c r="AT212" s="98" t="s">
        <v>1296</v>
      </c>
      <c r="AU212" s="98" t="s">
        <v>455</v>
      </c>
      <c r="AV212" s="98" t="s">
        <v>72</v>
      </c>
      <c r="AW212" s="227" t="s">
        <v>428</v>
      </c>
      <c r="AX212" s="366" t="str">
        <f>AB212</f>
        <v>High</v>
      </c>
      <c r="AY212" s="363" t="str">
        <f>AD212</f>
        <v>Unclear</v>
      </c>
      <c r="AZ212" s="365" t="str">
        <f>AF212</f>
        <v>Low</v>
      </c>
      <c r="BA212" s="366" t="str">
        <f>AJ212</f>
        <v>High</v>
      </c>
      <c r="BB212" s="365" t="str">
        <f>AN212</f>
        <v>Low</v>
      </c>
      <c r="BC212" s="365" t="str">
        <f>AS212</f>
        <v>Low</v>
      </c>
      <c r="BD212" s="365" t="str">
        <f>AV212</f>
        <v>Low</v>
      </c>
      <c r="BE212" s="360" t="s">
        <v>1297</v>
      </c>
      <c r="BF212" s="360"/>
      <c r="BG212" s="360"/>
      <c r="BH212" s="360"/>
      <c r="BI212" s="360"/>
      <c r="BJ212" s="360"/>
      <c r="BK212" s="360"/>
      <c r="BL212" s="360"/>
      <c r="BM212" s="360"/>
      <c r="BN212" s="360"/>
      <c r="BO212" s="360"/>
      <c r="BP212" s="360"/>
      <c r="BQ212" s="360"/>
      <c r="BR212" s="360"/>
      <c r="BS212" s="360"/>
      <c r="BT212" s="360"/>
      <c r="BU212" s="360"/>
      <c r="BV212" s="360"/>
      <c r="BW212" s="360"/>
      <c r="BX212" s="360"/>
      <c r="BY212" s="360"/>
      <c r="BZ212" s="360"/>
      <c r="CA212" s="360"/>
      <c r="CB212" s="360"/>
      <c r="CC212" s="360"/>
      <c r="CD212" s="360"/>
      <c r="CE212" s="360"/>
      <c r="CF212" s="360"/>
      <c r="CG212" s="360"/>
      <c r="CH212" s="360"/>
      <c r="CI212" s="360"/>
      <c r="CJ212" s="360"/>
      <c r="CK212" s="360"/>
      <c r="CL212" s="360"/>
      <c r="CM212" s="360"/>
      <c r="CN212" s="360"/>
      <c r="CO212" s="360"/>
      <c r="CP212" s="360"/>
      <c r="CQ212" s="360"/>
      <c r="CR212" s="360"/>
      <c r="CS212" s="360"/>
      <c r="CT212" s="360"/>
    </row>
    <row r="213" spans="1:98" s="226" customFormat="1" ht="15" customHeight="1">
      <c r="A213" s="98" t="s">
        <v>4194</v>
      </c>
      <c r="B213" s="98" t="s">
        <v>4872</v>
      </c>
      <c r="C213" s="98"/>
      <c r="D213" s="98"/>
      <c r="E213" s="98" t="s">
        <v>566</v>
      </c>
      <c r="F213" s="98" t="s">
        <v>3107</v>
      </c>
      <c r="G213" s="98" t="s">
        <v>165</v>
      </c>
      <c r="H213" s="98" t="s">
        <v>355</v>
      </c>
      <c r="I213" s="98" t="s">
        <v>349</v>
      </c>
      <c r="J213" s="98" t="s">
        <v>781</v>
      </c>
      <c r="K213" s="196">
        <v>35</v>
      </c>
      <c r="L213" s="98" t="s">
        <v>4392</v>
      </c>
      <c r="M213" s="98" t="s">
        <v>4393</v>
      </c>
      <c r="N213" s="98" t="s">
        <v>4394</v>
      </c>
      <c r="O213" s="98" t="s">
        <v>3202</v>
      </c>
      <c r="P213" s="98" t="s">
        <v>778</v>
      </c>
      <c r="Q213" s="476" t="s">
        <v>428</v>
      </c>
      <c r="R213" s="98" t="s">
        <v>4395</v>
      </c>
      <c r="S213" s="98" t="s">
        <v>4396</v>
      </c>
      <c r="T213" s="98" t="s">
        <v>455</v>
      </c>
      <c r="U213" s="98" t="s">
        <v>4397</v>
      </c>
      <c r="V213" s="98" t="s">
        <v>4398</v>
      </c>
      <c r="W213" s="98" t="s">
        <v>455</v>
      </c>
      <c r="X213" s="98" t="s">
        <v>455</v>
      </c>
      <c r="Y213" s="98" t="s">
        <v>685</v>
      </c>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227" t="s">
        <v>428</v>
      </c>
      <c r="AX213" s="363" t="s">
        <v>95</v>
      </c>
      <c r="AY213" s="363" t="s">
        <v>95</v>
      </c>
      <c r="AZ213" s="363" t="s">
        <v>95</v>
      </c>
      <c r="BA213" s="365" t="s">
        <v>72</v>
      </c>
      <c r="BB213" s="365" t="s">
        <v>72</v>
      </c>
      <c r="BC213" s="363" t="s">
        <v>95</v>
      </c>
      <c r="BD213" s="366" t="s">
        <v>85</v>
      </c>
      <c r="BE213" s="98" t="s">
        <v>4195</v>
      </c>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c r="CI213" s="98"/>
      <c r="CJ213" s="98"/>
      <c r="CK213" s="98"/>
      <c r="CL213" s="98"/>
      <c r="CM213" s="98"/>
      <c r="CN213" s="98"/>
      <c r="CO213" s="98"/>
      <c r="CP213" s="98"/>
      <c r="CQ213" s="98"/>
      <c r="CR213" s="98"/>
      <c r="CS213" s="98"/>
      <c r="CT213" s="98"/>
    </row>
    <row r="214" spans="1:98" s="226" customFormat="1" ht="15" customHeight="1">
      <c r="A214" s="226" t="s">
        <v>3589</v>
      </c>
      <c r="B214" s="98" t="s">
        <v>4872</v>
      </c>
      <c r="E214" s="226" t="s">
        <v>3570</v>
      </c>
      <c r="F214" s="226" t="s">
        <v>150</v>
      </c>
      <c r="G214" s="226" t="s">
        <v>165</v>
      </c>
      <c r="H214" s="226" t="s">
        <v>355</v>
      </c>
      <c r="I214" s="226" t="s">
        <v>4399</v>
      </c>
      <c r="J214" s="226" t="s">
        <v>100</v>
      </c>
      <c r="K214" s="196">
        <v>57</v>
      </c>
      <c r="L214" s="226" t="s">
        <v>4400</v>
      </c>
      <c r="M214" s="226" t="s">
        <v>4401</v>
      </c>
      <c r="N214" s="226" t="s">
        <v>56</v>
      </c>
      <c r="O214" s="226" t="s">
        <v>778</v>
      </c>
      <c r="P214" s="226" t="s">
        <v>4402</v>
      </c>
      <c r="Q214" s="476" t="s">
        <v>428</v>
      </c>
      <c r="R214" s="90" t="s">
        <v>4403</v>
      </c>
      <c r="S214" s="226" t="s">
        <v>4404</v>
      </c>
      <c r="T214" s="226" t="s">
        <v>455</v>
      </c>
      <c r="U214" s="226" t="s">
        <v>455</v>
      </c>
      <c r="V214" s="226" t="s">
        <v>455</v>
      </c>
      <c r="W214" s="226" t="s">
        <v>455</v>
      </c>
      <c r="X214" s="226" t="s">
        <v>455</v>
      </c>
      <c r="Y214" s="226" t="s">
        <v>3594</v>
      </c>
      <c r="AW214" s="227" t="s">
        <v>428</v>
      </c>
      <c r="AX214" s="377" t="s">
        <v>95</v>
      </c>
      <c r="AY214" s="377" t="s">
        <v>95</v>
      </c>
      <c r="AZ214" s="377" t="s">
        <v>95</v>
      </c>
      <c r="BA214" s="381" t="s">
        <v>72</v>
      </c>
      <c r="BB214" s="381" t="s">
        <v>72</v>
      </c>
      <c r="BC214" s="377" t="s">
        <v>95</v>
      </c>
      <c r="BD214" s="377" t="s">
        <v>95</v>
      </c>
      <c r="BE214" s="226" t="s">
        <v>3590</v>
      </c>
    </row>
    <row r="215" spans="1:98" s="577" customFormat="1">
      <c r="A215" s="577" t="s">
        <v>9847</v>
      </c>
      <c r="G215" s="771" t="s">
        <v>186</v>
      </c>
      <c r="H215" s="771" t="s">
        <v>355</v>
      </c>
      <c r="I215" s="771" t="s">
        <v>10554</v>
      </c>
      <c r="J215" s="771" t="s">
        <v>428</v>
      </c>
      <c r="K215" s="774">
        <v>53</v>
      </c>
      <c r="L215" s="764" t="s">
        <v>10555</v>
      </c>
      <c r="M215" s="769" t="s">
        <v>428</v>
      </c>
      <c r="N215" s="591" t="s">
        <v>3270</v>
      </c>
      <c r="O215" s="759" t="s">
        <v>236</v>
      </c>
      <c r="P215" s="776" t="s">
        <v>10556</v>
      </c>
      <c r="Q215" s="774" t="s">
        <v>428</v>
      </c>
      <c r="R215" s="769" t="s">
        <v>10557</v>
      </c>
      <c r="S215" s="769" t="s">
        <v>10558</v>
      </c>
      <c r="T215" s="769" t="s">
        <v>428</v>
      </c>
      <c r="U215" s="769" t="s">
        <v>428</v>
      </c>
      <c r="V215" s="769" t="s">
        <v>428</v>
      </c>
      <c r="W215" s="769" t="s">
        <v>428</v>
      </c>
      <c r="X215" s="769" t="s">
        <v>428</v>
      </c>
      <c r="Y215" s="769" t="s">
        <v>661</v>
      </c>
      <c r="AU215" s="597" t="s">
        <v>10079</v>
      </c>
      <c r="AV215" s="597" t="s">
        <v>10079</v>
      </c>
      <c r="AW215" s="597" t="s">
        <v>10079</v>
      </c>
      <c r="AX215" s="597" t="s">
        <v>10079</v>
      </c>
      <c r="AY215" s="597" t="s">
        <v>10079</v>
      </c>
      <c r="AZ215" s="597" t="s">
        <v>10079</v>
      </c>
      <c r="BA215" s="597" t="s">
        <v>10079</v>
      </c>
    </row>
    <row r="216" spans="1:98" s="227" customFormat="1" ht="15" customHeight="1">
      <c r="A216" s="101" t="s">
        <v>2034</v>
      </c>
      <c r="B216" s="476" t="s">
        <v>4871</v>
      </c>
      <c r="C216" s="101"/>
      <c r="E216" s="101" t="s">
        <v>1629</v>
      </c>
      <c r="F216" s="101" t="s">
        <v>969</v>
      </c>
      <c r="G216" s="101" t="s">
        <v>134</v>
      </c>
      <c r="H216" s="101" t="s">
        <v>355</v>
      </c>
      <c r="I216" s="101" t="s">
        <v>66</v>
      </c>
      <c r="J216" s="101" t="s">
        <v>100</v>
      </c>
      <c r="K216" s="379">
        <v>69</v>
      </c>
      <c r="L216" s="101" t="s">
        <v>4818</v>
      </c>
      <c r="M216" s="101" t="s">
        <v>2035</v>
      </c>
      <c r="N216" s="101" t="s">
        <v>56</v>
      </c>
      <c r="O216" s="101" t="s">
        <v>908</v>
      </c>
      <c r="P216" s="101">
        <v>20</v>
      </c>
      <c r="Q216" s="476" t="s">
        <v>428</v>
      </c>
      <c r="R216" s="101" t="s">
        <v>2036</v>
      </c>
      <c r="S216" s="101" t="s">
        <v>2037</v>
      </c>
      <c r="T216" s="101" t="s">
        <v>428</v>
      </c>
      <c r="U216" s="101" t="s">
        <v>428</v>
      </c>
      <c r="V216" s="101" t="s">
        <v>428</v>
      </c>
      <c r="W216" s="101" t="s">
        <v>428</v>
      </c>
      <c r="X216" s="101" t="s">
        <v>428</v>
      </c>
      <c r="Y216" s="101" t="s">
        <v>2038</v>
      </c>
      <c r="Z216" s="101" t="s">
        <v>95</v>
      </c>
      <c r="AA216" s="101" t="s">
        <v>2039</v>
      </c>
      <c r="AB216" s="101" t="s">
        <v>95</v>
      </c>
      <c r="AC216" s="101" t="s">
        <v>2040</v>
      </c>
      <c r="AD216" s="101" t="s">
        <v>95</v>
      </c>
      <c r="AE216" s="101" t="s">
        <v>1306</v>
      </c>
      <c r="AF216" s="101" t="s">
        <v>85</v>
      </c>
      <c r="AG216" s="101" t="s">
        <v>1306</v>
      </c>
      <c r="AH216" s="101" t="s">
        <v>85</v>
      </c>
      <c r="AI216" s="101" t="s">
        <v>428</v>
      </c>
      <c r="AJ216" s="101" t="s">
        <v>95</v>
      </c>
      <c r="AK216" s="101" t="s">
        <v>86</v>
      </c>
      <c r="AL216" s="101" t="s">
        <v>86</v>
      </c>
      <c r="AM216" s="101" t="s">
        <v>2041</v>
      </c>
      <c r="AN216" s="101" t="s">
        <v>85</v>
      </c>
      <c r="AO216" s="101" t="s">
        <v>85</v>
      </c>
      <c r="AP216" s="101" t="s">
        <v>428</v>
      </c>
      <c r="AQ216" s="101" t="s">
        <v>2042</v>
      </c>
      <c r="AR216" s="101" t="s">
        <v>2043</v>
      </c>
      <c r="AS216" s="101" t="s">
        <v>72</v>
      </c>
      <c r="AT216" s="101" t="s">
        <v>1649</v>
      </c>
      <c r="AU216" s="101" t="s">
        <v>428</v>
      </c>
      <c r="AV216" s="101" t="s">
        <v>72</v>
      </c>
      <c r="AW216" s="227" t="s">
        <v>428</v>
      </c>
      <c r="AX216" s="363" t="str">
        <f>AB216</f>
        <v>Unclear</v>
      </c>
      <c r="AY216" s="363" t="str">
        <f>AD216</f>
        <v>Unclear</v>
      </c>
      <c r="AZ216" s="366" t="str">
        <f>AF216</f>
        <v>High</v>
      </c>
      <c r="BA216" s="363" t="str">
        <f>AJ216</f>
        <v>Unclear</v>
      </c>
      <c r="BB216" s="366" t="str">
        <f>AN216</f>
        <v>High</v>
      </c>
      <c r="BC216" s="365" t="str">
        <f>AS216</f>
        <v>Low</v>
      </c>
      <c r="BD216" s="365" t="str">
        <f>AV216</f>
        <v>Low</v>
      </c>
      <c r="BE216" s="101" t="s">
        <v>2044</v>
      </c>
      <c r="BF216" s="101" t="s">
        <v>2045</v>
      </c>
    </row>
    <row r="217" spans="1:98" s="222" customFormat="1">
      <c r="A217" s="150" t="s">
        <v>2356</v>
      </c>
      <c r="B217" s="476" t="s">
        <v>4871</v>
      </c>
      <c r="C217" s="150"/>
      <c r="D217" s="265"/>
      <c r="E217" s="265" t="s">
        <v>566</v>
      </c>
      <c r="F217" s="265" t="s">
        <v>609</v>
      </c>
      <c r="G217" s="265" t="s">
        <v>165</v>
      </c>
      <c r="H217" s="265" t="s">
        <v>355</v>
      </c>
      <c r="I217" s="265" t="s">
        <v>428</v>
      </c>
      <c r="J217" s="265" t="s">
        <v>781</v>
      </c>
      <c r="K217" s="270">
        <v>142</v>
      </c>
      <c r="L217" s="265" t="s">
        <v>489</v>
      </c>
      <c r="M217" s="265" t="s">
        <v>4010</v>
      </c>
      <c r="N217" s="265" t="s">
        <v>56</v>
      </c>
      <c r="O217" s="265" t="s">
        <v>778</v>
      </c>
      <c r="P217" s="270">
        <v>16</v>
      </c>
      <c r="Q217" s="270" t="s">
        <v>428</v>
      </c>
      <c r="R217" s="265" t="s">
        <v>4011</v>
      </c>
      <c r="S217" s="265" t="s">
        <v>4012</v>
      </c>
      <c r="T217" s="265" t="s">
        <v>455</v>
      </c>
      <c r="U217" s="265" t="s">
        <v>455</v>
      </c>
      <c r="V217" s="265" t="s">
        <v>455</v>
      </c>
      <c r="W217" s="265" t="s">
        <v>2340</v>
      </c>
      <c r="X217" s="265" t="s">
        <v>455</v>
      </c>
      <c r="Y217" s="265" t="s">
        <v>2330</v>
      </c>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27" t="s">
        <v>428</v>
      </c>
      <c r="AX217" s="417" t="s">
        <v>95</v>
      </c>
      <c r="AY217" s="412" t="s">
        <v>95</v>
      </c>
      <c r="AZ217" s="415" t="s">
        <v>72</v>
      </c>
      <c r="BA217" s="412" t="s">
        <v>95</v>
      </c>
      <c r="BB217" s="415" t="s">
        <v>72</v>
      </c>
      <c r="BC217" s="418" t="s">
        <v>95</v>
      </c>
      <c r="BD217" s="419" t="s">
        <v>85</v>
      </c>
      <c r="BE217" s="265" t="s">
        <v>2341</v>
      </c>
      <c r="BF217" s="265"/>
      <c r="BG217" s="265"/>
      <c r="BH217" s="265"/>
      <c r="BI217" s="265"/>
      <c r="BJ217" s="265"/>
      <c r="BK217" s="265"/>
      <c r="BM217" s="265"/>
      <c r="BN217" s="265"/>
      <c r="BO217" s="223"/>
      <c r="BP217" s="223"/>
      <c r="BQ217" s="223"/>
      <c r="BR217" s="223"/>
      <c r="BS217" s="223"/>
      <c r="BT217" s="223"/>
      <c r="BU217" s="223"/>
      <c r="BV217" s="223"/>
      <c r="BW217" s="223"/>
      <c r="BX217" s="223"/>
      <c r="BY217" s="223"/>
      <c r="BZ217" s="223"/>
      <c r="CA217" s="223"/>
      <c r="CB217" s="223"/>
      <c r="CC217" s="223"/>
      <c r="CD217" s="223"/>
      <c r="CE217" s="223"/>
      <c r="CF217" s="223"/>
      <c r="CG217" s="223"/>
      <c r="CH217" s="223"/>
      <c r="CI217" s="223"/>
      <c r="CJ217" s="223"/>
      <c r="CK217" s="223"/>
      <c r="CL217" s="223"/>
      <c r="CM217" s="223"/>
      <c r="CN217" s="223"/>
      <c r="CO217" s="223"/>
      <c r="CP217" s="223"/>
      <c r="CQ217" s="223"/>
      <c r="CR217" s="223"/>
      <c r="CS217" s="223"/>
      <c r="CT217" s="223"/>
    </row>
    <row r="218" spans="1:98" s="227" customFormat="1" ht="15" customHeight="1">
      <c r="A218" s="98" t="s">
        <v>645</v>
      </c>
      <c r="B218" s="98" t="s">
        <v>4872</v>
      </c>
      <c r="C218" s="98"/>
      <c r="D218" s="98" t="s">
        <v>665</v>
      </c>
      <c r="E218" s="98" t="s">
        <v>599</v>
      </c>
      <c r="F218" s="98" t="s">
        <v>150</v>
      </c>
      <c r="G218" s="98" t="s">
        <v>137</v>
      </c>
      <c r="H218" s="98" t="s">
        <v>2289</v>
      </c>
      <c r="I218" s="98" t="s">
        <v>349</v>
      </c>
      <c r="J218" s="98" t="s">
        <v>100</v>
      </c>
      <c r="K218" s="119">
        <v>102</v>
      </c>
      <c r="L218" s="98" t="s">
        <v>489</v>
      </c>
      <c r="M218" s="98" t="s">
        <v>3643</v>
      </c>
      <c r="N218" s="98" t="s">
        <v>3606</v>
      </c>
      <c r="O218" s="98" t="s">
        <v>3202</v>
      </c>
      <c r="P218" s="98" t="s">
        <v>3628</v>
      </c>
      <c r="Q218" s="476" t="s">
        <v>428</v>
      </c>
      <c r="R218" s="98" t="s">
        <v>455</v>
      </c>
      <c r="S218" s="98" t="s">
        <v>3644</v>
      </c>
      <c r="T218" s="98" t="s">
        <v>455</v>
      </c>
      <c r="U218" s="98" t="s">
        <v>455</v>
      </c>
      <c r="V218" s="98" t="s">
        <v>3645</v>
      </c>
      <c r="W218" s="98" t="s">
        <v>455</v>
      </c>
      <c r="X218" s="98" t="s">
        <v>455</v>
      </c>
      <c r="Y218" s="98" t="s">
        <v>428</v>
      </c>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227" t="s">
        <v>428</v>
      </c>
      <c r="AX218" s="158" t="s">
        <v>95</v>
      </c>
      <c r="AY218" s="158" t="s">
        <v>95</v>
      </c>
      <c r="AZ218" s="158" t="s">
        <v>95</v>
      </c>
      <c r="BA218" s="149" t="s">
        <v>85</v>
      </c>
      <c r="BB218" s="149" t="s">
        <v>85</v>
      </c>
      <c r="BC218" s="149" t="s">
        <v>85</v>
      </c>
      <c r="BD218" s="264" t="s">
        <v>72</v>
      </c>
      <c r="BE218" s="98" t="s">
        <v>3646</v>
      </c>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c r="CM218" s="98"/>
      <c r="CN218" s="98"/>
      <c r="CO218" s="98"/>
      <c r="CP218" s="98"/>
      <c r="CQ218" s="98"/>
      <c r="CR218" s="98"/>
      <c r="CS218" s="98"/>
      <c r="CT218" s="98"/>
    </row>
    <row r="219" spans="1:98" s="226" customFormat="1" ht="15" customHeight="1">
      <c r="A219" s="98" t="s">
        <v>4196</v>
      </c>
      <c r="B219" s="98" t="s">
        <v>4872</v>
      </c>
      <c r="C219" s="98"/>
      <c r="D219" s="98"/>
      <c r="E219" s="265" t="s">
        <v>566</v>
      </c>
      <c r="F219" s="98" t="s">
        <v>3107</v>
      </c>
      <c r="G219" s="98" t="s">
        <v>165</v>
      </c>
      <c r="H219" s="98" t="s">
        <v>355</v>
      </c>
      <c r="I219" s="98" t="s">
        <v>66</v>
      </c>
      <c r="J219" s="98" t="s">
        <v>781</v>
      </c>
      <c r="K219" s="119">
        <v>35</v>
      </c>
      <c r="L219" s="98" t="s">
        <v>4405</v>
      </c>
      <c r="M219" s="98" t="s">
        <v>4406</v>
      </c>
      <c r="N219" s="98" t="s">
        <v>56</v>
      </c>
      <c r="O219" s="98" t="s">
        <v>778</v>
      </c>
      <c r="P219" s="98" t="s">
        <v>4407</v>
      </c>
      <c r="Q219" s="476" t="s">
        <v>428</v>
      </c>
      <c r="R219" s="98" t="s">
        <v>4242</v>
      </c>
      <c r="S219" s="98" t="s">
        <v>4408</v>
      </c>
      <c r="T219" s="98" t="s">
        <v>455</v>
      </c>
      <c r="U219" s="98" t="s">
        <v>455</v>
      </c>
      <c r="V219" s="98" t="s">
        <v>455</v>
      </c>
      <c r="W219" s="98" t="s">
        <v>455</v>
      </c>
      <c r="X219" s="98" t="s">
        <v>455</v>
      </c>
      <c r="Y219" s="98" t="s">
        <v>685</v>
      </c>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227" t="s">
        <v>428</v>
      </c>
      <c r="AX219" s="158" t="s">
        <v>95</v>
      </c>
      <c r="AY219" s="158" t="s">
        <v>95</v>
      </c>
      <c r="AZ219" s="158" t="s">
        <v>95</v>
      </c>
      <c r="BA219" s="264" t="s">
        <v>72</v>
      </c>
      <c r="BB219" s="264" t="s">
        <v>72</v>
      </c>
      <c r="BC219" s="158" t="s">
        <v>95</v>
      </c>
      <c r="BD219" s="264" t="s">
        <v>72</v>
      </c>
      <c r="BE219" s="98" t="s">
        <v>4197</v>
      </c>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c r="CM219" s="98"/>
      <c r="CN219" s="98"/>
      <c r="CO219" s="98"/>
      <c r="CP219" s="98"/>
      <c r="CQ219" s="98"/>
      <c r="CR219" s="98"/>
      <c r="CS219" s="98"/>
      <c r="CT219" s="98"/>
    </row>
    <row r="220" spans="1:98" s="227" customFormat="1" ht="15" customHeight="1">
      <c r="A220" s="135" t="s">
        <v>2898</v>
      </c>
      <c r="B220" s="98" t="s">
        <v>4872</v>
      </c>
      <c r="C220" s="135" t="s">
        <v>4573</v>
      </c>
      <c r="D220" s="226" t="s">
        <v>2899</v>
      </c>
      <c r="E220" s="226" t="s">
        <v>599</v>
      </c>
      <c r="F220" s="135" t="s">
        <v>54</v>
      </c>
      <c r="G220" s="226" t="s">
        <v>154</v>
      </c>
      <c r="H220" s="226" t="s">
        <v>355</v>
      </c>
      <c r="I220" s="226" t="s">
        <v>1217</v>
      </c>
      <c r="J220" s="226" t="s">
        <v>100</v>
      </c>
      <c r="K220" s="196">
        <v>86</v>
      </c>
      <c r="L220" s="226" t="s">
        <v>4862</v>
      </c>
      <c r="M220" s="226" t="s">
        <v>4863</v>
      </c>
      <c r="N220" s="226" t="s">
        <v>56</v>
      </c>
      <c r="O220" s="226" t="s">
        <v>2073</v>
      </c>
      <c r="P220" s="226">
        <v>10</v>
      </c>
      <c r="Q220" s="226" t="s">
        <v>428</v>
      </c>
      <c r="R220" s="483" t="s">
        <v>4243</v>
      </c>
      <c r="S220" s="486">
        <v>0.68600000000000005</v>
      </c>
      <c r="T220" s="226" t="s">
        <v>428</v>
      </c>
      <c r="U220" s="226" t="s">
        <v>428</v>
      </c>
      <c r="V220" s="226" t="s">
        <v>428</v>
      </c>
      <c r="W220" s="226" t="s">
        <v>428</v>
      </c>
      <c r="X220" s="226" t="s">
        <v>4864</v>
      </c>
      <c r="Y220" s="226" t="s">
        <v>663</v>
      </c>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7" t="s">
        <v>428</v>
      </c>
      <c r="AX220" s="226" t="s">
        <v>72</v>
      </c>
      <c r="AY220" s="226" t="s">
        <v>72</v>
      </c>
      <c r="AZ220" s="382" t="s">
        <v>85</v>
      </c>
      <c r="BA220" s="226" t="s">
        <v>72</v>
      </c>
      <c r="BB220" s="226" t="s">
        <v>72</v>
      </c>
      <c r="BC220" s="382" t="s">
        <v>85</v>
      </c>
      <c r="BD220" s="226" t="s">
        <v>72</v>
      </c>
      <c r="BE220" s="226"/>
      <c r="BF220" s="226"/>
      <c r="BG220" s="226"/>
      <c r="BH220" s="226"/>
      <c r="BI220" s="226"/>
      <c r="BJ220" s="226"/>
      <c r="BK220" s="226"/>
      <c r="BL220" s="226"/>
      <c r="BM220" s="226"/>
      <c r="BN220" s="226"/>
      <c r="BO220" s="226"/>
      <c r="BP220" s="226"/>
      <c r="BQ220" s="226"/>
      <c r="BR220" s="226"/>
      <c r="BS220" s="226"/>
      <c r="BT220" s="226"/>
      <c r="BU220" s="226"/>
      <c r="BV220" s="226"/>
      <c r="BW220" s="226"/>
      <c r="BX220" s="226"/>
      <c r="BY220" s="226"/>
      <c r="BZ220" s="226"/>
      <c r="CA220" s="226"/>
      <c r="CB220" s="226"/>
      <c r="CC220" s="226"/>
      <c r="CD220" s="226"/>
      <c r="CE220" s="226"/>
      <c r="CF220" s="226"/>
      <c r="CG220" s="226"/>
      <c r="CH220" s="226"/>
      <c r="CI220" s="226"/>
      <c r="CJ220" s="226"/>
      <c r="CK220" s="226"/>
      <c r="CL220" s="226"/>
      <c r="CM220" s="226"/>
      <c r="CN220" s="226"/>
      <c r="CO220" s="226"/>
      <c r="CP220" s="226"/>
      <c r="CQ220" s="226"/>
      <c r="CR220" s="226"/>
      <c r="CS220" s="226"/>
      <c r="CT220" s="226"/>
    </row>
    <row r="221" spans="1:98" s="222" customFormat="1" ht="15.75">
      <c r="A221" s="141" t="s">
        <v>2292</v>
      </c>
      <c r="B221" s="98" t="s">
        <v>4872</v>
      </c>
      <c r="C221" s="141"/>
      <c r="D221" s="265"/>
      <c r="E221" s="216" t="s">
        <v>566</v>
      </c>
      <c r="F221" s="216" t="s">
        <v>136</v>
      </c>
      <c r="G221" s="265" t="s">
        <v>134</v>
      </c>
      <c r="H221" s="265" t="s">
        <v>2293</v>
      </c>
      <c r="I221" s="265" t="s">
        <v>349</v>
      </c>
      <c r="J221" s="265" t="s">
        <v>781</v>
      </c>
      <c r="K221" s="270">
        <v>24</v>
      </c>
      <c r="L221" s="265" t="s">
        <v>3924</v>
      </c>
      <c r="M221" s="265" t="s">
        <v>3925</v>
      </c>
      <c r="N221" s="265" t="s">
        <v>56</v>
      </c>
      <c r="O221" s="265" t="s">
        <v>778</v>
      </c>
      <c r="P221" s="265" t="s">
        <v>455</v>
      </c>
      <c r="Q221" s="476" t="s">
        <v>428</v>
      </c>
      <c r="R221" s="265" t="s">
        <v>3926</v>
      </c>
      <c r="S221" s="416">
        <v>0.83299999999999996</v>
      </c>
      <c r="T221" s="265" t="s">
        <v>455</v>
      </c>
      <c r="U221" s="265" t="s">
        <v>455</v>
      </c>
      <c r="V221" s="265" t="s">
        <v>455</v>
      </c>
      <c r="W221" s="265" t="s">
        <v>428</v>
      </c>
      <c r="X221" s="265" t="s">
        <v>455</v>
      </c>
      <c r="Y221" s="265" t="s">
        <v>1556</v>
      </c>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27" t="s">
        <v>428</v>
      </c>
      <c r="AX221" s="421" t="s">
        <v>85</v>
      </c>
      <c r="AY221" s="422" t="s">
        <v>85</v>
      </c>
      <c r="AZ221" s="412" t="s">
        <v>95</v>
      </c>
      <c r="BA221" s="412" t="s">
        <v>95</v>
      </c>
      <c r="BB221" s="422" t="s">
        <v>85</v>
      </c>
      <c r="BC221" s="423" t="s">
        <v>85</v>
      </c>
      <c r="BD221" s="419" t="s">
        <v>85</v>
      </c>
      <c r="BE221" s="265" t="s">
        <v>3927</v>
      </c>
      <c r="BF221" s="265"/>
      <c r="BG221" s="265"/>
      <c r="BH221" s="265"/>
      <c r="BI221" s="265"/>
      <c r="BJ221" s="265"/>
      <c r="BK221" s="265"/>
      <c r="BL221" s="265"/>
      <c r="BM221" s="265"/>
      <c r="BN221" s="265"/>
      <c r="BO221" s="223"/>
      <c r="BP221" s="223"/>
      <c r="BQ221" s="223"/>
      <c r="BR221" s="223"/>
      <c r="BS221" s="223"/>
      <c r="BT221" s="223"/>
      <c r="BU221" s="223"/>
      <c r="BV221" s="223"/>
      <c r="BW221" s="223"/>
      <c r="BX221" s="223"/>
      <c r="BY221" s="223"/>
      <c r="BZ221" s="223"/>
      <c r="CA221" s="223"/>
      <c r="CB221" s="223"/>
      <c r="CC221" s="223"/>
      <c r="CD221" s="223"/>
      <c r="CE221" s="223"/>
      <c r="CF221" s="223"/>
      <c r="CG221" s="223"/>
      <c r="CH221" s="223"/>
      <c r="CI221" s="223"/>
      <c r="CJ221" s="223"/>
      <c r="CK221" s="223"/>
      <c r="CL221" s="223"/>
      <c r="CM221" s="223"/>
      <c r="CN221" s="223"/>
      <c r="CO221" s="223"/>
      <c r="CP221" s="223"/>
      <c r="CQ221" s="223"/>
      <c r="CR221" s="223"/>
      <c r="CS221" s="223"/>
      <c r="CT221" s="223"/>
    </row>
    <row r="222" spans="1:98" s="227" customFormat="1" ht="15" customHeight="1">
      <c r="A222" s="101" t="s">
        <v>849</v>
      </c>
      <c r="B222" s="98" t="s">
        <v>4872</v>
      </c>
      <c r="C222" s="101"/>
      <c r="D222" s="98"/>
      <c r="E222" s="101" t="s">
        <v>566</v>
      </c>
      <c r="F222" s="101" t="s">
        <v>136</v>
      </c>
      <c r="G222" s="98" t="s">
        <v>186</v>
      </c>
      <c r="H222" s="98" t="s">
        <v>355</v>
      </c>
      <c r="I222" s="227" t="s">
        <v>349</v>
      </c>
      <c r="J222" s="98" t="s">
        <v>781</v>
      </c>
      <c r="K222" s="196">
        <v>47</v>
      </c>
      <c r="L222" s="98" t="s">
        <v>3295</v>
      </c>
      <c r="M222" s="98" t="s">
        <v>455</v>
      </c>
      <c r="N222" s="370" t="s">
        <v>56</v>
      </c>
      <c r="O222" s="370" t="s">
        <v>3296</v>
      </c>
      <c r="P222" s="370" t="s">
        <v>3297</v>
      </c>
      <c r="Q222" s="98" t="s">
        <v>9275</v>
      </c>
      <c r="R222" s="98" t="s">
        <v>455</v>
      </c>
      <c r="S222" s="98" t="s">
        <v>3298</v>
      </c>
      <c r="T222" s="98" t="s">
        <v>455</v>
      </c>
      <c r="U222" s="98" t="s">
        <v>455</v>
      </c>
      <c r="V222" s="98" t="s">
        <v>455</v>
      </c>
      <c r="W222" s="98" t="s">
        <v>428</v>
      </c>
      <c r="X222" s="98" t="s">
        <v>455</v>
      </c>
      <c r="Y222" s="98" t="s">
        <v>663</v>
      </c>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7" t="s">
        <v>428</v>
      </c>
      <c r="AX222" s="158" t="s">
        <v>95</v>
      </c>
      <c r="AY222" s="158" t="s">
        <v>95</v>
      </c>
      <c r="AZ222" s="264" t="s">
        <v>72</v>
      </c>
      <c r="BA222" s="149" t="s">
        <v>85</v>
      </c>
      <c r="BB222" s="149" t="s">
        <v>85</v>
      </c>
      <c r="BC222" s="158" t="s">
        <v>95</v>
      </c>
      <c r="BD222" s="264" t="s">
        <v>72</v>
      </c>
      <c r="BE222" s="98" t="s">
        <v>3299</v>
      </c>
      <c r="BF222" s="98"/>
      <c r="BG222" s="98"/>
      <c r="BH222" s="98"/>
      <c r="BI222" s="98"/>
      <c r="BJ222" s="98"/>
      <c r="BK222" s="98"/>
      <c r="BL222" s="98"/>
      <c r="BM222" s="98"/>
      <c r="BN222" s="98"/>
      <c r="BO222" s="98"/>
      <c r="BP222" s="98"/>
      <c r="BQ222" s="98"/>
      <c r="BR222" s="98"/>
      <c r="BS222" s="98"/>
      <c r="BT222" s="98"/>
      <c r="BU222" s="98"/>
      <c r="BV222" s="368"/>
      <c r="BW222" s="149"/>
      <c r="BX222" s="368"/>
      <c r="BY222" s="98"/>
      <c r="BZ222" s="98"/>
      <c r="CA222" s="98"/>
      <c r="CB222" s="98"/>
      <c r="CC222" s="98"/>
      <c r="CD222" s="98"/>
      <c r="CE222" s="98"/>
      <c r="CF222" s="98"/>
      <c r="CG222" s="98"/>
      <c r="CH222" s="98"/>
      <c r="CI222" s="98"/>
      <c r="CJ222" s="98"/>
      <c r="CK222" s="98"/>
      <c r="CL222" s="98"/>
      <c r="CM222" s="98"/>
      <c r="CN222" s="98"/>
      <c r="CO222" s="98"/>
      <c r="CP222" s="98"/>
      <c r="CQ222" s="98"/>
      <c r="CR222" s="98"/>
      <c r="CS222" s="98"/>
      <c r="CT222" s="98"/>
    </row>
    <row r="223" spans="1:98" s="227" customFormat="1" ht="15" customHeight="1">
      <c r="A223" s="101" t="s">
        <v>2511</v>
      </c>
      <c r="B223" s="98" t="s">
        <v>4872</v>
      </c>
      <c r="C223" s="101"/>
      <c r="D223" s="101"/>
      <c r="E223" s="101" t="s">
        <v>567</v>
      </c>
      <c r="F223" s="101" t="s">
        <v>969</v>
      </c>
      <c r="G223" s="227" t="s">
        <v>154</v>
      </c>
      <c r="H223" s="98" t="s">
        <v>355</v>
      </c>
      <c r="I223" s="98" t="s">
        <v>349</v>
      </c>
      <c r="J223" s="98" t="s">
        <v>100</v>
      </c>
      <c r="K223" s="196">
        <v>53</v>
      </c>
      <c r="L223" s="98" t="s">
        <v>2512</v>
      </c>
      <c r="M223" s="98" t="s">
        <v>2513</v>
      </c>
      <c r="N223" s="98" t="s">
        <v>56</v>
      </c>
      <c r="O223" s="98" t="s">
        <v>1651</v>
      </c>
      <c r="P223" s="98">
        <v>5</v>
      </c>
      <c r="Q223" s="98" t="s">
        <v>1002</v>
      </c>
      <c r="R223" s="98" t="s">
        <v>2514</v>
      </c>
      <c r="S223" s="98" t="s">
        <v>2515</v>
      </c>
      <c r="T223" s="98" t="s">
        <v>428</v>
      </c>
      <c r="U223" s="98" t="s">
        <v>428</v>
      </c>
      <c r="V223" s="98" t="s">
        <v>2516</v>
      </c>
      <c r="W223" s="98" t="s">
        <v>2517</v>
      </c>
      <c r="X223" s="98" t="s">
        <v>428</v>
      </c>
      <c r="Y223" s="98" t="s">
        <v>346</v>
      </c>
      <c r="Z223" s="98" t="s">
        <v>110</v>
      </c>
      <c r="AA223" s="98" t="s">
        <v>2518</v>
      </c>
      <c r="AB223" s="98" t="s">
        <v>72</v>
      </c>
      <c r="AC223" s="98" t="s">
        <v>1652</v>
      </c>
      <c r="AD223" s="98" t="s">
        <v>72</v>
      </c>
      <c r="AE223" s="101" t="s">
        <v>1306</v>
      </c>
      <c r="AF223" s="101" t="s">
        <v>85</v>
      </c>
      <c r="AG223" s="101" t="s">
        <v>1306</v>
      </c>
      <c r="AH223" s="101" t="s">
        <v>85</v>
      </c>
      <c r="AI223" s="101" t="s">
        <v>428</v>
      </c>
      <c r="AJ223" s="101" t="s">
        <v>95</v>
      </c>
      <c r="AK223" s="98" t="s">
        <v>115</v>
      </c>
      <c r="AL223" s="98" t="s">
        <v>115</v>
      </c>
      <c r="AM223" s="98" t="s">
        <v>2519</v>
      </c>
      <c r="AN223" s="101" t="s">
        <v>85</v>
      </c>
      <c r="AO223" s="101" t="s">
        <v>85</v>
      </c>
      <c r="AP223" s="98" t="s">
        <v>2520</v>
      </c>
      <c r="AQ223" s="98" t="s">
        <v>2521</v>
      </c>
      <c r="AR223" s="98" t="s">
        <v>2522</v>
      </c>
      <c r="AS223" s="101" t="s">
        <v>72</v>
      </c>
      <c r="AT223" s="101" t="s">
        <v>1649</v>
      </c>
      <c r="AU223" s="101" t="s">
        <v>428</v>
      </c>
      <c r="AV223" s="101" t="s">
        <v>72</v>
      </c>
      <c r="AW223" s="227" t="s">
        <v>428</v>
      </c>
      <c r="AX223" s="227" t="s">
        <v>72</v>
      </c>
      <c r="AY223" s="227" t="s">
        <v>72</v>
      </c>
      <c r="AZ223" s="382" t="s">
        <v>85</v>
      </c>
      <c r="BA223" s="377" t="s">
        <v>95</v>
      </c>
      <c r="BB223" s="382" t="s">
        <v>85</v>
      </c>
      <c r="BC223" s="227" t="s">
        <v>72</v>
      </c>
      <c r="BD223" s="227" t="s">
        <v>72</v>
      </c>
      <c r="BE223" s="98" t="s">
        <v>4705</v>
      </c>
    </row>
    <row r="224" spans="1:98" s="226" customFormat="1" ht="15" customHeight="1">
      <c r="A224" s="98" t="s">
        <v>3562</v>
      </c>
      <c r="B224" s="98" t="s">
        <v>4872</v>
      </c>
      <c r="C224" s="98"/>
      <c r="D224" s="98"/>
      <c r="E224" s="98" t="s">
        <v>938</v>
      </c>
      <c r="F224" s="98" t="s">
        <v>150</v>
      </c>
      <c r="G224" s="226" t="s">
        <v>154</v>
      </c>
      <c r="H224" s="98" t="s">
        <v>355</v>
      </c>
      <c r="I224" s="265" t="s">
        <v>428</v>
      </c>
      <c r="J224" s="98" t="s">
        <v>347</v>
      </c>
      <c r="K224" s="196">
        <v>46</v>
      </c>
      <c r="L224" s="98" t="s">
        <v>455</v>
      </c>
      <c r="M224" s="98" t="s">
        <v>455</v>
      </c>
      <c r="N224" s="98" t="s">
        <v>455</v>
      </c>
      <c r="O224" s="98" t="s">
        <v>455</v>
      </c>
      <c r="P224" s="196" t="s">
        <v>455</v>
      </c>
      <c r="Q224" s="476" t="s">
        <v>428</v>
      </c>
      <c r="R224" s="98" t="s">
        <v>4244</v>
      </c>
      <c r="S224" s="98" t="s">
        <v>4409</v>
      </c>
      <c r="T224" s="98" t="s">
        <v>455</v>
      </c>
      <c r="U224" s="98" t="s">
        <v>455</v>
      </c>
      <c r="V224" s="98" t="s">
        <v>455</v>
      </c>
      <c r="W224" s="98" t="s">
        <v>455</v>
      </c>
      <c r="X224" s="98" t="s">
        <v>455</v>
      </c>
      <c r="Y224" s="98" t="s">
        <v>661</v>
      </c>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227" t="s">
        <v>428</v>
      </c>
      <c r="AX224" s="363" t="s">
        <v>95</v>
      </c>
      <c r="AY224" s="363" t="s">
        <v>95</v>
      </c>
      <c r="AZ224" s="366" t="s">
        <v>85</v>
      </c>
      <c r="BA224" s="366" t="s">
        <v>85</v>
      </c>
      <c r="BB224" s="365" t="s">
        <v>72</v>
      </c>
      <c r="BC224" s="366" t="s">
        <v>85</v>
      </c>
      <c r="BD224" s="366" t="s">
        <v>85</v>
      </c>
      <c r="BE224" s="226" t="s">
        <v>3563</v>
      </c>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c r="CI224" s="98"/>
      <c r="CJ224" s="98"/>
      <c r="CK224" s="98"/>
      <c r="CL224" s="98"/>
      <c r="CM224" s="98"/>
      <c r="CN224" s="98"/>
      <c r="CO224" s="98"/>
      <c r="CP224" s="98"/>
      <c r="CQ224" s="98"/>
      <c r="CR224" s="98"/>
      <c r="CS224" s="98"/>
      <c r="CT224" s="98"/>
    </row>
    <row r="225" spans="1:98" s="227" customFormat="1" ht="15" customHeight="1">
      <c r="A225" s="101" t="s">
        <v>2524</v>
      </c>
      <c r="B225" s="98" t="s">
        <v>4872</v>
      </c>
      <c r="C225" s="101"/>
      <c r="D225" s="101"/>
      <c r="E225" s="101" t="s">
        <v>567</v>
      </c>
      <c r="F225" s="101" t="s">
        <v>969</v>
      </c>
      <c r="G225" s="98" t="s">
        <v>186</v>
      </c>
      <c r="H225" s="98" t="s">
        <v>2634</v>
      </c>
      <c r="I225" s="98" t="s">
        <v>349</v>
      </c>
      <c r="J225" s="98" t="s">
        <v>100</v>
      </c>
      <c r="K225" s="196">
        <v>50</v>
      </c>
      <c r="L225" s="98" t="s">
        <v>2525</v>
      </c>
      <c r="M225" s="98" t="s">
        <v>2526</v>
      </c>
      <c r="N225" s="98" t="s">
        <v>56</v>
      </c>
      <c r="O225" s="98" t="s">
        <v>908</v>
      </c>
      <c r="P225" s="98">
        <v>14</v>
      </c>
      <c r="Q225" s="98" t="s">
        <v>1002</v>
      </c>
      <c r="R225" s="98" t="s">
        <v>2527</v>
      </c>
      <c r="S225" s="98" t="s">
        <v>2528</v>
      </c>
      <c r="T225" s="98" t="s">
        <v>2529</v>
      </c>
      <c r="U225" s="98" t="s">
        <v>428</v>
      </c>
      <c r="V225" s="98" t="s">
        <v>428</v>
      </c>
      <c r="W225" s="98" t="s">
        <v>2530</v>
      </c>
      <c r="X225" s="98" t="s">
        <v>428</v>
      </c>
      <c r="Y225" s="98" t="s">
        <v>661</v>
      </c>
      <c r="Z225" s="98" t="s">
        <v>4634</v>
      </c>
      <c r="AA225" s="98" t="s">
        <v>4706</v>
      </c>
      <c r="AB225" s="98" t="s">
        <v>72</v>
      </c>
      <c r="AC225" s="98" t="s">
        <v>1652</v>
      </c>
      <c r="AD225" s="98" t="s">
        <v>72</v>
      </c>
      <c r="AE225" s="101" t="s">
        <v>1306</v>
      </c>
      <c r="AF225" s="101" t="s">
        <v>85</v>
      </c>
      <c r="AG225" s="101" t="s">
        <v>1306</v>
      </c>
      <c r="AH225" s="101" t="s">
        <v>85</v>
      </c>
      <c r="AI225" s="101" t="s">
        <v>428</v>
      </c>
      <c r="AJ225" s="101" t="s">
        <v>95</v>
      </c>
      <c r="AK225" s="98" t="s">
        <v>115</v>
      </c>
      <c r="AL225" s="98" t="s">
        <v>115</v>
      </c>
      <c r="AM225" s="98" t="s">
        <v>2531</v>
      </c>
      <c r="AN225" s="101" t="s">
        <v>72</v>
      </c>
      <c r="AO225" s="101" t="s">
        <v>72</v>
      </c>
      <c r="AP225" s="98" t="s">
        <v>428</v>
      </c>
      <c r="AQ225" s="98" t="s">
        <v>2532</v>
      </c>
      <c r="AR225" s="98" t="s">
        <v>2533</v>
      </c>
      <c r="AS225" s="101" t="s">
        <v>72</v>
      </c>
      <c r="AT225" s="101" t="s">
        <v>2473</v>
      </c>
      <c r="AU225" s="101" t="s">
        <v>428</v>
      </c>
      <c r="AV225" s="101" t="s">
        <v>72</v>
      </c>
      <c r="AW225" s="227" t="s">
        <v>428</v>
      </c>
      <c r="AX225" s="227" t="s">
        <v>72</v>
      </c>
      <c r="AY225" s="227" t="s">
        <v>72</v>
      </c>
      <c r="AZ225" s="382" t="s">
        <v>85</v>
      </c>
      <c r="BA225" s="377" t="s">
        <v>95</v>
      </c>
      <c r="BB225" s="227" t="s">
        <v>72</v>
      </c>
      <c r="BC225" s="227" t="s">
        <v>72</v>
      </c>
      <c r="BD225" s="227" t="s">
        <v>72</v>
      </c>
      <c r="BE225" s="98" t="s">
        <v>2534</v>
      </c>
    </row>
    <row r="226" spans="1:98" s="226" customFormat="1" ht="15" customHeight="1">
      <c r="A226" s="226" t="s">
        <v>3578</v>
      </c>
      <c r="B226" s="476" t="s">
        <v>4871</v>
      </c>
      <c r="E226" s="226" t="s">
        <v>3575</v>
      </c>
      <c r="F226" s="226" t="s">
        <v>150</v>
      </c>
      <c r="G226" s="226" t="s">
        <v>186</v>
      </c>
      <c r="H226" s="226" t="s">
        <v>355</v>
      </c>
      <c r="I226" s="226" t="s">
        <v>349</v>
      </c>
      <c r="J226" s="226" t="s">
        <v>100</v>
      </c>
      <c r="K226" s="196">
        <v>43</v>
      </c>
      <c r="L226" s="226" t="s">
        <v>4410</v>
      </c>
      <c r="M226" s="226" t="s">
        <v>455</v>
      </c>
      <c r="N226" s="226" t="s">
        <v>56</v>
      </c>
      <c r="O226" s="226" t="s">
        <v>3958</v>
      </c>
      <c r="P226" s="226" t="s">
        <v>4411</v>
      </c>
      <c r="Q226" s="476" t="s">
        <v>428</v>
      </c>
      <c r="R226" s="226" t="s">
        <v>4245</v>
      </c>
      <c r="S226" s="484">
        <v>1</v>
      </c>
      <c r="T226" s="226" t="s">
        <v>455</v>
      </c>
      <c r="U226" s="226" t="s">
        <v>455</v>
      </c>
      <c r="V226" s="226" t="s">
        <v>455</v>
      </c>
      <c r="W226" s="226" t="s">
        <v>455</v>
      </c>
      <c r="X226" s="226" t="s">
        <v>455</v>
      </c>
      <c r="Y226" s="226" t="s">
        <v>346</v>
      </c>
      <c r="AW226" s="227" t="s">
        <v>428</v>
      </c>
      <c r="AX226" s="377" t="s">
        <v>95</v>
      </c>
      <c r="AY226" s="377" t="s">
        <v>95</v>
      </c>
      <c r="AZ226" s="382" t="s">
        <v>85</v>
      </c>
      <c r="BA226" s="381" t="s">
        <v>72</v>
      </c>
      <c r="BB226" s="382" t="s">
        <v>85</v>
      </c>
      <c r="BC226" s="382" t="s">
        <v>85</v>
      </c>
      <c r="BD226" s="382" t="s">
        <v>85</v>
      </c>
      <c r="BE226" s="226" t="s">
        <v>3579</v>
      </c>
    </row>
    <row r="227" spans="1:98" s="763" customFormat="1">
      <c r="A227" s="763" t="s">
        <v>9849</v>
      </c>
      <c r="G227" s="763" t="s">
        <v>186</v>
      </c>
      <c r="H227" s="763" t="s">
        <v>10623</v>
      </c>
      <c r="I227" s="763" t="s">
        <v>10624</v>
      </c>
      <c r="J227" s="763" t="s">
        <v>10625</v>
      </c>
      <c r="K227" s="763">
        <v>50</v>
      </c>
      <c r="L227" s="763" t="s">
        <v>10626</v>
      </c>
      <c r="M227" s="763" t="s">
        <v>10627</v>
      </c>
      <c r="N227" s="763" t="s">
        <v>56</v>
      </c>
      <c r="O227" s="760" t="s">
        <v>10628</v>
      </c>
      <c r="P227" s="760" t="s">
        <v>10629</v>
      </c>
      <c r="Q227" s="768" t="s">
        <v>906</v>
      </c>
      <c r="R227" s="768" t="s">
        <v>10630</v>
      </c>
      <c r="S227" s="768" t="s">
        <v>10631</v>
      </c>
      <c r="T227" s="768" t="s">
        <v>428</v>
      </c>
      <c r="U227" s="768" t="s">
        <v>428</v>
      </c>
      <c r="V227" s="768" t="s">
        <v>428</v>
      </c>
      <c r="W227" s="768" t="s">
        <v>428</v>
      </c>
      <c r="X227" s="768" t="s">
        <v>428</v>
      </c>
      <c r="Y227" s="768" t="s">
        <v>10632</v>
      </c>
      <c r="AU227" s="766" t="s">
        <v>10079</v>
      </c>
      <c r="AV227" s="766" t="s">
        <v>10079</v>
      </c>
      <c r="AW227" s="766" t="s">
        <v>10079</v>
      </c>
      <c r="AX227" s="766" t="s">
        <v>10079</v>
      </c>
      <c r="AY227" s="766" t="s">
        <v>10079</v>
      </c>
      <c r="AZ227" s="766" t="s">
        <v>10079</v>
      </c>
      <c r="BA227" s="766" t="s">
        <v>10079</v>
      </c>
    </row>
    <row r="228" spans="1:98" s="227" customFormat="1" ht="15" customHeight="1">
      <c r="A228" s="101" t="s">
        <v>850</v>
      </c>
      <c r="B228" s="98" t="s">
        <v>4872</v>
      </c>
      <c r="C228" s="101" t="s">
        <v>4573</v>
      </c>
      <c r="D228" s="98"/>
      <c r="E228" s="101" t="s">
        <v>566</v>
      </c>
      <c r="F228" s="101" t="s">
        <v>136</v>
      </c>
      <c r="G228" s="98" t="s">
        <v>137</v>
      </c>
      <c r="H228" s="98" t="s">
        <v>355</v>
      </c>
      <c r="I228" s="227" t="s">
        <v>349</v>
      </c>
      <c r="J228" s="98" t="s">
        <v>781</v>
      </c>
      <c r="K228" s="196">
        <v>30</v>
      </c>
      <c r="L228" s="98" t="s">
        <v>3300</v>
      </c>
      <c r="M228" s="98" t="s">
        <v>3301</v>
      </c>
      <c r="N228" s="370" t="s">
        <v>56</v>
      </c>
      <c r="O228" s="370" t="s">
        <v>3296</v>
      </c>
      <c r="P228" s="370" t="s">
        <v>3302</v>
      </c>
      <c r="Q228" s="98" t="s">
        <v>3300</v>
      </c>
      <c r="R228" s="98" t="s">
        <v>3303</v>
      </c>
      <c r="S228" s="98" t="s">
        <v>455</v>
      </c>
      <c r="T228" s="98" t="s">
        <v>455</v>
      </c>
      <c r="U228" s="98" t="s">
        <v>455</v>
      </c>
      <c r="V228" s="98" t="s">
        <v>455</v>
      </c>
      <c r="W228" s="98" t="s">
        <v>428</v>
      </c>
      <c r="X228" s="98" t="s">
        <v>455</v>
      </c>
      <c r="Y228" s="98" t="s">
        <v>359</v>
      </c>
      <c r="Z228" s="226"/>
      <c r="AA228" s="226"/>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7" t="s">
        <v>428</v>
      </c>
      <c r="AX228" s="158" t="s">
        <v>95</v>
      </c>
      <c r="AY228" s="158" t="s">
        <v>95</v>
      </c>
      <c r="AZ228" s="158" t="s">
        <v>95</v>
      </c>
      <c r="BA228" s="149" t="s">
        <v>85</v>
      </c>
      <c r="BB228" s="149" t="s">
        <v>85</v>
      </c>
      <c r="BC228" s="158" t="s">
        <v>95</v>
      </c>
      <c r="BD228" s="264" t="s">
        <v>72</v>
      </c>
      <c r="BE228" s="98" t="s">
        <v>3304</v>
      </c>
      <c r="BF228" s="98"/>
      <c r="BG228" s="98"/>
      <c r="BH228" s="98"/>
      <c r="BI228" s="98"/>
      <c r="BJ228" s="98"/>
      <c r="BK228" s="98"/>
      <c r="BL228" s="98"/>
      <c r="BM228" s="98"/>
      <c r="BN228" s="98"/>
      <c r="BO228" s="98"/>
      <c r="BP228" s="98"/>
      <c r="BQ228" s="98"/>
      <c r="BR228" s="98"/>
      <c r="BS228" s="98"/>
      <c r="BT228" s="98"/>
      <c r="BU228" s="98"/>
      <c r="BV228" s="368"/>
      <c r="BW228" s="368"/>
      <c r="BX228" s="368"/>
      <c r="BY228" s="98"/>
      <c r="BZ228" s="98"/>
      <c r="CA228" s="98"/>
      <c r="CB228" s="98"/>
      <c r="CC228" s="98"/>
      <c r="CD228" s="98"/>
      <c r="CE228" s="98"/>
      <c r="CF228" s="98"/>
      <c r="CG228" s="98"/>
      <c r="CH228" s="98"/>
      <c r="CI228" s="98"/>
      <c r="CJ228" s="98"/>
      <c r="CK228" s="98"/>
      <c r="CL228" s="98"/>
      <c r="CM228" s="98"/>
      <c r="CN228" s="98"/>
      <c r="CO228" s="98"/>
      <c r="CP228" s="98"/>
      <c r="CQ228" s="98"/>
      <c r="CR228" s="98"/>
      <c r="CS228" s="98"/>
      <c r="CT228" s="98"/>
    </row>
    <row r="229" spans="1:98" ht="13.5" customHeight="1">
      <c r="A229" s="329" t="s">
        <v>9682</v>
      </c>
      <c r="G229" s="577" t="s">
        <v>10219</v>
      </c>
      <c r="H229" s="577" t="s">
        <v>400</v>
      </c>
      <c r="I229" s="577" t="s">
        <v>10220</v>
      </c>
      <c r="J229" s="577" t="s">
        <v>598</v>
      </c>
      <c r="K229" s="577">
        <v>1008</v>
      </c>
      <c r="L229" s="577" t="s">
        <v>10221</v>
      </c>
      <c r="M229" s="577" t="s">
        <v>10222</v>
      </c>
      <c r="N229" s="577" t="s">
        <v>10223</v>
      </c>
      <c r="O229" s="577" t="s">
        <v>2394</v>
      </c>
      <c r="P229" s="577">
        <v>16</v>
      </c>
      <c r="Q229" s="577" t="s">
        <v>428</v>
      </c>
      <c r="R229" s="577" t="s">
        <v>10224</v>
      </c>
      <c r="S229" s="577" t="s">
        <v>10225</v>
      </c>
      <c r="T229" s="605">
        <v>0.62</v>
      </c>
      <c r="U229" s="577" t="s">
        <v>10226</v>
      </c>
      <c r="V229" s="577" t="s">
        <v>10227</v>
      </c>
      <c r="W229" s="577" t="s">
        <v>428</v>
      </c>
      <c r="X229" s="577" t="s">
        <v>10228</v>
      </c>
      <c r="Y229" s="577" t="s">
        <v>346</v>
      </c>
      <c r="Z229" s="577" t="s">
        <v>10229</v>
      </c>
      <c r="AA229" s="577" t="s">
        <v>10230</v>
      </c>
      <c r="AB229" s="577" t="s">
        <v>10200</v>
      </c>
      <c r="AC229" s="577" t="s">
        <v>428</v>
      </c>
      <c r="AD229" s="577" t="s">
        <v>1094</v>
      </c>
      <c r="AE229" s="577" t="s">
        <v>10161</v>
      </c>
      <c r="AF229" s="577" t="s">
        <v>10112</v>
      </c>
      <c r="AG229" s="577" t="s">
        <v>10161</v>
      </c>
      <c r="AH229" s="577" t="s">
        <v>10112</v>
      </c>
      <c r="AI229" s="577" t="s">
        <v>10231</v>
      </c>
      <c r="AJ229" s="577" t="s">
        <v>85</v>
      </c>
      <c r="AK229" s="34" t="s">
        <v>86</v>
      </c>
      <c r="AL229" s="34" t="s">
        <v>10232</v>
      </c>
      <c r="AM229" s="577" t="s">
        <v>95</v>
      </c>
      <c r="AN229" s="577" t="s">
        <v>428</v>
      </c>
      <c r="AO229" s="577" t="s">
        <v>10233</v>
      </c>
      <c r="AP229" s="577" t="s">
        <v>95</v>
      </c>
      <c r="AQ229" s="329" t="s">
        <v>10234</v>
      </c>
      <c r="AS229" s="329" t="s">
        <v>85</v>
      </c>
      <c r="AT229" s="329" t="s">
        <v>10235</v>
      </c>
      <c r="AU229" s="392" t="s">
        <v>10079</v>
      </c>
      <c r="AV229" s="392" t="s">
        <v>10079</v>
      </c>
      <c r="AW229" s="392" t="s">
        <v>10079</v>
      </c>
      <c r="AX229" s="392" t="s">
        <v>10079</v>
      </c>
      <c r="AY229" s="392" t="s">
        <v>10079</v>
      </c>
      <c r="AZ229" s="392" t="s">
        <v>10079</v>
      </c>
      <c r="BA229" s="392" t="s">
        <v>10079</v>
      </c>
    </row>
    <row r="230" spans="1:98" s="227" customFormat="1" ht="15" customHeight="1">
      <c r="A230" s="227" t="s">
        <v>3603</v>
      </c>
      <c r="B230" s="98" t="s">
        <v>4872</v>
      </c>
      <c r="E230" s="227" t="s">
        <v>3572</v>
      </c>
      <c r="F230" s="226" t="s">
        <v>150</v>
      </c>
      <c r="G230" s="227" t="s">
        <v>165</v>
      </c>
      <c r="H230" s="227" t="s">
        <v>355</v>
      </c>
      <c r="I230" s="227" t="s">
        <v>66</v>
      </c>
      <c r="J230" s="227" t="s">
        <v>100</v>
      </c>
      <c r="K230" s="359">
        <v>287</v>
      </c>
      <c r="L230" s="227" t="s">
        <v>4865</v>
      </c>
      <c r="M230" s="227" t="s">
        <v>4866</v>
      </c>
      <c r="N230" s="227" t="s">
        <v>56</v>
      </c>
      <c r="O230" s="227" t="s">
        <v>3809</v>
      </c>
      <c r="P230" s="227" t="s">
        <v>3615</v>
      </c>
      <c r="Q230" s="226" t="s">
        <v>428</v>
      </c>
      <c r="R230" s="477" t="s">
        <v>4246</v>
      </c>
      <c r="S230" s="501">
        <v>0.73499999999999999</v>
      </c>
      <c r="T230" s="227" t="s">
        <v>428</v>
      </c>
      <c r="U230" s="226" t="s">
        <v>428</v>
      </c>
      <c r="V230" s="226" t="s">
        <v>4867</v>
      </c>
      <c r="W230" s="226" t="s">
        <v>428</v>
      </c>
      <c r="X230" s="226" t="s">
        <v>4868</v>
      </c>
      <c r="Y230" s="226" t="s">
        <v>346</v>
      </c>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7" t="s">
        <v>428</v>
      </c>
      <c r="AX230" s="227" t="s">
        <v>72</v>
      </c>
      <c r="AY230" s="377" t="s">
        <v>95</v>
      </c>
      <c r="AZ230" s="382" t="s">
        <v>85</v>
      </c>
      <c r="BA230" s="227" t="s">
        <v>72</v>
      </c>
      <c r="BB230" s="227" t="s">
        <v>72</v>
      </c>
      <c r="BC230" s="227" t="s">
        <v>72</v>
      </c>
      <c r="BD230" s="227" t="s">
        <v>72</v>
      </c>
      <c r="BE230" s="227" t="s">
        <v>3605</v>
      </c>
    </row>
    <row r="231" spans="1:98" s="227" customFormat="1" ht="15" customHeight="1">
      <c r="A231" s="101" t="s">
        <v>402</v>
      </c>
      <c r="B231" s="476" t="s">
        <v>4871</v>
      </c>
      <c r="C231" s="101"/>
      <c r="D231" s="101"/>
      <c r="E231" s="101" t="s">
        <v>566</v>
      </c>
      <c r="F231" s="101" t="s">
        <v>64</v>
      </c>
      <c r="G231" s="98" t="s">
        <v>186</v>
      </c>
      <c r="H231" s="98" t="s">
        <v>355</v>
      </c>
      <c r="I231" s="98" t="s">
        <v>349</v>
      </c>
      <c r="J231" s="98" t="s">
        <v>100</v>
      </c>
      <c r="K231" s="196">
        <v>180</v>
      </c>
      <c r="L231" s="386" t="s">
        <v>4707</v>
      </c>
      <c r="M231" s="98" t="s">
        <v>445</v>
      </c>
      <c r="N231" s="98" t="s">
        <v>56</v>
      </c>
      <c r="O231" s="98" t="s">
        <v>56</v>
      </c>
      <c r="P231" s="98" t="s">
        <v>757</v>
      </c>
      <c r="Q231" s="98"/>
      <c r="R231" s="98" t="s">
        <v>446</v>
      </c>
      <c r="S231" s="98" t="s">
        <v>447</v>
      </c>
      <c r="T231" s="98" t="s">
        <v>448</v>
      </c>
      <c r="U231" s="98" t="s">
        <v>428</v>
      </c>
      <c r="V231" s="98" t="s">
        <v>449</v>
      </c>
      <c r="W231" s="98" t="s">
        <v>428</v>
      </c>
      <c r="X231" s="98" t="s">
        <v>450</v>
      </c>
      <c r="Y231" s="98" t="s">
        <v>544</v>
      </c>
      <c r="Z231" s="98" t="s">
        <v>95</v>
      </c>
      <c r="AA231" s="98" t="s">
        <v>453</v>
      </c>
      <c r="AB231" s="98" t="s">
        <v>95</v>
      </c>
      <c r="AC231" s="98" t="s">
        <v>453</v>
      </c>
      <c r="AD231" s="98" t="s">
        <v>95</v>
      </c>
      <c r="AE231" s="98" t="s">
        <v>454</v>
      </c>
      <c r="AF231" s="98" t="s">
        <v>72</v>
      </c>
      <c r="AG231" s="98" t="s">
        <v>454</v>
      </c>
      <c r="AH231" s="98" t="s">
        <v>72</v>
      </c>
      <c r="AI231" s="98" t="s">
        <v>428</v>
      </c>
      <c r="AJ231" s="98" t="s">
        <v>95</v>
      </c>
      <c r="AK231" s="98" t="s">
        <v>106</v>
      </c>
      <c r="AL231" s="98" t="s">
        <v>455</v>
      </c>
      <c r="AM231" s="98" t="s">
        <v>4708</v>
      </c>
      <c r="AN231" s="98" t="s">
        <v>85</v>
      </c>
      <c r="AO231" s="98" t="s">
        <v>455</v>
      </c>
      <c r="AP231" s="98" t="s">
        <v>455</v>
      </c>
      <c r="AQ231" s="98" t="s">
        <v>456</v>
      </c>
      <c r="AR231" s="98" t="s">
        <v>4709</v>
      </c>
      <c r="AS231" s="98" t="s">
        <v>72</v>
      </c>
      <c r="AT231" s="98" t="s">
        <v>428</v>
      </c>
      <c r="AU231" s="98" t="s">
        <v>428</v>
      </c>
      <c r="AV231" s="98" t="s">
        <v>72</v>
      </c>
      <c r="AW231" s="227" t="s">
        <v>428</v>
      </c>
      <c r="AX231" s="363" t="str">
        <f>AB231</f>
        <v>Unclear</v>
      </c>
      <c r="AY231" s="363" t="str">
        <f>AD231</f>
        <v>Unclear</v>
      </c>
      <c r="AZ231" s="365" t="str">
        <f>AF231</f>
        <v>Low</v>
      </c>
      <c r="BA231" s="363" t="str">
        <f>AJ231</f>
        <v>Unclear</v>
      </c>
      <c r="BB231" s="366" t="str">
        <f>AN231</f>
        <v>High</v>
      </c>
      <c r="BC231" s="365" t="str">
        <f>AS231</f>
        <v>Low</v>
      </c>
      <c r="BD231" s="365" t="str">
        <f>AV231</f>
        <v>Low</v>
      </c>
      <c r="BE231" s="360" t="s">
        <v>434</v>
      </c>
      <c r="BF231" s="360"/>
      <c r="BG231" s="360"/>
      <c r="BH231" s="360"/>
      <c r="BI231" s="360"/>
      <c r="BJ231" s="360"/>
      <c r="BK231" s="360"/>
      <c r="BL231" s="360"/>
      <c r="BM231" s="360"/>
      <c r="BN231" s="360"/>
      <c r="BO231" s="360"/>
      <c r="BP231" s="360"/>
      <c r="BQ231" s="360"/>
      <c r="BR231" s="360"/>
      <c r="BS231" s="360"/>
      <c r="BT231" s="360"/>
      <c r="BU231" s="360"/>
      <c r="BV231" s="360"/>
      <c r="BW231" s="360"/>
      <c r="BX231" s="360"/>
      <c r="BY231" s="360"/>
      <c r="BZ231" s="360"/>
      <c r="CA231" s="360"/>
      <c r="CB231" s="360"/>
      <c r="CC231" s="360"/>
      <c r="CD231" s="360"/>
      <c r="CE231" s="360"/>
      <c r="CF231" s="360"/>
      <c r="CG231" s="360"/>
      <c r="CH231" s="360"/>
      <c r="CI231" s="360"/>
      <c r="CJ231" s="360"/>
      <c r="CK231" s="360"/>
      <c r="CL231" s="360"/>
      <c r="CM231" s="360"/>
      <c r="CN231" s="360"/>
      <c r="CO231" s="360"/>
      <c r="CP231" s="360"/>
      <c r="CQ231" s="360"/>
      <c r="CR231" s="360"/>
      <c r="CS231" s="360"/>
      <c r="CT231" s="360"/>
    </row>
    <row r="232" spans="1:98" s="227" customFormat="1" ht="15" customHeight="1">
      <c r="A232" s="226" t="s">
        <v>813</v>
      </c>
      <c r="B232" s="476" t="s">
        <v>4871</v>
      </c>
      <c r="C232" s="226"/>
      <c r="D232" s="226"/>
      <c r="E232" s="135" t="s">
        <v>566</v>
      </c>
      <c r="F232" s="135" t="s">
        <v>136</v>
      </c>
      <c r="G232" s="226" t="s">
        <v>428</v>
      </c>
      <c r="H232" s="226" t="s">
        <v>814</v>
      </c>
      <c r="I232" s="226" t="s">
        <v>349</v>
      </c>
      <c r="J232" s="226" t="s">
        <v>781</v>
      </c>
      <c r="K232" s="196">
        <v>80</v>
      </c>
      <c r="L232" s="226" t="s">
        <v>3041</v>
      </c>
      <c r="M232" s="226" t="s">
        <v>3055</v>
      </c>
      <c r="N232" s="162" t="s">
        <v>56</v>
      </c>
      <c r="O232" s="226" t="s">
        <v>602</v>
      </c>
      <c r="P232" s="226" t="s">
        <v>3032</v>
      </c>
      <c r="Q232" s="476" t="s">
        <v>428</v>
      </c>
      <c r="R232" s="226" t="s">
        <v>3056</v>
      </c>
      <c r="S232" s="226" t="s">
        <v>3057</v>
      </c>
      <c r="T232" s="226" t="s">
        <v>3058</v>
      </c>
      <c r="U232" s="226" t="s">
        <v>455</v>
      </c>
      <c r="V232" s="226" t="s">
        <v>3789</v>
      </c>
      <c r="W232" s="226" t="s">
        <v>428</v>
      </c>
      <c r="X232" s="226" t="s">
        <v>455</v>
      </c>
      <c r="Y232" s="226" t="s">
        <v>359</v>
      </c>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7" t="s">
        <v>428</v>
      </c>
      <c r="AX232" s="382" t="s">
        <v>85</v>
      </c>
      <c r="AY232" s="382" t="s">
        <v>85</v>
      </c>
      <c r="AZ232" s="381" t="s">
        <v>72</v>
      </c>
      <c r="BA232" s="377" t="s">
        <v>95</v>
      </c>
      <c r="BB232" s="382" t="s">
        <v>85</v>
      </c>
      <c r="BC232" s="377" t="s">
        <v>95</v>
      </c>
      <c r="BD232" s="381" t="s">
        <v>72</v>
      </c>
      <c r="BE232" s="226" t="s">
        <v>3059</v>
      </c>
      <c r="BF232" s="226"/>
      <c r="BG232" s="226"/>
      <c r="BH232" s="226"/>
      <c r="BI232" s="226"/>
      <c r="BJ232" s="226"/>
      <c r="BK232" s="226"/>
      <c r="BL232" s="226"/>
      <c r="BM232" s="226"/>
      <c r="BN232" s="226"/>
      <c r="BO232" s="226"/>
      <c r="BP232" s="226"/>
      <c r="BQ232" s="226"/>
      <c r="BR232" s="226"/>
      <c r="BS232" s="226"/>
      <c r="BT232" s="226"/>
      <c r="BU232" s="226"/>
      <c r="BV232" s="226"/>
      <c r="BW232" s="226"/>
      <c r="BX232" s="226"/>
      <c r="BY232" s="226"/>
      <c r="BZ232" s="226"/>
      <c r="CA232" s="226"/>
      <c r="CB232" s="226"/>
      <c r="CC232" s="226"/>
      <c r="CD232" s="226"/>
      <c r="CE232" s="226"/>
      <c r="CF232" s="226"/>
      <c r="CG232" s="226"/>
      <c r="CH232" s="226"/>
      <c r="CI232" s="226"/>
      <c r="CJ232" s="226"/>
      <c r="CK232" s="226"/>
      <c r="CL232" s="226"/>
      <c r="CM232" s="226"/>
      <c r="CN232" s="226"/>
      <c r="CO232" s="226"/>
      <c r="CP232" s="226"/>
      <c r="CQ232" s="226"/>
      <c r="CR232" s="226"/>
      <c r="CS232" s="226"/>
      <c r="CT232" s="226"/>
    </row>
    <row r="233" spans="1:98" s="592" customFormat="1" ht="15" customHeight="1">
      <c r="A233" s="749" t="s">
        <v>9601</v>
      </c>
      <c r="B233" s="746"/>
      <c r="C233" s="746"/>
      <c r="D233" s="746"/>
      <c r="E233" s="746"/>
      <c r="F233" s="746"/>
      <c r="G233" s="749" t="s">
        <v>819</v>
      </c>
      <c r="H233" s="749" t="s">
        <v>355</v>
      </c>
      <c r="I233" s="749" t="s">
        <v>10391</v>
      </c>
      <c r="J233" s="749" t="s">
        <v>1057</v>
      </c>
      <c r="K233" s="749">
        <v>163</v>
      </c>
      <c r="L233" s="749" t="s">
        <v>10392</v>
      </c>
      <c r="M233" s="749" t="s">
        <v>10393</v>
      </c>
      <c r="N233" s="749" t="s">
        <v>10394</v>
      </c>
      <c r="O233" s="748" t="s">
        <v>1651</v>
      </c>
      <c r="P233" s="748" t="s">
        <v>10395</v>
      </c>
      <c r="Q233" s="751" t="s">
        <v>10396</v>
      </c>
      <c r="R233" s="752" t="s">
        <v>10397</v>
      </c>
      <c r="S233" s="752" t="s">
        <v>10398</v>
      </c>
      <c r="T233" s="752" t="s">
        <v>428</v>
      </c>
      <c r="U233" s="752" t="s">
        <v>428</v>
      </c>
      <c r="V233" s="752" t="s">
        <v>10399</v>
      </c>
      <c r="W233" s="752" t="s">
        <v>10400</v>
      </c>
      <c r="X233" s="752" t="s">
        <v>428</v>
      </c>
      <c r="Y233" s="752" t="s">
        <v>586</v>
      </c>
      <c r="Z233" s="746"/>
      <c r="AA233" s="746"/>
      <c r="AB233" s="746"/>
      <c r="AC233" s="746"/>
      <c r="AD233" s="746"/>
      <c r="AE233" s="746"/>
      <c r="AF233" s="746"/>
      <c r="AG233" s="746"/>
      <c r="AH233" s="746"/>
      <c r="AI233" s="746"/>
      <c r="AJ233" s="746"/>
      <c r="AK233" s="746"/>
      <c r="AL233" s="746"/>
      <c r="AM233" s="746"/>
      <c r="AN233" s="746"/>
      <c r="AO233" s="746"/>
      <c r="AP233" s="746"/>
      <c r="AQ233" s="746"/>
      <c r="AR233" s="746"/>
      <c r="AS233" s="746"/>
      <c r="AT233" s="746"/>
      <c r="AU233" s="750" t="s">
        <v>10079</v>
      </c>
      <c r="AV233" s="750" t="s">
        <v>10079</v>
      </c>
      <c r="AW233" s="750" t="s">
        <v>10079</v>
      </c>
      <c r="AX233" s="750" t="s">
        <v>10079</v>
      </c>
      <c r="AY233" s="750" t="s">
        <v>10079</v>
      </c>
      <c r="AZ233" s="750" t="s">
        <v>10079</v>
      </c>
      <c r="BA233" s="750" t="s">
        <v>10079</v>
      </c>
      <c r="BB233" s="746"/>
      <c r="BC233" s="746"/>
      <c r="BD233" s="746"/>
      <c r="BE233" s="746"/>
      <c r="BF233" s="746"/>
      <c r="BG233" s="746"/>
      <c r="BH233" s="746"/>
      <c r="BI233" s="746"/>
      <c r="BJ233" s="746"/>
      <c r="BK233" s="746"/>
      <c r="BL233" s="746"/>
      <c r="BM233" s="746"/>
      <c r="BN233" s="746"/>
      <c r="BO233" s="746"/>
      <c r="BP233" s="746"/>
      <c r="BQ233" s="746"/>
      <c r="BR233" s="746"/>
      <c r="BS233" s="746"/>
      <c r="BT233" s="746"/>
      <c r="BU233" s="746"/>
      <c r="BV233" s="744"/>
      <c r="BW233" s="744"/>
      <c r="BX233" s="744"/>
      <c r="BY233" s="744"/>
      <c r="BZ233" s="744"/>
      <c r="CA233" s="744"/>
      <c r="CB233" s="744"/>
      <c r="CC233" s="744"/>
      <c r="CD233" s="744"/>
      <c r="CE233" s="744"/>
      <c r="CF233" s="744"/>
      <c r="CG233" s="744"/>
      <c r="CH233" s="744"/>
      <c r="CI233" s="744"/>
      <c r="CJ233" s="744"/>
      <c r="CK233" s="744"/>
      <c r="CL233" s="744"/>
      <c r="CM233" s="744"/>
      <c r="CN233" s="744"/>
      <c r="CO233" s="744"/>
      <c r="CP233" s="744"/>
      <c r="CQ233" s="744"/>
      <c r="CR233" s="744"/>
      <c r="CS233" s="744"/>
      <c r="CT233" s="744"/>
    </row>
    <row r="234" spans="1:98" ht="18" customHeight="1">
      <c r="A234" s="329" t="s">
        <v>9852</v>
      </c>
      <c r="G234" s="329" t="s">
        <v>186</v>
      </c>
      <c r="H234" s="329" t="s">
        <v>10143</v>
      </c>
      <c r="I234" s="329" t="s">
        <v>10243</v>
      </c>
      <c r="J234" s="329" t="s">
        <v>428</v>
      </c>
      <c r="K234" s="329">
        <v>30</v>
      </c>
      <c r="L234" s="329" t="s">
        <v>10244</v>
      </c>
      <c r="M234" s="329" t="s">
        <v>10245</v>
      </c>
      <c r="N234" s="329" t="s">
        <v>10246</v>
      </c>
      <c r="O234" s="329" t="s">
        <v>602</v>
      </c>
      <c r="P234" s="329" t="s">
        <v>10247</v>
      </c>
      <c r="Q234" s="329" t="s">
        <v>10248</v>
      </c>
      <c r="R234" s="329" t="s">
        <v>10249</v>
      </c>
      <c r="S234" s="329" t="s">
        <v>10250</v>
      </c>
      <c r="T234" s="606">
        <v>0.37</v>
      </c>
      <c r="U234" s="329" t="s">
        <v>428</v>
      </c>
      <c r="V234" s="329" t="s">
        <v>10251</v>
      </c>
      <c r="W234" s="329" t="s">
        <v>10252</v>
      </c>
      <c r="X234" s="329" t="s">
        <v>428</v>
      </c>
      <c r="Y234" s="329" t="s">
        <v>10253</v>
      </c>
      <c r="Z234" s="329" t="s">
        <v>428</v>
      </c>
      <c r="AA234" s="329" t="s">
        <v>10254</v>
      </c>
      <c r="AB234" s="329" t="s">
        <v>95</v>
      </c>
      <c r="AC234" s="329" t="s">
        <v>428</v>
      </c>
      <c r="AD234" s="329" t="s">
        <v>10255</v>
      </c>
      <c r="AE234" s="577" t="s">
        <v>10161</v>
      </c>
      <c r="AF234" s="577" t="s">
        <v>85</v>
      </c>
      <c r="AG234" s="577" t="s">
        <v>10161</v>
      </c>
      <c r="AH234" s="577" t="s">
        <v>10112</v>
      </c>
      <c r="AI234" s="329" t="s">
        <v>10256</v>
      </c>
      <c r="AJ234" s="329" t="s">
        <v>72</v>
      </c>
      <c r="AK234" s="329" t="s">
        <v>1094</v>
      </c>
      <c r="AL234" s="329" t="s">
        <v>10257</v>
      </c>
      <c r="AM234" s="577" t="s">
        <v>10258</v>
      </c>
      <c r="AN234" s="577" t="s">
        <v>428</v>
      </c>
      <c r="AO234" s="604" t="s">
        <v>10259</v>
      </c>
      <c r="AP234" s="577" t="s">
        <v>1094</v>
      </c>
      <c r="AQ234" s="577" t="s">
        <v>428</v>
      </c>
      <c r="AU234" s="392" t="s">
        <v>10079</v>
      </c>
      <c r="AV234" s="392" t="s">
        <v>10079</v>
      </c>
      <c r="AW234" s="392" t="s">
        <v>10079</v>
      </c>
      <c r="AX234" s="392" t="s">
        <v>10079</v>
      </c>
      <c r="AY234" s="392" t="s">
        <v>10079</v>
      </c>
      <c r="AZ234" s="392" t="s">
        <v>10079</v>
      </c>
      <c r="BA234" s="392" t="s">
        <v>10079</v>
      </c>
    </row>
    <row r="235" spans="1:98" s="226" customFormat="1" ht="15" customHeight="1">
      <c r="A235" s="226" t="s">
        <v>3483</v>
      </c>
      <c r="B235" s="98" t="s">
        <v>4872</v>
      </c>
      <c r="E235" s="226" t="s">
        <v>968</v>
      </c>
      <c r="F235" s="226" t="s">
        <v>1082</v>
      </c>
      <c r="G235" s="226" t="s">
        <v>186</v>
      </c>
      <c r="H235" s="226" t="s">
        <v>3484</v>
      </c>
      <c r="I235" s="226" t="s">
        <v>349</v>
      </c>
      <c r="J235" s="226" t="s">
        <v>65</v>
      </c>
      <c r="K235" s="196">
        <v>267</v>
      </c>
      <c r="L235" s="226" t="s">
        <v>4710</v>
      </c>
      <c r="M235" s="226" t="s">
        <v>3485</v>
      </c>
      <c r="N235" s="226" t="s">
        <v>56</v>
      </c>
      <c r="O235" s="226" t="s">
        <v>274</v>
      </c>
      <c r="P235" s="226" t="s">
        <v>428</v>
      </c>
      <c r="Q235" s="226" t="s">
        <v>428</v>
      </c>
      <c r="R235" s="226" t="s">
        <v>3486</v>
      </c>
      <c r="S235" s="226" t="s">
        <v>3487</v>
      </c>
      <c r="T235" s="226">
        <v>0.06</v>
      </c>
      <c r="U235" s="226" t="s">
        <v>428</v>
      </c>
      <c r="V235" s="226" t="s">
        <v>4593</v>
      </c>
      <c r="W235" s="226" t="s">
        <v>428</v>
      </c>
      <c r="X235" s="98" t="s">
        <v>428</v>
      </c>
      <c r="Y235" s="226" t="s">
        <v>662</v>
      </c>
      <c r="Z235" s="226" t="s">
        <v>4615</v>
      </c>
      <c r="AA235" s="226" t="s">
        <v>3488</v>
      </c>
      <c r="AB235" s="226" t="s">
        <v>72</v>
      </c>
      <c r="AC235" s="226" t="s">
        <v>1093</v>
      </c>
      <c r="AD235" s="226" t="s">
        <v>95</v>
      </c>
      <c r="AE235" s="226" t="s">
        <v>1093</v>
      </c>
      <c r="AF235" s="226" t="s">
        <v>95</v>
      </c>
      <c r="AG235" s="226" t="s">
        <v>3489</v>
      </c>
      <c r="AH235" s="226" t="s">
        <v>72</v>
      </c>
      <c r="AI235" s="226" t="s">
        <v>3490</v>
      </c>
      <c r="AJ235" s="226" t="s">
        <v>72</v>
      </c>
      <c r="AK235" s="226" t="s">
        <v>3491</v>
      </c>
      <c r="AM235" s="226" t="s">
        <v>4711</v>
      </c>
      <c r="AN235" s="226" t="s">
        <v>72</v>
      </c>
      <c r="AQ235" s="226" t="s">
        <v>3492</v>
      </c>
      <c r="AR235" s="226" t="s">
        <v>1150</v>
      </c>
      <c r="AS235" s="226" t="s">
        <v>72</v>
      </c>
      <c r="AT235" s="226" t="s">
        <v>3493</v>
      </c>
      <c r="AU235" s="226" t="s">
        <v>455</v>
      </c>
      <c r="AV235" s="226" t="s">
        <v>72</v>
      </c>
      <c r="AW235" s="227" t="s">
        <v>428</v>
      </c>
      <c r="AX235" s="381" t="s">
        <v>72</v>
      </c>
      <c r="AY235" s="377" t="s">
        <v>95</v>
      </c>
      <c r="AZ235" s="377" t="s">
        <v>95</v>
      </c>
      <c r="BA235" s="381" t="s">
        <v>72</v>
      </c>
      <c r="BB235" s="381" t="s">
        <v>72</v>
      </c>
      <c r="BC235" s="377" t="s">
        <v>95</v>
      </c>
      <c r="BD235" s="381" t="s">
        <v>72</v>
      </c>
      <c r="BE235" s="226" t="s">
        <v>4712</v>
      </c>
      <c r="BF235" s="226" t="s">
        <v>4713</v>
      </c>
    </row>
    <row r="236" spans="1:98" s="227" customFormat="1" ht="15" customHeight="1">
      <c r="A236" s="98" t="s">
        <v>1467</v>
      </c>
      <c r="B236" s="98" t="s">
        <v>4872</v>
      </c>
      <c r="C236" s="98"/>
      <c r="D236" s="98"/>
      <c r="E236" s="101"/>
      <c r="F236" s="101" t="s">
        <v>1443</v>
      </c>
      <c r="G236" s="98" t="s">
        <v>186</v>
      </c>
      <c r="H236" s="98" t="s">
        <v>1468</v>
      </c>
      <c r="I236" s="98" t="s">
        <v>349</v>
      </c>
      <c r="J236" s="98" t="s">
        <v>781</v>
      </c>
      <c r="K236" s="196">
        <v>125</v>
      </c>
      <c r="L236" s="98" t="s">
        <v>4804</v>
      </c>
      <c r="M236" s="98" t="s">
        <v>4805</v>
      </c>
      <c r="N236" s="98" t="s">
        <v>56</v>
      </c>
      <c r="O236" s="98" t="s">
        <v>4806</v>
      </c>
      <c r="P236" s="98" t="s">
        <v>1469</v>
      </c>
      <c r="Q236" s="98" t="s">
        <v>428</v>
      </c>
      <c r="R236" s="146" t="s">
        <v>4247</v>
      </c>
      <c r="S236" s="98" t="s">
        <v>428</v>
      </c>
      <c r="T236" s="98" t="s">
        <v>428</v>
      </c>
      <c r="U236" s="98" t="s">
        <v>428</v>
      </c>
      <c r="V236" s="98" t="s">
        <v>428</v>
      </c>
      <c r="W236" s="98" t="s">
        <v>428</v>
      </c>
      <c r="X236" s="98" t="s">
        <v>428</v>
      </c>
      <c r="Y236" s="98" t="s">
        <v>586</v>
      </c>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227" t="s">
        <v>428</v>
      </c>
      <c r="AX236" s="359" t="s">
        <v>72</v>
      </c>
      <c r="AY236" s="363" t="s">
        <v>95</v>
      </c>
      <c r="AZ236" s="359" t="s">
        <v>72</v>
      </c>
      <c r="BA236" s="363" t="s">
        <v>95</v>
      </c>
      <c r="BB236" s="359" t="s">
        <v>72</v>
      </c>
      <c r="BC236" s="359" t="s">
        <v>72</v>
      </c>
      <c r="BD236" s="359" t="s">
        <v>72</v>
      </c>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c r="CM236" s="98"/>
      <c r="CN236" s="98"/>
      <c r="CO236" s="98"/>
      <c r="CP236" s="98"/>
      <c r="CQ236" s="98"/>
      <c r="CR236" s="98"/>
      <c r="CS236" s="98"/>
      <c r="CT236" s="98"/>
    </row>
    <row r="237" spans="1:98" s="227" customFormat="1" ht="15" customHeight="1">
      <c r="A237" s="101" t="s">
        <v>2046</v>
      </c>
      <c r="B237" s="98" t="s">
        <v>4872</v>
      </c>
      <c r="C237" s="101"/>
      <c r="E237" s="101" t="s">
        <v>1629</v>
      </c>
      <c r="F237" s="101" t="s">
        <v>969</v>
      </c>
      <c r="G237" s="101" t="s">
        <v>186</v>
      </c>
      <c r="H237" s="101" t="s">
        <v>355</v>
      </c>
      <c r="I237" s="101" t="s">
        <v>349</v>
      </c>
      <c r="J237" s="101" t="s">
        <v>100</v>
      </c>
      <c r="K237" s="379">
        <v>55</v>
      </c>
      <c r="L237" s="101" t="s">
        <v>2047</v>
      </c>
      <c r="M237" s="101" t="s">
        <v>2048</v>
      </c>
      <c r="O237" s="101" t="s">
        <v>1183</v>
      </c>
      <c r="P237" s="101" t="s">
        <v>428</v>
      </c>
      <c r="Q237" s="476" t="s">
        <v>428</v>
      </c>
      <c r="R237" s="101" t="s">
        <v>2049</v>
      </c>
      <c r="S237" s="101" t="s">
        <v>2050</v>
      </c>
      <c r="T237" s="101" t="s">
        <v>2051</v>
      </c>
      <c r="U237" s="101" t="s">
        <v>428</v>
      </c>
      <c r="V237" s="101" t="s">
        <v>428</v>
      </c>
      <c r="W237" s="101" t="s">
        <v>428</v>
      </c>
      <c r="X237" s="101" t="s">
        <v>428</v>
      </c>
      <c r="Y237" s="101" t="s">
        <v>2052</v>
      </c>
      <c r="Z237" s="101" t="s">
        <v>95</v>
      </c>
      <c r="AA237" s="101" t="s">
        <v>2053</v>
      </c>
      <c r="AB237" s="101" t="s">
        <v>95</v>
      </c>
      <c r="AC237" s="101" t="s">
        <v>2040</v>
      </c>
      <c r="AD237" s="101" t="s">
        <v>95</v>
      </c>
      <c r="AE237" s="101" t="s">
        <v>1306</v>
      </c>
      <c r="AF237" s="101" t="s">
        <v>85</v>
      </c>
      <c r="AG237" s="101" t="s">
        <v>1306</v>
      </c>
      <c r="AH237" s="101" t="s">
        <v>85</v>
      </c>
      <c r="AI237" s="101" t="s">
        <v>4714</v>
      </c>
      <c r="AJ237" s="101" t="s">
        <v>72</v>
      </c>
      <c r="AK237" s="101" t="s">
        <v>115</v>
      </c>
      <c r="AL237" s="101" t="s">
        <v>115</v>
      </c>
      <c r="AM237" s="101" t="s">
        <v>2054</v>
      </c>
      <c r="AN237" s="101" t="s">
        <v>72</v>
      </c>
      <c r="AO237" s="101" t="s">
        <v>72</v>
      </c>
      <c r="AP237" s="101" t="s">
        <v>2055</v>
      </c>
      <c r="AQ237" s="101" t="s">
        <v>2056</v>
      </c>
      <c r="AR237" s="101" t="s">
        <v>4714</v>
      </c>
      <c r="AS237" s="101" t="s">
        <v>72</v>
      </c>
      <c r="AT237" s="101" t="s">
        <v>1649</v>
      </c>
      <c r="AU237" s="101" t="s">
        <v>428</v>
      </c>
      <c r="AV237" s="101" t="s">
        <v>72</v>
      </c>
      <c r="AW237" s="227" t="s">
        <v>428</v>
      </c>
      <c r="AX237" s="363" t="str">
        <f>AB237</f>
        <v>Unclear</v>
      </c>
      <c r="AY237" s="363" t="str">
        <f>AD237</f>
        <v>Unclear</v>
      </c>
      <c r="AZ237" s="366" t="str">
        <f>AF237</f>
        <v>High</v>
      </c>
      <c r="BA237" s="365" t="str">
        <f>AJ237</f>
        <v>Low</v>
      </c>
      <c r="BB237" s="365" t="str">
        <f>AN237</f>
        <v>Low</v>
      </c>
      <c r="BC237" s="365" t="str">
        <f>AS237</f>
        <v>Low</v>
      </c>
      <c r="BD237" s="365" t="str">
        <f>AV237</f>
        <v>Low</v>
      </c>
      <c r="BE237" s="101" t="s">
        <v>2057</v>
      </c>
    </row>
    <row r="238" spans="1:98" s="227" customFormat="1" ht="15" customHeight="1">
      <c r="A238" s="121" t="s">
        <v>3502</v>
      </c>
      <c r="B238" s="98" t="s">
        <v>4872</v>
      </c>
      <c r="C238" s="121"/>
      <c r="D238" s="101"/>
      <c r="E238" s="101" t="s">
        <v>1629</v>
      </c>
      <c r="F238" s="101" t="s">
        <v>969</v>
      </c>
      <c r="G238" s="101" t="s">
        <v>186</v>
      </c>
      <c r="H238" s="101" t="s">
        <v>355</v>
      </c>
      <c r="I238" s="265" t="s">
        <v>428</v>
      </c>
      <c r="J238" s="101" t="s">
        <v>100</v>
      </c>
      <c r="K238" s="379">
        <v>325</v>
      </c>
      <c r="L238" s="101" t="s">
        <v>3503</v>
      </c>
      <c r="M238" s="101" t="s">
        <v>3504</v>
      </c>
      <c r="N238" s="101" t="s">
        <v>56</v>
      </c>
      <c r="O238" s="101" t="s">
        <v>602</v>
      </c>
      <c r="P238" s="101">
        <v>16</v>
      </c>
      <c r="Q238" s="476" t="s">
        <v>428</v>
      </c>
      <c r="R238" s="101" t="s">
        <v>3505</v>
      </c>
      <c r="S238" s="101" t="s">
        <v>3506</v>
      </c>
      <c r="T238" s="101" t="s">
        <v>3507</v>
      </c>
      <c r="U238" s="101" t="s">
        <v>428</v>
      </c>
      <c r="V238" s="101" t="s">
        <v>428</v>
      </c>
      <c r="W238" s="101" t="s">
        <v>3508</v>
      </c>
      <c r="X238" s="101" t="s">
        <v>428</v>
      </c>
      <c r="Y238" s="101" t="s">
        <v>3509</v>
      </c>
      <c r="Z238" s="101" t="s">
        <v>4615</v>
      </c>
      <c r="AA238" s="101" t="s">
        <v>3510</v>
      </c>
      <c r="AB238" s="101" t="s">
        <v>72</v>
      </c>
      <c r="AC238" s="101" t="s">
        <v>1652</v>
      </c>
      <c r="AD238" s="101" t="s">
        <v>72</v>
      </c>
      <c r="AE238" s="101" t="s">
        <v>1306</v>
      </c>
      <c r="AF238" s="101" t="s">
        <v>85</v>
      </c>
      <c r="AG238" s="101" t="s">
        <v>1306</v>
      </c>
      <c r="AH238" s="101" t="s">
        <v>85</v>
      </c>
      <c r="AI238" s="101" t="s">
        <v>3511</v>
      </c>
      <c r="AJ238" s="101" t="s">
        <v>72</v>
      </c>
      <c r="AK238" s="101" t="s">
        <v>115</v>
      </c>
      <c r="AL238" s="101" t="s">
        <v>115</v>
      </c>
      <c r="AM238" s="135" t="s">
        <v>4715</v>
      </c>
      <c r="AN238" s="101" t="s">
        <v>85</v>
      </c>
      <c r="AO238" s="101" t="s">
        <v>85</v>
      </c>
      <c r="AP238" s="101" t="s">
        <v>3512</v>
      </c>
      <c r="AQ238" s="101" t="s">
        <v>3513</v>
      </c>
      <c r="AR238" s="101" t="s">
        <v>3514</v>
      </c>
      <c r="AS238" s="101" t="s">
        <v>72</v>
      </c>
      <c r="AT238" s="101" t="s">
        <v>1649</v>
      </c>
      <c r="AU238" s="101" t="s">
        <v>428</v>
      </c>
      <c r="AV238" s="101" t="s">
        <v>72</v>
      </c>
      <c r="AW238" s="227" t="s">
        <v>428</v>
      </c>
      <c r="AX238" s="101" t="s">
        <v>72</v>
      </c>
      <c r="AY238" s="101" t="s">
        <v>72</v>
      </c>
      <c r="AZ238" s="485" t="s">
        <v>85</v>
      </c>
      <c r="BA238" s="101" t="s">
        <v>72</v>
      </c>
      <c r="BB238" s="485" t="s">
        <v>85</v>
      </c>
      <c r="BC238" s="101" t="s">
        <v>72</v>
      </c>
      <c r="BD238" s="101" t="s">
        <v>72</v>
      </c>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row>
    <row r="239" spans="1:98" s="227" customFormat="1" ht="15" customHeight="1">
      <c r="A239" s="121" t="s">
        <v>2058</v>
      </c>
      <c r="B239" s="98" t="s">
        <v>4872</v>
      </c>
      <c r="C239" s="121"/>
      <c r="E239" s="101" t="s">
        <v>1629</v>
      </c>
      <c r="F239" s="101" t="s">
        <v>969</v>
      </c>
      <c r="G239" s="101" t="s">
        <v>1185</v>
      </c>
      <c r="H239" s="101" t="s">
        <v>355</v>
      </c>
      <c r="I239" s="265" t="s">
        <v>428</v>
      </c>
      <c r="J239" s="101" t="s">
        <v>100</v>
      </c>
      <c r="K239" s="379">
        <v>96</v>
      </c>
      <c r="L239" s="101" t="s">
        <v>2059</v>
      </c>
      <c r="M239" s="101" t="s">
        <v>2060</v>
      </c>
      <c r="N239" s="101" t="s">
        <v>56</v>
      </c>
      <c r="O239" s="101" t="s">
        <v>236</v>
      </c>
      <c r="P239" s="101">
        <v>10</v>
      </c>
      <c r="Q239" s="101" t="s">
        <v>9275</v>
      </c>
      <c r="R239" s="135" t="s">
        <v>2061</v>
      </c>
      <c r="S239" s="101" t="s">
        <v>2062</v>
      </c>
      <c r="T239" s="101" t="s">
        <v>428</v>
      </c>
      <c r="U239" s="101" t="s">
        <v>428</v>
      </c>
      <c r="V239" s="101" t="s">
        <v>428</v>
      </c>
      <c r="W239" s="101" t="s">
        <v>428</v>
      </c>
      <c r="X239" s="101" t="s">
        <v>428</v>
      </c>
      <c r="Y239" s="101" t="s">
        <v>1073</v>
      </c>
      <c r="Z239" s="101" t="s">
        <v>4615</v>
      </c>
      <c r="AA239" s="101" t="s">
        <v>2063</v>
      </c>
      <c r="AB239" s="101" t="s">
        <v>72</v>
      </c>
      <c r="AC239" s="101" t="s">
        <v>2064</v>
      </c>
      <c r="AD239" s="101" t="s">
        <v>72</v>
      </c>
      <c r="AE239" s="101" t="s">
        <v>2065</v>
      </c>
      <c r="AF239" s="101" t="s">
        <v>72</v>
      </c>
      <c r="AG239" s="101" t="s">
        <v>428</v>
      </c>
      <c r="AH239" s="101" t="s">
        <v>95</v>
      </c>
      <c r="AI239" s="101" t="s">
        <v>428</v>
      </c>
      <c r="AJ239" s="101" t="s">
        <v>95</v>
      </c>
      <c r="AK239" s="101" t="s">
        <v>106</v>
      </c>
      <c r="AL239" s="101" t="s">
        <v>106</v>
      </c>
      <c r="AM239" s="101" t="s">
        <v>2066</v>
      </c>
      <c r="AN239" s="101" t="s">
        <v>72</v>
      </c>
      <c r="AO239" s="101" t="s">
        <v>72</v>
      </c>
      <c r="AP239" s="101" t="s">
        <v>428</v>
      </c>
      <c r="AQ239" s="101" t="s">
        <v>2067</v>
      </c>
      <c r="AR239" s="101" t="s">
        <v>4716</v>
      </c>
      <c r="AS239" s="101" t="s">
        <v>72</v>
      </c>
      <c r="AT239" s="101" t="s">
        <v>2068</v>
      </c>
      <c r="AU239" s="101" t="s">
        <v>428</v>
      </c>
      <c r="AV239" s="101" t="s">
        <v>72</v>
      </c>
      <c r="AW239" s="227" t="s">
        <v>428</v>
      </c>
      <c r="AX239" s="365" t="str">
        <f>AB239</f>
        <v>Low</v>
      </c>
      <c r="AY239" s="365" t="str">
        <f>AD239</f>
        <v>Low</v>
      </c>
      <c r="AZ239" s="365" t="str">
        <f>AF239</f>
        <v>Low</v>
      </c>
      <c r="BA239" s="363" t="str">
        <f>AJ239</f>
        <v>Unclear</v>
      </c>
      <c r="BB239" s="365" t="str">
        <f>AN239</f>
        <v>Low</v>
      </c>
      <c r="BC239" s="365" t="str">
        <f>AS239</f>
        <v>Low</v>
      </c>
      <c r="BD239" s="365" t="str">
        <f>AV239</f>
        <v>Low</v>
      </c>
      <c r="BE239" s="101" t="s">
        <v>2069</v>
      </c>
    </row>
    <row r="240" spans="1:98" s="227" customFormat="1" ht="15" customHeight="1">
      <c r="A240" s="121" t="s">
        <v>3519</v>
      </c>
      <c r="B240" s="98" t="s">
        <v>4872</v>
      </c>
      <c r="C240" s="121"/>
      <c r="D240" s="101"/>
      <c r="E240" s="101" t="s">
        <v>1629</v>
      </c>
      <c r="F240" s="101" t="s">
        <v>969</v>
      </c>
      <c r="G240" s="101" t="s">
        <v>172</v>
      </c>
      <c r="H240" s="101" t="s">
        <v>355</v>
      </c>
      <c r="I240" s="265" t="s">
        <v>428</v>
      </c>
      <c r="J240" s="101" t="s">
        <v>100</v>
      </c>
      <c r="K240" s="379">
        <v>103</v>
      </c>
      <c r="L240" s="101" t="s">
        <v>3520</v>
      </c>
      <c r="M240" s="101" t="s">
        <v>3521</v>
      </c>
      <c r="N240" s="101" t="s">
        <v>56</v>
      </c>
      <c r="O240" s="101" t="s">
        <v>602</v>
      </c>
      <c r="P240" s="101">
        <v>14</v>
      </c>
      <c r="Q240" s="476" t="s">
        <v>428</v>
      </c>
      <c r="R240" s="101" t="s">
        <v>3522</v>
      </c>
      <c r="S240" s="101" t="s">
        <v>3523</v>
      </c>
      <c r="T240" s="101" t="s">
        <v>428</v>
      </c>
      <c r="U240" s="101" t="s">
        <v>3524</v>
      </c>
      <c r="V240" s="101" t="s">
        <v>428</v>
      </c>
      <c r="W240" s="118" t="s">
        <v>3525</v>
      </c>
      <c r="X240" s="118" t="s">
        <v>3526</v>
      </c>
      <c r="Y240" s="101" t="s">
        <v>662</v>
      </c>
      <c r="Z240" s="101" t="s">
        <v>4615</v>
      </c>
      <c r="AA240" s="101" t="s">
        <v>3527</v>
      </c>
      <c r="AB240" s="101" t="s">
        <v>72</v>
      </c>
      <c r="AC240" s="101" t="s">
        <v>2040</v>
      </c>
      <c r="AD240" s="101" t="s">
        <v>95</v>
      </c>
      <c r="AE240" s="101" t="s">
        <v>1306</v>
      </c>
      <c r="AF240" s="101" t="s">
        <v>85</v>
      </c>
      <c r="AG240" s="101" t="s">
        <v>1306</v>
      </c>
      <c r="AH240" s="101" t="s">
        <v>85</v>
      </c>
      <c r="AI240" s="101" t="s">
        <v>4717</v>
      </c>
      <c r="AJ240" s="101" t="s">
        <v>72</v>
      </c>
      <c r="AK240" s="101" t="s">
        <v>106</v>
      </c>
      <c r="AL240" s="101" t="s">
        <v>455</v>
      </c>
      <c r="AM240" s="101" t="s">
        <v>3528</v>
      </c>
      <c r="AN240" s="101" t="s">
        <v>85</v>
      </c>
      <c r="AO240" s="101" t="s">
        <v>455</v>
      </c>
      <c r="AP240" s="101" t="s">
        <v>428</v>
      </c>
      <c r="AQ240" s="101" t="s">
        <v>3529</v>
      </c>
      <c r="AR240" s="118" t="s">
        <v>3530</v>
      </c>
      <c r="AS240" s="101" t="s">
        <v>72</v>
      </c>
      <c r="AT240" s="101" t="s">
        <v>3531</v>
      </c>
      <c r="AU240" s="101" t="s">
        <v>428</v>
      </c>
      <c r="AV240" s="101" t="s">
        <v>72</v>
      </c>
      <c r="AW240" s="227" t="s">
        <v>428</v>
      </c>
      <c r="AX240" s="101" t="s">
        <v>72</v>
      </c>
      <c r="AY240" s="362" t="s">
        <v>95</v>
      </c>
      <c r="AZ240" s="485" t="s">
        <v>85</v>
      </c>
      <c r="BA240" s="101" t="s">
        <v>72</v>
      </c>
      <c r="BB240" s="485" t="s">
        <v>85</v>
      </c>
      <c r="BC240" s="101" t="s">
        <v>72</v>
      </c>
      <c r="BD240" s="101" t="s">
        <v>72</v>
      </c>
      <c r="BE240" s="101" t="s">
        <v>3532</v>
      </c>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row>
    <row r="241" spans="1:98" s="226" customFormat="1" ht="15" customHeight="1">
      <c r="A241" s="98" t="s">
        <v>3565</v>
      </c>
      <c r="B241" s="476" t="s">
        <v>4871</v>
      </c>
      <c r="C241" s="98"/>
      <c r="D241" s="98"/>
      <c r="E241" s="98" t="s">
        <v>938</v>
      </c>
      <c r="F241" s="98" t="s">
        <v>150</v>
      </c>
      <c r="G241" s="98" t="s">
        <v>3566</v>
      </c>
      <c r="H241" s="98" t="s">
        <v>355</v>
      </c>
      <c r="I241" s="265" t="s">
        <v>428</v>
      </c>
      <c r="J241" s="101" t="s">
        <v>91</v>
      </c>
      <c r="K241" s="196">
        <v>160</v>
      </c>
      <c r="L241" s="98" t="s">
        <v>4022</v>
      </c>
      <c r="M241" s="98" t="s">
        <v>4412</v>
      </c>
      <c r="N241" s="98" t="s">
        <v>4339</v>
      </c>
      <c r="O241" s="98" t="s">
        <v>3809</v>
      </c>
      <c r="P241" s="196" t="s">
        <v>4024</v>
      </c>
      <c r="Q241" s="476" t="s">
        <v>428</v>
      </c>
      <c r="R241" s="98" t="s">
        <v>4248</v>
      </c>
      <c r="S241" s="98" t="s">
        <v>4413</v>
      </c>
      <c r="T241" s="98" t="s">
        <v>455</v>
      </c>
      <c r="U241" s="98" t="s">
        <v>455</v>
      </c>
      <c r="V241" s="98" t="s">
        <v>4414</v>
      </c>
      <c r="W241" s="98" t="s">
        <v>455</v>
      </c>
      <c r="X241" s="98" t="s">
        <v>455</v>
      </c>
      <c r="Y241" s="98" t="s">
        <v>3567</v>
      </c>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227" t="s">
        <v>428</v>
      </c>
      <c r="AX241" s="363" t="s">
        <v>95</v>
      </c>
      <c r="AY241" s="363" t="s">
        <v>95</v>
      </c>
      <c r="AZ241" s="365" t="s">
        <v>72</v>
      </c>
      <c r="BA241" s="365" t="s">
        <v>72</v>
      </c>
      <c r="BB241" s="366" t="s">
        <v>85</v>
      </c>
      <c r="BC241" s="366" t="s">
        <v>85</v>
      </c>
      <c r="BD241" s="366" t="s">
        <v>85</v>
      </c>
      <c r="BE241" s="226" t="s">
        <v>3564</v>
      </c>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c r="CM241" s="98"/>
      <c r="CN241" s="98"/>
      <c r="CO241" s="98"/>
      <c r="CP241" s="98"/>
      <c r="CQ241" s="98"/>
      <c r="CR241" s="98"/>
      <c r="CS241" s="98"/>
      <c r="CT241" s="98"/>
    </row>
    <row r="242" spans="1:98" s="222" customFormat="1">
      <c r="A242" s="265" t="s">
        <v>4020</v>
      </c>
      <c r="B242" s="476" t="s">
        <v>4871</v>
      </c>
      <c r="C242" s="265"/>
      <c r="D242" s="265"/>
      <c r="E242" s="265" t="s">
        <v>566</v>
      </c>
      <c r="F242" s="265" t="s">
        <v>609</v>
      </c>
      <c r="G242" s="265" t="s">
        <v>145</v>
      </c>
      <c r="H242" s="265" t="s">
        <v>355</v>
      </c>
      <c r="I242" s="265" t="s">
        <v>349</v>
      </c>
      <c r="J242" s="265" t="s">
        <v>4021</v>
      </c>
      <c r="K242" s="270">
        <v>240</v>
      </c>
      <c r="L242" s="265" t="s">
        <v>4022</v>
      </c>
      <c r="M242" s="265" t="s">
        <v>4023</v>
      </c>
      <c r="N242" s="265" t="s">
        <v>56</v>
      </c>
      <c r="O242" s="265" t="s">
        <v>3809</v>
      </c>
      <c r="P242" s="270" t="s">
        <v>4024</v>
      </c>
      <c r="Q242" s="270" t="s">
        <v>428</v>
      </c>
      <c r="R242" s="265" t="s">
        <v>4025</v>
      </c>
      <c r="S242" s="265" t="s">
        <v>4026</v>
      </c>
      <c r="T242" s="265" t="s">
        <v>455</v>
      </c>
      <c r="U242" s="265" t="s">
        <v>455</v>
      </c>
      <c r="V242" s="265" t="s">
        <v>4027</v>
      </c>
      <c r="W242" s="265" t="s">
        <v>2687</v>
      </c>
      <c r="X242" s="265" t="s">
        <v>455</v>
      </c>
      <c r="Y242" s="265" t="s">
        <v>359</v>
      </c>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27" t="s">
        <v>428</v>
      </c>
      <c r="AX242" s="151" t="s">
        <v>95</v>
      </c>
      <c r="AY242" s="151" t="s">
        <v>95</v>
      </c>
      <c r="AZ242" s="136" t="s">
        <v>72</v>
      </c>
      <c r="BA242" s="151" t="s">
        <v>95</v>
      </c>
      <c r="BB242" s="115" t="s">
        <v>85</v>
      </c>
      <c r="BC242" s="151" t="s">
        <v>95</v>
      </c>
      <c r="BD242" s="115" t="s">
        <v>85</v>
      </c>
      <c r="BE242" s="265" t="s">
        <v>4028</v>
      </c>
      <c r="BF242" s="265"/>
      <c r="BG242" s="265"/>
      <c r="BH242" s="265"/>
      <c r="BI242" s="265"/>
      <c r="BJ242" s="265"/>
      <c r="BK242" s="265"/>
      <c r="BL242" s="265"/>
      <c r="BM242" s="265"/>
      <c r="BN242" s="265" t="s">
        <v>2688</v>
      </c>
      <c r="BO242" s="223"/>
      <c r="BP242" s="223"/>
      <c r="BQ242" s="223"/>
      <c r="BR242" s="223"/>
      <c r="BS242" s="223"/>
      <c r="BT242" s="223"/>
      <c r="BU242" s="223"/>
      <c r="BV242" s="223"/>
      <c r="BW242" s="223"/>
      <c r="BX242" s="223"/>
      <c r="BY242" s="223"/>
      <c r="BZ242" s="223"/>
      <c r="CA242" s="223"/>
      <c r="CB242" s="223"/>
      <c r="CC242" s="223"/>
      <c r="CD242" s="223"/>
      <c r="CE242" s="223"/>
      <c r="CF242" s="223"/>
      <c r="CG242" s="223"/>
      <c r="CH242" s="223"/>
      <c r="CI242" s="223"/>
      <c r="CJ242" s="223"/>
      <c r="CK242" s="223"/>
      <c r="CL242" s="223"/>
      <c r="CM242" s="223"/>
      <c r="CN242" s="223"/>
      <c r="CO242" s="223"/>
      <c r="CP242" s="223"/>
      <c r="CQ242" s="223"/>
      <c r="CR242" s="223"/>
      <c r="CS242" s="223"/>
      <c r="CT242" s="223"/>
    </row>
    <row r="243" spans="1:98" s="227" customFormat="1" ht="15" customHeight="1">
      <c r="A243" s="98" t="s">
        <v>1499</v>
      </c>
      <c r="B243" s="476" t="s">
        <v>4871</v>
      </c>
      <c r="C243" s="98"/>
      <c r="D243" s="98"/>
      <c r="E243" s="98" t="s">
        <v>566</v>
      </c>
      <c r="F243" s="98" t="s">
        <v>609</v>
      </c>
      <c r="G243" s="98" t="s">
        <v>153</v>
      </c>
      <c r="H243" s="98" t="s">
        <v>355</v>
      </c>
      <c r="I243" s="98" t="s">
        <v>428</v>
      </c>
      <c r="J243" s="98" t="s">
        <v>781</v>
      </c>
      <c r="K243" s="196">
        <v>294</v>
      </c>
      <c r="L243" s="98" t="s">
        <v>9286</v>
      </c>
      <c r="M243" s="386" t="s">
        <v>9287</v>
      </c>
      <c r="N243" s="360" t="s">
        <v>67</v>
      </c>
      <c r="O243" s="98" t="s">
        <v>237</v>
      </c>
      <c r="P243" s="196">
        <v>30</v>
      </c>
      <c r="Q243" s="196" t="s">
        <v>428</v>
      </c>
      <c r="R243" s="267" t="s">
        <v>4249</v>
      </c>
      <c r="S243" s="388">
        <v>0.66700000000000004</v>
      </c>
      <c r="T243" s="98" t="s">
        <v>428</v>
      </c>
      <c r="U243" s="98" t="s">
        <v>428</v>
      </c>
      <c r="V243" s="98" t="s">
        <v>428</v>
      </c>
      <c r="W243" s="98" t="s">
        <v>428</v>
      </c>
      <c r="X243" s="98" t="s">
        <v>428</v>
      </c>
      <c r="Y243" s="98" t="s">
        <v>346</v>
      </c>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227" t="s">
        <v>428</v>
      </c>
      <c r="AX243" s="158" t="s">
        <v>95</v>
      </c>
      <c r="AY243" s="158" t="s">
        <v>95</v>
      </c>
      <c r="AZ243" s="264" t="s">
        <v>72</v>
      </c>
      <c r="BA243" s="158" t="s">
        <v>95</v>
      </c>
      <c r="BB243" s="149" t="s">
        <v>85</v>
      </c>
      <c r="BC243" s="158" t="s">
        <v>95</v>
      </c>
      <c r="BD243" s="149" t="s">
        <v>85</v>
      </c>
      <c r="BE243" s="98" t="s">
        <v>1500</v>
      </c>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row>
    <row r="244" spans="1:98" s="222" customFormat="1">
      <c r="A244" s="450" t="s">
        <v>1481</v>
      </c>
      <c r="B244" s="98" t="s">
        <v>4872</v>
      </c>
      <c r="C244" s="450"/>
      <c r="D244" s="265"/>
      <c r="E244" s="265" t="s">
        <v>566</v>
      </c>
      <c r="F244" s="265" t="s">
        <v>609</v>
      </c>
      <c r="G244" s="265" t="s">
        <v>4140</v>
      </c>
      <c r="H244" s="265" t="s">
        <v>355</v>
      </c>
      <c r="I244" s="265" t="s">
        <v>4141</v>
      </c>
      <c r="J244" s="265" t="s">
        <v>4142</v>
      </c>
      <c r="K244" s="270">
        <v>100</v>
      </c>
      <c r="L244" s="265" t="s">
        <v>4143</v>
      </c>
      <c r="M244" s="265" t="s">
        <v>4144</v>
      </c>
      <c r="N244" s="265" t="s">
        <v>4060</v>
      </c>
      <c r="O244" s="265" t="s">
        <v>4145</v>
      </c>
      <c r="P244" s="270" t="s">
        <v>4146</v>
      </c>
      <c r="Q244" s="270" t="s">
        <v>428</v>
      </c>
      <c r="R244" s="265" t="s">
        <v>4147</v>
      </c>
      <c r="S244" s="265" t="s">
        <v>4148</v>
      </c>
      <c r="T244" s="265" t="s">
        <v>455</v>
      </c>
      <c r="U244" s="265" t="s">
        <v>455</v>
      </c>
      <c r="V244" s="265" t="s">
        <v>4149</v>
      </c>
      <c r="W244" s="265" t="s">
        <v>428</v>
      </c>
      <c r="X244" s="265" t="s">
        <v>455</v>
      </c>
      <c r="Y244" s="265" t="s">
        <v>586</v>
      </c>
      <c r="Z244" s="265"/>
      <c r="AA244" s="265"/>
      <c r="AB244" s="265"/>
      <c r="AC244" s="265"/>
      <c r="AD244" s="265"/>
      <c r="AE244" s="265"/>
      <c r="AF244" s="265"/>
      <c r="AG244" s="265"/>
      <c r="AH244" s="265"/>
      <c r="AI244" s="265"/>
      <c r="AJ244" s="265"/>
      <c r="AK244" s="265"/>
      <c r="AL244" s="265"/>
      <c r="AM244" s="265"/>
      <c r="AN244" s="265"/>
      <c r="AO244" s="265"/>
      <c r="AP244" s="265"/>
      <c r="AQ244" s="265"/>
      <c r="AR244" s="265"/>
      <c r="AS244" s="265"/>
      <c r="AT244" s="265"/>
      <c r="AU244" s="265"/>
      <c r="AV244" s="265"/>
      <c r="AW244" s="227" t="s">
        <v>428</v>
      </c>
      <c r="AX244" s="470" t="s">
        <v>72</v>
      </c>
      <c r="AY244" s="444" t="s">
        <v>72</v>
      </c>
      <c r="AZ244" s="155" t="s">
        <v>85</v>
      </c>
      <c r="BA244" s="444" t="s">
        <v>72</v>
      </c>
      <c r="BB244" s="471" t="s">
        <v>72</v>
      </c>
      <c r="BC244" s="156" t="s">
        <v>95</v>
      </c>
      <c r="BD244" s="472" t="s">
        <v>72</v>
      </c>
      <c r="BE244" s="265" t="s">
        <v>4150</v>
      </c>
      <c r="BF244" s="265"/>
      <c r="BG244" s="265"/>
      <c r="BH244" s="265"/>
      <c r="BI244" s="265"/>
      <c r="BJ244" s="265"/>
      <c r="BK244" s="265"/>
      <c r="BL244" s="265" t="s">
        <v>1482</v>
      </c>
      <c r="BM244" s="265"/>
      <c r="BN244" s="265"/>
      <c r="BO244" s="223"/>
      <c r="BP244" s="223"/>
      <c r="BQ244" s="223"/>
      <c r="BR244" s="223"/>
      <c r="BS244" s="223"/>
      <c r="BT244" s="223"/>
      <c r="BU244" s="223"/>
      <c r="BV244" s="223"/>
      <c r="BW244" s="223"/>
      <c r="BX244" s="223"/>
      <c r="BY244" s="223"/>
      <c r="BZ244" s="223"/>
      <c r="CA244" s="223"/>
      <c r="CB244" s="223"/>
      <c r="CC244" s="223"/>
      <c r="CD244" s="223"/>
      <c r="CE244" s="223"/>
      <c r="CF244" s="223"/>
      <c r="CG244" s="223"/>
      <c r="CH244" s="223"/>
      <c r="CI244" s="223"/>
      <c r="CJ244" s="223"/>
      <c r="CK244" s="223"/>
      <c r="CL244" s="223"/>
      <c r="CM244" s="223"/>
      <c r="CN244" s="223"/>
      <c r="CO244" s="223"/>
      <c r="CP244" s="223"/>
      <c r="CQ244" s="223"/>
      <c r="CR244" s="223"/>
      <c r="CS244" s="223"/>
      <c r="CT244" s="223"/>
    </row>
    <row r="245" spans="1:98" s="227" customFormat="1" ht="15" customHeight="1">
      <c r="A245" s="360" t="s">
        <v>1963</v>
      </c>
      <c r="B245" s="476" t="s">
        <v>4871</v>
      </c>
      <c r="C245" s="360"/>
      <c r="D245" s="360"/>
      <c r="E245" s="360" t="s">
        <v>1629</v>
      </c>
      <c r="F245" s="360" t="s">
        <v>983</v>
      </c>
      <c r="G245" s="360" t="s">
        <v>145</v>
      </c>
      <c r="H245" s="265" t="s">
        <v>355</v>
      </c>
      <c r="I245" s="360" t="s">
        <v>349</v>
      </c>
      <c r="J245" s="360" t="s">
        <v>1000</v>
      </c>
      <c r="K245" s="359">
        <v>210</v>
      </c>
      <c r="L245" s="360" t="s">
        <v>4718</v>
      </c>
      <c r="M245" s="360" t="s">
        <v>4719</v>
      </c>
      <c r="N245" s="360" t="s">
        <v>67</v>
      </c>
      <c r="O245" s="360" t="s">
        <v>428</v>
      </c>
      <c r="P245" s="360" t="s">
        <v>455</v>
      </c>
      <c r="Q245" s="98" t="s">
        <v>958</v>
      </c>
      <c r="R245" s="360" t="s">
        <v>1964</v>
      </c>
      <c r="S245" s="360" t="s">
        <v>1965</v>
      </c>
      <c r="T245" s="360" t="s">
        <v>428</v>
      </c>
      <c r="U245" s="360" t="s">
        <v>428</v>
      </c>
      <c r="V245" s="360" t="s">
        <v>428</v>
      </c>
      <c r="W245" s="360" t="s">
        <v>1966</v>
      </c>
      <c r="X245" s="360" t="s">
        <v>4720</v>
      </c>
      <c r="Y245" s="360" t="s">
        <v>346</v>
      </c>
      <c r="Z245" s="98" t="s">
        <v>95</v>
      </c>
      <c r="AA245" s="98" t="s">
        <v>1967</v>
      </c>
      <c r="AB245" s="98" t="s">
        <v>95</v>
      </c>
      <c r="AC245" s="98" t="s">
        <v>428</v>
      </c>
      <c r="AD245" s="98" t="s">
        <v>95</v>
      </c>
      <c r="AE245" s="98" t="s">
        <v>1003</v>
      </c>
      <c r="AF245" s="98" t="s">
        <v>85</v>
      </c>
      <c r="AG245" s="98" t="s">
        <v>1003</v>
      </c>
      <c r="AH245" s="98" t="s">
        <v>85</v>
      </c>
      <c r="AI245" s="98" t="s">
        <v>1003</v>
      </c>
      <c r="AJ245" s="98" t="s">
        <v>85</v>
      </c>
      <c r="AK245" s="98" t="s">
        <v>96</v>
      </c>
      <c r="AL245" s="98"/>
      <c r="AM245" s="98" t="s">
        <v>1968</v>
      </c>
      <c r="AN245" s="98" t="s">
        <v>72</v>
      </c>
      <c r="AO245" s="98"/>
      <c r="AP245" s="98" t="s">
        <v>1969</v>
      </c>
      <c r="AQ245" s="98" t="s">
        <v>1970</v>
      </c>
      <c r="AR245" s="98" t="s">
        <v>1971</v>
      </c>
      <c r="AS245" s="98" t="s">
        <v>125</v>
      </c>
      <c r="AT245" s="98" t="s">
        <v>1972</v>
      </c>
      <c r="AU245" s="98" t="s">
        <v>455</v>
      </c>
      <c r="AV245" s="98" t="s">
        <v>72</v>
      </c>
      <c r="AW245" s="227" t="s">
        <v>428</v>
      </c>
      <c r="AX245" s="363" t="str">
        <f>AB245</f>
        <v>Unclear</v>
      </c>
      <c r="AY245" s="363" t="str">
        <f>AD245</f>
        <v>Unclear</v>
      </c>
      <c r="AZ245" s="366" t="str">
        <f>AF245</f>
        <v>High</v>
      </c>
      <c r="BA245" s="366" t="str">
        <f>AJ245</f>
        <v>High</v>
      </c>
      <c r="BB245" s="365" t="str">
        <f>AN245</f>
        <v>Low</v>
      </c>
      <c r="BC245" s="359" t="str">
        <f>AS245</f>
        <v>Low - Published and specified in protocol</v>
      </c>
      <c r="BD245" s="365" t="str">
        <f>AV245</f>
        <v>Low</v>
      </c>
      <c r="BE245" s="360" t="s">
        <v>1973</v>
      </c>
      <c r="BF245" s="360"/>
      <c r="BG245" s="360"/>
      <c r="BH245" s="360"/>
      <c r="BI245" s="360"/>
      <c r="BJ245" s="360"/>
      <c r="BK245" s="360"/>
      <c r="BL245" s="360"/>
      <c r="BM245" s="360"/>
      <c r="BN245" s="360"/>
      <c r="BO245" s="360"/>
      <c r="BP245" s="360"/>
      <c r="BQ245" s="360"/>
      <c r="BR245" s="360"/>
      <c r="BS245" s="360"/>
      <c r="BT245" s="360"/>
      <c r="BU245" s="360"/>
      <c r="BV245" s="360"/>
      <c r="BW245" s="360"/>
      <c r="BX245" s="360"/>
      <c r="BY245" s="360"/>
      <c r="BZ245" s="360"/>
      <c r="CA245" s="360"/>
      <c r="CB245" s="360"/>
      <c r="CC245" s="360"/>
      <c r="CD245" s="360"/>
      <c r="CE245" s="360"/>
      <c r="CF245" s="360"/>
      <c r="CG245" s="360"/>
      <c r="CH245" s="360"/>
      <c r="CI245" s="360"/>
      <c r="CJ245" s="360"/>
      <c r="CK245" s="360"/>
      <c r="CL245" s="360"/>
      <c r="CM245" s="360"/>
      <c r="CN245" s="360"/>
      <c r="CO245" s="360"/>
      <c r="CP245" s="360"/>
      <c r="CQ245" s="360"/>
      <c r="CR245" s="360"/>
      <c r="CS245" s="360"/>
      <c r="CT245" s="360"/>
    </row>
    <row r="246" spans="1:98" s="227" customFormat="1" ht="15" customHeight="1">
      <c r="A246" s="101" t="s">
        <v>2070</v>
      </c>
      <c r="B246" s="98" t="s">
        <v>4872</v>
      </c>
      <c r="C246" s="101" t="s">
        <v>4573</v>
      </c>
      <c r="E246" s="101" t="s">
        <v>1629</v>
      </c>
      <c r="F246" s="101" t="s">
        <v>969</v>
      </c>
      <c r="G246" s="101" t="s">
        <v>186</v>
      </c>
      <c r="H246" s="101" t="s">
        <v>355</v>
      </c>
      <c r="I246" s="101" t="s">
        <v>349</v>
      </c>
      <c r="J246" s="101" t="s">
        <v>100</v>
      </c>
      <c r="K246" s="379">
        <v>26</v>
      </c>
      <c r="L246" s="101" t="s">
        <v>2071</v>
      </c>
      <c r="M246" s="101" t="s">
        <v>2072</v>
      </c>
      <c r="N246" s="101" t="s">
        <v>56</v>
      </c>
      <c r="O246" s="101" t="s">
        <v>2073</v>
      </c>
      <c r="P246" s="101">
        <v>5</v>
      </c>
      <c r="Q246" s="101" t="s">
        <v>428</v>
      </c>
      <c r="R246" s="101" t="s">
        <v>2074</v>
      </c>
      <c r="S246" s="101" t="s">
        <v>2075</v>
      </c>
      <c r="T246" s="101" t="s">
        <v>2076</v>
      </c>
      <c r="U246" s="101" t="s">
        <v>428</v>
      </c>
      <c r="V246" s="101" t="s">
        <v>428</v>
      </c>
      <c r="W246" s="101" t="s">
        <v>428</v>
      </c>
      <c r="X246" s="101" t="s">
        <v>428</v>
      </c>
      <c r="Y246" s="101" t="s">
        <v>661</v>
      </c>
      <c r="Z246" s="101" t="s">
        <v>95</v>
      </c>
      <c r="AA246" s="101" t="s">
        <v>4721</v>
      </c>
      <c r="AB246" s="101" t="s">
        <v>95</v>
      </c>
      <c r="AC246" s="101" t="s">
        <v>428</v>
      </c>
      <c r="AD246" s="101" t="s">
        <v>95</v>
      </c>
      <c r="AE246" s="101" t="s">
        <v>1306</v>
      </c>
      <c r="AF246" s="101" t="s">
        <v>85</v>
      </c>
      <c r="AG246" s="101" t="s">
        <v>428</v>
      </c>
      <c r="AH246" s="101" t="s">
        <v>95</v>
      </c>
      <c r="AI246" s="101" t="s">
        <v>2077</v>
      </c>
      <c r="AJ246" s="101" t="s">
        <v>95</v>
      </c>
      <c r="AK246" s="101" t="s">
        <v>106</v>
      </c>
      <c r="AL246" s="101" t="s">
        <v>106</v>
      </c>
      <c r="AM246" s="101" t="s">
        <v>2078</v>
      </c>
      <c r="AN246" s="101" t="s">
        <v>85</v>
      </c>
      <c r="AO246" s="101" t="s">
        <v>85</v>
      </c>
      <c r="AP246" s="101" t="s">
        <v>428</v>
      </c>
      <c r="AQ246" s="101" t="s">
        <v>2079</v>
      </c>
      <c r="AR246" s="101" t="s">
        <v>2080</v>
      </c>
      <c r="AS246" s="101" t="s">
        <v>72</v>
      </c>
      <c r="AT246" s="101" t="s">
        <v>2081</v>
      </c>
      <c r="AU246" s="101" t="s">
        <v>428</v>
      </c>
      <c r="AV246" s="101" t="s">
        <v>72</v>
      </c>
      <c r="AW246" s="227" t="s">
        <v>428</v>
      </c>
      <c r="AX246" s="363" t="str">
        <f>AB246</f>
        <v>Unclear</v>
      </c>
      <c r="AY246" s="363" t="str">
        <f>AD246</f>
        <v>Unclear</v>
      </c>
      <c r="AZ246" s="366" t="str">
        <f>AF246</f>
        <v>High</v>
      </c>
      <c r="BA246" s="363" t="str">
        <f>AJ246</f>
        <v>Unclear</v>
      </c>
      <c r="BB246" s="366" t="str">
        <f>AN246</f>
        <v>High</v>
      </c>
      <c r="BC246" s="365" t="str">
        <f>AS246</f>
        <v>Low</v>
      </c>
      <c r="BD246" s="365" t="str">
        <f>AV246</f>
        <v>Low</v>
      </c>
      <c r="BE246" s="101" t="s">
        <v>2082</v>
      </c>
    </row>
    <row r="247" spans="1:98" s="222" customFormat="1">
      <c r="A247" s="265" t="s">
        <v>2689</v>
      </c>
      <c r="B247" s="476" t="s">
        <v>4871</v>
      </c>
      <c r="C247" s="265"/>
      <c r="D247" s="265"/>
      <c r="E247" s="265" t="s">
        <v>566</v>
      </c>
      <c r="F247" s="265" t="s">
        <v>609</v>
      </c>
      <c r="G247" s="265" t="s">
        <v>458</v>
      </c>
      <c r="H247" s="265" t="s">
        <v>2690</v>
      </c>
      <c r="I247" s="265" t="s">
        <v>349</v>
      </c>
      <c r="J247" s="265" t="s">
        <v>4029</v>
      </c>
      <c r="K247" s="270">
        <v>54</v>
      </c>
      <c r="L247" s="265" t="s">
        <v>4030</v>
      </c>
      <c r="M247" s="265" t="s">
        <v>4031</v>
      </c>
      <c r="N247" s="265" t="s">
        <v>56</v>
      </c>
      <c r="O247" s="265" t="s">
        <v>3809</v>
      </c>
      <c r="P247" s="270">
        <v>17</v>
      </c>
      <c r="Q247" s="270" t="s">
        <v>428</v>
      </c>
      <c r="R247" s="265" t="s">
        <v>4032</v>
      </c>
      <c r="S247" s="265" t="s">
        <v>4033</v>
      </c>
      <c r="T247" s="265" t="s">
        <v>455</v>
      </c>
      <c r="U247" s="265" t="s">
        <v>455</v>
      </c>
      <c r="V247" s="265" t="s">
        <v>4034</v>
      </c>
      <c r="W247" s="265" t="s">
        <v>428</v>
      </c>
      <c r="X247" s="265" t="s">
        <v>455</v>
      </c>
      <c r="Y247" s="265" t="s">
        <v>359</v>
      </c>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27" t="s">
        <v>428</v>
      </c>
      <c r="AX247" s="151" t="s">
        <v>95</v>
      </c>
      <c r="AY247" s="151" t="s">
        <v>95</v>
      </c>
      <c r="AZ247" s="136" t="s">
        <v>72</v>
      </c>
      <c r="BA247" s="151" t="s">
        <v>95</v>
      </c>
      <c r="BB247" s="115" t="s">
        <v>85</v>
      </c>
      <c r="BC247" s="115" t="s">
        <v>85</v>
      </c>
      <c r="BD247" s="136" t="s">
        <v>72</v>
      </c>
      <c r="BE247" s="265"/>
      <c r="BF247" s="265"/>
      <c r="BG247" s="265"/>
      <c r="BH247" s="265"/>
      <c r="BI247" s="265"/>
      <c r="BJ247" s="265"/>
      <c r="BK247" s="265"/>
      <c r="BL247" s="265"/>
      <c r="BM247" s="265"/>
      <c r="BN247" s="265" t="s">
        <v>428</v>
      </c>
      <c r="BO247" s="223"/>
      <c r="BP247" s="223"/>
      <c r="BQ247" s="223"/>
      <c r="BR247" s="223"/>
      <c r="BS247" s="223"/>
      <c r="BT247" s="223"/>
      <c r="BU247" s="223"/>
      <c r="BV247" s="223"/>
      <c r="BW247" s="223"/>
      <c r="BX247" s="223"/>
      <c r="BY247" s="223"/>
      <c r="BZ247" s="223"/>
      <c r="CA247" s="223"/>
      <c r="CB247" s="223"/>
      <c r="CC247" s="223"/>
      <c r="CD247" s="223"/>
      <c r="CE247" s="223"/>
      <c r="CF247" s="223"/>
      <c r="CG247" s="223"/>
      <c r="CH247" s="223"/>
      <c r="CI247" s="223"/>
      <c r="CJ247" s="223"/>
      <c r="CK247" s="223"/>
      <c r="CL247" s="223"/>
      <c r="CM247" s="223"/>
      <c r="CN247" s="223"/>
      <c r="CO247" s="223"/>
      <c r="CP247" s="223"/>
      <c r="CQ247" s="223"/>
      <c r="CR247" s="223"/>
      <c r="CS247" s="223"/>
      <c r="CT247" s="223"/>
    </row>
    <row r="248" spans="1:98" s="222" customFormat="1" ht="15.75">
      <c r="A248" s="141" t="s">
        <v>2294</v>
      </c>
      <c r="B248" s="476" t="s">
        <v>4871</v>
      </c>
      <c r="C248" s="141"/>
      <c r="D248" s="265"/>
      <c r="E248" s="216" t="s">
        <v>566</v>
      </c>
      <c r="F248" s="216" t="s">
        <v>136</v>
      </c>
      <c r="G248" s="265" t="s">
        <v>458</v>
      </c>
      <c r="H248" s="265" t="s">
        <v>355</v>
      </c>
      <c r="I248" s="265" t="s">
        <v>349</v>
      </c>
      <c r="J248" s="265" t="s">
        <v>781</v>
      </c>
      <c r="K248" s="270">
        <v>156</v>
      </c>
      <c r="L248" s="265" t="s">
        <v>3928</v>
      </c>
      <c r="M248" s="265" t="s">
        <v>3929</v>
      </c>
      <c r="N248" s="265" t="s">
        <v>56</v>
      </c>
      <c r="O248" s="265" t="s">
        <v>3930</v>
      </c>
      <c r="P248" s="265" t="s">
        <v>3931</v>
      </c>
      <c r="Q248" s="476" t="s">
        <v>428</v>
      </c>
      <c r="R248" s="265" t="s">
        <v>3932</v>
      </c>
      <c r="S248" s="265" t="s">
        <v>3933</v>
      </c>
      <c r="T248" s="265" t="s">
        <v>455</v>
      </c>
      <c r="U248" s="265" t="s">
        <v>455</v>
      </c>
      <c r="V248" s="265" t="s">
        <v>3934</v>
      </c>
      <c r="W248" s="265" t="s">
        <v>428</v>
      </c>
      <c r="X248" s="265" t="s">
        <v>455</v>
      </c>
      <c r="Y248" s="265" t="s">
        <v>2295</v>
      </c>
      <c r="Z248" s="265"/>
      <c r="AA248" s="265"/>
      <c r="AB248" s="265"/>
      <c r="AC248" s="265"/>
      <c r="AD248" s="265"/>
      <c r="AE248" s="265"/>
      <c r="AF248" s="265"/>
      <c r="AG248" s="265"/>
      <c r="AH248" s="265"/>
      <c r="AI248" s="265"/>
      <c r="AJ248" s="265"/>
      <c r="AK248" s="265"/>
      <c r="AL248" s="265"/>
      <c r="AM248" s="265"/>
      <c r="AN248" s="265"/>
      <c r="AO248" s="265"/>
      <c r="AP248" s="265"/>
      <c r="AQ248" s="265"/>
      <c r="AR248" s="265"/>
      <c r="AS248" s="265"/>
      <c r="AT248" s="265"/>
      <c r="AU248" s="265"/>
      <c r="AV248" s="265"/>
      <c r="AW248" s="227" t="s">
        <v>428</v>
      </c>
      <c r="AX248" s="417" t="s">
        <v>95</v>
      </c>
      <c r="AY248" s="412" t="s">
        <v>95</v>
      </c>
      <c r="AZ248" s="415" t="s">
        <v>72</v>
      </c>
      <c r="BA248" s="412" t="s">
        <v>95</v>
      </c>
      <c r="BB248" s="415" t="s">
        <v>72</v>
      </c>
      <c r="BC248" s="418" t="s">
        <v>95</v>
      </c>
      <c r="BD248" s="419" t="s">
        <v>85</v>
      </c>
      <c r="BE248" s="265" t="s">
        <v>3935</v>
      </c>
      <c r="BF248" s="265"/>
      <c r="BG248" s="265"/>
      <c r="BH248" s="265"/>
      <c r="BI248" s="265"/>
      <c r="BJ248" s="265"/>
      <c r="BK248" s="265"/>
      <c r="BL248" s="265"/>
      <c r="BM248" s="265"/>
      <c r="BN248" s="265"/>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row>
    <row r="249" spans="1:98" s="226" customFormat="1" ht="15" customHeight="1">
      <c r="A249" s="226" t="s">
        <v>2870</v>
      </c>
      <c r="B249" s="98" t="s">
        <v>4872</v>
      </c>
      <c r="E249" s="226" t="s">
        <v>566</v>
      </c>
      <c r="F249" s="226" t="s">
        <v>609</v>
      </c>
      <c r="G249" s="226" t="s">
        <v>134</v>
      </c>
      <c r="H249" s="226" t="s">
        <v>355</v>
      </c>
      <c r="I249" s="265" t="s">
        <v>428</v>
      </c>
      <c r="J249" s="226" t="s">
        <v>4415</v>
      </c>
      <c r="K249" s="196">
        <v>55</v>
      </c>
      <c r="L249" s="226" t="s">
        <v>4416</v>
      </c>
      <c r="M249" s="226" t="s">
        <v>4417</v>
      </c>
      <c r="N249" s="226" t="s">
        <v>56</v>
      </c>
      <c r="O249" s="226" t="s">
        <v>2857</v>
      </c>
      <c r="P249" s="196">
        <v>10</v>
      </c>
      <c r="Q249" s="196" t="s">
        <v>428</v>
      </c>
      <c r="R249" s="222" t="s">
        <v>4250</v>
      </c>
      <c r="S249" s="222" t="s">
        <v>4418</v>
      </c>
      <c r="T249" s="226" t="s">
        <v>455</v>
      </c>
      <c r="U249" s="226" t="s">
        <v>455</v>
      </c>
      <c r="V249" s="226" t="s">
        <v>4419</v>
      </c>
      <c r="W249" s="226" t="s">
        <v>428</v>
      </c>
      <c r="X249" s="226" t="s">
        <v>455</v>
      </c>
      <c r="Y249" s="226" t="s">
        <v>359</v>
      </c>
      <c r="AW249" s="227" t="s">
        <v>428</v>
      </c>
      <c r="AX249" s="377" t="s">
        <v>95</v>
      </c>
      <c r="AY249" s="377" t="s">
        <v>95</v>
      </c>
      <c r="AZ249" s="377" t="s">
        <v>95</v>
      </c>
      <c r="BA249" s="382" t="s">
        <v>85</v>
      </c>
      <c r="BB249" s="381" t="s">
        <v>72</v>
      </c>
      <c r="BC249" s="377" t="s">
        <v>95</v>
      </c>
      <c r="BD249" s="381" t="s">
        <v>72</v>
      </c>
      <c r="BE249" s="226" t="s">
        <v>2867</v>
      </c>
    </row>
    <row r="250" spans="1:98" s="227" customFormat="1" ht="15" customHeight="1">
      <c r="A250" s="226" t="s">
        <v>2974</v>
      </c>
      <c r="B250" s="476" t="s">
        <v>4871</v>
      </c>
      <c r="C250" s="226"/>
      <c r="D250" s="227" t="s">
        <v>968</v>
      </c>
      <c r="E250" s="227" t="s">
        <v>1082</v>
      </c>
      <c r="F250" s="227" t="s">
        <v>186</v>
      </c>
      <c r="G250" s="227" t="s">
        <v>455</v>
      </c>
      <c r="H250" s="265" t="s">
        <v>355</v>
      </c>
      <c r="I250" s="227" t="s">
        <v>349</v>
      </c>
      <c r="J250" s="227" t="s">
        <v>100</v>
      </c>
      <c r="K250" s="227">
        <v>75</v>
      </c>
      <c r="L250" s="227" t="s">
        <v>2975</v>
      </c>
      <c r="M250" s="227" t="s">
        <v>56</v>
      </c>
      <c r="N250" s="227" t="s">
        <v>778</v>
      </c>
      <c r="O250" s="227">
        <v>14</v>
      </c>
      <c r="P250" s="226" t="s">
        <v>428</v>
      </c>
      <c r="Q250" s="227" t="s">
        <v>2976</v>
      </c>
      <c r="R250" s="227" t="s">
        <v>2977</v>
      </c>
      <c r="S250" s="227" t="s">
        <v>2978</v>
      </c>
      <c r="T250" s="227" t="s">
        <v>2979</v>
      </c>
      <c r="U250" s="227" t="s">
        <v>2980</v>
      </c>
      <c r="V250" s="227" t="s">
        <v>428</v>
      </c>
      <c r="X250" s="227" t="s">
        <v>2981</v>
      </c>
      <c r="Y250" s="227" t="s">
        <v>110</v>
      </c>
      <c r="Z250" s="226" t="s">
        <v>2982</v>
      </c>
      <c r="AA250" s="226" t="s">
        <v>95</v>
      </c>
      <c r="AB250" s="226" t="s">
        <v>1093</v>
      </c>
      <c r="AC250" s="226" t="s">
        <v>95</v>
      </c>
      <c r="AD250" s="226" t="s">
        <v>2983</v>
      </c>
      <c r="AE250" s="226" t="s">
        <v>95</v>
      </c>
      <c r="AF250" s="226" t="s">
        <v>2984</v>
      </c>
      <c r="AG250" s="226" t="s">
        <v>95</v>
      </c>
      <c r="AH250" s="226" t="s">
        <v>2985</v>
      </c>
      <c r="AI250" s="226" t="s">
        <v>85</v>
      </c>
      <c r="AJ250" s="226" t="s">
        <v>2986</v>
      </c>
      <c r="AK250" s="226"/>
      <c r="AL250" s="226" t="s">
        <v>2987</v>
      </c>
      <c r="AM250" s="226" t="s">
        <v>85</v>
      </c>
      <c r="AN250" s="226"/>
      <c r="AO250" s="226"/>
      <c r="AP250" s="226" t="s">
        <v>4722</v>
      </c>
      <c r="AQ250" s="226" t="s">
        <v>2988</v>
      </c>
      <c r="AR250" s="226" t="s">
        <v>95</v>
      </c>
      <c r="AS250" s="226" t="s">
        <v>2989</v>
      </c>
      <c r="AT250" s="226" t="s">
        <v>455</v>
      </c>
      <c r="AU250" s="226" t="s">
        <v>72</v>
      </c>
      <c r="AV250" s="226" t="s">
        <v>2990</v>
      </c>
      <c r="AW250" s="227" t="s">
        <v>2990</v>
      </c>
      <c r="AX250" s="377" t="s">
        <v>95</v>
      </c>
      <c r="AY250" s="377" t="s">
        <v>95</v>
      </c>
      <c r="AZ250" s="377" t="s">
        <v>95</v>
      </c>
      <c r="BA250" s="382" t="s">
        <v>85</v>
      </c>
      <c r="BB250" s="382" t="s">
        <v>85</v>
      </c>
      <c r="BC250" s="377" t="s">
        <v>95</v>
      </c>
      <c r="BD250" s="227" t="s">
        <v>72</v>
      </c>
      <c r="BE250" s="227" t="s">
        <v>2991</v>
      </c>
    </row>
    <row r="251" spans="1:98" s="226" customFormat="1" ht="15" customHeight="1">
      <c r="A251" s="226" t="s">
        <v>3695</v>
      </c>
      <c r="B251" s="98" t="s">
        <v>4872</v>
      </c>
      <c r="E251" s="226" t="s">
        <v>968</v>
      </c>
      <c r="F251" s="226" t="s">
        <v>1082</v>
      </c>
      <c r="G251" s="226" t="s">
        <v>186</v>
      </c>
      <c r="H251" s="226" t="s">
        <v>910</v>
      </c>
      <c r="I251" s="226" t="s">
        <v>349</v>
      </c>
      <c r="J251" s="226" t="s">
        <v>100</v>
      </c>
      <c r="K251" s="196">
        <v>37</v>
      </c>
      <c r="L251" s="386" t="s">
        <v>4594</v>
      </c>
      <c r="M251" s="226" t="s">
        <v>3696</v>
      </c>
      <c r="N251" s="226" t="s">
        <v>56</v>
      </c>
      <c r="O251" s="226" t="s">
        <v>274</v>
      </c>
      <c r="P251" s="226" t="s">
        <v>3697</v>
      </c>
      <c r="Q251" s="226" t="s">
        <v>428</v>
      </c>
      <c r="R251" s="226" t="s">
        <v>3698</v>
      </c>
      <c r="S251" s="226" t="s">
        <v>3699</v>
      </c>
      <c r="T251" s="226" t="s">
        <v>3700</v>
      </c>
      <c r="U251" s="226" t="s">
        <v>3701</v>
      </c>
      <c r="V251" s="226" t="s">
        <v>3702</v>
      </c>
      <c r="W251" s="226" t="s">
        <v>428</v>
      </c>
      <c r="X251" s="98" t="s">
        <v>428</v>
      </c>
      <c r="Y251" s="226" t="s">
        <v>664</v>
      </c>
      <c r="Z251" s="226" t="s">
        <v>4634</v>
      </c>
      <c r="AA251" s="226" t="s">
        <v>3703</v>
      </c>
      <c r="AB251" s="226" t="s">
        <v>72</v>
      </c>
      <c r="AC251" s="226" t="s">
        <v>3704</v>
      </c>
      <c r="AD251" s="226" t="s">
        <v>85</v>
      </c>
      <c r="AE251" s="226" t="s">
        <v>3705</v>
      </c>
      <c r="AF251" s="226" t="s">
        <v>85</v>
      </c>
      <c r="AG251" s="226" t="s">
        <v>3706</v>
      </c>
      <c r="AH251" s="226" t="s">
        <v>85</v>
      </c>
      <c r="AI251" s="226" t="s">
        <v>3707</v>
      </c>
      <c r="AJ251" s="226" t="s">
        <v>85</v>
      </c>
      <c r="AK251" s="226" t="s">
        <v>3708</v>
      </c>
      <c r="AM251" s="386" t="s">
        <v>4723</v>
      </c>
      <c r="AN251" s="226" t="s">
        <v>85</v>
      </c>
      <c r="AQ251" s="226" t="s">
        <v>3709</v>
      </c>
      <c r="AR251" s="226" t="s">
        <v>3710</v>
      </c>
      <c r="AS251" s="226" t="s">
        <v>95</v>
      </c>
      <c r="AT251" s="226" t="s">
        <v>3711</v>
      </c>
      <c r="AU251" s="226" t="s">
        <v>455</v>
      </c>
      <c r="AV251" s="226" t="s">
        <v>72</v>
      </c>
      <c r="AW251" s="227" t="s">
        <v>428</v>
      </c>
      <c r="AX251" s="381" t="s">
        <v>72</v>
      </c>
      <c r="AY251" s="382" t="s">
        <v>85</v>
      </c>
      <c r="AZ251" s="382" t="s">
        <v>85</v>
      </c>
      <c r="BA251" s="382" t="s">
        <v>85</v>
      </c>
      <c r="BB251" s="382" t="s">
        <v>85</v>
      </c>
      <c r="BC251" s="377" t="s">
        <v>95</v>
      </c>
      <c r="BD251" s="381" t="s">
        <v>72</v>
      </c>
      <c r="BE251" s="226" t="s">
        <v>3712</v>
      </c>
    </row>
    <row r="252" spans="1:98" s="226" customFormat="1" ht="15" customHeight="1">
      <c r="A252" s="98" t="s">
        <v>3763</v>
      </c>
      <c r="B252" s="98" t="s">
        <v>4872</v>
      </c>
      <c r="C252" s="98" t="s">
        <v>4573</v>
      </c>
      <c r="D252" s="98"/>
      <c r="E252" s="98" t="s">
        <v>566</v>
      </c>
      <c r="F252" s="98" t="s">
        <v>609</v>
      </c>
      <c r="G252" s="98" t="s">
        <v>165</v>
      </c>
      <c r="H252" s="98" t="s">
        <v>355</v>
      </c>
      <c r="I252" s="98" t="s">
        <v>66</v>
      </c>
      <c r="J252" s="98" t="s">
        <v>455</v>
      </c>
      <c r="K252" s="196">
        <v>121</v>
      </c>
      <c r="L252" s="98" t="s">
        <v>4420</v>
      </c>
      <c r="M252" s="98" t="s">
        <v>4421</v>
      </c>
      <c r="N252" s="98" t="s">
        <v>56</v>
      </c>
      <c r="O252" s="98" t="s">
        <v>602</v>
      </c>
      <c r="P252" s="196">
        <v>18</v>
      </c>
      <c r="Q252" s="196" t="s">
        <v>911</v>
      </c>
      <c r="R252" s="98" t="s">
        <v>4251</v>
      </c>
      <c r="S252" s="98" t="s">
        <v>4422</v>
      </c>
      <c r="T252" s="98" t="s">
        <v>455</v>
      </c>
      <c r="U252" s="98" t="s">
        <v>4423</v>
      </c>
      <c r="V252" s="98" t="s">
        <v>455</v>
      </c>
      <c r="W252" s="98" t="s">
        <v>428</v>
      </c>
      <c r="X252" s="98" t="s">
        <v>455</v>
      </c>
      <c r="Y252" s="98" t="s">
        <v>782</v>
      </c>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227" t="s">
        <v>428</v>
      </c>
      <c r="AX252" s="365" t="s">
        <v>72</v>
      </c>
      <c r="AY252" s="365" t="s">
        <v>72</v>
      </c>
      <c r="AZ252" s="363" t="s">
        <v>95</v>
      </c>
      <c r="BA252" s="365" t="s">
        <v>72</v>
      </c>
      <c r="BB252" s="365" t="s">
        <v>72</v>
      </c>
      <c r="BC252" s="363" t="s">
        <v>95</v>
      </c>
      <c r="BD252" s="365" t="s">
        <v>72</v>
      </c>
      <c r="BE252" s="98" t="s">
        <v>923</v>
      </c>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c r="CI252" s="98"/>
      <c r="CJ252" s="98"/>
      <c r="CK252" s="98"/>
      <c r="CL252" s="98"/>
      <c r="CM252" s="98"/>
      <c r="CN252" s="98"/>
      <c r="CO252" s="98"/>
      <c r="CP252" s="98"/>
      <c r="CQ252" s="98"/>
      <c r="CR252" s="98"/>
      <c r="CS252" s="98"/>
      <c r="CT252" s="98"/>
    </row>
    <row r="253" spans="1:98" s="227" customFormat="1" ht="15" customHeight="1">
      <c r="A253" s="98" t="s">
        <v>643</v>
      </c>
      <c r="B253" s="98" t="s">
        <v>4872</v>
      </c>
      <c r="C253" s="98"/>
      <c r="D253" s="98" t="s">
        <v>692</v>
      </c>
      <c r="E253" s="98" t="s">
        <v>666</v>
      </c>
      <c r="F253" s="98" t="s">
        <v>150</v>
      </c>
      <c r="G253" s="227" t="s">
        <v>154</v>
      </c>
      <c r="H253" s="98" t="s">
        <v>355</v>
      </c>
      <c r="I253" s="98" t="s">
        <v>66</v>
      </c>
      <c r="J253" s="98" t="s">
        <v>79</v>
      </c>
      <c r="K253" s="196">
        <v>91</v>
      </c>
      <c r="L253" s="98" t="s">
        <v>3613</v>
      </c>
      <c r="M253" s="98" t="s">
        <v>3614</v>
      </c>
      <c r="N253" s="98" t="s">
        <v>3606</v>
      </c>
      <c r="O253" s="98" t="s">
        <v>778</v>
      </c>
      <c r="P253" s="98" t="s">
        <v>3615</v>
      </c>
      <c r="Q253" s="476" t="s">
        <v>428</v>
      </c>
      <c r="R253" s="98" t="s">
        <v>3616</v>
      </c>
      <c r="S253" s="98" t="s">
        <v>3617</v>
      </c>
      <c r="T253" s="98" t="s">
        <v>455</v>
      </c>
      <c r="U253" s="98" t="s">
        <v>455</v>
      </c>
      <c r="V253" s="98" t="s">
        <v>455</v>
      </c>
      <c r="W253" s="98" t="s">
        <v>455</v>
      </c>
      <c r="X253" s="98" t="s">
        <v>455</v>
      </c>
      <c r="Y253" s="98" t="s">
        <v>586</v>
      </c>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227" t="s">
        <v>428</v>
      </c>
      <c r="AX253" s="158" t="s">
        <v>95</v>
      </c>
      <c r="AY253" s="264" t="s">
        <v>72</v>
      </c>
      <c r="AZ253" s="158" t="s">
        <v>95</v>
      </c>
      <c r="BA253" s="149" t="s">
        <v>85</v>
      </c>
      <c r="BB253" s="149" t="s">
        <v>85</v>
      </c>
      <c r="BC253" s="158" t="s">
        <v>95</v>
      </c>
      <c r="BD253" s="264" t="s">
        <v>72</v>
      </c>
      <c r="BE253" s="98" t="s">
        <v>3618</v>
      </c>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c r="CI253" s="98"/>
      <c r="CJ253" s="98"/>
      <c r="CK253" s="98"/>
      <c r="CL253" s="98"/>
      <c r="CM253" s="98"/>
      <c r="CN253" s="98"/>
      <c r="CO253" s="98"/>
      <c r="CP253" s="98"/>
      <c r="CQ253" s="98"/>
      <c r="CR253" s="98"/>
      <c r="CS253" s="98"/>
      <c r="CT253" s="98"/>
    </row>
    <row r="254" spans="1:98" s="226" customFormat="1" ht="15" customHeight="1">
      <c r="A254" s="98" t="s">
        <v>3676</v>
      </c>
      <c r="B254" s="98" t="s">
        <v>4872</v>
      </c>
      <c r="C254" s="98"/>
      <c r="E254" s="226" t="s">
        <v>3596</v>
      </c>
      <c r="F254" s="226" t="s">
        <v>150</v>
      </c>
      <c r="G254" s="226" t="s">
        <v>154</v>
      </c>
      <c r="H254" s="226" t="s">
        <v>355</v>
      </c>
      <c r="I254" s="226" t="s">
        <v>66</v>
      </c>
      <c r="J254" s="226" t="s">
        <v>65</v>
      </c>
      <c r="K254" s="196">
        <v>151</v>
      </c>
      <c r="L254" s="226" t="s">
        <v>4424</v>
      </c>
      <c r="M254" s="226" t="s">
        <v>4425</v>
      </c>
      <c r="N254" s="226" t="s">
        <v>56</v>
      </c>
      <c r="O254" s="226" t="s">
        <v>778</v>
      </c>
      <c r="P254" s="226" t="s">
        <v>3615</v>
      </c>
      <c r="Q254" s="476" t="s">
        <v>428</v>
      </c>
      <c r="R254" s="226" t="s">
        <v>4252</v>
      </c>
      <c r="S254" s="226" t="s">
        <v>4426</v>
      </c>
      <c r="T254" s="226" t="s">
        <v>4427</v>
      </c>
      <c r="U254" s="226" t="s">
        <v>455</v>
      </c>
      <c r="V254" s="226" t="s">
        <v>455</v>
      </c>
      <c r="W254" s="226" t="s">
        <v>4428</v>
      </c>
      <c r="X254" s="226" t="s">
        <v>455</v>
      </c>
      <c r="Y254" s="226" t="s">
        <v>586</v>
      </c>
      <c r="AW254" s="227" t="s">
        <v>428</v>
      </c>
      <c r="AX254" s="381" t="s">
        <v>72</v>
      </c>
      <c r="AY254" s="381" t="s">
        <v>72</v>
      </c>
      <c r="AZ254" s="377" t="s">
        <v>95</v>
      </c>
      <c r="BA254" s="381" t="s">
        <v>72</v>
      </c>
      <c r="BB254" s="381" t="s">
        <v>72</v>
      </c>
      <c r="BC254" s="377" t="s">
        <v>95</v>
      </c>
      <c r="BD254" s="381" t="s">
        <v>72</v>
      </c>
      <c r="BE254" s="226" t="s">
        <v>3677</v>
      </c>
    </row>
    <row r="255" spans="1:98" s="226" customFormat="1" ht="15" customHeight="1">
      <c r="A255" s="98" t="s">
        <v>3679</v>
      </c>
      <c r="B255" s="98" t="s">
        <v>4872</v>
      </c>
      <c r="C255" s="98"/>
      <c r="E255" s="226" t="s">
        <v>3673</v>
      </c>
      <c r="F255" s="226" t="s">
        <v>150</v>
      </c>
      <c r="G255" s="226" t="s">
        <v>174</v>
      </c>
      <c r="H255" s="226" t="s">
        <v>355</v>
      </c>
      <c r="I255" s="226" t="s">
        <v>66</v>
      </c>
      <c r="J255" s="226" t="s">
        <v>65</v>
      </c>
      <c r="K255" s="196">
        <v>34</v>
      </c>
      <c r="L255" s="226" t="s">
        <v>4429</v>
      </c>
      <c r="M255" s="226" t="s">
        <v>4430</v>
      </c>
      <c r="N255" s="226" t="s">
        <v>56</v>
      </c>
      <c r="O255" s="226" t="s">
        <v>4431</v>
      </c>
      <c r="P255" s="226" t="s">
        <v>455</v>
      </c>
      <c r="Q255" s="476" t="s">
        <v>428</v>
      </c>
      <c r="R255" s="226" t="s">
        <v>4253</v>
      </c>
      <c r="S255" s="226" t="s">
        <v>4432</v>
      </c>
      <c r="T255" s="226" t="s">
        <v>455</v>
      </c>
      <c r="U255" s="226" t="s">
        <v>455</v>
      </c>
      <c r="V255" s="226" t="s">
        <v>455</v>
      </c>
      <c r="W255" s="226" t="s">
        <v>455</v>
      </c>
      <c r="X255" s="226" t="s">
        <v>455</v>
      </c>
      <c r="Y255" s="226" t="s">
        <v>586</v>
      </c>
      <c r="AW255" s="227" t="s">
        <v>428</v>
      </c>
      <c r="AX255" s="381" t="s">
        <v>72</v>
      </c>
      <c r="AY255" s="377" t="s">
        <v>95</v>
      </c>
      <c r="AZ255" s="382" t="s">
        <v>85</v>
      </c>
      <c r="BA255" s="377" t="s">
        <v>95</v>
      </c>
      <c r="BB255" s="381" t="s">
        <v>72</v>
      </c>
      <c r="BC255" s="377" t="s">
        <v>95</v>
      </c>
      <c r="BD255" s="377" t="s">
        <v>95</v>
      </c>
      <c r="BE255" s="226" t="s">
        <v>3680</v>
      </c>
    </row>
    <row r="256" spans="1:98" s="227" customFormat="1" ht="15" customHeight="1">
      <c r="A256" s="360" t="s">
        <v>2313</v>
      </c>
      <c r="B256" s="98" t="s">
        <v>4872</v>
      </c>
      <c r="C256" s="360"/>
      <c r="D256" s="360"/>
      <c r="E256" s="360" t="s">
        <v>1629</v>
      </c>
      <c r="F256" s="360" t="s">
        <v>983</v>
      </c>
      <c r="G256" s="360" t="s">
        <v>174</v>
      </c>
      <c r="H256" s="265" t="s">
        <v>355</v>
      </c>
      <c r="I256" s="360" t="s">
        <v>66</v>
      </c>
      <c r="J256" s="360" t="s">
        <v>100</v>
      </c>
      <c r="K256" s="359">
        <v>192</v>
      </c>
      <c r="L256" s="360" t="s">
        <v>1974</v>
      </c>
      <c r="M256" s="360" t="s">
        <v>1975</v>
      </c>
      <c r="N256" s="360" t="s">
        <v>67</v>
      </c>
      <c r="O256" s="360" t="s">
        <v>1976</v>
      </c>
      <c r="P256" s="360" t="s">
        <v>1977</v>
      </c>
      <c r="Q256" s="98" t="s">
        <v>428</v>
      </c>
      <c r="R256" s="360" t="s">
        <v>1978</v>
      </c>
      <c r="S256" s="374">
        <v>0.55700000000000005</v>
      </c>
      <c r="T256" s="360" t="s">
        <v>428</v>
      </c>
      <c r="U256" s="98" t="s">
        <v>428</v>
      </c>
      <c r="V256" s="98" t="s">
        <v>428</v>
      </c>
      <c r="W256" s="98" t="s">
        <v>428</v>
      </c>
      <c r="X256" s="98" t="s">
        <v>428</v>
      </c>
      <c r="Y256" s="98" t="s">
        <v>586</v>
      </c>
      <c r="Z256" s="98" t="s">
        <v>4615</v>
      </c>
      <c r="AA256" s="98" t="s">
        <v>1979</v>
      </c>
      <c r="AB256" s="98" t="s">
        <v>72</v>
      </c>
      <c r="AC256" s="98" t="s">
        <v>95</v>
      </c>
      <c r="AD256" s="98" t="s">
        <v>95</v>
      </c>
      <c r="AE256" s="98" t="s">
        <v>1003</v>
      </c>
      <c r="AF256" s="98" t="s">
        <v>85</v>
      </c>
      <c r="AG256" s="98" t="s">
        <v>1003</v>
      </c>
      <c r="AH256" s="98" t="s">
        <v>85</v>
      </c>
      <c r="AI256" s="98" t="s">
        <v>1980</v>
      </c>
      <c r="AJ256" s="98" t="s">
        <v>72</v>
      </c>
      <c r="AK256" s="98" t="s">
        <v>1142</v>
      </c>
      <c r="AL256" s="98"/>
      <c r="AM256" s="98" t="s">
        <v>1981</v>
      </c>
      <c r="AN256" s="98" t="s">
        <v>72</v>
      </c>
      <c r="AO256" s="98"/>
      <c r="AP256" s="98" t="s">
        <v>1982</v>
      </c>
      <c r="AQ256" s="98" t="s">
        <v>1983</v>
      </c>
      <c r="AR256" s="98" t="s">
        <v>1984</v>
      </c>
      <c r="AS256" s="98" t="s">
        <v>125</v>
      </c>
      <c r="AT256" s="98" t="s">
        <v>1985</v>
      </c>
      <c r="AU256" s="98" t="s">
        <v>455</v>
      </c>
      <c r="AV256" s="98" t="s">
        <v>72</v>
      </c>
      <c r="AW256" s="227" t="s">
        <v>428</v>
      </c>
      <c r="AX256" s="365" t="str">
        <f>AB256</f>
        <v>Low</v>
      </c>
      <c r="AY256" s="363" t="str">
        <f>AD256</f>
        <v>Unclear</v>
      </c>
      <c r="AZ256" s="366" t="str">
        <f>AF256</f>
        <v>High</v>
      </c>
      <c r="BA256" s="365" t="str">
        <f>AJ256</f>
        <v>Low</v>
      </c>
      <c r="BB256" s="365" t="str">
        <f>AN256</f>
        <v>Low</v>
      </c>
      <c r="BC256" s="363" t="s">
        <v>95</v>
      </c>
      <c r="BD256" s="365" t="str">
        <f>AV256</f>
        <v>Low</v>
      </c>
      <c r="BE256" s="360" t="s">
        <v>1986</v>
      </c>
      <c r="BF256" s="360"/>
      <c r="BG256" s="360"/>
      <c r="BH256" s="360"/>
      <c r="BI256" s="360"/>
      <c r="BJ256" s="360"/>
      <c r="BK256" s="360"/>
      <c r="BL256" s="360"/>
      <c r="BM256" s="360"/>
      <c r="BN256" s="360"/>
      <c r="BO256" s="360"/>
      <c r="BP256" s="360"/>
      <c r="BQ256" s="360"/>
      <c r="BR256" s="360"/>
      <c r="BS256" s="360"/>
      <c r="BT256" s="360"/>
      <c r="BU256" s="360"/>
      <c r="BV256" s="360"/>
      <c r="BW256" s="360"/>
      <c r="BX256" s="360"/>
      <c r="BY256" s="360"/>
      <c r="BZ256" s="360"/>
      <c r="CA256" s="360"/>
      <c r="CB256" s="360"/>
      <c r="CC256" s="360"/>
      <c r="CD256" s="360"/>
      <c r="CE256" s="360"/>
      <c r="CF256" s="360"/>
      <c r="CG256" s="360"/>
      <c r="CH256" s="360"/>
      <c r="CI256" s="360"/>
      <c r="CJ256" s="360"/>
      <c r="CK256" s="360"/>
      <c r="CL256" s="360"/>
      <c r="CM256" s="360"/>
      <c r="CN256" s="360"/>
      <c r="CO256" s="360"/>
      <c r="CP256" s="360"/>
      <c r="CQ256" s="360"/>
      <c r="CR256" s="360"/>
      <c r="CS256" s="360"/>
      <c r="CT256" s="360"/>
    </row>
    <row r="257" spans="1:98" s="227" customFormat="1" ht="15" customHeight="1">
      <c r="A257" s="98" t="s">
        <v>2410</v>
      </c>
      <c r="B257" s="98" t="s">
        <v>4872</v>
      </c>
      <c r="C257" s="98"/>
      <c r="D257" s="360"/>
      <c r="E257" s="360" t="s">
        <v>2411</v>
      </c>
      <c r="F257" s="360" t="s">
        <v>983</v>
      </c>
      <c r="G257" s="360" t="s">
        <v>174</v>
      </c>
      <c r="H257" s="265" t="s">
        <v>355</v>
      </c>
      <c r="I257" s="360" t="s">
        <v>349</v>
      </c>
      <c r="J257" s="360" t="s">
        <v>100</v>
      </c>
      <c r="K257" s="359">
        <v>137</v>
      </c>
      <c r="L257" s="360" t="s">
        <v>2412</v>
      </c>
      <c r="M257" s="360" t="s">
        <v>2413</v>
      </c>
      <c r="N257" s="360" t="s">
        <v>1911</v>
      </c>
      <c r="O257" s="360" t="s">
        <v>2414</v>
      </c>
      <c r="P257" s="360" t="s">
        <v>2415</v>
      </c>
      <c r="Q257" s="98" t="s">
        <v>428</v>
      </c>
      <c r="R257" s="360" t="s">
        <v>2416</v>
      </c>
      <c r="S257" s="374">
        <v>0.59899999999999998</v>
      </c>
      <c r="T257" s="360" t="s">
        <v>428</v>
      </c>
      <c r="U257" s="98" t="s">
        <v>428</v>
      </c>
      <c r="V257" s="98" t="s">
        <v>428</v>
      </c>
      <c r="W257" s="98" t="s">
        <v>428</v>
      </c>
      <c r="X257" s="98" t="s">
        <v>428</v>
      </c>
      <c r="Y257" s="98" t="s">
        <v>4724</v>
      </c>
      <c r="Z257" s="98" t="s">
        <v>4615</v>
      </c>
      <c r="AA257" s="98" t="s">
        <v>2417</v>
      </c>
      <c r="AB257" s="98" t="s">
        <v>72</v>
      </c>
      <c r="AC257" s="98" t="s">
        <v>2418</v>
      </c>
      <c r="AD257" s="98" t="s">
        <v>72</v>
      </c>
      <c r="AE257" s="98" t="s">
        <v>2419</v>
      </c>
      <c r="AF257" s="98" t="s">
        <v>85</v>
      </c>
      <c r="AG257" s="98" t="s">
        <v>2419</v>
      </c>
      <c r="AH257" s="98" t="s">
        <v>85</v>
      </c>
      <c r="AI257" s="98" t="s">
        <v>2420</v>
      </c>
      <c r="AJ257" s="98" t="s">
        <v>72</v>
      </c>
      <c r="AK257" s="98" t="s">
        <v>340</v>
      </c>
      <c r="AL257" s="98"/>
      <c r="AM257" s="98" t="s">
        <v>2421</v>
      </c>
      <c r="AN257" s="98" t="s">
        <v>72</v>
      </c>
      <c r="AO257" s="98"/>
      <c r="AP257" s="98" t="s">
        <v>2422</v>
      </c>
      <c r="AQ257" s="98" t="s">
        <v>2423</v>
      </c>
      <c r="AR257" s="98" t="s">
        <v>2424</v>
      </c>
      <c r="AS257" s="98" t="s">
        <v>72</v>
      </c>
      <c r="AT257" s="98" t="s">
        <v>2425</v>
      </c>
      <c r="AU257" s="98" t="s">
        <v>455</v>
      </c>
      <c r="AV257" s="98" t="s">
        <v>72</v>
      </c>
      <c r="AW257" s="227" t="s">
        <v>428</v>
      </c>
      <c r="AX257" s="360" t="s">
        <v>72</v>
      </c>
      <c r="AY257" s="360" t="s">
        <v>72</v>
      </c>
      <c r="AZ257" s="149" t="s">
        <v>85</v>
      </c>
      <c r="BA257" s="360" t="s">
        <v>72</v>
      </c>
      <c r="BB257" s="360" t="s">
        <v>72</v>
      </c>
      <c r="BC257" s="360" t="s">
        <v>72</v>
      </c>
      <c r="BD257" s="360" t="s">
        <v>72</v>
      </c>
      <c r="BE257" s="360" t="s">
        <v>2426</v>
      </c>
      <c r="BF257" s="360"/>
      <c r="BG257" s="360" t="s">
        <v>1987</v>
      </c>
      <c r="BH257" s="360"/>
      <c r="BI257" s="375" t="s">
        <v>1988</v>
      </c>
      <c r="BJ257" s="360"/>
      <c r="BK257" s="360"/>
      <c r="BL257" s="360"/>
      <c r="BM257" s="360"/>
      <c r="BN257" s="360"/>
      <c r="BO257" s="360"/>
      <c r="BP257" s="360"/>
      <c r="BQ257" s="360"/>
      <c r="BR257" s="360"/>
      <c r="BS257" s="360"/>
      <c r="BT257" s="360"/>
      <c r="BU257" s="360"/>
      <c r="BV257" s="360"/>
      <c r="BW257" s="360"/>
      <c r="BX257" s="360"/>
      <c r="BY257" s="360"/>
      <c r="BZ257" s="360"/>
      <c r="CA257" s="360"/>
      <c r="CB257" s="360"/>
      <c r="CC257" s="360"/>
      <c r="CD257" s="360"/>
      <c r="CE257" s="360"/>
      <c r="CF257" s="360"/>
      <c r="CG257" s="360"/>
      <c r="CH257" s="360"/>
      <c r="CI257" s="360"/>
      <c r="CJ257" s="360"/>
      <c r="CK257" s="360"/>
      <c r="CL257" s="360"/>
      <c r="CM257" s="360"/>
      <c r="CN257" s="360"/>
      <c r="CO257" s="360"/>
      <c r="CP257" s="360"/>
      <c r="CQ257" s="360"/>
      <c r="CR257" s="360"/>
      <c r="CS257" s="360"/>
      <c r="CT257" s="360"/>
    </row>
    <row r="258" spans="1:98" s="227" customFormat="1" ht="15" customHeight="1">
      <c r="A258" s="226" t="s">
        <v>815</v>
      </c>
      <c r="B258" s="476" t="s">
        <v>4871</v>
      </c>
      <c r="C258" s="226"/>
      <c r="D258" s="226"/>
      <c r="E258" s="135" t="s">
        <v>566</v>
      </c>
      <c r="F258" s="135" t="s">
        <v>136</v>
      </c>
      <c r="G258" s="226" t="s">
        <v>163</v>
      </c>
      <c r="H258" s="226" t="s">
        <v>355</v>
      </c>
      <c r="I258" s="265" t="s">
        <v>428</v>
      </c>
      <c r="J258" s="226" t="s">
        <v>781</v>
      </c>
      <c r="K258" s="196">
        <v>41</v>
      </c>
      <c r="L258" s="226" t="s">
        <v>455</v>
      </c>
      <c r="M258" s="226" t="s">
        <v>455</v>
      </c>
      <c r="N258" s="226" t="s">
        <v>80</v>
      </c>
      <c r="O258" s="226" t="s">
        <v>602</v>
      </c>
      <c r="P258" s="226" t="s">
        <v>455</v>
      </c>
      <c r="Q258" s="476" t="s">
        <v>428</v>
      </c>
      <c r="R258" s="226" t="s">
        <v>455</v>
      </c>
      <c r="S258" s="226" t="s">
        <v>455</v>
      </c>
      <c r="T258" s="226" t="s">
        <v>455</v>
      </c>
      <c r="U258" s="226" t="s">
        <v>455</v>
      </c>
      <c r="V258" s="226" t="s">
        <v>455</v>
      </c>
      <c r="W258" s="226" t="s">
        <v>428</v>
      </c>
      <c r="X258" s="226" t="s">
        <v>455</v>
      </c>
      <c r="Y258" s="226" t="s">
        <v>661</v>
      </c>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7" t="s">
        <v>428</v>
      </c>
      <c r="AX258" s="382" t="s">
        <v>85</v>
      </c>
      <c r="AY258" s="382" t="s">
        <v>85</v>
      </c>
      <c r="AZ258" s="382" t="s">
        <v>85</v>
      </c>
      <c r="BA258" s="382" t="s">
        <v>85</v>
      </c>
      <c r="BB258" s="382" t="s">
        <v>85</v>
      </c>
      <c r="BC258" s="377" t="s">
        <v>95</v>
      </c>
      <c r="BD258" s="381" t="s">
        <v>72</v>
      </c>
      <c r="BE258" s="226" t="s">
        <v>3060</v>
      </c>
      <c r="BF258" s="226"/>
      <c r="BG258" s="226"/>
      <c r="BH258" s="226"/>
      <c r="BI258" s="226"/>
      <c r="BJ258" s="226"/>
      <c r="BK258" s="226"/>
      <c r="BL258" s="226"/>
      <c r="BM258" s="226"/>
      <c r="BN258" s="226"/>
      <c r="BO258" s="226"/>
      <c r="BP258" s="226"/>
      <c r="BQ258" s="226"/>
      <c r="BR258" s="226"/>
      <c r="BS258" s="226"/>
      <c r="BT258" s="226"/>
      <c r="BU258" s="226"/>
      <c r="BV258" s="226"/>
      <c r="BW258" s="226"/>
      <c r="BX258" s="226"/>
      <c r="BY258" s="226"/>
      <c r="BZ258" s="226"/>
      <c r="CA258" s="226"/>
      <c r="CB258" s="226"/>
      <c r="CC258" s="226"/>
      <c r="CD258" s="226"/>
      <c r="CE258" s="226"/>
      <c r="CF258" s="226"/>
      <c r="CG258" s="226"/>
      <c r="CH258" s="226"/>
      <c r="CI258" s="226"/>
      <c r="CJ258" s="226"/>
      <c r="CK258" s="226"/>
      <c r="CL258" s="226"/>
      <c r="CM258" s="226"/>
      <c r="CN258" s="226"/>
      <c r="CO258" s="226"/>
      <c r="CP258" s="226"/>
      <c r="CQ258" s="226"/>
      <c r="CR258" s="226"/>
      <c r="CS258" s="226"/>
      <c r="CT258" s="226"/>
    </row>
    <row r="259" spans="1:98" s="227" customFormat="1" ht="15" customHeight="1">
      <c r="A259" s="360" t="s">
        <v>1989</v>
      </c>
      <c r="B259" s="98" t="s">
        <v>4872</v>
      </c>
      <c r="C259" s="360"/>
      <c r="D259" s="360"/>
      <c r="E259" s="360" t="s">
        <v>1629</v>
      </c>
      <c r="F259" s="360" t="s">
        <v>983</v>
      </c>
      <c r="G259" s="360" t="s">
        <v>186</v>
      </c>
      <c r="H259" s="360" t="s">
        <v>355</v>
      </c>
      <c r="I259" s="360" t="s">
        <v>349</v>
      </c>
      <c r="J259" s="360" t="s">
        <v>65</v>
      </c>
      <c r="K259" s="359">
        <v>38</v>
      </c>
      <c r="L259" s="360" t="s">
        <v>1990</v>
      </c>
      <c r="M259" s="360" t="s">
        <v>1991</v>
      </c>
      <c r="N259" s="360" t="s">
        <v>67</v>
      </c>
      <c r="O259" s="360" t="s">
        <v>1992</v>
      </c>
      <c r="P259" s="360" t="s">
        <v>1993</v>
      </c>
      <c r="Q259" s="98" t="s">
        <v>9284</v>
      </c>
      <c r="R259" s="360" t="s">
        <v>1994</v>
      </c>
      <c r="S259" s="360">
        <v>84.2</v>
      </c>
      <c r="T259" s="360">
        <v>92.1</v>
      </c>
      <c r="U259" s="98" t="s">
        <v>428</v>
      </c>
      <c r="V259" s="98" t="s">
        <v>428</v>
      </c>
      <c r="W259" s="98" t="s">
        <v>428</v>
      </c>
      <c r="X259" s="98" t="s">
        <v>428</v>
      </c>
      <c r="Y259" s="98" t="s">
        <v>359</v>
      </c>
      <c r="Z259" s="98" t="s">
        <v>4634</v>
      </c>
      <c r="AA259" s="98" t="s">
        <v>4725</v>
      </c>
      <c r="AB259" s="98" t="s">
        <v>72</v>
      </c>
      <c r="AC259" s="98" t="s">
        <v>1995</v>
      </c>
      <c r="AD259" s="98" t="s">
        <v>95</v>
      </c>
      <c r="AE259" s="98" t="s">
        <v>1003</v>
      </c>
      <c r="AF259" s="98" t="s">
        <v>85</v>
      </c>
      <c r="AG259" s="98" t="s">
        <v>1003</v>
      </c>
      <c r="AH259" s="98" t="s">
        <v>85</v>
      </c>
      <c r="AI259" s="98" t="s">
        <v>1003</v>
      </c>
      <c r="AJ259" s="98" t="s">
        <v>85</v>
      </c>
      <c r="AK259" s="98" t="s">
        <v>96</v>
      </c>
      <c r="AL259" s="98"/>
      <c r="AM259" s="98" t="s">
        <v>1996</v>
      </c>
      <c r="AN259" s="98" t="s">
        <v>72</v>
      </c>
      <c r="AO259" s="98"/>
      <c r="AP259" s="98" t="s">
        <v>428</v>
      </c>
      <c r="AQ259" s="98" t="s">
        <v>4726</v>
      </c>
      <c r="AR259" s="98" t="s">
        <v>4727</v>
      </c>
      <c r="AS259" s="98" t="s">
        <v>85</v>
      </c>
      <c r="AT259" s="98" t="s">
        <v>455</v>
      </c>
      <c r="AU259" s="98" t="s">
        <v>455</v>
      </c>
      <c r="AV259" s="98" t="s">
        <v>72</v>
      </c>
      <c r="AW259" s="227" t="s">
        <v>428</v>
      </c>
      <c r="AX259" s="365" t="str">
        <f>AB259</f>
        <v>Low</v>
      </c>
      <c r="AY259" s="363" t="str">
        <f>AD259</f>
        <v>Unclear</v>
      </c>
      <c r="AZ259" s="366" t="str">
        <f>AF259</f>
        <v>High</v>
      </c>
      <c r="BA259" s="366" t="str">
        <f>AJ259</f>
        <v>High</v>
      </c>
      <c r="BB259" s="365" t="str">
        <f>AN259</f>
        <v>Low</v>
      </c>
      <c r="BC259" s="366" t="str">
        <f>AS259</f>
        <v>High</v>
      </c>
      <c r="BD259" s="365" t="str">
        <f>AV259</f>
        <v>Low</v>
      </c>
      <c r="BE259" s="360" t="s">
        <v>1997</v>
      </c>
      <c r="BF259" s="360"/>
      <c r="BG259" s="360"/>
      <c r="BH259" s="360"/>
      <c r="BI259" s="360"/>
      <c r="BJ259" s="360"/>
      <c r="BK259" s="360"/>
      <c r="BL259" s="360"/>
      <c r="BM259" s="360"/>
      <c r="BN259" s="360"/>
      <c r="BO259" s="360"/>
      <c r="BP259" s="360"/>
      <c r="BQ259" s="360"/>
      <c r="BR259" s="360"/>
      <c r="BS259" s="360"/>
      <c r="BT259" s="360"/>
      <c r="BU259" s="360"/>
      <c r="BV259" s="360"/>
      <c r="BW259" s="360"/>
      <c r="BX259" s="360"/>
      <c r="BY259" s="360"/>
      <c r="BZ259" s="360"/>
      <c r="CA259" s="360"/>
      <c r="CB259" s="360"/>
      <c r="CC259" s="360"/>
      <c r="CD259" s="360"/>
      <c r="CE259" s="360"/>
      <c r="CF259" s="360"/>
      <c r="CG259" s="360"/>
      <c r="CH259" s="360"/>
      <c r="CI259" s="360"/>
      <c r="CJ259" s="360"/>
      <c r="CK259" s="360"/>
      <c r="CL259" s="360"/>
      <c r="CM259" s="360"/>
      <c r="CN259" s="360"/>
      <c r="CO259" s="360"/>
      <c r="CP259" s="360"/>
      <c r="CQ259" s="360"/>
      <c r="CR259" s="360"/>
      <c r="CS259" s="360"/>
      <c r="CT259" s="360"/>
    </row>
    <row r="260" spans="1:98" s="227" customFormat="1" ht="15" customHeight="1">
      <c r="A260" s="360" t="s">
        <v>1998</v>
      </c>
      <c r="B260" s="98" t="s">
        <v>4872</v>
      </c>
      <c r="C260" s="360"/>
      <c r="D260" s="360"/>
      <c r="E260" s="360" t="s">
        <v>1629</v>
      </c>
      <c r="F260" s="360" t="s">
        <v>983</v>
      </c>
      <c r="G260" s="360" t="s">
        <v>134</v>
      </c>
      <c r="H260" s="265" t="s">
        <v>355</v>
      </c>
      <c r="I260" s="360" t="s">
        <v>349</v>
      </c>
      <c r="J260" s="360" t="s">
        <v>65</v>
      </c>
      <c r="K260" s="359">
        <v>109</v>
      </c>
      <c r="L260" s="360" t="s">
        <v>1999</v>
      </c>
      <c r="M260" s="360" t="s">
        <v>4728</v>
      </c>
      <c r="N260" s="360" t="s">
        <v>67</v>
      </c>
      <c r="O260" s="360" t="s">
        <v>2000</v>
      </c>
      <c r="P260" s="360" t="s">
        <v>2001</v>
      </c>
      <c r="Q260" s="227" t="s">
        <v>428</v>
      </c>
      <c r="R260" s="360" t="s">
        <v>2002</v>
      </c>
      <c r="S260" s="360">
        <v>77.8</v>
      </c>
      <c r="T260" s="360" t="s">
        <v>428</v>
      </c>
      <c r="U260" s="360" t="s">
        <v>428</v>
      </c>
      <c r="V260" s="360" t="s">
        <v>2003</v>
      </c>
      <c r="W260" s="360" t="s">
        <v>2004</v>
      </c>
      <c r="X260" s="360" t="s">
        <v>2005</v>
      </c>
      <c r="Y260" s="360" t="s">
        <v>4729</v>
      </c>
      <c r="Z260" s="98" t="s">
        <v>4615</v>
      </c>
      <c r="AA260" s="98" t="s">
        <v>2006</v>
      </c>
      <c r="AB260" s="98" t="s">
        <v>72</v>
      </c>
      <c r="AC260" s="98" t="s">
        <v>2007</v>
      </c>
      <c r="AD260" s="98" t="s">
        <v>95</v>
      </c>
      <c r="AE260" s="98" t="s">
        <v>1003</v>
      </c>
      <c r="AF260" s="98" t="s">
        <v>85</v>
      </c>
      <c r="AG260" s="98" t="s">
        <v>1003</v>
      </c>
      <c r="AH260" s="98" t="s">
        <v>85</v>
      </c>
      <c r="AI260" s="98" t="s">
        <v>4730</v>
      </c>
      <c r="AJ260" s="98" t="s">
        <v>85</v>
      </c>
      <c r="AK260" s="98" t="s">
        <v>96</v>
      </c>
      <c r="AL260" s="98"/>
      <c r="AM260" s="98" t="s">
        <v>2008</v>
      </c>
      <c r="AN260" s="98" t="s">
        <v>72</v>
      </c>
      <c r="AO260" s="98"/>
      <c r="AP260" s="98" t="s">
        <v>2009</v>
      </c>
      <c r="AQ260" s="98" t="s">
        <v>4731</v>
      </c>
      <c r="AR260" s="98" t="s">
        <v>4732</v>
      </c>
      <c r="AS260" s="98" t="s">
        <v>85</v>
      </c>
      <c r="AT260" s="98" t="s">
        <v>4733</v>
      </c>
      <c r="AU260" s="98" t="s">
        <v>455</v>
      </c>
      <c r="AV260" s="98" t="s">
        <v>72</v>
      </c>
      <c r="AW260" s="227" t="s">
        <v>428</v>
      </c>
      <c r="AX260" s="365" t="str">
        <f>AB260</f>
        <v>Low</v>
      </c>
      <c r="AY260" s="363" t="str">
        <f>AD260</f>
        <v>Unclear</v>
      </c>
      <c r="AZ260" s="366" t="str">
        <f>AF260</f>
        <v>High</v>
      </c>
      <c r="BA260" s="366" t="str">
        <f>AJ260</f>
        <v>High</v>
      </c>
      <c r="BB260" s="365" t="str">
        <f>AN260</f>
        <v>Low</v>
      </c>
      <c r="BC260" s="366" t="str">
        <f>AS260</f>
        <v>High</v>
      </c>
      <c r="BD260" s="365" t="str">
        <f>AV260</f>
        <v>Low</v>
      </c>
      <c r="BE260" s="360" t="s">
        <v>2010</v>
      </c>
      <c r="BF260" s="360"/>
      <c r="BG260" s="360"/>
      <c r="BH260" s="360"/>
      <c r="BI260" s="360"/>
      <c r="BJ260" s="360"/>
      <c r="BK260" s="360"/>
      <c r="BL260" s="360"/>
      <c r="BM260" s="360"/>
      <c r="BN260" s="360"/>
      <c r="BO260" s="360"/>
      <c r="BP260" s="360"/>
      <c r="BQ260" s="360"/>
      <c r="BR260" s="360"/>
      <c r="BS260" s="360"/>
      <c r="BT260" s="360"/>
      <c r="BU260" s="360"/>
      <c r="BV260" s="360"/>
      <c r="BW260" s="360"/>
      <c r="BX260" s="360"/>
      <c r="BY260" s="360"/>
      <c r="BZ260" s="360"/>
      <c r="CA260" s="360"/>
      <c r="CB260" s="360"/>
      <c r="CC260" s="360"/>
      <c r="CD260" s="360"/>
      <c r="CE260" s="360"/>
      <c r="CF260" s="360"/>
      <c r="CG260" s="360"/>
      <c r="CH260" s="360"/>
      <c r="CI260" s="360"/>
      <c r="CJ260" s="360"/>
      <c r="CK260" s="360"/>
      <c r="CL260" s="360"/>
      <c r="CM260" s="360"/>
      <c r="CN260" s="360"/>
      <c r="CO260" s="360"/>
      <c r="CP260" s="360"/>
      <c r="CQ260" s="360"/>
      <c r="CR260" s="360"/>
      <c r="CS260" s="360"/>
      <c r="CT260" s="360"/>
    </row>
    <row r="261" spans="1:98" s="227" customFormat="1" ht="15" customHeight="1">
      <c r="A261" s="360" t="s">
        <v>9440</v>
      </c>
      <c r="B261" s="98" t="s">
        <v>4871</v>
      </c>
      <c r="C261" s="360"/>
      <c r="D261" s="360"/>
      <c r="E261" s="360" t="s">
        <v>2878</v>
      </c>
      <c r="F261" s="360" t="s">
        <v>150</v>
      </c>
      <c r="G261" s="360" t="s">
        <v>186</v>
      </c>
      <c r="H261" s="265" t="s">
        <v>355</v>
      </c>
      <c r="I261" s="360" t="s">
        <v>349</v>
      </c>
      <c r="J261" s="360" t="s">
        <v>781</v>
      </c>
      <c r="K261" s="359">
        <v>43</v>
      </c>
      <c r="L261" s="360" t="s">
        <v>9445</v>
      </c>
      <c r="M261" s="360" t="s">
        <v>9446</v>
      </c>
      <c r="N261" s="360" t="s">
        <v>56</v>
      </c>
      <c r="O261" s="360" t="s">
        <v>4280</v>
      </c>
      <c r="P261" s="360" t="s">
        <v>9447</v>
      </c>
      <c r="Q261" s="227" t="s">
        <v>428</v>
      </c>
      <c r="R261" s="360" t="s">
        <v>9448</v>
      </c>
      <c r="S261" s="360">
        <v>77.8</v>
      </c>
      <c r="T261" s="360" t="s">
        <v>428</v>
      </c>
      <c r="U261" s="360" t="s">
        <v>428</v>
      </c>
      <c r="V261" s="360" t="s">
        <v>428</v>
      </c>
      <c r="W261" s="360" t="s">
        <v>428</v>
      </c>
      <c r="X261" s="360" t="s">
        <v>428</v>
      </c>
      <c r="Y261" s="360" t="s">
        <v>663</v>
      </c>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227" t="s">
        <v>428</v>
      </c>
      <c r="AX261" s="363" t="s">
        <v>95</v>
      </c>
      <c r="AY261" s="363" t="s">
        <v>95</v>
      </c>
      <c r="AZ261" s="366" t="s">
        <v>72</v>
      </c>
      <c r="BA261" s="366" t="s">
        <v>85</v>
      </c>
      <c r="BB261" s="365" t="s">
        <v>72</v>
      </c>
      <c r="BC261" s="363" t="s">
        <v>95</v>
      </c>
      <c r="BD261" s="365" t="s">
        <v>72</v>
      </c>
      <c r="BE261" s="227" t="s">
        <v>9441</v>
      </c>
      <c r="BF261" s="360"/>
      <c r="BG261" s="360"/>
      <c r="BH261" s="360"/>
      <c r="BI261" s="360"/>
      <c r="BJ261" s="360"/>
      <c r="BK261" s="360"/>
      <c r="BL261" s="360"/>
      <c r="BM261" s="360"/>
      <c r="BN261" s="360"/>
      <c r="BO261" s="360"/>
      <c r="BP261" s="360"/>
      <c r="BQ261" s="360"/>
      <c r="BR261" s="360"/>
      <c r="BS261" s="360"/>
      <c r="BT261" s="360"/>
      <c r="BU261" s="360"/>
      <c r="BV261" s="360"/>
      <c r="BW261" s="360"/>
      <c r="BX261" s="360"/>
      <c r="BY261" s="360"/>
      <c r="BZ261" s="360"/>
      <c r="CA261" s="360"/>
      <c r="CB261" s="360"/>
      <c r="CC261" s="360"/>
      <c r="CD261" s="360"/>
      <c r="CE261" s="360"/>
      <c r="CF261" s="360"/>
      <c r="CG261" s="360"/>
      <c r="CH261" s="360"/>
      <c r="CI261" s="360"/>
      <c r="CJ261" s="360"/>
      <c r="CK261" s="360"/>
      <c r="CL261" s="360"/>
      <c r="CM261" s="360"/>
      <c r="CN261" s="360"/>
      <c r="CO261" s="360"/>
      <c r="CP261" s="360"/>
      <c r="CQ261" s="360"/>
      <c r="CR261" s="360"/>
      <c r="CS261" s="360"/>
      <c r="CT261" s="360"/>
    </row>
    <row r="262" spans="1:98" s="227" customFormat="1" ht="15" customHeight="1">
      <c r="A262" s="118" t="s">
        <v>547</v>
      </c>
      <c r="B262" s="98" t="s">
        <v>4872</v>
      </c>
      <c r="C262" s="118"/>
      <c r="D262" s="118"/>
      <c r="E262" s="101" t="s">
        <v>566</v>
      </c>
      <c r="F262" s="101" t="s">
        <v>64</v>
      </c>
      <c r="G262" s="98" t="s">
        <v>186</v>
      </c>
      <c r="H262" s="98" t="s">
        <v>416</v>
      </c>
      <c r="I262" s="265" t="s">
        <v>428</v>
      </c>
      <c r="J262" s="98" t="s">
        <v>100</v>
      </c>
      <c r="K262" s="196">
        <v>411</v>
      </c>
      <c r="L262" s="98" t="s">
        <v>460</v>
      </c>
      <c r="M262" s="98" t="s">
        <v>549</v>
      </c>
      <c r="N262" s="98" t="s">
        <v>56</v>
      </c>
      <c r="O262" s="98" t="s">
        <v>56</v>
      </c>
      <c r="P262" s="98" t="s">
        <v>548</v>
      </c>
      <c r="R262" s="98" t="s">
        <v>550</v>
      </c>
      <c r="S262" s="388">
        <v>0.65200000000000002</v>
      </c>
      <c r="T262" s="388">
        <v>0.77600000000000002</v>
      </c>
      <c r="U262" s="98" t="s">
        <v>428</v>
      </c>
      <c r="V262" s="98" t="s">
        <v>428</v>
      </c>
      <c r="W262" s="386" t="s">
        <v>4734</v>
      </c>
      <c r="X262" s="98" t="s">
        <v>428</v>
      </c>
      <c r="Y262" s="98" t="s">
        <v>551</v>
      </c>
      <c r="Z262" s="98" t="s">
        <v>4615</v>
      </c>
      <c r="AA262" s="98" t="s">
        <v>552</v>
      </c>
      <c r="AB262" s="98" t="s">
        <v>72</v>
      </c>
      <c r="AC262" s="98" t="s">
        <v>555</v>
      </c>
      <c r="AD262" s="98" t="s">
        <v>72</v>
      </c>
      <c r="AE262" s="98" t="s">
        <v>554</v>
      </c>
      <c r="AF262" s="98" t="s">
        <v>72</v>
      </c>
      <c r="AG262" s="98" t="s">
        <v>553</v>
      </c>
      <c r="AH262" s="98" t="s">
        <v>72</v>
      </c>
      <c r="AI262" s="98" t="s">
        <v>554</v>
      </c>
      <c r="AJ262" s="98" t="s">
        <v>72</v>
      </c>
      <c r="AK262" s="98" t="s">
        <v>522</v>
      </c>
      <c r="AL262" s="98" t="s">
        <v>455</v>
      </c>
      <c r="AM262" s="386" t="s">
        <v>4735</v>
      </c>
      <c r="AN262" s="98" t="s">
        <v>85</v>
      </c>
      <c r="AO262" s="98" t="s">
        <v>455</v>
      </c>
      <c r="AP262" s="98" t="s">
        <v>556</v>
      </c>
      <c r="AQ262" s="98" t="s">
        <v>561</v>
      </c>
      <c r="AR262" s="98" t="s">
        <v>558</v>
      </c>
      <c r="AS262" s="98"/>
      <c r="AT262" s="98" t="s">
        <v>428</v>
      </c>
      <c r="AU262" s="98" t="s">
        <v>428</v>
      </c>
      <c r="AV262" s="98" t="s">
        <v>72</v>
      </c>
      <c r="AW262" s="227" t="s">
        <v>428</v>
      </c>
      <c r="AX262" s="365" t="str">
        <f>AB262</f>
        <v>Low</v>
      </c>
      <c r="AY262" s="365" t="str">
        <f>AD262</f>
        <v>Low</v>
      </c>
      <c r="AZ262" s="365" t="str">
        <f>AF262</f>
        <v>Low</v>
      </c>
      <c r="BA262" s="365" t="str">
        <f>AJ262</f>
        <v>Low</v>
      </c>
      <c r="BB262" s="366" t="str">
        <f>AN262</f>
        <v>High</v>
      </c>
      <c r="BC262" s="363" t="s">
        <v>95</v>
      </c>
      <c r="BD262" s="365" t="str">
        <f>AV262</f>
        <v>Low</v>
      </c>
      <c r="BE262" s="360"/>
      <c r="BF262" s="360" t="s">
        <v>557</v>
      </c>
      <c r="BG262" s="360"/>
      <c r="BH262" s="360"/>
      <c r="BI262" s="360"/>
      <c r="BJ262" s="360"/>
      <c r="BK262" s="360"/>
      <c r="BL262" s="360"/>
      <c r="BM262" s="360"/>
      <c r="BN262" s="360"/>
      <c r="BO262" s="360"/>
      <c r="BP262" s="360"/>
      <c r="BQ262" s="360"/>
      <c r="BR262" s="360"/>
      <c r="BS262" s="360"/>
      <c r="BT262" s="360"/>
      <c r="BU262" s="360"/>
      <c r="BV262" s="360"/>
      <c r="BW262" s="360"/>
      <c r="BX262" s="360"/>
      <c r="BY262" s="360"/>
      <c r="BZ262" s="360"/>
      <c r="CA262" s="360"/>
      <c r="CB262" s="360"/>
      <c r="CC262" s="360"/>
      <c r="CD262" s="360"/>
      <c r="CE262" s="360"/>
      <c r="CF262" s="360"/>
      <c r="CG262" s="360"/>
      <c r="CH262" s="360"/>
      <c r="CI262" s="360"/>
      <c r="CJ262" s="360"/>
      <c r="CK262" s="360"/>
      <c r="CL262" s="360"/>
      <c r="CM262" s="360"/>
      <c r="CN262" s="360"/>
      <c r="CO262" s="360"/>
      <c r="CP262" s="360"/>
      <c r="CQ262" s="360"/>
      <c r="CR262" s="360"/>
      <c r="CS262" s="360"/>
      <c r="CT262" s="360"/>
    </row>
    <row r="263" spans="1:98" s="222" customFormat="1" ht="15.75">
      <c r="A263" s="223" t="s">
        <v>2997</v>
      </c>
      <c r="B263" s="98" t="s">
        <v>4872</v>
      </c>
      <c r="C263" s="223"/>
      <c r="D263" s="217"/>
      <c r="E263" s="216" t="s">
        <v>566</v>
      </c>
      <c r="F263" s="427" t="s">
        <v>150</v>
      </c>
      <c r="G263" s="217" t="s">
        <v>4057</v>
      </c>
      <c r="H263" s="217" t="s">
        <v>355</v>
      </c>
      <c r="I263" s="217" t="s">
        <v>66</v>
      </c>
      <c r="J263" s="217" t="s">
        <v>347</v>
      </c>
      <c r="K263" s="90">
        <v>149</v>
      </c>
      <c r="L263" s="217" t="s">
        <v>4058</v>
      </c>
      <c r="M263" s="217" t="s">
        <v>4059</v>
      </c>
      <c r="N263" s="217" t="s">
        <v>56</v>
      </c>
      <c r="O263" s="217" t="s">
        <v>602</v>
      </c>
      <c r="P263" s="217" t="s">
        <v>9288</v>
      </c>
      <c r="Q263" s="222" t="s">
        <v>428</v>
      </c>
      <c r="R263" s="217" t="s">
        <v>4061</v>
      </c>
      <c r="S263" s="217"/>
      <c r="T263" s="217" t="s">
        <v>4062</v>
      </c>
      <c r="U263" s="217" t="s">
        <v>455</v>
      </c>
      <c r="V263" s="217" t="s">
        <v>455</v>
      </c>
      <c r="W263" s="217" t="s">
        <v>4063</v>
      </c>
      <c r="X263" s="217" t="s">
        <v>455</v>
      </c>
      <c r="Y263" s="217" t="s">
        <v>455</v>
      </c>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27" t="s">
        <v>428</v>
      </c>
      <c r="AX263" s="451" t="s">
        <v>95</v>
      </c>
      <c r="AY263" s="151" t="s">
        <v>95</v>
      </c>
      <c r="AZ263" s="151" t="s">
        <v>95</v>
      </c>
      <c r="BA263" s="115" t="s">
        <v>85</v>
      </c>
      <c r="BB263" s="115" t="s">
        <v>85</v>
      </c>
      <c r="BC263" s="448" t="s">
        <v>85</v>
      </c>
      <c r="BD263" s="449" t="s">
        <v>85</v>
      </c>
      <c r="BE263" s="217" t="s">
        <v>4065</v>
      </c>
      <c r="BF263" s="217"/>
      <c r="BG263" s="217"/>
      <c r="BH263" s="217"/>
      <c r="BI263" s="217"/>
      <c r="BJ263" s="217"/>
      <c r="BK263" s="217"/>
      <c r="BL263" s="217"/>
      <c r="BM263" s="217"/>
      <c r="BN263" s="217"/>
      <c r="BO263" s="265"/>
      <c r="BP263" s="265"/>
      <c r="BQ263" s="265"/>
      <c r="BR263" s="265"/>
      <c r="BS263" s="265"/>
      <c r="BT263" s="265"/>
      <c r="BU263" s="265"/>
      <c r="BV263" s="265"/>
      <c r="BW263" s="265"/>
      <c r="BX263" s="265"/>
      <c r="BY263" s="265"/>
      <c r="BZ263" s="265"/>
      <c r="CA263" s="265"/>
      <c r="CB263" s="265"/>
      <c r="CC263" s="265"/>
      <c r="CD263" s="265"/>
      <c r="CE263" s="265"/>
      <c r="CF263" s="265"/>
      <c r="CG263" s="265"/>
      <c r="CH263" s="265"/>
      <c r="CI263" s="265"/>
      <c r="CJ263" s="265"/>
      <c r="CK263" s="265"/>
      <c r="CL263" s="265"/>
      <c r="CM263" s="265"/>
      <c r="CN263" s="265"/>
      <c r="CO263" s="265"/>
      <c r="CP263" s="265"/>
      <c r="CQ263" s="265"/>
      <c r="CR263" s="265"/>
      <c r="CS263" s="265"/>
      <c r="CT263" s="265"/>
    </row>
    <row r="264" spans="1:98" s="227" customFormat="1" ht="15" customHeight="1">
      <c r="A264" s="98" t="s">
        <v>1215</v>
      </c>
      <c r="B264" s="476" t="s">
        <v>4871</v>
      </c>
      <c r="C264" s="98"/>
      <c r="D264" s="266" t="s">
        <v>4773</v>
      </c>
      <c r="E264" s="104" t="s">
        <v>968</v>
      </c>
      <c r="F264" s="266" t="s">
        <v>1082</v>
      </c>
      <c r="G264" s="266" t="s">
        <v>186</v>
      </c>
      <c r="H264" s="266" t="s">
        <v>455</v>
      </c>
      <c r="I264" s="266" t="s">
        <v>349</v>
      </c>
      <c r="J264" s="266" t="s">
        <v>100</v>
      </c>
      <c r="K264" s="268">
        <v>36</v>
      </c>
      <c r="L264" s="266" t="s">
        <v>4774</v>
      </c>
      <c r="M264" s="266" t="s">
        <v>4775</v>
      </c>
      <c r="N264" s="266" t="s">
        <v>56</v>
      </c>
      <c r="O264" s="266" t="s">
        <v>236</v>
      </c>
      <c r="P264" s="266" t="s">
        <v>4776</v>
      </c>
      <c r="Q264" s="265" t="s">
        <v>3801</v>
      </c>
      <c r="R264" s="266" t="s">
        <v>4254</v>
      </c>
      <c r="S264" s="266" t="s">
        <v>4777</v>
      </c>
      <c r="T264" s="266" t="s">
        <v>428</v>
      </c>
      <c r="U264" s="266" t="s">
        <v>428</v>
      </c>
      <c r="V264" s="266" t="s">
        <v>428</v>
      </c>
      <c r="W264" s="266" t="s">
        <v>4778</v>
      </c>
      <c r="X264" s="98" t="s">
        <v>428</v>
      </c>
      <c r="Y264" s="266" t="s">
        <v>682</v>
      </c>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227" t="s">
        <v>428</v>
      </c>
      <c r="AX264" s="417" t="s">
        <v>95</v>
      </c>
      <c r="AY264" s="412" t="s">
        <v>95</v>
      </c>
      <c r="AZ264" s="412" t="s">
        <v>95</v>
      </c>
      <c r="BA264" s="412" t="s">
        <v>95</v>
      </c>
      <c r="BB264" s="422" t="s">
        <v>85</v>
      </c>
      <c r="BC264" s="418" t="s">
        <v>95</v>
      </c>
      <c r="BD264" s="425" t="s">
        <v>95</v>
      </c>
      <c r="BE264" s="266" t="s">
        <v>4772</v>
      </c>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c r="CM264" s="98"/>
      <c r="CN264" s="98"/>
      <c r="CO264" s="98"/>
      <c r="CP264" s="98"/>
      <c r="CQ264" s="98"/>
      <c r="CR264" s="98"/>
      <c r="CS264" s="98"/>
      <c r="CT264" s="98"/>
    </row>
    <row r="265" spans="1:98" s="227" customFormat="1" ht="15" customHeight="1">
      <c r="A265" s="98" t="s">
        <v>2300</v>
      </c>
      <c r="B265" s="476" t="s">
        <v>4871</v>
      </c>
      <c r="C265" s="98"/>
      <c r="D265" s="98"/>
      <c r="E265" s="101" t="s">
        <v>566</v>
      </c>
      <c r="F265" s="101" t="s">
        <v>136</v>
      </c>
      <c r="G265" s="98" t="s">
        <v>153</v>
      </c>
      <c r="H265" s="98" t="s">
        <v>355</v>
      </c>
      <c r="I265" s="98" t="s">
        <v>349</v>
      </c>
      <c r="J265" s="98" t="s">
        <v>781</v>
      </c>
      <c r="K265" s="196">
        <v>258</v>
      </c>
      <c r="L265" s="98" t="s">
        <v>2669</v>
      </c>
      <c r="M265" s="98" t="s">
        <v>2670</v>
      </c>
      <c r="N265" s="98" t="s">
        <v>56</v>
      </c>
      <c r="O265" s="98" t="s">
        <v>1036</v>
      </c>
      <c r="P265" s="98" t="s">
        <v>2671</v>
      </c>
      <c r="Q265" s="476" t="s">
        <v>428</v>
      </c>
      <c r="R265" s="98" t="s">
        <v>2672</v>
      </c>
      <c r="S265" s="98" t="s">
        <v>2673</v>
      </c>
      <c r="T265" s="98" t="s">
        <v>2674</v>
      </c>
      <c r="U265" s="98" t="s">
        <v>2675</v>
      </c>
      <c r="V265" s="98" t="s">
        <v>2676</v>
      </c>
      <c r="W265" s="98" t="s">
        <v>428</v>
      </c>
      <c r="X265" s="98" t="s">
        <v>455</v>
      </c>
      <c r="Y265" s="98" t="s">
        <v>359</v>
      </c>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t="s">
        <v>2677</v>
      </c>
      <c r="AX265" s="158" t="s">
        <v>95</v>
      </c>
      <c r="AY265" s="158" t="s">
        <v>95</v>
      </c>
      <c r="AZ265" s="264" t="s">
        <v>72</v>
      </c>
      <c r="BA265" s="264" t="s">
        <v>1789</v>
      </c>
      <c r="BB265" s="149" t="s">
        <v>85</v>
      </c>
      <c r="BC265" s="158" t="s">
        <v>95</v>
      </c>
      <c r="BD265" s="149" t="s">
        <v>85</v>
      </c>
      <c r="BE265" s="98" t="s">
        <v>2678</v>
      </c>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c r="CI265" s="98"/>
      <c r="CJ265" s="98"/>
      <c r="CK265" s="98"/>
      <c r="CL265" s="98"/>
      <c r="CM265" s="98"/>
      <c r="CN265" s="98"/>
      <c r="CO265" s="98"/>
      <c r="CP265" s="98"/>
      <c r="CQ265" s="98"/>
      <c r="CR265" s="98"/>
      <c r="CS265" s="98"/>
      <c r="CT265" s="98"/>
    </row>
    <row r="266" spans="1:98" s="227" customFormat="1" ht="15" customHeight="1">
      <c r="A266" s="101" t="s">
        <v>408</v>
      </c>
      <c r="B266" s="98" t="s">
        <v>4872</v>
      </c>
      <c r="C266" s="101"/>
      <c r="D266" s="101"/>
      <c r="E266" s="101" t="s">
        <v>567</v>
      </c>
      <c r="F266" s="101" t="s">
        <v>64</v>
      </c>
      <c r="G266" s="98" t="s">
        <v>139</v>
      </c>
      <c r="H266" s="98" t="s">
        <v>355</v>
      </c>
      <c r="I266" s="98" t="s">
        <v>66</v>
      </c>
      <c r="J266" s="98" t="s">
        <v>347</v>
      </c>
      <c r="K266" s="196">
        <v>232</v>
      </c>
      <c r="L266" s="98" t="s">
        <v>4736</v>
      </c>
      <c r="M266" s="98" t="s">
        <v>426</v>
      </c>
      <c r="N266" s="98"/>
      <c r="O266" s="98"/>
      <c r="P266" s="98" t="s">
        <v>425</v>
      </c>
      <c r="Q266" s="98"/>
      <c r="R266" s="98" t="s">
        <v>419</v>
      </c>
      <c r="S266" s="98" t="s">
        <v>421</v>
      </c>
      <c r="T266" s="98" t="s">
        <v>420</v>
      </c>
      <c r="U266" s="98" t="s">
        <v>428</v>
      </c>
      <c r="V266" s="98" t="s">
        <v>428</v>
      </c>
      <c r="W266" s="98" t="s">
        <v>428</v>
      </c>
      <c r="X266" s="98" t="s">
        <v>422</v>
      </c>
      <c r="Y266" s="98" t="s">
        <v>359</v>
      </c>
      <c r="Z266" s="98" t="s">
        <v>4615</v>
      </c>
      <c r="AA266" s="98" t="s">
        <v>417</v>
      </c>
      <c r="AB266" s="98" t="s">
        <v>72</v>
      </c>
      <c r="AC266" s="98" t="s">
        <v>418</v>
      </c>
      <c r="AD266" s="98" t="s">
        <v>72</v>
      </c>
      <c r="AE266" s="98" t="s">
        <v>427</v>
      </c>
      <c r="AF266" s="98" t="s">
        <v>72</v>
      </c>
      <c r="AG266" s="98" t="s">
        <v>418</v>
      </c>
      <c r="AH266" s="98" t="s">
        <v>72</v>
      </c>
      <c r="AI266" s="98" t="s">
        <v>428</v>
      </c>
      <c r="AJ266" s="98" t="s">
        <v>95</v>
      </c>
      <c r="AK266" s="98" t="s">
        <v>106</v>
      </c>
      <c r="AL266" s="98" t="s">
        <v>105</v>
      </c>
      <c r="AM266" s="98" t="s">
        <v>4737</v>
      </c>
      <c r="AN266" s="98" t="s">
        <v>72</v>
      </c>
      <c r="AO266" s="98" t="s">
        <v>105</v>
      </c>
      <c r="AP266" s="98" t="s">
        <v>428</v>
      </c>
      <c r="AQ266" s="98" t="s">
        <v>429</v>
      </c>
      <c r="AR266" s="98" t="s">
        <v>430</v>
      </c>
      <c r="AS266" s="98" t="s">
        <v>72</v>
      </c>
      <c r="AT266" s="98" t="s">
        <v>424</v>
      </c>
      <c r="AU266" s="98" t="s">
        <v>105</v>
      </c>
      <c r="AV266" s="98" t="s">
        <v>72</v>
      </c>
      <c r="AW266" s="360" t="s">
        <v>423</v>
      </c>
      <c r="AX266" s="365" t="str">
        <f>AB266</f>
        <v>Low</v>
      </c>
      <c r="AY266" s="365" t="str">
        <f>AD266</f>
        <v>Low</v>
      </c>
      <c r="AZ266" s="365" t="str">
        <f>AF266</f>
        <v>Low</v>
      </c>
      <c r="BA266" s="363" t="str">
        <f>AJ266</f>
        <v>Unclear</v>
      </c>
      <c r="BB266" s="365" t="str">
        <f>AN266</f>
        <v>Low</v>
      </c>
      <c r="BC266" s="365" t="str">
        <f>AS266</f>
        <v>Low</v>
      </c>
      <c r="BD266" s="365" t="str">
        <f>AV266</f>
        <v>Low</v>
      </c>
      <c r="BE266" s="391" t="s">
        <v>409</v>
      </c>
      <c r="BF266" s="360"/>
      <c r="BG266" s="360"/>
      <c r="BH266" s="360"/>
      <c r="BI266" s="360"/>
      <c r="BJ266" s="360"/>
      <c r="BK266" s="360"/>
      <c r="BL266" s="360"/>
      <c r="BM266" s="360"/>
      <c r="BN266" s="360"/>
      <c r="BO266" s="360"/>
      <c r="BP266" s="360"/>
      <c r="BQ266" s="360"/>
      <c r="BR266" s="360"/>
      <c r="BS266" s="360"/>
      <c r="BT266" s="360"/>
      <c r="BU266" s="360"/>
      <c r="BV266" s="360"/>
      <c r="BW266" s="360"/>
      <c r="BX266" s="360"/>
      <c r="BY266" s="360"/>
      <c r="BZ266" s="360"/>
      <c r="CA266" s="360"/>
      <c r="CB266" s="360"/>
      <c r="CC266" s="360"/>
      <c r="CD266" s="360"/>
      <c r="CE266" s="360"/>
      <c r="CF266" s="360"/>
      <c r="CG266" s="360"/>
      <c r="CH266" s="360"/>
      <c r="CI266" s="360"/>
      <c r="CJ266" s="360"/>
      <c r="CK266" s="360"/>
      <c r="CL266" s="360"/>
      <c r="CM266" s="360"/>
      <c r="CN266" s="360"/>
      <c r="CO266" s="360"/>
      <c r="CP266" s="360"/>
      <c r="CQ266" s="360"/>
      <c r="CR266" s="360"/>
      <c r="CS266" s="360"/>
      <c r="CT266" s="360"/>
    </row>
    <row r="267" spans="1:98" s="763" customFormat="1">
      <c r="A267" s="763" t="s">
        <v>9654</v>
      </c>
      <c r="G267" s="763" t="s">
        <v>10637</v>
      </c>
      <c r="H267" s="763" t="s">
        <v>355</v>
      </c>
      <c r="I267" s="763" t="s">
        <v>10638</v>
      </c>
      <c r="J267" s="763" t="s">
        <v>10639</v>
      </c>
      <c r="K267" s="763">
        <v>141</v>
      </c>
      <c r="L267" s="763" t="s">
        <v>10640</v>
      </c>
      <c r="M267" s="763" t="s">
        <v>10641</v>
      </c>
      <c r="N267" s="763" t="s">
        <v>56</v>
      </c>
      <c r="O267" s="760" t="s">
        <v>10642</v>
      </c>
      <c r="P267" s="760" t="s">
        <v>10643</v>
      </c>
      <c r="Q267" s="768" t="s">
        <v>10644</v>
      </c>
      <c r="R267" s="768" t="s">
        <v>10645</v>
      </c>
      <c r="S267" s="768" t="s">
        <v>10646</v>
      </c>
      <c r="T267" s="768" t="s">
        <v>10647</v>
      </c>
      <c r="U267" s="768" t="s">
        <v>10648</v>
      </c>
      <c r="V267" s="763" t="s">
        <v>10649</v>
      </c>
      <c r="W267" s="763" t="s">
        <v>10650</v>
      </c>
      <c r="X267" s="763" t="s">
        <v>10651</v>
      </c>
      <c r="Y267" s="763" t="s">
        <v>10652</v>
      </c>
      <c r="AQ267" s="763" t="s">
        <v>10653</v>
      </c>
      <c r="AU267" s="766" t="s">
        <v>10079</v>
      </c>
      <c r="AV267" s="766" t="s">
        <v>10079</v>
      </c>
      <c r="AW267" s="766" t="s">
        <v>10079</v>
      </c>
      <c r="AX267" s="766" t="s">
        <v>10079</v>
      </c>
      <c r="AY267" s="766" t="s">
        <v>10079</v>
      </c>
      <c r="AZ267" s="766" t="s">
        <v>10079</v>
      </c>
      <c r="BA267" s="766" t="s">
        <v>10079</v>
      </c>
    </row>
    <row r="268" spans="1:98" s="763" customFormat="1">
      <c r="A268" s="763" t="s">
        <v>9854</v>
      </c>
      <c r="G268" s="763" t="s">
        <v>186</v>
      </c>
      <c r="H268" s="763" t="s">
        <v>355</v>
      </c>
      <c r="I268" s="763" t="s">
        <v>10658</v>
      </c>
      <c r="J268" s="763" t="s">
        <v>10659</v>
      </c>
      <c r="K268" s="763">
        <v>89</v>
      </c>
      <c r="L268" s="763" t="s">
        <v>10660</v>
      </c>
      <c r="M268" s="763" t="s">
        <v>10661</v>
      </c>
      <c r="N268" s="763" t="s">
        <v>56</v>
      </c>
      <c r="O268" s="763" t="s">
        <v>2851</v>
      </c>
      <c r="P268" s="763" t="s">
        <v>10662</v>
      </c>
      <c r="Q268" s="763" t="s">
        <v>911</v>
      </c>
      <c r="R268" s="763" t="s">
        <v>10663</v>
      </c>
      <c r="S268" s="763" t="s">
        <v>10664</v>
      </c>
      <c r="T268" s="763" t="s">
        <v>10665</v>
      </c>
      <c r="U268" s="763" t="s">
        <v>428</v>
      </c>
      <c r="V268" s="763" t="s">
        <v>428</v>
      </c>
      <c r="W268" s="763" t="s">
        <v>428</v>
      </c>
      <c r="X268" s="763" t="s">
        <v>428</v>
      </c>
      <c r="Y268" s="763" t="s">
        <v>10666</v>
      </c>
      <c r="AQ268" s="763" t="s">
        <v>10667</v>
      </c>
      <c r="AU268" s="766" t="s">
        <v>10079</v>
      </c>
      <c r="AV268" s="766" t="s">
        <v>10079</v>
      </c>
      <c r="AW268" s="766" t="s">
        <v>10079</v>
      </c>
      <c r="AX268" s="766" t="s">
        <v>10079</v>
      </c>
      <c r="AY268" s="766" t="s">
        <v>10079</v>
      </c>
      <c r="AZ268" s="766" t="s">
        <v>10079</v>
      </c>
      <c r="BA268" s="766" t="s">
        <v>10079</v>
      </c>
    </row>
    <row r="269" spans="1:98" s="227" customFormat="1" ht="15" customHeight="1">
      <c r="A269" s="226" t="s">
        <v>816</v>
      </c>
      <c r="B269" s="98" t="s">
        <v>4872</v>
      </c>
      <c r="C269" s="226"/>
      <c r="D269" s="226"/>
      <c r="E269" s="135" t="s">
        <v>566</v>
      </c>
      <c r="F269" s="135" t="s">
        <v>136</v>
      </c>
      <c r="G269" s="226" t="s">
        <v>186</v>
      </c>
      <c r="H269" s="226" t="s">
        <v>400</v>
      </c>
      <c r="I269" s="226" t="s">
        <v>349</v>
      </c>
      <c r="J269" s="226" t="s">
        <v>781</v>
      </c>
      <c r="K269" s="196">
        <v>307</v>
      </c>
      <c r="L269" s="226" t="s">
        <v>3061</v>
      </c>
      <c r="M269" s="226" t="s">
        <v>455</v>
      </c>
      <c r="N269" s="162" t="s">
        <v>56</v>
      </c>
      <c r="O269" s="226" t="s">
        <v>602</v>
      </c>
      <c r="P269" s="226" t="s">
        <v>455</v>
      </c>
      <c r="Q269" s="476" t="s">
        <v>428</v>
      </c>
      <c r="R269" s="226" t="s">
        <v>3062</v>
      </c>
      <c r="S269" s="226" t="s">
        <v>3063</v>
      </c>
      <c r="T269" s="226" t="s">
        <v>455</v>
      </c>
      <c r="U269" s="226" t="s">
        <v>455</v>
      </c>
      <c r="V269" s="226" t="s">
        <v>455</v>
      </c>
      <c r="W269" s="226" t="s">
        <v>428</v>
      </c>
      <c r="X269" s="226" t="s">
        <v>455</v>
      </c>
      <c r="Y269" s="226" t="s">
        <v>359</v>
      </c>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t="s">
        <v>455</v>
      </c>
      <c r="AX269" s="377" t="s">
        <v>95</v>
      </c>
      <c r="AY269" s="377" t="s">
        <v>95</v>
      </c>
      <c r="AZ269" s="377" t="s">
        <v>95</v>
      </c>
      <c r="BA269" s="377" t="s">
        <v>95</v>
      </c>
      <c r="BB269" s="382" t="s">
        <v>85</v>
      </c>
      <c r="BC269" s="382" t="s">
        <v>85</v>
      </c>
      <c r="BD269" s="381" t="s">
        <v>72</v>
      </c>
      <c r="BE269" s="226" t="s">
        <v>3064</v>
      </c>
      <c r="BF269" s="226"/>
      <c r="BG269" s="226"/>
      <c r="BH269" s="226"/>
      <c r="BI269" s="226"/>
      <c r="BJ269" s="226"/>
      <c r="BK269" s="226"/>
      <c r="BL269" s="226"/>
      <c r="BM269" s="226"/>
      <c r="BN269" s="226"/>
      <c r="BO269" s="226"/>
      <c r="BP269" s="226"/>
      <c r="BQ269" s="226"/>
      <c r="BR269" s="226"/>
      <c r="BS269" s="226"/>
      <c r="BT269" s="226"/>
      <c r="BU269" s="226"/>
      <c r="BV269" s="226"/>
      <c r="BW269" s="226"/>
      <c r="BX269" s="226"/>
      <c r="BY269" s="226"/>
      <c r="BZ269" s="226"/>
      <c r="CA269" s="226"/>
      <c r="CB269" s="226"/>
      <c r="CC269" s="226"/>
      <c r="CD269" s="226"/>
      <c r="CE269" s="226"/>
      <c r="CF269" s="226"/>
      <c r="CG269" s="226"/>
      <c r="CH269" s="226"/>
      <c r="CI269" s="226"/>
      <c r="CJ269" s="226"/>
      <c r="CK269" s="226"/>
      <c r="CL269" s="226"/>
      <c r="CM269" s="226"/>
      <c r="CN269" s="226"/>
      <c r="CO269" s="226"/>
      <c r="CP269" s="226"/>
      <c r="CQ269" s="226"/>
      <c r="CR269" s="226"/>
      <c r="CS269" s="226"/>
      <c r="CT269" s="226"/>
    </row>
    <row r="270" spans="1:98" s="226" customFormat="1" ht="15" customHeight="1">
      <c r="A270" s="226" t="s">
        <v>3717</v>
      </c>
      <c r="B270" s="98" t="s">
        <v>4872</v>
      </c>
      <c r="E270" s="226" t="s">
        <v>2411</v>
      </c>
      <c r="F270" s="226" t="s">
        <v>983</v>
      </c>
      <c r="G270" s="226" t="s">
        <v>458</v>
      </c>
      <c r="H270" s="265" t="s">
        <v>355</v>
      </c>
      <c r="I270" s="226" t="s">
        <v>349</v>
      </c>
      <c r="J270" s="226" t="s">
        <v>781</v>
      </c>
      <c r="K270" s="196">
        <v>60</v>
      </c>
      <c r="L270" s="226" t="s">
        <v>3718</v>
      </c>
      <c r="M270" s="226" t="s">
        <v>3719</v>
      </c>
      <c r="N270" s="226" t="s">
        <v>1911</v>
      </c>
      <c r="O270" s="226" t="s">
        <v>3720</v>
      </c>
      <c r="P270" s="489" t="s">
        <v>3721</v>
      </c>
      <c r="Q270" s="226" t="s">
        <v>1483</v>
      </c>
      <c r="R270" s="226" t="s">
        <v>3722</v>
      </c>
      <c r="S270" s="226" t="s">
        <v>3723</v>
      </c>
      <c r="T270" s="484">
        <v>1</v>
      </c>
      <c r="U270" s="226" t="s">
        <v>428</v>
      </c>
      <c r="V270" s="226" t="s">
        <v>428</v>
      </c>
      <c r="W270" s="226" t="s">
        <v>428</v>
      </c>
      <c r="X270" s="226" t="s">
        <v>3724</v>
      </c>
      <c r="Y270" s="226" t="s">
        <v>664</v>
      </c>
      <c r="Z270" s="226" t="s">
        <v>4615</v>
      </c>
      <c r="AA270" s="226" t="s">
        <v>3725</v>
      </c>
      <c r="AB270" s="226" t="s">
        <v>72</v>
      </c>
      <c r="AC270" s="226" t="s">
        <v>3726</v>
      </c>
      <c r="AD270" s="226" t="s">
        <v>72</v>
      </c>
      <c r="AE270" s="226" t="s">
        <v>3727</v>
      </c>
      <c r="AF270" s="226" t="s">
        <v>85</v>
      </c>
      <c r="AG270" s="226" t="s">
        <v>3728</v>
      </c>
      <c r="AH270" s="226" t="s">
        <v>72</v>
      </c>
      <c r="AI270" s="226" t="s">
        <v>3729</v>
      </c>
      <c r="AJ270" s="226" t="s">
        <v>72</v>
      </c>
      <c r="AK270" s="226" t="s">
        <v>3730</v>
      </c>
      <c r="AM270" s="226" t="s">
        <v>4738</v>
      </c>
      <c r="AN270" s="226" t="s">
        <v>85</v>
      </c>
      <c r="AP270" s="226" t="s">
        <v>3731</v>
      </c>
      <c r="AQ270" s="226" t="s">
        <v>3732</v>
      </c>
      <c r="AR270" s="226" t="s">
        <v>4739</v>
      </c>
      <c r="AS270" s="226" t="s">
        <v>85</v>
      </c>
      <c r="AT270" s="226" t="s">
        <v>3733</v>
      </c>
      <c r="AU270" s="226" t="s">
        <v>455</v>
      </c>
      <c r="AV270" s="226" t="s">
        <v>85</v>
      </c>
      <c r="AW270" s="226" t="s">
        <v>3734</v>
      </c>
      <c r="AX270" s="381" t="s">
        <v>72</v>
      </c>
      <c r="AY270" s="381" t="s">
        <v>72</v>
      </c>
      <c r="AZ270" s="377" t="s">
        <v>95</v>
      </c>
      <c r="BA270" s="381" t="s">
        <v>72</v>
      </c>
      <c r="BB270" s="382" t="s">
        <v>85</v>
      </c>
      <c r="BC270" s="382" t="s">
        <v>85</v>
      </c>
      <c r="BD270" s="377" t="s">
        <v>95</v>
      </c>
      <c r="BE270" s="226" t="s">
        <v>3735</v>
      </c>
    </row>
    <row r="271" spans="1:98" s="227" customFormat="1" ht="15" customHeight="1">
      <c r="A271" s="101" t="s">
        <v>2083</v>
      </c>
      <c r="B271" s="476" t="s">
        <v>4871</v>
      </c>
      <c r="C271" s="101"/>
      <c r="E271" s="101" t="s">
        <v>1629</v>
      </c>
      <c r="F271" s="101" t="s">
        <v>969</v>
      </c>
      <c r="G271" s="101" t="s">
        <v>134</v>
      </c>
      <c r="H271" s="101" t="s">
        <v>355</v>
      </c>
      <c r="I271" s="101" t="s">
        <v>349</v>
      </c>
      <c r="J271" s="101" t="s">
        <v>100</v>
      </c>
      <c r="K271" s="379">
        <v>48</v>
      </c>
      <c r="L271" s="101" t="s">
        <v>2084</v>
      </c>
      <c r="M271" s="101" t="s">
        <v>2085</v>
      </c>
      <c r="N271" s="101" t="s">
        <v>56</v>
      </c>
      <c r="O271" s="101" t="s">
        <v>1651</v>
      </c>
      <c r="P271" s="101">
        <v>5</v>
      </c>
      <c r="Q271" s="101" t="s">
        <v>9289</v>
      </c>
      <c r="R271" s="101" t="s">
        <v>2086</v>
      </c>
      <c r="S271" s="101" t="s">
        <v>2087</v>
      </c>
      <c r="T271" s="101" t="s">
        <v>428</v>
      </c>
      <c r="U271" s="101" t="s">
        <v>428</v>
      </c>
      <c r="V271" s="101" t="s">
        <v>2088</v>
      </c>
      <c r="W271" s="101" t="s">
        <v>2089</v>
      </c>
      <c r="X271" s="101" t="s">
        <v>428</v>
      </c>
      <c r="Y271" s="101" t="s">
        <v>346</v>
      </c>
      <c r="Z271" s="101" t="s">
        <v>4615</v>
      </c>
      <c r="AA271" s="101" t="s">
        <v>2090</v>
      </c>
      <c r="AB271" s="101" t="s">
        <v>72</v>
      </c>
      <c r="AC271" s="101" t="s">
        <v>428</v>
      </c>
      <c r="AD271" s="101" t="s">
        <v>95</v>
      </c>
      <c r="AE271" s="101" t="s">
        <v>1306</v>
      </c>
      <c r="AF271" s="101" t="s">
        <v>85</v>
      </c>
      <c r="AG271" s="101" t="s">
        <v>1306</v>
      </c>
      <c r="AH271" s="101" t="s">
        <v>85</v>
      </c>
      <c r="AI271" s="101" t="s">
        <v>428</v>
      </c>
      <c r="AJ271" s="101" t="s">
        <v>95</v>
      </c>
      <c r="AK271" s="101" t="s">
        <v>95</v>
      </c>
      <c r="AL271" s="101" t="s">
        <v>455</v>
      </c>
      <c r="AM271" s="101" t="s">
        <v>2091</v>
      </c>
      <c r="AN271" s="101" t="s">
        <v>85</v>
      </c>
      <c r="AO271" s="101" t="s">
        <v>85</v>
      </c>
      <c r="AP271" s="101" t="s">
        <v>2092</v>
      </c>
      <c r="AQ271" s="101" t="s">
        <v>2093</v>
      </c>
      <c r="AR271" s="101" t="s">
        <v>2094</v>
      </c>
      <c r="AS271" s="101" t="s">
        <v>72</v>
      </c>
      <c r="AT271" s="101" t="s">
        <v>1649</v>
      </c>
      <c r="AU271" s="101" t="s">
        <v>428</v>
      </c>
      <c r="AV271" s="101" t="s">
        <v>72</v>
      </c>
      <c r="AW271" s="101" t="s">
        <v>428</v>
      </c>
      <c r="AX271" s="365" t="str">
        <f>AB271</f>
        <v>Low</v>
      </c>
      <c r="AY271" s="363" t="str">
        <f>AD271</f>
        <v>Unclear</v>
      </c>
      <c r="AZ271" s="366" t="str">
        <f>AF271</f>
        <v>High</v>
      </c>
      <c r="BA271" s="363" t="str">
        <f>AJ271</f>
        <v>Unclear</v>
      </c>
      <c r="BB271" s="366" t="str">
        <f>AN271</f>
        <v>High</v>
      </c>
      <c r="BC271" s="365" t="str">
        <f>AS271</f>
        <v>Low</v>
      </c>
      <c r="BD271" s="365" t="str">
        <f>AV271</f>
        <v>Low</v>
      </c>
      <c r="BE271" s="101" t="s">
        <v>2095</v>
      </c>
    </row>
    <row r="272" spans="1:98" s="227" customFormat="1" ht="15" customHeight="1">
      <c r="A272" s="226" t="s">
        <v>4740</v>
      </c>
      <c r="B272" s="476" t="s">
        <v>4871</v>
      </c>
      <c r="C272" s="226"/>
      <c r="D272" s="226"/>
      <c r="E272" s="135" t="s">
        <v>566</v>
      </c>
      <c r="F272" s="135" t="s">
        <v>136</v>
      </c>
      <c r="G272" s="226" t="s">
        <v>186</v>
      </c>
      <c r="H272" s="226" t="s">
        <v>397</v>
      </c>
      <c r="I272" s="226" t="s">
        <v>349</v>
      </c>
      <c r="J272" s="226" t="s">
        <v>781</v>
      </c>
      <c r="K272" s="196" t="s">
        <v>455</v>
      </c>
      <c r="L272" s="226" t="s">
        <v>3065</v>
      </c>
      <c r="M272" s="226" t="s">
        <v>455</v>
      </c>
      <c r="N272" s="162" t="s">
        <v>56</v>
      </c>
      <c r="O272" s="226" t="s">
        <v>602</v>
      </c>
      <c r="P272" s="226" t="s">
        <v>3032</v>
      </c>
      <c r="Q272" s="476" t="s">
        <v>428</v>
      </c>
      <c r="R272" s="226" t="s">
        <v>3066</v>
      </c>
      <c r="S272" s="226" t="s">
        <v>3067</v>
      </c>
      <c r="T272" s="226" t="s">
        <v>455</v>
      </c>
      <c r="U272" s="226" t="s">
        <v>455</v>
      </c>
      <c r="V272" s="226" t="s">
        <v>455</v>
      </c>
      <c r="W272" s="226" t="s">
        <v>428</v>
      </c>
      <c r="X272" s="226" t="s">
        <v>455</v>
      </c>
      <c r="Y272" s="226" t="s">
        <v>359</v>
      </c>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t="s">
        <v>455</v>
      </c>
      <c r="AX272" s="377" t="s">
        <v>95</v>
      </c>
      <c r="AY272" s="377" t="s">
        <v>95</v>
      </c>
      <c r="AZ272" s="381" t="s">
        <v>72</v>
      </c>
      <c r="BA272" s="377" t="s">
        <v>95</v>
      </c>
      <c r="BB272" s="382" t="s">
        <v>3068</v>
      </c>
      <c r="BC272" s="377" t="s">
        <v>95</v>
      </c>
      <c r="BD272" s="381" t="s">
        <v>72</v>
      </c>
      <c r="BE272" s="226" t="s">
        <v>4741</v>
      </c>
      <c r="BF272" s="226"/>
      <c r="BG272" s="226"/>
      <c r="BH272" s="226"/>
      <c r="BI272" s="226"/>
      <c r="BJ272" s="226"/>
      <c r="BK272" s="226"/>
      <c r="BL272" s="226"/>
      <c r="BM272" s="226"/>
      <c r="BN272" s="226"/>
      <c r="BO272" s="226"/>
      <c r="BP272" s="226"/>
      <c r="BQ272" s="226"/>
      <c r="BR272" s="226"/>
      <c r="BS272" s="226"/>
      <c r="BT272" s="226"/>
      <c r="BU272" s="226"/>
      <c r="BV272" s="226"/>
      <c r="BW272" s="226"/>
      <c r="BX272" s="226"/>
      <c r="BY272" s="226"/>
      <c r="BZ272" s="226"/>
      <c r="CA272" s="226"/>
      <c r="CB272" s="226"/>
      <c r="CC272" s="226"/>
      <c r="CD272" s="226"/>
      <c r="CE272" s="226"/>
      <c r="CF272" s="226"/>
      <c r="CG272" s="226"/>
      <c r="CH272" s="226"/>
      <c r="CI272" s="226"/>
      <c r="CJ272" s="226"/>
      <c r="CK272" s="226"/>
      <c r="CL272" s="226"/>
      <c r="CM272" s="226"/>
      <c r="CN272" s="226"/>
      <c r="CO272" s="226"/>
      <c r="CP272" s="226"/>
      <c r="CQ272" s="226"/>
      <c r="CR272" s="226"/>
      <c r="CS272" s="226"/>
      <c r="CT272" s="226"/>
    </row>
    <row r="273" spans="1:98" s="226" customFormat="1" ht="15" customHeight="1">
      <c r="A273" s="98" t="s">
        <v>3781</v>
      </c>
      <c r="B273" s="98" t="s">
        <v>4872</v>
      </c>
      <c r="C273" s="98"/>
      <c r="D273" s="98"/>
      <c r="E273" s="98" t="s">
        <v>3743</v>
      </c>
      <c r="F273" s="98" t="s">
        <v>150</v>
      </c>
      <c r="G273" s="226" t="s">
        <v>154</v>
      </c>
      <c r="H273" s="98" t="s">
        <v>3746</v>
      </c>
      <c r="I273" s="98" t="s">
        <v>349</v>
      </c>
      <c r="J273" s="98" t="s">
        <v>3413</v>
      </c>
      <c r="K273" s="196">
        <v>235</v>
      </c>
      <c r="L273" s="98" t="s">
        <v>4433</v>
      </c>
      <c r="M273" s="98" t="s">
        <v>4434</v>
      </c>
      <c r="N273" s="98" t="s">
        <v>4435</v>
      </c>
      <c r="O273" s="98" t="s">
        <v>455</v>
      </c>
      <c r="P273" s="196" t="s">
        <v>455</v>
      </c>
      <c r="Q273" s="476" t="s">
        <v>428</v>
      </c>
      <c r="R273" s="98" t="s">
        <v>4436</v>
      </c>
      <c r="S273" s="98" t="s">
        <v>4437</v>
      </c>
      <c r="T273" s="98" t="s">
        <v>4438</v>
      </c>
      <c r="U273" s="98" t="s">
        <v>455</v>
      </c>
      <c r="V273" s="98" t="s">
        <v>455</v>
      </c>
      <c r="W273" s="98" t="s">
        <v>455</v>
      </c>
      <c r="X273" s="98" t="s">
        <v>455</v>
      </c>
      <c r="Y273" s="98" t="s">
        <v>3748</v>
      </c>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t="s">
        <v>4370</v>
      </c>
      <c r="AX273" s="365" t="s">
        <v>72</v>
      </c>
      <c r="AY273" s="365" t="s">
        <v>72</v>
      </c>
      <c r="AZ273" s="365" t="s">
        <v>72</v>
      </c>
      <c r="BA273" s="365" t="s">
        <v>72</v>
      </c>
      <c r="BB273" s="363" t="s">
        <v>95</v>
      </c>
      <c r="BC273" s="365" t="s">
        <v>72</v>
      </c>
      <c r="BD273" s="363" t="s">
        <v>95</v>
      </c>
      <c r="BE273" s="226" t="s">
        <v>3742</v>
      </c>
      <c r="BF273" s="226" t="s">
        <v>3740</v>
      </c>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c r="CI273" s="98"/>
      <c r="CJ273" s="98"/>
      <c r="CK273" s="98"/>
      <c r="CL273" s="98"/>
      <c r="CM273" s="98"/>
      <c r="CN273" s="98"/>
      <c r="CO273" s="98"/>
      <c r="CP273" s="98"/>
      <c r="CQ273" s="98"/>
      <c r="CR273" s="98"/>
      <c r="CS273" s="98"/>
      <c r="CT273" s="98"/>
    </row>
    <row r="274" spans="1:98" s="227" customFormat="1" ht="15" customHeight="1">
      <c r="A274" s="98" t="s">
        <v>3774</v>
      </c>
      <c r="B274" s="98" t="s">
        <v>4872</v>
      </c>
      <c r="C274" s="98" t="s">
        <v>4573</v>
      </c>
      <c r="D274" s="98"/>
      <c r="E274" s="98" t="s">
        <v>566</v>
      </c>
      <c r="F274" s="98" t="s">
        <v>609</v>
      </c>
      <c r="G274" s="98" t="s">
        <v>134</v>
      </c>
      <c r="H274" s="98" t="s">
        <v>355</v>
      </c>
      <c r="I274" s="98" t="s">
        <v>349</v>
      </c>
      <c r="J274" s="98" t="s">
        <v>428</v>
      </c>
      <c r="K274" s="196">
        <v>200</v>
      </c>
      <c r="L274" s="98" t="s">
        <v>3257</v>
      </c>
      <c r="M274" s="98" t="s">
        <v>3258</v>
      </c>
      <c r="N274" s="98" t="s">
        <v>56</v>
      </c>
      <c r="O274" s="98" t="s">
        <v>235</v>
      </c>
      <c r="P274" s="196">
        <v>10</v>
      </c>
      <c r="Q274" s="196" t="s">
        <v>428</v>
      </c>
      <c r="R274" s="98" t="s">
        <v>3259</v>
      </c>
      <c r="S274" s="98" t="s">
        <v>3260</v>
      </c>
      <c r="T274" s="98" t="s">
        <v>455</v>
      </c>
      <c r="U274" s="98" t="s">
        <v>455</v>
      </c>
      <c r="V274" s="98" t="s">
        <v>3261</v>
      </c>
      <c r="W274" s="98" t="s">
        <v>3262</v>
      </c>
      <c r="X274" s="98" t="s">
        <v>455</v>
      </c>
      <c r="Y274" s="98" t="s">
        <v>586</v>
      </c>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98" t="s">
        <v>3263</v>
      </c>
      <c r="AX274" s="264" t="s">
        <v>72</v>
      </c>
      <c r="AY274" s="264" t="s">
        <v>72</v>
      </c>
      <c r="AZ274" s="264" t="s">
        <v>72</v>
      </c>
      <c r="BA274" s="158" t="s">
        <v>95</v>
      </c>
      <c r="BB274" s="149" t="s">
        <v>85</v>
      </c>
      <c r="BC274" s="158" t="s">
        <v>95</v>
      </c>
      <c r="BD274" s="264" t="s">
        <v>72</v>
      </c>
      <c r="BE274" s="98" t="s">
        <v>920</v>
      </c>
      <c r="BF274" s="98"/>
      <c r="BG274" s="98"/>
      <c r="BH274" s="98"/>
      <c r="BI274" s="98"/>
      <c r="BJ274" s="98"/>
      <c r="BK274" s="98"/>
      <c r="BL274" s="98"/>
      <c r="BM274" s="98"/>
      <c r="BN274" s="98"/>
      <c r="BO274" s="98"/>
      <c r="BP274" s="98"/>
      <c r="BQ274" s="98"/>
      <c r="BR274" s="98"/>
      <c r="BS274" s="98"/>
      <c r="BT274" s="98"/>
      <c r="BU274" s="98"/>
      <c r="BV274" s="98"/>
      <c r="BW274" s="264"/>
      <c r="BX274" s="361"/>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row>
    <row r="275" spans="1:98" s="227" customFormat="1" ht="15" customHeight="1">
      <c r="A275" s="226" t="s">
        <v>818</v>
      </c>
      <c r="B275" s="98" t="s">
        <v>4872</v>
      </c>
      <c r="C275" s="226"/>
      <c r="D275" s="226"/>
      <c r="E275" s="135" t="s">
        <v>566</v>
      </c>
      <c r="F275" s="135" t="s">
        <v>136</v>
      </c>
      <c r="G275" s="226" t="s">
        <v>819</v>
      </c>
      <c r="H275" s="226" t="s">
        <v>820</v>
      </c>
      <c r="I275" s="226" t="s">
        <v>349</v>
      </c>
      <c r="J275" s="226" t="s">
        <v>428</v>
      </c>
      <c r="K275" s="196">
        <v>157</v>
      </c>
      <c r="L275" s="226" t="s">
        <v>3069</v>
      </c>
      <c r="M275" s="226" t="s">
        <v>3070</v>
      </c>
      <c r="N275" s="162" t="s">
        <v>56</v>
      </c>
      <c r="O275" s="226" t="s">
        <v>602</v>
      </c>
      <c r="P275" s="226" t="s">
        <v>3071</v>
      </c>
      <c r="Q275" s="226" t="s">
        <v>3072</v>
      </c>
      <c r="R275" s="226" t="s">
        <v>3073</v>
      </c>
      <c r="S275" s="226" t="s">
        <v>3074</v>
      </c>
      <c r="T275" s="226" t="s">
        <v>455</v>
      </c>
      <c r="U275" s="226" t="s">
        <v>455</v>
      </c>
      <c r="V275" s="226" t="s">
        <v>3075</v>
      </c>
      <c r="W275" s="226" t="s">
        <v>428</v>
      </c>
      <c r="X275" s="226" t="s">
        <v>455</v>
      </c>
      <c r="Y275" s="226" t="s">
        <v>346</v>
      </c>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t="s">
        <v>3076</v>
      </c>
      <c r="AX275" s="377" t="s">
        <v>95</v>
      </c>
      <c r="AY275" s="377" t="s">
        <v>95</v>
      </c>
      <c r="AZ275" s="381" t="s">
        <v>72</v>
      </c>
      <c r="BA275" s="381" t="s">
        <v>1789</v>
      </c>
      <c r="BB275" s="381" t="s">
        <v>72</v>
      </c>
      <c r="BC275" s="377" t="s">
        <v>95</v>
      </c>
      <c r="BD275" s="382" t="s">
        <v>85</v>
      </c>
      <c r="BE275" s="226" t="s">
        <v>3077</v>
      </c>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226"/>
      <c r="CF275" s="226"/>
      <c r="CG275" s="226"/>
      <c r="CH275" s="226"/>
      <c r="CI275" s="226"/>
      <c r="CJ275" s="226"/>
      <c r="CK275" s="226"/>
      <c r="CL275" s="226"/>
      <c r="CM275" s="226"/>
      <c r="CN275" s="226"/>
      <c r="CO275" s="226"/>
      <c r="CP275" s="226"/>
      <c r="CQ275" s="226"/>
      <c r="CR275" s="226"/>
      <c r="CS275" s="226"/>
      <c r="CT275" s="226"/>
    </row>
    <row r="276" spans="1:98" s="227" customFormat="1" ht="15" customHeight="1">
      <c r="A276" s="226" t="s">
        <v>2909</v>
      </c>
      <c r="B276" s="98" t="s">
        <v>4872</v>
      </c>
      <c r="C276" s="226"/>
      <c r="E276" s="226" t="s">
        <v>2878</v>
      </c>
      <c r="F276" s="226" t="s">
        <v>150</v>
      </c>
      <c r="G276" s="101" t="s">
        <v>154</v>
      </c>
      <c r="H276" s="226" t="s">
        <v>355</v>
      </c>
      <c r="I276" s="98" t="s">
        <v>349</v>
      </c>
      <c r="J276" s="227" t="s">
        <v>781</v>
      </c>
      <c r="K276" s="196">
        <v>637</v>
      </c>
      <c r="L276" s="227" t="s">
        <v>4803</v>
      </c>
      <c r="M276" s="227" t="s">
        <v>428</v>
      </c>
      <c r="N276" s="227" t="s">
        <v>67</v>
      </c>
      <c r="O276" s="226" t="s">
        <v>2857</v>
      </c>
      <c r="P276" s="196" t="s">
        <v>2910</v>
      </c>
      <c r="Q276" s="476" t="s">
        <v>428</v>
      </c>
      <c r="R276" s="481" t="s">
        <v>4255</v>
      </c>
      <c r="S276" s="501">
        <v>0.67100000000000004</v>
      </c>
      <c r="T276" s="227" t="s">
        <v>428</v>
      </c>
      <c r="U276" s="227" t="s">
        <v>428</v>
      </c>
      <c r="V276" s="227" t="s">
        <v>428</v>
      </c>
      <c r="W276" s="144" t="s">
        <v>428</v>
      </c>
      <c r="X276" s="144" t="s">
        <v>428</v>
      </c>
      <c r="Y276" s="226" t="s">
        <v>2295</v>
      </c>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t="s">
        <v>2911</v>
      </c>
      <c r="AX276" s="226" t="s">
        <v>72</v>
      </c>
      <c r="AY276" s="226" t="s">
        <v>72</v>
      </c>
      <c r="AZ276" s="226" t="s">
        <v>72</v>
      </c>
      <c r="BA276" s="226" t="s">
        <v>72</v>
      </c>
      <c r="BB276" s="382" t="s">
        <v>85</v>
      </c>
      <c r="BC276" s="382" t="s">
        <v>85</v>
      </c>
      <c r="BD276" s="226" t="s">
        <v>72</v>
      </c>
      <c r="BE276" s="226" t="s">
        <v>2912</v>
      </c>
    </row>
    <row r="277" spans="1:98" s="577" customFormat="1">
      <c r="A277" s="577" t="s">
        <v>9666</v>
      </c>
      <c r="G277" s="771" t="s">
        <v>172</v>
      </c>
      <c r="H277" s="771" t="s">
        <v>355</v>
      </c>
      <c r="I277" s="771" t="s">
        <v>10563</v>
      </c>
      <c r="J277" s="771" t="s">
        <v>1057</v>
      </c>
      <c r="K277" s="774">
        <v>151</v>
      </c>
      <c r="L277" s="764" t="s">
        <v>10564</v>
      </c>
      <c r="M277" s="769" t="s">
        <v>10565</v>
      </c>
      <c r="N277" s="591" t="s">
        <v>10566</v>
      </c>
      <c r="O277" s="519" t="s">
        <v>10566</v>
      </c>
      <c r="P277" s="777" t="s">
        <v>10566</v>
      </c>
      <c r="Q277" s="774" t="s">
        <v>10567</v>
      </c>
      <c r="R277" s="769" t="s">
        <v>10568</v>
      </c>
      <c r="S277" s="769" t="s">
        <v>10569</v>
      </c>
      <c r="T277" s="769" t="s">
        <v>10570</v>
      </c>
      <c r="U277" s="769" t="s">
        <v>428</v>
      </c>
      <c r="V277" s="769" t="s">
        <v>428</v>
      </c>
      <c r="W277" s="769" t="s">
        <v>428</v>
      </c>
      <c r="X277" s="769" t="s">
        <v>428</v>
      </c>
      <c r="Y277" s="769" t="s">
        <v>1861</v>
      </c>
      <c r="AU277" s="597" t="s">
        <v>10079</v>
      </c>
      <c r="AV277" s="597" t="s">
        <v>10079</v>
      </c>
      <c r="AW277" s="597" t="s">
        <v>10079</v>
      </c>
      <c r="AX277" s="597" t="s">
        <v>10079</v>
      </c>
      <c r="AY277" s="597" t="s">
        <v>10079</v>
      </c>
      <c r="AZ277" s="597" t="s">
        <v>10079</v>
      </c>
      <c r="BA277" s="597" t="s">
        <v>10079</v>
      </c>
    </row>
    <row r="278" spans="1:98" s="34" customFormat="1" ht="15.75">
      <c r="A278" s="431" t="s">
        <v>3936</v>
      </c>
      <c r="B278" s="98" t="s">
        <v>4872</v>
      </c>
      <c r="C278" s="431"/>
      <c r="D278" s="144"/>
      <c r="E278" s="432" t="s">
        <v>566</v>
      </c>
      <c r="F278" s="432" t="s">
        <v>136</v>
      </c>
      <c r="G278" s="144" t="s">
        <v>186</v>
      </c>
      <c r="H278" s="144" t="s">
        <v>355</v>
      </c>
      <c r="I278" s="144" t="s">
        <v>349</v>
      </c>
      <c r="J278" s="144" t="s">
        <v>781</v>
      </c>
      <c r="K278" s="119">
        <v>60</v>
      </c>
      <c r="L278" s="144" t="s">
        <v>3937</v>
      </c>
      <c r="M278" s="265" t="s">
        <v>3938</v>
      </c>
      <c r="N278" s="144" t="s">
        <v>56</v>
      </c>
      <c r="O278" s="144" t="s">
        <v>602</v>
      </c>
      <c r="P278" s="144" t="s">
        <v>3939</v>
      </c>
      <c r="Q278" s="476" t="s">
        <v>428</v>
      </c>
      <c r="R278" s="144" t="s">
        <v>455</v>
      </c>
      <c r="S278" s="144" t="s">
        <v>455</v>
      </c>
      <c r="T278" s="433">
        <v>0.98299999999999998</v>
      </c>
      <c r="U278" s="144" t="s">
        <v>455</v>
      </c>
      <c r="V278" s="144" t="s">
        <v>455</v>
      </c>
      <c r="W278" s="144" t="s">
        <v>428</v>
      </c>
      <c r="X278" s="144" t="s">
        <v>455</v>
      </c>
      <c r="Y278" s="144" t="s">
        <v>359</v>
      </c>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t="s">
        <v>3940</v>
      </c>
      <c r="AX278" s="436" t="s">
        <v>95</v>
      </c>
      <c r="AY278" s="437" t="s">
        <v>95</v>
      </c>
      <c r="AZ278" s="435" t="s">
        <v>72</v>
      </c>
      <c r="BA278" s="437" t="s">
        <v>95</v>
      </c>
      <c r="BB278" s="438" t="s">
        <v>85</v>
      </c>
      <c r="BC278" s="439" t="s">
        <v>85</v>
      </c>
      <c r="BD278" s="440" t="s">
        <v>85</v>
      </c>
      <c r="BE278" s="144" t="s">
        <v>3941</v>
      </c>
      <c r="BF278" s="144"/>
      <c r="BG278" s="144"/>
      <c r="BH278" s="144"/>
      <c r="BI278" s="144"/>
      <c r="BJ278" s="144"/>
      <c r="BK278" s="144"/>
      <c r="BL278" s="144"/>
      <c r="BM278" s="144"/>
      <c r="BN278" s="144"/>
      <c r="BO278" s="434"/>
      <c r="BP278" s="434"/>
      <c r="BQ278" s="434"/>
      <c r="BR278" s="434"/>
      <c r="BS278" s="434"/>
      <c r="BT278" s="434"/>
      <c r="BU278" s="434"/>
      <c r="BV278" s="434"/>
      <c r="BW278" s="434"/>
      <c r="BX278" s="434"/>
      <c r="BY278" s="434"/>
      <c r="BZ278" s="434"/>
      <c r="CA278" s="434"/>
      <c r="CB278" s="434"/>
      <c r="CC278" s="434"/>
      <c r="CD278" s="434"/>
      <c r="CE278" s="434"/>
      <c r="CF278" s="434"/>
      <c r="CG278" s="434"/>
      <c r="CH278" s="434"/>
      <c r="CI278" s="434"/>
      <c r="CJ278" s="434"/>
      <c r="CK278" s="434"/>
      <c r="CL278" s="434"/>
      <c r="CM278" s="434"/>
      <c r="CN278" s="434"/>
      <c r="CO278" s="434"/>
      <c r="CP278" s="434"/>
      <c r="CQ278" s="434"/>
      <c r="CR278" s="434"/>
      <c r="CS278" s="434"/>
      <c r="CT278" s="434"/>
    </row>
    <row r="279" spans="1:98" s="227" customFormat="1" ht="15" customHeight="1">
      <c r="A279" s="118" t="s">
        <v>622</v>
      </c>
      <c r="B279" s="98" t="s">
        <v>4872</v>
      </c>
      <c r="C279" s="118"/>
      <c r="D279" s="360" t="s">
        <v>610</v>
      </c>
      <c r="E279" s="360" t="s">
        <v>599</v>
      </c>
      <c r="F279" s="360" t="s">
        <v>64</v>
      </c>
      <c r="G279" s="360" t="s">
        <v>458</v>
      </c>
      <c r="H279" s="360" t="s">
        <v>355</v>
      </c>
      <c r="I279" s="227" t="s">
        <v>349</v>
      </c>
      <c r="J279" s="360" t="s">
        <v>781</v>
      </c>
      <c r="K279" s="359">
        <v>274</v>
      </c>
      <c r="L279" s="360" t="s">
        <v>3276</v>
      </c>
      <c r="M279" s="360" t="s">
        <v>3277</v>
      </c>
      <c r="N279" s="360" t="s">
        <v>80</v>
      </c>
      <c r="O279" s="360" t="s">
        <v>428</v>
      </c>
      <c r="P279" s="360" t="s">
        <v>428</v>
      </c>
      <c r="Q279" s="476" t="s">
        <v>428</v>
      </c>
      <c r="R279" s="360" t="s">
        <v>3278</v>
      </c>
      <c r="S279" s="360" t="s">
        <v>3279</v>
      </c>
      <c r="T279" s="360" t="s">
        <v>3280</v>
      </c>
      <c r="U279" s="360" t="s">
        <v>455</v>
      </c>
      <c r="V279" s="360" t="s">
        <v>455</v>
      </c>
      <c r="W279" s="360" t="s">
        <v>455</v>
      </c>
      <c r="X279" s="360" t="s">
        <v>455</v>
      </c>
      <c r="Y279" s="360" t="s">
        <v>672</v>
      </c>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360" t="s">
        <v>3281</v>
      </c>
      <c r="AX279" s="158" t="s">
        <v>95</v>
      </c>
      <c r="AY279" s="158" t="s">
        <v>95</v>
      </c>
      <c r="AZ279" s="264" t="s">
        <v>72</v>
      </c>
      <c r="BA279" s="264" t="s">
        <v>4742</v>
      </c>
      <c r="BB279" s="264" t="s">
        <v>72</v>
      </c>
      <c r="BC279" s="158" t="s">
        <v>95</v>
      </c>
      <c r="BD279" s="149" t="s">
        <v>85</v>
      </c>
      <c r="BE279" s="360" t="s">
        <v>3282</v>
      </c>
      <c r="BF279" s="360"/>
      <c r="BG279" s="360"/>
      <c r="BH279" s="360"/>
      <c r="BI279" s="360"/>
      <c r="BJ279" s="360"/>
      <c r="BK279" s="360"/>
      <c r="BL279" s="360"/>
      <c r="BM279" s="360"/>
      <c r="BN279" s="360"/>
      <c r="BO279" s="360"/>
      <c r="BP279" s="360"/>
      <c r="BQ279" s="360"/>
      <c r="BR279" s="360"/>
      <c r="BS279" s="360"/>
      <c r="BT279" s="360"/>
      <c r="BU279" s="360"/>
      <c r="BV279" s="360"/>
      <c r="BW279" s="360"/>
      <c r="BX279" s="360"/>
      <c r="BY279" s="360"/>
      <c r="BZ279" s="360"/>
      <c r="CA279" s="360"/>
      <c r="CB279" s="360"/>
      <c r="CC279" s="360"/>
      <c r="CD279" s="360"/>
      <c r="CE279" s="360"/>
      <c r="CF279" s="360"/>
      <c r="CG279" s="360"/>
      <c r="CH279" s="360"/>
      <c r="CI279" s="360"/>
      <c r="CJ279" s="360"/>
      <c r="CK279" s="360"/>
      <c r="CL279" s="360"/>
      <c r="CM279" s="360"/>
      <c r="CN279" s="360"/>
      <c r="CO279" s="360"/>
      <c r="CP279" s="360"/>
      <c r="CQ279" s="360"/>
      <c r="CR279" s="360"/>
      <c r="CS279" s="360"/>
      <c r="CT279" s="360"/>
    </row>
    <row r="280" spans="1:98">
      <c r="A280" s="329" t="s">
        <v>9671</v>
      </c>
      <c r="G280" s="329" t="s">
        <v>137</v>
      </c>
      <c r="H280" s="329" t="s">
        <v>355</v>
      </c>
      <c r="I280" s="329" t="s">
        <v>10084</v>
      </c>
      <c r="J280" s="329" t="s">
        <v>95</v>
      </c>
      <c r="K280" s="329">
        <v>140</v>
      </c>
      <c r="L280" s="329" t="s">
        <v>10085</v>
      </c>
      <c r="M280" s="329" t="s">
        <v>10086</v>
      </c>
      <c r="N280" s="329" t="s">
        <v>10087</v>
      </c>
      <c r="O280" s="329" t="s">
        <v>1183</v>
      </c>
      <c r="P280" s="329" t="s">
        <v>10088</v>
      </c>
      <c r="Q280" s="329" t="s">
        <v>10089</v>
      </c>
      <c r="R280" s="329" t="s">
        <v>10090</v>
      </c>
      <c r="S280" s="329" t="s">
        <v>10091</v>
      </c>
      <c r="T280" s="329" t="s">
        <v>10092</v>
      </c>
      <c r="U280" s="329" t="s">
        <v>428</v>
      </c>
      <c r="V280" s="329" t="s">
        <v>10093</v>
      </c>
      <c r="W280" s="329" t="s">
        <v>428</v>
      </c>
      <c r="X280" s="383" t="s">
        <v>10094</v>
      </c>
      <c r="Y280" s="383" t="s">
        <v>664</v>
      </c>
      <c r="Z280" s="383" t="s">
        <v>10095</v>
      </c>
      <c r="AA280" s="383" t="s">
        <v>10096</v>
      </c>
      <c r="AB280" s="383" t="s">
        <v>95</v>
      </c>
      <c r="AK280" s="329" t="s">
        <v>10097</v>
      </c>
      <c r="AT280" s="329" t="s">
        <v>10098</v>
      </c>
      <c r="AU280" s="392" t="s">
        <v>10079</v>
      </c>
      <c r="AV280" s="392" t="s">
        <v>10079</v>
      </c>
      <c r="AW280" s="392" t="s">
        <v>10079</v>
      </c>
      <c r="AX280" s="392" t="s">
        <v>10079</v>
      </c>
      <c r="AY280" s="392" t="s">
        <v>10079</v>
      </c>
      <c r="AZ280" s="392" t="s">
        <v>10079</v>
      </c>
      <c r="BA280" s="392" t="s">
        <v>10079</v>
      </c>
    </row>
    <row r="281" spans="1:98" s="226" customFormat="1" ht="15" customHeight="1">
      <c r="A281" s="118" t="s">
        <v>3793</v>
      </c>
      <c r="B281" s="98" t="s">
        <v>4872</v>
      </c>
      <c r="C281" s="118"/>
      <c r="D281" s="98"/>
      <c r="E281" s="432" t="s">
        <v>566</v>
      </c>
      <c r="F281" s="98" t="s">
        <v>3107</v>
      </c>
      <c r="G281" s="98" t="s">
        <v>186</v>
      </c>
      <c r="H281" s="98" t="s">
        <v>4439</v>
      </c>
      <c r="I281" s="265" t="s">
        <v>428</v>
      </c>
      <c r="J281" s="98" t="s">
        <v>4440</v>
      </c>
      <c r="K281" s="196">
        <v>54</v>
      </c>
      <c r="L281" s="98" t="s">
        <v>4441</v>
      </c>
      <c r="M281" s="98" t="s">
        <v>4442</v>
      </c>
      <c r="N281" s="98" t="s">
        <v>56</v>
      </c>
      <c r="O281" s="98" t="s">
        <v>4280</v>
      </c>
      <c r="P281" s="98" t="s">
        <v>455</v>
      </c>
      <c r="Q281" s="476" t="s">
        <v>428</v>
      </c>
      <c r="R281" s="98" t="s">
        <v>4256</v>
      </c>
      <c r="S281" s="384">
        <v>0.56000000000000005</v>
      </c>
      <c r="T281" s="98" t="s">
        <v>455</v>
      </c>
      <c r="U281" s="98" t="s">
        <v>455</v>
      </c>
      <c r="V281" s="98" t="s">
        <v>455</v>
      </c>
      <c r="W281" s="98" t="s">
        <v>455</v>
      </c>
      <c r="X281" s="98" t="s">
        <v>455</v>
      </c>
      <c r="Y281" s="98" t="s">
        <v>4443</v>
      </c>
      <c r="AW281" s="98" t="s">
        <v>4444</v>
      </c>
      <c r="AX281" s="149" t="s">
        <v>85</v>
      </c>
      <c r="AY281" s="149" t="s">
        <v>85</v>
      </c>
      <c r="AZ281" s="158" t="s">
        <v>95</v>
      </c>
      <c r="BA281" s="158" t="s">
        <v>95</v>
      </c>
      <c r="BB281" s="149" t="s">
        <v>85</v>
      </c>
      <c r="BC281" s="158" t="s">
        <v>95</v>
      </c>
      <c r="BD281" s="149" t="s">
        <v>85</v>
      </c>
      <c r="BE281" s="98" t="s">
        <v>4445</v>
      </c>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c r="CI281" s="98"/>
      <c r="CJ281" s="98"/>
      <c r="CK281" s="98"/>
      <c r="CL281" s="98"/>
      <c r="CM281" s="98"/>
      <c r="CN281" s="98"/>
      <c r="CO281" s="98"/>
      <c r="CP281" s="98"/>
      <c r="CQ281" s="98"/>
      <c r="CR281" s="98"/>
      <c r="CS281" s="98"/>
      <c r="CT281" s="98"/>
    </row>
    <row r="282" spans="1:98" s="227" customFormat="1" ht="15" customHeight="1">
      <c r="A282" s="101" t="s">
        <v>404</v>
      </c>
      <c r="B282" s="98" t="s">
        <v>4872</v>
      </c>
      <c r="C282" s="101"/>
      <c r="D282" s="101"/>
      <c r="E282" s="101" t="s">
        <v>566</v>
      </c>
      <c r="F282" s="101" t="s">
        <v>64</v>
      </c>
      <c r="G282" s="98" t="s">
        <v>137</v>
      </c>
      <c r="H282" s="98" t="s">
        <v>405</v>
      </c>
      <c r="I282" s="98" t="s">
        <v>66</v>
      </c>
      <c r="J282" s="98" t="s">
        <v>100</v>
      </c>
      <c r="K282" s="196">
        <v>66</v>
      </c>
      <c r="L282" s="98" t="s">
        <v>469</v>
      </c>
      <c r="M282" s="98" t="s">
        <v>470</v>
      </c>
      <c r="N282" s="98" t="s">
        <v>80</v>
      </c>
      <c r="O282" s="98" t="s">
        <v>80</v>
      </c>
      <c r="P282" s="98" t="s">
        <v>471</v>
      </c>
      <c r="Q282" s="98"/>
      <c r="R282" s="98" t="s">
        <v>472</v>
      </c>
      <c r="S282" s="98" t="s">
        <v>473</v>
      </c>
      <c r="T282" s="98" t="s">
        <v>428</v>
      </c>
      <c r="U282" s="98" t="s">
        <v>428</v>
      </c>
      <c r="V282" s="98" t="s">
        <v>474</v>
      </c>
      <c r="W282" s="98" t="s">
        <v>428</v>
      </c>
      <c r="X282" s="98" t="s">
        <v>475</v>
      </c>
      <c r="Y282" s="98" t="s">
        <v>546</v>
      </c>
      <c r="Z282" s="98" t="s">
        <v>95</v>
      </c>
      <c r="AA282" s="98" t="s">
        <v>476</v>
      </c>
      <c r="AB282" s="98" t="s">
        <v>95</v>
      </c>
      <c r="AC282" s="98" t="s">
        <v>477</v>
      </c>
      <c r="AD282" s="98" t="s">
        <v>95</v>
      </c>
      <c r="AE282" s="98" t="s">
        <v>478</v>
      </c>
      <c r="AF282" s="98" t="s">
        <v>72</v>
      </c>
      <c r="AG282" s="98" t="s">
        <v>477</v>
      </c>
      <c r="AH282" s="98" t="s">
        <v>72</v>
      </c>
      <c r="AI282" s="98" t="s">
        <v>428</v>
      </c>
      <c r="AJ282" s="98" t="s">
        <v>95</v>
      </c>
      <c r="AK282" s="98" t="s">
        <v>4819</v>
      </c>
      <c r="AL282" s="98" t="s">
        <v>105</v>
      </c>
      <c r="AM282" s="98" t="s">
        <v>479</v>
      </c>
      <c r="AN282" s="98" t="s">
        <v>72</v>
      </c>
      <c r="AO282" s="98" t="s">
        <v>105</v>
      </c>
      <c r="AP282" s="98" t="s">
        <v>428</v>
      </c>
      <c r="AQ282" s="98" t="s">
        <v>480</v>
      </c>
      <c r="AR282" s="98" t="s">
        <v>4743</v>
      </c>
      <c r="AS282" s="98" t="s">
        <v>85</v>
      </c>
      <c r="AT282" s="98" t="s">
        <v>428</v>
      </c>
      <c r="AU282" s="98" t="s">
        <v>428</v>
      </c>
      <c r="AV282" s="98" t="s">
        <v>72</v>
      </c>
      <c r="AW282" s="360" t="s">
        <v>428</v>
      </c>
      <c r="AX282" s="363" t="str">
        <f>AB282</f>
        <v>Unclear</v>
      </c>
      <c r="AY282" s="363" t="str">
        <f>AD282</f>
        <v>Unclear</v>
      </c>
      <c r="AZ282" s="365" t="str">
        <f>AF282</f>
        <v>Low</v>
      </c>
      <c r="BA282" s="363" t="str">
        <f>AJ282</f>
        <v>Unclear</v>
      </c>
      <c r="BB282" s="365" t="str">
        <f>AN282</f>
        <v>Low</v>
      </c>
      <c r="BC282" s="366" t="str">
        <f>AS282</f>
        <v>High</v>
      </c>
      <c r="BD282" s="365" t="str">
        <f>AV282</f>
        <v>Low</v>
      </c>
      <c r="BE282" s="360" t="s">
        <v>436</v>
      </c>
      <c r="BF282" s="360"/>
      <c r="BG282" s="360"/>
      <c r="BH282" s="360"/>
      <c r="BI282" s="360"/>
      <c r="BJ282" s="360"/>
      <c r="BK282" s="360"/>
      <c r="BL282" s="360"/>
      <c r="BM282" s="360"/>
      <c r="BN282" s="360"/>
      <c r="BO282" s="360"/>
      <c r="BP282" s="360"/>
      <c r="BQ282" s="360"/>
      <c r="BR282" s="360"/>
      <c r="BS282" s="360"/>
      <c r="BT282" s="360"/>
      <c r="BU282" s="360"/>
      <c r="BV282" s="360"/>
      <c r="BW282" s="360"/>
      <c r="BX282" s="360"/>
      <c r="BY282" s="360"/>
      <c r="BZ282" s="360"/>
      <c r="CA282" s="360"/>
      <c r="CB282" s="360"/>
      <c r="CC282" s="360"/>
      <c r="CD282" s="360"/>
      <c r="CE282" s="360"/>
      <c r="CF282" s="360"/>
      <c r="CG282" s="360"/>
      <c r="CH282" s="360"/>
      <c r="CI282" s="360"/>
      <c r="CJ282" s="360"/>
      <c r="CK282" s="360"/>
      <c r="CL282" s="360"/>
      <c r="CM282" s="360"/>
      <c r="CN282" s="360"/>
      <c r="CO282" s="360"/>
      <c r="CP282" s="360"/>
      <c r="CQ282" s="360"/>
      <c r="CR282" s="360"/>
      <c r="CS282" s="360"/>
      <c r="CT282" s="360"/>
    </row>
    <row r="283" spans="1:98" s="222" customFormat="1">
      <c r="A283" s="265" t="s">
        <v>881</v>
      </c>
      <c r="B283" s="98" t="s">
        <v>4872</v>
      </c>
      <c r="C283" s="265"/>
      <c r="D283" s="265"/>
      <c r="E283" s="265" t="s">
        <v>566</v>
      </c>
      <c r="F283" s="265" t="s">
        <v>609</v>
      </c>
      <c r="G283" s="265" t="s">
        <v>186</v>
      </c>
      <c r="H283" s="265" t="s">
        <v>355</v>
      </c>
      <c r="I283" s="265" t="s">
        <v>349</v>
      </c>
      <c r="J283" s="265" t="s">
        <v>781</v>
      </c>
      <c r="K283" s="270">
        <v>448</v>
      </c>
      <c r="L283" s="267" t="s">
        <v>3861</v>
      </c>
      <c r="M283" s="265" t="s">
        <v>3862</v>
      </c>
      <c r="N283" s="265" t="s">
        <v>56</v>
      </c>
      <c r="O283" s="265" t="s">
        <v>602</v>
      </c>
      <c r="P283" s="270">
        <v>18</v>
      </c>
      <c r="Q283" s="270" t="s">
        <v>428</v>
      </c>
      <c r="R283" s="223" t="s">
        <v>3863</v>
      </c>
      <c r="S283" s="223" t="s">
        <v>3864</v>
      </c>
      <c r="T283" s="223" t="s">
        <v>3865</v>
      </c>
      <c r="U283" s="223" t="s">
        <v>3866</v>
      </c>
      <c r="V283" s="265" t="s">
        <v>455</v>
      </c>
      <c r="W283" s="265" t="s">
        <v>882</v>
      </c>
      <c r="X283" s="265" t="s">
        <v>455</v>
      </c>
      <c r="Y283" s="265" t="s">
        <v>883</v>
      </c>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t="s">
        <v>455</v>
      </c>
      <c r="AX283" s="417" t="s">
        <v>95</v>
      </c>
      <c r="AY283" s="412" t="s">
        <v>95</v>
      </c>
      <c r="AZ283" s="415" t="s">
        <v>72</v>
      </c>
      <c r="BA283" s="412" t="s">
        <v>95</v>
      </c>
      <c r="BB283" s="415" t="s">
        <v>72</v>
      </c>
      <c r="BC283" s="418" t="s">
        <v>95</v>
      </c>
      <c r="BD283" s="428" t="s">
        <v>72</v>
      </c>
      <c r="BE283" s="223" t="s">
        <v>884</v>
      </c>
      <c r="BF283" s="223"/>
      <c r="BG283" s="223"/>
      <c r="BH283" s="223"/>
      <c r="BI283" s="223"/>
      <c r="BJ283" s="223"/>
      <c r="BK283" s="223"/>
      <c r="BL283" s="223"/>
      <c r="BM283" s="223"/>
      <c r="BN283" s="223"/>
      <c r="BO283" s="265"/>
      <c r="BP283" s="265"/>
      <c r="BQ283" s="265"/>
      <c r="BR283" s="265"/>
      <c r="BS283" s="265"/>
      <c r="BT283" s="265"/>
      <c r="BU283" s="265"/>
      <c r="BV283" s="265"/>
      <c r="BW283" s="265"/>
      <c r="BX283" s="265"/>
      <c r="BY283" s="265"/>
      <c r="BZ283" s="265"/>
      <c r="CA283" s="265"/>
      <c r="CB283" s="265"/>
      <c r="CC283" s="265"/>
      <c r="CD283" s="265"/>
      <c r="CE283" s="265"/>
      <c r="CF283" s="265"/>
      <c r="CG283" s="265"/>
      <c r="CH283" s="265"/>
      <c r="CI283" s="265"/>
      <c r="CJ283" s="265"/>
      <c r="CK283" s="265"/>
      <c r="CL283" s="265"/>
      <c r="CM283" s="265"/>
      <c r="CN283" s="265"/>
      <c r="CO283" s="265"/>
      <c r="CP283" s="265"/>
      <c r="CQ283" s="265"/>
      <c r="CR283" s="265"/>
      <c r="CS283" s="265"/>
      <c r="CT283" s="265"/>
    </row>
    <row r="284" spans="1:98" s="227" customFormat="1" ht="15" customHeight="1">
      <c r="A284" s="226" t="s">
        <v>2872</v>
      </c>
      <c r="B284" s="98" t="s">
        <v>4872</v>
      </c>
      <c r="C284" s="226"/>
      <c r="E284" s="226" t="s">
        <v>566</v>
      </c>
      <c r="F284" s="226" t="s">
        <v>609</v>
      </c>
      <c r="G284" s="227" t="s">
        <v>164</v>
      </c>
      <c r="H284" s="226" t="s">
        <v>355</v>
      </c>
      <c r="I284" s="227" t="s">
        <v>66</v>
      </c>
      <c r="J284" s="227" t="s">
        <v>781</v>
      </c>
      <c r="K284" s="196">
        <v>188</v>
      </c>
      <c r="L284" s="227" t="s">
        <v>4826</v>
      </c>
      <c r="M284" s="227" t="s">
        <v>4825</v>
      </c>
      <c r="N284" s="227" t="s">
        <v>67</v>
      </c>
      <c r="O284" s="226" t="s">
        <v>236</v>
      </c>
      <c r="P284" s="196" t="s">
        <v>2868</v>
      </c>
      <c r="Q284" s="196" t="s">
        <v>911</v>
      </c>
      <c r="R284" s="481" t="s">
        <v>4257</v>
      </c>
      <c r="S284" s="373">
        <v>0.73</v>
      </c>
      <c r="T284" s="227" t="s">
        <v>428</v>
      </c>
      <c r="U284" s="227" t="s">
        <v>428</v>
      </c>
      <c r="V284" s="227" t="s">
        <v>4827</v>
      </c>
      <c r="W284" s="226" t="s">
        <v>428</v>
      </c>
      <c r="X284" s="501">
        <v>0.20699999999999999</v>
      </c>
      <c r="Y284" s="226" t="s">
        <v>346</v>
      </c>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7" t="s">
        <v>4824</v>
      </c>
      <c r="AX284" s="227" t="s">
        <v>72</v>
      </c>
      <c r="AY284" s="377" t="s">
        <v>95</v>
      </c>
      <c r="AZ284" s="382" t="s">
        <v>85</v>
      </c>
      <c r="BA284" s="377" t="s">
        <v>95</v>
      </c>
      <c r="BB284" s="382" t="s">
        <v>85</v>
      </c>
      <c r="BC284" s="227" t="s">
        <v>72</v>
      </c>
      <c r="BD284" s="227" t="s">
        <v>72</v>
      </c>
      <c r="BE284" s="226" t="s">
        <v>4744</v>
      </c>
    </row>
    <row r="285" spans="1:98" s="227" customFormat="1" ht="15" customHeight="1">
      <c r="A285" s="226" t="s">
        <v>821</v>
      </c>
      <c r="B285" s="98" t="s">
        <v>4872</v>
      </c>
      <c r="C285" s="226"/>
      <c r="D285" s="226"/>
      <c r="E285" s="135" t="s">
        <v>566</v>
      </c>
      <c r="F285" s="135" t="s">
        <v>136</v>
      </c>
      <c r="G285" s="226" t="s">
        <v>186</v>
      </c>
      <c r="H285" s="226" t="s">
        <v>822</v>
      </c>
      <c r="I285" s="226" t="s">
        <v>349</v>
      </c>
      <c r="J285" s="226" t="s">
        <v>781</v>
      </c>
      <c r="K285" s="196">
        <v>88</v>
      </c>
      <c r="L285" s="226" t="s">
        <v>3078</v>
      </c>
      <c r="M285" s="226" t="s">
        <v>3079</v>
      </c>
      <c r="N285" s="162" t="s">
        <v>56</v>
      </c>
      <c r="O285" s="226" t="s">
        <v>3080</v>
      </c>
      <c r="P285" s="226" t="s">
        <v>3081</v>
      </c>
      <c r="Q285" s="226" t="s">
        <v>1483</v>
      </c>
      <c r="R285" s="226" t="s">
        <v>3082</v>
      </c>
      <c r="S285" s="226" t="s">
        <v>3083</v>
      </c>
      <c r="T285" s="226" t="s">
        <v>3084</v>
      </c>
      <c r="U285" s="226" t="s">
        <v>3085</v>
      </c>
      <c r="V285" s="226" t="s">
        <v>3086</v>
      </c>
      <c r="W285" s="386" t="s">
        <v>3087</v>
      </c>
      <c r="X285" s="226" t="s">
        <v>455</v>
      </c>
      <c r="Y285" s="226" t="s">
        <v>359</v>
      </c>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35" t="s">
        <v>3088</v>
      </c>
      <c r="AX285" s="261" t="s">
        <v>85</v>
      </c>
      <c r="AY285" s="261" t="s">
        <v>85</v>
      </c>
      <c r="AZ285" s="262" t="s">
        <v>72</v>
      </c>
      <c r="BA285" s="377" t="s">
        <v>95</v>
      </c>
      <c r="BB285" s="382" t="s">
        <v>85</v>
      </c>
      <c r="BC285" s="377" t="s">
        <v>95</v>
      </c>
      <c r="BD285" s="381" t="s">
        <v>72</v>
      </c>
      <c r="BE285" s="226" t="s">
        <v>4745</v>
      </c>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226"/>
      <c r="CB285" s="226"/>
      <c r="CC285" s="226"/>
      <c r="CD285" s="226"/>
      <c r="CE285" s="226"/>
      <c r="CF285" s="226"/>
      <c r="CG285" s="226"/>
      <c r="CH285" s="226"/>
      <c r="CI285" s="226"/>
      <c r="CJ285" s="226"/>
      <c r="CK285" s="226"/>
      <c r="CL285" s="226"/>
      <c r="CM285" s="226"/>
      <c r="CN285" s="226"/>
      <c r="CO285" s="226"/>
      <c r="CP285" s="226"/>
      <c r="CQ285" s="226"/>
      <c r="CR285" s="226"/>
      <c r="CS285" s="226"/>
      <c r="CT285" s="226"/>
    </row>
    <row r="286" spans="1:98" s="226" customFormat="1" ht="15" customHeight="1">
      <c r="A286" s="98" t="s">
        <v>3417</v>
      </c>
      <c r="B286" s="476" t="s">
        <v>4871</v>
      </c>
      <c r="C286" s="98"/>
      <c r="D286" s="98"/>
      <c r="E286" s="226" t="s">
        <v>3408</v>
      </c>
      <c r="F286" s="101" t="s">
        <v>150</v>
      </c>
      <c r="G286" s="98" t="s">
        <v>186</v>
      </c>
      <c r="H286" s="98" t="s">
        <v>3418</v>
      </c>
      <c r="I286" s="98" t="s">
        <v>428</v>
      </c>
      <c r="J286" s="98" t="s">
        <v>100</v>
      </c>
      <c r="K286" s="196">
        <v>254</v>
      </c>
      <c r="L286" s="98" t="s">
        <v>4446</v>
      </c>
      <c r="M286" s="98" t="s">
        <v>4447</v>
      </c>
      <c r="N286" s="98" t="s">
        <v>56</v>
      </c>
      <c r="O286" s="98" t="s">
        <v>3809</v>
      </c>
      <c r="P286" s="98" t="s">
        <v>3944</v>
      </c>
      <c r="Q286" s="476" t="s">
        <v>428</v>
      </c>
      <c r="R286" s="98" t="s">
        <v>4258</v>
      </c>
      <c r="S286" s="384">
        <v>0.86</v>
      </c>
      <c r="T286" s="98" t="s">
        <v>455</v>
      </c>
      <c r="U286" s="98" t="s">
        <v>455</v>
      </c>
      <c r="V286" s="98" t="s">
        <v>455</v>
      </c>
      <c r="W286" s="98" t="s">
        <v>455</v>
      </c>
      <c r="X286" s="98" t="s">
        <v>455</v>
      </c>
      <c r="Y286" s="98" t="s">
        <v>359</v>
      </c>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t="s">
        <v>4448</v>
      </c>
      <c r="AX286" s="149" t="s">
        <v>85</v>
      </c>
      <c r="AY286" s="149" t="s">
        <v>85</v>
      </c>
      <c r="AZ286" s="158" t="s">
        <v>95</v>
      </c>
      <c r="BA286" s="158" t="s">
        <v>95</v>
      </c>
      <c r="BB286" s="149" t="s">
        <v>85</v>
      </c>
      <c r="BC286" s="149" t="s">
        <v>85</v>
      </c>
      <c r="BD286" s="149" t="s">
        <v>85</v>
      </c>
      <c r="BE286" s="226" t="s">
        <v>3420</v>
      </c>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row>
    <row r="287" spans="1:98" s="222" customFormat="1">
      <c r="A287" s="265" t="s">
        <v>2697</v>
      </c>
      <c r="B287" s="98" t="s">
        <v>4872</v>
      </c>
      <c r="C287" s="265"/>
      <c r="D287" s="265"/>
      <c r="E287" s="265" t="s">
        <v>566</v>
      </c>
      <c r="F287" s="265" t="s">
        <v>609</v>
      </c>
      <c r="G287" s="265" t="s">
        <v>186</v>
      </c>
      <c r="H287" s="265" t="s">
        <v>798</v>
      </c>
      <c r="I287" s="265" t="s">
        <v>428</v>
      </c>
      <c r="J287" s="265" t="s">
        <v>781</v>
      </c>
      <c r="K287" s="270">
        <v>187</v>
      </c>
      <c r="L287" s="265" t="s">
        <v>4041</v>
      </c>
      <c r="M287" s="265" t="s">
        <v>4042</v>
      </c>
      <c r="N287" s="265" t="s">
        <v>56</v>
      </c>
      <c r="O287" s="265" t="s">
        <v>602</v>
      </c>
      <c r="P287" s="270">
        <v>20</v>
      </c>
      <c r="Q287" s="270" t="s">
        <v>428</v>
      </c>
      <c r="R287" s="265" t="s">
        <v>4043</v>
      </c>
      <c r="S287" s="153">
        <v>0.63</v>
      </c>
      <c r="T287" s="265" t="s">
        <v>455</v>
      </c>
      <c r="U287" s="265" t="s">
        <v>4044</v>
      </c>
      <c r="V287" s="265" t="s">
        <v>4045</v>
      </c>
      <c r="W287" s="265" t="s">
        <v>2698</v>
      </c>
      <c r="X287" s="265" t="s">
        <v>455</v>
      </c>
      <c r="Y287" s="265" t="s">
        <v>2699</v>
      </c>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t="s">
        <v>4046</v>
      </c>
      <c r="AX287" s="151" t="s">
        <v>95</v>
      </c>
      <c r="AY287" s="151" t="s">
        <v>95</v>
      </c>
      <c r="AZ287" s="151" t="s">
        <v>95</v>
      </c>
      <c r="BA287" s="151" t="s">
        <v>95</v>
      </c>
      <c r="BB287" s="115" t="s">
        <v>85</v>
      </c>
      <c r="BC287" s="115" t="s">
        <v>85</v>
      </c>
      <c r="BD287" s="115" t="s">
        <v>85</v>
      </c>
      <c r="BE287" s="265" t="s">
        <v>2700</v>
      </c>
      <c r="BF287" s="265"/>
      <c r="BG287" s="265"/>
      <c r="BH287" s="265"/>
      <c r="BI287" s="265"/>
      <c r="BJ287" s="265"/>
      <c r="BK287" s="265"/>
      <c r="BL287" s="265"/>
      <c r="BM287" s="265"/>
      <c r="BN287" s="265"/>
      <c r="BO287" s="265"/>
      <c r="BP287" s="265"/>
      <c r="BQ287" s="265"/>
      <c r="BR287" s="265"/>
      <c r="BS287" s="265"/>
      <c r="BT287" s="265"/>
      <c r="BU287" s="265"/>
      <c r="BV287" s="265"/>
      <c r="BW287" s="265"/>
      <c r="BX287" s="265"/>
      <c r="BY287" s="265"/>
      <c r="BZ287" s="265"/>
      <c r="CA287" s="265"/>
      <c r="CB287" s="265"/>
      <c r="CC287" s="265"/>
      <c r="CD287" s="265"/>
      <c r="CE287" s="265"/>
      <c r="CF287" s="265"/>
      <c r="CG287" s="265"/>
      <c r="CH287" s="265"/>
      <c r="CI287" s="265"/>
      <c r="CJ287" s="265"/>
      <c r="CK287" s="265"/>
      <c r="CL287" s="265"/>
      <c r="CM287" s="265"/>
      <c r="CN287" s="265"/>
      <c r="CO287" s="265"/>
      <c r="CP287" s="265"/>
      <c r="CQ287" s="265"/>
      <c r="CR287" s="265"/>
      <c r="CS287" s="265"/>
      <c r="CT287" s="265"/>
    </row>
    <row r="288" spans="1:98" s="226" customFormat="1" ht="15" customHeight="1">
      <c r="A288" s="98" t="s">
        <v>2710</v>
      </c>
      <c r="B288" s="98" t="s">
        <v>4872</v>
      </c>
      <c r="C288" s="98"/>
      <c r="D288" s="98"/>
      <c r="E288" s="265" t="s">
        <v>566</v>
      </c>
      <c r="F288" s="98" t="s">
        <v>3107</v>
      </c>
      <c r="G288" s="98" t="s">
        <v>153</v>
      </c>
      <c r="H288" s="98" t="s">
        <v>355</v>
      </c>
      <c r="I288" s="265" t="s">
        <v>428</v>
      </c>
      <c r="J288" s="98" t="s">
        <v>4047</v>
      </c>
      <c r="K288" s="196">
        <v>22</v>
      </c>
      <c r="L288" s="98" t="s">
        <v>4449</v>
      </c>
      <c r="M288" s="98" t="s">
        <v>4450</v>
      </c>
      <c r="N288" s="98" t="s">
        <v>56</v>
      </c>
      <c r="O288" s="98" t="s">
        <v>3219</v>
      </c>
      <c r="P288" s="196" t="s">
        <v>3628</v>
      </c>
      <c r="Q288" s="476" t="s">
        <v>428</v>
      </c>
      <c r="R288" s="98" t="s">
        <v>4259</v>
      </c>
      <c r="S288" s="98" t="s">
        <v>4451</v>
      </c>
      <c r="T288" s="98" t="s">
        <v>455</v>
      </c>
      <c r="U288" s="98" t="s">
        <v>455</v>
      </c>
      <c r="V288" s="98" t="s">
        <v>455</v>
      </c>
      <c r="W288" s="98" t="s">
        <v>4452</v>
      </c>
      <c r="X288" s="98" t="s">
        <v>455</v>
      </c>
      <c r="Y288" s="98" t="s">
        <v>2711</v>
      </c>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226" t="s">
        <v>428</v>
      </c>
      <c r="AX288" s="264" t="s">
        <v>72</v>
      </c>
      <c r="AY288" s="158" t="s">
        <v>95</v>
      </c>
      <c r="AZ288" s="264" t="s">
        <v>72</v>
      </c>
      <c r="BA288" s="158" t="s">
        <v>95</v>
      </c>
      <c r="BB288" s="264" t="s">
        <v>72</v>
      </c>
      <c r="BC288" s="458" t="s">
        <v>85</v>
      </c>
      <c r="BD288" s="458" t="s">
        <v>85</v>
      </c>
      <c r="BE288" s="98" t="s">
        <v>4453</v>
      </c>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c r="CI288" s="98"/>
      <c r="CJ288" s="98"/>
      <c r="CK288" s="98"/>
      <c r="CL288" s="98"/>
      <c r="CM288" s="98"/>
      <c r="CN288" s="98"/>
      <c r="CO288" s="98"/>
      <c r="CP288" s="98"/>
      <c r="CQ288" s="98"/>
      <c r="CR288" s="98"/>
      <c r="CS288" s="98"/>
      <c r="CT288" s="98"/>
    </row>
    <row r="289" spans="1:98" s="227" customFormat="1" ht="15" customHeight="1">
      <c r="A289" s="98" t="s">
        <v>1616</v>
      </c>
      <c r="B289" s="98" t="s">
        <v>4872</v>
      </c>
      <c r="C289" s="98"/>
      <c r="D289" s="98"/>
      <c r="E289" s="98" t="s">
        <v>566</v>
      </c>
      <c r="F289" s="98" t="s">
        <v>609</v>
      </c>
      <c r="G289" s="98" t="s">
        <v>154</v>
      </c>
      <c r="H289" s="98" t="s">
        <v>355</v>
      </c>
      <c r="I289" s="98" t="s">
        <v>66</v>
      </c>
      <c r="J289" s="98" t="s">
        <v>9290</v>
      </c>
      <c r="K289" s="196">
        <v>183</v>
      </c>
      <c r="L289" s="98" t="s">
        <v>9291</v>
      </c>
      <c r="M289" s="98" t="s">
        <v>9292</v>
      </c>
      <c r="N289" s="98" t="s">
        <v>56</v>
      </c>
      <c r="O289" s="98" t="s">
        <v>602</v>
      </c>
      <c r="P289" s="196">
        <v>17</v>
      </c>
      <c r="Q289" s="196" t="s">
        <v>428</v>
      </c>
      <c r="R289" s="267" t="s">
        <v>4260</v>
      </c>
      <c r="S289" s="388">
        <v>0.65</v>
      </c>
      <c r="T289" s="98" t="s">
        <v>428</v>
      </c>
      <c r="U289" s="98" t="s">
        <v>428</v>
      </c>
      <c r="V289" s="98" t="s">
        <v>428</v>
      </c>
      <c r="W289" s="98" t="s">
        <v>1586</v>
      </c>
      <c r="X289" s="98" t="s">
        <v>428</v>
      </c>
      <c r="Y289" s="98" t="s">
        <v>359</v>
      </c>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226" t="s">
        <v>428</v>
      </c>
      <c r="AX289" s="158" t="s">
        <v>95</v>
      </c>
      <c r="AY289" s="158" t="s">
        <v>95</v>
      </c>
      <c r="AZ289" s="264" t="s">
        <v>72</v>
      </c>
      <c r="BA289" s="158" t="s">
        <v>95</v>
      </c>
      <c r="BB289" s="149" t="s">
        <v>85</v>
      </c>
      <c r="BC289" s="149" t="s">
        <v>85</v>
      </c>
      <c r="BD289" s="149" t="s">
        <v>85</v>
      </c>
      <c r="BE289" s="98" t="s">
        <v>1587</v>
      </c>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c r="CI289" s="98"/>
      <c r="CJ289" s="98"/>
      <c r="CK289" s="98"/>
      <c r="CL289" s="98"/>
      <c r="CM289" s="98"/>
      <c r="CN289" s="98"/>
      <c r="CO289" s="98"/>
      <c r="CP289" s="98"/>
      <c r="CQ289" s="98"/>
      <c r="CR289" s="98"/>
      <c r="CS289" s="98"/>
      <c r="CT289" s="98"/>
    </row>
    <row r="290" spans="1:98" s="223" customFormat="1" ht="15.75">
      <c r="A290" s="265" t="s">
        <v>2896</v>
      </c>
      <c r="B290" s="476" t="s">
        <v>4871</v>
      </c>
      <c r="C290" s="265"/>
      <c r="E290" s="216" t="s">
        <v>566</v>
      </c>
      <c r="F290" s="216" t="s">
        <v>136</v>
      </c>
      <c r="G290" s="265" t="s">
        <v>186</v>
      </c>
      <c r="H290" s="265" t="s">
        <v>2897</v>
      </c>
      <c r="I290" s="265" t="s">
        <v>349</v>
      </c>
      <c r="J290" s="265" t="s">
        <v>781</v>
      </c>
      <c r="K290" s="270">
        <v>189</v>
      </c>
      <c r="L290" s="223" t="s">
        <v>3217</v>
      </c>
      <c r="M290" s="223" t="s">
        <v>4052</v>
      </c>
      <c r="N290" s="223" t="s">
        <v>56</v>
      </c>
      <c r="O290" s="223" t="s">
        <v>602</v>
      </c>
      <c r="P290" s="223">
        <v>18</v>
      </c>
      <c r="Q290" s="476" t="s">
        <v>428</v>
      </c>
      <c r="R290" s="223" t="s">
        <v>4053</v>
      </c>
      <c r="S290" s="223" t="s">
        <v>4054</v>
      </c>
      <c r="T290" s="223" t="s">
        <v>455</v>
      </c>
      <c r="U290" s="223" t="s">
        <v>455</v>
      </c>
      <c r="V290" s="223" t="s">
        <v>455</v>
      </c>
      <c r="W290" s="265" t="s">
        <v>4055</v>
      </c>
      <c r="X290" s="223" t="s">
        <v>455</v>
      </c>
      <c r="Y290" s="265" t="s">
        <v>661</v>
      </c>
      <c r="AW290" s="226" t="s">
        <v>428</v>
      </c>
      <c r="AX290" s="148" t="s">
        <v>95</v>
      </c>
      <c r="AY290" s="148" t="s">
        <v>95</v>
      </c>
      <c r="AZ290" s="148" t="s">
        <v>95</v>
      </c>
      <c r="BA290" s="148" t="s">
        <v>95</v>
      </c>
      <c r="BB290" s="426" t="s">
        <v>85</v>
      </c>
      <c r="BC290" s="426" t="s">
        <v>85</v>
      </c>
      <c r="BD290" s="426" t="s">
        <v>85</v>
      </c>
      <c r="BE290" s="223" t="s">
        <v>4056</v>
      </c>
    </row>
    <row r="291" spans="1:98" s="227" customFormat="1" ht="15" customHeight="1">
      <c r="A291" s="98" t="s">
        <v>1620</v>
      </c>
      <c r="B291" s="98" t="s">
        <v>4872</v>
      </c>
      <c r="C291" s="98"/>
      <c r="D291" s="98"/>
      <c r="E291" s="98" t="s">
        <v>566</v>
      </c>
      <c r="F291" s="98" t="s">
        <v>609</v>
      </c>
      <c r="G291" s="98" t="s">
        <v>9293</v>
      </c>
      <c r="H291" s="98" t="s">
        <v>355</v>
      </c>
      <c r="I291" s="98" t="s">
        <v>66</v>
      </c>
      <c r="J291" s="98" t="s">
        <v>781</v>
      </c>
      <c r="K291" s="196">
        <v>472</v>
      </c>
      <c r="L291" s="98" t="s">
        <v>9294</v>
      </c>
      <c r="M291" s="98" t="s">
        <v>9295</v>
      </c>
      <c r="N291" s="98" t="s">
        <v>56</v>
      </c>
      <c r="O291" s="98" t="s">
        <v>602</v>
      </c>
      <c r="P291" s="196">
        <v>14</v>
      </c>
      <c r="Q291" s="196" t="s">
        <v>428</v>
      </c>
      <c r="R291" s="267" t="s">
        <v>4261</v>
      </c>
      <c r="S291" s="384">
        <v>0.7</v>
      </c>
      <c r="T291" s="98" t="s">
        <v>428</v>
      </c>
      <c r="U291" s="98" t="s">
        <v>428</v>
      </c>
      <c r="V291" s="98" t="s">
        <v>428</v>
      </c>
      <c r="W291" s="98" t="s">
        <v>1588</v>
      </c>
      <c r="X291" s="98" t="s">
        <v>428</v>
      </c>
      <c r="Y291" s="98" t="s">
        <v>359</v>
      </c>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226" t="s">
        <v>428</v>
      </c>
      <c r="AX291" s="158" t="s">
        <v>95</v>
      </c>
      <c r="AY291" s="149" t="s">
        <v>85</v>
      </c>
      <c r="AZ291" s="158" t="s">
        <v>95</v>
      </c>
      <c r="BA291" s="149" t="s">
        <v>85</v>
      </c>
      <c r="BB291" s="149" t="s">
        <v>85</v>
      </c>
      <c r="BC291" s="149" t="s">
        <v>85</v>
      </c>
      <c r="BD291" s="158" t="s">
        <v>95</v>
      </c>
      <c r="BE291" s="98" t="s">
        <v>1589</v>
      </c>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c r="CI291" s="98"/>
      <c r="CJ291" s="98"/>
      <c r="CK291" s="98"/>
      <c r="CL291" s="98"/>
      <c r="CM291" s="98"/>
      <c r="CN291" s="98"/>
      <c r="CO291" s="98"/>
      <c r="CP291" s="98"/>
      <c r="CQ291" s="98"/>
      <c r="CR291" s="98"/>
      <c r="CS291" s="98"/>
      <c r="CT291" s="98"/>
    </row>
    <row r="292" spans="1:98" s="227" customFormat="1" ht="15" customHeight="1">
      <c r="A292" s="118" t="s">
        <v>407</v>
      </c>
      <c r="B292" s="476" t="s">
        <v>4871</v>
      </c>
      <c r="C292" s="118"/>
      <c r="D292" s="118"/>
      <c r="E292" s="101" t="s">
        <v>566</v>
      </c>
      <c r="F292" s="101" t="s">
        <v>64</v>
      </c>
      <c r="G292" s="98" t="s">
        <v>186</v>
      </c>
      <c r="H292" s="98" t="s">
        <v>400</v>
      </c>
      <c r="I292" s="265" t="s">
        <v>428</v>
      </c>
      <c r="J292" s="98" t="s">
        <v>100</v>
      </c>
      <c r="K292" s="196">
        <v>201</v>
      </c>
      <c r="L292" s="98" t="s">
        <v>513</v>
      </c>
      <c r="M292" s="98" t="s">
        <v>514</v>
      </c>
      <c r="N292" s="98" t="s">
        <v>56</v>
      </c>
      <c r="O292" s="98" t="s">
        <v>56</v>
      </c>
      <c r="P292" s="98" t="s">
        <v>515</v>
      </c>
      <c r="Q292" s="98"/>
      <c r="R292" s="98" t="s">
        <v>516</v>
      </c>
      <c r="S292" s="98" t="s">
        <v>517</v>
      </c>
      <c r="T292" s="98" t="s">
        <v>428</v>
      </c>
      <c r="U292" s="98" t="s">
        <v>428</v>
      </c>
      <c r="V292" s="98" t="s">
        <v>428</v>
      </c>
      <c r="W292" s="98" t="s">
        <v>4746</v>
      </c>
      <c r="X292" s="98" t="s">
        <v>518</v>
      </c>
      <c r="Y292" s="98" t="s">
        <v>519</v>
      </c>
      <c r="Z292" s="98" t="s">
        <v>4634</v>
      </c>
      <c r="AA292" s="98" t="s">
        <v>520</v>
      </c>
      <c r="AB292" s="98" t="s">
        <v>72</v>
      </c>
      <c r="AC292" s="98" t="s">
        <v>521</v>
      </c>
      <c r="AD292" s="98" t="s">
        <v>95</v>
      </c>
      <c r="AE292" s="98" t="s">
        <v>521</v>
      </c>
      <c r="AF292" s="98" t="s">
        <v>72</v>
      </c>
      <c r="AG292" s="98" t="s">
        <v>521</v>
      </c>
      <c r="AH292" s="98" t="s">
        <v>72</v>
      </c>
      <c r="AI292" s="98" t="s">
        <v>428</v>
      </c>
      <c r="AJ292" s="98" t="s">
        <v>95</v>
      </c>
      <c r="AK292" s="98" t="s">
        <v>522</v>
      </c>
      <c r="AL292" s="98" t="s">
        <v>455</v>
      </c>
      <c r="AM292" s="98" t="s">
        <v>523</v>
      </c>
      <c r="AN292" s="98" t="s">
        <v>85</v>
      </c>
      <c r="AO292" s="98" t="s">
        <v>455</v>
      </c>
      <c r="AP292" s="98" t="s">
        <v>428</v>
      </c>
      <c r="AQ292" s="98" t="s">
        <v>526</v>
      </c>
      <c r="AR292" s="98" t="s">
        <v>525</v>
      </c>
      <c r="AS292" s="98" t="s">
        <v>72</v>
      </c>
      <c r="AT292" s="98" t="s">
        <v>428</v>
      </c>
      <c r="AU292" s="98" t="s">
        <v>428</v>
      </c>
      <c r="AV292" s="98" t="s">
        <v>72</v>
      </c>
      <c r="AW292" s="360" t="s">
        <v>524</v>
      </c>
      <c r="AX292" s="365" t="str">
        <f>AB292</f>
        <v>Low</v>
      </c>
      <c r="AY292" s="363" t="str">
        <f>AD292</f>
        <v>Unclear</v>
      </c>
      <c r="AZ292" s="365" t="str">
        <f>AF292</f>
        <v>Low</v>
      </c>
      <c r="BA292" s="363" t="str">
        <f>AJ292</f>
        <v>Unclear</v>
      </c>
      <c r="BB292" s="366" t="str">
        <f>AN292</f>
        <v>High</v>
      </c>
      <c r="BC292" s="365" t="str">
        <f>AS292</f>
        <v>Low</v>
      </c>
      <c r="BD292" s="365" t="str">
        <f>AV292</f>
        <v>Low</v>
      </c>
      <c r="BE292" s="360" t="s">
        <v>437</v>
      </c>
      <c r="BF292" s="360"/>
      <c r="BG292" s="360"/>
      <c r="BH292" s="360"/>
      <c r="BI292" s="360"/>
      <c r="BJ292" s="360"/>
      <c r="BK292" s="360"/>
      <c r="BL292" s="360"/>
      <c r="BM292" s="360"/>
      <c r="BN292" s="360"/>
      <c r="BO292" s="360"/>
      <c r="BP292" s="360"/>
      <c r="BQ292" s="360"/>
      <c r="BR292" s="360"/>
      <c r="BS292" s="360"/>
      <c r="BT292" s="360"/>
      <c r="BU292" s="360"/>
      <c r="BV292" s="360"/>
      <c r="BW292" s="360"/>
      <c r="BX292" s="360"/>
      <c r="BY292" s="360"/>
      <c r="BZ292" s="360"/>
      <c r="CA292" s="360"/>
      <c r="CB292" s="360"/>
      <c r="CC292" s="360"/>
      <c r="CD292" s="360"/>
      <c r="CE292" s="360"/>
      <c r="CF292" s="360"/>
      <c r="CG292" s="360"/>
      <c r="CH292" s="360"/>
      <c r="CI292" s="360"/>
      <c r="CJ292" s="360"/>
      <c r="CK292" s="360"/>
      <c r="CL292" s="360"/>
      <c r="CM292" s="360"/>
      <c r="CN292" s="360"/>
      <c r="CO292" s="360"/>
      <c r="CP292" s="360"/>
      <c r="CQ292" s="360"/>
      <c r="CR292" s="360"/>
      <c r="CS292" s="360"/>
      <c r="CT292" s="360"/>
    </row>
    <row r="293" spans="1:98" s="222" customFormat="1" ht="15.75">
      <c r="A293" s="223" t="s">
        <v>3405</v>
      </c>
      <c r="B293" s="98" t="s">
        <v>4872</v>
      </c>
      <c r="C293" s="223"/>
      <c r="D293" s="217"/>
      <c r="E293" s="212" t="s">
        <v>2878</v>
      </c>
      <c r="F293" s="427" t="s">
        <v>150</v>
      </c>
      <c r="G293" s="265" t="s">
        <v>186</v>
      </c>
      <c r="H293" s="265" t="s">
        <v>355</v>
      </c>
      <c r="I293" s="217" t="s">
        <v>349</v>
      </c>
      <c r="J293" s="265" t="s">
        <v>100</v>
      </c>
      <c r="K293" s="90">
        <v>41</v>
      </c>
      <c r="L293" s="143" t="s">
        <v>4071</v>
      </c>
      <c r="M293" s="265" t="s">
        <v>4072</v>
      </c>
      <c r="N293" s="143" t="s">
        <v>56</v>
      </c>
      <c r="O293" s="143" t="s">
        <v>778</v>
      </c>
      <c r="P293" s="143" t="s">
        <v>4067</v>
      </c>
      <c r="Q293" s="143" t="s">
        <v>1483</v>
      </c>
      <c r="R293" s="143" t="s">
        <v>4073</v>
      </c>
      <c r="S293" s="143" t="s">
        <v>4074</v>
      </c>
      <c r="T293" s="143" t="s">
        <v>4075</v>
      </c>
      <c r="U293" s="143" t="s">
        <v>455</v>
      </c>
      <c r="V293" s="143" t="s">
        <v>4076</v>
      </c>
      <c r="W293" s="143" t="s">
        <v>455</v>
      </c>
      <c r="X293" s="143" t="s">
        <v>4077</v>
      </c>
      <c r="Y293" s="143" t="s">
        <v>586</v>
      </c>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t="s">
        <v>4078</v>
      </c>
      <c r="AX293" s="451" t="s">
        <v>95</v>
      </c>
      <c r="AY293" s="151" t="s">
        <v>95</v>
      </c>
      <c r="AZ293" s="115" t="s">
        <v>85</v>
      </c>
      <c r="BA293" s="115" t="s">
        <v>85</v>
      </c>
      <c r="BB293" s="115" t="s">
        <v>85</v>
      </c>
      <c r="BC293" s="448" t="s">
        <v>3889</v>
      </c>
      <c r="BD293" s="461" t="s">
        <v>72</v>
      </c>
      <c r="BE293" s="222" t="s">
        <v>3407</v>
      </c>
      <c r="BF293" s="217"/>
      <c r="BG293" s="217"/>
      <c r="BH293" s="217"/>
      <c r="BI293" s="217"/>
      <c r="BJ293" s="217"/>
      <c r="BK293" s="217"/>
      <c r="BL293" s="217"/>
      <c r="BM293" s="217"/>
      <c r="BN293" s="217"/>
      <c r="BO293" s="265"/>
      <c r="BP293" s="265"/>
      <c r="BQ293" s="265"/>
      <c r="BR293" s="265"/>
      <c r="BS293" s="265"/>
      <c r="BT293" s="265"/>
      <c r="BU293" s="265"/>
      <c r="BV293" s="265"/>
      <c r="BW293" s="265"/>
      <c r="BX293" s="265"/>
      <c r="BY293" s="265"/>
      <c r="BZ293" s="265"/>
      <c r="CA293" s="265"/>
      <c r="CB293" s="265"/>
      <c r="CC293" s="265"/>
      <c r="CD293" s="265"/>
      <c r="CE293" s="265"/>
      <c r="CF293" s="265"/>
      <c r="CG293" s="265"/>
      <c r="CH293" s="265"/>
      <c r="CI293" s="265"/>
      <c r="CJ293" s="265"/>
      <c r="CK293" s="265"/>
      <c r="CL293" s="265"/>
      <c r="CM293" s="265"/>
      <c r="CN293" s="265"/>
      <c r="CO293" s="265"/>
      <c r="CP293" s="265"/>
      <c r="CQ293" s="265"/>
      <c r="CR293" s="265"/>
      <c r="CS293" s="265"/>
      <c r="CT293" s="265"/>
    </row>
    <row r="294" spans="1:98" s="227" customFormat="1" ht="15" customHeight="1">
      <c r="A294" s="101" t="s">
        <v>2097</v>
      </c>
      <c r="B294" s="98" t="s">
        <v>4872</v>
      </c>
      <c r="C294" s="101"/>
      <c r="D294" s="98"/>
      <c r="E294" s="101" t="s">
        <v>1629</v>
      </c>
      <c r="F294" s="106" t="s">
        <v>969</v>
      </c>
      <c r="G294" s="106" t="s">
        <v>172</v>
      </c>
      <c r="H294" s="101" t="s">
        <v>355</v>
      </c>
      <c r="I294" s="106" t="s">
        <v>349</v>
      </c>
      <c r="J294" s="106" t="s">
        <v>100</v>
      </c>
      <c r="K294" s="385">
        <v>54</v>
      </c>
      <c r="L294" s="106" t="s">
        <v>2098</v>
      </c>
      <c r="M294" s="106" t="s">
        <v>4595</v>
      </c>
      <c r="N294" s="106" t="s">
        <v>56</v>
      </c>
      <c r="O294" s="106" t="s">
        <v>2099</v>
      </c>
      <c r="P294" s="106">
        <v>10</v>
      </c>
      <c r="Q294" s="101" t="s">
        <v>1086</v>
      </c>
      <c r="R294" s="106" t="s">
        <v>2100</v>
      </c>
      <c r="S294" s="106" t="s">
        <v>2101</v>
      </c>
      <c r="T294" s="106" t="s">
        <v>428</v>
      </c>
      <c r="U294" s="106" t="s">
        <v>2102</v>
      </c>
      <c r="V294" s="106" t="s">
        <v>2103</v>
      </c>
      <c r="W294" s="106" t="s">
        <v>2104</v>
      </c>
      <c r="X294" s="106" t="s">
        <v>2105</v>
      </c>
      <c r="Y294" s="106" t="s">
        <v>2106</v>
      </c>
      <c r="Z294" s="101" t="s">
        <v>4615</v>
      </c>
      <c r="AA294" s="101" t="s">
        <v>2107</v>
      </c>
      <c r="AB294" s="101" t="s">
        <v>72</v>
      </c>
      <c r="AC294" s="101" t="s">
        <v>428</v>
      </c>
      <c r="AD294" s="101" t="s">
        <v>95</v>
      </c>
      <c r="AE294" s="101" t="s">
        <v>1306</v>
      </c>
      <c r="AF294" s="101" t="s">
        <v>85</v>
      </c>
      <c r="AG294" s="101" t="s">
        <v>1306</v>
      </c>
      <c r="AH294" s="101" t="s">
        <v>85</v>
      </c>
      <c r="AI294" s="101" t="s">
        <v>428</v>
      </c>
      <c r="AJ294" s="101" t="s">
        <v>95</v>
      </c>
      <c r="AK294" s="101" t="s">
        <v>106</v>
      </c>
      <c r="AL294" s="101" t="s">
        <v>106</v>
      </c>
      <c r="AM294" s="101" t="s">
        <v>2108</v>
      </c>
      <c r="AN294" s="101" t="s">
        <v>72</v>
      </c>
      <c r="AO294" s="101" t="s">
        <v>85</v>
      </c>
      <c r="AP294" s="101" t="s">
        <v>428</v>
      </c>
      <c r="AQ294" s="101" t="s">
        <v>2109</v>
      </c>
      <c r="AR294" s="101" t="s">
        <v>2110</v>
      </c>
      <c r="AS294" s="101" t="s">
        <v>72</v>
      </c>
      <c r="AT294" s="101" t="s">
        <v>1649</v>
      </c>
      <c r="AU294" s="101" t="s">
        <v>428</v>
      </c>
      <c r="AV294" s="101" t="s">
        <v>72</v>
      </c>
      <c r="AW294" s="106" t="s">
        <v>2111</v>
      </c>
      <c r="AX294" s="365" t="str">
        <f>AB294</f>
        <v>Low</v>
      </c>
      <c r="AY294" s="363" t="str">
        <f>AD294</f>
        <v>Unclear</v>
      </c>
      <c r="AZ294" s="366" t="str">
        <f>AF294</f>
        <v>High</v>
      </c>
      <c r="BA294" s="363" t="str">
        <f>AJ294</f>
        <v>Unclear</v>
      </c>
      <c r="BB294" s="365" t="str">
        <f>AN294</f>
        <v>Low</v>
      </c>
      <c r="BC294" s="365" t="str">
        <f>AS294</f>
        <v>Low</v>
      </c>
      <c r="BD294" s="365" t="str">
        <f>AV294</f>
        <v>Low</v>
      </c>
      <c r="BE294" s="106" t="s">
        <v>4747</v>
      </c>
    </row>
    <row r="295" spans="1:98" s="227" customFormat="1" ht="15" customHeight="1">
      <c r="A295" s="101" t="s">
        <v>635</v>
      </c>
      <c r="B295" s="476" t="s">
        <v>4871</v>
      </c>
      <c r="C295" s="101"/>
      <c r="D295" s="360" t="s">
        <v>438</v>
      </c>
      <c r="E295" s="360" t="s">
        <v>599</v>
      </c>
      <c r="F295" s="360" t="s">
        <v>64</v>
      </c>
      <c r="G295" s="227" t="s">
        <v>154</v>
      </c>
      <c r="H295" s="360" t="s">
        <v>355</v>
      </c>
      <c r="I295" s="360" t="s">
        <v>66</v>
      </c>
      <c r="J295" s="360" t="s">
        <v>781</v>
      </c>
      <c r="K295" s="359">
        <v>96</v>
      </c>
      <c r="L295" s="360" t="s">
        <v>3192</v>
      </c>
      <c r="M295" s="360" t="s">
        <v>3193</v>
      </c>
      <c r="N295" s="360" t="s">
        <v>56</v>
      </c>
      <c r="O295" s="360" t="s">
        <v>236</v>
      </c>
      <c r="P295" s="360" t="s">
        <v>3182</v>
      </c>
      <c r="Q295" s="476" t="s">
        <v>428</v>
      </c>
      <c r="R295" s="360" t="s">
        <v>3194</v>
      </c>
      <c r="S295" s="360" t="s">
        <v>3195</v>
      </c>
      <c r="T295" s="360" t="s">
        <v>455</v>
      </c>
      <c r="U295" s="360" t="s">
        <v>3196</v>
      </c>
      <c r="V295" s="360" t="s">
        <v>455</v>
      </c>
      <c r="W295" s="360" t="s">
        <v>455</v>
      </c>
      <c r="X295" s="360" t="s">
        <v>3197</v>
      </c>
      <c r="Y295" s="360" t="s">
        <v>676</v>
      </c>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360" t="s">
        <v>3198</v>
      </c>
      <c r="AX295" s="264" t="s">
        <v>72</v>
      </c>
      <c r="AY295" s="264" t="s">
        <v>72</v>
      </c>
      <c r="AZ295" s="264" t="s">
        <v>72</v>
      </c>
      <c r="BA295" s="158" t="s">
        <v>95</v>
      </c>
      <c r="BB295" s="264" t="s">
        <v>72</v>
      </c>
      <c r="BC295" s="158" t="s">
        <v>95</v>
      </c>
      <c r="BD295" s="149" t="s">
        <v>85</v>
      </c>
      <c r="BE295" s="360" t="s">
        <v>3199</v>
      </c>
      <c r="BF295" s="360"/>
      <c r="BG295" s="360"/>
      <c r="BH295" s="360"/>
      <c r="BI295" s="360"/>
      <c r="BJ295" s="360"/>
      <c r="BK295" s="360"/>
      <c r="BL295" s="360"/>
      <c r="BM295" s="360"/>
      <c r="BN295" s="360"/>
      <c r="BO295" s="360"/>
      <c r="BP295" s="360"/>
      <c r="BQ295" s="360"/>
      <c r="BR295" s="360"/>
      <c r="BS295" s="360"/>
      <c r="BT295" s="360"/>
      <c r="BU295" s="360"/>
      <c r="BV295" s="360"/>
      <c r="BW295" s="360"/>
      <c r="BX295" s="360"/>
      <c r="BY295" s="360"/>
      <c r="BZ295" s="360"/>
      <c r="CA295" s="360"/>
      <c r="CB295" s="360"/>
      <c r="CC295" s="360"/>
      <c r="CD295" s="360"/>
      <c r="CE295" s="360"/>
      <c r="CF295" s="360"/>
      <c r="CG295" s="360"/>
      <c r="CH295" s="360"/>
      <c r="CI295" s="360"/>
      <c r="CJ295" s="360"/>
      <c r="CK295" s="360"/>
      <c r="CL295" s="360"/>
      <c r="CM295" s="360"/>
      <c r="CN295" s="360"/>
      <c r="CO295" s="360"/>
      <c r="CP295" s="360"/>
      <c r="CQ295" s="360"/>
      <c r="CR295" s="360"/>
      <c r="CS295" s="360"/>
      <c r="CT295" s="360"/>
    </row>
    <row r="296" spans="1:98" s="227" customFormat="1" ht="15" customHeight="1">
      <c r="A296" s="98" t="s">
        <v>1298</v>
      </c>
      <c r="B296" s="98" t="s">
        <v>4872</v>
      </c>
      <c r="C296" s="98"/>
      <c r="D296" s="360"/>
      <c r="E296" s="98" t="s">
        <v>968</v>
      </c>
      <c r="F296" s="360" t="s">
        <v>969</v>
      </c>
      <c r="G296" s="360" t="s">
        <v>152</v>
      </c>
      <c r="H296" s="360" t="s">
        <v>355</v>
      </c>
      <c r="I296" s="360" t="s">
        <v>349</v>
      </c>
      <c r="J296" s="360" t="s">
        <v>100</v>
      </c>
      <c r="K296" s="359">
        <v>51</v>
      </c>
      <c r="L296" s="360" t="s">
        <v>1299</v>
      </c>
      <c r="M296" s="360" t="s">
        <v>1300</v>
      </c>
      <c r="N296" s="360" t="s">
        <v>56</v>
      </c>
      <c r="O296" s="360" t="s">
        <v>274</v>
      </c>
      <c r="P296" s="360">
        <v>15</v>
      </c>
      <c r="Q296" s="360" t="s">
        <v>1037</v>
      </c>
      <c r="R296" s="360" t="s">
        <v>1301</v>
      </c>
      <c r="S296" s="360" t="s">
        <v>1302</v>
      </c>
      <c r="T296" s="360" t="s">
        <v>428</v>
      </c>
      <c r="U296" s="360" t="s">
        <v>1303</v>
      </c>
      <c r="V296" s="360" t="s">
        <v>428</v>
      </c>
      <c r="W296" s="360" t="s">
        <v>428</v>
      </c>
      <c r="X296" s="360" t="s">
        <v>1304</v>
      </c>
      <c r="Y296" s="360" t="s">
        <v>664</v>
      </c>
      <c r="Z296" s="98" t="s">
        <v>95</v>
      </c>
      <c r="AA296" s="98" t="s">
        <v>1305</v>
      </c>
      <c r="AB296" s="98" t="s">
        <v>95</v>
      </c>
      <c r="AC296" s="98" t="s">
        <v>428</v>
      </c>
      <c r="AD296" s="98" t="s">
        <v>95</v>
      </c>
      <c r="AE296" s="98" t="s">
        <v>1306</v>
      </c>
      <c r="AF296" s="98" t="s">
        <v>85</v>
      </c>
      <c r="AG296" s="98" t="s">
        <v>1306</v>
      </c>
      <c r="AH296" s="98" t="s">
        <v>85</v>
      </c>
      <c r="AI296" s="98" t="s">
        <v>1306</v>
      </c>
      <c r="AJ296" s="98" t="s">
        <v>85</v>
      </c>
      <c r="AK296" s="98" t="s">
        <v>340</v>
      </c>
      <c r="AL296" s="98" t="s">
        <v>455</v>
      </c>
      <c r="AM296" s="98" t="s">
        <v>1307</v>
      </c>
      <c r="AN296" s="98" t="s">
        <v>85</v>
      </c>
      <c r="AO296" s="98" t="s">
        <v>455</v>
      </c>
      <c r="AP296" s="98" t="s">
        <v>428</v>
      </c>
      <c r="AQ296" s="98" t="s">
        <v>1308</v>
      </c>
      <c r="AR296" s="98" t="s">
        <v>1309</v>
      </c>
      <c r="AS296" s="370" t="s">
        <v>72</v>
      </c>
      <c r="AT296" s="98" t="s">
        <v>428</v>
      </c>
      <c r="AU296" s="98" t="s">
        <v>428</v>
      </c>
      <c r="AV296" s="370" t="s">
        <v>72</v>
      </c>
      <c r="AW296" s="360" t="s">
        <v>1310</v>
      </c>
      <c r="AX296" s="363" t="str">
        <f>AB296</f>
        <v>Unclear</v>
      </c>
      <c r="AY296" s="363" t="str">
        <f>AD296</f>
        <v>Unclear</v>
      </c>
      <c r="AZ296" s="366" t="str">
        <f>AF296</f>
        <v>High</v>
      </c>
      <c r="BA296" s="366" t="str">
        <f>AJ296</f>
        <v>High</v>
      </c>
      <c r="BB296" s="366" t="str">
        <f>AN296</f>
        <v>High</v>
      </c>
      <c r="BC296" s="365" t="str">
        <f>AS296</f>
        <v>Low</v>
      </c>
      <c r="BD296" s="365" t="str">
        <f>AV296</f>
        <v>Low</v>
      </c>
      <c r="BE296" s="360" t="s">
        <v>1311</v>
      </c>
      <c r="BF296" s="360"/>
      <c r="BG296" s="360"/>
      <c r="BH296" s="360"/>
      <c r="BI296" s="360"/>
      <c r="BJ296" s="360"/>
      <c r="BK296" s="360"/>
      <c r="BL296" s="360"/>
      <c r="BM296" s="360"/>
      <c r="BN296" s="360"/>
      <c r="BO296" s="360"/>
      <c r="BP296" s="360"/>
      <c r="BQ296" s="360"/>
      <c r="BR296" s="360"/>
      <c r="BS296" s="360"/>
      <c r="BT296" s="360"/>
      <c r="BU296" s="360"/>
      <c r="BV296" s="360"/>
      <c r="BW296" s="360"/>
      <c r="BX296" s="360"/>
      <c r="BY296" s="360"/>
      <c r="BZ296" s="360"/>
      <c r="CA296" s="360"/>
      <c r="CB296" s="360"/>
      <c r="CC296" s="360"/>
      <c r="CD296" s="360"/>
      <c r="CE296" s="360"/>
      <c r="CF296" s="360"/>
      <c r="CG296" s="360"/>
      <c r="CH296" s="360"/>
      <c r="CI296" s="360"/>
      <c r="CJ296" s="360"/>
      <c r="CK296" s="360"/>
      <c r="CL296" s="360"/>
      <c r="CM296" s="360"/>
      <c r="CN296" s="360"/>
      <c r="CO296" s="360"/>
      <c r="CP296" s="360"/>
      <c r="CQ296" s="360"/>
      <c r="CR296" s="360"/>
      <c r="CS296" s="360"/>
      <c r="CT296" s="360"/>
    </row>
    <row r="297" spans="1:98" s="227" customFormat="1" ht="15" customHeight="1">
      <c r="A297" s="101" t="s">
        <v>631</v>
      </c>
      <c r="B297" s="98" t="s">
        <v>4872</v>
      </c>
      <c r="C297" s="101"/>
      <c r="D297" s="360" t="s">
        <v>438</v>
      </c>
      <c r="E297" s="360" t="s">
        <v>666</v>
      </c>
      <c r="F297" s="360" t="s">
        <v>64</v>
      </c>
      <c r="G297" s="360" t="s">
        <v>186</v>
      </c>
      <c r="H297" s="360" t="s">
        <v>355</v>
      </c>
      <c r="I297" s="360" t="s">
        <v>349</v>
      </c>
      <c r="J297" s="360" t="s">
        <v>100</v>
      </c>
      <c r="K297" s="359">
        <v>56</v>
      </c>
      <c r="L297" s="360" t="s">
        <v>3180</v>
      </c>
      <c r="M297" s="360" t="s">
        <v>3181</v>
      </c>
      <c r="N297" s="360" t="s">
        <v>56</v>
      </c>
      <c r="O297" s="360" t="s">
        <v>236</v>
      </c>
      <c r="P297" s="360" t="s">
        <v>3182</v>
      </c>
      <c r="Q297" s="476" t="s">
        <v>428</v>
      </c>
      <c r="R297" s="360" t="s">
        <v>3183</v>
      </c>
      <c r="S297" s="360" t="s">
        <v>3184</v>
      </c>
      <c r="T297" s="360" t="s">
        <v>3185</v>
      </c>
      <c r="U297" s="360" t="s">
        <v>455</v>
      </c>
      <c r="V297" s="360" t="s">
        <v>455</v>
      </c>
      <c r="W297" s="360" t="s">
        <v>455</v>
      </c>
      <c r="X297" s="360" t="s">
        <v>455</v>
      </c>
      <c r="Y297" s="360" t="s">
        <v>4748</v>
      </c>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t="s">
        <v>428</v>
      </c>
      <c r="AX297" s="149" t="s">
        <v>85</v>
      </c>
      <c r="AY297" s="149" t="s">
        <v>85</v>
      </c>
      <c r="AZ297" s="158" t="s">
        <v>95</v>
      </c>
      <c r="BA297" s="158" t="s">
        <v>95</v>
      </c>
      <c r="BB297" s="149" t="s">
        <v>85</v>
      </c>
      <c r="BC297" s="158" t="s">
        <v>95</v>
      </c>
      <c r="BD297" s="264" t="s">
        <v>72</v>
      </c>
      <c r="BE297" s="360" t="s">
        <v>3186</v>
      </c>
      <c r="BF297" s="360"/>
      <c r="BG297" s="360"/>
      <c r="BH297" s="360"/>
      <c r="BI297" s="360"/>
      <c r="BJ297" s="360"/>
      <c r="BK297" s="360"/>
      <c r="BL297" s="360"/>
      <c r="BM297" s="360"/>
      <c r="BN297" s="360"/>
      <c r="BO297" s="360"/>
      <c r="BP297" s="360"/>
      <c r="BQ297" s="360"/>
      <c r="BR297" s="360"/>
      <c r="BS297" s="360"/>
      <c r="BT297" s="360"/>
      <c r="BU297" s="360"/>
      <c r="BV297" s="360"/>
      <c r="BW297" s="360"/>
      <c r="BX297" s="360"/>
      <c r="BY297" s="360"/>
      <c r="BZ297" s="360"/>
      <c r="CA297" s="360"/>
      <c r="CB297" s="360"/>
      <c r="CC297" s="360"/>
      <c r="CD297" s="360"/>
      <c r="CE297" s="360"/>
      <c r="CF297" s="360"/>
      <c r="CG297" s="360"/>
      <c r="CH297" s="360"/>
      <c r="CI297" s="360"/>
      <c r="CJ297" s="360"/>
      <c r="CK297" s="360"/>
      <c r="CL297" s="360"/>
      <c r="CM297" s="360"/>
      <c r="CN297" s="360"/>
      <c r="CO297" s="360"/>
      <c r="CP297" s="360"/>
      <c r="CQ297" s="360"/>
      <c r="CR297" s="360"/>
      <c r="CS297" s="360"/>
      <c r="CT297" s="360"/>
    </row>
    <row r="298" spans="1:98" s="227" customFormat="1" ht="15" customHeight="1">
      <c r="A298" s="98" t="s">
        <v>1590</v>
      </c>
      <c r="B298" s="98" t="s">
        <v>4872</v>
      </c>
      <c r="C298" s="98" t="s">
        <v>4573</v>
      </c>
      <c r="D298" s="98"/>
      <c r="E298" s="98" t="s">
        <v>566</v>
      </c>
      <c r="F298" s="98" t="s">
        <v>609</v>
      </c>
      <c r="G298" s="227" t="s">
        <v>186</v>
      </c>
      <c r="H298" s="98" t="s">
        <v>355</v>
      </c>
      <c r="I298" s="227" t="s">
        <v>66</v>
      </c>
      <c r="J298" s="227" t="s">
        <v>781</v>
      </c>
      <c r="K298" s="196">
        <v>752</v>
      </c>
      <c r="L298" s="98" t="s">
        <v>9296</v>
      </c>
      <c r="M298" s="98" t="s">
        <v>9297</v>
      </c>
      <c r="N298" s="98" t="s">
        <v>56</v>
      </c>
      <c r="O298" s="98" t="s">
        <v>602</v>
      </c>
      <c r="P298" s="196">
        <v>18</v>
      </c>
      <c r="Q298" s="196" t="s">
        <v>428</v>
      </c>
      <c r="R298" s="267" t="s">
        <v>4262</v>
      </c>
      <c r="S298" s="384">
        <v>0.56000000000000005</v>
      </c>
      <c r="T298" s="98" t="s">
        <v>428</v>
      </c>
      <c r="U298" s="98" t="s">
        <v>428</v>
      </c>
      <c r="V298" s="98" t="s">
        <v>428</v>
      </c>
      <c r="W298" s="98" t="s">
        <v>1591</v>
      </c>
      <c r="X298" s="98" t="s">
        <v>428</v>
      </c>
      <c r="Y298" s="98" t="s">
        <v>1592</v>
      </c>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226" t="s">
        <v>428</v>
      </c>
      <c r="AX298" s="158" t="s">
        <v>95</v>
      </c>
      <c r="AY298" s="158" t="s">
        <v>95</v>
      </c>
      <c r="AZ298" s="264" t="s">
        <v>72</v>
      </c>
      <c r="BA298" s="264" t="s">
        <v>1789</v>
      </c>
      <c r="BB298" s="149" t="s">
        <v>85</v>
      </c>
      <c r="BC298" s="158" t="s">
        <v>95</v>
      </c>
      <c r="BD298" s="264" t="s">
        <v>72</v>
      </c>
      <c r="BE298" s="98" t="s">
        <v>1593</v>
      </c>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c r="CI298" s="98"/>
      <c r="CJ298" s="98"/>
      <c r="CK298" s="98"/>
      <c r="CL298" s="98"/>
      <c r="CM298" s="98"/>
      <c r="CN298" s="98"/>
      <c r="CO298" s="98"/>
      <c r="CP298" s="98"/>
      <c r="CQ298" s="98"/>
      <c r="CR298" s="98"/>
      <c r="CS298" s="98"/>
      <c r="CT298" s="98"/>
    </row>
    <row r="299" spans="1:98" s="226" customFormat="1" ht="15" customHeight="1">
      <c r="A299" s="98" t="s">
        <v>3769</v>
      </c>
      <c r="B299" s="98" t="s">
        <v>4872</v>
      </c>
      <c r="C299" s="98"/>
      <c r="D299" s="98"/>
      <c r="E299" s="98" t="s">
        <v>566</v>
      </c>
      <c r="F299" s="98" t="s">
        <v>3107</v>
      </c>
      <c r="G299" s="98" t="s">
        <v>145</v>
      </c>
      <c r="H299" s="98" t="s">
        <v>355</v>
      </c>
      <c r="I299" s="265" t="s">
        <v>428</v>
      </c>
      <c r="J299" s="98" t="s">
        <v>4047</v>
      </c>
      <c r="K299" s="196">
        <v>124</v>
      </c>
      <c r="L299" s="98" t="s">
        <v>4454</v>
      </c>
      <c r="M299" s="98" t="s">
        <v>4455</v>
      </c>
      <c r="N299" s="98" t="s">
        <v>56</v>
      </c>
      <c r="O299" s="98" t="s">
        <v>778</v>
      </c>
      <c r="P299" s="196" t="s">
        <v>4456</v>
      </c>
      <c r="Q299" s="476" t="s">
        <v>428</v>
      </c>
      <c r="R299" s="98" t="s">
        <v>455</v>
      </c>
      <c r="S299" s="98" t="s">
        <v>455</v>
      </c>
      <c r="T299" s="98" t="s">
        <v>455</v>
      </c>
      <c r="U299" s="98" t="s">
        <v>455</v>
      </c>
      <c r="V299" s="98" t="s">
        <v>455</v>
      </c>
      <c r="W299" s="98" t="s">
        <v>455</v>
      </c>
      <c r="X299" s="98" t="s">
        <v>455</v>
      </c>
      <c r="Y299" s="98" t="s">
        <v>2295</v>
      </c>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t="s">
        <v>4457</v>
      </c>
      <c r="AX299" s="158" t="s">
        <v>95</v>
      </c>
      <c r="AY299" s="158" t="s">
        <v>95</v>
      </c>
      <c r="AZ299" s="158" t="s">
        <v>95</v>
      </c>
      <c r="BA299" s="264" t="s">
        <v>72</v>
      </c>
      <c r="BB299" s="149" t="s">
        <v>85</v>
      </c>
      <c r="BC299" s="149" t="s">
        <v>85</v>
      </c>
      <c r="BD299" s="149" t="s">
        <v>85</v>
      </c>
      <c r="BE299" s="98" t="s">
        <v>4458</v>
      </c>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c r="CI299" s="98"/>
      <c r="CJ299" s="98"/>
      <c r="CK299" s="98"/>
      <c r="CL299" s="98"/>
      <c r="CM299" s="98"/>
      <c r="CN299" s="98"/>
      <c r="CO299" s="98"/>
      <c r="CP299" s="98"/>
      <c r="CQ299" s="98"/>
      <c r="CR299" s="98"/>
      <c r="CS299" s="98"/>
      <c r="CT299" s="98"/>
    </row>
    <row r="300" spans="1:98" s="226" customFormat="1" ht="15" customHeight="1">
      <c r="A300" s="101" t="s">
        <v>3584</v>
      </c>
      <c r="B300" s="476" t="s">
        <v>4871</v>
      </c>
      <c r="C300" s="101" t="s">
        <v>4047</v>
      </c>
      <c r="D300" s="98"/>
      <c r="E300" s="98" t="s">
        <v>3583</v>
      </c>
      <c r="F300" s="101" t="s">
        <v>150</v>
      </c>
      <c r="G300" s="98" t="s">
        <v>136</v>
      </c>
      <c r="H300" s="98" t="s">
        <v>355</v>
      </c>
      <c r="I300" s="98" t="s">
        <v>349</v>
      </c>
      <c r="J300" s="98" t="s">
        <v>598</v>
      </c>
      <c r="K300" s="196">
        <v>50</v>
      </c>
      <c r="L300" s="98" t="s">
        <v>4460</v>
      </c>
      <c r="M300" s="98" t="s">
        <v>4461</v>
      </c>
      <c r="N300" s="370" t="s">
        <v>56</v>
      </c>
      <c r="O300" s="370" t="s">
        <v>602</v>
      </c>
      <c r="P300" s="370" t="s">
        <v>4596</v>
      </c>
      <c r="Q300" s="476" t="s">
        <v>428</v>
      </c>
      <c r="R300" s="98" t="s">
        <v>4263</v>
      </c>
      <c r="S300" s="98" t="s">
        <v>4462</v>
      </c>
      <c r="T300" s="98" t="s">
        <v>455</v>
      </c>
      <c r="U300" s="98" t="s">
        <v>4463</v>
      </c>
      <c r="V300" s="98" t="s">
        <v>455</v>
      </c>
      <c r="W300" s="98" t="s">
        <v>455</v>
      </c>
      <c r="X300" s="98" t="s">
        <v>3197</v>
      </c>
      <c r="Y300" s="98" t="s">
        <v>3586</v>
      </c>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t="s">
        <v>4464</v>
      </c>
      <c r="AX300" s="158" t="s">
        <v>95</v>
      </c>
      <c r="AY300" s="264" t="s">
        <v>72</v>
      </c>
      <c r="AZ300" s="158" t="s">
        <v>95</v>
      </c>
      <c r="BA300" s="264" t="s">
        <v>72</v>
      </c>
      <c r="BB300" s="149" t="s">
        <v>85</v>
      </c>
      <c r="BC300" s="158" t="s">
        <v>95</v>
      </c>
      <c r="BD300" s="264" t="s">
        <v>72</v>
      </c>
      <c r="BE300" s="98" t="s">
        <v>3585</v>
      </c>
      <c r="BF300" s="98" t="s">
        <v>4459</v>
      </c>
      <c r="BG300" s="98"/>
      <c r="BH300" s="98"/>
      <c r="BI300" s="361"/>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c r="CI300" s="98"/>
      <c r="CJ300" s="98"/>
      <c r="CK300" s="98"/>
      <c r="CL300" s="98"/>
      <c r="CM300" s="98"/>
      <c r="CN300" s="98"/>
      <c r="CO300" s="98"/>
      <c r="CP300" s="98"/>
      <c r="CQ300" s="98"/>
      <c r="CR300" s="98"/>
      <c r="CS300" s="98"/>
      <c r="CT300" s="98"/>
    </row>
    <row r="301" spans="1:98" s="227" customFormat="1" ht="15" customHeight="1">
      <c r="A301" s="98" t="s">
        <v>1238</v>
      </c>
      <c r="B301" s="98" t="s">
        <v>4872</v>
      </c>
      <c r="C301" s="98"/>
      <c r="D301" s="360"/>
      <c r="E301" s="106" t="s">
        <v>968</v>
      </c>
      <c r="F301" s="360" t="s">
        <v>1082</v>
      </c>
      <c r="G301" s="360" t="s">
        <v>186</v>
      </c>
      <c r="H301" s="360" t="s">
        <v>455</v>
      </c>
      <c r="I301" s="360" t="s">
        <v>349</v>
      </c>
      <c r="J301" s="360" t="s">
        <v>65</v>
      </c>
      <c r="K301" s="359">
        <v>276</v>
      </c>
      <c r="L301" s="360" t="s">
        <v>1239</v>
      </c>
      <c r="M301" s="360" t="s">
        <v>1240</v>
      </c>
      <c r="N301" s="360" t="s">
        <v>56</v>
      </c>
      <c r="O301" s="360" t="s">
        <v>1151</v>
      </c>
      <c r="P301" s="360">
        <v>13</v>
      </c>
      <c r="Q301" s="98" t="s">
        <v>428</v>
      </c>
      <c r="R301" s="360" t="s">
        <v>1241</v>
      </c>
      <c r="S301" s="360" t="s">
        <v>1242</v>
      </c>
      <c r="T301" s="360"/>
      <c r="U301" s="360" t="s">
        <v>428</v>
      </c>
      <c r="V301" s="360" t="s">
        <v>1243</v>
      </c>
      <c r="W301" s="360" t="s">
        <v>428</v>
      </c>
      <c r="X301" s="98" t="s">
        <v>428</v>
      </c>
      <c r="Y301" s="360" t="s">
        <v>1244</v>
      </c>
      <c r="Z301" s="98" t="s">
        <v>95</v>
      </c>
      <c r="AA301" s="98" t="s">
        <v>1245</v>
      </c>
      <c r="AB301" s="98" t="s">
        <v>95</v>
      </c>
      <c r="AC301" s="98" t="s">
        <v>1093</v>
      </c>
      <c r="AD301" s="98" t="s">
        <v>95</v>
      </c>
      <c r="AE301" s="98" t="s">
        <v>1093</v>
      </c>
      <c r="AF301" s="98" t="s">
        <v>95</v>
      </c>
      <c r="AG301" s="98" t="s">
        <v>1093</v>
      </c>
      <c r="AH301" s="98" t="s">
        <v>95</v>
      </c>
      <c r="AI301" s="98" t="s">
        <v>1246</v>
      </c>
      <c r="AJ301" s="98" t="s">
        <v>72</v>
      </c>
      <c r="AK301" s="98" t="s">
        <v>1247</v>
      </c>
      <c r="AL301" s="98"/>
      <c r="AM301" s="98" t="s">
        <v>1248</v>
      </c>
      <c r="AN301" s="98" t="s">
        <v>72</v>
      </c>
      <c r="AO301" s="98"/>
      <c r="AP301" s="98"/>
      <c r="AQ301" s="98" t="s">
        <v>1249</v>
      </c>
      <c r="AR301" s="98" t="s">
        <v>1250</v>
      </c>
      <c r="AS301" s="98" t="s">
        <v>95</v>
      </c>
      <c r="AT301" s="98" t="s">
        <v>1251</v>
      </c>
      <c r="AU301" s="98" t="s">
        <v>455</v>
      </c>
      <c r="AV301" s="98" t="s">
        <v>72</v>
      </c>
      <c r="AW301" s="360" t="s">
        <v>428</v>
      </c>
      <c r="AX301" s="363" t="str">
        <f>AB301</f>
        <v>Unclear</v>
      </c>
      <c r="AY301" s="363" t="str">
        <f>AD301</f>
        <v>Unclear</v>
      </c>
      <c r="AZ301" s="363" t="str">
        <f>AF301</f>
        <v>Unclear</v>
      </c>
      <c r="BA301" s="365" t="str">
        <f>AJ301</f>
        <v>Low</v>
      </c>
      <c r="BB301" s="365" t="str">
        <f>AN301</f>
        <v>Low</v>
      </c>
      <c r="BC301" s="363" t="str">
        <f>AS301</f>
        <v>Unclear</v>
      </c>
      <c r="BD301" s="365" t="str">
        <f>AV301</f>
        <v>Low</v>
      </c>
      <c r="BE301" s="360" t="s">
        <v>1252</v>
      </c>
      <c r="BF301" s="360"/>
      <c r="BG301" s="360"/>
      <c r="BH301" s="360"/>
      <c r="BI301" s="360"/>
      <c r="BJ301" s="360"/>
      <c r="BK301" s="360"/>
      <c r="BL301" s="360"/>
      <c r="BM301" s="360"/>
      <c r="BN301" s="360"/>
    </row>
    <row r="302" spans="1:98" s="226" customFormat="1" ht="15" customHeight="1">
      <c r="A302" s="98" t="s">
        <v>3795</v>
      </c>
      <c r="B302" s="476" t="s">
        <v>4871</v>
      </c>
      <c r="C302" s="98"/>
      <c r="D302" s="98"/>
      <c r="E302" s="98" t="s">
        <v>567</v>
      </c>
      <c r="F302" s="98" t="s">
        <v>3107</v>
      </c>
      <c r="G302" s="98" t="s">
        <v>186</v>
      </c>
      <c r="H302" s="98" t="s">
        <v>355</v>
      </c>
      <c r="I302" s="98" t="s">
        <v>349</v>
      </c>
      <c r="J302" s="98" t="s">
        <v>455</v>
      </c>
      <c r="K302" s="196">
        <v>40</v>
      </c>
      <c r="L302" s="98" t="s">
        <v>4465</v>
      </c>
      <c r="M302" s="98" t="s">
        <v>4466</v>
      </c>
      <c r="N302" s="98" t="s">
        <v>56</v>
      </c>
      <c r="O302" s="98" t="s">
        <v>236</v>
      </c>
      <c r="P302" s="98" t="s">
        <v>4319</v>
      </c>
      <c r="Q302" s="476" t="s">
        <v>428</v>
      </c>
      <c r="R302" s="98" t="s">
        <v>4264</v>
      </c>
      <c r="S302" s="384">
        <v>1</v>
      </c>
      <c r="T302" s="98" t="s">
        <v>4467</v>
      </c>
      <c r="U302" s="98" t="s">
        <v>455</v>
      </c>
      <c r="V302" s="98" t="s">
        <v>455</v>
      </c>
      <c r="W302" s="98" t="s">
        <v>4468</v>
      </c>
      <c r="X302" s="98" t="s">
        <v>455</v>
      </c>
      <c r="Y302" s="98" t="s">
        <v>4469</v>
      </c>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226" t="s">
        <v>428</v>
      </c>
      <c r="AX302" s="365" t="s">
        <v>72</v>
      </c>
      <c r="AY302" s="363" t="s">
        <v>95</v>
      </c>
      <c r="AZ302" s="363" t="s">
        <v>95</v>
      </c>
      <c r="BA302" s="365" t="s">
        <v>72</v>
      </c>
      <c r="BB302" s="366" t="s">
        <v>85</v>
      </c>
      <c r="BC302" s="363" t="s">
        <v>95</v>
      </c>
      <c r="BD302" s="365" t="s">
        <v>72</v>
      </c>
      <c r="BE302" s="98" t="s">
        <v>4470</v>
      </c>
      <c r="BF302" s="98"/>
      <c r="BG302" s="98"/>
      <c r="BH302" s="98"/>
      <c r="BI302" s="98"/>
      <c r="BJ302" s="98"/>
      <c r="BK302" s="98"/>
      <c r="BL302" s="98"/>
      <c r="BM302" s="98"/>
      <c r="BN302" s="98"/>
    </row>
    <row r="303" spans="1:98" s="226" customFormat="1" ht="15" customHeight="1">
      <c r="A303" s="98" t="s">
        <v>3796</v>
      </c>
      <c r="B303" s="476" t="s">
        <v>4871</v>
      </c>
      <c r="C303" s="98"/>
      <c r="D303" s="98"/>
      <c r="E303" s="98" t="s">
        <v>566</v>
      </c>
      <c r="F303" s="98" t="s">
        <v>3107</v>
      </c>
      <c r="G303" s="98" t="s">
        <v>186</v>
      </c>
      <c r="H303" s="98" t="s">
        <v>400</v>
      </c>
      <c r="I303" s="98" t="s">
        <v>349</v>
      </c>
      <c r="J303" s="98" t="s">
        <v>597</v>
      </c>
      <c r="K303" s="196">
        <v>151</v>
      </c>
      <c r="L303" s="98" t="s">
        <v>4471</v>
      </c>
      <c r="M303" s="98" t="s">
        <v>4472</v>
      </c>
      <c r="N303" s="98"/>
      <c r="O303" s="98"/>
      <c r="P303" s="98"/>
      <c r="Q303" s="98"/>
      <c r="R303" s="98" t="s">
        <v>4473</v>
      </c>
      <c r="S303" s="98" t="s">
        <v>4474</v>
      </c>
      <c r="T303" s="98" t="s">
        <v>455</v>
      </c>
      <c r="U303" s="98" t="s">
        <v>455</v>
      </c>
      <c r="V303" s="98" t="s">
        <v>4475</v>
      </c>
      <c r="W303" s="98" t="s">
        <v>455</v>
      </c>
      <c r="X303" s="98" t="s">
        <v>455</v>
      </c>
      <c r="Y303" s="98" t="s">
        <v>359</v>
      </c>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t="s">
        <v>4476</v>
      </c>
      <c r="AX303" s="363" t="s">
        <v>95</v>
      </c>
      <c r="AY303" s="363" t="s">
        <v>95</v>
      </c>
      <c r="AZ303" s="363" t="s">
        <v>95</v>
      </c>
      <c r="BA303" s="363" t="s">
        <v>95</v>
      </c>
      <c r="BB303" s="366" t="s">
        <v>85</v>
      </c>
      <c r="BC303" s="366" t="s">
        <v>85</v>
      </c>
      <c r="BD303" s="366" t="s">
        <v>85</v>
      </c>
      <c r="BE303" s="98" t="s">
        <v>4477</v>
      </c>
      <c r="BF303" s="98"/>
      <c r="BG303" s="98"/>
      <c r="BH303" s="98"/>
      <c r="BI303" s="98"/>
      <c r="BJ303" s="98"/>
      <c r="BK303" s="98"/>
      <c r="BL303" s="98"/>
      <c r="BM303" s="98"/>
      <c r="BN303" s="98"/>
    </row>
    <row r="304" spans="1:98" s="226" customFormat="1" ht="15" customHeight="1">
      <c r="A304" s="98" t="s">
        <v>3797</v>
      </c>
      <c r="B304" s="476" t="s">
        <v>4871</v>
      </c>
      <c r="C304" s="98" t="s">
        <v>4573</v>
      </c>
      <c r="D304" s="98"/>
      <c r="E304" s="98" t="s">
        <v>566</v>
      </c>
      <c r="F304" s="98" t="s">
        <v>3107</v>
      </c>
      <c r="G304" s="98" t="s">
        <v>186</v>
      </c>
      <c r="H304" s="98" t="s">
        <v>4478</v>
      </c>
      <c r="I304" s="98" t="s">
        <v>66</v>
      </c>
      <c r="J304" s="98" t="s">
        <v>4479</v>
      </c>
      <c r="K304" s="196">
        <v>120</v>
      </c>
      <c r="L304" s="98" t="s">
        <v>4480</v>
      </c>
      <c r="M304" s="98" t="s">
        <v>4481</v>
      </c>
      <c r="N304" s="98" t="s">
        <v>56</v>
      </c>
      <c r="O304" s="98" t="s">
        <v>778</v>
      </c>
      <c r="P304" s="98" t="s">
        <v>4482</v>
      </c>
      <c r="Q304" s="476" t="s">
        <v>428</v>
      </c>
      <c r="R304" s="98" t="s">
        <v>4265</v>
      </c>
      <c r="S304" s="384">
        <v>0.53</v>
      </c>
      <c r="T304" s="98" t="s">
        <v>455</v>
      </c>
      <c r="U304" s="98" t="s">
        <v>4483</v>
      </c>
      <c r="V304" s="98" t="s">
        <v>4484</v>
      </c>
      <c r="W304" s="98" t="s">
        <v>4485</v>
      </c>
      <c r="X304" s="98" t="s">
        <v>455</v>
      </c>
      <c r="Y304" s="98" t="s">
        <v>346</v>
      </c>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t="s">
        <v>4486</v>
      </c>
      <c r="AX304" s="363" t="s">
        <v>95</v>
      </c>
      <c r="AY304" s="363" t="s">
        <v>95</v>
      </c>
      <c r="AZ304" s="363" t="s">
        <v>95</v>
      </c>
      <c r="BA304" s="363" t="s">
        <v>95</v>
      </c>
      <c r="BB304" s="366" t="s">
        <v>85</v>
      </c>
      <c r="BC304" s="366" t="s">
        <v>3889</v>
      </c>
      <c r="BD304" s="366" t="s">
        <v>85</v>
      </c>
      <c r="BE304" s="98" t="s">
        <v>4487</v>
      </c>
      <c r="BF304" s="98"/>
      <c r="BG304" s="98"/>
      <c r="BH304" s="98"/>
      <c r="BI304" s="98"/>
      <c r="BJ304" s="98"/>
      <c r="BK304" s="98"/>
      <c r="BL304" s="98"/>
      <c r="BM304" s="98"/>
      <c r="BN304" s="98"/>
    </row>
    <row r="305" spans="1:98" s="763" customFormat="1">
      <c r="A305" s="763" t="s">
        <v>9869</v>
      </c>
      <c r="G305" s="763" t="s">
        <v>186</v>
      </c>
      <c r="H305" s="763" t="s">
        <v>355</v>
      </c>
      <c r="I305" s="763" t="s">
        <v>10407</v>
      </c>
      <c r="J305" s="763" t="s">
        <v>1057</v>
      </c>
      <c r="K305" s="763">
        <v>67</v>
      </c>
      <c r="L305" s="763" t="s">
        <v>10408</v>
      </c>
      <c r="M305" s="763" t="s">
        <v>10409</v>
      </c>
      <c r="N305" s="768" t="s">
        <v>10087</v>
      </c>
      <c r="O305" s="768" t="s">
        <v>602</v>
      </c>
      <c r="P305" s="768" t="s">
        <v>10410</v>
      </c>
      <c r="Q305" s="768" t="s">
        <v>911</v>
      </c>
      <c r="R305" s="768" t="s">
        <v>10411</v>
      </c>
      <c r="S305" s="768" t="s">
        <v>10412</v>
      </c>
      <c r="T305" s="768" t="s">
        <v>428</v>
      </c>
      <c r="U305" s="768" t="s">
        <v>428</v>
      </c>
      <c r="V305" s="768" t="s">
        <v>428</v>
      </c>
      <c r="W305" s="768" t="s">
        <v>10413</v>
      </c>
      <c r="X305" s="768" t="s">
        <v>428</v>
      </c>
      <c r="Y305" s="768" t="s">
        <v>661</v>
      </c>
      <c r="AU305" s="766" t="s">
        <v>10079</v>
      </c>
      <c r="AV305" s="766" t="s">
        <v>10079</v>
      </c>
      <c r="AW305" s="766" t="s">
        <v>10079</v>
      </c>
      <c r="AX305" s="766" t="s">
        <v>10079</v>
      </c>
      <c r="AY305" s="766" t="s">
        <v>10079</v>
      </c>
      <c r="AZ305" s="766" t="s">
        <v>10079</v>
      </c>
      <c r="BA305" s="766" t="s">
        <v>10079</v>
      </c>
    </row>
    <row r="306" spans="1:98" s="227" customFormat="1" ht="15" customHeight="1">
      <c r="A306" s="101" t="s">
        <v>1152</v>
      </c>
      <c r="B306" s="98" t="s">
        <v>4872</v>
      </c>
      <c r="C306" s="101"/>
      <c r="D306" s="106"/>
      <c r="E306" s="106" t="s">
        <v>968</v>
      </c>
      <c r="F306" s="106" t="s">
        <v>969</v>
      </c>
      <c r="G306" s="227" t="s">
        <v>154</v>
      </c>
      <c r="H306" s="106" t="s">
        <v>355</v>
      </c>
      <c r="I306" s="106" t="s">
        <v>66</v>
      </c>
      <c r="J306" s="106" t="s">
        <v>65</v>
      </c>
      <c r="K306" s="385">
        <v>121</v>
      </c>
      <c r="L306" s="106" t="s">
        <v>1153</v>
      </c>
      <c r="M306" s="106" t="s">
        <v>1154</v>
      </c>
      <c r="N306" s="106" t="s">
        <v>56</v>
      </c>
      <c r="O306" s="106" t="s">
        <v>1155</v>
      </c>
      <c r="P306" s="106" t="s">
        <v>1156</v>
      </c>
      <c r="Q306" s="476" t="s">
        <v>428</v>
      </c>
      <c r="R306" s="106" t="s">
        <v>1157</v>
      </c>
      <c r="S306" s="106" t="s">
        <v>1158</v>
      </c>
      <c r="T306" s="106" t="s">
        <v>428</v>
      </c>
      <c r="U306" s="106" t="s">
        <v>428</v>
      </c>
      <c r="V306" s="106" t="s">
        <v>1159</v>
      </c>
      <c r="W306" s="106" t="s">
        <v>428</v>
      </c>
      <c r="X306" s="106" t="s">
        <v>1160</v>
      </c>
      <c r="Y306" s="106" t="s">
        <v>664</v>
      </c>
      <c r="Z306" s="101" t="s">
        <v>4749</v>
      </c>
      <c r="AA306" s="101" t="s">
        <v>1161</v>
      </c>
      <c r="AB306" s="101" t="s">
        <v>95</v>
      </c>
      <c r="AC306" s="101" t="s">
        <v>428</v>
      </c>
      <c r="AD306" s="101" t="s">
        <v>85</v>
      </c>
      <c r="AE306" s="101" t="s">
        <v>428</v>
      </c>
      <c r="AF306" s="101" t="s">
        <v>85</v>
      </c>
      <c r="AG306" s="101" t="s">
        <v>428</v>
      </c>
      <c r="AH306" s="101" t="s">
        <v>85</v>
      </c>
      <c r="AI306" s="101" t="s">
        <v>1162</v>
      </c>
      <c r="AJ306" s="101" t="s">
        <v>1866</v>
      </c>
      <c r="AK306" s="101" t="s">
        <v>1163</v>
      </c>
      <c r="AL306" s="101" t="s">
        <v>455</v>
      </c>
      <c r="AM306" s="101" t="s">
        <v>1164</v>
      </c>
      <c r="AN306" s="101" t="s">
        <v>72</v>
      </c>
      <c r="AO306" s="101" t="s">
        <v>455</v>
      </c>
      <c r="AP306" s="101" t="s">
        <v>428</v>
      </c>
      <c r="AQ306" s="101" t="s">
        <v>1165</v>
      </c>
      <c r="AR306" s="101" t="s">
        <v>1166</v>
      </c>
      <c r="AS306" s="370" t="s">
        <v>72</v>
      </c>
      <c r="AT306" s="370" t="s">
        <v>428</v>
      </c>
      <c r="AU306" s="370" t="s">
        <v>428</v>
      </c>
      <c r="AV306" s="370" t="s">
        <v>72</v>
      </c>
      <c r="AW306" s="106" t="s">
        <v>1167</v>
      </c>
      <c r="AX306" s="363" t="str">
        <f>AB306</f>
        <v>Unclear</v>
      </c>
      <c r="AY306" s="366" t="str">
        <f>AD306</f>
        <v>High</v>
      </c>
      <c r="AZ306" s="366" t="str">
        <f>AF306</f>
        <v>High</v>
      </c>
      <c r="BA306" s="366" t="str">
        <f>AJ306</f>
        <v xml:space="preserve">High </v>
      </c>
      <c r="BB306" s="365" t="str">
        <f>AN306</f>
        <v>Low</v>
      </c>
      <c r="BC306" s="365" t="str">
        <f>AS306</f>
        <v>Low</v>
      </c>
      <c r="BD306" s="365" t="str">
        <f>AV306</f>
        <v>Low</v>
      </c>
      <c r="BE306" s="106" t="s">
        <v>1168</v>
      </c>
      <c r="BF306" s="106"/>
      <c r="BG306" s="106"/>
      <c r="BH306" s="106"/>
      <c r="BI306" s="106"/>
      <c r="BJ306" s="106"/>
      <c r="BK306" s="106"/>
      <c r="BL306" s="106"/>
      <c r="BM306" s="106"/>
      <c r="BN306" s="106"/>
      <c r="BO306" s="360"/>
      <c r="BP306" s="360"/>
      <c r="BQ306" s="360"/>
      <c r="BR306" s="360"/>
      <c r="BS306" s="360"/>
      <c r="BT306" s="360"/>
      <c r="BU306" s="360"/>
      <c r="BV306" s="360"/>
      <c r="BW306" s="360"/>
      <c r="BX306" s="360"/>
      <c r="BY306" s="360"/>
      <c r="BZ306" s="360"/>
      <c r="CA306" s="360"/>
      <c r="CB306" s="360"/>
      <c r="CC306" s="360"/>
      <c r="CD306" s="360"/>
      <c r="CE306" s="360"/>
      <c r="CF306" s="360"/>
      <c r="CG306" s="360"/>
      <c r="CH306" s="360"/>
      <c r="CI306" s="360"/>
      <c r="CJ306" s="360"/>
      <c r="CK306" s="360"/>
      <c r="CL306" s="360"/>
      <c r="CM306" s="360"/>
      <c r="CN306" s="360"/>
      <c r="CO306" s="360"/>
      <c r="CP306" s="360"/>
      <c r="CQ306" s="360"/>
      <c r="CR306" s="360"/>
      <c r="CS306" s="360"/>
      <c r="CT306" s="360"/>
    </row>
    <row r="307" spans="1:98" s="227" customFormat="1" ht="15" customHeight="1">
      <c r="A307" s="98" t="s">
        <v>1169</v>
      </c>
      <c r="B307" s="98" t="s">
        <v>4872</v>
      </c>
      <c r="C307" s="98"/>
      <c r="D307" s="360"/>
      <c r="E307" s="360" t="s">
        <v>968</v>
      </c>
      <c r="F307" s="360" t="s">
        <v>969</v>
      </c>
      <c r="G307" s="227" t="s">
        <v>154</v>
      </c>
      <c r="H307" s="360" t="s">
        <v>355</v>
      </c>
      <c r="I307" s="360" t="s">
        <v>66</v>
      </c>
      <c r="J307" s="360" t="s">
        <v>100</v>
      </c>
      <c r="K307" s="359">
        <v>48</v>
      </c>
      <c r="L307" s="360" t="s">
        <v>1170</v>
      </c>
      <c r="M307" s="360" t="s">
        <v>1171</v>
      </c>
      <c r="N307" s="360" t="s">
        <v>56</v>
      </c>
      <c r="O307" s="360" t="s">
        <v>236</v>
      </c>
      <c r="P307" s="360">
        <v>20</v>
      </c>
      <c r="Q307" s="476" t="s">
        <v>428</v>
      </c>
      <c r="R307" s="360" t="s">
        <v>1173</v>
      </c>
      <c r="S307" s="360" t="s">
        <v>1174</v>
      </c>
      <c r="T307" s="360" t="s">
        <v>428</v>
      </c>
      <c r="U307" s="360" t="s">
        <v>428</v>
      </c>
      <c r="V307" s="360" t="s">
        <v>1175</v>
      </c>
      <c r="W307" s="360" t="s">
        <v>428</v>
      </c>
      <c r="X307" s="360" t="s">
        <v>1176</v>
      </c>
      <c r="Y307" s="360" t="s">
        <v>1177</v>
      </c>
      <c r="Z307" s="98" t="s">
        <v>95</v>
      </c>
      <c r="AA307" s="98" t="s">
        <v>1178</v>
      </c>
      <c r="AB307" s="98" t="s">
        <v>95</v>
      </c>
      <c r="AC307" s="98" t="s">
        <v>428</v>
      </c>
      <c r="AD307" s="98" t="s">
        <v>85</v>
      </c>
      <c r="AE307" s="101" t="s">
        <v>428</v>
      </c>
      <c r="AF307" s="101" t="s">
        <v>85</v>
      </c>
      <c r="AG307" s="101" t="s">
        <v>428</v>
      </c>
      <c r="AH307" s="101" t="s">
        <v>85</v>
      </c>
      <c r="AI307" s="101" t="s">
        <v>428</v>
      </c>
      <c r="AJ307" s="101" t="s">
        <v>85</v>
      </c>
      <c r="AK307" s="98" t="s">
        <v>1179</v>
      </c>
      <c r="AL307" s="98" t="s">
        <v>1179</v>
      </c>
      <c r="AM307" s="98" t="s">
        <v>1180</v>
      </c>
      <c r="AN307" s="98" t="s">
        <v>85</v>
      </c>
      <c r="AO307" s="98" t="s">
        <v>85</v>
      </c>
      <c r="AP307" s="98" t="s">
        <v>428</v>
      </c>
      <c r="AQ307" s="98" t="s">
        <v>1181</v>
      </c>
      <c r="AR307" s="98" t="s">
        <v>4750</v>
      </c>
      <c r="AS307" s="98" t="s">
        <v>72</v>
      </c>
      <c r="AT307" s="370" t="s">
        <v>428</v>
      </c>
      <c r="AU307" s="370" t="s">
        <v>428</v>
      </c>
      <c r="AV307" s="370" t="s">
        <v>72</v>
      </c>
      <c r="AW307" s="360" t="s">
        <v>4751</v>
      </c>
      <c r="AX307" s="363" t="str">
        <f>AB307</f>
        <v>Unclear</v>
      </c>
      <c r="AY307" s="366" t="str">
        <f>AD307</f>
        <v>High</v>
      </c>
      <c r="AZ307" s="366" t="str">
        <f>AF307</f>
        <v>High</v>
      </c>
      <c r="BA307" s="366" t="str">
        <f>AJ307</f>
        <v>High</v>
      </c>
      <c r="BB307" s="366" t="str">
        <f>AN307</f>
        <v>High</v>
      </c>
      <c r="BC307" s="365" t="str">
        <f>AS307</f>
        <v>Low</v>
      </c>
      <c r="BD307" s="365" t="str">
        <f>AV307</f>
        <v>Low</v>
      </c>
      <c r="BE307" s="360" t="s">
        <v>1182</v>
      </c>
      <c r="BF307" s="360"/>
      <c r="BG307" s="360"/>
      <c r="BH307" s="360"/>
      <c r="BI307" s="360"/>
      <c r="BJ307" s="360"/>
      <c r="BK307" s="360"/>
      <c r="BL307" s="360"/>
      <c r="BM307" s="360"/>
      <c r="BN307" s="360"/>
      <c r="BO307" s="360"/>
      <c r="BP307" s="360"/>
      <c r="BQ307" s="360"/>
      <c r="BR307" s="360"/>
      <c r="BS307" s="360"/>
      <c r="BT307" s="360"/>
      <c r="BU307" s="360"/>
      <c r="BV307" s="360"/>
      <c r="BW307" s="360"/>
      <c r="BX307" s="360"/>
      <c r="BY307" s="360"/>
      <c r="BZ307" s="360"/>
      <c r="CA307" s="360"/>
      <c r="CB307" s="360"/>
      <c r="CC307" s="360"/>
      <c r="CD307" s="360"/>
      <c r="CE307" s="360"/>
      <c r="CF307" s="360"/>
      <c r="CG307" s="360"/>
      <c r="CH307" s="360"/>
      <c r="CI307" s="360"/>
      <c r="CJ307" s="360"/>
      <c r="CK307" s="360"/>
      <c r="CL307" s="360"/>
      <c r="CM307" s="360"/>
      <c r="CN307" s="360"/>
      <c r="CO307" s="360"/>
      <c r="CP307" s="360"/>
      <c r="CQ307" s="360"/>
      <c r="CR307" s="360"/>
      <c r="CS307" s="360"/>
      <c r="CT307" s="360"/>
    </row>
    <row r="308" spans="1:98" s="227" customFormat="1" ht="15" customHeight="1">
      <c r="A308" s="101" t="s">
        <v>967</v>
      </c>
      <c r="B308" s="98" t="s">
        <v>4872</v>
      </c>
      <c r="C308" s="101"/>
      <c r="D308" s="101"/>
      <c r="E308" s="101" t="s">
        <v>968</v>
      </c>
      <c r="F308" s="101" t="s">
        <v>969</v>
      </c>
      <c r="G308" s="101" t="s">
        <v>186</v>
      </c>
      <c r="H308" s="101" t="s">
        <v>355</v>
      </c>
      <c r="I308" s="101" t="s">
        <v>349</v>
      </c>
      <c r="J308" s="101" t="s">
        <v>100</v>
      </c>
      <c r="K308" s="379">
        <v>36</v>
      </c>
      <c r="L308" s="101" t="s">
        <v>970</v>
      </c>
      <c r="M308" s="101" t="s">
        <v>428</v>
      </c>
      <c r="N308" s="101" t="s">
        <v>56</v>
      </c>
      <c r="O308" s="101" t="s">
        <v>236</v>
      </c>
      <c r="P308" s="101">
        <v>16</v>
      </c>
      <c r="Q308" s="98" t="s">
        <v>428</v>
      </c>
      <c r="R308" s="101" t="s">
        <v>971</v>
      </c>
      <c r="S308" s="101" t="s">
        <v>972</v>
      </c>
      <c r="T308" s="101" t="s">
        <v>973</v>
      </c>
      <c r="U308" s="101" t="s">
        <v>428</v>
      </c>
      <c r="V308" s="101" t="s">
        <v>428</v>
      </c>
      <c r="W308" s="101" t="s">
        <v>428</v>
      </c>
      <c r="X308" s="101" t="s">
        <v>974</v>
      </c>
      <c r="Y308" s="101" t="s">
        <v>975</v>
      </c>
      <c r="Z308" s="101" t="s">
        <v>95</v>
      </c>
      <c r="AA308" s="101" t="s">
        <v>976</v>
      </c>
      <c r="AB308" s="101" t="s">
        <v>95</v>
      </c>
      <c r="AC308" s="101" t="s">
        <v>428</v>
      </c>
      <c r="AD308" s="101" t="s">
        <v>95</v>
      </c>
      <c r="AE308" s="101" t="s">
        <v>428</v>
      </c>
      <c r="AF308" s="101" t="s">
        <v>85</v>
      </c>
      <c r="AG308" s="101" t="s">
        <v>428</v>
      </c>
      <c r="AH308" s="101" t="s">
        <v>85</v>
      </c>
      <c r="AI308" s="101" t="s">
        <v>4752</v>
      </c>
      <c r="AJ308" s="101" t="s">
        <v>72</v>
      </c>
      <c r="AK308" s="101" t="s">
        <v>428</v>
      </c>
      <c r="AL308" s="101" t="s">
        <v>428</v>
      </c>
      <c r="AM308" s="101" t="s">
        <v>977</v>
      </c>
      <c r="AN308" s="101" t="s">
        <v>72</v>
      </c>
      <c r="AO308" s="101"/>
      <c r="AP308" s="101" t="s">
        <v>428</v>
      </c>
      <c r="AQ308" s="101" t="s">
        <v>978</v>
      </c>
      <c r="AR308" s="101" t="s">
        <v>979</v>
      </c>
      <c r="AS308" s="101" t="s">
        <v>72</v>
      </c>
      <c r="AT308" s="370" t="s">
        <v>428</v>
      </c>
      <c r="AU308" s="370" t="s">
        <v>428</v>
      </c>
      <c r="AV308" s="370" t="s">
        <v>72</v>
      </c>
      <c r="AW308" s="101" t="s">
        <v>980</v>
      </c>
      <c r="AX308" s="363" t="str">
        <f>AB308</f>
        <v>Unclear</v>
      </c>
      <c r="AY308" s="363" t="str">
        <f>AD308</f>
        <v>Unclear</v>
      </c>
      <c r="AZ308" s="366" t="str">
        <f>AF308</f>
        <v>High</v>
      </c>
      <c r="BA308" s="365" t="str">
        <f>AJ308</f>
        <v>Low</v>
      </c>
      <c r="BB308" s="365" t="str">
        <f>AN308</f>
        <v>Low</v>
      </c>
      <c r="BC308" s="365" t="str">
        <f>AS308</f>
        <v>Low</v>
      </c>
      <c r="BD308" s="365" t="str">
        <f>AV308</f>
        <v>Low</v>
      </c>
      <c r="BE308" s="101" t="s">
        <v>981</v>
      </c>
      <c r="BF308" s="101"/>
      <c r="BG308" s="101"/>
      <c r="BH308" s="101"/>
      <c r="BI308" s="101"/>
      <c r="BJ308" s="101"/>
      <c r="BK308" s="101"/>
      <c r="BL308" s="101"/>
      <c r="BM308" s="101"/>
      <c r="BN308" s="101"/>
      <c r="BO308" s="360"/>
      <c r="BP308" s="360"/>
      <c r="BQ308" s="360"/>
      <c r="BR308" s="360"/>
      <c r="BS308" s="360"/>
      <c r="BT308" s="360"/>
      <c r="BU308" s="360"/>
      <c r="BV308" s="360"/>
      <c r="BW308" s="360"/>
      <c r="BX308" s="360"/>
      <c r="BY308" s="360"/>
      <c r="BZ308" s="360"/>
      <c r="CA308" s="360"/>
      <c r="CB308" s="360"/>
      <c r="CC308" s="360"/>
      <c r="CD308" s="360"/>
      <c r="CE308" s="360"/>
      <c r="CF308" s="360"/>
      <c r="CG308" s="360"/>
      <c r="CH308" s="360"/>
      <c r="CI308" s="360"/>
      <c r="CJ308" s="360"/>
      <c r="CK308" s="360"/>
      <c r="CL308" s="360"/>
      <c r="CM308" s="360"/>
      <c r="CN308" s="360"/>
      <c r="CO308" s="360"/>
      <c r="CP308" s="360"/>
      <c r="CQ308" s="360"/>
      <c r="CR308" s="360"/>
      <c r="CS308" s="360"/>
      <c r="CT308" s="360"/>
    </row>
    <row r="309" spans="1:98" s="226" customFormat="1" ht="15" customHeight="1">
      <c r="A309" s="101" t="s">
        <v>2781</v>
      </c>
      <c r="B309" s="476" t="s">
        <v>4871</v>
      </c>
      <c r="C309" s="101" t="s">
        <v>4573</v>
      </c>
      <c r="D309" s="101"/>
      <c r="E309" s="101" t="s">
        <v>2536</v>
      </c>
      <c r="F309" s="101" t="s">
        <v>969</v>
      </c>
      <c r="G309" s="226" t="s">
        <v>154</v>
      </c>
      <c r="H309" s="101" t="s">
        <v>355</v>
      </c>
      <c r="I309" s="101" t="s">
        <v>349</v>
      </c>
      <c r="J309" s="379" t="s">
        <v>79</v>
      </c>
      <c r="K309" s="101">
        <v>204</v>
      </c>
      <c r="L309" s="101" t="s">
        <v>4597</v>
      </c>
      <c r="M309" s="101" t="s">
        <v>2782</v>
      </c>
      <c r="N309" s="101" t="s">
        <v>56</v>
      </c>
      <c r="O309" s="101" t="s">
        <v>2783</v>
      </c>
      <c r="P309" s="101">
        <v>14</v>
      </c>
      <c r="Q309" s="101" t="s">
        <v>9284</v>
      </c>
      <c r="R309" s="101" t="s">
        <v>2784</v>
      </c>
      <c r="S309" s="101" t="s">
        <v>2785</v>
      </c>
      <c r="T309" s="101" t="s">
        <v>2786</v>
      </c>
      <c r="U309" s="101" t="s">
        <v>2787</v>
      </c>
      <c r="V309" s="101" t="s">
        <v>2788</v>
      </c>
      <c r="W309" s="101" t="s">
        <v>2789</v>
      </c>
      <c r="X309" s="101" t="s">
        <v>2790</v>
      </c>
      <c r="Y309" s="98" t="s">
        <v>2791</v>
      </c>
      <c r="Z309" s="101" t="s">
        <v>4615</v>
      </c>
      <c r="AA309" s="101" t="s">
        <v>2792</v>
      </c>
      <c r="AB309" s="101" t="s">
        <v>72</v>
      </c>
      <c r="AC309" s="101" t="s">
        <v>1652</v>
      </c>
      <c r="AD309" s="101" t="s">
        <v>72</v>
      </c>
      <c r="AE309" s="101" t="s">
        <v>1306</v>
      </c>
      <c r="AF309" s="101" t="s">
        <v>85</v>
      </c>
      <c r="AG309" s="101" t="s">
        <v>1306</v>
      </c>
      <c r="AH309" s="101" t="s">
        <v>85</v>
      </c>
      <c r="AI309" s="98" t="s">
        <v>2793</v>
      </c>
      <c r="AJ309" s="101" t="s">
        <v>72</v>
      </c>
      <c r="AK309" s="101" t="s">
        <v>115</v>
      </c>
      <c r="AL309" s="101" t="s">
        <v>115</v>
      </c>
      <c r="AM309" s="101" t="s">
        <v>2794</v>
      </c>
      <c r="AN309" s="98" t="s">
        <v>72</v>
      </c>
      <c r="AO309" s="101" t="s">
        <v>85</v>
      </c>
      <c r="AP309" s="101" t="s">
        <v>2795</v>
      </c>
      <c r="AQ309" s="101" t="s">
        <v>2796</v>
      </c>
      <c r="AR309" s="101" t="s">
        <v>2797</v>
      </c>
      <c r="AS309" s="101" t="s">
        <v>72</v>
      </c>
      <c r="AT309" s="101" t="s">
        <v>2798</v>
      </c>
      <c r="AU309" s="98" t="s">
        <v>428</v>
      </c>
      <c r="AV309" s="101" t="s">
        <v>72</v>
      </c>
      <c r="AW309" s="101" t="s">
        <v>2799</v>
      </c>
      <c r="AX309" s="490" t="s">
        <v>72</v>
      </c>
      <c r="AY309" s="490" t="s">
        <v>72</v>
      </c>
      <c r="AZ309" s="362" t="s">
        <v>95</v>
      </c>
      <c r="BA309" s="490" t="s">
        <v>72</v>
      </c>
      <c r="BB309" s="490" t="s">
        <v>72</v>
      </c>
      <c r="BC309" s="490" t="s">
        <v>72</v>
      </c>
      <c r="BD309" s="490" t="s">
        <v>72</v>
      </c>
      <c r="BE309" s="101" t="s">
        <v>2800</v>
      </c>
      <c r="BF309" s="101"/>
      <c r="BG309" s="101"/>
      <c r="BH309" s="101"/>
      <c r="BI309" s="101"/>
      <c r="BJ309" s="101"/>
      <c r="BK309" s="101"/>
      <c r="BL309" s="101"/>
      <c r="BM309" s="101"/>
      <c r="BN309" s="101"/>
      <c r="BO309" s="98"/>
      <c r="BP309" s="98"/>
      <c r="BQ309" s="98"/>
      <c r="BR309" s="98"/>
      <c r="BS309" s="98"/>
      <c r="BT309" s="98"/>
      <c r="BU309" s="98"/>
      <c r="BV309" s="98"/>
      <c r="BW309" s="98"/>
      <c r="BX309" s="98"/>
      <c r="BY309" s="98"/>
      <c r="BZ309" s="98"/>
      <c r="CA309" s="98"/>
      <c r="CB309" s="98"/>
      <c r="CC309" s="98"/>
      <c r="CD309" s="98"/>
      <c r="CE309" s="98"/>
      <c r="CF309" s="98"/>
      <c r="CG309" s="98"/>
      <c r="CH309" s="98"/>
      <c r="CI309" s="98"/>
      <c r="CJ309" s="98"/>
      <c r="CK309" s="98"/>
      <c r="CL309" s="98"/>
      <c r="CM309" s="98"/>
      <c r="CN309" s="98"/>
      <c r="CO309" s="98"/>
      <c r="CP309" s="98"/>
      <c r="CQ309" s="98"/>
      <c r="CR309" s="98"/>
      <c r="CS309" s="98"/>
      <c r="CT309" s="98"/>
    </row>
    <row r="310" spans="1:98" s="577" customFormat="1">
      <c r="A310" s="577" t="s">
        <v>9688</v>
      </c>
      <c r="G310" s="771" t="s">
        <v>186</v>
      </c>
      <c r="H310" s="771" t="s">
        <v>355</v>
      </c>
      <c r="I310" s="771" t="s">
        <v>349</v>
      </c>
      <c r="J310" s="771" t="s">
        <v>4047</v>
      </c>
      <c r="K310" s="774">
        <v>160</v>
      </c>
      <c r="L310" s="764" t="s">
        <v>10575</v>
      </c>
      <c r="M310" s="769" t="s">
        <v>10576</v>
      </c>
      <c r="N310" s="591" t="s">
        <v>56</v>
      </c>
      <c r="O310" s="519" t="s">
        <v>602</v>
      </c>
      <c r="P310" s="777" t="s">
        <v>10577</v>
      </c>
      <c r="Q310" s="774" t="s">
        <v>1172</v>
      </c>
      <c r="R310" s="769" t="s">
        <v>10578</v>
      </c>
      <c r="S310" s="769" t="s">
        <v>10579</v>
      </c>
      <c r="T310" s="769" t="s">
        <v>428</v>
      </c>
      <c r="U310" s="769" t="s">
        <v>10580</v>
      </c>
      <c r="V310" s="769" t="s">
        <v>428</v>
      </c>
      <c r="W310" s="769" t="s">
        <v>10581</v>
      </c>
      <c r="X310" s="769" t="s">
        <v>10582</v>
      </c>
      <c r="Y310" s="577" t="s">
        <v>10583</v>
      </c>
      <c r="AU310" s="597" t="s">
        <v>10079</v>
      </c>
      <c r="AV310" s="597" t="s">
        <v>10079</v>
      </c>
      <c r="AW310" s="597" t="s">
        <v>10079</v>
      </c>
      <c r="AX310" s="597" t="s">
        <v>10079</v>
      </c>
      <c r="AY310" s="597" t="s">
        <v>10079</v>
      </c>
      <c r="AZ310" s="597" t="s">
        <v>10079</v>
      </c>
      <c r="BA310" s="597" t="s">
        <v>10079</v>
      </c>
    </row>
    <row r="311" spans="1:98" s="226" customFormat="1" ht="15" customHeight="1">
      <c r="A311" s="226" t="s">
        <v>3568</v>
      </c>
      <c r="B311" s="476" t="s">
        <v>4871</v>
      </c>
      <c r="E311" s="226" t="s">
        <v>3570</v>
      </c>
      <c r="F311" s="226" t="s">
        <v>150</v>
      </c>
      <c r="G311" s="226" t="s">
        <v>164</v>
      </c>
      <c r="H311" s="226" t="s">
        <v>355</v>
      </c>
      <c r="I311" s="226" t="s">
        <v>349</v>
      </c>
      <c r="J311" s="226" t="s">
        <v>100</v>
      </c>
      <c r="K311" s="196">
        <v>120</v>
      </c>
      <c r="L311" s="226" t="s">
        <v>4488</v>
      </c>
      <c r="M311" s="226" t="s">
        <v>4489</v>
      </c>
      <c r="N311" s="226" t="s">
        <v>56</v>
      </c>
      <c r="O311" s="226" t="s">
        <v>3202</v>
      </c>
      <c r="P311" s="226" t="s">
        <v>455</v>
      </c>
      <c r="Q311" s="476" t="s">
        <v>428</v>
      </c>
      <c r="R311" s="226" t="s">
        <v>4266</v>
      </c>
      <c r="S311" s="226" t="s">
        <v>4490</v>
      </c>
      <c r="T311" s="226" t="s">
        <v>455</v>
      </c>
      <c r="U311" s="226" t="s">
        <v>4491</v>
      </c>
      <c r="V311" s="226" t="s">
        <v>4492</v>
      </c>
      <c r="W311" s="226" t="s">
        <v>455</v>
      </c>
      <c r="X311" s="226" t="s">
        <v>455</v>
      </c>
      <c r="Y311" s="226" t="s">
        <v>346</v>
      </c>
      <c r="AW311" s="226" t="s">
        <v>4493</v>
      </c>
      <c r="AX311" s="377" t="s">
        <v>95</v>
      </c>
      <c r="AY311" s="377" t="s">
        <v>95</v>
      </c>
      <c r="AZ311" s="382" t="s">
        <v>85</v>
      </c>
      <c r="BA311" s="382" t="s">
        <v>85</v>
      </c>
      <c r="BB311" s="382" t="s">
        <v>85</v>
      </c>
      <c r="BC311" s="382" t="s">
        <v>85</v>
      </c>
      <c r="BD311" s="381" t="s">
        <v>72</v>
      </c>
      <c r="BE311" s="226" t="s">
        <v>3569</v>
      </c>
    </row>
    <row r="312" spans="1:98" s="763" customFormat="1">
      <c r="A312" s="763" t="s">
        <v>9876</v>
      </c>
      <c r="G312" s="763" t="s">
        <v>186</v>
      </c>
      <c r="H312" s="763" t="s">
        <v>355</v>
      </c>
      <c r="I312" s="763" t="s">
        <v>349</v>
      </c>
      <c r="J312" s="763" t="s">
        <v>1057</v>
      </c>
      <c r="K312" s="763">
        <v>70</v>
      </c>
      <c r="L312" s="763" t="s">
        <v>10417</v>
      </c>
      <c r="M312" s="763" t="s">
        <v>428</v>
      </c>
      <c r="N312" s="768" t="s">
        <v>10087</v>
      </c>
      <c r="O312" s="768" t="s">
        <v>275</v>
      </c>
      <c r="P312" s="768" t="s">
        <v>10418</v>
      </c>
      <c r="Q312" s="768" t="s">
        <v>10419</v>
      </c>
      <c r="R312" s="768" t="s">
        <v>10420</v>
      </c>
      <c r="S312" s="768" t="s">
        <v>10421</v>
      </c>
      <c r="T312" s="768" t="s">
        <v>10422</v>
      </c>
      <c r="U312" s="768" t="s">
        <v>428</v>
      </c>
      <c r="V312" s="768" t="s">
        <v>428</v>
      </c>
      <c r="W312" s="768" t="s">
        <v>428</v>
      </c>
      <c r="X312" s="768" t="s">
        <v>428</v>
      </c>
      <c r="Y312" s="768" t="s">
        <v>10423</v>
      </c>
      <c r="AU312" s="766" t="s">
        <v>10079</v>
      </c>
      <c r="AV312" s="766" t="s">
        <v>10079</v>
      </c>
      <c r="AW312" s="766" t="s">
        <v>10079</v>
      </c>
      <c r="AX312" s="766" t="s">
        <v>10079</v>
      </c>
      <c r="AY312" s="766" t="s">
        <v>10079</v>
      </c>
      <c r="AZ312" s="766" t="s">
        <v>10079</v>
      </c>
      <c r="BA312" s="766" t="s">
        <v>10079</v>
      </c>
    </row>
    <row r="313" spans="1:98" s="226" customFormat="1" ht="15" customHeight="1">
      <c r="A313" s="141" t="s">
        <v>4574</v>
      </c>
      <c r="B313" s="476" t="s">
        <v>4871</v>
      </c>
      <c r="C313" s="141"/>
      <c r="D313" s="98"/>
      <c r="E313" s="216" t="s">
        <v>566</v>
      </c>
      <c r="F313" s="101" t="s">
        <v>3107</v>
      </c>
      <c r="G313" s="98" t="s">
        <v>186</v>
      </c>
      <c r="H313" s="98" t="s">
        <v>400</v>
      </c>
      <c r="I313" s="98" t="s">
        <v>349</v>
      </c>
      <c r="J313" s="98" t="s">
        <v>4047</v>
      </c>
      <c r="K313" s="196">
        <v>194</v>
      </c>
      <c r="L313" s="98" t="s">
        <v>4494</v>
      </c>
      <c r="M313" s="98" t="s">
        <v>4495</v>
      </c>
      <c r="N313" s="98" t="s">
        <v>56</v>
      </c>
      <c r="O313" s="98" t="s">
        <v>3809</v>
      </c>
      <c r="P313" s="98" t="s">
        <v>4496</v>
      </c>
      <c r="Q313" s="476" t="s">
        <v>428</v>
      </c>
      <c r="R313" s="98" t="s">
        <v>4497</v>
      </c>
      <c r="S313" s="98" t="s">
        <v>4498</v>
      </c>
      <c r="T313" s="98" t="s">
        <v>455</v>
      </c>
      <c r="U313" s="98" t="s">
        <v>455</v>
      </c>
      <c r="V313" s="98" t="s">
        <v>4499</v>
      </c>
      <c r="W313" s="98" t="s">
        <v>4500</v>
      </c>
      <c r="X313" s="98" t="s">
        <v>455</v>
      </c>
      <c r="Y313" s="98" t="s">
        <v>359</v>
      </c>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t="s">
        <v>4501</v>
      </c>
      <c r="AX313" s="365" t="s">
        <v>72</v>
      </c>
      <c r="AY313" s="365" t="s">
        <v>72</v>
      </c>
      <c r="AZ313" s="365" t="s">
        <v>72</v>
      </c>
      <c r="BA313" s="365" t="s">
        <v>72</v>
      </c>
      <c r="BB313" s="366" t="s">
        <v>85</v>
      </c>
      <c r="BC313" s="363" t="s">
        <v>95</v>
      </c>
      <c r="BD313" s="366" t="s">
        <v>85</v>
      </c>
      <c r="BE313" s="98" t="s">
        <v>4502</v>
      </c>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c r="CI313" s="98"/>
      <c r="CJ313" s="98"/>
      <c r="CK313" s="98"/>
      <c r="CL313" s="98"/>
      <c r="CM313" s="98"/>
      <c r="CN313" s="98"/>
      <c r="CO313" s="98"/>
      <c r="CP313" s="98"/>
      <c r="CQ313" s="98"/>
      <c r="CR313" s="98"/>
      <c r="CS313" s="98"/>
      <c r="CT313" s="98"/>
    </row>
    <row r="314" spans="1:98" s="227" customFormat="1" ht="15" customHeight="1">
      <c r="A314" s="226" t="s">
        <v>823</v>
      </c>
      <c r="B314" s="476" t="s">
        <v>4871</v>
      </c>
      <c r="C314" s="226"/>
      <c r="D314" s="226"/>
      <c r="E314" s="135" t="s">
        <v>566</v>
      </c>
      <c r="F314" s="135" t="s">
        <v>136</v>
      </c>
      <c r="G314" s="227" t="s">
        <v>154</v>
      </c>
      <c r="H314" s="226" t="s">
        <v>486</v>
      </c>
      <c r="I314" s="226" t="s">
        <v>349</v>
      </c>
      <c r="J314" s="226" t="s">
        <v>428</v>
      </c>
      <c r="K314" s="196">
        <v>135</v>
      </c>
      <c r="L314" s="226" t="s">
        <v>3089</v>
      </c>
      <c r="M314" s="226" t="s">
        <v>3090</v>
      </c>
      <c r="N314" s="162" t="s">
        <v>56</v>
      </c>
      <c r="O314" s="226" t="s">
        <v>602</v>
      </c>
      <c r="P314" s="226" t="s">
        <v>3091</v>
      </c>
      <c r="Q314" s="476" t="s">
        <v>428</v>
      </c>
      <c r="R314" s="226" t="s">
        <v>455</v>
      </c>
      <c r="S314" s="226" t="s">
        <v>455</v>
      </c>
      <c r="T314" s="226" t="s">
        <v>455</v>
      </c>
      <c r="U314" s="226" t="s">
        <v>455</v>
      </c>
      <c r="V314" s="226" t="s">
        <v>455</v>
      </c>
      <c r="W314" s="226" t="s">
        <v>428</v>
      </c>
      <c r="X314" s="226" t="s">
        <v>455</v>
      </c>
      <c r="Y314" s="226" t="s">
        <v>359</v>
      </c>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t="s">
        <v>428</v>
      </c>
      <c r="AX314" s="377" t="s">
        <v>95</v>
      </c>
      <c r="AY314" s="377" t="s">
        <v>95</v>
      </c>
      <c r="AZ314" s="381" t="s">
        <v>72</v>
      </c>
      <c r="BA314" s="377" t="s">
        <v>95</v>
      </c>
      <c r="BB314" s="382" t="s">
        <v>85</v>
      </c>
      <c r="BC314" s="377" t="s">
        <v>95</v>
      </c>
      <c r="BD314" s="381" t="s">
        <v>72</v>
      </c>
      <c r="BE314" s="226" t="s">
        <v>3092</v>
      </c>
      <c r="BF314" s="226"/>
      <c r="BG314" s="226"/>
      <c r="BH314" s="226"/>
      <c r="BI314" s="226"/>
      <c r="BJ314" s="226"/>
      <c r="BK314" s="226"/>
      <c r="BL314" s="226"/>
      <c r="BM314" s="226"/>
      <c r="BN314" s="226"/>
      <c r="BO314" s="226"/>
      <c r="BP314" s="226"/>
      <c r="BQ314" s="226"/>
      <c r="BR314" s="226"/>
      <c r="BS314" s="226"/>
      <c r="BT314" s="226"/>
      <c r="BU314" s="226"/>
      <c r="BV314" s="226"/>
      <c r="BW314" s="226"/>
      <c r="BX314" s="226"/>
      <c r="BY314" s="226"/>
      <c r="BZ314" s="226"/>
      <c r="CA314" s="226"/>
      <c r="CB314" s="226"/>
      <c r="CC314" s="226"/>
      <c r="CD314" s="226"/>
      <c r="CE314" s="226"/>
      <c r="CF314" s="226"/>
      <c r="CG314" s="226"/>
      <c r="CH314" s="226"/>
      <c r="CI314" s="226"/>
      <c r="CJ314" s="226"/>
      <c r="CK314" s="226"/>
      <c r="CL314" s="226"/>
      <c r="CM314" s="226"/>
      <c r="CN314" s="226"/>
      <c r="CO314" s="226"/>
      <c r="CP314" s="226"/>
      <c r="CQ314" s="226"/>
      <c r="CR314" s="226"/>
      <c r="CS314" s="226"/>
      <c r="CT314" s="226"/>
    </row>
    <row r="315" spans="1:98" s="222" customFormat="1" ht="15.75" customHeight="1">
      <c r="A315" s="265" t="s">
        <v>887</v>
      </c>
      <c r="B315" s="476" t="s">
        <v>4871</v>
      </c>
      <c r="C315" s="265"/>
      <c r="D315" s="265"/>
      <c r="E315" s="265" t="s">
        <v>566</v>
      </c>
      <c r="F315" s="265" t="s">
        <v>609</v>
      </c>
      <c r="G315" s="265" t="s">
        <v>137</v>
      </c>
      <c r="H315" s="265" t="s">
        <v>400</v>
      </c>
      <c r="I315" s="265" t="s">
        <v>428</v>
      </c>
      <c r="J315" s="265" t="s">
        <v>3868</v>
      </c>
      <c r="K315" s="270">
        <v>240</v>
      </c>
      <c r="L315" s="265" t="s">
        <v>3869</v>
      </c>
      <c r="M315" s="265" t="s">
        <v>3870</v>
      </c>
      <c r="N315" s="265" t="s">
        <v>56</v>
      </c>
      <c r="O315" s="265" t="s">
        <v>602</v>
      </c>
      <c r="P315" s="270">
        <v>20</v>
      </c>
      <c r="Q315" s="476" t="s">
        <v>428</v>
      </c>
      <c r="R315" s="223" t="s">
        <v>3871</v>
      </c>
      <c r="S315" s="223" t="s">
        <v>3872</v>
      </c>
      <c r="T315" s="265" t="s">
        <v>455</v>
      </c>
      <c r="U315" s="265" t="s">
        <v>3873</v>
      </c>
      <c r="V315" s="265" t="s">
        <v>3874</v>
      </c>
      <c r="W315" s="265" t="s">
        <v>888</v>
      </c>
      <c r="X315" s="265" t="s">
        <v>455</v>
      </c>
      <c r="Y315" s="265" t="s">
        <v>889</v>
      </c>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t="s">
        <v>3875</v>
      </c>
      <c r="AX315" s="417" t="s">
        <v>95</v>
      </c>
      <c r="AY315" s="412" t="s">
        <v>95</v>
      </c>
      <c r="AZ315" s="415" t="s">
        <v>72</v>
      </c>
      <c r="BA315" s="412" t="s">
        <v>95</v>
      </c>
      <c r="BB315" s="422" t="s">
        <v>85</v>
      </c>
      <c r="BC315" s="423" t="s">
        <v>85</v>
      </c>
      <c r="BD315" s="419" t="s">
        <v>85</v>
      </c>
      <c r="BE315" s="223" t="s">
        <v>890</v>
      </c>
      <c r="BF315" s="223"/>
      <c r="BG315" s="223"/>
      <c r="BH315" s="223"/>
      <c r="BI315" s="223"/>
      <c r="BJ315" s="223"/>
      <c r="BK315" s="223"/>
      <c r="BL315" s="223"/>
      <c r="BM315" s="223"/>
      <c r="BN315" s="223"/>
      <c r="BO315" s="265"/>
      <c r="BP315" s="265"/>
      <c r="BQ315" s="265"/>
      <c r="BR315" s="265"/>
      <c r="BS315" s="265"/>
      <c r="BT315" s="265"/>
      <c r="BU315" s="265"/>
      <c r="BV315" s="265"/>
      <c r="BW315" s="265"/>
      <c r="BX315" s="265"/>
      <c r="BY315" s="265"/>
      <c r="BZ315" s="265"/>
      <c r="CA315" s="265"/>
      <c r="CB315" s="265"/>
      <c r="CC315" s="265"/>
      <c r="CD315" s="265"/>
      <c r="CE315" s="265"/>
      <c r="CF315" s="265"/>
      <c r="CG315" s="265"/>
      <c r="CH315" s="265"/>
      <c r="CI315" s="265"/>
      <c r="CJ315" s="265"/>
      <c r="CK315" s="265"/>
      <c r="CL315" s="265"/>
      <c r="CM315" s="265"/>
      <c r="CN315" s="265"/>
      <c r="CO315" s="265"/>
      <c r="CP315" s="265"/>
      <c r="CQ315" s="265"/>
      <c r="CR315" s="265"/>
      <c r="CS315" s="265"/>
      <c r="CT315" s="265"/>
    </row>
    <row r="316" spans="1:98" s="227" customFormat="1" ht="15" customHeight="1">
      <c r="A316" s="98" t="s">
        <v>648</v>
      </c>
      <c r="B316" s="98" t="s">
        <v>4872</v>
      </c>
      <c r="C316" s="98"/>
      <c r="D316" s="98" t="s">
        <v>694</v>
      </c>
      <c r="E316" s="98" t="s">
        <v>666</v>
      </c>
      <c r="F316" s="98" t="s">
        <v>150</v>
      </c>
      <c r="G316" s="227" t="s">
        <v>154</v>
      </c>
      <c r="H316" s="98" t="s">
        <v>355</v>
      </c>
      <c r="I316" s="98" t="s">
        <v>349</v>
      </c>
      <c r="J316" s="98" t="s">
        <v>79</v>
      </c>
      <c r="K316" s="196">
        <v>145</v>
      </c>
      <c r="L316" s="98" t="s">
        <v>3653</v>
      </c>
      <c r="M316" s="98" t="s">
        <v>3654</v>
      </c>
      <c r="N316" s="98" t="s">
        <v>3606</v>
      </c>
      <c r="O316" s="98" t="s">
        <v>236</v>
      </c>
      <c r="P316" s="98" t="s">
        <v>3655</v>
      </c>
      <c r="Q316" s="476" t="s">
        <v>428</v>
      </c>
      <c r="R316" s="98" t="s">
        <v>3656</v>
      </c>
      <c r="S316" s="98" t="s">
        <v>3657</v>
      </c>
      <c r="T316" s="98" t="s">
        <v>455</v>
      </c>
      <c r="U316" s="98" t="s">
        <v>455</v>
      </c>
      <c r="V316" s="98" t="s">
        <v>455</v>
      </c>
      <c r="W316" s="98" t="s">
        <v>3658</v>
      </c>
      <c r="X316" s="98" t="s">
        <v>455</v>
      </c>
      <c r="Y316" s="98" t="s">
        <v>685</v>
      </c>
      <c r="Z316" s="98"/>
      <c r="AA316" s="98"/>
      <c r="AB316" s="98"/>
      <c r="AC316" s="98"/>
      <c r="AD316" s="98"/>
      <c r="AE316" s="98"/>
      <c r="AF316" s="98"/>
      <c r="AG316" s="98"/>
      <c r="AH316" s="98"/>
      <c r="AI316" s="98"/>
      <c r="AJ316" s="98"/>
      <c r="AK316" s="98"/>
      <c r="AL316" s="98"/>
      <c r="AM316" s="98"/>
      <c r="AN316" s="98"/>
      <c r="AO316" s="98"/>
      <c r="AP316" s="98"/>
      <c r="AQ316" s="98"/>
      <c r="AR316" s="98"/>
      <c r="AS316" s="144"/>
      <c r="AT316" s="98"/>
      <c r="AU316" s="98"/>
      <c r="AV316" s="98"/>
      <c r="AW316" s="98" t="s">
        <v>3659</v>
      </c>
      <c r="AX316" s="264" t="s">
        <v>72</v>
      </c>
      <c r="AY316" s="158" t="s">
        <v>95</v>
      </c>
      <c r="AZ316" s="264" t="s">
        <v>72</v>
      </c>
      <c r="BA316" s="264" t="s">
        <v>72</v>
      </c>
      <c r="BB316" s="264" t="s">
        <v>72</v>
      </c>
      <c r="BC316" s="158" t="s">
        <v>95</v>
      </c>
      <c r="BD316" s="264" t="s">
        <v>72</v>
      </c>
      <c r="BE316" s="98" t="s">
        <v>3660</v>
      </c>
      <c r="BF316" s="98"/>
      <c r="BG316" s="98"/>
      <c r="BH316" s="98"/>
      <c r="BI316" s="98"/>
      <c r="BJ316" s="98"/>
      <c r="BK316" s="98"/>
      <c r="BL316" s="98"/>
      <c r="BM316" s="98"/>
      <c r="BN316" s="98"/>
      <c r="BO316" s="226"/>
      <c r="BP316" s="226"/>
      <c r="BQ316" s="226"/>
      <c r="BR316" s="226"/>
      <c r="BS316" s="226"/>
      <c r="BT316" s="226"/>
      <c r="BU316" s="226"/>
      <c r="BV316" s="226"/>
      <c r="BW316" s="226"/>
      <c r="BX316" s="226"/>
      <c r="BY316" s="226"/>
      <c r="BZ316" s="226"/>
      <c r="CA316" s="226"/>
      <c r="CB316" s="226"/>
      <c r="CC316" s="226"/>
      <c r="CD316" s="226"/>
      <c r="CE316" s="226"/>
      <c r="CF316" s="226"/>
      <c r="CG316" s="226"/>
      <c r="CH316" s="226"/>
      <c r="CI316" s="226"/>
      <c r="CJ316" s="226"/>
      <c r="CK316" s="226"/>
      <c r="CL316" s="226"/>
      <c r="CM316" s="226"/>
      <c r="CN316" s="226"/>
      <c r="CO316" s="226"/>
      <c r="CP316" s="226"/>
      <c r="CQ316" s="226"/>
      <c r="CR316" s="226"/>
      <c r="CS316" s="226"/>
      <c r="CT316" s="226"/>
    </row>
    <row r="317" spans="1:98" s="227" customFormat="1" ht="15" customHeight="1">
      <c r="A317" s="98" t="s">
        <v>1421</v>
      </c>
      <c r="B317" s="98" t="s">
        <v>4872</v>
      </c>
      <c r="C317" s="98" t="s">
        <v>4573</v>
      </c>
      <c r="D317" s="98"/>
      <c r="E317" s="101" t="s">
        <v>566</v>
      </c>
      <c r="F317" s="101" t="s">
        <v>136</v>
      </c>
      <c r="G317" s="98" t="s">
        <v>134</v>
      </c>
      <c r="H317" s="98" t="s">
        <v>355</v>
      </c>
      <c r="I317" s="227" t="s">
        <v>349</v>
      </c>
      <c r="J317" s="98" t="s">
        <v>781</v>
      </c>
      <c r="K317" s="196">
        <v>32</v>
      </c>
      <c r="L317" s="98" t="s">
        <v>3339</v>
      </c>
      <c r="M317" s="98" t="s">
        <v>3340</v>
      </c>
      <c r="N317" s="370" t="s">
        <v>56</v>
      </c>
      <c r="O317" s="370" t="s">
        <v>3341</v>
      </c>
      <c r="P317" s="370" t="s">
        <v>3342</v>
      </c>
      <c r="Q317" s="476" t="s">
        <v>428</v>
      </c>
      <c r="R317" s="98" t="s">
        <v>3343</v>
      </c>
      <c r="S317" s="98" t="s">
        <v>3344</v>
      </c>
      <c r="T317" s="98" t="s">
        <v>455</v>
      </c>
      <c r="U317" s="98" t="s">
        <v>455</v>
      </c>
      <c r="V317" s="98" t="s">
        <v>455</v>
      </c>
      <c r="W317" s="98" t="s">
        <v>1422</v>
      </c>
      <c r="X317" s="98" t="s">
        <v>428</v>
      </c>
      <c r="Y317" s="98" t="s">
        <v>663</v>
      </c>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98" t="s">
        <v>3345</v>
      </c>
      <c r="AX317" s="264" t="s">
        <v>72</v>
      </c>
      <c r="AY317" s="264" t="s">
        <v>72</v>
      </c>
      <c r="AZ317" s="264" t="s">
        <v>72</v>
      </c>
      <c r="BA317" s="264" t="s">
        <v>72</v>
      </c>
      <c r="BB317" s="149" t="s">
        <v>85</v>
      </c>
      <c r="BC317" s="158" t="s">
        <v>95</v>
      </c>
      <c r="BD317" s="264" t="s">
        <v>72</v>
      </c>
      <c r="BE317" s="98" t="s">
        <v>3346</v>
      </c>
      <c r="BF317" s="98"/>
      <c r="BG317" s="98"/>
      <c r="BH317" s="98"/>
      <c r="BI317" s="98"/>
      <c r="BJ317" s="98"/>
      <c r="BK317" s="98"/>
      <c r="BL317" s="98"/>
      <c r="BM317" s="98"/>
      <c r="BN317" s="98"/>
      <c r="BO317" s="98"/>
      <c r="BP317" s="98"/>
      <c r="BQ317" s="98"/>
      <c r="BR317" s="98"/>
      <c r="BS317" s="98"/>
      <c r="BT317" s="98"/>
      <c r="BU317" s="98"/>
      <c r="BV317" s="368"/>
      <c r="BW317" s="368"/>
      <c r="BX317" s="369"/>
      <c r="BY317" s="98"/>
      <c r="BZ317" s="360"/>
      <c r="CA317" s="360"/>
      <c r="CB317" s="360"/>
      <c r="CC317" s="360"/>
      <c r="CD317" s="360"/>
      <c r="CE317" s="360"/>
      <c r="CF317" s="360"/>
      <c r="CG317" s="360"/>
      <c r="CH317" s="360"/>
      <c r="CI317" s="360"/>
      <c r="CJ317" s="360"/>
      <c r="CK317" s="360"/>
      <c r="CL317" s="360"/>
      <c r="CM317" s="360"/>
      <c r="CN317" s="360"/>
      <c r="CO317" s="360"/>
      <c r="CP317" s="360"/>
      <c r="CQ317" s="360"/>
      <c r="CR317" s="360"/>
      <c r="CS317" s="360"/>
      <c r="CT317" s="360"/>
    </row>
    <row r="318" spans="1:98" s="227" customFormat="1" ht="15" customHeight="1">
      <c r="A318" s="98" t="s">
        <v>1415</v>
      </c>
      <c r="B318" s="98" t="s">
        <v>4872</v>
      </c>
      <c r="C318" s="98" t="s">
        <v>4573</v>
      </c>
      <c r="D318" s="98"/>
      <c r="E318" s="101" t="s">
        <v>566</v>
      </c>
      <c r="F318" s="101" t="s">
        <v>136</v>
      </c>
      <c r="G318" s="98" t="s">
        <v>186</v>
      </c>
      <c r="H318" s="98" t="s">
        <v>355</v>
      </c>
      <c r="I318" s="227" t="s">
        <v>349</v>
      </c>
      <c r="J318" s="98" t="s">
        <v>781</v>
      </c>
      <c r="K318" s="196">
        <v>32</v>
      </c>
      <c r="L318" s="98" t="s">
        <v>3305</v>
      </c>
      <c r="M318" s="98" t="s">
        <v>3306</v>
      </c>
      <c r="N318" s="370" t="s">
        <v>56</v>
      </c>
      <c r="O318" s="370" t="s">
        <v>3227</v>
      </c>
      <c r="P318" s="370" t="s">
        <v>3307</v>
      </c>
      <c r="Q318" s="476" t="s">
        <v>428</v>
      </c>
      <c r="R318" s="98" t="s">
        <v>3308</v>
      </c>
      <c r="S318" s="98" t="s">
        <v>3309</v>
      </c>
      <c r="T318" s="98" t="s">
        <v>455</v>
      </c>
      <c r="U318" s="98" t="s">
        <v>455</v>
      </c>
      <c r="V318" s="98" t="s">
        <v>3310</v>
      </c>
      <c r="W318" s="98" t="s">
        <v>428</v>
      </c>
      <c r="X318" s="98" t="s">
        <v>455</v>
      </c>
      <c r="Y318" s="98" t="s">
        <v>663</v>
      </c>
      <c r="Z318" s="226"/>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98" t="s">
        <v>3311</v>
      </c>
      <c r="AX318" s="264" t="s">
        <v>72</v>
      </c>
      <c r="AY318" s="264" t="s">
        <v>72</v>
      </c>
      <c r="AZ318" s="264" t="s">
        <v>72</v>
      </c>
      <c r="BA318" s="264" t="s">
        <v>72</v>
      </c>
      <c r="BB318" s="264" t="s">
        <v>3312</v>
      </c>
      <c r="BC318" s="158" t="s">
        <v>95</v>
      </c>
      <c r="BD318" s="264" t="s">
        <v>72</v>
      </c>
      <c r="BE318" s="98" t="s">
        <v>3313</v>
      </c>
      <c r="BF318" s="98"/>
      <c r="BG318" s="98"/>
      <c r="BH318" s="98"/>
      <c r="BI318" s="98"/>
      <c r="BJ318" s="98"/>
      <c r="BK318" s="98"/>
      <c r="BL318" s="98"/>
      <c r="BM318" s="98"/>
      <c r="BN318" s="98"/>
      <c r="BO318" s="98"/>
      <c r="BP318" s="98"/>
      <c r="BQ318" s="98"/>
      <c r="BR318" s="98"/>
      <c r="BS318" s="98"/>
      <c r="BT318" s="98"/>
      <c r="BU318" s="98"/>
      <c r="BV318" s="368"/>
      <c r="BW318" s="368"/>
      <c r="BX318" s="369"/>
      <c r="BY318" s="98"/>
      <c r="BZ318" s="360"/>
      <c r="CA318" s="360"/>
      <c r="CB318" s="360"/>
      <c r="CC318" s="360"/>
      <c r="CD318" s="360"/>
      <c r="CE318" s="360"/>
      <c r="CF318" s="360"/>
      <c r="CG318" s="360"/>
      <c r="CH318" s="360"/>
      <c r="CI318" s="360"/>
      <c r="CJ318" s="360"/>
      <c r="CK318" s="360"/>
      <c r="CL318" s="360"/>
      <c r="CM318" s="360"/>
      <c r="CN318" s="360"/>
      <c r="CO318" s="360"/>
      <c r="CP318" s="360"/>
      <c r="CQ318" s="360"/>
      <c r="CR318" s="360"/>
      <c r="CS318" s="360"/>
      <c r="CT318" s="360"/>
    </row>
    <row r="319" spans="1:98" s="227" customFormat="1" ht="15" customHeight="1">
      <c r="A319" s="98" t="s">
        <v>1416</v>
      </c>
      <c r="B319" s="98" t="s">
        <v>4872</v>
      </c>
      <c r="C319" s="98" t="s">
        <v>4573</v>
      </c>
      <c r="D319" s="98"/>
      <c r="E319" s="101" t="s">
        <v>566</v>
      </c>
      <c r="F319" s="101" t="s">
        <v>136</v>
      </c>
      <c r="G319" s="98" t="s">
        <v>134</v>
      </c>
      <c r="H319" s="98" t="s">
        <v>355</v>
      </c>
      <c r="I319" s="227" t="s">
        <v>349</v>
      </c>
      <c r="J319" s="98" t="s">
        <v>781</v>
      </c>
      <c r="K319" s="196">
        <v>60</v>
      </c>
      <c r="L319" s="98" t="s">
        <v>3305</v>
      </c>
      <c r="M319" s="98" t="s">
        <v>3314</v>
      </c>
      <c r="N319" s="370" t="s">
        <v>56</v>
      </c>
      <c r="O319" s="370" t="s">
        <v>3227</v>
      </c>
      <c r="P319" s="370" t="s">
        <v>3307</v>
      </c>
      <c r="Q319" s="476" t="s">
        <v>428</v>
      </c>
      <c r="R319" s="98" t="s">
        <v>3315</v>
      </c>
      <c r="S319" s="98" t="s">
        <v>3316</v>
      </c>
      <c r="T319" s="98" t="s">
        <v>455</v>
      </c>
      <c r="U319" s="98" t="s">
        <v>455</v>
      </c>
      <c r="V319" s="98" t="s">
        <v>455</v>
      </c>
      <c r="W319" s="98" t="s">
        <v>428</v>
      </c>
      <c r="X319" s="98" t="s">
        <v>455</v>
      </c>
      <c r="Y319" s="98" t="s">
        <v>346</v>
      </c>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t="s">
        <v>428</v>
      </c>
      <c r="AX319" s="264" t="s">
        <v>72</v>
      </c>
      <c r="AY319" s="264" t="s">
        <v>72</v>
      </c>
      <c r="AZ319" s="264" t="s">
        <v>72</v>
      </c>
      <c r="BA319" s="264" t="s">
        <v>72</v>
      </c>
      <c r="BB319" s="149" t="s">
        <v>85</v>
      </c>
      <c r="BC319" s="158" t="s">
        <v>95</v>
      </c>
      <c r="BD319" s="264" t="s">
        <v>72</v>
      </c>
      <c r="BE319" s="98" t="s">
        <v>4753</v>
      </c>
      <c r="BF319" s="98"/>
      <c r="BG319" s="98"/>
      <c r="BH319" s="98"/>
      <c r="BI319" s="98"/>
      <c r="BJ319" s="98"/>
      <c r="BK319" s="98"/>
      <c r="BL319" s="98"/>
      <c r="BM319" s="98"/>
      <c r="BN319" s="98"/>
      <c r="BO319" s="98"/>
      <c r="BP319" s="98"/>
      <c r="BQ319" s="98"/>
      <c r="BR319" s="98"/>
      <c r="BS319" s="98"/>
      <c r="BT319" s="98"/>
      <c r="BU319" s="98"/>
      <c r="BV319" s="368"/>
      <c r="BW319" s="368"/>
      <c r="BX319" s="369"/>
      <c r="BY319" s="98"/>
      <c r="BZ319" s="378"/>
      <c r="CA319" s="378"/>
      <c r="CB319" s="378"/>
      <c r="CC319" s="378"/>
      <c r="CD319" s="378"/>
      <c r="CE319" s="378"/>
      <c r="CF319" s="378"/>
      <c r="CG319" s="378"/>
      <c r="CH319" s="378"/>
      <c r="CI319" s="378"/>
      <c r="CJ319" s="378"/>
      <c r="CK319" s="378"/>
      <c r="CL319" s="378"/>
      <c r="CM319" s="378"/>
      <c r="CN319" s="378"/>
      <c r="CO319" s="378"/>
      <c r="CP319" s="378"/>
      <c r="CQ319" s="378"/>
      <c r="CR319" s="378"/>
      <c r="CS319" s="378"/>
      <c r="CT319" s="378"/>
    </row>
    <row r="320" spans="1:98" s="222" customFormat="1" ht="15.75">
      <c r="A320" s="216" t="s">
        <v>2286</v>
      </c>
      <c r="B320" s="476" t="s">
        <v>4871</v>
      </c>
      <c r="C320" s="216"/>
      <c r="D320" s="216"/>
      <c r="E320" s="216" t="s">
        <v>566</v>
      </c>
      <c r="F320" s="216" t="s">
        <v>64</v>
      </c>
      <c r="G320" s="94" t="s">
        <v>186</v>
      </c>
      <c r="H320" s="94" t="s">
        <v>355</v>
      </c>
      <c r="I320" s="265" t="s">
        <v>428</v>
      </c>
      <c r="J320" s="94" t="s">
        <v>781</v>
      </c>
      <c r="K320" s="103">
        <v>150</v>
      </c>
      <c r="L320" s="94" t="s">
        <v>3815</v>
      </c>
      <c r="M320" s="94" t="s">
        <v>3816</v>
      </c>
      <c r="N320" s="94" t="s">
        <v>56</v>
      </c>
      <c r="O320" s="94" t="s">
        <v>3817</v>
      </c>
      <c r="P320" s="94"/>
      <c r="Q320" s="476" t="s">
        <v>428</v>
      </c>
      <c r="R320" s="94" t="s">
        <v>1887</v>
      </c>
      <c r="S320" s="424">
        <v>0.56999999999999995</v>
      </c>
      <c r="T320" s="424">
        <v>0.98</v>
      </c>
      <c r="U320" s="94" t="s">
        <v>455</v>
      </c>
      <c r="V320" s="94" t="s">
        <v>455</v>
      </c>
      <c r="W320" s="94" t="s">
        <v>455</v>
      </c>
      <c r="X320" s="94" t="s">
        <v>455</v>
      </c>
      <c r="Y320" s="94" t="s">
        <v>605</v>
      </c>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226" t="s">
        <v>428</v>
      </c>
      <c r="AX320" s="417" t="s">
        <v>95</v>
      </c>
      <c r="AY320" s="412" t="s">
        <v>95</v>
      </c>
      <c r="AZ320" s="412" t="s">
        <v>95</v>
      </c>
      <c r="BA320" s="412" t="s">
        <v>95</v>
      </c>
      <c r="BB320" s="422" t="s">
        <v>85</v>
      </c>
      <c r="BC320" s="423" t="s">
        <v>85</v>
      </c>
      <c r="BD320" s="419" t="s">
        <v>85</v>
      </c>
      <c r="BE320" s="94" t="s">
        <v>3818</v>
      </c>
      <c r="BF320" s="94"/>
      <c r="BG320" s="94"/>
      <c r="BH320" s="94"/>
      <c r="BI320" s="94"/>
      <c r="BJ320" s="94"/>
      <c r="BK320" s="94"/>
      <c r="BL320" s="94"/>
      <c r="BM320" s="94"/>
      <c r="BN320" s="94"/>
      <c r="BO320" s="265"/>
      <c r="BP320" s="265"/>
      <c r="BQ320" s="265"/>
      <c r="BR320" s="265"/>
      <c r="BS320" s="265"/>
      <c r="BT320" s="265"/>
      <c r="BU320" s="265"/>
      <c r="BV320" s="265"/>
      <c r="BW320" s="265"/>
      <c r="BX320" s="265"/>
      <c r="BY320" s="265"/>
      <c r="BZ320" s="265"/>
      <c r="CA320" s="265"/>
      <c r="CB320" s="265"/>
      <c r="CC320" s="265"/>
      <c r="CD320" s="265"/>
      <c r="CE320" s="265"/>
      <c r="CF320" s="265"/>
      <c r="CG320" s="265"/>
      <c r="CH320" s="265"/>
      <c r="CI320" s="265"/>
      <c r="CJ320" s="265"/>
      <c r="CK320" s="265"/>
      <c r="CL320" s="265"/>
      <c r="CM320" s="265"/>
      <c r="CN320" s="265"/>
      <c r="CO320" s="265"/>
      <c r="CP320" s="265"/>
      <c r="CQ320" s="265"/>
      <c r="CR320" s="265"/>
      <c r="CS320" s="265"/>
      <c r="CT320" s="265"/>
    </row>
    <row r="321" spans="1:98" s="227" customFormat="1" ht="15" customHeight="1">
      <c r="A321" s="101" t="s">
        <v>627</v>
      </c>
      <c r="B321" s="98" t="s">
        <v>4872</v>
      </c>
      <c r="C321" s="101"/>
      <c r="D321" s="360" t="s">
        <v>610</v>
      </c>
      <c r="E321" s="360" t="s">
        <v>599</v>
      </c>
      <c r="F321" s="360" t="s">
        <v>64</v>
      </c>
      <c r="G321" s="360" t="s">
        <v>673</v>
      </c>
      <c r="H321" s="360" t="s">
        <v>355</v>
      </c>
      <c r="I321" s="360" t="s">
        <v>349</v>
      </c>
      <c r="J321" s="360" t="s">
        <v>100</v>
      </c>
      <c r="K321" s="359">
        <v>301</v>
      </c>
      <c r="L321" s="360" t="s">
        <v>3283</v>
      </c>
      <c r="M321" s="360" t="s">
        <v>3284</v>
      </c>
      <c r="N321" s="360" t="s">
        <v>56</v>
      </c>
      <c r="O321" s="360" t="s">
        <v>3285</v>
      </c>
      <c r="P321" s="360" t="s">
        <v>3286</v>
      </c>
      <c r="Q321" s="98" t="s">
        <v>9276</v>
      </c>
      <c r="R321" s="360" t="s">
        <v>3287</v>
      </c>
      <c r="S321" s="360" t="s">
        <v>3288</v>
      </c>
      <c r="T321" s="98" t="s">
        <v>455</v>
      </c>
      <c r="U321" s="98" t="s">
        <v>455</v>
      </c>
      <c r="V321" s="98" t="s">
        <v>455</v>
      </c>
      <c r="W321" s="98" t="s">
        <v>455</v>
      </c>
      <c r="X321" s="98" t="s">
        <v>455</v>
      </c>
      <c r="Y321" s="98" t="s">
        <v>660</v>
      </c>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360" t="s">
        <v>3289</v>
      </c>
      <c r="AX321" s="264" t="s">
        <v>72</v>
      </c>
      <c r="AY321" s="264" t="s">
        <v>72</v>
      </c>
      <c r="AZ321" s="264" t="s">
        <v>72</v>
      </c>
      <c r="BA321" s="264" t="s">
        <v>4742</v>
      </c>
      <c r="BB321" s="264" t="s">
        <v>72</v>
      </c>
      <c r="BC321" s="158" t="s">
        <v>95</v>
      </c>
      <c r="BD321" s="264" t="s">
        <v>72</v>
      </c>
      <c r="BE321" s="360" t="s">
        <v>3290</v>
      </c>
      <c r="BF321" s="360"/>
      <c r="BG321" s="360"/>
      <c r="BH321" s="360"/>
      <c r="BI321" s="360"/>
      <c r="BJ321" s="360"/>
      <c r="BK321" s="360"/>
      <c r="BL321" s="360"/>
      <c r="BM321" s="360"/>
      <c r="BN321" s="360"/>
      <c r="BO321" s="360"/>
      <c r="BP321" s="360"/>
      <c r="BQ321" s="360"/>
      <c r="BR321" s="360"/>
      <c r="BS321" s="360"/>
      <c r="BT321" s="360"/>
      <c r="BU321" s="360"/>
      <c r="BV321" s="360"/>
      <c r="BW321" s="360"/>
      <c r="BX321" s="360"/>
      <c r="BY321" s="360"/>
      <c r="BZ321" s="360"/>
      <c r="CA321" s="360"/>
      <c r="CB321" s="360"/>
      <c r="CC321" s="360"/>
      <c r="CD321" s="360"/>
      <c r="CE321" s="360"/>
      <c r="CF321" s="360"/>
      <c r="CG321" s="360"/>
      <c r="CH321" s="360"/>
      <c r="CI321" s="360"/>
      <c r="CJ321" s="360"/>
      <c r="CK321" s="360"/>
      <c r="CL321" s="360"/>
      <c r="CM321" s="360"/>
      <c r="CN321" s="360"/>
      <c r="CO321" s="360"/>
      <c r="CP321" s="360"/>
      <c r="CQ321" s="360"/>
      <c r="CR321" s="360"/>
      <c r="CS321" s="360"/>
      <c r="CT321" s="360"/>
    </row>
    <row r="322" spans="1:98" s="227" customFormat="1" ht="15" customHeight="1">
      <c r="A322" s="98" t="s">
        <v>1459</v>
      </c>
      <c r="B322" s="476" t="s">
        <v>4871</v>
      </c>
      <c r="C322" s="98"/>
      <c r="D322" s="98"/>
      <c r="E322" s="101" t="s">
        <v>566</v>
      </c>
      <c r="F322" s="101" t="s">
        <v>1443</v>
      </c>
      <c r="G322" s="98" t="s">
        <v>186</v>
      </c>
      <c r="H322" s="98" t="s">
        <v>1451</v>
      </c>
      <c r="I322" s="265" t="s">
        <v>428</v>
      </c>
      <c r="J322" s="98" t="s">
        <v>597</v>
      </c>
      <c r="K322" s="196">
        <v>25</v>
      </c>
      <c r="L322" s="98" t="s">
        <v>1172</v>
      </c>
      <c r="M322" s="98" t="s">
        <v>3347</v>
      </c>
      <c r="N322" s="98" t="s">
        <v>56</v>
      </c>
      <c r="O322" s="98" t="s">
        <v>602</v>
      </c>
      <c r="P322" s="98" t="s">
        <v>3348</v>
      </c>
      <c r="Q322" s="476" t="s">
        <v>428</v>
      </c>
      <c r="R322" s="98" t="s">
        <v>3349</v>
      </c>
      <c r="S322" s="98" t="s">
        <v>3350</v>
      </c>
      <c r="T322" s="98" t="s">
        <v>455</v>
      </c>
      <c r="U322" s="98" t="s">
        <v>455</v>
      </c>
      <c r="V322" s="98" t="s">
        <v>455</v>
      </c>
      <c r="W322" s="98" t="s">
        <v>455</v>
      </c>
      <c r="X322" s="98" t="s">
        <v>455</v>
      </c>
      <c r="Y322" s="98" t="s">
        <v>3122</v>
      </c>
      <c r="Z322" s="226"/>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t="s">
        <v>428</v>
      </c>
      <c r="AX322" s="158" t="s">
        <v>95</v>
      </c>
      <c r="AY322" s="158" t="s">
        <v>95</v>
      </c>
      <c r="AZ322" s="264" t="s">
        <v>72</v>
      </c>
      <c r="BA322" s="264" t="s">
        <v>1789</v>
      </c>
      <c r="BB322" s="149" t="s">
        <v>85</v>
      </c>
      <c r="BC322" s="149" t="s">
        <v>85</v>
      </c>
      <c r="BD322" s="264" t="s">
        <v>72</v>
      </c>
      <c r="BE322" s="98" t="s">
        <v>3351</v>
      </c>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c r="CI322" s="98"/>
      <c r="CJ322" s="98"/>
      <c r="CK322" s="98"/>
      <c r="CL322" s="98"/>
      <c r="CM322" s="98"/>
      <c r="CN322" s="98"/>
      <c r="CO322" s="98"/>
      <c r="CP322" s="98"/>
      <c r="CQ322" s="98"/>
      <c r="CR322" s="98"/>
      <c r="CS322" s="98"/>
      <c r="CT322" s="98"/>
    </row>
    <row r="323" spans="1:98" s="222" customFormat="1" ht="14.25" customHeight="1">
      <c r="A323" s="265" t="s">
        <v>891</v>
      </c>
      <c r="B323" s="476" t="s">
        <v>4871</v>
      </c>
      <c r="C323" s="265"/>
      <c r="D323" s="265"/>
      <c r="E323" s="265" t="s">
        <v>566</v>
      </c>
      <c r="F323" s="265" t="s">
        <v>609</v>
      </c>
      <c r="G323" s="265" t="s">
        <v>186</v>
      </c>
      <c r="H323" s="265" t="s">
        <v>892</v>
      </c>
      <c r="I323" s="265" t="s">
        <v>349</v>
      </c>
      <c r="J323" s="265" t="s">
        <v>455</v>
      </c>
      <c r="K323" s="270">
        <v>144</v>
      </c>
      <c r="L323" s="267" t="s">
        <v>3861</v>
      </c>
      <c r="M323" s="265" t="s">
        <v>3876</v>
      </c>
      <c r="N323" s="265" t="s">
        <v>56</v>
      </c>
      <c r="O323" s="265" t="s">
        <v>893</v>
      </c>
      <c r="P323" s="270" t="s">
        <v>4598</v>
      </c>
      <c r="Q323" s="270" t="s">
        <v>428</v>
      </c>
      <c r="R323" s="223" t="s">
        <v>3877</v>
      </c>
      <c r="S323" s="416">
        <v>0.59699999999999998</v>
      </c>
      <c r="T323" s="265" t="s">
        <v>455</v>
      </c>
      <c r="U323" s="265" t="s">
        <v>455</v>
      </c>
      <c r="V323" s="265" t="s">
        <v>455</v>
      </c>
      <c r="W323" s="265" t="s">
        <v>894</v>
      </c>
      <c r="X323" s="265" t="s">
        <v>455</v>
      </c>
      <c r="Y323" s="265" t="s">
        <v>895</v>
      </c>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6" t="s">
        <v>428</v>
      </c>
      <c r="AX323" s="417" t="s">
        <v>95</v>
      </c>
      <c r="AY323" s="412" t="s">
        <v>95</v>
      </c>
      <c r="AZ323" s="412" t="s">
        <v>95</v>
      </c>
      <c r="BA323" s="412" t="s">
        <v>95</v>
      </c>
      <c r="BB323" s="415" t="s">
        <v>72</v>
      </c>
      <c r="BC323" s="418" t="s">
        <v>95</v>
      </c>
      <c r="BD323" s="428" t="s">
        <v>72</v>
      </c>
      <c r="BE323" s="223" t="s">
        <v>896</v>
      </c>
      <c r="BF323" s="223"/>
      <c r="BG323" s="223"/>
      <c r="BH323" s="223"/>
      <c r="BI323" s="223"/>
      <c r="BJ323" s="223"/>
      <c r="BK323" s="223"/>
      <c r="BL323" s="223"/>
      <c r="BM323" s="223"/>
      <c r="BN323" s="223"/>
      <c r="BO323" s="223"/>
      <c r="BP323" s="223"/>
      <c r="BQ323" s="223"/>
      <c r="BR323" s="223"/>
      <c r="BS323" s="223"/>
      <c r="BT323" s="223"/>
      <c r="BU323" s="223"/>
      <c r="BV323" s="223"/>
      <c r="BW323" s="223"/>
      <c r="BX323" s="223"/>
      <c r="BY323" s="223"/>
      <c r="BZ323" s="223"/>
      <c r="CA323" s="223"/>
      <c r="CB323" s="223"/>
      <c r="CC323" s="223"/>
      <c r="CD323" s="223"/>
      <c r="CE323" s="223"/>
      <c r="CF323" s="223"/>
      <c r="CG323" s="223"/>
      <c r="CH323" s="223"/>
      <c r="CI323" s="223"/>
      <c r="CJ323" s="223"/>
      <c r="CK323" s="223"/>
      <c r="CL323" s="223"/>
      <c r="CM323" s="223"/>
      <c r="CN323" s="223"/>
      <c r="CO323" s="223"/>
      <c r="CP323" s="223"/>
      <c r="CQ323" s="223"/>
      <c r="CR323" s="223"/>
      <c r="CS323" s="223"/>
      <c r="CT323" s="223"/>
    </row>
    <row r="324" spans="1:98" s="227" customFormat="1" ht="15" customHeight="1">
      <c r="A324" s="98" t="s">
        <v>1460</v>
      </c>
      <c r="B324" s="476" t="s">
        <v>4871</v>
      </c>
      <c r="C324" s="98"/>
      <c r="D324" s="98"/>
      <c r="E324" s="101" t="s">
        <v>566</v>
      </c>
      <c r="F324" s="101" t="s">
        <v>1443</v>
      </c>
      <c r="G324" s="98" t="s">
        <v>670</v>
      </c>
      <c r="H324" s="98" t="s">
        <v>1461</v>
      </c>
      <c r="I324" s="265" t="s">
        <v>428</v>
      </c>
      <c r="J324" s="98" t="s">
        <v>82</v>
      </c>
      <c r="K324" s="196">
        <v>309</v>
      </c>
      <c r="L324" s="98" t="s">
        <v>3352</v>
      </c>
      <c r="M324" s="98" t="s">
        <v>455</v>
      </c>
      <c r="N324" s="98" t="s">
        <v>56</v>
      </c>
      <c r="O324" s="98" t="s">
        <v>3353</v>
      </c>
      <c r="P324" s="98" t="s">
        <v>1462</v>
      </c>
      <c r="Q324" s="476" t="s">
        <v>428</v>
      </c>
      <c r="R324" s="98" t="s">
        <v>455</v>
      </c>
      <c r="S324" s="98" t="s">
        <v>3354</v>
      </c>
      <c r="T324" s="98" t="s">
        <v>455</v>
      </c>
      <c r="U324" s="98" t="s">
        <v>455</v>
      </c>
      <c r="V324" s="98" t="s">
        <v>455</v>
      </c>
      <c r="W324" s="98" t="s">
        <v>455</v>
      </c>
      <c r="X324" s="98" t="s">
        <v>455</v>
      </c>
      <c r="Y324" s="98" t="s">
        <v>3355</v>
      </c>
      <c r="Z324" s="226"/>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t="s">
        <v>428</v>
      </c>
      <c r="AX324" s="158" t="s">
        <v>95</v>
      </c>
      <c r="AY324" s="158" t="s">
        <v>95</v>
      </c>
      <c r="AZ324" s="149" t="s">
        <v>85</v>
      </c>
      <c r="BA324" s="149" t="s">
        <v>85</v>
      </c>
      <c r="BB324" s="149" t="s">
        <v>85</v>
      </c>
      <c r="BC324" s="149" t="s">
        <v>85</v>
      </c>
      <c r="BD324" s="264" t="s">
        <v>3312</v>
      </c>
      <c r="BE324" s="98" t="s">
        <v>3356</v>
      </c>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c r="CI324" s="98"/>
      <c r="CJ324" s="98"/>
      <c r="CK324" s="98"/>
      <c r="CL324" s="98"/>
      <c r="CM324" s="98"/>
      <c r="CN324" s="98"/>
      <c r="CO324" s="98"/>
      <c r="CP324" s="98"/>
      <c r="CQ324" s="98"/>
      <c r="CR324" s="98"/>
      <c r="CS324" s="98"/>
      <c r="CT324" s="98"/>
    </row>
    <row r="325" spans="1:98" s="227" customFormat="1" ht="15" customHeight="1">
      <c r="A325" s="98" t="s">
        <v>9421</v>
      </c>
      <c r="B325" s="98" t="s">
        <v>4872</v>
      </c>
      <c r="C325" s="98"/>
      <c r="D325" s="98"/>
      <c r="E325" s="98" t="s">
        <v>2878</v>
      </c>
      <c r="F325" s="98" t="s">
        <v>150</v>
      </c>
      <c r="G325" s="98" t="s">
        <v>137</v>
      </c>
      <c r="H325" s="98" t="s">
        <v>355</v>
      </c>
      <c r="I325" s="98" t="s">
        <v>66</v>
      </c>
      <c r="J325" s="98" t="s">
        <v>781</v>
      </c>
      <c r="K325" s="196">
        <v>24</v>
      </c>
      <c r="L325" s="98" t="s">
        <v>9425</v>
      </c>
      <c r="M325" s="98" t="s">
        <v>455</v>
      </c>
      <c r="N325" s="98" t="s">
        <v>56</v>
      </c>
      <c r="O325" s="98" t="s">
        <v>9272</v>
      </c>
      <c r="P325" s="196" t="s">
        <v>9424</v>
      </c>
      <c r="Q325" s="540" t="s">
        <v>428</v>
      </c>
      <c r="R325" s="98" t="s">
        <v>428</v>
      </c>
      <c r="S325" s="98" t="s">
        <v>428</v>
      </c>
      <c r="T325" s="98" t="s">
        <v>428</v>
      </c>
      <c r="U325" s="98" t="s">
        <v>428</v>
      </c>
      <c r="V325" s="98" t="s">
        <v>428</v>
      </c>
      <c r="W325" s="98" t="s">
        <v>428</v>
      </c>
      <c r="X325" s="98" t="s">
        <v>428</v>
      </c>
      <c r="Y325" s="98" t="s">
        <v>9431</v>
      </c>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226" t="s">
        <v>9423</v>
      </c>
      <c r="AX325" s="158" t="s">
        <v>95</v>
      </c>
      <c r="AY325" s="158" t="s">
        <v>95</v>
      </c>
      <c r="AZ325" s="149" t="s">
        <v>85</v>
      </c>
      <c r="BA325" s="149" t="s">
        <v>85</v>
      </c>
      <c r="BB325" s="158" t="s">
        <v>95</v>
      </c>
      <c r="BC325" s="158" t="s">
        <v>95</v>
      </c>
      <c r="BD325" s="158" t="s">
        <v>72</v>
      </c>
      <c r="BE325" s="227" t="s">
        <v>9422</v>
      </c>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c r="CI325" s="98"/>
      <c r="CJ325" s="98"/>
      <c r="CK325" s="98"/>
      <c r="CL325" s="98"/>
      <c r="CM325" s="98"/>
      <c r="CN325" s="98"/>
      <c r="CO325" s="98"/>
      <c r="CP325" s="98"/>
      <c r="CQ325" s="98"/>
      <c r="CR325" s="98"/>
      <c r="CS325" s="98"/>
      <c r="CT325" s="98"/>
    </row>
    <row r="326" spans="1:98">
      <c r="A326" s="329" t="s">
        <v>9476</v>
      </c>
      <c r="G326" s="329" t="s">
        <v>179</v>
      </c>
      <c r="H326" s="329" t="s">
        <v>10143</v>
      </c>
      <c r="I326" s="329" t="s">
        <v>10263</v>
      </c>
      <c r="J326" s="329" t="s">
        <v>428</v>
      </c>
      <c r="K326" s="329">
        <v>48</v>
      </c>
      <c r="L326" s="329" t="s">
        <v>10264</v>
      </c>
      <c r="M326" s="329" t="s">
        <v>10265</v>
      </c>
      <c r="N326" s="584" t="s">
        <v>10266</v>
      </c>
      <c r="O326" s="584" t="s">
        <v>10260</v>
      </c>
      <c r="P326" s="584" t="s">
        <v>428</v>
      </c>
      <c r="Q326" s="584" t="s">
        <v>10267</v>
      </c>
      <c r="R326" s="584" t="s">
        <v>10268</v>
      </c>
      <c r="S326" s="584" t="s">
        <v>10269</v>
      </c>
      <c r="T326" s="584" t="s">
        <v>428</v>
      </c>
      <c r="U326" s="584" t="s">
        <v>428</v>
      </c>
      <c r="V326" s="584" t="s">
        <v>10270</v>
      </c>
      <c r="W326" s="584" t="s">
        <v>10271</v>
      </c>
      <c r="X326" s="584" t="s">
        <v>428</v>
      </c>
      <c r="Y326" s="584" t="s">
        <v>600</v>
      </c>
      <c r="Z326" s="584" t="s">
        <v>10272</v>
      </c>
      <c r="AA326" s="584" t="s">
        <v>10273</v>
      </c>
      <c r="AB326" s="584" t="s">
        <v>10183</v>
      </c>
      <c r="AC326" s="584" t="s">
        <v>10274</v>
      </c>
      <c r="AD326" s="584" t="s">
        <v>10114</v>
      </c>
      <c r="AE326" s="584" t="s">
        <v>10161</v>
      </c>
      <c r="AF326" s="584" t="s">
        <v>10112</v>
      </c>
      <c r="AG326" s="584" t="s">
        <v>10161</v>
      </c>
      <c r="AH326" s="584" t="s">
        <v>10112</v>
      </c>
      <c r="AI326" s="584" t="s">
        <v>428</v>
      </c>
      <c r="AJ326" s="584" t="s">
        <v>1094</v>
      </c>
      <c r="AK326" s="584" t="s">
        <v>455</v>
      </c>
      <c r="AL326" s="329" t="s">
        <v>10275</v>
      </c>
      <c r="AM326" s="577" t="s">
        <v>72</v>
      </c>
      <c r="AN326" s="564" t="s">
        <v>10276</v>
      </c>
      <c r="AO326" s="329" t="s">
        <v>10277</v>
      </c>
      <c r="AP326" s="577" t="s">
        <v>10114</v>
      </c>
      <c r="AQ326" s="577" t="s">
        <v>455</v>
      </c>
      <c r="AT326" s="329" t="s">
        <v>10278</v>
      </c>
      <c r="AU326" s="392" t="s">
        <v>10079</v>
      </c>
      <c r="AV326" s="392" t="s">
        <v>10079</v>
      </c>
      <c r="AW326" s="392" t="s">
        <v>10079</v>
      </c>
      <c r="AX326" s="392" t="s">
        <v>10079</v>
      </c>
      <c r="AY326" s="392" t="s">
        <v>10079</v>
      </c>
      <c r="AZ326" s="392" t="s">
        <v>10079</v>
      </c>
      <c r="BA326" s="392" t="s">
        <v>10079</v>
      </c>
    </row>
    <row r="327" spans="1:98" s="377" customFormat="1" ht="15" customHeight="1">
      <c r="A327" s="98" t="s">
        <v>647</v>
      </c>
      <c r="B327" s="98" t="s">
        <v>4872</v>
      </c>
      <c r="C327" s="98"/>
      <c r="D327" s="98" t="s">
        <v>665</v>
      </c>
      <c r="E327" s="98" t="s">
        <v>599</v>
      </c>
      <c r="F327" s="98" t="s">
        <v>150</v>
      </c>
      <c r="G327" s="98" t="s">
        <v>186</v>
      </c>
      <c r="H327" s="98" t="s">
        <v>355</v>
      </c>
      <c r="I327" s="98" t="s">
        <v>349</v>
      </c>
      <c r="J327" s="98" t="s">
        <v>100</v>
      </c>
      <c r="K327" s="196">
        <v>65</v>
      </c>
      <c r="L327" s="98" t="s">
        <v>3647</v>
      </c>
      <c r="M327" s="98" t="s">
        <v>3648</v>
      </c>
      <c r="N327" s="98" t="s">
        <v>3606</v>
      </c>
      <c r="O327" s="98" t="s">
        <v>3202</v>
      </c>
      <c r="P327" s="98" t="s">
        <v>3628</v>
      </c>
      <c r="Q327" s="476" t="s">
        <v>428</v>
      </c>
      <c r="R327" s="98" t="s">
        <v>3649</v>
      </c>
      <c r="S327" s="98" t="s">
        <v>3298</v>
      </c>
      <c r="T327" s="98" t="s">
        <v>455</v>
      </c>
      <c r="U327" s="98" t="s">
        <v>3650</v>
      </c>
      <c r="V327" s="98" t="s">
        <v>3651</v>
      </c>
      <c r="W327" s="98" t="s">
        <v>684</v>
      </c>
      <c r="X327" s="98" t="s">
        <v>455</v>
      </c>
      <c r="Y327" s="98" t="s">
        <v>4754</v>
      </c>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t="s">
        <v>3624</v>
      </c>
      <c r="AX327" s="158" t="s">
        <v>95</v>
      </c>
      <c r="AY327" s="158" t="s">
        <v>95</v>
      </c>
      <c r="AZ327" s="158" t="s">
        <v>95</v>
      </c>
      <c r="BA327" s="158" t="s">
        <v>95</v>
      </c>
      <c r="BB327" s="149" t="s">
        <v>85</v>
      </c>
      <c r="BC327" s="149" t="s">
        <v>85</v>
      </c>
      <c r="BD327" s="264" t="s">
        <v>72</v>
      </c>
      <c r="BE327" s="98" t="s">
        <v>3652</v>
      </c>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c r="CI327" s="98"/>
      <c r="CJ327" s="98"/>
      <c r="CK327" s="98"/>
      <c r="CL327" s="98"/>
      <c r="CM327" s="98"/>
      <c r="CN327" s="98"/>
      <c r="CO327" s="98"/>
      <c r="CP327" s="98"/>
      <c r="CQ327" s="98"/>
      <c r="CR327" s="98"/>
      <c r="CS327" s="98"/>
      <c r="CT327" s="98"/>
    </row>
    <row r="328" spans="1:98">
      <c r="A328" s="329" t="s">
        <v>9943</v>
      </c>
      <c r="G328" s="329" t="s">
        <v>186</v>
      </c>
      <c r="H328" s="329" t="s">
        <v>10143</v>
      </c>
      <c r="I328" s="329" t="s">
        <v>10282</v>
      </c>
      <c r="J328" s="329" t="s">
        <v>597</v>
      </c>
      <c r="K328" s="329">
        <v>174</v>
      </c>
      <c r="L328" s="329" t="s">
        <v>10283</v>
      </c>
      <c r="M328" s="329" t="s">
        <v>10284</v>
      </c>
      <c r="N328" s="584" t="s">
        <v>10285</v>
      </c>
      <c r="O328" s="584" t="s">
        <v>10286</v>
      </c>
      <c r="P328" s="584">
        <v>15</v>
      </c>
      <c r="Q328" s="584" t="s">
        <v>1172</v>
      </c>
      <c r="R328" s="584" t="s">
        <v>10287</v>
      </c>
      <c r="S328" s="584" t="s">
        <v>10250</v>
      </c>
      <c r="T328" s="606" t="s">
        <v>10288</v>
      </c>
      <c r="U328" s="584" t="s">
        <v>10289</v>
      </c>
      <c r="V328" s="584" t="s">
        <v>428</v>
      </c>
      <c r="W328" s="584" t="s">
        <v>10290</v>
      </c>
      <c r="X328" s="584" t="s">
        <v>10291</v>
      </c>
      <c r="Y328" s="584" t="s">
        <v>1861</v>
      </c>
      <c r="Z328" s="584" t="s">
        <v>10292</v>
      </c>
      <c r="AA328" s="584" t="s">
        <v>10293</v>
      </c>
      <c r="AB328" s="584" t="s">
        <v>72</v>
      </c>
      <c r="AC328" s="584" t="s">
        <v>10294</v>
      </c>
      <c r="AD328" s="584" t="s">
        <v>72</v>
      </c>
      <c r="AE328" s="584" t="s">
        <v>10295</v>
      </c>
      <c r="AF328" s="584" t="s">
        <v>10112</v>
      </c>
      <c r="AG328" s="584" t="s">
        <v>10161</v>
      </c>
      <c r="AH328" s="584" t="s">
        <v>10112</v>
      </c>
      <c r="AI328" s="584" t="s">
        <v>10296</v>
      </c>
      <c r="AJ328" s="584" t="s">
        <v>10114</v>
      </c>
      <c r="AK328" s="584" t="s">
        <v>428</v>
      </c>
      <c r="AL328" s="584" t="s">
        <v>10297</v>
      </c>
      <c r="AM328" s="584" t="s">
        <v>1094</v>
      </c>
      <c r="AN328" s="329" t="s">
        <v>10298</v>
      </c>
      <c r="AO328" s="329" t="s">
        <v>10299</v>
      </c>
      <c r="AP328" s="577" t="s">
        <v>1094</v>
      </c>
      <c r="AQ328" s="577" t="s">
        <v>455</v>
      </c>
      <c r="AT328" s="329" t="s">
        <v>428</v>
      </c>
      <c r="AU328" s="392" t="s">
        <v>10079</v>
      </c>
      <c r="AV328" s="392" t="s">
        <v>10079</v>
      </c>
      <c r="AW328" s="392" t="s">
        <v>10079</v>
      </c>
      <c r="AX328" s="392" t="s">
        <v>10079</v>
      </c>
      <c r="AY328" s="392" t="s">
        <v>10079</v>
      </c>
      <c r="AZ328" s="392" t="s">
        <v>10079</v>
      </c>
      <c r="BA328" s="392" t="s">
        <v>10079</v>
      </c>
    </row>
    <row r="329" spans="1:98" s="377" customFormat="1" ht="15" customHeight="1">
      <c r="A329" s="98" t="s">
        <v>1596</v>
      </c>
      <c r="B329" s="98" t="s">
        <v>4872</v>
      </c>
      <c r="C329" s="98" t="s">
        <v>4573</v>
      </c>
      <c r="D329" s="98"/>
      <c r="E329" s="98" t="s">
        <v>566</v>
      </c>
      <c r="F329" s="98" t="s">
        <v>609</v>
      </c>
      <c r="G329" s="98" t="s">
        <v>154</v>
      </c>
      <c r="H329" s="98" t="s">
        <v>355</v>
      </c>
      <c r="I329" s="98" t="s">
        <v>66</v>
      </c>
      <c r="J329" s="98" t="s">
        <v>4047</v>
      </c>
      <c r="K329" s="196">
        <v>63</v>
      </c>
      <c r="L329" s="98" t="s">
        <v>3061</v>
      </c>
      <c r="M329" s="98" t="s">
        <v>9298</v>
      </c>
      <c r="N329" s="98"/>
      <c r="O329" s="98" t="s">
        <v>428</v>
      </c>
      <c r="P329" s="196" t="s">
        <v>428</v>
      </c>
      <c r="Q329" s="196" t="s">
        <v>428</v>
      </c>
      <c r="R329" s="267" t="s">
        <v>4267</v>
      </c>
      <c r="S329" s="388">
        <v>0.66600000000000004</v>
      </c>
      <c r="T329" s="98" t="s">
        <v>428</v>
      </c>
      <c r="U329" s="98" t="s">
        <v>428</v>
      </c>
      <c r="V329" s="98" t="s">
        <v>428</v>
      </c>
      <c r="W329" s="98" t="s">
        <v>1555</v>
      </c>
      <c r="X329" s="98" t="s">
        <v>428</v>
      </c>
      <c r="Y329" s="98" t="s">
        <v>1556</v>
      </c>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226" t="s">
        <v>428</v>
      </c>
      <c r="AX329" s="158" t="s">
        <v>95</v>
      </c>
      <c r="AY329" s="158" t="s">
        <v>95</v>
      </c>
      <c r="AZ329" s="264" t="s">
        <v>72</v>
      </c>
      <c r="BA329" s="264" t="s">
        <v>1789</v>
      </c>
      <c r="BB329" s="264" t="s">
        <v>72</v>
      </c>
      <c r="BC329" s="158" t="s">
        <v>95</v>
      </c>
      <c r="BD329" s="264" t="s">
        <v>72</v>
      </c>
      <c r="BE329" s="98" t="s">
        <v>4755</v>
      </c>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c r="CI329" s="98"/>
      <c r="CJ329" s="98"/>
      <c r="CK329" s="98"/>
      <c r="CL329" s="98"/>
      <c r="CM329" s="98"/>
      <c r="CN329" s="98"/>
      <c r="CO329" s="98"/>
      <c r="CP329" s="98"/>
      <c r="CQ329" s="98"/>
      <c r="CR329" s="98"/>
      <c r="CS329" s="98"/>
      <c r="CT329" s="98"/>
    </row>
    <row r="330" spans="1:98" s="222" customFormat="1">
      <c r="A330" s="265" t="s">
        <v>4165</v>
      </c>
      <c r="B330" s="476" t="s">
        <v>4871</v>
      </c>
      <c r="C330" s="265"/>
      <c r="D330" s="265"/>
      <c r="E330" s="265" t="s">
        <v>566</v>
      </c>
      <c r="F330" s="265" t="s">
        <v>609</v>
      </c>
      <c r="G330" s="265" t="s">
        <v>458</v>
      </c>
      <c r="H330" s="265" t="s">
        <v>1558</v>
      </c>
      <c r="I330" s="267" t="s">
        <v>349</v>
      </c>
      <c r="J330" s="267" t="s">
        <v>781</v>
      </c>
      <c r="K330" s="270">
        <v>200</v>
      </c>
      <c r="L330" s="267" t="s">
        <v>4166</v>
      </c>
      <c r="M330" s="265" t="s">
        <v>455</v>
      </c>
      <c r="N330" s="267" t="s">
        <v>56</v>
      </c>
      <c r="O330" s="267" t="s">
        <v>428</v>
      </c>
      <c r="P330" s="270" t="s">
        <v>428</v>
      </c>
      <c r="Q330" s="270" t="s">
        <v>911</v>
      </c>
      <c r="R330" s="267" t="s">
        <v>4167</v>
      </c>
      <c r="S330" s="267" t="s">
        <v>4168</v>
      </c>
      <c r="T330" s="267" t="s">
        <v>428</v>
      </c>
      <c r="U330" s="267" t="s">
        <v>428</v>
      </c>
      <c r="V330" s="267" t="s">
        <v>428</v>
      </c>
      <c r="W330" s="267" t="s">
        <v>428</v>
      </c>
      <c r="X330" s="267" t="s">
        <v>428</v>
      </c>
      <c r="Y330" s="265" t="s">
        <v>4169</v>
      </c>
      <c r="Z330" s="265"/>
      <c r="AA330" s="265"/>
      <c r="AB330" s="265"/>
      <c r="AC330" s="265"/>
      <c r="AD330" s="265"/>
      <c r="AE330" s="265"/>
      <c r="AF330" s="265"/>
      <c r="AG330" s="265"/>
      <c r="AH330" s="265"/>
      <c r="AI330" s="265"/>
      <c r="AJ330" s="265"/>
      <c r="AK330" s="265"/>
      <c r="AL330" s="265"/>
      <c r="AM330" s="265"/>
      <c r="AN330" s="265"/>
      <c r="AO330" s="265"/>
      <c r="AP330" s="265"/>
      <c r="AQ330" s="265"/>
      <c r="AR330" s="265"/>
      <c r="AS330" s="265"/>
      <c r="AT330" s="265"/>
      <c r="AU330" s="265"/>
      <c r="AV330" s="265"/>
      <c r="AW330" s="226" t="s">
        <v>428</v>
      </c>
      <c r="AX330" s="473" t="s">
        <v>95</v>
      </c>
      <c r="AY330" s="156" t="s">
        <v>95</v>
      </c>
      <c r="AZ330" s="444" t="s">
        <v>72</v>
      </c>
      <c r="BA330" s="156" t="s">
        <v>95</v>
      </c>
      <c r="BB330" s="442" t="s">
        <v>85</v>
      </c>
      <c r="BC330" s="156" t="s">
        <v>95</v>
      </c>
      <c r="BD330" s="472" t="s">
        <v>72</v>
      </c>
      <c r="BE330" s="265" t="s">
        <v>4170</v>
      </c>
      <c r="BF330" s="265"/>
      <c r="BG330" s="265"/>
      <c r="BH330" s="265"/>
      <c r="BI330" s="265"/>
      <c r="BJ330" s="265"/>
      <c r="BK330" s="265"/>
      <c r="BL330" s="265"/>
      <c r="BM330" s="265"/>
      <c r="BN330" s="265"/>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row>
    <row r="331" spans="1:98" s="98" customFormat="1" ht="15" customHeight="1">
      <c r="A331" s="101" t="s">
        <v>3770</v>
      </c>
      <c r="B331" s="98" t="s">
        <v>4872</v>
      </c>
      <c r="C331" s="101" t="s">
        <v>4573</v>
      </c>
      <c r="D331" s="101"/>
      <c r="E331" s="101" t="s">
        <v>968</v>
      </c>
      <c r="F331" s="101" t="s">
        <v>969</v>
      </c>
      <c r="G331" s="101" t="s">
        <v>186</v>
      </c>
      <c r="H331" s="101" t="s">
        <v>355</v>
      </c>
      <c r="I331" s="101" t="s">
        <v>66</v>
      </c>
      <c r="J331" s="101" t="s">
        <v>100</v>
      </c>
      <c r="K331" s="379">
        <v>100</v>
      </c>
      <c r="L331" s="101" t="s">
        <v>3537</v>
      </c>
      <c r="M331" s="101" t="s">
        <v>3538</v>
      </c>
      <c r="N331" s="101"/>
      <c r="O331" s="101" t="s">
        <v>1036</v>
      </c>
      <c r="P331" s="101">
        <v>14</v>
      </c>
      <c r="Q331" s="476" t="s">
        <v>428</v>
      </c>
      <c r="R331" s="101" t="s">
        <v>3539</v>
      </c>
      <c r="S331" s="101" t="s">
        <v>3540</v>
      </c>
      <c r="T331" s="101" t="s">
        <v>428</v>
      </c>
      <c r="U331" s="101" t="s">
        <v>428</v>
      </c>
      <c r="V331" s="101" t="s">
        <v>428</v>
      </c>
      <c r="W331" s="101" t="s">
        <v>3541</v>
      </c>
      <c r="X331" s="101" t="s">
        <v>428</v>
      </c>
      <c r="Y331" s="101" t="s">
        <v>3542</v>
      </c>
      <c r="Z331" s="101" t="s">
        <v>95</v>
      </c>
      <c r="AA331" s="101" t="s">
        <v>3543</v>
      </c>
      <c r="AB331" s="101" t="s">
        <v>95</v>
      </c>
      <c r="AC331" s="101" t="s">
        <v>428</v>
      </c>
      <c r="AD331" s="101" t="s">
        <v>95</v>
      </c>
      <c r="AE331" s="101" t="s">
        <v>428</v>
      </c>
      <c r="AF331" s="101" t="s">
        <v>85</v>
      </c>
      <c r="AG331" s="101" t="s">
        <v>428</v>
      </c>
      <c r="AH331" s="101" t="s">
        <v>85</v>
      </c>
      <c r="AI331" s="101" t="s">
        <v>428</v>
      </c>
      <c r="AJ331" s="101" t="s">
        <v>85</v>
      </c>
      <c r="AK331" s="101" t="s">
        <v>3544</v>
      </c>
      <c r="AL331" s="101" t="s">
        <v>455</v>
      </c>
      <c r="AM331" s="101" t="s">
        <v>3545</v>
      </c>
      <c r="AN331" s="101" t="s">
        <v>95</v>
      </c>
      <c r="AO331" s="101" t="s">
        <v>455</v>
      </c>
      <c r="AP331" s="101" t="s">
        <v>428</v>
      </c>
      <c r="AQ331" s="101" t="s">
        <v>3546</v>
      </c>
      <c r="AR331" s="101" t="s">
        <v>3547</v>
      </c>
      <c r="AS331" s="101" t="s">
        <v>72</v>
      </c>
      <c r="AT331" s="370" t="s">
        <v>428</v>
      </c>
      <c r="AU331" s="370" t="s">
        <v>428</v>
      </c>
      <c r="AV331" s="370" t="s">
        <v>72</v>
      </c>
      <c r="AW331" s="101" t="s">
        <v>3548</v>
      </c>
      <c r="AX331" s="362" t="s">
        <v>95</v>
      </c>
      <c r="AY331" s="362" t="s">
        <v>95</v>
      </c>
      <c r="AZ331" s="485" t="s">
        <v>85</v>
      </c>
      <c r="BA331" s="485" t="s">
        <v>85</v>
      </c>
      <c r="BB331" s="362" t="s">
        <v>95</v>
      </c>
      <c r="BC331" s="362" t="s">
        <v>95</v>
      </c>
      <c r="BD331" s="490" t="s">
        <v>72</v>
      </c>
      <c r="BE331" s="101" t="s">
        <v>3549</v>
      </c>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row>
    <row r="332" spans="1:98" s="222" customFormat="1" ht="15.75">
      <c r="A332" s="223" t="s">
        <v>3410</v>
      </c>
      <c r="B332" s="98" t="s">
        <v>4872</v>
      </c>
      <c r="C332" s="223"/>
      <c r="D332" s="217"/>
      <c r="E332" s="220" t="s">
        <v>3408</v>
      </c>
      <c r="F332" s="427" t="s">
        <v>150</v>
      </c>
      <c r="G332" s="217" t="s">
        <v>458</v>
      </c>
      <c r="H332" s="217" t="s">
        <v>3412</v>
      </c>
      <c r="I332" s="217" t="s">
        <v>66</v>
      </c>
      <c r="J332" s="217" t="s">
        <v>3413</v>
      </c>
      <c r="K332" s="90">
        <v>59</v>
      </c>
      <c r="L332" s="217" t="s">
        <v>4083</v>
      </c>
      <c r="M332" s="217" t="s">
        <v>4084</v>
      </c>
      <c r="N332" s="217" t="s">
        <v>56</v>
      </c>
      <c r="O332" s="217" t="s">
        <v>4085</v>
      </c>
      <c r="P332" s="217">
        <v>12</v>
      </c>
      <c r="Q332" s="476" t="s">
        <v>428</v>
      </c>
      <c r="R332" s="217" t="s">
        <v>4086</v>
      </c>
      <c r="S332" s="217" t="s">
        <v>455</v>
      </c>
      <c r="T332" s="217" t="s">
        <v>455</v>
      </c>
      <c r="U332" s="217" t="s">
        <v>455</v>
      </c>
      <c r="V332" s="217" t="s">
        <v>455</v>
      </c>
      <c r="W332" s="217" t="s">
        <v>455</v>
      </c>
      <c r="X332" s="222" t="s">
        <v>455</v>
      </c>
      <c r="Y332" s="217" t="s">
        <v>4087</v>
      </c>
      <c r="Z332" s="217"/>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t="s">
        <v>4088</v>
      </c>
      <c r="AX332" s="451" t="s">
        <v>95</v>
      </c>
      <c r="AY332" s="151" t="s">
        <v>95</v>
      </c>
      <c r="AZ332" s="136" t="s">
        <v>1789</v>
      </c>
      <c r="BA332" s="151" t="s">
        <v>95</v>
      </c>
      <c r="BB332" s="115" t="s">
        <v>85</v>
      </c>
      <c r="BC332" s="448" t="s">
        <v>85</v>
      </c>
      <c r="BD332" s="449" t="s">
        <v>85</v>
      </c>
      <c r="BE332" s="463" t="s">
        <v>3411</v>
      </c>
      <c r="BF332" s="217"/>
      <c r="BG332" s="217"/>
      <c r="BH332" s="217"/>
      <c r="BI332" s="217"/>
      <c r="BJ332" s="217"/>
      <c r="BK332" s="217"/>
      <c r="BL332" s="217"/>
      <c r="BM332" s="217"/>
      <c r="BN332" s="217"/>
      <c r="BO332" s="265"/>
      <c r="BP332" s="265"/>
      <c r="BQ332" s="265"/>
      <c r="BR332" s="265"/>
      <c r="BS332" s="265"/>
      <c r="BT332" s="265"/>
      <c r="BU332" s="265"/>
      <c r="BV332" s="265"/>
      <c r="BW332" s="265"/>
      <c r="BX332" s="265"/>
      <c r="BY332" s="265"/>
      <c r="BZ332" s="265"/>
      <c r="CA332" s="265"/>
      <c r="CB332" s="265"/>
      <c r="CC332" s="265"/>
      <c r="CD332" s="265"/>
      <c r="CE332" s="265"/>
      <c r="CF332" s="265"/>
      <c r="CG332" s="265"/>
      <c r="CH332" s="265"/>
      <c r="CI332" s="265"/>
      <c r="CJ332" s="265"/>
      <c r="CK332" s="265"/>
      <c r="CL332" s="265"/>
      <c r="CM332" s="265"/>
      <c r="CN332" s="265"/>
      <c r="CO332" s="265"/>
      <c r="CP332" s="265"/>
      <c r="CQ332" s="265"/>
      <c r="CR332" s="265"/>
      <c r="CS332" s="265"/>
      <c r="CT332" s="265"/>
    </row>
    <row r="333" spans="1:98" s="227" customFormat="1" ht="15" customHeight="1">
      <c r="A333" s="101" t="s">
        <v>9703</v>
      </c>
      <c r="B333" s="98" t="s">
        <v>4872</v>
      </c>
      <c r="C333" s="101" t="s">
        <v>4573</v>
      </c>
      <c r="D333" s="101"/>
      <c r="E333" s="101" t="s">
        <v>567</v>
      </c>
      <c r="F333" s="101" t="s">
        <v>969</v>
      </c>
      <c r="G333" s="101" t="s">
        <v>134</v>
      </c>
      <c r="H333" s="101" t="s">
        <v>355</v>
      </c>
      <c r="I333" s="101" t="s">
        <v>349</v>
      </c>
      <c r="J333" s="379" t="s">
        <v>100</v>
      </c>
      <c r="K333" s="101">
        <v>54</v>
      </c>
      <c r="L333" s="101" t="s">
        <v>2718</v>
      </c>
      <c r="M333" s="101" t="s">
        <v>2719</v>
      </c>
      <c r="N333" s="101" t="s">
        <v>67</v>
      </c>
      <c r="O333" s="101" t="s">
        <v>2720</v>
      </c>
      <c r="P333" s="101" t="s">
        <v>455</v>
      </c>
      <c r="Q333" s="476" t="s">
        <v>428</v>
      </c>
      <c r="R333" s="101" t="s">
        <v>2721</v>
      </c>
      <c r="S333" s="101" t="s">
        <v>2722</v>
      </c>
      <c r="T333" s="101" t="s">
        <v>428</v>
      </c>
      <c r="U333" s="101" t="s">
        <v>428</v>
      </c>
      <c r="V333" s="101" t="s">
        <v>2723</v>
      </c>
      <c r="W333" s="101" t="s">
        <v>2724</v>
      </c>
      <c r="X333" s="101" t="s">
        <v>2725</v>
      </c>
      <c r="Y333" s="101" t="s">
        <v>2726</v>
      </c>
      <c r="Z333" s="101" t="s">
        <v>4615</v>
      </c>
      <c r="AA333" s="101" t="s">
        <v>2727</v>
      </c>
      <c r="AB333" s="101" t="s">
        <v>72</v>
      </c>
      <c r="AC333" s="101" t="s">
        <v>1652</v>
      </c>
      <c r="AD333" s="101" t="s">
        <v>72</v>
      </c>
      <c r="AE333" s="101" t="s">
        <v>1306</v>
      </c>
      <c r="AF333" s="101" t="s">
        <v>85</v>
      </c>
      <c r="AG333" s="101" t="s">
        <v>1306</v>
      </c>
      <c r="AH333" s="101" t="s">
        <v>85</v>
      </c>
      <c r="AI333" s="101" t="s">
        <v>428</v>
      </c>
      <c r="AJ333" s="101" t="s">
        <v>95</v>
      </c>
      <c r="AK333" s="101" t="s">
        <v>115</v>
      </c>
      <c r="AL333" s="101" t="s">
        <v>115</v>
      </c>
      <c r="AM333" s="101" t="s">
        <v>2728</v>
      </c>
      <c r="AN333" s="98" t="s">
        <v>72</v>
      </c>
      <c r="AO333" s="101" t="s">
        <v>85</v>
      </c>
      <c r="AP333" s="101" t="s">
        <v>2729</v>
      </c>
      <c r="AQ333" s="101" t="s">
        <v>2730</v>
      </c>
      <c r="AR333" s="101" t="s">
        <v>2731</v>
      </c>
      <c r="AS333" s="101" t="s">
        <v>72</v>
      </c>
      <c r="AT333" s="101" t="s">
        <v>1649</v>
      </c>
      <c r="AU333" s="98" t="s">
        <v>428</v>
      </c>
      <c r="AV333" s="101" t="s">
        <v>72</v>
      </c>
      <c r="AW333" s="101" t="s">
        <v>2732</v>
      </c>
      <c r="AX333" s="101" t="s">
        <v>72</v>
      </c>
      <c r="AY333" s="101" t="s">
        <v>72</v>
      </c>
      <c r="AZ333" s="485" t="s">
        <v>85</v>
      </c>
      <c r="BA333" s="362" t="s">
        <v>95</v>
      </c>
      <c r="BB333" s="101" t="s">
        <v>72</v>
      </c>
      <c r="BC333" s="101" t="s">
        <v>72</v>
      </c>
      <c r="BD333" s="101" t="s">
        <v>72</v>
      </c>
      <c r="BE333" s="101" t="s">
        <v>2733</v>
      </c>
      <c r="BF333" s="101"/>
      <c r="BG333" s="101"/>
      <c r="BH333" s="101"/>
      <c r="BI333" s="101"/>
      <c r="BJ333" s="101"/>
      <c r="BK333" s="101"/>
      <c r="BL333" s="101"/>
      <c r="BM333" s="101"/>
      <c r="BN333" s="101"/>
      <c r="BO333" s="360"/>
      <c r="BP333" s="360"/>
      <c r="BQ333" s="360"/>
      <c r="BR333" s="360"/>
      <c r="BS333" s="360"/>
      <c r="BT333" s="360"/>
      <c r="BU333" s="360"/>
      <c r="BV333" s="360"/>
      <c r="BW333" s="360"/>
      <c r="BX333" s="360"/>
      <c r="BY333" s="360"/>
      <c r="BZ333" s="360"/>
      <c r="CA333" s="360"/>
      <c r="CB333" s="360"/>
      <c r="CC333" s="360"/>
      <c r="CD333" s="360"/>
      <c r="CE333" s="360"/>
      <c r="CF333" s="360"/>
      <c r="CG333" s="360"/>
      <c r="CH333" s="360"/>
      <c r="CI333" s="360"/>
      <c r="CJ333" s="360"/>
      <c r="CK333" s="360"/>
      <c r="CL333" s="360"/>
      <c r="CM333" s="360"/>
      <c r="CN333" s="360"/>
      <c r="CO333" s="360"/>
      <c r="CP333" s="360"/>
      <c r="CQ333" s="360"/>
      <c r="CR333" s="360"/>
      <c r="CS333" s="360"/>
      <c r="CT333" s="360"/>
    </row>
    <row r="334" spans="1:98" s="763" customFormat="1">
      <c r="A334" s="763" t="s">
        <v>9704</v>
      </c>
      <c r="G334" s="763" t="s">
        <v>134</v>
      </c>
      <c r="H334" s="763" t="s">
        <v>355</v>
      </c>
      <c r="I334" s="763" t="s">
        <v>10427</v>
      </c>
      <c r="J334" s="763" t="s">
        <v>1057</v>
      </c>
      <c r="K334" s="763">
        <v>310</v>
      </c>
      <c r="L334" s="763" t="s">
        <v>10428</v>
      </c>
      <c r="M334" s="763" t="s">
        <v>10429</v>
      </c>
      <c r="N334" s="768" t="s">
        <v>10087</v>
      </c>
      <c r="O334" s="768" t="s">
        <v>1651</v>
      </c>
      <c r="P334" s="768" t="s">
        <v>10430</v>
      </c>
      <c r="Q334" s="768" t="s">
        <v>428</v>
      </c>
      <c r="R334" s="768" t="s">
        <v>10431</v>
      </c>
      <c r="S334" s="768" t="s">
        <v>10432</v>
      </c>
      <c r="T334" s="768" t="s">
        <v>428</v>
      </c>
      <c r="U334" s="768" t="s">
        <v>428</v>
      </c>
      <c r="V334" s="768" t="s">
        <v>10433</v>
      </c>
      <c r="W334" s="768" t="s">
        <v>10434</v>
      </c>
      <c r="X334" s="768" t="s">
        <v>428</v>
      </c>
      <c r="Y334" s="768" t="s">
        <v>346</v>
      </c>
      <c r="AU334" s="766" t="s">
        <v>10079</v>
      </c>
      <c r="AV334" s="766" t="s">
        <v>10079</v>
      </c>
      <c r="AW334" s="766" t="s">
        <v>10079</v>
      </c>
      <c r="AX334" s="766" t="s">
        <v>10079</v>
      </c>
      <c r="AY334" s="766" t="s">
        <v>10079</v>
      </c>
      <c r="AZ334" s="766" t="s">
        <v>10079</v>
      </c>
      <c r="BA334" s="766" t="s">
        <v>10079</v>
      </c>
    </row>
    <row r="335" spans="1:98" s="227" customFormat="1" ht="15" customHeight="1">
      <c r="A335" s="98" t="s">
        <v>1559</v>
      </c>
      <c r="B335" s="98" t="s">
        <v>4872</v>
      </c>
      <c r="C335" s="98" t="s">
        <v>4573</v>
      </c>
      <c r="D335" s="98"/>
      <c r="E335" s="98" t="s">
        <v>566</v>
      </c>
      <c r="F335" s="98" t="s">
        <v>609</v>
      </c>
      <c r="G335" s="98" t="s">
        <v>186</v>
      </c>
      <c r="H335" s="98" t="s">
        <v>355</v>
      </c>
      <c r="I335" s="265" t="s">
        <v>428</v>
      </c>
      <c r="J335" s="360" t="s">
        <v>100</v>
      </c>
      <c r="K335" s="196">
        <v>671</v>
      </c>
      <c r="L335" s="98" t="s">
        <v>9299</v>
      </c>
      <c r="M335" s="98" t="s">
        <v>9300</v>
      </c>
      <c r="N335" s="98" t="s">
        <v>56</v>
      </c>
      <c r="O335" s="98" t="s">
        <v>602</v>
      </c>
      <c r="P335" s="196" t="s">
        <v>1560</v>
      </c>
      <c r="Q335" s="196" t="s">
        <v>428</v>
      </c>
      <c r="R335" s="267" t="s">
        <v>4268</v>
      </c>
      <c r="S335" s="388">
        <v>0.54500000000000004</v>
      </c>
      <c r="T335" s="384">
        <v>0.94</v>
      </c>
      <c r="U335" s="98" t="s">
        <v>428</v>
      </c>
      <c r="V335" s="98" t="s">
        <v>428</v>
      </c>
      <c r="W335" s="98" t="s">
        <v>1561</v>
      </c>
      <c r="X335" s="98" t="s">
        <v>428</v>
      </c>
      <c r="Y335" s="98" t="s">
        <v>1562</v>
      </c>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226" t="s">
        <v>428</v>
      </c>
      <c r="AX335" s="158" t="s">
        <v>95</v>
      </c>
      <c r="AY335" s="158" t="s">
        <v>95</v>
      </c>
      <c r="AZ335" s="158" t="s">
        <v>95</v>
      </c>
      <c r="BA335" s="149" t="s">
        <v>85</v>
      </c>
      <c r="BB335" s="149" t="s">
        <v>85</v>
      </c>
      <c r="BC335" s="264" t="s">
        <v>72</v>
      </c>
      <c r="BD335" s="149" t="s">
        <v>85</v>
      </c>
      <c r="BE335" s="98" t="s">
        <v>1563</v>
      </c>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c r="CI335" s="98"/>
      <c r="CJ335" s="98"/>
      <c r="CK335" s="98"/>
      <c r="CL335" s="98"/>
      <c r="CM335" s="98"/>
      <c r="CN335" s="98"/>
      <c r="CO335" s="98"/>
      <c r="CP335" s="98"/>
      <c r="CQ335" s="98"/>
      <c r="CR335" s="98"/>
      <c r="CS335" s="98"/>
      <c r="CT335" s="98"/>
    </row>
    <row r="336" spans="1:98" s="227" customFormat="1" ht="15" customHeight="1">
      <c r="A336" s="98" t="s">
        <v>1598</v>
      </c>
      <c r="B336" s="98" t="s">
        <v>4872</v>
      </c>
      <c r="C336" s="98"/>
      <c r="D336" s="98"/>
      <c r="E336" s="98" t="s">
        <v>566</v>
      </c>
      <c r="F336" s="98" t="s">
        <v>609</v>
      </c>
      <c r="G336" s="98" t="s">
        <v>186</v>
      </c>
      <c r="H336" s="98" t="s">
        <v>355</v>
      </c>
      <c r="I336" s="265" t="s">
        <v>428</v>
      </c>
      <c r="J336" s="360" t="s">
        <v>100</v>
      </c>
      <c r="K336" s="196">
        <v>124</v>
      </c>
      <c r="L336" s="98" t="s">
        <v>9301</v>
      </c>
      <c r="M336" s="98" t="s">
        <v>9302</v>
      </c>
      <c r="N336" s="98" t="s">
        <v>56</v>
      </c>
      <c r="O336" s="98" t="s">
        <v>602</v>
      </c>
      <c r="P336" s="196">
        <v>14</v>
      </c>
      <c r="Q336" s="196" t="s">
        <v>428</v>
      </c>
      <c r="R336" s="267" t="s">
        <v>4269</v>
      </c>
      <c r="S336" s="384">
        <v>0.71</v>
      </c>
      <c r="T336" s="384">
        <v>0.97</v>
      </c>
      <c r="U336" s="98" t="s">
        <v>428</v>
      </c>
      <c r="V336" s="98" t="s">
        <v>428</v>
      </c>
      <c r="W336" s="98" t="s">
        <v>1564</v>
      </c>
      <c r="X336" s="98" t="s">
        <v>428</v>
      </c>
      <c r="Y336" s="98" t="s">
        <v>1565</v>
      </c>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226" t="s">
        <v>428</v>
      </c>
      <c r="AX336" s="158" t="s">
        <v>95</v>
      </c>
      <c r="AY336" s="158" t="s">
        <v>95</v>
      </c>
      <c r="AZ336" s="158" t="s">
        <v>95</v>
      </c>
      <c r="BA336" s="149" t="s">
        <v>85</v>
      </c>
      <c r="BB336" s="149" t="s">
        <v>85</v>
      </c>
      <c r="BC336" s="264" t="s">
        <v>72</v>
      </c>
      <c r="BD336" s="149" t="s">
        <v>85</v>
      </c>
      <c r="BE336" s="98" t="s">
        <v>1566</v>
      </c>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c r="CI336" s="98"/>
      <c r="CJ336" s="98"/>
      <c r="CK336" s="98"/>
      <c r="CL336" s="98"/>
      <c r="CM336" s="98"/>
      <c r="CN336" s="98"/>
      <c r="CO336" s="98"/>
      <c r="CP336" s="98"/>
      <c r="CQ336" s="98"/>
      <c r="CR336" s="98"/>
      <c r="CS336" s="98"/>
      <c r="CT336" s="98"/>
    </row>
    <row r="337" spans="1:98">
      <c r="A337" s="329" t="s">
        <v>9706</v>
      </c>
      <c r="G337" s="329" t="s">
        <v>164</v>
      </c>
      <c r="H337" s="329" t="s">
        <v>10143</v>
      </c>
      <c r="I337" s="329" t="s">
        <v>66</v>
      </c>
      <c r="J337" s="329" t="s">
        <v>781</v>
      </c>
      <c r="K337" s="329">
        <v>39</v>
      </c>
      <c r="L337" s="329" t="s">
        <v>10305</v>
      </c>
      <c r="M337" s="329" t="s">
        <v>10306</v>
      </c>
      <c r="N337" s="584" t="s">
        <v>10307</v>
      </c>
      <c r="O337" s="584" t="s">
        <v>1183</v>
      </c>
      <c r="P337" s="584" t="s">
        <v>428</v>
      </c>
      <c r="Q337" s="584" t="s">
        <v>428</v>
      </c>
      <c r="R337" s="584" t="s">
        <v>10308</v>
      </c>
      <c r="S337" s="584" t="s">
        <v>10309</v>
      </c>
      <c r="U337" s="584" t="s">
        <v>10310</v>
      </c>
      <c r="V337" s="584" t="s">
        <v>10311</v>
      </c>
      <c r="W337" s="584" t="s">
        <v>10312</v>
      </c>
      <c r="X337" s="584" t="s">
        <v>10313</v>
      </c>
      <c r="Y337" s="584" t="s">
        <v>10314</v>
      </c>
      <c r="Z337" s="584" t="s">
        <v>428</v>
      </c>
      <c r="AA337" s="584" t="s">
        <v>10315</v>
      </c>
      <c r="AB337" s="584" t="s">
        <v>1094</v>
      </c>
      <c r="AC337" s="584" t="s">
        <v>428</v>
      </c>
      <c r="AD337" s="584" t="s">
        <v>1094</v>
      </c>
      <c r="AE337" s="584" t="s">
        <v>1306</v>
      </c>
      <c r="AF337" s="584" t="s">
        <v>10112</v>
      </c>
      <c r="AG337" s="584" t="s">
        <v>10161</v>
      </c>
      <c r="AH337" s="584" t="s">
        <v>10112</v>
      </c>
      <c r="AI337" s="584" t="s">
        <v>428</v>
      </c>
      <c r="AJ337" s="584" t="s">
        <v>1094</v>
      </c>
      <c r="AK337" s="584" t="s">
        <v>455</v>
      </c>
      <c r="AL337" s="584" t="s">
        <v>10316</v>
      </c>
      <c r="AM337" s="584" t="s">
        <v>10114</v>
      </c>
      <c r="AN337" s="584" t="s">
        <v>428</v>
      </c>
      <c r="AO337" s="329" t="s">
        <v>10317</v>
      </c>
      <c r="AP337" s="577" t="s">
        <v>1094</v>
      </c>
      <c r="AQ337" s="577" t="s">
        <v>455</v>
      </c>
      <c r="AT337" s="329" t="s">
        <v>428</v>
      </c>
      <c r="AU337" s="392" t="s">
        <v>10079</v>
      </c>
      <c r="AV337" s="392" t="s">
        <v>10079</v>
      </c>
      <c r="AW337" s="392" t="s">
        <v>10079</v>
      </c>
      <c r="AX337" s="392" t="s">
        <v>10079</v>
      </c>
      <c r="AY337" s="392" t="s">
        <v>10079</v>
      </c>
      <c r="AZ337" s="392" t="s">
        <v>10079</v>
      </c>
      <c r="BA337" s="392" t="s">
        <v>10079</v>
      </c>
    </row>
    <row r="338" spans="1:98" s="577" customFormat="1">
      <c r="A338" s="577" t="s">
        <v>9886</v>
      </c>
      <c r="G338" s="771" t="s">
        <v>134</v>
      </c>
      <c r="H338" s="771" t="s">
        <v>355</v>
      </c>
      <c r="I338" s="771" t="s">
        <v>10587</v>
      </c>
      <c r="J338" s="771" t="s">
        <v>1057</v>
      </c>
      <c r="K338" s="774">
        <v>60</v>
      </c>
      <c r="L338" s="764" t="s">
        <v>10588</v>
      </c>
      <c r="M338" s="769" t="s">
        <v>428</v>
      </c>
      <c r="N338" s="591" t="s">
        <v>3270</v>
      </c>
      <c r="O338" s="519" t="s">
        <v>10589</v>
      </c>
      <c r="P338" s="777" t="s">
        <v>10590</v>
      </c>
      <c r="Q338" s="774" t="s">
        <v>10591</v>
      </c>
      <c r="R338" s="769" t="s">
        <v>10592</v>
      </c>
      <c r="S338" s="769" t="s">
        <v>10593</v>
      </c>
      <c r="T338" s="769" t="s">
        <v>428</v>
      </c>
      <c r="U338" s="769" t="s">
        <v>428</v>
      </c>
      <c r="V338" s="769" t="s">
        <v>428</v>
      </c>
      <c r="W338" s="769" t="s">
        <v>10594</v>
      </c>
      <c r="X338" s="769" t="s">
        <v>428</v>
      </c>
      <c r="Y338" s="577" t="s">
        <v>346</v>
      </c>
      <c r="AU338" s="597" t="s">
        <v>10079</v>
      </c>
      <c r="AV338" s="597" t="s">
        <v>10079</v>
      </c>
      <c r="AW338" s="597" t="s">
        <v>10079</v>
      </c>
      <c r="AX338" s="597" t="s">
        <v>10079</v>
      </c>
      <c r="AY338" s="597" t="s">
        <v>10079</v>
      </c>
      <c r="AZ338" s="597" t="s">
        <v>10079</v>
      </c>
      <c r="BA338" s="597" t="s">
        <v>10079</v>
      </c>
    </row>
    <row r="339" spans="1:98" s="227" customFormat="1" ht="15" customHeight="1">
      <c r="A339" s="98" t="s">
        <v>644</v>
      </c>
      <c r="B339" s="98" t="s">
        <v>4872</v>
      </c>
      <c r="C339" s="98" t="s">
        <v>4573</v>
      </c>
      <c r="D339" s="98" t="s">
        <v>665</v>
      </c>
      <c r="E339" s="98" t="s">
        <v>599</v>
      </c>
      <c r="F339" s="98" t="s">
        <v>150</v>
      </c>
      <c r="G339" s="98" t="s">
        <v>172</v>
      </c>
      <c r="H339" s="98" t="s">
        <v>355</v>
      </c>
      <c r="I339" s="98" t="s">
        <v>349</v>
      </c>
      <c r="J339" s="98" t="s">
        <v>100</v>
      </c>
      <c r="K339" s="196">
        <v>143</v>
      </c>
      <c r="L339" s="226" t="s">
        <v>3634</v>
      </c>
      <c r="M339" s="98" t="s">
        <v>3635</v>
      </c>
      <c r="N339" s="98" t="s">
        <v>56</v>
      </c>
      <c r="O339" s="98" t="s">
        <v>3636</v>
      </c>
      <c r="P339" s="98" t="s">
        <v>3637</v>
      </c>
      <c r="Q339" s="476" t="s">
        <v>428</v>
      </c>
      <c r="R339" s="98" t="s">
        <v>3638</v>
      </c>
      <c r="S339" s="98" t="s">
        <v>3639</v>
      </c>
      <c r="T339" s="98" t="s">
        <v>455</v>
      </c>
      <c r="U339" s="98" t="s">
        <v>3640</v>
      </c>
      <c r="V339" s="98" t="s">
        <v>455</v>
      </c>
      <c r="W339" s="98" t="s">
        <v>455</v>
      </c>
      <c r="X339" s="98" t="s">
        <v>455</v>
      </c>
      <c r="Y339" s="98" t="s">
        <v>683</v>
      </c>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t="s">
        <v>3641</v>
      </c>
      <c r="AX339" s="264" t="s">
        <v>72</v>
      </c>
      <c r="AY339" s="158" t="s">
        <v>95</v>
      </c>
      <c r="AZ339" s="158" t="s">
        <v>95</v>
      </c>
      <c r="BA339" s="158" t="s">
        <v>95</v>
      </c>
      <c r="BB339" s="264" t="s">
        <v>72</v>
      </c>
      <c r="BC339" s="264" t="s">
        <v>72</v>
      </c>
      <c r="BD339" s="264" t="s">
        <v>72</v>
      </c>
      <c r="BE339" s="98" t="s">
        <v>3642</v>
      </c>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row>
    <row r="340" spans="1:98" s="227" customFormat="1" ht="15" customHeight="1">
      <c r="A340" s="98" t="s">
        <v>1567</v>
      </c>
      <c r="B340" s="476" t="s">
        <v>4871</v>
      </c>
      <c r="C340" s="98"/>
      <c r="D340" s="98"/>
      <c r="E340" s="98" t="s">
        <v>566</v>
      </c>
      <c r="F340" s="98" t="s">
        <v>609</v>
      </c>
      <c r="G340" s="98" t="s">
        <v>152</v>
      </c>
      <c r="H340" s="98" t="s">
        <v>355</v>
      </c>
      <c r="I340" s="265" t="s">
        <v>428</v>
      </c>
      <c r="J340" s="265" t="s">
        <v>4047</v>
      </c>
      <c r="K340" s="196">
        <v>114</v>
      </c>
      <c r="L340" s="98" t="s">
        <v>9303</v>
      </c>
      <c r="M340" s="98" t="s">
        <v>428</v>
      </c>
      <c r="N340" s="98" t="s">
        <v>56</v>
      </c>
      <c r="O340" s="98" t="s">
        <v>602</v>
      </c>
      <c r="P340" s="196">
        <v>18</v>
      </c>
      <c r="Q340" s="196" t="s">
        <v>428</v>
      </c>
      <c r="R340" s="267" t="s">
        <v>4270</v>
      </c>
      <c r="S340" s="388">
        <v>0.53500000000000003</v>
      </c>
      <c r="T340" s="101" t="s">
        <v>428</v>
      </c>
      <c r="U340" s="101" t="s">
        <v>428</v>
      </c>
      <c r="V340" s="101" t="s">
        <v>428</v>
      </c>
      <c r="W340" s="98" t="s">
        <v>1568</v>
      </c>
      <c r="X340" s="98" t="s">
        <v>428</v>
      </c>
      <c r="Y340" s="98" t="s">
        <v>1569</v>
      </c>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226" t="s">
        <v>428</v>
      </c>
      <c r="AX340" s="158" t="s">
        <v>95</v>
      </c>
      <c r="AY340" s="158" t="s">
        <v>95</v>
      </c>
      <c r="AZ340" s="264" t="s">
        <v>72</v>
      </c>
      <c r="BA340" s="158" t="s">
        <v>95</v>
      </c>
      <c r="BB340" s="149" t="s">
        <v>85</v>
      </c>
      <c r="BC340" s="264" t="s">
        <v>72</v>
      </c>
      <c r="BD340" s="264" t="s">
        <v>72</v>
      </c>
      <c r="BE340" s="98" t="s">
        <v>1570</v>
      </c>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row>
    <row r="341" spans="1:98" s="227" customFormat="1" ht="15" customHeight="1">
      <c r="A341" s="118" t="s">
        <v>613</v>
      </c>
      <c r="B341" s="98" t="s">
        <v>4872</v>
      </c>
      <c r="C341" s="118"/>
      <c r="D341" s="360" t="s">
        <v>667</v>
      </c>
      <c r="E341" s="360" t="s">
        <v>666</v>
      </c>
      <c r="F341" s="101" t="s">
        <v>54</v>
      </c>
      <c r="G341" s="227" t="s">
        <v>154</v>
      </c>
      <c r="H341" s="360" t="s">
        <v>355</v>
      </c>
      <c r="I341" s="265" t="s">
        <v>428</v>
      </c>
      <c r="J341" s="360" t="s">
        <v>100</v>
      </c>
      <c r="K341" s="359">
        <v>83</v>
      </c>
      <c r="L341" s="360" t="s">
        <v>3367</v>
      </c>
      <c r="M341" s="360" t="s">
        <v>3197</v>
      </c>
      <c r="N341" s="360" t="s">
        <v>56</v>
      </c>
      <c r="O341" s="360" t="s">
        <v>3368</v>
      </c>
      <c r="P341" s="360" t="s">
        <v>3369</v>
      </c>
      <c r="Q341" s="476" t="s">
        <v>428</v>
      </c>
      <c r="R341" s="360" t="s">
        <v>3370</v>
      </c>
      <c r="S341" s="360" t="s">
        <v>3371</v>
      </c>
      <c r="T341" s="360" t="s">
        <v>455</v>
      </c>
      <c r="U341" s="360" t="s">
        <v>455</v>
      </c>
      <c r="V341" s="360" t="s">
        <v>455</v>
      </c>
      <c r="W341" s="360" t="s">
        <v>3372</v>
      </c>
      <c r="X341" s="98" t="s">
        <v>428</v>
      </c>
      <c r="Y341" s="360" t="s">
        <v>586</v>
      </c>
      <c r="Z341" s="226"/>
      <c r="AA341" s="226"/>
      <c r="AB341" s="226"/>
      <c r="AC341" s="226"/>
      <c r="AD341" s="226"/>
      <c r="AE341" s="226"/>
      <c r="AF341" s="226"/>
      <c r="AG341" s="226"/>
      <c r="AH341" s="226"/>
      <c r="AI341" s="226"/>
      <c r="AJ341" s="226"/>
      <c r="AK341" s="226"/>
      <c r="AL341" s="226"/>
      <c r="AM341" s="226"/>
      <c r="AN341" s="226"/>
      <c r="AO341" s="226"/>
      <c r="AP341" s="226"/>
      <c r="AQ341" s="226"/>
      <c r="AR341" s="226"/>
      <c r="AS341" s="226"/>
      <c r="AT341" s="226"/>
      <c r="AU341" s="226"/>
      <c r="AV341" s="226"/>
      <c r="AW341" s="360" t="s">
        <v>3373</v>
      </c>
      <c r="AX341" s="158" t="s">
        <v>95</v>
      </c>
      <c r="AY341" s="158" t="s">
        <v>95</v>
      </c>
      <c r="AZ341" s="264" t="s">
        <v>72</v>
      </c>
      <c r="BA341" s="158" t="s">
        <v>95</v>
      </c>
      <c r="BB341" s="149" t="s">
        <v>85</v>
      </c>
      <c r="BC341" s="158" t="s">
        <v>95</v>
      </c>
      <c r="BD341" s="264" t="s">
        <v>72</v>
      </c>
      <c r="BE341" s="360" t="s">
        <v>3374</v>
      </c>
      <c r="BF341" s="360"/>
      <c r="BG341" s="360"/>
      <c r="BH341" s="360"/>
      <c r="BI341" s="360"/>
      <c r="BJ341" s="360"/>
      <c r="BK341" s="360"/>
      <c r="BL341" s="360"/>
      <c r="BM341" s="360"/>
      <c r="BN341" s="360"/>
      <c r="BO341" s="360"/>
      <c r="BP341" s="360"/>
      <c r="BQ341" s="360"/>
      <c r="BR341" s="360"/>
      <c r="BS341" s="360"/>
      <c r="BT341" s="360"/>
      <c r="BU341" s="360"/>
      <c r="BV341" s="360"/>
      <c r="BW341" s="360"/>
      <c r="BX341" s="360"/>
      <c r="BY341" s="360"/>
      <c r="BZ341" s="98"/>
      <c r="CA341" s="98"/>
      <c r="CB341" s="98"/>
      <c r="CC341" s="98"/>
      <c r="CD341" s="98"/>
      <c r="CE341" s="98"/>
      <c r="CF341" s="98"/>
      <c r="CG341" s="98"/>
      <c r="CH341" s="98"/>
      <c r="CI341" s="98"/>
      <c r="CJ341" s="98"/>
      <c r="CK341" s="98"/>
      <c r="CL341" s="98"/>
      <c r="CM341" s="98"/>
      <c r="CN341" s="98"/>
      <c r="CO341" s="98"/>
      <c r="CP341" s="98"/>
      <c r="CQ341" s="98"/>
      <c r="CR341" s="98"/>
      <c r="CS341" s="98"/>
      <c r="CT341" s="98"/>
    </row>
    <row r="342" spans="1:98" s="101" customFormat="1" ht="15" customHeight="1">
      <c r="A342" s="98" t="s">
        <v>1508</v>
      </c>
      <c r="B342" s="476" t="s">
        <v>4871</v>
      </c>
      <c r="C342" s="98"/>
      <c r="D342" s="98"/>
      <c r="E342" s="98" t="s">
        <v>566</v>
      </c>
      <c r="F342" s="98" t="s">
        <v>609</v>
      </c>
      <c r="G342" s="98" t="s">
        <v>186</v>
      </c>
      <c r="H342" s="98" t="s">
        <v>355</v>
      </c>
      <c r="I342" s="98" t="s">
        <v>349</v>
      </c>
      <c r="J342" s="98" t="s">
        <v>100</v>
      </c>
      <c r="K342" s="196">
        <v>215</v>
      </c>
      <c r="L342" s="98" t="s">
        <v>9304</v>
      </c>
      <c r="M342" s="98" t="s">
        <v>9305</v>
      </c>
      <c r="N342" s="360" t="s">
        <v>56</v>
      </c>
      <c r="O342" s="98" t="s">
        <v>237</v>
      </c>
      <c r="P342" s="196">
        <v>22</v>
      </c>
      <c r="Q342" s="196" t="s">
        <v>428</v>
      </c>
      <c r="R342" s="267" t="s">
        <v>4271</v>
      </c>
      <c r="S342" s="384">
        <v>0.56999999999999995</v>
      </c>
      <c r="T342" s="98" t="s">
        <v>428</v>
      </c>
      <c r="U342" s="98" t="s">
        <v>428</v>
      </c>
      <c r="V342" s="98" t="s">
        <v>428</v>
      </c>
      <c r="W342" s="98" t="s">
        <v>4756</v>
      </c>
      <c r="X342" s="98" t="s">
        <v>428</v>
      </c>
      <c r="Y342" s="98" t="s">
        <v>1509</v>
      </c>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226" t="s">
        <v>428</v>
      </c>
      <c r="AX342" s="158" t="s">
        <v>95</v>
      </c>
      <c r="AY342" s="158" t="s">
        <v>95</v>
      </c>
      <c r="AZ342" s="264" t="s">
        <v>72</v>
      </c>
      <c r="BA342" s="158" t="s">
        <v>95</v>
      </c>
      <c r="BB342" s="264" t="s">
        <v>72</v>
      </c>
      <c r="BC342" s="158" t="s">
        <v>95</v>
      </c>
      <c r="BD342" s="149" t="s">
        <v>85</v>
      </c>
      <c r="BE342" s="98" t="s">
        <v>1510</v>
      </c>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row>
    <row r="343" spans="1:98" s="577" customFormat="1">
      <c r="A343" s="577" t="s">
        <v>10599</v>
      </c>
      <c r="G343" s="771" t="s">
        <v>458</v>
      </c>
      <c r="H343" s="771" t="s">
        <v>355</v>
      </c>
      <c r="I343" s="577" t="s">
        <v>10600</v>
      </c>
      <c r="J343" s="577" t="s">
        <v>10601</v>
      </c>
      <c r="K343" s="774">
        <v>119</v>
      </c>
      <c r="L343" s="577" t="s">
        <v>10602</v>
      </c>
      <c r="M343" s="577" t="s">
        <v>10603</v>
      </c>
      <c r="N343" s="591" t="s">
        <v>56</v>
      </c>
      <c r="O343" s="577" t="s">
        <v>10604</v>
      </c>
      <c r="P343" s="777" t="s">
        <v>455</v>
      </c>
      <c r="Q343" s="774" t="s">
        <v>428</v>
      </c>
      <c r="R343" s="764" t="s">
        <v>10605</v>
      </c>
      <c r="S343" s="769" t="s">
        <v>10421</v>
      </c>
      <c r="T343" s="577" t="s">
        <v>10606</v>
      </c>
      <c r="U343" s="577" t="s">
        <v>10607</v>
      </c>
      <c r="V343" s="577" t="s">
        <v>10608</v>
      </c>
      <c r="W343" s="577" t="s">
        <v>10609</v>
      </c>
      <c r="X343" s="577" t="s">
        <v>10610</v>
      </c>
      <c r="Y343" s="577" t="s">
        <v>664</v>
      </c>
      <c r="AU343" s="597" t="s">
        <v>10079</v>
      </c>
      <c r="AV343" s="597" t="s">
        <v>10079</v>
      </c>
      <c r="AW343" s="597" t="s">
        <v>10079</v>
      </c>
      <c r="AX343" s="597" t="s">
        <v>10079</v>
      </c>
      <c r="AY343" s="597" t="s">
        <v>10079</v>
      </c>
      <c r="AZ343" s="597" t="s">
        <v>10079</v>
      </c>
      <c r="BA343" s="597" t="s">
        <v>10079</v>
      </c>
    </row>
    <row r="344" spans="1:98" s="227" customFormat="1" ht="15" customHeight="1">
      <c r="A344" s="98" t="s">
        <v>2113</v>
      </c>
      <c r="B344" s="98" t="s">
        <v>4872</v>
      </c>
      <c r="C344" s="98"/>
      <c r="D344" s="360"/>
      <c r="E344" s="360" t="s">
        <v>1629</v>
      </c>
      <c r="F344" s="360" t="s">
        <v>983</v>
      </c>
      <c r="G344" s="360" t="s">
        <v>179</v>
      </c>
      <c r="H344" s="265" t="s">
        <v>355</v>
      </c>
      <c r="I344" s="226" t="s">
        <v>349</v>
      </c>
      <c r="J344" s="360" t="s">
        <v>1000</v>
      </c>
      <c r="K344" s="359">
        <v>88</v>
      </c>
      <c r="L344" s="360" t="s">
        <v>2114</v>
      </c>
      <c r="M344" s="360" t="s">
        <v>1001</v>
      </c>
      <c r="N344" s="360" t="s">
        <v>67</v>
      </c>
      <c r="O344" s="360" t="s">
        <v>2115</v>
      </c>
      <c r="P344" s="360" t="s">
        <v>2116</v>
      </c>
      <c r="Q344" s="98" t="s">
        <v>428</v>
      </c>
      <c r="R344" s="360" t="s">
        <v>2117</v>
      </c>
      <c r="S344" s="367">
        <v>0.68</v>
      </c>
      <c r="T344" s="360" t="s">
        <v>428</v>
      </c>
      <c r="U344" s="360" t="s">
        <v>2118</v>
      </c>
      <c r="V344" s="360" t="s">
        <v>428</v>
      </c>
      <c r="W344" s="360" t="s">
        <v>2119</v>
      </c>
      <c r="X344" s="360" t="s">
        <v>2120</v>
      </c>
      <c r="Y344" s="360" t="s">
        <v>4757</v>
      </c>
      <c r="Z344" s="98" t="s">
        <v>4615</v>
      </c>
      <c r="AA344" s="98" t="s">
        <v>2121</v>
      </c>
      <c r="AB344" s="98" t="s">
        <v>72</v>
      </c>
      <c r="AC344" s="98" t="s">
        <v>2121</v>
      </c>
      <c r="AD344" s="98" t="s">
        <v>72</v>
      </c>
      <c r="AE344" s="98" t="s">
        <v>2122</v>
      </c>
      <c r="AF344" s="98" t="s">
        <v>85</v>
      </c>
      <c r="AG344" s="98" t="s">
        <v>2122</v>
      </c>
      <c r="AH344" s="98" t="s">
        <v>85</v>
      </c>
      <c r="AI344" s="98" t="s">
        <v>2123</v>
      </c>
      <c r="AJ344" s="98" t="s">
        <v>72</v>
      </c>
      <c r="AK344" s="98" t="s">
        <v>96</v>
      </c>
      <c r="AL344" s="98"/>
      <c r="AM344" s="98" t="s">
        <v>4758</v>
      </c>
      <c r="AN344" s="98" t="s">
        <v>72</v>
      </c>
      <c r="AO344" s="98"/>
      <c r="AP344" s="98" t="s">
        <v>428</v>
      </c>
      <c r="AQ344" s="98" t="s">
        <v>2124</v>
      </c>
      <c r="AR344" s="386" t="s">
        <v>4599</v>
      </c>
      <c r="AS344" s="98" t="s">
        <v>72</v>
      </c>
      <c r="AT344" s="98" t="s">
        <v>2125</v>
      </c>
      <c r="AU344" s="98" t="s">
        <v>455</v>
      </c>
      <c r="AV344" s="98" t="s">
        <v>72</v>
      </c>
      <c r="AW344" s="360" t="s">
        <v>2126</v>
      </c>
      <c r="AX344" s="365" t="str">
        <f>AB344</f>
        <v>Low</v>
      </c>
      <c r="AY344" s="365" t="str">
        <f>AD344</f>
        <v>Low</v>
      </c>
      <c r="AZ344" s="366" t="str">
        <f>AF344</f>
        <v>High</v>
      </c>
      <c r="BA344" s="365" t="str">
        <f>AJ344</f>
        <v>Low</v>
      </c>
      <c r="BB344" s="365" t="str">
        <f>AN344</f>
        <v>Low</v>
      </c>
      <c r="BC344" s="365" t="str">
        <f>AS344</f>
        <v>Low</v>
      </c>
      <c r="BD344" s="365" t="str">
        <f>AV344</f>
        <v>Low</v>
      </c>
      <c r="BE344" s="360" t="s">
        <v>2127</v>
      </c>
      <c r="BF344" s="360"/>
      <c r="BG344" s="360"/>
      <c r="BH344" s="360"/>
      <c r="BI344" s="360"/>
      <c r="BJ344" s="360"/>
      <c r="BK344" s="360"/>
      <c r="BL344" s="360"/>
      <c r="BM344" s="360"/>
      <c r="BN344" s="360"/>
      <c r="BO344" s="360"/>
      <c r="BP344" s="360"/>
      <c r="BQ344" s="360"/>
      <c r="BR344" s="360"/>
      <c r="BS344" s="360"/>
      <c r="BT344" s="360"/>
      <c r="BU344" s="360"/>
      <c r="BV344" s="360"/>
      <c r="BW344" s="360"/>
      <c r="BX344" s="360"/>
      <c r="BY344" s="360"/>
      <c r="BZ344" s="360"/>
      <c r="CA344" s="360"/>
      <c r="CB344" s="360"/>
      <c r="CC344" s="360"/>
      <c r="CD344" s="360"/>
      <c r="CE344" s="360"/>
      <c r="CF344" s="360"/>
      <c r="CG344" s="360"/>
      <c r="CH344" s="360"/>
      <c r="CI344" s="360"/>
      <c r="CJ344" s="360"/>
      <c r="CK344" s="360"/>
      <c r="CL344" s="360"/>
      <c r="CM344" s="360"/>
      <c r="CN344" s="360"/>
      <c r="CO344" s="360"/>
      <c r="CP344" s="360"/>
      <c r="CQ344" s="360"/>
      <c r="CR344" s="360"/>
      <c r="CS344" s="360"/>
      <c r="CT344" s="360"/>
    </row>
    <row r="345" spans="1:98" s="227" customFormat="1" ht="15" customHeight="1">
      <c r="A345" s="226" t="s">
        <v>824</v>
      </c>
      <c r="B345" s="476" t="s">
        <v>4871</v>
      </c>
      <c r="C345" s="226"/>
      <c r="D345" s="226"/>
      <c r="E345" s="135" t="s">
        <v>566</v>
      </c>
      <c r="F345" s="135" t="s">
        <v>136</v>
      </c>
      <c r="G345" s="226" t="s">
        <v>136</v>
      </c>
      <c r="H345" s="226" t="s">
        <v>486</v>
      </c>
      <c r="I345" s="226" t="s">
        <v>349</v>
      </c>
      <c r="J345" s="226" t="s">
        <v>781</v>
      </c>
      <c r="K345" s="196">
        <v>50</v>
      </c>
      <c r="L345" s="226" t="s">
        <v>489</v>
      </c>
      <c r="M345" s="226" t="s">
        <v>455</v>
      </c>
      <c r="N345" s="162" t="s">
        <v>56</v>
      </c>
      <c r="O345" s="226" t="s">
        <v>602</v>
      </c>
      <c r="P345" s="226" t="s">
        <v>3093</v>
      </c>
      <c r="Q345" s="476" t="s">
        <v>428</v>
      </c>
      <c r="R345" s="226" t="s">
        <v>455</v>
      </c>
      <c r="S345" s="226" t="s">
        <v>455</v>
      </c>
      <c r="T345" s="226" t="s">
        <v>455</v>
      </c>
      <c r="U345" s="226" t="s">
        <v>455</v>
      </c>
      <c r="V345" s="226" t="s">
        <v>455</v>
      </c>
      <c r="W345" s="226" t="s">
        <v>428</v>
      </c>
      <c r="X345" s="226" t="s">
        <v>455</v>
      </c>
      <c r="Y345" s="226" t="s">
        <v>359</v>
      </c>
      <c r="Z345" s="226"/>
      <c r="AA345" s="226"/>
      <c r="AB345" s="226"/>
      <c r="AC345" s="226"/>
      <c r="AD345" s="226"/>
      <c r="AE345" s="226"/>
      <c r="AF345" s="226"/>
      <c r="AG345" s="226"/>
      <c r="AH345" s="226"/>
      <c r="AI345" s="226"/>
      <c r="AJ345" s="226"/>
      <c r="AK345" s="226"/>
      <c r="AL345" s="226"/>
      <c r="AM345" s="226"/>
      <c r="AN345" s="226"/>
      <c r="AO345" s="226"/>
      <c r="AP345" s="226"/>
      <c r="AQ345" s="226"/>
      <c r="AR345" s="226"/>
      <c r="AS345" s="226"/>
      <c r="AT345" s="226"/>
      <c r="AU345" s="226"/>
      <c r="AV345" s="226"/>
      <c r="AW345" s="226" t="s">
        <v>428</v>
      </c>
      <c r="AX345" s="377" t="s">
        <v>95</v>
      </c>
      <c r="AY345" s="377" t="s">
        <v>95</v>
      </c>
      <c r="AZ345" s="377" t="s">
        <v>95</v>
      </c>
      <c r="BA345" s="377" t="s">
        <v>95</v>
      </c>
      <c r="BB345" s="382" t="s">
        <v>85</v>
      </c>
      <c r="BC345" s="382" t="s">
        <v>85</v>
      </c>
      <c r="BD345" s="381" t="s">
        <v>72</v>
      </c>
      <c r="BE345" s="226" t="s">
        <v>3094</v>
      </c>
      <c r="BF345" s="226"/>
      <c r="BG345" s="226"/>
      <c r="BH345" s="226"/>
      <c r="BI345" s="226"/>
      <c r="BJ345" s="226"/>
      <c r="BK345" s="226"/>
      <c r="BL345" s="226"/>
      <c r="BM345" s="226"/>
      <c r="BN345" s="226"/>
      <c r="BO345" s="226"/>
      <c r="BP345" s="226"/>
      <c r="BQ345" s="226"/>
      <c r="BR345" s="226"/>
      <c r="BS345" s="226"/>
      <c r="BT345" s="226"/>
      <c r="BU345" s="226"/>
      <c r="BV345" s="226"/>
      <c r="BW345" s="226"/>
      <c r="BX345" s="226"/>
      <c r="BY345" s="226"/>
      <c r="BZ345" s="226"/>
      <c r="CA345" s="226"/>
      <c r="CB345" s="226"/>
      <c r="CC345" s="226"/>
      <c r="CD345" s="226"/>
      <c r="CE345" s="226"/>
      <c r="CF345" s="226"/>
      <c r="CG345" s="226"/>
      <c r="CH345" s="226"/>
      <c r="CI345" s="226"/>
      <c r="CJ345" s="226"/>
      <c r="CK345" s="226"/>
      <c r="CL345" s="226"/>
      <c r="CM345" s="226"/>
      <c r="CN345" s="226"/>
      <c r="CO345" s="226"/>
      <c r="CP345" s="226"/>
      <c r="CQ345" s="226"/>
      <c r="CR345" s="226"/>
      <c r="CS345" s="226"/>
      <c r="CT345" s="226"/>
    </row>
    <row r="346" spans="1:98" s="227" customFormat="1" ht="15" customHeight="1">
      <c r="A346" s="98" t="s">
        <v>2885</v>
      </c>
      <c r="B346" s="476" t="s">
        <v>4871</v>
      </c>
      <c r="C346" s="98"/>
      <c r="D346" s="98"/>
      <c r="E346" s="98" t="s">
        <v>566</v>
      </c>
      <c r="F346" s="98" t="s">
        <v>609</v>
      </c>
      <c r="G346" s="98" t="s">
        <v>9306</v>
      </c>
      <c r="H346" s="98" t="s">
        <v>355</v>
      </c>
      <c r="I346" s="265" t="s">
        <v>428</v>
      </c>
      <c r="J346" s="360" t="s">
        <v>100</v>
      </c>
      <c r="K346" s="196">
        <v>157</v>
      </c>
      <c r="L346" s="98" t="s">
        <v>9307</v>
      </c>
      <c r="M346" s="98" t="s">
        <v>9308</v>
      </c>
      <c r="N346" s="162" t="s">
        <v>56</v>
      </c>
      <c r="O346" s="98" t="s">
        <v>602</v>
      </c>
      <c r="P346" s="196">
        <v>18</v>
      </c>
      <c r="Q346" s="196" t="s">
        <v>428</v>
      </c>
      <c r="R346" s="267" t="s">
        <v>4272</v>
      </c>
      <c r="S346" s="388">
        <v>0.75800000000000001</v>
      </c>
      <c r="T346" s="388">
        <v>0.36299999999999999</v>
      </c>
      <c r="U346" s="98" t="s">
        <v>428</v>
      </c>
      <c r="V346" s="98" t="s">
        <v>428</v>
      </c>
      <c r="W346" s="98" t="s">
        <v>1571</v>
      </c>
      <c r="X346" s="98" t="s">
        <v>428</v>
      </c>
      <c r="Y346" s="98" t="s">
        <v>1572</v>
      </c>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226" t="s">
        <v>428</v>
      </c>
      <c r="AX346" s="158" t="s">
        <v>95</v>
      </c>
      <c r="AY346" s="158" t="s">
        <v>95</v>
      </c>
      <c r="AZ346" s="264" t="s">
        <v>72</v>
      </c>
      <c r="BA346" s="158" t="s">
        <v>95</v>
      </c>
      <c r="BB346" s="149" t="s">
        <v>85</v>
      </c>
      <c r="BC346" s="158" t="s">
        <v>95</v>
      </c>
      <c r="BD346" s="149" t="s">
        <v>85</v>
      </c>
      <c r="BE346" s="98" t="s">
        <v>1573</v>
      </c>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row>
    <row r="347" spans="1:98" s="227" customFormat="1" ht="15" customHeight="1">
      <c r="A347" s="98" t="s">
        <v>1489</v>
      </c>
      <c r="B347" s="476" t="s">
        <v>4871</v>
      </c>
      <c r="C347" s="98"/>
      <c r="D347" s="98"/>
      <c r="E347" s="98" t="s">
        <v>566</v>
      </c>
      <c r="F347" s="98" t="s">
        <v>609</v>
      </c>
      <c r="G347" s="98" t="s">
        <v>9309</v>
      </c>
      <c r="H347" s="98" t="s">
        <v>355</v>
      </c>
      <c r="I347" s="265" t="s">
        <v>428</v>
      </c>
      <c r="J347" s="360" t="s">
        <v>100</v>
      </c>
      <c r="K347" s="196">
        <v>299</v>
      </c>
      <c r="L347" s="98" t="s">
        <v>9310</v>
      </c>
      <c r="M347" s="98" t="s">
        <v>9311</v>
      </c>
      <c r="N347" s="162" t="s">
        <v>56</v>
      </c>
      <c r="O347" s="98" t="s">
        <v>602</v>
      </c>
      <c r="P347" s="196">
        <v>25</v>
      </c>
      <c r="Q347" s="196" t="s">
        <v>1485</v>
      </c>
      <c r="R347" s="267" t="s">
        <v>4273</v>
      </c>
      <c r="S347" s="388">
        <v>0.71499999999999997</v>
      </c>
      <c r="T347" s="98" t="s">
        <v>428</v>
      </c>
      <c r="U347" s="98" t="s">
        <v>428</v>
      </c>
      <c r="V347" s="98" t="s">
        <v>428</v>
      </c>
      <c r="W347" s="98" t="s">
        <v>1490</v>
      </c>
      <c r="X347" s="98" t="s">
        <v>428</v>
      </c>
      <c r="Y347" s="98" t="s">
        <v>1491</v>
      </c>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226" t="s">
        <v>428</v>
      </c>
      <c r="AX347" s="158" t="s">
        <v>95</v>
      </c>
      <c r="AY347" s="158" t="s">
        <v>95</v>
      </c>
      <c r="AZ347" s="158" t="s">
        <v>95</v>
      </c>
      <c r="BA347" s="158" t="s">
        <v>95</v>
      </c>
      <c r="BB347" s="264" t="s">
        <v>72</v>
      </c>
      <c r="BC347" s="158" t="s">
        <v>95</v>
      </c>
      <c r="BD347" s="149" t="s">
        <v>85</v>
      </c>
      <c r="BE347" s="98" t="s">
        <v>1492</v>
      </c>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c r="CM347" s="98"/>
      <c r="CN347" s="98"/>
      <c r="CO347" s="98"/>
      <c r="CP347" s="98"/>
      <c r="CQ347" s="98"/>
      <c r="CR347" s="98"/>
      <c r="CS347" s="98"/>
      <c r="CT347" s="98"/>
    </row>
    <row r="348" spans="1:98" s="226" customFormat="1" ht="15" customHeight="1">
      <c r="A348" s="98" t="s">
        <v>4202</v>
      </c>
      <c r="B348" s="476" t="s">
        <v>4871</v>
      </c>
      <c r="C348" s="98"/>
      <c r="D348" s="98"/>
      <c r="E348" s="98" t="s">
        <v>566</v>
      </c>
      <c r="F348" s="98" t="s">
        <v>3107</v>
      </c>
      <c r="G348" s="98" t="s">
        <v>140</v>
      </c>
      <c r="H348" s="98" t="s">
        <v>355</v>
      </c>
      <c r="I348" s="226" t="s">
        <v>349</v>
      </c>
      <c r="J348" s="226" t="s">
        <v>781</v>
      </c>
      <c r="K348" s="196">
        <v>87</v>
      </c>
      <c r="L348" s="98" t="s">
        <v>4503</v>
      </c>
      <c r="M348" s="98" t="s">
        <v>4504</v>
      </c>
      <c r="N348" s="162" t="s">
        <v>56</v>
      </c>
      <c r="O348" s="98" t="s">
        <v>602</v>
      </c>
      <c r="P348" s="196" t="s">
        <v>4505</v>
      </c>
      <c r="Q348" s="196" t="s">
        <v>1485</v>
      </c>
      <c r="R348" s="98" t="s">
        <v>4274</v>
      </c>
      <c r="S348" s="384">
        <v>1</v>
      </c>
      <c r="T348" s="98" t="s">
        <v>455</v>
      </c>
      <c r="U348" s="98" t="s">
        <v>455</v>
      </c>
      <c r="V348" s="98" t="s">
        <v>455</v>
      </c>
      <c r="W348" s="98" t="s">
        <v>4506</v>
      </c>
      <c r="X348" s="98" t="s">
        <v>4507</v>
      </c>
      <c r="Y348" s="98" t="s">
        <v>812</v>
      </c>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t="s">
        <v>4508</v>
      </c>
      <c r="AX348" s="158" t="s">
        <v>95</v>
      </c>
      <c r="AY348" s="158" t="s">
        <v>95</v>
      </c>
      <c r="AZ348" s="158" t="s">
        <v>95</v>
      </c>
      <c r="BA348" s="264" t="s">
        <v>72</v>
      </c>
      <c r="BB348" s="264" t="s">
        <v>72</v>
      </c>
      <c r="BC348" s="158" t="s">
        <v>95</v>
      </c>
      <c r="BD348" s="264" t="s">
        <v>72</v>
      </c>
      <c r="BE348" s="98" t="s">
        <v>4203</v>
      </c>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98"/>
      <c r="CJ348" s="98"/>
      <c r="CK348" s="98"/>
      <c r="CL348" s="98"/>
      <c r="CM348" s="98"/>
      <c r="CN348" s="98"/>
      <c r="CO348" s="98"/>
      <c r="CP348" s="98"/>
      <c r="CQ348" s="98"/>
      <c r="CR348" s="98"/>
      <c r="CS348" s="98"/>
      <c r="CT348" s="98"/>
    </row>
    <row r="349" spans="1:98" s="227" customFormat="1" ht="15" customHeight="1">
      <c r="A349" s="226" t="s">
        <v>604</v>
      </c>
      <c r="B349" s="476" t="s">
        <v>4871</v>
      </c>
      <c r="C349" s="226"/>
      <c r="D349" s="226"/>
      <c r="E349" s="135" t="s">
        <v>566</v>
      </c>
      <c r="F349" s="135" t="s">
        <v>3107</v>
      </c>
      <c r="G349" s="226" t="s">
        <v>3108</v>
      </c>
      <c r="H349" s="226" t="s">
        <v>355</v>
      </c>
      <c r="I349" s="226" t="s">
        <v>349</v>
      </c>
      <c r="J349" s="226" t="s">
        <v>781</v>
      </c>
      <c r="K349" s="196">
        <v>380</v>
      </c>
      <c r="L349" s="226" t="s">
        <v>3109</v>
      </c>
      <c r="M349" s="226" t="s">
        <v>3102</v>
      </c>
      <c r="N349" s="263" t="s">
        <v>56</v>
      </c>
      <c r="O349" s="226" t="s">
        <v>237</v>
      </c>
      <c r="P349" s="226" t="s">
        <v>3110</v>
      </c>
      <c r="Q349" s="476" t="s">
        <v>428</v>
      </c>
      <c r="R349" s="226" t="s">
        <v>3111</v>
      </c>
      <c r="S349" s="226" t="s">
        <v>3112</v>
      </c>
      <c r="T349" s="226" t="s">
        <v>455</v>
      </c>
      <c r="U349" s="226" t="s">
        <v>455</v>
      </c>
      <c r="V349" s="226" t="s">
        <v>3113</v>
      </c>
      <c r="W349" s="226" t="s">
        <v>455</v>
      </c>
      <c r="X349" s="226" t="s">
        <v>455</v>
      </c>
      <c r="Y349" s="226" t="s">
        <v>3114</v>
      </c>
      <c r="Z349" s="226"/>
      <c r="AA349" s="226"/>
      <c r="AB349" s="226"/>
      <c r="AC349" s="226"/>
      <c r="AD349" s="226"/>
      <c r="AE349" s="226"/>
      <c r="AF349" s="226"/>
      <c r="AG349" s="226"/>
      <c r="AH349" s="226"/>
      <c r="AI349" s="226"/>
      <c r="AJ349" s="226"/>
      <c r="AK349" s="226"/>
      <c r="AL349" s="226"/>
      <c r="AM349" s="226"/>
      <c r="AN349" s="226"/>
      <c r="AO349" s="226"/>
      <c r="AP349" s="226"/>
      <c r="AQ349" s="226"/>
      <c r="AR349" s="226"/>
      <c r="AS349" s="226"/>
      <c r="AT349" s="226"/>
      <c r="AU349" s="226"/>
      <c r="AV349" s="226"/>
      <c r="AW349" s="226" t="s">
        <v>3115</v>
      </c>
      <c r="AX349" s="377" t="s">
        <v>95</v>
      </c>
      <c r="AY349" s="377" t="s">
        <v>95</v>
      </c>
      <c r="AZ349" s="381" t="s">
        <v>72</v>
      </c>
      <c r="BA349" s="377" t="s">
        <v>95</v>
      </c>
      <c r="BB349" s="381" t="s">
        <v>72</v>
      </c>
      <c r="BC349" s="377" t="s">
        <v>95</v>
      </c>
      <c r="BD349" s="382" t="s">
        <v>85</v>
      </c>
      <c r="BE349" s="226" t="s">
        <v>3116</v>
      </c>
      <c r="BF349" s="226"/>
      <c r="BG349" s="226"/>
      <c r="BH349" s="226"/>
      <c r="BI349" s="226"/>
      <c r="BJ349" s="226"/>
      <c r="BK349" s="226"/>
      <c r="BL349" s="226"/>
      <c r="BM349" s="226"/>
      <c r="BN349" s="226"/>
      <c r="BO349" s="226"/>
      <c r="BP349" s="226"/>
      <c r="BQ349" s="226"/>
      <c r="BR349" s="226"/>
      <c r="BS349" s="226"/>
      <c r="BT349" s="226"/>
      <c r="BU349" s="226"/>
      <c r="BV349" s="226"/>
      <c r="BW349" s="226"/>
      <c r="BX349" s="226"/>
      <c r="BY349" s="226"/>
      <c r="BZ349" s="226"/>
      <c r="CA349" s="226"/>
      <c r="CB349" s="226"/>
      <c r="CC349" s="226"/>
      <c r="CD349" s="226"/>
      <c r="CE349" s="226"/>
      <c r="CF349" s="226"/>
      <c r="CG349" s="226"/>
      <c r="CH349" s="226"/>
      <c r="CI349" s="226"/>
      <c r="CJ349" s="226"/>
      <c r="CK349" s="226"/>
      <c r="CL349" s="226"/>
      <c r="CM349" s="226"/>
      <c r="CN349" s="226"/>
      <c r="CO349" s="226"/>
      <c r="CP349" s="226"/>
      <c r="CQ349" s="226"/>
      <c r="CR349" s="226"/>
      <c r="CS349" s="226"/>
      <c r="CT349" s="226"/>
    </row>
    <row r="350" spans="1:98" s="763" customFormat="1">
      <c r="A350" s="763" t="s">
        <v>9726</v>
      </c>
      <c r="G350" s="763" t="s">
        <v>10440</v>
      </c>
      <c r="H350" s="763" t="s">
        <v>355</v>
      </c>
      <c r="I350" s="763" t="s">
        <v>10220</v>
      </c>
      <c r="J350" s="763" t="s">
        <v>1057</v>
      </c>
      <c r="K350" s="763">
        <v>62</v>
      </c>
      <c r="L350" s="763" t="s">
        <v>10441</v>
      </c>
      <c r="M350" s="763" t="s">
        <v>10442</v>
      </c>
      <c r="N350" s="768" t="s">
        <v>10087</v>
      </c>
      <c r="O350" s="768" t="s">
        <v>908</v>
      </c>
      <c r="P350" s="768" t="s">
        <v>10443</v>
      </c>
      <c r="Q350" s="768" t="s">
        <v>428</v>
      </c>
      <c r="R350" s="768" t="s">
        <v>10444</v>
      </c>
      <c r="S350" s="768" t="s">
        <v>10445</v>
      </c>
      <c r="T350" s="768" t="s">
        <v>428</v>
      </c>
      <c r="U350" s="768" t="s">
        <v>428</v>
      </c>
      <c r="V350" s="768" t="s">
        <v>428</v>
      </c>
      <c r="W350" s="768" t="s">
        <v>10446</v>
      </c>
      <c r="X350" s="768" t="s">
        <v>428</v>
      </c>
      <c r="Y350" s="768" t="s">
        <v>346</v>
      </c>
      <c r="AU350" s="766" t="s">
        <v>10079</v>
      </c>
      <c r="AV350" s="766" t="s">
        <v>10079</v>
      </c>
      <c r="AW350" s="766" t="s">
        <v>10079</v>
      </c>
      <c r="AX350" s="766" t="s">
        <v>10079</v>
      </c>
      <c r="AY350" s="766" t="s">
        <v>10079</v>
      </c>
      <c r="AZ350" s="766" t="s">
        <v>10079</v>
      </c>
      <c r="BA350" s="766" t="s">
        <v>10079</v>
      </c>
    </row>
    <row r="351" spans="1:98" s="227" customFormat="1" ht="15" customHeight="1">
      <c r="A351" s="226" t="s">
        <v>825</v>
      </c>
      <c r="B351" s="476" t="s">
        <v>4871</v>
      </c>
      <c r="C351" s="226" t="s">
        <v>4573</v>
      </c>
      <c r="D351" s="226"/>
      <c r="E351" s="135" t="s">
        <v>566</v>
      </c>
      <c r="F351" s="135" t="s">
        <v>136</v>
      </c>
      <c r="G351" s="226" t="s">
        <v>428</v>
      </c>
      <c r="H351" s="226" t="s">
        <v>766</v>
      </c>
      <c r="I351" s="265" t="s">
        <v>428</v>
      </c>
      <c r="J351" s="226" t="s">
        <v>347</v>
      </c>
      <c r="K351" s="196">
        <v>43</v>
      </c>
      <c r="L351" s="226" t="s">
        <v>3095</v>
      </c>
      <c r="M351" s="226" t="s">
        <v>455</v>
      </c>
      <c r="N351" s="162" t="s">
        <v>56</v>
      </c>
      <c r="O351" s="226" t="s">
        <v>602</v>
      </c>
      <c r="P351" s="226" t="s">
        <v>3096</v>
      </c>
      <c r="Q351" s="476" t="s">
        <v>428</v>
      </c>
      <c r="R351" s="226" t="s">
        <v>3097</v>
      </c>
      <c r="S351" s="226" t="s">
        <v>3098</v>
      </c>
      <c r="T351" s="226" t="s">
        <v>455</v>
      </c>
      <c r="U351" s="226" t="s">
        <v>455</v>
      </c>
      <c r="V351" s="226" t="s">
        <v>3099</v>
      </c>
      <c r="W351" s="226" t="s">
        <v>428</v>
      </c>
      <c r="X351" s="226" t="s">
        <v>455</v>
      </c>
      <c r="Y351" s="226" t="s">
        <v>661</v>
      </c>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AT351" s="226"/>
      <c r="AU351" s="226"/>
      <c r="AV351" s="226"/>
      <c r="AW351" s="226" t="s">
        <v>428</v>
      </c>
      <c r="AX351" s="382" t="s">
        <v>85</v>
      </c>
      <c r="AY351" s="382" t="s">
        <v>85</v>
      </c>
      <c r="AZ351" s="377" t="s">
        <v>95</v>
      </c>
      <c r="BA351" s="377" t="s">
        <v>95</v>
      </c>
      <c r="BB351" s="382" t="s">
        <v>85</v>
      </c>
      <c r="BC351" s="382" t="s">
        <v>85</v>
      </c>
      <c r="BD351" s="381" t="s">
        <v>72</v>
      </c>
      <c r="BE351" s="226" t="s">
        <v>3100</v>
      </c>
      <c r="BF351" s="226"/>
      <c r="BG351" s="226"/>
      <c r="BH351" s="226"/>
      <c r="BI351" s="226"/>
      <c r="BJ351" s="226"/>
      <c r="BK351" s="226"/>
      <c r="BL351" s="226"/>
      <c r="BM351" s="226"/>
      <c r="BN351" s="226"/>
      <c r="BO351" s="226"/>
      <c r="BP351" s="226"/>
      <c r="BQ351" s="226"/>
      <c r="BR351" s="226"/>
      <c r="BS351" s="226"/>
      <c r="BT351" s="226"/>
      <c r="BU351" s="226"/>
      <c r="BV351" s="226"/>
      <c r="BW351" s="226"/>
      <c r="BX351" s="226"/>
      <c r="BY351" s="226"/>
      <c r="BZ351" s="226"/>
      <c r="CA351" s="226"/>
      <c r="CB351" s="226"/>
      <c r="CC351" s="226"/>
      <c r="CD351" s="226"/>
      <c r="CE351" s="226"/>
      <c r="CF351" s="226"/>
      <c r="CG351" s="226"/>
      <c r="CH351" s="226"/>
      <c r="CI351" s="226"/>
      <c r="CJ351" s="226"/>
      <c r="CK351" s="226"/>
      <c r="CL351" s="226"/>
      <c r="CM351" s="226"/>
      <c r="CN351" s="226"/>
      <c r="CO351" s="226"/>
      <c r="CP351" s="226"/>
      <c r="CQ351" s="226"/>
      <c r="CR351" s="226"/>
      <c r="CS351" s="226"/>
      <c r="CT351" s="226"/>
    </row>
    <row r="352" spans="1:98" s="227" customFormat="1" ht="15" customHeight="1">
      <c r="A352" s="98" t="s">
        <v>650</v>
      </c>
      <c r="B352" s="476" t="s">
        <v>4871</v>
      </c>
      <c r="C352" s="98"/>
      <c r="D352" s="98" t="s">
        <v>694</v>
      </c>
      <c r="E352" s="98" t="s">
        <v>666</v>
      </c>
      <c r="F352" s="98" t="s">
        <v>150</v>
      </c>
      <c r="G352" s="227" t="s">
        <v>154</v>
      </c>
      <c r="H352" s="98" t="s">
        <v>686</v>
      </c>
      <c r="I352" s="101" t="s">
        <v>66</v>
      </c>
      <c r="J352" s="98" t="s">
        <v>79</v>
      </c>
      <c r="K352" s="196">
        <v>197</v>
      </c>
      <c r="L352" s="98" t="s">
        <v>3661</v>
      </c>
      <c r="M352" s="98" t="s">
        <v>3662</v>
      </c>
      <c r="N352" s="98" t="s">
        <v>3606</v>
      </c>
      <c r="O352" s="98" t="s">
        <v>236</v>
      </c>
      <c r="P352" s="98" t="s">
        <v>3663</v>
      </c>
      <c r="Q352" s="476" t="s">
        <v>428</v>
      </c>
      <c r="R352" s="196" t="s">
        <v>3664</v>
      </c>
      <c r="S352" s="196" t="s">
        <v>3665</v>
      </c>
      <c r="T352" s="196" t="s">
        <v>3666</v>
      </c>
      <c r="U352" s="98" t="s">
        <v>455</v>
      </c>
      <c r="V352" s="98" t="s">
        <v>455</v>
      </c>
      <c r="W352" s="98" t="s">
        <v>687</v>
      </c>
      <c r="X352" s="98" t="s">
        <v>455</v>
      </c>
      <c r="Y352" s="98" t="s">
        <v>688</v>
      </c>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t="s">
        <v>3659</v>
      </c>
      <c r="AX352" s="149" t="s">
        <v>85</v>
      </c>
      <c r="AY352" s="149" t="s">
        <v>85</v>
      </c>
      <c r="AZ352" s="158" t="s">
        <v>95</v>
      </c>
      <c r="BA352" s="149" t="s">
        <v>85</v>
      </c>
      <c r="BB352" s="264" t="s">
        <v>72</v>
      </c>
      <c r="BC352" s="158" t="s">
        <v>95</v>
      </c>
      <c r="BD352" s="264" t="s">
        <v>72</v>
      </c>
      <c r="BE352" s="98" t="s">
        <v>3667</v>
      </c>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row>
    <row r="353" spans="1:98" s="763" customFormat="1">
      <c r="A353" s="763" t="s">
        <v>9731</v>
      </c>
      <c r="G353" s="763" t="s">
        <v>172</v>
      </c>
      <c r="H353" s="763" t="s">
        <v>355</v>
      </c>
      <c r="I353" s="763" t="s">
        <v>10220</v>
      </c>
      <c r="J353" s="763" t="s">
        <v>1057</v>
      </c>
      <c r="K353" s="763">
        <v>263</v>
      </c>
      <c r="L353" s="763" t="s">
        <v>10452</v>
      </c>
      <c r="M353" s="763" t="s">
        <v>428</v>
      </c>
      <c r="N353" s="768" t="s">
        <v>10087</v>
      </c>
      <c r="O353" s="768" t="s">
        <v>275</v>
      </c>
      <c r="P353" s="768" t="s">
        <v>10453</v>
      </c>
      <c r="Q353" s="768" t="s">
        <v>428</v>
      </c>
      <c r="R353" s="768" t="s">
        <v>10454</v>
      </c>
      <c r="S353" s="768" t="s">
        <v>10455</v>
      </c>
      <c r="T353" s="768" t="s">
        <v>428</v>
      </c>
      <c r="U353" s="768" t="s">
        <v>428</v>
      </c>
      <c r="V353" s="768" t="s">
        <v>428</v>
      </c>
      <c r="W353" s="768" t="s">
        <v>428</v>
      </c>
      <c r="X353" s="768" t="s">
        <v>428</v>
      </c>
      <c r="Y353" s="768" t="s">
        <v>346</v>
      </c>
      <c r="AU353" s="766" t="s">
        <v>10079</v>
      </c>
      <c r="AV353" s="766" t="s">
        <v>10079</v>
      </c>
      <c r="AW353" s="766" t="s">
        <v>10079</v>
      </c>
      <c r="AX353" s="766" t="s">
        <v>10079</v>
      </c>
      <c r="AY353" s="766" t="s">
        <v>10079</v>
      </c>
      <c r="AZ353" s="766" t="s">
        <v>10079</v>
      </c>
      <c r="BA353" s="766" t="s">
        <v>10079</v>
      </c>
    </row>
    <row r="354" spans="1:98" s="227" customFormat="1" ht="15" customHeight="1">
      <c r="A354" s="98" t="s">
        <v>2128</v>
      </c>
      <c r="B354" s="98" t="s">
        <v>4872</v>
      </c>
      <c r="C354" s="98"/>
      <c r="D354" s="360"/>
      <c r="E354" s="360" t="s">
        <v>1629</v>
      </c>
      <c r="F354" s="360" t="s">
        <v>983</v>
      </c>
      <c r="G354" s="360" t="s">
        <v>458</v>
      </c>
      <c r="H354" s="265" t="s">
        <v>355</v>
      </c>
      <c r="I354" s="360" t="s">
        <v>349</v>
      </c>
      <c r="J354" s="360" t="s">
        <v>65</v>
      </c>
      <c r="K354" s="359">
        <v>121</v>
      </c>
      <c r="L354" s="360" t="s">
        <v>2129</v>
      </c>
      <c r="M354" s="360" t="s">
        <v>2130</v>
      </c>
      <c r="N354" s="360" t="s">
        <v>56</v>
      </c>
      <c r="O354" s="360" t="s">
        <v>1183</v>
      </c>
      <c r="P354" s="360" t="s">
        <v>2131</v>
      </c>
      <c r="Q354" s="98" t="s">
        <v>428</v>
      </c>
      <c r="R354" s="360" t="s">
        <v>2132</v>
      </c>
      <c r="S354" s="360" t="s">
        <v>2133</v>
      </c>
      <c r="T354" s="360" t="s">
        <v>2134</v>
      </c>
      <c r="U354" s="360" t="s">
        <v>2135</v>
      </c>
      <c r="V354" s="360" t="s">
        <v>2136</v>
      </c>
      <c r="W354" s="360" t="s">
        <v>4759</v>
      </c>
      <c r="X354" s="98" t="s">
        <v>428</v>
      </c>
      <c r="Y354" s="360" t="s">
        <v>4760</v>
      </c>
      <c r="Z354" s="98" t="s">
        <v>4615</v>
      </c>
      <c r="AA354" s="98" t="s">
        <v>2137</v>
      </c>
      <c r="AB354" s="98" t="s">
        <v>72</v>
      </c>
      <c r="AC354" s="98" t="s">
        <v>2138</v>
      </c>
      <c r="AD354" s="98" t="s">
        <v>72</v>
      </c>
      <c r="AE354" s="98" t="s">
        <v>2122</v>
      </c>
      <c r="AF354" s="98" t="s">
        <v>85</v>
      </c>
      <c r="AG354" s="98" t="s">
        <v>2122</v>
      </c>
      <c r="AH354" s="98" t="s">
        <v>85</v>
      </c>
      <c r="AI354" s="98" t="s">
        <v>4761</v>
      </c>
      <c r="AJ354" s="98" t="s">
        <v>72</v>
      </c>
      <c r="AK354" s="98" t="s">
        <v>96</v>
      </c>
      <c r="AL354" s="98"/>
      <c r="AM354" s="98" t="s">
        <v>2139</v>
      </c>
      <c r="AN354" s="98" t="s">
        <v>72</v>
      </c>
      <c r="AO354" s="98"/>
      <c r="AP354" s="98" t="s">
        <v>2140</v>
      </c>
      <c r="AQ354" s="98" t="s">
        <v>2141</v>
      </c>
      <c r="AR354" s="98" t="s">
        <v>4762</v>
      </c>
      <c r="AS354" s="98" t="s">
        <v>72</v>
      </c>
      <c r="AT354" s="98" t="s">
        <v>2142</v>
      </c>
      <c r="AU354" s="98" t="s">
        <v>455</v>
      </c>
      <c r="AV354" s="98" t="s">
        <v>72</v>
      </c>
      <c r="AW354" s="360" t="s">
        <v>2143</v>
      </c>
      <c r="AX354" s="365" t="str">
        <f>AB354</f>
        <v>Low</v>
      </c>
      <c r="AY354" s="365" t="str">
        <f>AD354</f>
        <v>Low</v>
      </c>
      <c r="AZ354" s="366" t="str">
        <f>AF354</f>
        <v>High</v>
      </c>
      <c r="BA354" s="365" t="str">
        <f>AJ354</f>
        <v>Low</v>
      </c>
      <c r="BB354" s="365" t="str">
        <f>AN354</f>
        <v>Low</v>
      </c>
      <c r="BC354" s="365" t="str">
        <f>AS354</f>
        <v>Low</v>
      </c>
      <c r="BD354" s="365" t="str">
        <f>AV354</f>
        <v>Low</v>
      </c>
      <c r="BE354" s="360" t="s">
        <v>2144</v>
      </c>
      <c r="BF354" s="360"/>
      <c r="BG354" s="360"/>
      <c r="BH354" s="360"/>
      <c r="BI354" s="360"/>
      <c r="BJ354" s="360"/>
      <c r="BK354" s="360"/>
      <c r="BL354" s="360"/>
      <c r="BM354" s="360"/>
      <c r="BN354" s="360"/>
      <c r="BO354" s="360"/>
      <c r="BP354" s="360"/>
      <c r="BQ354" s="360"/>
      <c r="BR354" s="360"/>
      <c r="BS354" s="360"/>
      <c r="BT354" s="360"/>
      <c r="BU354" s="360"/>
      <c r="BV354" s="360"/>
      <c r="BW354" s="360"/>
      <c r="BX354" s="360"/>
      <c r="BY354" s="360"/>
      <c r="BZ354" s="360"/>
      <c r="CA354" s="360"/>
      <c r="CB354" s="360"/>
      <c r="CC354" s="360"/>
      <c r="CD354" s="360"/>
      <c r="CE354" s="360"/>
      <c r="CF354" s="360"/>
      <c r="CG354" s="360"/>
      <c r="CH354" s="360"/>
      <c r="CI354" s="360"/>
      <c r="CJ354" s="360"/>
      <c r="CK354" s="360"/>
      <c r="CL354" s="360"/>
      <c r="CM354" s="360"/>
      <c r="CN354" s="360"/>
      <c r="CO354" s="360"/>
      <c r="CP354" s="360"/>
      <c r="CQ354" s="360"/>
      <c r="CR354" s="360"/>
      <c r="CS354" s="360"/>
      <c r="CT354" s="360"/>
    </row>
    <row r="355" spans="1:98" s="227" customFormat="1" ht="15" customHeight="1">
      <c r="A355" s="101" t="s">
        <v>1272</v>
      </c>
      <c r="B355" s="98" t="s">
        <v>4872</v>
      </c>
      <c r="C355" s="101"/>
      <c r="E355" s="101" t="s">
        <v>968</v>
      </c>
      <c r="F355" s="101" t="s">
        <v>969</v>
      </c>
      <c r="G355" s="101" t="s">
        <v>137</v>
      </c>
      <c r="H355" s="101" t="s">
        <v>355</v>
      </c>
      <c r="I355" s="101" t="s">
        <v>349</v>
      </c>
      <c r="J355" s="101" t="s">
        <v>100</v>
      </c>
      <c r="K355" s="379">
        <v>101</v>
      </c>
      <c r="L355" s="101" t="s">
        <v>1273</v>
      </c>
      <c r="M355" s="101" t="s">
        <v>4763</v>
      </c>
      <c r="N355" s="101" t="s">
        <v>56</v>
      </c>
      <c r="O355" s="101" t="s">
        <v>428</v>
      </c>
      <c r="P355" s="101" t="s">
        <v>428</v>
      </c>
      <c r="Q355" s="476" t="s">
        <v>428</v>
      </c>
      <c r="R355" s="101" t="s">
        <v>1274</v>
      </c>
      <c r="S355" s="101" t="s">
        <v>1275</v>
      </c>
      <c r="T355" s="101" t="s">
        <v>1276</v>
      </c>
      <c r="U355" s="101" t="s">
        <v>1277</v>
      </c>
      <c r="V355" s="101" t="s">
        <v>428</v>
      </c>
      <c r="W355" s="101" t="s">
        <v>1278</v>
      </c>
      <c r="X355" s="101" t="s">
        <v>1279</v>
      </c>
      <c r="Y355" s="101" t="s">
        <v>664</v>
      </c>
      <c r="Z355" s="101" t="s">
        <v>4749</v>
      </c>
      <c r="AA355" s="101" t="s">
        <v>1280</v>
      </c>
      <c r="AB355" s="101" t="s">
        <v>95</v>
      </c>
      <c r="AC355" s="101" t="s">
        <v>4770</v>
      </c>
      <c r="AD355" s="101" t="s">
        <v>95</v>
      </c>
      <c r="AE355" s="101" t="s">
        <v>428</v>
      </c>
      <c r="AF355" s="101" t="s">
        <v>95</v>
      </c>
      <c r="AG355" s="101" t="s">
        <v>428</v>
      </c>
      <c r="AH355" s="101" t="s">
        <v>95</v>
      </c>
      <c r="AI355" s="101" t="s">
        <v>428</v>
      </c>
      <c r="AJ355" s="101" t="s">
        <v>95</v>
      </c>
      <c r="AK355" s="101" t="s">
        <v>1281</v>
      </c>
      <c r="AL355" s="101" t="s">
        <v>455</v>
      </c>
      <c r="AM355" s="135" t="s">
        <v>4771</v>
      </c>
      <c r="AN355" s="101" t="s">
        <v>85</v>
      </c>
      <c r="AO355" s="101" t="s">
        <v>455</v>
      </c>
      <c r="AP355" s="101" t="s">
        <v>428</v>
      </c>
      <c r="AQ355" s="101" t="s">
        <v>1282</v>
      </c>
      <c r="AR355" s="101" t="s">
        <v>1283</v>
      </c>
      <c r="AS355" s="101" t="s">
        <v>72</v>
      </c>
      <c r="AT355" s="370" t="s">
        <v>428</v>
      </c>
      <c r="AU355" s="370" t="s">
        <v>428</v>
      </c>
      <c r="AV355" s="370" t="s">
        <v>72</v>
      </c>
      <c r="AW355" s="101" t="s">
        <v>1284</v>
      </c>
      <c r="AX355" s="363" t="str">
        <f>AB355</f>
        <v>Unclear</v>
      </c>
      <c r="AY355" s="363" t="str">
        <f>AD355</f>
        <v>Unclear</v>
      </c>
      <c r="AZ355" s="363" t="str">
        <f>AF355</f>
        <v>Unclear</v>
      </c>
      <c r="BA355" s="363" t="str">
        <f>AJ355</f>
        <v>Unclear</v>
      </c>
      <c r="BB355" s="366" t="str">
        <f>AN355</f>
        <v>High</v>
      </c>
      <c r="BC355" s="365" t="str">
        <f>AS355</f>
        <v>Low</v>
      </c>
      <c r="BD355" s="365" t="str">
        <f>AV355</f>
        <v>Low</v>
      </c>
      <c r="BE355" s="101" t="s">
        <v>1285</v>
      </c>
    </row>
    <row r="356" spans="1:98" s="227" customFormat="1" ht="15" customHeight="1">
      <c r="A356" s="98" t="s">
        <v>1253</v>
      </c>
      <c r="B356" s="98" t="s">
        <v>4872</v>
      </c>
      <c r="C356" s="98" t="s">
        <v>4573</v>
      </c>
      <c r="D356" s="98"/>
      <c r="E356" s="98" t="s">
        <v>566</v>
      </c>
      <c r="F356" s="98" t="s">
        <v>609</v>
      </c>
      <c r="G356" s="98" t="s">
        <v>186</v>
      </c>
      <c r="H356" s="98" t="s">
        <v>792</v>
      </c>
      <c r="I356" s="98" t="s">
        <v>349</v>
      </c>
      <c r="J356" s="98" t="s">
        <v>781</v>
      </c>
      <c r="K356" s="196">
        <v>25</v>
      </c>
      <c r="L356" s="98" t="s">
        <v>4850</v>
      </c>
      <c r="M356" s="98" t="s">
        <v>4849</v>
      </c>
      <c r="N356" s="98" t="s">
        <v>56</v>
      </c>
      <c r="O356" s="98" t="s">
        <v>428</v>
      </c>
      <c r="P356" s="196" t="s">
        <v>428</v>
      </c>
      <c r="Q356" s="196" t="s">
        <v>428</v>
      </c>
      <c r="R356" s="161" t="s">
        <v>4851</v>
      </c>
      <c r="S356" s="384" t="s">
        <v>428</v>
      </c>
      <c r="T356" s="98" t="s">
        <v>428</v>
      </c>
      <c r="U356" s="98" t="s">
        <v>428</v>
      </c>
      <c r="V356" s="98" t="s">
        <v>4852</v>
      </c>
      <c r="W356" s="98" t="s">
        <v>2701</v>
      </c>
      <c r="X356" s="98" t="s">
        <v>4853</v>
      </c>
      <c r="Y356" s="98" t="s">
        <v>359</v>
      </c>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t="s">
        <v>4854</v>
      </c>
      <c r="AX356" s="158" t="s">
        <v>95</v>
      </c>
      <c r="AY356" s="158" t="s">
        <v>95</v>
      </c>
      <c r="AZ356" s="98" t="s">
        <v>72</v>
      </c>
      <c r="BA356" s="158" t="s">
        <v>95</v>
      </c>
      <c r="BB356" s="98" t="s">
        <v>72</v>
      </c>
      <c r="BC356" s="149" t="s">
        <v>85</v>
      </c>
      <c r="BD356" s="98" t="s">
        <v>72</v>
      </c>
      <c r="BE356" s="98" t="s">
        <v>1254</v>
      </c>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row>
    <row r="357" spans="1:98" s="222" customFormat="1">
      <c r="A357" s="265" t="s">
        <v>3878</v>
      </c>
      <c r="B357" s="476" t="s">
        <v>4871</v>
      </c>
      <c r="C357" s="265"/>
      <c r="D357" s="265"/>
      <c r="E357" s="265" t="s">
        <v>566</v>
      </c>
      <c r="F357" s="265" t="s">
        <v>609</v>
      </c>
      <c r="G357" s="265" t="s">
        <v>186</v>
      </c>
      <c r="H357" s="265" t="s">
        <v>4764</v>
      </c>
      <c r="I357" s="265" t="s">
        <v>428</v>
      </c>
      <c r="J357" s="265" t="s">
        <v>597</v>
      </c>
      <c r="K357" s="270">
        <v>363</v>
      </c>
      <c r="L357" s="265" t="s">
        <v>3879</v>
      </c>
      <c r="M357" s="265" t="s">
        <v>3880</v>
      </c>
      <c r="N357" s="265" t="s">
        <v>56</v>
      </c>
      <c r="O357" s="265" t="s">
        <v>899</v>
      </c>
      <c r="P357" s="270" t="s">
        <v>900</v>
      </c>
      <c r="Q357" s="270" t="s">
        <v>428</v>
      </c>
      <c r="R357" s="223" t="s">
        <v>3881</v>
      </c>
      <c r="S357" s="153">
        <v>0.61</v>
      </c>
      <c r="T357" s="265" t="s">
        <v>455</v>
      </c>
      <c r="U357" s="265" t="s">
        <v>455</v>
      </c>
      <c r="V357" s="265" t="s">
        <v>455</v>
      </c>
      <c r="W357" s="265" t="s">
        <v>428</v>
      </c>
      <c r="X357" s="265" t="s">
        <v>455</v>
      </c>
      <c r="Y357" s="265" t="s">
        <v>901</v>
      </c>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t="s">
        <v>3882</v>
      </c>
      <c r="AX357" s="417" t="s">
        <v>95</v>
      </c>
      <c r="AY357" s="412" t="s">
        <v>95</v>
      </c>
      <c r="AZ357" s="415" t="s">
        <v>72</v>
      </c>
      <c r="BA357" s="412" t="s">
        <v>95</v>
      </c>
      <c r="BB357" s="422" t="s">
        <v>85</v>
      </c>
      <c r="BC357" s="418" t="s">
        <v>95</v>
      </c>
      <c r="BD357" s="419" t="s">
        <v>85</v>
      </c>
      <c r="BE357" s="223" t="s">
        <v>902</v>
      </c>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row>
    <row r="358" spans="1:98" s="222" customFormat="1">
      <c r="A358" s="265" t="s">
        <v>1606</v>
      </c>
      <c r="B358" s="476" t="s">
        <v>4871</v>
      </c>
      <c r="C358" s="265"/>
      <c r="D358" s="265"/>
      <c r="E358" s="265" t="s">
        <v>566</v>
      </c>
      <c r="F358" s="265" t="s">
        <v>609</v>
      </c>
      <c r="G358" s="265" t="s">
        <v>3903</v>
      </c>
      <c r="H358" s="265" t="s">
        <v>355</v>
      </c>
      <c r="I358" s="265" t="s">
        <v>349</v>
      </c>
      <c r="J358" s="265" t="s">
        <v>347</v>
      </c>
      <c r="K358" s="270">
        <v>133</v>
      </c>
      <c r="L358" s="265" t="s">
        <v>3904</v>
      </c>
      <c r="M358" s="265" t="s">
        <v>3905</v>
      </c>
      <c r="N358" s="265" t="s">
        <v>56</v>
      </c>
      <c r="O358" s="265" t="s">
        <v>778</v>
      </c>
      <c r="P358" s="270">
        <v>21</v>
      </c>
      <c r="Q358" s="270" t="s">
        <v>1483</v>
      </c>
      <c r="R358" s="265" t="s">
        <v>3906</v>
      </c>
      <c r="S358" s="265" t="s">
        <v>3907</v>
      </c>
      <c r="T358" s="265" t="s">
        <v>455</v>
      </c>
      <c r="U358" s="265" t="s">
        <v>455</v>
      </c>
      <c r="V358" s="265" t="s">
        <v>3908</v>
      </c>
      <c r="W358" s="265" t="s">
        <v>3909</v>
      </c>
      <c r="X358" s="265" t="s">
        <v>455</v>
      </c>
      <c r="Y358" s="265" t="s">
        <v>1574</v>
      </c>
      <c r="Z358" s="265"/>
      <c r="AA358" s="265"/>
      <c r="AB358" s="265"/>
      <c r="AC358" s="265"/>
      <c r="AD358" s="265"/>
      <c r="AE358" s="265"/>
      <c r="AF358" s="265"/>
      <c r="AG358" s="265"/>
      <c r="AH358" s="265"/>
      <c r="AI358" s="265"/>
      <c r="AJ358" s="265"/>
      <c r="AK358" s="265"/>
      <c r="AL358" s="265"/>
      <c r="AM358" s="265"/>
      <c r="AN358" s="265"/>
      <c r="AO358" s="265"/>
      <c r="AP358" s="265"/>
      <c r="AQ358" s="265"/>
      <c r="AR358" s="265"/>
      <c r="AS358" s="265"/>
      <c r="AT358" s="265"/>
      <c r="AU358" s="265"/>
      <c r="AV358" s="265"/>
      <c r="AW358" s="265" t="s">
        <v>3910</v>
      </c>
      <c r="AX358" s="429" t="s">
        <v>72</v>
      </c>
      <c r="AY358" s="412" t="s">
        <v>95</v>
      </c>
      <c r="AZ358" s="415" t="s">
        <v>72</v>
      </c>
      <c r="BA358" s="412" t="s">
        <v>95</v>
      </c>
      <c r="BB358" s="415" t="s">
        <v>72</v>
      </c>
      <c r="BC358" s="418" t="s">
        <v>95</v>
      </c>
      <c r="BD358" s="419" t="s">
        <v>85</v>
      </c>
      <c r="BE358" s="265" t="s">
        <v>3911</v>
      </c>
      <c r="BF358" s="265"/>
      <c r="BG358" s="265"/>
      <c r="BH358" s="265"/>
      <c r="BI358" s="265"/>
      <c r="BJ358" s="265"/>
      <c r="BK358" s="265"/>
      <c r="BL358" s="265"/>
      <c r="BM358" s="265"/>
      <c r="BN358" s="265"/>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row>
    <row r="359" spans="1:98" s="227" customFormat="1" ht="15" customHeight="1">
      <c r="A359" s="98" t="s">
        <v>1463</v>
      </c>
      <c r="B359" s="476" t="s">
        <v>4871</v>
      </c>
      <c r="C359" s="98"/>
      <c r="D359" s="98"/>
      <c r="E359" s="101" t="s">
        <v>566</v>
      </c>
      <c r="F359" s="101" t="s">
        <v>1443</v>
      </c>
      <c r="G359" s="98" t="s">
        <v>186</v>
      </c>
      <c r="H359" s="98" t="s">
        <v>1464</v>
      </c>
      <c r="I359" s="360" t="s">
        <v>349</v>
      </c>
      <c r="J359" s="98" t="s">
        <v>597</v>
      </c>
      <c r="K359" s="196">
        <v>99</v>
      </c>
      <c r="L359" s="98" t="s">
        <v>3152</v>
      </c>
      <c r="M359" s="98" t="s">
        <v>3357</v>
      </c>
      <c r="N359" s="98" t="s">
        <v>56</v>
      </c>
      <c r="O359" s="98" t="s">
        <v>3358</v>
      </c>
      <c r="P359" s="98" t="s">
        <v>1465</v>
      </c>
      <c r="Q359" s="476" t="s">
        <v>428</v>
      </c>
      <c r="R359" s="98" t="s">
        <v>3359</v>
      </c>
      <c r="S359" s="98" t="s">
        <v>3350</v>
      </c>
      <c r="T359" s="98" t="s">
        <v>455</v>
      </c>
      <c r="U359" s="98" t="s">
        <v>455</v>
      </c>
      <c r="V359" s="98" t="s">
        <v>3360</v>
      </c>
      <c r="W359" s="98"/>
      <c r="X359" s="98" t="s">
        <v>455</v>
      </c>
      <c r="Y359" s="98" t="s">
        <v>3361</v>
      </c>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t="s">
        <v>428</v>
      </c>
      <c r="AX359" s="158" t="s">
        <v>95</v>
      </c>
      <c r="AY359" s="158" t="s">
        <v>95</v>
      </c>
      <c r="AZ359" s="158" t="s">
        <v>95</v>
      </c>
      <c r="BA359" s="158" t="s">
        <v>95</v>
      </c>
      <c r="BB359" s="149" t="s">
        <v>85</v>
      </c>
      <c r="BC359" s="158" t="s">
        <v>95</v>
      </c>
      <c r="BD359" s="264" t="s">
        <v>72</v>
      </c>
      <c r="BE359" s="98" t="s">
        <v>3362</v>
      </c>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row>
    <row r="360" spans="1:98" s="227" customFormat="1" ht="15" customHeight="1">
      <c r="A360" s="98" t="s">
        <v>2145</v>
      </c>
      <c r="B360" s="476" t="s">
        <v>4871</v>
      </c>
      <c r="C360" s="98"/>
      <c r="D360" s="360"/>
      <c r="E360" s="360" t="s">
        <v>1629</v>
      </c>
      <c r="F360" s="360" t="s">
        <v>983</v>
      </c>
      <c r="G360" s="360" t="s">
        <v>134</v>
      </c>
      <c r="H360" s="265" t="s">
        <v>355</v>
      </c>
      <c r="I360" s="360" t="s">
        <v>349</v>
      </c>
      <c r="J360" s="360" t="s">
        <v>1000</v>
      </c>
      <c r="K360" s="359">
        <v>69</v>
      </c>
      <c r="L360" s="360" t="s">
        <v>2146</v>
      </c>
      <c r="M360" s="360" t="s">
        <v>2147</v>
      </c>
      <c r="N360" s="360" t="s">
        <v>56</v>
      </c>
      <c r="O360" s="360" t="s">
        <v>1183</v>
      </c>
      <c r="P360" s="360" t="s">
        <v>455</v>
      </c>
      <c r="Q360" s="270" t="s">
        <v>428</v>
      </c>
      <c r="R360" s="360" t="s">
        <v>2148</v>
      </c>
      <c r="S360" s="367">
        <v>0.76</v>
      </c>
      <c r="T360" s="360" t="s">
        <v>428</v>
      </c>
      <c r="U360" s="360" t="s">
        <v>428</v>
      </c>
      <c r="V360" s="360" t="s">
        <v>2149</v>
      </c>
      <c r="W360" s="360" t="s">
        <v>2150</v>
      </c>
      <c r="X360" s="98" t="s">
        <v>428</v>
      </c>
      <c r="Y360" s="360" t="s">
        <v>2151</v>
      </c>
      <c r="Z360" s="98" t="s">
        <v>4615</v>
      </c>
      <c r="AA360" s="98" t="s">
        <v>2152</v>
      </c>
      <c r="AB360" s="98" t="s">
        <v>72</v>
      </c>
      <c r="AC360" s="98" t="s">
        <v>2138</v>
      </c>
      <c r="AD360" s="98" t="s">
        <v>72</v>
      </c>
      <c r="AE360" s="98" t="s">
        <v>2122</v>
      </c>
      <c r="AF360" s="98" t="s">
        <v>85</v>
      </c>
      <c r="AG360" s="98" t="s">
        <v>2122</v>
      </c>
      <c r="AH360" s="98" t="s">
        <v>85</v>
      </c>
      <c r="AI360" s="98" t="s">
        <v>1003</v>
      </c>
      <c r="AJ360" s="98" t="s">
        <v>85</v>
      </c>
      <c r="AK360" s="98" t="s">
        <v>96</v>
      </c>
      <c r="AL360" s="98"/>
      <c r="AM360" s="98" t="s">
        <v>2153</v>
      </c>
      <c r="AN360" s="98" t="s">
        <v>85</v>
      </c>
      <c r="AO360" s="98"/>
      <c r="AP360" s="98" t="s">
        <v>2154</v>
      </c>
      <c r="AQ360" s="98" t="s">
        <v>2155</v>
      </c>
      <c r="AR360" s="98" t="s">
        <v>2156</v>
      </c>
      <c r="AS360" s="98" t="s">
        <v>72</v>
      </c>
      <c r="AT360" s="98" t="s">
        <v>4765</v>
      </c>
      <c r="AU360" s="98" t="s">
        <v>455</v>
      </c>
      <c r="AV360" s="98" t="s">
        <v>72</v>
      </c>
      <c r="AW360" s="226" t="s">
        <v>428</v>
      </c>
      <c r="AX360" s="365" t="str">
        <f>AB360</f>
        <v>Low</v>
      </c>
      <c r="AY360" s="365" t="str">
        <f>AD360</f>
        <v>Low</v>
      </c>
      <c r="AZ360" s="366" t="str">
        <f>AF360</f>
        <v>High</v>
      </c>
      <c r="BA360" s="366" t="str">
        <f>AJ360</f>
        <v>High</v>
      </c>
      <c r="BB360" s="366" t="str">
        <f>AN360</f>
        <v>High</v>
      </c>
      <c r="BC360" s="365" t="str">
        <f>AS360</f>
        <v>Low</v>
      </c>
      <c r="BD360" s="365" t="str">
        <f>AV360</f>
        <v>Low</v>
      </c>
      <c r="BE360" s="360" t="s">
        <v>2157</v>
      </c>
      <c r="BF360" s="360"/>
      <c r="BG360" s="360"/>
      <c r="BH360" s="360"/>
      <c r="BI360" s="360"/>
      <c r="BJ360" s="360"/>
      <c r="BK360" s="360"/>
      <c r="BL360" s="360"/>
      <c r="BM360" s="360"/>
      <c r="BN360" s="360"/>
      <c r="BO360" s="360"/>
      <c r="BP360" s="360"/>
      <c r="BQ360" s="360"/>
      <c r="BR360" s="360"/>
      <c r="BS360" s="360"/>
      <c r="BT360" s="360"/>
      <c r="BU360" s="360"/>
      <c r="BV360" s="360"/>
      <c r="BW360" s="360"/>
      <c r="BX360" s="360"/>
      <c r="BY360" s="360"/>
      <c r="BZ360" s="360"/>
      <c r="CA360" s="360"/>
      <c r="CB360" s="360"/>
      <c r="CC360" s="360"/>
      <c r="CD360" s="360"/>
      <c r="CE360" s="360"/>
      <c r="CF360" s="360"/>
      <c r="CG360" s="360"/>
      <c r="CH360" s="360"/>
      <c r="CI360" s="360"/>
      <c r="CJ360" s="360"/>
      <c r="CK360" s="360"/>
      <c r="CL360" s="360"/>
      <c r="CM360" s="360"/>
      <c r="CN360" s="360"/>
      <c r="CO360" s="360"/>
      <c r="CP360" s="360"/>
      <c r="CQ360" s="360"/>
      <c r="CR360" s="360"/>
      <c r="CS360" s="360"/>
      <c r="CT360" s="360"/>
    </row>
    <row r="361" spans="1:98" s="227" customFormat="1" ht="15" customHeight="1">
      <c r="A361" s="98" t="s">
        <v>2905</v>
      </c>
      <c r="B361" s="476" t="s">
        <v>4871</v>
      </c>
      <c r="C361" s="98"/>
      <c r="D361" s="360"/>
      <c r="E361" s="360" t="s">
        <v>968</v>
      </c>
      <c r="F361" s="360" t="s">
        <v>1082</v>
      </c>
      <c r="G361" s="227" t="s">
        <v>154</v>
      </c>
      <c r="H361" s="360" t="s">
        <v>455</v>
      </c>
      <c r="I361" s="360" t="s">
        <v>349</v>
      </c>
      <c r="J361" s="360" t="s">
        <v>65</v>
      </c>
      <c r="K361" s="359">
        <v>281</v>
      </c>
      <c r="L361" s="360" t="s">
        <v>1101</v>
      </c>
      <c r="M361" s="360" t="s">
        <v>1102</v>
      </c>
      <c r="N361" s="360" t="s">
        <v>56</v>
      </c>
      <c r="O361" s="360" t="s">
        <v>908</v>
      </c>
      <c r="P361" s="360">
        <v>14</v>
      </c>
      <c r="Q361" s="98" t="s">
        <v>428</v>
      </c>
      <c r="R361" s="360" t="s">
        <v>1103</v>
      </c>
      <c r="S361" s="360" t="s">
        <v>1104</v>
      </c>
      <c r="T361" s="360"/>
      <c r="U361" s="360" t="s">
        <v>428</v>
      </c>
      <c r="V361" s="98" t="s">
        <v>428</v>
      </c>
      <c r="W361" s="360" t="s">
        <v>1105</v>
      </c>
      <c r="X361" s="98" t="s">
        <v>428</v>
      </c>
      <c r="Y361" s="360" t="s">
        <v>1106</v>
      </c>
      <c r="Z361" s="98" t="s">
        <v>32</v>
      </c>
      <c r="AA361" s="98" t="s">
        <v>1107</v>
      </c>
      <c r="AB361" s="98" t="s">
        <v>72</v>
      </c>
      <c r="AC361" s="98" t="s">
        <v>1093</v>
      </c>
      <c r="AD361" s="98" t="s">
        <v>95</v>
      </c>
      <c r="AE361" s="98" t="s">
        <v>1093</v>
      </c>
      <c r="AF361" s="98" t="s">
        <v>95</v>
      </c>
      <c r="AG361" s="98" t="s">
        <v>4766</v>
      </c>
      <c r="AH361" s="98" t="s">
        <v>95</v>
      </c>
      <c r="AI361" s="98" t="s">
        <v>4766</v>
      </c>
      <c r="AJ361" s="98" t="s">
        <v>95</v>
      </c>
      <c r="AK361" s="98" t="s">
        <v>1108</v>
      </c>
      <c r="AL361" s="98"/>
      <c r="AM361" s="98" t="s">
        <v>1109</v>
      </c>
      <c r="AN361" s="98" t="s">
        <v>85</v>
      </c>
      <c r="AO361" s="98"/>
      <c r="AP361" s="98"/>
      <c r="AQ361" s="386" t="s">
        <v>4767</v>
      </c>
      <c r="AR361" s="98" t="s">
        <v>1110</v>
      </c>
      <c r="AS361" s="98" t="s">
        <v>72</v>
      </c>
      <c r="AT361" s="98" t="s">
        <v>1111</v>
      </c>
      <c r="AU361" s="98" t="s">
        <v>455</v>
      </c>
      <c r="AV361" s="98" t="s">
        <v>72</v>
      </c>
      <c r="AW361" s="360" t="s">
        <v>1112</v>
      </c>
      <c r="AX361" s="365" t="str">
        <f>AB361</f>
        <v>Low</v>
      </c>
      <c r="AY361" s="363" t="str">
        <f>AD361</f>
        <v>Unclear</v>
      </c>
      <c r="AZ361" s="363" t="str">
        <f>AF361</f>
        <v>Unclear</v>
      </c>
      <c r="BA361" s="363" t="str">
        <f>AJ361</f>
        <v>Unclear</v>
      </c>
      <c r="BB361" s="366" t="str">
        <f>AN361</f>
        <v>High</v>
      </c>
      <c r="BC361" s="365" t="str">
        <f>AS361</f>
        <v>Low</v>
      </c>
      <c r="BD361" s="365" t="str">
        <f>AV361</f>
        <v>Low</v>
      </c>
      <c r="BE361" s="360" t="s">
        <v>1113</v>
      </c>
      <c r="BF361" s="360"/>
      <c r="BG361" s="360"/>
      <c r="BH361" s="360"/>
      <c r="BI361" s="360"/>
      <c r="BJ361" s="360"/>
      <c r="BK361" s="360"/>
      <c r="BL361" s="360"/>
      <c r="BM361" s="360"/>
      <c r="BN361" s="360"/>
      <c r="BO361" s="360"/>
      <c r="BP361" s="360"/>
      <c r="BQ361" s="360"/>
      <c r="BR361" s="360"/>
      <c r="BS361" s="360"/>
      <c r="BT361" s="360"/>
      <c r="BU361" s="360"/>
      <c r="BV361" s="360"/>
      <c r="BW361" s="360"/>
      <c r="BX361" s="360"/>
      <c r="BY361" s="360"/>
      <c r="BZ361" s="360"/>
      <c r="CA361" s="360"/>
      <c r="CB361" s="360"/>
      <c r="CC361" s="360"/>
      <c r="CD361" s="360"/>
      <c r="CE361" s="360"/>
      <c r="CF361" s="360"/>
      <c r="CG361" s="360"/>
      <c r="CH361" s="360"/>
      <c r="CI361" s="360"/>
      <c r="CJ361" s="360"/>
      <c r="CK361" s="360"/>
      <c r="CL361" s="360"/>
      <c r="CM361" s="360"/>
      <c r="CN361" s="360"/>
      <c r="CO361" s="360"/>
      <c r="CP361" s="360"/>
      <c r="CQ361" s="360"/>
      <c r="CR361" s="360"/>
      <c r="CS361" s="360"/>
      <c r="CT361" s="360"/>
    </row>
    <row r="362" spans="1:98">
      <c r="A362" s="329" t="s">
        <v>9738</v>
      </c>
      <c r="G362" s="329" t="s">
        <v>134</v>
      </c>
      <c r="H362" s="329" t="s">
        <v>10143</v>
      </c>
      <c r="I362" s="329" t="s">
        <v>428</v>
      </c>
      <c r="J362" s="329" t="s">
        <v>10320</v>
      </c>
      <c r="K362" s="329">
        <v>121</v>
      </c>
      <c r="L362" s="329" t="s">
        <v>10321</v>
      </c>
      <c r="M362" s="329" t="s">
        <v>10322</v>
      </c>
      <c r="N362" s="584" t="s">
        <v>10147</v>
      </c>
      <c r="O362" s="584" t="s">
        <v>10323</v>
      </c>
      <c r="P362" s="584" t="s">
        <v>10324</v>
      </c>
      <c r="Q362" s="584" t="s">
        <v>428</v>
      </c>
      <c r="R362" s="584" t="s">
        <v>10325</v>
      </c>
      <c r="S362" s="584" t="s">
        <v>10326</v>
      </c>
      <c r="T362" s="584" t="s">
        <v>10327</v>
      </c>
      <c r="U362" s="584" t="s">
        <v>10328</v>
      </c>
      <c r="V362" s="584" t="s">
        <v>10329</v>
      </c>
      <c r="W362" s="584" t="s">
        <v>10330</v>
      </c>
      <c r="Y362" s="584" t="s">
        <v>10314</v>
      </c>
      <c r="Z362" s="584" t="s">
        <v>10272</v>
      </c>
      <c r="AA362" s="584" t="s">
        <v>10331</v>
      </c>
      <c r="AB362" s="584" t="s">
        <v>10114</v>
      </c>
      <c r="AC362" s="584" t="s">
        <v>10332</v>
      </c>
      <c r="AD362" s="584" t="s">
        <v>72</v>
      </c>
      <c r="AE362" s="584" t="s">
        <v>10160</v>
      </c>
      <c r="AF362" s="584" t="s">
        <v>72</v>
      </c>
      <c r="AG362" s="584" t="s">
        <v>10161</v>
      </c>
      <c r="AH362" s="584" t="s">
        <v>10112</v>
      </c>
      <c r="AI362" s="584" t="s">
        <v>10333</v>
      </c>
      <c r="AJ362" s="584" t="s">
        <v>72</v>
      </c>
      <c r="AK362" s="584" t="s">
        <v>10334</v>
      </c>
      <c r="AL362" s="584" t="s">
        <v>428</v>
      </c>
      <c r="AM362" s="584" t="s">
        <v>85</v>
      </c>
      <c r="AN362" s="584" t="s">
        <v>10335</v>
      </c>
      <c r="AO362" s="584" t="s">
        <v>10336</v>
      </c>
      <c r="AP362" s="584" t="s">
        <v>72</v>
      </c>
      <c r="AQ362" s="584" t="s">
        <v>10337</v>
      </c>
      <c r="AR362" s="584" t="s">
        <v>10338</v>
      </c>
      <c r="AS362" s="584" t="s">
        <v>85</v>
      </c>
      <c r="AU362" s="392" t="s">
        <v>10079</v>
      </c>
      <c r="AV362" s="392" t="s">
        <v>10079</v>
      </c>
      <c r="AW362" s="392" t="s">
        <v>10079</v>
      </c>
      <c r="AX362" s="392" t="s">
        <v>10079</v>
      </c>
      <c r="AY362" s="392" t="s">
        <v>10079</v>
      </c>
      <c r="AZ362" s="392" t="s">
        <v>10079</v>
      </c>
      <c r="BA362" s="392" t="s">
        <v>10079</v>
      </c>
    </row>
    <row r="363" spans="1:98" s="227" customFormat="1">
      <c r="A363" s="227" t="s">
        <v>9891</v>
      </c>
      <c r="G363" s="227" t="s">
        <v>186</v>
      </c>
      <c r="H363" s="227" t="s">
        <v>355</v>
      </c>
      <c r="I363" s="227" t="s">
        <v>10126</v>
      </c>
      <c r="J363" s="227" t="s">
        <v>781</v>
      </c>
      <c r="K363" s="227">
        <v>45</v>
      </c>
      <c r="L363" s="227" t="s">
        <v>10127</v>
      </c>
      <c r="M363" s="227" t="s">
        <v>10128</v>
      </c>
      <c r="N363" s="227" t="s">
        <v>56</v>
      </c>
      <c r="O363" s="227" t="s">
        <v>10129</v>
      </c>
      <c r="P363" s="227" t="s">
        <v>10130</v>
      </c>
      <c r="Q363" s="227" t="s">
        <v>428</v>
      </c>
      <c r="R363" s="227">
        <v>38</v>
      </c>
      <c r="S363" s="227" t="s">
        <v>10131</v>
      </c>
      <c r="T363" s="227" t="s">
        <v>428</v>
      </c>
      <c r="U363" s="227" t="s">
        <v>428</v>
      </c>
      <c r="V363" s="227" t="s">
        <v>428</v>
      </c>
      <c r="W363" s="227" t="s">
        <v>428</v>
      </c>
      <c r="X363" s="227" t="s">
        <v>428</v>
      </c>
      <c r="Y363" s="227" t="s">
        <v>346</v>
      </c>
      <c r="Z363" s="227" t="s">
        <v>95</v>
      </c>
      <c r="AA363" s="227" t="s">
        <v>10132</v>
      </c>
      <c r="AB363" s="227" t="s">
        <v>1094</v>
      </c>
      <c r="AC363" s="227" t="s">
        <v>428</v>
      </c>
      <c r="AD363" s="227" t="s">
        <v>95</v>
      </c>
      <c r="AE363" s="227" t="s">
        <v>10111</v>
      </c>
      <c r="AF363" s="227" t="s">
        <v>10112</v>
      </c>
      <c r="AG363" s="227" t="s">
        <v>10111</v>
      </c>
      <c r="AH363" s="227" t="s">
        <v>10112</v>
      </c>
      <c r="AI363" s="227" t="s">
        <v>10133</v>
      </c>
      <c r="AJ363" s="227" t="s">
        <v>10114</v>
      </c>
      <c r="AK363" s="227" t="s">
        <v>340</v>
      </c>
      <c r="AL363" s="227" t="s">
        <v>10134</v>
      </c>
      <c r="AM363" s="227" t="s">
        <v>1094</v>
      </c>
      <c r="AN363" s="227" t="s">
        <v>428</v>
      </c>
      <c r="AO363" s="227" t="s">
        <v>10135</v>
      </c>
      <c r="AP363" s="227" t="s">
        <v>1094</v>
      </c>
      <c r="AQ363" s="227" t="s">
        <v>10136</v>
      </c>
      <c r="AR363" s="227" t="s">
        <v>455</v>
      </c>
      <c r="AS363" s="227" t="s">
        <v>10112</v>
      </c>
      <c r="AT363" s="227" t="s">
        <v>10137</v>
      </c>
      <c r="AU363" s="360" t="s">
        <v>10079</v>
      </c>
      <c r="AV363" s="360" t="s">
        <v>10079</v>
      </c>
      <c r="AW363" s="360" t="s">
        <v>10079</v>
      </c>
      <c r="AX363" s="360" t="s">
        <v>10079</v>
      </c>
      <c r="AY363" s="360" t="s">
        <v>10079</v>
      </c>
      <c r="AZ363" s="360" t="s">
        <v>10079</v>
      </c>
      <c r="BA363" s="360" t="s">
        <v>10079</v>
      </c>
    </row>
    <row r="364" spans="1:98" s="577" customFormat="1">
      <c r="A364" s="577" t="s">
        <v>9740</v>
      </c>
      <c r="G364" s="769" t="s">
        <v>134</v>
      </c>
      <c r="H364" s="769" t="s">
        <v>355</v>
      </c>
      <c r="I364" s="769" t="s">
        <v>10559</v>
      </c>
      <c r="J364" s="769" t="s">
        <v>1057</v>
      </c>
      <c r="K364" s="234">
        <v>62</v>
      </c>
      <c r="L364" s="764" t="s">
        <v>10613</v>
      </c>
      <c r="M364" s="769" t="s">
        <v>10614</v>
      </c>
      <c r="N364" s="769" t="s">
        <v>56</v>
      </c>
      <c r="O364" s="768" t="s">
        <v>1183</v>
      </c>
      <c r="P364" s="779" t="s">
        <v>10615</v>
      </c>
      <c r="Q364" s="234" t="s">
        <v>428</v>
      </c>
      <c r="R364" s="769" t="s">
        <v>10616</v>
      </c>
      <c r="S364" s="769" t="s">
        <v>10617</v>
      </c>
      <c r="T364" s="769" t="s">
        <v>428</v>
      </c>
      <c r="U364" s="769" t="s">
        <v>428</v>
      </c>
      <c r="V364" s="769" t="s">
        <v>428</v>
      </c>
      <c r="W364" s="769" t="s">
        <v>10618</v>
      </c>
      <c r="X364" s="769" t="s">
        <v>10619</v>
      </c>
      <c r="Y364" s="577" t="s">
        <v>586</v>
      </c>
      <c r="AU364" s="597" t="s">
        <v>10079</v>
      </c>
      <c r="AV364" s="597" t="s">
        <v>10079</v>
      </c>
      <c r="AW364" s="597" t="s">
        <v>10079</v>
      </c>
      <c r="AX364" s="597" t="s">
        <v>10079</v>
      </c>
      <c r="AY364" s="597" t="s">
        <v>10079</v>
      </c>
      <c r="AZ364" s="597" t="s">
        <v>10079</v>
      </c>
      <c r="BA364" s="597" t="s">
        <v>10079</v>
      </c>
    </row>
    <row r="365" spans="1:98" s="227" customFormat="1" ht="15" customHeight="1">
      <c r="A365" s="98" t="s">
        <v>3783</v>
      </c>
      <c r="B365" s="98" t="s">
        <v>4872</v>
      </c>
      <c r="C365" s="98"/>
      <c r="D365" s="98"/>
      <c r="E365" s="98" t="s">
        <v>566</v>
      </c>
      <c r="F365" s="98" t="s">
        <v>609</v>
      </c>
      <c r="G365" s="98" t="s">
        <v>186</v>
      </c>
      <c r="H365" s="98" t="s">
        <v>355</v>
      </c>
      <c r="I365" s="98" t="s">
        <v>66</v>
      </c>
      <c r="J365" s="98" t="s">
        <v>781</v>
      </c>
      <c r="K365" s="196">
        <v>39</v>
      </c>
      <c r="L365" s="98" t="s">
        <v>3264</v>
      </c>
      <c r="M365" s="98" t="s">
        <v>3265</v>
      </c>
      <c r="N365" s="98" t="s">
        <v>56</v>
      </c>
      <c r="O365" s="98" t="s">
        <v>778</v>
      </c>
      <c r="P365" s="196" t="s">
        <v>4600</v>
      </c>
      <c r="Q365" s="196" t="s">
        <v>428</v>
      </c>
      <c r="R365" s="98" t="s">
        <v>3266</v>
      </c>
      <c r="S365" s="98" t="s">
        <v>3267</v>
      </c>
      <c r="T365" s="98" t="s">
        <v>3268</v>
      </c>
      <c r="U365" s="98" t="s">
        <v>455</v>
      </c>
      <c r="V365" s="98" t="s">
        <v>455</v>
      </c>
      <c r="W365" s="98" t="s">
        <v>428</v>
      </c>
      <c r="X365" s="98" t="s">
        <v>455</v>
      </c>
      <c r="Y365" s="98" t="s">
        <v>586</v>
      </c>
      <c r="Z365" s="226"/>
      <c r="AA365" s="226"/>
      <c r="AB365" s="226"/>
      <c r="AC365" s="226"/>
      <c r="AD365" s="226"/>
      <c r="AE365" s="226"/>
      <c r="AF365" s="226"/>
      <c r="AG365" s="226"/>
      <c r="AH365" s="226"/>
      <c r="AI365" s="226"/>
      <c r="AJ365" s="226"/>
      <c r="AK365" s="226"/>
      <c r="AL365" s="226"/>
      <c r="AM365" s="226"/>
      <c r="AN365" s="226"/>
      <c r="AO365" s="226"/>
      <c r="AP365" s="226"/>
      <c r="AQ365" s="226"/>
      <c r="AR365" s="226"/>
      <c r="AS365" s="226"/>
      <c r="AT365" s="226"/>
      <c r="AU365" s="226"/>
      <c r="AV365" s="226"/>
      <c r="AW365" s="226" t="s">
        <v>428</v>
      </c>
      <c r="AX365" s="264" t="s">
        <v>72</v>
      </c>
      <c r="AY365" s="264" t="s">
        <v>72</v>
      </c>
      <c r="AZ365" s="264" t="s">
        <v>72</v>
      </c>
      <c r="BA365" s="264" t="s">
        <v>72</v>
      </c>
      <c r="BB365" s="264" t="s">
        <v>72</v>
      </c>
      <c r="BC365" s="158" t="s">
        <v>95</v>
      </c>
      <c r="BD365" s="264" t="s">
        <v>72</v>
      </c>
      <c r="BE365" s="98" t="s">
        <v>922</v>
      </c>
      <c r="BF365" s="98"/>
      <c r="BG365" s="98"/>
      <c r="BH365" s="98"/>
      <c r="BI365" s="98"/>
      <c r="BJ365" s="98"/>
      <c r="BK365" s="98"/>
      <c r="BL365" s="98"/>
      <c r="BM365" s="98"/>
      <c r="BN365" s="98"/>
      <c r="BO365" s="98"/>
      <c r="BP365" s="98"/>
      <c r="BQ365" s="98"/>
      <c r="BR365" s="98"/>
      <c r="BS365" s="98"/>
      <c r="BT365" s="98"/>
      <c r="BU365" s="98"/>
      <c r="BV365" s="98"/>
      <c r="BW365" s="98"/>
      <c r="BX365" s="98"/>
      <c r="BY365" s="98"/>
      <c r="BZ365" s="371"/>
      <c r="CA365" s="371"/>
      <c r="CB365" s="371"/>
      <c r="CC365" s="371"/>
      <c r="CD365" s="371"/>
      <c r="CE365" s="371"/>
      <c r="CF365" s="371"/>
      <c r="CG365" s="371"/>
      <c r="CH365" s="371"/>
      <c r="CI365" s="371"/>
      <c r="CJ365" s="371"/>
      <c r="CK365" s="371"/>
      <c r="CL365" s="371"/>
      <c r="CM365" s="371"/>
      <c r="CN365" s="371"/>
      <c r="CO365" s="371"/>
      <c r="CP365" s="371"/>
      <c r="CQ365" s="371"/>
      <c r="CR365" s="371"/>
      <c r="CS365" s="371"/>
      <c r="CT365" s="371"/>
    </row>
    <row r="366" spans="1:98" s="227" customFormat="1" ht="15" customHeight="1">
      <c r="A366" s="226" t="s">
        <v>2873</v>
      </c>
      <c r="B366" s="476" t="s">
        <v>4871</v>
      </c>
      <c r="C366" s="226"/>
      <c r="E366" s="226" t="s">
        <v>566</v>
      </c>
      <c r="F366" s="226" t="s">
        <v>609</v>
      </c>
      <c r="G366" s="227" t="s">
        <v>176</v>
      </c>
      <c r="H366" s="226" t="s">
        <v>355</v>
      </c>
      <c r="I366" s="98" t="s">
        <v>66</v>
      </c>
      <c r="J366" s="98" t="s">
        <v>781</v>
      </c>
      <c r="K366" s="196">
        <v>330</v>
      </c>
      <c r="L366" s="227" t="s">
        <v>4836</v>
      </c>
      <c r="M366" s="494" t="s">
        <v>4837</v>
      </c>
      <c r="N366" s="98" t="s">
        <v>56</v>
      </c>
      <c r="O366" s="226" t="s">
        <v>237</v>
      </c>
      <c r="P366" s="196">
        <v>25</v>
      </c>
      <c r="Q366" s="196" t="s">
        <v>428</v>
      </c>
      <c r="R366" s="481" t="s">
        <v>4275</v>
      </c>
      <c r="S366" s="501">
        <v>0.58399999999999996</v>
      </c>
      <c r="T366" s="227" t="s">
        <v>428</v>
      </c>
      <c r="U366" s="227" t="s">
        <v>4838</v>
      </c>
      <c r="V366" s="227" t="s">
        <v>428</v>
      </c>
      <c r="W366" s="226" t="s">
        <v>428</v>
      </c>
      <c r="X366" s="227" t="s">
        <v>4839</v>
      </c>
      <c r="Y366" s="226" t="s">
        <v>359</v>
      </c>
      <c r="Z366" s="226"/>
      <c r="AA366" s="226"/>
      <c r="AB366" s="226"/>
      <c r="AC366" s="226"/>
      <c r="AD366" s="226"/>
      <c r="AE366" s="226"/>
      <c r="AF366" s="226"/>
      <c r="AG366" s="226"/>
      <c r="AH366" s="226"/>
      <c r="AI366" s="226"/>
      <c r="AJ366" s="226"/>
      <c r="AK366" s="226"/>
      <c r="AL366" s="226"/>
      <c r="AM366" s="226"/>
      <c r="AN366" s="226"/>
      <c r="AO366" s="226"/>
      <c r="AP366" s="226"/>
      <c r="AQ366" s="226"/>
      <c r="AR366" s="226"/>
      <c r="AS366" s="226"/>
      <c r="AT366" s="226"/>
      <c r="AU366" s="226"/>
      <c r="AV366" s="226"/>
      <c r="AW366" s="227" t="s">
        <v>428</v>
      </c>
      <c r="AX366" s="377" t="s">
        <v>95</v>
      </c>
      <c r="AY366" s="377" t="s">
        <v>95</v>
      </c>
      <c r="AZ366" s="227" t="s">
        <v>72</v>
      </c>
      <c r="BA366" s="377" t="s">
        <v>95</v>
      </c>
      <c r="BB366" s="227" t="s">
        <v>72</v>
      </c>
      <c r="BC366" s="382" t="s">
        <v>85</v>
      </c>
      <c r="BD366" s="227" t="s">
        <v>72</v>
      </c>
      <c r="BE366" s="226" t="s">
        <v>2874</v>
      </c>
    </row>
    <row r="367" spans="1:98" s="222" customFormat="1">
      <c r="A367" s="265" t="s">
        <v>3912</v>
      </c>
      <c r="B367" s="476" t="s">
        <v>4871</v>
      </c>
      <c r="C367" s="265"/>
      <c r="D367" s="265"/>
      <c r="E367" s="265" t="s">
        <v>566</v>
      </c>
      <c r="F367" s="265" t="s">
        <v>609</v>
      </c>
      <c r="G367" s="265" t="s">
        <v>458</v>
      </c>
      <c r="H367" s="265" t="s">
        <v>355</v>
      </c>
      <c r="I367" s="265" t="s">
        <v>66</v>
      </c>
      <c r="J367" s="265" t="s">
        <v>455</v>
      </c>
      <c r="K367" s="270">
        <v>64</v>
      </c>
      <c r="L367" s="265" t="s">
        <v>3913</v>
      </c>
      <c r="M367" s="265" t="s">
        <v>3914</v>
      </c>
      <c r="N367" s="265" t="s">
        <v>56</v>
      </c>
      <c r="O367" s="265" t="s">
        <v>602</v>
      </c>
      <c r="P367" s="270">
        <v>18</v>
      </c>
      <c r="Q367" s="270" t="s">
        <v>1575</v>
      </c>
      <c r="R367" s="265" t="s">
        <v>3915</v>
      </c>
      <c r="S367" s="265" t="s">
        <v>3916</v>
      </c>
      <c r="T367" s="265" t="s">
        <v>455</v>
      </c>
      <c r="U367" s="222" t="s">
        <v>455</v>
      </c>
      <c r="V367" s="265" t="s">
        <v>3917</v>
      </c>
      <c r="W367" s="265" t="s">
        <v>1576</v>
      </c>
      <c r="X367" s="98" t="s">
        <v>428</v>
      </c>
      <c r="Y367" s="265" t="s">
        <v>359</v>
      </c>
      <c r="Z367" s="265"/>
      <c r="AA367" s="265"/>
      <c r="AB367" s="265"/>
      <c r="AC367" s="265"/>
      <c r="AD367" s="265"/>
      <c r="AE367" s="265"/>
      <c r="AF367" s="265"/>
      <c r="AG367" s="265"/>
      <c r="AH367" s="265"/>
      <c r="AI367" s="265"/>
      <c r="AJ367" s="265"/>
      <c r="AK367" s="265"/>
      <c r="AL367" s="265"/>
      <c r="AM367" s="265"/>
      <c r="AN367" s="265"/>
      <c r="AO367" s="265"/>
      <c r="AP367" s="265"/>
      <c r="AQ367" s="265"/>
      <c r="AR367" s="265"/>
      <c r="AS367" s="265"/>
      <c r="AT367" s="265"/>
      <c r="AU367" s="265"/>
      <c r="AV367" s="265"/>
      <c r="AW367" s="226" t="s">
        <v>428</v>
      </c>
      <c r="AX367" s="417" t="s">
        <v>95</v>
      </c>
      <c r="AY367" s="412" t="s">
        <v>95</v>
      </c>
      <c r="AZ367" s="412" t="s">
        <v>95</v>
      </c>
      <c r="BA367" s="412" t="s">
        <v>95</v>
      </c>
      <c r="BB367" s="422" t="s">
        <v>85</v>
      </c>
      <c r="BC367" s="423" t="s">
        <v>85</v>
      </c>
      <c r="BD367" s="419" t="s">
        <v>85</v>
      </c>
      <c r="BE367" s="265" t="s">
        <v>1577</v>
      </c>
      <c r="BF367" s="265"/>
      <c r="BG367" s="265"/>
      <c r="BH367" s="265"/>
      <c r="BI367" s="265"/>
      <c r="BJ367" s="265"/>
      <c r="BK367" s="265"/>
      <c r="BL367" s="265"/>
      <c r="BM367" s="265"/>
      <c r="BN367" s="265"/>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row>
    <row r="368" spans="1:98" s="227" customFormat="1" ht="15" customHeight="1">
      <c r="A368" s="98" t="s">
        <v>1578</v>
      </c>
      <c r="B368" s="476" t="s">
        <v>4871</v>
      </c>
      <c r="C368" s="98"/>
      <c r="D368" s="98"/>
      <c r="E368" s="98" t="s">
        <v>566</v>
      </c>
      <c r="F368" s="98" t="s">
        <v>609</v>
      </c>
      <c r="G368" s="98" t="s">
        <v>9312</v>
      </c>
      <c r="H368" s="98" t="s">
        <v>355</v>
      </c>
      <c r="I368" s="265" t="s">
        <v>66</v>
      </c>
      <c r="J368" s="265" t="s">
        <v>4047</v>
      </c>
      <c r="K368" s="196">
        <v>251</v>
      </c>
      <c r="L368" s="98" t="s">
        <v>9313</v>
      </c>
      <c r="M368" s="98" t="s">
        <v>9314</v>
      </c>
      <c r="N368" s="265" t="s">
        <v>56</v>
      </c>
      <c r="O368" s="98" t="s">
        <v>602</v>
      </c>
      <c r="P368" s="196">
        <v>20</v>
      </c>
      <c r="Q368" s="196" t="s">
        <v>428</v>
      </c>
      <c r="R368" s="267" t="s">
        <v>4276</v>
      </c>
      <c r="S368" s="388">
        <v>0.77600000000000002</v>
      </c>
      <c r="T368" s="98" t="s">
        <v>428</v>
      </c>
      <c r="U368" s="98" t="s">
        <v>428</v>
      </c>
      <c r="V368" s="98" t="s">
        <v>428</v>
      </c>
      <c r="W368" s="98" t="s">
        <v>1579</v>
      </c>
      <c r="X368" s="98" t="s">
        <v>428</v>
      </c>
      <c r="Y368" s="98" t="s">
        <v>1574</v>
      </c>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226" t="s">
        <v>428</v>
      </c>
      <c r="AX368" s="158" t="s">
        <v>95</v>
      </c>
      <c r="AY368" s="158" t="s">
        <v>95</v>
      </c>
      <c r="AZ368" s="264" t="s">
        <v>72</v>
      </c>
      <c r="BA368" s="158" t="s">
        <v>95</v>
      </c>
      <c r="BB368" s="149" t="s">
        <v>85</v>
      </c>
      <c r="BC368" s="158" t="s">
        <v>95</v>
      </c>
      <c r="BD368" s="158" t="s">
        <v>95</v>
      </c>
      <c r="BE368" s="98" t="s">
        <v>1580</v>
      </c>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row>
    <row r="369" spans="1:98" s="226" customFormat="1" ht="15" customHeight="1">
      <c r="A369" s="226" t="s">
        <v>3683</v>
      </c>
      <c r="B369" s="476" t="s">
        <v>4871</v>
      </c>
      <c r="E369" s="226" t="s">
        <v>3673</v>
      </c>
      <c r="G369" s="226" t="s">
        <v>141</v>
      </c>
      <c r="H369" s="226" t="s">
        <v>4509</v>
      </c>
      <c r="J369" s="226" t="s">
        <v>82</v>
      </c>
      <c r="K369" s="196">
        <v>90</v>
      </c>
      <c r="L369" s="226" t="s">
        <v>4510</v>
      </c>
      <c r="M369" s="226" t="s">
        <v>4511</v>
      </c>
      <c r="N369" s="265" t="s">
        <v>56</v>
      </c>
      <c r="O369" s="226" t="s">
        <v>778</v>
      </c>
      <c r="P369" s="226" t="s">
        <v>4512</v>
      </c>
      <c r="Q369" s="476" t="s">
        <v>428</v>
      </c>
      <c r="R369" s="226" t="s">
        <v>4277</v>
      </c>
      <c r="S369" s="226" t="s">
        <v>4513</v>
      </c>
      <c r="T369" s="226" t="s">
        <v>455</v>
      </c>
      <c r="U369" s="226" t="s">
        <v>455</v>
      </c>
      <c r="V369" s="226" t="s">
        <v>455</v>
      </c>
      <c r="W369" s="226" t="s">
        <v>455</v>
      </c>
      <c r="X369" s="226" t="s">
        <v>455</v>
      </c>
      <c r="Y369" s="226" t="s">
        <v>782</v>
      </c>
      <c r="AW369" s="226" t="s">
        <v>4514</v>
      </c>
      <c r="AX369" s="381" t="s">
        <v>72</v>
      </c>
      <c r="AY369" s="377" t="s">
        <v>95</v>
      </c>
      <c r="AZ369" s="377" t="s">
        <v>95</v>
      </c>
      <c r="BA369" s="381" t="s">
        <v>72</v>
      </c>
      <c r="BB369" s="382" t="s">
        <v>85</v>
      </c>
      <c r="BC369" s="377" t="s">
        <v>95</v>
      </c>
      <c r="BD369" s="382" t="s">
        <v>85</v>
      </c>
      <c r="BE369" s="226" t="s">
        <v>3684</v>
      </c>
    </row>
    <row r="370" spans="1:98">
      <c r="A370" s="383"/>
      <c r="B370" s="383"/>
      <c r="C370" s="383"/>
      <c r="D370" s="383"/>
      <c r="E370" s="383"/>
      <c r="F370" s="383"/>
      <c r="G370" s="383"/>
      <c r="H370" s="383"/>
      <c r="I370" s="383"/>
      <c r="J370" s="383"/>
      <c r="L370" s="383"/>
      <c r="M370" s="383"/>
      <c r="N370" s="383"/>
      <c r="O370" s="408"/>
      <c r="P370" s="408"/>
      <c r="Q370" s="380"/>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c r="AT370" s="383"/>
      <c r="AU370" s="383"/>
      <c r="AV370" s="383"/>
      <c r="AW370" s="383"/>
      <c r="AX370" s="392"/>
      <c r="AY370" s="376"/>
      <c r="AZ370" s="376"/>
      <c r="BA370" s="376"/>
      <c r="BB370" s="393"/>
      <c r="BC370" s="376"/>
      <c r="BD370" s="394"/>
      <c r="BE370" s="383"/>
      <c r="BF370" s="383"/>
      <c r="BG370" s="383"/>
      <c r="BH370" s="383"/>
      <c r="BI370" s="383"/>
      <c r="BJ370" s="383"/>
      <c r="BK370" s="383"/>
      <c r="BL370" s="383"/>
      <c r="BM370" s="383"/>
      <c r="BN370" s="383"/>
      <c r="BO370" s="383"/>
      <c r="BP370" s="383"/>
      <c r="BQ370" s="383"/>
      <c r="BR370" s="383"/>
      <c r="BS370" s="383"/>
      <c r="BT370" s="383"/>
      <c r="BU370" s="383"/>
      <c r="BV370" s="383"/>
      <c r="BW370" s="383"/>
      <c r="BX370" s="383"/>
      <c r="BY370" s="383"/>
      <c r="BZ370" s="383"/>
      <c r="CA370" s="383"/>
      <c r="CB370" s="383"/>
      <c r="CC370" s="383"/>
      <c r="CD370" s="383"/>
      <c r="CE370" s="383"/>
      <c r="CF370" s="383"/>
      <c r="CG370" s="383"/>
      <c r="CH370" s="383"/>
      <c r="CI370" s="383"/>
      <c r="CJ370" s="383"/>
      <c r="CK370" s="383"/>
      <c r="CL370" s="383"/>
      <c r="CM370" s="383"/>
      <c r="CN370" s="383"/>
      <c r="CO370" s="383"/>
      <c r="CP370" s="383"/>
      <c r="CQ370" s="383"/>
      <c r="CR370" s="383"/>
      <c r="CS370" s="383"/>
      <c r="CT370" s="383"/>
    </row>
    <row r="371" spans="1:98">
      <c r="A371" s="383"/>
      <c r="B371" s="383"/>
      <c r="C371" s="383"/>
      <c r="D371" s="383"/>
      <c r="E371" s="383"/>
      <c r="F371" s="383"/>
      <c r="G371" s="383"/>
      <c r="H371" s="383"/>
      <c r="I371" s="383"/>
      <c r="J371" s="383"/>
      <c r="L371" s="383"/>
      <c r="M371" s="383"/>
      <c r="N371" s="383"/>
      <c r="O371" s="360"/>
      <c r="P371" s="360"/>
      <c r="Q371" s="380"/>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392"/>
      <c r="AY371" s="376"/>
      <c r="AZ371" s="376"/>
      <c r="BA371" s="376"/>
      <c r="BB371" s="393"/>
      <c r="BC371" s="376"/>
      <c r="BD371" s="394"/>
      <c r="BE371" s="383"/>
      <c r="BF371" s="383"/>
      <c r="BG371" s="383"/>
      <c r="BH371" s="383"/>
      <c r="BI371" s="383"/>
      <c r="BJ371" s="383"/>
      <c r="BK371" s="383"/>
      <c r="BL371" s="383"/>
      <c r="BM371" s="383"/>
      <c r="BN371" s="383"/>
      <c r="BO371" s="383"/>
      <c r="BP371" s="383"/>
      <c r="BQ371" s="383"/>
      <c r="BR371" s="383"/>
      <c r="BS371" s="383"/>
      <c r="BT371" s="383"/>
      <c r="BU371" s="383"/>
      <c r="BV371" s="383"/>
      <c r="BW371" s="383"/>
      <c r="BX371" s="383"/>
      <c r="BY371" s="383"/>
      <c r="BZ371" s="383"/>
      <c r="CA371" s="383"/>
      <c r="CB371" s="383"/>
      <c r="CC371" s="383"/>
      <c r="CD371" s="383"/>
      <c r="CE371" s="383"/>
      <c r="CF371" s="383"/>
      <c r="CG371" s="383"/>
      <c r="CH371" s="383"/>
      <c r="CI371" s="383"/>
      <c r="CJ371" s="383"/>
      <c r="CK371" s="383"/>
      <c r="CL371" s="383"/>
      <c r="CM371" s="383"/>
      <c r="CN371" s="383"/>
      <c r="CO371" s="383"/>
      <c r="CP371" s="383"/>
      <c r="CQ371" s="383"/>
      <c r="CR371" s="383"/>
      <c r="CS371" s="383"/>
      <c r="CT371" s="383"/>
    </row>
    <row r="372" spans="1:98">
      <c r="A372" s="383"/>
      <c r="B372" s="383"/>
      <c r="C372" s="383"/>
      <c r="D372" s="383"/>
      <c r="E372" s="383"/>
      <c r="F372" s="383"/>
      <c r="G372" s="383"/>
      <c r="H372" s="383"/>
      <c r="I372" s="383"/>
      <c r="J372" s="383"/>
      <c r="L372" s="383"/>
      <c r="M372" s="383"/>
      <c r="N372" s="383"/>
      <c r="O372" s="360"/>
      <c r="P372" s="360"/>
      <c r="Q372" s="380"/>
      <c r="R372" s="383"/>
      <c r="S372" s="383"/>
      <c r="T372" s="383"/>
      <c r="U372" s="383"/>
      <c r="V372" s="383"/>
      <c r="W372" s="38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c r="AS372" s="383"/>
      <c r="AT372" s="383"/>
      <c r="AU372" s="383"/>
      <c r="AV372" s="383"/>
      <c r="AW372" s="383"/>
      <c r="AX372" s="392"/>
      <c r="AY372" s="376"/>
      <c r="AZ372" s="376"/>
      <c r="BA372" s="376"/>
      <c r="BB372" s="393"/>
      <c r="BC372" s="376"/>
      <c r="BD372" s="394"/>
      <c r="BE372" s="383"/>
      <c r="BF372" s="383"/>
      <c r="BG372" s="383"/>
      <c r="BH372" s="383"/>
      <c r="BI372" s="383"/>
      <c r="BJ372" s="383"/>
      <c r="BK372" s="383"/>
      <c r="BL372" s="383"/>
      <c r="BM372" s="383"/>
      <c r="BN372" s="383"/>
      <c r="BO372" s="383"/>
      <c r="BP372" s="383"/>
      <c r="BQ372" s="383"/>
      <c r="BR372" s="383"/>
      <c r="BS372" s="383"/>
      <c r="BT372" s="383"/>
      <c r="BU372" s="383"/>
      <c r="BV372" s="383"/>
      <c r="BW372" s="383"/>
      <c r="BX372" s="383"/>
      <c r="BY372" s="383"/>
      <c r="BZ372" s="383"/>
      <c r="CA372" s="383"/>
      <c r="CB372" s="383"/>
      <c r="CC372" s="383"/>
      <c r="CD372" s="383"/>
      <c r="CE372" s="383"/>
      <c r="CF372" s="383"/>
      <c r="CG372" s="383"/>
      <c r="CH372" s="383"/>
      <c r="CI372" s="383"/>
      <c r="CJ372" s="383"/>
      <c r="CK372" s="383"/>
      <c r="CL372" s="383"/>
      <c r="CM372" s="383"/>
      <c r="CN372" s="383"/>
      <c r="CO372" s="383"/>
      <c r="CP372" s="383"/>
      <c r="CQ372" s="383"/>
      <c r="CR372" s="383"/>
      <c r="CS372" s="383"/>
      <c r="CT372" s="383"/>
    </row>
    <row r="373" spans="1:98">
      <c r="A373" s="383"/>
      <c r="B373" s="383"/>
      <c r="C373" s="383"/>
      <c r="D373" s="383"/>
      <c r="E373" s="383"/>
      <c r="F373" s="383"/>
      <c r="G373" s="383"/>
      <c r="H373" s="383"/>
      <c r="I373" s="383"/>
      <c r="J373" s="383"/>
      <c r="L373" s="383"/>
      <c r="M373" s="383"/>
      <c r="N373" s="383"/>
      <c r="O373" s="360"/>
      <c r="P373" s="360"/>
      <c r="Q373" s="380"/>
      <c r="R373" s="383"/>
      <c r="S373" s="383"/>
      <c r="T373" s="383"/>
      <c r="U373" s="383"/>
      <c r="V373" s="383"/>
      <c r="W373" s="38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c r="AS373" s="383"/>
      <c r="AT373" s="383"/>
      <c r="AU373" s="383"/>
      <c r="AV373" s="383"/>
      <c r="AW373" s="383"/>
      <c r="AX373" s="392"/>
      <c r="AY373" s="376"/>
      <c r="AZ373" s="376"/>
      <c r="BA373" s="376"/>
      <c r="BB373" s="393"/>
      <c r="BC373" s="376"/>
      <c r="BD373" s="394"/>
      <c r="BE373" s="383"/>
      <c r="BF373" s="383"/>
      <c r="BG373" s="383"/>
      <c r="BH373" s="383"/>
      <c r="BI373" s="383"/>
      <c r="BJ373" s="383"/>
      <c r="BK373" s="383"/>
      <c r="BL373" s="383"/>
      <c r="BM373" s="383"/>
      <c r="BN373" s="383"/>
      <c r="BO373" s="383"/>
      <c r="BP373" s="383"/>
      <c r="BQ373" s="383"/>
      <c r="BR373" s="383"/>
      <c r="BS373" s="383"/>
      <c r="BT373" s="383"/>
      <c r="BU373" s="383"/>
      <c r="BV373" s="383"/>
      <c r="BW373" s="383"/>
      <c r="BX373" s="383"/>
      <c r="BY373" s="383"/>
      <c r="BZ373" s="383"/>
      <c r="CA373" s="383"/>
      <c r="CB373" s="383"/>
      <c r="CC373" s="383"/>
      <c r="CD373" s="383"/>
      <c r="CE373" s="383"/>
      <c r="CF373" s="383"/>
      <c r="CG373" s="383"/>
      <c r="CH373" s="383"/>
      <c r="CI373" s="383"/>
      <c r="CJ373" s="383"/>
      <c r="CK373" s="383"/>
      <c r="CL373" s="383"/>
      <c r="CM373" s="383"/>
      <c r="CN373" s="383"/>
      <c r="CO373" s="383"/>
      <c r="CP373" s="383"/>
      <c r="CQ373" s="383"/>
      <c r="CR373" s="383"/>
      <c r="CS373" s="383"/>
      <c r="CT373" s="383"/>
    </row>
    <row r="374" spans="1:98">
      <c r="A374" s="383"/>
      <c r="B374" s="383"/>
      <c r="C374" s="383"/>
      <c r="D374" s="383"/>
      <c r="E374" s="383"/>
      <c r="F374" s="383"/>
      <c r="G374" s="383"/>
      <c r="H374" s="383"/>
      <c r="I374" s="383"/>
      <c r="J374" s="383"/>
      <c r="L374" s="383"/>
      <c r="M374" s="383"/>
      <c r="N374" s="383"/>
      <c r="O374" s="360"/>
      <c r="P374" s="360"/>
      <c r="Q374" s="380"/>
      <c r="R374" s="383"/>
      <c r="S374" s="383"/>
      <c r="T374" s="383"/>
      <c r="U374" s="383"/>
      <c r="V374" s="383"/>
      <c r="W374" s="383"/>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c r="AS374" s="383"/>
      <c r="AT374" s="383"/>
      <c r="AU374" s="383"/>
      <c r="AV374" s="383"/>
      <c r="AW374" s="383"/>
      <c r="AX374" s="392"/>
      <c r="AY374" s="376"/>
      <c r="AZ374" s="376"/>
      <c r="BA374" s="376"/>
      <c r="BB374" s="393"/>
      <c r="BC374" s="376"/>
      <c r="BD374" s="394"/>
      <c r="BE374" s="383"/>
      <c r="BF374" s="383"/>
      <c r="BG374" s="383"/>
      <c r="BH374" s="383"/>
      <c r="BI374" s="383"/>
      <c r="BJ374" s="383"/>
      <c r="BK374" s="383"/>
      <c r="BL374" s="383"/>
      <c r="BM374" s="383"/>
      <c r="BN374" s="383"/>
      <c r="BO374" s="383"/>
      <c r="BP374" s="383"/>
      <c r="BQ374" s="383"/>
      <c r="BR374" s="383"/>
      <c r="BS374" s="383"/>
      <c r="BT374" s="383"/>
      <c r="BU374" s="383"/>
      <c r="BV374" s="383"/>
      <c r="BW374" s="383"/>
      <c r="BX374" s="383"/>
      <c r="BY374" s="383"/>
      <c r="BZ374" s="383"/>
      <c r="CA374" s="383"/>
      <c r="CB374" s="383"/>
      <c r="CC374" s="383"/>
      <c r="CD374" s="383"/>
      <c r="CE374" s="383"/>
      <c r="CF374" s="383"/>
      <c r="CG374" s="383"/>
      <c r="CH374" s="383"/>
      <c r="CI374" s="383"/>
      <c r="CJ374" s="383"/>
      <c r="CK374" s="383"/>
      <c r="CL374" s="383"/>
      <c r="CM374" s="383"/>
      <c r="CN374" s="383"/>
      <c r="CO374" s="383"/>
      <c r="CP374" s="383"/>
      <c r="CQ374" s="383"/>
      <c r="CR374" s="383"/>
      <c r="CS374" s="383"/>
      <c r="CT374" s="383"/>
    </row>
    <row r="375" spans="1:98">
      <c r="A375" s="383"/>
      <c r="B375" s="383"/>
      <c r="C375" s="383"/>
      <c r="D375" s="383"/>
      <c r="E375" s="383"/>
      <c r="F375" s="383"/>
      <c r="G375" s="383"/>
      <c r="H375" s="383"/>
      <c r="I375" s="383"/>
      <c r="J375" s="383"/>
      <c r="L375" s="383"/>
      <c r="M375" s="383"/>
      <c r="N375" s="383"/>
      <c r="O375" s="360"/>
      <c r="P375" s="360"/>
      <c r="Q375" s="380"/>
      <c r="R375" s="383"/>
      <c r="S375" s="383"/>
      <c r="T375" s="383"/>
      <c r="U375" s="383"/>
      <c r="V375" s="383"/>
      <c r="W375" s="383"/>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92"/>
      <c r="AY375" s="376"/>
      <c r="AZ375" s="376"/>
      <c r="BA375" s="376"/>
      <c r="BB375" s="393"/>
      <c r="BC375" s="376"/>
      <c r="BD375" s="394"/>
      <c r="BE375" s="383"/>
      <c r="BF375" s="383"/>
      <c r="BG375" s="383"/>
      <c r="BH375" s="383"/>
      <c r="BI375" s="383"/>
      <c r="BJ375" s="383"/>
      <c r="BK375" s="383"/>
      <c r="BL375" s="383"/>
      <c r="BM375" s="383"/>
      <c r="BN375" s="383"/>
      <c r="BO375" s="383"/>
      <c r="BP375" s="383"/>
      <c r="BQ375" s="383"/>
      <c r="BR375" s="383"/>
      <c r="BS375" s="383"/>
      <c r="BT375" s="383"/>
      <c r="BU375" s="383"/>
      <c r="BV375" s="383"/>
      <c r="BW375" s="383"/>
      <c r="BX375" s="383"/>
      <c r="BY375" s="383"/>
      <c r="BZ375" s="383"/>
      <c r="CA375" s="383"/>
      <c r="CB375" s="383"/>
      <c r="CC375" s="383"/>
      <c r="CD375" s="383"/>
      <c r="CE375" s="383"/>
      <c r="CF375" s="383"/>
      <c r="CG375" s="383"/>
      <c r="CH375" s="383"/>
      <c r="CI375" s="383"/>
      <c r="CJ375" s="383"/>
      <c r="CK375" s="383"/>
      <c r="CL375" s="383"/>
      <c r="CM375" s="383"/>
      <c r="CN375" s="383"/>
      <c r="CO375" s="383"/>
      <c r="CP375" s="383"/>
      <c r="CQ375" s="383"/>
      <c r="CR375" s="383"/>
      <c r="CS375" s="383"/>
      <c r="CT375" s="383"/>
    </row>
    <row r="376" spans="1:98">
      <c r="A376" s="383"/>
      <c r="B376" s="383"/>
      <c r="C376" s="383"/>
      <c r="D376" s="383"/>
      <c r="E376" s="383"/>
      <c r="F376" s="383"/>
      <c r="G376" s="383"/>
      <c r="H376" s="383"/>
      <c r="I376" s="383"/>
      <c r="J376" s="383"/>
      <c r="L376" s="383"/>
      <c r="M376" s="383"/>
      <c r="N376" s="383"/>
      <c r="O376" s="360"/>
      <c r="P376" s="360"/>
      <c r="Q376" s="380"/>
      <c r="R376" s="383"/>
      <c r="S376" s="383"/>
      <c r="T376" s="383"/>
      <c r="U376" s="383"/>
      <c r="V376" s="383"/>
      <c r="W376" s="38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92"/>
      <c r="AY376" s="376"/>
      <c r="AZ376" s="376"/>
      <c r="BA376" s="376"/>
      <c r="BB376" s="393"/>
      <c r="BC376" s="376"/>
      <c r="BD376" s="394"/>
      <c r="BE376" s="383"/>
      <c r="BF376" s="383"/>
      <c r="BG376" s="383"/>
      <c r="BH376" s="383"/>
      <c r="BI376" s="383"/>
      <c r="BJ376" s="383"/>
      <c r="BK376" s="383"/>
      <c r="BL376" s="383"/>
      <c r="BM376" s="383"/>
      <c r="BN376" s="383"/>
      <c r="BO376" s="383"/>
      <c r="BP376" s="383"/>
      <c r="BQ376" s="383"/>
      <c r="BR376" s="383"/>
      <c r="BS376" s="383"/>
      <c r="BT376" s="383"/>
      <c r="BU376" s="383"/>
      <c r="BV376" s="383"/>
      <c r="BW376" s="383"/>
      <c r="BX376" s="383"/>
      <c r="BY376" s="383"/>
      <c r="BZ376" s="383"/>
      <c r="CA376" s="383"/>
      <c r="CB376" s="383"/>
      <c r="CC376" s="383"/>
      <c r="CD376" s="383"/>
      <c r="CE376" s="383"/>
      <c r="CF376" s="383"/>
      <c r="CG376" s="383"/>
      <c r="CH376" s="383"/>
      <c r="CI376" s="383"/>
      <c r="CJ376" s="383"/>
      <c r="CK376" s="383"/>
      <c r="CL376" s="383"/>
      <c r="CM376" s="383"/>
      <c r="CN376" s="383"/>
      <c r="CO376" s="383"/>
      <c r="CP376" s="383"/>
      <c r="CQ376" s="383"/>
      <c r="CR376" s="383"/>
      <c r="CS376" s="383"/>
      <c r="CT376" s="383"/>
    </row>
    <row r="377" spans="1:98">
      <c r="O377" s="227"/>
      <c r="P377" s="227"/>
    </row>
    <row r="378" spans="1:98">
      <c r="O378" s="227"/>
      <c r="P378" s="227"/>
    </row>
  </sheetData>
  <autoFilter ref="A1:BN369"/>
  <sortState ref="A4:DI367">
    <sortCondition ref="A367"/>
  </sortState>
  <conditionalFormatting sqref="AZ58:BD59">
    <cfRule type="cellIs" dxfId="316" priority="188" operator="equal">
      <formula>"High"</formula>
    </cfRule>
    <cfRule type="cellIs" dxfId="315" priority="189" operator="equal">
      <formula>"Unclear"</formula>
    </cfRule>
    <cfRule type="cellIs" dxfId="314" priority="190" operator="equal">
      <formula>"Low"</formula>
    </cfRule>
  </conditionalFormatting>
  <conditionalFormatting sqref="BB29:BD29">
    <cfRule type="cellIs" dxfId="313" priority="179" operator="equal">
      <formula>"High"</formula>
    </cfRule>
    <cfRule type="cellIs" dxfId="312" priority="180" operator="equal">
      <formula>"Unclear"</formula>
    </cfRule>
    <cfRule type="cellIs" dxfId="311" priority="181" operator="equal">
      <formula>"Low"</formula>
    </cfRule>
  </conditionalFormatting>
  <conditionalFormatting sqref="AZ34:BA34">
    <cfRule type="cellIs" dxfId="310" priority="152" operator="equal">
      <formula>"High"</formula>
    </cfRule>
    <cfRule type="cellIs" dxfId="309" priority="153" operator="equal">
      <formula>"Unclear"</formula>
    </cfRule>
    <cfRule type="cellIs" dxfId="308" priority="154" operator="equal">
      <formula>"Low"</formula>
    </cfRule>
  </conditionalFormatting>
  <conditionalFormatting sqref="AZ38:BD38 AY36:BD37">
    <cfRule type="cellIs" dxfId="307" priority="149" operator="equal">
      <formula>"High"</formula>
    </cfRule>
    <cfRule type="cellIs" dxfId="306" priority="150" operator="equal">
      <formula>"Unclear"</formula>
    </cfRule>
    <cfRule type="cellIs" dxfId="305" priority="151" operator="equal">
      <formula>"Low"</formula>
    </cfRule>
  </conditionalFormatting>
  <conditionalFormatting sqref="AY38">
    <cfRule type="cellIs" dxfId="304" priority="146" operator="equal">
      <formula>"High"</formula>
    </cfRule>
    <cfRule type="cellIs" dxfId="303" priority="147" operator="equal">
      <formula>"Unclear"</formula>
    </cfRule>
    <cfRule type="cellIs" dxfId="302" priority="148" operator="equal">
      <formula>"Low"</formula>
    </cfRule>
  </conditionalFormatting>
  <conditionalFormatting sqref="AY29">
    <cfRule type="cellIs" dxfId="301" priority="167" operator="equal">
      <formula>"High"</formula>
    </cfRule>
    <cfRule type="cellIs" dxfId="300" priority="168" operator="equal">
      <formula>"Unclear"</formula>
    </cfRule>
    <cfRule type="cellIs" dxfId="299" priority="169" operator="equal">
      <formula>"Low"</formula>
    </cfRule>
  </conditionalFormatting>
  <conditionalFormatting sqref="AZ29:BA29">
    <cfRule type="cellIs" dxfId="298" priority="164" operator="equal">
      <formula>"High"</formula>
    </cfRule>
    <cfRule type="cellIs" dxfId="297" priority="165" operator="equal">
      <formula>"Unclear"</formula>
    </cfRule>
    <cfRule type="cellIs" dxfId="296" priority="166" operator="equal">
      <formula>"Low"</formula>
    </cfRule>
  </conditionalFormatting>
  <conditionalFormatting sqref="AY34 BB34:BD34">
    <cfRule type="cellIs" dxfId="295" priority="161" operator="equal">
      <formula>"High"</formula>
    </cfRule>
    <cfRule type="cellIs" dxfId="294" priority="162" operator="equal">
      <formula>"Unclear"</formula>
    </cfRule>
    <cfRule type="cellIs" dxfId="293" priority="163" operator="equal">
      <formula>"Low"</formula>
    </cfRule>
  </conditionalFormatting>
  <conditionalFormatting sqref="AY42">
    <cfRule type="cellIs" dxfId="292" priority="137" operator="equal">
      <formula>"High"</formula>
    </cfRule>
    <cfRule type="cellIs" dxfId="291" priority="138" operator="equal">
      <formula>"Unclear"</formula>
    </cfRule>
    <cfRule type="cellIs" dxfId="290" priority="139" operator="equal">
      <formula>"Low"</formula>
    </cfRule>
  </conditionalFormatting>
  <conditionalFormatting sqref="AY53">
    <cfRule type="cellIs" dxfId="289" priority="128" operator="equal">
      <formula>"High"</formula>
    </cfRule>
    <cfRule type="cellIs" dxfId="288" priority="129" operator="equal">
      <formula>"Unclear"</formula>
    </cfRule>
    <cfRule type="cellIs" dxfId="287" priority="130" operator="equal">
      <formula>"Low"</formula>
    </cfRule>
  </conditionalFormatting>
  <conditionalFormatting sqref="AY62">
    <cfRule type="cellIs" dxfId="286" priority="101" operator="equal">
      <formula>"High"</formula>
    </cfRule>
    <cfRule type="cellIs" dxfId="285" priority="102" operator="equal">
      <formula>"Unclear"</formula>
    </cfRule>
    <cfRule type="cellIs" dxfId="284" priority="103" operator="equal">
      <formula>"Low"</formula>
    </cfRule>
  </conditionalFormatting>
  <conditionalFormatting sqref="AY40:BD41 AZ42:BD42">
    <cfRule type="cellIs" dxfId="283" priority="140" operator="equal">
      <formula>"High"</formula>
    </cfRule>
    <cfRule type="cellIs" dxfId="282" priority="141" operator="equal">
      <formula>"Unclear"</formula>
    </cfRule>
    <cfRule type="cellIs" dxfId="281" priority="142" operator="equal">
      <formula>"Low"</formula>
    </cfRule>
  </conditionalFormatting>
  <conditionalFormatting sqref="BA53:BD53">
    <cfRule type="cellIs" dxfId="280" priority="134" operator="equal">
      <formula>"High"</formula>
    </cfRule>
    <cfRule type="cellIs" dxfId="279" priority="135" operator="equal">
      <formula>"Unclear"</formula>
    </cfRule>
    <cfRule type="cellIs" dxfId="278" priority="136" operator="equal">
      <formula>"Low"</formula>
    </cfRule>
  </conditionalFormatting>
  <conditionalFormatting sqref="AZ53">
    <cfRule type="cellIs" dxfId="277" priority="131" operator="equal">
      <formula>"High"</formula>
    </cfRule>
    <cfRule type="cellIs" dxfId="276" priority="132" operator="equal">
      <formula>"Unclear"</formula>
    </cfRule>
    <cfRule type="cellIs" dxfId="275" priority="133" operator="equal">
      <formula>"Low"</formula>
    </cfRule>
  </conditionalFormatting>
  <conditionalFormatting sqref="BB56:BD57 AY61:BD61 AZ62:BD62">
    <cfRule type="cellIs" dxfId="274" priority="125" operator="equal">
      <formula>"High"</formula>
    </cfRule>
    <cfRule type="cellIs" dxfId="273" priority="126" operator="equal">
      <formula>"Unclear"</formula>
    </cfRule>
    <cfRule type="cellIs" dxfId="272" priority="127" operator="equal">
      <formula>"Low"</formula>
    </cfRule>
  </conditionalFormatting>
  <conditionalFormatting sqref="BA56:BA57">
    <cfRule type="cellIs" dxfId="271" priority="122" operator="equal">
      <formula>"High"</formula>
    </cfRule>
    <cfRule type="cellIs" dxfId="270" priority="123" operator="equal">
      <formula>"Unclear"</formula>
    </cfRule>
    <cfRule type="cellIs" dxfId="269" priority="124" operator="equal">
      <formula>"Low"</formula>
    </cfRule>
  </conditionalFormatting>
  <conditionalFormatting sqref="AY56:AY57">
    <cfRule type="cellIs" dxfId="268" priority="116" operator="equal">
      <formula>"High"</formula>
    </cfRule>
    <cfRule type="cellIs" dxfId="267" priority="117" operator="equal">
      <formula>"Unclear"</formula>
    </cfRule>
    <cfRule type="cellIs" dxfId="266" priority="118" operator="equal">
      <formula>"Low"</formula>
    </cfRule>
  </conditionalFormatting>
  <conditionalFormatting sqref="AZ56:AZ57">
    <cfRule type="cellIs" dxfId="265" priority="119" operator="equal">
      <formula>"High"</formula>
    </cfRule>
    <cfRule type="cellIs" dxfId="264" priority="120" operator="equal">
      <formula>"Unclear"</formula>
    </cfRule>
    <cfRule type="cellIs" dxfId="263" priority="121" operator="equal">
      <formula>"Low"</formula>
    </cfRule>
  </conditionalFormatting>
  <conditionalFormatting sqref="AY58">
    <cfRule type="cellIs" dxfId="262" priority="110" operator="equal">
      <formula>"High"</formula>
    </cfRule>
    <cfRule type="cellIs" dxfId="261" priority="111" operator="equal">
      <formula>"Unclear"</formula>
    </cfRule>
    <cfRule type="cellIs" dxfId="260" priority="112" operator="equal">
      <formula>"Low"</formula>
    </cfRule>
  </conditionalFormatting>
  <conditionalFormatting sqref="AY59">
    <cfRule type="cellIs" dxfId="259" priority="107" operator="equal">
      <formula>"High"</formula>
    </cfRule>
    <cfRule type="cellIs" dxfId="258" priority="108" operator="equal">
      <formula>"Unclear"</formula>
    </cfRule>
    <cfRule type="cellIs" dxfId="257" priority="109" operator="equal">
      <formula>"Low"</formula>
    </cfRule>
  </conditionalFormatting>
  <conditionalFormatting sqref="BB28:BD28">
    <cfRule type="cellIs" dxfId="256" priority="86" operator="equal">
      <formula>"High"</formula>
    </cfRule>
    <cfRule type="cellIs" dxfId="255" priority="87" operator="equal">
      <formula>"Unclear"</formula>
    </cfRule>
    <cfRule type="cellIs" dxfId="254" priority="88" operator="equal">
      <formula>"Low"</formula>
    </cfRule>
  </conditionalFormatting>
  <conditionalFormatting sqref="AY28">
    <cfRule type="cellIs" dxfId="253" priority="83" operator="equal">
      <formula>"High"</formula>
    </cfRule>
    <cfRule type="cellIs" dxfId="252" priority="84" operator="equal">
      <formula>"Unclear"</formula>
    </cfRule>
    <cfRule type="cellIs" dxfId="251" priority="85" operator="equal">
      <formula>"Low"</formula>
    </cfRule>
  </conditionalFormatting>
  <conditionalFormatting sqref="AZ28:BA28">
    <cfRule type="cellIs" dxfId="250" priority="80" operator="equal">
      <formula>"High"</formula>
    </cfRule>
    <cfRule type="cellIs" dxfId="249" priority="81" operator="equal">
      <formula>"Unclear"</formula>
    </cfRule>
    <cfRule type="cellIs" dxfId="248" priority="82" operator="equal">
      <formula>"Low"</formula>
    </cfRule>
  </conditionalFormatting>
  <conditionalFormatting sqref="AZ60:BD60">
    <cfRule type="cellIs" dxfId="247" priority="71" operator="equal">
      <formula>"High"</formula>
    </cfRule>
    <cfRule type="cellIs" dxfId="246" priority="72" operator="equal">
      <formula>"Unclear"</formula>
    </cfRule>
    <cfRule type="cellIs" dxfId="245" priority="73" operator="equal">
      <formula>"Low"</formula>
    </cfRule>
  </conditionalFormatting>
  <conditionalFormatting sqref="AY60">
    <cfRule type="cellIs" dxfId="244" priority="68" operator="equal">
      <formula>"High"</formula>
    </cfRule>
    <cfRule type="cellIs" dxfId="243" priority="69" operator="equal">
      <formula>"Unclear"</formula>
    </cfRule>
    <cfRule type="cellIs" dxfId="242" priority="70" operator="equal">
      <formula>"Low"</formula>
    </cfRule>
  </conditionalFormatting>
  <conditionalFormatting sqref="AX60">
    <cfRule type="cellIs" dxfId="241" priority="65" operator="equal">
      <formula>"High"</formula>
    </cfRule>
    <cfRule type="cellIs" dxfId="240" priority="66" operator="equal">
      <formula>"Unclear"</formula>
    </cfRule>
    <cfRule type="cellIs" dxfId="239" priority="67" operator="equal">
      <formula>"Low"</formula>
    </cfRule>
  </conditionalFormatting>
  <conditionalFormatting sqref="AX1:BD3 AX9:BD11 AX281:BD304 AX211:BD214 AX365:BD1048576 AX70:BD82 AX85:BD89 AX102:BD139 AX216:BD226 AX230:BD233 AX327:BD327 AX329:BD333 AX339:BD342 AX306:BD309 AX313:BD325 AX335:BD336 AX351:BD352 AX354:BD361 AX141:BD158 AX161:BD170 AX172:BD172 AX174:BD188 AX193:BD209 AX269:BD276 AX278:BD279 AX311:BD311 AX344:BD349 AX228:BD228 AX5:BD7 AX13:BD29 AX91:BD100 AX190:BD191 AX31:BD68 AX235:BD266">
    <cfRule type="containsText" dxfId="238" priority="64" operator="containsText" text="Low">
      <formula>NOT(ISERROR(SEARCH("Low",AX1)))</formula>
    </cfRule>
  </conditionalFormatting>
  <conditionalFormatting sqref="AX8:BD8">
    <cfRule type="cellIs" dxfId="237" priority="61" operator="equal">
      <formula>"High"</formula>
    </cfRule>
    <cfRule type="cellIs" dxfId="236" priority="62" operator="equal">
      <formula>"Unclear"</formula>
    </cfRule>
    <cfRule type="cellIs" dxfId="235" priority="63" operator="equal">
      <formula>"Low"</formula>
    </cfRule>
  </conditionalFormatting>
  <conditionalFormatting sqref="AZ38">
    <cfRule type="cellIs" dxfId="234" priority="58" operator="equal">
      <formula>"High"</formula>
    </cfRule>
    <cfRule type="cellIs" dxfId="233" priority="59" operator="equal">
      <formula>"Unclear"</formula>
    </cfRule>
    <cfRule type="cellIs" dxfId="232" priority="60" operator="equal">
      <formula>"Low"</formula>
    </cfRule>
  </conditionalFormatting>
  <conditionalFormatting sqref="BA38">
    <cfRule type="cellIs" dxfId="231" priority="55" operator="equal">
      <formula>"High"</formula>
    </cfRule>
    <cfRule type="cellIs" dxfId="230" priority="56" operator="equal">
      <formula>"Unclear"</formula>
    </cfRule>
    <cfRule type="cellIs" dxfId="229" priority="57" operator="equal">
      <formula>"Low"</formula>
    </cfRule>
  </conditionalFormatting>
  <conditionalFormatting sqref="G56:G57">
    <cfRule type="cellIs" dxfId="228" priority="49" operator="equal">
      <formula>"High"</formula>
    </cfRule>
    <cfRule type="cellIs" dxfId="227" priority="50" operator="equal">
      <formula>"Unclear"</formula>
    </cfRule>
    <cfRule type="cellIs" dxfId="226" priority="51" operator="equal">
      <formula>"Low"</formula>
    </cfRule>
  </conditionalFormatting>
  <conditionalFormatting sqref="G89">
    <cfRule type="cellIs" dxfId="225" priority="46" operator="equal">
      <formula>"High"</formula>
    </cfRule>
    <cfRule type="cellIs" dxfId="224" priority="47" operator="equal">
      <formula>"Unclear"</formula>
    </cfRule>
    <cfRule type="cellIs" dxfId="223" priority="48" operator="equal">
      <formula>"Low"</formula>
    </cfRule>
  </conditionalFormatting>
  <conditionalFormatting sqref="AU280:BA280">
    <cfRule type="containsText" dxfId="222" priority="44" operator="containsText" text="Low">
      <formula>NOT(ISERROR(SEARCH("Low",AU280)))</formula>
    </cfRule>
  </conditionalFormatting>
  <conditionalFormatting sqref="AU210:BA210">
    <cfRule type="containsText" dxfId="221" priority="43" operator="containsText" text="Low">
      <formula>NOT(ISERROR(SEARCH("Low",AU210)))</formula>
    </cfRule>
  </conditionalFormatting>
  <conditionalFormatting sqref="AU363:BA363">
    <cfRule type="containsText" dxfId="220" priority="41" operator="containsText" text="Low">
      <formula>NOT(ISERROR(SEARCH("Low",AU363)))</formula>
    </cfRule>
  </conditionalFormatting>
  <conditionalFormatting sqref="AU30:BA30">
    <cfRule type="containsText" dxfId="219" priority="40" operator="containsText" text="Low">
      <formula>NOT(ISERROR(SEARCH("Low",AU30)))</formula>
    </cfRule>
  </conditionalFormatting>
  <conditionalFormatting sqref="AU69:BA69">
    <cfRule type="containsText" dxfId="218" priority="39" operator="containsText" text="Low">
      <formula>NOT(ISERROR(SEARCH("Low",AU69)))</formula>
    </cfRule>
  </conditionalFormatting>
  <conditionalFormatting sqref="AU83:BA83">
    <cfRule type="containsText" dxfId="217" priority="38" operator="containsText" text="Low">
      <formula>NOT(ISERROR(SEARCH("Low",AU83)))</formula>
    </cfRule>
  </conditionalFormatting>
  <conditionalFormatting sqref="AU101:BA101">
    <cfRule type="containsText" dxfId="216" priority="37" operator="containsText" text="Low">
      <formula>NOT(ISERROR(SEARCH("Low",AU101)))</formula>
    </cfRule>
  </conditionalFormatting>
  <conditionalFormatting sqref="AU229:BA229">
    <cfRule type="containsText" dxfId="215" priority="35" operator="containsText" text="Low">
      <formula>NOT(ISERROR(SEARCH("Low",AU229)))</formula>
    </cfRule>
  </conditionalFormatting>
  <conditionalFormatting sqref="AU234:BA234">
    <cfRule type="containsText" dxfId="214" priority="34" operator="containsText" text="Low">
      <formula>NOT(ISERROR(SEARCH("Low",AU234)))</formula>
    </cfRule>
  </conditionalFormatting>
  <conditionalFormatting sqref="AU326:BA326">
    <cfRule type="containsText" dxfId="213" priority="32" operator="containsText" text="Low">
      <formula>NOT(ISERROR(SEARCH("Low",AU326)))</formula>
    </cfRule>
  </conditionalFormatting>
  <conditionalFormatting sqref="AU328:BA328">
    <cfRule type="containsText" dxfId="212" priority="31" operator="containsText" text="Low">
      <formula>NOT(ISERROR(SEARCH("Low",AU328)))</formula>
    </cfRule>
  </conditionalFormatting>
  <conditionalFormatting sqref="AU337:BA337">
    <cfRule type="containsText" dxfId="211" priority="30" operator="containsText" text="Low">
      <formula>NOT(ISERROR(SEARCH("Low",AU337)))</formula>
    </cfRule>
  </conditionalFormatting>
  <conditionalFormatting sqref="AU362:BA362">
    <cfRule type="containsText" dxfId="210" priority="29" operator="containsText" text="Low">
      <formula>NOT(ISERROR(SEARCH("Low",AU362)))</formula>
    </cfRule>
  </conditionalFormatting>
  <conditionalFormatting sqref="AU305:BA305">
    <cfRule type="containsText" dxfId="209" priority="28" operator="containsText" text="Low">
      <formula>NOT(ISERROR(SEARCH("Low",AU305)))</formula>
    </cfRule>
  </conditionalFormatting>
  <conditionalFormatting sqref="AU312:BA312">
    <cfRule type="containsText" dxfId="208" priority="27" operator="containsText" text="Low">
      <formula>NOT(ISERROR(SEARCH("Low",AU312)))</formula>
    </cfRule>
  </conditionalFormatting>
  <conditionalFormatting sqref="AU334:BA334">
    <cfRule type="containsText" dxfId="207" priority="26" operator="containsText" text="Low">
      <formula>NOT(ISERROR(SEARCH("Low",AU334)))</formula>
    </cfRule>
  </conditionalFormatting>
  <conditionalFormatting sqref="AU350:BA350">
    <cfRule type="containsText" dxfId="206" priority="25" operator="containsText" text="Low">
      <formula>NOT(ISERROR(SEARCH("Low",AU350)))</formula>
    </cfRule>
  </conditionalFormatting>
  <conditionalFormatting sqref="AU353:BA353">
    <cfRule type="containsText" dxfId="205" priority="24" operator="containsText" text="Low">
      <formula>NOT(ISERROR(SEARCH("Low",AU353)))</formula>
    </cfRule>
  </conditionalFormatting>
  <conditionalFormatting sqref="AU84:BA84">
    <cfRule type="containsText" dxfId="204" priority="22" operator="containsText" text="Low">
      <formula>NOT(ISERROR(SEARCH("Low",AU84)))</formula>
    </cfRule>
  </conditionalFormatting>
  <conditionalFormatting sqref="AU140:BA140">
    <cfRule type="containsText" dxfId="203" priority="21" operator="containsText" text="Low">
      <formula>NOT(ISERROR(SEARCH("Low",AU140)))</formula>
    </cfRule>
  </conditionalFormatting>
  <conditionalFormatting sqref="AU159:BA159">
    <cfRule type="containsText" dxfId="202" priority="20" operator="containsText" text="Low">
      <formula>NOT(ISERROR(SEARCH("Low",AU159)))</formula>
    </cfRule>
  </conditionalFormatting>
  <conditionalFormatting sqref="AU160:BA160">
    <cfRule type="containsText" dxfId="201" priority="19" operator="containsText" text="Low">
      <formula>NOT(ISERROR(SEARCH("Low",AU160)))</formula>
    </cfRule>
  </conditionalFormatting>
  <conditionalFormatting sqref="AU171:BA171">
    <cfRule type="containsText" dxfId="200" priority="18" operator="containsText" text="Low">
      <formula>NOT(ISERROR(SEARCH("Low",AU171)))</formula>
    </cfRule>
  </conditionalFormatting>
  <conditionalFormatting sqref="AU173:BA173">
    <cfRule type="containsText" dxfId="199" priority="17" operator="containsText" text="Low">
      <formula>NOT(ISERROR(SEARCH("Low",AU173)))</formula>
    </cfRule>
  </conditionalFormatting>
  <conditionalFormatting sqref="AU192:BA192">
    <cfRule type="containsText" dxfId="198" priority="16" operator="containsText" text="Low">
      <formula>NOT(ISERROR(SEARCH("Low",AU192)))</formula>
    </cfRule>
  </conditionalFormatting>
  <conditionalFormatting sqref="AU215:BA215">
    <cfRule type="containsText" dxfId="197" priority="15" operator="containsText" text="Low">
      <formula>NOT(ISERROR(SEARCH("Low",AU215)))</formula>
    </cfRule>
  </conditionalFormatting>
  <conditionalFormatting sqref="AU277:BA277">
    <cfRule type="containsText" dxfId="196" priority="13" operator="containsText" text="Low">
      <formula>NOT(ISERROR(SEARCH("Low",AU277)))</formula>
    </cfRule>
  </conditionalFormatting>
  <conditionalFormatting sqref="AU310:BA310">
    <cfRule type="containsText" dxfId="195" priority="12" operator="containsText" text="Low">
      <formula>NOT(ISERROR(SEARCH("Low",AU310)))</formula>
    </cfRule>
  </conditionalFormatting>
  <conditionalFormatting sqref="AU338:BA338">
    <cfRule type="containsText" dxfId="194" priority="11" operator="containsText" text="Low">
      <formula>NOT(ISERROR(SEARCH("Low",AU338)))</formula>
    </cfRule>
  </conditionalFormatting>
  <conditionalFormatting sqref="AU343:BA343">
    <cfRule type="containsText" dxfId="193" priority="10" operator="containsText" text="Low">
      <formula>NOT(ISERROR(SEARCH("Low",AU343)))</formula>
    </cfRule>
  </conditionalFormatting>
  <conditionalFormatting sqref="AU364:BA364">
    <cfRule type="containsText" dxfId="192" priority="9" operator="containsText" text="Low">
      <formula>NOT(ISERROR(SEARCH("Low",AU364)))</formula>
    </cfRule>
  </conditionalFormatting>
  <conditionalFormatting sqref="AU227:BA227">
    <cfRule type="containsText" dxfId="191" priority="8" operator="containsText" text="Low">
      <formula>NOT(ISERROR(SEARCH("Low",AU227)))</formula>
    </cfRule>
  </conditionalFormatting>
  <conditionalFormatting sqref="AU267:BA267">
    <cfRule type="containsText" dxfId="190" priority="7" operator="containsText" text="Low">
      <formula>NOT(ISERROR(SEARCH("Low",AU267)))</formula>
    </cfRule>
  </conditionalFormatting>
  <conditionalFormatting sqref="AU268:BA268">
    <cfRule type="containsText" dxfId="189" priority="6" operator="containsText" text="Low">
      <formula>NOT(ISERROR(SEARCH("Low",AU268)))</formula>
    </cfRule>
  </conditionalFormatting>
  <conditionalFormatting sqref="AU4:BA4">
    <cfRule type="containsText" dxfId="188" priority="5" operator="containsText" text="Low">
      <formula>NOT(ISERROR(SEARCH("Low",AU4)))</formula>
    </cfRule>
  </conditionalFormatting>
  <conditionalFormatting sqref="AU12:BA12">
    <cfRule type="containsText" dxfId="187" priority="4" operator="containsText" text="Low">
      <formula>NOT(ISERROR(SEARCH("Low",AU12)))</formula>
    </cfRule>
  </conditionalFormatting>
  <conditionalFormatting sqref="AU90:BA90">
    <cfRule type="containsText" dxfId="186" priority="2" operator="containsText" text="Low">
      <formula>NOT(ISERROR(SEARCH("Low",AU90)))</formula>
    </cfRule>
  </conditionalFormatting>
  <conditionalFormatting sqref="AU189:BA189">
    <cfRule type="containsText" dxfId="185" priority="1" operator="containsText" text="Low">
      <formula>NOT(ISERROR(SEARCH("Low",AU189)))</formula>
    </cfRule>
  </conditionalFormatting>
  <dataValidations count="4">
    <dataValidation type="list" allowBlank="1" showInputMessage="1" showErrorMessage="1" sqref="E263 E129:E130 E40:E42 E34 E56:E62 E102 E104 E28:E29 E36 E37:E38">
      <formula1>"Previous guideline or update, Cochrane search, 2015 update search"</formula1>
    </dataValidation>
    <dataValidation type="list" allowBlank="1" showInputMessage="1" showErrorMessage="1" sqref="Q340">
      <formula1>$AF$2:$AF$3</formula1>
    </dataValidation>
    <dataValidation type="list" allowBlank="1" showInputMessage="1" showErrorMessage="1" sqref="I333:J333">
      <formula1>#REF!</formula1>
    </dataValidation>
    <dataValidation type="list" allowBlank="1" showInputMessage="1" showErrorMessage="1" sqref="Q368 Q346:Q348 Q365:Q366 Q361">
      <formula1>$AG$2:$AG$3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14:formula1>
            <xm:f>[2]Values!#REF!</xm:f>
          </x14:formula1>
          <xm:sqref>BD148 AG129 AZ148 BB148 AE129 AC129 AA129 G129 Y129 I129:J129 G131:G132 J141 J131:J133 J148</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[2]Values!#REF!</xm:f>
          </x14:formula1>
          <xm:sqref>AX148</xm:sqref>
        </x14:dataValidation>
        <x14:dataValidation type="list" allowBlank="1" showInputMessage="1" showErrorMessage="1">
          <x14:formula1>
            <xm:f>[3]Values!#REF!</xm:f>
          </x14:formula1>
          <xm:sqref>AC331 AE331 AM331:AN331 AI331:AK331 AG331 AU331 AR331 F331 M331 H331:I331 I352</xm:sqref>
        </x14:dataValidation>
        <x14:dataValidation type="list" showInputMessage="1" showErrorMessage="1" promptTitle="Method of Randomisation" prompt="How was the randomisation sequence generated?">
          <x14:formula1>
            <xm:f>[3]Values!#REF!</xm:f>
          </x14:formula1>
          <xm:sqref>Y331</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[3]Values!#REF!</xm:f>
          </x14:formula1>
          <xm:sqref>AA331</xm:sqref>
        </x14:dataValidation>
        <x14:dataValidation type="list" allowBlank="1" showInputMessage="1" showErrorMessage="1">
          <x14:formula1>
            <xm:f>[9]Values!#REF!</xm:f>
          </x14:formula1>
          <xm:sqref>J62</xm:sqref>
        </x14:dataValidation>
        <x14:dataValidation type="list" allowBlank="1" showInputMessage="1" showErrorMessage="1">
          <x14:formula1>
            <xm:f>[4]Values!#REF!</xm:f>
          </x14:formula1>
          <xm:sqref>AJ341:AL341 AD341 AS341 AF341 AH341 AN341:AO341 AB341 AV341 AN339:AO339 AB352 AN352:AO352 AH352 AF352 AS352 AD352 AJ352:AL352 J352 AS339 AJ339:AL339 AH339 AF339 AD339 AV339 G352 N352 AB339 AV336 AD336 AF336 AH336 AJ336:AL336 AS336 AN336:AO336 AB336 AV352</xm:sqref>
        </x14:dataValidation>
        <x14:dataValidation type="list" allowBlank="1" showInputMessage="1" showErrorMessage="1">
          <x14:formula1>
            <xm:f>[8]Values!#REF!</xm:f>
          </x14:formula1>
          <xm:sqref>J339 G339 N339:N340 J342</xm:sqref>
        </x14:dataValidation>
        <x14:dataValidation type="list" showInputMessage="1" showErrorMessage="1" promptTitle="Method of Randomisation" prompt="How was the randomisation sequence generated?">
          <x14:formula1>
            <xm:f>[10]Values!#REF!</xm:f>
          </x14:formula1>
          <xm:sqref>Z340</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[10]Values!#REF!</xm:f>
          </x14:formula1>
          <xm:sqref>AB340</xm:sqref>
        </x14:dataValidation>
        <x14:dataValidation type="list" allowBlank="1" showInputMessage="1" showErrorMessage="1">
          <x14:formula1>
            <xm:f>[10]Values!#REF!</xm:f>
          </x14:formula1>
          <xm:sqref>G349</xm:sqref>
        </x14:dataValidation>
        <x14:dataValidation type="list" showInputMessage="1" showErrorMessage="1" promptTitle="Method of Randomisation" prompt="How was the randomisation sequence generated?">
          <x14:formula1>
            <xm:f>[5]Values!#REF!</xm:f>
          </x14:formula1>
          <xm:sqref>Z342</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[5]Values!#REF!</xm:f>
          </x14:formula1>
          <xm:sqref>AB342</xm:sqref>
        </x14:dataValidation>
        <x14:dataValidation type="list" allowBlank="1" showInputMessage="1" showErrorMessage="1">
          <x14:formula1>
            <xm:f>[5]Values!#REF!</xm:f>
          </x14:formula1>
          <xm:sqref>AS342 AJ342:AL342 AD342 AF342 AH342 AV342 AN342:AO342</xm:sqref>
        </x14:dataValidation>
        <x14:dataValidation type="list" showInputMessage="1" showErrorMessage="1" promptTitle="Method of Randomisation" prompt="How was the randomisation sequence generated?">
          <x14:formula1>
            <xm:f>[6]Values!#REF!</xm:f>
          </x14:formula1>
          <xm:sqref>Z341</xm:sqref>
        </x14:dataValidation>
        <x14:dataValidation type="list" allowBlank="1" showInputMessage="1" showErrorMessage="1">
          <x14:formula1>
            <xm:f>[6]Values!#REF!</xm:f>
          </x14:formula1>
          <xm:sqref>J335:J336 J341 G341 J346:J347 N341:N342</xm:sqref>
        </x14:dataValidation>
        <x14:dataValidation type="list" allowBlank="1" showInputMessage="1" showErrorMessage="1">
          <x14:formula1>
            <xm:f>[1]Values!#REF!</xm:f>
          </x14:formula1>
          <xm:sqref>J369 G344:G345 N365:N366 J345 N351 N359:N361 J359 J361 N344:N349 J348:J349 J351</xm:sqref>
        </x14:dataValidation>
        <x14:dataValidation type="list" showInputMessage="1" showErrorMessage="1" promptTitle="Risk of Bias" prompt="Sequence truly random = Low risk_x000a__x000a_Method not specified = Unclear_x000a__x000a_Not a RCT = High risk_x000a__x000a_Describing the assignment as 'random' is not sufficient to judge the study as 'Low risk' of bias.">
          <x14:formula1>
            <xm:f>[1]Values!#REF!</xm:f>
          </x14:formula1>
          <xm:sqref>AB359:AB361 AB368:AB369 AB365:AB366 AB344:AB349 AB351</xm:sqref>
        </x14:dataValidation>
        <x14:dataValidation type="list" showInputMessage="1" showErrorMessage="1" promptTitle="Method of Randomisation" prompt="How was the randomisation sequence generated?">
          <x14:formula1>
            <xm:f>[1]Values!#REF!</xm:f>
          </x14:formula1>
          <xm:sqref>Z359:Z361 Z368:Z369 Z365:Z366 Z344:Z349 Z351</xm:sqref>
        </x14:dataValidation>
        <x14:dataValidation type="list" allowBlank="1" showInputMessage="1" showErrorMessage="1">
          <x14:formula1>
            <xm:f>[1]Values!#REF!</xm:f>
          </x14:formula1>
          <xm:sqref>I369 I359:I361 I344:I345 I365:I366 I348:I349</xm:sqref>
        </x14:dataValidation>
        <x14:dataValidation type="list" showInputMessage="1" showErrorMessage="1" promptTitle="Method of Randomisation" prompt="How was the randomisation sequence generated?">
          <x14:formula1>
            <xm:f>[4]Values!#REF!</xm:f>
          </x14:formula1>
          <xm:sqref>Z352</xm:sqref>
        </x14:dataValidation>
        <x14:dataValidation type="list" allowBlank="1" showInputMessage="1" showErrorMessage="1">
          <x14:formula1>
            <xm:f>[7]Values!#REF!</xm:f>
          </x14:formula1>
          <xm:sqref>AV354 AD354 AS354 AF354 AH354 AJ354:AL354 AN354:AO354 AB354 G354 I354:J354</xm:sqref>
        </x14:dataValidation>
        <x14:dataValidation type="list" showInputMessage="1" showErrorMessage="1" promptTitle="Method of Randomisation" prompt="How was the randomisation sequence generated?">
          <x14:formula1>
            <xm:f>[7]Values!#REF!</xm:f>
          </x14:formula1>
          <xm:sqref>Z354</xm:sqref>
        </x14:dataValidation>
        <x14:dataValidation type="list" allowBlank="1" showInputMessage="1" showErrorMessage="1">
          <x14:formula1>
            <xm:f>[8]Values!#REF!</xm:f>
          </x14:formula1>
          <xm:sqref>I339 I342</xm:sqref>
        </x14:dataValidation>
        <x14:dataValidation type="list" showInputMessage="1" showErrorMessage="1" promptTitle="Method of Randomisation" prompt="How was the randomisation sequence generated?">
          <x14:formula1>
            <xm:f>[8]Values!#REF!</xm:f>
          </x14:formula1>
          <xm:sqref>Z336 Z339</xm:sqref>
        </x14:dataValidation>
        <x14:dataValidation type="list" allowBlank="1" showInputMessage="1" showErrorMessage="1">
          <x14:formula1>
            <xm:f>[2]Values!#REF!</xm:f>
          </x14:formula1>
          <xm:sqref>G152 J152 G293 J293 J185 N330 I330</xm:sqref>
        </x14:dataValidation>
        <x14:dataValidation type="list" allowBlank="1" showInputMessage="1" showErrorMessage="1">
          <x14:formula1>
            <xm:f>[11]Values!#REF!</xm:f>
          </x14:formula1>
          <xm:sqref>N89</xm:sqref>
        </x14:dataValidation>
        <x14:dataValidation type="list" allowBlank="1" showInputMessage="1" showErrorMessage="1">
          <x14:formula1>
            <xm:f>[12]Values!#REF!</xm:f>
          </x14:formula1>
          <xm:sqref>I89:J89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T375"/>
  <sheetViews>
    <sheetView workbookViewId="0">
      <pane xSplit="4" ySplit="4" topLeftCell="BA5" activePane="bottomRight" state="frozen"/>
      <selection pane="topRight" activeCell="G1" sqref="G1"/>
      <selection pane="bottomLeft" activeCell="A5" sqref="A5"/>
      <selection pane="bottomRight" activeCell="BO357" sqref="BO357"/>
    </sheetView>
  </sheetViews>
  <sheetFormatPr defaultRowHeight="15"/>
  <cols>
    <col min="1" max="1" width="20.7109375" customWidth="1"/>
    <col min="2" max="2" width="20.7109375" style="207" customWidth="1"/>
    <col min="3" max="3" width="14" style="222" customWidth="1"/>
    <col min="4" max="4" width="12.7109375" style="222" customWidth="1"/>
    <col min="7" max="7" width="21.5703125" style="52" customWidth="1"/>
    <col min="8" max="8" width="12.140625" style="52" customWidth="1"/>
    <col min="9" max="11" width="9.140625" style="52"/>
    <col min="13" max="13" width="11.5703125" customWidth="1"/>
    <col min="14" max="14" width="12.7109375" customWidth="1"/>
    <col min="15" max="15" width="9.140625" style="52"/>
    <col min="19" max="19" width="9.140625" style="52"/>
    <col min="21" max="21" width="12.7109375" customWidth="1"/>
    <col min="22" max="22" width="13.28515625" customWidth="1"/>
    <col min="23" max="23" width="11.28515625" customWidth="1"/>
    <col min="24" max="24" width="10.5703125" customWidth="1"/>
    <col min="37" max="37" width="9.140625" style="207"/>
    <col min="38" max="38" width="42.140625" style="52" customWidth="1"/>
    <col min="39" max="39" width="18.5703125" style="52" customWidth="1"/>
    <col min="40" max="42" width="9.140625" style="52"/>
    <col min="48" max="48" width="10.7109375" customWidth="1"/>
    <col min="49" max="49" width="11.5703125" customWidth="1"/>
    <col min="68" max="68" width="9.140625" style="207"/>
    <col min="69" max="69" width="10.28515625" style="52" customWidth="1"/>
    <col min="70" max="70" width="10.5703125" style="52" customWidth="1"/>
    <col min="75" max="75" width="12.28515625" customWidth="1"/>
    <col min="76" max="76" width="12.5703125" customWidth="1"/>
    <col min="79" max="79" width="11.7109375" customWidth="1"/>
    <col min="80" max="80" width="12.5703125" customWidth="1"/>
    <col min="82" max="82" width="11.140625" customWidth="1"/>
    <col min="83" max="83" width="15.5703125" customWidth="1"/>
    <col min="84" max="84" width="12.85546875" customWidth="1"/>
    <col min="85" max="85" width="15" customWidth="1"/>
    <col min="86" max="86" width="12.5703125" customWidth="1"/>
    <col min="87" max="87" width="13.5703125" customWidth="1"/>
    <col min="88" max="88" width="15.5703125" customWidth="1"/>
    <col min="89" max="89" width="15.85546875" customWidth="1"/>
    <col min="90" max="90" width="13.140625" customWidth="1"/>
    <col min="91" max="91" width="13" customWidth="1"/>
    <col min="92" max="92" width="15" customWidth="1"/>
    <col min="99" max="99" width="9.140625" style="207"/>
    <col min="100" max="102" width="9.140625" style="52"/>
    <col min="130" max="130" width="9.140625" style="207"/>
    <col min="161" max="161" width="9.140625" style="207"/>
  </cols>
  <sheetData>
    <row r="1" spans="1:852" ht="36.75" customHeight="1">
      <c r="A1" s="71"/>
      <c r="B1" s="75"/>
      <c r="C1" s="977" t="s">
        <v>742</v>
      </c>
      <c r="D1" s="977" t="s">
        <v>3159</v>
      </c>
      <c r="E1" s="72"/>
      <c r="F1" s="73"/>
      <c r="G1" s="990" t="s">
        <v>231</v>
      </c>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2"/>
      <c r="AL1" s="940" t="s">
        <v>285</v>
      </c>
      <c r="AM1" s="941"/>
      <c r="AN1" s="941"/>
      <c r="AO1" s="941"/>
      <c r="AP1" s="941"/>
      <c r="AQ1" s="941"/>
      <c r="AR1" s="941"/>
      <c r="AS1" s="941"/>
      <c r="AT1" s="941"/>
      <c r="AU1" s="941"/>
      <c r="AV1" s="941"/>
      <c r="AW1" s="941"/>
      <c r="AX1" s="941"/>
      <c r="AY1" s="941"/>
      <c r="AZ1" s="941"/>
      <c r="BA1" s="941"/>
      <c r="BB1" s="941"/>
      <c r="BC1" s="941"/>
      <c r="BD1" s="941"/>
      <c r="BE1" s="941"/>
      <c r="BF1" s="941"/>
      <c r="BG1" s="941"/>
      <c r="BH1" s="941"/>
      <c r="BI1" s="941"/>
      <c r="BJ1" s="941"/>
      <c r="BK1" s="941"/>
      <c r="BL1" s="941"/>
      <c r="BM1" s="941"/>
      <c r="BN1" s="941"/>
      <c r="BO1" s="941"/>
      <c r="BP1" s="544"/>
      <c r="BQ1" s="943" t="s">
        <v>286</v>
      </c>
      <c r="BR1" s="944"/>
      <c r="BS1" s="944"/>
      <c r="BT1" s="944"/>
      <c r="BU1" s="944"/>
      <c r="BV1" s="944"/>
      <c r="BW1" s="944"/>
      <c r="BX1" s="944"/>
      <c r="BY1" s="944"/>
      <c r="BZ1" s="944"/>
      <c r="CA1" s="944"/>
      <c r="CB1" s="944"/>
      <c r="CC1" s="944"/>
      <c r="CD1" s="944"/>
      <c r="CE1" s="944"/>
      <c r="CF1" s="944"/>
      <c r="CG1" s="944"/>
      <c r="CH1" s="944"/>
      <c r="CI1" s="944"/>
      <c r="CJ1" s="944"/>
      <c r="CK1" s="944"/>
      <c r="CL1" s="944"/>
      <c r="CM1" s="944"/>
      <c r="CN1" s="944"/>
      <c r="CO1" s="944"/>
      <c r="CP1" s="944"/>
      <c r="CQ1" s="944"/>
      <c r="CR1" s="944"/>
      <c r="CS1" s="944"/>
      <c r="CT1" s="945"/>
      <c r="CU1" s="546"/>
      <c r="CV1" s="920" t="s">
        <v>442</v>
      </c>
      <c r="CW1" s="921"/>
      <c r="CX1" s="921"/>
      <c r="CY1" s="921"/>
      <c r="CZ1" s="921"/>
      <c r="DA1" s="921"/>
      <c r="DB1" s="921"/>
      <c r="DC1" s="921"/>
      <c r="DD1" s="921"/>
      <c r="DE1" s="921"/>
      <c r="DF1" s="921"/>
      <c r="DG1" s="921"/>
      <c r="DH1" s="921"/>
      <c r="DI1" s="921"/>
      <c r="DJ1" s="921"/>
      <c r="DK1" s="921"/>
      <c r="DL1" s="921"/>
      <c r="DM1" s="921"/>
      <c r="DN1" s="921"/>
      <c r="DO1" s="921"/>
      <c r="DP1" s="921"/>
      <c r="DQ1" s="921"/>
      <c r="DR1" s="921"/>
      <c r="DS1" s="921"/>
      <c r="DT1" s="921"/>
      <c r="DU1" s="921"/>
      <c r="DV1" s="921"/>
      <c r="DW1" s="921"/>
      <c r="DX1" s="921"/>
      <c r="DY1" s="922"/>
      <c r="DZ1" s="548"/>
      <c r="EA1" s="899" t="s">
        <v>443</v>
      </c>
      <c r="EB1" s="900"/>
      <c r="EC1" s="900"/>
      <c r="ED1" s="900"/>
      <c r="EE1" s="900"/>
      <c r="EF1" s="900"/>
      <c r="EG1" s="900"/>
      <c r="EH1" s="900"/>
      <c r="EI1" s="900"/>
      <c r="EJ1" s="900"/>
      <c r="EK1" s="900"/>
      <c r="EL1" s="900"/>
      <c r="EM1" s="900"/>
      <c r="EN1" s="900"/>
      <c r="EO1" s="900"/>
      <c r="EP1" s="900"/>
      <c r="EQ1" s="900"/>
      <c r="ER1" s="900"/>
      <c r="ES1" s="900"/>
      <c r="ET1" s="900"/>
      <c r="EU1" s="900"/>
      <c r="EV1" s="900"/>
      <c r="EW1" s="900"/>
      <c r="EX1" s="900"/>
      <c r="EY1" s="900"/>
      <c r="EZ1" s="900"/>
      <c r="FA1" s="900"/>
      <c r="FB1" s="900"/>
      <c r="FC1" s="900"/>
      <c r="FD1" s="901"/>
      <c r="FE1" s="550"/>
      <c r="FF1" s="867" t="s">
        <v>300</v>
      </c>
      <c r="FG1" s="868"/>
      <c r="FH1" s="868"/>
      <c r="FI1" s="868"/>
      <c r="FJ1" s="868"/>
      <c r="FK1" s="868"/>
      <c r="FL1" s="868"/>
      <c r="FM1" s="868"/>
      <c r="FN1" s="868"/>
      <c r="FO1" s="868"/>
      <c r="FP1" s="868"/>
      <c r="FQ1" s="868"/>
      <c r="FR1" s="868"/>
      <c r="FS1" s="868"/>
      <c r="FT1" s="868"/>
      <c r="FU1" s="868"/>
      <c r="FV1" s="868"/>
      <c r="FW1" s="868"/>
      <c r="FX1" s="868"/>
      <c r="FY1" s="868"/>
      <c r="FZ1" s="868"/>
      <c r="GA1" s="868"/>
      <c r="GB1" s="868"/>
      <c r="GC1" s="868"/>
      <c r="GD1" s="868"/>
      <c r="GE1" s="868"/>
      <c r="GF1" s="868"/>
      <c r="GG1" s="868"/>
      <c r="GH1" s="868"/>
      <c r="GI1" s="868"/>
      <c r="GJ1" s="868"/>
      <c r="GK1" s="868"/>
      <c r="GL1" s="868"/>
      <c r="GM1" s="868"/>
      <c r="GN1" s="868"/>
      <c r="GO1" s="868"/>
      <c r="GP1" s="868"/>
      <c r="GQ1" s="868"/>
      <c r="GR1" s="868"/>
      <c r="GS1" s="868"/>
      <c r="GT1" s="868"/>
      <c r="GU1" s="868"/>
      <c r="GV1" s="868"/>
      <c r="GW1" s="868"/>
      <c r="GX1" s="868"/>
      <c r="GY1" s="868"/>
      <c r="GZ1" s="868"/>
      <c r="HA1" s="868"/>
      <c r="HB1" s="868"/>
      <c r="HC1" s="868"/>
      <c r="HD1" s="869" t="s">
        <v>305</v>
      </c>
      <c r="HE1" s="870"/>
      <c r="HF1" s="870"/>
      <c r="HG1" s="870"/>
      <c r="HH1" s="870"/>
      <c r="HI1" s="870"/>
      <c r="HJ1" s="870"/>
      <c r="HK1" s="870"/>
      <c r="HL1" s="870"/>
      <c r="HM1" s="870"/>
      <c r="HN1" s="870"/>
      <c r="HO1" s="870"/>
      <c r="HP1" s="870"/>
      <c r="HQ1" s="870"/>
      <c r="HR1" s="870"/>
      <c r="HS1" s="870"/>
      <c r="HT1" s="870"/>
      <c r="HU1" s="870"/>
      <c r="HV1" s="870"/>
      <c r="HW1" s="870"/>
      <c r="HX1" s="870"/>
      <c r="HY1" s="870"/>
      <c r="HZ1" s="870"/>
      <c r="IA1" s="870"/>
      <c r="IB1" s="870"/>
      <c r="IC1" s="870"/>
      <c r="ID1" s="870"/>
      <c r="IE1" s="870"/>
      <c r="IF1" s="870"/>
      <c r="IG1" s="870"/>
      <c r="IH1" s="870"/>
      <c r="II1" s="870"/>
      <c r="IJ1" s="870"/>
      <c r="IK1" s="870"/>
      <c r="IL1" s="870"/>
      <c r="IM1" s="870"/>
      <c r="IN1" s="870"/>
      <c r="IO1" s="870"/>
      <c r="IP1" s="870"/>
      <c r="IQ1" s="870"/>
      <c r="IR1" s="870"/>
      <c r="IS1" s="871" t="s">
        <v>306</v>
      </c>
      <c r="IT1" s="872"/>
      <c r="IU1" s="872"/>
      <c r="IV1" s="872"/>
      <c r="IW1" s="872"/>
      <c r="IX1" s="872"/>
      <c r="IY1" s="872"/>
      <c r="IZ1" s="872"/>
      <c r="JA1" s="872"/>
      <c r="JB1" s="872"/>
      <c r="JC1" s="872"/>
      <c r="JD1" s="872"/>
      <c r="JE1" s="872"/>
      <c r="JF1" s="872"/>
      <c r="JG1" s="872"/>
      <c r="JH1" s="872"/>
      <c r="JI1" s="872"/>
      <c r="JJ1" s="872"/>
      <c r="JK1" s="872"/>
      <c r="JL1" s="872"/>
      <c r="JM1" s="872"/>
      <c r="JN1" s="872"/>
      <c r="JO1" s="872"/>
      <c r="JP1" s="872"/>
      <c r="JQ1" s="872"/>
      <c r="JR1" s="872"/>
      <c r="JS1" s="872"/>
      <c r="JT1" s="872"/>
      <c r="JU1" s="872"/>
      <c r="JV1" s="872"/>
      <c r="JW1" s="872"/>
      <c r="JX1" s="872"/>
      <c r="JY1" s="872"/>
      <c r="JZ1" s="872"/>
      <c r="KA1" s="872"/>
      <c r="KB1" s="872"/>
      <c r="KC1" s="872"/>
      <c r="KD1" s="872"/>
      <c r="KE1" s="873" t="s">
        <v>309</v>
      </c>
      <c r="KF1" s="874"/>
      <c r="KG1" s="874"/>
      <c r="KH1" s="874"/>
      <c r="KI1" s="874"/>
      <c r="KJ1" s="874"/>
      <c r="KK1" s="874"/>
      <c r="KL1" s="874"/>
      <c r="KM1" s="874"/>
      <c r="KN1" s="874"/>
      <c r="KO1" s="874"/>
      <c r="KP1" s="874"/>
      <c r="KQ1" s="874"/>
      <c r="KR1" s="874"/>
      <c r="KS1" s="874"/>
      <c r="KT1" s="874"/>
      <c r="KU1" s="874"/>
      <c r="KV1" s="874"/>
      <c r="KW1" s="874"/>
      <c r="KX1" s="874"/>
      <c r="KY1" s="874"/>
      <c r="KZ1" s="874"/>
      <c r="LA1" s="874"/>
      <c r="LB1" s="874"/>
      <c r="LC1" s="874"/>
      <c r="LD1" s="874"/>
      <c r="LE1" s="874"/>
      <c r="LF1" s="874"/>
      <c r="LG1" s="874"/>
      <c r="LH1" s="874"/>
      <c r="LI1" s="874"/>
      <c r="LJ1" s="874"/>
      <c r="LK1" s="874"/>
      <c r="LL1" s="874"/>
      <c r="LM1" s="874"/>
      <c r="LN1" s="874"/>
      <c r="LO1" s="874"/>
      <c r="LP1" s="874"/>
      <c r="LQ1" s="874"/>
      <c r="LR1" s="874"/>
      <c r="LS1" s="874"/>
      <c r="LT1" s="875" t="s">
        <v>310</v>
      </c>
      <c r="LU1" s="876"/>
      <c r="LV1" s="876"/>
      <c r="LW1" s="876"/>
      <c r="LX1" s="876"/>
      <c r="LY1" s="876"/>
      <c r="LZ1" s="876"/>
      <c r="MA1" s="876"/>
      <c r="MB1" s="876"/>
      <c r="MC1" s="876"/>
      <c r="MD1" s="876"/>
      <c r="ME1" s="876"/>
      <c r="MF1" s="876"/>
      <c r="MG1" s="876"/>
      <c r="MH1" s="876"/>
      <c r="MI1" s="876"/>
      <c r="MJ1" s="876"/>
      <c r="MK1" s="876"/>
      <c r="ML1" s="876"/>
      <c r="MM1" s="876"/>
      <c r="MN1" s="876"/>
      <c r="MO1" s="876"/>
      <c r="MP1" s="876"/>
      <c r="MQ1" s="876"/>
      <c r="MR1" s="876"/>
      <c r="MS1" s="876"/>
      <c r="MT1" s="876"/>
      <c r="MU1" s="876"/>
      <c r="MV1" s="876"/>
      <c r="MW1" s="876"/>
      <c r="MX1" s="876"/>
      <c r="MY1" s="876"/>
      <c r="MZ1" s="876"/>
      <c r="NA1" s="876"/>
      <c r="NB1" s="876"/>
      <c r="NC1" s="876"/>
      <c r="ND1" s="876"/>
      <c r="NE1" s="876"/>
      <c r="NF1" s="993" t="s">
        <v>3003</v>
      </c>
      <c r="NG1" s="994"/>
      <c r="NH1" s="994"/>
      <c r="NI1" s="994"/>
      <c r="NJ1" s="994"/>
      <c r="NK1" s="994"/>
      <c r="NL1" s="994"/>
      <c r="NM1" s="994"/>
      <c r="NN1" s="994"/>
      <c r="NO1" s="994"/>
      <c r="NP1" s="994"/>
      <c r="NQ1" s="994"/>
      <c r="NR1" s="994"/>
      <c r="NS1" s="994"/>
      <c r="NT1" s="994"/>
      <c r="NU1" s="994"/>
      <c r="NV1" s="994"/>
      <c r="NW1" s="994"/>
      <c r="NX1" s="994"/>
      <c r="NY1" s="994"/>
      <c r="NZ1" s="994"/>
      <c r="OA1" s="994"/>
      <c r="OB1" s="994"/>
      <c r="OC1" s="994"/>
      <c r="OD1" s="994"/>
      <c r="OE1" s="994"/>
      <c r="OF1" s="994"/>
      <c r="OG1" s="994"/>
      <c r="OH1" s="994"/>
      <c r="OI1" s="994"/>
      <c r="OJ1" s="994"/>
      <c r="OK1" s="994"/>
      <c r="OL1" s="994"/>
      <c r="OM1" s="994"/>
      <c r="ON1" s="994"/>
      <c r="OO1" s="994"/>
      <c r="OP1" s="994"/>
      <c r="OQ1" s="994"/>
    </row>
    <row r="2" spans="1:852" ht="21.75" customHeight="1">
      <c r="A2" s="74"/>
      <c r="B2" s="75"/>
      <c r="C2" s="978"/>
      <c r="D2" s="978"/>
      <c r="E2" s="75"/>
      <c r="F2" s="76"/>
      <c r="G2" s="1012" t="s">
        <v>1</v>
      </c>
      <c r="H2" s="1013"/>
      <c r="I2" s="1000" t="s">
        <v>4</v>
      </c>
      <c r="J2" s="1000"/>
      <c r="K2" s="1001" t="s">
        <v>269</v>
      </c>
      <c r="L2" s="1002"/>
      <c r="M2" s="1002"/>
      <c r="N2" s="1002"/>
      <c r="O2" s="1002"/>
      <c r="P2" s="1002"/>
      <c r="Q2" s="1002"/>
      <c r="R2" s="1003"/>
      <c r="S2" s="1004" t="s">
        <v>264</v>
      </c>
      <c r="T2" s="1005"/>
      <c r="U2" s="1005"/>
      <c r="V2" s="1005"/>
      <c r="W2" s="1005"/>
      <c r="X2" s="1005"/>
      <c r="Y2" s="1005"/>
      <c r="Z2" s="1005"/>
      <c r="AA2" s="1005"/>
      <c r="AB2" s="1005"/>
      <c r="AC2" s="1005"/>
      <c r="AD2" s="1005"/>
      <c r="AE2" s="1005"/>
      <c r="AF2" s="1005"/>
      <c r="AG2" s="1005"/>
      <c r="AH2" s="1006"/>
      <c r="AI2" s="1001" t="s">
        <v>270</v>
      </c>
      <c r="AJ2" s="1003"/>
      <c r="AK2" s="542"/>
      <c r="AL2" s="1010" t="s">
        <v>1</v>
      </c>
      <c r="AM2" s="1011"/>
      <c r="AN2" s="1016" t="s">
        <v>4</v>
      </c>
      <c r="AO2" s="1016"/>
      <c r="AP2" s="956" t="s">
        <v>269</v>
      </c>
      <c r="AQ2" s="957"/>
      <c r="AR2" s="957"/>
      <c r="AS2" s="957"/>
      <c r="AT2" s="957"/>
      <c r="AU2" s="957"/>
      <c r="AV2" s="957"/>
      <c r="AW2" s="958"/>
      <c r="AX2" s="170"/>
      <c r="AY2" s="957" t="s">
        <v>264</v>
      </c>
      <c r="AZ2" s="957"/>
      <c r="BA2" s="957"/>
      <c r="BB2" s="957"/>
      <c r="BC2" s="957"/>
      <c r="BD2" s="957"/>
      <c r="BE2" s="957"/>
      <c r="BF2" s="957"/>
      <c r="BG2" s="957"/>
      <c r="BH2" s="957"/>
      <c r="BI2" s="957"/>
      <c r="BJ2" s="957"/>
      <c r="BK2" s="957"/>
      <c r="BL2" s="957"/>
      <c r="BM2" s="958"/>
      <c r="BN2" s="959" t="s">
        <v>270</v>
      </c>
      <c r="BO2" s="960"/>
      <c r="BP2" s="553"/>
      <c r="BQ2" s="984" t="s">
        <v>1</v>
      </c>
      <c r="BR2" s="985"/>
      <c r="BS2" s="942" t="s">
        <v>4</v>
      </c>
      <c r="BT2" s="942"/>
      <c r="BU2" s="946" t="s">
        <v>269</v>
      </c>
      <c r="BV2" s="947"/>
      <c r="BW2" s="947"/>
      <c r="BX2" s="947"/>
      <c r="BY2" s="947"/>
      <c r="BZ2" s="947"/>
      <c r="CA2" s="947"/>
      <c r="CB2" s="948"/>
      <c r="CC2" s="946" t="s">
        <v>264</v>
      </c>
      <c r="CD2" s="947"/>
      <c r="CE2" s="947"/>
      <c r="CF2" s="947"/>
      <c r="CG2" s="947"/>
      <c r="CH2" s="947"/>
      <c r="CI2" s="947"/>
      <c r="CJ2" s="947"/>
      <c r="CK2" s="947"/>
      <c r="CL2" s="947"/>
      <c r="CM2" s="947"/>
      <c r="CN2" s="947"/>
      <c r="CO2" s="947"/>
      <c r="CP2" s="947"/>
      <c r="CQ2" s="947"/>
      <c r="CR2" s="948"/>
      <c r="CS2" s="1008" t="s">
        <v>270</v>
      </c>
      <c r="CT2" s="1009"/>
      <c r="CU2" s="554"/>
      <c r="CV2" s="923" t="s">
        <v>1</v>
      </c>
      <c r="CW2" s="924"/>
      <c r="CX2" s="927" t="s">
        <v>4</v>
      </c>
      <c r="CY2" s="927"/>
      <c r="CZ2" s="928" t="s">
        <v>269</v>
      </c>
      <c r="DA2" s="929"/>
      <c r="DB2" s="929"/>
      <c r="DC2" s="929"/>
      <c r="DD2" s="929"/>
      <c r="DE2" s="929"/>
      <c r="DF2" s="929"/>
      <c r="DG2" s="930"/>
      <c r="DH2" s="928" t="s">
        <v>264</v>
      </c>
      <c r="DI2" s="929"/>
      <c r="DJ2" s="929"/>
      <c r="DK2" s="929"/>
      <c r="DL2" s="929"/>
      <c r="DM2" s="929"/>
      <c r="DN2" s="929"/>
      <c r="DO2" s="929"/>
      <c r="DP2" s="929"/>
      <c r="DQ2" s="929"/>
      <c r="DR2" s="929"/>
      <c r="DS2" s="929"/>
      <c r="DT2" s="929"/>
      <c r="DU2" s="929"/>
      <c r="DV2" s="929"/>
      <c r="DW2" s="930"/>
      <c r="DX2" s="938" t="s">
        <v>270</v>
      </c>
      <c r="DY2" s="939"/>
      <c r="DZ2" s="556"/>
      <c r="EA2" s="902" t="s">
        <v>1</v>
      </c>
      <c r="EB2" s="903"/>
      <c r="EC2" s="906" t="s">
        <v>4</v>
      </c>
      <c r="ED2" s="906"/>
      <c r="EE2" s="907" t="s">
        <v>269</v>
      </c>
      <c r="EF2" s="908"/>
      <c r="EG2" s="908"/>
      <c r="EH2" s="908"/>
      <c r="EI2" s="908"/>
      <c r="EJ2" s="908"/>
      <c r="EK2" s="908"/>
      <c r="EL2" s="909"/>
      <c r="EM2" s="907" t="s">
        <v>264</v>
      </c>
      <c r="EN2" s="908"/>
      <c r="EO2" s="908"/>
      <c r="EP2" s="908"/>
      <c r="EQ2" s="908"/>
      <c r="ER2" s="908"/>
      <c r="ES2" s="908"/>
      <c r="ET2" s="908"/>
      <c r="EU2" s="908"/>
      <c r="EV2" s="908"/>
      <c r="EW2" s="908"/>
      <c r="EX2" s="908"/>
      <c r="EY2" s="908"/>
      <c r="EZ2" s="908"/>
      <c r="FA2" s="908"/>
      <c r="FB2" s="909"/>
      <c r="FC2" s="910" t="s">
        <v>270</v>
      </c>
      <c r="FD2" s="911"/>
      <c r="FE2" s="552"/>
      <c r="FF2" s="877" t="s">
        <v>302</v>
      </c>
      <c r="FG2" s="879" t="s">
        <v>299</v>
      </c>
      <c r="FH2" s="880"/>
      <c r="FI2" s="877" t="s">
        <v>303</v>
      </c>
      <c r="FJ2" s="879" t="s">
        <v>298</v>
      </c>
      <c r="FK2" s="880"/>
      <c r="FL2" s="882" t="s">
        <v>314</v>
      </c>
      <c r="FM2" s="882"/>
      <c r="FN2" s="882"/>
      <c r="FO2" s="882"/>
      <c r="FP2" s="882"/>
      <c r="FQ2" s="882"/>
      <c r="FR2" s="886" t="s">
        <v>269</v>
      </c>
      <c r="FS2" s="887"/>
      <c r="FT2" s="887"/>
      <c r="FU2" s="887"/>
      <c r="FV2" s="887"/>
      <c r="FW2" s="887"/>
      <c r="FX2" s="887"/>
      <c r="FY2" s="887"/>
      <c r="FZ2" s="887"/>
      <c r="GA2" s="887"/>
      <c r="GB2" s="887"/>
      <c r="GC2" s="887"/>
      <c r="GD2" s="887"/>
      <c r="GE2" s="887"/>
      <c r="GF2" s="887"/>
      <c r="GG2" s="888"/>
      <c r="GH2" s="889" t="s">
        <v>264</v>
      </c>
      <c r="GI2" s="890"/>
      <c r="GJ2" s="890"/>
      <c r="GK2" s="890"/>
      <c r="GL2" s="890"/>
      <c r="GM2" s="890"/>
      <c r="GN2" s="890"/>
      <c r="GO2" s="890"/>
      <c r="GP2" s="890"/>
      <c r="GQ2" s="890"/>
      <c r="GR2" s="890"/>
      <c r="GS2" s="890"/>
      <c r="GT2" s="890"/>
      <c r="GU2" s="890"/>
      <c r="GV2" s="890"/>
      <c r="GW2" s="890"/>
      <c r="GX2" s="890"/>
      <c r="GY2" s="890"/>
      <c r="GZ2" s="890"/>
      <c r="HA2" s="890"/>
      <c r="HB2" s="890"/>
      <c r="HC2" s="890"/>
      <c r="HD2" s="891" t="s">
        <v>304</v>
      </c>
      <c r="HE2" s="893" t="s">
        <v>301</v>
      </c>
      <c r="HF2" s="894"/>
      <c r="HG2" s="896" t="s">
        <v>314</v>
      </c>
      <c r="HH2" s="896"/>
      <c r="HI2" s="896"/>
      <c r="HJ2" s="896"/>
      <c r="HK2" s="896"/>
      <c r="HL2" s="896"/>
      <c r="HM2" s="850" t="s">
        <v>269</v>
      </c>
      <c r="HN2" s="851"/>
      <c r="HO2" s="851"/>
      <c r="HP2" s="851"/>
      <c r="HQ2" s="851"/>
      <c r="HR2" s="851"/>
      <c r="HS2" s="851"/>
      <c r="HT2" s="851"/>
      <c r="HU2" s="851"/>
      <c r="HV2" s="851"/>
      <c r="HW2" s="851"/>
      <c r="HX2" s="852"/>
      <c r="HY2" s="850" t="s">
        <v>264</v>
      </c>
      <c r="HZ2" s="851"/>
      <c r="IA2" s="851"/>
      <c r="IB2" s="851"/>
      <c r="IC2" s="851"/>
      <c r="ID2" s="851"/>
      <c r="IE2" s="851"/>
      <c r="IF2" s="851"/>
      <c r="IG2" s="851"/>
      <c r="IH2" s="851"/>
      <c r="II2" s="851"/>
      <c r="IJ2" s="851"/>
      <c r="IK2" s="851"/>
      <c r="IL2" s="851"/>
      <c r="IM2" s="851"/>
      <c r="IN2" s="851"/>
      <c r="IO2" s="851"/>
      <c r="IP2" s="851"/>
      <c r="IQ2" s="851"/>
      <c r="IR2" s="852"/>
      <c r="IS2" s="853" t="s">
        <v>318</v>
      </c>
      <c r="IT2" s="853"/>
      <c r="IU2" s="853"/>
      <c r="IV2" s="853"/>
      <c r="IW2" s="853"/>
      <c r="IX2" s="853"/>
      <c r="IY2" s="855" t="s">
        <v>269</v>
      </c>
      <c r="IZ2" s="856"/>
      <c r="JA2" s="856"/>
      <c r="JB2" s="856"/>
      <c r="JC2" s="856"/>
      <c r="JD2" s="856"/>
      <c r="JE2" s="856"/>
      <c r="JF2" s="856"/>
      <c r="JG2" s="856"/>
      <c r="JH2" s="856"/>
      <c r="JI2" s="856"/>
      <c r="JJ2" s="857"/>
      <c r="JK2" s="855" t="s">
        <v>264</v>
      </c>
      <c r="JL2" s="856"/>
      <c r="JM2" s="856"/>
      <c r="JN2" s="856"/>
      <c r="JO2" s="856"/>
      <c r="JP2" s="856"/>
      <c r="JQ2" s="856"/>
      <c r="JR2" s="856"/>
      <c r="JS2" s="856"/>
      <c r="JT2" s="856"/>
      <c r="JU2" s="856"/>
      <c r="JV2" s="856"/>
      <c r="JW2" s="856"/>
      <c r="JX2" s="856"/>
      <c r="JY2" s="856"/>
      <c r="JZ2" s="856"/>
      <c r="KA2" s="856"/>
      <c r="KB2" s="856"/>
      <c r="KC2" s="856"/>
      <c r="KD2" s="857"/>
      <c r="KE2" s="858" t="s">
        <v>307</v>
      </c>
      <c r="KF2" s="860" t="s">
        <v>308</v>
      </c>
      <c r="KG2" s="861"/>
      <c r="KH2" s="1017" t="s">
        <v>314</v>
      </c>
      <c r="KI2" s="1017"/>
      <c r="KJ2" s="1017"/>
      <c r="KK2" s="1017"/>
      <c r="KL2" s="1017"/>
      <c r="KM2" s="1017"/>
      <c r="KN2" s="864" t="s">
        <v>269</v>
      </c>
      <c r="KO2" s="865"/>
      <c r="KP2" s="865"/>
      <c r="KQ2" s="865"/>
      <c r="KR2" s="865"/>
      <c r="KS2" s="865"/>
      <c r="KT2" s="865"/>
      <c r="KU2" s="865"/>
      <c r="KV2" s="865"/>
      <c r="KW2" s="865"/>
      <c r="KX2" s="865"/>
      <c r="KY2" s="866"/>
      <c r="KZ2" s="864" t="s">
        <v>264</v>
      </c>
      <c r="LA2" s="865"/>
      <c r="LB2" s="865"/>
      <c r="LC2" s="865"/>
      <c r="LD2" s="865"/>
      <c r="LE2" s="865"/>
      <c r="LF2" s="865"/>
      <c r="LG2" s="865"/>
      <c r="LH2" s="865"/>
      <c r="LI2" s="865"/>
      <c r="LJ2" s="865"/>
      <c r="LK2" s="865"/>
      <c r="LL2" s="865"/>
      <c r="LM2" s="865"/>
      <c r="LN2" s="865"/>
      <c r="LO2" s="865"/>
      <c r="LP2" s="865"/>
      <c r="LQ2" s="865"/>
      <c r="LR2" s="865"/>
      <c r="LS2" s="866"/>
      <c r="LT2" s="980" t="s">
        <v>314</v>
      </c>
      <c r="LU2" s="980"/>
      <c r="LV2" s="980"/>
      <c r="LW2" s="980"/>
      <c r="LX2" s="980"/>
      <c r="LY2" s="980"/>
      <c r="LZ2" s="847" t="s">
        <v>269</v>
      </c>
      <c r="MA2" s="848"/>
      <c r="MB2" s="848"/>
      <c r="MC2" s="848"/>
      <c r="MD2" s="848"/>
      <c r="ME2" s="848"/>
      <c r="MF2" s="848"/>
      <c r="MG2" s="848"/>
      <c r="MH2" s="848"/>
      <c r="MI2" s="848"/>
      <c r="MJ2" s="848"/>
      <c r="MK2" s="849"/>
      <c r="ML2" s="847" t="s">
        <v>264</v>
      </c>
      <c r="MM2" s="848"/>
      <c r="MN2" s="848"/>
      <c r="MO2" s="848"/>
      <c r="MP2" s="848"/>
      <c r="MQ2" s="848"/>
      <c r="MR2" s="848"/>
      <c r="MS2" s="848"/>
      <c r="MT2" s="848"/>
      <c r="MU2" s="848"/>
      <c r="MV2" s="848"/>
      <c r="MW2" s="848"/>
      <c r="MX2" s="848"/>
      <c r="MY2" s="848"/>
      <c r="MZ2" s="848"/>
      <c r="NA2" s="848"/>
      <c r="NB2" s="848"/>
      <c r="NC2" s="848"/>
      <c r="ND2" s="848"/>
      <c r="NE2" s="849"/>
      <c r="NF2" s="995" t="s">
        <v>314</v>
      </c>
      <c r="NG2" s="995"/>
      <c r="NH2" s="995"/>
      <c r="NI2" s="995"/>
      <c r="NJ2" s="995"/>
      <c r="NK2" s="995"/>
      <c r="NL2" s="997" t="s">
        <v>269</v>
      </c>
      <c r="NM2" s="998"/>
      <c r="NN2" s="998"/>
      <c r="NO2" s="998"/>
      <c r="NP2" s="998"/>
      <c r="NQ2" s="998"/>
      <c r="NR2" s="998"/>
      <c r="NS2" s="998"/>
      <c r="NT2" s="998"/>
      <c r="NU2" s="998"/>
      <c r="NV2" s="998"/>
      <c r="NW2" s="999"/>
      <c r="NX2" s="997" t="s">
        <v>264</v>
      </c>
      <c r="NY2" s="998"/>
      <c r="NZ2" s="998"/>
      <c r="OA2" s="998"/>
      <c r="OB2" s="998"/>
      <c r="OC2" s="998"/>
      <c r="OD2" s="998"/>
      <c r="OE2" s="998"/>
      <c r="OF2" s="998"/>
      <c r="OG2" s="998"/>
      <c r="OH2" s="998"/>
      <c r="OI2" s="998"/>
      <c r="OJ2" s="998"/>
      <c r="OK2" s="998"/>
      <c r="OL2" s="998"/>
      <c r="OM2" s="998"/>
      <c r="ON2" s="998"/>
      <c r="OO2" s="998"/>
      <c r="OP2" s="998"/>
      <c r="OQ2" s="999"/>
    </row>
    <row r="3" spans="1:852" ht="26.25" customHeight="1" thickBot="1">
      <c r="A3" s="77"/>
      <c r="B3" s="75"/>
      <c r="C3" s="979"/>
      <c r="D3" s="979"/>
      <c r="E3" s="78"/>
      <c r="F3" s="79"/>
      <c r="G3" s="1014"/>
      <c r="H3" s="1015"/>
      <c r="I3" s="1000"/>
      <c r="J3" s="1000"/>
      <c r="K3" s="972" t="s">
        <v>247</v>
      </c>
      <c r="L3" s="973"/>
      <c r="M3" s="974" t="s">
        <v>129</v>
      </c>
      <c r="N3" s="975"/>
      <c r="O3" s="972" t="s">
        <v>247</v>
      </c>
      <c r="P3" s="973"/>
      <c r="Q3" s="974" t="s">
        <v>230</v>
      </c>
      <c r="R3" s="976"/>
      <c r="S3" s="972" t="s">
        <v>247</v>
      </c>
      <c r="T3" s="973"/>
      <c r="U3" s="968" t="s">
        <v>265</v>
      </c>
      <c r="V3" s="969"/>
      <c r="W3" s="969"/>
      <c r="X3" s="969"/>
      <c r="Y3" s="968" t="s">
        <v>266</v>
      </c>
      <c r="Z3" s="969"/>
      <c r="AA3" s="969"/>
      <c r="AB3" s="969"/>
      <c r="AC3" s="970" t="s">
        <v>267</v>
      </c>
      <c r="AD3" s="971"/>
      <c r="AE3" s="968" t="s">
        <v>268</v>
      </c>
      <c r="AF3" s="969"/>
      <c r="AG3" s="969"/>
      <c r="AH3" s="969"/>
      <c r="AI3" s="1004"/>
      <c r="AJ3" s="1006"/>
      <c r="AK3" s="543"/>
      <c r="AL3" s="956"/>
      <c r="AM3" s="958"/>
      <c r="AN3" s="1016"/>
      <c r="AO3" s="1016"/>
      <c r="AP3" s="961" t="s">
        <v>247</v>
      </c>
      <c r="AQ3" s="962"/>
      <c r="AR3" s="988" t="s">
        <v>129</v>
      </c>
      <c r="AS3" s="989"/>
      <c r="AT3" s="961" t="s">
        <v>247</v>
      </c>
      <c r="AU3" s="962"/>
      <c r="AV3" s="988" t="s">
        <v>230</v>
      </c>
      <c r="AW3" s="1007"/>
      <c r="AX3" s="961" t="s">
        <v>247</v>
      </c>
      <c r="AY3" s="962"/>
      <c r="AZ3" s="963" t="s">
        <v>265</v>
      </c>
      <c r="BA3" s="964"/>
      <c r="BB3" s="964"/>
      <c r="BC3" s="964"/>
      <c r="BD3" s="963" t="s">
        <v>266</v>
      </c>
      <c r="BE3" s="964"/>
      <c r="BF3" s="964"/>
      <c r="BG3" s="964"/>
      <c r="BH3" s="963" t="s">
        <v>267</v>
      </c>
      <c r="BI3" s="965"/>
      <c r="BJ3" s="963" t="s">
        <v>268</v>
      </c>
      <c r="BK3" s="964"/>
      <c r="BL3" s="964"/>
      <c r="BM3" s="964"/>
      <c r="BN3" s="956"/>
      <c r="BO3" s="958"/>
      <c r="BP3" s="547"/>
      <c r="BQ3" s="986"/>
      <c r="BR3" s="987"/>
      <c r="BS3" s="942"/>
      <c r="BT3" s="942"/>
      <c r="BU3" s="949" t="s">
        <v>247</v>
      </c>
      <c r="BV3" s="950"/>
      <c r="BW3" s="966" t="s">
        <v>129</v>
      </c>
      <c r="BX3" s="983"/>
      <c r="BY3" s="949" t="s">
        <v>247</v>
      </c>
      <c r="BZ3" s="950"/>
      <c r="CA3" s="966" t="s">
        <v>230</v>
      </c>
      <c r="CB3" s="967"/>
      <c r="CC3" s="949" t="s">
        <v>247</v>
      </c>
      <c r="CD3" s="950"/>
      <c r="CE3" s="951" t="s">
        <v>265</v>
      </c>
      <c r="CF3" s="952"/>
      <c r="CG3" s="952"/>
      <c r="CH3" s="952"/>
      <c r="CI3" s="951" t="s">
        <v>266</v>
      </c>
      <c r="CJ3" s="952"/>
      <c r="CK3" s="952"/>
      <c r="CL3" s="952"/>
      <c r="CM3" s="953" t="s">
        <v>267</v>
      </c>
      <c r="CN3" s="954"/>
      <c r="CO3" s="953" t="s">
        <v>268</v>
      </c>
      <c r="CP3" s="955"/>
      <c r="CQ3" s="955"/>
      <c r="CR3" s="955"/>
      <c r="CS3" s="986"/>
      <c r="CT3" s="987"/>
      <c r="CU3" s="555"/>
      <c r="CV3" s="925"/>
      <c r="CW3" s="926"/>
      <c r="CX3" s="927"/>
      <c r="CY3" s="927"/>
      <c r="CZ3" s="933" t="s">
        <v>247</v>
      </c>
      <c r="DA3" s="934"/>
      <c r="DB3" s="931" t="s">
        <v>129</v>
      </c>
      <c r="DC3" s="982"/>
      <c r="DD3" s="933" t="s">
        <v>247</v>
      </c>
      <c r="DE3" s="934"/>
      <c r="DF3" s="931" t="s">
        <v>230</v>
      </c>
      <c r="DG3" s="932"/>
      <c r="DH3" s="933" t="s">
        <v>247</v>
      </c>
      <c r="DI3" s="934"/>
      <c r="DJ3" s="935" t="s">
        <v>265</v>
      </c>
      <c r="DK3" s="936"/>
      <c r="DL3" s="936"/>
      <c r="DM3" s="936"/>
      <c r="DN3" s="935" t="s">
        <v>266</v>
      </c>
      <c r="DO3" s="936"/>
      <c r="DP3" s="936"/>
      <c r="DQ3" s="936"/>
      <c r="DR3" s="935" t="s">
        <v>267</v>
      </c>
      <c r="DS3" s="937"/>
      <c r="DT3" s="935" t="s">
        <v>268</v>
      </c>
      <c r="DU3" s="936"/>
      <c r="DV3" s="936"/>
      <c r="DW3" s="936"/>
      <c r="DX3" s="925"/>
      <c r="DY3" s="926"/>
      <c r="DZ3" s="557"/>
      <c r="EA3" s="904"/>
      <c r="EB3" s="905"/>
      <c r="EC3" s="906"/>
      <c r="ED3" s="906"/>
      <c r="EE3" s="914" t="s">
        <v>247</v>
      </c>
      <c r="EF3" s="915"/>
      <c r="EG3" s="912" t="s">
        <v>129</v>
      </c>
      <c r="EH3" s="919"/>
      <c r="EI3" s="914" t="s">
        <v>247</v>
      </c>
      <c r="EJ3" s="915"/>
      <c r="EK3" s="912" t="s">
        <v>230</v>
      </c>
      <c r="EL3" s="913"/>
      <c r="EM3" s="914" t="s">
        <v>247</v>
      </c>
      <c r="EN3" s="915"/>
      <c r="EO3" s="916" t="s">
        <v>265</v>
      </c>
      <c r="EP3" s="917"/>
      <c r="EQ3" s="917"/>
      <c r="ER3" s="917"/>
      <c r="ES3" s="916" t="s">
        <v>266</v>
      </c>
      <c r="ET3" s="917"/>
      <c r="EU3" s="917"/>
      <c r="EV3" s="917"/>
      <c r="EW3" s="916" t="s">
        <v>267</v>
      </c>
      <c r="EX3" s="918"/>
      <c r="EY3" s="916" t="s">
        <v>268</v>
      </c>
      <c r="EZ3" s="917"/>
      <c r="FA3" s="917"/>
      <c r="FB3" s="917"/>
      <c r="FC3" s="904"/>
      <c r="FD3" s="905"/>
      <c r="FE3" s="552"/>
      <c r="FF3" s="877"/>
      <c r="FG3" s="881"/>
      <c r="FH3" s="878"/>
      <c r="FI3" s="877"/>
      <c r="FJ3" s="881"/>
      <c r="FK3" s="878"/>
      <c r="FL3" s="883"/>
      <c r="FM3" s="883"/>
      <c r="FN3" s="883"/>
      <c r="FO3" s="883"/>
      <c r="FP3" s="883"/>
      <c r="FQ3" s="883"/>
      <c r="FR3" s="884" t="s">
        <v>247</v>
      </c>
      <c r="FS3" s="898"/>
      <c r="FT3" s="884" t="s">
        <v>316</v>
      </c>
      <c r="FU3" s="885"/>
      <c r="FV3" s="885"/>
      <c r="FW3" s="885"/>
      <c r="FX3" s="885"/>
      <c r="FY3" s="898"/>
      <c r="FZ3" s="884" t="s">
        <v>247</v>
      </c>
      <c r="GA3" s="898"/>
      <c r="GB3" s="884" t="s">
        <v>317</v>
      </c>
      <c r="GC3" s="885"/>
      <c r="GD3" s="885"/>
      <c r="GE3" s="885"/>
      <c r="GF3" s="885"/>
      <c r="GG3" s="898"/>
      <c r="GH3" s="884" t="s">
        <v>247</v>
      </c>
      <c r="GI3" s="898"/>
      <c r="GJ3" s="884" t="s">
        <v>294</v>
      </c>
      <c r="GK3" s="885"/>
      <c r="GL3" s="885"/>
      <c r="GM3" s="885"/>
      <c r="GN3" s="885"/>
      <c r="GO3" s="884" t="s">
        <v>295</v>
      </c>
      <c r="GP3" s="885"/>
      <c r="GQ3" s="885"/>
      <c r="GR3" s="885"/>
      <c r="GS3" s="885"/>
      <c r="GT3" s="884" t="s">
        <v>296</v>
      </c>
      <c r="GU3" s="885"/>
      <c r="GV3" s="885"/>
      <c r="GW3" s="885"/>
      <c r="GX3" s="885"/>
      <c r="GY3" s="884" t="s">
        <v>297</v>
      </c>
      <c r="GZ3" s="885"/>
      <c r="HA3" s="885"/>
      <c r="HB3" s="885"/>
      <c r="HC3" s="885"/>
      <c r="HD3" s="891"/>
      <c r="HE3" s="895"/>
      <c r="HF3" s="892"/>
      <c r="HG3" s="897"/>
      <c r="HH3" s="897"/>
      <c r="HI3" s="897"/>
      <c r="HJ3" s="897"/>
      <c r="HK3" s="897"/>
      <c r="HL3" s="897"/>
      <c r="HM3" s="850" t="s">
        <v>316</v>
      </c>
      <c r="HN3" s="851"/>
      <c r="HO3" s="851"/>
      <c r="HP3" s="851"/>
      <c r="HQ3" s="851"/>
      <c r="HR3" s="852"/>
      <c r="HS3" s="850" t="s">
        <v>317</v>
      </c>
      <c r="HT3" s="851"/>
      <c r="HU3" s="851"/>
      <c r="HV3" s="851"/>
      <c r="HW3" s="851"/>
      <c r="HX3" s="852"/>
      <c r="HY3" s="850" t="s">
        <v>294</v>
      </c>
      <c r="HZ3" s="851"/>
      <c r="IA3" s="851"/>
      <c r="IB3" s="851"/>
      <c r="IC3" s="851"/>
      <c r="ID3" s="850" t="s">
        <v>295</v>
      </c>
      <c r="IE3" s="851"/>
      <c r="IF3" s="851"/>
      <c r="IG3" s="851"/>
      <c r="IH3" s="851"/>
      <c r="II3" s="850" t="s">
        <v>296</v>
      </c>
      <c r="IJ3" s="851"/>
      <c r="IK3" s="851"/>
      <c r="IL3" s="851"/>
      <c r="IM3" s="851"/>
      <c r="IN3" s="850" t="s">
        <v>297</v>
      </c>
      <c r="IO3" s="851"/>
      <c r="IP3" s="851"/>
      <c r="IQ3" s="851"/>
      <c r="IR3" s="851"/>
      <c r="IS3" s="854"/>
      <c r="IT3" s="854"/>
      <c r="IU3" s="854"/>
      <c r="IV3" s="854"/>
      <c r="IW3" s="854"/>
      <c r="IX3" s="854"/>
      <c r="IY3" s="855" t="s">
        <v>316</v>
      </c>
      <c r="IZ3" s="856"/>
      <c r="JA3" s="856"/>
      <c r="JB3" s="856"/>
      <c r="JC3" s="856"/>
      <c r="JD3" s="857"/>
      <c r="JE3" s="855" t="s">
        <v>317</v>
      </c>
      <c r="JF3" s="856"/>
      <c r="JG3" s="856"/>
      <c r="JH3" s="856"/>
      <c r="JI3" s="856"/>
      <c r="JJ3" s="857"/>
      <c r="JK3" s="855" t="s">
        <v>294</v>
      </c>
      <c r="JL3" s="856"/>
      <c r="JM3" s="856"/>
      <c r="JN3" s="856"/>
      <c r="JO3" s="856"/>
      <c r="JP3" s="855" t="s">
        <v>295</v>
      </c>
      <c r="JQ3" s="856"/>
      <c r="JR3" s="856"/>
      <c r="JS3" s="856"/>
      <c r="JT3" s="856"/>
      <c r="JU3" s="855" t="s">
        <v>296</v>
      </c>
      <c r="JV3" s="856"/>
      <c r="JW3" s="856"/>
      <c r="JX3" s="856"/>
      <c r="JY3" s="856"/>
      <c r="JZ3" s="855" t="s">
        <v>297</v>
      </c>
      <c r="KA3" s="856"/>
      <c r="KB3" s="856"/>
      <c r="KC3" s="856"/>
      <c r="KD3" s="856"/>
      <c r="KE3" s="858"/>
      <c r="KF3" s="862"/>
      <c r="KG3" s="863"/>
      <c r="KH3" s="1018"/>
      <c r="KI3" s="1018"/>
      <c r="KJ3" s="1018"/>
      <c r="KK3" s="1018"/>
      <c r="KL3" s="1018"/>
      <c r="KM3" s="1018"/>
      <c r="KN3" s="864" t="s">
        <v>316</v>
      </c>
      <c r="KO3" s="865"/>
      <c r="KP3" s="865"/>
      <c r="KQ3" s="865"/>
      <c r="KR3" s="865"/>
      <c r="KS3" s="866"/>
      <c r="KT3" s="864" t="s">
        <v>317</v>
      </c>
      <c r="KU3" s="865"/>
      <c r="KV3" s="865"/>
      <c r="KW3" s="865"/>
      <c r="KX3" s="865"/>
      <c r="KY3" s="866"/>
      <c r="KZ3" s="864" t="s">
        <v>294</v>
      </c>
      <c r="LA3" s="865"/>
      <c r="LB3" s="865"/>
      <c r="LC3" s="865"/>
      <c r="LD3" s="865"/>
      <c r="LE3" s="864" t="s">
        <v>295</v>
      </c>
      <c r="LF3" s="865"/>
      <c r="LG3" s="865"/>
      <c r="LH3" s="865"/>
      <c r="LI3" s="865"/>
      <c r="LJ3" s="864" t="s">
        <v>296</v>
      </c>
      <c r="LK3" s="865"/>
      <c r="LL3" s="865"/>
      <c r="LM3" s="865"/>
      <c r="LN3" s="865"/>
      <c r="LO3" s="864" t="s">
        <v>297</v>
      </c>
      <c r="LP3" s="865"/>
      <c r="LQ3" s="865"/>
      <c r="LR3" s="865"/>
      <c r="LS3" s="865"/>
      <c r="LT3" s="981"/>
      <c r="LU3" s="981"/>
      <c r="LV3" s="981"/>
      <c r="LW3" s="981"/>
      <c r="LX3" s="981"/>
      <c r="LY3" s="981"/>
      <c r="LZ3" s="847" t="s">
        <v>316</v>
      </c>
      <c r="MA3" s="848"/>
      <c r="MB3" s="848"/>
      <c r="MC3" s="848"/>
      <c r="MD3" s="848"/>
      <c r="ME3" s="849"/>
      <c r="MF3" s="847" t="s">
        <v>317</v>
      </c>
      <c r="MG3" s="848"/>
      <c r="MH3" s="848"/>
      <c r="MI3" s="848"/>
      <c r="MJ3" s="848"/>
      <c r="MK3" s="849"/>
      <c r="ML3" s="847" t="s">
        <v>294</v>
      </c>
      <c r="MM3" s="848"/>
      <c r="MN3" s="848"/>
      <c r="MO3" s="848"/>
      <c r="MP3" s="848"/>
      <c r="MQ3" s="847" t="s">
        <v>295</v>
      </c>
      <c r="MR3" s="848"/>
      <c r="MS3" s="848"/>
      <c r="MT3" s="848"/>
      <c r="MU3" s="848"/>
      <c r="MV3" s="847" t="s">
        <v>296</v>
      </c>
      <c r="MW3" s="848"/>
      <c r="MX3" s="848"/>
      <c r="MY3" s="848"/>
      <c r="MZ3" s="848"/>
      <c r="NA3" s="847" t="s">
        <v>297</v>
      </c>
      <c r="NB3" s="848"/>
      <c r="NC3" s="848"/>
      <c r="ND3" s="848"/>
      <c r="NE3" s="848"/>
      <c r="NF3" s="996"/>
      <c r="NG3" s="996"/>
      <c r="NH3" s="996"/>
      <c r="NI3" s="996"/>
      <c r="NJ3" s="996"/>
      <c r="NK3" s="996"/>
      <c r="NL3" s="997" t="s">
        <v>316</v>
      </c>
      <c r="NM3" s="998"/>
      <c r="NN3" s="998"/>
      <c r="NO3" s="998"/>
      <c r="NP3" s="998"/>
      <c r="NQ3" s="999"/>
      <c r="NR3" s="997" t="s">
        <v>317</v>
      </c>
      <c r="NS3" s="998"/>
      <c r="NT3" s="998"/>
      <c r="NU3" s="998"/>
      <c r="NV3" s="998"/>
      <c r="NW3" s="999"/>
      <c r="NX3" s="997" t="s">
        <v>294</v>
      </c>
      <c r="NY3" s="998"/>
      <c r="NZ3" s="998"/>
      <c r="OA3" s="998"/>
      <c r="OB3" s="998"/>
      <c r="OC3" s="997" t="s">
        <v>295</v>
      </c>
      <c r="OD3" s="998"/>
      <c r="OE3" s="998"/>
      <c r="OF3" s="998"/>
      <c r="OG3" s="998"/>
      <c r="OH3" s="997" t="s">
        <v>296</v>
      </c>
      <c r="OI3" s="998"/>
      <c r="OJ3" s="998"/>
      <c r="OK3" s="998"/>
      <c r="OL3" s="998"/>
      <c r="OM3" s="997" t="s">
        <v>297</v>
      </c>
      <c r="ON3" s="998"/>
      <c r="OO3" s="998"/>
      <c r="OP3" s="998"/>
      <c r="OQ3" s="998"/>
    </row>
    <row r="4" spans="1:852" ht="51" customHeight="1">
      <c r="A4" s="8" t="s">
        <v>0</v>
      </c>
      <c r="B4" s="541" t="s">
        <v>23</v>
      </c>
      <c r="C4" s="272">
        <v>0.5</v>
      </c>
      <c r="D4" s="272">
        <v>0.5</v>
      </c>
      <c r="E4" s="12" t="s">
        <v>273</v>
      </c>
      <c r="F4" s="12" t="s">
        <v>280</v>
      </c>
      <c r="G4" s="240" t="s">
        <v>759</v>
      </c>
      <c r="H4" s="241" t="s">
        <v>745</v>
      </c>
      <c r="I4" s="54" t="s">
        <v>2</v>
      </c>
      <c r="J4" s="55" t="s">
        <v>287</v>
      </c>
      <c r="K4" s="51" t="s">
        <v>248</v>
      </c>
      <c r="L4" s="10" t="s">
        <v>278</v>
      </c>
      <c r="M4" s="11" t="s">
        <v>251</v>
      </c>
      <c r="N4" s="55" t="s">
        <v>250</v>
      </c>
      <c r="O4" s="11" t="s">
        <v>248</v>
      </c>
      <c r="P4" s="11" t="s">
        <v>278</v>
      </c>
      <c r="Q4" s="9" t="s">
        <v>252</v>
      </c>
      <c r="R4" s="9" t="s">
        <v>253</v>
      </c>
      <c r="S4" s="17" t="s">
        <v>248</v>
      </c>
      <c r="T4" s="51" t="s">
        <v>278</v>
      </c>
      <c r="U4" s="61" t="s">
        <v>254</v>
      </c>
      <c r="V4" s="61" t="s">
        <v>255</v>
      </c>
      <c r="W4" s="61" t="s">
        <v>283</v>
      </c>
      <c r="X4" s="61" t="s">
        <v>284</v>
      </c>
      <c r="Y4" s="61" t="s">
        <v>256</v>
      </c>
      <c r="Z4" s="61" t="s">
        <v>257</v>
      </c>
      <c r="AA4" s="61" t="s">
        <v>281</v>
      </c>
      <c r="AB4" s="61" t="s">
        <v>282</v>
      </c>
      <c r="AC4" s="61" t="s">
        <v>262</v>
      </c>
      <c r="AD4" s="61" t="s">
        <v>263</v>
      </c>
      <c r="AE4" s="66" t="s">
        <v>258</v>
      </c>
      <c r="AF4" s="61" t="s">
        <v>259</v>
      </c>
      <c r="AG4" s="61" t="s">
        <v>260</v>
      </c>
      <c r="AH4" s="61" t="s">
        <v>261</v>
      </c>
      <c r="AI4" s="16" t="s">
        <v>3</v>
      </c>
      <c r="AJ4" s="16" t="s">
        <v>249</v>
      </c>
      <c r="AK4" s="16" t="s">
        <v>9756</v>
      </c>
      <c r="AL4" s="237" t="s">
        <v>759</v>
      </c>
      <c r="AM4" s="243" t="s">
        <v>745</v>
      </c>
      <c r="AN4" s="7" t="s">
        <v>2</v>
      </c>
      <c r="AO4" s="7" t="s">
        <v>287</v>
      </c>
      <c r="AP4" s="18" t="s">
        <v>248</v>
      </c>
      <c r="AQ4" s="18" t="s">
        <v>278</v>
      </c>
      <c r="AR4" s="15" t="s">
        <v>251</v>
      </c>
      <c r="AS4" s="15" t="s">
        <v>250</v>
      </c>
      <c r="AT4" s="18" t="s">
        <v>248</v>
      </c>
      <c r="AU4" s="18" t="s">
        <v>278</v>
      </c>
      <c r="AV4" s="19" t="s">
        <v>252</v>
      </c>
      <c r="AW4" s="19" t="s">
        <v>253</v>
      </c>
      <c r="AX4" s="18" t="s">
        <v>248</v>
      </c>
      <c r="AY4" s="18" t="s">
        <v>278</v>
      </c>
      <c r="AZ4" s="67" t="s">
        <v>254</v>
      </c>
      <c r="BA4" s="67" t="s">
        <v>255</v>
      </c>
      <c r="BB4" s="67" t="s">
        <v>283</v>
      </c>
      <c r="BC4" s="67" t="s">
        <v>284</v>
      </c>
      <c r="BD4" s="67" t="s">
        <v>256</v>
      </c>
      <c r="BE4" s="67" t="s">
        <v>257</v>
      </c>
      <c r="BF4" s="67" t="s">
        <v>281</v>
      </c>
      <c r="BG4" s="67" t="s">
        <v>282</v>
      </c>
      <c r="BH4" s="67" t="s">
        <v>262</v>
      </c>
      <c r="BI4" s="67" t="s">
        <v>263</v>
      </c>
      <c r="BJ4" s="67" t="s">
        <v>258</v>
      </c>
      <c r="BK4" s="67" t="s">
        <v>259</v>
      </c>
      <c r="BL4" s="67" t="s">
        <v>260</v>
      </c>
      <c r="BM4" s="67" t="s">
        <v>261</v>
      </c>
      <c r="BN4" s="134" t="s">
        <v>3</v>
      </c>
      <c r="BO4" s="134" t="s">
        <v>249</v>
      </c>
      <c r="BP4" s="134" t="s">
        <v>9756</v>
      </c>
      <c r="BQ4" s="242" t="s">
        <v>759</v>
      </c>
      <c r="BR4" s="133" t="s">
        <v>745</v>
      </c>
      <c r="BS4" s="21" t="s">
        <v>2</v>
      </c>
      <c r="BT4" s="20" t="s">
        <v>287</v>
      </c>
      <c r="BU4" s="21" t="s">
        <v>248</v>
      </c>
      <c r="BV4" s="21" t="s">
        <v>278</v>
      </c>
      <c r="BW4" s="13" t="s">
        <v>251</v>
      </c>
      <c r="BX4" s="13" t="s">
        <v>250</v>
      </c>
      <c r="BY4" s="21" t="s">
        <v>248</v>
      </c>
      <c r="BZ4" s="21" t="s">
        <v>278</v>
      </c>
      <c r="CA4" s="14" t="s">
        <v>252</v>
      </c>
      <c r="CB4" s="14" t="s">
        <v>253</v>
      </c>
      <c r="CC4" s="21" t="s">
        <v>248</v>
      </c>
      <c r="CD4" s="21" t="s">
        <v>278</v>
      </c>
      <c r="CE4" s="68" t="s">
        <v>254</v>
      </c>
      <c r="CF4" s="68" t="s">
        <v>255</v>
      </c>
      <c r="CG4" s="68" t="s">
        <v>283</v>
      </c>
      <c r="CH4" s="68" t="s">
        <v>284</v>
      </c>
      <c r="CI4" s="68" t="s">
        <v>256</v>
      </c>
      <c r="CJ4" s="68" t="s">
        <v>257</v>
      </c>
      <c r="CK4" s="68" t="s">
        <v>281</v>
      </c>
      <c r="CL4" s="68" t="s">
        <v>282</v>
      </c>
      <c r="CM4" s="68" t="s">
        <v>262</v>
      </c>
      <c r="CN4" s="68" t="s">
        <v>263</v>
      </c>
      <c r="CO4" s="68" t="s">
        <v>258</v>
      </c>
      <c r="CP4" s="68" t="s">
        <v>259</v>
      </c>
      <c r="CQ4" s="68" t="s">
        <v>260</v>
      </c>
      <c r="CR4" s="68" t="s">
        <v>261</v>
      </c>
      <c r="CS4" s="171" t="s">
        <v>3</v>
      </c>
      <c r="CT4" s="171" t="s">
        <v>249</v>
      </c>
      <c r="CU4" s="545" t="s">
        <v>9756</v>
      </c>
      <c r="CV4" s="244" t="s">
        <v>759</v>
      </c>
      <c r="CW4" s="245" t="s">
        <v>745</v>
      </c>
      <c r="CX4" s="29" t="s">
        <v>2</v>
      </c>
      <c r="CY4" s="31" t="s">
        <v>287</v>
      </c>
      <c r="CZ4" s="29" t="s">
        <v>248</v>
      </c>
      <c r="DA4" s="29" t="s">
        <v>278</v>
      </c>
      <c r="DB4" s="32" t="s">
        <v>251</v>
      </c>
      <c r="DC4" s="32" t="s">
        <v>250</v>
      </c>
      <c r="DD4" s="29" t="s">
        <v>248</v>
      </c>
      <c r="DE4" s="29" t="s">
        <v>278</v>
      </c>
      <c r="DF4" s="33" t="s">
        <v>252</v>
      </c>
      <c r="DG4" s="33" t="s">
        <v>253</v>
      </c>
      <c r="DH4" s="29" t="s">
        <v>248</v>
      </c>
      <c r="DI4" s="29" t="s">
        <v>278</v>
      </c>
      <c r="DJ4" s="69" t="s">
        <v>254</v>
      </c>
      <c r="DK4" s="69" t="s">
        <v>255</v>
      </c>
      <c r="DL4" s="69" t="s">
        <v>283</v>
      </c>
      <c r="DM4" s="69" t="s">
        <v>284</v>
      </c>
      <c r="DN4" s="69" t="s">
        <v>256</v>
      </c>
      <c r="DO4" s="69" t="s">
        <v>257</v>
      </c>
      <c r="DP4" s="69" t="s">
        <v>281</v>
      </c>
      <c r="DQ4" s="69" t="s">
        <v>282</v>
      </c>
      <c r="DR4" s="69" t="s">
        <v>262</v>
      </c>
      <c r="DS4" s="69" t="s">
        <v>263</v>
      </c>
      <c r="DT4" s="69" t="s">
        <v>258</v>
      </c>
      <c r="DU4" s="69" t="s">
        <v>259</v>
      </c>
      <c r="DV4" s="69" t="s">
        <v>260</v>
      </c>
      <c r="DW4" s="69" t="s">
        <v>261</v>
      </c>
      <c r="DX4" s="172" t="s">
        <v>3</v>
      </c>
      <c r="DY4" s="172" t="s">
        <v>249</v>
      </c>
      <c r="DZ4" s="549" t="s">
        <v>9756</v>
      </c>
      <c r="EA4" s="87" t="s">
        <v>759</v>
      </c>
      <c r="EB4" s="88" t="s">
        <v>745</v>
      </c>
      <c r="EC4" s="26" t="s">
        <v>2</v>
      </c>
      <c r="ED4" s="81" t="s">
        <v>287</v>
      </c>
      <c r="EE4" s="26" t="s">
        <v>248</v>
      </c>
      <c r="EF4" s="26" t="s">
        <v>278</v>
      </c>
      <c r="EG4" s="82" t="s">
        <v>251</v>
      </c>
      <c r="EH4" s="82" t="s">
        <v>250</v>
      </c>
      <c r="EI4" s="26" t="s">
        <v>248</v>
      </c>
      <c r="EJ4" s="26" t="s">
        <v>278</v>
      </c>
      <c r="EK4" s="80" t="s">
        <v>252</v>
      </c>
      <c r="EL4" s="83" t="s">
        <v>253</v>
      </c>
      <c r="EM4" s="26" t="s">
        <v>248</v>
      </c>
      <c r="EN4" s="26" t="s">
        <v>278</v>
      </c>
      <c r="EO4" s="84" t="s">
        <v>254</v>
      </c>
      <c r="EP4" s="84" t="s">
        <v>255</v>
      </c>
      <c r="EQ4" s="84" t="s">
        <v>283</v>
      </c>
      <c r="ER4" s="84" t="s">
        <v>284</v>
      </c>
      <c r="ES4" s="84" t="s">
        <v>256</v>
      </c>
      <c r="ET4" s="84" t="s">
        <v>257</v>
      </c>
      <c r="EU4" s="84" t="s">
        <v>281</v>
      </c>
      <c r="EV4" s="84" t="s">
        <v>282</v>
      </c>
      <c r="EW4" s="84" t="s">
        <v>262</v>
      </c>
      <c r="EX4" s="84" t="s">
        <v>263</v>
      </c>
      <c r="EY4" s="84" t="s">
        <v>258</v>
      </c>
      <c r="EZ4" s="84" t="s">
        <v>259</v>
      </c>
      <c r="FA4" s="84" t="s">
        <v>260</v>
      </c>
      <c r="FB4" s="84" t="s">
        <v>261</v>
      </c>
      <c r="FC4" s="173" t="s">
        <v>3</v>
      </c>
      <c r="FD4" s="173" t="s">
        <v>249</v>
      </c>
      <c r="FE4" s="551" t="s">
        <v>9756</v>
      </c>
      <c r="FF4" s="878"/>
      <c r="FG4" s="24" t="s">
        <v>3</v>
      </c>
      <c r="FH4" s="24" t="s">
        <v>249</v>
      </c>
      <c r="FI4" s="878"/>
      <c r="FJ4" s="24" t="s">
        <v>3</v>
      </c>
      <c r="FK4" s="24" t="s">
        <v>249</v>
      </c>
      <c r="FL4" s="23" t="s">
        <v>289</v>
      </c>
      <c r="FM4" s="23" t="s">
        <v>288</v>
      </c>
      <c r="FN4" s="23" t="s">
        <v>315</v>
      </c>
      <c r="FO4" s="24" t="s">
        <v>179</v>
      </c>
      <c r="FP4" s="23" t="s">
        <v>290</v>
      </c>
      <c r="FQ4" s="23" t="s">
        <v>291</v>
      </c>
      <c r="FR4" s="23" t="s">
        <v>248</v>
      </c>
      <c r="FS4" s="25" t="s">
        <v>278</v>
      </c>
      <c r="FT4" s="23" t="s">
        <v>289</v>
      </c>
      <c r="FU4" s="23" t="s">
        <v>288</v>
      </c>
      <c r="FV4" s="23" t="s">
        <v>315</v>
      </c>
      <c r="FW4" s="24" t="s">
        <v>179</v>
      </c>
      <c r="FX4" s="23" t="s">
        <v>290</v>
      </c>
      <c r="FY4" s="23" t="s">
        <v>291</v>
      </c>
      <c r="FZ4" s="23" t="s">
        <v>248</v>
      </c>
      <c r="GA4" s="25" t="s">
        <v>278</v>
      </c>
      <c r="GB4" s="23" t="s">
        <v>289</v>
      </c>
      <c r="GC4" s="23" t="s">
        <v>288</v>
      </c>
      <c r="GD4" s="23" t="s">
        <v>315</v>
      </c>
      <c r="GE4" s="24" t="s">
        <v>179</v>
      </c>
      <c r="GF4" s="23" t="s">
        <v>290</v>
      </c>
      <c r="GG4" s="23" t="s">
        <v>291</v>
      </c>
      <c r="GH4" s="23" t="s">
        <v>248</v>
      </c>
      <c r="GI4" s="23" t="s">
        <v>278</v>
      </c>
      <c r="GJ4" s="23" t="s">
        <v>289</v>
      </c>
      <c r="GK4" s="23" t="s">
        <v>292</v>
      </c>
      <c r="GL4" s="24" t="s">
        <v>293</v>
      </c>
      <c r="GM4" s="23" t="s">
        <v>290</v>
      </c>
      <c r="GN4" s="23" t="s">
        <v>291</v>
      </c>
      <c r="GO4" s="23" t="s">
        <v>289</v>
      </c>
      <c r="GP4" s="23" t="s">
        <v>292</v>
      </c>
      <c r="GQ4" s="24" t="s">
        <v>293</v>
      </c>
      <c r="GR4" s="23" t="s">
        <v>290</v>
      </c>
      <c r="GS4" s="23" t="s">
        <v>291</v>
      </c>
      <c r="GT4" s="23" t="s">
        <v>289</v>
      </c>
      <c r="GU4" s="23" t="s">
        <v>292</v>
      </c>
      <c r="GV4" s="24" t="s">
        <v>293</v>
      </c>
      <c r="GW4" s="23" t="s">
        <v>290</v>
      </c>
      <c r="GX4" s="23" t="s">
        <v>291</v>
      </c>
      <c r="GY4" s="23" t="s">
        <v>289</v>
      </c>
      <c r="GZ4" s="23" t="s">
        <v>292</v>
      </c>
      <c r="HA4" s="24" t="s">
        <v>293</v>
      </c>
      <c r="HB4" s="23" t="s">
        <v>290</v>
      </c>
      <c r="HC4" s="23" t="s">
        <v>291</v>
      </c>
      <c r="HD4" s="892"/>
      <c r="HE4" s="27" t="s">
        <v>3</v>
      </c>
      <c r="HF4" s="27" t="s">
        <v>249</v>
      </c>
      <c r="HG4" s="26" t="s">
        <v>289</v>
      </c>
      <c r="HH4" s="26" t="s">
        <v>288</v>
      </c>
      <c r="HI4" s="26" t="s">
        <v>315</v>
      </c>
      <c r="HJ4" s="27" t="s">
        <v>179</v>
      </c>
      <c r="HK4" s="26" t="s">
        <v>290</v>
      </c>
      <c r="HL4" s="26" t="s">
        <v>291</v>
      </c>
      <c r="HM4" s="26" t="s">
        <v>289</v>
      </c>
      <c r="HN4" s="26" t="s">
        <v>288</v>
      </c>
      <c r="HO4" s="26" t="s">
        <v>315</v>
      </c>
      <c r="HP4" s="27" t="s">
        <v>179</v>
      </c>
      <c r="HQ4" s="26" t="s">
        <v>290</v>
      </c>
      <c r="HR4" s="26" t="s">
        <v>291</v>
      </c>
      <c r="HS4" s="26" t="s">
        <v>289</v>
      </c>
      <c r="HT4" s="26" t="s">
        <v>288</v>
      </c>
      <c r="HU4" s="26" t="s">
        <v>315</v>
      </c>
      <c r="HV4" s="27" t="s">
        <v>179</v>
      </c>
      <c r="HW4" s="26" t="s">
        <v>290</v>
      </c>
      <c r="HX4" s="26" t="s">
        <v>291</v>
      </c>
      <c r="HY4" s="26" t="s">
        <v>289</v>
      </c>
      <c r="HZ4" s="26" t="s">
        <v>292</v>
      </c>
      <c r="IA4" s="27" t="s">
        <v>293</v>
      </c>
      <c r="IB4" s="26" t="s">
        <v>290</v>
      </c>
      <c r="IC4" s="26" t="s">
        <v>291</v>
      </c>
      <c r="ID4" s="26" t="s">
        <v>289</v>
      </c>
      <c r="IE4" s="26" t="s">
        <v>292</v>
      </c>
      <c r="IF4" s="27" t="s">
        <v>293</v>
      </c>
      <c r="IG4" s="26" t="s">
        <v>290</v>
      </c>
      <c r="IH4" s="26" t="s">
        <v>291</v>
      </c>
      <c r="II4" s="26" t="s">
        <v>289</v>
      </c>
      <c r="IJ4" s="26" t="s">
        <v>292</v>
      </c>
      <c r="IK4" s="27" t="s">
        <v>293</v>
      </c>
      <c r="IL4" s="26" t="s">
        <v>290</v>
      </c>
      <c r="IM4" s="26" t="s">
        <v>291</v>
      </c>
      <c r="IN4" s="26" t="s">
        <v>289</v>
      </c>
      <c r="IO4" s="26" t="s">
        <v>292</v>
      </c>
      <c r="IP4" s="27" t="s">
        <v>293</v>
      </c>
      <c r="IQ4" s="26" t="s">
        <v>290</v>
      </c>
      <c r="IR4" s="26" t="s">
        <v>291</v>
      </c>
      <c r="IS4" s="29" t="s">
        <v>289</v>
      </c>
      <c r="IT4" s="29" t="s">
        <v>288</v>
      </c>
      <c r="IU4" s="29" t="s">
        <v>315</v>
      </c>
      <c r="IV4" s="30" t="s">
        <v>179</v>
      </c>
      <c r="IW4" s="29" t="s">
        <v>290</v>
      </c>
      <c r="IX4" s="29" t="s">
        <v>291</v>
      </c>
      <c r="IY4" s="29" t="s">
        <v>289</v>
      </c>
      <c r="IZ4" s="29" t="s">
        <v>288</v>
      </c>
      <c r="JA4" s="29" t="s">
        <v>315</v>
      </c>
      <c r="JB4" s="30" t="s">
        <v>179</v>
      </c>
      <c r="JC4" s="29" t="s">
        <v>290</v>
      </c>
      <c r="JD4" s="29" t="s">
        <v>291</v>
      </c>
      <c r="JE4" s="29" t="s">
        <v>289</v>
      </c>
      <c r="JF4" s="29" t="s">
        <v>288</v>
      </c>
      <c r="JG4" s="29" t="s">
        <v>315</v>
      </c>
      <c r="JH4" s="30" t="s">
        <v>179</v>
      </c>
      <c r="JI4" s="29" t="s">
        <v>290</v>
      </c>
      <c r="JJ4" s="29" t="s">
        <v>291</v>
      </c>
      <c r="JK4" s="29" t="s">
        <v>289</v>
      </c>
      <c r="JL4" s="29" t="s">
        <v>292</v>
      </c>
      <c r="JM4" s="30" t="s">
        <v>293</v>
      </c>
      <c r="JN4" s="29" t="s">
        <v>290</v>
      </c>
      <c r="JO4" s="29" t="s">
        <v>291</v>
      </c>
      <c r="JP4" s="29" t="s">
        <v>289</v>
      </c>
      <c r="JQ4" s="29" t="s">
        <v>292</v>
      </c>
      <c r="JR4" s="30" t="s">
        <v>293</v>
      </c>
      <c r="JS4" s="29" t="s">
        <v>290</v>
      </c>
      <c r="JT4" s="29" t="s">
        <v>291</v>
      </c>
      <c r="JU4" s="29" t="s">
        <v>289</v>
      </c>
      <c r="JV4" s="29" t="s">
        <v>292</v>
      </c>
      <c r="JW4" s="30" t="s">
        <v>293</v>
      </c>
      <c r="JX4" s="29" t="s">
        <v>290</v>
      </c>
      <c r="JY4" s="29" t="s">
        <v>291</v>
      </c>
      <c r="JZ4" s="29" t="s">
        <v>289</v>
      </c>
      <c r="KA4" s="29" t="s">
        <v>292</v>
      </c>
      <c r="KB4" s="30" t="s">
        <v>293</v>
      </c>
      <c r="KC4" s="29" t="s">
        <v>290</v>
      </c>
      <c r="KD4" s="29" t="s">
        <v>291</v>
      </c>
      <c r="KE4" s="859"/>
      <c r="KF4" s="28" t="s">
        <v>3</v>
      </c>
      <c r="KG4" s="28" t="s">
        <v>249</v>
      </c>
      <c r="KH4" s="172" t="s">
        <v>289</v>
      </c>
      <c r="KI4" s="172" t="s">
        <v>288</v>
      </c>
      <c r="KJ4" s="172" t="s">
        <v>315</v>
      </c>
      <c r="KK4" s="28" t="s">
        <v>179</v>
      </c>
      <c r="KL4" s="172" t="s">
        <v>290</v>
      </c>
      <c r="KM4" s="172" t="s">
        <v>291</v>
      </c>
      <c r="KN4" s="172" t="s">
        <v>289</v>
      </c>
      <c r="KO4" s="172" t="s">
        <v>288</v>
      </c>
      <c r="KP4" s="172" t="s">
        <v>315</v>
      </c>
      <c r="KQ4" s="28" t="s">
        <v>179</v>
      </c>
      <c r="KR4" s="172" t="s">
        <v>290</v>
      </c>
      <c r="KS4" s="172" t="s">
        <v>291</v>
      </c>
      <c r="KT4" s="172" t="s">
        <v>289</v>
      </c>
      <c r="KU4" s="172" t="s">
        <v>288</v>
      </c>
      <c r="KV4" s="172" t="s">
        <v>315</v>
      </c>
      <c r="KW4" s="28" t="s">
        <v>179</v>
      </c>
      <c r="KX4" s="172" t="s">
        <v>290</v>
      </c>
      <c r="KY4" s="172" t="s">
        <v>291</v>
      </c>
      <c r="KZ4" s="172" t="s">
        <v>289</v>
      </c>
      <c r="LA4" s="172" t="s">
        <v>292</v>
      </c>
      <c r="LB4" s="28" t="s">
        <v>293</v>
      </c>
      <c r="LC4" s="172" t="s">
        <v>290</v>
      </c>
      <c r="LD4" s="172" t="s">
        <v>291</v>
      </c>
      <c r="LE4" s="172" t="s">
        <v>289</v>
      </c>
      <c r="LF4" s="172" t="s">
        <v>292</v>
      </c>
      <c r="LG4" s="28" t="s">
        <v>293</v>
      </c>
      <c r="LH4" s="172" t="s">
        <v>290</v>
      </c>
      <c r="LI4" s="172" t="s">
        <v>291</v>
      </c>
      <c r="LJ4" s="172" t="s">
        <v>289</v>
      </c>
      <c r="LK4" s="172" t="s">
        <v>292</v>
      </c>
      <c r="LL4" s="28" t="s">
        <v>293</v>
      </c>
      <c r="LM4" s="172" t="s">
        <v>290</v>
      </c>
      <c r="LN4" s="172" t="s">
        <v>291</v>
      </c>
      <c r="LO4" s="172" t="s">
        <v>289</v>
      </c>
      <c r="LP4" s="172" t="s">
        <v>292</v>
      </c>
      <c r="LQ4" s="28" t="s">
        <v>293</v>
      </c>
      <c r="LR4" s="172" t="s">
        <v>290</v>
      </c>
      <c r="LS4" s="172" t="s">
        <v>291</v>
      </c>
      <c r="LT4" s="17" t="s">
        <v>289</v>
      </c>
      <c r="LU4" s="17" t="s">
        <v>288</v>
      </c>
      <c r="LV4" s="17" t="s">
        <v>315</v>
      </c>
      <c r="LW4" s="22" t="s">
        <v>179</v>
      </c>
      <c r="LX4" s="17" t="s">
        <v>290</v>
      </c>
      <c r="LY4" s="17" t="s">
        <v>291</v>
      </c>
      <c r="LZ4" s="17" t="s">
        <v>289</v>
      </c>
      <c r="MA4" s="17" t="s">
        <v>288</v>
      </c>
      <c r="MB4" s="17" t="s">
        <v>315</v>
      </c>
      <c r="MC4" s="22" t="s">
        <v>179</v>
      </c>
      <c r="MD4" s="17" t="s">
        <v>290</v>
      </c>
      <c r="ME4" s="17" t="s">
        <v>291</v>
      </c>
      <c r="MF4" s="17" t="s">
        <v>289</v>
      </c>
      <c r="MG4" s="17" t="s">
        <v>288</v>
      </c>
      <c r="MH4" s="17" t="s">
        <v>315</v>
      </c>
      <c r="MI4" s="22" t="s">
        <v>179</v>
      </c>
      <c r="MJ4" s="17" t="s">
        <v>290</v>
      </c>
      <c r="MK4" s="17" t="s">
        <v>291</v>
      </c>
      <c r="ML4" s="17" t="s">
        <v>289</v>
      </c>
      <c r="MM4" s="17" t="s">
        <v>292</v>
      </c>
      <c r="MN4" s="22" t="s">
        <v>293</v>
      </c>
      <c r="MO4" s="17" t="s">
        <v>290</v>
      </c>
      <c r="MP4" s="17" t="s">
        <v>291</v>
      </c>
      <c r="MQ4" s="17" t="s">
        <v>289</v>
      </c>
      <c r="MR4" s="17" t="s">
        <v>292</v>
      </c>
      <c r="MS4" s="22" t="s">
        <v>293</v>
      </c>
      <c r="MT4" s="17" t="s">
        <v>290</v>
      </c>
      <c r="MU4" s="17" t="s">
        <v>291</v>
      </c>
      <c r="MV4" s="17" t="s">
        <v>289</v>
      </c>
      <c r="MW4" s="17" t="s">
        <v>292</v>
      </c>
      <c r="MX4" s="22" t="s">
        <v>293</v>
      </c>
      <c r="MY4" s="17" t="s">
        <v>290</v>
      </c>
      <c r="MZ4" s="17" t="s">
        <v>291</v>
      </c>
      <c r="NA4" s="17" t="s">
        <v>289</v>
      </c>
      <c r="NB4" s="17" t="s">
        <v>292</v>
      </c>
      <c r="NC4" s="22" t="s">
        <v>293</v>
      </c>
      <c r="ND4" s="17" t="s">
        <v>290</v>
      </c>
      <c r="NE4" s="17" t="s">
        <v>291</v>
      </c>
      <c r="NF4" s="238" t="s">
        <v>289</v>
      </c>
      <c r="NG4" s="238" t="s">
        <v>288</v>
      </c>
      <c r="NH4" s="238" t="s">
        <v>315</v>
      </c>
      <c r="NI4" s="239" t="s">
        <v>179</v>
      </c>
      <c r="NJ4" s="238" t="s">
        <v>290</v>
      </c>
      <c r="NK4" s="238" t="s">
        <v>291</v>
      </c>
      <c r="NL4" s="238" t="s">
        <v>289</v>
      </c>
      <c r="NM4" s="238" t="s">
        <v>288</v>
      </c>
      <c r="NN4" s="238" t="s">
        <v>315</v>
      </c>
      <c r="NO4" s="239" t="s">
        <v>179</v>
      </c>
      <c r="NP4" s="238" t="s">
        <v>290</v>
      </c>
      <c r="NQ4" s="238" t="s">
        <v>291</v>
      </c>
      <c r="NR4" s="238" t="s">
        <v>289</v>
      </c>
      <c r="NS4" s="238" t="s">
        <v>288</v>
      </c>
      <c r="NT4" s="238" t="s">
        <v>315</v>
      </c>
      <c r="NU4" s="239" t="s">
        <v>179</v>
      </c>
      <c r="NV4" s="238" t="s">
        <v>290</v>
      </c>
      <c r="NW4" s="238" t="s">
        <v>291</v>
      </c>
      <c r="NX4" s="238" t="s">
        <v>289</v>
      </c>
      <c r="NY4" s="238" t="s">
        <v>292</v>
      </c>
      <c r="NZ4" s="239" t="s">
        <v>293</v>
      </c>
      <c r="OA4" s="238" t="s">
        <v>290</v>
      </c>
      <c r="OB4" s="238" t="s">
        <v>291</v>
      </c>
      <c r="OC4" s="238" t="s">
        <v>289</v>
      </c>
      <c r="OD4" s="238" t="s">
        <v>292</v>
      </c>
      <c r="OE4" s="239" t="s">
        <v>293</v>
      </c>
      <c r="OF4" s="238" t="s">
        <v>290</v>
      </c>
      <c r="OG4" s="238" t="s">
        <v>291</v>
      </c>
      <c r="OH4" s="238" t="s">
        <v>289</v>
      </c>
      <c r="OI4" s="238" t="s">
        <v>292</v>
      </c>
      <c r="OJ4" s="239" t="s">
        <v>293</v>
      </c>
      <c r="OK4" s="238" t="s">
        <v>290</v>
      </c>
      <c r="OL4" s="238" t="s">
        <v>291</v>
      </c>
      <c r="OM4" s="238" t="s">
        <v>289</v>
      </c>
      <c r="ON4" s="238" t="s">
        <v>292</v>
      </c>
      <c r="OO4" s="239" t="s">
        <v>293</v>
      </c>
      <c r="OP4" s="238" t="s">
        <v>290</v>
      </c>
      <c r="OQ4" s="238" t="s">
        <v>291</v>
      </c>
    </row>
    <row r="5" spans="1:852">
      <c r="A5" s="226" t="s">
        <v>1484</v>
      </c>
      <c r="B5" s="226"/>
      <c r="C5" s="246" t="str">
        <f>IF(Severity!F5&gt;=0.5,"YES","NO")</f>
        <v>YES</v>
      </c>
      <c r="D5" s="246" t="str">
        <f>IF(Severity!G5&gt;=0.5,"YES","NO")</f>
        <v>NO</v>
      </c>
      <c r="E5" s="108">
        <v>6</v>
      </c>
      <c r="F5" s="108">
        <v>2</v>
      </c>
      <c r="G5" s="270" t="s">
        <v>410</v>
      </c>
      <c r="H5" s="270" t="s">
        <v>455</v>
      </c>
      <c r="I5" s="270">
        <v>1</v>
      </c>
      <c r="J5" s="270">
        <v>2</v>
      </c>
      <c r="K5" s="270" t="s">
        <v>455</v>
      </c>
      <c r="L5" s="212"/>
      <c r="M5" s="212"/>
      <c r="N5" s="270"/>
      <c r="O5" s="270" t="s">
        <v>455</v>
      </c>
      <c r="P5" s="267"/>
      <c r="Q5" s="267"/>
      <c r="R5" s="267"/>
      <c r="S5" s="270" t="s">
        <v>602</v>
      </c>
      <c r="T5" s="270">
        <v>17</v>
      </c>
      <c r="U5" s="113"/>
      <c r="V5" s="113"/>
      <c r="W5" s="113">
        <v>25.8</v>
      </c>
      <c r="X5" s="113">
        <v>4</v>
      </c>
      <c r="Y5" s="113"/>
      <c r="Z5" s="113"/>
      <c r="AA5" s="113"/>
      <c r="AB5" s="113"/>
      <c r="AC5" s="113"/>
      <c r="AD5" s="113"/>
      <c r="AE5" s="114"/>
      <c r="AF5" s="113"/>
      <c r="AG5" s="113"/>
      <c r="AH5" s="113"/>
      <c r="AI5" s="267">
        <v>18</v>
      </c>
      <c r="AJ5" s="267">
        <f t="shared" ref="AJ5:AJ39" si="0">AI5-J5</f>
        <v>16</v>
      </c>
      <c r="AK5" s="267">
        <f>AJ5</f>
        <v>16</v>
      </c>
      <c r="AL5" s="270" t="s">
        <v>335</v>
      </c>
      <c r="AM5" s="270" t="s">
        <v>455</v>
      </c>
      <c r="AN5" s="270">
        <v>2</v>
      </c>
      <c r="AO5" s="270">
        <v>3</v>
      </c>
      <c r="AP5" s="270" t="s">
        <v>455</v>
      </c>
      <c r="AQ5" s="212"/>
      <c r="AR5" s="212"/>
      <c r="AS5" s="212"/>
      <c r="AT5" s="270" t="s">
        <v>455</v>
      </c>
      <c r="AU5" s="267"/>
      <c r="AV5" s="267"/>
      <c r="AW5" s="267"/>
      <c r="AX5" s="267" t="s">
        <v>602</v>
      </c>
      <c r="AY5" s="267">
        <v>17</v>
      </c>
      <c r="AZ5" s="114"/>
      <c r="BA5" s="114"/>
      <c r="BB5" s="114">
        <v>24.8</v>
      </c>
      <c r="BC5" s="114">
        <v>3.6</v>
      </c>
      <c r="BD5" s="114"/>
      <c r="BE5" s="114"/>
      <c r="BF5" s="114"/>
      <c r="BG5" s="114"/>
      <c r="BH5" s="114"/>
      <c r="BI5" s="114"/>
      <c r="BJ5" s="114"/>
      <c r="BK5" s="114"/>
      <c r="BL5" s="114"/>
      <c r="BM5" s="114"/>
      <c r="BN5" s="270">
        <v>18</v>
      </c>
      <c r="BO5" s="270">
        <f t="shared" ref="BO5:BO39" si="1">BN5-AO5</f>
        <v>15</v>
      </c>
      <c r="BP5" s="835">
        <f>BO5</f>
        <v>15</v>
      </c>
      <c r="BQ5" s="90"/>
      <c r="BR5" s="270" t="s">
        <v>455</v>
      </c>
      <c r="BS5" s="212"/>
      <c r="BT5" s="212"/>
      <c r="BU5" s="212"/>
      <c r="BV5" s="212"/>
      <c r="BW5" s="212"/>
      <c r="BX5" s="212"/>
      <c r="BY5" s="212"/>
      <c r="BZ5" s="212"/>
      <c r="CA5" s="212"/>
      <c r="CB5" s="212"/>
      <c r="CC5" s="212"/>
      <c r="CD5" s="212"/>
      <c r="CE5" s="114"/>
      <c r="CF5" s="114"/>
      <c r="CG5" s="114"/>
      <c r="CH5" s="114"/>
      <c r="CI5" s="114"/>
      <c r="CJ5" s="114"/>
      <c r="CK5" s="114"/>
      <c r="CL5" s="114"/>
      <c r="CM5" s="114"/>
      <c r="CN5" s="114"/>
      <c r="CO5" s="114"/>
      <c r="CP5" s="114"/>
      <c r="CQ5" s="114"/>
      <c r="CR5" s="114"/>
      <c r="CS5" s="212"/>
      <c r="CT5" s="212"/>
      <c r="CU5" s="212"/>
      <c r="CV5" s="90"/>
      <c r="CW5" s="270" t="s">
        <v>455</v>
      </c>
      <c r="CX5" s="90"/>
      <c r="CY5" s="212"/>
      <c r="CZ5" s="212"/>
      <c r="DA5" s="212"/>
      <c r="DB5" s="212"/>
      <c r="DC5" s="212"/>
      <c r="DD5" s="212"/>
      <c r="DE5" s="212"/>
      <c r="DF5" s="212"/>
      <c r="DG5" s="212"/>
      <c r="DH5" s="212"/>
      <c r="DI5" s="212"/>
      <c r="DJ5" s="113"/>
      <c r="DK5" s="113"/>
      <c r="DL5" s="113"/>
      <c r="DM5" s="113"/>
      <c r="DN5" s="113"/>
      <c r="DO5" s="113"/>
      <c r="DP5" s="113"/>
      <c r="DQ5" s="113"/>
      <c r="DR5" s="113"/>
      <c r="DS5" s="113"/>
      <c r="DT5" s="113"/>
      <c r="DU5" s="113"/>
      <c r="DV5" s="113"/>
      <c r="DW5" s="113"/>
      <c r="DX5" s="212"/>
      <c r="DY5" s="212"/>
      <c r="DZ5" s="212"/>
      <c r="EA5" s="212"/>
      <c r="EB5" s="270" t="s">
        <v>455</v>
      </c>
      <c r="EC5" s="212"/>
      <c r="ED5" s="212"/>
      <c r="EE5" s="212"/>
      <c r="EF5" s="212"/>
      <c r="EG5" s="212"/>
      <c r="EH5" s="212"/>
      <c r="EI5" s="212"/>
      <c r="EJ5" s="212"/>
      <c r="EK5" s="212"/>
      <c r="EL5" s="212"/>
      <c r="EM5" s="212"/>
      <c r="EN5" s="212"/>
      <c r="EO5" s="113"/>
      <c r="EP5" s="113"/>
      <c r="EQ5" s="113"/>
      <c r="ER5" s="113"/>
      <c r="ES5" s="113"/>
      <c r="ET5" s="113"/>
      <c r="EU5" s="113"/>
      <c r="EV5" s="113"/>
      <c r="EW5" s="113"/>
      <c r="EX5" s="113"/>
      <c r="EY5" s="113"/>
      <c r="EZ5" s="113"/>
      <c r="FA5" s="113"/>
      <c r="FB5" s="113"/>
      <c r="FC5" s="212"/>
      <c r="FD5" s="212"/>
      <c r="FE5" s="212"/>
      <c r="FF5" s="270" t="s">
        <v>455</v>
      </c>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70" t="s">
        <v>455</v>
      </c>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70" t="s">
        <v>455</v>
      </c>
      <c r="IT5" s="212"/>
      <c r="IU5" s="212"/>
      <c r="IV5" s="212"/>
      <c r="IW5" s="212"/>
      <c r="IX5" s="212"/>
      <c r="IY5" s="212"/>
      <c r="IZ5" s="212"/>
      <c r="JA5" s="212"/>
      <c r="JB5" s="212"/>
      <c r="JC5" s="212"/>
      <c r="JD5" s="212"/>
      <c r="JE5" s="212"/>
      <c r="JF5" s="212"/>
      <c r="JG5" s="212"/>
      <c r="JH5" s="212"/>
      <c r="JI5" s="212"/>
      <c r="JJ5" s="212"/>
      <c r="JK5" s="212"/>
      <c r="JL5" s="212"/>
      <c r="JM5" s="212"/>
      <c r="JN5" s="212"/>
      <c r="JO5" s="212"/>
      <c r="JP5" s="212"/>
      <c r="JQ5" s="212"/>
      <c r="JR5" s="212"/>
      <c r="JS5" s="212"/>
      <c r="JT5" s="212"/>
      <c r="JU5" s="212"/>
      <c r="JV5" s="212"/>
      <c r="JW5" s="212"/>
      <c r="JX5" s="212"/>
      <c r="JY5" s="212"/>
      <c r="JZ5" s="212"/>
      <c r="KA5" s="212"/>
      <c r="KB5" s="212"/>
      <c r="KC5" s="212"/>
      <c r="KD5" s="212"/>
      <c r="KE5" s="270" t="s">
        <v>455</v>
      </c>
      <c r="KF5" s="212"/>
      <c r="KG5" s="212"/>
      <c r="KH5" s="212"/>
      <c r="KI5" s="212"/>
      <c r="KJ5" s="212"/>
      <c r="KK5" s="212"/>
      <c r="KL5" s="212"/>
      <c r="KM5" s="212"/>
      <c r="KN5" s="212"/>
      <c r="KO5" s="212"/>
      <c r="KP5" s="212"/>
      <c r="KQ5" s="212"/>
      <c r="KR5" s="212"/>
      <c r="KS5" s="212"/>
      <c r="KT5" s="212"/>
      <c r="KU5" s="212"/>
      <c r="KV5" s="212"/>
      <c r="KW5" s="212"/>
      <c r="KX5" s="212"/>
      <c r="KY5" s="212"/>
      <c r="KZ5" s="212"/>
      <c r="LA5" s="212"/>
      <c r="LB5" s="212"/>
      <c r="LC5" s="212"/>
      <c r="LD5" s="212"/>
      <c r="LE5" s="212"/>
      <c r="LF5" s="212"/>
      <c r="LG5" s="212"/>
      <c r="LH5" s="212"/>
      <c r="LI5" s="212"/>
      <c r="LJ5" s="212"/>
      <c r="LK5" s="212"/>
      <c r="LL5" s="212"/>
      <c r="LM5" s="212"/>
      <c r="LN5" s="212"/>
      <c r="LO5" s="212"/>
      <c r="LP5" s="212"/>
      <c r="LQ5" s="212"/>
      <c r="LR5" s="212"/>
      <c r="LS5" s="212"/>
      <c r="LT5" s="270" t="s">
        <v>455</v>
      </c>
      <c r="LU5" s="212"/>
      <c r="LV5" s="212"/>
      <c r="LW5" s="212"/>
      <c r="LX5" s="212"/>
      <c r="LY5" s="212"/>
      <c r="LZ5" s="212"/>
      <c r="MA5" s="212"/>
      <c r="MB5" s="212"/>
      <c r="MC5" s="212"/>
      <c r="MD5" s="212"/>
      <c r="ME5" s="212"/>
      <c r="MF5" s="212"/>
      <c r="MG5" s="212"/>
      <c r="MH5" s="212"/>
      <c r="MI5" s="212"/>
      <c r="MJ5" s="212"/>
      <c r="MK5" s="212"/>
      <c r="ML5" s="212"/>
      <c r="MM5" s="212"/>
      <c r="MN5" s="212"/>
      <c r="MO5" s="212"/>
      <c r="MP5" s="212"/>
      <c r="MQ5" s="212"/>
      <c r="MR5" s="212"/>
      <c r="MS5" s="212"/>
      <c r="MT5" s="212"/>
      <c r="MU5" s="212"/>
      <c r="MV5" s="212"/>
      <c r="MW5" s="212"/>
      <c r="MX5" s="212"/>
      <c r="MY5" s="212"/>
      <c r="MZ5" s="212"/>
      <c r="NA5" s="212"/>
      <c r="NB5" s="212"/>
      <c r="NC5" s="212"/>
      <c r="ND5" s="212"/>
      <c r="NE5" s="212"/>
      <c r="NF5" s="212"/>
      <c r="NG5" s="212"/>
      <c r="NH5" s="212"/>
      <c r="NI5" s="212"/>
      <c r="NJ5" s="212"/>
      <c r="NK5" s="212"/>
      <c r="NL5" s="212"/>
      <c r="NM5" s="212"/>
      <c r="NN5" s="212"/>
      <c r="NO5" s="212"/>
      <c r="NP5" s="212"/>
      <c r="NQ5" s="212"/>
      <c r="NR5" s="212"/>
      <c r="NS5" s="212"/>
      <c r="NT5" s="212"/>
      <c r="NU5" s="212"/>
      <c r="NV5" s="212"/>
      <c r="NW5" s="212"/>
      <c r="NX5" s="212"/>
      <c r="NY5" s="212"/>
      <c r="NZ5" s="212"/>
      <c r="OA5" s="212"/>
      <c r="OB5" s="212"/>
      <c r="OC5" s="212"/>
      <c r="OD5" s="212"/>
      <c r="OE5" s="212"/>
      <c r="OF5" s="212"/>
      <c r="OG5" s="212"/>
      <c r="OH5" s="212"/>
      <c r="OI5" s="212"/>
      <c r="OJ5" s="212"/>
      <c r="OK5" s="212"/>
      <c r="OL5" s="212"/>
      <c r="OM5" s="212"/>
      <c r="ON5" s="212"/>
      <c r="OO5" s="212"/>
      <c r="OP5" s="212"/>
      <c r="OQ5" s="212"/>
      <c r="OR5" s="212"/>
      <c r="OS5" s="267">
        <f>IF(ISERROR(#REF!),0,1)</f>
        <v>0</v>
      </c>
      <c r="OT5" s="267">
        <f t="shared" ref="OT5:OU6" si="2">IF(C5="YES",1,0)</f>
        <v>1</v>
      </c>
      <c r="OU5" s="267">
        <f t="shared" si="2"/>
        <v>0</v>
      </c>
      <c r="OV5" s="222"/>
      <c r="OW5" s="222"/>
      <c r="OX5" s="222"/>
      <c r="OY5" s="222"/>
      <c r="OZ5" s="222"/>
      <c r="PA5" s="222"/>
      <c r="PB5" s="222"/>
      <c r="PC5" s="222"/>
      <c r="PD5" s="222"/>
      <c r="PE5" s="222"/>
      <c r="PF5" s="222"/>
      <c r="PG5" s="222"/>
      <c r="PH5" s="222"/>
      <c r="PI5" s="222"/>
      <c r="PJ5" s="222"/>
      <c r="PK5" s="222"/>
      <c r="PL5" s="222"/>
      <c r="PM5" s="222"/>
      <c r="PN5" s="222"/>
      <c r="PO5" s="222"/>
      <c r="PP5" s="222"/>
      <c r="PQ5" s="222"/>
      <c r="PR5" s="222"/>
      <c r="PS5" s="222"/>
      <c r="PT5" s="222"/>
      <c r="PU5" s="222"/>
      <c r="PV5" s="222"/>
      <c r="PW5" s="222"/>
      <c r="PX5" s="222"/>
      <c r="PY5" s="222"/>
      <c r="PZ5" s="222"/>
      <c r="QA5" s="222"/>
      <c r="QB5" s="222"/>
      <c r="QC5" s="222"/>
      <c r="QD5" s="222"/>
      <c r="QE5" s="222"/>
      <c r="QF5" s="222"/>
      <c r="QG5" s="222"/>
      <c r="QH5" s="222"/>
      <c r="QI5" s="222"/>
      <c r="QJ5" s="222"/>
      <c r="QK5" s="222"/>
      <c r="QL5" s="222"/>
      <c r="QM5" s="222"/>
      <c r="QN5" s="222"/>
      <c r="QO5" s="222"/>
      <c r="QP5" s="222"/>
      <c r="QQ5" s="222"/>
      <c r="QR5" s="222"/>
      <c r="QS5" s="222"/>
      <c r="QT5" s="222"/>
      <c r="QU5" s="222"/>
      <c r="QV5" s="222"/>
      <c r="QW5" s="222"/>
      <c r="QX5" s="222"/>
      <c r="QY5" s="222"/>
      <c r="QZ5" s="222"/>
      <c r="RA5" s="222"/>
      <c r="RB5" s="222"/>
      <c r="RC5" s="222"/>
      <c r="RD5" s="222"/>
      <c r="RE5" s="222"/>
      <c r="RF5" s="222"/>
      <c r="RG5" s="222"/>
      <c r="RH5" s="222"/>
      <c r="RI5" s="222"/>
      <c r="RJ5" s="222"/>
      <c r="RK5" s="222"/>
      <c r="RL5" s="222"/>
      <c r="RM5" s="222"/>
      <c r="RN5" s="222"/>
      <c r="RO5" s="222"/>
      <c r="RP5" s="222"/>
      <c r="RQ5" s="222"/>
      <c r="RR5" s="222"/>
      <c r="RS5" s="222"/>
      <c r="RT5" s="222"/>
      <c r="RU5" s="222"/>
      <c r="RV5" s="222"/>
      <c r="RW5" s="222"/>
      <c r="RX5" s="222"/>
      <c r="RY5" s="222"/>
      <c r="RZ5" s="222"/>
      <c r="SA5" s="222"/>
      <c r="SB5" s="222"/>
      <c r="SC5" s="222"/>
      <c r="SD5" s="222"/>
      <c r="SE5" s="222"/>
      <c r="SF5" s="222"/>
      <c r="SG5" s="222"/>
      <c r="SH5" s="222"/>
      <c r="SI5" s="222"/>
      <c r="SJ5" s="222"/>
      <c r="SK5" s="222"/>
      <c r="SL5" s="222"/>
      <c r="SM5" s="222"/>
      <c r="SN5" s="222"/>
      <c r="SO5" s="222"/>
      <c r="SP5" s="222"/>
      <c r="SQ5" s="222"/>
      <c r="SR5" s="222"/>
      <c r="SS5" s="222"/>
      <c r="ST5" s="222"/>
      <c r="SU5" s="222"/>
      <c r="SV5" s="222"/>
      <c r="SW5" s="222"/>
      <c r="SX5" s="222"/>
      <c r="SY5" s="222"/>
      <c r="SZ5" s="222"/>
      <c r="TA5" s="222"/>
      <c r="TB5" s="222"/>
      <c r="TC5" s="222"/>
      <c r="TD5" s="222"/>
      <c r="TE5" s="222"/>
      <c r="TF5" s="222"/>
      <c r="TG5" s="222"/>
      <c r="TH5" s="222"/>
      <c r="TI5" s="222"/>
      <c r="TJ5" s="222"/>
      <c r="TK5" s="222"/>
      <c r="TL5" s="222"/>
      <c r="TM5" s="222"/>
      <c r="TN5" s="222"/>
      <c r="TO5" s="222"/>
      <c r="TP5" s="222"/>
      <c r="TQ5" s="222"/>
      <c r="TR5" s="222"/>
      <c r="TS5" s="222"/>
      <c r="TT5" s="222"/>
      <c r="TU5" s="222"/>
      <c r="TV5" s="222"/>
      <c r="TW5" s="222"/>
      <c r="TX5" s="222"/>
      <c r="TY5" s="222"/>
      <c r="TZ5" s="222"/>
      <c r="UA5" s="222"/>
      <c r="UB5" s="222"/>
      <c r="UC5" s="222"/>
      <c r="UD5" s="222"/>
      <c r="UE5" s="222"/>
      <c r="UF5" s="222"/>
      <c r="UG5" s="222"/>
      <c r="UH5" s="222"/>
      <c r="UI5" s="222"/>
      <c r="UJ5" s="222"/>
      <c r="UK5" s="222"/>
      <c r="UL5" s="222"/>
      <c r="UM5" s="222"/>
      <c r="UN5" s="222"/>
      <c r="UO5" s="222"/>
      <c r="UP5" s="222"/>
      <c r="UQ5" s="222"/>
      <c r="UR5" s="222"/>
      <c r="US5" s="222"/>
      <c r="UT5" s="222"/>
      <c r="UU5" s="222"/>
      <c r="UV5" s="222"/>
      <c r="UW5" s="222"/>
      <c r="UX5" s="222"/>
      <c r="UY5" s="222"/>
      <c r="UZ5" s="222"/>
      <c r="VA5" s="222"/>
      <c r="VB5" s="222"/>
      <c r="VC5" s="222"/>
      <c r="VD5" s="222"/>
      <c r="VE5" s="222"/>
      <c r="VF5" s="222"/>
      <c r="VG5" s="222"/>
      <c r="VH5" s="222"/>
      <c r="VI5" s="222"/>
      <c r="VJ5" s="222"/>
      <c r="VK5" s="222"/>
      <c r="VL5" s="222"/>
      <c r="VM5" s="222"/>
      <c r="VN5" s="222"/>
      <c r="VO5" s="222"/>
      <c r="VP5" s="222"/>
      <c r="VQ5" s="222"/>
      <c r="VR5" s="222"/>
      <c r="VS5" s="222"/>
      <c r="VT5" s="222"/>
      <c r="VU5" s="222"/>
      <c r="VV5" s="222"/>
      <c r="VW5" s="222"/>
      <c r="VX5" s="222"/>
      <c r="VY5" s="222"/>
      <c r="VZ5" s="222"/>
      <c r="WA5" s="222"/>
      <c r="WB5" s="222"/>
      <c r="WC5" s="222"/>
      <c r="WD5" s="222"/>
      <c r="WE5" s="222"/>
      <c r="WF5" s="222"/>
      <c r="WG5" s="222"/>
      <c r="WH5" s="222"/>
      <c r="WI5" s="222"/>
      <c r="WJ5" s="222"/>
      <c r="WK5" s="222"/>
      <c r="WL5" s="222"/>
      <c r="WM5" s="222"/>
      <c r="WN5" s="222"/>
      <c r="WO5" s="222"/>
      <c r="WP5" s="222"/>
      <c r="WQ5" s="222"/>
      <c r="WR5" s="222"/>
      <c r="WS5" s="222"/>
      <c r="WT5" s="222"/>
      <c r="WU5" s="222"/>
      <c r="WV5" s="222"/>
      <c r="WW5" s="222"/>
      <c r="WX5" s="222"/>
      <c r="WY5" s="222"/>
      <c r="WZ5" s="222"/>
      <c r="XA5" s="222"/>
      <c r="XB5" s="222"/>
      <c r="XC5" s="222"/>
      <c r="XD5" s="222"/>
      <c r="XE5" s="222"/>
      <c r="XF5" s="222"/>
      <c r="XG5" s="222"/>
      <c r="XH5" s="222"/>
      <c r="XI5" s="222"/>
      <c r="XJ5" s="222"/>
      <c r="XK5" s="222"/>
      <c r="XL5" s="222"/>
      <c r="XM5" s="222"/>
      <c r="XN5" s="222"/>
      <c r="XO5" s="222"/>
      <c r="XP5" s="222"/>
      <c r="XQ5" s="222"/>
      <c r="XR5" s="222"/>
      <c r="XS5" s="222"/>
      <c r="XT5" s="222"/>
      <c r="XU5" s="222"/>
      <c r="XV5" s="222"/>
      <c r="XW5" s="222"/>
      <c r="XX5" s="222"/>
      <c r="XY5" s="222"/>
      <c r="XZ5" s="222"/>
      <c r="YA5" s="222"/>
      <c r="YB5" s="222"/>
      <c r="YC5" s="222"/>
      <c r="YD5" s="222"/>
      <c r="YE5" s="222"/>
      <c r="YF5" s="222"/>
      <c r="YG5" s="222"/>
      <c r="YH5" s="222"/>
      <c r="YI5" s="222"/>
      <c r="YJ5" s="222"/>
      <c r="YK5" s="222"/>
      <c r="YL5" s="222"/>
      <c r="YM5" s="222"/>
      <c r="YN5" s="222"/>
      <c r="YO5" s="222"/>
      <c r="YP5" s="222"/>
      <c r="YQ5" s="222"/>
      <c r="YR5" s="222"/>
      <c r="YS5" s="222"/>
      <c r="YT5" s="222"/>
      <c r="YU5" s="222"/>
      <c r="YV5" s="222"/>
      <c r="YW5" s="222"/>
      <c r="YX5" s="222"/>
      <c r="YY5" s="222"/>
      <c r="YZ5" s="222"/>
      <c r="ZA5" s="222"/>
      <c r="ZB5" s="222"/>
      <c r="ZC5" s="222"/>
      <c r="ZD5" s="222"/>
      <c r="ZE5" s="222"/>
      <c r="ZF5" s="222"/>
      <c r="ZG5" s="222"/>
      <c r="ZH5" s="222"/>
      <c r="ZI5" s="222"/>
      <c r="ZJ5" s="222"/>
      <c r="ZK5" s="222"/>
      <c r="ZL5" s="222"/>
      <c r="ZM5" s="222"/>
      <c r="ZN5" s="222"/>
      <c r="ZO5" s="222"/>
      <c r="ZP5" s="222"/>
      <c r="ZQ5" s="222"/>
      <c r="ZR5" s="222"/>
      <c r="ZS5" s="222"/>
      <c r="ZT5" s="222"/>
      <c r="ZU5" s="222"/>
      <c r="ZV5" s="222"/>
      <c r="ZW5" s="222"/>
      <c r="ZX5" s="222"/>
      <c r="ZY5" s="222"/>
      <c r="ZZ5" s="222"/>
      <c r="AAA5" s="222"/>
      <c r="AAB5" s="222"/>
      <c r="AAC5" s="222"/>
      <c r="AAD5" s="222"/>
      <c r="AAE5" s="222"/>
      <c r="AAF5" s="222"/>
      <c r="AAG5" s="222"/>
      <c r="AAH5" s="222"/>
      <c r="AAI5" s="222"/>
      <c r="AAJ5" s="222"/>
      <c r="AAK5" s="222"/>
      <c r="AAL5" s="222"/>
      <c r="AAM5" s="222"/>
      <c r="AAN5" s="222"/>
      <c r="AAO5" s="222"/>
      <c r="AAP5" s="222"/>
      <c r="AAQ5" s="222"/>
      <c r="AAR5" s="222"/>
      <c r="AAS5" s="222"/>
      <c r="AAT5" s="222"/>
      <c r="AAU5" s="222"/>
      <c r="AAV5" s="222"/>
      <c r="AAW5" s="222"/>
      <c r="AAX5" s="222"/>
      <c r="AAY5" s="222"/>
      <c r="AAZ5" s="222"/>
      <c r="ABA5" s="222"/>
      <c r="ABB5" s="222"/>
      <c r="ABC5" s="222"/>
      <c r="ABD5" s="222"/>
      <c r="ABE5" s="222"/>
      <c r="ABF5" s="222"/>
      <c r="ABG5" s="222"/>
      <c r="ABH5" s="222"/>
      <c r="ABI5" s="222"/>
      <c r="ABJ5" s="222"/>
      <c r="ABK5" s="222"/>
      <c r="ABL5" s="222"/>
      <c r="ABM5" s="222"/>
      <c r="ABN5" s="222"/>
      <c r="ABO5" s="222"/>
      <c r="ABP5" s="222"/>
      <c r="ABQ5" s="222"/>
      <c r="ABR5" s="222"/>
      <c r="ABS5" s="222"/>
      <c r="ABT5" s="222"/>
      <c r="ABU5" s="222"/>
      <c r="ABV5" s="222"/>
      <c r="ABW5" s="222"/>
      <c r="ABX5" s="222"/>
      <c r="ABY5" s="222"/>
      <c r="ABZ5" s="222"/>
      <c r="ACA5" s="222"/>
      <c r="ACB5" s="222"/>
      <c r="ACC5" s="222"/>
      <c r="ACD5" s="222"/>
      <c r="ACE5" s="222"/>
      <c r="ACF5" s="222"/>
      <c r="ACG5" s="222"/>
      <c r="ACH5" s="222"/>
      <c r="ACI5" s="222"/>
      <c r="ACJ5" s="222"/>
      <c r="ACK5" s="222"/>
      <c r="ACL5" s="222"/>
      <c r="ACM5" s="222"/>
      <c r="ACN5" s="222"/>
      <c r="ACO5" s="222"/>
      <c r="ACP5" s="222"/>
      <c r="ACQ5" s="222"/>
      <c r="ACR5" s="222"/>
      <c r="ACS5" s="222"/>
      <c r="ACT5" s="222"/>
      <c r="ACU5" s="222"/>
      <c r="ACV5" s="222"/>
      <c r="ACW5" s="222"/>
      <c r="ACX5" s="222"/>
      <c r="ACY5" s="222"/>
      <c r="ACZ5" s="222"/>
      <c r="ADA5" s="222"/>
      <c r="ADB5" s="222"/>
      <c r="ADC5" s="222"/>
      <c r="ADD5" s="222"/>
      <c r="ADE5" s="222"/>
      <c r="ADF5" s="222"/>
      <c r="ADG5" s="222"/>
      <c r="ADH5" s="222"/>
      <c r="ADI5" s="222"/>
      <c r="ADJ5" s="222"/>
      <c r="ADK5" s="222"/>
      <c r="ADL5" s="222"/>
      <c r="ADM5" s="222"/>
      <c r="ADN5" s="222"/>
      <c r="ADO5" s="222"/>
      <c r="ADP5" s="222"/>
      <c r="ADQ5" s="222"/>
      <c r="ADR5" s="222"/>
      <c r="ADS5" s="222"/>
      <c r="ADT5" s="222"/>
      <c r="ADU5" s="222"/>
      <c r="ADV5" s="222"/>
      <c r="ADW5" s="222"/>
      <c r="ADX5" s="222"/>
      <c r="ADY5" s="222"/>
      <c r="ADZ5" s="222"/>
      <c r="AEA5" s="222"/>
      <c r="AEB5" s="222"/>
      <c r="AEC5" s="222"/>
      <c r="AED5" s="222"/>
      <c r="AEE5" s="222"/>
      <c r="AEF5" s="222"/>
      <c r="AEG5" s="222"/>
      <c r="AEH5" s="222"/>
      <c r="AEI5" s="222"/>
      <c r="AEJ5" s="222"/>
      <c r="AEK5" s="222"/>
      <c r="AEL5" s="222"/>
      <c r="AEM5" s="222"/>
      <c r="AEN5" s="222"/>
      <c r="AEO5" s="222"/>
      <c r="AEP5" s="222"/>
      <c r="AEQ5" s="222"/>
      <c r="AER5" s="222"/>
      <c r="AES5" s="222"/>
      <c r="AET5" s="222"/>
      <c r="AEU5" s="222"/>
      <c r="AEV5" s="222"/>
      <c r="AEW5" s="222"/>
      <c r="AEX5" s="222"/>
      <c r="AEY5" s="222"/>
      <c r="AEZ5" s="222"/>
      <c r="AFA5" s="222"/>
      <c r="AFB5" s="222"/>
      <c r="AFC5" s="222"/>
      <c r="AFD5" s="222"/>
      <c r="AFE5" s="222"/>
      <c r="AFF5" s="222"/>
      <c r="AFG5" s="222"/>
      <c r="AFH5" s="222"/>
      <c r="AFI5" s="222"/>
      <c r="AFJ5" s="222"/>
      <c r="AFK5" s="222"/>
      <c r="AFL5" s="222"/>
      <c r="AFM5" s="222"/>
      <c r="AFN5" s="222"/>
      <c r="AFO5" s="222"/>
      <c r="AFP5" s="222"/>
      <c r="AFQ5" s="222"/>
      <c r="AFR5" s="222"/>
      <c r="AFS5" s="222"/>
      <c r="AFT5" s="222"/>
    </row>
    <row r="6" spans="1:852">
      <c r="A6" s="267" t="s">
        <v>320</v>
      </c>
      <c r="B6" s="267"/>
      <c r="C6" s="840" t="str">
        <f>IF(Severity!F6&gt;=0.5,"YES","NO")</f>
        <v>YES</v>
      </c>
      <c r="D6" s="840" t="str">
        <f>IF(Severity!G6&gt;=0.5,"YES","NO")</f>
        <v>NO</v>
      </c>
      <c r="E6" s="209">
        <v>8</v>
      </c>
      <c r="F6" s="209">
        <v>2</v>
      </c>
      <c r="G6" s="270" t="s">
        <v>335</v>
      </c>
      <c r="H6" s="270" t="s">
        <v>455</v>
      </c>
      <c r="I6" s="270">
        <v>13</v>
      </c>
      <c r="J6" s="270">
        <v>30</v>
      </c>
      <c r="K6" s="270" t="s">
        <v>455</v>
      </c>
      <c r="L6" s="267"/>
      <c r="M6" s="267"/>
      <c r="N6" s="270"/>
      <c r="O6" s="270" t="s">
        <v>602</v>
      </c>
      <c r="P6" s="267">
        <v>21</v>
      </c>
      <c r="Q6" s="267">
        <v>45</v>
      </c>
      <c r="R6" s="267">
        <v>50</v>
      </c>
      <c r="S6" s="270" t="s">
        <v>602</v>
      </c>
      <c r="T6" s="270">
        <v>21</v>
      </c>
      <c r="U6" s="113">
        <v>26.9</v>
      </c>
      <c r="V6" s="113">
        <v>3.6</v>
      </c>
      <c r="W6" s="113"/>
      <c r="X6" s="113"/>
      <c r="Y6" s="113"/>
      <c r="Z6" s="113"/>
      <c r="AA6" s="113"/>
      <c r="AB6" s="113"/>
      <c r="AC6" s="113"/>
      <c r="AD6" s="113"/>
      <c r="AE6" s="114"/>
      <c r="AF6" s="113"/>
      <c r="AG6" s="113"/>
      <c r="AH6" s="113"/>
      <c r="AI6" s="267">
        <v>127</v>
      </c>
      <c r="AJ6" s="267">
        <f t="shared" si="0"/>
        <v>97</v>
      </c>
      <c r="AK6" s="267" t="s">
        <v>455</v>
      </c>
      <c r="AL6" s="270" t="s">
        <v>3011</v>
      </c>
      <c r="AM6" s="270" t="s">
        <v>455</v>
      </c>
      <c r="AN6" s="270">
        <v>29</v>
      </c>
      <c r="AO6" s="270">
        <v>52</v>
      </c>
      <c r="AP6" s="270" t="s">
        <v>455</v>
      </c>
      <c r="AQ6" s="267"/>
      <c r="AR6" s="267"/>
      <c r="AS6" s="267"/>
      <c r="AT6" s="267" t="s">
        <v>602</v>
      </c>
      <c r="AU6" s="267">
        <v>21</v>
      </c>
      <c r="AV6" s="267">
        <v>27</v>
      </c>
      <c r="AW6" s="267">
        <v>50</v>
      </c>
      <c r="AX6" s="267" t="s">
        <v>602</v>
      </c>
      <c r="AY6" s="267">
        <v>21</v>
      </c>
      <c r="AZ6" s="114">
        <v>27.4</v>
      </c>
      <c r="BA6" s="114">
        <v>3.6</v>
      </c>
      <c r="BB6" s="114"/>
      <c r="BC6" s="114"/>
      <c r="BD6" s="114"/>
      <c r="BE6" s="114"/>
      <c r="BF6" s="114"/>
      <c r="BG6" s="114"/>
      <c r="BH6" s="114"/>
      <c r="BI6" s="114"/>
      <c r="BJ6" s="114"/>
      <c r="BK6" s="114"/>
      <c r="BL6" s="114"/>
      <c r="BM6" s="114"/>
      <c r="BN6" s="270">
        <v>128</v>
      </c>
      <c r="BO6" s="270">
        <f t="shared" si="1"/>
        <v>76</v>
      </c>
      <c r="BP6" s="270" t="s">
        <v>455</v>
      </c>
      <c r="BQ6" s="270"/>
      <c r="BR6" s="270" t="s">
        <v>455</v>
      </c>
      <c r="BS6" s="267"/>
      <c r="BT6" s="267"/>
      <c r="BU6" s="267"/>
      <c r="BV6" s="267"/>
      <c r="BW6" s="267"/>
      <c r="BX6" s="267"/>
      <c r="BY6" s="267"/>
      <c r="BZ6" s="267"/>
      <c r="CA6" s="267"/>
      <c r="CB6" s="267"/>
      <c r="CC6" s="267"/>
      <c r="CD6" s="267"/>
      <c r="CE6" s="114"/>
      <c r="CF6" s="114"/>
      <c r="CG6" s="114"/>
      <c r="CH6" s="114"/>
      <c r="CI6" s="114"/>
      <c r="CJ6" s="114"/>
      <c r="CK6" s="114"/>
      <c r="CL6" s="114"/>
      <c r="CM6" s="114"/>
      <c r="CN6" s="114"/>
      <c r="CO6" s="114"/>
      <c r="CP6" s="114"/>
      <c r="CQ6" s="114"/>
      <c r="CR6" s="114"/>
      <c r="CS6" s="267"/>
      <c r="CT6" s="267"/>
      <c r="CU6" s="267"/>
      <c r="CV6" s="270"/>
      <c r="CW6" s="270" t="s">
        <v>455</v>
      </c>
      <c r="CX6" s="270"/>
      <c r="CY6" s="267"/>
      <c r="CZ6" s="267"/>
      <c r="DA6" s="267"/>
      <c r="DB6" s="267"/>
      <c r="DC6" s="267"/>
      <c r="DD6" s="267"/>
      <c r="DE6" s="267"/>
      <c r="DF6" s="267"/>
      <c r="DG6" s="267"/>
      <c r="DH6" s="267"/>
      <c r="DI6" s="267"/>
      <c r="DJ6" s="113"/>
      <c r="DK6" s="113"/>
      <c r="DL6" s="113"/>
      <c r="DM6" s="113"/>
      <c r="DN6" s="113"/>
      <c r="DO6" s="113"/>
      <c r="DP6" s="113"/>
      <c r="DQ6" s="113"/>
      <c r="DR6" s="113"/>
      <c r="DS6" s="113"/>
      <c r="DT6" s="113"/>
      <c r="DU6" s="113"/>
      <c r="DV6" s="113"/>
      <c r="DW6" s="113"/>
      <c r="DX6" s="267"/>
      <c r="DY6" s="267"/>
      <c r="DZ6" s="267"/>
      <c r="EA6" s="267"/>
      <c r="EB6" s="270" t="s">
        <v>455</v>
      </c>
      <c r="EC6" s="267"/>
      <c r="ED6" s="267"/>
      <c r="EE6" s="267"/>
      <c r="EF6" s="267"/>
      <c r="EG6" s="267"/>
      <c r="EH6" s="267"/>
      <c r="EI6" s="267"/>
      <c r="EJ6" s="267"/>
      <c r="EK6" s="267"/>
      <c r="EL6" s="267"/>
      <c r="EM6" s="267"/>
      <c r="EN6" s="267"/>
      <c r="EO6" s="113"/>
      <c r="EP6" s="113"/>
      <c r="EQ6" s="113"/>
      <c r="ER6" s="113"/>
      <c r="ES6" s="113"/>
      <c r="ET6" s="113"/>
      <c r="EU6" s="113"/>
      <c r="EV6" s="113"/>
      <c r="EW6" s="113"/>
      <c r="EX6" s="113"/>
      <c r="EY6" s="113"/>
      <c r="EZ6" s="113"/>
      <c r="FA6" s="113"/>
      <c r="FB6" s="113"/>
      <c r="FC6" s="267"/>
      <c r="FD6" s="267"/>
      <c r="FE6" s="267"/>
      <c r="FF6" s="270" t="s">
        <v>455</v>
      </c>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c r="GH6" s="267"/>
      <c r="GI6" s="267"/>
      <c r="GJ6" s="267"/>
      <c r="GK6" s="267"/>
      <c r="GL6" s="267"/>
      <c r="GM6" s="267"/>
      <c r="GN6" s="267"/>
      <c r="GO6" s="267"/>
      <c r="GP6" s="267"/>
      <c r="GQ6" s="267"/>
      <c r="GR6" s="267"/>
      <c r="GS6" s="267"/>
      <c r="GT6" s="267"/>
      <c r="GU6" s="267"/>
      <c r="GV6" s="267"/>
      <c r="GW6" s="267"/>
      <c r="GX6" s="267"/>
      <c r="GY6" s="267"/>
      <c r="GZ6" s="267"/>
      <c r="HA6" s="267"/>
      <c r="HB6" s="267"/>
      <c r="HC6" s="267"/>
      <c r="HD6" s="270" t="s">
        <v>455</v>
      </c>
      <c r="HE6" s="267"/>
      <c r="HF6" s="267"/>
      <c r="HG6" s="267"/>
      <c r="HH6" s="267"/>
      <c r="HI6" s="267"/>
      <c r="HJ6" s="267"/>
      <c r="HK6" s="267"/>
      <c r="HL6" s="267"/>
      <c r="HM6" s="267"/>
      <c r="HN6" s="267"/>
      <c r="HO6" s="267"/>
      <c r="HP6" s="267"/>
      <c r="HQ6" s="267"/>
      <c r="HR6" s="267"/>
      <c r="HS6" s="267"/>
      <c r="HT6" s="267"/>
      <c r="HU6" s="267"/>
      <c r="HV6" s="267"/>
      <c r="HW6" s="267"/>
      <c r="HX6" s="267"/>
      <c r="HY6" s="267"/>
      <c r="HZ6" s="267"/>
      <c r="IA6" s="267"/>
      <c r="IB6" s="267"/>
      <c r="IC6" s="267"/>
      <c r="ID6" s="267"/>
      <c r="IE6" s="267"/>
      <c r="IF6" s="267"/>
      <c r="IG6" s="267"/>
      <c r="IH6" s="267"/>
      <c r="II6" s="267"/>
      <c r="IJ6" s="267"/>
      <c r="IK6" s="267"/>
      <c r="IL6" s="267"/>
      <c r="IM6" s="267"/>
      <c r="IN6" s="267"/>
      <c r="IO6" s="267"/>
      <c r="IP6" s="267"/>
      <c r="IQ6" s="267"/>
      <c r="IR6" s="267"/>
      <c r="IS6" s="270" t="s">
        <v>455</v>
      </c>
      <c r="IT6" s="267"/>
      <c r="IU6" s="267"/>
      <c r="IV6" s="267"/>
      <c r="IW6" s="267"/>
      <c r="IX6" s="267"/>
      <c r="IY6" s="267"/>
      <c r="IZ6" s="267"/>
      <c r="JA6" s="267"/>
      <c r="JB6" s="267"/>
      <c r="JC6" s="267"/>
      <c r="JD6" s="267"/>
      <c r="JE6" s="267"/>
      <c r="JF6" s="267"/>
      <c r="JG6" s="267"/>
      <c r="JH6" s="267"/>
      <c r="JI6" s="267"/>
      <c r="JJ6" s="267"/>
      <c r="JK6" s="267"/>
      <c r="JL6" s="267"/>
      <c r="JM6" s="267"/>
      <c r="JN6" s="267"/>
      <c r="JO6" s="267"/>
      <c r="JP6" s="267"/>
      <c r="JQ6" s="267"/>
      <c r="JR6" s="267"/>
      <c r="JS6" s="267"/>
      <c r="JT6" s="267"/>
      <c r="JU6" s="267"/>
      <c r="JV6" s="267"/>
      <c r="JW6" s="267"/>
      <c r="JX6" s="267"/>
      <c r="JY6" s="267"/>
      <c r="JZ6" s="267"/>
      <c r="KA6" s="267"/>
      <c r="KB6" s="267"/>
      <c r="KC6" s="267"/>
      <c r="KD6" s="267"/>
      <c r="KE6" s="270" t="s">
        <v>455</v>
      </c>
      <c r="KF6" s="267"/>
      <c r="KG6" s="267"/>
      <c r="KH6" s="267"/>
      <c r="KI6" s="267"/>
      <c r="KJ6" s="267"/>
      <c r="KK6" s="267"/>
      <c r="KL6" s="267"/>
      <c r="KM6" s="267"/>
      <c r="KN6" s="267"/>
      <c r="KO6" s="267"/>
      <c r="KP6" s="267"/>
      <c r="KQ6" s="267"/>
      <c r="KR6" s="267"/>
      <c r="KS6" s="267"/>
      <c r="KT6" s="267"/>
      <c r="KU6" s="267"/>
      <c r="KV6" s="267"/>
      <c r="KW6" s="267"/>
      <c r="KX6" s="267"/>
      <c r="KY6" s="267"/>
      <c r="KZ6" s="267"/>
      <c r="LA6" s="267"/>
      <c r="LB6" s="267"/>
      <c r="LC6" s="267"/>
      <c r="LD6" s="267"/>
      <c r="LE6" s="267"/>
      <c r="LF6" s="267"/>
      <c r="LG6" s="267"/>
      <c r="LH6" s="267"/>
      <c r="LI6" s="267"/>
      <c r="LJ6" s="267"/>
      <c r="LK6" s="267"/>
      <c r="LL6" s="267"/>
      <c r="LM6" s="267"/>
      <c r="LN6" s="267"/>
      <c r="LO6" s="267"/>
      <c r="LP6" s="267"/>
      <c r="LQ6" s="267"/>
      <c r="LR6" s="267"/>
      <c r="LS6" s="267"/>
      <c r="LT6" s="270" t="s">
        <v>455</v>
      </c>
      <c r="LU6" s="267"/>
      <c r="LV6" s="267"/>
      <c r="LW6" s="267"/>
      <c r="LX6" s="267"/>
      <c r="LY6" s="267"/>
      <c r="LZ6" s="267"/>
      <c r="MA6" s="267"/>
      <c r="MB6" s="267"/>
      <c r="MC6" s="267"/>
      <c r="MD6" s="267"/>
      <c r="ME6" s="267"/>
      <c r="MF6" s="267"/>
      <c r="MG6" s="267"/>
      <c r="MH6" s="267"/>
      <c r="MI6" s="267"/>
      <c r="MJ6" s="267"/>
      <c r="MK6" s="267"/>
      <c r="ML6" s="267"/>
      <c r="MM6" s="267"/>
      <c r="MN6" s="267"/>
      <c r="MO6" s="267"/>
      <c r="MP6" s="267"/>
      <c r="MQ6" s="267"/>
      <c r="MR6" s="267"/>
      <c r="MS6" s="267"/>
      <c r="MT6" s="267"/>
      <c r="MU6" s="267"/>
      <c r="MV6" s="267"/>
      <c r="MW6" s="267"/>
      <c r="MX6" s="267"/>
      <c r="MY6" s="267"/>
      <c r="MZ6" s="267"/>
      <c r="NA6" s="267"/>
      <c r="NB6" s="267"/>
      <c r="NC6" s="267"/>
      <c r="ND6" s="267"/>
      <c r="NE6" s="267"/>
      <c r="NF6" s="267"/>
      <c r="NG6" s="267"/>
      <c r="NH6" s="267"/>
      <c r="NI6" s="267"/>
      <c r="NJ6" s="267"/>
      <c r="NK6" s="267"/>
      <c r="NL6" s="267"/>
      <c r="NM6" s="267"/>
      <c r="NN6" s="267"/>
      <c r="NO6" s="267"/>
      <c r="NP6" s="267"/>
      <c r="NQ6" s="267"/>
      <c r="NR6" s="267"/>
      <c r="NS6" s="267"/>
      <c r="NT6" s="267"/>
      <c r="NU6" s="267"/>
      <c r="NV6" s="267"/>
      <c r="NW6" s="267"/>
      <c r="NX6" s="267"/>
      <c r="NY6" s="267"/>
      <c r="NZ6" s="267"/>
      <c r="OA6" s="267"/>
      <c r="OB6" s="267"/>
      <c r="OC6" s="267"/>
      <c r="OD6" s="267"/>
      <c r="OE6" s="267"/>
      <c r="OF6" s="267"/>
      <c r="OG6" s="267"/>
      <c r="OH6" s="267"/>
      <c r="OI6" s="267"/>
      <c r="OJ6" s="267"/>
      <c r="OK6" s="267"/>
      <c r="OL6" s="267"/>
      <c r="OM6" s="267"/>
      <c r="ON6" s="267"/>
      <c r="OO6" s="267"/>
      <c r="OP6" s="267"/>
      <c r="OQ6" s="267"/>
      <c r="OR6" s="267"/>
      <c r="OS6" s="267">
        <f>IF(ISERROR(#REF!),0,1)</f>
        <v>0</v>
      </c>
      <c r="OT6" s="267">
        <f t="shared" si="2"/>
        <v>1</v>
      </c>
      <c r="OU6" s="267">
        <f t="shared" si="2"/>
        <v>0</v>
      </c>
      <c r="OV6" s="222"/>
      <c r="OW6" s="222"/>
      <c r="OX6" s="222"/>
      <c r="OY6" s="222"/>
      <c r="OZ6" s="222"/>
      <c r="PA6" s="222"/>
      <c r="PB6" s="222"/>
      <c r="PC6" s="222"/>
      <c r="PD6" s="222"/>
      <c r="PE6" s="222"/>
      <c r="PF6" s="222"/>
      <c r="PG6" s="222"/>
      <c r="PH6" s="222"/>
      <c r="PI6" s="222"/>
      <c r="PJ6" s="222"/>
      <c r="PK6" s="222"/>
      <c r="PL6" s="222"/>
      <c r="PM6" s="222"/>
      <c r="PN6" s="222"/>
      <c r="PO6" s="222"/>
      <c r="PP6" s="222"/>
      <c r="PQ6" s="222"/>
      <c r="PR6" s="222"/>
      <c r="PS6" s="222"/>
      <c r="PT6" s="222"/>
      <c r="PU6" s="222"/>
      <c r="PV6" s="222"/>
      <c r="PW6" s="222"/>
      <c r="PX6" s="222"/>
      <c r="PY6" s="222"/>
      <c r="PZ6" s="222"/>
      <c r="QA6" s="222"/>
      <c r="QB6" s="222"/>
      <c r="QC6" s="222"/>
      <c r="QD6" s="222"/>
      <c r="QE6" s="222"/>
      <c r="QF6" s="222"/>
      <c r="QG6" s="222"/>
      <c r="QH6" s="222"/>
      <c r="QI6" s="222"/>
      <c r="QJ6" s="222"/>
      <c r="QK6" s="222"/>
      <c r="QL6" s="222"/>
      <c r="QM6" s="222"/>
      <c r="QN6" s="222"/>
      <c r="QO6" s="222"/>
      <c r="QP6" s="222"/>
      <c r="QQ6" s="222"/>
      <c r="QR6" s="222"/>
      <c r="QS6" s="222"/>
      <c r="QT6" s="222"/>
      <c r="QU6" s="222"/>
      <c r="QV6" s="222"/>
      <c r="QW6" s="222"/>
      <c r="QX6" s="222"/>
      <c r="QY6" s="222"/>
      <c r="QZ6" s="222"/>
      <c r="RA6" s="222"/>
      <c r="RB6" s="222"/>
      <c r="RC6" s="222"/>
      <c r="RD6" s="222"/>
      <c r="RE6" s="222"/>
      <c r="RF6" s="222"/>
      <c r="RG6" s="222"/>
      <c r="RH6" s="222"/>
      <c r="RI6" s="222"/>
      <c r="RJ6" s="222"/>
      <c r="RK6" s="222"/>
      <c r="RL6" s="222"/>
      <c r="RM6" s="222"/>
      <c r="RN6" s="222"/>
      <c r="RO6" s="222"/>
      <c r="RP6" s="222"/>
      <c r="RQ6" s="222"/>
      <c r="RR6" s="222"/>
      <c r="RS6" s="222"/>
      <c r="RT6" s="222"/>
      <c r="RU6" s="222"/>
      <c r="RV6" s="222"/>
      <c r="RW6" s="222"/>
      <c r="RX6" s="222"/>
      <c r="RY6" s="222"/>
      <c r="RZ6" s="222"/>
      <c r="SA6" s="222"/>
      <c r="SB6" s="222"/>
      <c r="SC6" s="222"/>
      <c r="SD6" s="222"/>
      <c r="SE6" s="222"/>
      <c r="SF6" s="222"/>
      <c r="SG6" s="222"/>
      <c r="SH6" s="222"/>
      <c r="SI6" s="222"/>
      <c r="SJ6" s="222"/>
      <c r="SK6" s="222"/>
      <c r="SL6" s="222"/>
      <c r="SM6" s="222"/>
      <c r="SN6" s="222"/>
      <c r="SO6" s="222"/>
      <c r="SP6" s="222"/>
      <c r="SQ6" s="222"/>
      <c r="SR6" s="222"/>
      <c r="SS6" s="222"/>
      <c r="ST6" s="222"/>
      <c r="SU6" s="222"/>
      <c r="SV6" s="222"/>
      <c r="SW6" s="222"/>
      <c r="SX6" s="222"/>
      <c r="SY6" s="222"/>
      <c r="SZ6" s="222"/>
      <c r="TA6" s="222"/>
      <c r="TB6" s="222"/>
      <c r="TC6" s="222"/>
      <c r="TD6" s="222"/>
      <c r="TE6" s="222"/>
      <c r="TF6" s="222"/>
      <c r="TG6" s="222"/>
      <c r="TH6" s="222"/>
      <c r="TI6" s="222"/>
      <c r="TJ6" s="222"/>
      <c r="TK6" s="222"/>
      <c r="TL6" s="222"/>
      <c r="TM6" s="222"/>
      <c r="TN6" s="222"/>
      <c r="TO6" s="222"/>
      <c r="TP6" s="222"/>
      <c r="TQ6" s="222"/>
      <c r="TR6" s="222"/>
      <c r="TS6" s="222"/>
      <c r="TT6" s="222"/>
      <c r="TU6" s="222"/>
      <c r="TV6" s="222"/>
      <c r="TW6" s="222"/>
      <c r="TX6" s="222"/>
      <c r="TY6" s="222"/>
      <c r="TZ6" s="222"/>
      <c r="UA6" s="222"/>
      <c r="UB6" s="222"/>
      <c r="UC6" s="222"/>
      <c r="UD6" s="222"/>
      <c r="UE6" s="222"/>
      <c r="UF6" s="222"/>
      <c r="UG6" s="222"/>
      <c r="UH6" s="222"/>
      <c r="UI6" s="222"/>
      <c r="UJ6" s="222"/>
      <c r="UK6" s="222"/>
      <c r="UL6" s="222"/>
      <c r="UM6" s="222"/>
      <c r="UN6" s="222"/>
      <c r="UO6" s="222"/>
      <c r="UP6" s="222"/>
      <c r="UQ6" s="222"/>
      <c r="UR6" s="222"/>
      <c r="US6" s="222"/>
      <c r="UT6" s="222"/>
      <c r="UU6" s="222"/>
      <c r="UV6" s="222"/>
      <c r="UW6" s="222"/>
      <c r="UX6" s="222"/>
      <c r="UY6" s="222"/>
      <c r="UZ6" s="222"/>
      <c r="VA6" s="222"/>
      <c r="VB6" s="222"/>
      <c r="VC6" s="222"/>
      <c r="VD6" s="222"/>
      <c r="VE6" s="222"/>
      <c r="VF6" s="222"/>
      <c r="VG6" s="222"/>
      <c r="VH6" s="222"/>
      <c r="VI6" s="222"/>
      <c r="VJ6" s="222"/>
      <c r="VK6" s="222"/>
      <c r="VL6" s="222"/>
      <c r="VM6" s="222"/>
      <c r="VN6" s="222"/>
      <c r="VO6" s="222"/>
      <c r="VP6" s="222"/>
      <c r="VQ6" s="222"/>
      <c r="VR6" s="222"/>
      <c r="VS6" s="222"/>
      <c r="VT6" s="222"/>
      <c r="VU6" s="222"/>
      <c r="VV6" s="222"/>
      <c r="VW6" s="222"/>
      <c r="VX6" s="222"/>
      <c r="VY6" s="222"/>
      <c r="VZ6" s="222"/>
      <c r="WA6" s="222"/>
      <c r="WB6" s="222"/>
      <c r="WC6" s="222"/>
      <c r="WD6" s="222"/>
      <c r="WE6" s="222"/>
      <c r="WF6" s="222"/>
      <c r="WG6" s="222"/>
      <c r="WH6" s="222"/>
      <c r="WI6" s="222"/>
      <c r="WJ6" s="222"/>
      <c r="WK6" s="222"/>
      <c r="WL6" s="222"/>
      <c r="WM6" s="222"/>
      <c r="WN6" s="222"/>
      <c r="WO6" s="222"/>
      <c r="WP6" s="222"/>
      <c r="WQ6" s="222"/>
      <c r="WR6" s="222"/>
      <c r="WS6" s="222"/>
      <c r="WT6" s="222"/>
      <c r="WU6" s="222"/>
      <c r="WV6" s="222"/>
      <c r="WW6" s="222"/>
      <c r="WX6" s="222"/>
      <c r="WY6" s="222"/>
      <c r="WZ6" s="222"/>
      <c r="XA6" s="222"/>
      <c r="XB6" s="222"/>
      <c r="XC6" s="222"/>
      <c r="XD6" s="222"/>
      <c r="XE6" s="222"/>
      <c r="XF6" s="222"/>
      <c r="XG6" s="222"/>
      <c r="XH6" s="222"/>
      <c r="XI6" s="222"/>
      <c r="XJ6" s="222"/>
      <c r="XK6" s="222"/>
      <c r="XL6" s="222"/>
      <c r="XM6" s="222"/>
      <c r="XN6" s="222"/>
      <c r="XO6" s="222"/>
      <c r="XP6" s="222"/>
      <c r="XQ6" s="222"/>
      <c r="XR6" s="222"/>
      <c r="XS6" s="222"/>
      <c r="XT6" s="222"/>
      <c r="XU6" s="222"/>
      <c r="XV6" s="222"/>
      <c r="XW6" s="222"/>
      <c r="XX6" s="222"/>
      <c r="XY6" s="222"/>
      <c r="XZ6" s="222"/>
      <c r="YA6" s="222"/>
      <c r="YB6" s="222"/>
      <c r="YC6" s="222"/>
      <c r="YD6" s="222"/>
      <c r="YE6" s="222"/>
      <c r="YF6" s="222"/>
      <c r="YG6" s="222"/>
      <c r="YH6" s="222"/>
      <c r="YI6" s="222"/>
      <c r="YJ6" s="222"/>
      <c r="YK6" s="222"/>
      <c r="YL6" s="222"/>
      <c r="YM6" s="222"/>
      <c r="YN6" s="222"/>
      <c r="YO6" s="222"/>
      <c r="YP6" s="222"/>
      <c r="YQ6" s="222"/>
      <c r="YR6" s="222"/>
      <c r="YS6" s="222"/>
      <c r="YT6" s="222"/>
      <c r="YU6" s="222"/>
      <c r="YV6" s="222"/>
      <c r="YW6" s="222"/>
      <c r="YX6" s="222"/>
      <c r="YY6" s="222"/>
      <c r="YZ6" s="222"/>
      <c r="ZA6" s="222"/>
      <c r="ZB6" s="222"/>
      <c r="ZC6" s="222"/>
      <c r="ZD6" s="222"/>
      <c r="ZE6" s="222"/>
      <c r="ZF6" s="222"/>
      <c r="ZG6" s="222"/>
      <c r="ZH6" s="222"/>
      <c r="ZI6" s="222"/>
      <c r="ZJ6" s="222"/>
      <c r="ZK6" s="222"/>
      <c r="ZL6" s="222"/>
      <c r="ZM6" s="222"/>
      <c r="ZN6" s="222"/>
      <c r="ZO6" s="222"/>
      <c r="ZP6" s="222"/>
      <c r="ZQ6" s="222"/>
      <c r="ZR6" s="222"/>
      <c r="ZS6" s="222"/>
      <c r="ZT6" s="222"/>
      <c r="ZU6" s="222"/>
      <c r="ZV6" s="222"/>
      <c r="ZW6" s="222"/>
      <c r="ZX6" s="222"/>
      <c r="ZY6" s="222"/>
      <c r="ZZ6" s="222"/>
      <c r="AAA6" s="222"/>
      <c r="AAB6" s="222"/>
      <c r="AAC6" s="222"/>
      <c r="AAD6" s="222"/>
      <c r="AAE6" s="222"/>
      <c r="AAF6" s="222"/>
      <c r="AAG6" s="222"/>
      <c r="AAH6" s="222"/>
      <c r="AAI6" s="222"/>
      <c r="AAJ6" s="222"/>
      <c r="AAK6" s="222"/>
      <c r="AAL6" s="222"/>
      <c r="AAM6" s="222"/>
      <c r="AAN6" s="222"/>
      <c r="AAO6" s="222"/>
      <c r="AAP6" s="222"/>
      <c r="AAQ6" s="222"/>
      <c r="AAR6" s="222"/>
      <c r="AAS6" s="222"/>
      <c r="AAT6" s="222"/>
      <c r="AAU6" s="222"/>
      <c r="AAV6" s="222"/>
      <c r="AAW6" s="222"/>
      <c r="AAX6" s="222"/>
      <c r="AAY6" s="222"/>
      <c r="AAZ6" s="222"/>
      <c r="ABA6" s="222"/>
      <c r="ABB6" s="222"/>
      <c r="ABC6" s="222"/>
      <c r="ABD6" s="222"/>
      <c r="ABE6" s="222"/>
      <c r="ABF6" s="222"/>
      <c r="ABG6" s="222"/>
      <c r="ABH6" s="222"/>
      <c r="ABI6" s="222"/>
      <c r="ABJ6" s="222"/>
      <c r="ABK6" s="222"/>
      <c r="ABL6" s="222"/>
      <c r="ABM6" s="222"/>
      <c r="ABN6" s="222"/>
      <c r="ABO6" s="222"/>
      <c r="ABP6" s="222"/>
      <c r="ABQ6" s="222"/>
      <c r="ABR6" s="222"/>
      <c r="ABS6" s="222"/>
      <c r="ABT6" s="222"/>
      <c r="ABU6" s="222"/>
      <c r="ABV6" s="222"/>
      <c r="ABW6" s="222"/>
      <c r="ABX6" s="222"/>
      <c r="ABY6" s="222"/>
      <c r="ABZ6" s="222"/>
      <c r="ACA6" s="222"/>
      <c r="ACB6" s="222"/>
      <c r="ACC6" s="222"/>
      <c r="ACD6" s="222"/>
      <c r="ACE6" s="222"/>
      <c r="ACF6" s="222"/>
      <c r="ACG6" s="222"/>
      <c r="ACH6" s="222"/>
      <c r="ACI6" s="222"/>
      <c r="ACJ6" s="222"/>
      <c r="ACK6" s="222"/>
      <c r="ACL6" s="222"/>
      <c r="ACM6" s="222"/>
      <c r="ACN6" s="222"/>
      <c r="ACO6" s="222"/>
      <c r="ACP6" s="222"/>
      <c r="ACQ6" s="222"/>
      <c r="ACR6" s="222"/>
      <c r="ACS6" s="222"/>
      <c r="ACT6" s="222"/>
      <c r="ACU6" s="222"/>
      <c r="ACV6" s="222"/>
      <c r="ACW6" s="222"/>
      <c r="ACX6" s="222"/>
      <c r="ACY6" s="222"/>
      <c r="ACZ6" s="222"/>
      <c r="ADA6" s="222"/>
      <c r="ADB6" s="222"/>
      <c r="ADC6" s="222"/>
      <c r="ADD6" s="222"/>
      <c r="ADE6" s="222"/>
      <c r="ADF6" s="222"/>
      <c r="ADG6" s="222"/>
      <c r="ADH6" s="222"/>
      <c r="ADI6" s="222"/>
      <c r="ADJ6" s="222"/>
      <c r="ADK6" s="222"/>
      <c r="ADL6" s="222"/>
      <c r="ADM6" s="222"/>
      <c r="ADN6" s="222"/>
      <c r="ADO6" s="222"/>
      <c r="ADP6" s="222"/>
      <c r="ADQ6" s="222"/>
      <c r="ADR6" s="222"/>
      <c r="ADS6" s="222"/>
      <c r="ADT6" s="222"/>
      <c r="ADU6" s="222"/>
      <c r="ADV6" s="222"/>
      <c r="ADW6" s="222"/>
      <c r="ADX6" s="222"/>
      <c r="ADY6" s="222"/>
      <c r="ADZ6" s="222"/>
      <c r="AEA6" s="222"/>
      <c r="AEB6" s="222"/>
      <c r="AEC6" s="222"/>
      <c r="AED6" s="222"/>
      <c r="AEE6" s="222"/>
      <c r="AEF6" s="222"/>
      <c r="AEG6" s="222"/>
      <c r="AEH6" s="222"/>
      <c r="AEI6" s="222"/>
      <c r="AEJ6" s="222"/>
      <c r="AEK6" s="222"/>
      <c r="AEL6" s="222"/>
      <c r="AEM6" s="222"/>
      <c r="AEN6" s="222"/>
      <c r="AEO6" s="222"/>
      <c r="AEP6" s="222"/>
      <c r="AEQ6" s="222"/>
      <c r="AER6" s="222"/>
      <c r="AES6" s="222"/>
      <c r="AET6" s="222"/>
      <c r="AEU6" s="222"/>
      <c r="AEV6" s="222"/>
      <c r="AEW6" s="222"/>
      <c r="AEX6" s="222"/>
      <c r="AEY6" s="222"/>
      <c r="AEZ6" s="222"/>
      <c r="AFA6" s="222"/>
      <c r="AFB6" s="222"/>
      <c r="AFC6" s="222"/>
      <c r="AFD6" s="222"/>
      <c r="AFE6" s="222"/>
      <c r="AFF6" s="222"/>
      <c r="AFG6" s="222"/>
      <c r="AFH6" s="222"/>
      <c r="AFI6" s="222"/>
      <c r="AFJ6" s="222"/>
      <c r="AFK6" s="222"/>
      <c r="AFL6" s="222"/>
      <c r="AFM6" s="222"/>
      <c r="AFN6" s="222"/>
      <c r="AFO6" s="222"/>
      <c r="AFP6" s="222"/>
      <c r="AFQ6" s="222"/>
      <c r="AFR6" s="222"/>
      <c r="AFS6" s="222"/>
      <c r="AFT6" s="222"/>
    </row>
    <row r="7" spans="1:852" s="267" customFormat="1">
      <c r="A7" s="226" t="s">
        <v>3423</v>
      </c>
      <c r="B7" s="226"/>
      <c r="C7" s="840" t="str">
        <f>IF(Severity!F7&gt;=0.5,"YES","NO")</f>
        <v>NO</v>
      </c>
      <c r="D7" s="840" t="str">
        <f>IF(Severity!G7&gt;=0.5,"YES","NO")</f>
        <v>YES</v>
      </c>
      <c r="E7" s="270" t="s">
        <v>3424</v>
      </c>
      <c r="F7" s="267">
        <v>2</v>
      </c>
      <c r="G7" s="271" t="s">
        <v>2904</v>
      </c>
      <c r="H7" s="270" t="s">
        <v>749</v>
      </c>
      <c r="I7" s="270" t="s">
        <v>455</v>
      </c>
      <c r="J7" s="270">
        <v>41</v>
      </c>
      <c r="K7" s="270" t="s">
        <v>455</v>
      </c>
      <c r="M7" s="36"/>
      <c r="N7" s="270"/>
      <c r="O7" s="270" t="s">
        <v>455</v>
      </c>
      <c r="S7" s="267" t="s">
        <v>602</v>
      </c>
      <c r="T7" s="270">
        <v>21</v>
      </c>
      <c r="U7" s="113">
        <v>18.899999999999999</v>
      </c>
      <c r="V7" s="113">
        <v>3.53</v>
      </c>
      <c r="W7" s="113"/>
      <c r="X7" s="113"/>
      <c r="Y7" s="113">
        <v>6.6</v>
      </c>
      <c r="Z7" s="113">
        <v>4.9800000000000004</v>
      </c>
      <c r="AA7" s="113"/>
      <c r="AB7" s="113"/>
      <c r="AC7" s="113"/>
      <c r="AD7" s="113"/>
      <c r="AE7" s="185">
        <v>-12.22</v>
      </c>
      <c r="AF7" s="277">
        <v>5.72</v>
      </c>
      <c r="AG7" s="113"/>
      <c r="AH7" s="113"/>
      <c r="AI7" s="267">
        <v>146</v>
      </c>
      <c r="AJ7" s="267">
        <f t="shared" si="0"/>
        <v>105</v>
      </c>
      <c r="AK7" s="267" t="s">
        <v>455</v>
      </c>
      <c r="AL7" s="270" t="s">
        <v>3425</v>
      </c>
      <c r="AM7" s="270" t="s">
        <v>749</v>
      </c>
      <c r="AN7" s="270" t="s">
        <v>455</v>
      </c>
      <c r="AO7" s="267">
        <v>60</v>
      </c>
      <c r="AP7" s="270" t="s">
        <v>455</v>
      </c>
      <c r="AR7" s="36"/>
      <c r="AS7" s="270"/>
      <c r="AT7" s="270" t="s">
        <v>455</v>
      </c>
      <c r="AX7" s="267" t="s">
        <v>602</v>
      </c>
      <c r="AY7" s="267">
        <v>21</v>
      </c>
      <c r="AZ7" s="114">
        <v>18.399999999999999</v>
      </c>
      <c r="BA7" s="114">
        <v>4.01</v>
      </c>
      <c r="BB7" s="114"/>
      <c r="BC7" s="114"/>
      <c r="BD7" s="185">
        <v>5.0599999999999996</v>
      </c>
      <c r="BE7" s="185">
        <v>5.0999999999999996</v>
      </c>
      <c r="BF7" s="114"/>
      <c r="BG7" s="114"/>
      <c r="BH7" s="114"/>
      <c r="BI7" s="114"/>
      <c r="BJ7" s="185">
        <v>-13.38</v>
      </c>
      <c r="BK7" s="185">
        <v>6.03</v>
      </c>
      <c r="BL7" s="114"/>
      <c r="BM7" s="114"/>
      <c r="BN7" s="267">
        <v>129</v>
      </c>
      <c r="BO7" s="270">
        <f t="shared" si="1"/>
        <v>69</v>
      </c>
      <c r="BP7" s="270" t="s">
        <v>455</v>
      </c>
      <c r="BR7" s="270" t="s">
        <v>455</v>
      </c>
      <c r="CE7" s="114"/>
      <c r="CF7" s="114"/>
      <c r="CG7" s="114"/>
      <c r="CH7" s="114"/>
      <c r="CI7" s="114"/>
      <c r="CJ7" s="114"/>
      <c r="CK7" s="114"/>
      <c r="CL7" s="114"/>
      <c r="CM7" s="114"/>
      <c r="CN7" s="114"/>
      <c r="CO7" s="114"/>
      <c r="CP7" s="114"/>
      <c r="CQ7" s="114"/>
      <c r="CS7" s="114"/>
      <c r="CW7" s="270" t="s">
        <v>455</v>
      </c>
      <c r="CX7" s="270"/>
      <c r="DK7" s="113"/>
      <c r="DL7" s="113"/>
      <c r="DM7" s="113"/>
      <c r="DN7" s="113"/>
      <c r="DO7" s="113"/>
      <c r="DP7" s="113"/>
      <c r="DQ7" s="113"/>
      <c r="DR7" s="113"/>
      <c r="DS7" s="113"/>
      <c r="DT7" s="113"/>
      <c r="DU7" s="113"/>
      <c r="DV7" s="113"/>
      <c r="DW7" s="113"/>
      <c r="DX7" s="113"/>
      <c r="EB7" s="270" t="s">
        <v>455</v>
      </c>
      <c r="EC7" s="270"/>
      <c r="EP7" s="113"/>
      <c r="EQ7" s="113"/>
      <c r="ER7" s="113"/>
      <c r="ES7" s="113"/>
      <c r="ET7" s="113"/>
      <c r="EU7" s="113"/>
      <c r="EV7" s="113"/>
      <c r="EW7" s="113"/>
      <c r="EX7" s="113"/>
      <c r="EY7" s="113"/>
      <c r="EZ7" s="113"/>
      <c r="FA7" s="113"/>
      <c r="FB7" s="113"/>
      <c r="FC7" s="113"/>
      <c r="FF7" s="270" t="s">
        <v>455</v>
      </c>
      <c r="FH7" s="270"/>
      <c r="HD7" s="270" t="s">
        <v>455</v>
      </c>
      <c r="HH7" s="270"/>
      <c r="IS7" s="270" t="s">
        <v>455</v>
      </c>
      <c r="KE7" s="270" t="s">
        <v>455</v>
      </c>
      <c r="KJ7" s="270"/>
      <c r="LT7" s="270" t="s">
        <v>455</v>
      </c>
    </row>
    <row r="8" spans="1:852">
      <c r="A8" s="222" t="s">
        <v>3765</v>
      </c>
      <c r="B8" s="222"/>
      <c r="C8" s="840" t="str">
        <f>IF(Severity!F8&gt;=0.5,"YES","NO")</f>
        <v>NO</v>
      </c>
      <c r="D8" s="840" t="str">
        <f>IF(Severity!G8&gt;=0.5,"YES","NO")</f>
        <v>YES</v>
      </c>
      <c r="E8" s="209">
        <v>6</v>
      </c>
      <c r="F8" s="209">
        <v>2</v>
      </c>
      <c r="G8" s="270" t="s">
        <v>360</v>
      </c>
      <c r="H8" s="270" t="s">
        <v>455</v>
      </c>
      <c r="I8" s="270" t="s">
        <v>455</v>
      </c>
      <c r="J8" s="270">
        <v>6</v>
      </c>
      <c r="K8" s="270" t="s">
        <v>455</v>
      </c>
      <c r="L8" s="267"/>
      <c r="M8" s="267"/>
      <c r="N8" s="270"/>
      <c r="O8" s="270" t="s">
        <v>455</v>
      </c>
      <c r="P8" s="267"/>
      <c r="Q8" s="267"/>
      <c r="R8" s="267"/>
      <c r="S8" s="270" t="s">
        <v>602</v>
      </c>
      <c r="T8" s="270">
        <v>17</v>
      </c>
      <c r="U8" s="113">
        <v>24</v>
      </c>
      <c r="V8" s="113">
        <v>3.5</v>
      </c>
      <c r="W8" s="113"/>
      <c r="X8" s="113"/>
      <c r="Y8" s="113"/>
      <c r="Z8" s="113"/>
      <c r="AA8" s="113">
        <v>8.9</v>
      </c>
      <c r="AB8" s="113">
        <v>6.2</v>
      </c>
      <c r="AC8" s="113"/>
      <c r="AD8" s="113"/>
      <c r="AE8" s="114"/>
      <c r="AF8" s="113"/>
      <c r="AG8" s="113"/>
      <c r="AH8" s="113"/>
      <c r="AI8" s="267">
        <v>32</v>
      </c>
      <c r="AJ8" s="267">
        <f t="shared" si="0"/>
        <v>26</v>
      </c>
      <c r="AK8" s="267">
        <v>26</v>
      </c>
      <c r="AL8" s="270" t="s">
        <v>3011</v>
      </c>
      <c r="AM8" s="270" t="s">
        <v>455</v>
      </c>
      <c r="AN8" s="270" t="s">
        <v>455</v>
      </c>
      <c r="AO8" s="270">
        <v>4</v>
      </c>
      <c r="AP8" s="270" t="s">
        <v>455</v>
      </c>
      <c r="AQ8" s="267"/>
      <c r="AR8" s="267"/>
      <c r="AS8" s="267"/>
      <c r="AT8" s="270" t="s">
        <v>455</v>
      </c>
      <c r="AU8" s="267"/>
      <c r="AV8" s="267"/>
      <c r="AW8" s="267"/>
      <c r="AX8" s="267" t="s">
        <v>602</v>
      </c>
      <c r="AY8" s="267">
        <v>17</v>
      </c>
      <c r="AZ8" s="114">
        <v>23.5</v>
      </c>
      <c r="BA8" s="114">
        <v>2.6</v>
      </c>
      <c r="BB8" s="114"/>
      <c r="BC8" s="114"/>
      <c r="BD8" s="114"/>
      <c r="BE8" s="114"/>
      <c r="BF8" s="114">
        <v>12.5</v>
      </c>
      <c r="BG8" s="114">
        <v>6.3</v>
      </c>
      <c r="BH8" s="114"/>
      <c r="BI8" s="114"/>
      <c r="BJ8" s="114"/>
      <c r="BK8" s="114"/>
      <c r="BL8" s="114"/>
      <c r="BM8" s="114"/>
      <c r="BN8" s="270">
        <v>31</v>
      </c>
      <c r="BO8" s="270">
        <f t="shared" si="1"/>
        <v>27</v>
      </c>
      <c r="BP8" s="270">
        <v>27</v>
      </c>
      <c r="BQ8" s="270"/>
      <c r="BR8" s="270" t="s">
        <v>455</v>
      </c>
      <c r="BS8" s="267"/>
      <c r="BT8" s="267"/>
      <c r="BU8" s="267"/>
      <c r="BV8" s="267"/>
      <c r="BW8" s="267"/>
      <c r="BX8" s="267"/>
      <c r="BY8" s="267"/>
      <c r="BZ8" s="267"/>
      <c r="CA8" s="267"/>
      <c r="CB8" s="267"/>
      <c r="CC8" s="267"/>
      <c r="CD8" s="267"/>
      <c r="CE8" s="114"/>
      <c r="CF8" s="114"/>
      <c r="CG8" s="114"/>
      <c r="CH8" s="114"/>
      <c r="CI8" s="114"/>
      <c r="CJ8" s="114"/>
      <c r="CK8" s="114"/>
      <c r="CL8" s="114"/>
      <c r="CM8" s="114"/>
      <c r="CN8" s="114"/>
      <c r="CO8" s="114"/>
      <c r="CP8" s="114"/>
      <c r="CQ8" s="114"/>
      <c r="CR8" s="114"/>
      <c r="CS8" s="267"/>
      <c r="CT8" s="267"/>
      <c r="CU8" s="267"/>
      <c r="CV8" s="270"/>
      <c r="CW8" s="270" t="s">
        <v>455</v>
      </c>
      <c r="CX8" s="270"/>
      <c r="CY8" s="267"/>
      <c r="CZ8" s="267"/>
      <c r="DA8" s="267"/>
      <c r="DB8" s="267"/>
      <c r="DC8" s="267"/>
      <c r="DD8" s="267"/>
      <c r="DE8" s="267"/>
      <c r="DF8" s="267"/>
      <c r="DG8" s="267"/>
      <c r="DH8" s="267"/>
      <c r="DI8" s="267"/>
      <c r="DJ8" s="113"/>
      <c r="DK8" s="113"/>
      <c r="DL8" s="113"/>
      <c r="DM8" s="113"/>
      <c r="DN8" s="113"/>
      <c r="DO8" s="113"/>
      <c r="DP8" s="113"/>
      <c r="DQ8" s="113"/>
      <c r="DR8" s="113"/>
      <c r="DS8" s="113"/>
      <c r="DT8" s="113"/>
      <c r="DU8" s="113"/>
      <c r="DV8" s="113"/>
      <c r="DW8" s="113"/>
      <c r="DX8" s="267"/>
      <c r="DY8" s="267"/>
      <c r="DZ8" s="267"/>
      <c r="EA8" s="267"/>
      <c r="EB8" s="270" t="s">
        <v>455</v>
      </c>
      <c r="EC8" s="267"/>
      <c r="ED8" s="267"/>
      <c r="EE8" s="267"/>
      <c r="EF8" s="267"/>
      <c r="EG8" s="267"/>
      <c r="EH8" s="267"/>
      <c r="EI8" s="267"/>
      <c r="EJ8" s="267"/>
      <c r="EK8" s="267"/>
      <c r="EL8" s="267"/>
      <c r="EM8" s="267"/>
      <c r="EN8" s="267"/>
      <c r="EO8" s="113"/>
      <c r="EP8" s="113"/>
      <c r="EQ8" s="113"/>
      <c r="ER8" s="113"/>
      <c r="ES8" s="113"/>
      <c r="ET8" s="113"/>
      <c r="EU8" s="113"/>
      <c r="EV8" s="113"/>
      <c r="EW8" s="113"/>
      <c r="EX8" s="113"/>
      <c r="EY8" s="113"/>
      <c r="EZ8" s="113"/>
      <c r="FA8" s="113"/>
      <c r="FB8" s="113"/>
      <c r="FC8" s="267"/>
      <c r="FD8" s="267"/>
      <c r="FE8" s="267"/>
      <c r="FF8" s="270" t="s">
        <v>455</v>
      </c>
      <c r="FG8" s="267"/>
      <c r="FH8" s="267"/>
      <c r="FI8" s="267"/>
      <c r="FJ8" s="267"/>
      <c r="FK8" s="267"/>
      <c r="FL8" s="267"/>
      <c r="FM8" s="267"/>
      <c r="FN8" s="267"/>
      <c r="FO8" s="267"/>
      <c r="FP8" s="267"/>
      <c r="FQ8" s="267"/>
      <c r="FR8" s="267"/>
      <c r="FS8" s="267"/>
      <c r="FT8" s="267"/>
      <c r="FU8" s="267"/>
      <c r="FV8" s="267"/>
      <c r="FW8" s="267"/>
      <c r="FX8" s="267"/>
      <c r="FY8" s="267"/>
      <c r="FZ8" s="267"/>
      <c r="GA8" s="267"/>
      <c r="GB8" s="267"/>
      <c r="GC8" s="267"/>
      <c r="GD8" s="267"/>
      <c r="GE8" s="267"/>
      <c r="GF8" s="267"/>
      <c r="GG8" s="267"/>
      <c r="GH8" s="267"/>
      <c r="GI8" s="267"/>
      <c r="GJ8" s="267"/>
      <c r="GK8" s="267"/>
      <c r="GL8" s="267"/>
      <c r="GM8" s="267"/>
      <c r="GN8" s="267"/>
      <c r="GO8" s="267"/>
      <c r="GP8" s="267"/>
      <c r="GQ8" s="267"/>
      <c r="GR8" s="267"/>
      <c r="GS8" s="267"/>
      <c r="GT8" s="267"/>
      <c r="GU8" s="267"/>
      <c r="GV8" s="267"/>
      <c r="GW8" s="267"/>
      <c r="GX8" s="267"/>
      <c r="GY8" s="267"/>
      <c r="GZ8" s="267"/>
      <c r="HA8" s="267"/>
      <c r="HB8" s="267"/>
      <c r="HC8" s="267"/>
      <c r="HD8" s="270" t="s">
        <v>455</v>
      </c>
      <c r="HE8" s="267"/>
      <c r="HF8" s="267"/>
      <c r="HG8" s="267"/>
      <c r="HH8" s="267"/>
      <c r="HI8" s="267"/>
      <c r="HJ8" s="267"/>
      <c r="HK8" s="267"/>
      <c r="HL8" s="267"/>
      <c r="HM8" s="267"/>
      <c r="HN8" s="267"/>
      <c r="HO8" s="267"/>
      <c r="HP8" s="267"/>
      <c r="HQ8" s="267"/>
      <c r="HR8" s="267"/>
      <c r="HS8" s="267"/>
      <c r="HT8" s="267"/>
      <c r="HU8" s="267"/>
      <c r="HV8" s="267"/>
      <c r="HW8" s="267"/>
      <c r="HX8" s="267"/>
      <c r="HY8" s="267"/>
      <c r="HZ8" s="267"/>
      <c r="IA8" s="267"/>
      <c r="IB8" s="267"/>
      <c r="IC8" s="267"/>
      <c r="ID8" s="267"/>
      <c r="IE8" s="267"/>
      <c r="IF8" s="267"/>
      <c r="IG8" s="267"/>
      <c r="IH8" s="267"/>
      <c r="II8" s="267"/>
      <c r="IJ8" s="267"/>
      <c r="IK8" s="267"/>
      <c r="IL8" s="267"/>
      <c r="IM8" s="267"/>
      <c r="IN8" s="267"/>
      <c r="IO8" s="267"/>
      <c r="IP8" s="267"/>
      <c r="IQ8" s="267"/>
      <c r="IR8" s="267"/>
      <c r="IS8" s="270" t="s">
        <v>455</v>
      </c>
      <c r="IT8" s="267"/>
      <c r="IU8" s="267"/>
      <c r="IV8" s="267"/>
      <c r="IW8" s="267"/>
      <c r="IX8" s="267"/>
      <c r="IY8" s="267"/>
      <c r="IZ8" s="267"/>
      <c r="JA8" s="267"/>
      <c r="JB8" s="267"/>
      <c r="JC8" s="267"/>
      <c r="JD8" s="267"/>
      <c r="JE8" s="267"/>
      <c r="JF8" s="267"/>
      <c r="JG8" s="267"/>
      <c r="JH8" s="267"/>
      <c r="JI8" s="267"/>
      <c r="JJ8" s="267"/>
      <c r="JK8" s="267"/>
      <c r="JL8" s="267"/>
      <c r="JM8" s="267"/>
      <c r="JN8" s="267"/>
      <c r="JO8" s="267"/>
      <c r="JP8" s="267"/>
      <c r="JQ8" s="267"/>
      <c r="JR8" s="267"/>
      <c r="JS8" s="267"/>
      <c r="JT8" s="267"/>
      <c r="JU8" s="267"/>
      <c r="JV8" s="267"/>
      <c r="JW8" s="267"/>
      <c r="JX8" s="267"/>
      <c r="JY8" s="267"/>
      <c r="JZ8" s="267"/>
      <c r="KA8" s="267"/>
      <c r="KB8" s="267"/>
      <c r="KC8" s="267"/>
      <c r="KD8" s="267"/>
      <c r="KE8" s="270" t="s">
        <v>455</v>
      </c>
      <c r="KF8" s="267"/>
      <c r="KG8" s="267"/>
      <c r="KH8" s="267"/>
      <c r="KI8" s="267"/>
      <c r="KJ8" s="267"/>
      <c r="KK8" s="267"/>
      <c r="KL8" s="267"/>
      <c r="KM8" s="267"/>
      <c r="KN8" s="267"/>
      <c r="KO8" s="267"/>
      <c r="KP8" s="267"/>
      <c r="KQ8" s="267"/>
      <c r="KR8" s="267"/>
      <c r="KS8" s="267"/>
      <c r="KT8" s="267"/>
      <c r="KU8" s="267"/>
      <c r="KV8" s="267"/>
      <c r="KW8" s="267"/>
      <c r="KX8" s="267"/>
      <c r="KY8" s="267"/>
      <c r="KZ8" s="267"/>
      <c r="LA8" s="267"/>
      <c r="LB8" s="267"/>
      <c r="LC8" s="267"/>
      <c r="LD8" s="267"/>
      <c r="LE8" s="267"/>
      <c r="LF8" s="267"/>
      <c r="LG8" s="267"/>
      <c r="LH8" s="267"/>
      <c r="LI8" s="267"/>
      <c r="LJ8" s="267"/>
      <c r="LK8" s="267"/>
      <c r="LL8" s="267"/>
      <c r="LM8" s="267"/>
      <c r="LN8" s="267"/>
      <c r="LO8" s="267"/>
      <c r="LP8" s="267"/>
      <c r="LQ8" s="267"/>
      <c r="LR8" s="267"/>
      <c r="LS8" s="267"/>
      <c r="LT8" s="270" t="s">
        <v>455</v>
      </c>
      <c r="LU8" s="267"/>
      <c r="LV8" s="267"/>
      <c r="LW8" s="267"/>
      <c r="LX8" s="267"/>
      <c r="LY8" s="267"/>
      <c r="LZ8" s="267"/>
      <c r="MA8" s="267"/>
      <c r="MB8" s="267"/>
      <c r="MC8" s="267"/>
      <c r="MD8" s="267"/>
      <c r="ME8" s="267"/>
      <c r="MF8" s="267"/>
      <c r="MG8" s="267"/>
      <c r="MH8" s="267"/>
      <c r="MI8" s="267"/>
      <c r="MJ8" s="267"/>
      <c r="MK8" s="267"/>
      <c r="ML8" s="267"/>
      <c r="MM8" s="267"/>
      <c r="MN8" s="267"/>
      <c r="MO8" s="267"/>
      <c r="MP8" s="267"/>
      <c r="MQ8" s="267"/>
      <c r="MR8" s="267"/>
      <c r="MS8" s="267"/>
      <c r="MT8" s="267"/>
      <c r="MU8" s="267"/>
      <c r="MV8" s="267"/>
      <c r="MW8" s="267"/>
      <c r="MX8" s="267"/>
      <c r="MY8" s="267"/>
      <c r="MZ8" s="267"/>
      <c r="NA8" s="267"/>
      <c r="NB8" s="267"/>
      <c r="NC8" s="267"/>
      <c r="ND8" s="267"/>
      <c r="NE8" s="267"/>
      <c r="NF8" s="267"/>
      <c r="NG8" s="267"/>
      <c r="NH8" s="267"/>
      <c r="NI8" s="267"/>
      <c r="NJ8" s="267"/>
      <c r="NK8" s="267"/>
      <c r="NL8" s="267"/>
      <c r="NM8" s="267"/>
      <c r="NN8" s="267"/>
      <c r="NO8" s="267"/>
      <c r="NP8" s="267"/>
      <c r="NQ8" s="267"/>
      <c r="NR8" s="267"/>
      <c r="NS8" s="267"/>
      <c r="NT8" s="267"/>
      <c r="NU8" s="267"/>
      <c r="NV8" s="267"/>
      <c r="NW8" s="267"/>
      <c r="NX8" s="267"/>
      <c r="NY8" s="267"/>
      <c r="NZ8" s="267"/>
      <c r="OA8" s="267"/>
      <c r="OB8" s="267"/>
      <c r="OC8" s="267"/>
      <c r="OD8" s="267"/>
      <c r="OE8" s="267"/>
      <c r="OF8" s="267"/>
      <c r="OG8" s="267"/>
      <c r="OH8" s="267"/>
      <c r="OI8" s="267"/>
      <c r="OJ8" s="267"/>
      <c r="OK8" s="267"/>
      <c r="OL8" s="267"/>
      <c r="OM8" s="267"/>
      <c r="ON8" s="267"/>
      <c r="OO8" s="267"/>
      <c r="OP8" s="267"/>
      <c r="OQ8" s="267"/>
      <c r="OR8" s="267"/>
      <c r="OS8" s="267">
        <f>IF(ISERROR(#REF!),0,1)</f>
        <v>0</v>
      </c>
      <c r="OT8" s="267">
        <f t="shared" ref="OT8:OU11" si="3">IF(C8="YES",1,0)</f>
        <v>0</v>
      </c>
      <c r="OU8" s="267">
        <f t="shared" si="3"/>
        <v>1</v>
      </c>
      <c r="OV8" s="222"/>
      <c r="OW8" s="222"/>
      <c r="OX8" s="222"/>
      <c r="OY8" s="222"/>
      <c r="OZ8" s="222"/>
      <c r="PA8" s="222"/>
      <c r="PB8" s="222"/>
      <c r="PC8" s="222"/>
      <c r="PD8" s="222"/>
      <c r="PE8" s="222"/>
      <c r="PF8" s="222"/>
      <c r="PG8" s="222"/>
      <c r="PH8" s="222"/>
      <c r="PI8" s="222"/>
      <c r="PJ8" s="222"/>
      <c r="PK8" s="222"/>
      <c r="PL8" s="222"/>
      <c r="PM8" s="222"/>
      <c r="PN8" s="222"/>
      <c r="PO8" s="222"/>
      <c r="PP8" s="222"/>
      <c r="PQ8" s="222"/>
      <c r="PR8" s="222"/>
      <c r="PS8" s="222"/>
      <c r="PT8" s="222"/>
      <c r="PU8" s="222"/>
      <c r="PV8" s="222"/>
      <c r="PW8" s="222"/>
      <c r="PX8" s="222"/>
      <c r="PY8" s="222"/>
      <c r="PZ8" s="222"/>
      <c r="QA8" s="222"/>
      <c r="QB8" s="222"/>
      <c r="QC8" s="222"/>
      <c r="QD8" s="222"/>
      <c r="QE8" s="222"/>
      <c r="QF8" s="222"/>
      <c r="QG8" s="222"/>
      <c r="QH8" s="222"/>
      <c r="QI8" s="222"/>
      <c r="QJ8" s="222"/>
      <c r="QK8" s="222"/>
      <c r="QL8" s="222"/>
      <c r="QM8" s="222"/>
      <c r="QN8" s="222"/>
      <c r="QO8" s="222"/>
      <c r="QP8" s="222"/>
      <c r="QQ8" s="222"/>
      <c r="QR8" s="222"/>
      <c r="QS8" s="222"/>
      <c r="QT8" s="222"/>
      <c r="QU8" s="222"/>
      <c r="QV8" s="222"/>
      <c r="QW8" s="222"/>
      <c r="QX8" s="222"/>
      <c r="QY8" s="222"/>
      <c r="QZ8" s="222"/>
      <c r="RA8" s="222"/>
      <c r="RB8" s="222"/>
      <c r="RC8" s="222"/>
      <c r="RD8" s="222"/>
      <c r="RE8" s="222"/>
      <c r="RF8" s="222"/>
      <c r="RG8" s="222"/>
      <c r="RH8" s="222"/>
      <c r="RI8" s="222"/>
      <c r="RJ8" s="222"/>
      <c r="RK8" s="222"/>
      <c r="RL8" s="222"/>
      <c r="RM8" s="222"/>
      <c r="RN8" s="222"/>
      <c r="RO8" s="222"/>
      <c r="RP8" s="222"/>
      <c r="RQ8" s="222"/>
      <c r="RR8" s="222"/>
      <c r="RS8" s="222"/>
      <c r="RT8" s="222"/>
      <c r="RU8" s="222"/>
      <c r="RV8" s="222"/>
      <c r="RW8" s="222"/>
      <c r="RX8" s="222"/>
      <c r="RY8" s="222"/>
      <c r="RZ8" s="222"/>
      <c r="SA8" s="222"/>
      <c r="SB8" s="222"/>
      <c r="SC8" s="222"/>
      <c r="SD8" s="222"/>
      <c r="SE8" s="222"/>
      <c r="SF8" s="222"/>
      <c r="SG8" s="222"/>
      <c r="SH8" s="222"/>
      <c r="SI8" s="222"/>
      <c r="SJ8" s="222"/>
      <c r="SK8" s="222"/>
      <c r="SL8" s="222"/>
      <c r="SM8" s="222"/>
      <c r="SN8" s="222"/>
      <c r="SO8" s="222"/>
      <c r="SP8" s="222"/>
      <c r="SQ8" s="222"/>
      <c r="SR8" s="222"/>
      <c r="SS8" s="222"/>
      <c r="ST8" s="222"/>
      <c r="SU8" s="222"/>
      <c r="SV8" s="222"/>
      <c r="SW8" s="222"/>
      <c r="SX8" s="222"/>
      <c r="SY8" s="222"/>
      <c r="SZ8" s="222"/>
      <c r="TA8" s="222"/>
      <c r="TB8" s="222"/>
      <c r="TC8" s="222"/>
      <c r="TD8" s="222"/>
      <c r="TE8" s="222"/>
      <c r="TF8" s="222"/>
      <c r="TG8" s="222"/>
      <c r="TH8" s="222"/>
      <c r="TI8" s="222"/>
      <c r="TJ8" s="222"/>
      <c r="TK8" s="222"/>
      <c r="TL8" s="222"/>
      <c r="TM8" s="222"/>
      <c r="TN8" s="222"/>
      <c r="TO8" s="222"/>
      <c r="TP8" s="222"/>
      <c r="TQ8" s="222"/>
      <c r="TR8" s="222"/>
      <c r="TS8" s="222"/>
      <c r="TT8" s="222"/>
      <c r="TU8" s="222"/>
      <c r="TV8" s="222"/>
      <c r="TW8" s="222"/>
      <c r="TX8" s="222"/>
      <c r="TY8" s="222"/>
      <c r="TZ8" s="222"/>
      <c r="UA8" s="222"/>
      <c r="UB8" s="222"/>
      <c r="UC8" s="222"/>
      <c r="UD8" s="222"/>
      <c r="UE8" s="222"/>
      <c r="UF8" s="222"/>
      <c r="UG8" s="222"/>
      <c r="UH8" s="222"/>
      <c r="UI8" s="222"/>
      <c r="UJ8" s="222"/>
      <c r="UK8" s="222"/>
      <c r="UL8" s="222"/>
      <c r="UM8" s="222"/>
      <c r="UN8" s="222"/>
      <c r="UO8" s="222"/>
      <c r="UP8" s="222"/>
      <c r="UQ8" s="222"/>
      <c r="UR8" s="222"/>
      <c r="US8" s="222"/>
      <c r="UT8" s="222"/>
      <c r="UU8" s="222"/>
      <c r="UV8" s="222"/>
      <c r="UW8" s="222"/>
      <c r="UX8" s="222"/>
      <c r="UY8" s="222"/>
      <c r="UZ8" s="222"/>
      <c r="VA8" s="222"/>
      <c r="VB8" s="222"/>
      <c r="VC8" s="222"/>
      <c r="VD8" s="222"/>
      <c r="VE8" s="222"/>
      <c r="VF8" s="222"/>
      <c r="VG8" s="222"/>
      <c r="VH8" s="222"/>
      <c r="VI8" s="222"/>
      <c r="VJ8" s="222"/>
      <c r="VK8" s="222"/>
      <c r="VL8" s="222"/>
      <c r="VM8" s="222"/>
      <c r="VN8" s="222"/>
      <c r="VO8" s="222"/>
      <c r="VP8" s="222"/>
      <c r="VQ8" s="222"/>
      <c r="VR8" s="222"/>
      <c r="VS8" s="222"/>
      <c r="VT8" s="222"/>
      <c r="VU8" s="222"/>
      <c r="VV8" s="222"/>
      <c r="VW8" s="222"/>
      <c r="VX8" s="222"/>
      <c r="VY8" s="222"/>
      <c r="VZ8" s="222"/>
      <c r="WA8" s="222"/>
      <c r="WB8" s="222"/>
      <c r="WC8" s="222"/>
      <c r="WD8" s="222"/>
      <c r="WE8" s="222"/>
      <c r="WF8" s="222"/>
      <c r="WG8" s="222"/>
      <c r="WH8" s="222"/>
      <c r="WI8" s="222"/>
      <c r="WJ8" s="222"/>
      <c r="WK8" s="222"/>
      <c r="WL8" s="222"/>
      <c r="WM8" s="222"/>
      <c r="WN8" s="222"/>
      <c r="WO8" s="222"/>
      <c r="WP8" s="222"/>
      <c r="WQ8" s="222"/>
      <c r="WR8" s="222"/>
      <c r="WS8" s="222"/>
      <c r="WT8" s="222"/>
      <c r="WU8" s="222"/>
      <c r="WV8" s="222"/>
      <c r="WW8" s="222"/>
      <c r="WX8" s="222"/>
      <c r="WY8" s="222"/>
      <c r="WZ8" s="222"/>
      <c r="XA8" s="222"/>
      <c r="XB8" s="222"/>
      <c r="XC8" s="222"/>
      <c r="XD8" s="222"/>
      <c r="XE8" s="222"/>
      <c r="XF8" s="222"/>
      <c r="XG8" s="222"/>
      <c r="XH8" s="222"/>
      <c r="XI8" s="222"/>
      <c r="XJ8" s="222"/>
      <c r="XK8" s="222"/>
      <c r="XL8" s="222"/>
      <c r="XM8" s="222"/>
      <c r="XN8" s="222"/>
      <c r="XO8" s="222"/>
      <c r="XP8" s="222"/>
      <c r="XQ8" s="222"/>
      <c r="XR8" s="222"/>
      <c r="XS8" s="222"/>
      <c r="XT8" s="222"/>
      <c r="XU8" s="222"/>
      <c r="XV8" s="222"/>
      <c r="XW8" s="222"/>
      <c r="XX8" s="222"/>
      <c r="XY8" s="222"/>
      <c r="XZ8" s="222"/>
      <c r="YA8" s="222"/>
      <c r="YB8" s="222"/>
      <c r="YC8" s="222"/>
      <c r="YD8" s="222"/>
      <c r="YE8" s="222"/>
      <c r="YF8" s="222"/>
      <c r="YG8" s="222"/>
      <c r="YH8" s="222"/>
      <c r="YI8" s="222"/>
      <c r="YJ8" s="222"/>
      <c r="YK8" s="222"/>
      <c r="YL8" s="222"/>
      <c r="YM8" s="222"/>
      <c r="YN8" s="222"/>
      <c r="YO8" s="222"/>
      <c r="YP8" s="222"/>
      <c r="YQ8" s="222"/>
      <c r="YR8" s="222"/>
      <c r="YS8" s="222"/>
      <c r="YT8" s="222"/>
      <c r="YU8" s="222"/>
      <c r="YV8" s="222"/>
      <c r="YW8" s="222"/>
      <c r="YX8" s="222"/>
      <c r="YY8" s="222"/>
      <c r="YZ8" s="222"/>
      <c r="ZA8" s="222"/>
      <c r="ZB8" s="222"/>
      <c r="ZC8" s="222"/>
      <c r="ZD8" s="222"/>
      <c r="ZE8" s="222"/>
      <c r="ZF8" s="222"/>
      <c r="ZG8" s="222"/>
      <c r="ZH8" s="222"/>
      <c r="ZI8" s="222"/>
      <c r="ZJ8" s="222"/>
      <c r="ZK8" s="222"/>
      <c r="ZL8" s="222"/>
      <c r="ZM8" s="222"/>
      <c r="ZN8" s="222"/>
      <c r="ZO8" s="222"/>
      <c r="ZP8" s="222"/>
      <c r="ZQ8" s="222"/>
      <c r="ZR8" s="222"/>
      <c r="ZS8" s="222"/>
      <c r="ZT8" s="222"/>
      <c r="ZU8" s="222"/>
      <c r="ZV8" s="222"/>
      <c r="ZW8" s="222"/>
      <c r="ZX8" s="222"/>
      <c r="ZY8" s="222"/>
      <c r="ZZ8" s="222"/>
      <c r="AAA8" s="222"/>
      <c r="AAB8" s="222"/>
      <c r="AAC8" s="222"/>
      <c r="AAD8" s="222"/>
      <c r="AAE8" s="222"/>
      <c r="AAF8" s="222"/>
      <c r="AAG8" s="222"/>
      <c r="AAH8" s="222"/>
      <c r="AAI8" s="222"/>
      <c r="AAJ8" s="222"/>
      <c r="AAK8" s="222"/>
      <c r="AAL8" s="222"/>
      <c r="AAM8" s="222"/>
      <c r="AAN8" s="222"/>
      <c r="AAO8" s="222"/>
      <c r="AAP8" s="222"/>
      <c r="AAQ8" s="222"/>
      <c r="AAR8" s="222"/>
      <c r="AAS8" s="222"/>
      <c r="AAT8" s="222"/>
      <c r="AAU8" s="222"/>
      <c r="AAV8" s="222"/>
      <c r="AAW8" s="222"/>
      <c r="AAX8" s="222"/>
      <c r="AAY8" s="222"/>
      <c r="AAZ8" s="222"/>
      <c r="ABA8" s="222"/>
      <c r="ABB8" s="222"/>
      <c r="ABC8" s="222"/>
      <c r="ABD8" s="222"/>
      <c r="ABE8" s="222"/>
      <c r="ABF8" s="222"/>
      <c r="ABG8" s="222"/>
      <c r="ABH8" s="222"/>
      <c r="ABI8" s="222"/>
      <c r="ABJ8" s="222"/>
      <c r="ABK8" s="222"/>
      <c r="ABL8" s="222"/>
      <c r="ABM8" s="222"/>
      <c r="ABN8" s="222"/>
      <c r="ABO8" s="222"/>
      <c r="ABP8" s="222"/>
      <c r="ABQ8" s="222"/>
      <c r="ABR8" s="222"/>
      <c r="ABS8" s="222"/>
      <c r="ABT8" s="222"/>
      <c r="ABU8" s="222"/>
      <c r="ABV8" s="222"/>
      <c r="ABW8" s="222"/>
      <c r="ABX8" s="222"/>
      <c r="ABY8" s="222"/>
      <c r="ABZ8" s="222"/>
      <c r="ACA8" s="222"/>
      <c r="ACB8" s="222"/>
      <c r="ACC8" s="222"/>
      <c r="ACD8" s="222"/>
      <c r="ACE8" s="222"/>
      <c r="ACF8" s="222"/>
      <c r="ACG8" s="222"/>
      <c r="ACH8" s="222"/>
      <c r="ACI8" s="222"/>
      <c r="ACJ8" s="222"/>
      <c r="ACK8" s="222"/>
      <c r="ACL8" s="222"/>
      <c r="ACM8" s="222"/>
      <c r="ACN8" s="222"/>
      <c r="ACO8" s="222"/>
      <c r="ACP8" s="222"/>
      <c r="ACQ8" s="222"/>
      <c r="ACR8" s="222"/>
      <c r="ACS8" s="222"/>
      <c r="ACT8" s="222"/>
      <c r="ACU8" s="222"/>
      <c r="ACV8" s="222"/>
      <c r="ACW8" s="222"/>
      <c r="ACX8" s="222"/>
      <c r="ACY8" s="222"/>
      <c r="ACZ8" s="222"/>
      <c r="ADA8" s="222"/>
      <c r="ADB8" s="222"/>
      <c r="ADC8" s="222"/>
      <c r="ADD8" s="222"/>
      <c r="ADE8" s="222"/>
      <c r="ADF8" s="222"/>
      <c r="ADG8" s="222"/>
      <c r="ADH8" s="222"/>
      <c r="ADI8" s="222"/>
      <c r="ADJ8" s="222"/>
      <c r="ADK8" s="222"/>
      <c r="ADL8" s="222"/>
      <c r="ADM8" s="222"/>
      <c r="ADN8" s="222"/>
      <c r="ADO8" s="222"/>
      <c r="ADP8" s="222"/>
      <c r="ADQ8" s="222"/>
      <c r="ADR8" s="222"/>
      <c r="ADS8" s="222"/>
      <c r="ADT8" s="222"/>
      <c r="ADU8" s="222"/>
      <c r="ADV8" s="222"/>
      <c r="ADW8" s="222"/>
      <c r="ADX8" s="222"/>
      <c r="ADY8" s="222"/>
      <c r="ADZ8" s="222"/>
      <c r="AEA8" s="222"/>
      <c r="AEB8" s="222"/>
      <c r="AEC8" s="222"/>
      <c r="AED8" s="222"/>
      <c r="AEE8" s="222"/>
      <c r="AEF8" s="222"/>
      <c r="AEG8" s="222"/>
      <c r="AEH8" s="222"/>
      <c r="AEI8" s="222"/>
      <c r="AEJ8" s="222"/>
      <c r="AEK8" s="222"/>
      <c r="AEL8" s="222"/>
      <c r="AEM8" s="222"/>
      <c r="AEN8" s="222"/>
      <c r="AEO8" s="222"/>
      <c r="AEP8" s="222"/>
      <c r="AEQ8" s="222"/>
      <c r="AER8" s="222"/>
      <c r="AES8" s="222"/>
      <c r="AET8" s="222"/>
      <c r="AEU8" s="222"/>
      <c r="AEV8" s="222"/>
      <c r="AEW8" s="222"/>
      <c r="AEX8" s="222"/>
      <c r="AEY8" s="222"/>
      <c r="AEZ8" s="222"/>
      <c r="AFA8" s="222"/>
      <c r="AFB8" s="222"/>
      <c r="AFC8" s="222"/>
      <c r="AFD8" s="222"/>
      <c r="AFE8" s="222"/>
      <c r="AFF8" s="222"/>
      <c r="AFG8" s="222"/>
      <c r="AFH8" s="222"/>
      <c r="AFI8" s="222"/>
      <c r="AFJ8" s="222"/>
      <c r="AFK8" s="222"/>
      <c r="AFL8" s="222"/>
      <c r="AFM8" s="222"/>
      <c r="AFN8" s="222"/>
      <c r="AFO8" s="222"/>
      <c r="AFP8" s="222"/>
      <c r="AFQ8" s="222"/>
      <c r="AFR8" s="222"/>
      <c r="AFS8" s="222"/>
      <c r="AFT8" s="222"/>
    </row>
    <row r="9" spans="1:852" s="6" customFormat="1">
      <c r="A9" s="265" t="s">
        <v>641</v>
      </c>
      <c r="B9" s="265"/>
      <c r="C9" s="840" t="str">
        <f>IF(Severity!F9&gt;=0.5,"YES","NO")</f>
        <v>YES</v>
      </c>
      <c r="D9" s="840" t="str">
        <f>IF(Severity!G9&gt;=0.5,"YES","NO")</f>
        <v>NO</v>
      </c>
      <c r="E9" s="214">
        <v>10</v>
      </c>
      <c r="F9" s="214">
        <v>2</v>
      </c>
      <c r="G9" s="270" t="s">
        <v>2904</v>
      </c>
      <c r="H9" s="270" t="s">
        <v>749</v>
      </c>
      <c r="I9" s="270" t="s">
        <v>455</v>
      </c>
      <c r="J9" s="270">
        <v>0</v>
      </c>
      <c r="K9" s="270" t="s">
        <v>455</v>
      </c>
      <c r="L9" s="265"/>
      <c r="M9" s="265"/>
      <c r="N9" s="265"/>
      <c r="O9" s="270" t="s">
        <v>455</v>
      </c>
      <c r="P9" s="265"/>
      <c r="Q9" s="265"/>
      <c r="R9" s="265"/>
      <c r="S9" s="270" t="s">
        <v>2851</v>
      </c>
      <c r="T9" s="265">
        <v>21</v>
      </c>
      <c r="U9" s="114">
        <v>28.27</v>
      </c>
      <c r="V9" s="114">
        <v>6.98</v>
      </c>
      <c r="W9" s="265"/>
      <c r="X9" s="265"/>
      <c r="Y9" s="114">
        <v>10.87</v>
      </c>
      <c r="Z9" s="114">
        <v>7.7</v>
      </c>
      <c r="AA9" s="265"/>
      <c r="AB9" s="265"/>
      <c r="AC9" s="114"/>
      <c r="AD9" s="114"/>
      <c r="AE9" s="114"/>
      <c r="AF9" s="114"/>
      <c r="AG9" s="114"/>
      <c r="AH9" s="114"/>
      <c r="AI9" s="270">
        <v>15</v>
      </c>
      <c r="AJ9" s="267">
        <f t="shared" si="0"/>
        <v>15</v>
      </c>
      <c r="AK9" s="267" t="s">
        <v>455</v>
      </c>
      <c r="AL9" s="270" t="s">
        <v>2269</v>
      </c>
      <c r="AM9" s="270" t="s">
        <v>455</v>
      </c>
      <c r="AN9" s="270" t="s">
        <v>455</v>
      </c>
      <c r="AO9" s="270">
        <v>0</v>
      </c>
      <c r="AP9" s="270" t="s">
        <v>455</v>
      </c>
      <c r="AQ9" s="265"/>
      <c r="AR9" s="265"/>
      <c r="AS9" s="265"/>
      <c r="AT9" s="270" t="s">
        <v>455</v>
      </c>
      <c r="AU9" s="265"/>
      <c r="AV9" s="265"/>
      <c r="AW9" s="265"/>
      <c r="AX9" s="265" t="s">
        <v>236</v>
      </c>
      <c r="AY9" s="265">
        <v>21</v>
      </c>
      <c r="AZ9" s="114">
        <v>28.33</v>
      </c>
      <c r="BA9" s="114">
        <v>5.55</v>
      </c>
      <c r="BB9" s="265"/>
      <c r="BC9" s="265"/>
      <c r="BD9" s="114">
        <v>20.47</v>
      </c>
      <c r="BE9" s="114">
        <v>10.68</v>
      </c>
      <c r="BF9" s="265"/>
      <c r="BG9" s="265"/>
      <c r="BH9" s="114"/>
      <c r="BI9" s="114"/>
      <c r="BJ9" s="114"/>
      <c r="BK9" s="114"/>
      <c r="BL9" s="114"/>
      <c r="BM9" s="114"/>
      <c r="BN9" s="265">
        <v>15</v>
      </c>
      <c r="BO9" s="270">
        <f t="shared" si="1"/>
        <v>15</v>
      </c>
      <c r="BP9" s="270" t="s">
        <v>455</v>
      </c>
      <c r="BQ9" s="270"/>
      <c r="BR9" s="270" t="s">
        <v>455</v>
      </c>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70"/>
      <c r="CW9" s="270" t="s">
        <v>455</v>
      </c>
      <c r="CX9" s="270"/>
      <c r="CY9" s="265"/>
      <c r="CZ9" s="265"/>
      <c r="DA9" s="265"/>
      <c r="DB9" s="265"/>
      <c r="DC9" s="265"/>
      <c r="DD9" s="265"/>
      <c r="DE9" s="265"/>
      <c r="DF9" s="265"/>
      <c r="DG9" s="265"/>
      <c r="DH9" s="265"/>
      <c r="DI9" s="265"/>
      <c r="DJ9" s="125"/>
      <c r="DK9" s="125"/>
      <c r="DL9" s="125"/>
      <c r="DM9" s="125"/>
      <c r="DN9" s="125"/>
      <c r="DO9" s="125"/>
      <c r="DP9" s="125"/>
      <c r="DQ9" s="125"/>
      <c r="DR9" s="125"/>
      <c r="DS9" s="125"/>
      <c r="DT9" s="125"/>
      <c r="DU9" s="125"/>
      <c r="DV9" s="125"/>
      <c r="DW9" s="125"/>
      <c r="DX9" s="265"/>
      <c r="DY9" s="265"/>
      <c r="DZ9" s="265"/>
      <c r="EA9" s="265"/>
      <c r="EB9" s="270" t="s">
        <v>455</v>
      </c>
      <c r="EC9" s="265"/>
      <c r="ED9" s="265"/>
      <c r="EE9" s="265"/>
      <c r="EF9" s="265"/>
      <c r="EG9" s="265"/>
      <c r="EH9" s="265"/>
      <c r="EI9" s="265"/>
      <c r="EJ9" s="265"/>
      <c r="EK9" s="265"/>
      <c r="EL9" s="265"/>
      <c r="EM9" s="265"/>
      <c r="EN9" s="265"/>
      <c r="EO9" s="125"/>
      <c r="EP9" s="125"/>
      <c r="EQ9" s="125"/>
      <c r="ER9" s="125"/>
      <c r="ES9" s="125"/>
      <c r="ET9" s="125"/>
      <c r="EU9" s="125"/>
      <c r="EV9" s="125"/>
      <c r="EW9" s="125"/>
      <c r="EX9" s="125"/>
      <c r="EY9" s="125"/>
      <c r="EZ9" s="125"/>
      <c r="FA9" s="125"/>
      <c r="FB9" s="125"/>
      <c r="FC9" s="265"/>
      <c r="FD9" s="265"/>
      <c r="FE9" s="265"/>
      <c r="FF9" s="270" t="s">
        <v>455</v>
      </c>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70" t="s">
        <v>455</v>
      </c>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70" t="s">
        <v>455</v>
      </c>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70" t="s">
        <v>455</v>
      </c>
      <c r="KF9" s="265"/>
      <c r="KG9" s="265"/>
      <c r="KH9" s="265"/>
      <c r="KI9" s="265"/>
      <c r="KJ9" s="265"/>
      <c r="KK9" s="265"/>
      <c r="KL9" s="265"/>
      <c r="KM9" s="265"/>
      <c r="KN9" s="265"/>
      <c r="KO9" s="265"/>
      <c r="KP9" s="265"/>
      <c r="KQ9" s="265"/>
      <c r="KR9" s="265"/>
      <c r="KS9" s="265"/>
      <c r="KT9" s="265"/>
      <c r="KU9" s="265"/>
      <c r="KV9" s="265"/>
      <c r="KW9" s="265"/>
      <c r="KX9" s="265"/>
      <c r="KY9" s="265"/>
      <c r="KZ9" s="265"/>
      <c r="LA9" s="265"/>
      <c r="LB9" s="265"/>
      <c r="LC9" s="265"/>
      <c r="LD9" s="265"/>
      <c r="LE9" s="265"/>
      <c r="LF9" s="265"/>
      <c r="LG9" s="265"/>
      <c r="LH9" s="265"/>
      <c r="LI9" s="265"/>
      <c r="LJ9" s="265"/>
      <c r="LK9" s="265"/>
      <c r="LL9" s="265"/>
      <c r="LM9" s="265"/>
      <c r="LN9" s="265"/>
      <c r="LO9" s="265"/>
      <c r="LP9" s="265"/>
      <c r="LQ9" s="265"/>
      <c r="LR9" s="265"/>
      <c r="LS9" s="265"/>
      <c r="LT9" s="270" t="s">
        <v>455</v>
      </c>
      <c r="LU9" s="265"/>
      <c r="LV9" s="265"/>
      <c r="LW9" s="265"/>
      <c r="LX9" s="265"/>
      <c r="LY9" s="265"/>
      <c r="LZ9" s="265"/>
      <c r="MA9" s="265"/>
      <c r="MB9" s="265"/>
      <c r="MC9" s="265"/>
      <c r="MD9" s="265"/>
      <c r="ME9" s="265"/>
      <c r="MF9" s="265"/>
      <c r="MG9" s="265"/>
      <c r="MH9" s="265"/>
      <c r="MI9" s="265"/>
      <c r="MJ9" s="265"/>
      <c r="MK9" s="265"/>
      <c r="ML9" s="265"/>
      <c r="MM9" s="265"/>
      <c r="MN9" s="265"/>
      <c r="MO9" s="265"/>
      <c r="MP9" s="265"/>
      <c r="MQ9" s="265"/>
      <c r="MR9" s="265"/>
      <c r="MS9" s="265"/>
      <c r="MT9" s="265"/>
      <c r="MU9" s="265"/>
      <c r="MV9" s="265"/>
      <c r="MW9" s="265"/>
      <c r="MX9" s="265"/>
      <c r="MY9" s="265"/>
      <c r="MZ9" s="265"/>
      <c r="NA9" s="265"/>
      <c r="NB9" s="265"/>
      <c r="NC9" s="265"/>
      <c r="ND9" s="265"/>
      <c r="NE9" s="265"/>
      <c r="NF9" s="265"/>
      <c r="NG9" s="265"/>
      <c r="NH9" s="265"/>
      <c r="NI9" s="265"/>
      <c r="NJ9" s="265"/>
      <c r="NK9" s="265"/>
      <c r="NL9" s="265"/>
      <c r="NM9" s="265"/>
      <c r="NN9" s="265"/>
      <c r="NO9" s="265"/>
      <c r="NP9" s="265"/>
      <c r="NQ9" s="265"/>
      <c r="NR9" s="265"/>
      <c r="NS9" s="265"/>
      <c r="NT9" s="265"/>
      <c r="NU9" s="265"/>
      <c r="NV9" s="265"/>
      <c r="NW9" s="265"/>
      <c r="NX9" s="265"/>
      <c r="NY9" s="265"/>
      <c r="NZ9" s="265"/>
      <c r="OA9" s="265"/>
      <c r="OB9" s="265"/>
      <c r="OC9" s="265"/>
      <c r="OD9" s="265"/>
      <c r="OE9" s="265"/>
      <c r="OF9" s="265"/>
      <c r="OG9" s="265"/>
      <c r="OH9" s="265"/>
      <c r="OI9" s="265"/>
      <c r="OJ9" s="265"/>
      <c r="OK9" s="265"/>
      <c r="OL9" s="265"/>
      <c r="OM9" s="265"/>
      <c r="ON9" s="265"/>
      <c r="OO9" s="265"/>
      <c r="OP9" s="265"/>
      <c r="OQ9" s="265"/>
      <c r="OR9" s="265"/>
      <c r="OS9" s="267">
        <v>1</v>
      </c>
      <c r="OT9" s="267">
        <f t="shared" si="3"/>
        <v>1</v>
      </c>
      <c r="OU9" s="267">
        <f t="shared" si="3"/>
        <v>0</v>
      </c>
      <c r="OV9" s="222"/>
      <c r="OW9" s="222"/>
      <c r="OX9" s="222"/>
      <c r="OY9" s="222"/>
      <c r="OZ9" s="222"/>
      <c r="PA9" s="222"/>
      <c r="PB9" s="222"/>
      <c r="PC9" s="222"/>
      <c r="PD9" s="222"/>
      <c r="PE9" s="222"/>
      <c r="PF9" s="222"/>
      <c r="PG9" s="222"/>
      <c r="PH9" s="222"/>
      <c r="PI9" s="222"/>
      <c r="PJ9" s="222"/>
      <c r="PK9" s="222"/>
      <c r="PL9" s="222"/>
      <c r="PM9" s="222"/>
      <c r="PN9" s="222"/>
      <c r="PO9" s="222"/>
      <c r="PP9" s="222"/>
      <c r="PQ9" s="222"/>
      <c r="PR9" s="222"/>
      <c r="PS9" s="222"/>
      <c r="PT9" s="222"/>
      <c r="PU9" s="222"/>
      <c r="PV9" s="222"/>
      <c r="PW9" s="222"/>
      <c r="PX9" s="222"/>
      <c r="PY9" s="222"/>
      <c r="PZ9" s="222"/>
      <c r="QA9" s="222"/>
      <c r="QB9" s="222"/>
      <c r="QC9" s="222"/>
      <c r="QD9" s="222"/>
      <c r="QE9" s="222"/>
      <c r="QF9" s="222"/>
      <c r="QG9" s="222"/>
      <c r="QH9" s="222"/>
      <c r="QI9" s="222"/>
      <c r="QJ9" s="222"/>
      <c r="QK9" s="222"/>
      <c r="QL9" s="222"/>
      <c r="QM9" s="222"/>
      <c r="QN9" s="222"/>
      <c r="QO9" s="222"/>
      <c r="QP9" s="222"/>
      <c r="QQ9" s="222"/>
      <c r="QR9" s="222"/>
      <c r="QS9" s="222"/>
      <c r="QT9" s="222"/>
      <c r="QU9" s="222"/>
      <c r="QV9" s="222"/>
      <c r="QW9" s="222"/>
      <c r="QX9" s="222"/>
      <c r="QY9" s="222"/>
      <c r="QZ9" s="222"/>
      <c r="RA9" s="222"/>
      <c r="RB9" s="222"/>
      <c r="RC9" s="222"/>
      <c r="RD9" s="222"/>
      <c r="RE9" s="222"/>
      <c r="RF9" s="222"/>
      <c r="RG9" s="222"/>
      <c r="RH9" s="222"/>
      <c r="RI9" s="222"/>
      <c r="RJ9" s="222"/>
      <c r="RK9" s="222"/>
      <c r="RL9" s="222"/>
      <c r="RM9" s="222"/>
      <c r="RN9" s="222"/>
      <c r="RO9" s="222"/>
      <c r="RP9" s="222"/>
      <c r="RQ9" s="222"/>
      <c r="RR9" s="222"/>
      <c r="RS9" s="222"/>
      <c r="RT9" s="222"/>
      <c r="RU9" s="222"/>
      <c r="RV9" s="222"/>
      <c r="RW9" s="222"/>
      <c r="RX9" s="222"/>
      <c r="RY9" s="222"/>
      <c r="RZ9" s="222"/>
      <c r="SA9" s="222"/>
      <c r="SB9" s="222"/>
      <c r="SC9" s="222"/>
      <c r="SD9" s="222"/>
      <c r="SE9" s="222"/>
      <c r="SF9" s="222"/>
      <c r="SG9" s="222"/>
      <c r="SH9" s="222"/>
      <c r="SI9" s="222"/>
      <c r="SJ9" s="222"/>
      <c r="SK9" s="222"/>
      <c r="SL9" s="222"/>
      <c r="SM9" s="222"/>
      <c r="SN9" s="222"/>
      <c r="SO9" s="222"/>
      <c r="SP9" s="222"/>
      <c r="SQ9" s="222"/>
      <c r="SR9" s="222"/>
      <c r="SS9" s="222"/>
      <c r="ST9" s="222"/>
      <c r="SU9" s="222"/>
      <c r="SV9" s="222"/>
      <c r="SW9" s="222"/>
      <c r="SX9" s="222"/>
      <c r="SY9" s="222"/>
      <c r="SZ9" s="222"/>
      <c r="TA9" s="222"/>
      <c r="TB9" s="222"/>
      <c r="TC9" s="222"/>
      <c r="TD9" s="222"/>
      <c r="TE9" s="222"/>
      <c r="TF9" s="222"/>
      <c r="TG9" s="222"/>
      <c r="TH9" s="222"/>
      <c r="TI9" s="222"/>
      <c r="TJ9" s="222"/>
      <c r="TK9" s="222"/>
      <c r="TL9" s="222"/>
      <c r="TM9" s="222"/>
      <c r="TN9" s="222"/>
      <c r="TO9" s="222"/>
      <c r="TP9" s="222"/>
      <c r="TQ9" s="222"/>
      <c r="TR9" s="222"/>
      <c r="TS9" s="222"/>
      <c r="TT9" s="222"/>
      <c r="TU9" s="222"/>
      <c r="TV9" s="222"/>
      <c r="TW9" s="222"/>
      <c r="TX9" s="222"/>
      <c r="TY9" s="222"/>
      <c r="TZ9" s="222"/>
      <c r="UA9" s="222"/>
      <c r="UB9" s="222"/>
      <c r="UC9" s="222"/>
      <c r="UD9" s="222"/>
      <c r="UE9" s="222"/>
      <c r="UF9" s="222"/>
      <c r="UG9" s="222"/>
      <c r="UH9" s="222"/>
      <c r="UI9" s="222"/>
      <c r="UJ9" s="222"/>
      <c r="UK9" s="222"/>
      <c r="UL9" s="222"/>
      <c r="UM9" s="222"/>
      <c r="UN9" s="222"/>
      <c r="UO9" s="222"/>
      <c r="UP9" s="222"/>
      <c r="UQ9" s="222"/>
      <c r="UR9" s="222"/>
      <c r="US9" s="222"/>
      <c r="UT9" s="222"/>
      <c r="UU9" s="222"/>
      <c r="UV9" s="222"/>
      <c r="UW9" s="222"/>
      <c r="UX9" s="222"/>
      <c r="UY9" s="222"/>
      <c r="UZ9" s="222"/>
      <c r="VA9" s="222"/>
      <c r="VB9" s="222"/>
      <c r="VC9" s="222"/>
      <c r="VD9" s="222"/>
      <c r="VE9" s="222"/>
      <c r="VF9" s="222"/>
      <c r="VG9" s="222"/>
      <c r="VH9" s="222"/>
      <c r="VI9" s="222"/>
      <c r="VJ9" s="222"/>
      <c r="VK9" s="222"/>
      <c r="VL9" s="222"/>
      <c r="VM9" s="222"/>
      <c r="VN9" s="222"/>
      <c r="VO9" s="222"/>
      <c r="VP9" s="222"/>
      <c r="VQ9" s="222"/>
      <c r="VR9" s="222"/>
      <c r="VS9" s="222"/>
      <c r="VT9" s="222"/>
      <c r="VU9" s="222"/>
      <c r="VV9" s="222"/>
      <c r="VW9" s="222"/>
      <c r="VX9" s="222"/>
      <c r="VY9" s="222"/>
      <c r="VZ9" s="222"/>
      <c r="WA9" s="222"/>
      <c r="WB9" s="222"/>
      <c r="WC9" s="222"/>
      <c r="WD9" s="222"/>
      <c r="WE9" s="222"/>
      <c r="WF9" s="222"/>
      <c r="WG9" s="222"/>
      <c r="WH9" s="222"/>
      <c r="WI9" s="222"/>
      <c r="WJ9" s="222"/>
      <c r="WK9" s="222"/>
      <c r="WL9" s="222"/>
      <c r="WM9" s="222"/>
      <c r="WN9" s="222"/>
      <c r="WO9" s="222"/>
      <c r="WP9" s="222"/>
      <c r="WQ9" s="222"/>
      <c r="WR9" s="222"/>
      <c r="WS9" s="222"/>
      <c r="WT9" s="222"/>
      <c r="WU9" s="222"/>
      <c r="WV9" s="222"/>
      <c r="WW9" s="222"/>
      <c r="WX9" s="222"/>
      <c r="WY9" s="222"/>
      <c r="WZ9" s="222"/>
      <c r="XA9" s="222"/>
      <c r="XB9" s="222"/>
      <c r="XC9" s="222"/>
      <c r="XD9" s="222"/>
      <c r="XE9" s="222"/>
      <c r="XF9" s="222"/>
      <c r="XG9" s="222"/>
      <c r="XH9" s="222"/>
      <c r="XI9" s="222"/>
      <c r="XJ9" s="222"/>
      <c r="XK9" s="222"/>
      <c r="XL9" s="222"/>
      <c r="XM9" s="222"/>
      <c r="XN9" s="222"/>
      <c r="XO9" s="222"/>
      <c r="XP9" s="222"/>
      <c r="XQ9" s="222"/>
      <c r="XR9" s="222"/>
      <c r="XS9" s="222"/>
      <c r="XT9" s="222"/>
      <c r="XU9" s="222"/>
      <c r="XV9" s="222"/>
      <c r="XW9" s="222"/>
      <c r="XX9" s="222"/>
      <c r="XY9" s="222"/>
      <c r="XZ9" s="222"/>
      <c r="YA9" s="222"/>
      <c r="YB9" s="222"/>
      <c r="YC9" s="222"/>
      <c r="YD9" s="222"/>
      <c r="YE9" s="222"/>
      <c r="YF9" s="222"/>
      <c r="YG9" s="222"/>
      <c r="YH9" s="222"/>
      <c r="YI9" s="222"/>
      <c r="YJ9" s="222"/>
      <c r="YK9" s="222"/>
      <c r="YL9" s="222"/>
      <c r="YM9" s="222"/>
      <c r="YN9" s="222"/>
      <c r="YO9" s="222"/>
      <c r="YP9" s="222"/>
      <c r="YQ9" s="222"/>
      <c r="YR9" s="222"/>
      <c r="YS9" s="222"/>
      <c r="YT9" s="222"/>
      <c r="YU9" s="222"/>
      <c r="YV9" s="222"/>
      <c r="YW9" s="222"/>
      <c r="YX9" s="222"/>
      <c r="YY9" s="222"/>
      <c r="YZ9" s="222"/>
      <c r="ZA9" s="222"/>
      <c r="ZB9" s="222"/>
      <c r="ZC9" s="222"/>
      <c r="ZD9" s="222"/>
      <c r="ZE9" s="222"/>
      <c r="ZF9" s="222"/>
      <c r="ZG9" s="222"/>
      <c r="ZH9" s="222"/>
      <c r="ZI9" s="222"/>
      <c r="ZJ9" s="222"/>
      <c r="ZK9" s="222"/>
      <c r="ZL9" s="222"/>
      <c r="ZM9" s="222"/>
      <c r="ZN9" s="222"/>
      <c r="ZO9" s="222"/>
      <c r="ZP9" s="222"/>
      <c r="ZQ9" s="222"/>
      <c r="ZR9" s="222"/>
      <c r="ZS9" s="222"/>
      <c r="ZT9" s="222"/>
      <c r="ZU9" s="222"/>
      <c r="ZV9" s="222"/>
      <c r="ZW9" s="222"/>
      <c r="ZX9" s="222"/>
      <c r="ZY9" s="222"/>
      <c r="ZZ9" s="222"/>
      <c r="AAA9" s="222"/>
      <c r="AAB9" s="222"/>
      <c r="AAC9" s="222"/>
      <c r="AAD9" s="222"/>
      <c r="AAE9" s="222"/>
      <c r="AAF9" s="222"/>
      <c r="AAG9" s="222"/>
      <c r="AAH9" s="222"/>
      <c r="AAI9" s="222"/>
      <c r="AAJ9" s="222"/>
      <c r="AAK9" s="222"/>
      <c r="AAL9" s="222"/>
      <c r="AAM9" s="222"/>
      <c r="AAN9" s="222"/>
      <c r="AAO9" s="222"/>
      <c r="AAP9" s="222"/>
      <c r="AAQ9" s="222"/>
      <c r="AAR9" s="222"/>
      <c r="AAS9" s="222"/>
      <c r="AAT9" s="222"/>
      <c r="AAU9" s="222"/>
      <c r="AAV9" s="222"/>
      <c r="AAW9" s="222"/>
      <c r="AAX9" s="222"/>
      <c r="AAY9" s="222"/>
      <c r="AAZ9" s="222"/>
      <c r="ABA9" s="222"/>
      <c r="ABB9" s="222"/>
      <c r="ABC9" s="222"/>
      <c r="ABD9" s="222"/>
      <c r="ABE9" s="222"/>
      <c r="ABF9" s="222"/>
      <c r="ABG9" s="222"/>
      <c r="ABH9" s="222"/>
      <c r="ABI9" s="222"/>
      <c r="ABJ9" s="222"/>
      <c r="ABK9" s="222"/>
      <c r="ABL9" s="222"/>
      <c r="ABM9" s="222"/>
      <c r="ABN9" s="222"/>
      <c r="ABO9" s="222"/>
      <c r="ABP9" s="222"/>
      <c r="ABQ9" s="222"/>
      <c r="ABR9" s="222"/>
      <c r="ABS9" s="222"/>
      <c r="ABT9" s="222"/>
      <c r="ABU9" s="222"/>
      <c r="ABV9" s="222"/>
      <c r="ABW9" s="222"/>
      <c r="ABX9" s="222"/>
      <c r="ABY9" s="222"/>
      <c r="ABZ9" s="222"/>
      <c r="ACA9" s="222"/>
      <c r="ACB9" s="222"/>
      <c r="ACC9" s="222"/>
      <c r="ACD9" s="222"/>
      <c r="ACE9" s="222"/>
      <c r="ACF9" s="222"/>
      <c r="ACG9" s="222"/>
      <c r="ACH9" s="222"/>
      <c r="ACI9" s="222"/>
      <c r="ACJ9" s="222"/>
      <c r="ACK9" s="222"/>
      <c r="ACL9" s="222"/>
      <c r="ACM9" s="222"/>
      <c r="ACN9" s="222"/>
      <c r="ACO9" s="222"/>
      <c r="ACP9" s="222"/>
      <c r="ACQ9" s="222"/>
      <c r="ACR9" s="222"/>
      <c r="ACS9" s="222"/>
      <c r="ACT9" s="222"/>
      <c r="ACU9" s="222"/>
      <c r="ACV9" s="222"/>
      <c r="ACW9" s="222"/>
      <c r="ACX9" s="222"/>
      <c r="ACY9" s="222"/>
      <c r="ACZ9" s="222"/>
      <c r="ADA9" s="222"/>
      <c r="ADB9" s="222"/>
      <c r="ADC9" s="222"/>
      <c r="ADD9" s="222"/>
      <c r="ADE9" s="222"/>
      <c r="ADF9" s="222"/>
      <c r="ADG9" s="222"/>
      <c r="ADH9" s="222"/>
      <c r="ADI9" s="222"/>
      <c r="ADJ9" s="222"/>
      <c r="ADK9" s="222"/>
      <c r="ADL9" s="222"/>
      <c r="ADM9" s="222"/>
      <c r="ADN9" s="222"/>
      <c r="ADO9" s="222"/>
      <c r="ADP9" s="222"/>
      <c r="ADQ9" s="222"/>
      <c r="ADR9" s="222"/>
      <c r="ADS9" s="222"/>
      <c r="ADT9" s="222"/>
      <c r="ADU9" s="222"/>
      <c r="ADV9" s="222"/>
      <c r="ADW9" s="222"/>
      <c r="ADX9" s="222"/>
      <c r="ADY9" s="222"/>
      <c r="ADZ9" s="222"/>
      <c r="AEA9" s="222"/>
      <c r="AEB9" s="222"/>
      <c r="AEC9" s="222"/>
      <c r="AED9" s="222"/>
      <c r="AEE9" s="222"/>
      <c r="AEF9" s="222"/>
      <c r="AEG9" s="222"/>
      <c r="AEH9" s="222"/>
      <c r="AEI9" s="222"/>
      <c r="AEJ9" s="222"/>
      <c r="AEK9" s="222"/>
      <c r="AEL9" s="222"/>
      <c r="AEM9" s="222"/>
      <c r="AEN9" s="222"/>
      <c r="AEO9" s="222"/>
      <c r="AEP9" s="222"/>
      <c r="AEQ9" s="222"/>
      <c r="AER9" s="222"/>
      <c r="AES9" s="222"/>
      <c r="AET9" s="222"/>
      <c r="AEU9" s="222"/>
      <c r="AEV9" s="222"/>
      <c r="AEW9" s="222"/>
      <c r="AEX9" s="222"/>
      <c r="AEY9" s="222"/>
      <c r="AEZ9" s="222"/>
      <c r="AFA9" s="222"/>
      <c r="AFB9" s="222"/>
      <c r="AFC9" s="222"/>
      <c r="AFD9" s="222"/>
      <c r="AFE9" s="222"/>
      <c r="AFF9" s="222"/>
      <c r="AFG9" s="222"/>
      <c r="AFH9" s="222"/>
      <c r="AFI9" s="222"/>
      <c r="AFJ9" s="222"/>
      <c r="AFK9" s="222"/>
      <c r="AFL9" s="222"/>
      <c r="AFM9" s="222"/>
      <c r="AFN9" s="222"/>
      <c r="AFO9" s="222"/>
      <c r="AFP9" s="222"/>
      <c r="AFQ9" s="222"/>
      <c r="AFR9" s="222"/>
      <c r="AFS9" s="222"/>
      <c r="AFT9" s="222"/>
    </row>
    <row r="10" spans="1:852">
      <c r="A10" s="267" t="s">
        <v>774</v>
      </c>
      <c r="B10" s="267"/>
      <c r="C10" s="840" t="str">
        <f>IF(Severity!F10&gt;=0.5,"YES","NO")</f>
        <v>YES</v>
      </c>
      <c r="D10" s="840" t="str">
        <f>IF(Severity!G10&gt;=0.5,"YES","NO")</f>
        <v>NO</v>
      </c>
      <c r="E10" s="109">
        <v>6</v>
      </c>
      <c r="F10" s="109">
        <v>3</v>
      </c>
      <c r="G10" s="270" t="s">
        <v>335</v>
      </c>
      <c r="H10" s="270" t="s">
        <v>455</v>
      </c>
      <c r="I10" s="270" t="s">
        <v>455</v>
      </c>
      <c r="J10" s="270">
        <v>2</v>
      </c>
      <c r="K10" s="270" t="s">
        <v>602</v>
      </c>
      <c r="L10" s="212">
        <v>17</v>
      </c>
      <c r="M10" s="212">
        <v>82</v>
      </c>
      <c r="N10" s="270">
        <v>7</v>
      </c>
      <c r="O10" s="270" t="s">
        <v>602</v>
      </c>
      <c r="P10" s="267">
        <v>17</v>
      </c>
      <c r="Q10" s="267">
        <v>163</v>
      </c>
      <c r="R10" s="270">
        <v>50</v>
      </c>
      <c r="S10" s="270" t="s">
        <v>602</v>
      </c>
      <c r="T10" s="267">
        <v>17</v>
      </c>
      <c r="U10" s="113"/>
      <c r="V10" s="113"/>
      <c r="W10" s="113">
        <v>27.1</v>
      </c>
      <c r="X10" s="113">
        <v>5.0999999999999996</v>
      </c>
      <c r="Y10" s="113"/>
      <c r="Z10" s="113"/>
      <c r="AA10" s="113">
        <v>15.2</v>
      </c>
      <c r="AB10" s="113">
        <v>9.6999999999999993</v>
      </c>
      <c r="AC10" s="113"/>
      <c r="AD10" s="113"/>
      <c r="AE10" s="114"/>
      <c r="AF10" s="113"/>
      <c r="AG10" s="113">
        <v>-11.8</v>
      </c>
      <c r="AH10" s="113">
        <v>9.6999999999999993</v>
      </c>
      <c r="AI10" s="267">
        <v>235</v>
      </c>
      <c r="AJ10" s="267">
        <f t="shared" si="0"/>
        <v>233</v>
      </c>
      <c r="AK10" s="267">
        <v>233</v>
      </c>
      <c r="AL10" s="270" t="s">
        <v>360</v>
      </c>
      <c r="AM10" s="270" t="s">
        <v>455</v>
      </c>
      <c r="AN10" s="270" t="s">
        <v>455</v>
      </c>
      <c r="AO10" s="270">
        <v>5</v>
      </c>
      <c r="AP10" s="270" t="s">
        <v>602</v>
      </c>
      <c r="AQ10" s="212">
        <v>17</v>
      </c>
      <c r="AR10" s="212">
        <v>84</v>
      </c>
      <c r="AS10" s="90">
        <v>7</v>
      </c>
      <c r="AT10" s="56" t="s">
        <v>602</v>
      </c>
      <c r="AU10" s="267">
        <v>17</v>
      </c>
      <c r="AV10" s="267">
        <v>156</v>
      </c>
      <c r="AW10" s="270">
        <v>50</v>
      </c>
      <c r="AX10" s="56" t="s">
        <v>602</v>
      </c>
      <c r="AY10" s="212">
        <v>17</v>
      </c>
      <c r="AZ10" s="114"/>
      <c r="BA10" s="114"/>
      <c r="BB10" s="114">
        <v>27.7</v>
      </c>
      <c r="BC10" s="114">
        <v>5.4</v>
      </c>
      <c r="BD10" s="114"/>
      <c r="BE10" s="114"/>
      <c r="BF10" s="114">
        <v>16.3</v>
      </c>
      <c r="BG10" s="114">
        <v>9.8000000000000007</v>
      </c>
      <c r="BH10" s="114"/>
      <c r="BI10" s="114"/>
      <c r="BJ10" s="114"/>
      <c r="BK10" s="114"/>
      <c r="BL10" s="114">
        <v>-11.4</v>
      </c>
      <c r="BM10" s="114">
        <v>9.6999999999999993</v>
      </c>
      <c r="BN10" s="270">
        <v>238</v>
      </c>
      <c r="BO10" s="270">
        <f t="shared" si="1"/>
        <v>233</v>
      </c>
      <c r="BP10" s="270">
        <v>233</v>
      </c>
      <c r="BQ10" s="90" t="s">
        <v>3011</v>
      </c>
      <c r="BR10" s="270" t="s">
        <v>455</v>
      </c>
      <c r="BS10" s="212" t="s">
        <v>455</v>
      </c>
      <c r="BT10" s="212">
        <v>3</v>
      </c>
      <c r="BU10" s="267" t="s">
        <v>602</v>
      </c>
      <c r="BV10" s="212">
        <v>17</v>
      </c>
      <c r="BW10" s="212">
        <v>49</v>
      </c>
      <c r="BX10" s="212">
        <v>7</v>
      </c>
      <c r="BY10" s="267" t="s">
        <v>602</v>
      </c>
      <c r="BZ10" s="212">
        <v>17</v>
      </c>
      <c r="CA10" s="212">
        <v>87</v>
      </c>
      <c r="CB10" s="212">
        <v>50</v>
      </c>
      <c r="CC10" s="212" t="s">
        <v>602</v>
      </c>
      <c r="CD10" s="212">
        <v>17</v>
      </c>
      <c r="CE10" s="114"/>
      <c r="CF10" s="114"/>
      <c r="CG10" s="114">
        <v>27.4</v>
      </c>
      <c r="CH10" s="114">
        <v>5.6</v>
      </c>
      <c r="CI10" s="114"/>
      <c r="CJ10" s="114"/>
      <c r="CK10" s="114">
        <v>20.100000000000001</v>
      </c>
      <c r="CL10" s="114">
        <v>9.1999999999999993</v>
      </c>
      <c r="CM10" s="114"/>
      <c r="CN10" s="114"/>
      <c r="CO10" s="114"/>
      <c r="CP10" s="114"/>
      <c r="CQ10" s="114">
        <v>-7.3</v>
      </c>
      <c r="CR10" s="114">
        <v>9</v>
      </c>
      <c r="CS10" s="212">
        <v>225</v>
      </c>
      <c r="CT10" s="267">
        <f>CS10-BT10</f>
        <v>222</v>
      </c>
      <c r="CU10" s="212">
        <v>222</v>
      </c>
      <c r="CV10" s="90"/>
      <c r="CW10" s="270" t="s">
        <v>455</v>
      </c>
      <c r="CX10" s="90"/>
      <c r="CY10" s="212"/>
      <c r="CZ10" s="212"/>
      <c r="DA10" s="212"/>
      <c r="DB10" s="212"/>
      <c r="DC10" s="212"/>
      <c r="DD10" s="212"/>
      <c r="DE10" s="212"/>
      <c r="DF10" s="212"/>
      <c r="DG10" s="212"/>
      <c r="DH10" s="212"/>
      <c r="DI10" s="212"/>
      <c r="DJ10" s="113"/>
      <c r="DK10" s="113"/>
      <c r="DL10" s="113"/>
      <c r="DM10" s="113"/>
      <c r="DN10" s="113"/>
      <c r="DO10" s="113"/>
      <c r="DP10" s="113"/>
      <c r="DQ10" s="113"/>
      <c r="DR10" s="113"/>
      <c r="DS10" s="113"/>
      <c r="DT10" s="113"/>
      <c r="DU10" s="113"/>
      <c r="DV10" s="113"/>
      <c r="DW10" s="113"/>
      <c r="DX10" s="212"/>
      <c r="DY10" s="212"/>
      <c r="DZ10" s="212"/>
      <c r="EA10" s="212"/>
      <c r="EB10" s="270" t="s">
        <v>455</v>
      </c>
      <c r="EC10" s="212"/>
      <c r="ED10" s="212"/>
      <c r="EE10" s="212"/>
      <c r="EF10" s="212"/>
      <c r="EG10" s="212"/>
      <c r="EH10" s="212"/>
      <c r="EI10" s="212"/>
      <c r="EJ10" s="212"/>
      <c r="EK10" s="212"/>
      <c r="EL10" s="212"/>
      <c r="EM10" s="212"/>
      <c r="EN10" s="212"/>
      <c r="EO10" s="113"/>
      <c r="EP10" s="113"/>
      <c r="EQ10" s="113"/>
      <c r="ER10" s="113"/>
      <c r="ES10" s="113"/>
      <c r="ET10" s="113"/>
      <c r="EU10" s="113"/>
      <c r="EV10" s="113"/>
      <c r="EW10" s="113"/>
      <c r="EX10" s="113"/>
      <c r="EY10" s="113"/>
      <c r="EZ10" s="113"/>
      <c r="FA10" s="113"/>
      <c r="FB10" s="113"/>
      <c r="FC10" s="212"/>
      <c r="FD10" s="212"/>
      <c r="FE10" s="212"/>
      <c r="FF10" s="270" t="s">
        <v>455</v>
      </c>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70" t="s">
        <v>455</v>
      </c>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c r="IO10" s="212"/>
      <c r="IP10" s="212"/>
      <c r="IQ10" s="212"/>
      <c r="IR10" s="212"/>
      <c r="IS10" s="270" t="s">
        <v>455</v>
      </c>
      <c r="IT10" s="212"/>
      <c r="IU10" s="212"/>
      <c r="IV10" s="212"/>
      <c r="IW10" s="212"/>
      <c r="IX10" s="212"/>
      <c r="IY10" s="212"/>
      <c r="IZ10" s="212"/>
      <c r="JA10" s="212"/>
      <c r="JB10" s="212"/>
      <c r="JC10" s="212"/>
      <c r="JD10" s="212"/>
      <c r="JE10" s="212"/>
      <c r="JF10" s="212"/>
      <c r="JG10" s="212"/>
      <c r="JH10" s="212"/>
      <c r="JI10" s="212"/>
      <c r="JJ10" s="212"/>
      <c r="JK10" s="212"/>
      <c r="JL10" s="212"/>
      <c r="JM10" s="212"/>
      <c r="JN10" s="212"/>
      <c r="JO10" s="212"/>
      <c r="JP10" s="212"/>
      <c r="JQ10" s="212"/>
      <c r="JR10" s="212"/>
      <c r="JS10" s="212"/>
      <c r="JT10" s="212"/>
      <c r="JU10" s="212"/>
      <c r="JV10" s="212"/>
      <c r="JW10" s="212"/>
      <c r="JX10" s="212"/>
      <c r="JY10" s="212"/>
      <c r="JZ10" s="212"/>
      <c r="KA10" s="212"/>
      <c r="KB10" s="212"/>
      <c r="KC10" s="212"/>
      <c r="KD10" s="212"/>
      <c r="KE10" s="270" t="s">
        <v>455</v>
      </c>
      <c r="KF10" s="212"/>
      <c r="KG10" s="212"/>
      <c r="KH10" s="212"/>
      <c r="KI10" s="212"/>
      <c r="KJ10" s="212"/>
      <c r="KK10" s="212"/>
      <c r="KL10" s="212"/>
      <c r="KM10" s="212"/>
      <c r="KN10" s="212"/>
      <c r="KO10" s="212"/>
      <c r="KP10" s="212"/>
      <c r="KQ10" s="212"/>
      <c r="KR10" s="212"/>
      <c r="KS10" s="212"/>
      <c r="KT10" s="212"/>
      <c r="KU10" s="212"/>
      <c r="KV10" s="212"/>
      <c r="KW10" s="212"/>
      <c r="KX10" s="212"/>
      <c r="KY10" s="212"/>
      <c r="KZ10" s="212"/>
      <c r="LA10" s="212"/>
      <c r="LB10" s="212"/>
      <c r="LC10" s="212"/>
      <c r="LD10" s="212"/>
      <c r="LE10" s="212"/>
      <c r="LF10" s="212"/>
      <c r="LG10" s="212"/>
      <c r="LH10" s="212"/>
      <c r="LI10" s="212"/>
      <c r="LJ10" s="212"/>
      <c r="LK10" s="212"/>
      <c r="LL10" s="212"/>
      <c r="LM10" s="212"/>
      <c r="LN10" s="212"/>
      <c r="LO10" s="212"/>
      <c r="LP10" s="212"/>
      <c r="LQ10" s="212"/>
      <c r="LR10" s="212"/>
      <c r="LS10" s="212"/>
      <c r="LT10" s="270" t="s">
        <v>455</v>
      </c>
      <c r="LU10" s="212"/>
      <c r="LV10" s="212"/>
      <c r="LW10" s="212"/>
      <c r="LX10" s="212"/>
      <c r="LY10" s="212"/>
      <c r="LZ10" s="212"/>
      <c r="MA10" s="212"/>
      <c r="MB10" s="212"/>
      <c r="MC10" s="212"/>
      <c r="MD10" s="212"/>
      <c r="ME10" s="212"/>
      <c r="MF10" s="212"/>
      <c r="MG10" s="212"/>
      <c r="MH10" s="212"/>
      <c r="MI10" s="212"/>
      <c r="MJ10" s="212"/>
      <c r="MK10" s="212"/>
      <c r="ML10" s="212"/>
      <c r="MM10" s="212"/>
      <c r="MN10" s="212"/>
      <c r="MO10" s="212"/>
      <c r="MP10" s="212"/>
      <c r="MQ10" s="212"/>
      <c r="MR10" s="212"/>
      <c r="MS10" s="212"/>
      <c r="MT10" s="212"/>
      <c r="MU10" s="212"/>
      <c r="MV10" s="212"/>
      <c r="MW10" s="212"/>
      <c r="MX10" s="212"/>
      <c r="MY10" s="212"/>
      <c r="MZ10" s="212"/>
      <c r="NA10" s="212"/>
      <c r="NB10" s="212"/>
      <c r="NC10" s="212"/>
      <c r="ND10" s="212"/>
      <c r="NE10" s="212"/>
      <c r="NF10" s="212"/>
      <c r="NG10" s="212"/>
      <c r="NH10" s="212"/>
      <c r="NI10" s="212"/>
      <c r="NJ10" s="212"/>
      <c r="NK10" s="212"/>
      <c r="NL10" s="212"/>
      <c r="NM10" s="212"/>
      <c r="NN10" s="212"/>
      <c r="NO10" s="212"/>
      <c r="NP10" s="212"/>
      <c r="NQ10" s="212"/>
      <c r="NR10" s="212"/>
      <c r="NS10" s="212"/>
      <c r="NT10" s="212"/>
      <c r="NU10" s="212"/>
      <c r="NV10" s="212"/>
      <c r="NW10" s="212"/>
      <c r="NX10" s="212"/>
      <c r="NY10" s="212"/>
      <c r="NZ10" s="212"/>
      <c r="OA10" s="212"/>
      <c r="OB10" s="212"/>
      <c r="OC10" s="212"/>
      <c r="OD10" s="212"/>
      <c r="OE10" s="212"/>
      <c r="OF10" s="212"/>
      <c r="OG10" s="212"/>
      <c r="OH10" s="212"/>
      <c r="OI10" s="212"/>
      <c r="OJ10" s="212"/>
      <c r="OK10" s="212"/>
      <c r="OL10" s="212"/>
      <c r="OM10" s="212"/>
      <c r="ON10" s="212"/>
      <c r="OO10" s="212"/>
      <c r="OP10" s="212"/>
      <c r="OQ10" s="212"/>
      <c r="OR10" s="212"/>
      <c r="OS10" s="267">
        <f>IF(ISERROR(#REF!),0,1)</f>
        <v>0</v>
      </c>
      <c r="OT10" s="267">
        <f t="shared" si="3"/>
        <v>1</v>
      </c>
      <c r="OU10" s="267">
        <f t="shared" si="3"/>
        <v>0</v>
      </c>
      <c r="OV10" s="222"/>
      <c r="OW10" s="222"/>
      <c r="OX10" s="222"/>
      <c r="OY10" s="222"/>
      <c r="OZ10" s="222"/>
      <c r="PA10" s="222"/>
      <c r="PB10" s="222"/>
      <c r="PC10" s="222"/>
      <c r="PD10" s="222"/>
      <c r="PE10" s="222"/>
      <c r="PF10" s="222"/>
      <c r="PG10" s="222"/>
      <c r="PH10" s="222"/>
      <c r="PI10" s="222"/>
      <c r="PJ10" s="222"/>
      <c r="PK10" s="222"/>
      <c r="PL10" s="222"/>
      <c r="PM10" s="222"/>
      <c r="PN10" s="222"/>
      <c r="PO10" s="222"/>
      <c r="PP10" s="222"/>
      <c r="PQ10" s="222"/>
      <c r="PR10" s="222"/>
      <c r="PS10" s="222"/>
      <c r="PT10" s="222"/>
      <c r="PU10" s="222"/>
      <c r="PV10" s="222"/>
      <c r="PW10" s="222"/>
      <c r="PX10" s="222"/>
      <c r="PY10" s="222"/>
      <c r="PZ10" s="222"/>
      <c r="QA10" s="222"/>
      <c r="QB10" s="222"/>
      <c r="QC10" s="222"/>
      <c r="QD10" s="222"/>
      <c r="QE10" s="222"/>
      <c r="QF10" s="222"/>
      <c r="QG10" s="222"/>
      <c r="QH10" s="222"/>
      <c r="QI10" s="222"/>
      <c r="QJ10" s="222"/>
      <c r="QK10" s="222"/>
      <c r="QL10" s="222"/>
      <c r="QM10" s="222"/>
      <c r="QN10" s="222"/>
      <c r="QO10" s="222"/>
      <c r="QP10" s="222"/>
      <c r="QQ10" s="222"/>
      <c r="QR10" s="222"/>
      <c r="QS10" s="222"/>
      <c r="QT10" s="222"/>
      <c r="QU10" s="222"/>
      <c r="QV10" s="222"/>
      <c r="QW10" s="222"/>
      <c r="QX10" s="222"/>
      <c r="QY10" s="222"/>
      <c r="QZ10" s="222"/>
      <c r="RA10" s="222"/>
      <c r="RB10" s="222"/>
      <c r="RC10" s="222"/>
      <c r="RD10" s="222"/>
      <c r="RE10" s="222"/>
      <c r="RF10" s="222"/>
      <c r="RG10" s="222"/>
      <c r="RH10" s="222"/>
      <c r="RI10" s="222"/>
      <c r="RJ10" s="222"/>
      <c r="RK10" s="222"/>
      <c r="RL10" s="222"/>
      <c r="RM10" s="222"/>
      <c r="RN10" s="222"/>
      <c r="RO10" s="222"/>
      <c r="RP10" s="222"/>
      <c r="RQ10" s="222"/>
      <c r="RR10" s="222"/>
      <c r="RS10" s="222"/>
      <c r="RT10" s="222"/>
      <c r="RU10" s="222"/>
      <c r="RV10" s="222"/>
      <c r="RW10" s="222"/>
      <c r="RX10" s="222"/>
      <c r="RY10" s="222"/>
      <c r="RZ10" s="222"/>
      <c r="SA10" s="222"/>
      <c r="SB10" s="222"/>
      <c r="SC10" s="222"/>
      <c r="SD10" s="222"/>
      <c r="SE10" s="222"/>
      <c r="SF10" s="222"/>
      <c r="SG10" s="222"/>
      <c r="SH10" s="222"/>
      <c r="SI10" s="222"/>
      <c r="SJ10" s="222"/>
      <c r="SK10" s="222"/>
      <c r="SL10" s="222"/>
      <c r="SM10" s="222"/>
      <c r="SN10" s="222"/>
      <c r="SO10" s="222"/>
      <c r="SP10" s="222"/>
      <c r="SQ10" s="222"/>
      <c r="SR10" s="222"/>
      <c r="SS10" s="222"/>
      <c r="ST10" s="222"/>
      <c r="SU10" s="222"/>
      <c r="SV10" s="222"/>
      <c r="SW10" s="222"/>
      <c r="SX10" s="222"/>
      <c r="SY10" s="222"/>
      <c r="SZ10" s="222"/>
      <c r="TA10" s="222"/>
      <c r="TB10" s="222"/>
      <c r="TC10" s="222"/>
      <c r="TD10" s="222"/>
      <c r="TE10" s="222"/>
      <c r="TF10" s="222"/>
      <c r="TG10" s="222"/>
      <c r="TH10" s="222"/>
      <c r="TI10" s="222"/>
      <c r="TJ10" s="222"/>
      <c r="TK10" s="222"/>
      <c r="TL10" s="222"/>
      <c r="TM10" s="222"/>
      <c r="TN10" s="222"/>
      <c r="TO10" s="222"/>
      <c r="TP10" s="222"/>
      <c r="TQ10" s="222"/>
      <c r="TR10" s="222"/>
      <c r="TS10" s="222"/>
      <c r="TT10" s="222"/>
      <c r="TU10" s="222"/>
      <c r="TV10" s="222"/>
      <c r="TW10" s="222"/>
      <c r="TX10" s="222"/>
      <c r="TY10" s="222"/>
      <c r="TZ10" s="222"/>
      <c r="UA10" s="222"/>
      <c r="UB10" s="222"/>
      <c r="UC10" s="222"/>
      <c r="UD10" s="222"/>
      <c r="UE10" s="222"/>
      <c r="UF10" s="222"/>
      <c r="UG10" s="222"/>
      <c r="UH10" s="222"/>
      <c r="UI10" s="222"/>
      <c r="UJ10" s="222"/>
      <c r="UK10" s="222"/>
      <c r="UL10" s="222"/>
      <c r="UM10" s="222"/>
      <c r="UN10" s="222"/>
      <c r="UO10" s="222"/>
      <c r="UP10" s="222"/>
      <c r="UQ10" s="222"/>
      <c r="UR10" s="222"/>
      <c r="US10" s="222"/>
      <c r="UT10" s="222"/>
      <c r="UU10" s="222"/>
      <c r="UV10" s="222"/>
      <c r="UW10" s="222"/>
      <c r="UX10" s="222"/>
      <c r="UY10" s="222"/>
      <c r="UZ10" s="222"/>
      <c r="VA10" s="222"/>
      <c r="VB10" s="222"/>
      <c r="VC10" s="222"/>
      <c r="VD10" s="222"/>
      <c r="VE10" s="222"/>
      <c r="VF10" s="222"/>
      <c r="VG10" s="222"/>
      <c r="VH10" s="222"/>
      <c r="VI10" s="222"/>
      <c r="VJ10" s="222"/>
      <c r="VK10" s="222"/>
      <c r="VL10" s="222"/>
      <c r="VM10" s="222"/>
      <c r="VN10" s="222"/>
      <c r="VO10" s="222"/>
      <c r="VP10" s="222"/>
      <c r="VQ10" s="222"/>
      <c r="VR10" s="222"/>
      <c r="VS10" s="222"/>
      <c r="VT10" s="222"/>
      <c r="VU10" s="222"/>
      <c r="VV10" s="222"/>
      <c r="VW10" s="222"/>
      <c r="VX10" s="222"/>
      <c r="VY10" s="222"/>
      <c r="VZ10" s="222"/>
      <c r="WA10" s="222"/>
      <c r="WB10" s="222"/>
      <c r="WC10" s="222"/>
      <c r="WD10" s="222"/>
      <c r="WE10" s="222"/>
      <c r="WF10" s="222"/>
      <c r="WG10" s="222"/>
      <c r="WH10" s="222"/>
      <c r="WI10" s="222"/>
      <c r="WJ10" s="222"/>
      <c r="WK10" s="222"/>
      <c r="WL10" s="222"/>
      <c r="WM10" s="222"/>
      <c r="WN10" s="222"/>
      <c r="WO10" s="222"/>
      <c r="WP10" s="222"/>
      <c r="WQ10" s="222"/>
      <c r="WR10" s="222"/>
      <c r="WS10" s="222"/>
      <c r="WT10" s="222"/>
      <c r="WU10" s="222"/>
      <c r="WV10" s="222"/>
      <c r="WW10" s="222"/>
      <c r="WX10" s="222"/>
      <c r="WY10" s="222"/>
      <c r="WZ10" s="222"/>
      <c r="XA10" s="222"/>
      <c r="XB10" s="222"/>
      <c r="XC10" s="222"/>
      <c r="XD10" s="222"/>
      <c r="XE10" s="222"/>
      <c r="XF10" s="222"/>
      <c r="XG10" s="222"/>
      <c r="XH10" s="222"/>
      <c r="XI10" s="222"/>
      <c r="XJ10" s="222"/>
      <c r="XK10" s="222"/>
      <c r="XL10" s="222"/>
      <c r="XM10" s="222"/>
      <c r="XN10" s="222"/>
      <c r="XO10" s="222"/>
      <c r="XP10" s="222"/>
      <c r="XQ10" s="222"/>
      <c r="XR10" s="222"/>
      <c r="XS10" s="222"/>
      <c r="XT10" s="222"/>
      <c r="XU10" s="222"/>
      <c r="XV10" s="222"/>
      <c r="XW10" s="222"/>
      <c r="XX10" s="222"/>
      <c r="XY10" s="222"/>
      <c r="XZ10" s="222"/>
      <c r="YA10" s="222"/>
      <c r="YB10" s="222"/>
      <c r="YC10" s="222"/>
      <c r="YD10" s="222"/>
      <c r="YE10" s="222"/>
      <c r="YF10" s="222"/>
      <c r="YG10" s="222"/>
      <c r="YH10" s="222"/>
      <c r="YI10" s="222"/>
      <c r="YJ10" s="222"/>
      <c r="YK10" s="222"/>
      <c r="YL10" s="222"/>
      <c r="YM10" s="222"/>
      <c r="YN10" s="222"/>
      <c r="YO10" s="222"/>
      <c r="YP10" s="222"/>
      <c r="YQ10" s="222"/>
      <c r="YR10" s="222"/>
      <c r="YS10" s="222"/>
      <c r="YT10" s="222"/>
      <c r="YU10" s="222"/>
      <c r="YV10" s="222"/>
      <c r="YW10" s="222"/>
      <c r="YX10" s="222"/>
      <c r="YY10" s="222"/>
      <c r="YZ10" s="222"/>
      <c r="ZA10" s="222"/>
      <c r="ZB10" s="222"/>
      <c r="ZC10" s="222"/>
      <c r="ZD10" s="222"/>
      <c r="ZE10" s="222"/>
      <c r="ZF10" s="222"/>
      <c r="ZG10" s="222"/>
      <c r="ZH10" s="222"/>
      <c r="ZI10" s="222"/>
      <c r="ZJ10" s="222"/>
      <c r="ZK10" s="222"/>
      <c r="ZL10" s="222"/>
      <c r="ZM10" s="222"/>
      <c r="ZN10" s="222"/>
      <c r="ZO10" s="222"/>
      <c r="ZP10" s="222"/>
      <c r="ZQ10" s="222"/>
      <c r="ZR10" s="222"/>
      <c r="ZS10" s="222"/>
      <c r="ZT10" s="222"/>
      <c r="ZU10" s="222"/>
      <c r="ZV10" s="222"/>
      <c r="ZW10" s="222"/>
      <c r="ZX10" s="222"/>
      <c r="ZY10" s="222"/>
      <c r="ZZ10" s="222"/>
      <c r="AAA10" s="222"/>
      <c r="AAB10" s="222"/>
      <c r="AAC10" s="222"/>
      <c r="AAD10" s="222"/>
      <c r="AAE10" s="222"/>
      <c r="AAF10" s="222"/>
      <c r="AAG10" s="222"/>
      <c r="AAH10" s="222"/>
      <c r="AAI10" s="222"/>
      <c r="AAJ10" s="222"/>
      <c r="AAK10" s="222"/>
      <c r="AAL10" s="222"/>
      <c r="AAM10" s="222"/>
      <c r="AAN10" s="222"/>
      <c r="AAO10" s="222"/>
      <c r="AAP10" s="222"/>
      <c r="AAQ10" s="222"/>
      <c r="AAR10" s="222"/>
      <c r="AAS10" s="222"/>
      <c r="AAT10" s="222"/>
      <c r="AAU10" s="222"/>
      <c r="AAV10" s="222"/>
      <c r="AAW10" s="222"/>
      <c r="AAX10" s="222"/>
      <c r="AAY10" s="222"/>
      <c r="AAZ10" s="222"/>
      <c r="ABA10" s="222"/>
      <c r="ABB10" s="222"/>
      <c r="ABC10" s="222"/>
      <c r="ABD10" s="222"/>
      <c r="ABE10" s="222"/>
      <c r="ABF10" s="222"/>
      <c r="ABG10" s="222"/>
      <c r="ABH10" s="222"/>
      <c r="ABI10" s="222"/>
      <c r="ABJ10" s="222"/>
      <c r="ABK10" s="222"/>
      <c r="ABL10" s="222"/>
      <c r="ABM10" s="222"/>
      <c r="ABN10" s="222"/>
      <c r="ABO10" s="222"/>
      <c r="ABP10" s="222"/>
      <c r="ABQ10" s="222"/>
      <c r="ABR10" s="222"/>
      <c r="ABS10" s="222"/>
      <c r="ABT10" s="222"/>
      <c r="ABU10" s="222"/>
      <c r="ABV10" s="222"/>
      <c r="ABW10" s="222"/>
      <c r="ABX10" s="222"/>
      <c r="ABY10" s="222"/>
      <c r="ABZ10" s="222"/>
      <c r="ACA10" s="222"/>
      <c r="ACB10" s="222"/>
      <c r="ACC10" s="222"/>
      <c r="ACD10" s="222"/>
      <c r="ACE10" s="222"/>
      <c r="ACF10" s="222"/>
      <c r="ACG10" s="222"/>
      <c r="ACH10" s="222"/>
      <c r="ACI10" s="222"/>
      <c r="ACJ10" s="222"/>
      <c r="ACK10" s="222"/>
      <c r="ACL10" s="222"/>
      <c r="ACM10" s="222"/>
      <c r="ACN10" s="222"/>
      <c r="ACO10" s="222"/>
      <c r="ACP10" s="222"/>
      <c r="ACQ10" s="222"/>
      <c r="ACR10" s="222"/>
      <c r="ACS10" s="222"/>
      <c r="ACT10" s="222"/>
      <c r="ACU10" s="222"/>
      <c r="ACV10" s="222"/>
      <c r="ACW10" s="222"/>
      <c r="ACX10" s="222"/>
      <c r="ACY10" s="222"/>
      <c r="ACZ10" s="222"/>
      <c r="ADA10" s="222"/>
      <c r="ADB10" s="222"/>
      <c r="ADC10" s="222"/>
      <c r="ADD10" s="222"/>
      <c r="ADE10" s="222"/>
      <c r="ADF10" s="222"/>
      <c r="ADG10" s="222"/>
      <c r="ADH10" s="222"/>
      <c r="ADI10" s="222"/>
      <c r="ADJ10" s="222"/>
      <c r="ADK10" s="222"/>
      <c r="ADL10" s="222"/>
      <c r="ADM10" s="222"/>
      <c r="ADN10" s="222"/>
      <c r="ADO10" s="222"/>
      <c r="ADP10" s="222"/>
      <c r="ADQ10" s="222"/>
      <c r="ADR10" s="222"/>
      <c r="ADS10" s="222"/>
      <c r="ADT10" s="222"/>
      <c r="ADU10" s="222"/>
      <c r="ADV10" s="222"/>
      <c r="ADW10" s="222"/>
      <c r="ADX10" s="222"/>
      <c r="ADY10" s="222"/>
      <c r="ADZ10" s="222"/>
      <c r="AEA10" s="222"/>
      <c r="AEB10" s="222"/>
      <c r="AEC10" s="222"/>
      <c r="AED10" s="222"/>
      <c r="AEE10" s="222"/>
      <c r="AEF10" s="222"/>
      <c r="AEG10" s="222"/>
      <c r="AEH10" s="222"/>
      <c r="AEI10" s="222"/>
      <c r="AEJ10" s="222"/>
      <c r="AEK10" s="222"/>
      <c r="AEL10" s="222"/>
      <c r="AEM10" s="222"/>
      <c r="AEN10" s="222"/>
      <c r="AEO10" s="222"/>
      <c r="AEP10" s="222"/>
      <c r="AEQ10" s="222"/>
      <c r="AER10" s="222"/>
      <c r="AES10" s="222"/>
      <c r="AET10" s="222"/>
      <c r="AEU10" s="222"/>
      <c r="AEV10" s="222"/>
      <c r="AEW10" s="222"/>
      <c r="AEX10" s="222"/>
      <c r="AEY10" s="222"/>
      <c r="AEZ10" s="222"/>
      <c r="AFA10" s="222"/>
      <c r="AFB10" s="222"/>
      <c r="AFC10" s="222"/>
      <c r="AFD10" s="222"/>
      <c r="AFE10" s="222"/>
      <c r="AFF10" s="222"/>
      <c r="AFG10" s="222"/>
      <c r="AFH10" s="222"/>
      <c r="AFI10" s="222"/>
      <c r="AFJ10" s="222"/>
      <c r="AFK10" s="222"/>
      <c r="AFL10" s="222"/>
      <c r="AFM10" s="222"/>
      <c r="AFN10" s="222"/>
      <c r="AFO10" s="222"/>
      <c r="AFP10" s="222"/>
      <c r="AFQ10" s="222"/>
      <c r="AFR10" s="222"/>
      <c r="AFS10" s="222"/>
      <c r="AFT10" s="222"/>
    </row>
    <row r="11" spans="1:852">
      <c r="A11" s="267" t="s">
        <v>483</v>
      </c>
      <c r="B11" s="267"/>
      <c r="C11" s="840" t="str">
        <f>IF(Severity!F11&gt;=0.5,"YES","NO")</f>
        <v>YES</v>
      </c>
      <c r="D11" s="840" t="str">
        <f>IF(Severity!G11&gt;=0.5,"YES","NO")</f>
        <v>NO</v>
      </c>
      <c r="E11" s="209">
        <v>5</v>
      </c>
      <c r="F11" s="209">
        <v>2</v>
      </c>
      <c r="G11" s="270" t="s">
        <v>335</v>
      </c>
      <c r="H11" s="270" t="s">
        <v>455</v>
      </c>
      <c r="I11" s="270">
        <v>4</v>
      </c>
      <c r="J11" s="270">
        <v>8</v>
      </c>
      <c r="K11" s="270" t="s">
        <v>602</v>
      </c>
      <c r="L11" s="267">
        <v>21</v>
      </c>
      <c r="M11" s="267">
        <v>10</v>
      </c>
      <c r="N11" s="270">
        <v>7</v>
      </c>
      <c r="O11" s="270" t="s">
        <v>602</v>
      </c>
      <c r="P11" s="267">
        <v>21</v>
      </c>
      <c r="Q11" s="267">
        <v>27</v>
      </c>
      <c r="R11" s="267">
        <v>50</v>
      </c>
      <c r="S11" s="270" t="s">
        <v>602</v>
      </c>
      <c r="T11" s="270">
        <v>21</v>
      </c>
      <c r="U11" s="113">
        <v>28.5</v>
      </c>
      <c r="V11" s="113">
        <v>5.7</v>
      </c>
      <c r="W11" s="113"/>
      <c r="X11" s="113"/>
      <c r="Y11" s="113"/>
      <c r="Z11" s="113"/>
      <c r="AA11" s="113"/>
      <c r="AB11" s="113"/>
      <c r="AC11" s="113"/>
      <c r="AD11" s="113"/>
      <c r="AE11" s="114">
        <v>-12.9</v>
      </c>
      <c r="AF11" s="113">
        <v>9.9</v>
      </c>
      <c r="AG11" s="113"/>
      <c r="AH11" s="113"/>
      <c r="AI11" s="267">
        <v>65</v>
      </c>
      <c r="AJ11" s="267">
        <f t="shared" si="0"/>
        <v>57</v>
      </c>
      <c r="AK11" s="267" t="s">
        <v>455</v>
      </c>
      <c r="AL11" s="270" t="s">
        <v>406</v>
      </c>
      <c r="AM11" s="270" t="s">
        <v>455</v>
      </c>
      <c r="AN11" s="270">
        <v>16</v>
      </c>
      <c r="AO11" s="270">
        <v>24</v>
      </c>
      <c r="AP11" s="270" t="s">
        <v>602</v>
      </c>
      <c r="AQ11" s="267">
        <v>21</v>
      </c>
      <c r="AR11" s="267">
        <v>13</v>
      </c>
      <c r="AS11" s="267">
        <v>7</v>
      </c>
      <c r="AT11" s="267" t="s">
        <v>602</v>
      </c>
      <c r="AU11" s="267">
        <v>21</v>
      </c>
      <c r="AV11" s="267">
        <v>31</v>
      </c>
      <c r="AW11" s="267">
        <v>50</v>
      </c>
      <c r="AX11" s="267" t="s">
        <v>602</v>
      </c>
      <c r="AY11" s="267">
        <v>21</v>
      </c>
      <c r="AZ11" s="114">
        <v>28</v>
      </c>
      <c r="BA11" s="114">
        <v>5.8</v>
      </c>
      <c r="BB11" s="114"/>
      <c r="BC11" s="114"/>
      <c r="BD11" s="114"/>
      <c r="BE11" s="114"/>
      <c r="BF11" s="114"/>
      <c r="BG11" s="114"/>
      <c r="BH11" s="114"/>
      <c r="BI11" s="114"/>
      <c r="BJ11" s="114">
        <v>-11.6</v>
      </c>
      <c r="BK11" s="114">
        <v>10.3</v>
      </c>
      <c r="BL11" s="114"/>
      <c r="BM11" s="114"/>
      <c r="BN11" s="270">
        <v>71</v>
      </c>
      <c r="BO11" s="270">
        <f t="shared" si="1"/>
        <v>47</v>
      </c>
      <c r="BP11" s="270" t="s">
        <v>455</v>
      </c>
      <c r="BQ11" s="270"/>
      <c r="BR11" s="270" t="s">
        <v>455</v>
      </c>
      <c r="BS11" s="267"/>
      <c r="BT11" s="267"/>
      <c r="BU11" s="267"/>
      <c r="BV11" s="267"/>
      <c r="BW11" s="267"/>
      <c r="BX11" s="267"/>
      <c r="BY11" s="267"/>
      <c r="BZ11" s="267"/>
      <c r="CA11" s="267"/>
      <c r="CB11" s="267"/>
      <c r="CC11" s="267"/>
      <c r="CD11" s="267"/>
      <c r="CE11" s="114"/>
      <c r="CF11" s="114"/>
      <c r="CG11" s="114"/>
      <c r="CH11" s="114"/>
      <c r="CI11" s="114"/>
      <c r="CJ11" s="114"/>
      <c r="CK11" s="114"/>
      <c r="CL11" s="114"/>
      <c r="CM11" s="114"/>
      <c r="CN11" s="114"/>
      <c r="CO11" s="114"/>
      <c r="CP11" s="114"/>
      <c r="CQ11" s="114"/>
      <c r="CR11" s="114"/>
      <c r="CS11" s="267"/>
      <c r="CT11" s="267"/>
      <c r="CU11" s="267"/>
      <c r="CV11" s="270"/>
      <c r="CW11" s="270" t="s">
        <v>455</v>
      </c>
      <c r="CX11" s="270"/>
      <c r="CY11" s="267"/>
      <c r="CZ11" s="267"/>
      <c r="DA11" s="267"/>
      <c r="DB11" s="267"/>
      <c r="DC11" s="267"/>
      <c r="DD11" s="267"/>
      <c r="DE11" s="267"/>
      <c r="DF11" s="267"/>
      <c r="DG11" s="267"/>
      <c r="DH11" s="267"/>
      <c r="DI11" s="267"/>
      <c r="DJ11" s="113"/>
      <c r="DK11" s="113"/>
      <c r="DL11" s="113"/>
      <c r="DM11" s="113"/>
      <c r="DN11" s="113"/>
      <c r="DO11" s="113"/>
      <c r="DP11" s="113"/>
      <c r="DQ11" s="113"/>
      <c r="DR11" s="113"/>
      <c r="DS11" s="113"/>
      <c r="DT11" s="113"/>
      <c r="DU11" s="113"/>
      <c r="DV11" s="113"/>
      <c r="DW11" s="113"/>
      <c r="DX11" s="267"/>
      <c r="DY11" s="267"/>
      <c r="DZ11" s="267"/>
      <c r="EA11" s="267"/>
      <c r="EB11" s="270" t="s">
        <v>455</v>
      </c>
      <c r="EC11" s="267"/>
      <c r="ED11" s="267"/>
      <c r="EE11" s="267"/>
      <c r="EF11" s="267"/>
      <c r="EG11" s="267"/>
      <c r="EH11" s="267"/>
      <c r="EI11" s="267"/>
      <c r="EJ11" s="267"/>
      <c r="EK11" s="267"/>
      <c r="EL11" s="267"/>
      <c r="EM11" s="267"/>
      <c r="EN11" s="267"/>
      <c r="EO11" s="113"/>
      <c r="EP11" s="113"/>
      <c r="EQ11" s="113"/>
      <c r="ER11" s="113"/>
      <c r="ES11" s="113"/>
      <c r="ET11" s="113"/>
      <c r="EU11" s="113"/>
      <c r="EV11" s="113"/>
      <c r="EW11" s="113"/>
      <c r="EX11" s="113"/>
      <c r="EY11" s="113"/>
      <c r="EZ11" s="113"/>
      <c r="FA11" s="113"/>
      <c r="FB11" s="113"/>
      <c r="FC11" s="267"/>
      <c r="FD11" s="267"/>
      <c r="FE11" s="267"/>
      <c r="FF11" s="270" t="s">
        <v>455</v>
      </c>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67"/>
      <c r="GD11" s="267"/>
      <c r="GE11" s="267"/>
      <c r="GF11" s="267"/>
      <c r="GG11" s="267"/>
      <c r="GH11" s="267"/>
      <c r="GI11" s="267"/>
      <c r="GJ11" s="267"/>
      <c r="GK11" s="267"/>
      <c r="GL11" s="267"/>
      <c r="GM11" s="267"/>
      <c r="GN11" s="267"/>
      <c r="GO11" s="267"/>
      <c r="GP11" s="267"/>
      <c r="GQ11" s="267"/>
      <c r="GR11" s="267"/>
      <c r="GS11" s="267"/>
      <c r="GT11" s="267"/>
      <c r="GU11" s="267"/>
      <c r="GV11" s="267"/>
      <c r="GW11" s="267"/>
      <c r="GX11" s="267"/>
      <c r="GY11" s="267"/>
      <c r="GZ11" s="267"/>
      <c r="HA11" s="267"/>
      <c r="HB11" s="267"/>
      <c r="HC11" s="267"/>
      <c r="HD11" s="270" t="s">
        <v>455</v>
      </c>
      <c r="HE11" s="267"/>
      <c r="HF11" s="267"/>
      <c r="HG11" s="267"/>
      <c r="HH11" s="267"/>
      <c r="HI11" s="267"/>
      <c r="HJ11" s="267"/>
      <c r="HK11" s="267"/>
      <c r="HL11" s="267"/>
      <c r="HM11" s="267"/>
      <c r="HN11" s="267"/>
      <c r="HO11" s="267"/>
      <c r="HP11" s="267"/>
      <c r="HQ11" s="267"/>
      <c r="HR11" s="267"/>
      <c r="HS11" s="267"/>
      <c r="HT11" s="267"/>
      <c r="HU11" s="267"/>
      <c r="HV11" s="267"/>
      <c r="HW11" s="267"/>
      <c r="HX11" s="267"/>
      <c r="HY11" s="267"/>
      <c r="HZ11" s="267"/>
      <c r="IA11" s="267"/>
      <c r="IB11" s="267"/>
      <c r="IC11" s="267"/>
      <c r="ID11" s="267"/>
      <c r="IE11" s="267"/>
      <c r="IF11" s="267"/>
      <c r="IG11" s="267"/>
      <c r="IH11" s="267"/>
      <c r="II11" s="267"/>
      <c r="IJ11" s="267"/>
      <c r="IK11" s="267"/>
      <c r="IL11" s="267"/>
      <c r="IM11" s="267"/>
      <c r="IN11" s="267"/>
      <c r="IO11" s="267"/>
      <c r="IP11" s="267"/>
      <c r="IQ11" s="267"/>
      <c r="IR11" s="267"/>
      <c r="IS11" s="270" t="s">
        <v>455</v>
      </c>
      <c r="IT11" s="267"/>
      <c r="IU11" s="267"/>
      <c r="IV11" s="267"/>
      <c r="IW11" s="267"/>
      <c r="IX11" s="267"/>
      <c r="IY11" s="267"/>
      <c r="IZ11" s="267"/>
      <c r="JA11" s="267"/>
      <c r="JB11" s="267"/>
      <c r="JC11" s="267"/>
      <c r="JD11" s="267"/>
      <c r="JE11" s="267"/>
      <c r="JF11" s="267"/>
      <c r="JG11" s="267"/>
      <c r="JH11" s="267"/>
      <c r="JI11" s="267"/>
      <c r="JJ11" s="267"/>
      <c r="JK11" s="267"/>
      <c r="JL11" s="267"/>
      <c r="JM11" s="267"/>
      <c r="JN11" s="267"/>
      <c r="JO11" s="267"/>
      <c r="JP11" s="267"/>
      <c r="JQ11" s="267"/>
      <c r="JR11" s="267"/>
      <c r="JS11" s="267"/>
      <c r="JT11" s="267"/>
      <c r="JU11" s="267"/>
      <c r="JV11" s="267"/>
      <c r="JW11" s="267"/>
      <c r="JX11" s="267"/>
      <c r="JY11" s="267"/>
      <c r="JZ11" s="267"/>
      <c r="KA11" s="267"/>
      <c r="KB11" s="267"/>
      <c r="KC11" s="267"/>
      <c r="KD11" s="267"/>
      <c r="KE11" s="270" t="s">
        <v>455</v>
      </c>
      <c r="KF11" s="267"/>
      <c r="KG11" s="267"/>
      <c r="KH11" s="267"/>
      <c r="KI11" s="267"/>
      <c r="KJ11" s="267"/>
      <c r="KK11" s="267"/>
      <c r="KL11" s="267"/>
      <c r="KM11" s="267"/>
      <c r="KN11" s="267"/>
      <c r="KO11" s="267"/>
      <c r="KP11" s="267"/>
      <c r="KQ11" s="267"/>
      <c r="KR11" s="267"/>
      <c r="KS11" s="267"/>
      <c r="KT11" s="267"/>
      <c r="KU11" s="267"/>
      <c r="KV11" s="267"/>
      <c r="KW11" s="267"/>
      <c r="KX11" s="267"/>
      <c r="KY11" s="267"/>
      <c r="KZ11" s="267"/>
      <c r="LA11" s="267"/>
      <c r="LB11" s="267"/>
      <c r="LC11" s="267"/>
      <c r="LD11" s="267"/>
      <c r="LE11" s="267"/>
      <c r="LF11" s="267"/>
      <c r="LG11" s="267"/>
      <c r="LH11" s="267"/>
      <c r="LI11" s="267"/>
      <c r="LJ11" s="267"/>
      <c r="LK11" s="267"/>
      <c r="LL11" s="267"/>
      <c r="LM11" s="267"/>
      <c r="LN11" s="267"/>
      <c r="LO11" s="267"/>
      <c r="LP11" s="267"/>
      <c r="LQ11" s="267"/>
      <c r="LR11" s="267"/>
      <c r="LS11" s="267"/>
      <c r="LT11" s="270" t="s">
        <v>455</v>
      </c>
      <c r="LU11" s="267"/>
      <c r="LV11" s="267"/>
      <c r="LW11" s="267"/>
      <c r="LX11" s="267"/>
      <c r="LY11" s="267"/>
      <c r="LZ11" s="267"/>
      <c r="MA11" s="267"/>
      <c r="MB11" s="267"/>
      <c r="MC11" s="267"/>
      <c r="MD11" s="267"/>
      <c r="ME11" s="267"/>
      <c r="MF11" s="267"/>
      <c r="MG11" s="267"/>
      <c r="MH11" s="267"/>
      <c r="MI11" s="267"/>
      <c r="MJ11" s="267"/>
      <c r="MK11" s="267"/>
      <c r="ML11" s="267"/>
      <c r="MM11" s="267"/>
      <c r="MN11" s="267"/>
      <c r="MO11" s="267"/>
      <c r="MP11" s="267"/>
      <c r="MQ11" s="267"/>
      <c r="MR11" s="267"/>
      <c r="MS11" s="267"/>
      <c r="MT11" s="267"/>
      <c r="MU11" s="267"/>
      <c r="MV11" s="267"/>
      <c r="MW11" s="267"/>
      <c r="MX11" s="267"/>
      <c r="MY11" s="267"/>
      <c r="MZ11" s="267"/>
      <c r="NA11" s="267"/>
      <c r="NB11" s="267"/>
      <c r="NC11" s="267"/>
      <c r="ND11" s="267"/>
      <c r="NE11" s="267"/>
      <c r="NF11" s="267"/>
      <c r="NG11" s="267"/>
      <c r="NH11" s="267"/>
      <c r="NI11" s="267"/>
      <c r="NJ11" s="267"/>
      <c r="NK11" s="267"/>
      <c r="NL11" s="267"/>
      <c r="NM11" s="267"/>
      <c r="NN11" s="267"/>
      <c r="NO11" s="267"/>
      <c r="NP11" s="267"/>
      <c r="NQ11" s="267"/>
      <c r="NR11" s="267"/>
      <c r="NS11" s="267"/>
      <c r="NT11" s="267"/>
      <c r="NU11" s="267"/>
      <c r="NV11" s="267"/>
      <c r="NW11" s="267"/>
      <c r="NX11" s="267"/>
      <c r="NY11" s="267"/>
      <c r="NZ11" s="267"/>
      <c r="OA11" s="267"/>
      <c r="OB11" s="267"/>
      <c r="OC11" s="267"/>
      <c r="OD11" s="267"/>
      <c r="OE11" s="267"/>
      <c r="OF11" s="267"/>
      <c r="OG11" s="267"/>
      <c r="OH11" s="267"/>
      <c r="OI11" s="267"/>
      <c r="OJ11" s="267"/>
      <c r="OK11" s="267"/>
      <c r="OL11" s="267"/>
      <c r="OM11" s="267"/>
      <c r="ON11" s="267"/>
      <c r="OO11" s="267"/>
      <c r="OP11" s="267"/>
      <c r="OQ11" s="267"/>
      <c r="OR11" s="267"/>
      <c r="OS11" s="267">
        <f>IF(ISERROR(#REF!),0,1)</f>
        <v>0</v>
      </c>
      <c r="OT11" s="267">
        <f t="shared" si="3"/>
        <v>1</v>
      </c>
      <c r="OU11" s="267">
        <f t="shared" si="3"/>
        <v>0</v>
      </c>
      <c r="OV11" s="222"/>
      <c r="OW11" s="222"/>
      <c r="OX11" s="222"/>
      <c r="OY11" s="222"/>
      <c r="OZ11" s="222"/>
      <c r="PA11" s="222"/>
      <c r="PB11" s="222"/>
      <c r="PC11" s="222"/>
      <c r="PD11" s="222"/>
      <c r="PE11" s="222"/>
      <c r="PF11" s="222"/>
      <c r="PG11" s="222"/>
      <c r="PH11" s="222"/>
      <c r="PI11" s="222"/>
      <c r="PJ11" s="222"/>
      <c r="PK11" s="222"/>
      <c r="PL11" s="222"/>
      <c r="PM11" s="222"/>
      <c r="PN11" s="222"/>
      <c r="PO11" s="222"/>
      <c r="PP11" s="222"/>
      <c r="PQ11" s="222"/>
      <c r="PR11" s="222"/>
      <c r="PS11" s="222"/>
      <c r="PT11" s="222"/>
      <c r="PU11" s="222"/>
      <c r="PV11" s="222"/>
      <c r="PW11" s="222"/>
      <c r="PX11" s="222"/>
      <c r="PY11" s="222"/>
      <c r="PZ11" s="222"/>
      <c r="QA11" s="222"/>
      <c r="QB11" s="222"/>
      <c r="QC11" s="222"/>
      <c r="QD11" s="222"/>
      <c r="QE11" s="222"/>
      <c r="QF11" s="222"/>
      <c r="QG11" s="222"/>
      <c r="QH11" s="222"/>
      <c r="QI11" s="222"/>
      <c r="QJ11" s="222"/>
      <c r="QK11" s="222"/>
      <c r="QL11" s="222"/>
      <c r="QM11" s="222"/>
      <c r="QN11" s="222"/>
      <c r="QO11" s="222"/>
      <c r="QP11" s="222"/>
      <c r="QQ11" s="222"/>
      <c r="QR11" s="222"/>
      <c r="QS11" s="222"/>
      <c r="QT11" s="222"/>
      <c r="QU11" s="222"/>
      <c r="QV11" s="222"/>
      <c r="QW11" s="222"/>
      <c r="QX11" s="222"/>
      <c r="QY11" s="222"/>
      <c r="QZ11" s="222"/>
      <c r="RA11" s="222"/>
      <c r="RB11" s="222"/>
      <c r="RC11" s="222"/>
      <c r="RD11" s="222"/>
      <c r="RE11" s="222"/>
      <c r="RF11" s="222"/>
      <c r="RG11" s="222"/>
      <c r="RH11" s="222"/>
      <c r="RI11" s="222"/>
      <c r="RJ11" s="222"/>
      <c r="RK11" s="222"/>
      <c r="RL11" s="222"/>
      <c r="RM11" s="222"/>
      <c r="RN11" s="222"/>
      <c r="RO11" s="222"/>
      <c r="RP11" s="222"/>
      <c r="RQ11" s="222"/>
      <c r="RR11" s="222"/>
      <c r="RS11" s="222"/>
      <c r="RT11" s="222"/>
      <c r="RU11" s="222"/>
      <c r="RV11" s="222"/>
      <c r="RW11" s="222"/>
      <c r="RX11" s="222"/>
      <c r="RY11" s="222"/>
      <c r="RZ11" s="222"/>
      <c r="SA11" s="222"/>
      <c r="SB11" s="222"/>
      <c r="SC11" s="222"/>
      <c r="SD11" s="222"/>
      <c r="SE11" s="222"/>
      <c r="SF11" s="222"/>
      <c r="SG11" s="222"/>
      <c r="SH11" s="222"/>
      <c r="SI11" s="222"/>
      <c r="SJ11" s="222"/>
      <c r="SK11" s="222"/>
      <c r="SL11" s="222"/>
      <c r="SM11" s="222"/>
      <c r="SN11" s="222"/>
      <c r="SO11" s="222"/>
      <c r="SP11" s="222"/>
      <c r="SQ11" s="222"/>
      <c r="SR11" s="222"/>
      <c r="SS11" s="222"/>
      <c r="ST11" s="222"/>
      <c r="SU11" s="222"/>
      <c r="SV11" s="222"/>
      <c r="SW11" s="222"/>
      <c r="SX11" s="222"/>
      <c r="SY11" s="222"/>
      <c r="SZ11" s="222"/>
      <c r="TA11" s="222"/>
      <c r="TB11" s="222"/>
      <c r="TC11" s="222"/>
      <c r="TD11" s="222"/>
      <c r="TE11" s="222"/>
      <c r="TF11" s="222"/>
      <c r="TG11" s="222"/>
      <c r="TH11" s="222"/>
      <c r="TI11" s="222"/>
      <c r="TJ11" s="222"/>
      <c r="TK11" s="222"/>
      <c r="TL11" s="222"/>
      <c r="TM11" s="222"/>
      <c r="TN11" s="222"/>
      <c r="TO11" s="222"/>
      <c r="TP11" s="222"/>
      <c r="TQ11" s="222"/>
      <c r="TR11" s="222"/>
      <c r="TS11" s="222"/>
      <c r="TT11" s="222"/>
      <c r="TU11" s="222"/>
      <c r="TV11" s="222"/>
      <c r="TW11" s="222"/>
      <c r="TX11" s="222"/>
      <c r="TY11" s="222"/>
      <c r="TZ11" s="222"/>
      <c r="UA11" s="222"/>
      <c r="UB11" s="222"/>
      <c r="UC11" s="222"/>
      <c r="UD11" s="222"/>
      <c r="UE11" s="222"/>
      <c r="UF11" s="222"/>
      <c r="UG11" s="222"/>
      <c r="UH11" s="222"/>
      <c r="UI11" s="222"/>
      <c r="UJ11" s="222"/>
      <c r="UK11" s="222"/>
      <c r="UL11" s="222"/>
      <c r="UM11" s="222"/>
      <c r="UN11" s="222"/>
      <c r="UO11" s="222"/>
      <c r="UP11" s="222"/>
      <c r="UQ11" s="222"/>
      <c r="UR11" s="222"/>
      <c r="US11" s="222"/>
      <c r="UT11" s="222"/>
      <c r="UU11" s="222"/>
      <c r="UV11" s="222"/>
      <c r="UW11" s="222"/>
      <c r="UX11" s="222"/>
      <c r="UY11" s="222"/>
      <c r="UZ11" s="222"/>
      <c r="VA11" s="222"/>
      <c r="VB11" s="222"/>
      <c r="VC11" s="222"/>
      <c r="VD11" s="222"/>
      <c r="VE11" s="222"/>
      <c r="VF11" s="222"/>
      <c r="VG11" s="222"/>
      <c r="VH11" s="222"/>
      <c r="VI11" s="222"/>
      <c r="VJ11" s="222"/>
      <c r="VK11" s="222"/>
      <c r="VL11" s="222"/>
      <c r="VM11" s="222"/>
      <c r="VN11" s="222"/>
      <c r="VO11" s="222"/>
      <c r="VP11" s="222"/>
      <c r="VQ11" s="222"/>
      <c r="VR11" s="222"/>
      <c r="VS11" s="222"/>
      <c r="VT11" s="222"/>
      <c r="VU11" s="222"/>
      <c r="VV11" s="222"/>
      <c r="VW11" s="222"/>
      <c r="VX11" s="222"/>
      <c r="VY11" s="222"/>
      <c r="VZ11" s="222"/>
      <c r="WA11" s="222"/>
      <c r="WB11" s="222"/>
      <c r="WC11" s="222"/>
      <c r="WD11" s="222"/>
      <c r="WE11" s="222"/>
      <c r="WF11" s="222"/>
      <c r="WG11" s="222"/>
      <c r="WH11" s="222"/>
      <c r="WI11" s="222"/>
      <c r="WJ11" s="222"/>
      <c r="WK11" s="222"/>
      <c r="WL11" s="222"/>
      <c r="WM11" s="222"/>
      <c r="WN11" s="222"/>
      <c r="WO11" s="222"/>
      <c r="WP11" s="222"/>
      <c r="WQ11" s="222"/>
      <c r="WR11" s="222"/>
      <c r="WS11" s="222"/>
      <c r="WT11" s="222"/>
      <c r="WU11" s="222"/>
      <c r="WV11" s="222"/>
      <c r="WW11" s="222"/>
      <c r="WX11" s="222"/>
      <c r="WY11" s="222"/>
      <c r="WZ11" s="222"/>
      <c r="XA11" s="222"/>
      <c r="XB11" s="222"/>
      <c r="XC11" s="222"/>
      <c r="XD11" s="222"/>
      <c r="XE11" s="222"/>
      <c r="XF11" s="222"/>
      <c r="XG11" s="222"/>
      <c r="XH11" s="222"/>
      <c r="XI11" s="222"/>
      <c r="XJ11" s="222"/>
      <c r="XK11" s="222"/>
      <c r="XL11" s="222"/>
      <c r="XM11" s="222"/>
      <c r="XN11" s="222"/>
      <c r="XO11" s="222"/>
      <c r="XP11" s="222"/>
      <c r="XQ11" s="222"/>
      <c r="XR11" s="222"/>
      <c r="XS11" s="222"/>
      <c r="XT11" s="222"/>
      <c r="XU11" s="222"/>
      <c r="XV11" s="222"/>
      <c r="XW11" s="222"/>
      <c r="XX11" s="222"/>
      <c r="XY11" s="222"/>
      <c r="XZ11" s="222"/>
      <c r="YA11" s="222"/>
      <c r="YB11" s="222"/>
      <c r="YC11" s="222"/>
      <c r="YD11" s="222"/>
      <c r="YE11" s="222"/>
      <c r="YF11" s="222"/>
      <c r="YG11" s="222"/>
      <c r="YH11" s="222"/>
      <c r="YI11" s="222"/>
      <c r="YJ11" s="222"/>
      <c r="YK11" s="222"/>
      <c r="YL11" s="222"/>
      <c r="YM11" s="222"/>
      <c r="YN11" s="222"/>
      <c r="YO11" s="222"/>
      <c r="YP11" s="222"/>
      <c r="YQ11" s="222"/>
      <c r="YR11" s="222"/>
      <c r="YS11" s="222"/>
      <c r="YT11" s="222"/>
      <c r="YU11" s="222"/>
      <c r="YV11" s="222"/>
      <c r="YW11" s="222"/>
      <c r="YX11" s="222"/>
      <c r="YY11" s="222"/>
      <c r="YZ11" s="222"/>
      <c r="ZA11" s="222"/>
      <c r="ZB11" s="222"/>
      <c r="ZC11" s="222"/>
      <c r="ZD11" s="222"/>
      <c r="ZE11" s="222"/>
      <c r="ZF11" s="222"/>
      <c r="ZG11" s="222"/>
      <c r="ZH11" s="222"/>
      <c r="ZI11" s="222"/>
      <c r="ZJ11" s="222"/>
      <c r="ZK11" s="222"/>
      <c r="ZL11" s="222"/>
      <c r="ZM11" s="222"/>
      <c r="ZN11" s="222"/>
      <c r="ZO11" s="222"/>
      <c r="ZP11" s="222"/>
      <c r="ZQ11" s="222"/>
      <c r="ZR11" s="222"/>
      <c r="ZS11" s="222"/>
      <c r="ZT11" s="222"/>
      <c r="ZU11" s="222"/>
      <c r="ZV11" s="222"/>
      <c r="ZW11" s="222"/>
      <c r="ZX11" s="222"/>
      <c r="ZY11" s="222"/>
      <c r="ZZ11" s="222"/>
      <c r="AAA11" s="222"/>
      <c r="AAB11" s="222"/>
      <c r="AAC11" s="222"/>
      <c r="AAD11" s="222"/>
      <c r="AAE11" s="222"/>
      <c r="AAF11" s="222"/>
      <c r="AAG11" s="222"/>
      <c r="AAH11" s="222"/>
      <c r="AAI11" s="222"/>
      <c r="AAJ11" s="222"/>
      <c r="AAK11" s="222"/>
      <c r="AAL11" s="222"/>
      <c r="AAM11" s="222"/>
      <c r="AAN11" s="222"/>
      <c r="AAO11" s="222"/>
      <c r="AAP11" s="222"/>
      <c r="AAQ11" s="222"/>
      <c r="AAR11" s="222"/>
      <c r="AAS11" s="222"/>
      <c r="AAT11" s="222"/>
      <c r="AAU11" s="222"/>
      <c r="AAV11" s="222"/>
      <c r="AAW11" s="222"/>
      <c r="AAX11" s="222"/>
      <c r="AAY11" s="222"/>
      <c r="AAZ11" s="222"/>
      <c r="ABA11" s="222"/>
      <c r="ABB11" s="222"/>
      <c r="ABC11" s="222"/>
      <c r="ABD11" s="222"/>
      <c r="ABE11" s="222"/>
      <c r="ABF11" s="222"/>
      <c r="ABG11" s="222"/>
      <c r="ABH11" s="222"/>
      <c r="ABI11" s="222"/>
      <c r="ABJ11" s="222"/>
      <c r="ABK11" s="222"/>
      <c r="ABL11" s="222"/>
      <c r="ABM11" s="222"/>
      <c r="ABN11" s="222"/>
      <c r="ABO11" s="222"/>
      <c r="ABP11" s="222"/>
      <c r="ABQ11" s="222"/>
      <c r="ABR11" s="222"/>
      <c r="ABS11" s="222"/>
      <c r="ABT11" s="222"/>
      <c r="ABU11" s="222"/>
      <c r="ABV11" s="222"/>
      <c r="ABW11" s="222"/>
      <c r="ABX11" s="222"/>
      <c r="ABY11" s="222"/>
      <c r="ABZ11" s="222"/>
      <c r="ACA11" s="222"/>
      <c r="ACB11" s="222"/>
      <c r="ACC11" s="222"/>
      <c r="ACD11" s="222"/>
      <c r="ACE11" s="222"/>
      <c r="ACF11" s="222"/>
      <c r="ACG11" s="222"/>
      <c r="ACH11" s="222"/>
      <c r="ACI11" s="222"/>
      <c r="ACJ11" s="222"/>
      <c r="ACK11" s="222"/>
      <c r="ACL11" s="222"/>
      <c r="ACM11" s="222"/>
      <c r="ACN11" s="222"/>
      <c r="ACO11" s="222"/>
      <c r="ACP11" s="222"/>
      <c r="ACQ11" s="222"/>
      <c r="ACR11" s="222"/>
      <c r="ACS11" s="222"/>
      <c r="ACT11" s="222"/>
      <c r="ACU11" s="222"/>
      <c r="ACV11" s="222"/>
      <c r="ACW11" s="222"/>
      <c r="ACX11" s="222"/>
      <c r="ACY11" s="222"/>
      <c r="ACZ11" s="222"/>
      <c r="ADA11" s="222"/>
      <c r="ADB11" s="222"/>
      <c r="ADC11" s="222"/>
      <c r="ADD11" s="222"/>
      <c r="ADE11" s="222"/>
      <c r="ADF11" s="222"/>
      <c r="ADG11" s="222"/>
      <c r="ADH11" s="222"/>
      <c r="ADI11" s="222"/>
      <c r="ADJ11" s="222"/>
      <c r="ADK11" s="222"/>
      <c r="ADL11" s="222"/>
      <c r="ADM11" s="222"/>
      <c r="ADN11" s="222"/>
      <c r="ADO11" s="222"/>
      <c r="ADP11" s="222"/>
      <c r="ADQ11" s="222"/>
      <c r="ADR11" s="222"/>
      <c r="ADS11" s="222"/>
      <c r="ADT11" s="222"/>
      <c r="ADU11" s="222"/>
      <c r="ADV11" s="222"/>
      <c r="ADW11" s="222"/>
      <c r="ADX11" s="222"/>
      <c r="ADY11" s="222"/>
      <c r="ADZ11" s="222"/>
      <c r="AEA11" s="222"/>
      <c r="AEB11" s="222"/>
      <c r="AEC11" s="222"/>
      <c r="AED11" s="222"/>
      <c r="AEE11" s="222"/>
      <c r="AEF11" s="222"/>
      <c r="AEG11" s="222"/>
      <c r="AEH11" s="222"/>
      <c r="AEI11" s="222"/>
      <c r="AEJ11" s="222"/>
      <c r="AEK11" s="222"/>
      <c r="AEL11" s="222"/>
      <c r="AEM11" s="222"/>
      <c r="AEN11" s="222"/>
      <c r="AEO11" s="222"/>
      <c r="AEP11" s="222"/>
      <c r="AEQ11" s="222"/>
      <c r="AER11" s="222"/>
      <c r="AES11" s="222"/>
      <c r="AET11" s="222"/>
      <c r="AEU11" s="222"/>
      <c r="AEV11" s="222"/>
      <c r="AEW11" s="222"/>
      <c r="AEX11" s="222"/>
      <c r="AEY11" s="222"/>
      <c r="AEZ11" s="222"/>
      <c r="AFA11" s="222"/>
      <c r="AFB11" s="222"/>
      <c r="AFC11" s="222"/>
      <c r="AFD11" s="222"/>
      <c r="AFE11" s="222"/>
      <c r="AFF11" s="222"/>
      <c r="AFG11" s="222"/>
      <c r="AFH11" s="222"/>
      <c r="AFI11" s="222"/>
      <c r="AFJ11" s="222"/>
      <c r="AFK11" s="222"/>
      <c r="AFL11" s="222"/>
      <c r="AFM11" s="222"/>
      <c r="AFN11" s="222"/>
      <c r="AFO11" s="222"/>
      <c r="AFP11" s="222"/>
      <c r="AFQ11" s="222"/>
      <c r="AFR11" s="222"/>
      <c r="AFS11" s="222"/>
      <c r="AFT11" s="222"/>
    </row>
    <row r="12" spans="1:852" s="267" customFormat="1">
      <c r="A12" s="226" t="s">
        <v>3445</v>
      </c>
      <c r="B12" s="226"/>
      <c r="C12" s="840" t="str">
        <f>IF(Severity!F12&gt;=0.5,"YES","NO")</f>
        <v>YES</v>
      </c>
      <c r="D12" s="840" t="str">
        <f>IF(Severity!G12&gt;=0.5,"YES","NO")</f>
        <v>NO</v>
      </c>
      <c r="E12" s="267">
        <v>8</v>
      </c>
      <c r="F12" s="267">
        <v>2</v>
      </c>
      <c r="G12" s="270" t="s">
        <v>3425</v>
      </c>
      <c r="H12" s="270" t="s">
        <v>749</v>
      </c>
      <c r="I12" s="270" t="s">
        <v>455</v>
      </c>
      <c r="J12" s="270">
        <v>8</v>
      </c>
      <c r="K12" s="270" t="s">
        <v>455</v>
      </c>
      <c r="N12" s="270"/>
      <c r="O12" s="270" t="s">
        <v>455</v>
      </c>
      <c r="S12" s="270" t="s">
        <v>3005</v>
      </c>
      <c r="T12" s="270">
        <v>21</v>
      </c>
      <c r="U12" s="113"/>
      <c r="V12" s="113"/>
      <c r="W12" s="277">
        <v>27</v>
      </c>
      <c r="X12" s="277">
        <v>7.95</v>
      </c>
      <c r="Y12" s="113"/>
      <c r="Z12" s="113"/>
      <c r="AA12" s="277">
        <v>14.8</v>
      </c>
      <c r="AB12" s="277">
        <v>10.050000000000001</v>
      </c>
      <c r="AC12" s="113"/>
      <c r="AD12" s="113"/>
      <c r="AE12" s="114"/>
      <c r="AF12" s="113"/>
      <c r="AG12" s="113"/>
      <c r="AH12" s="113"/>
      <c r="AI12" s="267">
        <v>51</v>
      </c>
      <c r="AJ12" s="267">
        <f t="shared" si="0"/>
        <v>43</v>
      </c>
      <c r="AK12" s="267">
        <v>43</v>
      </c>
      <c r="AL12" s="270" t="s">
        <v>3463</v>
      </c>
      <c r="AM12" s="270" t="s">
        <v>749</v>
      </c>
      <c r="AN12" s="270" t="s">
        <v>455</v>
      </c>
      <c r="AO12" s="267">
        <v>13</v>
      </c>
      <c r="AP12" s="270" t="s">
        <v>455</v>
      </c>
      <c r="AT12" s="270" t="s">
        <v>455</v>
      </c>
      <c r="AX12" s="270" t="s">
        <v>3005</v>
      </c>
      <c r="AZ12" s="114"/>
      <c r="BA12" s="114"/>
      <c r="BB12" s="185">
        <v>27.1</v>
      </c>
      <c r="BC12" s="185">
        <v>7.95</v>
      </c>
      <c r="BD12" s="114"/>
      <c r="BE12" s="114"/>
      <c r="BF12" s="185">
        <v>15.2</v>
      </c>
      <c r="BG12" s="185">
        <v>11.6</v>
      </c>
      <c r="BH12" s="114"/>
      <c r="BI12" s="114"/>
      <c r="BJ12" s="114"/>
      <c r="BK12" s="114"/>
      <c r="BL12" s="114"/>
      <c r="BM12" s="114"/>
      <c r="BN12" s="267">
        <v>52</v>
      </c>
      <c r="BO12" s="270">
        <f t="shared" si="1"/>
        <v>39</v>
      </c>
      <c r="BP12" s="267">
        <v>39</v>
      </c>
      <c r="BR12" s="270" t="s">
        <v>455</v>
      </c>
      <c r="CE12" s="114"/>
      <c r="CF12" s="114"/>
      <c r="CG12" s="114"/>
      <c r="CH12" s="114"/>
      <c r="CI12" s="114"/>
      <c r="CJ12" s="114"/>
      <c r="CK12" s="114"/>
      <c r="CL12" s="114"/>
      <c r="CM12" s="114"/>
      <c r="CN12" s="114"/>
      <c r="CO12" s="114"/>
      <c r="CP12" s="114"/>
      <c r="CQ12" s="114"/>
      <c r="CR12" s="114"/>
      <c r="CW12" s="270" t="s">
        <v>455</v>
      </c>
      <c r="DK12" s="113"/>
      <c r="DL12" s="113"/>
      <c r="DM12" s="113"/>
      <c r="DN12" s="113"/>
      <c r="DO12" s="113"/>
      <c r="DP12" s="113"/>
      <c r="DQ12" s="113"/>
      <c r="DR12" s="113"/>
      <c r="DS12" s="113"/>
      <c r="DT12" s="113"/>
      <c r="DU12" s="113"/>
      <c r="DV12" s="113"/>
      <c r="DW12" s="113"/>
      <c r="DX12" s="113"/>
      <c r="EB12" s="270" t="s">
        <v>455</v>
      </c>
      <c r="EC12" s="270"/>
      <c r="EP12" s="113"/>
      <c r="EQ12" s="113"/>
      <c r="ER12" s="113"/>
      <c r="ES12" s="113"/>
      <c r="ET12" s="113"/>
      <c r="EU12" s="113"/>
      <c r="EV12" s="113"/>
      <c r="EW12" s="113"/>
      <c r="EX12" s="113"/>
      <c r="EY12" s="113"/>
      <c r="EZ12" s="113"/>
      <c r="FA12" s="113"/>
      <c r="FB12" s="113"/>
      <c r="FC12" s="113"/>
      <c r="FF12" s="270" t="s">
        <v>455</v>
      </c>
      <c r="FH12" s="270"/>
      <c r="HD12" s="270" t="s">
        <v>455</v>
      </c>
      <c r="HH12" s="270"/>
      <c r="IS12" s="270" t="s">
        <v>455</v>
      </c>
      <c r="KE12" s="270" t="s">
        <v>455</v>
      </c>
      <c r="KJ12" s="270"/>
      <c r="LT12" s="270" t="s">
        <v>455</v>
      </c>
    </row>
    <row r="13" spans="1:852" s="212" customFormat="1">
      <c r="A13" s="212" t="s">
        <v>3571</v>
      </c>
      <c r="C13" s="840" t="str">
        <f>IF(Severity!F13&gt;=0.5,"YES","NO")</f>
        <v>NO</v>
      </c>
      <c r="D13" s="840" t="str">
        <f>IF(Severity!G13&gt;=0.5,"YES","NO")</f>
        <v>YES</v>
      </c>
      <c r="E13" s="267">
        <v>22</v>
      </c>
      <c r="F13" s="267">
        <v>2</v>
      </c>
      <c r="G13" s="267" t="s">
        <v>2382</v>
      </c>
      <c r="H13" s="270" t="s">
        <v>749</v>
      </c>
      <c r="I13" s="270">
        <v>0</v>
      </c>
      <c r="J13" s="270">
        <v>5</v>
      </c>
      <c r="K13" s="270" t="s">
        <v>455</v>
      </c>
      <c r="N13" s="270"/>
      <c r="O13" s="270" t="s">
        <v>455</v>
      </c>
      <c r="S13" s="270" t="s">
        <v>275</v>
      </c>
      <c r="T13" s="270">
        <v>20</v>
      </c>
      <c r="U13" s="113">
        <v>26.3</v>
      </c>
      <c r="V13" s="113">
        <v>13.4</v>
      </c>
      <c r="W13" s="277"/>
      <c r="X13" s="277"/>
      <c r="Y13" s="113">
        <v>11.5</v>
      </c>
      <c r="Z13" s="113">
        <v>9.5</v>
      </c>
      <c r="AA13" s="277"/>
      <c r="AB13" s="277"/>
      <c r="AC13" s="113"/>
      <c r="AD13" s="113"/>
      <c r="AE13" s="114"/>
      <c r="AF13" s="113"/>
      <c r="AG13" s="113"/>
      <c r="AH13" s="113"/>
      <c r="AI13" s="267">
        <v>39</v>
      </c>
      <c r="AJ13" s="267">
        <f t="shared" si="0"/>
        <v>34</v>
      </c>
      <c r="AK13" s="267" t="s">
        <v>455</v>
      </c>
      <c r="AL13" s="270" t="s">
        <v>624</v>
      </c>
      <c r="AM13" s="270" t="s">
        <v>749</v>
      </c>
      <c r="AN13" s="267">
        <v>0</v>
      </c>
      <c r="AO13" s="267">
        <v>4</v>
      </c>
      <c r="AP13" s="270" t="s">
        <v>455</v>
      </c>
      <c r="AT13" s="270" t="s">
        <v>455</v>
      </c>
      <c r="AX13" s="270" t="s">
        <v>275</v>
      </c>
      <c r="AY13" s="270">
        <v>20</v>
      </c>
      <c r="AZ13" s="114">
        <v>22.8</v>
      </c>
      <c r="BA13" s="114">
        <v>12.5</v>
      </c>
      <c r="BB13" s="185"/>
      <c r="BC13" s="185"/>
      <c r="BD13" s="114">
        <v>19.100000000000001</v>
      </c>
      <c r="BE13" s="114">
        <v>9.9</v>
      </c>
      <c r="BF13" s="185"/>
      <c r="BG13" s="185"/>
      <c r="BH13" s="114"/>
      <c r="BI13" s="114"/>
      <c r="BJ13" s="114"/>
      <c r="BK13" s="114"/>
      <c r="BL13" s="114"/>
      <c r="BM13" s="114"/>
      <c r="BN13" s="267">
        <v>41</v>
      </c>
      <c r="BO13" s="270">
        <f t="shared" si="1"/>
        <v>37</v>
      </c>
      <c r="BP13" s="270" t="s">
        <v>455</v>
      </c>
      <c r="BQ13" s="267"/>
      <c r="BR13" s="270" t="s">
        <v>455</v>
      </c>
      <c r="BS13" s="267"/>
      <c r="BT13" s="267"/>
      <c r="BU13" s="267"/>
      <c r="BY13" s="267"/>
      <c r="CC13" s="267"/>
      <c r="CD13" s="267"/>
      <c r="CE13" s="114"/>
      <c r="CF13" s="114"/>
      <c r="CG13" s="114"/>
      <c r="CH13" s="114"/>
      <c r="CI13" s="114"/>
      <c r="CJ13" s="114"/>
      <c r="CK13" s="114"/>
      <c r="CL13" s="114"/>
      <c r="CM13" s="114"/>
      <c r="CN13" s="114"/>
      <c r="CO13" s="114"/>
      <c r="CP13" s="114"/>
      <c r="CQ13" s="114"/>
      <c r="CR13" s="114"/>
      <c r="CS13" s="267"/>
      <c r="CT13" s="267"/>
      <c r="CU13" s="267"/>
      <c r="CW13" s="270" t="s">
        <v>455</v>
      </c>
      <c r="DJ13" s="267"/>
      <c r="DK13" s="113"/>
      <c r="DL13" s="113"/>
      <c r="DM13" s="113"/>
      <c r="DN13" s="113"/>
      <c r="DO13" s="113"/>
      <c r="DP13" s="113"/>
      <c r="DQ13" s="113"/>
      <c r="DR13" s="113"/>
      <c r="DS13" s="113"/>
      <c r="DT13" s="113"/>
      <c r="DU13" s="113"/>
      <c r="DV13" s="113"/>
      <c r="DW13" s="113"/>
      <c r="DX13" s="91"/>
      <c r="EB13" s="270" t="s">
        <v>455</v>
      </c>
      <c r="EC13" s="90"/>
      <c r="EO13" s="267"/>
      <c r="EP13" s="113"/>
      <c r="EQ13" s="113"/>
      <c r="ER13" s="113"/>
      <c r="ES13" s="113"/>
      <c r="ET13" s="113"/>
      <c r="EU13" s="113"/>
      <c r="EV13" s="113"/>
      <c r="EW13" s="113"/>
      <c r="EX13" s="113"/>
      <c r="EY13" s="113"/>
      <c r="EZ13" s="113"/>
      <c r="FA13" s="113"/>
      <c r="FB13" s="113"/>
      <c r="FC13" s="91"/>
      <c r="FF13" s="270" t="s">
        <v>455</v>
      </c>
      <c r="FH13" s="90"/>
      <c r="HD13" s="270" t="s">
        <v>455</v>
      </c>
      <c r="HH13" s="90"/>
      <c r="IS13" s="270" t="s">
        <v>455</v>
      </c>
      <c r="KE13" s="270" t="s">
        <v>455</v>
      </c>
      <c r="KJ13" s="90"/>
      <c r="LT13" s="270" t="s">
        <v>455</v>
      </c>
      <c r="OS13" s="267"/>
      <c r="OT13" s="267"/>
      <c r="OU13" s="267"/>
    </row>
    <row r="14" spans="1:852" s="6" customFormat="1">
      <c r="A14" s="265" t="s">
        <v>1769</v>
      </c>
      <c r="B14" s="265"/>
      <c r="C14" s="840" t="str">
        <f>IF(Severity!F14&gt;=0.5,"YES","NO")</f>
        <v>YES</v>
      </c>
      <c r="D14" s="840" t="str">
        <f>IF(Severity!G14&gt;=0.5,"YES","NO")</f>
        <v>NO</v>
      </c>
      <c r="E14" s="213">
        <v>10</v>
      </c>
      <c r="F14" s="213">
        <v>3</v>
      </c>
      <c r="G14" s="270" t="s">
        <v>2372</v>
      </c>
      <c r="H14" s="270" t="s">
        <v>749</v>
      </c>
      <c r="I14" s="270" t="s">
        <v>455</v>
      </c>
      <c r="J14" s="270">
        <v>0</v>
      </c>
      <c r="K14" s="270" t="s">
        <v>455</v>
      </c>
      <c r="L14" s="265"/>
      <c r="M14" s="265"/>
      <c r="N14" s="270"/>
      <c r="O14" s="270" t="s">
        <v>455</v>
      </c>
      <c r="P14" s="265"/>
      <c r="Q14" s="265"/>
      <c r="R14" s="265"/>
      <c r="S14" s="270" t="s">
        <v>908</v>
      </c>
      <c r="T14" s="270">
        <v>21</v>
      </c>
      <c r="U14" s="125">
        <v>28.8</v>
      </c>
      <c r="V14" s="125">
        <v>8.1999999999999993</v>
      </c>
      <c r="W14" s="125"/>
      <c r="X14" s="125"/>
      <c r="Y14" s="125">
        <v>17.3</v>
      </c>
      <c r="Z14" s="125">
        <v>102</v>
      </c>
      <c r="AA14" s="125"/>
      <c r="AB14" s="125"/>
      <c r="AC14" s="125"/>
      <c r="AD14" s="125"/>
      <c r="AE14" s="114"/>
      <c r="AF14" s="125"/>
      <c r="AG14" s="125"/>
      <c r="AH14" s="125"/>
      <c r="AI14" s="265">
        <v>25</v>
      </c>
      <c r="AJ14" s="267">
        <f t="shared" si="0"/>
        <v>25</v>
      </c>
      <c r="AK14" s="267" t="s">
        <v>455</v>
      </c>
      <c r="AL14" s="270" t="s">
        <v>2380</v>
      </c>
      <c r="AM14" s="270" t="s">
        <v>749</v>
      </c>
      <c r="AN14" s="270" t="s">
        <v>455</v>
      </c>
      <c r="AO14" s="270">
        <v>3</v>
      </c>
      <c r="AP14" s="270" t="s">
        <v>455</v>
      </c>
      <c r="AQ14" s="265"/>
      <c r="AR14" s="265"/>
      <c r="AS14" s="265"/>
      <c r="AT14" s="270" t="s">
        <v>455</v>
      </c>
      <c r="AU14" s="265"/>
      <c r="AV14" s="265"/>
      <c r="AW14" s="265"/>
      <c r="AX14" s="265" t="s">
        <v>908</v>
      </c>
      <c r="AY14" s="265">
        <v>21</v>
      </c>
      <c r="AZ14" s="114">
        <v>29.8</v>
      </c>
      <c r="BA14" s="114">
        <v>8.6</v>
      </c>
      <c r="BB14" s="114"/>
      <c r="BC14" s="114"/>
      <c r="BD14" s="114">
        <v>20.8</v>
      </c>
      <c r="BE14" s="114">
        <v>13.5</v>
      </c>
      <c r="BF14" s="114"/>
      <c r="BG14" s="114"/>
      <c r="BH14" s="114"/>
      <c r="BI14" s="114"/>
      <c r="BJ14" s="114"/>
      <c r="BK14" s="114"/>
      <c r="BL14" s="114"/>
      <c r="BM14" s="114"/>
      <c r="BN14" s="270">
        <v>25</v>
      </c>
      <c r="BO14" s="270">
        <f t="shared" si="1"/>
        <v>22</v>
      </c>
      <c r="BP14" s="270" t="s">
        <v>455</v>
      </c>
      <c r="BQ14" s="270" t="s">
        <v>2269</v>
      </c>
      <c r="BR14" s="270" t="s">
        <v>749</v>
      </c>
      <c r="BS14" s="270" t="s">
        <v>455</v>
      </c>
      <c r="BT14" s="265">
        <v>4</v>
      </c>
      <c r="BU14" s="270" t="s">
        <v>455</v>
      </c>
      <c r="BV14" s="265"/>
      <c r="BW14" s="265"/>
      <c r="BX14" s="265"/>
      <c r="BY14" s="270" t="s">
        <v>455</v>
      </c>
      <c r="BZ14" s="265"/>
      <c r="CA14" s="265"/>
      <c r="CB14" s="265"/>
      <c r="CC14" s="265" t="s">
        <v>908</v>
      </c>
      <c r="CD14" s="265">
        <v>21</v>
      </c>
      <c r="CE14" s="114">
        <v>29.8</v>
      </c>
      <c r="CF14" s="114">
        <v>8.6</v>
      </c>
      <c r="CG14" s="114"/>
      <c r="CH14" s="114"/>
      <c r="CI14" s="114">
        <v>28.5</v>
      </c>
      <c r="CJ14" s="114">
        <v>9.4</v>
      </c>
      <c r="CK14" s="114"/>
      <c r="CL14" s="114"/>
      <c r="CM14" s="114"/>
      <c r="CN14" s="114"/>
      <c r="CO14" s="114"/>
      <c r="CP14" s="114"/>
      <c r="CQ14" s="114"/>
      <c r="CR14" s="114"/>
      <c r="CS14" s="265">
        <v>26</v>
      </c>
      <c r="CT14" s="267">
        <f>CS14-BT14</f>
        <v>22</v>
      </c>
      <c r="CU14" s="265" t="s">
        <v>455</v>
      </c>
      <c r="CV14" s="270"/>
      <c r="CW14" s="270" t="s">
        <v>455</v>
      </c>
      <c r="CX14" s="270"/>
      <c r="CY14" s="265"/>
      <c r="CZ14" s="265"/>
      <c r="DA14" s="265"/>
      <c r="DB14" s="265"/>
      <c r="DC14" s="265"/>
      <c r="DD14" s="265"/>
      <c r="DE14" s="265"/>
      <c r="DF14" s="265"/>
      <c r="DG14" s="265"/>
      <c r="DH14" s="265"/>
      <c r="DI14" s="265"/>
      <c r="DJ14" s="125"/>
      <c r="DK14" s="125"/>
      <c r="DL14" s="125"/>
      <c r="DM14" s="125"/>
      <c r="DN14" s="125"/>
      <c r="DO14" s="125"/>
      <c r="DP14" s="125"/>
      <c r="DQ14" s="125"/>
      <c r="DR14" s="125"/>
      <c r="DS14" s="125"/>
      <c r="DT14" s="125"/>
      <c r="DU14" s="125"/>
      <c r="DV14" s="125"/>
      <c r="DW14" s="125"/>
      <c r="DX14" s="265"/>
      <c r="DY14" s="265"/>
      <c r="DZ14" s="265"/>
      <c r="EA14" s="265"/>
      <c r="EB14" s="270" t="s">
        <v>455</v>
      </c>
      <c r="EC14" s="265"/>
      <c r="ED14" s="265"/>
      <c r="EE14" s="265"/>
      <c r="EF14" s="265"/>
      <c r="EG14" s="265"/>
      <c r="EH14" s="265"/>
      <c r="EI14" s="265"/>
      <c r="EJ14" s="265"/>
      <c r="EK14" s="265"/>
      <c r="EL14" s="265"/>
      <c r="EM14" s="265"/>
      <c r="EN14" s="265"/>
      <c r="EO14" s="125"/>
      <c r="EP14" s="125"/>
      <c r="EQ14" s="125"/>
      <c r="ER14" s="125"/>
      <c r="ES14" s="125"/>
      <c r="ET14" s="125"/>
      <c r="EU14" s="125"/>
      <c r="EV14" s="125"/>
      <c r="EW14" s="125"/>
      <c r="EX14" s="125"/>
      <c r="EY14" s="125"/>
      <c r="EZ14" s="125"/>
      <c r="FA14" s="125"/>
      <c r="FB14" s="125"/>
      <c r="FC14" s="265"/>
      <c r="FD14" s="265"/>
      <c r="FE14" s="265"/>
      <c r="FF14" s="270" t="s">
        <v>455</v>
      </c>
      <c r="FG14" s="270"/>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70" t="s">
        <v>455</v>
      </c>
      <c r="HE14" s="265"/>
      <c r="HF14" s="265"/>
      <c r="HG14" s="270"/>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70" t="s">
        <v>455</v>
      </c>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70" t="s">
        <v>455</v>
      </c>
      <c r="KF14" s="265"/>
      <c r="KG14" s="265"/>
      <c r="KH14" s="265"/>
      <c r="KI14" s="270"/>
      <c r="KJ14" s="265"/>
      <c r="KK14" s="265"/>
      <c r="KL14" s="265"/>
      <c r="KM14" s="265"/>
      <c r="KN14" s="265"/>
      <c r="KO14" s="265"/>
      <c r="KP14" s="265"/>
      <c r="KQ14" s="265"/>
      <c r="KR14" s="265"/>
      <c r="KS14" s="265"/>
      <c r="KT14" s="265"/>
      <c r="KU14" s="265"/>
      <c r="KV14" s="265"/>
      <c r="KW14" s="265"/>
      <c r="KX14" s="265"/>
      <c r="KY14" s="265"/>
      <c r="KZ14" s="265"/>
      <c r="LA14" s="265"/>
      <c r="LB14" s="265"/>
      <c r="LC14" s="265"/>
      <c r="LD14" s="265"/>
      <c r="LE14" s="265"/>
      <c r="LF14" s="265"/>
      <c r="LG14" s="265"/>
      <c r="LH14" s="265"/>
      <c r="LI14" s="265"/>
      <c r="LJ14" s="265"/>
      <c r="LK14" s="265"/>
      <c r="LL14" s="265"/>
      <c r="LM14" s="265"/>
      <c r="LN14" s="265"/>
      <c r="LO14" s="265"/>
      <c r="LP14" s="265"/>
      <c r="LQ14" s="265"/>
      <c r="LR14" s="265"/>
      <c r="LS14" s="265"/>
      <c r="LT14" s="270" t="s">
        <v>455</v>
      </c>
      <c r="LU14" s="265"/>
      <c r="LV14" s="265"/>
      <c r="LW14" s="265"/>
      <c r="LX14" s="265"/>
      <c r="LY14" s="265"/>
      <c r="LZ14" s="265"/>
      <c r="MA14" s="265"/>
      <c r="MB14" s="265"/>
      <c r="MC14" s="265"/>
      <c r="MD14" s="265"/>
      <c r="ME14" s="265"/>
      <c r="MF14" s="265"/>
      <c r="MG14" s="265"/>
      <c r="MH14" s="265"/>
      <c r="MI14" s="265"/>
      <c r="MJ14" s="265"/>
      <c r="MK14" s="265"/>
      <c r="ML14" s="265"/>
      <c r="MM14" s="265"/>
      <c r="MN14" s="265"/>
      <c r="MO14" s="265"/>
      <c r="MP14" s="265"/>
      <c r="MQ14" s="265"/>
      <c r="MR14" s="265"/>
      <c r="MS14" s="265"/>
      <c r="MT14" s="265"/>
      <c r="MU14" s="265"/>
      <c r="MV14" s="265"/>
      <c r="MW14" s="265"/>
      <c r="MX14" s="265"/>
      <c r="MY14" s="265"/>
      <c r="MZ14" s="265"/>
      <c r="NA14" s="265"/>
      <c r="NB14" s="265"/>
      <c r="NC14" s="265"/>
      <c r="ND14" s="265"/>
      <c r="NE14" s="265"/>
      <c r="NF14" s="265"/>
      <c r="NG14" s="265"/>
      <c r="NH14" s="265"/>
      <c r="NI14" s="265"/>
      <c r="NJ14" s="265"/>
      <c r="NK14" s="265"/>
      <c r="NL14" s="265"/>
      <c r="NM14" s="265"/>
      <c r="NN14" s="265"/>
      <c r="NO14" s="265"/>
      <c r="NP14" s="265"/>
      <c r="NQ14" s="265"/>
      <c r="NR14" s="265"/>
      <c r="NS14" s="265"/>
      <c r="NT14" s="265"/>
      <c r="NU14" s="265"/>
      <c r="NV14" s="265"/>
      <c r="NW14" s="265"/>
      <c r="NX14" s="265"/>
      <c r="NY14" s="265"/>
      <c r="NZ14" s="265"/>
      <c r="OA14" s="265"/>
      <c r="OB14" s="265"/>
      <c r="OC14" s="265"/>
      <c r="OD14" s="265"/>
      <c r="OE14" s="265"/>
      <c r="OF14" s="265"/>
      <c r="OG14" s="265"/>
      <c r="OH14" s="265"/>
      <c r="OI14" s="265"/>
      <c r="OJ14" s="265"/>
      <c r="OK14" s="265"/>
      <c r="OL14" s="265"/>
      <c r="OM14" s="265"/>
      <c r="ON14" s="265"/>
      <c r="OO14" s="265"/>
      <c r="OP14" s="265"/>
      <c r="OQ14" s="265"/>
      <c r="OR14" s="265"/>
      <c r="OS14" s="267">
        <f>IF(ISERROR(#REF!),0,1)</f>
        <v>0</v>
      </c>
      <c r="OT14" s="267">
        <f t="shared" ref="OT14:OU16" si="4">IF(C14="YES",1,0)</f>
        <v>1</v>
      </c>
      <c r="OU14" s="267">
        <f t="shared" si="4"/>
        <v>0</v>
      </c>
      <c r="OV14" s="222"/>
      <c r="OW14" s="222"/>
      <c r="OX14" s="222"/>
      <c r="OY14" s="222"/>
      <c r="OZ14" s="222"/>
      <c r="PA14" s="222"/>
      <c r="PB14" s="222"/>
      <c r="PC14" s="222"/>
      <c r="PD14" s="222"/>
      <c r="PE14" s="222"/>
      <c r="PF14" s="222"/>
      <c r="PG14" s="222"/>
      <c r="PH14" s="222"/>
      <c r="PI14" s="222"/>
      <c r="PJ14" s="222"/>
      <c r="PK14" s="222"/>
      <c r="PL14" s="222"/>
      <c r="PM14" s="222"/>
      <c r="PN14" s="222"/>
      <c r="PO14" s="222"/>
      <c r="PP14" s="222"/>
      <c r="PQ14" s="222"/>
      <c r="PR14" s="222"/>
      <c r="PS14" s="222"/>
      <c r="PT14" s="222"/>
      <c r="PU14" s="222"/>
      <c r="PV14" s="222"/>
      <c r="PW14" s="222"/>
      <c r="PX14" s="222"/>
      <c r="PY14" s="222"/>
      <c r="PZ14" s="222"/>
      <c r="QA14" s="222"/>
      <c r="QB14" s="222"/>
      <c r="QC14" s="222"/>
      <c r="QD14" s="222"/>
      <c r="QE14" s="222"/>
      <c r="QF14" s="222"/>
      <c r="QG14" s="222"/>
      <c r="QH14" s="222"/>
      <c r="QI14" s="222"/>
      <c r="QJ14" s="222"/>
      <c r="QK14" s="222"/>
      <c r="QL14" s="222"/>
      <c r="QM14" s="222"/>
      <c r="QN14" s="222"/>
      <c r="QO14" s="222"/>
      <c r="QP14" s="222"/>
      <c r="QQ14" s="222"/>
      <c r="QR14" s="222"/>
      <c r="QS14" s="222"/>
      <c r="QT14" s="222"/>
      <c r="QU14" s="222"/>
      <c r="QV14" s="222"/>
      <c r="QW14" s="222"/>
      <c r="QX14" s="222"/>
      <c r="QY14" s="222"/>
      <c r="QZ14" s="222"/>
      <c r="RA14" s="222"/>
      <c r="RB14" s="222"/>
      <c r="RC14" s="222"/>
      <c r="RD14" s="222"/>
      <c r="RE14" s="222"/>
      <c r="RF14" s="222"/>
      <c r="RG14" s="222"/>
      <c r="RH14" s="222"/>
      <c r="RI14" s="222"/>
      <c r="RJ14" s="222"/>
      <c r="RK14" s="222"/>
      <c r="RL14" s="222"/>
      <c r="RM14" s="222"/>
      <c r="RN14" s="222"/>
      <c r="RO14" s="222"/>
      <c r="RP14" s="222"/>
      <c r="RQ14" s="222"/>
      <c r="RR14" s="222"/>
      <c r="RS14" s="222"/>
      <c r="RT14" s="222"/>
      <c r="RU14" s="222"/>
      <c r="RV14" s="222"/>
      <c r="RW14" s="222"/>
      <c r="RX14" s="222"/>
      <c r="RY14" s="222"/>
      <c r="RZ14" s="222"/>
      <c r="SA14" s="222"/>
      <c r="SB14" s="222"/>
      <c r="SC14" s="222"/>
      <c r="SD14" s="222"/>
      <c r="SE14" s="222"/>
      <c r="SF14" s="222"/>
      <c r="SG14" s="222"/>
      <c r="SH14" s="222"/>
      <c r="SI14" s="222"/>
      <c r="SJ14" s="222"/>
      <c r="SK14" s="222"/>
      <c r="SL14" s="222"/>
      <c r="SM14" s="222"/>
      <c r="SN14" s="222"/>
      <c r="SO14" s="222"/>
      <c r="SP14" s="222"/>
      <c r="SQ14" s="222"/>
      <c r="SR14" s="222"/>
      <c r="SS14" s="222"/>
      <c r="ST14" s="222"/>
      <c r="SU14" s="222"/>
      <c r="SV14" s="222"/>
      <c r="SW14" s="222"/>
      <c r="SX14" s="222"/>
      <c r="SY14" s="222"/>
      <c r="SZ14" s="222"/>
      <c r="TA14" s="222"/>
      <c r="TB14" s="222"/>
      <c r="TC14" s="222"/>
      <c r="TD14" s="222"/>
      <c r="TE14" s="222"/>
      <c r="TF14" s="222"/>
      <c r="TG14" s="222"/>
      <c r="TH14" s="222"/>
      <c r="TI14" s="222"/>
      <c r="TJ14" s="222"/>
      <c r="TK14" s="222"/>
      <c r="TL14" s="222"/>
      <c r="TM14" s="222"/>
      <c r="TN14" s="222"/>
      <c r="TO14" s="222"/>
      <c r="TP14" s="222"/>
      <c r="TQ14" s="222"/>
      <c r="TR14" s="222"/>
      <c r="TS14" s="222"/>
      <c r="TT14" s="222"/>
      <c r="TU14" s="222"/>
      <c r="TV14" s="222"/>
      <c r="TW14" s="222"/>
      <c r="TX14" s="222"/>
      <c r="TY14" s="222"/>
      <c r="TZ14" s="222"/>
      <c r="UA14" s="222"/>
      <c r="UB14" s="222"/>
      <c r="UC14" s="222"/>
      <c r="UD14" s="222"/>
      <c r="UE14" s="222"/>
      <c r="UF14" s="222"/>
      <c r="UG14" s="222"/>
      <c r="UH14" s="222"/>
      <c r="UI14" s="222"/>
      <c r="UJ14" s="222"/>
      <c r="UK14" s="222"/>
      <c r="UL14" s="222"/>
      <c r="UM14" s="222"/>
      <c r="UN14" s="222"/>
      <c r="UO14" s="222"/>
      <c r="UP14" s="222"/>
      <c r="UQ14" s="222"/>
      <c r="UR14" s="222"/>
      <c r="US14" s="222"/>
      <c r="UT14" s="222"/>
      <c r="UU14" s="222"/>
      <c r="UV14" s="222"/>
      <c r="UW14" s="222"/>
      <c r="UX14" s="222"/>
      <c r="UY14" s="222"/>
      <c r="UZ14" s="222"/>
      <c r="VA14" s="222"/>
      <c r="VB14" s="222"/>
      <c r="VC14" s="222"/>
      <c r="VD14" s="222"/>
      <c r="VE14" s="222"/>
      <c r="VF14" s="222"/>
      <c r="VG14" s="222"/>
      <c r="VH14" s="222"/>
      <c r="VI14" s="222"/>
      <c r="VJ14" s="222"/>
      <c r="VK14" s="222"/>
      <c r="VL14" s="222"/>
      <c r="VM14" s="222"/>
      <c r="VN14" s="222"/>
      <c r="VO14" s="222"/>
      <c r="VP14" s="222"/>
      <c r="VQ14" s="222"/>
      <c r="VR14" s="222"/>
      <c r="VS14" s="222"/>
      <c r="VT14" s="222"/>
      <c r="VU14" s="222"/>
      <c r="VV14" s="222"/>
      <c r="VW14" s="222"/>
      <c r="VX14" s="222"/>
      <c r="VY14" s="222"/>
      <c r="VZ14" s="222"/>
      <c r="WA14" s="222"/>
      <c r="WB14" s="222"/>
      <c r="WC14" s="222"/>
      <c r="WD14" s="222"/>
      <c r="WE14" s="222"/>
      <c r="WF14" s="222"/>
      <c r="WG14" s="222"/>
      <c r="WH14" s="222"/>
      <c r="WI14" s="222"/>
      <c r="WJ14" s="222"/>
      <c r="WK14" s="222"/>
      <c r="WL14" s="222"/>
      <c r="WM14" s="222"/>
      <c r="WN14" s="222"/>
      <c r="WO14" s="222"/>
      <c r="WP14" s="222"/>
      <c r="WQ14" s="222"/>
      <c r="WR14" s="222"/>
      <c r="WS14" s="222"/>
      <c r="WT14" s="222"/>
      <c r="WU14" s="222"/>
      <c r="WV14" s="222"/>
      <c r="WW14" s="222"/>
      <c r="WX14" s="222"/>
      <c r="WY14" s="222"/>
      <c r="WZ14" s="222"/>
      <c r="XA14" s="222"/>
      <c r="XB14" s="222"/>
      <c r="XC14" s="222"/>
      <c r="XD14" s="222"/>
      <c r="XE14" s="222"/>
      <c r="XF14" s="222"/>
      <c r="XG14" s="222"/>
      <c r="XH14" s="222"/>
      <c r="XI14" s="222"/>
      <c r="XJ14" s="222"/>
      <c r="XK14" s="222"/>
      <c r="XL14" s="222"/>
      <c r="XM14" s="222"/>
      <c r="XN14" s="222"/>
      <c r="XO14" s="222"/>
      <c r="XP14" s="222"/>
      <c r="XQ14" s="222"/>
      <c r="XR14" s="222"/>
      <c r="XS14" s="222"/>
      <c r="XT14" s="222"/>
      <c r="XU14" s="222"/>
      <c r="XV14" s="222"/>
      <c r="XW14" s="222"/>
      <c r="XX14" s="222"/>
      <c r="XY14" s="222"/>
      <c r="XZ14" s="222"/>
      <c r="YA14" s="222"/>
      <c r="YB14" s="222"/>
      <c r="YC14" s="222"/>
      <c r="YD14" s="222"/>
      <c r="YE14" s="222"/>
      <c r="YF14" s="222"/>
      <c r="YG14" s="222"/>
      <c r="YH14" s="222"/>
      <c r="YI14" s="222"/>
      <c r="YJ14" s="222"/>
      <c r="YK14" s="222"/>
      <c r="YL14" s="222"/>
      <c r="YM14" s="222"/>
      <c r="YN14" s="222"/>
      <c r="YO14" s="222"/>
      <c r="YP14" s="222"/>
      <c r="YQ14" s="222"/>
      <c r="YR14" s="222"/>
      <c r="YS14" s="222"/>
      <c r="YT14" s="222"/>
      <c r="YU14" s="222"/>
      <c r="YV14" s="222"/>
      <c r="YW14" s="222"/>
      <c r="YX14" s="222"/>
      <c r="YY14" s="222"/>
      <c r="YZ14" s="222"/>
      <c r="ZA14" s="222"/>
      <c r="ZB14" s="222"/>
      <c r="ZC14" s="222"/>
      <c r="ZD14" s="222"/>
      <c r="ZE14" s="222"/>
      <c r="ZF14" s="222"/>
      <c r="ZG14" s="222"/>
      <c r="ZH14" s="222"/>
      <c r="ZI14" s="222"/>
      <c r="ZJ14" s="222"/>
      <c r="ZK14" s="222"/>
      <c r="ZL14" s="222"/>
      <c r="ZM14" s="222"/>
      <c r="ZN14" s="222"/>
      <c r="ZO14" s="222"/>
      <c r="ZP14" s="222"/>
      <c r="ZQ14" s="222"/>
      <c r="ZR14" s="222"/>
      <c r="ZS14" s="222"/>
      <c r="ZT14" s="222"/>
      <c r="ZU14" s="222"/>
      <c r="ZV14" s="222"/>
      <c r="ZW14" s="222"/>
      <c r="ZX14" s="222"/>
      <c r="ZY14" s="222"/>
      <c r="ZZ14" s="222"/>
      <c r="AAA14" s="222"/>
      <c r="AAB14" s="222"/>
      <c r="AAC14" s="222"/>
      <c r="AAD14" s="222"/>
      <c r="AAE14" s="222"/>
      <c r="AAF14" s="222"/>
      <c r="AAG14" s="222"/>
      <c r="AAH14" s="222"/>
      <c r="AAI14" s="222"/>
      <c r="AAJ14" s="222"/>
      <c r="AAK14" s="222"/>
      <c r="AAL14" s="222"/>
      <c r="AAM14" s="222"/>
      <c r="AAN14" s="222"/>
      <c r="AAO14" s="222"/>
      <c r="AAP14" s="222"/>
      <c r="AAQ14" s="222"/>
      <c r="AAR14" s="222"/>
      <c r="AAS14" s="222"/>
      <c r="AAT14" s="222"/>
      <c r="AAU14" s="222"/>
      <c r="AAV14" s="222"/>
      <c r="AAW14" s="222"/>
      <c r="AAX14" s="222"/>
      <c r="AAY14" s="222"/>
      <c r="AAZ14" s="222"/>
      <c r="ABA14" s="222"/>
      <c r="ABB14" s="222"/>
      <c r="ABC14" s="222"/>
      <c r="ABD14" s="222"/>
      <c r="ABE14" s="222"/>
      <c r="ABF14" s="222"/>
      <c r="ABG14" s="222"/>
      <c r="ABH14" s="222"/>
      <c r="ABI14" s="222"/>
      <c r="ABJ14" s="222"/>
      <c r="ABK14" s="222"/>
      <c r="ABL14" s="222"/>
      <c r="ABM14" s="222"/>
      <c r="ABN14" s="222"/>
      <c r="ABO14" s="222"/>
      <c r="ABP14" s="222"/>
      <c r="ABQ14" s="222"/>
      <c r="ABR14" s="222"/>
      <c r="ABS14" s="222"/>
      <c r="ABT14" s="222"/>
      <c r="ABU14" s="222"/>
      <c r="ABV14" s="222"/>
      <c r="ABW14" s="222"/>
      <c r="ABX14" s="222"/>
      <c r="ABY14" s="222"/>
      <c r="ABZ14" s="222"/>
      <c r="ACA14" s="222"/>
      <c r="ACB14" s="222"/>
      <c r="ACC14" s="222"/>
      <c r="ACD14" s="222"/>
      <c r="ACE14" s="222"/>
      <c r="ACF14" s="222"/>
      <c r="ACG14" s="222"/>
      <c r="ACH14" s="222"/>
      <c r="ACI14" s="222"/>
      <c r="ACJ14" s="222"/>
      <c r="ACK14" s="222"/>
      <c r="ACL14" s="222"/>
      <c r="ACM14" s="222"/>
      <c r="ACN14" s="222"/>
      <c r="ACO14" s="222"/>
      <c r="ACP14" s="222"/>
      <c r="ACQ14" s="222"/>
      <c r="ACR14" s="222"/>
      <c r="ACS14" s="222"/>
      <c r="ACT14" s="222"/>
      <c r="ACU14" s="222"/>
      <c r="ACV14" s="222"/>
      <c r="ACW14" s="222"/>
      <c r="ACX14" s="222"/>
      <c r="ACY14" s="222"/>
      <c r="ACZ14" s="222"/>
      <c r="ADA14" s="222"/>
      <c r="ADB14" s="222"/>
      <c r="ADC14" s="222"/>
      <c r="ADD14" s="222"/>
      <c r="ADE14" s="222"/>
      <c r="ADF14" s="222"/>
      <c r="ADG14" s="222"/>
      <c r="ADH14" s="222"/>
      <c r="ADI14" s="222"/>
      <c r="ADJ14" s="222"/>
      <c r="ADK14" s="222"/>
      <c r="ADL14" s="222"/>
      <c r="ADM14" s="222"/>
      <c r="ADN14" s="222"/>
      <c r="ADO14" s="222"/>
      <c r="ADP14" s="222"/>
      <c r="ADQ14" s="222"/>
      <c r="ADR14" s="222"/>
      <c r="ADS14" s="222"/>
      <c r="ADT14" s="222"/>
      <c r="ADU14" s="222"/>
      <c r="ADV14" s="222"/>
      <c r="ADW14" s="222"/>
      <c r="ADX14" s="222"/>
      <c r="ADY14" s="222"/>
      <c r="ADZ14" s="222"/>
      <c r="AEA14" s="222"/>
      <c r="AEB14" s="222"/>
      <c r="AEC14" s="222"/>
      <c r="AED14" s="222"/>
      <c r="AEE14" s="222"/>
      <c r="AEF14" s="222"/>
      <c r="AEG14" s="222"/>
      <c r="AEH14" s="222"/>
      <c r="AEI14" s="222"/>
      <c r="AEJ14" s="222"/>
      <c r="AEK14" s="222"/>
      <c r="AEL14" s="222"/>
      <c r="AEM14" s="222"/>
      <c r="AEN14" s="222"/>
      <c r="AEO14" s="222"/>
      <c r="AEP14" s="222"/>
      <c r="AEQ14" s="222"/>
      <c r="AER14" s="222"/>
      <c r="AES14" s="222"/>
      <c r="AET14" s="222"/>
      <c r="AEU14" s="222"/>
      <c r="AEV14" s="222"/>
      <c r="AEW14" s="222"/>
      <c r="AEX14" s="222"/>
      <c r="AEY14" s="222"/>
      <c r="AEZ14" s="222"/>
      <c r="AFA14" s="222"/>
      <c r="AFB14" s="222"/>
      <c r="AFC14" s="222"/>
      <c r="AFD14" s="222"/>
      <c r="AFE14" s="222"/>
      <c r="AFF14" s="222"/>
      <c r="AFG14" s="222"/>
      <c r="AFH14" s="222"/>
      <c r="AFI14" s="222"/>
      <c r="AFJ14" s="222"/>
      <c r="AFK14" s="222"/>
      <c r="AFL14" s="222"/>
      <c r="AFM14" s="222"/>
      <c r="AFN14" s="222"/>
      <c r="AFO14" s="222"/>
      <c r="AFP14" s="222"/>
      <c r="AFQ14" s="222"/>
      <c r="AFR14" s="222"/>
      <c r="AFS14" s="222"/>
      <c r="AFT14" s="222"/>
    </row>
    <row r="15" spans="1:852">
      <c r="A15" s="212" t="s">
        <v>1594</v>
      </c>
      <c r="B15" s="212"/>
      <c r="C15" s="840" t="str">
        <f>IF(Severity!F15&gt;=0.5,"YES","NO")</f>
        <v>YES</v>
      </c>
      <c r="D15" s="840" t="str">
        <f>IF(Severity!G15&gt;=0.5,"YES","NO")</f>
        <v>NO</v>
      </c>
      <c r="E15" s="208">
        <v>8</v>
      </c>
      <c r="F15" s="208">
        <v>2</v>
      </c>
      <c r="G15" s="270" t="s">
        <v>384</v>
      </c>
      <c r="H15" s="270" t="s">
        <v>455</v>
      </c>
      <c r="I15" s="270" t="s">
        <v>455</v>
      </c>
      <c r="J15" s="270">
        <v>3</v>
      </c>
      <c r="K15" s="270" t="s">
        <v>455</v>
      </c>
      <c r="L15" s="267"/>
      <c r="M15" s="267"/>
      <c r="N15" s="270"/>
      <c r="O15" s="270" t="s">
        <v>455</v>
      </c>
      <c r="P15" s="267"/>
      <c r="Q15" s="267"/>
      <c r="R15" s="267"/>
      <c r="S15" s="270" t="s">
        <v>602</v>
      </c>
      <c r="T15" s="270">
        <v>21</v>
      </c>
      <c r="U15" s="113">
        <v>33</v>
      </c>
      <c r="V15" s="113">
        <v>5.4</v>
      </c>
      <c r="W15" s="113"/>
      <c r="X15" s="113"/>
      <c r="Y15" s="113">
        <v>16</v>
      </c>
      <c r="Z15" s="113">
        <v>6.5</v>
      </c>
      <c r="AA15" s="113"/>
      <c r="AB15" s="113"/>
      <c r="AC15" s="113"/>
      <c r="AD15" s="113"/>
      <c r="AE15" s="114"/>
      <c r="AF15" s="113"/>
      <c r="AG15" s="113"/>
      <c r="AH15" s="113"/>
      <c r="AI15" s="267">
        <v>34</v>
      </c>
      <c r="AJ15" s="267">
        <f t="shared" si="0"/>
        <v>31</v>
      </c>
      <c r="AK15" s="267" t="s">
        <v>455</v>
      </c>
      <c r="AL15" s="270" t="s">
        <v>406</v>
      </c>
      <c r="AM15" s="270" t="s">
        <v>455</v>
      </c>
      <c r="AN15" s="270" t="s">
        <v>455</v>
      </c>
      <c r="AO15" s="270">
        <v>4</v>
      </c>
      <c r="AP15" s="270" t="s">
        <v>455</v>
      </c>
      <c r="AQ15" s="267"/>
      <c r="AR15" s="267"/>
      <c r="AS15" s="267"/>
      <c r="AT15" s="270" t="s">
        <v>455</v>
      </c>
      <c r="AU15" s="267"/>
      <c r="AV15" s="267"/>
      <c r="AW15" s="267"/>
      <c r="AX15" s="267" t="s">
        <v>602</v>
      </c>
      <c r="AY15" s="267">
        <v>21</v>
      </c>
      <c r="AZ15" s="114">
        <v>32</v>
      </c>
      <c r="BA15" s="114">
        <v>4.8</v>
      </c>
      <c r="BB15" s="114"/>
      <c r="BC15" s="114"/>
      <c r="BD15" s="114">
        <v>16</v>
      </c>
      <c r="BE15" s="114">
        <v>6.1</v>
      </c>
      <c r="BF15" s="114"/>
      <c r="BG15" s="114"/>
      <c r="BH15" s="114"/>
      <c r="BI15" s="114"/>
      <c r="BJ15" s="114"/>
      <c r="BK15" s="114"/>
      <c r="BL15" s="114"/>
      <c r="BM15" s="114"/>
      <c r="BN15" s="270">
        <v>34</v>
      </c>
      <c r="BO15" s="270">
        <f t="shared" si="1"/>
        <v>30</v>
      </c>
      <c r="BP15" s="270" t="s">
        <v>455</v>
      </c>
      <c r="BQ15" s="270"/>
      <c r="BR15" s="270" t="s">
        <v>455</v>
      </c>
      <c r="BS15" s="267"/>
      <c r="BT15" s="267"/>
      <c r="BU15" s="267"/>
      <c r="BV15" s="267"/>
      <c r="BW15" s="267"/>
      <c r="BX15" s="267"/>
      <c r="BY15" s="267"/>
      <c r="BZ15" s="267"/>
      <c r="CA15" s="267"/>
      <c r="CB15" s="267"/>
      <c r="CC15" s="267"/>
      <c r="CD15" s="267"/>
      <c r="CE15" s="114"/>
      <c r="CF15" s="114"/>
      <c r="CG15" s="114"/>
      <c r="CH15" s="114"/>
      <c r="CI15" s="114"/>
      <c r="CJ15" s="114"/>
      <c r="CK15" s="114"/>
      <c r="CL15" s="114"/>
      <c r="CM15" s="114"/>
      <c r="CN15" s="114"/>
      <c r="CO15" s="114"/>
      <c r="CP15" s="114"/>
      <c r="CQ15" s="114"/>
      <c r="CR15" s="114"/>
      <c r="CS15" s="267"/>
      <c r="CT15" s="267"/>
      <c r="CU15" s="267"/>
      <c r="CV15" s="90"/>
      <c r="CW15" s="270" t="s">
        <v>455</v>
      </c>
      <c r="CX15" s="90"/>
      <c r="CY15" s="212"/>
      <c r="CZ15" s="212"/>
      <c r="DA15" s="212"/>
      <c r="DB15" s="212"/>
      <c r="DC15" s="212"/>
      <c r="DD15" s="212"/>
      <c r="DE15" s="212"/>
      <c r="DF15" s="212"/>
      <c r="DG15" s="212"/>
      <c r="DH15" s="212"/>
      <c r="DI15" s="212"/>
      <c r="DJ15" s="91"/>
      <c r="DK15" s="91"/>
      <c r="DL15" s="91"/>
      <c r="DM15" s="91"/>
      <c r="DN15" s="91"/>
      <c r="DO15" s="91"/>
      <c r="DP15" s="91"/>
      <c r="DQ15" s="91"/>
      <c r="DR15" s="91"/>
      <c r="DS15" s="91"/>
      <c r="DT15" s="91"/>
      <c r="DU15" s="91"/>
      <c r="DV15" s="91"/>
      <c r="DW15" s="91"/>
      <c r="DX15" s="212"/>
      <c r="DY15" s="212"/>
      <c r="DZ15" s="212"/>
      <c r="EA15" s="212"/>
      <c r="EB15" s="90" t="s">
        <v>455</v>
      </c>
      <c r="EC15" s="212"/>
      <c r="ED15" s="212"/>
      <c r="EE15" s="212"/>
      <c r="EF15" s="212"/>
      <c r="EG15" s="212"/>
      <c r="EH15" s="212"/>
      <c r="EI15" s="212"/>
      <c r="EJ15" s="212"/>
      <c r="EK15" s="212"/>
      <c r="EL15" s="212"/>
      <c r="EM15" s="212"/>
      <c r="EN15" s="212"/>
      <c r="EO15" s="91"/>
      <c r="EP15" s="91"/>
      <c r="EQ15" s="91"/>
      <c r="ER15" s="91"/>
      <c r="ES15" s="91"/>
      <c r="ET15" s="91"/>
      <c r="EU15" s="91"/>
      <c r="EV15" s="91"/>
      <c r="EW15" s="91"/>
      <c r="EX15" s="91"/>
      <c r="EY15" s="91"/>
      <c r="EZ15" s="91"/>
      <c r="FA15" s="91"/>
      <c r="FB15" s="91"/>
      <c r="FC15" s="212"/>
      <c r="FD15" s="212"/>
      <c r="FE15" s="212"/>
      <c r="FF15" s="270" t="s">
        <v>455</v>
      </c>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70" t="s">
        <v>455</v>
      </c>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c r="IR15" s="212"/>
      <c r="IS15" s="270" t="s">
        <v>455</v>
      </c>
      <c r="IT15" s="212"/>
      <c r="IU15" s="212"/>
      <c r="IV15" s="212"/>
      <c r="IW15" s="212"/>
      <c r="IX15" s="212"/>
      <c r="IY15" s="212"/>
      <c r="IZ15" s="212"/>
      <c r="JA15" s="212"/>
      <c r="JB15" s="212"/>
      <c r="JC15" s="212"/>
      <c r="JD15" s="212"/>
      <c r="JE15" s="212"/>
      <c r="JF15" s="212"/>
      <c r="JG15" s="212"/>
      <c r="JH15" s="212"/>
      <c r="JI15" s="212"/>
      <c r="JJ15" s="212"/>
      <c r="JK15" s="212"/>
      <c r="JL15" s="212"/>
      <c r="JM15" s="212"/>
      <c r="JN15" s="212"/>
      <c r="JO15" s="212"/>
      <c r="JP15" s="212"/>
      <c r="JQ15" s="212"/>
      <c r="JR15" s="212"/>
      <c r="JS15" s="212"/>
      <c r="JT15" s="212"/>
      <c r="JU15" s="212"/>
      <c r="JV15" s="212"/>
      <c r="JW15" s="212"/>
      <c r="JX15" s="212"/>
      <c r="JY15" s="212"/>
      <c r="JZ15" s="212"/>
      <c r="KA15" s="212"/>
      <c r="KB15" s="212"/>
      <c r="KC15" s="212"/>
      <c r="KD15" s="212"/>
      <c r="KE15" s="270" t="s">
        <v>455</v>
      </c>
      <c r="KF15" s="212"/>
      <c r="KG15" s="212"/>
      <c r="KH15" s="212"/>
      <c r="KI15" s="212"/>
      <c r="KJ15" s="212"/>
      <c r="KK15" s="212"/>
      <c r="KL15" s="212"/>
      <c r="KM15" s="212"/>
      <c r="KN15" s="212"/>
      <c r="KO15" s="212"/>
      <c r="KP15" s="212"/>
      <c r="KQ15" s="212"/>
      <c r="KR15" s="212"/>
      <c r="KS15" s="212"/>
      <c r="KT15" s="212"/>
      <c r="KU15" s="212"/>
      <c r="KV15" s="212"/>
      <c r="KW15" s="212"/>
      <c r="KX15" s="212"/>
      <c r="KY15" s="212"/>
      <c r="KZ15" s="212"/>
      <c r="LA15" s="212"/>
      <c r="LB15" s="212"/>
      <c r="LC15" s="212"/>
      <c r="LD15" s="212"/>
      <c r="LE15" s="212"/>
      <c r="LF15" s="212"/>
      <c r="LG15" s="212"/>
      <c r="LH15" s="212"/>
      <c r="LI15" s="212"/>
      <c r="LJ15" s="212"/>
      <c r="LK15" s="212"/>
      <c r="LL15" s="212"/>
      <c r="LM15" s="212"/>
      <c r="LN15" s="212"/>
      <c r="LO15" s="212"/>
      <c r="LP15" s="212"/>
      <c r="LQ15" s="212"/>
      <c r="LR15" s="212"/>
      <c r="LS15" s="212"/>
      <c r="LT15" s="270" t="s">
        <v>455</v>
      </c>
      <c r="LU15" s="212"/>
      <c r="LV15" s="212"/>
      <c r="LW15" s="212"/>
      <c r="LX15" s="212"/>
      <c r="LY15" s="212"/>
      <c r="LZ15" s="212"/>
      <c r="MA15" s="212"/>
      <c r="MB15" s="212"/>
      <c r="MC15" s="212"/>
      <c r="MD15" s="212"/>
      <c r="ME15" s="212"/>
      <c r="MF15" s="212"/>
      <c r="MG15" s="212"/>
      <c r="MH15" s="212"/>
      <c r="MI15" s="212"/>
      <c r="MJ15" s="212"/>
      <c r="MK15" s="212"/>
      <c r="ML15" s="212"/>
      <c r="MM15" s="212"/>
      <c r="MN15" s="212"/>
      <c r="MO15" s="212"/>
      <c r="MP15" s="212"/>
      <c r="MQ15" s="212"/>
      <c r="MR15" s="212"/>
      <c r="MS15" s="212"/>
      <c r="MT15" s="212"/>
      <c r="MU15" s="212"/>
      <c r="MV15" s="212"/>
      <c r="MW15" s="212"/>
      <c r="MX15" s="212"/>
      <c r="MY15" s="212"/>
      <c r="MZ15" s="212"/>
      <c r="NA15" s="212"/>
      <c r="NB15" s="212"/>
      <c r="NC15" s="212"/>
      <c r="ND15" s="212"/>
      <c r="NE15" s="212"/>
      <c r="NF15" s="212"/>
      <c r="NG15" s="212"/>
      <c r="NH15" s="212"/>
      <c r="NI15" s="212"/>
      <c r="NJ15" s="212"/>
      <c r="NK15" s="212"/>
      <c r="NL15" s="212"/>
      <c r="NM15" s="212"/>
      <c r="NN15" s="212"/>
      <c r="NO15" s="212"/>
      <c r="NP15" s="212"/>
      <c r="NQ15" s="212"/>
      <c r="NR15" s="212"/>
      <c r="NS15" s="212"/>
      <c r="NT15" s="212"/>
      <c r="NU15" s="212"/>
      <c r="NV15" s="212"/>
      <c r="NW15" s="212"/>
      <c r="NX15" s="212"/>
      <c r="NY15" s="212"/>
      <c r="NZ15" s="212"/>
      <c r="OA15" s="212"/>
      <c r="OB15" s="212"/>
      <c r="OC15" s="212"/>
      <c r="OD15" s="212"/>
      <c r="OE15" s="212"/>
      <c r="OF15" s="212"/>
      <c r="OG15" s="212"/>
      <c r="OH15" s="212"/>
      <c r="OI15" s="212"/>
      <c r="OJ15" s="212"/>
      <c r="OK15" s="212"/>
      <c r="OL15" s="212"/>
      <c r="OM15" s="212"/>
      <c r="ON15" s="212"/>
      <c r="OO15" s="212"/>
      <c r="OP15" s="212"/>
      <c r="OQ15" s="212"/>
      <c r="OR15" s="212"/>
      <c r="OS15" s="267">
        <f>IF(ISERROR(#REF!),0,1)</f>
        <v>0</v>
      </c>
      <c r="OT15" s="267">
        <f t="shared" si="4"/>
        <v>1</v>
      </c>
      <c r="OU15" s="267">
        <f t="shared" si="4"/>
        <v>0</v>
      </c>
      <c r="OV15" s="222"/>
      <c r="OW15" s="222"/>
      <c r="OX15" s="222"/>
      <c r="OY15" s="222"/>
      <c r="OZ15" s="222"/>
      <c r="PA15" s="222"/>
      <c r="PB15" s="222"/>
      <c r="PC15" s="222"/>
      <c r="PD15" s="222"/>
      <c r="PE15" s="222"/>
      <c r="PF15" s="222"/>
      <c r="PG15" s="222"/>
      <c r="PH15" s="222"/>
      <c r="PI15" s="222"/>
      <c r="PJ15" s="222"/>
      <c r="PK15" s="222"/>
      <c r="PL15" s="222"/>
      <c r="PM15" s="222"/>
      <c r="PN15" s="222"/>
      <c r="PO15" s="222"/>
      <c r="PP15" s="222"/>
      <c r="PQ15" s="222"/>
      <c r="PR15" s="222"/>
      <c r="PS15" s="222"/>
      <c r="PT15" s="222"/>
      <c r="PU15" s="222"/>
      <c r="PV15" s="222"/>
      <c r="PW15" s="222"/>
      <c r="PX15" s="222"/>
      <c r="PY15" s="222"/>
      <c r="PZ15" s="222"/>
      <c r="QA15" s="222"/>
      <c r="QB15" s="222"/>
      <c r="QC15" s="222"/>
      <c r="QD15" s="222"/>
      <c r="QE15" s="222"/>
      <c r="QF15" s="222"/>
      <c r="QG15" s="222"/>
      <c r="QH15" s="222"/>
      <c r="QI15" s="222"/>
      <c r="QJ15" s="222"/>
      <c r="QK15" s="222"/>
      <c r="QL15" s="222"/>
      <c r="QM15" s="222"/>
      <c r="QN15" s="222"/>
      <c r="QO15" s="222"/>
      <c r="QP15" s="222"/>
      <c r="QQ15" s="222"/>
      <c r="QR15" s="222"/>
      <c r="QS15" s="222"/>
      <c r="QT15" s="222"/>
      <c r="QU15" s="222"/>
      <c r="QV15" s="222"/>
      <c r="QW15" s="222"/>
      <c r="QX15" s="222"/>
      <c r="QY15" s="222"/>
      <c r="QZ15" s="222"/>
      <c r="RA15" s="222"/>
      <c r="RB15" s="222"/>
      <c r="RC15" s="222"/>
      <c r="RD15" s="222"/>
      <c r="RE15" s="222"/>
      <c r="RF15" s="222"/>
      <c r="RG15" s="222"/>
      <c r="RH15" s="222"/>
      <c r="RI15" s="222"/>
      <c r="RJ15" s="222"/>
      <c r="RK15" s="222"/>
      <c r="RL15" s="222"/>
      <c r="RM15" s="222"/>
      <c r="RN15" s="222"/>
      <c r="RO15" s="222"/>
      <c r="RP15" s="222"/>
      <c r="RQ15" s="222"/>
      <c r="RR15" s="222"/>
      <c r="RS15" s="222"/>
      <c r="RT15" s="222"/>
      <c r="RU15" s="222"/>
      <c r="RV15" s="222"/>
      <c r="RW15" s="222"/>
      <c r="RX15" s="222"/>
      <c r="RY15" s="222"/>
      <c r="RZ15" s="222"/>
      <c r="SA15" s="222"/>
      <c r="SB15" s="222"/>
      <c r="SC15" s="222"/>
      <c r="SD15" s="222"/>
      <c r="SE15" s="222"/>
      <c r="SF15" s="222"/>
      <c r="SG15" s="222"/>
      <c r="SH15" s="222"/>
      <c r="SI15" s="222"/>
      <c r="SJ15" s="222"/>
      <c r="SK15" s="222"/>
      <c r="SL15" s="222"/>
      <c r="SM15" s="222"/>
      <c r="SN15" s="222"/>
      <c r="SO15" s="222"/>
      <c r="SP15" s="222"/>
      <c r="SQ15" s="222"/>
      <c r="SR15" s="222"/>
      <c r="SS15" s="222"/>
      <c r="ST15" s="222"/>
      <c r="SU15" s="222"/>
      <c r="SV15" s="222"/>
      <c r="SW15" s="222"/>
      <c r="SX15" s="222"/>
      <c r="SY15" s="222"/>
      <c r="SZ15" s="222"/>
      <c r="TA15" s="222"/>
      <c r="TB15" s="222"/>
      <c r="TC15" s="222"/>
      <c r="TD15" s="222"/>
      <c r="TE15" s="222"/>
      <c r="TF15" s="222"/>
      <c r="TG15" s="222"/>
      <c r="TH15" s="222"/>
      <c r="TI15" s="222"/>
      <c r="TJ15" s="222"/>
      <c r="TK15" s="222"/>
      <c r="TL15" s="222"/>
      <c r="TM15" s="222"/>
      <c r="TN15" s="222"/>
      <c r="TO15" s="222"/>
      <c r="TP15" s="222"/>
      <c r="TQ15" s="222"/>
      <c r="TR15" s="222"/>
      <c r="TS15" s="222"/>
      <c r="TT15" s="222"/>
      <c r="TU15" s="222"/>
      <c r="TV15" s="222"/>
      <c r="TW15" s="222"/>
      <c r="TX15" s="222"/>
      <c r="TY15" s="222"/>
      <c r="TZ15" s="222"/>
      <c r="UA15" s="222"/>
      <c r="UB15" s="222"/>
      <c r="UC15" s="222"/>
      <c r="UD15" s="222"/>
      <c r="UE15" s="222"/>
      <c r="UF15" s="222"/>
      <c r="UG15" s="222"/>
      <c r="UH15" s="222"/>
      <c r="UI15" s="222"/>
      <c r="UJ15" s="222"/>
      <c r="UK15" s="222"/>
      <c r="UL15" s="222"/>
      <c r="UM15" s="222"/>
      <c r="UN15" s="222"/>
      <c r="UO15" s="222"/>
      <c r="UP15" s="222"/>
      <c r="UQ15" s="222"/>
      <c r="UR15" s="222"/>
      <c r="US15" s="222"/>
      <c r="UT15" s="222"/>
      <c r="UU15" s="222"/>
      <c r="UV15" s="222"/>
      <c r="UW15" s="222"/>
      <c r="UX15" s="222"/>
      <c r="UY15" s="222"/>
      <c r="UZ15" s="222"/>
      <c r="VA15" s="222"/>
      <c r="VB15" s="222"/>
      <c r="VC15" s="222"/>
      <c r="VD15" s="222"/>
      <c r="VE15" s="222"/>
      <c r="VF15" s="222"/>
      <c r="VG15" s="222"/>
      <c r="VH15" s="222"/>
      <c r="VI15" s="222"/>
      <c r="VJ15" s="222"/>
      <c r="VK15" s="222"/>
      <c r="VL15" s="222"/>
      <c r="VM15" s="222"/>
      <c r="VN15" s="222"/>
      <c r="VO15" s="222"/>
      <c r="VP15" s="222"/>
      <c r="VQ15" s="222"/>
      <c r="VR15" s="222"/>
      <c r="VS15" s="222"/>
      <c r="VT15" s="222"/>
      <c r="VU15" s="222"/>
      <c r="VV15" s="222"/>
      <c r="VW15" s="222"/>
      <c r="VX15" s="222"/>
      <c r="VY15" s="222"/>
      <c r="VZ15" s="222"/>
      <c r="WA15" s="222"/>
      <c r="WB15" s="222"/>
      <c r="WC15" s="222"/>
      <c r="WD15" s="222"/>
      <c r="WE15" s="222"/>
      <c r="WF15" s="222"/>
      <c r="WG15" s="222"/>
      <c r="WH15" s="222"/>
      <c r="WI15" s="222"/>
      <c r="WJ15" s="222"/>
      <c r="WK15" s="222"/>
      <c r="WL15" s="222"/>
      <c r="WM15" s="222"/>
      <c r="WN15" s="222"/>
      <c r="WO15" s="222"/>
      <c r="WP15" s="222"/>
      <c r="WQ15" s="222"/>
      <c r="WR15" s="222"/>
      <c r="WS15" s="222"/>
      <c r="WT15" s="222"/>
      <c r="WU15" s="222"/>
      <c r="WV15" s="222"/>
      <c r="WW15" s="222"/>
      <c r="WX15" s="222"/>
      <c r="WY15" s="222"/>
      <c r="WZ15" s="222"/>
      <c r="XA15" s="222"/>
      <c r="XB15" s="222"/>
      <c r="XC15" s="222"/>
      <c r="XD15" s="222"/>
      <c r="XE15" s="222"/>
      <c r="XF15" s="222"/>
      <c r="XG15" s="222"/>
      <c r="XH15" s="222"/>
      <c r="XI15" s="222"/>
      <c r="XJ15" s="222"/>
      <c r="XK15" s="222"/>
      <c r="XL15" s="222"/>
      <c r="XM15" s="222"/>
      <c r="XN15" s="222"/>
      <c r="XO15" s="222"/>
      <c r="XP15" s="222"/>
      <c r="XQ15" s="222"/>
      <c r="XR15" s="222"/>
      <c r="XS15" s="222"/>
      <c r="XT15" s="222"/>
      <c r="XU15" s="222"/>
      <c r="XV15" s="222"/>
      <c r="XW15" s="222"/>
      <c r="XX15" s="222"/>
      <c r="XY15" s="222"/>
      <c r="XZ15" s="222"/>
      <c r="YA15" s="222"/>
      <c r="YB15" s="222"/>
      <c r="YC15" s="222"/>
      <c r="YD15" s="222"/>
      <c r="YE15" s="222"/>
      <c r="YF15" s="222"/>
      <c r="YG15" s="222"/>
      <c r="YH15" s="222"/>
      <c r="YI15" s="222"/>
      <c r="YJ15" s="222"/>
      <c r="YK15" s="222"/>
      <c r="YL15" s="222"/>
      <c r="YM15" s="222"/>
      <c r="YN15" s="222"/>
      <c r="YO15" s="222"/>
      <c r="YP15" s="222"/>
      <c r="YQ15" s="222"/>
      <c r="YR15" s="222"/>
      <c r="YS15" s="222"/>
      <c r="YT15" s="222"/>
      <c r="YU15" s="222"/>
      <c r="YV15" s="222"/>
      <c r="YW15" s="222"/>
      <c r="YX15" s="222"/>
      <c r="YY15" s="222"/>
      <c r="YZ15" s="222"/>
      <c r="ZA15" s="222"/>
      <c r="ZB15" s="222"/>
      <c r="ZC15" s="222"/>
      <c r="ZD15" s="222"/>
      <c r="ZE15" s="222"/>
      <c r="ZF15" s="222"/>
      <c r="ZG15" s="222"/>
      <c r="ZH15" s="222"/>
      <c r="ZI15" s="222"/>
      <c r="ZJ15" s="222"/>
      <c r="ZK15" s="222"/>
      <c r="ZL15" s="222"/>
      <c r="ZM15" s="222"/>
      <c r="ZN15" s="222"/>
      <c r="ZO15" s="222"/>
      <c r="ZP15" s="222"/>
      <c r="ZQ15" s="222"/>
      <c r="ZR15" s="222"/>
      <c r="ZS15" s="222"/>
      <c r="ZT15" s="222"/>
      <c r="ZU15" s="222"/>
      <c r="ZV15" s="222"/>
      <c r="ZW15" s="222"/>
      <c r="ZX15" s="222"/>
      <c r="ZY15" s="222"/>
      <c r="ZZ15" s="222"/>
      <c r="AAA15" s="222"/>
      <c r="AAB15" s="222"/>
      <c r="AAC15" s="222"/>
      <c r="AAD15" s="222"/>
      <c r="AAE15" s="222"/>
      <c r="AAF15" s="222"/>
      <c r="AAG15" s="222"/>
      <c r="AAH15" s="222"/>
      <c r="AAI15" s="222"/>
      <c r="AAJ15" s="222"/>
      <c r="AAK15" s="222"/>
      <c r="AAL15" s="222"/>
      <c r="AAM15" s="222"/>
      <c r="AAN15" s="222"/>
      <c r="AAO15" s="222"/>
      <c r="AAP15" s="222"/>
      <c r="AAQ15" s="222"/>
      <c r="AAR15" s="222"/>
      <c r="AAS15" s="222"/>
      <c r="AAT15" s="222"/>
      <c r="AAU15" s="222"/>
      <c r="AAV15" s="222"/>
      <c r="AAW15" s="222"/>
      <c r="AAX15" s="222"/>
      <c r="AAY15" s="222"/>
      <c r="AAZ15" s="222"/>
      <c r="ABA15" s="222"/>
      <c r="ABB15" s="222"/>
      <c r="ABC15" s="222"/>
      <c r="ABD15" s="222"/>
      <c r="ABE15" s="222"/>
      <c r="ABF15" s="222"/>
      <c r="ABG15" s="222"/>
      <c r="ABH15" s="222"/>
      <c r="ABI15" s="222"/>
      <c r="ABJ15" s="222"/>
      <c r="ABK15" s="222"/>
      <c r="ABL15" s="222"/>
      <c r="ABM15" s="222"/>
      <c r="ABN15" s="222"/>
      <c r="ABO15" s="222"/>
      <c r="ABP15" s="222"/>
      <c r="ABQ15" s="222"/>
      <c r="ABR15" s="222"/>
      <c r="ABS15" s="222"/>
      <c r="ABT15" s="222"/>
      <c r="ABU15" s="222"/>
      <c r="ABV15" s="222"/>
      <c r="ABW15" s="222"/>
      <c r="ABX15" s="222"/>
      <c r="ABY15" s="222"/>
      <c r="ABZ15" s="222"/>
      <c r="ACA15" s="222"/>
      <c r="ACB15" s="222"/>
      <c r="ACC15" s="222"/>
      <c r="ACD15" s="222"/>
      <c r="ACE15" s="222"/>
      <c r="ACF15" s="222"/>
      <c r="ACG15" s="222"/>
      <c r="ACH15" s="222"/>
      <c r="ACI15" s="222"/>
      <c r="ACJ15" s="222"/>
      <c r="ACK15" s="222"/>
      <c r="ACL15" s="222"/>
      <c r="ACM15" s="222"/>
      <c r="ACN15" s="222"/>
      <c r="ACO15" s="222"/>
      <c r="ACP15" s="222"/>
      <c r="ACQ15" s="222"/>
      <c r="ACR15" s="222"/>
      <c r="ACS15" s="222"/>
      <c r="ACT15" s="222"/>
      <c r="ACU15" s="222"/>
      <c r="ACV15" s="222"/>
      <c r="ACW15" s="222"/>
      <c r="ACX15" s="222"/>
      <c r="ACY15" s="222"/>
      <c r="ACZ15" s="222"/>
      <c r="ADA15" s="222"/>
      <c r="ADB15" s="222"/>
      <c r="ADC15" s="222"/>
      <c r="ADD15" s="222"/>
      <c r="ADE15" s="222"/>
      <c r="ADF15" s="222"/>
      <c r="ADG15" s="222"/>
      <c r="ADH15" s="222"/>
      <c r="ADI15" s="222"/>
      <c r="ADJ15" s="222"/>
      <c r="ADK15" s="222"/>
      <c r="ADL15" s="222"/>
      <c r="ADM15" s="222"/>
      <c r="ADN15" s="222"/>
      <c r="ADO15" s="222"/>
      <c r="ADP15" s="222"/>
      <c r="ADQ15" s="222"/>
      <c r="ADR15" s="222"/>
      <c r="ADS15" s="222"/>
      <c r="ADT15" s="222"/>
      <c r="ADU15" s="222"/>
      <c r="ADV15" s="222"/>
      <c r="ADW15" s="222"/>
      <c r="ADX15" s="222"/>
      <c r="ADY15" s="222"/>
      <c r="ADZ15" s="222"/>
      <c r="AEA15" s="222"/>
      <c r="AEB15" s="222"/>
      <c r="AEC15" s="222"/>
      <c r="AED15" s="222"/>
      <c r="AEE15" s="222"/>
      <c r="AEF15" s="222"/>
      <c r="AEG15" s="222"/>
      <c r="AEH15" s="222"/>
      <c r="AEI15" s="222"/>
      <c r="AEJ15" s="222"/>
      <c r="AEK15" s="222"/>
      <c r="AEL15" s="222"/>
      <c r="AEM15" s="222"/>
      <c r="AEN15" s="222"/>
      <c r="AEO15" s="222"/>
      <c r="AEP15" s="222"/>
      <c r="AEQ15" s="222"/>
      <c r="AER15" s="222"/>
      <c r="AES15" s="222"/>
      <c r="AET15" s="222"/>
      <c r="AEU15" s="222"/>
      <c r="AEV15" s="222"/>
      <c r="AEW15" s="222"/>
      <c r="AEX15" s="222"/>
      <c r="AEY15" s="222"/>
      <c r="AEZ15" s="222"/>
      <c r="AFA15" s="222"/>
      <c r="AFB15" s="222"/>
      <c r="AFC15" s="222"/>
      <c r="AFD15" s="222"/>
      <c r="AFE15" s="222"/>
      <c r="AFF15" s="222"/>
      <c r="AFG15" s="222"/>
      <c r="AFH15" s="222"/>
      <c r="AFI15" s="222"/>
      <c r="AFJ15" s="222"/>
      <c r="AFK15" s="222"/>
      <c r="AFL15" s="222"/>
      <c r="AFM15" s="222"/>
      <c r="AFN15" s="222"/>
      <c r="AFO15" s="222"/>
      <c r="AFP15" s="222"/>
      <c r="AFQ15" s="222"/>
      <c r="AFR15" s="222"/>
      <c r="AFS15" s="222"/>
      <c r="AFT15" s="222"/>
    </row>
    <row r="16" spans="1:852">
      <c r="A16" s="212" t="s">
        <v>582</v>
      </c>
      <c r="B16" s="212"/>
      <c r="C16" s="840" t="str">
        <f>IF(Severity!F16&gt;=0.5,"YES","NO")</f>
        <v>YES</v>
      </c>
      <c r="D16" s="840" t="str">
        <f>IF(Severity!G16&gt;=0.5,"YES","NO")</f>
        <v>NO</v>
      </c>
      <c r="E16" s="99">
        <v>12</v>
      </c>
      <c r="F16" s="219">
        <v>2</v>
      </c>
      <c r="G16" s="204" t="s">
        <v>384</v>
      </c>
      <c r="H16" s="90" t="s">
        <v>455</v>
      </c>
      <c r="I16" s="90" t="s">
        <v>455</v>
      </c>
      <c r="J16" s="90">
        <v>0</v>
      </c>
      <c r="K16" s="270" t="s">
        <v>455</v>
      </c>
      <c r="L16" s="222"/>
      <c r="M16" s="222"/>
      <c r="N16" s="90"/>
      <c r="O16" s="90" t="s">
        <v>455</v>
      </c>
      <c r="P16" s="222"/>
      <c r="Q16" s="222"/>
      <c r="R16" s="222"/>
      <c r="S16" s="270" t="s">
        <v>602</v>
      </c>
      <c r="T16" s="90">
        <v>17</v>
      </c>
      <c r="U16" s="91">
        <v>25.87</v>
      </c>
      <c r="V16" s="91">
        <v>1.18</v>
      </c>
      <c r="W16" s="91"/>
      <c r="X16" s="91"/>
      <c r="Y16" s="91">
        <v>14.23</v>
      </c>
      <c r="Z16" s="91">
        <v>3.51</v>
      </c>
      <c r="AA16" s="91"/>
      <c r="AB16" s="91"/>
      <c r="AC16" s="91"/>
      <c r="AD16" s="91"/>
      <c r="AE16" s="92"/>
      <c r="AF16" s="91"/>
      <c r="AG16" s="91"/>
      <c r="AH16" s="91"/>
      <c r="AI16" s="212">
        <v>30</v>
      </c>
      <c r="AJ16" s="267">
        <f t="shared" si="0"/>
        <v>30</v>
      </c>
      <c r="AK16" s="267" t="s">
        <v>455</v>
      </c>
      <c r="AL16" s="90" t="s">
        <v>360</v>
      </c>
      <c r="AM16" s="270" t="s">
        <v>455</v>
      </c>
      <c r="AN16" s="90" t="s">
        <v>455</v>
      </c>
      <c r="AO16" s="90">
        <v>0</v>
      </c>
      <c r="AP16" s="270" t="s">
        <v>455</v>
      </c>
      <c r="AQ16" s="222"/>
      <c r="AR16" s="222"/>
      <c r="AS16" s="222"/>
      <c r="AT16" s="90" t="s">
        <v>455</v>
      </c>
      <c r="AU16" s="222"/>
      <c r="AV16" s="222"/>
      <c r="AW16" s="222"/>
      <c r="AX16" s="267" t="s">
        <v>602</v>
      </c>
      <c r="AY16" s="212">
        <v>17</v>
      </c>
      <c r="AZ16" s="92">
        <v>27.83</v>
      </c>
      <c r="BA16" s="92">
        <v>2.2999999999999998</v>
      </c>
      <c r="BB16" s="92"/>
      <c r="BC16" s="92"/>
      <c r="BD16" s="92">
        <v>13.67</v>
      </c>
      <c r="BE16" s="92">
        <v>4.7</v>
      </c>
      <c r="BF16" s="92"/>
      <c r="BG16" s="92"/>
      <c r="BH16" s="92"/>
      <c r="BI16" s="92"/>
      <c r="BJ16" s="92"/>
      <c r="BK16" s="92"/>
      <c r="BL16" s="92"/>
      <c r="BM16" s="92"/>
      <c r="BN16" s="90">
        <v>30</v>
      </c>
      <c r="BO16" s="270">
        <f t="shared" si="1"/>
        <v>30</v>
      </c>
      <c r="BP16" s="270" t="s">
        <v>455</v>
      </c>
      <c r="BQ16" s="95"/>
      <c r="BR16" s="90" t="s">
        <v>455</v>
      </c>
      <c r="BS16" s="222"/>
      <c r="BT16" s="222"/>
      <c r="BU16" s="222"/>
      <c r="BV16" s="222"/>
      <c r="BW16" s="222"/>
      <c r="BX16" s="222"/>
      <c r="BY16" s="222"/>
      <c r="BZ16" s="222"/>
      <c r="CA16" s="222"/>
      <c r="CB16" s="222"/>
      <c r="CC16" s="222"/>
      <c r="CD16" s="222"/>
      <c r="CE16" s="92"/>
      <c r="CF16" s="92"/>
      <c r="CG16" s="92"/>
      <c r="CH16" s="92"/>
      <c r="CI16" s="92"/>
      <c r="CJ16" s="92"/>
      <c r="CK16" s="92"/>
      <c r="CL16" s="92"/>
      <c r="CM16" s="92"/>
      <c r="CN16" s="92"/>
      <c r="CO16" s="92"/>
      <c r="CP16" s="92"/>
      <c r="CQ16" s="92"/>
      <c r="CR16" s="92"/>
      <c r="CS16" s="222"/>
      <c r="CT16" s="222"/>
      <c r="CU16" s="222"/>
      <c r="CV16" s="95"/>
      <c r="CW16" s="270" t="s">
        <v>455</v>
      </c>
      <c r="CX16" s="95"/>
      <c r="CY16" s="222"/>
      <c r="CZ16" s="222"/>
      <c r="DA16" s="222"/>
      <c r="DB16" s="222"/>
      <c r="DC16" s="222"/>
      <c r="DD16" s="222"/>
      <c r="DE16" s="222"/>
      <c r="DF16" s="222"/>
      <c r="DG16" s="222"/>
      <c r="DH16" s="222"/>
      <c r="DI16" s="222"/>
      <c r="DJ16" s="91"/>
      <c r="DK16" s="91"/>
      <c r="DL16" s="91"/>
      <c r="DM16" s="91"/>
      <c r="DN16" s="91"/>
      <c r="DO16" s="91"/>
      <c r="DP16" s="91"/>
      <c r="DQ16" s="91"/>
      <c r="DR16" s="91"/>
      <c r="DS16" s="91"/>
      <c r="DT16" s="91"/>
      <c r="DU16" s="91"/>
      <c r="DV16" s="91"/>
      <c r="DW16" s="91"/>
      <c r="DX16" s="222"/>
      <c r="DY16" s="222"/>
      <c r="DZ16" s="222"/>
      <c r="EA16" s="222"/>
      <c r="EB16" s="270" t="s">
        <v>455</v>
      </c>
      <c r="EC16" s="222"/>
      <c r="ED16" s="222"/>
      <c r="EE16" s="222"/>
      <c r="EF16" s="222"/>
      <c r="EG16" s="222"/>
      <c r="EH16" s="222"/>
      <c r="EI16" s="222"/>
      <c r="EJ16" s="222"/>
      <c r="EK16" s="222"/>
      <c r="EL16" s="222"/>
      <c r="EM16" s="222"/>
      <c r="EN16" s="222"/>
      <c r="EO16" s="91"/>
      <c r="EP16" s="91"/>
      <c r="EQ16" s="91"/>
      <c r="ER16" s="91"/>
      <c r="ES16" s="91"/>
      <c r="ET16" s="91"/>
      <c r="EU16" s="91"/>
      <c r="EV16" s="91"/>
      <c r="EW16" s="91"/>
      <c r="EX16" s="91"/>
      <c r="EY16" s="91"/>
      <c r="EZ16" s="91"/>
      <c r="FA16" s="91"/>
      <c r="FB16" s="91"/>
      <c r="FC16" s="222"/>
      <c r="FD16" s="222"/>
      <c r="FE16" s="222"/>
      <c r="FF16" s="270" t="s">
        <v>455</v>
      </c>
      <c r="FG16" s="222"/>
      <c r="FH16" s="222"/>
      <c r="FI16" s="222"/>
      <c r="FJ16" s="222"/>
      <c r="FK16" s="222"/>
      <c r="FL16" s="222"/>
      <c r="FM16" s="222"/>
      <c r="FN16" s="222"/>
      <c r="FO16" s="222"/>
      <c r="FP16" s="222"/>
      <c r="FQ16" s="222"/>
      <c r="FR16" s="222"/>
      <c r="FS16" s="222"/>
      <c r="FT16" s="222"/>
      <c r="FU16" s="222"/>
      <c r="FV16" s="222"/>
      <c r="FW16" s="222"/>
      <c r="FX16" s="222"/>
      <c r="FY16" s="222"/>
      <c r="FZ16" s="222"/>
      <c r="GA16" s="222"/>
      <c r="GB16" s="222"/>
      <c r="GC16" s="222"/>
      <c r="GD16" s="222"/>
      <c r="GE16" s="222"/>
      <c r="GF16" s="222"/>
      <c r="GG16" s="222"/>
      <c r="GH16" s="222"/>
      <c r="GI16" s="222"/>
      <c r="GJ16" s="222"/>
      <c r="GK16" s="222"/>
      <c r="GL16" s="222"/>
      <c r="GM16" s="222"/>
      <c r="GN16" s="222"/>
      <c r="GO16" s="222"/>
      <c r="GP16" s="222"/>
      <c r="GQ16" s="222"/>
      <c r="GR16" s="222"/>
      <c r="GS16" s="222"/>
      <c r="GT16" s="222"/>
      <c r="GU16" s="222"/>
      <c r="GV16" s="222"/>
      <c r="GW16" s="222"/>
      <c r="GX16" s="222"/>
      <c r="GY16" s="222"/>
      <c r="GZ16" s="222"/>
      <c r="HA16" s="222"/>
      <c r="HB16" s="222"/>
      <c r="HC16" s="222"/>
      <c r="HD16" s="270" t="s">
        <v>455</v>
      </c>
      <c r="HE16" s="222"/>
      <c r="HF16" s="222"/>
      <c r="HG16" s="222"/>
      <c r="HH16" s="222"/>
      <c r="HI16" s="222"/>
      <c r="HJ16" s="222"/>
      <c r="HK16" s="222"/>
      <c r="HL16" s="222"/>
      <c r="HM16" s="222"/>
      <c r="HN16" s="222"/>
      <c r="HO16" s="222"/>
      <c r="HP16" s="222"/>
      <c r="HQ16" s="222"/>
      <c r="HR16" s="222"/>
      <c r="HS16" s="222"/>
      <c r="HT16" s="222"/>
      <c r="HU16" s="222"/>
      <c r="HV16" s="222"/>
      <c r="HW16" s="222"/>
      <c r="HX16" s="222"/>
      <c r="HY16" s="222"/>
      <c r="HZ16" s="222"/>
      <c r="IA16" s="222"/>
      <c r="IB16" s="222"/>
      <c r="IC16" s="222"/>
      <c r="ID16" s="222"/>
      <c r="IE16" s="222"/>
      <c r="IF16" s="222"/>
      <c r="IG16" s="222"/>
      <c r="IH16" s="222"/>
      <c r="II16" s="222"/>
      <c r="IJ16" s="222"/>
      <c r="IK16" s="222"/>
      <c r="IL16" s="222"/>
      <c r="IM16" s="222"/>
      <c r="IN16" s="222"/>
      <c r="IO16" s="222"/>
      <c r="IP16" s="222"/>
      <c r="IQ16" s="222"/>
      <c r="IR16" s="222"/>
      <c r="IS16" s="270" t="s">
        <v>455</v>
      </c>
      <c r="IT16" s="222"/>
      <c r="IU16" s="222"/>
      <c r="IV16" s="222"/>
      <c r="IW16" s="222"/>
      <c r="IX16" s="222"/>
      <c r="IY16" s="222"/>
      <c r="IZ16" s="222"/>
      <c r="JA16" s="222"/>
      <c r="JB16" s="222"/>
      <c r="JC16" s="222"/>
      <c r="JD16" s="222"/>
      <c r="JE16" s="222"/>
      <c r="JF16" s="222"/>
      <c r="JG16" s="222"/>
      <c r="JH16" s="222"/>
      <c r="JI16" s="222"/>
      <c r="JJ16" s="222"/>
      <c r="JK16" s="222"/>
      <c r="JL16" s="222"/>
      <c r="JM16" s="222"/>
      <c r="JN16" s="222"/>
      <c r="JO16" s="222"/>
      <c r="JP16" s="222"/>
      <c r="JQ16" s="222"/>
      <c r="JR16" s="222"/>
      <c r="JS16" s="222"/>
      <c r="JT16" s="222"/>
      <c r="JU16" s="222"/>
      <c r="JV16" s="222"/>
      <c r="JW16" s="222"/>
      <c r="JX16" s="222"/>
      <c r="JY16" s="222"/>
      <c r="JZ16" s="222"/>
      <c r="KA16" s="222"/>
      <c r="KB16" s="222"/>
      <c r="KC16" s="222"/>
      <c r="KD16" s="222"/>
      <c r="KE16" s="270" t="s">
        <v>455</v>
      </c>
      <c r="KF16" s="222"/>
      <c r="KG16" s="222"/>
      <c r="KH16" s="222"/>
      <c r="KI16" s="222"/>
      <c r="KJ16" s="222"/>
      <c r="KK16" s="222"/>
      <c r="KL16" s="222"/>
      <c r="KM16" s="222"/>
      <c r="KN16" s="222"/>
      <c r="KO16" s="222"/>
      <c r="KP16" s="222"/>
      <c r="KQ16" s="222"/>
      <c r="KR16" s="222"/>
      <c r="KS16" s="222"/>
      <c r="KT16" s="222"/>
      <c r="KU16" s="222"/>
      <c r="KV16" s="222"/>
      <c r="KW16" s="222"/>
      <c r="KX16" s="222"/>
      <c r="KY16" s="222"/>
      <c r="KZ16" s="222"/>
      <c r="LA16" s="222"/>
      <c r="LB16" s="222"/>
      <c r="LC16" s="222"/>
      <c r="LD16" s="222"/>
      <c r="LE16" s="222"/>
      <c r="LF16" s="222"/>
      <c r="LG16" s="222"/>
      <c r="LH16" s="222"/>
      <c r="LI16" s="222"/>
      <c r="LJ16" s="222"/>
      <c r="LK16" s="222"/>
      <c r="LL16" s="222"/>
      <c r="LM16" s="222"/>
      <c r="LN16" s="222"/>
      <c r="LO16" s="222"/>
      <c r="LP16" s="222"/>
      <c r="LQ16" s="222"/>
      <c r="LR16" s="222"/>
      <c r="LS16" s="222"/>
      <c r="LT16" s="270" t="s">
        <v>455</v>
      </c>
      <c r="LU16" s="222"/>
      <c r="LV16" s="222"/>
      <c r="LW16" s="222"/>
      <c r="LX16" s="222"/>
      <c r="LY16" s="222"/>
      <c r="LZ16" s="222"/>
      <c r="MA16" s="222"/>
      <c r="MB16" s="222"/>
      <c r="MC16" s="222"/>
      <c r="MD16" s="222"/>
      <c r="ME16" s="222"/>
      <c r="MF16" s="222"/>
      <c r="MG16" s="222"/>
      <c r="MH16" s="222"/>
      <c r="MI16" s="222"/>
      <c r="MJ16" s="222"/>
      <c r="MK16" s="222"/>
      <c r="ML16" s="222"/>
      <c r="MM16" s="222"/>
      <c r="MN16" s="222"/>
      <c r="MO16" s="222"/>
      <c r="MP16" s="222"/>
      <c r="MQ16" s="222"/>
      <c r="MR16" s="222"/>
      <c r="MS16" s="222"/>
      <c r="MT16" s="222"/>
      <c r="MU16" s="222"/>
      <c r="MV16" s="222"/>
      <c r="MW16" s="222"/>
      <c r="MX16" s="222"/>
      <c r="MY16" s="222"/>
      <c r="MZ16" s="222"/>
      <c r="NA16" s="222"/>
      <c r="NB16" s="222"/>
      <c r="NC16" s="222"/>
      <c r="ND16" s="222"/>
      <c r="NE16" s="222"/>
      <c r="NF16" s="222"/>
      <c r="NG16" s="222"/>
      <c r="NH16" s="222"/>
      <c r="NI16" s="222"/>
      <c r="NJ16" s="222"/>
      <c r="NK16" s="222"/>
      <c r="NL16" s="222"/>
      <c r="NM16" s="222"/>
      <c r="NN16" s="222"/>
      <c r="NO16" s="222"/>
      <c r="NP16" s="222"/>
      <c r="NQ16" s="222"/>
      <c r="NR16" s="222"/>
      <c r="NS16" s="222"/>
      <c r="NT16" s="222"/>
      <c r="NU16" s="222"/>
      <c r="NV16" s="222"/>
      <c r="NW16" s="222"/>
      <c r="NX16" s="222"/>
      <c r="NY16" s="222"/>
      <c r="NZ16" s="222"/>
      <c r="OA16" s="222"/>
      <c r="OB16" s="222"/>
      <c r="OC16" s="222"/>
      <c r="OD16" s="222"/>
      <c r="OE16" s="222"/>
      <c r="OF16" s="222"/>
      <c r="OG16" s="222"/>
      <c r="OH16" s="222"/>
      <c r="OI16" s="222"/>
      <c r="OJ16" s="222"/>
      <c r="OK16" s="222"/>
      <c r="OL16" s="222"/>
      <c r="OM16" s="222"/>
      <c r="ON16" s="222"/>
      <c r="OO16" s="222"/>
      <c r="OP16" s="222"/>
      <c r="OQ16" s="222"/>
      <c r="OR16" s="222"/>
      <c r="OS16" s="267">
        <v>1</v>
      </c>
      <c r="OT16" s="267">
        <f t="shared" si="4"/>
        <v>1</v>
      </c>
      <c r="OU16" s="267">
        <f t="shared" si="4"/>
        <v>0</v>
      </c>
      <c r="OV16" s="222"/>
      <c r="OW16" s="222"/>
      <c r="OX16" s="222"/>
      <c r="OY16" s="222"/>
      <c r="OZ16" s="222"/>
      <c r="PA16" s="222"/>
      <c r="PB16" s="222"/>
      <c r="PC16" s="222"/>
      <c r="PD16" s="222"/>
      <c r="PE16" s="222"/>
      <c r="PF16" s="222"/>
      <c r="PG16" s="222"/>
      <c r="PH16" s="222"/>
      <c r="PI16" s="222"/>
      <c r="PJ16" s="222"/>
      <c r="PK16" s="222"/>
      <c r="PL16" s="222"/>
      <c r="PM16" s="222"/>
      <c r="PN16" s="222"/>
      <c r="PO16" s="222"/>
      <c r="PP16" s="222"/>
      <c r="PQ16" s="222"/>
      <c r="PR16" s="222"/>
      <c r="PS16" s="222"/>
      <c r="PT16" s="222"/>
      <c r="PU16" s="222"/>
      <c r="PV16" s="222"/>
      <c r="PW16" s="222"/>
      <c r="PX16" s="222"/>
      <c r="PY16" s="222"/>
      <c r="PZ16" s="222"/>
      <c r="QA16" s="222"/>
      <c r="QB16" s="222"/>
      <c r="QC16" s="222"/>
      <c r="QD16" s="222"/>
      <c r="QE16" s="222"/>
      <c r="QF16" s="222"/>
      <c r="QG16" s="222"/>
      <c r="QH16" s="222"/>
      <c r="QI16" s="222"/>
      <c r="QJ16" s="222"/>
      <c r="QK16" s="222"/>
      <c r="QL16" s="222"/>
      <c r="QM16" s="222"/>
      <c r="QN16" s="222"/>
      <c r="QO16" s="222"/>
      <c r="QP16" s="222"/>
      <c r="QQ16" s="222"/>
      <c r="QR16" s="222"/>
      <c r="QS16" s="222"/>
      <c r="QT16" s="222"/>
      <c r="QU16" s="222"/>
      <c r="QV16" s="222"/>
      <c r="QW16" s="222"/>
      <c r="QX16" s="222"/>
      <c r="QY16" s="222"/>
      <c r="QZ16" s="222"/>
      <c r="RA16" s="222"/>
      <c r="RB16" s="222"/>
      <c r="RC16" s="222"/>
      <c r="RD16" s="222"/>
      <c r="RE16" s="222"/>
      <c r="RF16" s="222"/>
      <c r="RG16" s="222"/>
      <c r="RH16" s="222"/>
      <c r="RI16" s="222"/>
      <c r="RJ16" s="222"/>
      <c r="RK16" s="222"/>
      <c r="RL16" s="222"/>
      <c r="RM16" s="222"/>
      <c r="RN16" s="222"/>
      <c r="RO16" s="222"/>
      <c r="RP16" s="222"/>
      <c r="RQ16" s="222"/>
      <c r="RR16" s="222"/>
      <c r="RS16" s="222"/>
      <c r="RT16" s="222"/>
      <c r="RU16" s="222"/>
      <c r="RV16" s="222"/>
      <c r="RW16" s="222"/>
      <c r="RX16" s="222"/>
      <c r="RY16" s="222"/>
      <c r="RZ16" s="222"/>
      <c r="SA16" s="222"/>
      <c r="SB16" s="222"/>
      <c r="SC16" s="222"/>
      <c r="SD16" s="222"/>
      <c r="SE16" s="222"/>
      <c r="SF16" s="222"/>
      <c r="SG16" s="222"/>
      <c r="SH16" s="222"/>
      <c r="SI16" s="222"/>
      <c r="SJ16" s="222"/>
      <c r="SK16" s="222"/>
      <c r="SL16" s="222"/>
      <c r="SM16" s="222"/>
      <c r="SN16" s="222"/>
      <c r="SO16" s="222"/>
      <c r="SP16" s="222"/>
      <c r="SQ16" s="222"/>
      <c r="SR16" s="222"/>
      <c r="SS16" s="222"/>
      <c r="ST16" s="222"/>
      <c r="SU16" s="222"/>
      <c r="SV16" s="222"/>
      <c r="SW16" s="222"/>
      <c r="SX16" s="222"/>
      <c r="SY16" s="222"/>
      <c r="SZ16" s="222"/>
      <c r="TA16" s="222"/>
      <c r="TB16" s="222"/>
      <c r="TC16" s="222"/>
      <c r="TD16" s="222"/>
      <c r="TE16" s="222"/>
      <c r="TF16" s="222"/>
      <c r="TG16" s="222"/>
      <c r="TH16" s="222"/>
      <c r="TI16" s="222"/>
      <c r="TJ16" s="222"/>
      <c r="TK16" s="222"/>
      <c r="TL16" s="222"/>
      <c r="TM16" s="222"/>
      <c r="TN16" s="222"/>
      <c r="TO16" s="222"/>
      <c r="TP16" s="222"/>
      <c r="TQ16" s="222"/>
      <c r="TR16" s="222"/>
      <c r="TS16" s="222"/>
      <c r="TT16" s="222"/>
      <c r="TU16" s="222"/>
      <c r="TV16" s="222"/>
      <c r="TW16" s="222"/>
      <c r="TX16" s="222"/>
      <c r="TY16" s="222"/>
      <c r="TZ16" s="222"/>
      <c r="UA16" s="222"/>
      <c r="UB16" s="222"/>
      <c r="UC16" s="222"/>
      <c r="UD16" s="222"/>
      <c r="UE16" s="222"/>
      <c r="UF16" s="222"/>
      <c r="UG16" s="222"/>
      <c r="UH16" s="222"/>
      <c r="UI16" s="222"/>
      <c r="UJ16" s="222"/>
      <c r="UK16" s="222"/>
      <c r="UL16" s="222"/>
      <c r="UM16" s="222"/>
      <c r="UN16" s="222"/>
      <c r="UO16" s="222"/>
      <c r="UP16" s="222"/>
      <c r="UQ16" s="222"/>
      <c r="UR16" s="222"/>
      <c r="US16" s="222"/>
      <c r="UT16" s="222"/>
      <c r="UU16" s="222"/>
      <c r="UV16" s="222"/>
      <c r="UW16" s="222"/>
      <c r="UX16" s="222"/>
      <c r="UY16" s="222"/>
      <c r="UZ16" s="222"/>
      <c r="VA16" s="222"/>
      <c r="VB16" s="222"/>
      <c r="VC16" s="222"/>
      <c r="VD16" s="222"/>
      <c r="VE16" s="222"/>
      <c r="VF16" s="222"/>
      <c r="VG16" s="222"/>
      <c r="VH16" s="222"/>
      <c r="VI16" s="222"/>
      <c r="VJ16" s="222"/>
      <c r="VK16" s="222"/>
      <c r="VL16" s="222"/>
      <c r="VM16" s="222"/>
      <c r="VN16" s="222"/>
      <c r="VO16" s="222"/>
      <c r="VP16" s="222"/>
      <c r="VQ16" s="222"/>
      <c r="VR16" s="222"/>
      <c r="VS16" s="222"/>
      <c r="VT16" s="222"/>
      <c r="VU16" s="222"/>
      <c r="VV16" s="222"/>
      <c r="VW16" s="222"/>
      <c r="VX16" s="222"/>
      <c r="VY16" s="222"/>
      <c r="VZ16" s="222"/>
      <c r="WA16" s="222"/>
      <c r="WB16" s="222"/>
      <c r="WC16" s="222"/>
      <c r="WD16" s="222"/>
      <c r="WE16" s="222"/>
      <c r="WF16" s="222"/>
      <c r="WG16" s="222"/>
      <c r="WH16" s="222"/>
      <c r="WI16" s="222"/>
      <c r="WJ16" s="222"/>
      <c r="WK16" s="222"/>
      <c r="WL16" s="222"/>
      <c r="WM16" s="222"/>
      <c r="WN16" s="222"/>
      <c r="WO16" s="222"/>
      <c r="WP16" s="222"/>
      <c r="WQ16" s="222"/>
      <c r="WR16" s="222"/>
      <c r="WS16" s="222"/>
      <c r="WT16" s="222"/>
      <c r="WU16" s="222"/>
      <c r="WV16" s="222"/>
      <c r="WW16" s="222"/>
      <c r="WX16" s="222"/>
      <c r="WY16" s="222"/>
      <c r="WZ16" s="222"/>
      <c r="XA16" s="222"/>
      <c r="XB16" s="222"/>
      <c r="XC16" s="222"/>
      <c r="XD16" s="222"/>
      <c r="XE16" s="222"/>
      <c r="XF16" s="222"/>
      <c r="XG16" s="222"/>
      <c r="XH16" s="222"/>
      <c r="XI16" s="222"/>
      <c r="XJ16" s="222"/>
      <c r="XK16" s="222"/>
      <c r="XL16" s="222"/>
      <c r="XM16" s="222"/>
      <c r="XN16" s="222"/>
      <c r="XO16" s="222"/>
      <c r="XP16" s="222"/>
      <c r="XQ16" s="222"/>
      <c r="XR16" s="222"/>
      <c r="XS16" s="222"/>
      <c r="XT16" s="222"/>
      <c r="XU16" s="222"/>
      <c r="XV16" s="222"/>
      <c r="XW16" s="222"/>
      <c r="XX16" s="222"/>
      <c r="XY16" s="222"/>
      <c r="XZ16" s="222"/>
      <c r="YA16" s="222"/>
      <c r="YB16" s="222"/>
      <c r="YC16" s="222"/>
      <c r="YD16" s="222"/>
      <c r="YE16" s="222"/>
      <c r="YF16" s="222"/>
      <c r="YG16" s="222"/>
      <c r="YH16" s="222"/>
      <c r="YI16" s="222"/>
      <c r="YJ16" s="222"/>
      <c r="YK16" s="222"/>
      <c r="YL16" s="222"/>
      <c r="YM16" s="222"/>
      <c r="YN16" s="222"/>
      <c r="YO16" s="222"/>
      <c r="YP16" s="222"/>
      <c r="YQ16" s="222"/>
      <c r="YR16" s="222"/>
      <c r="YS16" s="222"/>
      <c r="YT16" s="222"/>
      <c r="YU16" s="222"/>
      <c r="YV16" s="222"/>
      <c r="YW16" s="222"/>
      <c r="YX16" s="222"/>
      <c r="YY16" s="222"/>
      <c r="YZ16" s="222"/>
      <c r="ZA16" s="222"/>
      <c r="ZB16" s="222"/>
      <c r="ZC16" s="222"/>
      <c r="ZD16" s="222"/>
      <c r="ZE16" s="222"/>
      <c r="ZF16" s="222"/>
      <c r="ZG16" s="222"/>
      <c r="ZH16" s="222"/>
      <c r="ZI16" s="222"/>
      <c r="ZJ16" s="222"/>
      <c r="ZK16" s="222"/>
      <c r="ZL16" s="222"/>
      <c r="ZM16" s="222"/>
      <c r="ZN16" s="222"/>
      <c r="ZO16" s="222"/>
      <c r="ZP16" s="222"/>
      <c r="ZQ16" s="222"/>
      <c r="ZR16" s="222"/>
      <c r="ZS16" s="222"/>
      <c r="ZT16" s="222"/>
      <c r="ZU16" s="222"/>
      <c r="ZV16" s="222"/>
      <c r="ZW16" s="222"/>
      <c r="ZX16" s="222"/>
      <c r="ZY16" s="222"/>
      <c r="ZZ16" s="222"/>
      <c r="AAA16" s="222"/>
      <c r="AAB16" s="222"/>
      <c r="AAC16" s="222"/>
      <c r="AAD16" s="222"/>
      <c r="AAE16" s="222"/>
      <c r="AAF16" s="222"/>
      <c r="AAG16" s="222"/>
      <c r="AAH16" s="222"/>
      <c r="AAI16" s="222"/>
      <c r="AAJ16" s="222"/>
      <c r="AAK16" s="222"/>
      <c r="AAL16" s="222"/>
      <c r="AAM16" s="222"/>
      <c r="AAN16" s="222"/>
      <c r="AAO16" s="222"/>
      <c r="AAP16" s="222"/>
      <c r="AAQ16" s="222"/>
      <c r="AAR16" s="222"/>
      <c r="AAS16" s="222"/>
      <c r="AAT16" s="222"/>
      <c r="AAU16" s="222"/>
      <c r="AAV16" s="222"/>
      <c r="AAW16" s="222"/>
      <c r="AAX16" s="222"/>
      <c r="AAY16" s="222"/>
      <c r="AAZ16" s="222"/>
      <c r="ABA16" s="222"/>
      <c r="ABB16" s="222"/>
      <c r="ABC16" s="222"/>
      <c r="ABD16" s="222"/>
      <c r="ABE16" s="222"/>
      <c r="ABF16" s="222"/>
      <c r="ABG16" s="222"/>
      <c r="ABH16" s="222"/>
      <c r="ABI16" s="222"/>
      <c r="ABJ16" s="222"/>
      <c r="ABK16" s="222"/>
      <c r="ABL16" s="222"/>
      <c r="ABM16" s="222"/>
      <c r="ABN16" s="222"/>
      <c r="ABO16" s="222"/>
      <c r="ABP16" s="222"/>
      <c r="ABQ16" s="222"/>
      <c r="ABR16" s="222"/>
      <c r="ABS16" s="222"/>
      <c r="ABT16" s="222"/>
      <c r="ABU16" s="222"/>
      <c r="ABV16" s="222"/>
      <c r="ABW16" s="222"/>
      <c r="ABX16" s="222"/>
      <c r="ABY16" s="222"/>
      <c r="ABZ16" s="222"/>
      <c r="ACA16" s="222"/>
      <c r="ACB16" s="222"/>
      <c r="ACC16" s="222"/>
      <c r="ACD16" s="222"/>
      <c r="ACE16" s="222"/>
      <c r="ACF16" s="222"/>
      <c r="ACG16" s="222"/>
      <c r="ACH16" s="222"/>
      <c r="ACI16" s="222"/>
      <c r="ACJ16" s="222"/>
      <c r="ACK16" s="222"/>
      <c r="ACL16" s="222"/>
      <c r="ACM16" s="222"/>
      <c r="ACN16" s="222"/>
      <c r="ACO16" s="222"/>
      <c r="ACP16" s="222"/>
      <c r="ACQ16" s="222"/>
      <c r="ACR16" s="222"/>
      <c r="ACS16" s="222"/>
      <c r="ACT16" s="222"/>
      <c r="ACU16" s="222"/>
      <c r="ACV16" s="222"/>
      <c r="ACW16" s="222"/>
      <c r="ACX16" s="222"/>
      <c r="ACY16" s="222"/>
      <c r="ACZ16" s="222"/>
      <c r="ADA16" s="222"/>
      <c r="ADB16" s="222"/>
      <c r="ADC16" s="222"/>
      <c r="ADD16" s="222"/>
      <c r="ADE16" s="222"/>
      <c r="ADF16" s="222"/>
      <c r="ADG16" s="222"/>
      <c r="ADH16" s="222"/>
      <c r="ADI16" s="222"/>
      <c r="ADJ16" s="222"/>
      <c r="ADK16" s="222"/>
      <c r="ADL16" s="222"/>
      <c r="ADM16" s="222"/>
      <c r="ADN16" s="222"/>
      <c r="ADO16" s="222"/>
      <c r="ADP16" s="222"/>
      <c r="ADQ16" s="222"/>
      <c r="ADR16" s="222"/>
      <c r="ADS16" s="222"/>
      <c r="ADT16" s="222"/>
      <c r="ADU16" s="222"/>
      <c r="ADV16" s="222"/>
      <c r="ADW16" s="222"/>
      <c r="ADX16" s="222"/>
      <c r="ADY16" s="222"/>
      <c r="ADZ16" s="222"/>
      <c r="AEA16" s="222"/>
      <c r="AEB16" s="222"/>
      <c r="AEC16" s="222"/>
      <c r="AED16" s="222"/>
      <c r="AEE16" s="222"/>
      <c r="AEF16" s="222"/>
      <c r="AEG16" s="222"/>
      <c r="AEH16" s="222"/>
      <c r="AEI16" s="222"/>
      <c r="AEJ16" s="222"/>
      <c r="AEK16" s="222"/>
      <c r="AEL16" s="222"/>
      <c r="AEM16" s="222"/>
      <c r="AEN16" s="222"/>
      <c r="AEO16" s="222"/>
      <c r="AEP16" s="222"/>
      <c r="AEQ16" s="222"/>
      <c r="AER16" s="222"/>
      <c r="AES16" s="222"/>
      <c r="AET16" s="222"/>
      <c r="AEU16" s="222"/>
      <c r="AEV16" s="222"/>
      <c r="AEW16" s="222"/>
      <c r="AEX16" s="222"/>
      <c r="AEY16" s="222"/>
      <c r="AEZ16" s="222"/>
      <c r="AFA16" s="222"/>
      <c r="AFB16" s="222"/>
      <c r="AFC16" s="222"/>
      <c r="AFD16" s="222"/>
      <c r="AFE16" s="222"/>
      <c r="AFF16" s="222"/>
      <c r="AFG16" s="222"/>
      <c r="AFH16" s="222"/>
      <c r="AFI16" s="222"/>
      <c r="AFJ16" s="222"/>
      <c r="AFK16" s="222"/>
      <c r="AFL16" s="222"/>
      <c r="AFM16" s="222"/>
      <c r="AFN16" s="222"/>
      <c r="AFO16" s="222"/>
      <c r="AFP16" s="222"/>
      <c r="AFQ16" s="222"/>
      <c r="AFR16" s="222"/>
      <c r="AFS16" s="222"/>
      <c r="AFT16" s="222"/>
    </row>
    <row r="17" spans="1:852" s="267" customFormat="1">
      <c r="A17" s="226" t="s">
        <v>3464</v>
      </c>
      <c r="B17" s="226"/>
      <c r="C17" s="840" t="str">
        <f>IF(Severity!F17&gt;=0.5,"YES","NO")</f>
        <v>NO</v>
      </c>
      <c r="D17" s="840" t="str">
        <f>IF(Severity!G17&gt;=0.5,"YES","NO")</f>
        <v>YES</v>
      </c>
      <c r="E17" s="270">
        <v>16</v>
      </c>
      <c r="F17" s="267">
        <v>3</v>
      </c>
      <c r="G17" s="270" t="s">
        <v>3425</v>
      </c>
      <c r="H17" s="270" t="s">
        <v>455</v>
      </c>
      <c r="I17" s="270" t="s">
        <v>455</v>
      </c>
      <c r="J17" s="270">
        <v>5</v>
      </c>
      <c r="K17" s="267" t="s">
        <v>602</v>
      </c>
      <c r="L17" s="267">
        <v>17</v>
      </c>
      <c r="M17" s="267">
        <v>5</v>
      </c>
      <c r="N17" s="270">
        <v>6</v>
      </c>
      <c r="O17" s="90" t="s">
        <v>455</v>
      </c>
      <c r="S17" s="267" t="s">
        <v>602</v>
      </c>
      <c r="T17" s="270">
        <v>17</v>
      </c>
      <c r="U17" s="113"/>
      <c r="V17" s="113"/>
      <c r="W17" s="113">
        <v>20.6</v>
      </c>
      <c r="X17" s="113">
        <v>4.4000000000000004</v>
      </c>
      <c r="Y17" s="113"/>
      <c r="Z17" s="113"/>
      <c r="AA17" s="113">
        <v>11.4</v>
      </c>
      <c r="AB17" s="113">
        <v>7.6</v>
      </c>
      <c r="AC17" s="113"/>
      <c r="AD17" s="113"/>
      <c r="AE17" s="114"/>
      <c r="AF17" s="113"/>
      <c r="AG17" s="113"/>
      <c r="AH17" s="113"/>
      <c r="AI17" s="267">
        <v>26</v>
      </c>
      <c r="AJ17" s="267">
        <f t="shared" si="0"/>
        <v>21</v>
      </c>
      <c r="AK17" s="267">
        <v>21</v>
      </c>
      <c r="AL17" s="270" t="s">
        <v>3425</v>
      </c>
      <c r="AM17" s="270" t="s">
        <v>455</v>
      </c>
      <c r="AN17" s="270" t="s">
        <v>455</v>
      </c>
      <c r="AO17" s="267">
        <v>5</v>
      </c>
      <c r="AP17" s="267" t="s">
        <v>602</v>
      </c>
      <c r="AQ17" s="267">
        <v>17</v>
      </c>
      <c r="AR17" s="267">
        <v>4</v>
      </c>
      <c r="AS17" s="267">
        <v>6</v>
      </c>
      <c r="AT17" s="270" t="s">
        <v>455</v>
      </c>
      <c r="AX17" s="267" t="s">
        <v>602</v>
      </c>
      <c r="AY17" s="267">
        <v>17</v>
      </c>
      <c r="AZ17" s="114"/>
      <c r="BA17" s="114"/>
      <c r="BB17" s="114">
        <v>20.100000000000001</v>
      </c>
      <c r="BC17" s="114">
        <v>3.5</v>
      </c>
      <c r="BD17" s="114"/>
      <c r="BE17" s="114"/>
      <c r="BF17" s="114">
        <v>11.8</v>
      </c>
      <c r="BG17" s="114">
        <v>6.3</v>
      </c>
      <c r="BH17" s="114"/>
      <c r="BI17" s="114"/>
      <c r="BJ17" s="114"/>
      <c r="BK17" s="114"/>
      <c r="BL17" s="114"/>
      <c r="BM17" s="114"/>
      <c r="BN17" s="267">
        <v>22</v>
      </c>
      <c r="BO17" s="270">
        <f t="shared" si="1"/>
        <v>17</v>
      </c>
      <c r="BP17" s="267">
        <v>17</v>
      </c>
      <c r="BQ17" s="271" t="s">
        <v>2904</v>
      </c>
      <c r="BR17" s="270" t="s">
        <v>455</v>
      </c>
      <c r="BS17" s="270" t="s">
        <v>455</v>
      </c>
      <c r="BT17" s="267">
        <v>3</v>
      </c>
      <c r="BU17" s="267" t="s">
        <v>602</v>
      </c>
      <c r="BV17" s="267">
        <v>17</v>
      </c>
      <c r="BW17" s="267">
        <v>8</v>
      </c>
      <c r="BX17" s="267">
        <v>6</v>
      </c>
      <c r="BY17" s="270" t="s">
        <v>455</v>
      </c>
      <c r="CC17" s="267" t="s">
        <v>602</v>
      </c>
      <c r="CD17" s="267">
        <v>17</v>
      </c>
      <c r="CE17" s="114"/>
      <c r="CF17" s="114"/>
      <c r="CG17" s="114">
        <v>20</v>
      </c>
      <c r="CH17" s="114">
        <v>4.3</v>
      </c>
      <c r="CI17" s="114"/>
      <c r="CJ17" s="114"/>
      <c r="CK17" s="114">
        <v>10.5</v>
      </c>
      <c r="CL17" s="114">
        <v>7.2</v>
      </c>
      <c r="CM17" s="114"/>
      <c r="CN17" s="114"/>
      <c r="CO17" s="114"/>
      <c r="CP17" s="114"/>
      <c r="CQ17" s="114"/>
      <c r="CR17" s="114"/>
      <c r="CS17" s="267">
        <v>27</v>
      </c>
      <c r="CT17" s="267">
        <f>CS17-BT17</f>
        <v>24</v>
      </c>
      <c r="CU17" s="267">
        <v>24</v>
      </c>
      <c r="CW17" s="270" t="s">
        <v>455</v>
      </c>
      <c r="DJ17" s="113"/>
      <c r="DL17" s="113"/>
      <c r="DM17" s="113"/>
      <c r="DN17" s="113"/>
      <c r="DO17" s="113"/>
      <c r="DP17" s="113"/>
      <c r="DQ17" s="113"/>
      <c r="DR17" s="113"/>
      <c r="DS17" s="113"/>
      <c r="DT17" s="113"/>
      <c r="DU17" s="113"/>
      <c r="DV17" s="113"/>
      <c r="DW17" s="113"/>
      <c r="DX17" s="113"/>
      <c r="EB17" s="270" t="s">
        <v>455</v>
      </c>
      <c r="EC17" s="270"/>
      <c r="EP17" s="113"/>
      <c r="EQ17" s="113"/>
      <c r="ER17" s="113"/>
      <c r="ES17" s="113"/>
      <c r="ET17" s="113"/>
      <c r="EU17" s="113"/>
      <c r="EV17" s="113"/>
      <c r="EW17" s="113"/>
      <c r="EX17" s="113"/>
      <c r="EY17" s="113"/>
      <c r="EZ17" s="113"/>
      <c r="FA17" s="113"/>
      <c r="FB17" s="113"/>
      <c r="FC17" s="113"/>
      <c r="FF17" s="270" t="s">
        <v>455</v>
      </c>
      <c r="FH17" s="270"/>
      <c r="HD17" s="270" t="s">
        <v>455</v>
      </c>
      <c r="HH17" s="270"/>
      <c r="IS17" s="270" t="s">
        <v>455</v>
      </c>
      <c r="KE17" s="270" t="s">
        <v>455</v>
      </c>
      <c r="KJ17" s="270"/>
      <c r="LT17" s="270" t="s">
        <v>455</v>
      </c>
    </row>
    <row r="18" spans="1:852" ht="15.75">
      <c r="A18" s="216" t="s">
        <v>839</v>
      </c>
      <c r="B18" s="216"/>
      <c r="C18" s="260" t="s">
        <v>173</v>
      </c>
      <c r="D18" s="260" t="s">
        <v>3028</v>
      </c>
      <c r="E18" s="214">
        <v>16</v>
      </c>
      <c r="F18" s="214">
        <v>3</v>
      </c>
      <c r="G18" s="270" t="s">
        <v>722</v>
      </c>
      <c r="H18" s="270" t="s">
        <v>455</v>
      </c>
      <c r="I18" s="270">
        <v>0</v>
      </c>
      <c r="J18" s="270">
        <v>14</v>
      </c>
      <c r="K18" s="270" t="s">
        <v>602</v>
      </c>
      <c r="L18" s="265">
        <v>17</v>
      </c>
      <c r="M18" s="265">
        <v>25</v>
      </c>
      <c r="N18" s="270">
        <v>6</v>
      </c>
      <c r="O18" s="270" t="s">
        <v>455</v>
      </c>
      <c r="P18" s="265"/>
      <c r="Q18" s="265"/>
      <c r="R18" s="265"/>
      <c r="S18" s="270" t="s">
        <v>455</v>
      </c>
      <c r="T18" s="270"/>
      <c r="U18" s="125"/>
      <c r="V18" s="125"/>
      <c r="W18" s="125"/>
      <c r="X18" s="125"/>
      <c r="Y18" s="125"/>
      <c r="Z18" s="125"/>
      <c r="AA18" s="125"/>
      <c r="AB18" s="125"/>
      <c r="AC18" s="125"/>
      <c r="AD18" s="125"/>
      <c r="AE18" s="114"/>
      <c r="AF18" s="125"/>
      <c r="AG18" s="125"/>
      <c r="AH18" s="125"/>
      <c r="AI18" s="265">
        <v>53</v>
      </c>
      <c r="AJ18" s="267">
        <f t="shared" si="0"/>
        <v>39</v>
      </c>
      <c r="AK18" s="267" t="s">
        <v>455</v>
      </c>
      <c r="AL18" s="270" t="s">
        <v>384</v>
      </c>
      <c r="AM18" s="270" t="s">
        <v>455</v>
      </c>
      <c r="AN18" s="270">
        <v>5</v>
      </c>
      <c r="AO18" s="270">
        <v>7</v>
      </c>
      <c r="AP18" s="270" t="s">
        <v>602</v>
      </c>
      <c r="AQ18" s="265">
        <v>17</v>
      </c>
      <c r="AR18" s="265">
        <v>27</v>
      </c>
      <c r="AS18" s="270">
        <v>6</v>
      </c>
      <c r="AT18" s="270" t="s">
        <v>455</v>
      </c>
      <c r="AU18" s="265"/>
      <c r="AV18" s="265"/>
      <c r="AW18" s="265"/>
      <c r="AX18" s="270" t="s">
        <v>455</v>
      </c>
      <c r="AY18" s="265"/>
      <c r="AZ18" s="114"/>
      <c r="BA18" s="114"/>
      <c r="BB18" s="114"/>
      <c r="BC18" s="114"/>
      <c r="BD18" s="114"/>
      <c r="BE18" s="114"/>
      <c r="BF18" s="114"/>
      <c r="BG18" s="114"/>
      <c r="BH18" s="114"/>
      <c r="BI18" s="114"/>
      <c r="BJ18" s="114"/>
      <c r="BK18" s="114"/>
      <c r="BL18" s="114"/>
      <c r="BM18" s="114"/>
      <c r="BN18" s="270">
        <v>48</v>
      </c>
      <c r="BO18" s="270">
        <f t="shared" si="1"/>
        <v>41</v>
      </c>
      <c r="BP18" s="270" t="s">
        <v>455</v>
      </c>
      <c r="BQ18" s="90" t="s">
        <v>2916</v>
      </c>
      <c r="BR18" s="90" t="s">
        <v>455</v>
      </c>
      <c r="BS18" s="217">
        <v>5</v>
      </c>
      <c r="BT18" s="217">
        <v>11</v>
      </c>
      <c r="BU18" s="217" t="s">
        <v>602</v>
      </c>
      <c r="BV18" s="217">
        <v>17</v>
      </c>
      <c r="BW18" s="217">
        <v>26</v>
      </c>
      <c r="BX18" s="217">
        <v>6</v>
      </c>
      <c r="BY18" s="90" t="s">
        <v>455</v>
      </c>
      <c r="BZ18" s="223"/>
      <c r="CA18" s="223"/>
      <c r="CB18" s="223"/>
      <c r="CC18" s="90" t="s">
        <v>455</v>
      </c>
      <c r="CD18" s="223"/>
      <c r="CE18" s="114"/>
      <c r="CF18" s="114"/>
      <c r="CG18" s="114"/>
      <c r="CH18" s="114"/>
      <c r="CI18" s="114"/>
      <c r="CJ18" s="114"/>
      <c r="CK18" s="114"/>
      <c r="CL18" s="114"/>
      <c r="CM18" s="114"/>
      <c r="CN18" s="114"/>
      <c r="CO18" s="114"/>
      <c r="CP18" s="114"/>
      <c r="CQ18" s="114"/>
      <c r="CR18" s="114"/>
      <c r="CS18" s="217">
        <v>55</v>
      </c>
      <c r="CT18" s="267">
        <f>CS18-BT18</f>
        <v>44</v>
      </c>
      <c r="CU18" s="217" t="s">
        <v>455</v>
      </c>
      <c r="CV18" s="95"/>
      <c r="CW18" s="270" t="s">
        <v>455</v>
      </c>
      <c r="CX18" s="95"/>
      <c r="CY18" s="223"/>
      <c r="CZ18" s="223"/>
      <c r="DA18" s="223"/>
      <c r="DB18" s="223"/>
      <c r="DC18" s="223"/>
      <c r="DD18" s="223"/>
      <c r="DE18" s="223"/>
      <c r="DF18" s="223"/>
      <c r="DG18" s="223"/>
      <c r="DH18" s="223"/>
      <c r="DI18" s="223"/>
      <c r="DJ18" s="125"/>
      <c r="DK18" s="125"/>
      <c r="DL18" s="125"/>
      <c r="DM18" s="125"/>
      <c r="DN18" s="125"/>
      <c r="DO18" s="125"/>
      <c r="DP18" s="125"/>
      <c r="DQ18" s="125"/>
      <c r="DR18" s="125"/>
      <c r="DS18" s="125"/>
      <c r="DT18" s="125"/>
      <c r="DU18" s="125"/>
      <c r="DV18" s="125"/>
      <c r="DW18" s="125"/>
      <c r="DX18" s="223"/>
      <c r="DY18" s="223"/>
      <c r="DZ18" s="223"/>
      <c r="EA18" s="223"/>
      <c r="EB18" s="270" t="s">
        <v>455</v>
      </c>
      <c r="EC18" s="223"/>
      <c r="ED18" s="223"/>
      <c r="EE18" s="223"/>
      <c r="EF18" s="223"/>
      <c r="EG18" s="223"/>
      <c r="EH18" s="223"/>
      <c r="EI18" s="223"/>
      <c r="EJ18" s="223"/>
      <c r="EK18" s="223"/>
      <c r="EL18" s="223"/>
      <c r="EM18" s="223"/>
      <c r="EN18" s="223"/>
      <c r="EO18" s="125"/>
      <c r="EP18" s="125"/>
      <c r="EQ18" s="125"/>
      <c r="ER18" s="125"/>
      <c r="ES18" s="125"/>
      <c r="ET18" s="125"/>
      <c r="EU18" s="125"/>
      <c r="EV18" s="125"/>
      <c r="EW18" s="125"/>
      <c r="EX18" s="125"/>
      <c r="EY18" s="125"/>
      <c r="EZ18" s="125"/>
      <c r="FA18" s="125"/>
      <c r="FB18" s="125"/>
      <c r="FC18" s="223"/>
      <c r="FD18" s="223"/>
      <c r="FE18" s="223"/>
      <c r="FF18" s="270" t="s">
        <v>455</v>
      </c>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70" t="s">
        <v>455</v>
      </c>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70" t="s">
        <v>455</v>
      </c>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70" t="s">
        <v>455</v>
      </c>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70" t="s">
        <v>455</v>
      </c>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67">
        <f>IF(ISERROR(#REF!),0,1)</f>
        <v>0</v>
      </c>
      <c r="OT18" s="267">
        <f t="shared" ref="OT18:OT28" si="5">IF(C18="YES",1,0)</f>
        <v>0</v>
      </c>
      <c r="OU18" s="267">
        <f t="shared" ref="OU18:OU28" si="6">IF(D18="YES",1,0)</f>
        <v>1</v>
      </c>
      <c r="OV18" s="222"/>
      <c r="OW18" s="222"/>
      <c r="OX18" s="222"/>
      <c r="OY18" s="222"/>
      <c r="OZ18" s="222"/>
      <c r="PA18" s="222"/>
      <c r="PB18" s="222"/>
      <c r="PC18" s="222"/>
      <c r="PD18" s="222"/>
      <c r="PE18" s="222"/>
      <c r="PF18" s="222"/>
      <c r="PG18" s="222"/>
      <c r="PH18" s="222"/>
      <c r="PI18" s="222"/>
      <c r="PJ18" s="222"/>
      <c r="PK18" s="222"/>
      <c r="PL18" s="222"/>
      <c r="PM18" s="222"/>
      <c r="PN18" s="222"/>
      <c r="PO18" s="222"/>
      <c r="PP18" s="222"/>
      <c r="PQ18" s="222"/>
      <c r="PR18" s="222"/>
      <c r="PS18" s="222"/>
      <c r="PT18" s="222"/>
      <c r="PU18" s="222"/>
      <c r="PV18" s="222"/>
      <c r="PW18" s="222"/>
      <c r="PX18" s="222"/>
      <c r="PY18" s="222"/>
      <c r="PZ18" s="222"/>
      <c r="QA18" s="222"/>
      <c r="QB18" s="222"/>
      <c r="QC18" s="222"/>
      <c r="QD18" s="222"/>
      <c r="QE18" s="222"/>
      <c r="QF18" s="222"/>
      <c r="QG18" s="222"/>
      <c r="QH18" s="222"/>
      <c r="QI18" s="222"/>
      <c r="QJ18" s="222"/>
      <c r="QK18" s="222"/>
      <c r="QL18" s="222"/>
      <c r="QM18" s="222"/>
      <c r="QN18" s="222"/>
      <c r="QO18" s="222"/>
      <c r="QP18" s="222"/>
      <c r="QQ18" s="222"/>
      <c r="QR18" s="222"/>
      <c r="QS18" s="222"/>
      <c r="QT18" s="222"/>
      <c r="QU18" s="222"/>
      <c r="QV18" s="222"/>
      <c r="QW18" s="222"/>
      <c r="QX18" s="222"/>
      <c r="QY18" s="222"/>
      <c r="QZ18" s="222"/>
      <c r="RA18" s="222"/>
      <c r="RB18" s="222"/>
      <c r="RC18" s="222"/>
      <c r="RD18" s="222"/>
      <c r="RE18" s="222"/>
      <c r="RF18" s="222"/>
      <c r="RG18" s="222"/>
      <c r="RH18" s="222"/>
      <c r="RI18" s="222"/>
      <c r="RJ18" s="222"/>
      <c r="RK18" s="222"/>
      <c r="RL18" s="222"/>
      <c r="RM18" s="222"/>
      <c r="RN18" s="222"/>
      <c r="RO18" s="222"/>
      <c r="RP18" s="222"/>
      <c r="RQ18" s="222"/>
      <c r="RR18" s="222"/>
      <c r="RS18" s="222"/>
      <c r="RT18" s="222"/>
      <c r="RU18" s="222"/>
      <c r="RV18" s="222"/>
      <c r="RW18" s="222"/>
      <c r="RX18" s="222"/>
      <c r="RY18" s="222"/>
      <c r="RZ18" s="222"/>
      <c r="SA18" s="222"/>
      <c r="SB18" s="222"/>
      <c r="SC18" s="222"/>
      <c r="SD18" s="222"/>
      <c r="SE18" s="222"/>
      <c r="SF18" s="222"/>
      <c r="SG18" s="222"/>
      <c r="SH18" s="222"/>
      <c r="SI18" s="222"/>
      <c r="SJ18" s="222"/>
      <c r="SK18" s="222"/>
      <c r="SL18" s="222"/>
      <c r="SM18" s="222"/>
      <c r="SN18" s="222"/>
      <c r="SO18" s="222"/>
      <c r="SP18" s="222"/>
      <c r="SQ18" s="222"/>
      <c r="SR18" s="222"/>
      <c r="SS18" s="222"/>
      <c r="ST18" s="222"/>
      <c r="SU18" s="222"/>
      <c r="SV18" s="222"/>
      <c r="SW18" s="222"/>
      <c r="SX18" s="222"/>
      <c r="SY18" s="222"/>
      <c r="SZ18" s="222"/>
      <c r="TA18" s="222"/>
      <c r="TB18" s="222"/>
      <c r="TC18" s="222"/>
      <c r="TD18" s="222"/>
      <c r="TE18" s="222"/>
      <c r="TF18" s="222"/>
      <c r="TG18" s="222"/>
      <c r="TH18" s="222"/>
      <c r="TI18" s="222"/>
      <c r="TJ18" s="222"/>
      <c r="TK18" s="222"/>
      <c r="TL18" s="222"/>
      <c r="TM18" s="222"/>
      <c r="TN18" s="222"/>
      <c r="TO18" s="222"/>
      <c r="TP18" s="222"/>
      <c r="TQ18" s="222"/>
      <c r="TR18" s="222"/>
      <c r="TS18" s="222"/>
      <c r="TT18" s="222"/>
      <c r="TU18" s="222"/>
      <c r="TV18" s="222"/>
      <c r="TW18" s="222"/>
      <c r="TX18" s="222"/>
      <c r="TY18" s="222"/>
      <c r="TZ18" s="222"/>
      <c r="UA18" s="222"/>
      <c r="UB18" s="222"/>
      <c r="UC18" s="222"/>
      <c r="UD18" s="222"/>
      <c r="UE18" s="222"/>
      <c r="UF18" s="222"/>
      <c r="UG18" s="222"/>
      <c r="UH18" s="222"/>
      <c r="UI18" s="222"/>
      <c r="UJ18" s="222"/>
      <c r="UK18" s="222"/>
      <c r="UL18" s="222"/>
      <c r="UM18" s="222"/>
      <c r="UN18" s="222"/>
      <c r="UO18" s="222"/>
      <c r="UP18" s="222"/>
      <c r="UQ18" s="222"/>
      <c r="UR18" s="222"/>
      <c r="US18" s="222"/>
      <c r="UT18" s="222"/>
      <c r="UU18" s="222"/>
      <c r="UV18" s="222"/>
      <c r="UW18" s="222"/>
      <c r="UX18" s="222"/>
      <c r="UY18" s="222"/>
      <c r="UZ18" s="222"/>
      <c r="VA18" s="222"/>
      <c r="VB18" s="222"/>
      <c r="VC18" s="222"/>
      <c r="VD18" s="222"/>
      <c r="VE18" s="222"/>
      <c r="VF18" s="222"/>
      <c r="VG18" s="222"/>
      <c r="VH18" s="222"/>
      <c r="VI18" s="222"/>
      <c r="VJ18" s="222"/>
      <c r="VK18" s="222"/>
      <c r="VL18" s="222"/>
      <c r="VM18" s="222"/>
      <c r="VN18" s="222"/>
      <c r="VO18" s="222"/>
      <c r="VP18" s="222"/>
      <c r="VQ18" s="222"/>
      <c r="VR18" s="222"/>
      <c r="VS18" s="222"/>
      <c r="VT18" s="222"/>
      <c r="VU18" s="222"/>
      <c r="VV18" s="222"/>
      <c r="VW18" s="222"/>
      <c r="VX18" s="222"/>
      <c r="VY18" s="222"/>
      <c r="VZ18" s="222"/>
      <c r="WA18" s="222"/>
      <c r="WB18" s="222"/>
      <c r="WC18" s="222"/>
      <c r="WD18" s="222"/>
      <c r="WE18" s="222"/>
      <c r="WF18" s="222"/>
      <c r="WG18" s="222"/>
      <c r="WH18" s="222"/>
      <c r="WI18" s="222"/>
      <c r="WJ18" s="222"/>
      <c r="WK18" s="222"/>
      <c r="WL18" s="222"/>
      <c r="WM18" s="222"/>
      <c r="WN18" s="222"/>
      <c r="WO18" s="222"/>
      <c r="WP18" s="222"/>
      <c r="WQ18" s="222"/>
      <c r="WR18" s="222"/>
      <c r="WS18" s="222"/>
      <c r="WT18" s="222"/>
      <c r="WU18" s="222"/>
      <c r="WV18" s="222"/>
      <c r="WW18" s="222"/>
      <c r="WX18" s="222"/>
      <c r="WY18" s="222"/>
      <c r="WZ18" s="222"/>
      <c r="XA18" s="222"/>
      <c r="XB18" s="222"/>
      <c r="XC18" s="222"/>
      <c r="XD18" s="222"/>
      <c r="XE18" s="222"/>
      <c r="XF18" s="222"/>
      <c r="XG18" s="222"/>
      <c r="XH18" s="222"/>
      <c r="XI18" s="222"/>
      <c r="XJ18" s="222"/>
      <c r="XK18" s="222"/>
      <c r="XL18" s="222"/>
      <c r="XM18" s="222"/>
      <c r="XN18" s="222"/>
      <c r="XO18" s="222"/>
      <c r="XP18" s="222"/>
      <c r="XQ18" s="222"/>
      <c r="XR18" s="222"/>
      <c r="XS18" s="222"/>
      <c r="XT18" s="222"/>
      <c r="XU18" s="222"/>
      <c r="XV18" s="222"/>
      <c r="XW18" s="222"/>
      <c r="XX18" s="222"/>
      <c r="XY18" s="222"/>
      <c r="XZ18" s="222"/>
      <c r="YA18" s="222"/>
      <c r="YB18" s="222"/>
      <c r="YC18" s="222"/>
      <c r="YD18" s="222"/>
      <c r="YE18" s="222"/>
      <c r="YF18" s="222"/>
      <c r="YG18" s="222"/>
      <c r="YH18" s="222"/>
      <c r="YI18" s="222"/>
      <c r="YJ18" s="222"/>
      <c r="YK18" s="222"/>
      <c r="YL18" s="222"/>
      <c r="YM18" s="222"/>
      <c r="YN18" s="222"/>
      <c r="YO18" s="222"/>
      <c r="YP18" s="222"/>
      <c r="YQ18" s="222"/>
      <c r="YR18" s="222"/>
      <c r="YS18" s="222"/>
      <c r="YT18" s="222"/>
      <c r="YU18" s="222"/>
      <c r="YV18" s="222"/>
      <c r="YW18" s="222"/>
      <c r="YX18" s="222"/>
      <c r="YY18" s="222"/>
      <c r="YZ18" s="222"/>
      <c r="ZA18" s="222"/>
      <c r="ZB18" s="222"/>
      <c r="ZC18" s="222"/>
      <c r="ZD18" s="222"/>
      <c r="ZE18" s="222"/>
      <c r="ZF18" s="222"/>
      <c r="ZG18" s="222"/>
      <c r="ZH18" s="222"/>
      <c r="ZI18" s="222"/>
      <c r="ZJ18" s="222"/>
      <c r="ZK18" s="222"/>
      <c r="ZL18" s="222"/>
      <c r="ZM18" s="222"/>
      <c r="ZN18" s="222"/>
      <c r="ZO18" s="222"/>
      <c r="ZP18" s="222"/>
      <c r="ZQ18" s="222"/>
      <c r="ZR18" s="222"/>
      <c r="ZS18" s="222"/>
      <c r="ZT18" s="222"/>
      <c r="ZU18" s="222"/>
      <c r="ZV18" s="222"/>
      <c r="ZW18" s="222"/>
      <c r="ZX18" s="222"/>
      <c r="ZY18" s="222"/>
      <c r="ZZ18" s="222"/>
      <c r="AAA18" s="222"/>
      <c r="AAB18" s="222"/>
      <c r="AAC18" s="222"/>
      <c r="AAD18" s="222"/>
      <c r="AAE18" s="222"/>
      <c r="AAF18" s="222"/>
      <c r="AAG18" s="222"/>
      <c r="AAH18" s="222"/>
      <c r="AAI18" s="222"/>
      <c r="AAJ18" s="222"/>
      <c r="AAK18" s="222"/>
      <c r="AAL18" s="222"/>
      <c r="AAM18" s="222"/>
      <c r="AAN18" s="222"/>
      <c r="AAO18" s="222"/>
      <c r="AAP18" s="222"/>
      <c r="AAQ18" s="222"/>
      <c r="AAR18" s="222"/>
      <c r="AAS18" s="222"/>
      <c r="AAT18" s="222"/>
      <c r="AAU18" s="222"/>
      <c r="AAV18" s="222"/>
      <c r="AAW18" s="222"/>
      <c r="AAX18" s="222"/>
      <c r="AAY18" s="222"/>
      <c r="AAZ18" s="222"/>
      <c r="ABA18" s="222"/>
      <c r="ABB18" s="222"/>
      <c r="ABC18" s="222"/>
      <c r="ABD18" s="222"/>
      <c r="ABE18" s="222"/>
      <c r="ABF18" s="222"/>
      <c r="ABG18" s="222"/>
      <c r="ABH18" s="222"/>
      <c r="ABI18" s="222"/>
      <c r="ABJ18" s="222"/>
      <c r="ABK18" s="222"/>
      <c r="ABL18" s="222"/>
      <c r="ABM18" s="222"/>
      <c r="ABN18" s="222"/>
      <c r="ABO18" s="222"/>
      <c r="ABP18" s="222"/>
      <c r="ABQ18" s="222"/>
      <c r="ABR18" s="222"/>
      <c r="ABS18" s="222"/>
      <c r="ABT18" s="222"/>
      <c r="ABU18" s="222"/>
      <c r="ABV18" s="222"/>
      <c r="ABW18" s="222"/>
      <c r="ABX18" s="222"/>
      <c r="ABY18" s="222"/>
      <c r="ABZ18" s="222"/>
      <c r="ACA18" s="222"/>
      <c r="ACB18" s="222"/>
      <c r="ACC18" s="222"/>
      <c r="ACD18" s="222"/>
      <c r="ACE18" s="222"/>
      <c r="ACF18" s="222"/>
      <c r="ACG18" s="222"/>
      <c r="ACH18" s="222"/>
      <c r="ACI18" s="222"/>
      <c r="ACJ18" s="222"/>
      <c r="ACK18" s="222"/>
      <c r="ACL18" s="222"/>
      <c r="ACM18" s="222"/>
      <c r="ACN18" s="222"/>
      <c r="ACO18" s="222"/>
      <c r="ACP18" s="222"/>
      <c r="ACQ18" s="222"/>
      <c r="ACR18" s="222"/>
      <c r="ACS18" s="222"/>
      <c r="ACT18" s="222"/>
      <c r="ACU18" s="222"/>
      <c r="ACV18" s="222"/>
      <c r="ACW18" s="222"/>
      <c r="ACX18" s="222"/>
      <c r="ACY18" s="222"/>
      <c r="ACZ18" s="222"/>
      <c r="ADA18" s="222"/>
      <c r="ADB18" s="222"/>
      <c r="ADC18" s="222"/>
      <c r="ADD18" s="222"/>
      <c r="ADE18" s="222"/>
      <c r="ADF18" s="222"/>
      <c r="ADG18" s="222"/>
      <c r="ADH18" s="222"/>
      <c r="ADI18" s="222"/>
      <c r="ADJ18" s="222"/>
      <c r="ADK18" s="222"/>
      <c r="ADL18" s="222"/>
      <c r="ADM18" s="222"/>
      <c r="ADN18" s="222"/>
      <c r="ADO18" s="222"/>
      <c r="ADP18" s="222"/>
      <c r="ADQ18" s="222"/>
      <c r="ADR18" s="222"/>
      <c r="ADS18" s="222"/>
      <c r="ADT18" s="222"/>
      <c r="ADU18" s="222"/>
      <c r="ADV18" s="222"/>
      <c r="ADW18" s="222"/>
      <c r="ADX18" s="222"/>
      <c r="ADY18" s="222"/>
      <c r="ADZ18" s="222"/>
      <c r="AEA18" s="222"/>
      <c r="AEB18" s="222"/>
      <c r="AEC18" s="222"/>
      <c r="AED18" s="222"/>
      <c r="AEE18" s="222"/>
      <c r="AEF18" s="222"/>
      <c r="AEG18" s="222"/>
      <c r="AEH18" s="222"/>
      <c r="AEI18" s="222"/>
      <c r="AEJ18" s="222"/>
      <c r="AEK18" s="222"/>
      <c r="AEL18" s="222"/>
      <c r="AEM18" s="222"/>
      <c r="AEN18" s="222"/>
      <c r="AEO18" s="222"/>
      <c r="AEP18" s="222"/>
      <c r="AEQ18" s="222"/>
      <c r="AER18" s="222"/>
      <c r="AES18" s="222"/>
      <c r="AET18" s="222"/>
      <c r="AEU18" s="222"/>
      <c r="AEV18" s="222"/>
      <c r="AEW18" s="222"/>
      <c r="AEX18" s="222"/>
      <c r="AEY18" s="222"/>
      <c r="AEZ18" s="222"/>
      <c r="AFA18" s="222"/>
      <c r="AFB18" s="222"/>
      <c r="AFC18" s="222"/>
      <c r="AFD18" s="222"/>
      <c r="AFE18" s="222"/>
      <c r="AFF18" s="222"/>
      <c r="AFG18" s="222"/>
      <c r="AFH18" s="222"/>
      <c r="AFI18" s="222"/>
      <c r="AFJ18" s="222"/>
      <c r="AFK18" s="222"/>
      <c r="AFL18" s="222"/>
      <c r="AFM18" s="222"/>
      <c r="AFN18" s="222"/>
      <c r="AFO18" s="222"/>
      <c r="AFP18" s="222"/>
      <c r="AFQ18" s="222"/>
      <c r="AFR18" s="222"/>
      <c r="AFS18" s="222"/>
      <c r="AFT18" s="222"/>
    </row>
    <row r="19" spans="1:852">
      <c r="A19" s="265" t="s">
        <v>658</v>
      </c>
      <c r="B19" s="265"/>
      <c r="C19" s="840" t="str">
        <f>IF(Severity!F19&gt;=0.5,"YES","NO")</f>
        <v>YES</v>
      </c>
      <c r="D19" s="840" t="str">
        <f>IF(Severity!G19&gt;=0.5,"YES","NO")</f>
        <v>NO</v>
      </c>
      <c r="E19" s="213">
        <v>20</v>
      </c>
      <c r="F19" s="214">
        <v>2</v>
      </c>
      <c r="G19" s="270" t="s">
        <v>2904</v>
      </c>
      <c r="H19" s="270" t="s">
        <v>749</v>
      </c>
      <c r="I19" s="270" t="s">
        <v>455</v>
      </c>
      <c r="J19" s="270">
        <v>1</v>
      </c>
      <c r="K19" s="270" t="s">
        <v>455</v>
      </c>
      <c r="L19" s="265"/>
      <c r="M19" s="265"/>
      <c r="N19" s="270"/>
      <c r="O19" s="270" t="s">
        <v>455</v>
      </c>
      <c r="P19" s="265"/>
      <c r="Q19" s="265"/>
      <c r="R19" s="265"/>
      <c r="S19" s="270" t="s">
        <v>3005</v>
      </c>
      <c r="T19" s="270">
        <v>21</v>
      </c>
      <c r="U19" s="125">
        <v>26.05</v>
      </c>
      <c r="V19" s="125">
        <v>8.18</v>
      </c>
      <c r="W19" s="125"/>
      <c r="X19" s="125"/>
      <c r="Y19" s="125">
        <v>14.5</v>
      </c>
      <c r="Z19" s="125">
        <v>10.039999999999999</v>
      </c>
      <c r="AA19" s="125"/>
      <c r="AB19" s="125"/>
      <c r="AC19" s="125"/>
      <c r="AD19" s="125"/>
      <c r="AE19" s="114"/>
      <c r="AF19" s="125"/>
      <c r="AG19" s="125"/>
      <c r="AH19" s="125"/>
      <c r="AI19" s="265">
        <v>20</v>
      </c>
      <c r="AJ19" s="267">
        <f t="shared" si="0"/>
        <v>19</v>
      </c>
      <c r="AK19" s="267" t="s">
        <v>455</v>
      </c>
      <c r="AL19" s="270" t="s">
        <v>2382</v>
      </c>
      <c r="AM19" s="270" t="s">
        <v>455</v>
      </c>
      <c r="AN19" s="270" t="s">
        <v>455</v>
      </c>
      <c r="AO19" s="270">
        <v>2</v>
      </c>
      <c r="AP19" s="270" t="s">
        <v>455</v>
      </c>
      <c r="AQ19" s="265"/>
      <c r="AR19" s="265"/>
      <c r="AS19" s="265"/>
      <c r="AT19" s="270" t="s">
        <v>455</v>
      </c>
      <c r="AU19" s="265"/>
      <c r="AV19" s="265"/>
      <c r="AW19" s="265"/>
      <c r="AX19" s="265" t="s">
        <v>236</v>
      </c>
      <c r="AY19" s="265">
        <v>21</v>
      </c>
      <c r="AZ19" s="114">
        <v>24.75</v>
      </c>
      <c r="BA19" s="114">
        <v>6.03</v>
      </c>
      <c r="BB19" s="114"/>
      <c r="BC19" s="114"/>
      <c r="BD19" s="114">
        <v>15.55</v>
      </c>
      <c r="BE19" s="114">
        <v>11.58</v>
      </c>
      <c r="BF19" s="114"/>
      <c r="BG19" s="114"/>
      <c r="BH19" s="114"/>
      <c r="BI19" s="114"/>
      <c r="BJ19" s="114"/>
      <c r="BK19" s="114"/>
      <c r="BL19" s="114"/>
      <c r="BM19" s="114"/>
      <c r="BN19" s="270">
        <v>20</v>
      </c>
      <c r="BO19" s="270">
        <f t="shared" si="1"/>
        <v>18</v>
      </c>
      <c r="BP19" s="270" t="s">
        <v>455</v>
      </c>
      <c r="BQ19" s="270"/>
      <c r="BR19" s="270" t="s">
        <v>455</v>
      </c>
      <c r="BS19" s="265"/>
      <c r="BT19" s="265"/>
      <c r="BU19" s="270"/>
      <c r="BV19" s="265"/>
      <c r="BW19" s="265"/>
      <c r="BX19" s="265"/>
      <c r="BY19" s="270"/>
      <c r="BZ19" s="265"/>
      <c r="CA19" s="265"/>
      <c r="CB19" s="265"/>
      <c r="CC19" s="265"/>
      <c r="CD19" s="265"/>
      <c r="CE19" s="114"/>
      <c r="CF19" s="114"/>
      <c r="CG19" s="114"/>
      <c r="CH19" s="114"/>
      <c r="CI19" s="114"/>
      <c r="CJ19" s="114"/>
      <c r="CK19" s="114"/>
      <c r="CL19" s="114"/>
      <c r="CM19" s="114"/>
      <c r="CN19" s="114"/>
      <c r="CO19" s="114"/>
      <c r="CP19" s="114"/>
      <c r="CQ19" s="114"/>
      <c r="CR19" s="114"/>
      <c r="CS19" s="265"/>
      <c r="CT19" s="265"/>
      <c r="CU19" s="265"/>
      <c r="CV19" s="270"/>
      <c r="CW19" s="270" t="s">
        <v>455</v>
      </c>
      <c r="CX19" s="270"/>
      <c r="CY19" s="265"/>
      <c r="CZ19" s="265"/>
      <c r="DA19" s="265"/>
      <c r="DB19" s="265"/>
      <c r="DC19" s="265"/>
      <c r="DD19" s="265"/>
      <c r="DE19" s="265"/>
      <c r="DF19" s="265"/>
      <c r="DG19" s="265"/>
      <c r="DH19" s="265"/>
      <c r="DI19" s="265"/>
      <c r="DJ19" s="125"/>
      <c r="DK19" s="125"/>
      <c r="DL19" s="125"/>
      <c r="DM19" s="125"/>
      <c r="DN19" s="125"/>
      <c r="DO19" s="125"/>
      <c r="DP19" s="125"/>
      <c r="DQ19" s="125"/>
      <c r="DR19" s="125"/>
      <c r="DS19" s="125"/>
      <c r="DT19" s="125"/>
      <c r="DU19" s="125"/>
      <c r="DV19" s="125"/>
      <c r="DW19" s="125"/>
      <c r="DX19" s="265"/>
      <c r="DY19" s="265"/>
      <c r="DZ19" s="265"/>
      <c r="EA19" s="265"/>
      <c r="EB19" s="270" t="s">
        <v>455</v>
      </c>
      <c r="EC19" s="265"/>
      <c r="ED19" s="265"/>
      <c r="EE19" s="265"/>
      <c r="EF19" s="265"/>
      <c r="EG19" s="265"/>
      <c r="EH19" s="265"/>
      <c r="EI19" s="265"/>
      <c r="EJ19" s="265"/>
      <c r="EK19" s="265"/>
      <c r="EL19" s="265"/>
      <c r="EM19" s="265"/>
      <c r="EN19" s="265"/>
      <c r="EO19" s="125"/>
      <c r="EP19" s="125"/>
      <c r="EQ19" s="125"/>
      <c r="ER19" s="125"/>
      <c r="ES19" s="125"/>
      <c r="ET19" s="125"/>
      <c r="EU19" s="125"/>
      <c r="EV19" s="125"/>
      <c r="EW19" s="125"/>
      <c r="EX19" s="125"/>
      <c r="EY19" s="125"/>
      <c r="EZ19" s="125"/>
      <c r="FA19" s="125"/>
      <c r="FB19" s="125"/>
      <c r="FC19" s="265"/>
      <c r="FD19" s="265"/>
      <c r="FE19" s="265"/>
      <c r="FF19" s="270" t="s">
        <v>455</v>
      </c>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70" t="s">
        <v>455</v>
      </c>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c r="IM19" s="265"/>
      <c r="IN19" s="265"/>
      <c r="IO19" s="265"/>
      <c r="IP19" s="265"/>
      <c r="IQ19" s="265"/>
      <c r="IR19" s="265"/>
      <c r="IS19" s="270" t="s">
        <v>455</v>
      </c>
      <c r="IT19" s="265"/>
      <c r="IU19" s="265"/>
      <c r="IV19" s="265"/>
      <c r="IW19" s="265"/>
      <c r="IX19" s="265"/>
      <c r="IY19" s="265"/>
      <c r="IZ19" s="265"/>
      <c r="JA19" s="265"/>
      <c r="JB19" s="265"/>
      <c r="JC19" s="265"/>
      <c r="JD19" s="265"/>
      <c r="JE19" s="265"/>
      <c r="JF19" s="265"/>
      <c r="JG19" s="265"/>
      <c r="JH19" s="265"/>
      <c r="JI19" s="265"/>
      <c r="JJ19" s="265"/>
      <c r="JK19" s="265"/>
      <c r="JL19" s="265"/>
      <c r="JM19" s="265"/>
      <c r="JN19" s="265"/>
      <c r="JO19" s="265"/>
      <c r="JP19" s="265"/>
      <c r="JQ19" s="265"/>
      <c r="JR19" s="265"/>
      <c r="JS19" s="265"/>
      <c r="JT19" s="265"/>
      <c r="JU19" s="265"/>
      <c r="JV19" s="265"/>
      <c r="JW19" s="265"/>
      <c r="JX19" s="265"/>
      <c r="JY19" s="265"/>
      <c r="JZ19" s="265"/>
      <c r="KA19" s="265"/>
      <c r="KB19" s="265"/>
      <c r="KC19" s="265"/>
      <c r="KD19" s="265"/>
      <c r="KE19" s="270" t="s">
        <v>455</v>
      </c>
      <c r="KF19" s="265"/>
      <c r="KG19" s="265"/>
      <c r="KH19" s="265"/>
      <c r="KI19" s="265"/>
      <c r="KJ19" s="265"/>
      <c r="KK19" s="265"/>
      <c r="KL19" s="265"/>
      <c r="KM19" s="265"/>
      <c r="KN19" s="265"/>
      <c r="KO19" s="265"/>
      <c r="KP19" s="265"/>
      <c r="KQ19" s="265"/>
      <c r="KR19" s="265"/>
      <c r="KS19" s="265"/>
      <c r="KT19" s="265"/>
      <c r="KU19" s="265"/>
      <c r="KV19" s="265"/>
      <c r="KW19" s="265"/>
      <c r="KX19" s="265"/>
      <c r="KY19" s="265"/>
      <c r="KZ19" s="265"/>
      <c r="LA19" s="265"/>
      <c r="LB19" s="265"/>
      <c r="LC19" s="265"/>
      <c r="LD19" s="265"/>
      <c r="LE19" s="265"/>
      <c r="LF19" s="265"/>
      <c r="LG19" s="265"/>
      <c r="LH19" s="265"/>
      <c r="LI19" s="265"/>
      <c r="LJ19" s="265"/>
      <c r="LK19" s="265"/>
      <c r="LL19" s="265"/>
      <c r="LM19" s="265"/>
      <c r="LN19" s="265"/>
      <c r="LO19" s="265"/>
      <c r="LP19" s="265"/>
      <c r="LQ19" s="265"/>
      <c r="LR19" s="265"/>
      <c r="LS19" s="265"/>
      <c r="LT19" s="270" t="s">
        <v>455</v>
      </c>
      <c r="LU19" s="265"/>
      <c r="LV19" s="265"/>
      <c r="LW19" s="265"/>
      <c r="LX19" s="265"/>
      <c r="LY19" s="265"/>
      <c r="LZ19" s="265"/>
      <c r="MA19" s="265"/>
      <c r="MB19" s="265"/>
      <c r="MC19" s="265"/>
      <c r="MD19" s="265"/>
      <c r="ME19" s="265"/>
      <c r="MF19" s="265"/>
      <c r="MG19" s="265"/>
      <c r="MH19" s="265"/>
      <c r="MI19" s="265"/>
      <c r="MJ19" s="265"/>
      <c r="MK19" s="265"/>
      <c r="ML19" s="265"/>
      <c r="MM19" s="265"/>
      <c r="MN19" s="265"/>
      <c r="MO19" s="265"/>
      <c r="MP19" s="265"/>
      <c r="MQ19" s="265"/>
      <c r="MR19" s="265"/>
      <c r="MS19" s="265"/>
      <c r="MT19" s="265"/>
      <c r="MU19" s="265"/>
      <c r="MV19" s="265"/>
      <c r="MW19" s="265"/>
      <c r="MX19" s="265"/>
      <c r="MY19" s="265"/>
      <c r="MZ19" s="265"/>
      <c r="NA19" s="265"/>
      <c r="NB19" s="265"/>
      <c r="NC19" s="265"/>
      <c r="ND19" s="265"/>
      <c r="NE19" s="265"/>
      <c r="NF19" s="265"/>
      <c r="NG19" s="265"/>
      <c r="NH19" s="265"/>
      <c r="NI19" s="265"/>
      <c r="NJ19" s="265"/>
      <c r="NK19" s="265"/>
      <c r="NL19" s="265"/>
      <c r="NM19" s="265"/>
      <c r="NN19" s="265"/>
      <c r="NO19" s="265"/>
      <c r="NP19" s="265"/>
      <c r="NQ19" s="265"/>
      <c r="NR19" s="265"/>
      <c r="NS19" s="265"/>
      <c r="NT19" s="265"/>
      <c r="NU19" s="265"/>
      <c r="NV19" s="265"/>
      <c r="NW19" s="265"/>
      <c r="NX19" s="265"/>
      <c r="NY19" s="265"/>
      <c r="NZ19" s="265"/>
      <c r="OA19" s="265"/>
      <c r="OB19" s="265"/>
      <c r="OC19" s="265"/>
      <c r="OD19" s="265"/>
      <c r="OE19" s="265"/>
      <c r="OF19" s="265"/>
      <c r="OG19" s="265"/>
      <c r="OH19" s="265"/>
      <c r="OI19" s="265"/>
      <c r="OJ19" s="265"/>
      <c r="OK19" s="265"/>
      <c r="OL19" s="265"/>
      <c r="OM19" s="265"/>
      <c r="ON19" s="265"/>
      <c r="OO19" s="265"/>
      <c r="OP19" s="265"/>
      <c r="OQ19" s="265"/>
      <c r="OR19" s="265"/>
      <c r="OS19" s="267">
        <f>IF(ISERROR(#REF!),0,1)</f>
        <v>0</v>
      </c>
      <c r="OT19" s="267">
        <f t="shared" si="5"/>
        <v>1</v>
      </c>
      <c r="OU19" s="267">
        <f t="shared" si="6"/>
        <v>0</v>
      </c>
      <c r="OV19" s="222"/>
      <c r="OW19" s="222"/>
      <c r="OX19" s="222"/>
      <c r="OY19" s="222"/>
      <c r="OZ19" s="222"/>
      <c r="PA19" s="222"/>
      <c r="PB19" s="222"/>
      <c r="PC19" s="222"/>
      <c r="PD19" s="222"/>
      <c r="PE19" s="222"/>
      <c r="PF19" s="222"/>
      <c r="PG19" s="222"/>
      <c r="PH19" s="222"/>
      <c r="PI19" s="222"/>
      <c r="PJ19" s="222"/>
      <c r="PK19" s="222"/>
      <c r="PL19" s="222"/>
      <c r="PM19" s="222"/>
      <c r="PN19" s="222"/>
      <c r="PO19" s="222"/>
      <c r="PP19" s="222"/>
      <c r="PQ19" s="222"/>
      <c r="PR19" s="222"/>
      <c r="PS19" s="222"/>
      <c r="PT19" s="222"/>
      <c r="PU19" s="222"/>
      <c r="PV19" s="222"/>
      <c r="PW19" s="222"/>
      <c r="PX19" s="222"/>
      <c r="PY19" s="222"/>
      <c r="PZ19" s="222"/>
      <c r="QA19" s="222"/>
      <c r="QB19" s="222"/>
      <c r="QC19" s="222"/>
      <c r="QD19" s="222"/>
      <c r="QE19" s="222"/>
      <c r="QF19" s="222"/>
      <c r="QG19" s="222"/>
      <c r="QH19" s="222"/>
      <c r="QI19" s="222"/>
      <c r="QJ19" s="222"/>
      <c r="QK19" s="222"/>
      <c r="QL19" s="222"/>
      <c r="QM19" s="222"/>
      <c r="QN19" s="222"/>
      <c r="QO19" s="222"/>
      <c r="QP19" s="222"/>
      <c r="QQ19" s="222"/>
      <c r="QR19" s="222"/>
      <c r="QS19" s="222"/>
      <c r="QT19" s="222"/>
      <c r="QU19" s="222"/>
      <c r="QV19" s="222"/>
      <c r="QW19" s="222"/>
      <c r="QX19" s="222"/>
      <c r="QY19" s="222"/>
      <c r="QZ19" s="222"/>
      <c r="RA19" s="222"/>
      <c r="RB19" s="222"/>
      <c r="RC19" s="222"/>
      <c r="RD19" s="222"/>
      <c r="RE19" s="222"/>
      <c r="RF19" s="222"/>
      <c r="RG19" s="222"/>
      <c r="RH19" s="222"/>
      <c r="RI19" s="222"/>
      <c r="RJ19" s="222"/>
      <c r="RK19" s="222"/>
      <c r="RL19" s="222"/>
      <c r="RM19" s="222"/>
      <c r="RN19" s="222"/>
      <c r="RO19" s="222"/>
      <c r="RP19" s="222"/>
      <c r="RQ19" s="222"/>
      <c r="RR19" s="222"/>
      <c r="RS19" s="222"/>
      <c r="RT19" s="222"/>
      <c r="RU19" s="222"/>
      <c r="RV19" s="222"/>
      <c r="RW19" s="222"/>
      <c r="RX19" s="222"/>
      <c r="RY19" s="222"/>
      <c r="RZ19" s="222"/>
      <c r="SA19" s="222"/>
      <c r="SB19" s="222"/>
      <c r="SC19" s="222"/>
      <c r="SD19" s="222"/>
      <c r="SE19" s="222"/>
      <c r="SF19" s="222"/>
      <c r="SG19" s="222"/>
      <c r="SH19" s="222"/>
      <c r="SI19" s="222"/>
      <c r="SJ19" s="222"/>
      <c r="SK19" s="222"/>
      <c r="SL19" s="222"/>
      <c r="SM19" s="222"/>
      <c r="SN19" s="222"/>
      <c r="SO19" s="222"/>
      <c r="SP19" s="222"/>
      <c r="SQ19" s="222"/>
      <c r="SR19" s="222"/>
      <c r="SS19" s="222"/>
      <c r="ST19" s="222"/>
      <c r="SU19" s="222"/>
      <c r="SV19" s="222"/>
      <c r="SW19" s="222"/>
      <c r="SX19" s="222"/>
      <c r="SY19" s="222"/>
      <c r="SZ19" s="222"/>
      <c r="TA19" s="222"/>
      <c r="TB19" s="222"/>
      <c r="TC19" s="222"/>
      <c r="TD19" s="222"/>
      <c r="TE19" s="222"/>
      <c r="TF19" s="222"/>
      <c r="TG19" s="222"/>
      <c r="TH19" s="222"/>
      <c r="TI19" s="222"/>
      <c r="TJ19" s="222"/>
      <c r="TK19" s="222"/>
      <c r="TL19" s="222"/>
      <c r="TM19" s="222"/>
      <c r="TN19" s="222"/>
      <c r="TO19" s="222"/>
      <c r="TP19" s="222"/>
      <c r="TQ19" s="222"/>
      <c r="TR19" s="222"/>
      <c r="TS19" s="222"/>
      <c r="TT19" s="222"/>
      <c r="TU19" s="222"/>
      <c r="TV19" s="222"/>
      <c r="TW19" s="222"/>
      <c r="TX19" s="222"/>
      <c r="TY19" s="222"/>
      <c r="TZ19" s="222"/>
      <c r="UA19" s="222"/>
      <c r="UB19" s="222"/>
      <c r="UC19" s="222"/>
      <c r="UD19" s="222"/>
      <c r="UE19" s="222"/>
      <c r="UF19" s="222"/>
      <c r="UG19" s="222"/>
      <c r="UH19" s="222"/>
      <c r="UI19" s="222"/>
      <c r="UJ19" s="222"/>
      <c r="UK19" s="222"/>
      <c r="UL19" s="222"/>
      <c r="UM19" s="222"/>
      <c r="UN19" s="222"/>
      <c r="UO19" s="222"/>
      <c r="UP19" s="222"/>
      <c r="UQ19" s="222"/>
      <c r="UR19" s="222"/>
      <c r="US19" s="222"/>
      <c r="UT19" s="222"/>
      <c r="UU19" s="222"/>
      <c r="UV19" s="222"/>
      <c r="UW19" s="222"/>
      <c r="UX19" s="222"/>
      <c r="UY19" s="222"/>
      <c r="UZ19" s="222"/>
      <c r="VA19" s="222"/>
      <c r="VB19" s="222"/>
      <c r="VC19" s="222"/>
      <c r="VD19" s="222"/>
      <c r="VE19" s="222"/>
      <c r="VF19" s="222"/>
      <c r="VG19" s="222"/>
      <c r="VH19" s="222"/>
      <c r="VI19" s="222"/>
      <c r="VJ19" s="222"/>
      <c r="VK19" s="222"/>
      <c r="VL19" s="222"/>
      <c r="VM19" s="222"/>
      <c r="VN19" s="222"/>
      <c r="VO19" s="222"/>
      <c r="VP19" s="222"/>
      <c r="VQ19" s="222"/>
      <c r="VR19" s="222"/>
      <c r="VS19" s="222"/>
      <c r="VT19" s="222"/>
      <c r="VU19" s="222"/>
      <c r="VV19" s="222"/>
      <c r="VW19" s="222"/>
      <c r="VX19" s="222"/>
      <c r="VY19" s="222"/>
      <c r="VZ19" s="222"/>
      <c r="WA19" s="222"/>
      <c r="WB19" s="222"/>
      <c r="WC19" s="222"/>
      <c r="WD19" s="222"/>
      <c r="WE19" s="222"/>
      <c r="WF19" s="222"/>
      <c r="WG19" s="222"/>
      <c r="WH19" s="222"/>
      <c r="WI19" s="222"/>
      <c r="WJ19" s="222"/>
      <c r="WK19" s="222"/>
      <c r="WL19" s="222"/>
      <c r="WM19" s="222"/>
      <c r="WN19" s="222"/>
      <c r="WO19" s="222"/>
      <c r="WP19" s="222"/>
      <c r="WQ19" s="222"/>
      <c r="WR19" s="222"/>
      <c r="WS19" s="222"/>
      <c r="WT19" s="222"/>
      <c r="WU19" s="222"/>
      <c r="WV19" s="222"/>
      <c r="WW19" s="222"/>
      <c r="WX19" s="222"/>
      <c r="WY19" s="222"/>
      <c r="WZ19" s="222"/>
      <c r="XA19" s="222"/>
      <c r="XB19" s="222"/>
      <c r="XC19" s="222"/>
      <c r="XD19" s="222"/>
      <c r="XE19" s="222"/>
      <c r="XF19" s="222"/>
      <c r="XG19" s="222"/>
      <c r="XH19" s="222"/>
      <c r="XI19" s="222"/>
      <c r="XJ19" s="222"/>
      <c r="XK19" s="222"/>
      <c r="XL19" s="222"/>
      <c r="XM19" s="222"/>
      <c r="XN19" s="222"/>
      <c r="XO19" s="222"/>
      <c r="XP19" s="222"/>
      <c r="XQ19" s="222"/>
      <c r="XR19" s="222"/>
      <c r="XS19" s="222"/>
      <c r="XT19" s="222"/>
      <c r="XU19" s="222"/>
      <c r="XV19" s="222"/>
      <c r="XW19" s="222"/>
      <c r="XX19" s="222"/>
      <c r="XY19" s="222"/>
      <c r="XZ19" s="222"/>
      <c r="YA19" s="222"/>
      <c r="YB19" s="222"/>
      <c r="YC19" s="222"/>
      <c r="YD19" s="222"/>
      <c r="YE19" s="222"/>
      <c r="YF19" s="222"/>
      <c r="YG19" s="222"/>
      <c r="YH19" s="222"/>
      <c r="YI19" s="222"/>
      <c r="YJ19" s="222"/>
      <c r="YK19" s="222"/>
      <c r="YL19" s="222"/>
      <c r="YM19" s="222"/>
      <c r="YN19" s="222"/>
      <c r="YO19" s="222"/>
      <c r="YP19" s="222"/>
      <c r="YQ19" s="222"/>
      <c r="YR19" s="222"/>
      <c r="YS19" s="222"/>
      <c r="YT19" s="222"/>
      <c r="YU19" s="222"/>
      <c r="YV19" s="222"/>
      <c r="YW19" s="222"/>
      <c r="YX19" s="222"/>
      <c r="YY19" s="222"/>
      <c r="YZ19" s="222"/>
      <c r="ZA19" s="222"/>
      <c r="ZB19" s="222"/>
      <c r="ZC19" s="222"/>
      <c r="ZD19" s="222"/>
      <c r="ZE19" s="222"/>
      <c r="ZF19" s="222"/>
      <c r="ZG19" s="222"/>
      <c r="ZH19" s="222"/>
      <c r="ZI19" s="222"/>
      <c r="ZJ19" s="222"/>
      <c r="ZK19" s="222"/>
      <c r="ZL19" s="222"/>
      <c r="ZM19" s="222"/>
      <c r="ZN19" s="222"/>
      <c r="ZO19" s="222"/>
      <c r="ZP19" s="222"/>
      <c r="ZQ19" s="222"/>
      <c r="ZR19" s="222"/>
      <c r="ZS19" s="222"/>
      <c r="ZT19" s="222"/>
      <c r="ZU19" s="222"/>
      <c r="ZV19" s="222"/>
      <c r="ZW19" s="222"/>
      <c r="ZX19" s="222"/>
      <c r="ZY19" s="222"/>
      <c r="ZZ19" s="222"/>
      <c r="AAA19" s="222"/>
      <c r="AAB19" s="222"/>
      <c r="AAC19" s="222"/>
      <c r="AAD19" s="222"/>
      <c r="AAE19" s="222"/>
      <c r="AAF19" s="222"/>
      <c r="AAG19" s="222"/>
      <c r="AAH19" s="222"/>
      <c r="AAI19" s="222"/>
      <c r="AAJ19" s="222"/>
      <c r="AAK19" s="222"/>
      <c r="AAL19" s="222"/>
      <c r="AAM19" s="222"/>
      <c r="AAN19" s="222"/>
      <c r="AAO19" s="222"/>
      <c r="AAP19" s="222"/>
      <c r="AAQ19" s="222"/>
      <c r="AAR19" s="222"/>
      <c r="AAS19" s="222"/>
      <c r="AAT19" s="222"/>
      <c r="AAU19" s="222"/>
      <c r="AAV19" s="222"/>
      <c r="AAW19" s="222"/>
      <c r="AAX19" s="222"/>
      <c r="AAY19" s="222"/>
      <c r="AAZ19" s="222"/>
      <c r="ABA19" s="222"/>
      <c r="ABB19" s="222"/>
      <c r="ABC19" s="222"/>
      <c r="ABD19" s="222"/>
      <c r="ABE19" s="222"/>
      <c r="ABF19" s="222"/>
      <c r="ABG19" s="222"/>
      <c r="ABH19" s="222"/>
      <c r="ABI19" s="222"/>
      <c r="ABJ19" s="222"/>
      <c r="ABK19" s="222"/>
      <c r="ABL19" s="222"/>
      <c r="ABM19" s="222"/>
      <c r="ABN19" s="222"/>
      <c r="ABO19" s="222"/>
      <c r="ABP19" s="222"/>
      <c r="ABQ19" s="222"/>
      <c r="ABR19" s="222"/>
      <c r="ABS19" s="222"/>
      <c r="ABT19" s="222"/>
      <c r="ABU19" s="222"/>
      <c r="ABV19" s="222"/>
      <c r="ABW19" s="222"/>
      <c r="ABX19" s="222"/>
      <c r="ABY19" s="222"/>
      <c r="ABZ19" s="222"/>
      <c r="ACA19" s="222"/>
      <c r="ACB19" s="222"/>
      <c r="ACC19" s="222"/>
      <c r="ACD19" s="222"/>
      <c r="ACE19" s="222"/>
      <c r="ACF19" s="222"/>
      <c r="ACG19" s="222"/>
      <c r="ACH19" s="222"/>
      <c r="ACI19" s="222"/>
      <c r="ACJ19" s="222"/>
      <c r="ACK19" s="222"/>
      <c r="ACL19" s="222"/>
      <c r="ACM19" s="222"/>
      <c r="ACN19" s="222"/>
      <c r="ACO19" s="222"/>
      <c r="ACP19" s="222"/>
      <c r="ACQ19" s="222"/>
      <c r="ACR19" s="222"/>
      <c r="ACS19" s="222"/>
      <c r="ACT19" s="222"/>
      <c r="ACU19" s="222"/>
      <c r="ACV19" s="222"/>
      <c r="ACW19" s="222"/>
      <c r="ACX19" s="222"/>
      <c r="ACY19" s="222"/>
      <c r="ACZ19" s="222"/>
      <c r="ADA19" s="222"/>
      <c r="ADB19" s="222"/>
      <c r="ADC19" s="222"/>
      <c r="ADD19" s="222"/>
      <c r="ADE19" s="222"/>
      <c r="ADF19" s="222"/>
      <c r="ADG19" s="222"/>
      <c r="ADH19" s="222"/>
      <c r="ADI19" s="222"/>
      <c r="ADJ19" s="222"/>
      <c r="ADK19" s="222"/>
      <c r="ADL19" s="222"/>
      <c r="ADM19" s="222"/>
      <c r="ADN19" s="222"/>
      <c r="ADO19" s="222"/>
      <c r="ADP19" s="222"/>
      <c r="ADQ19" s="222"/>
      <c r="ADR19" s="222"/>
      <c r="ADS19" s="222"/>
      <c r="ADT19" s="222"/>
      <c r="ADU19" s="222"/>
      <c r="ADV19" s="222"/>
      <c r="ADW19" s="222"/>
      <c r="ADX19" s="222"/>
      <c r="ADY19" s="222"/>
      <c r="ADZ19" s="222"/>
      <c r="AEA19" s="222"/>
      <c r="AEB19" s="222"/>
      <c r="AEC19" s="222"/>
      <c r="AED19" s="222"/>
      <c r="AEE19" s="222"/>
      <c r="AEF19" s="222"/>
      <c r="AEG19" s="222"/>
      <c r="AEH19" s="222"/>
      <c r="AEI19" s="222"/>
      <c r="AEJ19" s="222"/>
      <c r="AEK19" s="222"/>
      <c r="AEL19" s="222"/>
      <c r="AEM19" s="222"/>
      <c r="AEN19" s="222"/>
      <c r="AEO19" s="222"/>
      <c r="AEP19" s="222"/>
      <c r="AEQ19" s="222"/>
      <c r="AER19" s="222"/>
      <c r="AES19" s="222"/>
      <c r="AET19" s="222"/>
      <c r="AEU19" s="222"/>
      <c r="AEV19" s="222"/>
      <c r="AEW19" s="222"/>
      <c r="AEX19" s="222"/>
      <c r="AEY19" s="222"/>
      <c r="AEZ19" s="222"/>
      <c r="AFA19" s="222"/>
      <c r="AFB19" s="222"/>
      <c r="AFC19" s="222"/>
      <c r="AFD19" s="222"/>
      <c r="AFE19" s="222"/>
      <c r="AFF19" s="222"/>
      <c r="AFG19" s="222"/>
      <c r="AFH19" s="222"/>
      <c r="AFI19" s="222"/>
      <c r="AFJ19" s="222"/>
      <c r="AFK19" s="222"/>
      <c r="AFL19" s="222"/>
      <c r="AFM19" s="222"/>
      <c r="AFN19" s="222"/>
      <c r="AFO19" s="222"/>
      <c r="AFP19" s="222"/>
      <c r="AFQ19" s="222"/>
      <c r="AFR19" s="222"/>
      <c r="AFS19" s="222"/>
      <c r="AFT19" s="222"/>
    </row>
    <row r="20" spans="1:852">
      <c r="A20" s="265" t="s">
        <v>1781</v>
      </c>
      <c r="B20" s="265"/>
      <c r="C20" s="840" t="str">
        <f>IF(Severity!F20&gt;=0.5,"YES","NO")</f>
        <v>NO</v>
      </c>
      <c r="D20" s="840" t="str">
        <f>IF(Severity!G20&gt;=0.5,"YES","NO")</f>
        <v>YES</v>
      </c>
      <c r="E20" s="213">
        <v>8</v>
      </c>
      <c r="F20" s="213">
        <v>2</v>
      </c>
      <c r="G20" s="270" t="s">
        <v>2927</v>
      </c>
      <c r="H20" s="270" t="s">
        <v>747</v>
      </c>
      <c r="I20" s="270" t="s">
        <v>455</v>
      </c>
      <c r="J20" s="270">
        <v>10</v>
      </c>
      <c r="K20" s="270" t="s">
        <v>455</v>
      </c>
      <c r="L20" s="265"/>
      <c r="M20" s="265"/>
      <c r="N20" s="270"/>
      <c r="O20" s="270" t="s">
        <v>455</v>
      </c>
      <c r="P20" s="265"/>
      <c r="Q20" s="265"/>
      <c r="R20" s="265"/>
      <c r="S20" s="270" t="s">
        <v>275</v>
      </c>
      <c r="T20" s="270">
        <v>20</v>
      </c>
      <c r="U20" s="125">
        <v>23.94</v>
      </c>
      <c r="V20" s="125">
        <v>9.91</v>
      </c>
      <c r="W20" s="125"/>
      <c r="X20" s="125"/>
      <c r="Y20" s="125">
        <v>15.94</v>
      </c>
      <c r="Z20" s="125">
        <v>10.37</v>
      </c>
      <c r="AA20" s="125"/>
      <c r="AB20" s="125"/>
      <c r="AC20" s="125"/>
      <c r="AD20" s="125"/>
      <c r="AE20" s="114"/>
      <c r="AF20" s="125"/>
      <c r="AG20" s="125"/>
      <c r="AH20" s="125"/>
      <c r="AI20" s="265">
        <v>49</v>
      </c>
      <c r="AJ20" s="267">
        <f t="shared" si="0"/>
        <v>39</v>
      </c>
      <c r="AK20" s="267" t="s">
        <v>455</v>
      </c>
      <c r="AL20" s="270" t="s">
        <v>2269</v>
      </c>
      <c r="AM20" s="270" t="s">
        <v>455</v>
      </c>
      <c r="AN20" s="270" t="s">
        <v>455</v>
      </c>
      <c r="AO20" s="270">
        <v>2</v>
      </c>
      <c r="AP20" s="270" t="s">
        <v>455</v>
      </c>
      <c r="AQ20" s="265"/>
      <c r="AR20" s="265"/>
      <c r="AS20" s="265"/>
      <c r="AT20" s="270" t="s">
        <v>455</v>
      </c>
      <c r="AU20" s="265"/>
      <c r="AV20" s="265"/>
      <c r="AW20" s="265"/>
      <c r="AX20" s="265" t="s">
        <v>275</v>
      </c>
      <c r="AY20" s="265">
        <v>20</v>
      </c>
      <c r="AZ20" s="114">
        <v>26.11</v>
      </c>
      <c r="BA20" s="114">
        <v>9.1199999999999992</v>
      </c>
      <c r="BB20" s="114"/>
      <c r="BC20" s="114"/>
      <c r="BD20" s="114">
        <v>22.07</v>
      </c>
      <c r="BE20" s="114">
        <v>9.99</v>
      </c>
      <c r="BF20" s="114"/>
      <c r="BG20" s="114"/>
      <c r="BH20" s="114"/>
      <c r="BI20" s="114"/>
      <c r="BJ20" s="114"/>
      <c r="BK20" s="114"/>
      <c r="BL20" s="114"/>
      <c r="BM20" s="114"/>
      <c r="BN20" s="270">
        <v>44</v>
      </c>
      <c r="BO20" s="270">
        <f t="shared" si="1"/>
        <v>42</v>
      </c>
      <c r="BP20" s="270" t="s">
        <v>455</v>
      </c>
      <c r="BQ20" s="270"/>
      <c r="BR20" s="270" t="s">
        <v>455</v>
      </c>
      <c r="BS20" s="265"/>
      <c r="BT20" s="265"/>
      <c r="BU20" s="265"/>
      <c r="BV20" s="265"/>
      <c r="BW20" s="265"/>
      <c r="BX20" s="265"/>
      <c r="BY20" s="265"/>
      <c r="BZ20" s="265"/>
      <c r="CA20" s="265"/>
      <c r="CB20" s="265"/>
      <c r="CC20" s="265"/>
      <c r="CD20" s="265"/>
      <c r="CE20" s="114"/>
      <c r="CF20" s="114"/>
      <c r="CG20" s="114"/>
      <c r="CH20" s="114"/>
      <c r="CI20" s="114"/>
      <c r="CJ20" s="114"/>
      <c r="CK20" s="114"/>
      <c r="CL20" s="114"/>
      <c r="CM20" s="114"/>
      <c r="CN20" s="114"/>
      <c r="CO20" s="114"/>
      <c r="CP20" s="114"/>
      <c r="CQ20" s="114"/>
      <c r="CR20" s="114"/>
      <c r="CS20" s="265"/>
      <c r="CT20" s="265"/>
      <c r="CU20" s="265"/>
      <c r="CV20" s="270"/>
      <c r="CW20" s="270" t="s">
        <v>455</v>
      </c>
      <c r="CX20" s="270"/>
      <c r="CY20" s="265"/>
      <c r="CZ20" s="265"/>
      <c r="DA20" s="265"/>
      <c r="DB20" s="265"/>
      <c r="DC20" s="265"/>
      <c r="DD20" s="265"/>
      <c r="DE20" s="265"/>
      <c r="DF20" s="265"/>
      <c r="DG20" s="265"/>
      <c r="DH20" s="265"/>
      <c r="DI20" s="265"/>
      <c r="DJ20" s="125"/>
      <c r="DK20" s="125"/>
      <c r="DL20" s="125"/>
      <c r="DM20" s="125"/>
      <c r="DN20" s="125"/>
      <c r="DO20" s="125"/>
      <c r="DP20" s="125"/>
      <c r="DQ20" s="125"/>
      <c r="DR20" s="125"/>
      <c r="DS20" s="125"/>
      <c r="DT20" s="125"/>
      <c r="DU20" s="125"/>
      <c r="DV20" s="125"/>
      <c r="DW20" s="125"/>
      <c r="DX20" s="265"/>
      <c r="DY20" s="265"/>
      <c r="DZ20" s="265"/>
      <c r="EA20" s="265"/>
      <c r="EB20" s="270" t="s">
        <v>455</v>
      </c>
      <c r="EC20" s="265"/>
      <c r="ED20" s="265"/>
      <c r="EE20" s="265"/>
      <c r="EF20" s="265"/>
      <c r="EG20" s="265"/>
      <c r="EH20" s="265"/>
      <c r="EI20" s="265"/>
      <c r="EJ20" s="265"/>
      <c r="EK20" s="265"/>
      <c r="EL20" s="265"/>
      <c r="EM20" s="265"/>
      <c r="EN20" s="265"/>
      <c r="EO20" s="125"/>
      <c r="EP20" s="125"/>
      <c r="EQ20" s="125"/>
      <c r="ER20" s="125"/>
      <c r="ES20" s="125"/>
      <c r="ET20" s="125"/>
      <c r="EU20" s="125"/>
      <c r="EV20" s="125"/>
      <c r="EW20" s="125"/>
      <c r="EX20" s="125"/>
      <c r="EY20" s="125"/>
      <c r="EZ20" s="125"/>
      <c r="FA20" s="125"/>
      <c r="FB20" s="125"/>
      <c r="FC20" s="217"/>
      <c r="FD20" s="217"/>
      <c r="FE20" s="217"/>
      <c r="FF20" s="270" t="s">
        <v>455</v>
      </c>
      <c r="FG20" s="90"/>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7"/>
      <c r="GE20" s="217"/>
      <c r="GF20" s="217"/>
      <c r="GG20" s="217"/>
      <c r="GH20" s="217"/>
      <c r="GI20" s="217"/>
      <c r="GJ20" s="217"/>
      <c r="GK20" s="217"/>
      <c r="GL20" s="217"/>
      <c r="GM20" s="217"/>
      <c r="GN20" s="217"/>
      <c r="GO20" s="217"/>
      <c r="GP20" s="217"/>
      <c r="GQ20" s="217"/>
      <c r="GR20" s="217"/>
      <c r="GS20" s="217"/>
      <c r="GT20" s="217"/>
      <c r="GU20" s="217"/>
      <c r="GV20" s="217"/>
      <c r="GW20" s="217"/>
      <c r="GX20" s="217"/>
      <c r="GY20" s="217"/>
      <c r="GZ20" s="217"/>
      <c r="HA20" s="217"/>
      <c r="HB20" s="217"/>
      <c r="HC20" s="217"/>
      <c r="HD20" s="270" t="s">
        <v>455</v>
      </c>
      <c r="HE20" s="217"/>
      <c r="HF20" s="217"/>
      <c r="HG20" s="90"/>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7"/>
      <c r="IJ20" s="217"/>
      <c r="IK20" s="217"/>
      <c r="IL20" s="217"/>
      <c r="IM20" s="217"/>
      <c r="IN20" s="217"/>
      <c r="IO20" s="217"/>
      <c r="IP20" s="217"/>
      <c r="IQ20" s="217"/>
      <c r="IR20" s="217"/>
      <c r="IS20" s="270" t="s">
        <v>455</v>
      </c>
      <c r="IT20" s="217"/>
      <c r="IU20" s="217"/>
      <c r="IV20" s="217"/>
      <c r="IW20" s="217"/>
      <c r="IX20" s="217"/>
      <c r="IY20" s="217"/>
      <c r="IZ20" s="217"/>
      <c r="JA20" s="217"/>
      <c r="JB20" s="217"/>
      <c r="JC20" s="217"/>
      <c r="JD20" s="217"/>
      <c r="JE20" s="217"/>
      <c r="JF20" s="217"/>
      <c r="JG20" s="217"/>
      <c r="JH20" s="217"/>
      <c r="JI20" s="217"/>
      <c r="JJ20" s="217"/>
      <c r="JK20" s="217"/>
      <c r="JL20" s="217"/>
      <c r="JM20" s="217"/>
      <c r="JN20" s="217"/>
      <c r="JO20" s="217"/>
      <c r="JP20" s="217"/>
      <c r="JQ20" s="217"/>
      <c r="JR20" s="217"/>
      <c r="JS20" s="217"/>
      <c r="JT20" s="217"/>
      <c r="JU20" s="217"/>
      <c r="JV20" s="217"/>
      <c r="JW20" s="217"/>
      <c r="JX20" s="217"/>
      <c r="JY20" s="217"/>
      <c r="JZ20" s="217"/>
      <c r="KA20" s="217"/>
      <c r="KB20" s="217"/>
      <c r="KC20" s="217"/>
      <c r="KD20" s="217"/>
      <c r="KE20" s="270" t="s">
        <v>455</v>
      </c>
      <c r="KF20" s="217"/>
      <c r="KG20" s="217"/>
      <c r="KH20" s="217"/>
      <c r="KI20" s="90"/>
      <c r="KJ20" s="217"/>
      <c r="KK20" s="217"/>
      <c r="KL20" s="217"/>
      <c r="KM20" s="217"/>
      <c r="KN20" s="217"/>
      <c r="KO20" s="217"/>
      <c r="KP20" s="217"/>
      <c r="KQ20" s="217"/>
      <c r="KR20" s="217"/>
      <c r="KS20" s="217"/>
      <c r="KT20" s="217"/>
      <c r="KU20" s="217"/>
      <c r="KV20" s="217"/>
      <c r="KW20" s="217"/>
      <c r="KX20" s="217"/>
      <c r="KY20" s="217"/>
      <c r="KZ20" s="217"/>
      <c r="LA20" s="217"/>
      <c r="LB20" s="217"/>
      <c r="LC20" s="217"/>
      <c r="LD20" s="217"/>
      <c r="LE20" s="217"/>
      <c r="LF20" s="217"/>
      <c r="LG20" s="217"/>
      <c r="LH20" s="217"/>
      <c r="LI20" s="217"/>
      <c r="LJ20" s="217"/>
      <c r="LK20" s="217"/>
      <c r="LL20" s="217"/>
      <c r="LM20" s="217"/>
      <c r="LN20" s="217"/>
      <c r="LO20" s="217"/>
      <c r="LP20" s="217"/>
      <c r="LQ20" s="217"/>
      <c r="LR20" s="217"/>
      <c r="LS20" s="217"/>
      <c r="LT20" s="270" t="s">
        <v>455</v>
      </c>
      <c r="LU20" s="217"/>
      <c r="LV20" s="217"/>
      <c r="LW20" s="217"/>
      <c r="LX20" s="217"/>
      <c r="LY20" s="217"/>
      <c r="LZ20" s="217"/>
      <c r="MA20" s="217"/>
      <c r="MB20" s="217"/>
      <c r="MC20" s="217"/>
      <c r="MD20" s="217"/>
      <c r="ME20" s="217"/>
      <c r="MF20" s="217"/>
      <c r="MG20" s="217"/>
      <c r="MH20" s="217"/>
      <c r="MI20" s="217"/>
      <c r="MJ20" s="217"/>
      <c r="MK20" s="217"/>
      <c r="ML20" s="217"/>
      <c r="MM20" s="217"/>
      <c r="MN20" s="217"/>
      <c r="MO20" s="217"/>
      <c r="MP20" s="217"/>
      <c r="MQ20" s="217"/>
      <c r="MR20" s="217"/>
      <c r="MS20" s="217"/>
      <c r="MT20" s="217"/>
      <c r="MU20" s="217"/>
      <c r="MV20" s="217"/>
      <c r="MW20" s="217"/>
      <c r="MX20" s="217"/>
      <c r="MY20" s="217"/>
      <c r="MZ20" s="217"/>
      <c r="NA20" s="217"/>
      <c r="NB20" s="217"/>
      <c r="NC20" s="217"/>
      <c r="ND20" s="217"/>
      <c r="NE20" s="217"/>
      <c r="NF20" s="217"/>
      <c r="NG20" s="217"/>
      <c r="NH20" s="217"/>
      <c r="NI20" s="217"/>
      <c r="NJ20" s="217"/>
      <c r="NK20" s="217"/>
      <c r="NL20" s="217"/>
      <c r="NM20" s="217"/>
      <c r="NN20" s="217"/>
      <c r="NO20" s="217"/>
      <c r="NP20" s="217"/>
      <c r="NQ20" s="217"/>
      <c r="NR20" s="217"/>
      <c r="NS20" s="217"/>
      <c r="NT20" s="217"/>
      <c r="NU20" s="217"/>
      <c r="NV20" s="217"/>
      <c r="NW20" s="217"/>
      <c r="NX20" s="217"/>
      <c r="NY20" s="217"/>
      <c r="NZ20" s="217"/>
      <c r="OA20" s="217"/>
      <c r="OB20" s="217"/>
      <c r="OC20" s="217"/>
      <c r="OD20" s="217"/>
      <c r="OE20" s="217"/>
      <c r="OF20" s="217"/>
      <c r="OG20" s="217"/>
      <c r="OH20" s="217"/>
      <c r="OI20" s="217"/>
      <c r="OJ20" s="217"/>
      <c r="OK20" s="217"/>
      <c r="OL20" s="217"/>
      <c r="OM20" s="217"/>
      <c r="ON20" s="217"/>
      <c r="OO20" s="217"/>
      <c r="OP20" s="217"/>
      <c r="OQ20" s="217"/>
      <c r="OR20" s="217"/>
      <c r="OS20" s="267">
        <f>IF(ISERROR(#REF!),0,1)</f>
        <v>0</v>
      </c>
      <c r="OT20" s="267">
        <f t="shared" si="5"/>
        <v>0</v>
      </c>
      <c r="OU20" s="267">
        <f t="shared" si="6"/>
        <v>1</v>
      </c>
      <c r="OV20" s="222"/>
      <c r="OW20" s="222"/>
      <c r="OX20" s="222"/>
      <c r="OY20" s="222"/>
      <c r="OZ20" s="222"/>
      <c r="PA20" s="222"/>
      <c r="PB20" s="222"/>
      <c r="PC20" s="222"/>
      <c r="PD20" s="222"/>
      <c r="PE20" s="222"/>
      <c r="PF20" s="222"/>
      <c r="PG20" s="222"/>
      <c r="PH20" s="222"/>
      <c r="PI20" s="222"/>
      <c r="PJ20" s="222"/>
      <c r="PK20" s="222"/>
      <c r="PL20" s="222"/>
      <c r="PM20" s="222"/>
      <c r="PN20" s="222"/>
      <c r="PO20" s="222"/>
      <c r="PP20" s="222"/>
      <c r="PQ20" s="222"/>
      <c r="PR20" s="222"/>
      <c r="PS20" s="222"/>
      <c r="PT20" s="222"/>
      <c r="PU20" s="222"/>
      <c r="PV20" s="222"/>
      <c r="PW20" s="222"/>
      <c r="PX20" s="222"/>
      <c r="PY20" s="222"/>
      <c r="PZ20" s="222"/>
      <c r="QA20" s="222"/>
      <c r="QB20" s="222"/>
      <c r="QC20" s="222"/>
      <c r="QD20" s="222"/>
      <c r="QE20" s="222"/>
      <c r="QF20" s="222"/>
      <c r="QG20" s="222"/>
      <c r="QH20" s="222"/>
      <c r="QI20" s="222"/>
      <c r="QJ20" s="222"/>
      <c r="QK20" s="222"/>
      <c r="QL20" s="222"/>
      <c r="QM20" s="222"/>
      <c r="QN20" s="222"/>
      <c r="QO20" s="222"/>
      <c r="QP20" s="222"/>
      <c r="QQ20" s="222"/>
      <c r="QR20" s="222"/>
      <c r="QS20" s="222"/>
      <c r="QT20" s="222"/>
      <c r="QU20" s="222"/>
      <c r="QV20" s="222"/>
      <c r="QW20" s="222"/>
      <c r="QX20" s="222"/>
      <c r="QY20" s="222"/>
      <c r="QZ20" s="222"/>
      <c r="RA20" s="222"/>
      <c r="RB20" s="222"/>
      <c r="RC20" s="222"/>
      <c r="RD20" s="222"/>
      <c r="RE20" s="222"/>
      <c r="RF20" s="222"/>
      <c r="RG20" s="222"/>
      <c r="RH20" s="222"/>
      <c r="RI20" s="222"/>
      <c r="RJ20" s="222"/>
      <c r="RK20" s="222"/>
      <c r="RL20" s="222"/>
      <c r="RM20" s="222"/>
      <c r="RN20" s="222"/>
      <c r="RO20" s="222"/>
      <c r="RP20" s="222"/>
      <c r="RQ20" s="222"/>
      <c r="RR20" s="222"/>
      <c r="RS20" s="222"/>
      <c r="RT20" s="222"/>
      <c r="RU20" s="222"/>
      <c r="RV20" s="222"/>
      <c r="RW20" s="222"/>
      <c r="RX20" s="222"/>
      <c r="RY20" s="222"/>
      <c r="RZ20" s="222"/>
      <c r="SA20" s="222"/>
      <c r="SB20" s="222"/>
      <c r="SC20" s="222"/>
      <c r="SD20" s="222"/>
      <c r="SE20" s="222"/>
      <c r="SF20" s="222"/>
      <c r="SG20" s="222"/>
      <c r="SH20" s="222"/>
      <c r="SI20" s="222"/>
      <c r="SJ20" s="222"/>
      <c r="SK20" s="222"/>
      <c r="SL20" s="222"/>
      <c r="SM20" s="222"/>
      <c r="SN20" s="222"/>
      <c r="SO20" s="222"/>
      <c r="SP20" s="222"/>
      <c r="SQ20" s="222"/>
      <c r="SR20" s="222"/>
      <c r="SS20" s="222"/>
      <c r="ST20" s="222"/>
      <c r="SU20" s="222"/>
      <c r="SV20" s="222"/>
      <c r="SW20" s="222"/>
      <c r="SX20" s="222"/>
      <c r="SY20" s="222"/>
      <c r="SZ20" s="222"/>
      <c r="TA20" s="222"/>
      <c r="TB20" s="222"/>
      <c r="TC20" s="222"/>
      <c r="TD20" s="222"/>
      <c r="TE20" s="222"/>
      <c r="TF20" s="222"/>
      <c r="TG20" s="222"/>
      <c r="TH20" s="222"/>
      <c r="TI20" s="222"/>
      <c r="TJ20" s="222"/>
      <c r="TK20" s="222"/>
      <c r="TL20" s="222"/>
      <c r="TM20" s="222"/>
      <c r="TN20" s="222"/>
      <c r="TO20" s="222"/>
      <c r="TP20" s="222"/>
      <c r="TQ20" s="222"/>
      <c r="TR20" s="222"/>
      <c r="TS20" s="222"/>
      <c r="TT20" s="222"/>
      <c r="TU20" s="222"/>
      <c r="TV20" s="222"/>
      <c r="TW20" s="222"/>
      <c r="TX20" s="222"/>
      <c r="TY20" s="222"/>
      <c r="TZ20" s="222"/>
      <c r="UA20" s="222"/>
      <c r="UB20" s="222"/>
      <c r="UC20" s="222"/>
      <c r="UD20" s="222"/>
      <c r="UE20" s="222"/>
      <c r="UF20" s="222"/>
      <c r="UG20" s="222"/>
      <c r="UH20" s="222"/>
      <c r="UI20" s="222"/>
      <c r="UJ20" s="222"/>
      <c r="UK20" s="222"/>
      <c r="UL20" s="222"/>
      <c r="UM20" s="222"/>
      <c r="UN20" s="222"/>
      <c r="UO20" s="222"/>
      <c r="UP20" s="222"/>
      <c r="UQ20" s="222"/>
      <c r="UR20" s="222"/>
      <c r="US20" s="222"/>
      <c r="UT20" s="222"/>
      <c r="UU20" s="222"/>
      <c r="UV20" s="222"/>
      <c r="UW20" s="222"/>
      <c r="UX20" s="222"/>
      <c r="UY20" s="222"/>
      <c r="UZ20" s="222"/>
      <c r="VA20" s="222"/>
      <c r="VB20" s="222"/>
      <c r="VC20" s="222"/>
      <c r="VD20" s="222"/>
      <c r="VE20" s="222"/>
      <c r="VF20" s="222"/>
      <c r="VG20" s="222"/>
      <c r="VH20" s="222"/>
      <c r="VI20" s="222"/>
      <c r="VJ20" s="222"/>
      <c r="VK20" s="222"/>
      <c r="VL20" s="222"/>
      <c r="VM20" s="222"/>
      <c r="VN20" s="222"/>
      <c r="VO20" s="222"/>
      <c r="VP20" s="222"/>
      <c r="VQ20" s="222"/>
      <c r="VR20" s="222"/>
      <c r="VS20" s="222"/>
      <c r="VT20" s="222"/>
      <c r="VU20" s="222"/>
      <c r="VV20" s="222"/>
      <c r="VW20" s="222"/>
      <c r="VX20" s="222"/>
      <c r="VY20" s="222"/>
      <c r="VZ20" s="222"/>
      <c r="WA20" s="222"/>
      <c r="WB20" s="222"/>
      <c r="WC20" s="222"/>
      <c r="WD20" s="222"/>
      <c r="WE20" s="222"/>
      <c r="WF20" s="222"/>
      <c r="WG20" s="222"/>
      <c r="WH20" s="222"/>
      <c r="WI20" s="222"/>
      <c r="WJ20" s="222"/>
      <c r="WK20" s="222"/>
      <c r="WL20" s="222"/>
      <c r="WM20" s="222"/>
      <c r="WN20" s="222"/>
      <c r="WO20" s="222"/>
      <c r="WP20" s="222"/>
      <c r="WQ20" s="222"/>
      <c r="WR20" s="222"/>
      <c r="WS20" s="222"/>
      <c r="WT20" s="222"/>
      <c r="WU20" s="222"/>
      <c r="WV20" s="222"/>
      <c r="WW20" s="222"/>
      <c r="WX20" s="222"/>
      <c r="WY20" s="222"/>
      <c r="WZ20" s="222"/>
      <c r="XA20" s="222"/>
      <c r="XB20" s="222"/>
      <c r="XC20" s="222"/>
      <c r="XD20" s="222"/>
      <c r="XE20" s="222"/>
      <c r="XF20" s="222"/>
      <c r="XG20" s="222"/>
      <c r="XH20" s="222"/>
      <c r="XI20" s="222"/>
      <c r="XJ20" s="222"/>
      <c r="XK20" s="222"/>
      <c r="XL20" s="222"/>
      <c r="XM20" s="222"/>
      <c r="XN20" s="222"/>
      <c r="XO20" s="222"/>
      <c r="XP20" s="222"/>
      <c r="XQ20" s="222"/>
      <c r="XR20" s="222"/>
      <c r="XS20" s="222"/>
      <c r="XT20" s="222"/>
      <c r="XU20" s="222"/>
      <c r="XV20" s="222"/>
      <c r="XW20" s="222"/>
      <c r="XX20" s="222"/>
      <c r="XY20" s="222"/>
      <c r="XZ20" s="222"/>
      <c r="YA20" s="222"/>
      <c r="YB20" s="222"/>
      <c r="YC20" s="222"/>
      <c r="YD20" s="222"/>
      <c r="YE20" s="222"/>
      <c r="YF20" s="222"/>
      <c r="YG20" s="222"/>
      <c r="YH20" s="222"/>
      <c r="YI20" s="222"/>
      <c r="YJ20" s="222"/>
      <c r="YK20" s="222"/>
      <c r="YL20" s="222"/>
      <c r="YM20" s="222"/>
      <c r="YN20" s="222"/>
      <c r="YO20" s="222"/>
      <c r="YP20" s="222"/>
      <c r="YQ20" s="222"/>
      <c r="YR20" s="222"/>
      <c r="YS20" s="222"/>
      <c r="YT20" s="222"/>
      <c r="YU20" s="222"/>
      <c r="YV20" s="222"/>
      <c r="YW20" s="222"/>
      <c r="YX20" s="222"/>
      <c r="YY20" s="222"/>
      <c r="YZ20" s="222"/>
      <c r="ZA20" s="222"/>
      <c r="ZB20" s="222"/>
      <c r="ZC20" s="222"/>
      <c r="ZD20" s="222"/>
      <c r="ZE20" s="222"/>
      <c r="ZF20" s="222"/>
      <c r="ZG20" s="222"/>
      <c r="ZH20" s="222"/>
      <c r="ZI20" s="222"/>
      <c r="ZJ20" s="222"/>
      <c r="ZK20" s="222"/>
      <c r="ZL20" s="222"/>
      <c r="ZM20" s="222"/>
      <c r="ZN20" s="222"/>
      <c r="ZO20" s="222"/>
      <c r="ZP20" s="222"/>
      <c r="ZQ20" s="222"/>
      <c r="ZR20" s="222"/>
      <c r="ZS20" s="222"/>
      <c r="ZT20" s="222"/>
      <c r="ZU20" s="222"/>
      <c r="ZV20" s="222"/>
      <c r="ZW20" s="222"/>
      <c r="ZX20" s="222"/>
      <c r="ZY20" s="222"/>
      <c r="ZZ20" s="222"/>
      <c r="AAA20" s="222"/>
      <c r="AAB20" s="222"/>
      <c r="AAC20" s="222"/>
      <c r="AAD20" s="222"/>
      <c r="AAE20" s="222"/>
      <c r="AAF20" s="222"/>
      <c r="AAG20" s="222"/>
      <c r="AAH20" s="222"/>
      <c r="AAI20" s="222"/>
      <c r="AAJ20" s="222"/>
      <c r="AAK20" s="222"/>
      <c r="AAL20" s="222"/>
      <c r="AAM20" s="222"/>
      <c r="AAN20" s="222"/>
      <c r="AAO20" s="222"/>
      <c r="AAP20" s="222"/>
      <c r="AAQ20" s="222"/>
      <c r="AAR20" s="222"/>
      <c r="AAS20" s="222"/>
      <c r="AAT20" s="222"/>
      <c r="AAU20" s="222"/>
      <c r="AAV20" s="222"/>
      <c r="AAW20" s="222"/>
      <c r="AAX20" s="222"/>
      <c r="AAY20" s="222"/>
      <c r="AAZ20" s="222"/>
      <c r="ABA20" s="222"/>
      <c r="ABB20" s="222"/>
      <c r="ABC20" s="222"/>
      <c r="ABD20" s="222"/>
      <c r="ABE20" s="222"/>
      <c r="ABF20" s="222"/>
      <c r="ABG20" s="222"/>
      <c r="ABH20" s="222"/>
      <c r="ABI20" s="222"/>
      <c r="ABJ20" s="222"/>
      <c r="ABK20" s="222"/>
      <c r="ABL20" s="222"/>
      <c r="ABM20" s="222"/>
      <c r="ABN20" s="222"/>
      <c r="ABO20" s="222"/>
      <c r="ABP20" s="222"/>
      <c r="ABQ20" s="222"/>
      <c r="ABR20" s="222"/>
      <c r="ABS20" s="222"/>
      <c r="ABT20" s="222"/>
      <c r="ABU20" s="222"/>
      <c r="ABV20" s="222"/>
      <c r="ABW20" s="222"/>
      <c r="ABX20" s="222"/>
      <c r="ABY20" s="222"/>
      <c r="ABZ20" s="222"/>
      <c r="ACA20" s="222"/>
      <c r="ACB20" s="222"/>
      <c r="ACC20" s="222"/>
      <c r="ACD20" s="222"/>
      <c r="ACE20" s="222"/>
      <c r="ACF20" s="222"/>
      <c r="ACG20" s="222"/>
      <c r="ACH20" s="222"/>
      <c r="ACI20" s="222"/>
      <c r="ACJ20" s="222"/>
      <c r="ACK20" s="222"/>
      <c r="ACL20" s="222"/>
      <c r="ACM20" s="222"/>
      <c r="ACN20" s="222"/>
      <c r="ACO20" s="222"/>
      <c r="ACP20" s="222"/>
      <c r="ACQ20" s="222"/>
      <c r="ACR20" s="222"/>
      <c r="ACS20" s="222"/>
      <c r="ACT20" s="222"/>
      <c r="ACU20" s="222"/>
      <c r="ACV20" s="222"/>
      <c r="ACW20" s="222"/>
      <c r="ACX20" s="222"/>
      <c r="ACY20" s="222"/>
      <c r="ACZ20" s="222"/>
      <c r="ADA20" s="222"/>
      <c r="ADB20" s="222"/>
      <c r="ADC20" s="222"/>
      <c r="ADD20" s="222"/>
      <c r="ADE20" s="222"/>
      <c r="ADF20" s="222"/>
      <c r="ADG20" s="222"/>
      <c r="ADH20" s="222"/>
      <c r="ADI20" s="222"/>
      <c r="ADJ20" s="222"/>
      <c r="ADK20" s="222"/>
      <c r="ADL20" s="222"/>
      <c r="ADM20" s="222"/>
      <c r="ADN20" s="222"/>
      <c r="ADO20" s="222"/>
      <c r="ADP20" s="222"/>
      <c r="ADQ20" s="222"/>
      <c r="ADR20" s="222"/>
      <c r="ADS20" s="222"/>
      <c r="ADT20" s="222"/>
      <c r="ADU20" s="222"/>
      <c r="ADV20" s="222"/>
      <c r="ADW20" s="222"/>
      <c r="ADX20" s="222"/>
      <c r="ADY20" s="222"/>
      <c r="ADZ20" s="222"/>
      <c r="AEA20" s="222"/>
      <c r="AEB20" s="222"/>
      <c r="AEC20" s="222"/>
      <c r="AED20" s="222"/>
      <c r="AEE20" s="222"/>
      <c r="AEF20" s="222"/>
      <c r="AEG20" s="222"/>
      <c r="AEH20" s="222"/>
      <c r="AEI20" s="222"/>
      <c r="AEJ20" s="222"/>
      <c r="AEK20" s="222"/>
      <c r="AEL20" s="222"/>
      <c r="AEM20" s="222"/>
      <c r="AEN20" s="222"/>
      <c r="AEO20" s="222"/>
      <c r="AEP20" s="222"/>
      <c r="AEQ20" s="222"/>
      <c r="AER20" s="222"/>
      <c r="AES20" s="222"/>
      <c r="AET20" s="222"/>
      <c r="AEU20" s="222"/>
      <c r="AEV20" s="222"/>
      <c r="AEW20" s="222"/>
      <c r="AEX20" s="222"/>
      <c r="AEY20" s="222"/>
      <c r="AEZ20" s="222"/>
      <c r="AFA20" s="222"/>
      <c r="AFB20" s="222"/>
      <c r="AFC20" s="222"/>
      <c r="AFD20" s="222"/>
      <c r="AFE20" s="222"/>
      <c r="AFF20" s="222"/>
      <c r="AFG20" s="222"/>
      <c r="AFH20" s="222"/>
      <c r="AFI20" s="222"/>
      <c r="AFJ20" s="222"/>
      <c r="AFK20" s="222"/>
      <c r="AFL20" s="222"/>
      <c r="AFM20" s="222"/>
      <c r="AFN20" s="222"/>
      <c r="AFO20" s="222"/>
      <c r="AFP20" s="222"/>
      <c r="AFQ20" s="222"/>
      <c r="AFR20" s="222"/>
      <c r="AFS20" s="222"/>
      <c r="AFT20" s="222"/>
    </row>
    <row r="21" spans="1:852">
      <c r="A21" s="265" t="s">
        <v>1795</v>
      </c>
      <c r="B21" s="265"/>
      <c r="C21" s="840" t="str">
        <f>IF(Severity!F21&gt;=0.5,"YES","NO")</f>
        <v>NO</v>
      </c>
      <c r="D21" s="840" t="str">
        <f>IF(Severity!G21&gt;=0.5,"YES","NO")</f>
        <v>YES</v>
      </c>
      <c r="E21" s="213">
        <v>8</v>
      </c>
      <c r="F21" s="213">
        <v>2</v>
      </c>
      <c r="G21" s="270" t="s">
        <v>2369</v>
      </c>
      <c r="H21" s="270" t="s">
        <v>749</v>
      </c>
      <c r="I21" s="270" t="s">
        <v>455</v>
      </c>
      <c r="J21" s="270">
        <v>48</v>
      </c>
      <c r="K21" s="270" t="s">
        <v>455</v>
      </c>
      <c r="L21" s="265"/>
      <c r="M21" s="265"/>
      <c r="N21" s="270"/>
      <c r="O21" s="270" t="s">
        <v>455</v>
      </c>
      <c r="P21" s="265"/>
      <c r="Q21" s="265"/>
      <c r="R21" s="265"/>
      <c r="S21" s="270" t="s">
        <v>275</v>
      </c>
      <c r="T21" s="270">
        <v>20</v>
      </c>
      <c r="U21" s="125">
        <v>16.91</v>
      </c>
      <c r="V21" s="125">
        <v>4.16</v>
      </c>
      <c r="W21" s="125">
        <v>16.57</v>
      </c>
      <c r="X21" s="125">
        <v>4.12</v>
      </c>
      <c r="Y21" s="125">
        <v>13.67</v>
      </c>
      <c r="Z21" s="125">
        <v>6.69</v>
      </c>
      <c r="AA21" s="125">
        <v>13.35</v>
      </c>
      <c r="AB21" s="125">
        <v>7.97</v>
      </c>
      <c r="AC21" s="125"/>
      <c r="AD21" s="125"/>
      <c r="AE21" s="114"/>
      <c r="AF21" s="125"/>
      <c r="AG21" s="125"/>
      <c r="AH21" s="125"/>
      <c r="AI21" s="265">
        <v>143</v>
      </c>
      <c r="AJ21" s="267">
        <f t="shared" si="0"/>
        <v>95</v>
      </c>
      <c r="AK21" s="265">
        <v>95</v>
      </c>
      <c r="AL21" s="270" t="s">
        <v>2269</v>
      </c>
      <c r="AM21" s="270" t="s">
        <v>455</v>
      </c>
      <c r="AN21" s="270" t="s">
        <v>455</v>
      </c>
      <c r="AO21" s="270">
        <v>22</v>
      </c>
      <c r="AP21" s="270" t="s">
        <v>455</v>
      </c>
      <c r="AQ21" s="265"/>
      <c r="AR21" s="265"/>
      <c r="AS21" s="265"/>
      <c r="AT21" s="270" t="s">
        <v>455</v>
      </c>
      <c r="AU21" s="265"/>
      <c r="AV21" s="265"/>
      <c r="AW21" s="265"/>
      <c r="AX21" s="265" t="s">
        <v>275</v>
      </c>
      <c r="AY21" s="265"/>
      <c r="AZ21" s="114">
        <v>16.670000000000002</v>
      </c>
      <c r="BA21" s="114">
        <v>4.12</v>
      </c>
      <c r="BB21" s="114">
        <v>16.55</v>
      </c>
      <c r="BC21" s="114">
        <v>4.18</v>
      </c>
      <c r="BD21" s="114">
        <v>15.39</v>
      </c>
      <c r="BE21" s="114">
        <v>7.64</v>
      </c>
      <c r="BF21" s="114">
        <v>15.58</v>
      </c>
      <c r="BG21" s="114">
        <v>8.11</v>
      </c>
      <c r="BH21" s="114"/>
      <c r="BI21" s="114"/>
      <c r="BJ21" s="114"/>
      <c r="BK21" s="114"/>
      <c r="BL21" s="114"/>
      <c r="BM21" s="114"/>
      <c r="BN21" s="270">
        <v>141</v>
      </c>
      <c r="BO21" s="270">
        <f t="shared" si="1"/>
        <v>119</v>
      </c>
      <c r="BP21" s="270">
        <v>119</v>
      </c>
      <c r="BQ21" s="270"/>
      <c r="BR21" s="270" t="s">
        <v>455</v>
      </c>
      <c r="BS21" s="265"/>
      <c r="BT21" s="265"/>
      <c r="BU21" s="265"/>
      <c r="BV21" s="265"/>
      <c r="BW21" s="265"/>
      <c r="BX21" s="265"/>
      <c r="BY21" s="265"/>
      <c r="BZ21" s="265"/>
      <c r="CA21" s="265"/>
      <c r="CB21" s="265"/>
      <c r="CC21" s="265"/>
      <c r="CD21" s="265"/>
      <c r="CE21" s="114"/>
      <c r="CF21" s="114"/>
      <c r="CG21" s="114"/>
      <c r="CH21" s="114"/>
      <c r="CI21" s="114"/>
      <c r="CJ21" s="114"/>
      <c r="CK21" s="114"/>
      <c r="CL21" s="114"/>
      <c r="CM21" s="114"/>
      <c r="CN21" s="114"/>
      <c r="CO21" s="114"/>
      <c r="CP21" s="114"/>
      <c r="CQ21" s="114"/>
      <c r="CR21" s="114"/>
      <c r="CS21" s="265"/>
      <c r="CT21" s="265"/>
      <c r="CU21" s="265"/>
      <c r="CV21" s="270"/>
      <c r="CW21" s="270" t="s">
        <v>455</v>
      </c>
      <c r="CX21" s="270"/>
      <c r="CY21" s="265"/>
      <c r="CZ21" s="265"/>
      <c r="DA21" s="265"/>
      <c r="DB21" s="265"/>
      <c r="DC21" s="265"/>
      <c r="DD21" s="265"/>
      <c r="DE21" s="265"/>
      <c r="DF21" s="265"/>
      <c r="DG21" s="265"/>
      <c r="DH21" s="265"/>
      <c r="DI21" s="265"/>
      <c r="DJ21" s="125"/>
      <c r="DK21" s="125"/>
      <c r="DL21" s="125"/>
      <c r="DM21" s="125"/>
      <c r="DN21" s="125"/>
      <c r="DO21" s="125"/>
      <c r="DP21" s="125"/>
      <c r="DQ21" s="125"/>
      <c r="DR21" s="125"/>
      <c r="DS21" s="125"/>
      <c r="DT21" s="125"/>
      <c r="DU21" s="125"/>
      <c r="DV21" s="125"/>
      <c r="DW21" s="125"/>
      <c r="DX21" s="265"/>
      <c r="DY21" s="265"/>
      <c r="DZ21" s="265"/>
      <c r="EA21" s="265"/>
      <c r="EB21" s="270" t="s">
        <v>455</v>
      </c>
      <c r="EC21" s="265"/>
      <c r="ED21" s="265"/>
      <c r="EE21" s="265"/>
      <c r="EF21" s="265"/>
      <c r="EG21" s="265"/>
      <c r="EH21" s="265"/>
      <c r="EI21" s="265"/>
      <c r="EJ21" s="265"/>
      <c r="EK21" s="265"/>
      <c r="EL21" s="265"/>
      <c r="EM21" s="265"/>
      <c r="EN21" s="265"/>
      <c r="EO21" s="125"/>
      <c r="EP21" s="125"/>
      <c r="EQ21" s="125"/>
      <c r="ER21" s="125"/>
      <c r="ES21" s="125"/>
      <c r="ET21" s="125"/>
      <c r="EU21" s="125"/>
      <c r="EV21" s="125"/>
      <c r="EW21" s="125"/>
      <c r="EX21" s="125"/>
      <c r="EY21" s="125"/>
      <c r="EZ21" s="125"/>
      <c r="FA21" s="125"/>
      <c r="FB21" s="125"/>
      <c r="FC21" s="217"/>
      <c r="FD21" s="217"/>
      <c r="FE21" s="217"/>
      <c r="FF21" s="270" t="s">
        <v>455</v>
      </c>
      <c r="FG21" s="90"/>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70" t="s">
        <v>455</v>
      </c>
      <c r="HE21" s="217"/>
      <c r="HF21" s="217"/>
      <c r="HG21" s="90"/>
      <c r="HH21" s="217"/>
      <c r="HI21" s="217"/>
      <c r="HJ21" s="217"/>
      <c r="HK21" s="217"/>
      <c r="HL21" s="217"/>
      <c r="HM21" s="217"/>
      <c r="HN21" s="217"/>
      <c r="HO21" s="217"/>
      <c r="HP21" s="217"/>
      <c r="HQ21" s="217"/>
      <c r="HR21" s="217"/>
      <c r="HS21" s="217"/>
      <c r="HT21" s="217"/>
      <c r="HU21" s="217"/>
      <c r="HV21" s="217"/>
      <c r="HW21" s="217"/>
      <c r="HX21" s="217"/>
      <c r="HY21" s="217"/>
      <c r="HZ21" s="217"/>
      <c r="IA21" s="217"/>
      <c r="IB21" s="217"/>
      <c r="IC21" s="217"/>
      <c r="ID21" s="217"/>
      <c r="IE21" s="217"/>
      <c r="IF21" s="217"/>
      <c r="IG21" s="217"/>
      <c r="IH21" s="217"/>
      <c r="II21" s="217"/>
      <c r="IJ21" s="217"/>
      <c r="IK21" s="217"/>
      <c r="IL21" s="217"/>
      <c r="IM21" s="217"/>
      <c r="IN21" s="217"/>
      <c r="IO21" s="217"/>
      <c r="IP21" s="217"/>
      <c r="IQ21" s="217"/>
      <c r="IR21" s="217"/>
      <c r="IS21" s="270" t="s">
        <v>455</v>
      </c>
      <c r="IT21" s="217"/>
      <c r="IU21" s="217"/>
      <c r="IV21" s="217"/>
      <c r="IW21" s="217"/>
      <c r="IX21" s="217"/>
      <c r="IY21" s="217"/>
      <c r="IZ21" s="217"/>
      <c r="JA21" s="217"/>
      <c r="JB21" s="217"/>
      <c r="JC21" s="217"/>
      <c r="JD21" s="217"/>
      <c r="JE21" s="217"/>
      <c r="JF21" s="217"/>
      <c r="JG21" s="217"/>
      <c r="JH21" s="217"/>
      <c r="JI21" s="217"/>
      <c r="JJ21" s="217"/>
      <c r="JK21" s="217"/>
      <c r="JL21" s="217"/>
      <c r="JM21" s="217"/>
      <c r="JN21" s="217"/>
      <c r="JO21" s="217"/>
      <c r="JP21" s="217"/>
      <c r="JQ21" s="217"/>
      <c r="JR21" s="217"/>
      <c r="JS21" s="217"/>
      <c r="JT21" s="217"/>
      <c r="JU21" s="217"/>
      <c r="JV21" s="217"/>
      <c r="JW21" s="217"/>
      <c r="JX21" s="217"/>
      <c r="JY21" s="217"/>
      <c r="JZ21" s="217"/>
      <c r="KA21" s="217"/>
      <c r="KB21" s="217"/>
      <c r="KC21" s="217"/>
      <c r="KD21" s="217"/>
      <c r="KE21" s="270" t="s">
        <v>455</v>
      </c>
      <c r="KF21" s="217"/>
      <c r="KG21" s="217"/>
      <c r="KH21" s="217"/>
      <c r="KI21" s="90"/>
      <c r="KJ21" s="217"/>
      <c r="KK21" s="217"/>
      <c r="KL21" s="217"/>
      <c r="KM21" s="217"/>
      <c r="KN21" s="217"/>
      <c r="KO21" s="217"/>
      <c r="KP21" s="217"/>
      <c r="KQ21" s="217"/>
      <c r="KR21" s="217"/>
      <c r="KS21" s="217"/>
      <c r="KT21" s="217"/>
      <c r="KU21" s="217"/>
      <c r="KV21" s="217"/>
      <c r="KW21" s="217"/>
      <c r="KX21" s="217"/>
      <c r="KY21" s="217"/>
      <c r="KZ21" s="217"/>
      <c r="LA21" s="217"/>
      <c r="LB21" s="217"/>
      <c r="LC21" s="217"/>
      <c r="LD21" s="217"/>
      <c r="LE21" s="217"/>
      <c r="LF21" s="217"/>
      <c r="LG21" s="217"/>
      <c r="LH21" s="217"/>
      <c r="LI21" s="217"/>
      <c r="LJ21" s="217"/>
      <c r="LK21" s="217"/>
      <c r="LL21" s="217"/>
      <c r="LM21" s="217"/>
      <c r="LN21" s="217"/>
      <c r="LO21" s="217"/>
      <c r="LP21" s="217"/>
      <c r="LQ21" s="217"/>
      <c r="LR21" s="217"/>
      <c r="LS21" s="217"/>
      <c r="LT21" s="270" t="s">
        <v>455</v>
      </c>
      <c r="LU21" s="217"/>
      <c r="LV21" s="217"/>
      <c r="LW21" s="217"/>
      <c r="LX21" s="217"/>
      <c r="LY21" s="217"/>
      <c r="LZ21" s="217"/>
      <c r="MA21" s="217"/>
      <c r="MB21" s="217"/>
      <c r="MC21" s="217"/>
      <c r="MD21" s="217"/>
      <c r="ME21" s="217"/>
      <c r="MF21" s="217"/>
      <c r="MG21" s="217"/>
      <c r="MH21" s="217"/>
      <c r="MI21" s="217"/>
      <c r="MJ21" s="217"/>
      <c r="MK21" s="217"/>
      <c r="ML21" s="217"/>
      <c r="MM21" s="217"/>
      <c r="MN21" s="217"/>
      <c r="MO21" s="217"/>
      <c r="MP21" s="217"/>
      <c r="MQ21" s="217"/>
      <c r="MR21" s="217"/>
      <c r="MS21" s="217"/>
      <c r="MT21" s="217"/>
      <c r="MU21" s="217"/>
      <c r="MV21" s="217"/>
      <c r="MW21" s="217"/>
      <c r="MX21" s="217"/>
      <c r="MY21" s="217"/>
      <c r="MZ21" s="217"/>
      <c r="NA21" s="217"/>
      <c r="NB21" s="217"/>
      <c r="NC21" s="217"/>
      <c r="ND21" s="217"/>
      <c r="NE21" s="217"/>
      <c r="NF21" s="217"/>
      <c r="NG21" s="217"/>
      <c r="NH21" s="217"/>
      <c r="NI21" s="217"/>
      <c r="NJ21" s="217"/>
      <c r="NK21" s="217"/>
      <c r="NL21" s="217"/>
      <c r="NM21" s="217"/>
      <c r="NN21" s="217"/>
      <c r="NO21" s="217"/>
      <c r="NP21" s="217"/>
      <c r="NQ21" s="217"/>
      <c r="NR21" s="217"/>
      <c r="NS21" s="217"/>
      <c r="NT21" s="217"/>
      <c r="NU21" s="217"/>
      <c r="NV21" s="217"/>
      <c r="NW21" s="217"/>
      <c r="NX21" s="217"/>
      <c r="NY21" s="217"/>
      <c r="NZ21" s="217"/>
      <c r="OA21" s="217"/>
      <c r="OB21" s="217"/>
      <c r="OC21" s="217"/>
      <c r="OD21" s="217"/>
      <c r="OE21" s="217"/>
      <c r="OF21" s="217"/>
      <c r="OG21" s="217"/>
      <c r="OH21" s="217"/>
      <c r="OI21" s="217"/>
      <c r="OJ21" s="217"/>
      <c r="OK21" s="217"/>
      <c r="OL21" s="217"/>
      <c r="OM21" s="217"/>
      <c r="ON21" s="217"/>
      <c r="OO21" s="217"/>
      <c r="OP21" s="217"/>
      <c r="OQ21" s="217"/>
      <c r="OR21" s="217"/>
      <c r="OS21" s="267">
        <f>IF(ISERROR(#REF!),0,1)</f>
        <v>0</v>
      </c>
      <c r="OT21" s="267">
        <f t="shared" si="5"/>
        <v>0</v>
      </c>
      <c r="OU21" s="267">
        <f t="shared" si="6"/>
        <v>1</v>
      </c>
      <c r="OV21" s="222"/>
      <c r="OW21" s="222"/>
      <c r="OX21" s="222"/>
      <c r="OY21" s="222"/>
      <c r="OZ21" s="222"/>
      <c r="PA21" s="222"/>
      <c r="PB21" s="222"/>
      <c r="PC21" s="222"/>
      <c r="PD21" s="222"/>
      <c r="PE21" s="222"/>
      <c r="PF21" s="222"/>
      <c r="PG21" s="222"/>
      <c r="PH21" s="222"/>
      <c r="PI21" s="222"/>
      <c r="PJ21" s="222"/>
      <c r="PK21" s="222"/>
      <c r="PL21" s="222"/>
      <c r="PM21" s="222"/>
      <c r="PN21" s="222"/>
      <c r="PO21" s="222"/>
      <c r="PP21" s="222"/>
      <c r="PQ21" s="222"/>
      <c r="PR21" s="222"/>
      <c r="PS21" s="222"/>
      <c r="PT21" s="222"/>
      <c r="PU21" s="222"/>
      <c r="PV21" s="222"/>
      <c r="PW21" s="222"/>
      <c r="PX21" s="222"/>
      <c r="PY21" s="222"/>
      <c r="PZ21" s="222"/>
      <c r="QA21" s="222"/>
      <c r="QB21" s="222"/>
      <c r="QC21" s="222"/>
      <c r="QD21" s="222"/>
      <c r="QE21" s="222"/>
      <c r="QF21" s="222"/>
      <c r="QG21" s="222"/>
      <c r="QH21" s="222"/>
      <c r="QI21" s="222"/>
      <c r="QJ21" s="222"/>
      <c r="QK21" s="222"/>
      <c r="QL21" s="222"/>
      <c r="QM21" s="222"/>
      <c r="QN21" s="222"/>
      <c r="QO21" s="222"/>
      <c r="QP21" s="222"/>
      <c r="QQ21" s="222"/>
      <c r="QR21" s="222"/>
      <c r="QS21" s="222"/>
      <c r="QT21" s="222"/>
      <c r="QU21" s="222"/>
      <c r="QV21" s="222"/>
      <c r="QW21" s="222"/>
      <c r="QX21" s="222"/>
      <c r="QY21" s="222"/>
      <c r="QZ21" s="222"/>
      <c r="RA21" s="222"/>
      <c r="RB21" s="222"/>
      <c r="RC21" s="222"/>
      <c r="RD21" s="222"/>
      <c r="RE21" s="222"/>
      <c r="RF21" s="222"/>
      <c r="RG21" s="222"/>
      <c r="RH21" s="222"/>
      <c r="RI21" s="222"/>
      <c r="RJ21" s="222"/>
      <c r="RK21" s="222"/>
      <c r="RL21" s="222"/>
      <c r="RM21" s="222"/>
      <c r="RN21" s="222"/>
      <c r="RO21" s="222"/>
      <c r="RP21" s="222"/>
      <c r="RQ21" s="222"/>
      <c r="RR21" s="222"/>
      <c r="RS21" s="222"/>
      <c r="RT21" s="222"/>
      <c r="RU21" s="222"/>
      <c r="RV21" s="222"/>
      <c r="RW21" s="222"/>
      <c r="RX21" s="222"/>
      <c r="RY21" s="222"/>
      <c r="RZ21" s="222"/>
      <c r="SA21" s="222"/>
      <c r="SB21" s="222"/>
      <c r="SC21" s="222"/>
      <c r="SD21" s="222"/>
      <c r="SE21" s="222"/>
      <c r="SF21" s="222"/>
      <c r="SG21" s="222"/>
      <c r="SH21" s="222"/>
      <c r="SI21" s="222"/>
      <c r="SJ21" s="222"/>
      <c r="SK21" s="222"/>
      <c r="SL21" s="222"/>
      <c r="SM21" s="222"/>
      <c r="SN21" s="222"/>
      <c r="SO21" s="222"/>
      <c r="SP21" s="222"/>
      <c r="SQ21" s="222"/>
      <c r="SR21" s="222"/>
      <c r="SS21" s="222"/>
      <c r="ST21" s="222"/>
      <c r="SU21" s="222"/>
      <c r="SV21" s="222"/>
      <c r="SW21" s="222"/>
      <c r="SX21" s="222"/>
      <c r="SY21" s="222"/>
      <c r="SZ21" s="222"/>
      <c r="TA21" s="222"/>
      <c r="TB21" s="222"/>
      <c r="TC21" s="222"/>
      <c r="TD21" s="222"/>
      <c r="TE21" s="222"/>
      <c r="TF21" s="222"/>
      <c r="TG21" s="222"/>
      <c r="TH21" s="222"/>
      <c r="TI21" s="222"/>
      <c r="TJ21" s="222"/>
      <c r="TK21" s="222"/>
      <c r="TL21" s="222"/>
      <c r="TM21" s="222"/>
      <c r="TN21" s="222"/>
      <c r="TO21" s="222"/>
      <c r="TP21" s="222"/>
      <c r="TQ21" s="222"/>
      <c r="TR21" s="222"/>
      <c r="TS21" s="222"/>
      <c r="TT21" s="222"/>
      <c r="TU21" s="222"/>
      <c r="TV21" s="222"/>
      <c r="TW21" s="222"/>
      <c r="TX21" s="222"/>
      <c r="TY21" s="222"/>
      <c r="TZ21" s="222"/>
      <c r="UA21" s="222"/>
      <c r="UB21" s="222"/>
      <c r="UC21" s="222"/>
      <c r="UD21" s="222"/>
      <c r="UE21" s="222"/>
      <c r="UF21" s="222"/>
      <c r="UG21" s="222"/>
      <c r="UH21" s="222"/>
      <c r="UI21" s="222"/>
      <c r="UJ21" s="222"/>
      <c r="UK21" s="222"/>
      <c r="UL21" s="222"/>
      <c r="UM21" s="222"/>
      <c r="UN21" s="222"/>
      <c r="UO21" s="222"/>
      <c r="UP21" s="222"/>
      <c r="UQ21" s="222"/>
      <c r="UR21" s="222"/>
      <c r="US21" s="222"/>
      <c r="UT21" s="222"/>
      <c r="UU21" s="222"/>
      <c r="UV21" s="222"/>
      <c r="UW21" s="222"/>
      <c r="UX21" s="222"/>
      <c r="UY21" s="222"/>
      <c r="UZ21" s="222"/>
      <c r="VA21" s="222"/>
      <c r="VB21" s="222"/>
      <c r="VC21" s="222"/>
      <c r="VD21" s="222"/>
      <c r="VE21" s="222"/>
      <c r="VF21" s="222"/>
      <c r="VG21" s="222"/>
      <c r="VH21" s="222"/>
      <c r="VI21" s="222"/>
      <c r="VJ21" s="222"/>
      <c r="VK21" s="222"/>
      <c r="VL21" s="222"/>
      <c r="VM21" s="222"/>
      <c r="VN21" s="222"/>
      <c r="VO21" s="222"/>
      <c r="VP21" s="222"/>
      <c r="VQ21" s="222"/>
      <c r="VR21" s="222"/>
      <c r="VS21" s="222"/>
      <c r="VT21" s="222"/>
      <c r="VU21" s="222"/>
      <c r="VV21" s="222"/>
      <c r="VW21" s="222"/>
      <c r="VX21" s="222"/>
      <c r="VY21" s="222"/>
      <c r="VZ21" s="222"/>
      <c r="WA21" s="222"/>
      <c r="WB21" s="222"/>
      <c r="WC21" s="222"/>
      <c r="WD21" s="222"/>
      <c r="WE21" s="222"/>
      <c r="WF21" s="222"/>
      <c r="WG21" s="222"/>
      <c r="WH21" s="222"/>
      <c r="WI21" s="222"/>
      <c r="WJ21" s="222"/>
      <c r="WK21" s="222"/>
      <c r="WL21" s="222"/>
      <c r="WM21" s="222"/>
      <c r="WN21" s="222"/>
      <c r="WO21" s="222"/>
      <c r="WP21" s="222"/>
      <c r="WQ21" s="222"/>
      <c r="WR21" s="222"/>
      <c r="WS21" s="222"/>
      <c r="WT21" s="222"/>
      <c r="WU21" s="222"/>
      <c r="WV21" s="222"/>
      <c r="WW21" s="222"/>
      <c r="WX21" s="222"/>
      <c r="WY21" s="222"/>
      <c r="WZ21" s="222"/>
      <c r="XA21" s="222"/>
      <c r="XB21" s="222"/>
      <c r="XC21" s="222"/>
      <c r="XD21" s="222"/>
      <c r="XE21" s="222"/>
      <c r="XF21" s="222"/>
      <c r="XG21" s="222"/>
      <c r="XH21" s="222"/>
      <c r="XI21" s="222"/>
      <c r="XJ21" s="222"/>
      <c r="XK21" s="222"/>
      <c r="XL21" s="222"/>
      <c r="XM21" s="222"/>
      <c r="XN21" s="222"/>
      <c r="XO21" s="222"/>
      <c r="XP21" s="222"/>
      <c r="XQ21" s="222"/>
      <c r="XR21" s="222"/>
      <c r="XS21" s="222"/>
      <c r="XT21" s="222"/>
      <c r="XU21" s="222"/>
      <c r="XV21" s="222"/>
      <c r="XW21" s="222"/>
      <c r="XX21" s="222"/>
      <c r="XY21" s="222"/>
      <c r="XZ21" s="222"/>
      <c r="YA21" s="222"/>
      <c r="YB21" s="222"/>
      <c r="YC21" s="222"/>
      <c r="YD21" s="222"/>
      <c r="YE21" s="222"/>
      <c r="YF21" s="222"/>
      <c r="YG21" s="222"/>
      <c r="YH21" s="222"/>
      <c r="YI21" s="222"/>
      <c r="YJ21" s="222"/>
      <c r="YK21" s="222"/>
      <c r="YL21" s="222"/>
      <c r="YM21" s="222"/>
      <c r="YN21" s="222"/>
      <c r="YO21" s="222"/>
      <c r="YP21" s="222"/>
      <c r="YQ21" s="222"/>
      <c r="YR21" s="222"/>
      <c r="YS21" s="222"/>
      <c r="YT21" s="222"/>
      <c r="YU21" s="222"/>
      <c r="YV21" s="222"/>
      <c r="YW21" s="222"/>
      <c r="YX21" s="222"/>
      <c r="YY21" s="222"/>
      <c r="YZ21" s="222"/>
      <c r="ZA21" s="222"/>
      <c r="ZB21" s="222"/>
      <c r="ZC21" s="222"/>
      <c r="ZD21" s="222"/>
      <c r="ZE21" s="222"/>
      <c r="ZF21" s="222"/>
      <c r="ZG21" s="222"/>
      <c r="ZH21" s="222"/>
      <c r="ZI21" s="222"/>
      <c r="ZJ21" s="222"/>
      <c r="ZK21" s="222"/>
      <c r="ZL21" s="222"/>
      <c r="ZM21" s="222"/>
      <c r="ZN21" s="222"/>
      <c r="ZO21" s="222"/>
      <c r="ZP21" s="222"/>
      <c r="ZQ21" s="222"/>
      <c r="ZR21" s="222"/>
      <c r="ZS21" s="222"/>
      <c r="ZT21" s="222"/>
      <c r="ZU21" s="222"/>
      <c r="ZV21" s="222"/>
      <c r="ZW21" s="222"/>
      <c r="ZX21" s="222"/>
      <c r="ZY21" s="222"/>
      <c r="ZZ21" s="222"/>
      <c r="AAA21" s="222"/>
      <c r="AAB21" s="222"/>
      <c r="AAC21" s="222"/>
      <c r="AAD21" s="222"/>
      <c r="AAE21" s="222"/>
      <c r="AAF21" s="222"/>
      <c r="AAG21" s="222"/>
      <c r="AAH21" s="222"/>
      <c r="AAI21" s="222"/>
      <c r="AAJ21" s="222"/>
      <c r="AAK21" s="222"/>
      <c r="AAL21" s="222"/>
      <c r="AAM21" s="222"/>
      <c r="AAN21" s="222"/>
      <c r="AAO21" s="222"/>
      <c r="AAP21" s="222"/>
      <c r="AAQ21" s="222"/>
      <c r="AAR21" s="222"/>
      <c r="AAS21" s="222"/>
      <c r="AAT21" s="222"/>
      <c r="AAU21" s="222"/>
      <c r="AAV21" s="222"/>
      <c r="AAW21" s="222"/>
      <c r="AAX21" s="222"/>
      <c r="AAY21" s="222"/>
      <c r="AAZ21" s="222"/>
      <c r="ABA21" s="222"/>
      <c r="ABB21" s="222"/>
      <c r="ABC21" s="222"/>
      <c r="ABD21" s="222"/>
      <c r="ABE21" s="222"/>
      <c r="ABF21" s="222"/>
      <c r="ABG21" s="222"/>
      <c r="ABH21" s="222"/>
      <c r="ABI21" s="222"/>
      <c r="ABJ21" s="222"/>
      <c r="ABK21" s="222"/>
      <c r="ABL21" s="222"/>
      <c r="ABM21" s="222"/>
      <c r="ABN21" s="222"/>
      <c r="ABO21" s="222"/>
      <c r="ABP21" s="222"/>
      <c r="ABQ21" s="222"/>
      <c r="ABR21" s="222"/>
      <c r="ABS21" s="222"/>
      <c r="ABT21" s="222"/>
      <c r="ABU21" s="222"/>
      <c r="ABV21" s="222"/>
      <c r="ABW21" s="222"/>
      <c r="ABX21" s="222"/>
      <c r="ABY21" s="222"/>
      <c r="ABZ21" s="222"/>
      <c r="ACA21" s="222"/>
      <c r="ACB21" s="222"/>
      <c r="ACC21" s="222"/>
      <c r="ACD21" s="222"/>
      <c r="ACE21" s="222"/>
      <c r="ACF21" s="222"/>
      <c r="ACG21" s="222"/>
      <c r="ACH21" s="222"/>
      <c r="ACI21" s="222"/>
      <c r="ACJ21" s="222"/>
      <c r="ACK21" s="222"/>
      <c r="ACL21" s="222"/>
      <c r="ACM21" s="222"/>
      <c r="ACN21" s="222"/>
      <c r="ACO21" s="222"/>
      <c r="ACP21" s="222"/>
      <c r="ACQ21" s="222"/>
      <c r="ACR21" s="222"/>
      <c r="ACS21" s="222"/>
      <c r="ACT21" s="222"/>
      <c r="ACU21" s="222"/>
      <c r="ACV21" s="222"/>
      <c r="ACW21" s="222"/>
      <c r="ACX21" s="222"/>
      <c r="ACY21" s="222"/>
      <c r="ACZ21" s="222"/>
      <c r="ADA21" s="222"/>
      <c r="ADB21" s="222"/>
      <c r="ADC21" s="222"/>
      <c r="ADD21" s="222"/>
      <c r="ADE21" s="222"/>
      <c r="ADF21" s="222"/>
      <c r="ADG21" s="222"/>
      <c r="ADH21" s="222"/>
      <c r="ADI21" s="222"/>
      <c r="ADJ21" s="222"/>
      <c r="ADK21" s="222"/>
      <c r="ADL21" s="222"/>
      <c r="ADM21" s="222"/>
      <c r="ADN21" s="222"/>
      <c r="ADO21" s="222"/>
      <c r="ADP21" s="222"/>
      <c r="ADQ21" s="222"/>
      <c r="ADR21" s="222"/>
      <c r="ADS21" s="222"/>
      <c r="ADT21" s="222"/>
      <c r="ADU21" s="222"/>
      <c r="ADV21" s="222"/>
      <c r="ADW21" s="222"/>
      <c r="ADX21" s="222"/>
      <c r="ADY21" s="222"/>
      <c r="ADZ21" s="222"/>
      <c r="AEA21" s="222"/>
      <c r="AEB21" s="222"/>
      <c r="AEC21" s="222"/>
      <c r="AED21" s="222"/>
      <c r="AEE21" s="222"/>
      <c r="AEF21" s="222"/>
      <c r="AEG21" s="222"/>
      <c r="AEH21" s="222"/>
      <c r="AEI21" s="222"/>
      <c r="AEJ21" s="222"/>
      <c r="AEK21" s="222"/>
      <c r="AEL21" s="222"/>
      <c r="AEM21" s="222"/>
      <c r="AEN21" s="222"/>
      <c r="AEO21" s="222"/>
      <c r="AEP21" s="222"/>
      <c r="AEQ21" s="222"/>
      <c r="AER21" s="222"/>
      <c r="AES21" s="222"/>
      <c r="AET21" s="222"/>
      <c r="AEU21" s="222"/>
      <c r="AEV21" s="222"/>
      <c r="AEW21" s="222"/>
      <c r="AEX21" s="222"/>
      <c r="AEY21" s="222"/>
      <c r="AEZ21" s="222"/>
      <c r="AFA21" s="222"/>
      <c r="AFB21" s="222"/>
      <c r="AFC21" s="222"/>
      <c r="AFD21" s="222"/>
      <c r="AFE21" s="222"/>
      <c r="AFF21" s="222"/>
      <c r="AFG21" s="222"/>
      <c r="AFH21" s="222"/>
      <c r="AFI21" s="222"/>
      <c r="AFJ21" s="222"/>
      <c r="AFK21" s="222"/>
      <c r="AFL21" s="222"/>
      <c r="AFM21" s="222"/>
      <c r="AFN21" s="222"/>
      <c r="AFO21" s="222"/>
      <c r="AFP21" s="222"/>
      <c r="AFQ21" s="222"/>
      <c r="AFR21" s="222"/>
      <c r="AFS21" s="222"/>
      <c r="AFT21" s="222"/>
    </row>
    <row r="22" spans="1:852">
      <c r="A22" s="267" t="s">
        <v>1493</v>
      </c>
      <c r="B22" s="267"/>
      <c r="C22" s="840" t="str">
        <f>IF(Severity!F22&gt;=0.5,"YES","NO")</f>
        <v>YES</v>
      </c>
      <c r="D22" s="840" t="str">
        <f>IF(Severity!G22&gt;=0.5,"YES","NO")</f>
        <v>NO</v>
      </c>
      <c r="E22" s="108">
        <v>12</v>
      </c>
      <c r="F22" s="108">
        <v>2</v>
      </c>
      <c r="G22" s="270" t="s">
        <v>403</v>
      </c>
      <c r="H22" s="270" t="s">
        <v>455</v>
      </c>
      <c r="I22" s="270" t="s">
        <v>455</v>
      </c>
      <c r="J22" s="270">
        <v>36</v>
      </c>
      <c r="K22" s="270" t="s">
        <v>237</v>
      </c>
      <c r="L22" s="267">
        <v>10</v>
      </c>
      <c r="M22" s="267">
        <v>44</v>
      </c>
      <c r="N22" s="270">
        <v>10</v>
      </c>
      <c r="O22" s="270" t="s">
        <v>237</v>
      </c>
      <c r="P22" s="267">
        <v>10</v>
      </c>
      <c r="Q22" s="267">
        <v>59</v>
      </c>
      <c r="R22" s="267">
        <v>50</v>
      </c>
      <c r="S22" s="270" t="s">
        <v>237</v>
      </c>
      <c r="T22" s="270">
        <v>10</v>
      </c>
      <c r="U22" s="113">
        <v>29.4</v>
      </c>
      <c r="V22" s="113">
        <v>4.0999999999999996</v>
      </c>
      <c r="W22" s="113"/>
      <c r="X22" s="113"/>
      <c r="Y22" s="113"/>
      <c r="Z22" s="113"/>
      <c r="AA22" s="113"/>
      <c r="AB22" s="113"/>
      <c r="AC22" s="113"/>
      <c r="AD22" s="113"/>
      <c r="AE22" s="114"/>
      <c r="AF22" s="113"/>
      <c r="AG22" s="113"/>
      <c r="AH22" s="113"/>
      <c r="AI22" s="267">
        <v>132</v>
      </c>
      <c r="AJ22" s="267">
        <f t="shared" si="0"/>
        <v>96</v>
      </c>
      <c r="AK22" s="267" t="s">
        <v>455</v>
      </c>
      <c r="AL22" s="270" t="s">
        <v>3011</v>
      </c>
      <c r="AM22" s="270" t="s">
        <v>455</v>
      </c>
      <c r="AN22" s="270" t="s">
        <v>455</v>
      </c>
      <c r="AO22" s="270">
        <v>26</v>
      </c>
      <c r="AP22" s="270" t="s">
        <v>237</v>
      </c>
      <c r="AQ22" s="267">
        <v>10</v>
      </c>
      <c r="AR22" s="267">
        <v>39</v>
      </c>
      <c r="AS22" s="267">
        <v>10</v>
      </c>
      <c r="AT22" s="267" t="s">
        <v>237</v>
      </c>
      <c r="AU22" s="267">
        <v>10</v>
      </c>
      <c r="AV22" s="267">
        <v>51</v>
      </c>
      <c r="AW22" s="267">
        <v>50</v>
      </c>
      <c r="AX22" s="267" t="s">
        <v>237</v>
      </c>
      <c r="AY22" s="267">
        <v>10</v>
      </c>
      <c r="AZ22" s="114">
        <v>28.4</v>
      </c>
      <c r="BA22" s="114">
        <v>3.6</v>
      </c>
      <c r="BB22" s="114"/>
      <c r="BC22" s="114"/>
      <c r="BD22" s="114"/>
      <c r="BE22" s="114"/>
      <c r="BF22" s="114"/>
      <c r="BG22" s="114"/>
      <c r="BH22" s="114"/>
      <c r="BI22" s="114"/>
      <c r="BJ22" s="114"/>
      <c r="BK22" s="114"/>
      <c r="BL22" s="114"/>
      <c r="BM22" s="114"/>
      <c r="BN22" s="270">
        <v>135</v>
      </c>
      <c r="BO22" s="270">
        <f t="shared" si="1"/>
        <v>109</v>
      </c>
      <c r="BP22" s="270" t="s">
        <v>455</v>
      </c>
      <c r="BQ22" s="270"/>
      <c r="BR22" s="270" t="s">
        <v>455</v>
      </c>
      <c r="BS22" s="267"/>
      <c r="BT22" s="267"/>
      <c r="BU22" s="267"/>
      <c r="BV22" s="267"/>
      <c r="BW22" s="267"/>
      <c r="BX22" s="267"/>
      <c r="BY22" s="267"/>
      <c r="BZ22" s="267"/>
      <c r="CA22" s="267"/>
      <c r="CB22" s="267"/>
      <c r="CC22" s="267"/>
      <c r="CD22" s="267"/>
      <c r="CE22" s="114"/>
      <c r="CF22" s="114"/>
      <c r="CG22" s="114"/>
      <c r="CH22" s="114"/>
      <c r="CI22" s="114"/>
      <c r="CJ22" s="114"/>
      <c r="CK22" s="114"/>
      <c r="CL22" s="114"/>
      <c r="CM22" s="114"/>
      <c r="CN22" s="114"/>
      <c r="CO22" s="114"/>
      <c r="CP22" s="114"/>
      <c r="CQ22" s="114"/>
      <c r="CR22" s="114"/>
      <c r="CS22" s="267"/>
      <c r="CT22" s="267"/>
      <c r="CU22" s="267"/>
      <c r="CV22" s="270"/>
      <c r="CW22" s="270" t="s">
        <v>455</v>
      </c>
      <c r="CX22" s="270"/>
      <c r="CY22" s="267"/>
      <c r="CZ22" s="267"/>
      <c r="DA22" s="267"/>
      <c r="DB22" s="267"/>
      <c r="DC22" s="267"/>
      <c r="DD22" s="267"/>
      <c r="DE22" s="267"/>
      <c r="DF22" s="267"/>
      <c r="DG22" s="267"/>
      <c r="DH22" s="267"/>
      <c r="DI22" s="267"/>
      <c r="DJ22" s="113"/>
      <c r="DK22" s="113"/>
      <c r="DL22" s="113"/>
      <c r="DM22" s="113"/>
      <c r="DN22" s="113"/>
      <c r="DO22" s="113"/>
      <c r="DP22" s="113"/>
      <c r="DQ22" s="113"/>
      <c r="DR22" s="113"/>
      <c r="DS22" s="113"/>
      <c r="DT22" s="113"/>
      <c r="DU22" s="113"/>
      <c r="DV22" s="113"/>
      <c r="DW22" s="113"/>
      <c r="DX22" s="267"/>
      <c r="DY22" s="267"/>
      <c r="DZ22" s="267"/>
      <c r="EA22" s="267"/>
      <c r="EB22" s="270" t="s">
        <v>455</v>
      </c>
      <c r="EC22" s="267"/>
      <c r="ED22" s="267"/>
      <c r="EE22" s="267"/>
      <c r="EF22" s="267"/>
      <c r="EG22" s="267"/>
      <c r="EH22" s="267"/>
      <c r="EI22" s="267"/>
      <c r="EJ22" s="267"/>
      <c r="EK22" s="267"/>
      <c r="EL22" s="267"/>
      <c r="EM22" s="267"/>
      <c r="EN22" s="267"/>
      <c r="EO22" s="113"/>
      <c r="EP22" s="113"/>
      <c r="EQ22" s="113"/>
      <c r="ER22" s="113"/>
      <c r="ES22" s="113"/>
      <c r="ET22" s="113"/>
      <c r="EU22" s="113"/>
      <c r="EV22" s="113"/>
      <c r="EW22" s="113"/>
      <c r="EX22" s="113"/>
      <c r="EY22" s="113"/>
      <c r="EZ22" s="113"/>
      <c r="FA22" s="113"/>
      <c r="FB22" s="113"/>
      <c r="FC22" s="212"/>
      <c r="FD22" s="212"/>
      <c r="FE22" s="212"/>
      <c r="FF22" s="270" t="s">
        <v>455</v>
      </c>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70" t="s">
        <v>455</v>
      </c>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70" t="s">
        <v>455</v>
      </c>
      <c r="IT22" s="212"/>
      <c r="IU22" s="212"/>
      <c r="IV22" s="212"/>
      <c r="IW22" s="212"/>
      <c r="IX22" s="212"/>
      <c r="IY22" s="212"/>
      <c r="IZ22" s="212"/>
      <c r="JA22" s="212"/>
      <c r="JB22" s="212"/>
      <c r="JC22" s="212"/>
      <c r="JD22" s="212"/>
      <c r="JE22" s="212"/>
      <c r="JF22" s="212"/>
      <c r="JG22" s="212"/>
      <c r="JH22" s="212"/>
      <c r="JI22" s="212"/>
      <c r="JJ22" s="212"/>
      <c r="JK22" s="212"/>
      <c r="JL22" s="212"/>
      <c r="JM22" s="212"/>
      <c r="JN22" s="212"/>
      <c r="JO22" s="212"/>
      <c r="JP22" s="212"/>
      <c r="JQ22" s="212"/>
      <c r="JR22" s="212"/>
      <c r="JS22" s="212"/>
      <c r="JT22" s="212"/>
      <c r="JU22" s="212"/>
      <c r="JV22" s="212"/>
      <c r="JW22" s="212"/>
      <c r="JX22" s="212"/>
      <c r="JY22" s="212"/>
      <c r="JZ22" s="212"/>
      <c r="KA22" s="212"/>
      <c r="KB22" s="212"/>
      <c r="KC22" s="212"/>
      <c r="KD22" s="212"/>
      <c r="KE22" s="270" t="s">
        <v>455</v>
      </c>
      <c r="KF22" s="212"/>
      <c r="KG22" s="212"/>
      <c r="KH22" s="212"/>
      <c r="KI22" s="212"/>
      <c r="KJ22" s="212"/>
      <c r="KK22" s="212"/>
      <c r="KL22" s="212"/>
      <c r="KM22" s="212"/>
      <c r="KN22" s="212"/>
      <c r="KO22" s="212"/>
      <c r="KP22" s="212"/>
      <c r="KQ22" s="212"/>
      <c r="KR22" s="212"/>
      <c r="KS22" s="212"/>
      <c r="KT22" s="212"/>
      <c r="KU22" s="212"/>
      <c r="KV22" s="212"/>
      <c r="KW22" s="212"/>
      <c r="KX22" s="212"/>
      <c r="KY22" s="212"/>
      <c r="KZ22" s="212"/>
      <c r="LA22" s="212"/>
      <c r="LB22" s="212"/>
      <c r="LC22" s="212"/>
      <c r="LD22" s="212"/>
      <c r="LE22" s="212"/>
      <c r="LF22" s="212"/>
      <c r="LG22" s="212"/>
      <c r="LH22" s="212"/>
      <c r="LI22" s="212"/>
      <c r="LJ22" s="212"/>
      <c r="LK22" s="212"/>
      <c r="LL22" s="212"/>
      <c r="LM22" s="212"/>
      <c r="LN22" s="212"/>
      <c r="LO22" s="212"/>
      <c r="LP22" s="212"/>
      <c r="LQ22" s="212"/>
      <c r="LR22" s="212"/>
      <c r="LS22" s="212"/>
      <c r="LT22" s="270" t="s">
        <v>455</v>
      </c>
      <c r="LU22" s="212"/>
      <c r="LV22" s="212"/>
      <c r="LW22" s="212"/>
      <c r="LX22" s="212"/>
      <c r="LY22" s="212"/>
      <c r="LZ22" s="212"/>
      <c r="MA22" s="212"/>
      <c r="MB22" s="212"/>
      <c r="MC22" s="212"/>
      <c r="MD22" s="212"/>
      <c r="ME22" s="212"/>
      <c r="MF22" s="212"/>
      <c r="MG22" s="212"/>
      <c r="MH22" s="212"/>
      <c r="MI22" s="212"/>
      <c r="MJ22" s="212"/>
      <c r="MK22" s="212"/>
      <c r="ML22" s="212"/>
      <c r="MM22" s="212"/>
      <c r="MN22" s="212"/>
      <c r="MO22" s="212"/>
      <c r="MP22" s="212"/>
      <c r="MQ22" s="212"/>
      <c r="MR22" s="212"/>
      <c r="MS22" s="212"/>
      <c r="MT22" s="212"/>
      <c r="MU22" s="212"/>
      <c r="MV22" s="212"/>
      <c r="MW22" s="212"/>
      <c r="MX22" s="212"/>
      <c r="MY22" s="212"/>
      <c r="MZ22" s="212"/>
      <c r="NA22" s="212"/>
      <c r="NB22" s="212"/>
      <c r="NC22" s="212"/>
      <c r="ND22" s="212"/>
      <c r="NE22" s="212"/>
      <c r="NF22" s="212"/>
      <c r="NG22" s="212"/>
      <c r="NH22" s="212"/>
      <c r="NI22" s="212"/>
      <c r="NJ22" s="212"/>
      <c r="NK22" s="212"/>
      <c r="NL22" s="212"/>
      <c r="NM22" s="212"/>
      <c r="NN22" s="212"/>
      <c r="NO22" s="212"/>
      <c r="NP22" s="212"/>
      <c r="NQ22" s="212"/>
      <c r="NR22" s="212"/>
      <c r="NS22" s="212"/>
      <c r="NT22" s="212"/>
      <c r="NU22" s="212"/>
      <c r="NV22" s="212"/>
      <c r="NW22" s="212"/>
      <c r="NX22" s="212"/>
      <c r="NY22" s="212"/>
      <c r="NZ22" s="212"/>
      <c r="OA22" s="212"/>
      <c r="OB22" s="212"/>
      <c r="OC22" s="212"/>
      <c r="OD22" s="212"/>
      <c r="OE22" s="212"/>
      <c r="OF22" s="212"/>
      <c r="OG22" s="212"/>
      <c r="OH22" s="212"/>
      <c r="OI22" s="212"/>
      <c r="OJ22" s="212"/>
      <c r="OK22" s="212"/>
      <c r="OL22" s="212"/>
      <c r="OM22" s="212"/>
      <c r="ON22" s="212"/>
      <c r="OO22" s="212"/>
      <c r="OP22" s="212"/>
      <c r="OQ22" s="212"/>
      <c r="OR22" s="212"/>
      <c r="OS22" s="267">
        <f>IF(ISERROR(#REF!),0,1)</f>
        <v>0</v>
      </c>
      <c r="OT22" s="267">
        <f t="shared" si="5"/>
        <v>1</v>
      </c>
      <c r="OU22" s="267">
        <f t="shared" si="6"/>
        <v>0</v>
      </c>
      <c r="OV22" s="222"/>
      <c r="OW22" s="222"/>
      <c r="OX22" s="222"/>
      <c r="OY22" s="222"/>
      <c r="OZ22" s="222"/>
      <c r="PA22" s="222"/>
      <c r="PB22" s="222"/>
      <c r="PC22" s="222"/>
      <c r="PD22" s="222"/>
      <c r="PE22" s="222"/>
      <c r="PF22" s="222"/>
      <c r="PG22" s="222"/>
      <c r="PH22" s="222"/>
      <c r="PI22" s="222"/>
      <c r="PJ22" s="222"/>
      <c r="PK22" s="222"/>
      <c r="PL22" s="222"/>
      <c r="PM22" s="222"/>
      <c r="PN22" s="222"/>
      <c r="PO22" s="222"/>
      <c r="PP22" s="222"/>
      <c r="PQ22" s="222"/>
      <c r="PR22" s="222"/>
      <c r="PS22" s="222"/>
      <c r="PT22" s="222"/>
      <c r="PU22" s="222"/>
      <c r="PV22" s="222"/>
      <c r="PW22" s="222"/>
      <c r="PX22" s="222"/>
      <c r="PY22" s="222"/>
      <c r="PZ22" s="222"/>
      <c r="QA22" s="222"/>
      <c r="QB22" s="222"/>
      <c r="QC22" s="222"/>
      <c r="QD22" s="222"/>
      <c r="QE22" s="222"/>
      <c r="QF22" s="222"/>
      <c r="QG22" s="222"/>
      <c r="QH22" s="222"/>
      <c r="QI22" s="222"/>
      <c r="QJ22" s="222"/>
      <c r="QK22" s="222"/>
      <c r="QL22" s="222"/>
      <c r="QM22" s="222"/>
      <c r="QN22" s="222"/>
      <c r="QO22" s="222"/>
      <c r="QP22" s="222"/>
      <c r="QQ22" s="222"/>
      <c r="QR22" s="222"/>
      <c r="QS22" s="222"/>
      <c r="QT22" s="222"/>
      <c r="QU22" s="222"/>
      <c r="QV22" s="222"/>
      <c r="QW22" s="222"/>
      <c r="QX22" s="222"/>
      <c r="QY22" s="222"/>
      <c r="QZ22" s="222"/>
      <c r="RA22" s="222"/>
      <c r="RB22" s="222"/>
      <c r="RC22" s="222"/>
      <c r="RD22" s="222"/>
      <c r="RE22" s="222"/>
      <c r="RF22" s="222"/>
      <c r="RG22" s="222"/>
      <c r="RH22" s="222"/>
      <c r="RI22" s="222"/>
      <c r="RJ22" s="222"/>
      <c r="RK22" s="222"/>
      <c r="RL22" s="222"/>
      <c r="RM22" s="222"/>
      <c r="RN22" s="222"/>
      <c r="RO22" s="222"/>
      <c r="RP22" s="222"/>
      <c r="RQ22" s="222"/>
      <c r="RR22" s="222"/>
      <c r="RS22" s="222"/>
      <c r="RT22" s="222"/>
      <c r="RU22" s="222"/>
      <c r="RV22" s="222"/>
      <c r="RW22" s="222"/>
      <c r="RX22" s="222"/>
      <c r="RY22" s="222"/>
      <c r="RZ22" s="222"/>
      <c r="SA22" s="222"/>
      <c r="SB22" s="222"/>
      <c r="SC22" s="222"/>
      <c r="SD22" s="222"/>
      <c r="SE22" s="222"/>
      <c r="SF22" s="222"/>
      <c r="SG22" s="222"/>
      <c r="SH22" s="222"/>
      <c r="SI22" s="222"/>
      <c r="SJ22" s="222"/>
      <c r="SK22" s="222"/>
      <c r="SL22" s="222"/>
      <c r="SM22" s="222"/>
      <c r="SN22" s="222"/>
      <c r="SO22" s="222"/>
      <c r="SP22" s="222"/>
      <c r="SQ22" s="222"/>
      <c r="SR22" s="222"/>
      <c r="SS22" s="222"/>
      <c r="ST22" s="222"/>
      <c r="SU22" s="222"/>
      <c r="SV22" s="222"/>
      <c r="SW22" s="222"/>
      <c r="SX22" s="222"/>
      <c r="SY22" s="222"/>
      <c r="SZ22" s="222"/>
      <c r="TA22" s="222"/>
      <c r="TB22" s="222"/>
      <c r="TC22" s="222"/>
      <c r="TD22" s="222"/>
      <c r="TE22" s="222"/>
      <c r="TF22" s="222"/>
      <c r="TG22" s="222"/>
      <c r="TH22" s="222"/>
      <c r="TI22" s="222"/>
      <c r="TJ22" s="222"/>
      <c r="TK22" s="222"/>
      <c r="TL22" s="222"/>
      <c r="TM22" s="222"/>
      <c r="TN22" s="222"/>
      <c r="TO22" s="222"/>
      <c r="TP22" s="222"/>
      <c r="TQ22" s="222"/>
      <c r="TR22" s="222"/>
      <c r="TS22" s="222"/>
      <c r="TT22" s="222"/>
      <c r="TU22" s="222"/>
      <c r="TV22" s="222"/>
      <c r="TW22" s="222"/>
      <c r="TX22" s="222"/>
      <c r="TY22" s="222"/>
      <c r="TZ22" s="222"/>
      <c r="UA22" s="222"/>
      <c r="UB22" s="222"/>
      <c r="UC22" s="222"/>
      <c r="UD22" s="222"/>
      <c r="UE22" s="222"/>
      <c r="UF22" s="222"/>
      <c r="UG22" s="222"/>
      <c r="UH22" s="222"/>
      <c r="UI22" s="222"/>
      <c r="UJ22" s="222"/>
      <c r="UK22" s="222"/>
      <c r="UL22" s="222"/>
      <c r="UM22" s="222"/>
      <c r="UN22" s="222"/>
      <c r="UO22" s="222"/>
      <c r="UP22" s="222"/>
      <c r="UQ22" s="222"/>
      <c r="UR22" s="222"/>
      <c r="US22" s="222"/>
      <c r="UT22" s="222"/>
      <c r="UU22" s="222"/>
      <c r="UV22" s="222"/>
      <c r="UW22" s="222"/>
      <c r="UX22" s="222"/>
      <c r="UY22" s="222"/>
      <c r="UZ22" s="222"/>
      <c r="VA22" s="222"/>
      <c r="VB22" s="222"/>
      <c r="VC22" s="222"/>
      <c r="VD22" s="222"/>
      <c r="VE22" s="222"/>
      <c r="VF22" s="222"/>
      <c r="VG22" s="222"/>
      <c r="VH22" s="222"/>
      <c r="VI22" s="222"/>
      <c r="VJ22" s="222"/>
      <c r="VK22" s="222"/>
      <c r="VL22" s="222"/>
      <c r="VM22" s="222"/>
      <c r="VN22" s="222"/>
      <c r="VO22" s="222"/>
      <c r="VP22" s="222"/>
      <c r="VQ22" s="222"/>
      <c r="VR22" s="222"/>
      <c r="VS22" s="222"/>
      <c r="VT22" s="222"/>
      <c r="VU22" s="222"/>
      <c r="VV22" s="222"/>
      <c r="VW22" s="222"/>
      <c r="VX22" s="222"/>
      <c r="VY22" s="222"/>
      <c r="VZ22" s="222"/>
      <c r="WA22" s="222"/>
      <c r="WB22" s="222"/>
      <c r="WC22" s="222"/>
      <c r="WD22" s="222"/>
      <c r="WE22" s="222"/>
      <c r="WF22" s="222"/>
      <c r="WG22" s="222"/>
      <c r="WH22" s="222"/>
      <c r="WI22" s="222"/>
      <c r="WJ22" s="222"/>
      <c r="WK22" s="222"/>
      <c r="WL22" s="222"/>
      <c r="WM22" s="222"/>
      <c r="WN22" s="222"/>
      <c r="WO22" s="222"/>
      <c r="WP22" s="222"/>
      <c r="WQ22" s="222"/>
      <c r="WR22" s="222"/>
      <c r="WS22" s="222"/>
      <c r="WT22" s="222"/>
      <c r="WU22" s="222"/>
      <c r="WV22" s="222"/>
      <c r="WW22" s="222"/>
      <c r="WX22" s="222"/>
      <c r="WY22" s="222"/>
      <c r="WZ22" s="222"/>
      <c r="XA22" s="222"/>
      <c r="XB22" s="222"/>
      <c r="XC22" s="222"/>
      <c r="XD22" s="222"/>
      <c r="XE22" s="222"/>
      <c r="XF22" s="222"/>
      <c r="XG22" s="222"/>
      <c r="XH22" s="222"/>
      <c r="XI22" s="222"/>
      <c r="XJ22" s="222"/>
      <c r="XK22" s="222"/>
      <c r="XL22" s="222"/>
      <c r="XM22" s="222"/>
      <c r="XN22" s="222"/>
      <c r="XO22" s="222"/>
      <c r="XP22" s="222"/>
      <c r="XQ22" s="222"/>
      <c r="XR22" s="222"/>
      <c r="XS22" s="222"/>
      <c r="XT22" s="222"/>
      <c r="XU22" s="222"/>
      <c r="XV22" s="222"/>
      <c r="XW22" s="222"/>
      <c r="XX22" s="222"/>
      <c r="XY22" s="222"/>
      <c r="XZ22" s="222"/>
      <c r="YA22" s="222"/>
      <c r="YB22" s="222"/>
      <c r="YC22" s="222"/>
      <c r="YD22" s="222"/>
      <c r="YE22" s="222"/>
      <c r="YF22" s="222"/>
      <c r="YG22" s="222"/>
      <c r="YH22" s="222"/>
      <c r="YI22" s="222"/>
      <c r="YJ22" s="222"/>
      <c r="YK22" s="222"/>
      <c r="YL22" s="222"/>
      <c r="YM22" s="222"/>
      <c r="YN22" s="222"/>
      <c r="YO22" s="222"/>
      <c r="YP22" s="222"/>
      <c r="YQ22" s="222"/>
      <c r="YR22" s="222"/>
      <c r="YS22" s="222"/>
      <c r="YT22" s="222"/>
      <c r="YU22" s="222"/>
      <c r="YV22" s="222"/>
      <c r="YW22" s="222"/>
      <c r="YX22" s="222"/>
      <c r="YY22" s="222"/>
      <c r="YZ22" s="222"/>
      <c r="ZA22" s="222"/>
      <c r="ZB22" s="222"/>
      <c r="ZC22" s="222"/>
      <c r="ZD22" s="222"/>
      <c r="ZE22" s="222"/>
      <c r="ZF22" s="222"/>
      <c r="ZG22" s="222"/>
      <c r="ZH22" s="222"/>
      <c r="ZI22" s="222"/>
      <c r="ZJ22" s="222"/>
      <c r="ZK22" s="222"/>
      <c r="ZL22" s="222"/>
      <c r="ZM22" s="222"/>
      <c r="ZN22" s="222"/>
      <c r="ZO22" s="222"/>
      <c r="ZP22" s="222"/>
      <c r="ZQ22" s="222"/>
      <c r="ZR22" s="222"/>
      <c r="ZS22" s="222"/>
      <c r="ZT22" s="222"/>
      <c r="ZU22" s="222"/>
      <c r="ZV22" s="222"/>
      <c r="ZW22" s="222"/>
      <c r="ZX22" s="222"/>
      <c r="ZY22" s="222"/>
      <c r="ZZ22" s="222"/>
      <c r="AAA22" s="222"/>
      <c r="AAB22" s="222"/>
      <c r="AAC22" s="222"/>
      <c r="AAD22" s="222"/>
      <c r="AAE22" s="222"/>
      <c r="AAF22" s="222"/>
      <c r="AAG22" s="222"/>
      <c r="AAH22" s="222"/>
      <c r="AAI22" s="222"/>
      <c r="AAJ22" s="222"/>
      <c r="AAK22" s="222"/>
      <c r="AAL22" s="222"/>
      <c r="AAM22" s="222"/>
      <c r="AAN22" s="222"/>
      <c r="AAO22" s="222"/>
      <c r="AAP22" s="222"/>
      <c r="AAQ22" s="222"/>
      <c r="AAR22" s="222"/>
      <c r="AAS22" s="222"/>
      <c r="AAT22" s="222"/>
      <c r="AAU22" s="222"/>
      <c r="AAV22" s="222"/>
      <c r="AAW22" s="222"/>
      <c r="AAX22" s="222"/>
      <c r="AAY22" s="222"/>
      <c r="AAZ22" s="222"/>
      <c r="ABA22" s="222"/>
      <c r="ABB22" s="222"/>
      <c r="ABC22" s="222"/>
      <c r="ABD22" s="222"/>
      <c r="ABE22" s="222"/>
      <c r="ABF22" s="222"/>
      <c r="ABG22" s="222"/>
      <c r="ABH22" s="222"/>
      <c r="ABI22" s="222"/>
      <c r="ABJ22" s="222"/>
      <c r="ABK22" s="222"/>
      <c r="ABL22" s="222"/>
      <c r="ABM22" s="222"/>
      <c r="ABN22" s="222"/>
      <c r="ABO22" s="222"/>
      <c r="ABP22" s="222"/>
      <c r="ABQ22" s="222"/>
      <c r="ABR22" s="222"/>
      <c r="ABS22" s="222"/>
      <c r="ABT22" s="222"/>
      <c r="ABU22" s="222"/>
      <c r="ABV22" s="222"/>
      <c r="ABW22" s="222"/>
      <c r="ABX22" s="222"/>
      <c r="ABY22" s="222"/>
      <c r="ABZ22" s="222"/>
      <c r="ACA22" s="222"/>
      <c r="ACB22" s="222"/>
      <c r="ACC22" s="222"/>
      <c r="ACD22" s="222"/>
      <c r="ACE22" s="222"/>
      <c r="ACF22" s="222"/>
      <c r="ACG22" s="222"/>
      <c r="ACH22" s="222"/>
      <c r="ACI22" s="222"/>
      <c r="ACJ22" s="222"/>
      <c r="ACK22" s="222"/>
      <c r="ACL22" s="222"/>
      <c r="ACM22" s="222"/>
      <c r="ACN22" s="222"/>
      <c r="ACO22" s="222"/>
      <c r="ACP22" s="222"/>
      <c r="ACQ22" s="222"/>
      <c r="ACR22" s="222"/>
      <c r="ACS22" s="222"/>
      <c r="ACT22" s="222"/>
      <c r="ACU22" s="222"/>
      <c r="ACV22" s="222"/>
      <c r="ACW22" s="222"/>
      <c r="ACX22" s="222"/>
      <c r="ACY22" s="222"/>
      <c r="ACZ22" s="222"/>
      <c r="ADA22" s="222"/>
      <c r="ADB22" s="222"/>
      <c r="ADC22" s="222"/>
      <c r="ADD22" s="222"/>
      <c r="ADE22" s="222"/>
      <c r="ADF22" s="222"/>
      <c r="ADG22" s="222"/>
      <c r="ADH22" s="222"/>
      <c r="ADI22" s="222"/>
      <c r="ADJ22" s="222"/>
      <c r="ADK22" s="222"/>
      <c r="ADL22" s="222"/>
      <c r="ADM22" s="222"/>
      <c r="ADN22" s="222"/>
      <c r="ADO22" s="222"/>
      <c r="ADP22" s="222"/>
      <c r="ADQ22" s="222"/>
      <c r="ADR22" s="222"/>
      <c r="ADS22" s="222"/>
      <c r="ADT22" s="222"/>
      <c r="ADU22" s="222"/>
      <c r="ADV22" s="222"/>
      <c r="ADW22" s="222"/>
      <c r="ADX22" s="222"/>
      <c r="ADY22" s="222"/>
      <c r="ADZ22" s="222"/>
      <c r="AEA22" s="222"/>
      <c r="AEB22" s="222"/>
      <c r="AEC22" s="222"/>
      <c r="AED22" s="222"/>
      <c r="AEE22" s="222"/>
      <c r="AEF22" s="222"/>
      <c r="AEG22" s="222"/>
      <c r="AEH22" s="222"/>
      <c r="AEI22" s="222"/>
      <c r="AEJ22" s="222"/>
      <c r="AEK22" s="222"/>
      <c r="AEL22" s="222"/>
      <c r="AEM22" s="222"/>
      <c r="AEN22" s="222"/>
      <c r="AEO22" s="222"/>
      <c r="AEP22" s="222"/>
      <c r="AEQ22" s="222"/>
      <c r="AER22" s="222"/>
      <c r="AES22" s="222"/>
      <c r="AET22" s="222"/>
      <c r="AEU22" s="222"/>
      <c r="AEV22" s="222"/>
      <c r="AEW22" s="222"/>
      <c r="AEX22" s="222"/>
      <c r="AEY22" s="222"/>
      <c r="AEZ22" s="222"/>
      <c r="AFA22" s="222"/>
      <c r="AFB22" s="222"/>
      <c r="AFC22" s="222"/>
      <c r="AFD22" s="222"/>
      <c r="AFE22" s="222"/>
      <c r="AFF22" s="222"/>
      <c r="AFG22" s="222"/>
      <c r="AFH22" s="222"/>
      <c r="AFI22" s="222"/>
      <c r="AFJ22" s="222"/>
      <c r="AFK22" s="222"/>
      <c r="AFL22" s="222"/>
      <c r="AFM22" s="222"/>
      <c r="AFN22" s="222"/>
      <c r="AFO22" s="222"/>
      <c r="AFP22" s="222"/>
      <c r="AFQ22" s="222"/>
      <c r="AFR22" s="222"/>
      <c r="AFS22" s="222"/>
      <c r="AFT22" s="222"/>
    </row>
    <row r="23" spans="1:852">
      <c r="A23" s="267" t="s">
        <v>775</v>
      </c>
      <c r="B23" s="267"/>
      <c r="C23" s="260" t="s">
        <v>173</v>
      </c>
      <c r="D23" s="260" t="s">
        <v>3028</v>
      </c>
      <c r="E23" s="109">
        <v>24</v>
      </c>
      <c r="F23" s="109">
        <v>2</v>
      </c>
      <c r="G23" s="270" t="s">
        <v>360</v>
      </c>
      <c r="H23" s="270" t="s">
        <v>455</v>
      </c>
      <c r="I23" s="270">
        <v>17</v>
      </c>
      <c r="J23" s="270">
        <v>35</v>
      </c>
      <c r="K23" s="270" t="s">
        <v>455</v>
      </c>
      <c r="L23" s="267"/>
      <c r="M23" s="267"/>
      <c r="N23" s="270"/>
      <c r="O23" s="270" t="s">
        <v>237</v>
      </c>
      <c r="P23" s="267">
        <v>10</v>
      </c>
      <c r="Q23" s="267">
        <v>24</v>
      </c>
      <c r="R23" s="267">
        <v>50</v>
      </c>
      <c r="S23" s="270" t="s">
        <v>237</v>
      </c>
      <c r="T23" s="270">
        <v>10</v>
      </c>
      <c r="U23" s="113">
        <v>24.8</v>
      </c>
      <c r="V23" s="113" t="s">
        <v>455</v>
      </c>
      <c r="W23" s="113"/>
      <c r="X23" s="113"/>
      <c r="Y23" s="113">
        <v>14.2</v>
      </c>
      <c r="Z23" s="113" t="s">
        <v>455</v>
      </c>
      <c r="AA23" s="113"/>
      <c r="AB23" s="113"/>
      <c r="AC23" s="113"/>
      <c r="AD23" s="113"/>
      <c r="AE23" s="114"/>
      <c r="AF23" s="113"/>
      <c r="AG23" s="113"/>
      <c r="AH23" s="113"/>
      <c r="AI23" s="267">
        <v>73</v>
      </c>
      <c r="AJ23" s="267">
        <f t="shared" si="0"/>
        <v>38</v>
      </c>
      <c r="AK23" s="267" t="s">
        <v>455</v>
      </c>
      <c r="AL23" s="270" t="s">
        <v>3011</v>
      </c>
      <c r="AM23" s="270" t="s">
        <v>455</v>
      </c>
      <c r="AN23" s="270">
        <v>2</v>
      </c>
      <c r="AO23" s="270">
        <v>36</v>
      </c>
      <c r="AP23" s="270" t="s">
        <v>455</v>
      </c>
      <c r="AQ23" s="267"/>
      <c r="AR23" s="267"/>
      <c r="AS23" s="267"/>
      <c r="AT23" s="267" t="s">
        <v>237</v>
      </c>
      <c r="AU23" s="267">
        <v>10</v>
      </c>
      <c r="AV23" s="267">
        <v>24</v>
      </c>
      <c r="AW23" s="267">
        <v>50</v>
      </c>
      <c r="AX23" s="270" t="s">
        <v>237</v>
      </c>
      <c r="AY23" s="267">
        <v>10</v>
      </c>
      <c r="AZ23" s="114">
        <v>25.1</v>
      </c>
      <c r="BA23" s="114" t="s">
        <v>455</v>
      </c>
      <c r="BB23" s="114"/>
      <c r="BC23" s="114"/>
      <c r="BD23" s="114">
        <v>17.899999999999999</v>
      </c>
      <c r="BE23" s="114" t="s">
        <v>455</v>
      </c>
      <c r="BF23" s="114"/>
      <c r="BG23" s="114"/>
      <c r="BH23" s="114"/>
      <c r="BI23" s="114"/>
      <c r="BJ23" s="114"/>
      <c r="BK23" s="114"/>
      <c r="BL23" s="114"/>
      <c r="BM23" s="114"/>
      <c r="BN23" s="270">
        <v>73</v>
      </c>
      <c r="BO23" s="270">
        <f t="shared" si="1"/>
        <v>37</v>
      </c>
      <c r="BP23" s="270" t="s">
        <v>455</v>
      </c>
      <c r="BQ23" s="270"/>
      <c r="BR23" s="270" t="s">
        <v>455</v>
      </c>
      <c r="BS23" s="267"/>
      <c r="BT23" s="267"/>
      <c r="BU23" s="267"/>
      <c r="BV23" s="267"/>
      <c r="BW23" s="267"/>
      <c r="BX23" s="267"/>
      <c r="BY23" s="267"/>
      <c r="BZ23" s="267"/>
      <c r="CA23" s="267"/>
      <c r="CB23" s="267"/>
      <c r="CC23" s="267"/>
      <c r="CD23" s="267"/>
      <c r="CE23" s="114"/>
      <c r="CF23" s="114"/>
      <c r="CG23" s="114"/>
      <c r="CH23" s="114"/>
      <c r="CI23" s="114"/>
      <c r="CJ23" s="114"/>
      <c r="CK23" s="114"/>
      <c r="CL23" s="114"/>
      <c r="CM23" s="114"/>
      <c r="CN23" s="114"/>
      <c r="CO23" s="114"/>
      <c r="CP23" s="114"/>
      <c r="CQ23" s="114"/>
      <c r="CR23" s="114"/>
      <c r="CS23" s="267"/>
      <c r="CT23" s="267"/>
      <c r="CU23" s="267"/>
      <c r="CV23" s="270"/>
      <c r="CW23" s="270" t="s">
        <v>455</v>
      </c>
      <c r="CX23" s="270"/>
      <c r="CY23" s="267"/>
      <c r="CZ23" s="267"/>
      <c r="DA23" s="267"/>
      <c r="DB23" s="267"/>
      <c r="DC23" s="267"/>
      <c r="DD23" s="267"/>
      <c r="DE23" s="267"/>
      <c r="DF23" s="267"/>
      <c r="DG23" s="267"/>
      <c r="DH23" s="267"/>
      <c r="DI23" s="267"/>
      <c r="DJ23" s="113"/>
      <c r="DK23" s="113"/>
      <c r="DL23" s="113"/>
      <c r="DM23" s="113"/>
      <c r="DN23" s="113"/>
      <c r="DO23" s="113"/>
      <c r="DP23" s="113"/>
      <c r="DQ23" s="113"/>
      <c r="DR23" s="113"/>
      <c r="DS23" s="113"/>
      <c r="DT23" s="113"/>
      <c r="DU23" s="113"/>
      <c r="DV23" s="113"/>
      <c r="DW23" s="113"/>
      <c r="DX23" s="267"/>
      <c r="DY23" s="267"/>
      <c r="DZ23" s="267"/>
      <c r="EA23" s="267"/>
      <c r="EB23" s="270" t="s">
        <v>455</v>
      </c>
      <c r="EC23" s="267"/>
      <c r="ED23" s="267"/>
      <c r="EE23" s="267"/>
      <c r="EF23" s="267"/>
      <c r="EG23" s="267"/>
      <c r="EH23" s="267"/>
      <c r="EI23" s="267"/>
      <c r="EJ23" s="267"/>
      <c r="EK23" s="267"/>
      <c r="EL23" s="267"/>
      <c r="EM23" s="267"/>
      <c r="EN23" s="267"/>
      <c r="EO23" s="113"/>
      <c r="EP23" s="113"/>
      <c r="EQ23" s="113"/>
      <c r="ER23" s="113"/>
      <c r="ES23" s="113"/>
      <c r="ET23" s="113"/>
      <c r="EU23" s="113"/>
      <c r="EV23" s="113"/>
      <c r="EW23" s="113"/>
      <c r="EX23" s="113"/>
      <c r="EY23" s="113"/>
      <c r="EZ23" s="113"/>
      <c r="FA23" s="113"/>
      <c r="FB23" s="113"/>
      <c r="FC23" s="267"/>
      <c r="FD23" s="267"/>
      <c r="FE23" s="267"/>
      <c r="FF23" s="270" t="s">
        <v>455</v>
      </c>
      <c r="FG23" s="267"/>
      <c r="FH23" s="267"/>
      <c r="FI23" s="267"/>
      <c r="FJ23" s="267"/>
      <c r="FK23" s="267"/>
      <c r="FL23" s="267"/>
      <c r="FM23" s="267"/>
      <c r="FN23" s="267"/>
      <c r="FO23" s="267"/>
      <c r="FP23" s="267"/>
      <c r="FQ23" s="267"/>
      <c r="FR23" s="267"/>
      <c r="FS23" s="267"/>
      <c r="FT23" s="267"/>
      <c r="FU23" s="267"/>
      <c r="FV23" s="267"/>
      <c r="FW23" s="267"/>
      <c r="FX23" s="267"/>
      <c r="FY23" s="267"/>
      <c r="FZ23" s="267"/>
      <c r="GA23" s="267"/>
      <c r="GB23" s="267"/>
      <c r="GC23" s="267"/>
      <c r="GD23" s="267"/>
      <c r="GE23" s="267"/>
      <c r="GF23" s="267"/>
      <c r="GG23" s="267"/>
      <c r="GH23" s="267"/>
      <c r="GI23" s="267"/>
      <c r="GJ23" s="267"/>
      <c r="GK23" s="267"/>
      <c r="GL23" s="267"/>
      <c r="GM23" s="267"/>
      <c r="GN23" s="267"/>
      <c r="GO23" s="267"/>
      <c r="GP23" s="267"/>
      <c r="GQ23" s="267"/>
      <c r="GR23" s="267"/>
      <c r="GS23" s="267"/>
      <c r="GT23" s="267"/>
      <c r="GU23" s="267"/>
      <c r="GV23" s="267"/>
      <c r="GW23" s="267"/>
      <c r="GX23" s="267"/>
      <c r="GY23" s="267"/>
      <c r="GZ23" s="267"/>
      <c r="HA23" s="267"/>
      <c r="HB23" s="267"/>
      <c r="HC23" s="267"/>
      <c r="HD23" s="270" t="s">
        <v>455</v>
      </c>
      <c r="HE23" s="267"/>
      <c r="HF23" s="267"/>
      <c r="HG23" s="267"/>
      <c r="HH23" s="267"/>
      <c r="HI23" s="267"/>
      <c r="HJ23" s="267"/>
      <c r="HK23" s="267"/>
      <c r="HL23" s="267"/>
      <c r="HM23" s="267"/>
      <c r="HN23" s="267"/>
      <c r="HO23" s="267"/>
      <c r="HP23" s="267"/>
      <c r="HQ23" s="267"/>
      <c r="HR23" s="267"/>
      <c r="HS23" s="267"/>
      <c r="HT23" s="267"/>
      <c r="HU23" s="267"/>
      <c r="HV23" s="267"/>
      <c r="HW23" s="267"/>
      <c r="HX23" s="267"/>
      <c r="HY23" s="267"/>
      <c r="HZ23" s="267"/>
      <c r="IA23" s="267"/>
      <c r="IB23" s="267"/>
      <c r="IC23" s="267"/>
      <c r="ID23" s="267"/>
      <c r="IE23" s="267"/>
      <c r="IF23" s="267"/>
      <c r="IG23" s="267"/>
      <c r="IH23" s="267"/>
      <c r="II23" s="267"/>
      <c r="IJ23" s="267"/>
      <c r="IK23" s="267"/>
      <c r="IL23" s="267"/>
      <c r="IM23" s="267"/>
      <c r="IN23" s="267"/>
      <c r="IO23" s="267"/>
      <c r="IP23" s="267"/>
      <c r="IQ23" s="267"/>
      <c r="IR23" s="267"/>
      <c r="IS23" s="270" t="s">
        <v>455</v>
      </c>
      <c r="IT23" s="267"/>
      <c r="IU23" s="267"/>
      <c r="IV23" s="267"/>
      <c r="IW23" s="267"/>
      <c r="IX23" s="267"/>
      <c r="IY23" s="267"/>
      <c r="IZ23" s="267"/>
      <c r="JA23" s="267"/>
      <c r="JB23" s="267"/>
      <c r="JC23" s="267"/>
      <c r="JD23" s="267"/>
      <c r="JE23" s="267"/>
      <c r="JF23" s="267"/>
      <c r="JG23" s="267"/>
      <c r="JH23" s="267"/>
      <c r="JI23" s="267"/>
      <c r="JJ23" s="267"/>
      <c r="JK23" s="267"/>
      <c r="JL23" s="267"/>
      <c r="JM23" s="267"/>
      <c r="JN23" s="267"/>
      <c r="JO23" s="267"/>
      <c r="JP23" s="267"/>
      <c r="JQ23" s="267"/>
      <c r="JR23" s="267"/>
      <c r="JS23" s="267"/>
      <c r="JT23" s="267"/>
      <c r="JU23" s="267"/>
      <c r="JV23" s="267"/>
      <c r="JW23" s="267"/>
      <c r="JX23" s="267"/>
      <c r="JY23" s="267"/>
      <c r="JZ23" s="267"/>
      <c r="KA23" s="267"/>
      <c r="KB23" s="267"/>
      <c r="KC23" s="267"/>
      <c r="KD23" s="267"/>
      <c r="KE23" s="270" t="s">
        <v>455</v>
      </c>
      <c r="KF23" s="267"/>
      <c r="KG23" s="267"/>
      <c r="KH23" s="267"/>
      <c r="KI23" s="267"/>
      <c r="KJ23" s="267"/>
      <c r="KK23" s="267"/>
      <c r="KL23" s="267"/>
      <c r="KM23" s="267"/>
      <c r="KN23" s="267"/>
      <c r="KO23" s="267"/>
      <c r="KP23" s="267"/>
      <c r="KQ23" s="267"/>
      <c r="KR23" s="267"/>
      <c r="KS23" s="267"/>
      <c r="KT23" s="267"/>
      <c r="KU23" s="267"/>
      <c r="KV23" s="267"/>
      <c r="KW23" s="267"/>
      <c r="KX23" s="267"/>
      <c r="KY23" s="267"/>
      <c r="KZ23" s="267"/>
      <c r="LA23" s="267"/>
      <c r="LB23" s="267"/>
      <c r="LC23" s="267"/>
      <c r="LD23" s="267"/>
      <c r="LE23" s="267"/>
      <c r="LF23" s="267"/>
      <c r="LG23" s="267"/>
      <c r="LH23" s="267"/>
      <c r="LI23" s="267"/>
      <c r="LJ23" s="267"/>
      <c r="LK23" s="267"/>
      <c r="LL23" s="267"/>
      <c r="LM23" s="267"/>
      <c r="LN23" s="267"/>
      <c r="LO23" s="267"/>
      <c r="LP23" s="267"/>
      <c r="LQ23" s="267"/>
      <c r="LR23" s="267"/>
      <c r="LS23" s="267"/>
      <c r="LT23" s="270" t="s">
        <v>455</v>
      </c>
      <c r="LU23" s="267"/>
      <c r="LV23" s="267"/>
      <c r="LW23" s="267"/>
      <c r="LX23" s="267"/>
      <c r="LY23" s="267"/>
      <c r="LZ23" s="267"/>
      <c r="MA23" s="267"/>
      <c r="MB23" s="267"/>
      <c r="MC23" s="267"/>
      <c r="MD23" s="267"/>
      <c r="ME23" s="267"/>
      <c r="MF23" s="267"/>
      <c r="MG23" s="267"/>
      <c r="MH23" s="267"/>
      <c r="MI23" s="267"/>
      <c r="MJ23" s="267"/>
      <c r="MK23" s="267"/>
      <c r="ML23" s="267"/>
      <c r="MM23" s="267"/>
      <c r="MN23" s="267"/>
      <c r="MO23" s="267"/>
      <c r="MP23" s="267"/>
      <c r="MQ23" s="267"/>
      <c r="MR23" s="267"/>
      <c r="MS23" s="267"/>
      <c r="MT23" s="267"/>
      <c r="MU23" s="267"/>
      <c r="MV23" s="267"/>
      <c r="MW23" s="267"/>
      <c r="MX23" s="267"/>
      <c r="MY23" s="267"/>
      <c r="MZ23" s="267"/>
      <c r="NA23" s="267"/>
      <c r="NB23" s="267"/>
      <c r="NC23" s="267"/>
      <c r="ND23" s="267"/>
      <c r="NE23" s="267"/>
      <c r="NF23" s="267"/>
      <c r="NG23" s="267"/>
      <c r="NH23" s="267"/>
      <c r="NI23" s="267"/>
      <c r="NJ23" s="267"/>
      <c r="NK23" s="267"/>
      <c r="NL23" s="267"/>
      <c r="NM23" s="267"/>
      <c r="NN23" s="267"/>
      <c r="NO23" s="267"/>
      <c r="NP23" s="267"/>
      <c r="NQ23" s="267"/>
      <c r="NR23" s="267"/>
      <c r="NS23" s="267"/>
      <c r="NT23" s="267"/>
      <c r="NU23" s="267"/>
      <c r="NV23" s="267"/>
      <c r="NW23" s="267"/>
      <c r="NX23" s="267"/>
      <c r="NY23" s="267"/>
      <c r="NZ23" s="267"/>
      <c r="OA23" s="267"/>
      <c r="OB23" s="267"/>
      <c r="OC23" s="267"/>
      <c r="OD23" s="267"/>
      <c r="OE23" s="267"/>
      <c r="OF23" s="267"/>
      <c r="OG23" s="267"/>
      <c r="OH23" s="267"/>
      <c r="OI23" s="267"/>
      <c r="OJ23" s="267"/>
      <c r="OK23" s="267"/>
      <c r="OL23" s="267"/>
      <c r="OM23" s="267"/>
      <c r="ON23" s="267"/>
      <c r="OO23" s="267"/>
      <c r="OP23" s="267"/>
      <c r="OQ23" s="267"/>
      <c r="OR23" s="267"/>
      <c r="OS23" s="267">
        <f>IF(ISERROR(#REF!),0,1)</f>
        <v>0</v>
      </c>
      <c r="OT23" s="267">
        <f t="shared" si="5"/>
        <v>0</v>
      </c>
      <c r="OU23" s="267">
        <f t="shared" si="6"/>
        <v>1</v>
      </c>
      <c r="OV23" s="222"/>
      <c r="OW23" s="222"/>
      <c r="OX23" s="222"/>
      <c r="OY23" s="222"/>
      <c r="OZ23" s="222"/>
      <c r="PA23" s="222"/>
      <c r="PB23" s="222"/>
      <c r="PC23" s="222"/>
      <c r="PD23" s="222"/>
      <c r="PE23" s="222"/>
      <c r="PF23" s="222"/>
      <c r="PG23" s="222"/>
      <c r="PH23" s="222"/>
      <c r="PI23" s="222"/>
      <c r="PJ23" s="222"/>
      <c r="PK23" s="222"/>
      <c r="PL23" s="222"/>
      <c r="PM23" s="222"/>
      <c r="PN23" s="222"/>
      <c r="PO23" s="222"/>
      <c r="PP23" s="222"/>
      <c r="PQ23" s="222"/>
      <c r="PR23" s="222"/>
      <c r="PS23" s="222"/>
      <c r="PT23" s="222"/>
      <c r="PU23" s="222"/>
      <c r="PV23" s="222"/>
      <c r="PW23" s="222"/>
      <c r="PX23" s="222"/>
      <c r="PY23" s="222"/>
      <c r="PZ23" s="222"/>
      <c r="QA23" s="222"/>
      <c r="QB23" s="222"/>
      <c r="QC23" s="222"/>
      <c r="QD23" s="222"/>
      <c r="QE23" s="222"/>
      <c r="QF23" s="222"/>
      <c r="QG23" s="222"/>
      <c r="QH23" s="222"/>
      <c r="QI23" s="222"/>
      <c r="QJ23" s="222"/>
      <c r="QK23" s="222"/>
      <c r="QL23" s="222"/>
      <c r="QM23" s="222"/>
      <c r="QN23" s="222"/>
      <c r="QO23" s="222"/>
      <c r="QP23" s="222"/>
      <c r="QQ23" s="222"/>
      <c r="QR23" s="222"/>
      <c r="QS23" s="222"/>
      <c r="QT23" s="222"/>
      <c r="QU23" s="222"/>
      <c r="QV23" s="222"/>
      <c r="QW23" s="222"/>
      <c r="QX23" s="222"/>
      <c r="QY23" s="222"/>
      <c r="QZ23" s="222"/>
      <c r="RA23" s="222"/>
      <c r="RB23" s="222"/>
      <c r="RC23" s="222"/>
      <c r="RD23" s="222"/>
      <c r="RE23" s="222"/>
      <c r="RF23" s="222"/>
      <c r="RG23" s="222"/>
      <c r="RH23" s="222"/>
      <c r="RI23" s="222"/>
      <c r="RJ23" s="222"/>
      <c r="RK23" s="222"/>
      <c r="RL23" s="222"/>
      <c r="RM23" s="222"/>
      <c r="RN23" s="222"/>
      <c r="RO23" s="222"/>
      <c r="RP23" s="222"/>
      <c r="RQ23" s="222"/>
      <c r="RR23" s="222"/>
      <c r="RS23" s="222"/>
      <c r="RT23" s="222"/>
      <c r="RU23" s="222"/>
      <c r="RV23" s="222"/>
      <c r="RW23" s="222"/>
      <c r="RX23" s="222"/>
      <c r="RY23" s="222"/>
      <c r="RZ23" s="222"/>
      <c r="SA23" s="222"/>
      <c r="SB23" s="222"/>
      <c r="SC23" s="222"/>
      <c r="SD23" s="222"/>
      <c r="SE23" s="222"/>
      <c r="SF23" s="222"/>
      <c r="SG23" s="222"/>
      <c r="SH23" s="222"/>
      <c r="SI23" s="222"/>
      <c r="SJ23" s="222"/>
      <c r="SK23" s="222"/>
      <c r="SL23" s="222"/>
      <c r="SM23" s="222"/>
      <c r="SN23" s="222"/>
      <c r="SO23" s="222"/>
      <c r="SP23" s="222"/>
      <c r="SQ23" s="222"/>
      <c r="SR23" s="222"/>
      <c r="SS23" s="222"/>
      <c r="ST23" s="222"/>
      <c r="SU23" s="222"/>
      <c r="SV23" s="222"/>
      <c r="SW23" s="222"/>
      <c r="SX23" s="222"/>
      <c r="SY23" s="222"/>
      <c r="SZ23" s="222"/>
      <c r="TA23" s="222"/>
      <c r="TB23" s="222"/>
      <c r="TC23" s="222"/>
      <c r="TD23" s="222"/>
      <c r="TE23" s="222"/>
      <c r="TF23" s="222"/>
      <c r="TG23" s="222"/>
      <c r="TH23" s="222"/>
      <c r="TI23" s="222"/>
      <c r="TJ23" s="222"/>
      <c r="TK23" s="222"/>
      <c r="TL23" s="222"/>
      <c r="TM23" s="222"/>
      <c r="TN23" s="222"/>
      <c r="TO23" s="222"/>
      <c r="TP23" s="222"/>
      <c r="TQ23" s="222"/>
      <c r="TR23" s="222"/>
      <c r="TS23" s="222"/>
      <c r="TT23" s="222"/>
      <c r="TU23" s="222"/>
      <c r="TV23" s="222"/>
      <c r="TW23" s="222"/>
      <c r="TX23" s="222"/>
      <c r="TY23" s="222"/>
      <c r="TZ23" s="222"/>
      <c r="UA23" s="222"/>
      <c r="UB23" s="222"/>
      <c r="UC23" s="222"/>
      <c r="UD23" s="222"/>
      <c r="UE23" s="222"/>
      <c r="UF23" s="222"/>
      <c r="UG23" s="222"/>
      <c r="UH23" s="222"/>
      <c r="UI23" s="222"/>
      <c r="UJ23" s="222"/>
      <c r="UK23" s="222"/>
      <c r="UL23" s="222"/>
      <c r="UM23" s="222"/>
      <c r="UN23" s="222"/>
      <c r="UO23" s="222"/>
      <c r="UP23" s="222"/>
      <c r="UQ23" s="222"/>
      <c r="UR23" s="222"/>
      <c r="US23" s="222"/>
      <c r="UT23" s="222"/>
      <c r="UU23" s="222"/>
      <c r="UV23" s="222"/>
      <c r="UW23" s="222"/>
      <c r="UX23" s="222"/>
      <c r="UY23" s="222"/>
      <c r="UZ23" s="222"/>
      <c r="VA23" s="222"/>
      <c r="VB23" s="222"/>
      <c r="VC23" s="222"/>
      <c r="VD23" s="222"/>
      <c r="VE23" s="222"/>
      <c r="VF23" s="222"/>
      <c r="VG23" s="222"/>
      <c r="VH23" s="222"/>
      <c r="VI23" s="222"/>
      <c r="VJ23" s="222"/>
      <c r="VK23" s="222"/>
      <c r="VL23" s="222"/>
      <c r="VM23" s="222"/>
      <c r="VN23" s="222"/>
      <c r="VO23" s="222"/>
      <c r="VP23" s="222"/>
      <c r="VQ23" s="222"/>
      <c r="VR23" s="222"/>
      <c r="VS23" s="222"/>
      <c r="VT23" s="222"/>
      <c r="VU23" s="222"/>
      <c r="VV23" s="222"/>
      <c r="VW23" s="222"/>
      <c r="VX23" s="222"/>
      <c r="VY23" s="222"/>
      <c r="VZ23" s="222"/>
      <c r="WA23" s="222"/>
      <c r="WB23" s="222"/>
      <c r="WC23" s="222"/>
      <c r="WD23" s="222"/>
      <c r="WE23" s="222"/>
      <c r="WF23" s="222"/>
      <c r="WG23" s="222"/>
      <c r="WH23" s="222"/>
      <c r="WI23" s="222"/>
      <c r="WJ23" s="222"/>
      <c r="WK23" s="222"/>
      <c r="WL23" s="222"/>
      <c r="WM23" s="222"/>
      <c r="WN23" s="222"/>
      <c r="WO23" s="222"/>
      <c r="WP23" s="222"/>
      <c r="WQ23" s="222"/>
      <c r="WR23" s="222"/>
      <c r="WS23" s="222"/>
      <c r="WT23" s="222"/>
      <c r="WU23" s="222"/>
      <c r="WV23" s="222"/>
      <c r="WW23" s="222"/>
      <c r="WX23" s="222"/>
      <c r="WY23" s="222"/>
      <c r="WZ23" s="222"/>
      <c r="XA23" s="222"/>
      <c r="XB23" s="222"/>
      <c r="XC23" s="222"/>
      <c r="XD23" s="222"/>
      <c r="XE23" s="222"/>
      <c r="XF23" s="222"/>
      <c r="XG23" s="222"/>
      <c r="XH23" s="222"/>
      <c r="XI23" s="222"/>
      <c r="XJ23" s="222"/>
      <c r="XK23" s="222"/>
      <c r="XL23" s="222"/>
      <c r="XM23" s="222"/>
      <c r="XN23" s="222"/>
      <c r="XO23" s="222"/>
      <c r="XP23" s="222"/>
      <c r="XQ23" s="222"/>
      <c r="XR23" s="222"/>
      <c r="XS23" s="222"/>
      <c r="XT23" s="222"/>
      <c r="XU23" s="222"/>
      <c r="XV23" s="222"/>
      <c r="XW23" s="222"/>
      <c r="XX23" s="222"/>
      <c r="XY23" s="222"/>
      <c r="XZ23" s="222"/>
      <c r="YA23" s="222"/>
      <c r="YB23" s="222"/>
      <c r="YC23" s="222"/>
      <c r="YD23" s="222"/>
      <c r="YE23" s="222"/>
      <c r="YF23" s="222"/>
      <c r="YG23" s="222"/>
      <c r="YH23" s="222"/>
      <c r="YI23" s="222"/>
      <c r="YJ23" s="222"/>
      <c r="YK23" s="222"/>
      <c r="YL23" s="222"/>
      <c r="YM23" s="222"/>
      <c r="YN23" s="222"/>
      <c r="YO23" s="222"/>
      <c r="YP23" s="222"/>
      <c r="YQ23" s="222"/>
      <c r="YR23" s="222"/>
      <c r="YS23" s="222"/>
      <c r="YT23" s="222"/>
      <c r="YU23" s="222"/>
      <c r="YV23" s="222"/>
      <c r="YW23" s="222"/>
      <c r="YX23" s="222"/>
      <c r="YY23" s="222"/>
      <c r="YZ23" s="222"/>
      <c r="ZA23" s="222"/>
      <c r="ZB23" s="222"/>
      <c r="ZC23" s="222"/>
      <c r="ZD23" s="222"/>
      <c r="ZE23" s="222"/>
      <c r="ZF23" s="222"/>
      <c r="ZG23" s="222"/>
      <c r="ZH23" s="222"/>
      <c r="ZI23" s="222"/>
      <c r="ZJ23" s="222"/>
      <c r="ZK23" s="222"/>
      <c r="ZL23" s="222"/>
      <c r="ZM23" s="222"/>
      <c r="ZN23" s="222"/>
      <c r="ZO23" s="222"/>
      <c r="ZP23" s="222"/>
      <c r="ZQ23" s="222"/>
      <c r="ZR23" s="222"/>
      <c r="ZS23" s="222"/>
      <c r="ZT23" s="222"/>
      <c r="ZU23" s="222"/>
      <c r="ZV23" s="222"/>
      <c r="ZW23" s="222"/>
      <c r="ZX23" s="222"/>
      <c r="ZY23" s="222"/>
      <c r="ZZ23" s="222"/>
      <c r="AAA23" s="222"/>
      <c r="AAB23" s="222"/>
      <c r="AAC23" s="222"/>
      <c r="AAD23" s="222"/>
      <c r="AAE23" s="222"/>
      <c r="AAF23" s="222"/>
      <c r="AAG23" s="222"/>
      <c r="AAH23" s="222"/>
      <c r="AAI23" s="222"/>
      <c r="AAJ23" s="222"/>
      <c r="AAK23" s="222"/>
      <c r="AAL23" s="222"/>
      <c r="AAM23" s="222"/>
      <c r="AAN23" s="222"/>
      <c r="AAO23" s="222"/>
      <c r="AAP23" s="222"/>
      <c r="AAQ23" s="222"/>
      <c r="AAR23" s="222"/>
      <c r="AAS23" s="222"/>
      <c r="AAT23" s="222"/>
      <c r="AAU23" s="222"/>
      <c r="AAV23" s="222"/>
      <c r="AAW23" s="222"/>
      <c r="AAX23" s="222"/>
      <c r="AAY23" s="222"/>
      <c r="AAZ23" s="222"/>
      <c r="ABA23" s="222"/>
      <c r="ABB23" s="222"/>
      <c r="ABC23" s="222"/>
      <c r="ABD23" s="222"/>
      <c r="ABE23" s="222"/>
      <c r="ABF23" s="222"/>
      <c r="ABG23" s="222"/>
      <c r="ABH23" s="222"/>
      <c r="ABI23" s="222"/>
      <c r="ABJ23" s="222"/>
      <c r="ABK23" s="222"/>
      <c r="ABL23" s="222"/>
      <c r="ABM23" s="222"/>
      <c r="ABN23" s="222"/>
      <c r="ABO23" s="222"/>
      <c r="ABP23" s="222"/>
      <c r="ABQ23" s="222"/>
      <c r="ABR23" s="222"/>
      <c r="ABS23" s="222"/>
      <c r="ABT23" s="222"/>
      <c r="ABU23" s="222"/>
      <c r="ABV23" s="222"/>
      <c r="ABW23" s="222"/>
      <c r="ABX23" s="222"/>
      <c r="ABY23" s="222"/>
      <c r="ABZ23" s="222"/>
      <c r="ACA23" s="222"/>
      <c r="ACB23" s="222"/>
      <c r="ACC23" s="222"/>
      <c r="ACD23" s="222"/>
      <c r="ACE23" s="222"/>
      <c r="ACF23" s="222"/>
      <c r="ACG23" s="222"/>
      <c r="ACH23" s="222"/>
      <c r="ACI23" s="222"/>
      <c r="ACJ23" s="222"/>
      <c r="ACK23" s="222"/>
      <c r="ACL23" s="222"/>
      <c r="ACM23" s="222"/>
      <c r="ACN23" s="222"/>
      <c r="ACO23" s="222"/>
      <c r="ACP23" s="222"/>
      <c r="ACQ23" s="222"/>
      <c r="ACR23" s="222"/>
      <c r="ACS23" s="222"/>
      <c r="ACT23" s="222"/>
      <c r="ACU23" s="222"/>
      <c r="ACV23" s="222"/>
      <c r="ACW23" s="222"/>
      <c r="ACX23" s="222"/>
      <c r="ACY23" s="222"/>
      <c r="ACZ23" s="222"/>
      <c r="ADA23" s="222"/>
      <c r="ADB23" s="222"/>
      <c r="ADC23" s="222"/>
      <c r="ADD23" s="222"/>
      <c r="ADE23" s="222"/>
      <c r="ADF23" s="222"/>
      <c r="ADG23" s="222"/>
      <c r="ADH23" s="222"/>
      <c r="ADI23" s="222"/>
      <c r="ADJ23" s="222"/>
      <c r="ADK23" s="222"/>
      <c r="ADL23" s="222"/>
      <c r="ADM23" s="222"/>
      <c r="ADN23" s="222"/>
      <c r="ADO23" s="222"/>
      <c r="ADP23" s="222"/>
      <c r="ADQ23" s="222"/>
      <c r="ADR23" s="222"/>
      <c r="ADS23" s="222"/>
      <c r="ADT23" s="222"/>
      <c r="ADU23" s="222"/>
      <c r="ADV23" s="222"/>
      <c r="ADW23" s="222"/>
      <c r="ADX23" s="222"/>
      <c r="ADY23" s="222"/>
      <c r="ADZ23" s="222"/>
      <c r="AEA23" s="222"/>
      <c r="AEB23" s="222"/>
      <c r="AEC23" s="222"/>
      <c r="AED23" s="222"/>
      <c r="AEE23" s="222"/>
      <c r="AEF23" s="222"/>
      <c r="AEG23" s="222"/>
      <c r="AEH23" s="222"/>
      <c r="AEI23" s="222"/>
      <c r="AEJ23" s="222"/>
      <c r="AEK23" s="222"/>
      <c r="AEL23" s="222"/>
      <c r="AEM23" s="222"/>
      <c r="AEN23" s="222"/>
      <c r="AEO23" s="222"/>
      <c r="AEP23" s="222"/>
      <c r="AEQ23" s="222"/>
      <c r="AER23" s="222"/>
      <c r="AES23" s="222"/>
      <c r="AET23" s="222"/>
      <c r="AEU23" s="222"/>
      <c r="AEV23" s="222"/>
      <c r="AEW23" s="222"/>
      <c r="AEX23" s="222"/>
      <c r="AEY23" s="222"/>
      <c r="AEZ23" s="222"/>
      <c r="AFA23" s="222"/>
      <c r="AFB23" s="222"/>
      <c r="AFC23" s="222"/>
      <c r="AFD23" s="222"/>
      <c r="AFE23" s="222"/>
      <c r="AFF23" s="222"/>
      <c r="AFG23" s="222"/>
      <c r="AFH23" s="222"/>
      <c r="AFI23" s="222"/>
      <c r="AFJ23" s="222"/>
      <c r="AFK23" s="222"/>
      <c r="AFL23" s="222"/>
      <c r="AFM23" s="222"/>
      <c r="AFN23" s="222"/>
      <c r="AFO23" s="222"/>
      <c r="AFP23" s="222"/>
      <c r="AFQ23" s="222"/>
      <c r="AFR23" s="222"/>
      <c r="AFS23" s="222"/>
      <c r="AFT23" s="222"/>
    </row>
    <row r="24" spans="1:852">
      <c r="A24" s="212" t="s">
        <v>2692</v>
      </c>
      <c r="B24" s="212"/>
      <c r="C24" s="260" t="s">
        <v>3028</v>
      </c>
      <c r="D24" s="260" t="s">
        <v>173</v>
      </c>
      <c r="E24" s="210">
        <v>6</v>
      </c>
      <c r="F24" s="108">
        <v>3</v>
      </c>
      <c r="G24" s="270" t="s">
        <v>410</v>
      </c>
      <c r="H24" s="270" t="s">
        <v>455</v>
      </c>
      <c r="I24" s="90">
        <v>3</v>
      </c>
      <c r="J24" s="90">
        <v>9</v>
      </c>
      <c r="K24" s="270" t="s">
        <v>455</v>
      </c>
      <c r="L24" s="212"/>
      <c r="M24" s="212"/>
      <c r="N24" s="90"/>
      <c r="O24" s="90" t="s">
        <v>602</v>
      </c>
      <c r="P24" s="212">
        <v>17</v>
      </c>
      <c r="Q24" s="212">
        <v>29</v>
      </c>
      <c r="R24" s="212">
        <v>50</v>
      </c>
      <c r="S24" s="90" t="s">
        <v>602</v>
      </c>
      <c r="T24" s="212">
        <v>17</v>
      </c>
      <c r="U24" s="91">
        <v>28.3</v>
      </c>
      <c r="V24" s="91" t="s">
        <v>455</v>
      </c>
      <c r="W24" s="91"/>
      <c r="X24" s="91"/>
      <c r="Y24" s="91"/>
      <c r="Z24" s="91"/>
      <c r="AA24" s="91"/>
      <c r="AB24" s="91"/>
      <c r="AC24" s="91"/>
      <c r="AD24" s="91"/>
      <c r="AE24" s="92"/>
      <c r="AF24" s="91"/>
      <c r="AG24" s="91"/>
      <c r="AH24" s="91"/>
      <c r="AI24" s="212">
        <v>50</v>
      </c>
      <c r="AJ24" s="267">
        <f t="shared" si="0"/>
        <v>41</v>
      </c>
      <c r="AK24" s="267" t="s">
        <v>455</v>
      </c>
      <c r="AL24" s="90" t="s">
        <v>406</v>
      </c>
      <c r="AM24" s="270" t="s">
        <v>455</v>
      </c>
      <c r="AN24" s="90">
        <v>4</v>
      </c>
      <c r="AO24" s="90">
        <v>10</v>
      </c>
      <c r="AP24" s="270" t="s">
        <v>455</v>
      </c>
      <c r="AQ24" s="212"/>
      <c r="AR24" s="212"/>
      <c r="AS24" s="212"/>
      <c r="AT24" s="212" t="s">
        <v>602</v>
      </c>
      <c r="AU24" s="212">
        <v>17</v>
      </c>
      <c r="AV24" s="212">
        <v>23</v>
      </c>
      <c r="AW24" s="212">
        <v>50</v>
      </c>
      <c r="AX24" s="212" t="s">
        <v>602</v>
      </c>
      <c r="AY24" s="217">
        <v>17</v>
      </c>
      <c r="AZ24" s="92">
        <v>27.3</v>
      </c>
      <c r="BA24" s="114" t="s">
        <v>455</v>
      </c>
      <c r="BB24" s="92"/>
      <c r="BC24" s="92"/>
      <c r="BD24" s="92"/>
      <c r="BE24" s="92"/>
      <c r="BF24" s="92"/>
      <c r="BG24" s="92"/>
      <c r="BH24" s="92"/>
      <c r="BI24" s="92"/>
      <c r="BJ24" s="92"/>
      <c r="BK24" s="92"/>
      <c r="BL24" s="92"/>
      <c r="BM24" s="92"/>
      <c r="BN24" s="212">
        <v>50</v>
      </c>
      <c r="BO24" s="270">
        <f t="shared" si="1"/>
        <v>40</v>
      </c>
      <c r="BP24" s="270" t="s">
        <v>455</v>
      </c>
      <c r="BQ24" s="90" t="s">
        <v>3011</v>
      </c>
      <c r="BR24" s="90" t="s">
        <v>749</v>
      </c>
      <c r="BS24" s="212">
        <v>0</v>
      </c>
      <c r="BT24" s="212">
        <v>12</v>
      </c>
      <c r="BU24" s="212" t="s">
        <v>455</v>
      </c>
      <c r="BV24" s="212"/>
      <c r="BW24" s="212"/>
      <c r="BX24" s="212"/>
      <c r="BY24" s="212" t="s">
        <v>602</v>
      </c>
      <c r="BZ24" s="212">
        <v>17</v>
      </c>
      <c r="CA24" s="212">
        <v>13</v>
      </c>
      <c r="CB24" s="212">
        <v>50</v>
      </c>
      <c r="CC24" s="212" t="s">
        <v>602</v>
      </c>
      <c r="CD24" s="212">
        <v>17</v>
      </c>
      <c r="CE24" s="92">
        <v>26.6</v>
      </c>
      <c r="CF24" s="92" t="s">
        <v>455</v>
      </c>
      <c r="CG24" s="92"/>
      <c r="CH24" s="92"/>
      <c r="CI24" s="92"/>
      <c r="CJ24" s="92"/>
      <c r="CK24" s="92"/>
      <c r="CL24" s="92"/>
      <c r="CM24" s="92"/>
      <c r="CN24" s="92"/>
      <c r="CO24" s="92"/>
      <c r="CP24" s="92"/>
      <c r="CQ24" s="92"/>
      <c r="CR24" s="92"/>
      <c r="CS24" s="212">
        <v>50</v>
      </c>
      <c r="CT24" s="267">
        <f>CS24-BT24</f>
        <v>38</v>
      </c>
      <c r="CU24" s="212" t="s">
        <v>455</v>
      </c>
      <c r="CV24" s="270"/>
      <c r="CW24" s="270" t="s">
        <v>455</v>
      </c>
      <c r="CX24" s="90"/>
      <c r="CY24" s="212"/>
      <c r="CZ24" s="267"/>
      <c r="DA24" s="212"/>
      <c r="DB24" s="212"/>
      <c r="DC24" s="212"/>
      <c r="DD24" s="212"/>
      <c r="DE24" s="212"/>
      <c r="DF24" s="212"/>
      <c r="DG24" s="212"/>
      <c r="DH24" s="267"/>
      <c r="DI24" s="212"/>
      <c r="DJ24" s="91"/>
      <c r="DK24" s="91"/>
      <c r="DL24" s="91"/>
      <c r="DM24" s="91"/>
      <c r="DN24" s="91"/>
      <c r="DO24" s="91"/>
      <c r="DP24" s="91"/>
      <c r="DQ24" s="91"/>
      <c r="DR24" s="91"/>
      <c r="DS24" s="91"/>
      <c r="DT24" s="91"/>
      <c r="DU24" s="91"/>
      <c r="DV24" s="91"/>
      <c r="DW24" s="91"/>
      <c r="DX24" s="212"/>
      <c r="DY24" s="212"/>
      <c r="DZ24" s="212"/>
      <c r="EA24" s="212"/>
      <c r="EB24" s="270" t="s">
        <v>455</v>
      </c>
      <c r="EC24" s="212"/>
      <c r="ED24" s="212"/>
      <c r="EE24" s="212"/>
      <c r="EF24" s="212"/>
      <c r="EG24" s="212"/>
      <c r="EH24" s="212"/>
      <c r="EI24" s="212"/>
      <c r="EJ24" s="212"/>
      <c r="EK24" s="212"/>
      <c r="EL24" s="212"/>
      <c r="EM24" s="212"/>
      <c r="EN24" s="212"/>
      <c r="EO24" s="91"/>
      <c r="EP24" s="91"/>
      <c r="EQ24" s="91"/>
      <c r="ER24" s="91"/>
      <c r="ES24" s="91"/>
      <c r="ET24" s="91"/>
      <c r="EU24" s="91"/>
      <c r="EV24" s="91"/>
      <c r="EW24" s="91"/>
      <c r="EX24" s="91"/>
      <c r="EY24" s="91"/>
      <c r="EZ24" s="91"/>
      <c r="FA24" s="91"/>
      <c r="FB24" s="91"/>
      <c r="FC24" s="212"/>
      <c r="FD24" s="212"/>
      <c r="FE24" s="212"/>
      <c r="FF24" s="270" t="s">
        <v>455</v>
      </c>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70" t="s">
        <v>455</v>
      </c>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70" t="s">
        <v>455</v>
      </c>
      <c r="IT24" s="212"/>
      <c r="IU24" s="212"/>
      <c r="IV24" s="212"/>
      <c r="IW24" s="212"/>
      <c r="IX24" s="212"/>
      <c r="IY24" s="212"/>
      <c r="IZ24" s="212"/>
      <c r="JA24" s="212"/>
      <c r="JB24" s="212"/>
      <c r="JC24" s="212"/>
      <c r="JD24" s="212"/>
      <c r="JE24" s="212"/>
      <c r="JF24" s="212"/>
      <c r="JG24" s="212"/>
      <c r="JH24" s="212"/>
      <c r="JI24" s="212"/>
      <c r="JJ24" s="212"/>
      <c r="JK24" s="212"/>
      <c r="JL24" s="212"/>
      <c r="JM24" s="212"/>
      <c r="JN24" s="212"/>
      <c r="JO24" s="212"/>
      <c r="JP24" s="212"/>
      <c r="JQ24" s="212"/>
      <c r="JR24" s="212"/>
      <c r="JS24" s="212"/>
      <c r="JT24" s="212"/>
      <c r="JU24" s="212"/>
      <c r="JV24" s="212"/>
      <c r="JW24" s="212"/>
      <c r="JX24" s="212"/>
      <c r="JY24" s="212"/>
      <c r="JZ24" s="212"/>
      <c r="KA24" s="212"/>
      <c r="KB24" s="212"/>
      <c r="KC24" s="212"/>
      <c r="KD24" s="212"/>
      <c r="KE24" s="270" t="s">
        <v>455</v>
      </c>
      <c r="KF24" s="212"/>
      <c r="KG24" s="212"/>
      <c r="KH24" s="212"/>
      <c r="KI24" s="212"/>
      <c r="KJ24" s="212"/>
      <c r="KK24" s="212"/>
      <c r="KL24" s="212"/>
      <c r="KM24" s="212"/>
      <c r="KN24" s="212"/>
      <c r="KO24" s="212"/>
      <c r="KP24" s="212"/>
      <c r="KQ24" s="212"/>
      <c r="KR24" s="212"/>
      <c r="KS24" s="212"/>
      <c r="KT24" s="212"/>
      <c r="KU24" s="212"/>
      <c r="KV24" s="212"/>
      <c r="KW24" s="212"/>
      <c r="KX24" s="212"/>
      <c r="KY24" s="212"/>
      <c r="KZ24" s="212"/>
      <c r="LA24" s="212"/>
      <c r="LB24" s="212"/>
      <c r="LC24" s="212"/>
      <c r="LD24" s="212"/>
      <c r="LE24" s="212"/>
      <c r="LF24" s="212"/>
      <c r="LG24" s="212"/>
      <c r="LH24" s="212"/>
      <c r="LI24" s="212"/>
      <c r="LJ24" s="212"/>
      <c r="LK24" s="212"/>
      <c r="LL24" s="212"/>
      <c r="LM24" s="212"/>
      <c r="LN24" s="212"/>
      <c r="LO24" s="212"/>
      <c r="LP24" s="212"/>
      <c r="LQ24" s="212"/>
      <c r="LR24" s="212"/>
      <c r="LS24" s="212"/>
      <c r="LT24" s="270" t="s">
        <v>455</v>
      </c>
      <c r="LU24" s="212"/>
      <c r="LV24" s="212"/>
      <c r="LW24" s="212"/>
      <c r="LX24" s="212"/>
      <c r="LY24" s="212"/>
      <c r="LZ24" s="212"/>
      <c r="MA24" s="212"/>
      <c r="MB24" s="212"/>
      <c r="MC24" s="212"/>
      <c r="MD24" s="212"/>
      <c r="ME24" s="212"/>
      <c r="MF24" s="212"/>
      <c r="MG24" s="212"/>
      <c r="MH24" s="212"/>
      <c r="MI24" s="212"/>
      <c r="MJ24" s="212"/>
      <c r="MK24" s="212"/>
      <c r="ML24" s="212"/>
      <c r="MM24" s="212"/>
      <c r="MN24" s="212"/>
      <c r="MO24" s="212"/>
      <c r="MP24" s="212"/>
      <c r="MQ24" s="212"/>
      <c r="MR24" s="212"/>
      <c r="MS24" s="212"/>
      <c r="MT24" s="212"/>
      <c r="MU24" s="212"/>
      <c r="MV24" s="212"/>
      <c r="MW24" s="212"/>
      <c r="MX24" s="212"/>
      <c r="MY24" s="212"/>
      <c r="MZ24" s="212"/>
      <c r="NA24" s="212"/>
      <c r="NB24" s="212"/>
      <c r="NC24" s="212"/>
      <c r="ND24" s="212"/>
      <c r="NE24" s="212"/>
      <c r="NF24" s="212"/>
      <c r="NG24" s="212"/>
      <c r="NH24" s="212"/>
      <c r="NI24" s="212"/>
      <c r="NJ24" s="212"/>
      <c r="NK24" s="212"/>
      <c r="NL24" s="212"/>
      <c r="NM24" s="212"/>
      <c r="NN24" s="212"/>
      <c r="NO24" s="212"/>
      <c r="NP24" s="212"/>
      <c r="NQ24" s="212"/>
      <c r="NR24" s="212"/>
      <c r="NS24" s="212"/>
      <c r="NT24" s="212"/>
      <c r="NU24" s="212"/>
      <c r="NV24" s="212"/>
      <c r="NW24" s="212"/>
      <c r="NX24" s="212"/>
      <c r="NY24" s="212"/>
      <c r="NZ24" s="212"/>
      <c r="OA24" s="212"/>
      <c r="OB24" s="212"/>
      <c r="OC24" s="212"/>
      <c r="OD24" s="212"/>
      <c r="OE24" s="212"/>
      <c r="OF24" s="212"/>
      <c r="OG24" s="212"/>
      <c r="OH24" s="212"/>
      <c r="OI24" s="212"/>
      <c r="OJ24" s="212"/>
      <c r="OK24" s="212"/>
      <c r="OL24" s="212"/>
      <c r="OM24" s="212"/>
      <c r="ON24" s="212"/>
      <c r="OO24" s="212"/>
      <c r="OP24" s="212"/>
      <c r="OQ24" s="212"/>
      <c r="OR24" s="212"/>
      <c r="OS24" s="267">
        <f>IF(ISERROR(#REF!),0,1)</f>
        <v>0</v>
      </c>
      <c r="OT24" s="267">
        <f t="shared" si="5"/>
        <v>1</v>
      </c>
      <c r="OU24" s="267">
        <f t="shared" si="6"/>
        <v>0</v>
      </c>
      <c r="OV24" s="222"/>
      <c r="OW24" s="222"/>
      <c r="OX24" s="222"/>
      <c r="OY24" s="222"/>
      <c r="OZ24" s="222"/>
      <c r="PA24" s="222"/>
      <c r="PB24" s="222"/>
      <c r="PC24" s="222"/>
      <c r="PD24" s="222"/>
      <c r="PE24" s="222"/>
      <c r="PF24" s="222"/>
      <c r="PG24" s="222"/>
      <c r="PH24" s="222"/>
      <c r="PI24" s="222"/>
      <c r="PJ24" s="222"/>
      <c r="PK24" s="222"/>
      <c r="PL24" s="222"/>
      <c r="PM24" s="222"/>
      <c r="PN24" s="222"/>
      <c r="PO24" s="222"/>
      <c r="PP24" s="222"/>
      <c r="PQ24" s="222"/>
      <c r="PR24" s="222"/>
      <c r="PS24" s="222"/>
      <c r="PT24" s="222"/>
      <c r="PU24" s="222"/>
      <c r="PV24" s="222"/>
      <c r="PW24" s="222"/>
      <c r="PX24" s="222"/>
      <c r="PY24" s="222"/>
      <c r="PZ24" s="222"/>
      <c r="QA24" s="222"/>
      <c r="QB24" s="222"/>
      <c r="QC24" s="222"/>
      <c r="QD24" s="222"/>
      <c r="QE24" s="222"/>
      <c r="QF24" s="222"/>
      <c r="QG24" s="222"/>
      <c r="QH24" s="222"/>
      <c r="QI24" s="222"/>
      <c r="QJ24" s="222"/>
      <c r="QK24" s="222"/>
      <c r="QL24" s="222"/>
      <c r="QM24" s="222"/>
      <c r="QN24" s="222"/>
      <c r="QO24" s="222"/>
      <c r="QP24" s="222"/>
      <c r="QQ24" s="222"/>
      <c r="QR24" s="222"/>
      <c r="QS24" s="222"/>
      <c r="QT24" s="222"/>
      <c r="QU24" s="222"/>
      <c r="QV24" s="222"/>
      <c r="QW24" s="222"/>
      <c r="QX24" s="222"/>
      <c r="QY24" s="222"/>
      <c r="QZ24" s="222"/>
      <c r="RA24" s="222"/>
      <c r="RB24" s="222"/>
      <c r="RC24" s="222"/>
      <c r="RD24" s="222"/>
      <c r="RE24" s="222"/>
      <c r="RF24" s="222"/>
      <c r="RG24" s="222"/>
      <c r="RH24" s="222"/>
      <c r="RI24" s="222"/>
      <c r="RJ24" s="222"/>
      <c r="RK24" s="222"/>
      <c r="RL24" s="222"/>
      <c r="RM24" s="222"/>
      <c r="RN24" s="222"/>
      <c r="RO24" s="222"/>
      <c r="RP24" s="222"/>
      <c r="RQ24" s="222"/>
      <c r="RR24" s="222"/>
      <c r="RS24" s="222"/>
      <c r="RT24" s="222"/>
      <c r="RU24" s="222"/>
      <c r="RV24" s="222"/>
      <c r="RW24" s="222"/>
      <c r="RX24" s="222"/>
      <c r="RY24" s="222"/>
      <c r="RZ24" s="222"/>
      <c r="SA24" s="222"/>
      <c r="SB24" s="222"/>
      <c r="SC24" s="222"/>
      <c r="SD24" s="222"/>
      <c r="SE24" s="222"/>
      <c r="SF24" s="222"/>
      <c r="SG24" s="222"/>
      <c r="SH24" s="222"/>
      <c r="SI24" s="222"/>
      <c r="SJ24" s="222"/>
      <c r="SK24" s="222"/>
      <c r="SL24" s="222"/>
      <c r="SM24" s="222"/>
      <c r="SN24" s="222"/>
      <c r="SO24" s="222"/>
      <c r="SP24" s="222"/>
      <c r="SQ24" s="222"/>
      <c r="SR24" s="222"/>
      <c r="SS24" s="222"/>
      <c r="ST24" s="222"/>
      <c r="SU24" s="222"/>
      <c r="SV24" s="222"/>
      <c r="SW24" s="222"/>
      <c r="SX24" s="222"/>
      <c r="SY24" s="222"/>
      <c r="SZ24" s="222"/>
      <c r="TA24" s="222"/>
      <c r="TB24" s="222"/>
      <c r="TC24" s="222"/>
      <c r="TD24" s="222"/>
      <c r="TE24" s="222"/>
      <c r="TF24" s="222"/>
      <c r="TG24" s="222"/>
      <c r="TH24" s="222"/>
      <c r="TI24" s="222"/>
      <c r="TJ24" s="222"/>
      <c r="TK24" s="222"/>
      <c r="TL24" s="222"/>
      <c r="TM24" s="222"/>
      <c r="TN24" s="222"/>
      <c r="TO24" s="222"/>
      <c r="TP24" s="222"/>
      <c r="TQ24" s="222"/>
      <c r="TR24" s="222"/>
      <c r="TS24" s="222"/>
      <c r="TT24" s="222"/>
      <c r="TU24" s="222"/>
      <c r="TV24" s="222"/>
      <c r="TW24" s="222"/>
      <c r="TX24" s="222"/>
      <c r="TY24" s="222"/>
      <c r="TZ24" s="222"/>
      <c r="UA24" s="222"/>
      <c r="UB24" s="222"/>
      <c r="UC24" s="222"/>
      <c r="UD24" s="222"/>
      <c r="UE24" s="222"/>
      <c r="UF24" s="222"/>
      <c r="UG24" s="222"/>
      <c r="UH24" s="222"/>
      <c r="UI24" s="222"/>
      <c r="UJ24" s="222"/>
      <c r="UK24" s="222"/>
      <c r="UL24" s="222"/>
      <c r="UM24" s="222"/>
      <c r="UN24" s="222"/>
      <c r="UO24" s="222"/>
      <c r="UP24" s="222"/>
      <c r="UQ24" s="222"/>
      <c r="UR24" s="222"/>
      <c r="US24" s="222"/>
      <c r="UT24" s="222"/>
      <c r="UU24" s="222"/>
      <c r="UV24" s="222"/>
      <c r="UW24" s="222"/>
      <c r="UX24" s="222"/>
      <c r="UY24" s="222"/>
      <c r="UZ24" s="222"/>
      <c r="VA24" s="222"/>
      <c r="VB24" s="222"/>
      <c r="VC24" s="222"/>
      <c r="VD24" s="222"/>
      <c r="VE24" s="222"/>
      <c r="VF24" s="222"/>
      <c r="VG24" s="222"/>
      <c r="VH24" s="222"/>
      <c r="VI24" s="222"/>
      <c r="VJ24" s="222"/>
      <c r="VK24" s="222"/>
      <c r="VL24" s="222"/>
      <c r="VM24" s="222"/>
      <c r="VN24" s="222"/>
      <c r="VO24" s="222"/>
      <c r="VP24" s="222"/>
      <c r="VQ24" s="222"/>
      <c r="VR24" s="222"/>
      <c r="VS24" s="222"/>
      <c r="VT24" s="222"/>
      <c r="VU24" s="222"/>
      <c r="VV24" s="222"/>
      <c r="VW24" s="222"/>
      <c r="VX24" s="222"/>
      <c r="VY24" s="222"/>
      <c r="VZ24" s="222"/>
      <c r="WA24" s="222"/>
      <c r="WB24" s="222"/>
      <c r="WC24" s="222"/>
      <c r="WD24" s="222"/>
      <c r="WE24" s="222"/>
      <c r="WF24" s="222"/>
      <c r="WG24" s="222"/>
      <c r="WH24" s="222"/>
      <c r="WI24" s="222"/>
      <c r="WJ24" s="222"/>
      <c r="WK24" s="222"/>
      <c r="WL24" s="222"/>
      <c r="WM24" s="222"/>
      <c r="WN24" s="222"/>
      <c r="WO24" s="222"/>
      <c r="WP24" s="222"/>
      <c r="WQ24" s="222"/>
      <c r="WR24" s="222"/>
      <c r="WS24" s="222"/>
      <c r="WT24" s="222"/>
      <c r="WU24" s="222"/>
      <c r="WV24" s="222"/>
      <c r="WW24" s="222"/>
      <c r="WX24" s="222"/>
      <c r="WY24" s="222"/>
      <c r="WZ24" s="222"/>
      <c r="XA24" s="222"/>
      <c r="XB24" s="222"/>
      <c r="XC24" s="222"/>
      <c r="XD24" s="222"/>
      <c r="XE24" s="222"/>
      <c r="XF24" s="222"/>
      <c r="XG24" s="222"/>
      <c r="XH24" s="222"/>
      <c r="XI24" s="222"/>
      <c r="XJ24" s="222"/>
      <c r="XK24" s="222"/>
      <c r="XL24" s="222"/>
      <c r="XM24" s="222"/>
      <c r="XN24" s="222"/>
      <c r="XO24" s="222"/>
      <c r="XP24" s="222"/>
      <c r="XQ24" s="222"/>
      <c r="XR24" s="222"/>
      <c r="XS24" s="222"/>
      <c r="XT24" s="222"/>
      <c r="XU24" s="222"/>
      <c r="XV24" s="222"/>
      <c r="XW24" s="222"/>
      <c r="XX24" s="222"/>
      <c r="XY24" s="222"/>
      <c r="XZ24" s="222"/>
      <c r="YA24" s="222"/>
      <c r="YB24" s="222"/>
      <c r="YC24" s="222"/>
      <c r="YD24" s="222"/>
      <c r="YE24" s="222"/>
      <c r="YF24" s="222"/>
      <c r="YG24" s="222"/>
      <c r="YH24" s="222"/>
      <c r="YI24" s="222"/>
      <c r="YJ24" s="222"/>
      <c r="YK24" s="222"/>
      <c r="YL24" s="222"/>
      <c r="YM24" s="222"/>
      <c r="YN24" s="222"/>
      <c r="YO24" s="222"/>
      <c r="YP24" s="222"/>
      <c r="YQ24" s="222"/>
      <c r="YR24" s="222"/>
      <c r="YS24" s="222"/>
      <c r="YT24" s="222"/>
      <c r="YU24" s="222"/>
      <c r="YV24" s="222"/>
      <c r="YW24" s="222"/>
      <c r="YX24" s="222"/>
      <c r="YY24" s="222"/>
      <c r="YZ24" s="222"/>
      <c r="ZA24" s="222"/>
      <c r="ZB24" s="222"/>
      <c r="ZC24" s="222"/>
      <c r="ZD24" s="222"/>
      <c r="ZE24" s="222"/>
      <c r="ZF24" s="222"/>
      <c r="ZG24" s="222"/>
      <c r="ZH24" s="222"/>
      <c r="ZI24" s="222"/>
      <c r="ZJ24" s="222"/>
      <c r="ZK24" s="222"/>
      <c r="ZL24" s="222"/>
      <c r="ZM24" s="222"/>
      <c r="ZN24" s="222"/>
      <c r="ZO24" s="222"/>
      <c r="ZP24" s="222"/>
      <c r="ZQ24" s="222"/>
      <c r="ZR24" s="222"/>
      <c r="ZS24" s="222"/>
      <c r="ZT24" s="222"/>
      <c r="ZU24" s="222"/>
      <c r="ZV24" s="222"/>
      <c r="ZW24" s="222"/>
      <c r="ZX24" s="222"/>
      <c r="ZY24" s="222"/>
      <c r="ZZ24" s="222"/>
      <c r="AAA24" s="222"/>
      <c r="AAB24" s="222"/>
      <c r="AAC24" s="222"/>
      <c r="AAD24" s="222"/>
      <c r="AAE24" s="222"/>
      <c r="AAF24" s="222"/>
      <c r="AAG24" s="222"/>
      <c r="AAH24" s="222"/>
      <c r="AAI24" s="222"/>
      <c r="AAJ24" s="222"/>
      <c r="AAK24" s="222"/>
      <c r="AAL24" s="222"/>
      <c r="AAM24" s="222"/>
      <c r="AAN24" s="222"/>
      <c r="AAO24" s="222"/>
      <c r="AAP24" s="222"/>
      <c r="AAQ24" s="222"/>
      <c r="AAR24" s="222"/>
      <c r="AAS24" s="222"/>
      <c r="AAT24" s="222"/>
      <c r="AAU24" s="222"/>
      <c r="AAV24" s="222"/>
      <c r="AAW24" s="222"/>
      <c r="AAX24" s="222"/>
      <c r="AAY24" s="222"/>
      <c r="AAZ24" s="222"/>
      <c r="ABA24" s="222"/>
      <c r="ABB24" s="222"/>
      <c r="ABC24" s="222"/>
      <c r="ABD24" s="222"/>
      <c r="ABE24" s="222"/>
      <c r="ABF24" s="222"/>
      <c r="ABG24" s="222"/>
      <c r="ABH24" s="222"/>
      <c r="ABI24" s="222"/>
      <c r="ABJ24" s="222"/>
      <c r="ABK24" s="222"/>
      <c r="ABL24" s="222"/>
      <c r="ABM24" s="222"/>
      <c r="ABN24" s="222"/>
      <c r="ABO24" s="222"/>
      <c r="ABP24" s="222"/>
      <c r="ABQ24" s="222"/>
      <c r="ABR24" s="222"/>
      <c r="ABS24" s="222"/>
      <c r="ABT24" s="222"/>
      <c r="ABU24" s="222"/>
      <c r="ABV24" s="222"/>
      <c r="ABW24" s="222"/>
      <c r="ABX24" s="222"/>
      <c r="ABY24" s="222"/>
      <c r="ABZ24" s="222"/>
      <c r="ACA24" s="222"/>
      <c r="ACB24" s="222"/>
      <c r="ACC24" s="222"/>
      <c r="ACD24" s="222"/>
      <c r="ACE24" s="222"/>
      <c r="ACF24" s="222"/>
      <c r="ACG24" s="222"/>
      <c r="ACH24" s="222"/>
      <c r="ACI24" s="222"/>
      <c r="ACJ24" s="222"/>
      <c r="ACK24" s="222"/>
      <c r="ACL24" s="222"/>
      <c r="ACM24" s="222"/>
      <c r="ACN24" s="222"/>
      <c r="ACO24" s="222"/>
      <c r="ACP24" s="222"/>
      <c r="ACQ24" s="222"/>
      <c r="ACR24" s="222"/>
      <c r="ACS24" s="222"/>
      <c r="ACT24" s="222"/>
      <c r="ACU24" s="222"/>
      <c r="ACV24" s="222"/>
      <c r="ACW24" s="222"/>
      <c r="ACX24" s="222"/>
      <c r="ACY24" s="222"/>
      <c r="ACZ24" s="222"/>
      <c r="ADA24" s="222"/>
      <c r="ADB24" s="222"/>
      <c r="ADC24" s="222"/>
      <c r="ADD24" s="222"/>
      <c r="ADE24" s="222"/>
      <c r="ADF24" s="222"/>
      <c r="ADG24" s="222"/>
      <c r="ADH24" s="222"/>
      <c r="ADI24" s="222"/>
      <c r="ADJ24" s="222"/>
      <c r="ADK24" s="222"/>
      <c r="ADL24" s="222"/>
      <c r="ADM24" s="222"/>
      <c r="ADN24" s="222"/>
      <c r="ADO24" s="222"/>
      <c r="ADP24" s="222"/>
      <c r="ADQ24" s="222"/>
      <c r="ADR24" s="222"/>
      <c r="ADS24" s="222"/>
      <c r="ADT24" s="222"/>
      <c r="ADU24" s="222"/>
      <c r="ADV24" s="222"/>
      <c r="ADW24" s="222"/>
      <c r="ADX24" s="222"/>
      <c r="ADY24" s="222"/>
      <c r="ADZ24" s="222"/>
      <c r="AEA24" s="222"/>
      <c r="AEB24" s="222"/>
      <c r="AEC24" s="222"/>
      <c r="AED24" s="222"/>
      <c r="AEE24" s="222"/>
      <c r="AEF24" s="222"/>
      <c r="AEG24" s="222"/>
      <c r="AEH24" s="222"/>
      <c r="AEI24" s="222"/>
      <c r="AEJ24" s="222"/>
      <c r="AEK24" s="222"/>
      <c r="AEL24" s="222"/>
      <c r="AEM24" s="222"/>
      <c r="AEN24" s="222"/>
      <c r="AEO24" s="222"/>
      <c r="AEP24" s="222"/>
      <c r="AEQ24" s="222"/>
      <c r="AER24" s="222"/>
      <c r="AES24" s="222"/>
      <c r="AET24" s="222"/>
      <c r="AEU24" s="222"/>
      <c r="AEV24" s="222"/>
      <c r="AEW24" s="222"/>
      <c r="AEX24" s="222"/>
      <c r="AEY24" s="222"/>
      <c r="AEZ24" s="222"/>
      <c r="AFA24" s="222"/>
      <c r="AFB24" s="222"/>
      <c r="AFC24" s="222"/>
      <c r="AFD24" s="222"/>
      <c r="AFE24" s="222"/>
      <c r="AFF24" s="222"/>
      <c r="AFG24" s="222"/>
      <c r="AFH24" s="222"/>
      <c r="AFI24" s="222"/>
      <c r="AFJ24" s="222"/>
      <c r="AFK24" s="222"/>
      <c r="AFL24" s="222"/>
      <c r="AFM24" s="222"/>
      <c r="AFN24" s="222"/>
      <c r="AFO24" s="222"/>
      <c r="AFP24" s="222"/>
      <c r="AFQ24" s="222"/>
      <c r="AFR24" s="222"/>
      <c r="AFS24" s="222"/>
      <c r="AFT24" s="222"/>
    </row>
    <row r="25" spans="1:852" s="6" customFormat="1" ht="15.75">
      <c r="A25" s="157" t="s">
        <v>841</v>
      </c>
      <c r="B25" s="157" t="s">
        <v>9764</v>
      </c>
      <c r="C25" s="840" t="str">
        <f>IF(Severity!F25&gt;=0.5,"YES","NO")</f>
        <v>NO</v>
      </c>
      <c r="D25" s="840" t="str">
        <f>IF(Severity!G25&gt;=0.5,"YES","NO")</f>
        <v>YES</v>
      </c>
      <c r="E25" s="217">
        <v>16</v>
      </c>
      <c r="F25" s="214">
        <v>3</v>
      </c>
      <c r="G25" s="270" t="s">
        <v>722</v>
      </c>
      <c r="H25" s="270" t="s">
        <v>455</v>
      </c>
      <c r="I25" s="90" t="s">
        <v>455</v>
      </c>
      <c r="J25" s="90" t="s">
        <v>455</v>
      </c>
      <c r="K25" s="270" t="s">
        <v>455</v>
      </c>
      <c r="L25" s="217"/>
      <c r="M25" s="217"/>
      <c r="N25" s="90"/>
      <c r="O25" s="90" t="s">
        <v>455</v>
      </c>
      <c r="P25" s="217"/>
      <c r="Q25" s="217"/>
      <c r="R25" s="217"/>
      <c r="S25" s="270" t="s">
        <v>602</v>
      </c>
      <c r="T25" s="90">
        <v>17</v>
      </c>
      <c r="U25" s="183">
        <v>12.7</v>
      </c>
      <c r="V25" s="183">
        <v>3.4</v>
      </c>
      <c r="W25" s="183"/>
      <c r="X25" s="183"/>
      <c r="Y25" s="183">
        <v>7.8</v>
      </c>
      <c r="Z25" s="183">
        <v>4.3</v>
      </c>
      <c r="AA25" s="183"/>
      <c r="AB25" s="183"/>
      <c r="AC25" s="183"/>
      <c r="AD25" s="183"/>
      <c r="AE25" s="92">
        <v>-4.9000000000000004</v>
      </c>
      <c r="AF25" s="183">
        <v>6.6</v>
      </c>
      <c r="AG25" s="183"/>
      <c r="AH25" s="183"/>
      <c r="AI25" s="217">
        <v>14</v>
      </c>
      <c r="AJ25" s="267" t="s">
        <v>455</v>
      </c>
      <c r="AK25" s="267" t="s">
        <v>455</v>
      </c>
      <c r="AL25" s="270" t="s">
        <v>384</v>
      </c>
      <c r="AM25" s="270" t="s">
        <v>455</v>
      </c>
      <c r="AN25" s="90" t="s">
        <v>455</v>
      </c>
      <c r="AO25" s="90" t="s">
        <v>455</v>
      </c>
      <c r="AP25" s="270" t="s">
        <v>455</v>
      </c>
      <c r="AQ25" s="217"/>
      <c r="AR25" s="217"/>
      <c r="AS25" s="217"/>
      <c r="AT25" s="90" t="s">
        <v>455</v>
      </c>
      <c r="AU25" s="217"/>
      <c r="AV25" s="217"/>
      <c r="AW25" s="217"/>
      <c r="AX25" s="265" t="s">
        <v>602</v>
      </c>
      <c r="AY25" s="217">
        <v>17</v>
      </c>
      <c r="AZ25" s="92">
        <v>13.7</v>
      </c>
      <c r="BA25" s="92">
        <v>2.7</v>
      </c>
      <c r="BB25" s="92"/>
      <c r="BC25" s="92"/>
      <c r="BD25" s="92">
        <v>7.4</v>
      </c>
      <c r="BE25" s="92">
        <v>4.7</v>
      </c>
      <c r="BF25" s="92"/>
      <c r="BG25" s="92"/>
      <c r="BH25" s="92"/>
      <c r="BI25" s="92"/>
      <c r="BJ25" s="92">
        <v>-6.3</v>
      </c>
      <c r="BK25" s="92">
        <v>3.9</v>
      </c>
      <c r="BL25" s="92"/>
      <c r="BM25" s="92"/>
      <c r="BN25" s="90">
        <v>11</v>
      </c>
      <c r="BO25" s="270" t="s">
        <v>455</v>
      </c>
      <c r="BP25" s="270" t="s">
        <v>455</v>
      </c>
      <c r="BQ25" s="90" t="s">
        <v>2269</v>
      </c>
      <c r="BR25" s="270" t="s">
        <v>455</v>
      </c>
      <c r="BS25" s="217" t="s">
        <v>455</v>
      </c>
      <c r="BT25" s="217" t="s">
        <v>455</v>
      </c>
      <c r="BU25" s="90" t="s">
        <v>455</v>
      </c>
      <c r="BV25" s="217"/>
      <c r="BW25" s="217"/>
      <c r="BX25" s="217"/>
      <c r="BY25" s="90" t="s">
        <v>455</v>
      </c>
      <c r="BZ25" s="217"/>
      <c r="CA25" s="217"/>
      <c r="CB25" s="217"/>
      <c r="CC25" s="217" t="s">
        <v>602</v>
      </c>
      <c r="CD25" s="217">
        <v>17</v>
      </c>
      <c r="CE25" s="92">
        <v>9.5</v>
      </c>
      <c r="CF25" s="92">
        <v>3.7</v>
      </c>
      <c r="CG25" s="92"/>
      <c r="CH25" s="92"/>
      <c r="CI25" s="92">
        <v>10.9</v>
      </c>
      <c r="CJ25" s="92">
        <v>5.8</v>
      </c>
      <c r="CK25" s="92"/>
      <c r="CL25" s="92"/>
      <c r="CM25" s="92"/>
      <c r="CN25" s="92"/>
      <c r="CO25" s="92">
        <v>1.5</v>
      </c>
      <c r="CP25" s="92">
        <v>5.3</v>
      </c>
      <c r="CQ25" s="92"/>
      <c r="CR25" s="92"/>
      <c r="CS25" s="217">
        <v>12</v>
      </c>
      <c r="CT25" s="267" t="s">
        <v>455</v>
      </c>
      <c r="CU25" s="90" t="s">
        <v>455</v>
      </c>
      <c r="CV25" s="90"/>
      <c r="CW25" s="270" t="s">
        <v>455</v>
      </c>
      <c r="CX25" s="90"/>
      <c r="CY25" s="217"/>
      <c r="CZ25" s="217"/>
      <c r="DA25" s="217"/>
      <c r="DB25" s="217"/>
      <c r="DC25" s="217"/>
      <c r="DD25" s="217"/>
      <c r="DE25" s="217"/>
      <c r="DF25" s="217"/>
      <c r="DG25" s="217"/>
      <c r="DH25" s="217"/>
      <c r="DI25" s="217"/>
      <c r="DJ25" s="183"/>
      <c r="DK25" s="183"/>
      <c r="DL25" s="183"/>
      <c r="DM25" s="183"/>
      <c r="DN25" s="183"/>
      <c r="DO25" s="183"/>
      <c r="DP25" s="183"/>
      <c r="DQ25" s="183"/>
      <c r="DR25" s="183"/>
      <c r="DS25" s="183"/>
      <c r="DT25" s="183"/>
      <c r="DU25" s="183"/>
      <c r="DV25" s="183"/>
      <c r="DW25" s="183"/>
      <c r="DX25" s="217"/>
      <c r="DY25" s="217"/>
      <c r="DZ25" s="217"/>
      <c r="EA25" s="217"/>
      <c r="EB25" s="270" t="s">
        <v>455</v>
      </c>
      <c r="EC25" s="217"/>
      <c r="ED25" s="217"/>
      <c r="EE25" s="217"/>
      <c r="EF25" s="217"/>
      <c r="EG25" s="217"/>
      <c r="EH25" s="217"/>
      <c r="EI25" s="217"/>
      <c r="EJ25" s="217"/>
      <c r="EK25" s="217"/>
      <c r="EL25" s="217"/>
      <c r="EM25" s="217"/>
      <c r="EN25" s="217"/>
      <c r="EO25" s="183"/>
      <c r="EP25" s="183"/>
      <c r="EQ25" s="183"/>
      <c r="ER25" s="183"/>
      <c r="ES25" s="183"/>
      <c r="ET25" s="183"/>
      <c r="EU25" s="183"/>
      <c r="EV25" s="183"/>
      <c r="EW25" s="183"/>
      <c r="EX25" s="183"/>
      <c r="EY25" s="183"/>
      <c r="EZ25" s="183"/>
      <c r="FA25" s="183"/>
      <c r="FB25" s="183"/>
      <c r="FC25" s="217"/>
      <c r="FD25" s="217"/>
      <c r="FE25" s="217"/>
      <c r="FF25" s="270" t="s">
        <v>455</v>
      </c>
      <c r="FG25" s="217"/>
      <c r="FH25" s="217"/>
      <c r="FI25" s="217"/>
      <c r="FJ25" s="217"/>
      <c r="FK25" s="217"/>
      <c r="FL25" s="217"/>
      <c r="FM25" s="217"/>
      <c r="FN25" s="217"/>
      <c r="FO25" s="217"/>
      <c r="FP25" s="217"/>
      <c r="FQ25" s="217"/>
      <c r="FR25" s="217"/>
      <c r="FS25" s="217"/>
      <c r="FT25" s="217"/>
      <c r="FU25" s="217"/>
      <c r="FV25" s="217"/>
      <c r="FW25" s="217"/>
      <c r="FX25" s="217"/>
      <c r="FY25" s="217"/>
      <c r="FZ25" s="217"/>
      <c r="GA25" s="217"/>
      <c r="GB25" s="217"/>
      <c r="GC25" s="217"/>
      <c r="GD25" s="217"/>
      <c r="GE25" s="217"/>
      <c r="GF25" s="217"/>
      <c r="GG25" s="217"/>
      <c r="GH25" s="217"/>
      <c r="GI25" s="217"/>
      <c r="GJ25" s="217"/>
      <c r="GK25" s="217"/>
      <c r="GL25" s="217"/>
      <c r="GM25" s="217"/>
      <c r="GN25" s="217"/>
      <c r="GO25" s="217"/>
      <c r="GP25" s="217"/>
      <c r="GQ25" s="217"/>
      <c r="GR25" s="217"/>
      <c r="GS25" s="217"/>
      <c r="GT25" s="217"/>
      <c r="GU25" s="217"/>
      <c r="GV25" s="217"/>
      <c r="GW25" s="217"/>
      <c r="GX25" s="217"/>
      <c r="GY25" s="217"/>
      <c r="GZ25" s="217"/>
      <c r="HA25" s="217"/>
      <c r="HB25" s="217"/>
      <c r="HC25" s="217"/>
      <c r="HD25" s="270" t="s">
        <v>455</v>
      </c>
      <c r="HE25" s="217"/>
      <c r="HF25" s="217"/>
      <c r="HG25" s="217"/>
      <c r="HH25" s="217"/>
      <c r="HI25" s="217"/>
      <c r="HJ25" s="217"/>
      <c r="HK25" s="217"/>
      <c r="HL25" s="217"/>
      <c r="HM25" s="217"/>
      <c r="HN25" s="217"/>
      <c r="HO25" s="217"/>
      <c r="HP25" s="217"/>
      <c r="HQ25" s="217"/>
      <c r="HR25" s="217"/>
      <c r="HS25" s="217"/>
      <c r="HT25" s="217"/>
      <c r="HU25" s="217"/>
      <c r="HV25" s="217"/>
      <c r="HW25" s="217"/>
      <c r="HX25" s="217"/>
      <c r="HY25" s="217"/>
      <c r="HZ25" s="217"/>
      <c r="IA25" s="217"/>
      <c r="IB25" s="217"/>
      <c r="IC25" s="217"/>
      <c r="ID25" s="217"/>
      <c r="IE25" s="217"/>
      <c r="IF25" s="217"/>
      <c r="IG25" s="217"/>
      <c r="IH25" s="217"/>
      <c r="II25" s="217"/>
      <c r="IJ25" s="217"/>
      <c r="IK25" s="217"/>
      <c r="IL25" s="217"/>
      <c r="IM25" s="217"/>
      <c r="IN25" s="217"/>
      <c r="IO25" s="217"/>
      <c r="IP25" s="217"/>
      <c r="IQ25" s="217"/>
      <c r="IR25" s="217"/>
      <c r="IS25" s="270" t="s">
        <v>455</v>
      </c>
      <c r="IT25" s="217"/>
      <c r="IU25" s="217"/>
      <c r="IV25" s="217"/>
      <c r="IW25" s="217"/>
      <c r="IX25" s="217"/>
      <c r="IY25" s="217"/>
      <c r="IZ25" s="217"/>
      <c r="JA25" s="217"/>
      <c r="JB25" s="217"/>
      <c r="JC25" s="217"/>
      <c r="JD25" s="217"/>
      <c r="JE25" s="217"/>
      <c r="JF25" s="217"/>
      <c r="JG25" s="217"/>
      <c r="JH25" s="217"/>
      <c r="JI25" s="217"/>
      <c r="JJ25" s="217"/>
      <c r="JK25" s="217"/>
      <c r="JL25" s="217"/>
      <c r="JM25" s="217"/>
      <c r="JN25" s="217"/>
      <c r="JO25" s="217"/>
      <c r="JP25" s="217"/>
      <c r="JQ25" s="217"/>
      <c r="JR25" s="217"/>
      <c r="JS25" s="217"/>
      <c r="JT25" s="217"/>
      <c r="JU25" s="217"/>
      <c r="JV25" s="217"/>
      <c r="JW25" s="217"/>
      <c r="JX25" s="217"/>
      <c r="JY25" s="217"/>
      <c r="JZ25" s="217"/>
      <c r="KA25" s="217"/>
      <c r="KB25" s="217"/>
      <c r="KC25" s="217"/>
      <c r="KD25" s="217"/>
      <c r="KE25" s="270" t="s">
        <v>455</v>
      </c>
      <c r="KF25" s="217"/>
      <c r="KG25" s="217"/>
      <c r="KH25" s="217"/>
      <c r="KI25" s="217"/>
      <c r="KJ25" s="217"/>
      <c r="KK25" s="217"/>
      <c r="KL25" s="217"/>
      <c r="KM25" s="217"/>
      <c r="KN25" s="217"/>
      <c r="KO25" s="217"/>
      <c r="KP25" s="217"/>
      <c r="KQ25" s="217"/>
      <c r="KR25" s="217"/>
      <c r="KS25" s="217"/>
      <c r="KT25" s="217"/>
      <c r="KU25" s="217"/>
      <c r="KV25" s="217"/>
      <c r="KW25" s="217"/>
      <c r="KX25" s="217"/>
      <c r="KY25" s="217"/>
      <c r="KZ25" s="217"/>
      <c r="LA25" s="217"/>
      <c r="LB25" s="217"/>
      <c r="LC25" s="217"/>
      <c r="LD25" s="217"/>
      <c r="LE25" s="217"/>
      <c r="LF25" s="217"/>
      <c r="LG25" s="217"/>
      <c r="LH25" s="217"/>
      <c r="LI25" s="217"/>
      <c r="LJ25" s="217"/>
      <c r="LK25" s="217"/>
      <c r="LL25" s="217"/>
      <c r="LM25" s="217"/>
      <c r="LN25" s="217"/>
      <c r="LO25" s="217"/>
      <c r="LP25" s="217"/>
      <c r="LQ25" s="217"/>
      <c r="LR25" s="217"/>
      <c r="LS25" s="217"/>
      <c r="LT25" s="270" t="s">
        <v>455</v>
      </c>
      <c r="LU25" s="217"/>
      <c r="LV25" s="217"/>
      <c r="LW25" s="217"/>
      <c r="LX25" s="217"/>
      <c r="LY25" s="217"/>
      <c r="LZ25" s="217"/>
      <c r="MA25" s="217"/>
      <c r="MB25" s="217"/>
      <c r="MC25" s="217"/>
      <c r="MD25" s="217"/>
      <c r="ME25" s="217"/>
      <c r="MF25" s="217"/>
      <c r="MG25" s="217"/>
      <c r="MH25" s="217"/>
      <c r="MI25" s="217"/>
      <c r="MJ25" s="217"/>
      <c r="MK25" s="217"/>
      <c r="ML25" s="217"/>
      <c r="MM25" s="217"/>
      <c r="MN25" s="217"/>
      <c r="MO25" s="217"/>
      <c r="MP25" s="217"/>
      <c r="MQ25" s="217"/>
      <c r="MR25" s="217"/>
      <c r="MS25" s="217"/>
      <c r="MT25" s="217"/>
      <c r="MU25" s="217"/>
      <c r="MV25" s="217"/>
      <c r="MW25" s="217"/>
      <c r="MX25" s="217"/>
      <c r="MY25" s="217"/>
      <c r="MZ25" s="217"/>
      <c r="NA25" s="217"/>
      <c r="NB25" s="217"/>
      <c r="NC25" s="217"/>
      <c r="ND25" s="217"/>
      <c r="NE25" s="217"/>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67">
        <f>IF(ISERROR(#REF!),0,1)</f>
        <v>0</v>
      </c>
      <c r="OT25" s="267">
        <f t="shared" si="5"/>
        <v>0</v>
      </c>
      <c r="OU25" s="267">
        <f t="shared" si="6"/>
        <v>1</v>
      </c>
      <c r="OV25" s="222"/>
      <c r="OW25" s="222"/>
      <c r="OX25" s="222"/>
      <c r="OY25" s="222"/>
      <c r="OZ25" s="222"/>
      <c r="PA25" s="222"/>
      <c r="PB25" s="222"/>
      <c r="PC25" s="222"/>
      <c r="PD25" s="222"/>
      <c r="PE25" s="222"/>
      <c r="PF25" s="222"/>
      <c r="PG25" s="222"/>
      <c r="PH25" s="222"/>
      <c r="PI25" s="222"/>
      <c r="PJ25" s="222"/>
      <c r="PK25" s="222"/>
      <c r="PL25" s="222"/>
      <c r="PM25" s="222"/>
      <c r="PN25" s="222"/>
      <c r="PO25" s="222"/>
      <c r="PP25" s="222"/>
      <c r="PQ25" s="222"/>
      <c r="PR25" s="222"/>
      <c r="PS25" s="222"/>
      <c r="PT25" s="222"/>
      <c r="PU25" s="222"/>
      <c r="PV25" s="222"/>
      <c r="PW25" s="222"/>
      <c r="PX25" s="222"/>
      <c r="PY25" s="222"/>
      <c r="PZ25" s="222"/>
      <c r="QA25" s="222"/>
      <c r="QB25" s="222"/>
      <c r="QC25" s="222"/>
      <c r="QD25" s="222"/>
      <c r="QE25" s="222"/>
      <c r="QF25" s="222"/>
      <c r="QG25" s="222"/>
      <c r="QH25" s="222"/>
      <c r="QI25" s="222"/>
      <c r="QJ25" s="222"/>
      <c r="QK25" s="222"/>
      <c r="QL25" s="222"/>
      <c r="QM25" s="222"/>
      <c r="QN25" s="222"/>
      <c r="QO25" s="222"/>
      <c r="QP25" s="222"/>
      <c r="QQ25" s="222"/>
      <c r="QR25" s="222"/>
      <c r="QS25" s="222"/>
      <c r="QT25" s="222"/>
      <c r="QU25" s="222"/>
      <c r="QV25" s="222"/>
      <c r="QW25" s="222"/>
      <c r="QX25" s="222"/>
      <c r="QY25" s="222"/>
      <c r="QZ25" s="222"/>
      <c r="RA25" s="222"/>
      <c r="RB25" s="222"/>
      <c r="RC25" s="222"/>
      <c r="RD25" s="222"/>
      <c r="RE25" s="222"/>
      <c r="RF25" s="222"/>
      <c r="RG25" s="222"/>
      <c r="RH25" s="222"/>
      <c r="RI25" s="222"/>
      <c r="RJ25" s="222"/>
      <c r="RK25" s="222"/>
      <c r="RL25" s="222"/>
      <c r="RM25" s="222"/>
      <c r="RN25" s="222"/>
      <c r="RO25" s="222"/>
      <c r="RP25" s="222"/>
      <c r="RQ25" s="222"/>
      <c r="RR25" s="222"/>
      <c r="RS25" s="222"/>
      <c r="RT25" s="222"/>
      <c r="RU25" s="222"/>
      <c r="RV25" s="222"/>
      <c r="RW25" s="222"/>
      <c r="RX25" s="222"/>
      <c r="RY25" s="222"/>
      <c r="RZ25" s="222"/>
      <c r="SA25" s="222"/>
      <c r="SB25" s="222"/>
      <c r="SC25" s="222"/>
      <c r="SD25" s="222"/>
      <c r="SE25" s="222"/>
      <c r="SF25" s="222"/>
      <c r="SG25" s="222"/>
      <c r="SH25" s="222"/>
      <c r="SI25" s="222"/>
      <c r="SJ25" s="222"/>
      <c r="SK25" s="222"/>
      <c r="SL25" s="222"/>
      <c r="SM25" s="222"/>
      <c r="SN25" s="222"/>
      <c r="SO25" s="222"/>
      <c r="SP25" s="222"/>
      <c r="SQ25" s="222"/>
      <c r="SR25" s="222"/>
      <c r="SS25" s="222"/>
      <c r="ST25" s="222"/>
      <c r="SU25" s="222"/>
      <c r="SV25" s="222"/>
      <c r="SW25" s="222"/>
      <c r="SX25" s="222"/>
      <c r="SY25" s="222"/>
      <c r="SZ25" s="222"/>
      <c r="TA25" s="222"/>
      <c r="TB25" s="222"/>
      <c r="TC25" s="222"/>
      <c r="TD25" s="222"/>
      <c r="TE25" s="222"/>
      <c r="TF25" s="222"/>
      <c r="TG25" s="222"/>
      <c r="TH25" s="222"/>
      <c r="TI25" s="222"/>
      <c r="TJ25" s="222"/>
      <c r="TK25" s="222"/>
      <c r="TL25" s="222"/>
      <c r="TM25" s="222"/>
      <c r="TN25" s="222"/>
      <c r="TO25" s="222"/>
      <c r="TP25" s="222"/>
      <c r="TQ25" s="222"/>
      <c r="TR25" s="222"/>
      <c r="TS25" s="222"/>
      <c r="TT25" s="222"/>
      <c r="TU25" s="222"/>
      <c r="TV25" s="222"/>
      <c r="TW25" s="222"/>
      <c r="TX25" s="222"/>
      <c r="TY25" s="222"/>
      <c r="TZ25" s="222"/>
      <c r="UA25" s="222"/>
      <c r="UB25" s="222"/>
      <c r="UC25" s="222"/>
      <c r="UD25" s="222"/>
      <c r="UE25" s="222"/>
      <c r="UF25" s="222"/>
      <c r="UG25" s="222"/>
      <c r="UH25" s="222"/>
      <c r="UI25" s="222"/>
      <c r="UJ25" s="222"/>
      <c r="UK25" s="222"/>
      <c r="UL25" s="222"/>
      <c r="UM25" s="222"/>
      <c r="UN25" s="222"/>
      <c r="UO25" s="222"/>
      <c r="UP25" s="222"/>
      <c r="UQ25" s="222"/>
      <c r="UR25" s="222"/>
      <c r="US25" s="222"/>
      <c r="UT25" s="222"/>
      <c r="UU25" s="222"/>
      <c r="UV25" s="222"/>
      <c r="UW25" s="222"/>
      <c r="UX25" s="222"/>
      <c r="UY25" s="222"/>
      <c r="UZ25" s="222"/>
      <c r="VA25" s="222"/>
      <c r="VB25" s="222"/>
      <c r="VC25" s="222"/>
      <c r="VD25" s="222"/>
      <c r="VE25" s="222"/>
      <c r="VF25" s="222"/>
      <c r="VG25" s="222"/>
      <c r="VH25" s="222"/>
      <c r="VI25" s="222"/>
      <c r="VJ25" s="222"/>
      <c r="VK25" s="222"/>
      <c r="VL25" s="222"/>
      <c r="VM25" s="222"/>
      <c r="VN25" s="222"/>
      <c r="VO25" s="222"/>
      <c r="VP25" s="222"/>
      <c r="VQ25" s="222"/>
      <c r="VR25" s="222"/>
      <c r="VS25" s="222"/>
      <c r="VT25" s="222"/>
      <c r="VU25" s="222"/>
      <c r="VV25" s="222"/>
      <c r="VW25" s="222"/>
      <c r="VX25" s="222"/>
      <c r="VY25" s="222"/>
      <c r="VZ25" s="222"/>
      <c r="WA25" s="222"/>
      <c r="WB25" s="222"/>
      <c r="WC25" s="222"/>
      <c r="WD25" s="222"/>
      <c r="WE25" s="222"/>
      <c r="WF25" s="222"/>
      <c r="WG25" s="222"/>
      <c r="WH25" s="222"/>
      <c r="WI25" s="222"/>
      <c r="WJ25" s="222"/>
      <c r="WK25" s="222"/>
      <c r="WL25" s="222"/>
      <c r="WM25" s="222"/>
      <c r="WN25" s="222"/>
      <c r="WO25" s="222"/>
      <c r="WP25" s="222"/>
      <c r="WQ25" s="222"/>
      <c r="WR25" s="222"/>
      <c r="WS25" s="222"/>
      <c r="WT25" s="222"/>
      <c r="WU25" s="222"/>
      <c r="WV25" s="222"/>
      <c r="WW25" s="222"/>
      <c r="WX25" s="222"/>
      <c r="WY25" s="222"/>
      <c r="WZ25" s="222"/>
      <c r="XA25" s="222"/>
      <c r="XB25" s="222"/>
      <c r="XC25" s="222"/>
      <c r="XD25" s="222"/>
      <c r="XE25" s="222"/>
      <c r="XF25" s="222"/>
      <c r="XG25" s="222"/>
      <c r="XH25" s="222"/>
      <c r="XI25" s="222"/>
      <c r="XJ25" s="222"/>
      <c r="XK25" s="222"/>
      <c r="XL25" s="222"/>
      <c r="XM25" s="222"/>
      <c r="XN25" s="222"/>
      <c r="XO25" s="222"/>
      <c r="XP25" s="222"/>
      <c r="XQ25" s="222"/>
      <c r="XR25" s="222"/>
      <c r="XS25" s="222"/>
      <c r="XT25" s="222"/>
      <c r="XU25" s="222"/>
      <c r="XV25" s="222"/>
      <c r="XW25" s="222"/>
      <c r="XX25" s="222"/>
      <c r="XY25" s="222"/>
      <c r="XZ25" s="222"/>
      <c r="YA25" s="222"/>
      <c r="YB25" s="222"/>
      <c r="YC25" s="222"/>
      <c r="YD25" s="222"/>
      <c r="YE25" s="222"/>
      <c r="YF25" s="222"/>
      <c r="YG25" s="222"/>
      <c r="YH25" s="222"/>
      <c r="YI25" s="222"/>
      <c r="YJ25" s="222"/>
      <c r="YK25" s="222"/>
      <c r="YL25" s="222"/>
      <c r="YM25" s="222"/>
      <c r="YN25" s="222"/>
      <c r="YO25" s="222"/>
      <c r="YP25" s="222"/>
      <c r="YQ25" s="222"/>
      <c r="YR25" s="222"/>
      <c r="YS25" s="222"/>
      <c r="YT25" s="222"/>
      <c r="YU25" s="222"/>
      <c r="YV25" s="222"/>
      <c r="YW25" s="222"/>
      <c r="YX25" s="222"/>
      <c r="YY25" s="222"/>
      <c r="YZ25" s="222"/>
      <c r="ZA25" s="222"/>
      <c r="ZB25" s="222"/>
      <c r="ZC25" s="222"/>
      <c r="ZD25" s="222"/>
      <c r="ZE25" s="222"/>
      <c r="ZF25" s="222"/>
      <c r="ZG25" s="222"/>
      <c r="ZH25" s="222"/>
      <c r="ZI25" s="222"/>
      <c r="ZJ25" s="222"/>
      <c r="ZK25" s="222"/>
      <c r="ZL25" s="222"/>
      <c r="ZM25" s="222"/>
      <c r="ZN25" s="222"/>
      <c r="ZO25" s="222"/>
      <c r="ZP25" s="222"/>
      <c r="ZQ25" s="222"/>
      <c r="ZR25" s="222"/>
      <c r="ZS25" s="222"/>
      <c r="ZT25" s="222"/>
      <c r="ZU25" s="222"/>
      <c r="ZV25" s="222"/>
      <c r="ZW25" s="222"/>
      <c r="ZX25" s="222"/>
      <c r="ZY25" s="222"/>
      <c r="ZZ25" s="222"/>
      <c r="AAA25" s="222"/>
      <c r="AAB25" s="222"/>
      <c r="AAC25" s="222"/>
      <c r="AAD25" s="222"/>
      <c r="AAE25" s="222"/>
      <c r="AAF25" s="222"/>
      <c r="AAG25" s="222"/>
      <c r="AAH25" s="222"/>
      <c r="AAI25" s="222"/>
      <c r="AAJ25" s="222"/>
      <c r="AAK25" s="222"/>
      <c r="AAL25" s="222"/>
      <c r="AAM25" s="222"/>
      <c r="AAN25" s="222"/>
      <c r="AAO25" s="222"/>
      <c r="AAP25" s="222"/>
      <c r="AAQ25" s="222"/>
      <c r="AAR25" s="222"/>
      <c r="AAS25" s="222"/>
      <c r="AAT25" s="222"/>
      <c r="AAU25" s="222"/>
      <c r="AAV25" s="222"/>
      <c r="AAW25" s="222"/>
      <c r="AAX25" s="222"/>
      <c r="AAY25" s="222"/>
      <c r="AAZ25" s="222"/>
      <c r="ABA25" s="222"/>
      <c r="ABB25" s="222"/>
      <c r="ABC25" s="222"/>
      <c r="ABD25" s="222"/>
      <c r="ABE25" s="222"/>
      <c r="ABF25" s="222"/>
      <c r="ABG25" s="222"/>
      <c r="ABH25" s="222"/>
      <c r="ABI25" s="222"/>
      <c r="ABJ25" s="222"/>
      <c r="ABK25" s="222"/>
      <c r="ABL25" s="222"/>
      <c r="ABM25" s="222"/>
      <c r="ABN25" s="222"/>
      <c r="ABO25" s="222"/>
      <c r="ABP25" s="222"/>
      <c r="ABQ25" s="222"/>
      <c r="ABR25" s="222"/>
      <c r="ABS25" s="222"/>
      <c r="ABT25" s="222"/>
      <c r="ABU25" s="222"/>
      <c r="ABV25" s="222"/>
      <c r="ABW25" s="222"/>
      <c r="ABX25" s="222"/>
      <c r="ABY25" s="222"/>
      <c r="ABZ25" s="222"/>
      <c r="ACA25" s="222"/>
      <c r="ACB25" s="222"/>
      <c r="ACC25" s="222"/>
      <c r="ACD25" s="222"/>
      <c r="ACE25" s="222"/>
      <c r="ACF25" s="222"/>
      <c r="ACG25" s="222"/>
      <c r="ACH25" s="222"/>
      <c r="ACI25" s="222"/>
      <c r="ACJ25" s="222"/>
      <c r="ACK25" s="222"/>
      <c r="ACL25" s="222"/>
      <c r="ACM25" s="222"/>
      <c r="ACN25" s="222"/>
      <c r="ACO25" s="222"/>
      <c r="ACP25" s="222"/>
      <c r="ACQ25" s="222"/>
      <c r="ACR25" s="222"/>
      <c r="ACS25" s="222"/>
      <c r="ACT25" s="222"/>
      <c r="ACU25" s="222"/>
      <c r="ACV25" s="222"/>
      <c r="ACW25" s="222"/>
      <c r="ACX25" s="222"/>
      <c r="ACY25" s="222"/>
      <c r="ACZ25" s="222"/>
      <c r="ADA25" s="222"/>
      <c r="ADB25" s="222"/>
      <c r="ADC25" s="222"/>
      <c r="ADD25" s="222"/>
      <c r="ADE25" s="222"/>
      <c r="ADF25" s="222"/>
      <c r="ADG25" s="222"/>
      <c r="ADH25" s="222"/>
      <c r="ADI25" s="222"/>
      <c r="ADJ25" s="222"/>
      <c r="ADK25" s="222"/>
      <c r="ADL25" s="222"/>
      <c r="ADM25" s="222"/>
      <c r="ADN25" s="222"/>
      <c r="ADO25" s="222"/>
      <c r="ADP25" s="222"/>
      <c r="ADQ25" s="222"/>
      <c r="ADR25" s="222"/>
      <c r="ADS25" s="222"/>
      <c r="ADT25" s="222"/>
      <c r="ADU25" s="222"/>
      <c r="ADV25" s="222"/>
      <c r="ADW25" s="222"/>
      <c r="ADX25" s="222"/>
      <c r="ADY25" s="222"/>
      <c r="ADZ25" s="222"/>
      <c r="AEA25" s="222"/>
      <c r="AEB25" s="222"/>
      <c r="AEC25" s="222"/>
      <c r="AED25" s="222"/>
      <c r="AEE25" s="222"/>
      <c r="AEF25" s="222"/>
      <c r="AEG25" s="222"/>
      <c r="AEH25" s="222"/>
      <c r="AEI25" s="222"/>
      <c r="AEJ25" s="222"/>
      <c r="AEK25" s="222"/>
      <c r="AEL25" s="222"/>
      <c r="AEM25" s="222"/>
      <c r="AEN25" s="222"/>
      <c r="AEO25" s="222"/>
      <c r="AEP25" s="222"/>
      <c r="AEQ25" s="222"/>
      <c r="AER25" s="222"/>
      <c r="AES25" s="222"/>
      <c r="AET25" s="222"/>
      <c r="AEU25" s="222"/>
      <c r="AEV25" s="222"/>
      <c r="AEW25" s="222"/>
      <c r="AEX25" s="222"/>
      <c r="AEY25" s="222"/>
      <c r="AEZ25" s="222"/>
      <c r="AFA25" s="222"/>
      <c r="AFB25" s="222"/>
      <c r="AFC25" s="222"/>
      <c r="AFD25" s="222"/>
      <c r="AFE25" s="222"/>
      <c r="AFF25" s="222"/>
      <c r="AFG25" s="222"/>
      <c r="AFH25" s="222"/>
      <c r="AFI25" s="222"/>
      <c r="AFJ25" s="222"/>
      <c r="AFK25" s="222"/>
      <c r="AFL25" s="222"/>
      <c r="AFM25" s="222"/>
      <c r="AFN25" s="222"/>
      <c r="AFO25" s="222"/>
      <c r="AFP25" s="222"/>
      <c r="AFQ25" s="222"/>
      <c r="AFR25" s="222"/>
      <c r="AFS25" s="222"/>
      <c r="AFT25" s="222"/>
    </row>
    <row r="26" spans="1:852">
      <c r="A26" s="98" t="s">
        <v>1039</v>
      </c>
      <c r="B26" s="98"/>
      <c r="C26" s="840" t="str">
        <f>IF(Severity!F26&gt;=0.5,"YES","NO")</f>
        <v>NO</v>
      </c>
      <c r="D26" s="840" t="str">
        <f>IF(Severity!G26&gt;=0.5,"YES","NO")</f>
        <v>YES</v>
      </c>
      <c r="E26" s="213">
        <v>12</v>
      </c>
      <c r="F26" s="213">
        <v>2</v>
      </c>
      <c r="G26" s="270" t="s">
        <v>2371</v>
      </c>
      <c r="H26" s="270" t="s">
        <v>747</v>
      </c>
      <c r="I26" s="270" t="s">
        <v>455</v>
      </c>
      <c r="J26" s="270">
        <v>20</v>
      </c>
      <c r="K26" s="270" t="s">
        <v>455</v>
      </c>
      <c r="L26" s="265"/>
      <c r="M26" s="265"/>
      <c r="N26" s="270"/>
      <c r="O26" s="270" t="s">
        <v>455</v>
      </c>
      <c r="P26" s="265"/>
      <c r="Q26" s="265"/>
      <c r="R26" s="265"/>
      <c r="S26" s="270" t="s">
        <v>3005</v>
      </c>
      <c r="T26" s="270">
        <v>21</v>
      </c>
      <c r="U26" s="125">
        <v>20.67</v>
      </c>
      <c r="V26" s="125">
        <v>10.93</v>
      </c>
      <c r="W26" s="125">
        <v>21.87</v>
      </c>
      <c r="X26" s="125">
        <v>11.3</v>
      </c>
      <c r="Y26" s="125">
        <v>14.81</v>
      </c>
      <c r="Z26" s="125">
        <v>10.4</v>
      </c>
      <c r="AA26" s="125">
        <v>13.1</v>
      </c>
      <c r="AB26" s="125">
        <v>10.3</v>
      </c>
      <c r="AC26" s="125"/>
      <c r="AD26" s="125"/>
      <c r="AE26" s="114"/>
      <c r="AF26" s="125"/>
      <c r="AG26" s="125"/>
      <c r="AH26" s="125"/>
      <c r="AI26" s="265">
        <v>60</v>
      </c>
      <c r="AJ26" s="267">
        <f t="shared" si="0"/>
        <v>40</v>
      </c>
      <c r="AK26" s="265">
        <v>40</v>
      </c>
      <c r="AL26" s="270" t="s">
        <v>2269</v>
      </c>
      <c r="AM26" s="270" t="s">
        <v>747</v>
      </c>
      <c r="AN26" s="270" t="s">
        <v>455</v>
      </c>
      <c r="AO26" s="270">
        <v>21</v>
      </c>
      <c r="AP26" s="270" t="s">
        <v>455</v>
      </c>
      <c r="AQ26" s="265"/>
      <c r="AR26" s="265"/>
      <c r="AS26" s="265"/>
      <c r="AT26" s="270" t="s">
        <v>455</v>
      </c>
      <c r="AU26" s="265"/>
      <c r="AV26" s="265"/>
      <c r="AW26" s="265"/>
      <c r="AX26" s="265" t="s">
        <v>236</v>
      </c>
      <c r="AY26" s="270">
        <v>21</v>
      </c>
      <c r="AZ26" s="114">
        <v>19.3</v>
      </c>
      <c r="BA26" s="114">
        <v>10.1</v>
      </c>
      <c r="BB26" s="114">
        <v>17.38</v>
      </c>
      <c r="BC26" s="114">
        <v>8.99</v>
      </c>
      <c r="BD26" s="114">
        <v>18.399999999999999</v>
      </c>
      <c r="BE26" s="114">
        <v>10</v>
      </c>
      <c r="BF26" s="114">
        <v>16</v>
      </c>
      <c r="BG26" s="114">
        <v>8.44</v>
      </c>
      <c r="BH26" s="114"/>
      <c r="BI26" s="114"/>
      <c r="BJ26" s="114"/>
      <c r="BK26" s="114"/>
      <c r="BL26" s="114"/>
      <c r="BM26" s="114"/>
      <c r="BN26" s="270">
        <v>60</v>
      </c>
      <c r="BO26" s="270">
        <f t="shared" si="1"/>
        <v>39</v>
      </c>
      <c r="BP26" s="270">
        <v>39</v>
      </c>
      <c r="BQ26" s="270"/>
      <c r="BR26" s="270" t="s">
        <v>455</v>
      </c>
      <c r="BS26" s="265"/>
      <c r="BT26" s="265"/>
      <c r="BU26" s="265"/>
      <c r="BV26" s="265"/>
      <c r="BW26" s="265"/>
      <c r="BX26" s="265"/>
      <c r="BY26" s="265"/>
      <c r="BZ26" s="265"/>
      <c r="CA26" s="265"/>
      <c r="CB26" s="265"/>
      <c r="CC26" s="265"/>
      <c r="CD26" s="265"/>
      <c r="CE26" s="114"/>
      <c r="CF26" s="114"/>
      <c r="CG26" s="114"/>
      <c r="CH26" s="114"/>
      <c r="CI26" s="114"/>
      <c r="CJ26" s="114"/>
      <c r="CK26" s="114"/>
      <c r="CL26" s="114"/>
      <c r="CM26" s="114"/>
      <c r="CN26" s="114"/>
      <c r="CO26" s="114"/>
      <c r="CP26" s="114"/>
      <c r="CQ26" s="114"/>
      <c r="CR26" s="114"/>
      <c r="CS26" s="265"/>
      <c r="CT26" s="265"/>
      <c r="CU26" s="265"/>
      <c r="CV26" s="270"/>
      <c r="CW26" s="270" t="s">
        <v>455</v>
      </c>
      <c r="CX26" s="270"/>
      <c r="CY26" s="265"/>
      <c r="CZ26" s="265"/>
      <c r="DA26" s="265"/>
      <c r="DB26" s="265"/>
      <c r="DC26" s="265"/>
      <c r="DD26" s="265"/>
      <c r="DE26" s="265"/>
      <c r="DF26" s="265"/>
      <c r="DG26" s="265"/>
      <c r="DH26" s="265"/>
      <c r="DI26" s="265"/>
      <c r="DJ26" s="125"/>
      <c r="DK26" s="125"/>
      <c r="DL26" s="125"/>
      <c r="DM26" s="125"/>
      <c r="DN26" s="125"/>
      <c r="DO26" s="125"/>
      <c r="DP26" s="125"/>
      <c r="DQ26" s="125"/>
      <c r="DR26" s="125"/>
      <c r="DS26" s="125"/>
      <c r="DT26" s="125"/>
      <c r="DU26" s="125"/>
      <c r="DV26" s="125"/>
      <c r="DW26" s="125"/>
      <c r="DX26" s="265"/>
      <c r="DY26" s="265"/>
      <c r="DZ26" s="265"/>
      <c r="EA26" s="217"/>
      <c r="EB26" s="270" t="s">
        <v>455</v>
      </c>
      <c r="EC26" s="217"/>
      <c r="ED26" s="217"/>
      <c r="EE26" s="217"/>
      <c r="EF26" s="217"/>
      <c r="EG26" s="217"/>
      <c r="EH26" s="217"/>
      <c r="EI26" s="217"/>
      <c r="EJ26" s="217"/>
      <c r="EK26" s="217"/>
      <c r="EL26" s="217"/>
      <c r="EM26" s="217"/>
      <c r="EN26" s="217"/>
      <c r="EO26" s="183"/>
      <c r="EP26" s="183"/>
      <c r="EQ26" s="183"/>
      <c r="ER26" s="183"/>
      <c r="ES26" s="183"/>
      <c r="ET26" s="183"/>
      <c r="EU26" s="183"/>
      <c r="EV26" s="183"/>
      <c r="EW26" s="183"/>
      <c r="EX26" s="183"/>
      <c r="EY26" s="183"/>
      <c r="EZ26" s="183"/>
      <c r="FA26" s="183"/>
      <c r="FB26" s="183"/>
      <c r="FC26" s="217"/>
      <c r="FD26" s="217"/>
      <c r="FE26" s="217"/>
      <c r="FF26" s="270" t="s">
        <v>455</v>
      </c>
      <c r="FG26" s="90"/>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c r="HB26" s="217"/>
      <c r="HC26" s="217"/>
      <c r="HD26" s="270" t="s">
        <v>455</v>
      </c>
      <c r="HE26" s="217"/>
      <c r="HF26" s="217"/>
      <c r="HG26" s="90"/>
      <c r="HH26" s="217"/>
      <c r="HI26" s="217"/>
      <c r="HJ26" s="217"/>
      <c r="HK26" s="217"/>
      <c r="HL26" s="217"/>
      <c r="HM26" s="217"/>
      <c r="HN26" s="217"/>
      <c r="HO26" s="217"/>
      <c r="HP26" s="217"/>
      <c r="HQ26" s="217"/>
      <c r="HR26" s="217"/>
      <c r="HS26" s="217"/>
      <c r="HT26" s="217"/>
      <c r="HU26" s="217"/>
      <c r="HV26" s="217"/>
      <c r="HW26" s="217"/>
      <c r="HX26" s="217"/>
      <c r="HY26" s="217"/>
      <c r="HZ26" s="217"/>
      <c r="IA26" s="217"/>
      <c r="IB26" s="217"/>
      <c r="IC26" s="217"/>
      <c r="ID26" s="217"/>
      <c r="IE26" s="217"/>
      <c r="IF26" s="217"/>
      <c r="IG26" s="217"/>
      <c r="IH26" s="217"/>
      <c r="II26" s="217"/>
      <c r="IJ26" s="217"/>
      <c r="IK26" s="217"/>
      <c r="IL26" s="217"/>
      <c r="IM26" s="217"/>
      <c r="IN26" s="217"/>
      <c r="IO26" s="217"/>
      <c r="IP26" s="217"/>
      <c r="IQ26" s="217"/>
      <c r="IR26" s="217"/>
      <c r="IS26" s="270" t="s">
        <v>455</v>
      </c>
      <c r="IT26" s="217"/>
      <c r="IU26" s="217"/>
      <c r="IV26" s="217"/>
      <c r="IW26" s="217"/>
      <c r="IX26" s="217"/>
      <c r="IY26" s="217"/>
      <c r="IZ26" s="217"/>
      <c r="JA26" s="217"/>
      <c r="JB26" s="217"/>
      <c r="JC26" s="217"/>
      <c r="JD26" s="217"/>
      <c r="JE26" s="217"/>
      <c r="JF26" s="217"/>
      <c r="JG26" s="217"/>
      <c r="JH26" s="217"/>
      <c r="JI26" s="217"/>
      <c r="JJ26" s="217"/>
      <c r="JK26" s="217"/>
      <c r="JL26" s="217"/>
      <c r="JM26" s="217"/>
      <c r="JN26" s="217"/>
      <c r="JO26" s="217"/>
      <c r="JP26" s="217"/>
      <c r="JQ26" s="217"/>
      <c r="JR26" s="217"/>
      <c r="JS26" s="217"/>
      <c r="JT26" s="217"/>
      <c r="JU26" s="217"/>
      <c r="JV26" s="217"/>
      <c r="JW26" s="217"/>
      <c r="JX26" s="217"/>
      <c r="JY26" s="217"/>
      <c r="JZ26" s="217"/>
      <c r="KA26" s="217"/>
      <c r="KB26" s="217"/>
      <c r="KC26" s="217"/>
      <c r="KD26" s="217"/>
      <c r="KE26" s="270" t="s">
        <v>455</v>
      </c>
      <c r="KF26" s="217"/>
      <c r="KG26" s="217"/>
      <c r="KH26" s="217"/>
      <c r="KI26" s="90"/>
      <c r="KJ26" s="217"/>
      <c r="KK26" s="217"/>
      <c r="KL26" s="217"/>
      <c r="KM26" s="217"/>
      <c r="KN26" s="217"/>
      <c r="KO26" s="217"/>
      <c r="KP26" s="217"/>
      <c r="KQ26" s="217"/>
      <c r="KR26" s="217"/>
      <c r="KS26" s="217"/>
      <c r="KT26" s="217"/>
      <c r="KU26" s="217"/>
      <c r="KV26" s="217"/>
      <c r="KW26" s="217"/>
      <c r="KX26" s="217"/>
      <c r="KY26" s="217"/>
      <c r="KZ26" s="217"/>
      <c r="LA26" s="217"/>
      <c r="LB26" s="217"/>
      <c r="LC26" s="217"/>
      <c r="LD26" s="217"/>
      <c r="LE26" s="217"/>
      <c r="LF26" s="217"/>
      <c r="LG26" s="217"/>
      <c r="LH26" s="217"/>
      <c r="LI26" s="217"/>
      <c r="LJ26" s="217"/>
      <c r="LK26" s="217"/>
      <c r="LL26" s="217"/>
      <c r="LM26" s="217"/>
      <c r="LN26" s="217"/>
      <c r="LO26" s="217"/>
      <c r="LP26" s="217"/>
      <c r="LQ26" s="217"/>
      <c r="LR26" s="217"/>
      <c r="LS26" s="217"/>
      <c r="LT26" s="270" t="s">
        <v>455</v>
      </c>
      <c r="LU26" s="217"/>
      <c r="LV26" s="217"/>
      <c r="LW26" s="217"/>
      <c r="LX26" s="217"/>
      <c r="LY26" s="217"/>
      <c r="LZ26" s="217"/>
      <c r="MA26" s="217"/>
      <c r="MB26" s="217"/>
      <c r="MC26" s="217"/>
      <c r="MD26" s="217"/>
      <c r="ME26" s="217"/>
      <c r="MF26" s="217"/>
      <c r="MG26" s="217"/>
      <c r="MH26" s="217"/>
      <c r="MI26" s="217"/>
      <c r="MJ26" s="217"/>
      <c r="MK26" s="217"/>
      <c r="ML26" s="217"/>
      <c r="MM26" s="217"/>
      <c r="MN26" s="217"/>
      <c r="MO26" s="217"/>
      <c r="MP26" s="217"/>
      <c r="MQ26" s="217"/>
      <c r="MR26" s="217"/>
      <c r="MS26" s="217"/>
      <c r="MT26" s="217"/>
      <c r="MU26" s="217"/>
      <c r="MV26" s="217"/>
      <c r="MW26" s="217"/>
      <c r="MX26" s="217"/>
      <c r="MY26" s="217"/>
      <c r="MZ26" s="217"/>
      <c r="NA26" s="217"/>
      <c r="NB26" s="217"/>
      <c r="NC26" s="217"/>
      <c r="ND26" s="217"/>
      <c r="NE26" s="217"/>
      <c r="NF26" s="217"/>
      <c r="NG26" s="217"/>
      <c r="NH26" s="217"/>
      <c r="NI26" s="217"/>
      <c r="NJ26" s="217"/>
      <c r="NK26" s="217"/>
      <c r="NL26" s="217"/>
      <c r="NM26" s="217"/>
      <c r="NN26" s="217"/>
      <c r="NO26" s="217"/>
      <c r="NP26" s="217"/>
      <c r="NQ26" s="217"/>
      <c r="NR26" s="217"/>
      <c r="NS26" s="217"/>
      <c r="NT26" s="217"/>
      <c r="NU26" s="217"/>
      <c r="NV26" s="217"/>
      <c r="NW26" s="217"/>
      <c r="NX26" s="217"/>
      <c r="NY26" s="217"/>
      <c r="NZ26" s="217"/>
      <c r="OA26" s="217"/>
      <c r="OB26" s="217"/>
      <c r="OC26" s="217"/>
      <c r="OD26" s="217"/>
      <c r="OE26" s="217"/>
      <c r="OF26" s="217"/>
      <c r="OG26" s="217"/>
      <c r="OH26" s="217"/>
      <c r="OI26" s="217"/>
      <c r="OJ26" s="217"/>
      <c r="OK26" s="217"/>
      <c r="OL26" s="217"/>
      <c r="OM26" s="217"/>
      <c r="ON26" s="217"/>
      <c r="OO26" s="217"/>
      <c r="OP26" s="217"/>
      <c r="OQ26" s="217"/>
      <c r="OR26" s="217"/>
      <c r="OS26" s="267">
        <f>IF(ISERROR(#REF!),0,1)</f>
        <v>0</v>
      </c>
      <c r="OT26" s="267">
        <f t="shared" si="5"/>
        <v>0</v>
      </c>
      <c r="OU26" s="267">
        <f t="shared" si="6"/>
        <v>1</v>
      </c>
      <c r="OV26" s="222"/>
      <c r="OW26" s="222"/>
      <c r="OX26" s="222"/>
      <c r="OY26" s="222"/>
      <c r="OZ26" s="222"/>
      <c r="PA26" s="222"/>
      <c r="PB26" s="222"/>
      <c r="PC26" s="222"/>
      <c r="PD26" s="222"/>
      <c r="PE26" s="222"/>
      <c r="PF26" s="222"/>
      <c r="PG26" s="222"/>
      <c r="PH26" s="222"/>
      <c r="PI26" s="222"/>
      <c r="PJ26" s="222"/>
      <c r="PK26" s="222"/>
      <c r="PL26" s="222"/>
      <c r="PM26" s="222"/>
      <c r="PN26" s="222"/>
      <c r="PO26" s="222"/>
      <c r="PP26" s="222"/>
      <c r="PQ26" s="222"/>
      <c r="PR26" s="222"/>
      <c r="PS26" s="222"/>
      <c r="PT26" s="222"/>
      <c r="PU26" s="222"/>
      <c r="PV26" s="222"/>
      <c r="PW26" s="222"/>
      <c r="PX26" s="222"/>
      <c r="PY26" s="222"/>
      <c r="PZ26" s="222"/>
      <c r="QA26" s="222"/>
      <c r="QB26" s="222"/>
      <c r="QC26" s="222"/>
      <c r="QD26" s="222"/>
      <c r="QE26" s="222"/>
      <c r="QF26" s="222"/>
      <c r="QG26" s="222"/>
      <c r="QH26" s="222"/>
      <c r="QI26" s="222"/>
      <c r="QJ26" s="222"/>
      <c r="QK26" s="222"/>
      <c r="QL26" s="222"/>
      <c r="QM26" s="222"/>
      <c r="QN26" s="222"/>
      <c r="QO26" s="222"/>
      <c r="QP26" s="222"/>
      <c r="QQ26" s="222"/>
      <c r="QR26" s="222"/>
      <c r="QS26" s="222"/>
      <c r="QT26" s="222"/>
      <c r="QU26" s="222"/>
      <c r="QV26" s="222"/>
      <c r="QW26" s="222"/>
      <c r="QX26" s="222"/>
      <c r="QY26" s="222"/>
      <c r="QZ26" s="222"/>
      <c r="RA26" s="222"/>
      <c r="RB26" s="222"/>
      <c r="RC26" s="222"/>
      <c r="RD26" s="222"/>
      <c r="RE26" s="222"/>
      <c r="RF26" s="222"/>
      <c r="RG26" s="222"/>
      <c r="RH26" s="222"/>
      <c r="RI26" s="222"/>
      <c r="RJ26" s="222"/>
      <c r="RK26" s="222"/>
      <c r="RL26" s="222"/>
      <c r="RM26" s="222"/>
      <c r="RN26" s="222"/>
      <c r="RO26" s="222"/>
      <c r="RP26" s="222"/>
      <c r="RQ26" s="222"/>
      <c r="RR26" s="222"/>
      <c r="RS26" s="222"/>
      <c r="RT26" s="222"/>
      <c r="RU26" s="222"/>
      <c r="RV26" s="222"/>
      <c r="RW26" s="222"/>
      <c r="RX26" s="222"/>
      <c r="RY26" s="222"/>
      <c r="RZ26" s="222"/>
      <c r="SA26" s="222"/>
      <c r="SB26" s="222"/>
      <c r="SC26" s="222"/>
      <c r="SD26" s="222"/>
      <c r="SE26" s="222"/>
      <c r="SF26" s="222"/>
      <c r="SG26" s="222"/>
      <c r="SH26" s="222"/>
      <c r="SI26" s="222"/>
      <c r="SJ26" s="222"/>
      <c r="SK26" s="222"/>
      <c r="SL26" s="222"/>
      <c r="SM26" s="222"/>
      <c r="SN26" s="222"/>
      <c r="SO26" s="222"/>
      <c r="SP26" s="222"/>
      <c r="SQ26" s="222"/>
      <c r="SR26" s="222"/>
      <c r="SS26" s="222"/>
      <c r="ST26" s="222"/>
      <c r="SU26" s="222"/>
      <c r="SV26" s="222"/>
      <c r="SW26" s="222"/>
      <c r="SX26" s="222"/>
      <c r="SY26" s="222"/>
      <c r="SZ26" s="222"/>
      <c r="TA26" s="222"/>
      <c r="TB26" s="222"/>
      <c r="TC26" s="222"/>
      <c r="TD26" s="222"/>
      <c r="TE26" s="222"/>
      <c r="TF26" s="222"/>
      <c r="TG26" s="222"/>
      <c r="TH26" s="222"/>
      <c r="TI26" s="222"/>
      <c r="TJ26" s="222"/>
      <c r="TK26" s="222"/>
      <c r="TL26" s="222"/>
      <c r="TM26" s="222"/>
      <c r="TN26" s="222"/>
      <c r="TO26" s="222"/>
      <c r="TP26" s="222"/>
      <c r="TQ26" s="222"/>
      <c r="TR26" s="222"/>
      <c r="TS26" s="222"/>
      <c r="TT26" s="222"/>
      <c r="TU26" s="222"/>
      <c r="TV26" s="222"/>
      <c r="TW26" s="222"/>
      <c r="TX26" s="222"/>
      <c r="TY26" s="222"/>
      <c r="TZ26" s="222"/>
      <c r="UA26" s="222"/>
      <c r="UB26" s="222"/>
      <c r="UC26" s="222"/>
      <c r="UD26" s="222"/>
      <c r="UE26" s="222"/>
      <c r="UF26" s="222"/>
      <c r="UG26" s="222"/>
      <c r="UH26" s="222"/>
      <c r="UI26" s="222"/>
      <c r="UJ26" s="222"/>
      <c r="UK26" s="222"/>
      <c r="UL26" s="222"/>
      <c r="UM26" s="222"/>
      <c r="UN26" s="222"/>
      <c r="UO26" s="222"/>
      <c r="UP26" s="222"/>
      <c r="UQ26" s="222"/>
      <c r="UR26" s="222"/>
      <c r="US26" s="222"/>
      <c r="UT26" s="222"/>
      <c r="UU26" s="222"/>
      <c r="UV26" s="222"/>
      <c r="UW26" s="222"/>
      <c r="UX26" s="222"/>
      <c r="UY26" s="222"/>
      <c r="UZ26" s="222"/>
      <c r="VA26" s="222"/>
      <c r="VB26" s="222"/>
      <c r="VC26" s="222"/>
      <c r="VD26" s="222"/>
      <c r="VE26" s="222"/>
      <c r="VF26" s="222"/>
      <c r="VG26" s="222"/>
      <c r="VH26" s="222"/>
      <c r="VI26" s="222"/>
      <c r="VJ26" s="222"/>
      <c r="VK26" s="222"/>
      <c r="VL26" s="222"/>
      <c r="VM26" s="222"/>
      <c r="VN26" s="222"/>
      <c r="VO26" s="222"/>
      <c r="VP26" s="222"/>
      <c r="VQ26" s="222"/>
      <c r="VR26" s="222"/>
      <c r="VS26" s="222"/>
      <c r="VT26" s="222"/>
      <c r="VU26" s="222"/>
      <c r="VV26" s="222"/>
      <c r="VW26" s="222"/>
      <c r="VX26" s="222"/>
      <c r="VY26" s="222"/>
      <c r="VZ26" s="222"/>
      <c r="WA26" s="222"/>
      <c r="WB26" s="222"/>
      <c r="WC26" s="222"/>
      <c r="WD26" s="222"/>
      <c r="WE26" s="222"/>
      <c r="WF26" s="222"/>
      <c r="WG26" s="222"/>
      <c r="WH26" s="222"/>
      <c r="WI26" s="222"/>
      <c r="WJ26" s="222"/>
      <c r="WK26" s="222"/>
      <c r="WL26" s="222"/>
      <c r="WM26" s="222"/>
      <c r="WN26" s="222"/>
      <c r="WO26" s="222"/>
      <c r="WP26" s="222"/>
      <c r="WQ26" s="222"/>
      <c r="WR26" s="222"/>
      <c r="WS26" s="222"/>
      <c r="WT26" s="222"/>
      <c r="WU26" s="222"/>
      <c r="WV26" s="222"/>
      <c r="WW26" s="222"/>
      <c r="WX26" s="222"/>
      <c r="WY26" s="222"/>
      <c r="WZ26" s="222"/>
      <c r="XA26" s="222"/>
      <c r="XB26" s="222"/>
      <c r="XC26" s="222"/>
      <c r="XD26" s="222"/>
      <c r="XE26" s="222"/>
      <c r="XF26" s="222"/>
      <c r="XG26" s="222"/>
      <c r="XH26" s="222"/>
      <c r="XI26" s="222"/>
      <c r="XJ26" s="222"/>
      <c r="XK26" s="222"/>
      <c r="XL26" s="222"/>
      <c r="XM26" s="222"/>
      <c r="XN26" s="222"/>
      <c r="XO26" s="222"/>
      <c r="XP26" s="222"/>
      <c r="XQ26" s="222"/>
      <c r="XR26" s="222"/>
      <c r="XS26" s="222"/>
      <c r="XT26" s="222"/>
      <c r="XU26" s="222"/>
      <c r="XV26" s="222"/>
      <c r="XW26" s="222"/>
      <c r="XX26" s="222"/>
      <c r="XY26" s="222"/>
      <c r="XZ26" s="222"/>
      <c r="YA26" s="222"/>
      <c r="YB26" s="222"/>
      <c r="YC26" s="222"/>
      <c r="YD26" s="222"/>
      <c r="YE26" s="222"/>
      <c r="YF26" s="222"/>
      <c r="YG26" s="222"/>
      <c r="YH26" s="222"/>
      <c r="YI26" s="222"/>
      <c r="YJ26" s="222"/>
      <c r="YK26" s="222"/>
      <c r="YL26" s="222"/>
      <c r="YM26" s="222"/>
      <c r="YN26" s="222"/>
      <c r="YO26" s="222"/>
      <c r="YP26" s="222"/>
      <c r="YQ26" s="222"/>
      <c r="YR26" s="222"/>
      <c r="YS26" s="222"/>
      <c r="YT26" s="222"/>
      <c r="YU26" s="222"/>
      <c r="YV26" s="222"/>
      <c r="YW26" s="222"/>
      <c r="YX26" s="222"/>
      <c r="YY26" s="222"/>
      <c r="YZ26" s="222"/>
      <c r="ZA26" s="222"/>
      <c r="ZB26" s="222"/>
      <c r="ZC26" s="222"/>
      <c r="ZD26" s="222"/>
      <c r="ZE26" s="222"/>
      <c r="ZF26" s="222"/>
      <c r="ZG26" s="222"/>
      <c r="ZH26" s="222"/>
      <c r="ZI26" s="222"/>
      <c r="ZJ26" s="222"/>
      <c r="ZK26" s="222"/>
      <c r="ZL26" s="222"/>
      <c r="ZM26" s="222"/>
      <c r="ZN26" s="222"/>
      <c r="ZO26" s="222"/>
      <c r="ZP26" s="222"/>
      <c r="ZQ26" s="222"/>
      <c r="ZR26" s="222"/>
      <c r="ZS26" s="222"/>
      <c r="ZT26" s="222"/>
      <c r="ZU26" s="222"/>
      <c r="ZV26" s="222"/>
      <c r="ZW26" s="222"/>
      <c r="ZX26" s="222"/>
      <c r="ZY26" s="222"/>
      <c r="ZZ26" s="222"/>
      <c r="AAA26" s="222"/>
      <c r="AAB26" s="222"/>
      <c r="AAC26" s="222"/>
      <c r="AAD26" s="222"/>
      <c r="AAE26" s="222"/>
      <c r="AAF26" s="222"/>
      <c r="AAG26" s="222"/>
      <c r="AAH26" s="222"/>
      <c r="AAI26" s="222"/>
      <c r="AAJ26" s="222"/>
      <c r="AAK26" s="222"/>
      <c r="AAL26" s="222"/>
      <c r="AAM26" s="222"/>
      <c r="AAN26" s="222"/>
      <c r="AAO26" s="222"/>
      <c r="AAP26" s="222"/>
      <c r="AAQ26" s="222"/>
      <c r="AAR26" s="222"/>
      <c r="AAS26" s="222"/>
      <c r="AAT26" s="222"/>
      <c r="AAU26" s="222"/>
      <c r="AAV26" s="222"/>
      <c r="AAW26" s="222"/>
      <c r="AAX26" s="222"/>
      <c r="AAY26" s="222"/>
      <c r="AAZ26" s="222"/>
      <c r="ABA26" s="222"/>
      <c r="ABB26" s="222"/>
      <c r="ABC26" s="222"/>
      <c r="ABD26" s="222"/>
      <c r="ABE26" s="222"/>
      <c r="ABF26" s="222"/>
      <c r="ABG26" s="222"/>
      <c r="ABH26" s="222"/>
      <c r="ABI26" s="222"/>
      <c r="ABJ26" s="222"/>
      <c r="ABK26" s="222"/>
      <c r="ABL26" s="222"/>
      <c r="ABM26" s="222"/>
      <c r="ABN26" s="222"/>
      <c r="ABO26" s="222"/>
      <c r="ABP26" s="222"/>
      <c r="ABQ26" s="222"/>
      <c r="ABR26" s="222"/>
      <c r="ABS26" s="222"/>
      <c r="ABT26" s="222"/>
      <c r="ABU26" s="222"/>
      <c r="ABV26" s="222"/>
      <c r="ABW26" s="222"/>
      <c r="ABX26" s="222"/>
      <c r="ABY26" s="222"/>
      <c r="ABZ26" s="222"/>
      <c r="ACA26" s="222"/>
      <c r="ACB26" s="222"/>
      <c r="ACC26" s="222"/>
      <c r="ACD26" s="222"/>
      <c r="ACE26" s="222"/>
      <c r="ACF26" s="222"/>
      <c r="ACG26" s="222"/>
      <c r="ACH26" s="222"/>
      <c r="ACI26" s="222"/>
      <c r="ACJ26" s="222"/>
      <c r="ACK26" s="222"/>
      <c r="ACL26" s="222"/>
      <c r="ACM26" s="222"/>
      <c r="ACN26" s="222"/>
      <c r="ACO26" s="222"/>
      <c r="ACP26" s="222"/>
      <c r="ACQ26" s="222"/>
      <c r="ACR26" s="222"/>
      <c r="ACS26" s="222"/>
      <c r="ACT26" s="222"/>
      <c r="ACU26" s="222"/>
      <c r="ACV26" s="222"/>
      <c r="ACW26" s="222"/>
      <c r="ACX26" s="222"/>
      <c r="ACY26" s="222"/>
      <c r="ACZ26" s="222"/>
      <c r="ADA26" s="222"/>
      <c r="ADB26" s="222"/>
      <c r="ADC26" s="222"/>
      <c r="ADD26" s="222"/>
      <c r="ADE26" s="222"/>
      <c r="ADF26" s="222"/>
      <c r="ADG26" s="222"/>
      <c r="ADH26" s="222"/>
      <c r="ADI26" s="222"/>
      <c r="ADJ26" s="222"/>
      <c r="ADK26" s="222"/>
      <c r="ADL26" s="222"/>
      <c r="ADM26" s="222"/>
      <c r="ADN26" s="222"/>
      <c r="ADO26" s="222"/>
      <c r="ADP26" s="222"/>
      <c r="ADQ26" s="222"/>
      <c r="ADR26" s="222"/>
      <c r="ADS26" s="222"/>
      <c r="ADT26" s="222"/>
      <c r="ADU26" s="222"/>
      <c r="ADV26" s="222"/>
      <c r="ADW26" s="222"/>
      <c r="ADX26" s="222"/>
      <c r="ADY26" s="222"/>
      <c r="ADZ26" s="222"/>
      <c r="AEA26" s="222"/>
      <c r="AEB26" s="222"/>
      <c r="AEC26" s="222"/>
      <c r="AED26" s="222"/>
      <c r="AEE26" s="222"/>
      <c r="AEF26" s="222"/>
      <c r="AEG26" s="222"/>
      <c r="AEH26" s="222"/>
      <c r="AEI26" s="222"/>
      <c r="AEJ26" s="222"/>
      <c r="AEK26" s="222"/>
      <c r="AEL26" s="222"/>
      <c r="AEM26" s="222"/>
      <c r="AEN26" s="222"/>
      <c r="AEO26" s="222"/>
      <c r="AEP26" s="222"/>
      <c r="AEQ26" s="222"/>
      <c r="AER26" s="222"/>
      <c r="AES26" s="222"/>
      <c r="AET26" s="222"/>
      <c r="AEU26" s="222"/>
      <c r="AEV26" s="222"/>
      <c r="AEW26" s="222"/>
      <c r="AEX26" s="222"/>
      <c r="AEY26" s="222"/>
      <c r="AEZ26" s="222"/>
      <c r="AFA26" s="222"/>
      <c r="AFB26" s="222"/>
      <c r="AFC26" s="222"/>
      <c r="AFD26" s="222"/>
      <c r="AFE26" s="222"/>
      <c r="AFF26" s="222"/>
      <c r="AFG26" s="222"/>
      <c r="AFH26" s="222"/>
      <c r="AFI26" s="222"/>
      <c r="AFJ26" s="222"/>
      <c r="AFK26" s="222"/>
      <c r="AFL26" s="222"/>
      <c r="AFM26" s="222"/>
      <c r="AFN26" s="222"/>
      <c r="AFO26" s="222"/>
      <c r="AFP26" s="222"/>
      <c r="AFQ26" s="222"/>
      <c r="AFR26" s="222"/>
      <c r="AFS26" s="222"/>
      <c r="AFT26" s="222"/>
    </row>
    <row r="27" spans="1:852">
      <c r="A27" s="102" t="s">
        <v>2427</v>
      </c>
      <c r="B27" s="102"/>
      <c r="C27" s="840" t="str">
        <f>IF(Severity!F27&gt;=0.5,"YES","NO")</f>
        <v>NO</v>
      </c>
      <c r="D27" s="840" t="str">
        <f>IF(Severity!G27&gt;=0.5,"YES","NO")</f>
        <v>YES</v>
      </c>
      <c r="E27" s="214">
        <v>6</v>
      </c>
      <c r="F27" s="214">
        <v>2</v>
      </c>
      <c r="G27" s="270" t="s">
        <v>2380</v>
      </c>
      <c r="H27" s="119" t="s">
        <v>749</v>
      </c>
      <c r="I27" s="270" t="s">
        <v>455</v>
      </c>
      <c r="J27" s="270">
        <v>52</v>
      </c>
      <c r="K27" s="270" t="s">
        <v>275</v>
      </c>
      <c r="L27" s="265">
        <v>20</v>
      </c>
      <c r="M27" s="265">
        <v>91</v>
      </c>
      <c r="N27" s="270">
        <v>16</v>
      </c>
      <c r="O27" s="270" t="s">
        <v>455</v>
      </c>
      <c r="P27" s="265"/>
      <c r="Q27" s="265"/>
      <c r="R27" s="265"/>
      <c r="S27" s="270" t="s">
        <v>275</v>
      </c>
      <c r="T27" s="265">
        <v>20</v>
      </c>
      <c r="U27" s="125">
        <v>26.26</v>
      </c>
      <c r="V27" s="125">
        <v>7.85</v>
      </c>
      <c r="W27" s="125"/>
      <c r="X27" s="125"/>
      <c r="Y27" s="125">
        <v>17.52</v>
      </c>
      <c r="Z27" s="125">
        <v>8.69</v>
      </c>
      <c r="AA27" s="125"/>
      <c r="AB27" s="125"/>
      <c r="AC27" s="125"/>
      <c r="AD27" s="125"/>
      <c r="AE27" s="114"/>
      <c r="AF27" s="125"/>
      <c r="AG27" s="125"/>
      <c r="AH27" s="125"/>
      <c r="AI27" s="265">
        <v>202</v>
      </c>
      <c r="AJ27" s="267">
        <f t="shared" si="0"/>
        <v>150</v>
      </c>
      <c r="AK27" s="267" t="s">
        <v>455</v>
      </c>
      <c r="AL27" s="270" t="s">
        <v>2389</v>
      </c>
      <c r="AM27" s="270" t="s">
        <v>749</v>
      </c>
      <c r="AN27" s="270" t="s">
        <v>455</v>
      </c>
      <c r="AO27" s="270">
        <v>15</v>
      </c>
      <c r="AP27" s="270" t="s">
        <v>275</v>
      </c>
      <c r="AQ27" s="265">
        <v>20</v>
      </c>
      <c r="AR27" s="265">
        <v>42</v>
      </c>
      <c r="AS27" s="270">
        <v>16</v>
      </c>
      <c r="AT27" s="270" t="s">
        <v>455</v>
      </c>
      <c r="AU27" s="265"/>
      <c r="AV27" s="265"/>
      <c r="AW27" s="265"/>
      <c r="AX27" s="270" t="s">
        <v>275</v>
      </c>
      <c r="AY27" s="265">
        <v>20</v>
      </c>
      <c r="AZ27" s="114">
        <v>26.42</v>
      </c>
      <c r="BA27" s="114">
        <v>8</v>
      </c>
      <c r="BB27" s="114"/>
      <c r="BC27" s="114"/>
      <c r="BD27" s="114">
        <v>23.61</v>
      </c>
      <c r="BE27" s="114">
        <v>9.74</v>
      </c>
      <c r="BF27" s="114"/>
      <c r="BG27" s="114"/>
      <c r="BH27" s="114"/>
      <c r="BI27" s="114"/>
      <c r="BJ27" s="114"/>
      <c r="BK27" s="114"/>
      <c r="BL27" s="114"/>
      <c r="BM27" s="114"/>
      <c r="BN27" s="265">
        <v>204</v>
      </c>
      <c r="BO27" s="270">
        <f t="shared" si="1"/>
        <v>189</v>
      </c>
      <c r="BP27" s="270" t="s">
        <v>455</v>
      </c>
      <c r="BQ27" s="270"/>
      <c r="BR27" s="270" t="s">
        <v>455</v>
      </c>
      <c r="BS27" s="265"/>
      <c r="BT27" s="265"/>
      <c r="BU27" s="265"/>
      <c r="BV27" s="265"/>
      <c r="BW27" s="265"/>
      <c r="BX27" s="265"/>
      <c r="BY27" s="265"/>
      <c r="BZ27" s="265"/>
      <c r="CA27" s="265"/>
      <c r="CB27" s="265"/>
      <c r="CC27" s="265"/>
      <c r="CD27" s="265"/>
      <c r="CE27" s="114"/>
      <c r="CF27" s="114"/>
      <c r="CG27" s="114"/>
      <c r="CH27" s="114"/>
      <c r="CI27" s="114"/>
      <c r="CJ27" s="114"/>
      <c r="CK27" s="114"/>
      <c r="CL27" s="114"/>
      <c r="CM27" s="114"/>
      <c r="CN27" s="114"/>
      <c r="CO27" s="114"/>
      <c r="CP27" s="114"/>
      <c r="CQ27" s="114"/>
      <c r="CR27" s="114"/>
      <c r="CS27" s="265"/>
      <c r="CT27" s="265"/>
      <c r="CU27" s="265"/>
      <c r="CV27" s="270"/>
      <c r="CW27" s="270" t="s">
        <v>455</v>
      </c>
      <c r="CX27" s="270"/>
      <c r="CY27" s="265"/>
      <c r="CZ27" s="265"/>
      <c r="DA27" s="265"/>
      <c r="DB27" s="265"/>
      <c r="DC27" s="265"/>
      <c r="DD27" s="265"/>
      <c r="DE27" s="265"/>
      <c r="DF27" s="265"/>
      <c r="DG27" s="265"/>
      <c r="DH27" s="265"/>
      <c r="DI27" s="265"/>
      <c r="DJ27" s="125"/>
      <c r="DK27" s="125"/>
      <c r="DL27" s="125"/>
      <c r="DM27" s="125"/>
      <c r="DN27" s="125"/>
      <c r="DO27" s="125"/>
      <c r="DP27" s="125"/>
      <c r="DQ27" s="125"/>
      <c r="DR27" s="125"/>
      <c r="DS27" s="125"/>
      <c r="DT27" s="125"/>
      <c r="DU27" s="125"/>
      <c r="DV27" s="125"/>
      <c r="DW27" s="125"/>
      <c r="DX27" s="265"/>
      <c r="DY27" s="265"/>
      <c r="DZ27" s="265"/>
      <c r="EA27" s="223"/>
      <c r="EB27" s="270" t="s">
        <v>455</v>
      </c>
      <c r="EC27" s="223"/>
      <c r="ED27" s="223"/>
      <c r="EE27" s="223"/>
      <c r="EF27" s="223"/>
      <c r="EG27" s="223"/>
      <c r="EH27" s="223"/>
      <c r="EI27" s="223"/>
      <c r="EJ27" s="223"/>
      <c r="EK27" s="223"/>
      <c r="EL27" s="223"/>
      <c r="EM27" s="223"/>
      <c r="EN27" s="223"/>
      <c r="EO27" s="183"/>
      <c r="EP27" s="183"/>
      <c r="EQ27" s="183"/>
      <c r="ER27" s="183"/>
      <c r="ES27" s="183"/>
      <c r="ET27" s="183"/>
      <c r="EU27" s="183"/>
      <c r="EV27" s="183"/>
      <c r="EW27" s="183"/>
      <c r="EX27" s="183"/>
      <c r="EY27" s="183"/>
      <c r="EZ27" s="183"/>
      <c r="FA27" s="183"/>
      <c r="FB27" s="183"/>
      <c r="FC27" s="223"/>
      <c r="FD27" s="223"/>
      <c r="FE27" s="223"/>
      <c r="FF27" s="270" t="s">
        <v>455</v>
      </c>
      <c r="FG27" s="90"/>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70" t="s">
        <v>455</v>
      </c>
      <c r="HE27" s="223"/>
      <c r="HF27" s="223"/>
      <c r="HG27" s="90"/>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70" t="s">
        <v>455</v>
      </c>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70" t="s">
        <v>455</v>
      </c>
      <c r="KF27" s="223"/>
      <c r="KG27" s="223"/>
      <c r="KH27" s="223"/>
      <c r="KI27" s="90"/>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70" t="s">
        <v>455</v>
      </c>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67">
        <f>IF(ISERROR(#REF!),0,1)</f>
        <v>0</v>
      </c>
      <c r="OT27" s="267">
        <f t="shared" si="5"/>
        <v>0</v>
      </c>
      <c r="OU27" s="267">
        <f t="shared" si="6"/>
        <v>1</v>
      </c>
      <c r="OV27" s="222"/>
      <c r="OW27" s="222"/>
      <c r="OX27" s="222"/>
      <c r="OY27" s="222"/>
      <c r="OZ27" s="222"/>
      <c r="PA27" s="222"/>
      <c r="PB27" s="222"/>
      <c r="PC27" s="222"/>
      <c r="PD27" s="222"/>
      <c r="PE27" s="222"/>
      <c r="PF27" s="222"/>
      <c r="PG27" s="222"/>
      <c r="PH27" s="222"/>
      <c r="PI27" s="222"/>
      <c r="PJ27" s="222"/>
      <c r="PK27" s="222"/>
      <c r="PL27" s="222"/>
      <c r="PM27" s="222"/>
      <c r="PN27" s="222"/>
      <c r="PO27" s="222"/>
      <c r="PP27" s="222"/>
      <c r="PQ27" s="222"/>
      <c r="PR27" s="222"/>
      <c r="PS27" s="222"/>
      <c r="PT27" s="222"/>
      <c r="PU27" s="222"/>
      <c r="PV27" s="222"/>
      <c r="PW27" s="222"/>
      <c r="PX27" s="222"/>
      <c r="PY27" s="222"/>
      <c r="PZ27" s="222"/>
      <c r="QA27" s="222"/>
      <c r="QB27" s="222"/>
      <c r="QC27" s="222"/>
      <c r="QD27" s="222"/>
      <c r="QE27" s="222"/>
      <c r="QF27" s="222"/>
      <c r="QG27" s="222"/>
      <c r="QH27" s="222"/>
      <c r="QI27" s="222"/>
      <c r="QJ27" s="222"/>
      <c r="QK27" s="222"/>
      <c r="QL27" s="222"/>
      <c r="QM27" s="222"/>
      <c r="QN27" s="222"/>
      <c r="QO27" s="222"/>
      <c r="QP27" s="222"/>
      <c r="QQ27" s="222"/>
      <c r="QR27" s="222"/>
      <c r="QS27" s="222"/>
      <c r="QT27" s="222"/>
      <c r="QU27" s="222"/>
      <c r="QV27" s="222"/>
      <c r="QW27" s="222"/>
      <c r="QX27" s="222"/>
      <c r="QY27" s="222"/>
      <c r="QZ27" s="222"/>
      <c r="RA27" s="222"/>
      <c r="RB27" s="222"/>
      <c r="RC27" s="222"/>
      <c r="RD27" s="222"/>
      <c r="RE27" s="222"/>
      <c r="RF27" s="222"/>
      <c r="RG27" s="222"/>
      <c r="RH27" s="222"/>
      <c r="RI27" s="222"/>
      <c r="RJ27" s="222"/>
      <c r="RK27" s="222"/>
      <c r="RL27" s="222"/>
      <c r="RM27" s="222"/>
      <c r="RN27" s="222"/>
      <c r="RO27" s="222"/>
      <c r="RP27" s="222"/>
      <c r="RQ27" s="222"/>
      <c r="RR27" s="222"/>
      <c r="RS27" s="222"/>
      <c r="RT27" s="222"/>
      <c r="RU27" s="222"/>
      <c r="RV27" s="222"/>
      <c r="RW27" s="222"/>
      <c r="RX27" s="222"/>
      <c r="RY27" s="222"/>
      <c r="RZ27" s="222"/>
      <c r="SA27" s="222"/>
      <c r="SB27" s="222"/>
      <c r="SC27" s="222"/>
      <c r="SD27" s="222"/>
      <c r="SE27" s="222"/>
      <c r="SF27" s="222"/>
      <c r="SG27" s="222"/>
      <c r="SH27" s="222"/>
      <c r="SI27" s="222"/>
      <c r="SJ27" s="222"/>
      <c r="SK27" s="222"/>
      <c r="SL27" s="222"/>
      <c r="SM27" s="222"/>
      <c r="SN27" s="222"/>
      <c r="SO27" s="222"/>
      <c r="SP27" s="222"/>
      <c r="SQ27" s="222"/>
      <c r="SR27" s="222"/>
      <c r="SS27" s="222"/>
      <c r="ST27" s="222"/>
      <c r="SU27" s="222"/>
      <c r="SV27" s="222"/>
      <c r="SW27" s="222"/>
      <c r="SX27" s="222"/>
      <c r="SY27" s="222"/>
      <c r="SZ27" s="222"/>
      <c r="TA27" s="222"/>
      <c r="TB27" s="222"/>
      <c r="TC27" s="222"/>
      <c r="TD27" s="222"/>
      <c r="TE27" s="222"/>
      <c r="TF27" s="222"/>
      <c r="TG27" s="222"/>
      <c r="TH27" s="222"/>
      <c r="TI27" s="222"/>
      <c r="TJ27" s="222"/>
      <c r="TK27" s="222"/>
      <c r="TL27" s="222"/>
      <c r="TM27" s="222"/>
      <c r="TN27" s="222"/>
      <c r="TO27" s="222"/>
      <c r="TP27" s="222"/>
      <c r="TQ27" s="222"/>
      <c r="TR27" s="222"/>
      <c r="TS27" s="222"/>
      <c r="TT27" s="222"/>
      <c r="TU27" s="222"/>
      <c r="TV27" s="222"/>
      <c r="TW27" s="222"/>
      <c r="TX27" s="222"/>
      <c r="TY27" s="222"/>
      <c r="TZ27" s="222"/>
      <c r="UA27" s="222"/>
      <c r="UB27" s="222"/>
      <c r="UC27" s="222"/>
      <c r="UD27" s="222"/>
      <c r="UE27" s="222"/>
      <c r="UF27" s="222"/>
      <c r="UG27" s="222"/>
      <c r="UH27" s="222"/>
      <c r="UI27" s="222"/>
      <c r="UJ27" s="222"/>
      <c r="UK27" s="222"/>
      <c r="UL27" s="222"/>
      <c r="UM27" s="222"/>
      <c r="UN27" s="222"/>
      <c r="UO27" s="222"/>
      <c r="UP27" s="222"/>
      <c r="UQ27" s="222"/>
      <c r="UR27" s="222"/>
      <c r="US27" s="222"/>
      <c r="UT27" s="222"/>
      <c r="UU27" s="222"/>
      <c r="UV27" s="222"/>
      <c r="UW27" s="222"/>
      <c r="UX27" s="222"/>
      <c r="UY27" s="222"/>
      <c r="UZ27" s="222"/>
      <c r="VA27" s="222"/>
      <c r="VB27" s="222"/>
      <c r="VC27" s="222"/>
      <c r="VD27" s="222"/>
      <c r="VE27" s="222"/>
      <c r="VF27" s="222"/>
      <c r="VG27" s="222"/>
      <c r="VH27" s="222"/>
      <c r="VI27" s="222"/>
      <c r="VJ27" s="222"/>
      <c r="VK27" s="222"/>
      <c r="VL27" s="222"/>
      <c r="VM27" s="222"/>
      <c r="VN27" s="222"/>
      <c r="VO27" s="222"/>
      <c r="VP27" s="222"/>
      <c r="VQ27" s="222"/>
      <c r="VR27" s="222"/>
      <c r="VS27" s="222"/>
      <c r="VT27" s="222"/>
      <c r="VU27" s="222"/>
      <c r="VV27" s="222"/>
      <c r="VW27" s="222"/>
      <c r="VX27" s="222"/>
      <c r="VY27" s="222"/>
      <c r="VZ27" s="222"/>
      <c r="WA27" s="222"/>
      <c r="WB27" s="222"/>
      <c r="WC27" s="222"/>
      <c r="WD27" s="222"/>
      <c r="WE27" s="222"/>
      <c r="WF27" s="222"/>
      <c r="WG27" s="222"/>
      <c r="WH27" s="222"/>
      <c r="WI27" s="222"/>
      <c r="WJ27" s="222"/>
      <c r="WK27" s="222"/>
      <c r="WL27" s="222"/>
      <c r="WM27" s="222"/>
      <c r="WN27" s="222"/>
      <c r="WO27" s="222"/>
      <c r="WP27" s="222"/>
      <c r="WQ27" s="222"/>
      <c r="WR27" s="222"/>
      <c r="WS27" s="222"/>
      <c r="WT27" s="222"/>
      <c r="WU27" s="222"/>
      <c r="WV27" s="222"/>
      <c r="WW27" s="222"/>
      <c r="WX27" s="222"/>
      <c r="WY27" s="222"/>
      <c r="WZ27" s="222"/>
      <c r="XA27" s="222"/>
      <c r="XB27" s="222"/>
      <c r="XC27" s="222"/>
      <c r="XD27" s="222"/>
      <c r="XE27" s="222"/>
      <c r="XF27" s="222"/>
      <c r="XG27" s="222"/>
      <c r="XH27" s="222"/>
      <c r="XI27" s="222"/>
      <c r="XJ27" s="222"/>
      <c r="XK27" s="222"/>
      <c r="XL27" s="222"/>
      <c r="XM27" s="222"/>
      <c r="XN27" s="222"/>
      <c r="XO27" s="222"/>
      <c r="XP27" s="222"/>
      <c r="XQ27" s="222"/>
      <c r="XR27" s="222"/>
      <c r="XS27" s="222"/>
      <c r="XT27" s="222"/>
      <c r="XU27" s="222"/>
      <c r="XV27" s="222"/>
      <c r="XW27" s="222"/>
      <c r="XX27" s="222"/>
      <c r="XY27" s="222"/>
      <c r="XZ27" s="222"/>
      <c r="YA27" s="222"/>
      <c r="YB27" s="222"/>
      <c r="YC27" s="222"/>
      <c r="YD27" s="222"/>
      <c r="YE27" s="222"/>
      <c r="YF27" s="222"/>
      <c r="YG27" s="222"/>
      <c r="YH27" s="222"/>
      <c r="YI27" s="222"/>
      <c r="YJ27" s="222"/>
      <c r="YK27" s="222"/>
      <c r="YL27" s="222"/>
      <c r="YM27" s="222"/>
      <c r="YN27" s="222"/>
      <c r="YO27" s="222"/>
      <c r="YP27" s="222"/>
      <c r="YQ27" s="222"/>
      <c r="YR27" s="222"/>
      <c r="YS27" s="222"/>
      <c r="YT27" s="222"/>
      <c r="YU27" s="222"/>
      <c r="YV27" s="222"/>
      <c r="YW27" s="222"/>
      <c r="YX27" s="222"/>
      <c r="YY27" s="222"/>
      <c r="YZ27" s="222"/>
      <c r="ZA27" s="222"/>
      <c r="ZB27" s="222"/>
      <c r="ZC27" s="222"/>
      <c r="ZD27" s="222"/>
      <c r="ZE27" s="222"/>
      <c r="ZF27" s="222"/>
      <c r="ZG27" s="222"/>
      <c r="ZH27" s="222"/>
      <c r="ZI27" s="222"/>
      <c r="ZJ27" s="222"/>
      <c r="ZK27" s="222"/>
      <c r="ZL27" s="222"/>
      <c r="ZM27" s="222"/>
      <c r="ZN27" s="222"/>
      <c r="ZO27" s="222"/>
      <c r="ZP27" s="222"/>
      <c r="ZQ27" s="222"/>
      <c r="ZR27" s="222"/>
      <c r="ZS27" s="222"/>
      <c r="ZT27" s="222"/>
      <c r="ZU27" s="222"/>
      <c r="ZV27" s="222"/>
      <c r="ZW27" s="222"/>
      <c r="ZX27" s="222"/>
      <c r="ZY27" s="222"/>
      <c r="ZZ27" s="222"/>
      <c r="AAA27" s="222"/>
      <c r="AAB27" s="222"/>
      <c r="AAC27" s="222"/>
      <c r="AAD27" s="222"/>
      <c r="AAE27" s="222"/>
      <c r="AAF27" s="222"/>
      <c r="AAG27" s="222"/>
      <c r="AAH27" s="222"/>
      <c r="AAI27" s="222"/>
      <c r="AAJ27" s="222"/>
      <c r="AAK27" s="222"/>
      <c r="AAL27" s="222"/>
      <c r="AAM27" s="222"/>
      <c r="AAN27" s="222"/>
      <c r="AAO27" s="222"/>
      <c r="AAP27" s="222"/>
      <c r="AAQ27" s="222"/>
      <c r="AAR27" s="222"/>
      <c r="AAS27" s="222"/>
      <c r="AAT27" s="222"/>
      <c r="AAU27" s="222"/>
      <c r="AAV27" s="222"/>
      <c r="AAW27" s="222"/>
      <c r="AAX27" s="222"/>
      <c r="AAY27" s="222"/>
      <c r="AAZ27" s="222"/>
      <c r="ABA27" s="222"/>
      <c r="ABB27" s="222"/>
      <c r="ABC27" s="222"/>
      <c r="ABD27" s="222"/>
      <c r="ABE27" s="222"/>
      <c r="ABF27" s="222"/>
      <c r="ABG27" s="222"/>
      <c r="ABH27" s="222"/>
      <c r="ABI27" s="222"/>
      <c r="ABJ27" s="222"/>
      <c r="ABK27" s="222"/>
      <c r="ABL27" s="222"/>
      <c r="ABM27" s="222"/>
      <c r="ABN27" s="222"/>
      <c r="ABO27" s="222"/>
      <c r="ABP27" s="222"/>
      <c r="ABQ27" s="222"/>
      <c r="ABR27" s="222"/>
      <c r="ABS27" s="222"/>
      <c r="ABT27" s="222"/>
      <c r="ABU27" s="222"/>
      <c r="ABV27" s="222"/>
      <c r="ABW27" s="222"/>
      <c r="ABX27" s="222"/>
      <c r="ABY27" s="222"/>
      <c r="ABZ27" s="222"/>
      <c r="ACA27" s="222"/>
      <c r="ACB27" s="222"/>
      <c r="ACC27" s="222"/>
      <c r="ACD27" s="222"/>
      <c r="ACE27" s="222"/>
      <c r="ACF27" s="222"/>
      <c r="ACG27" s="222"/>
      <c r="ACH27" s="222"/>
      <c r="ACI27" s="222"/>
      <c r="ACJ27" s="222"/>
      <c r="ACK27" s="222"/>
      <c r="ACL27" s="222"/>
      <c r="ACM27" s="222"/>
      <c r="ACN27" s="222"/>
      <c r="ACO27" s="222"/>
      <c r="ACP27" s="222"/>
      <c r="ACQ27" s="222"/>
      <c r="ACR27" s="222"/>
      <c r="ACS27" s="222"/>
      <c r="ACT27" s="222"/>
      <c r="ACU27" s="222"/>
      <c r="ACV27" s="222"/>
      <c r="ACW27" s="222"/>
      <c r="ACX27" s="222"/>
      <c r="ACY27" s="222"/>
      <c r="ACZ27" s="222"/>
      <c r="ADA27" s="222"/>
      <c r="ADB27" s="222"/>
      <c r="ADC27" s="222"/>
      <c r="ADD27" s="222"/>
      <c r="ADE27" s="222"/>
      <c r="ADF27" s="222"/>
      <c r="ADG27" s="222"/>
      <c r="ADH27" s="222"/>
      <c r="ADI27" s="222"/>
      <c r="ADJ27" s="222"/>
      <c r="ADK27" s="222"/>
      <c r="ADL27" s="222"/>
      <c r="ADM27" s="222"/>
      <c r="ADN27" s="222"/>
      <c r="ADO27" s="222"/>
      <c r="ADP27" s="222"/>
      <c r="ADQ27" s="222"/>
      <c r="ADR27" s="222"/>
      <c r="ADS27" s="222"/>
      <c r="ADT27" s="222"/>
      <c r="ADU27" s="222"/>
      <c r="ADV27" s="222"/>
      <c r="ADW27" s="222"/>
      <c r="ADX27" s="222"/>
      <c r="ADY27" s="222"/>
      <c r="ADZ27" s="222"/>
      <c r="AEA27" s="222"/>
      <c r="AEB27" s="222"/>
      <c r="AEC27" s="222"/>
      <c r="AED27" s="222"/>
      <c r="AEE27" s="222"/>
      <c r="AEF27" s="222"/>
      <c r="AEG27" s="222"/>
      <c r="AEH27" s="222"/>
      <c r="AEI27" s="222"/>
      <c r="AEJ27" s="222"/>
      <c r="AEK27" s="222"/>
      <c r="AEL27" s="222"/>
      <c r="AEM27" s="222"/>
      <c r="AEN27" s="222"/>
      <c r="AEO27" s="222"/>
      <c r="AEP27" s="222"/>
      <c r="AEQ27" s="222"/>
      <c r="AER27" s="222"/>
      <c r="AES27" s="222"/>
      <c r="AET27" s="222"/>
      <c r="AEU27" s="222"/>
      <c r="AEV27" s="222"/>
      <c r="AEW27" s="222"/>
      <c r="AEX27" s="222"/>
      <c r="AEY27" s="222"/>
      <c r="AEZ27" s="222"/>
      <c r="AFA27" s="222"/>
      <c r="AFB27" s="222"/>
      <c r="AFC27" s="222"/>
      <c r="AFD27" s="222"/>
      <c r="AFE27" s="222"/>
      <c r="AFF27" s="222"/>
      <c r="AFG27" s="222"/>
      <c r="AFH27" s="222"/>
      <c r="AFI27" s="222"/>
      <c r="AFJ27" s="222"/>
      <c r="AFK27" s="222"/>
      <c r="AFL27" s="222"/>
      <c r="AFM27" s="222"/>
      <c r="AFN27" s="222"/>
      <c r="AFO27" s="222"/>
      <c r="AFP27" s="222"/>
      <c r="AFQ27" s="222"/>
      <c r="AFR27" s="222"/>
      <c r="AFS27" s="222"/>
      <c r="AFT27" s="222"/>
    </row>
    <row r="28" spans="1:852" s="6" customFormat="1">
      <c r="A28" s="267" t="s">
        <v>760</v>
      </c>
      <c r="B28" s="267" t="s">
        <v>9761</v>
      </c>
      <c r="C28" s="840" t="str">
        <f>IF(Severity!F28&gt;=0.5,"YES","NO")</f>
        <v>YES</v>
      </c>
      <c r="D28" s="840" t="str">
        <f>IF(Severity!G28&gt;=0.5,"YES","NO")</f>
        <v>NO</v>
      </c>
      <c r="E28" s="208">
        <v>8</v>
      </c>
      <c r="F28" s="208">
        <v>4</v>
      </c>
      <c r="G28" s="270" t="s">
        <v>403</v>
      </c>
      <c r="H28" s="270" t="s">
        <v>455</v>
      </c>
      <c r="I28" s="123">
        <v>5</v>
      </c>
      <c r="J28" s="270" t="s">
        <v>455</v>
      </c>
      <c r="K28" s="270" t="s">
        <v>455</v>
      </c>
      <c r="L28" s="267"/>
      <c r="M28" s="267"/>
      <c r="N28" s="270"/>
      <c r="O28" s="270" t="s">
        <v>237</v>
      </c>
      <c r="P28" s="267">
        <v>10</v>
      </c>
      <c r="Q28" s="267">
        <v>59</v>
      </c>
      <c r="R28" s="267">
        <v>50</v>
      </c>
      <c r="S28" s="270" t="s">
        <v>237</v>
      </c>
      <c r="T28" s="270">
        <v>10</v>
      </c>
      <c r="U28" s="113">
        <v>28</v>
      </c>
      <c r="V28" s="113">
        <v>4.9000000000000004</v>
      </c>
      <c r="W28" s="113"/>
      <c r="X28" s="113"/>
      <c r="Y28" s="113"/>
      <c r="Z28" s="113"/>
      <c r="AA28" s="113"/>
      <c r="AB28" s="113"/>
      <c r="AC28" s="113"/>
      <c r="AD28" s="113"/>
      <c r="AE28" s="114">
        <v>-12.8</v>
      </c>
      <c r="AF28" s="113">
        <v>8.69</v>
      </c>
      <c r="AG28" s="113"/>
      <c r="AH28" s="113"/>
      <c r="AI28" s="267">
        <v>118</v>
      </c>
      <c r="AJ28" s="267" t="s">
        <v>455</v>
      </c>
      <c r="AK28" s="267" t="s">
        <v>455</v>
      </c>
      <c r="AL28" s="270" t="s">
        <v>403</v>
      </c>
      <c r="AM28" s="270" t="s">
        <v>455</v>
      </c>
      <c r="AN28" s="270">
        <v>13</v>
      </c>
      <c r="AO28" s="270" t="s">
        <v>455</v>
      </c>
      <c r="AP28" s="270" t="s">
        <v>455</v>
      </c>
      <c r="AQ28" s="267"/>
      <c r="AR28" s="267"/>
      <c r="AS28" s="267"/>
      <c r="AT28" s="267" t="s">
        <v>237</v>
      </c>
      <c r="AU28" s="267">
        <v>10</v>
      </c>
      <c r="AV28" s="267">
        <v>64</v>
      </c>
      <c r="AW28" s="267">
        <v>50</v>
      </c>
      <c r="AX28" s="267" t="s">
        <v>237</v>
      </c>
      <c r="AY28" s="267">
        <v>10</v>
      </c>
      <c r="AZ28" s="267">
        <v>28.9</v>
      </c>
      <c r="BA28" s="267">
        <v>4.5999999999999996</v>
      </c>
      <c r="BB28" s="267"/>
      <c r="BC28" s="267"/>
      <c r="BD28" s="267"/>
      <c r="BE28" s="267"/>
      <c r="BF28" s="267"/>
      <c r="BG28" s="267"/>
      <c r="BH28" s="267"/>
      <c r="BI28" s="267"/>
      <c r="BJ28" s="267">
        <v>-13.9</v>
      </c>
      <c r="BK28" s="267">
        <v>8.8699999999999992</v>
      </c>
      <c r="BL28" s="267"/>
      <c r="BM28" s="267"/>
      <c r="BN28" s="267">
        <v>123</v>
      </c>
      <c r="BO28" s="270" t="s">
        <v>455</v>
      </c>
      <c r="BP28" s="270" t="s">
        <v>455</v>
      </c>
      <c r="BQ28" s="270" t="s">
        <v>398</v>
      </c>
      <c r="BR28" s="270" t="s">
        <v>455</v>
      </c>
      <c r="BS28" s="267">
        <v>11</v>
      </c>
      <c r="BT28" s="267" t="s">
        <v>455</v>
      </c>
      <c r="BU28" s="270" t="s">
        <v>455</v>
      </c>
      <c r="BV28" s="267"/>
      <c r="BW28" s="267"/>
      <c r="BX28" s="267"/>
      <c r="BY28" s="267" t="s">
        <v>237</v>
      </c>
      <c r="BZ28" s="267">
        <v>10</v>
      </c>
      <c r="CA28" s="267">
        <v>57</v>
      </c>
      <c r="CB28" s="267">
        <v>50</v>
      </c>
      <c r="CC28" s="267" t="s">
        <v>237</v>
      </c>
      <c r="CD28" s="267">
        <v>10</v>
      </c>
      <c r="CE28" s="114">
        <v>29.5</v>
      </c>
      <c r="CF28" s="114">
        <v>5</v>
      </c>
      <c r="CG28" s="114"/>
      <c r="CH28" s="114"/>
      <c r="CI28" s="114"/>
      <c r="CJ28" s="114"/>
      <c r="CK28" s="114"/>
      <c r="CL28" s="114"/>
      <c r="CM28" s="114"/>
      <c r="CN28" s="114"/>
      <c r="CO28" s="114">
        <v>-12</v>
      </c>
      <c r="CP28" s="114">
        <v>10.06</v>
      </c>
      <c r="CQ28" s="114"/>
      <c r="CR28" s="114"/>
      <c r="CS28" s="267">
        <v>125</v>
      </c>
      <c r="CT28" s="267" t="s">
        <v>455</v>
      </c>
      <c r="CU28" s="270" t="s">
        <v>455</v>
      </c>
      <c r="CV28" s="270" t="s">
        <v>3011</v>
      </c>
      <c r="CW28" s="270" t="s">
        <v>455</v>
      </c>
      <c r="CX28" s="270">
        <v>3</v>
      </c>
      <c r="CY28" s="270" t="s">
        <v>455</v>
      </c>
      <c r="CZ28" s="270" t="s">
        <v>455</v>
      </c>
      <c r="DA28" s="267"/>
      <c r="DB28" s="267"/>
      <c r="DC28" s="267"/>
      <c r="DD28" s="267" t="s">
        <v>237</v>
      </c>
      <c r="DE28" s="267">
        <v>10</v>
      </c>
      <c r="DF28" s="267">
        <v>54</v>
      </c>
      <c r="DG28" s="267">
        <v>50</v>
      </c>
      <c r="DH28" s="267" t="s">
        <v>237</v>
      </c>
      <c r="DI28" s="267">
        <v>10</v>
      </c>
      <c r="DJ28" s="113">
        <v>29.5</v>
      </c>
      <c r="DK28" s="113">
        <v>5</v>
      </c>
      <c r="DL28" s="113"/>
      <c r="DM28" s="113"/>
      <c r="DN28" s="113"/>
      <c r="DO28" s="113"/>
      <c r="DP28" s="113"/>
      <c r="DQ28" s="113"/>
      <c r="DR28" s="113"/>
      <c r="DS28" s="113"/>
      <c r="DT28" s="113">
        <v>-9.4</v>
      </c>
      <c r="DU28" s="113">
        <v>9.81</v>
      </c>
      <c r="DV28" s="113"/>
      <c r="DW28" s="113"/>
      <c r="DX28" s="267">
        <v>119</v>
      </c>
      <c r="DY28" s="265" t="s">
        <v>455</v>
      </c>
      <c r="DZ28" s="265" t="s">
        <v>455</v>
      </c>
      <c r="EA28" s="212"/>
      <c r="EB28" s="270" t="s">
        <v>455</v>
      </c>
      <c r="EC28" s="212"/>
      <c r="ED28" s="212"/>
      <c r="EE28" s="212"/>
      <c r="EF28" s="212"/>
      <c r="EG28" s="212"/>
      <c r="EH28" s="212"/>
      <c r="EI28" s="212"/>
      <c r="EJ28" s="212"/>
      <c r="EK28" s="212"/>
      <c r="EL28" s="212"/>
      <c r="EM28" s="212"/>
      <c r="EN28" s="212"/>
      <c r="EO28" s="91"/>
      <c r="EP28" s="91"/>
      <c r="EQ28" s="91"/>
      <c r="ER28" s="91"/>
      <c r="ES28" s="91"/>
      <c r="ET28" s="91"/>
      <c r="EU28" s="91"/>
      <c r="EV28" s="91"/>
      <c r="EW28" s="91"/>
      <c r="EX28" s="91"/>
      <c r="EY28" s="91"/>
      <c r="EZ28" s="91"/>
      <c r="FA28" s="91"/>
      <c r="FB28" s="91"/>
      <c r="FC28" s="212"/>
      <c r="FD28" s="212"/>
      <c r="FE28" s="212"/>
      <c r="FF28" s="270" t="s">
        <v>455</v>
      </c>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70" t="s">
        <v>455</v>
      </c>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70" t="s">
        <v>455</v>
      </c>
      <c r="IT28" s="212"/>
      <c r="IU28" s="212"/>
      <c r="IV28" s="212"/>
      <c r="IW28" s="212"/>
      <c r="IX28" s="212"/>
      <c r="IY28" s="212"/>
      <c r="IZ28" s="212"/>
      <c r="JA28" s="212"/>
      <c r="JB28" s="212"/>
      <c r="JC28" s="212"/>
      <c r="JD28" s="212"/>
      <c r="JE28" s="212"/>
      <c r="JF28" s="212"/>
      <c r="JG28" s="212"/>
      <c r="JH28" s="212"/>
      <c r="JI28" s="212"/>
      <c r="JJ28" s="212"/>
      <c r="JK28" s="212"/>
      <c r="JL28" s="212"/>
      <c r="JM28" s="212"/>
      <c r="JN28" s="212"/>
      <c r="JO28" s="212"/>
      <c r="JP28" s="212"/>
      <c r="JQ28" s="212"/>
      <c r="JR28" s="212"/>
      <c r="JS28" s="212"/>
      <c r="JT28" s="212"/>
      <c r="JU28" s="212"/>
      <c r="JV28" s="212"/>
      <c r="JW28" s="212"/>
      <c r="JX28" s="212"/>
      <c r="JY28" s="212"/>
      <c r="JZ28" s="212"/>
      <c r="KA28" s="212"/>
      <c r="KB28" s="212"/>
      <c r="KC28" s="212"/>
      <c r="KD28" s="212"/>
      <c r="KE28" s="270" t="s">
        <v>455</v>
      </c>
      <c r="KF28" s="212"/>
      <c r="KG28" s="212"/>
      <c r="KH28" s="212"/>
      <c r="KI28" s="212"/>
      <c r="KJ28" s="212"/>
      <c r="KK28" s="212"/>
      <c r="KL28" s="212"/>
      <c r="KM28" s="212"/>
      <c r="KN28" s="212"/>
      <c r="KO28" s="212"/>
      <c r="KP28" s="212"/>
      <c r="KQ28" s="212"/>
      <c r="KR28" s="212"/>
      <c r="KS28" s="212"/>
      <c r="KT28" s="212"/>
      <c r="KU28" s="212"/>
      <c r="KV28" s="212"/>
      <c r="KW28" s="212"/>
      <c r="KX28" s="212"/>
      <c r="KY28" s="212"/>
      <c r="KZ28" s="212"/>
      <c r="LA28" s="212"/>
      <c r="LB28" s="212"/>
      <c r="LC28" s="212"/>
      <c r="LD28" s="212"/>
      <c r="LE28" s="212"/>
      <c r="LF28" s="212"/>
      <c r="LG28" s="212"/>
      <c r="LH28" s="212"/>
      <c r="LI28" s="212"/>
      <c r="LJ28" s="212"/>
      <c r="LK28" s="212"/>
      <c r="LL28" s="212"/>
      <c r="LM28" s="212"/>
      <c r="LN28" s="212"/>
      <c r="LO28" s="212"/>
      <c r="LP28" s="212"/>
      <c r="LQ28" s="212"/>
      <c r="LR28" s="212"/>
      <c r="LS28" s="212"/>
      <c r="LT28" s="270" t="s">
        <v>455</v>
      </c>
      <c r="LU28" s="212"/>
      <c r="LV28" s="212"/>
      <c r="LW28" s="212"/>
      <c r="LX28" s="212"/>
      <c r="LY28" s="212"/>
      <c r="LZ28" s="212"/>
      <c r="MA28" s="212"/>
      <c r="MB28" s="212"/>
      <c r="MC28" s="212"/>
      <c r="MD28" s="212"/>
      <c r="ME28" s="212"/>
      <c r="MF28" s="212"/>
      <c r="MG28" s="212"/>
      <c r="MH28" s="212"/>
      <c r="MI28" s="212"/>
      <c r="MJ28" s="212"/>
      <c r="MK28" s="212"/>
      <c r="ML28" s="212"/>
      <c r="MM28" s="212"/>
      <c r="MN28" s="212"/>
      <c r="MO28" s="212"/>
      <c r="MP28" s="212"/>
      <c r="MQ28" s="212"/>
      <c r="MR28" s="212"/>
      <c r="MS28" s="212"/>
      <c r="MT28" s="212"/>
      <c r="MU28" s="212"/>
      <c r="MV28" s="212"/>
      <c r="MW28" s="212"/>
      <c r="MX28" s="212"/>
      <c r="MY28" s="212"/>
      <c r="MZ28" s="212"/>
      <c r="NA28" s="212"/>
      <c r="NB28" s="212"/>
      <c r="NC28" s="212"/>
      <c r="ND28" s="212"/>
      <c r="NE28" s="212"/>
      <c r="NF28" s="212"/>
      <c r="NG28" s="212"/>
      <c r="NH28" s="212"/>
      <c r="NI28" s="212"/>
      <c r="NJ28" s="212"/>
      <c r="NK28" s="212"/>
      <c r="NL28" s="212"/>
      <c r="NM28" s="212"/>
      <c r="NN28" s="212"/>
      <c r="NO28" s="212"/>
      <c r="NP28" s="212"/>
      <c r="NQ28" s="212"/>
      <c r="NR28" s="212"/>
      <c r="NS28" s="212"/>
      <c r="NT28" s="212"/>
      <c r="NU28" s="212"/>
      <c r="NV28" s="212"/>
      <c r="NW28" s="212"/>
      <c r="NX28" s="212"/>
      <c r="NY28" s="212"/>
      <c r="NZ28" s="212"/>
      <c r="OA28" s="212"/>
      <c r="OB28" s="212"/>
      <c r="OC28" s="212"/>
      <c r="OD28" s="212"/>
      <c r="OE28" s="212"/>
      <c r="OF28" s="212"/>
      <c r="OG28" s="212"/>
      <c r="OH28" s="212"/>
      <c r="OI28" s="212"/>
      <c r="OJ28" s="212"/>
      <c r="OK28" s="212"/>
      <c r="OL28" s="212"/>
      <c r="OM28" s="212"/>
      <c r="ON28" s="212"/>
      <c r="OO28" s="212"/>
      <c r="OP28" s="212"/>
      <c r="OQ28" s="212"/>
      <c r="OR28" s="212"/>
      <c r="OS28" s="267">
        <v>1</v>
      </c>
      <c r="OT28" s="267">
        <f t="shared" si="5"/>
        <v>1</v>
      </c>
      <c r="OU28" s="267">
        <f t="shared" si="6"/>
        <v>0</v>
      </c>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row>
    <row r="29" spans="1:852">
      <c r="A29" s="265" t="s">
        <v>2932</v>
      </c>
      <c r="B29" s="265"/>
      <c r="C29" s="840" t="str">
        <f>IF(Severity!F29&gt;=0.5,"YES","NO")</f>
        <v>YES</v>
      </c>
      <c r="D29" s="840" t="str">
        <f>IF(Severity!G29&gt;=0.5,"YES","NO")</f>
        <v>NO</v>
      </c>
      <c r="E29" s="226">
        <v>4</v>
      </c>
      <c r="F29" s="226">
        <v>2</v>
      </c>
      <c r="G29" s="196" t="s">
        <v>722</v>
      </c>
      <c r="H29" s="196" t="s">
        <v>747</v>
      </c>
      <c r="I29" s="270" t="s">
        <v>455</v>
      </c>
      <c r="J29" s="196">
        <v>3</v>
      </c>
      <c r="K29" s="270" t="s">
        <v>455</v>
      </c>
      <c r="L29" s="197"/>
      <c r="M29" s="197"/>
      <c r="N29" s="197"/>
      <c r="O29" s="270" t="s">
        <v>455</v>
      </c>
      <c r="P29" s="226"/>
      <c r="Q29" s="197"/>
      <c r="R29" s="197"/>
      <c r="S29" s="196" t="s">
        <v>3006</v>
      </c>
      <c r="T29" s="226">
        <v>21</v>
      </c>
      <c r="U29" s="226"/>
      <c r="V29" s="226"/>
      <c r="W29" s="226">
        <v>26.5</v>
      </c>
      <c r="X29" s="226">
        <v>10.7</v>
      </c>
      <c r="Y29" s="197"/>
      <c r="Z29" s="197"/>
      <c r="AA29" s="226">
        <v>18.100000000000001</v>
      </c>
      <c r="AB29" s="226">
        <v>13</v>
      </c>
      <c r="AC29" s="197"/>
      <c r="AD29" s="197"/>
      <c r="AE29" s="197"/>
      <c r="AF29" s="197"/>
      <c r="AG29" s="226">
        <v>-8.5</v>
      </c>
      <c r="AH29" s="226">
        <v>9.8000000000000007</v>
      </c>
      <c r="AI29" s="226">
        <v>22</v>
      </c>
      <c r="AJ29" s="267">
        <f t="shared" si="0"/>
        <v>19</v>
      </c>
      <c r="AK29" s="226">
        <v>19</v>
      </c>
      <c r="AL29" s="196" t="s">
        <v>722</v>
      </c>
      <c r="AM29" s="196" t="s">
        <v>747</v>
      </c>
      <c r="AN29" s="270" t="s">
        <v>455</v>
      </c>
      <c r="AO29" s="196">
        <v>2</v>
      </c>
      <c r="AP29" s="270" t="s">
        <v>455</v>
      </c>
      <c r="AQ29" s="197"/>
      <c r="AR29" s="197"/>
      <c r="AS29" s="197"/>
      <c r="AT29" s="270" t="s">
        <v>455</v>
      </c>
      <c r="AU29" s="197"/>
      <c r="AV29" s="197"/>
      <c r="AW29" s="197"/>
      <c r="AX29" s="226" t="s">
        <v>236</v>
      </c>
      <c r="AY29" s="226">
        <v>21</v>
      </c>
      <c r="AZ29" s="197"/>
      <c r="BA29" s="197"/>
      <c r="BB29" s="226">
        <v>30.5</v>
      </c>
      <c r="BC29" s="226">
        <v>12</v>
      </c>
      <c r="BD29" s="197"/>
      <c r="BE29" s="197"/>
      <c r="BF29" s="226">
        <v>29.6</v>
      </c>
      <c r="BG29" s="226">
        <v>13.9</v>
      </c>
      <c r="BH29" s="197"/>
      <c r="BI29" s="197"/>
      <c r="BJ29" s="197"/>
      <c r="BK29" s="197"/>
      <c r="BL29" s="226">
        <v>-0.9</v>
      </c>
      <c r="BM29" s="226">
        <v>6.6</v>
      </c>
      <c r="BN29" s="226">
        <v>21</v>
      </c>
      <c r="BO29" s="270">
        <f t="shared" si="1"/>
        <v>19</v>
      </c>
      <c r="BP29" s="226">
        <v>19</v>
      </c>
      <c r="BQ29" s="198"/>
      <c r="BR29" s="270" t="s">
        <v>455</v>
      </c>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8"/>
      <c r="CW29" s="90" t="s">
        <v>455</v>
      </c>
      <c r="CX29" s="198"/>
      <c r="CY29" s="197"/>
      <c r="CZ29" s="197"/>
      <c r="DA29" s="197"/>
      <c r="DB29" s="197"/>
      <c r="DC29" s="197"/>
      <c r="DD29" s="197"/>
      <c r="DE29" s="197"/>
      <c r="DF29" s="197"/>
      <c r="DG29" s="197"/>
      <c r="DH29" s="197"/>
      <c r="DI29" s="197"/>
      <c r="DJ29" s="197"/>
      <c r="DK29" s="197"/>
      <c r="DL29" s="197"/>
      <c r="DM29" s="197"/>
      <c r="DN29" s="197"/>
      <c r="DO29" s="197"/>
      <c r="DP29" s="197"/>
      <c r="DQ29" s="197"/>
      <c r="DR29" s="197"/>
      <c r="DS29" s="197"/>
      <c r="DT29" s="197"/>
      <c r="DU29" s="197"/>
      <c r="DV29" s="197"/>
      <c r="DW29" s="197"/>
      <c r="DX29" s="197"/>
      <c r="DY29" s="197"/>
      <c r="DZ29" s="197"/>
      <c r="EA29" s="236"/>
      <c r="EB29" s="270" t="s">
        <v>455</v>
      </c>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70" t="s">
        <v>455</v>
      </c>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70" t="s">
        <v>455</v>
      </c>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70" t="s">
        <v>455</v>
      </c>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70" t="s">
        <v>455</v>
      </c>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70" t="s">
        <v>455</v>
      </c>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67">
        <f>IF(ISERROR(#REF!),0,1)</f>
        <v>0</v>
      </c>
      <c r="OT29" s="267">
        <f t="shared" ref="OT29:OU32" si="7">IF(C29="YES",1,0)</f>
        <v>1</v>
      </c>
      <c r="OU29" s="267">
        <f t="shared" si="7"/>
        <v>0</v>
      </c>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row>
    <row r="30" spans="1:852">
      <c r="A30" s="265" t="s">
        <v>1809</v>
      </c>
      <c r="B30" s="265"/>
      <c r="C30" s="840" t="str">
        <f>IF(Severity!F30&gt;=0.5,"YES","NO")</f>
        <v>NO</v>
      </c>
      <c r="D30" s="840" t="str">
        <f>IF(Severity!G30&gt;=0.5,"YES","NO")</f>
        <v>YES</v>
      </c>
      <c r="E30" s="214">
        <v>52</v>
      </c>
      <c r="F30" s="214">
        <v>2</v>
      </c>
      <c r="G30" s="270" t="s">
        <v>2904</v>
      </c>
      <c r="H30" s="270" t="s">
        <v>1094</v>
      </c>
      <c r="I30" s="270" t="s">
        <v>455</v>
      </c>
      <c r="J30" s="270">
        <v>25</v>
      </c>
      <c r="K30" s="270" t="s">
        <v>237</v>
      </c>
      <c r="L30" s="265">
        <v>10</v>
      </c>
      <c r="M30" s="265">
        <v>20</v>
      </c>
      <c r="N30" s="265">
        <v>9</v>
      </c>
      <c r="O30" s="270" t="s">
        <v>455</v>
      </c>
      <c r="P30" s="265"/>
      <c r="Q30" s="265"/>
      <c r="R30" s="265"/>
      <c r="S30" s="270" t="s">
        <v>237</v>
      </c>
      <c r="T30" s="270">
        <v>10</v>
      </c>
      <c r="U30" s="125">
        <v>22</v>
      </c>
      <c r="V30" s="125">
        <v>6.6</v>
      </c>
      <c r="W30" s="125"/>
      <c r="X30" s="125"/>
      <c r="Y30" s="125"/>
      <c r="Z30" s="125"/>
      <c r="AA30" s="125">
        <v>11.4</v>
      </c>
      <c r="AB30" s="125">
        <v>9.5</v>
      </c>
      <c r="AC30" s="125"/>
      <c r="AD30" s="125"/>
      <c r="AE30" s="114"/>
      <c r="AF30" s="125"/>
      <c r="AG30" s="125"/>
      <c r="AH30" s="125"/>
      <c r="AI30" s="265">
        <v>50</v>
      </c>
      <c r="AJ30" s="267">
        <f t="shared" si="0"/>
        <v>25</v>
      </c>
      <c r="AK30" s="265">
        <v>25</v>
      </c>
      <c r="AL30" s="270" t="s">
        <v>2903</v>
      </c>
      <c r="AM30" s="270" t="s">
        <v>1094</v>
      </c>
      <c r="AN30" s="270" t="s">
        <v>455</v>
      </c>
      <c r="AO30" s="270">
        <v>20</v>
      </c>
      <c r="AP30" s="270" t="s">
        <v>237</v>
      </c>
      <c r="AQ30" s="265">
        <v>10</v>
      </c>
      <c r="AR30" s="265">
        <v>25</v>
      </c>
      <c r="AS30" s="265">
        <v>9</v>
      </c>
      <c r="AT30" s="270" t="s">
        <v>455</v>
      </c>
      <c r="AU30" s="265"/>
      <c r="AV30" s="265"/>
      <c r="AW30" s="265"/>
      <c r="AX30" s="265" t="s">
        <v>237</v>
      </c>
      <c r="AY30" s="265">
        <v>10</v>
      </c>
      <c r="AZ30" s="114">
        <v>24</v>
      </c>
      <c r="BA30" s="114">
        <v>6.1</v>
      </c>
      <c r="BB30" s="114"/>
      <c r="BC30" s="114"/>
      <c r="BD30" s="222"/>
      <c r="BE30" s="222"/>
      <c r="BF30" s="114">
        <v>12.9</v>
      </c>
      <c r="BG30" s="114">
        <v>12.3</v>
      </c>
      <c r="BH30" s="114"/>
      <c r="BI30" s="114"/>
      <c r="BJ30" s="114"/>
      <c r="BK30" s="114"/>
      <c r="BL30" s="114"/>
      <c r="BM30" s="114"/>
      <c r="BN30" s="270">
        <v>50</v>
      </c>
      <c r="BO30" s="270">
        <f t="shared" si="1"/>
        <v>30</v>
      </c>
      <c r="BP30" s="270">
        <v>30</v>
      </c>
      <c r="BQ30" s="270"/>
      <c r="BR30" s="270" t="s">
        <v>455</v>
      </c>
      <c r="BS30" s="265"/>
      <c r="BT30" s="265"/>
      <c r="BU30" s="265"/>
      <c r="BV30" s="265"/>
      <c r="BW30" s="265"/>
      <c r="BX30" s="265"/>
      <c r="BY30" s="265"/>
      <c r="BZ30" s="265"/>
      <c r="CA30" s="265"/>
      <c r="CB30" s="265"/>
      <c r="CC30" s="265"/>
      <c r="CD30" s="265"/>
      <c r="CE30" s="114"/>
      <c r="CF30" s="114"/>
      <c r="CG30" s="114"/>
      <c r="CH30" s="114"/>
      <c r="CI30" s="114"/>
      <c r="CJ30" s="114"/>
      <c r="CK30" s="114"/>
      <c r="CL30" s="114"/>
      <c r="CM30" s="114"/>
      <c r="CN30" s="114"/>
      <c r="CO30" s="114"/>
      <c r="CP30" s="114"/>
      <c r="CQ30" s="114"/>
      <c r="CR30" s="114"/>
      <c r="CS30" s="265"/>
      <c r="CT30" s="265"/>
      <c r="CU30" s="265"/>
      <c r="CV30" s="270"/>
      <c r="CW30" s="270" t="s">
        <v>455</v>
      </c>
      <c r="CX30" s="270"/>
      <c r="CY30" s="265"/>
      <c r="CZ30" s="265"/>
      <c r="DA30" s="265"/>
      <c r="DB30" s="265"/>
      <c r="DC30" s="265"/>
      <c r="DD30" s="265"/>
      <c r="DE30" s="265"/>
      <c r="DF30" s="265"/>
      <c r="DG30" s="265"/>
      <c r="DH30" s="265"/>
      <c r="DI30" s="265"/>
      <c r="DJ30" s="125"/>
      <c r="DK30" s="125"/>
      <c r="DL30" s="125"/>
      <c r="DM30" s="125"/>
      <c r="DN30" s="125"/>
      <c r="DO30" s="125"/>
      <c r="DP30" s="125"/>
      <c r="DQ30" s="125"/>
      <c r="DR30" s="125"/>
      <c r="DS30" s="125"/>
      <c r="DT30" s="125"/>
      <c r="DU30" s="125"/>
      <c r="DV30" s="125"/>
      <c r="DW30" s="125"/>
      <c r="DX30" s="265"/>
      <c r="DY30" s="265"/>
      <c r="DZ30" s="265"/>
      <c r="EA30" s="217"/>
      <c r="EB30" s="270" t="s">
        <v>455</v>
      </c>
      <c r="EC30" s="217"/>
      <c r="ED30" s="217"/>
      <c r="EE30" s="217"/>
      <c r="EF30" s="217"/>
      <c r="EG30" s="217"/>
      <c r="EH30" s="217"/>
      <c r="EI30" s="217"/>
      <c r="EJ30" s="217"/>
      <c r="EK30" s="217"/>
      <c r="EL30" s="217"/>
      <c r="EM30" s="217"/>
      <c r="EN30" s="217"/>
      <c r="EO30" s="183"/>
      <c r="EP30" s="183"/>
      <c r="EQ30" s="183"/>
      <c r="ER30" s="183"/>
      <c r="ES30" s="183"/>
      <c r="ET30" s="183"/>
      <c r="EU30" s="183"/>
      <c r="EV30" s="183"/>
      <c r="EW30" s="183"/>
      <c r="EX30" s="183"/>
      <c r="EY30" s="183"/>
      <c r="EZ30" s="183"/>
      <c r="FA30" s="183"/>
      <c r="FB30" s="183"/>
      <c r="FC30" s="217"/>
      <c r="FD30" s="217"/>
      <c r="FE30" s="217"/>
      <c r="FF30" s="270" t="s">
        <v>455</v>
      </c>
      <c r="FG30" s="90"/>
      <c r="FH30" s="217"/>
      <c r="FI30" s="217"/>
      <c r="FJ30" s="217"/>
      <c r="FK30" s="217"/>
      <c r="FL30" s="217"/>
      <c r="FM30" s="217"/>
      <c r="FN30" s="217"/>
      <c r="FO30" s="217"/>
      <c r="FP30" s="217"/>
      <c r="FQ30" s="217"/>
      <c r="FR30" s="217"/>
      <c r="FS30" s="217"/>
      <c r="FT30" s="217"/>
      <c r="FU30" s="217"/>
      <c r="FV30" s="217"/>
      <c r="FW30" s="217"/>
      <c r="FX30" s="217"/>
      <c r="FY30" s="217"/>
      <c r="FZ30" s="217"/>
      <c r="GA30" s="217"/>
      <c r="GB30" s="217"/>
      <c r="GC30" s="217"/>
      <c r="GD30" s="217"/>
      <c r="GE30" s="217"/>
      <c r="GF30" s="217"/>
      <c r="GG30" s="217"/>
      <c r="GH30" s="217"/>
      <c r="GI30" s="217"/>
      <c r="GJ30" s="217"/>
      <c r="GK30" s="217"/>
      <c r="GL30" s="217"/>
      <c r="GM30" s="217"/>
      <c r="GN30" s="217"/>
      <c r="GO30" s="217"/>
      <c r="GP30" s="217"/>
      <c r="GQ30" s="217"/>
      <c r="GR30" s="217"/>
      <c r="GS30" s="217"/>
      <c r="GT30" s="217"/>
      <c r="GU30" s="217"/>
      <c r="GV30" s="217"/>
      <c r="GW30" s="217"/>
      <c r="GX30" s="217"/>
      <c r="GY30" s="217"/>
      <c r="GZ30" s="217"/>
      <c r="HA30" s="217"/>
      <c r="HB30" s="217"/>
      <c r="HC30" s="217"/>
      <c r="HD30" s="270" t="s">
        <v>455</v>
      </c>
      <c r="HE30" s="217"/>
      <c r="HF30" s="217"/>
      <c r="HG30" s="90"/>
      <c r="HH30" s="217"/>
      <c r="HI30" s="217"/>
      <c r="HJ30" s="217"/>
      <c r="HK30" s="217"/>
      <c r="HL30" s="217"/>
      <c r="HM30" s="217"/>
      <c r="HN30" s="217"/>
      <c r="HO30" s="217"/>
      <c r="HP30" s="217"/>
      <c r="HQ30" s="217"/>
      <c r="HR30" s="217"/>
      <c r="HS30" s="217"/>
      <c r="HT30" s="217"/>
      <c r="HU30" s="217"/>
      <c r="HV30" s="217"/>
      <c r="HW30" s="217"/>
      <c r="HX30" s="217"/>
      <c r="HY30" s="217"/>
      <c r="HZ30" s="217"/>
      <c r="IA30" s="217"/>
      <c r="IB30" s="217"/>
      <c r="IC30" s="217"/>
      <c r="ID30" s="217"/>
      <c r="IE30" s="217"/>
      <c r="IF30" s="217"/>
      <c r="IG30" s="217"/>
      <c r="IH30" s="217"/>
      <c r="II30" s="217"/>
      <c r="IJ30" s="217"/>
      <c r="IK30" s="217"/>
      <c r="IL30" s="217"/>
      <c r="IM30" s="217"/>
      <c r="IN30" s="217"/>
      <c r="IO30" s="217"/>
      <c r="IP30" s="217"/>
      <c r="IQ30" s="217"/>
      <c r="IR30" s="217"/>
      <c r="IS30" s="270" t="s">
        <v>455</v>
      </c>
      <c r="IT30" s="217"/>
      <c r="IU30" s="217"/>
      <c r="IV30" s="217"/>
      <c r="IW30" s="217"/>
      <c r="IX30" s="217"/>
      <c r="IY30" s="217"/>
      <c r="IZ30" s="217"/>
      <c r="JA30" s="217"/>
      <c r="JB30" s="217"/>
      <c r="JC30" s="217"/>
      <c r="JD30" s="217"/>
      <c r="JE30" s="217"/>
      <c r="JF30" s="217"/>
      <c r="JG30" s="217"/>
      <c r="JH30" s="217"/>
      <c r="JI30" s="217"/>
      <c r="JJ30" s="217"/>
      <c r="JK30" s="217"/>
      <c r="JL30" s="217"/>
      <c r="JM30" s="217"/>
      <c r="JN30" s="217"/>
      <c r="JO30" s="217"/>
      <c r="JP30" s="217"/>
      <c r="JQ30" s="217"/>
      <c r="JR30" s="217"/>
      <c r="JS30" s="217"/>
      <c r="JT30" s="217"/>
      <c r="JU30" s="217"/>
      <c r="JV30" s="217"/>
      <c r="JW30" s="217"/>
      <c r="JX30" s="217"/>
      <c r="JY30" s="217"/>
      <c r="JZ30" s="217"/>
      <c r="KA30" s="217"/>
      <c r="KB30" s="217"/>
      <c r="KC30" s="217"/>
      <c r="KD30" s="217"/>
      <c r="KE30" s="270" t="s">
        <v>455</v>
      </c>
      <c r="KF30" s="217"/>
      <c r="KG30" s="217"/>
      <c r="KH30" s="217"/>
      <c r="KI30" s="90"/>
      <c r="KJ30" s="217"/>
      <c r="KK30" s="217"/>
      <c r="KL30" s="217"/>
      <c r="KM30" s="217"/>
      <c r="KN30" s="217"/>
      <c r="KO30" s="217"/>
      <c r="KP30" s="217"/>
      <c r="KQ30" s="217"/>
      <c r="KR30" s="217"/>
      <c r="KS30" s="217"/>
      <c r="KT30" s="217"/>
      <c r="KU30" s="217"/>
      <c r="KV30" s="217"/>
      <c r="KW30" s="217"/>
      <c r="KX30" s="217"/>
      <c r="KY30" s="217"/>
      <c r="KZ30" s="217"/>
      <c r="LA30" s="217"/>
      <c r="LB30" s="217"/>
      <c r="LC30" s="217"/>
      <c r="LD30" s="217"/>
      <c r="LE30" s="217"/>
      <c r="LF30" s="217"/>
      <c r="LG30" s="217"/>
      <c r="LH30" s="217"/>
      <c r="LI30" s="217"/>
      <c r="LJ30" s="217"/>
      <c r="LK30" s="217"/>
      <c r="LL30" s="217"/>
      <c r="LM30" s="217"/>
      <c r="LN30" s="217"/>
      <c r="LO30" s="217"/>
      <c r="LP30" s="217"/>
      <c r="LQ30" s="217"/>
      <c r="LR30" s="217"/>
      <c r="LS30" s="217"/>
      <c r="LT30" s="270" t="s">
        <v>455</v>
      </c>
      <c r="LU30" s="217"/>
      <c r="LV30" s="217"/>
      <c r="LW30" s="217"/>
      <c r="LX30" s="217"/>
      <c r="LY30" s="217"/>
      <c r="LZ30" s="217"/>
      <c r="MA30" s="217"/>
      <c r="MB30" s="217"/>
      <c r="MC30" s="217"/>
      <c r="MD30" s="217"/>
      <c r="ME30" s="217"/>
      <c r="MF30" s="217"/>
      <c r="MG30" s="217"/>
      <c r="MH30" s="217"/>
      <c r="MI30" s="217"/>
      <c r="MJ30" s="217"/>
      <c r="MK30" s="217"/>
      <c r="ML30" s="217"/>
      <c r="MM30" s="217"/>
      <c r="MN30" s="217"/>
      <c r="MO30" s="217"/>
      <c r="MP30" s="217"/>
      <c r="MQ30" s="217"/>
      <c r="MR30" s="217"/>
      <c r="MS30" s="217"/>
      <c r="MT30" s="217"/>
      <c r="MU30" s="217"/>
      <c r="MV30" s="217"/>
      <c r="MW30" s="217"/>
      <c r="MX30" s="217"/>
      <c r="MY30" s="217"/>
      <c r="MZ30" s="217"/>
      <c r="NA30" s="217"/>
      <c r="NB30" s="217"/>
      <c r="NC30" s="217"/>
      <c r="ND30" s="217"/>
      <c r="NE30" s="217"/>
      <c r="NF30" s="217"/>
      <c r="NG30" s="217"/>
      <c r="NH30" s="217"/>
      <c r="NI30" s="217"/>
      <c r="NJ30" s="217"/>
      <c r="NK30" s="217"/>
      <c r="NL30" s="217"/>
      <c r="NM30" s="217"/>
      <c r="NN30" s="217"/>
      <c r="NO30" s="217"/>
      <c r="NP30" s="217"/>
      <c r="NQ30" s="217"/>
      <c r="NR30" s="217"/>
      <c r="NS30" s="217"/>
      <c r="NT30" s="217"/>
      <c r="NU30" s="217"/>
      <c r="NV30" s="217"/>
      <c r="NW30" s="217"/>
      <c r="NX30" s="217"/>
      <c r="NY30" s="217"/>
      <c r="NZ30" s="217"/>
      <c r="OA30" s="217"/>
      <c r="OB30" s="217"/>
      <c r="OC30" s="217"/>
      <c r="OD30" s="217"/>
      <c r="OE30" s="217"/>
      <c r="OF30" s="217"/>
      <c r="OG30" s="217"/>
      <c r="OH30" s="217"/>
      <c r="OI30" s="217"/>
      <c r="OJ30" s="217"/>
      <c r="OK30" s="217"/>
      <c r="OL30" s="217"/>
      <c r="OM30" s="217"/>
      <c r="ON30" s="217"/>
      <c r="OO30" s="217"/>
      <c r="OP30" s="217"/>
      <c r="OQ30" s="217"/>
      <c r="OR30" s="217"/>
      <c r="OS30" s="267">
        <f>IF(ISERROR(#REF!),0,1)</f>
        <v>0</v>
      </c>
      <c r="OT30" s="267">
        <f t="shared" si="7"/>
        <v>0</v>
      </c>
      <c r="OU30" s="267">
        <f t="shared" si="7"/>
        <v>1</v>
      </c>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row>
    <row r="31" spans="1:852" s="6" customFormat="1">
      <c r="A31" s="267" t="s">
        <v>776</v>
      </c>
      <c r="B31" s="267"/>
      <c r="C31" s="840" t="str">
        <f>IF(Severity!F31&gt;=0.5,"YES","NO")</f>
        <v>YES</v>
      </c>
      <c r="D31" s="840" t="str">
        <f>IF(Severity!G31&gt;=0.5,"YES","NO")</f>
        <v>NO</v>
      </c>
      <c r="E31" s="109">
        <v>6</v>
      </c>
      <c r="F31" s="109">
        <v>2</v>
      </c>
      <c r="G31" s="270" t="s">
        <v>360</v>
      </c>
      <c r="H31" s="270" t="s">
        <v>455</v>
      </c>
      <c r="I31" s="270">
        <v>7</v>
      </c>
      <c r="J31" s="270">
        <v>17</v>
      </c>
      <c r="K31" s="270" t="s">
        <v>455</v>
      </c>
      <c r="L31" s="267"/>
      <c r="M31" s="267"/>
      <c r="N31" s="270"/>
      <c r="O31" s="270" t="s">
        <v>455</v>
      </c>
      <c r="P31" s="267"/>
      <c r="Q31" s="267"/>
      <c r="R31" s="267"/>
      <c r="S31" s="270" t="s">
        <v>237</v>
      </c>
      <c r="T31" s="267">
        <v>10</v>
      </c>
      <c r="U31" s="113">
        <v>31.4</v>
      </c>
      <c r="V31" s="113">
        <v>3.84</v>
      </c>
      <c r="W31" s="113"/>
      <c r="X31" s="113"/>
      <c r="Y31" s="113">
        <v>18.399999999999999</v>
      </c>
      <c r="Z31" s="113">
        <v>1.5</v>
      </c>
      <c r="AA31" s="113">
        <v>14.3</v>
      </c>
      <c r="AB31" s="113">
        <v>9.6</v>
      </c>
      <c r="AC31" s="113"/>
      <c r="AD31" s="113"/>
      <c r="AE31" s="114">
        <v>-12.9</v>
      </c>
      <c r="AF31" s="113">
        <v>10.4</v>
      </c>
      <c r="AG31" s="113">
        <v>-17</v>
      </c>
      <c r="AH31" s="113">
        <v>8</v>
      </c>
      <c r="AI31" s="267">
        <v>64</v>
      </c>
      <c r="AJ31" s="267">
        <f t="shared" si="0"/>
        <v>47</v>
      </c>
      <c r="AK31" s="267">
        <v>47</v>
      </c>
      <c r="AL31" s="270" t="s">
        <v>3011</v>
      </c>
      <c r="AM31" s="270" t="s">
        <v>455</v>
      </c>
      <c r="AN31" s="270">
        <v>1</v>
      </c>
      <c r="AO31" s="270">
        <v>23</v>
      </c>
      <c r="AP31" s="270" t="s">
        <v>455</v>
      </c>
      <c r="AQ31" s="267"/>
      <c r="AR31" s="267"/>
      <c r="AS31" s="267"/>
      <c r="AT31" s="270" t="s">
        <v>455</v>
      </c>
      <c r="AU31" s="267"/>
      <c r="AV31" s="267"/>
      <c r="AW31" s="267"/>
      <c r="AX31" s="267" t="s">
        <v>237</v>
      </c>
      <c r="AY31" s="267">
        <v>10</v>
      </c>
      <c r="AZ31" s="114">
        <v>31</v>
      </c>
      <c r="BA31" s="114">
        <v>4.8</v>
      </c>
      <c r="BB31" s="114"/>
      <c r="BC31" s="114"/>
      <c r="BD31" s="114">
        <v>22.3</v>
      </c>
      <c r="BE31" s="114">
        <v>1.5</v>
      </c>
      <c r="BF31" s="114">
        <v>16.100000000000001</v>
      </c>
      <c r="BG31" s="114">
        <v>11.5</v>
      </c>
      <c r="BH31" s="114"/>
      <c r="BI31" s="114"/>
      <c r="BJ31" s="114">
        <v>-8.6999999999999993</v>
      </c>
      <c r="BK31" s="114">
        <v>11.5</v>
      </c>
      <c r="BL31" s="114">
        <v>-15.1</v>
      </c>
      <c r="BM31" s="114">
        <v>9</v>
      </c>
      <c r="BN31" s="270">
        <v>59</v>
      </c>
      <c r="BO31" s="270">
        <f t="shared" si="1"/>
        <v>36</v>
      </c>
      <c r="BP31" s="270">
        <v>36</v>
      </c>
      <c r="BQ31" s="270"/>
      <c r="BR31" s="270" t="s">
        <v>455</v>
      </c>
      <c r="BS31" s="267"/>
      <c r="BT31" s="267"/>
      <c r="BU31" s="267"/>
      <c r="BV31" s="267"/>
      <c r="BW31" s="267"/>
      <c r="BX31" s="267"/>
      <c r="BY31" s="267"/>
      <c r="BZ31" s="267"/>
      <c r="CA31" s="267"/>
      <c r="CB31" s="267"/>
      <c r="CC31" s="267"/>
      <c r="CD31" s="267"/>
      <c r="CE31" s="114"/>
      <c r="CF31" s="114"/>
      <c r="CG31" s="114"/>
      <c r="CH31" s="114"/>
      <c r="CI31" s="114"/>
      <c r="CJ31" s="114"/>
      <c r="CK31" s="114"/>
      <c r="CL31" s="114"/>
      <c r="CM31" s="114"/>
      <c r="CN31" s="114"/>
      <c r="CO31" s="114"/>
      <c r="CP31" s="114"/>
      <c r="CQ31" s="114"/>
      <c r="CR31" s="114"/>
      <c r="CS31" s="267"/>
      <c r="CT31" s="267"/>
      <c r="CU31" s="267"/>
      <c r="CV31" s="270"/>
      <c r="CW31" s="270" t="s">
        <v>455</v>
      </c>
      <c r="CX31" s="270"/>
      <c r="CY31" s="267"/>
      <c r="CZ31" s="267"/>
      <c r="DA31" s="267"/>
      <c r="DB31" s="267"/>
      <c r="DC31" s="267"/>
      <c r="DD31" s="267"/>
      <c r="DE31" s="267"/>
      <c r="DF31" s="267"/>
      <c r="DG31" s="267"/>
      <c r="DH31" s="267"/>
      <c r="DI31" s="267"/>
      <c r="DJ31" s="113"/>
      <c r="DK31" s="113"/>
      <c r="DL31" s="113"/>
      <c r="DM31" s="113"/>
      <c r="DN31" s="113"/>
      <c r="DO31" s="113"/>
      <c r="DP31" s="113"/>
      <c r="DQ31" s="113"/>
      <c r="DR31" s="113"/>
      <c r="DS31" s="113"/>
      <c r="DT31" s="113"/>
      <c r="DU31" s="113"/>
      <c r="DV31" s="113"/>
      <c r="DW31" s="113"/>
      <c r="DX31" s="267"/>
      <c r="DY31" s="267"/>
      <c r="DZ31" s="267"/>
      <c r="EA31" s="212"/>
      <c r="EB31" s="270" t="s">
        <v>455</v>
      </c>
      <c r="EC31" s="212"/>
      <c r="ED31" s="212"/>
      <c r="EE31" s="212"/>
      <c r="EF31" s="212"/>
      <c r="EG31" s="212"/>
      <c r="EH31" s="212"/>
      <c r="EI31" s="212"/>
      <c r="EJ31" s="212"/>
      <c r="EK31" s="212"/>
      <c r="EL31" s="212"/>
      <c r="EM31" s="212"/>
      <c r="EN31" s="212"/>
      <c r="EO31" s="91"/>
      <c r="EP31" s="91"/>
      <c r="EQ31" s="91"/>
      <c r="ER31" s="91"/>
      <c r="ES31" s="91"/>
      <c r="ET31" s="91"/>
      <c r="EU31" s="91"/>
      <c r="EV31" s="91"/>
      <c r="EW31" s="91"/>
      <c r="EX31" s="91"/>
      <c r="EY31" s="91"/>
      <c r="EZ31" s="91"/>
      <c r="FA31" s="91"/>
      <c r="FB31" s="91"/>
      <c r="FC31" s="212"/>
      <c r="FD31" s="212"/>
      <c r="FE31" s="212"/>
      <c r="FF31" s="270" t="s">
        <v>455</v>
      </c>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70" t="s">
        <v>455</v>
      </c>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70" t="s">
        <v>455</v>
      </c>
      <c r="IT31" s="212"/>
      <c r="IU31" s="212"/>
      <c r="IV31" s="212"/>
      <c r="IW31" s="212"/>
      <c r="IX31" s="212"/>
      <c r="IY31" s="212"/>
      <c r="IZ31" s="212"/>
      <c r="JA31" s="212"/>
      <c r="JB31" s="212"/>
      <c r="JC31" s="212"/>
      <c r="JD31" s="212"/>
      <c r="JE31" s="212"/>
      <c r="JF31" s="212"/>
      <c r="JG31" s="212"/>
      <c r="JH31" s="212"/>
      <c r="JI31" s="212"/>
      <c r="JJ31" s="212"/>
      <c r="JK31" s="212"/>
      <c r="JL31" s="212"/>
      <c r="JM31" s="212"/>
      <c r="JN31" s="212"/>
      <c r="JO31" s="212"/>
      <c r="JP31" s="212"/>
      <c r="JQ31" s="212"/>
      <c r="JR31" s="212"/>
      <c r="JS31" s="212"/>
      <c r="JT31" s="212"/>
      <c r="JU31" s="212"/>
      <c r="JV31" s="212"/>
      <c r="JW31" s="212"/>
      <c r="JX31" s="212"/>
      <c r="JY31" s="212"/>
      <c r="JZ31" s="212"/>
      <c r="KA31" s="212"/>
      <c r="KB31" s="212"/>
      <c r="KC31" s="212"/>
      <c r="KD31" s="212"/>
      <c r="KE31" s="270" t="s">
        <v>455</v>
      </c>
      <c r="KF31" s="212"/>
      <c r="KG31" s="212"/>
      <c r="KH31" s="212"/>
      <c r="KI31" s="212"/>
      <c r="KJ31" s="212"/>
      <c r="KK31" s="212"/>
      <c r="KL31" s="212"/>
      <c r="KM31" s="212"/>
      <c r="KN31" s="212"/>
      <c r="KO31" s="212"/>
      <c r="KP31" s="212"/>
      <c r="KQ31" s="212"/>
      <c r="KR31" s="212"/>
      <c r="KS31" s="212"/>
      <c r="KT31" s="212"/>
      <c r="KU31" s="212"/>
      <c r="KV31" s="212"/>
      <c r="KW31" s="212"/>
      <c r="KX31" s="212"/>
      <c r="KY31" s="212"/>
      <c r="KZ31" s="212"/>
      <c r="LA31" s="212"/>
      <c r="LB31" s="212"/>
      <c r="LC31" s="212"/>
      <c r="LD31" s="212"/>
      <c r="LE31" s="212"/>
      <c r="LF31" s="212"/>
      <c r="LG31" s="212"/>
      <c r="LH31" s="212"/>
      <c r="LI31" s="212"/>
      <c r="LJ31" s="212"/>
      <c r="LK31" s="212"/>
      <c r="LL31" s="212"/>
      <c r="LM31" s="212"/>
      <c r="LN31" s="212"/>
      <c r="LO31" s="212"/>
      <c r="LP31" s="212"/>
      <c r="LQ31" s="212"/>
      <c r="LR31" s="212"/>
      <c r="LS31" s="212"/>
      <c r="LT31" s="270" t="s">
        <v>455</v>
      </c>
      <c r="LU31" s="212"/>
      <c r="LV31" s="212"/>
      <c r="LW31" s="212"/>
      <c r="LX31" s="212"/>
      <c r="LY31" s="212"/>
      <c r="LZ31" s="212"/>
      <c r="MA31" s="212"/>
      <c r="MB31" s="212"/>
      <c r="MC31" s="212"/>
      <c r="MD31" s="212"/>
      <c r="ME31" s="212"/>
      <c r="MF31" s="212"/>
      <c r="MG31" s="212"/>
      <c r="MH31" s="212"/>
      <c r="MI31" s="212"/>
      <c r="MJ31" s="212"/>
      <c r="MK31" s="212"/>
      <c r="ML31" s="212"/>
      <c r="MM31" s="212"/>
      <c r="MN31" s="212"/>
      <c r="MO31" s="212"/>
      <c r="MP31" s="212"/>
      <c r="MQ31" s="212"/>
      <c r="MR31" s="212"/>
      <c r="MS31" s="212"/>
      <c r="MT31" s="212"/>
      <c r="MU31" s="212"/>
      <c r="MV31" s="212"/>
      <c r="MW31" s="212"/>
      <c r="MX31" s="212"/>
      <c r="MY31" s="212"/>
      <c r="MZ31" s="212"/>
      <c r="NA31" s="212"/>
      <c r="NB31" s="212"/>
      <c r="NC31" s="212"/>
      <c r="ND31" s="212"/>
      <c r="NE31" s="212"/>
      <c r="NF31" s="212"/>
      <c r="NG31" s="212"/>
      <c r="NH31" s="212"/>
      <c r="NI31" s="212"/>
      <c r="NJ31" s="212"/>
      <c r="NK31" s="212"/>
      <c r="NL31" s="212"/>
      <c r="NM31" s="212"/>
      <c r="NN31" s="212"/>
      <c r="NO31" s="212"/>
      <c r="NP31" s="212"/>
      <c r="NQ31" s="212"/>
      <c r="NR31" s="212"/>
      <c r="NS31" s="212"/>
      <c r="NT31" s="212"/>
      <c r="NU31" s="212"/>
      <c r="NV31" s="212"/>
      <c r="NW31" s="212"/>
      <c r="NX31" s="212"/>
      <c r="NY31" s="212"/>
      <c r="NZ31" s="212"/>
      <c r="OA31" s="212"/>
      <c r="OB31" s="212"/>
      <c r="OC31" s="212"/>
      <c r="OD31" s="212"/>
      <c r="OE31" s="212"/>
      <c r="OF31" s="212"/>
      <c r="OG31" s="212"/>
      <c r="OH31" s="212"/>
      <c r="OI31" s="212"/>
      <c r="OJ31" s="212"/>
      <c r="OK31" s="212"/>
      <c r="OL31" s="212"/>
      <c r="OM31" s="212"/>
      <c r="ON31" s="212"/>
      <c r="OO31" s="212"/>
      <c r="OP31" s="212"/>
      <c r="OQ31" s="212"/>
      <c r="OR31" s="212"/>
      <c r="OS31" s="267">
        <f>IF(ISERROR(#REF!),0,1)</f>
        <v>0</v>
      </c>
      <c r="OT31" s="267">
        <f t="shared" si="7"/>
        <v>1</v>
      </c>
      <c r="OU31" s="267">
        <f t="shared" si="7"/>
        <v>0</v>
      </c>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row>
    <row r="32" spans="1:852" s="6" customFormat="1">
      <c r="A32" s="128" t="s">
        <v>2705</v>
      </c>
      <c r="B32" s="128"/>
      <c r="C32" s="840" t="str">
        <f>IF(Severity!F32&gt;=0.5,"YES","NO")</f>
        <v>NO</v>
      </c>
      <c r="D32" s="840" t="str">
        <f>IF(Severity!G32&gt;=0.5,"YES","NO")</f>
        <v>YES</v>
      </c>
      <c r="E32" s="213">
        <v>10</v>
      </c>
      <c r="F32" s="213">
        <v>3</v>
      </c>
      <c r="G32" s="270" t="s">
        <v>2902</v>
      </c>
      <c r="H32" s="270" t="s">
        <v>749</v>
      </c>
      <c r="I32" s="270" t="s">
        <v>455</v>
      </c>
      <c r="J32" s="270">
        <v>8</v>
      </c>
      <c r="K32" s="270" t="s">
        <v>455</v>
      </c>
      <c r="L32" s="265"/>
      <c r="M32" s="265"/>
      <c r="N32" s="270"/>
      <c r="O32" s="270" t="s">
        <v>455</v>
      </c>
      <c r="P32" s="265"/>
      <c r="Q32" s="265"/>
      <c r="R32" s="265"/>
      <c r="S32" s="270" t="s">
        <v>602</v>
      </c>
      <c r="T32" s="270">
        <v>17</v>
      </c>
      <c r="U32" s="125"/>
      <c r="V32" s="125"/>
      <c r="W32" s="125">
        <v>12.24</v>
      </c>
      <c r="X32" s="125">
        <v>3.9</v>
      </c>
      <c r="Y32" s="125"/>
      <c r="Z32" s="125"/>
      <c r="AA32" s="125">
        <v>6.82</v>
      </c>
      <c r="AB32" s="125">
        <v>5.73</v>
      </c>
      <c r="AC32" s="125"/>
      <c r="AD32" s="125"/>
      <c r="AE32" s="125"/>
      <c r="AF32" s="114"/>
      <c r="AG32" s="125"/>
      <c r="AH32" s="125"/>
      <c r="AI32" s="265">
        <v>25</v>
      </c>
      <c r="AJ32" s="267">
        <f t="shared" si="0"/>
        <v>17</v>
      </c>
      <c r="AK32" s="265">
        <v>17</v>
      </c>
      <c r="AL32" s="270" t="s">
        <v>2269</v>
      </c>
      <c r="AM32" s="119" t="s">
        <v>749</v>
      </c>
      <c r="AN32" s="270" t="s">
        <v>455</v>
      </c>
      <c r="AO32" s="270">
        <v>9</v>
      </c>
      <c r="AP32" s="270" t="s">
        <v>455</v>
      </c>
      <c r="AQ32" s="265"/>
      <c r="AR32" s="265"/>
      <c r="AS32" s="265"/>
      <c r="AT32" s="270" t="s">
        <v>455</v>
      </c>
      <c r="AU32" s="265"/>
      <c r="AV32" s="265"/>
      <c r="AW32" s="265"/>
      <c r="AX32" s="265" t="s">
        <v>602</v>
      </c>
      <c r="AY32" s="265">
        <v>17</v>
      </c>
      <c r="AZ32" s="114"/>
      <c r="BA32" s="114"/>
      <c r="BB32" s="114">
        <v>11.56</v>
      </c>
      <c r="BC32" s="114">
        <v>5.53</v>
      </c>
      <c r="BD32" s="114"/>
      <c r="BE32" s="114"/>
      <c r="BF32" s="114">
        <v>10</v>
      </c>
      <c r="BG32" s="114">
        <v>4.41</v>
      </c>
      <c r="BH32" s="114"/>
      <c r="BI32" s="114"/>
      <c r="BJ32" s="114"/>
      <c r="BK32" s="114"/>
      <c r="BL32" s="114"/>
      <c r="BM32" s="114"/>
      <c r="BN32" s="265">
        <v>25</v>
      </c>
      <c r="BO32" s="270">
        <f t="shared" si="1"/>
        <v>16</v>
      </c>
      <c r="BP32" s="265">
        <v>16</v>
      </c>
      <c r="BQ32" s="270"/>
      <c r="BR32" s="270" t="s">
        <v>455</v>
      </c>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70"/>
      <c r="CW32" s="270" t="s">
        <v>455</v>
      </c>
      <c r="CX32" s="270"/>
      <c r="CY32" s="265"/>
      <c r="CZ32" s="265"/>
      <c r="DA32" s="265"/>
      <c r="DB32" s="265"/>
      <c r="DC32" s="265"/>
      <c r="DD32" s="265"/>
      <c r="DE32" s="265"/>
      <c r="DF32" s="265"/>
      <c r="DG32" s="265"/>
      <c r="DH32" s="265"/>
      <c r="DI32" s="265"/>
      <c r="DJ32" s="125"/>
      <c r="DK32" s="125"/>
      <c r="DL32" s="125"/>
      <c r="DM32" s="125"/>
      <c r="DN32" s="125"/>
      <c r="DO32" s="125"/>
      <c r="DP32" s="125"/>
      <c r="DQ32" s="125"/>
      <c r="DR32" s="125"/>
      <c r="DS32" s="125"/>
      <c r="DT32" s="125"/>
      <c r="DU32" s="125"/>
      <c r="DV32" s="125"/>
      <c r="DW32" s="125"/>
      <c r="DX32" s="265"/>
      <c r="DY32" s="265"/>
      <c r="DZ32" s="265"/>
      <c r="EA32" s="217"/>
      <c r="EB32" s="270" t="s">
        <v>455</v>
      </c>
      <c r="EC32" s="217"/>
      <c r="ED32" s="217"/>
      <c r="EE32" s="217"/>
      <c r="EF32" s="217"/>
      <c r="EG32" s="217"/>
      <c r="EH32" s="217"/>
      <c r="EI32" s="217"/>
      <c r="EJ32" s="217"/>
      <c r="EK32" s="217"/>
      <c r="EL32" s="217"/>
      <c r="EM32" s="217"/>
      <c r="EN32" s="217"/>
      <c r="EO32" s="183"/>
      <c r="EP32" s="183"/>
      <c r="EQ32" s="183"/>
      <c r="ER32" s="183"/>
      <c r="ES32" s="183"/>
      <c r="ET32" s="183"/>
      <c r="EU32" s="183"/>
      <c r="EV32" s="217"/>
      <c r="EW32" s="183"/>
      <c r="EX32" s="183"/>
      <c r="EY32" s="183"/>
      <c r="EZ32" s="183"/>
      <c r="FA32" s="183"/>
      <c r="FB32" s="183"/>
      <c r="FC32" s="183"/>
      <c r="FD32" s="217"/>
      <c r="FE32" s="217"/>
      <c r="FF32" s="270" t="s">
        <v>455</v>
      </c>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70" t="s">
        <v>455</v>
      </c>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70" t="s">
        <v>455</v>
      </c>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70" t="s">
        <v>455</v>
      </c>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70" t="s">
        <v>455</v>
      </c>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67">
        <f>IF(ISERROR(#REF!),0,1)</f>
        <v>0</v>
      </c>
      <c r="OT32" s="267">
        <f t="shared" si="7"/>
        <v>0</v>
      </c>
      <c r="OU32" s="267">
        <f t="shared" si="7"/>
        <v>1</v>
      </c>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row>
    <row r="33" spans="1:852">
      <c r="A33" s="206" t="s">
        <v>1628</v>
      </c>
      <c r="B33" s="206"/>
      <c r="C33" s="840" t="str">
        <f>IF(Severity!F33&gt;=0.5,"YES","NO")</f>
        <v>NO</v>
      </c>
      <c r="D33" s="840" t="str">
        <f>IF(Severity!G33&gt;=0.5,"YES","NO")</f>
        <v>YES</v>
      </c>
      <c r="E33" s="228">
        <v>8</v>
      </c>
      <c r="F33" s="229">
        <v>2</v>
      </c>
      <c r="G33" s="96" t="s">
        <v>2372</v>
      </c>
      <c r="H33" s="270" t="s">
        <v>749</v>
      </c>
      <c r="I33" s="270">
        <v>0</v>
      </c>
      <c r="J33" s="270">
        <v>9</v>
      </c>
      <c r="K33" s="270" t="s">
        <v>3007</v>
      </c>
      <c r="L33" s="217">
        <v>21</v>
      </c>
      <c r="M33" s="217">
        <v>16</v>
      </c>
      <c r="N33" s="265">
        <v>16</v>
      </c>
      <c r="O33" s="270" t="s">
        <v>455</v>
      </c>
      <c r="P33" s="217"/>
      <c r="Q33" s="217"/>
      <c r="R33" s="217"/>
      <c r="S33" s="270" t="s">
        <v>3007</v>
      </c>
      <c r="T33" s="270">
        <v>21</v>
      </c>
      <c r="U33" s="125">
        <v>25.76</v>
      </c>
      <c r="V33" s="125">
        <v>8.5299999999999994</v>
      </c>
      <c r="W33" s="125"/>
      <c r="X33" s="125"/>
      <c r="Y33" s="125">
        <v>13.48</v>
      </c>
      <c r="Z33" s="125">
        <v>9.2799999999999994</v>
      </c>
      <c r="AA33" s="125"/>
      <c r="AB33" s="125"/>
      <c r="AC33" s="125"/>
      <c r="AD33" s="125"/>
      <c r="AE33" s="114"/>
      <c r="AF33" s="125"/>
      <c r="AG33" s="125"/>
      <c r="AH33" s="125"/>
      <c r="AI33" s="265">
        <v>32</v>
      </c>
      <c r="AJ33" s="267">
        <f t="shared" si="0"/>
        <v>23</v>
      </c>
      <c r="AK33" s="267" t="s">
        <v>455</v>
      </c>
      <c r="AL33" s="195" t="s">
        <v>2269</v>
      </c>
      <c r="AM33" s="270" t="s">
        <v>749</v>
      </c>
      <c r="AN33" s="270" t="s">
        <v>455</v>
      </c>
      <c r="AO33" s="270">
        <v>3</v>
      </c>
      <c r="AP33" s="270" t="s">
        <v>3007</v>
      </c>
      <c r="AQ33" s="217">
        <v>21</v>
      </c>
      <c r="AR33" s="217">
        <v>6</v>
      </c>
      <c r="AS33" s="217">
        <v>16</v>
      </c>
      <c r="AT33" s="270" t="s">
        <v>455</v>
      </c>
      <c r="AU33" s="217"/>
      <c r="AV33" s="217"/>
      <c r="AW33" s="217"/>
      <c r="AX33" s="270" t="s">
        <v>3007</v>
      </c>
      <c r="AY33" s="265">
        <v>21</v>
      </c>
      <c r="AZ33" s="114">
        <v>20.83</v>
      </c>
      <c r="BA33" s="114">
        <v>7.58</v>
      </c>
      <c r="BB33" s="114"/>
      <c r="BC33" s="114"/>
      <c r="BD33" s="114">
        <v>21.27</v>
      </c>
      <c r="BE33" s="114">
        <v>7.86</v>
      </c>
      <c r="BF33" s="114"/>
      <c r="BG33" s="114"/>
      <c r="BH33" s="114"/>
      <c r="BI33" s="114"/>
      <c r="BJ33" s="114"/>
      <c r="BK33" s="114"/>
      <c r="BL33" s="114"/>
      <c r="BM33" s="114"/>
      <c r="BN33" s="270">
        <v>31</v>
      </c>
      <c r="BO33" s="270">
        <f t="shared" si="1"/>
        <v>28</v>
      </c>
      <c r="BP33" s="270" t="s">
        <v>455</v>
      </c>
      <c r="BQ33" s="90"/>
      <c r="BR33" s="270" t="s">
        <v>455</v>
      </c>
      <c r="BS33" s="217"/>
      <c r="BT33" s="217"/>
      <c r="BU33" s="217"/>
      <c r="BV33" s="217"/>
      <c r="BW33" s="217"/>
      <c r="BX33" s="217"/>
      <c r="BY33" s="217"/>
      <c r="BZ33" s="217"/>
      <c r="CA33" s="217"/>
      <c r="CB33" s="217"/>
      <c r="CC33" s="217"/>
      <c r="CD33" s="217"/>
      <c r="CE33" s="114"/>
      <c r="CF33" s="114"/>
      <c r="CG33" s="114"/>
      <c r="CH33" s="114"/>
      <c r="CI33" s="114"/>
      <c r="CJ33" s="114"/>
      <c r="CK33" s="114"/>
      <c r="CL33" s="114"/>
      <c r="CM33" s="114"/>
      <c r="CN33" s="114"/>
      <c r="CO33" s="114"/>
      <c r="CP33" s="114"/>
      <c r="CQ33" s="114"/>
      <c r="CR33" s="114"/>
      <c r="CS33" s="217"/>
      <c r="CT33" s="217"/>
      <c r="CU33" s="217"/>
      <c r="CV33" s="90"/>
      <c r="CW33" s="270" t="s">
        <v>455</v>
      </c>
      <c r="CX33" s="90"/>
      <c r="CY33" s="217"/>
      <c r="CZ33" s="217"/>
      <c r="DA33" s="217"/>
      <c r="DB33" s="217"/>
      <c r="DC33" s="217"/>
      <c r="DD33" s="217"/>
      <c r="DE33" s="217"/>
      <c r="DF33" s="217"/>
      <c r="DG33" s="217"/>
      <c r="DH33" s="217"/>
      <c r="DI33" s="217"/>
      <c r="DJ33" s="125"/>
      <c r="DK33" s="125"/>
      <c r="DL33" s="125"/>
      <c r="DM33" s="125"/>
      <c r="DN33" s="125"/>
      <c r="DO33" s="125"/>
      <c r="DP33" s="125"/>
      <c r="DQ33" s="125"/>
      <c r="DR33" s="125"/>
      <c r="DS33" s="125"/>
      <c r="DT33" s="125"/>
      <c r="DU33" s="125"/>
      <c r="DV33" s="125"/>
      <c r="DW33" s="125"/>
      <c r="DX33" s="217"/>
      <c r="DY33" s="217"/>
      <c r="DZ33" s="217"/>
      <c r="EA33" s="217"/>
      <c r="EB33" s="90" t="s">
        <v>455</v>
      </c>
      <c r="EC33" s="217"/>
      <c r="ED33" s="217"/>
      <c r="EE33" s="217"/>
      <c r="EF33" s="217"/>
      <c r="EG33" s="217"/>
      <c r="EH33" s="217"/>
      <c r="EI33" s="217"/>
      <c r="EJ33" s="217"/>
      <c r="EK33" s="217"/>
      <c r="EL33" s="217"/>
      <c r="EM33" s="217"/>
      <c r="EN33" s="217"/>
      <c r="EO33" s="125"/>
      <c r="EP33" s="125"/>
      <c r="EQ33" s="125"/>
      <c r="ER33" s="125"/>
      <c r="ES33" s="125"/>
      <c r="ET33" s="125"/>
      <c r="EU33" s="125"/>
      <c r="EV33" s="125"/>
      <c r="EW33" s="125"/>
      <c r="EX33" s="125"/>
      <c r="EY33" s="125"/>
      <c r="EZ33" s="125"/>
      <c r="FA33" s="125"/>
      <c r="FB33" s="125"/>
      <c r="FC33" s="217"/>
      <c r="FD33" s="217"/>
      <c r="FE33" s="217"/>
      <c r="FF33" s="270" t="s">
        <v>455</v>
      </c>
      <c r="FG33" s="90"/>
      <c r="FH33" s="217"/>
      <c r="FI33" s="217"/>
      <c r="FJ33" s="217"/>
      <c r="FK33" s="217"/>
      <c r="FL33" s="217"/>
      <c r="FM33" s="217"/>
      <c r="FN33" s="217"/>
      <c r="FO33" s="217"/>
      <c r="FP33" s="217"/>
      <c r="FQ33" s="217"/>
      <c r="FR33" s="217"/>
      <c r="FS33" s="217"/>
      <c r="FT33" s="217"/>
      <c r="FU33" s="217"/>
      <c r="FV33" s="217"/>
      <c r="FW33" s="217"/>
      <c r="FX33" s="217"/>
      <c r="FY33" s="217"/>
      <c r="FZ33" s="217"/>
      <c r="GA33" s="217"/>
      <c r="GB33" s="217"/>
      <c r="GC33" s="217"/>
      <c r="GD33" s="217"/>
      <c r="GE33" s="217"/>
      <c r="GF33" s="217"/>
      <c r="GG33" s="217"/>
      <c r="GH33" s="217"/>
      <c r="GI33" s="217"/>
      <c r="GJ33" s="217"/>
      <c r="GK33" s="217"/>
      <c r="GL33" s="217"/>
      <c r="GM33" s="217"/>
      <c r="GN33" s="217"/>
      <c r="GO33" s="217"/>
      <c r="GP33" s="217"/>
      <c r="GQ33" s="217"/>
      <c r="GR33" s="217"/>
      <c r="GS33" s="217"/>
      <c r="GT33" s="217"/>
      <c r="GU33" s="217"/>
      <c r="GV33" s="217"/>
      <c r="GW33" s="217"/>
      <c r="GX33" s="217"/>
      <c r="GY33" s="217"/>
      <c r="GZ33" s="217"/>
      <c r="HA33" s="217"/>
      <c r="HB33" s="217"/>
      <c r="HC33" s="217"/>
      <c r="HD33" s="270" t="s">
        <v>455</v>
      </c>
      <c r="HE33" s="217"/>
      <c r="HF33" s="217"/>
      <c r="HG33" s="90"/>
      <c r="HH33" s="217"/>
      <c r="HI33" s="217"/>
      <c r="HJ33" s="217"/>
      <c r="HK33" s="217"/>
      <c r="HL33" s="217"/>
      <c r="HM33" s="217"/>
      <c r="HN33" s="217"/>
      <c r="HO33" s="217"/>
      <c r="HP33" s="217"/>
      <c r="HQ33" s="217"/>
      <c r="HR33" s="217"/>
      <c r="HS33" s="217"/>
      <c r="HT33" s="217"/>
      <c r="HU33" s="217"/>
      <c r="HV33" s="217"/>
      <c r="HW33" s="217"/>
      <c r="HX33" s="217"/>
      <c r="HY33" s="217"/>
      <c r="HZ33" s="217"/>
      <c r="IA33" s="217"/>
      <c r="IB33" s="217"/>
      <c r="IC33" s="217"/>
      <c r="ID33" s="217"/>
      <c r="IE33" s="217"/>
      <c r="IF33" s="217"/>
      <c r="IG33" s="217"/>
      <c r="IH33" s="217"/>
      <c r="II33" s="217"/>
      <c r="IJ33" s="217"/>
      <c r="IK33" s="217"/>
      <c r="IL33" s="217"/>
      <c r="IM33" s="217"/>
      <c r="IN33" s="217"/>
      <c r="IO33" s="217"/>
      <c r="IP33" s="217"/>
      <c r="IQ33" s="217"/>
      <c r="IR33" s="217"/>
      <c r="IS33" s="90" t="s">
        <v>455</v>
      </c>
      <c r="IT33" s="217"/>
      <c r="IU33" s="217"/>
      <c r="IV33" s="217"/>
      <c r="IW33" s="217"/>
      <c r="IX33" s="217"/>
      <c r="IY33" s="217"/>
      <c r="IZ33" s="217"/>
      <c r="JA33" s="217"/>
      <c r="JB33" s="217"/>
      <c r="JC33" s="217"/>
      <c r="JD33" s="217"/>
      <c r="JE33" s="217"/>
      <c r="JF33" s="217"/>
      <c r="JG33" s="217"/>
      <c r="JH33" s="217"/>
      <c r="JI33" s="217"/>
      <c r="JJ33" s="217"/>
      <c r="JK33" s="217"/>
      <c r="JL33" s="217"/>
      <c r="JM33" s="217"/>
      <c r="JN33" s="217"/>
      <c r="JO33" s="217"/>
      <c r="JP33" s="217"/>
      <c r="JQ33" s="217"/>
      <c r="JR33" s="217"/>
      <c r="JS33" s="217"/>
      <c r="JT33" s="217"/>
      <c r="JU33" s="217"/>
      <c r="JV33" s="217"/>
      <c r="JW33" s="217"/>
      <c r="JX33" s="217"/>
      <c r="JY33" s="217"/>
      <c r="JZ33" s="217"/>
      <c r="KA33" s="217"/>
      <c r="KB33" s="217"/>
      <c r="KC33" s="217"/>
      <c r="KD33" s="217"/>
      <c r="KE33" s="270" t="s">
        <v>455</v>
      </c>
      <c r="KF33" s="217"/>
      <c r="KG33" s="217"/>
      <c r="KH33" s="217"/>
      <c r="KI33" s="90"/>
      <c r="KJ33" s="217"/>
      <c r="KK33" s="217"/>
      <c r="KL33" s="217"/>
      <c r="KM33" s="217"/>
      <c r="KN33" s="217"/>
      <c r="KO33" s="217"/>
      <c r="KP33" s="217"/>
      <c r="KQ33" s="217"/>
      <c r="KR33" s="217"/>
      <c r="KS33" s="217"/>
      <c r="KT33" s="217"/>
      <c r="KU33" s="217"/>
      <c r="KV33" s="217"/>
      <c r="KW33" s="217"/>
      <c r="KX33" s="217"/>
      <c r="KY33" s="217"/>
      <c r="KZ33" s="217"/>
      <c r="LA33" s="217"/>
      <c r="LB33" s="217"/>
      <c r="LC33" s="217"/>
      <c r="LD33" s="217"/>
      <c r="LE33" s="217"/>
      <c r="LF33" s="217"/>
      <c r="LG33" s="217"/>
      <c r="LH33" s="217"/>
      <c r="LI33" s="217"/>
      <c r="LJ33" s="217"/>
      <c r="LK33" s="217"/>
      <c r="LL33" s="217"/>
      <c r="LM33" s="217"/>
      <c r="LN33" s="217"/>
      <c r="LO33" s="217"/>
      <c r="LP33" s="217"/>
      <c r="LQ33" s="217"/>
      <c r="LR33" s="217"/>
      <c r="LS33" s="217"/>
      <c r="LT33" s="270" t="s">
        <v>455</v>
      </c>
      <c r="LU33" s="217"/>
      <c r="LV33" s="217"/>
      <c r="LW33" s="217"/>
      <c r="LX33" s="217"/>
      <c r="LY33" s="217"/>
      <c r="LZ33" s="217"/>
      <c r="MA33" s="217"/>
      <c r="MB33" s="217"/>
      <c r="MC33" s="217"/>
      <c r="MD33" s="217"/>
      <c r="ME33" s="217"/>
      <c r="MF33" s="217"/>
      <c r="MG33" s="217"/>
      <c r="MH33" s="217"/>
      <c r="MI33" s="217"/>
      <c r="MJ33" s="217"/>
      <c r="MK33" s="217"/>
      <c r="ML33" s="217"/>
      <c r="MM33" s="217"/>
      <c r="MN33" s="217"/>
      <c r="MO33" s="217"/>
      <c r="MP33" s="217"/>
      <c r="MQ33" s="217"/>
      <c r="MR33" s="217"/>
      <c r="MS33" s="217"/>
      <c r="MT33" s="217"/>
      <c r="MU33" s="217"/>
      <c r="MV33" s="217"/>
      <c r="MW33" s="217"/>
      <c r="MX33" s="217"/>
      <c r="MY33" s="217"/>
      <c r="MZ33" s="217"/>
      <c r="NA33" s="217"/>
      <c r="NB33" s="217"/>
      <c r="NC33" s="217"/>
      <c r="ND33" s="217"/>
      <c r="NE33" s="217"/>
      <c r="NF33" s="217"/>
      <c r="NG33" s="217"/>
      <c r="NH33" s="217"/>
      <c r="NI33" s="217"/>
      <c r="NJ33" s="217"/>
      <c r="NK33" s="217"/>
      <c r="NL33" s="217"/>
      <c r="NM33" s="217"/>
      <c r="NN33" s="217"/>
      <c r="NO33" s="217"/>
      <c r="NP33" s="217"/>
      <c r="NQ33" s="217"/>
      <c r="NR33" s="217"/>
      <c r="NS33" s="217"/>
      <c r="NT33" s="217"/>
      <c r="NU33" s="217"/>
      <c r="NV33" s="217"/>
      <c r="NW33" s="217"/>
      <c r="NX33" s="217"/>
      <c r="NY33" s="217"/>
      <c r="NZ33" s="217"/>
      <c r="OA33" s="217"/>
      <c r="OB33" s="217"/>
      <c r="OC33" s="217"/>
      <c r="OD33" s="217"/>
      <c r="OE33" s="217"/>
      <c r="OF33" s="217"/>
      <c r="OG33" s="217"/>
      <c r="OH33" s="217"/>
      <c r="OI33" s="217"/>
      <c r="OJ33" s="217"/>
      <c r="OK33" s="217"/>
      <c r="OL33" s="217"/>
      <c r="OM33" s="217"/>
      <c r="ON33" s="217"/>
      <c r="OO33" s="217"/>
      <c r="OP33" s="217"/>
      <c r="OQ33" s="217"/>
      <c r="OR33" s="217"/>
      <c r="OS33" s="267">
        <f>IF(ISERROR(#REF!),0,1)</f>
        <v>0</v>
      </c>
      <c r="OT33" s="267">
        <f t="shared" ref="OT33:OU34" si="8">IF(C33="YES",1,0)</f>
        <v>0</v>
      </c>
      <c r="OU33" s="267">
        <f t="shared" si="8"/>
        <v>1</v>
      </c>
      <c r="OV33" s="222"/>
      <c r="OW33" s="222"/>
      <c r="OX33" s="222"/>
      <c r="OY33" s="222"/>
      <c r="OZ33" s="222"/>
      <c r="PA33" s="222"/>
      <c r="PB33" s="222"/>
      <c r="PC33" s="222"/>
      <c r="PD33" s="222"/>
      <c r="PE33" s="222"/>
      <c r="PF33" s="222"/>
      <c r="PG33" s="222"/>
      <c r="PH33" s="222"/>
      <c r="PI33" s="222"/>
      <c r="PJ33" s="222"/>
      <c r="PK33" s="222"/>
      <c r="PL33" s="222"/>
      <c r="PM33" s="222"/>
      <c r="PN33" s="222"/>
      <c r="PO33" s="222"/>
      <c r="PP33" s="222"/>
      <c r="PQ33" s="222"/>
      <c r="PR33" s="222"/>
      <c r="PS33" s="222"/>
      <c r="PT33" s="222"/>
      <c r="PU33" s="222"/>
      <c r="PV33" s="222"/>
      <c r="PW33" s="222"/>
      <c r="PX33" s="222"/>
      <c r="PY33" s="222"/>
      <c r="PZ33" s="222"/>
      <c r="QA33" s="222"/>
      <c r="QB33" s="222"/>
      <c r="QC33" s="222"/>
      <c r="QD33" s="222"/>
      <c r="QE33" s="222"/>
      <c r="QF33" s="222"/>
      <c r="QG33" s="222"/>
      <c r="QH33" s="222"/>
      <c r="QI33" s="222"/>
      <c r="QJ33" s="222"/>
      <c r="QK33" s="222"/>
      <c r="QL33" s="222"/>
      <c r="QM33" s="222"/>
      <c r="QN33" s="222"/>
      <c r="QO33" s="222"/>
      <c r="QP33" s="222"/>
      <c r="QQ33" s="222"/>
      <c r="QR33" s="222"/>
      <c r="QS33" s="222"/>
      <c r="QT33" s="222"/>
      <c r="QU33" s="222"/>
      <c r="QV33" s="222"/>
      <c r="QW33" s="222"/>
      <c r="QX33" s="222"/>
      <c r="QY33" s="222"/>
      <c r="QZ33" s="222"/>
      <c r="RA33" s="222"/>
      <c r="RB33" s="222"/>
      <c r="RC33" s="222"/>
      <c r="RD33" s="222"/>
      <c r="RE33" s="222"/>
      <c r="RF33" s="222"/>
      <c r="RG33" s="222"/>
      <c r="RH33" s="222"/>
      <c r="RI33" s="222"/>
      <c r="RJ33" s="222"/>
      <c r="RK33" s="222"/>
      <c r="RL33" s="222"/>
      <c r="RM33" s="222"/>
      <c r="RN33" s="222"/>
      <c r="RO33" s="222"/>
      <c r="RP33" s="222"/>
      <c r="RQ33" s="222"/>
      <c r="RR33" s="222"/>
      <c r="RS33" s="222"/>
      <c r="RT33" s="222"/>
      <c r="RU33" s="222"/>
      <c r="RV33" s="222"/>
      <c r="RW33" s="222"/>
      <c r="RX33" s="222"/>
      <c r="RY33" s="222"/>
      <c r="RZ33" s="222"/>
      <c r="SA33" s="222"/>
      <c r="SB33" s="222"/>
      <c r="SC33" s="222"/>
      <c r="SD33" s="222"/>
      <c r="SE33" s="222"/>
      <c r="SF33" s="222"/>
      <c r="SG33" s="222"/>
      <c r="SH33" s="222"/>
      <c r="SI33" s="222"/>
      <c r="SJ33" s="222"/>
      <c r="SK33" s="222"/>
      <c r="SL33" s="222"/>
      <c r="SM33" s="222"/>
      <c r="SN33" s="222"/>
      <c r="SO33" s="222"/>
      <c r="SP33" s="222"/>
      <c r="SQ33" s="222"/>
      <c r="SR33" s="222"/>
      <c r="SS33" s="222"/>
      <c r="ST33" s="222"/>
      <c r="SU33" s="222"/>
      <c r="SV33" s="222"/>
      <c r="SW33" s="222"/>
      <c r="SX33" s="222"/>
      <c r="SY33" s="222"/>
      <c r="SZ33" s="222"/>
      <c r="TA33" s="222"/>
      <c r="TB33" s="222"/>
      <c r="TC33" s="222"/>
      <c r="TD33" s="222"/>
      <c r="TE33" s="222"/>
      <c r="TF33" s="222"/>
      <c r="TG33" s="222"/>
      <c r="TH33" s="222"/>
      <c r="TI33" s="222"/>
      <c r="TJ33" s="222"/>
      <c r="TK33" s="222"/>
      <c r="TL33" s="222"/>
      <c r="TM33" s="222"/>
      <c r="TN33" s="222"/>
      <c r="TO33" s="222"/>
      <c r="TP33" s="222"/>
      <c r="TQ33" s="222"/>
      <c r="TR33" s="222"/>
      <c r="TS33" s="222"/>
      <c r="TT33" s="222"/>
      <c r="TU33" s="222"/>
      <c r="TV33" s="222"/>
      <c r="TW33" s="222"/>
      <c r="TX33" s="222"/>
      <c r="TY33" s="222"/>
      <c r="TZ33" s="222"/>
      <c r="UA33" s="222"/>
      <c r="UB33" s="222"/>
      <c r="UC33" s="222"/>
      <c r="UD33" s="222"/>
      <c r="UE33" s="222"/>
      <c r="UF33" s="222"/>
      <c r="UG33" s="222"/>
      <c r="UH33" s="222"/>
      <c r="UI33" s="222"/>
      <c r="UJ33" s="222"/>
      <c r="UK33" s="222"/>
      <c r="UL33" s="222"/>
      <c r="UM33" s="222"/>
      <c r="UN33" s="222"/>
      <c r="UO33" s="222"/>
      <c r="UP33" s="222"/>
      <c r="UQ33" s="222"/>
      <c r="UR33" s="222"/>
      <c r="US33" s="222"/>
      <c r="UT33" s="222"/>
      <c r="UU33" s="222"/>
      <c r="UV33" s="222"/>
      <c r="UW33" s="222"/>
      <c r="UX33" s="222"/>
      <c r="UY33" s="222"/>
      <c r="UZ33" s="222"/>
      <c r="VA33" s="222"/>
      <c r="VB33" s="222"/>
      <c r="VC33" s="222"/>
      <c r="VD33" s="222"/>
      <c r="VE33" s="222"/>
      <c r="VF33" s="222"/>
      <c r="VG33" s="222"/>
      <c r="VH33" s="222"/>
      <c r="VI33" s="222"/>
      <c r="VJ33" s="222"/>
      <c r="VK33" s="222"/>
      <c r="VL33" s="222"/>
      <c r="VM33" s="222"/>
      <c r="VN33" s="222"/>
      <c r="VO33" s="222"/>
      <c r="VP33" s="222"/>
      <c r="VQ33" s="222"/>
      <c r="VR33" s="222"/>
      <c r="VS33" s="222"/>
      <c r="VT33" s="222"/>
      <c r="VU33" s="222"/>
      <c r="VV33" s="222"/>
      <c r="VW33" s="222"/>
      <c r="VX33" s="222"/>
      <c r="VY33" s="222"/>
      <c r="VZ33" s="222"/>
      <c r="WA33" s="222"/>
      <c r="WB33" s="222"/>
      <c r="WC33" s="222"/>
      <c r="WD33" s="222"/>
      <c r="WE33" s="222"/>
      <c r="WF33" s="222"/>
      <c r="WG33" s="222"/>
      <c r="WH33" s="222"/>
      <c r="WI33" s="222"/>
      <c r="WJ33" s="222"/>
      <c r="WK33" s="222"/>
      <c r="WL33" s="222"/>
      <c r="WM33" s="222"/>
      <c r="WN33" s="222"/>
      <c r="WO33" s="222"/>
      <c r="WP33" s="222"/>
      <c r="WQ33" s="222"/>
      <c r="WR33" s="222"/>
      <c r="WS33" s="222"/>
      <c r="WT33" s="222"/>
      <c r="WU33" s="222"/>
      <c r="WV33" s="222"/>
      <c r="WW33" s="222"/>
      <c r="WX33" s="222"/>
      <c r="WY33" s="222"/>
      <c r="WZ33" s="222"/>
      <c r="XA33" s="222"/>
      <c r="XB33" s="222"/>
      <c r="XC33" s="222"/>
      <c r="XD33" s="222"/>
      <c r="XE33" s="222"/>
      <c r="XF33" s="222"/>
      <c r="XG33" s="222"/>
      <c r="XH33" s="222"/>
      <c r="XI33" s="222"/>
      <c r="XJ33" s="222"/>
      <c r="XK33" s="222"/>
      <c r="XL33" s="222"/>
      <c r="XM33" s="222"/>
      <c r="XN33" s="222"/>
      <c r="XO33" s="222"/>
      <c r="XP33" s="222"/>
      <c r="XQ33" s="222"/>
      <c r="XR33" s="222"/>
      <c r="XS33" s="222"/>
      <c r="XT33" s="222"/>
      <c r="XU33" s="222"/>
      <c r="XV33" s="222"/>
      <c r="XW33" s="222"/>
      <c r="XX33" s="222"/>
      <c r="XY33" s="222"/>
      <c r="XZ33" s="222"/>
      <c r="YA33" s="222"/>
      <c r="YB33" s="222"/>
      <c r="YC33" s="222"/>
      <c r="YD33" s="222"/>
      <c r="YE33" s="222"/>
      <c r="YF33" s="222"/>
      <c r="YG33" s="222"/>
      <c r="YH33" s="222"/>
      <c r="YI33" s="222"/>
      <c r="YJ33" s="222"/>
      <c r="YK33" s="222"/>
      <c r="YL33" s="222"/>
      <c r="YM33" s="222"/>
      <c r="YN33" s="222"/>
      <c r="YO33" s="222"/>
      <c r="YP33" s="222"/>
      <c r="YQ33" s="222"/>
      <c r="YR33" s="222"/>
      <c r="YS33" s="222"/>
      <c r="YT33" s="222"/>
      <c r="YU33" s="222"/>
      <c r="YV33" s="222"/>
      <c r="YW33" s="222"/>
      <c r="YX33" s="222"/>
      <c r="YY33" s="222"/>
      <c r="YZ33" s="222"/>
      <c r="ZA33" s="222"/>
      <c r="ZB33" s="222"/>
      <c r="ZC33" s="222"/>
      <c r="ZD33" s="222"/>
      <c r="ZE33" s="222"/>
      <c r="ZF33" s="222"/>
      <c r="ZG33" s="222"/>
      <c r="ZH33" s="222"/>
      <c r="ZI33" s="222"/>
      <c r="ZJ33" s="222"/>
      <c r="ZK33" s="222"/>
      <c r="ZL33" s="222"/>
      <c r="ZM33" s="222"/>
      <c r="ZN33" s="222"/>
      <c r="ZO33" s="222"/>
      <c r="ZP33" s="222"/>
      <c r="ZQ33" s="222"/>
      <c r="ZR33" s="222"/>
      <c r="ZS33" s="222"/>
      <c r="ZT33" s="222"/>
      <c r="ZU33" s="222"/>
      <c r="ZV33" s="222"/>
      <c r="ZW33" s="222"/>
      <c r="ZX33" s="222"/>
      <c r="ZY33" s="222"/>
      <c r="ZZ33" s="222"/>
      <c r="AAA33" s="222"/>
      <c r="AAB33" s="222"/>
      <c r="AAC33" s="222"/>
      <c r="AAD33" s="222"/>
      <c r="AAE33" s="222"/>
      <c r="AAF33" s="222"/>
      <c r="AAG33" s="222"/>
      <c r="AAH33" s="222"/>
      <c r="AAI33" s="222"/>
      <c r="AAJ33" s="222"/>
      <c r="AAK33" s="222"/>
      <c r="AAL33" s="222"/>
      <c r="AAM33" s="222"/>
      <c r="AAN33" s="222"/>
      <c r="AAO33" s="222"/>
      <c r="AAP33" s="222"/>
      <c r="AAQ33" s="222"/>
      <c r="AAR33" s="222"/>
      <c r="AAS33" s="222"/>
      <c r="AAT33" s="222"/>
      <c r="AAU33" s="222"/>
      <c r="AAV33" s="222"/>
      <c r="AAW33" s="222"/>
      <c r="AAX33" s="222"/>
      <c r="AAY33" s="222"/>
      <c r="AAZ33" s="222"/>
      <c r="ABA33" s="222"/>
      <c r="ABB33" s="222"/>
      <c r="ABC33" s="222"/>
      <c r="ABD33" s="222"/>
      <c r="ABE33" s="222"/>
      <c r="ABF33" s="222"/>
      <c r="ABG33" s="222"/>
      <c r="ABH33" s="222"/>
      <c r="ABI33" s="222"/>
      <c r="ABJ33" s="222"/>
      <c r="ABK33" s="222"/>
      <c r="ABL33" s="222"/>
      <c r="ABM33" s="222"/>
      <c r="ABN33" s="222"/>
      <c r="ABO33" s="222"/>
      <c r="ABP33" s="222"/>
      <c r="ABQ33" s="222"/>
      <c r="ABR33" s="222"/>
      <c r="ABS33" s="222"/>
      <c r="ABT33" s="222"/>
      <c r="ABU33" s="222"/>
      <c r="ABV33" s="222"/>
      <c r="ABW33" s="222"/>
      <c r="ABX33" s="222"/>
      <c r="ABY33" s="222"/>
      <c r="ABZ33" s="222"/>
      <c r="ACA33" s="222"/>
      <c r="ACB33" s="222"/>
      <c r="ACC33" s="222"/>
      <c r="ACD33" s="222"/>
      <c r="ACE33" s="222"/>
      <c r="ACF33" s="222"/>
      <c r="ACG33" s="222"/>
      <c r="ACH33" s="222"/>
      <c r="ACI33" s="222"/>
      <c r="ACJ33" s="222"/>
      <c r="ACK33" s="222"/>
      <c r="ACL33" s="222"/>
      <c r="ACM33" s="222"/>
      <c r="ACN33" s="222"/>
      <c r="ACO33" s="222"/>
      <c r="ACP33" s="222"/>
      <c r="ACQ33" s="222"/>
      <c r="ACR33" s="222"/>
      <c r="ACS33" s="222"/>
      <c r="ACT33" s="222"/>
      <c r="ACU33" s="222"/>
      <c r="ACV33" s="222"/>
      <c r="ACW33" s="222"/>
      <c r="ACX33" s="222"/>
      <c r="ACY33" s="222"/>
      <c r="ACZ33" s="222"/>
      <c r="ADA33" s="222"/>
      <c r="ADB33" s="222"/>
      <c r="ADC33" s="222"/>
      <c r="ADD33" s="222"/>
      <c r="ADE33" s="222"/>
      <c r="ADF33" s="222"/>
      <c r="ADG33" s="222"/>
      <c r="ADH33" s="222"/>
      <c r="ADI33" s="222"/>
      <c r="ADJ33" s="222"/>
      <c r="ADK33" s="222"/>
      <c r="ADL33" s="222"/>
      <c r="ADM33" s="222"/>
      <c r="ADN33" s="222"/>
      <c r="ADO33" s="222"/>
      <c r="ADP33" s="222"/>
      <c r="ADQ33" s="222"/>
      <c r="ADR33" s="222"/>
      <c r="ADS33" s="222"/>
      <c r="ADT33" s="222"/>
      <c r="ADU33" s="222"/>
      <c r="ADV33" s="222"/>
      <c r="ADW33" s="222"/>
      <c r="ADX33" s="222"/>
      <c r="ADY33" s="222"/>
      <c r="ADZ33" s="222"/>
      <c r="AEA33" s="222"/>
      <c r="AEB33" s="222"/>
      <c r="AEC33" s="222"/>
      <c r="AED33" s="222"/>
      <c r="AEE33" s="222"/>
      <c r="AEF33" s="222"/>
      <c r="AEG33" s="222"/>
      <c r="AEH33" s="222"/>
      <c r="AEI33" s="222"/>
      <c r="AEJ33" s="222"/>
      <c r="AEK33" s="222"/>
      <c r="AEL33" s="222"/>
      <c r="AEM33" s="222"/>
      <c r="AEN33" s="222"/>
      <c r="AEO33" s="222"/>
      <c r="AEP33" s="222"/>
      <c r="AEQ33" s="222"/>
      <c r="AER33" s="222"/>
      <c r="AES33" s="222"/>
      <c r="AET33" s="222"/>
      <c r="AEU33" s="222"/>
      <c r="AEV33" s="222"/>
      <c r="AEW33" s="222"/>
      <c r="AEX33" s="222"/>
      <c r="AEY33" s="222"/>
      <c r="AEZ33" s="222"/>
      <c r="AFA33" s="222"/>
      <c r="AFB33" s="222"/>
      <c r="AFC33" s="222"/>
      <c r="AFD33" s="222"/>
      <c r="AFE33" s="222"/>
      <c r="AFF33" s="222"/>
      <c r="AFG33" s="222"/>
      <c r="AFH33" s="222"/>
      <c r="AFI33" s="222"/>
      <c r="AFJ33" s="222"/>
      <c r="AFK33" s="222"/>
      <c r="AFL33" s="222"/>
      <c r="AFM33" s="222"/>
      <c r="AFN33" s="222"/>
      <c r="AFO33" s="222"/>
      <c r="AFP33" s="222"/>
      <c r="AFQ33" s="222"/>
      <c r="AFR33" s="222"/>
      <c r="AFS33" s="222"/>
      <c r="AFT33" s="222"/>
    </row>
    <row r="34" spans="1:852">
      <c r="A34" s="267" t="s">
        <v>1444</v>
      </c>
      <c r="B34" s="267"/>
      <c r="C34" s="260" t="s">
        <v>3028</v>
      </c>
      <c r="D34" s="260" t="s">
        <v>173</v>
      </c>
      <c r="E34" s="109">
        <v>4</v>
      </c>
      <c r="F34" s="209">
        <v>2</v>
      </c>
      <c r="G34" s="270" t="s">
        <v>406</v>
      </c>
      <c r="H34" s="270" t="s">
        <v>455</v>
      </c>
      <c r="I34" s="270" t="s">
        <v>455</v>
      </c>
      <c r="J34" s="270">
        <v>32</v>
      </c>
      <c r="K34" s="270" t="s">
        <v>455</v>
      </c>
      <c r="L34" s="267"/>
      <c r="M34" s="267"/>
      <c r="N34" s="270"/>
      <c r="O34" s="270" t="s">
        <v>602</v>
      </c>
      <c r="P34" s="267">
        <v>21</v>
      </c>
      <c r="Q34" s="267">
        <v>49</v>
      </c>
      <c r="R34" s="267">
        <v>50</v>
      </c>
      <c r="S34" s="270" t="s">
        <v>455</v>
      </c>
      <c r="T34" s="270"/>
      <c r="U34" s="113"/>
      <c r="V34" s="113"/>
      <c r="W34" s="113"/>
      <c r="X34" s="113"/>
      <c r="Y34" s="113"/>
      <c r="Z34" s="113"/>
      <c r="AA34" s="113"/>
      <c r="AB34" s="113"/>
      <c r="AC34" s="113"/>
      <c r="AD34" s="113"/>
      <c r="AE34" s="114"/>
      <c r="AF34" s="113"/>
      <c r="AG34" s="113"/>
      <c r="AH34" s="113"/>
      <c r="AI34" s="267">
        <v>85</v>
      </c>
      <c r="AJ34" s="267">
        <f t="shared" si="0"/>
        <v>53</v>
      </c>
      <c r="AK34" s="267" t="s">
        <v>455</v>
      </c>
      <c r="AL34" s="195" t="s">
        <v>3011</v>
      </c>
      <c r="AM34" s="270" t="s">
        <v>455</v>
      </c>
      <c r="AN34" s="270" t="s">
        <v>455</v>
      </c>
      <c r="AO34" s="270">
        <v>29</v>
      </c>
      <c r="AP34" s="270" t="s">
        <v>455</v>
      </c>
      <c r="AQ34" s="267"/>
      <c r="AR34" s="267"/>
      <c r="AS34" s="267"/>
      <c r="AT34" s="267" t="s">
        <v>602</v>
      </c>
      <c r="AU34" s="267">
        <v>21</v>
      </c>
      <c r="AV34" s="267">
        <v>36</v>
      </c>
      <c r="AW34" s="267">
        <v>50</v>
      </c>
      <c r="AX34" s="270" t="s">
        <v>455</v>
      </c>
      <c r="AY34" s="267"/>
      <c r="AZ34" s="114"/>
      <c r="BA34" s="114"/>
      <c r="BB34" s="114"/>
      <c r="BC34" s="114"/>
      <c r="BD34" s="114"/>
      <c r="BE34" s="114"/>
      <c r="BF34" s="114"/>
      <c r="BG34" s="114"/>
      <c r="BH34" s="114"/>
      <c r="BI34" s="114"/>
      <c r="BJ34" s="114"/>
      <c r="BK34" s="114"/>
      <c r="BL34" s="114"/>
      <c r="BM34" s="114"/>
      <c r="BN34" s="270">
        <v>87</v>
      </c>
      <c r="BO34" s="270">
        <f t="shared" si="1"/>
        <v>58</v>
      </c>
      <c r="BP34" s="270" t="s">
        <v>455</v>
      </c>
      <c r="BQ34" s="270"/>
      <c r="BR34" s="270" t="s">
        <v>455</v>
      </c>
      <c r="BS34" s="267"/>
      <c r="BT34" s="267"/>
      <c r="BU34" s="267"/>
      <c r="BV34" s="267"/>
      <c r="BW34" s="267"/>
      <c r="BX34" s="267"/>
      <c r="BY34" s="267"/>
      <c r="BZ34" s="267"/>
      <c r="CA34" s="267"/>
      <c r="CB34" s="267"/>
      <c r="CC34" s="267"/>
      <c r="CD34" s="267"/>
      <c r="CE34" s="114"/>
      <c r="CF34" s="114"/>
      <c r="CG34" s="114"/>
      <c r="CH34" s="114"/>
      <c r="CI34" s="114"/>
      <c r="CJ34" s="114"/>
      <c r="CK34" s="114"/>
      <c r="CL34" s="114"/>
      <c r="CM34" s="114"/>
      <c r="CN34" s="114"/>
      <c r="CO34" s="114"/>
      <c r="CP34" s="114"/>
      <c r="CQ34" s="114"/>
      <c r="CR34" s="114"/>
      <c r="CS34" s="267"/>
      <c r="CT34" s="267"/>
      <c r="CU34" s="267"/>
      <c r="CV34" s="90"/>
      <c r="CW34" s="270" t="s">
        <v>455</v>
      </c>
      <c r="CX34" s="90"/>
      <c r="CY34" s="212"/>
      <c r="CZ34" s="212"/>
      <c r="DA34" s="212"/>
      <c r="DB34" s="212"/>
      <c r="DC34" s="212"/>
      <c r="DD34" s="212"/>
      <c r="DE34" s="212"/>
      <c r="DF34" s="212"/>
      <c r="DG34" s="212"/>
      <c r="DH34" s="212"/>
      <c r="DI34" s="212"/>
      <c r="DJ34" s="91"/>
      <c r="DK34" s="91"/>
      <c r="DL34" s="91"/>
      <c r="DM34" s="91"/>
      <c r="DN34" s="91"/>
      <c r="DO34" s="91"/>
      <c r="DP34" s="91"/>
      <c r="DQ34" s="91"/>
      <c r="DR34" s="91"/>
      <c r="DS34" s="91"/>
      <c r="DT34" s="91"/>
      <c r="DU34" s="91"/>
      <c r="DV34" s="91"/>
      <c r="DW34" s="91"/>
      <c r="DX34" s="212"/>
      <c r="DY34" s="212"/>
      <c r="DZ34" s="212"/>
      <c r="EA34" s="212"/>
      <c r="EB34" s="270" t="s">
        <v>455</v>
      </c>
      <c r="EC34" s="212"/>
      <c r="ED34" s="212"/>
      <c r="EE34" s="212"/>
      <c r="EF34" s="212"/>
      <c r="EG34" s="212"/>
      <c r="EH34" s="212"/>
      <c r="EI34" s="212"/>
      <c r="EJ34" s="212"/>
      <c r="EK34" s="212"/>
      <c r="EL34" s="212"/>
      <c r="EM34" s="212"/>
      <c r="EN34" s="212"/>
      <c r="EO34" s="91"/>
      <c r="EP34" s="91"/>
      <c r="EQ34" s="91"/>
      <c r="ER34" s="91"/>
      <c r="ES34" s="91"/>
      <c r="ET34" s="91"/>
      <c r="EU34" s="91"/>
      <c r="EV34" s="91"/>
      <c r="EW34" s="91"/>
      <c r="EX34" s="91"/>
      <c r="EY34" s="91"/>
      <c r="EZ34" s="91"/>
      <c r="FA34" s="91"/>
      <c r="FB34" s="91"/>
      <c r="FC34" s="212"/>
      <c r="FD34" s="212"/>
      <c r="FE34" s="212"/>
      <c r="FF34" s="270" t="s">
        <v>455</v>
      </c>
      <c r="FG34" s="212"/>
      <c r="FH34" s="212"/>
      <c r="FI34" s="212"/>
      <c r="FJ34" s="212"/>
      <c r="FK34" s="212"/>
      <c r="FL34" s="212"/>
      <c r="FM34" s="212"/>
      <c r="FN34" s="212"/>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70" t="s">
        <v>455</v>
      </c>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c r="IO34" s="212"/>
      <c r="IP34" s="212"/>
      <c r="IQ34" s="212"/>
      <c r="IR34" s="212"/>
      <c r="IS34" s="270" t="s">
        <v>455</v>
      </c>
      <c r="IT34" s="212"/>
      <c r="IU34" s="212"/>
      <c r="IV34" s="212"/>
      <c r="IW34" s="212"/>
      <c r="IX34" s="212"/>
      <c r="IY34" s="212"/>
      <c r="IZ34" s="212"/>
      <c r="JA34" s="212"/>
      <c r="JB34" s="212"/>
      <c r="JC34" s="212"/>
      <c r="JD34" s="212"/>
      <c r="JE34" s="212"/>
      <c r="JF34" s="212"/>
      <c r="JG34" s="212"/>
      <c r="JH34" s="212"/>
      <c r="JI34" s="212"/>
      <c r="JJ34" s="212"/>
      <c r="JK34" s="212"/>
      <c r="JL34" s="212"/>
      <c r="JM34" s="212"/>
      <c r="JN34" s="212"/>
      <c r="JO34" s="212"/>
      <c r="JP34" s="212"/>
      <c r="JQ34" s="212"/>
      <c r="JR34" s="212"/>
      <c r="JS34" s="212"/>
      <c r="JT34" s="212"/>
      <c r="JU34" s="212"/>
      <c r="JV34" s="212"/>
      <c r="JW34" s="212"/>
      <c r="JX34" s="212"/>
      <c r="JY34" s="212"/>
      <c r="JZ34" s="212"/>
      <c r="KA34" s="212"/>
      <c r="KB34" s="212"/>
      <c r="KC34" s="212"/>
      <c r="KD34" s="212"/>
      <c r="KE34" s="270" t="s">
        <v>455</v>
      </c>
      <c r="KF34" s="212"/>
      <c r="KG34" s="212"/>
      <c r="KH34" s="212"/>
      <c r="KI34" s="212"/>
      <c r="KJ34" s="212"/>
      <c r="KK34" s="212"/>
      <c r="KL34" s="212"/>
      <c r="KM34" s="212"/>
      <c r="KN34" s="212"/>
      <c r="KO34" s="212"/>
      <c r="KP34" s="212"/>
      <c r="KQ34" s="212"/>
      <c r="KR34" s="212"/>
      <c r="KS34" s="212"/>
      <c r="KT34" s="212"/>
      <c r="KU34" s="212"/>
      <c r="KV34" s="212"/>
      <c r="KW34" s="212"/>
      <c r="KX34" s="212"/>
      <c r="KY34" s="212"/>
      <c r="KZ34" s="212"/>
      <c r="LA34" s="212"/>
      <c r="LB34" s="212"/>
      <c r="LC34" s="212"/>
      <c r="LD34" s="212"/>
      <c r="LE34" s="212"/>
      <c r="LF34" s="212"/>
      <c r="LG34" s="212"/>
      <c r="LH34" s="212"/>
      <c r="LI34" s="212"/>
      <c r="LJ34" s="212"/>
      <c r="LK34" s="212"/>
      <c r="LL34" s="212"/>
      <c r="LM34" s="212"/>
      <c r="LN34" s="212"/>
      <c r="LO34" s="212"/>
      <c r="LP34" s="212"/>
      <c r="LQ34" s="212"/>
      <c r="LR34" s="212"/>
      <c r="LS34" s="212"/>
      <c r="LT34" s="270" t="s">
        <v>455</v>
      </c>
      <c r="LU34" s="212"/>
      <c r="LV34" s="212"/>
      <c r="LW34" s="212"/>
      <c r="LX34" s="212"/>
      <c r="LY34" s="212"/>
      <c r="LZ34" s="212"/>
      <c r="MA34" s="212"/>
      <c r="MB34" s="212"/>
      <c r="MC34" s="212"/>
      <c r="MD34" s="212"/>
      <c r="ME34" s="212"/>
      <c r="MF34" s="212"/>
      <c r="MG34" s="212"/>
      <c r="MH34" s="212"/>
      <c r="MI34" s="212"/>
      <c r="MJ34" s="212"/>
      <c r="MK34" s="212"/>
      <c r="ML34" s="212"/>
      <c r="MM34" s="212"/>
      <c r="MN34" s="212"/>
      <c r="MO34" s="212"/>
      <c r="MP34" s="212"/>
      <c r="MQ34" s="212"/>
      <c r="MR34" s="212"/>
      <c r="MS34" s="212"/>
      <c r="MT34" s="212"/>
      <c r="MU34" s="212"/>
      <c r="MV34" s="212"/>
      <c r="MW34" s="212"/>
      <c r="MX34" s="212"/>
      <c r="MY34" s="212"/>
      <c r="MZ34" s="212"/>
      <c r="NA34" s="212"/>
      <c r="NB34" s="212"/>
      <c r="NC34" s="212"/>
      <c r="ND34" s="212"/>
      <c r="NE34" s="212"/>
      <c r="NF34" s="212"/>
      <c r="NG34" s="212"/>
      <c r="NH34" s="212"/>
      <c r="NI34" s="212"/>
      <c r="NJ34" s="212"/>
      <c r="NK34" s="212"/>
      <c r="NL34" s="212"/>
      <c r="NM34" s="212"/>
      <c r="NN34" s="212"/>
      <c r="NO34" s="212"/>
      <c r="NP34" s="212"/>
      <c r="NQ34" s="212"/>
      <c r="NR34" s="212"/>
      <c r="NS34" s="212"/>
      <c r="NT34" s="212"/>
      <c r="NU34" s="212"/>
      <c r="NV34" s="212"/>
      <c r="NW34" s="212"/>
      <c r="NX34" s="212"/>
      <c r="NY34" s="212"/>
      <c r="NZ34" s="212"/>
      <c r="OA34" s="212"/>
      <c r="OB34" s="212"/>
      <c r="OC34" s="212"/>
      <c r="OD34" s="212"/>
      <c r="OE34" s="212"/>
      <c r="OF34" s="212"/>
      <c r="OG34" s="212"/>
      <c r="OH34" s="212"/>
      <c r="OI34" s="212"/>
      <c r="OJ34" s="212"/>
      <c r="OK34" s="212"/>
      <c r="OL34" s="212"/>
      <c r="OM34" s="212"/>
      <c r="ON34" s="212"/>
      <c r="OO34" s="212"/>
      <c r="OP34" s="212"/>
      <c r="OQ34" s="212"/>
      <c r="OR34" s="212"/>
      <c r="OS34" s="267">
        <f>IF(ISERROR(#REF!),0,1)</f>
        <v>0</v>
      </c>
      <c r="OT34" s="267">
        <f t="shared" si="8"/>
        <v>1</v>
      </c>
      <c r="OU34" s="267">
        <f t="shared" si="8"/>
        <v>0</v>
      </c>
      <c r="OV34" s="222"/>
      <c r="OW34" s="222"/>
      <c r="OX34" s="222"/>
      <c r="OY34" s="222"/>
      <c r="OZ34" s="222"/>
      <c r="PA34" s="222"/>
      <c r="PB34" s="222"/>
      <c r="PC34" s="222"/>
      <c r="PD34" s="222"/>
      <c r="PE34" s="222"/>
      <c r="PF34" s="222"/>
      <c r="PG34" s="222"/>
      <c r="PH34" s="222"/>
      <c r="PI34" s="222"/>
      <c r="PJ34" s="222"/>
      <c r="PK34" s="222"/>
      <c r="PL34" s="222"/>
      <c r="PM34" s="222"/>
      <c r="PN34" s="222"/>
      <c r="PO34" s="222"/>
      <c r="PP34" s="222"/>
      <c r="PQ34" s="222"/>
      <c r="PR34" s="222"/>
      <c r="PS34" s="222"/>
      <c r="PT34" s="222"/>
      <c r="PU34" s="222"/>
      <c r="PV34" s="222"/>
      <c r="PW34" s="222"/>
      <c r="PX34" s="222"/>
      <c r="PY34" s="222"/>
      <c r="PZ34" s="222"/>
      <c r="QA34" s="222"/>
      <c r="QB34" s="222"/>
      <c r="QC34" s="222"/>
      <c r="QD34" s="222"/>
      <c r="QE34" s="222"/>
      <c r="QF34" s="222"/>
      <c r="QG34" s="222"/>
      <c r="QH34" s="222"/>
      <c r="QI34" s="222"/>
      <c r="QJ34" s="222"/>
      <c r="QK34" s="222"/>
      <c r="QL34" s="222"/>
      <c r="QM34" s="222"/>
      <c r="QN34" s="222"/>
      <c r="QO34" s="222"/>
      <c r="QP34" s="222"/>
      <c r="QQ34" s="222"/>
      <c r="QR34" s="222"/>
      <c r="QS34" s="222"/>
      <c r="QT34" s="222"/>
      <c r="QU34" s="222"/>
      <c r="QV34" s="222"/>
      <c r="QW34" s="222"/>
      <c r="QX34" s="222"/>
      <c r="QY34" s="222"/>
      <c r="QZ34" s="222"/>
      <c r="RA34" s="222"/>
      <c r="RB34" s="222"/>
      <c r="RC34" s="222"/>
      <c r="RD34" s="222"/>
      <c r="RE34" s="222"/>
      <c r="RF34" s="222"/>
      <c r="RG34" s="222"/>
      <c r="RH34" s="222"/>
      <c r="RI34" s="222"/>
      <c r="RJ34" s="222"/>
      <c r="RK34" s="222"/>
      <c r="RL34" s="222"/>
      <c r="RM34" s="222"/>
      <c r="RN34" s="222"/>
      <c r="RO34" s="222"/>
      <c r="RP34" s="222"/>
      <c r="RQ34" s="222"/>
      <c r="RR34" s="222"/>
      <c r="RS34" s="222"/>
      <c r="RT34" s="222"/>
      <c r="RU34" s="222"/>
      <c r="RV34" s="222"/>
      <c r="RW34" s="222"/>
      <c r="RX34" s="222"/>
      <c r="RY34" s="222"/>
      <c r="RZ34" s="222"/>
      <c r="SA34" s="222"/>
      <c r="SB34" s="222"/>
      <c r="SC34" s="222"/>
      <c r="SD34" s="222"/>
      <c r="SE34" s="222"/>
      <c r="SF34" s="222"/>
      <c r="SG34" s="222"/>
      <c r="SH34" s="222"/>
      <c r="SI34" s="222"/>
      <c r="SJ34" s="222"/>
      <c r="SK34" s="222"/>
      <c r="SL34" s="222"/>
      <c r="SM34" s="222"/>
      <c r="SN34" s="222"/>
      <c r="SO34" s="222"/>
      <c r="SP34" s="222"/>
      <c r="SQ34" s="222"/>
      <c r="SR34" s="222"/>
      <c r="SS34" s="222"/>
      <c r="ST34" s="222"/>
      <c r="SU34" s="222"/>
      <c r="SV34" s="222"/>
      <c r="SW34" s="222"/>
      <c r="SX34" s="222"/>
      <c r="SY34" s="222"/>
      <c r="SZ34" s="222"/>
      <c r="TA34" s="222"/>
      <c r="TB34" s="222"/>
      <c r="TC34" s="222"/>
      <c r="TD34" s="222"/>
      <c r="TE34" s="222"/>
      <c r="TF34" s="222"/>
      <c r="TG34" s="222"/>
      <c r="TH34" s="222"/>
      <c r="TI34" s="222"/>
      <c r="TJ34" s="222"/>
      <c r="TK34" s="222"/>
      <c r="TL34" s="222"/>
      <c r="TM34" s="222"/>
      <c r="TN34" s="222"/>
      <c r="TO34" s="222"/>
      <c r="TP34" s="222"/>
      <c r="TQ34" s="222"/>
      <c r="TR34" s="222"/>
      <c r="TS34" s="222"/>
      <c r="TT34" s="222"/>
      <c r="TU34" s="222"/>
      <c r="TV34" s="222"/>
      <c r="TW34" s="222"/>
      <c r="TX34" s="222"/>
      <c r="TY34" s="222"/>
      <c r="TZ34" s="222"/>
      <c r="UA34" s="222"/>
      <c r="UB34" s="222"/>
      <c r="UC34" s="222"/>
      <c r="UD34" s="222"/>
      <c r="UE34" s="222"/>
      <c r="UF34" s="222"/>
      <c r="UG34" s="222"/>
      <c r="UH34" s="222"/>
      <c r="UI34" s="222"/>
      <c r="UJ34" s="222"/>
      <c r="UK34" s="222"/>
      <c r="UL34" s="222"/>
      <c r="UM34" s="222"/>
      <c r="UN34" s="222"/>
      <c r="UO34" s="222"/>
      <c r="UP34" s="222"/>
      <c r="UQ34" s="222"/>
      <c r="UR34" s="222"/>
      <c r="US34" s="222"/>
      <c r="UT34" s="222"/>
      <c r="UU34" s="222"/>
      <c r="UV34" s="222"/>
      <c r="UW34" s="222"/>
      <c r="UX34" s="222"/>
      <c r="UY34" s="222"/>
      <c r="UZ34" s="222"/>
      <c r="VA34" s="222"/>
      <c r="VB34" s="222"/>
      <c r="VC34" s="222"/>
      <c r="VD34" s="222"/>
      <c r="VE34" s="222"/>
      <c r="VF34" s="222"/>
      <c r="VG34" s="222"/>
      <c r="VH34" s="222"/>
      <c r="VI34" s="222"/>
      <c r="VJ34" s="222"/>
      <c r="VK34" s="222"/>
      <c r="VL34" s="222"/>
      <c r="VM34" s="222"/>
      <c r="VN34" s="222"/>
      <c r="VO34" s="222"/>
      <c r="VP34" s="222"/>
      <c r="VQ34" s="222"/>
      <c r="VR34" s="222"/>
      <c r="VS34" s="222"/>
      <c r="VT34" s="222"/>
      <c r="VU34" s="222"/>
      <c r="VV34" s="222"/>
      <c r="VW34" s="222"/>
      <c r="VX34" s="222"/>
      <c r="VY34" s="222"/>
      <c r="VZ34" s="222"/>
      <c r="WA34" s="222"/>
      <c r="WB34" s="222"/>
      <c r="WC34" s="222"/>
      <c r="WD34" s="222"/>
      <c r="WE34" s="222"/>
      <c r="WF34" s="222"/>
      <c r="WG34" s="222"/>
      <c r="WH34" s="222"/>
      <c r="WI34" s="222"/>
      <c r="WJ34" s="222"/>
      <c r="WK34" s="222"/>
      <c r="WL34" s="222"/>
      <c r="WM34" s="222"/>
      <c r="WN34" s="222"/>
      <c r="WO34" s="222"/>
      <c r="WP34" s="222"/>
      <c r="WQ34" s="222"/>
      <c r="WR34" s="222"/>
      <c r="WS34" s="222"/>
      <c r="WT34" s="222"/>
      <c r="WU34" s="222"/>
      <c r="WV34" s="222"/>
      <c r="WW34" s="222"/>
      <c r="WX34" s="222"/>
      <c r="WY34" s="222"/>
      <c r="WZ34" s="222"/>
      <c r="XA34" s="222"/>
      <c r="XB34" s="222"/>
      <c r="XC34" s="222"/>
      <c r="XD34" s="222"/>
      <c r="XE34" s="222"/>
      <c r="XF34" s="222"/>
      <c r="XG34" s="222"/>
      <c r="XH34" s="222"/>
      <c r="XI34" s="222"/>
      <c r="XJ34" s="222"/>
      <c r="XK34" s="222"/>
      <c r="XL34" s="222"/>
      <c r="XM34" s="222"/>
      <c r="XN34" s="222"/>
      <c r="XO34" s="222"/>
      <c r="XP34" s="222"/>
      <c r="XQ34" s="222"/>
      <c r="XR34" s="222"/>
      <c r="XS34" s="222"/>
      <c r="XT34" s="222"/>
      <c r="XU34" s="222"/>
      <c r="XV34" s="222"/>
      <c r="XW34" s="222"/>
      <c r="XX34" s="222"/>
      <c r="XY34" s="222"/>
      <c r="XZ34" s="222"/>
      <c r="YA34" s="222"/>
      <c r="YB34" s="222"/>
      <c r="YC34" s="222"/>
      <c r="YD34" s="222"/>
      <c r="YE34" s="222"/>
      <c r="YF34" s="222"/>
      <c r="YG34" s="222"/>
      <c r="YH34" s="222"/>
      <c r="YI34" s="222"/>
      <c r="YJ34" s="222"/>
      <c r="YK34" s="222"/>
      <c r="YL34" s="222"/>
      <c r="YM34" s="222"/>
      <c r="YN34" s="222"/>
      <c r="YO34" s="222"/>
      <c r="YP34" s="222"/>
      <c r="YQ34" s="222"/>
      <c r="YR34" s="222"/>
      <c r="YS34" s="222"/>
      <c r="YT34" s="222"/>
      <c r="YU34" s="222"/>
      <c r="YV34" s="222"/>
      <c r="YW34" s="222"/>
      <c r="YX34" s="222"/>
      <c r="YY34" s="222"/>
      <c r="YZ34" s="222"/>
      <c r="ZA34" s="222"/>
      <c r="ZB34" s="222"/>
      <c r="ZC34" s="222"/>
      <c r="ZD34" s="222"/>
      <c r="ZE34" s="222"/>
      <c r="ZF34" s="222"/>
      <c r="ZG34" s="222"/>
      <c r="ZH34" s="222"/>
      <c r="ZI34" s="222"/>
      <c r="ZJ34" s="222"/>
      <c r="ZK34" s="222"/>
      <c r="ZL34" s="222"/>
      <c r="ZM34" s="222"/>
      <c r="ZN34" s="222"/>
      <c r="ZO34" s="222"/>
      <c r="ZP34" s="222"/>
      <c r="ZQ34" s="222"/>
      <c r="ZR34" s="222"/>
      <c r="ZS34" s="222"/>
      <c r="ZT34" s="222"/>
      <c r="ZU34" s="222"/>
      <c r="ZV34" s="222"/>
      <c r="ZW34" s="222"/>
      <c r="ZX34" s="222"/>
      <c r="ZY34" s="222"/>
      <c r="ZZ34" s="222"/>
      <c r="AAA34" s="222"/>
      <c r="AAB34" s="222"/>
      <c r="AAC34" s="222"/>
      <c r="AAD34" s="222"/>
      <c r="AAE34" s="222"/>
      <c r="AAF34" s="222"/>
      <c r="AAG34" s="222"/>
      <c r="AAH34" s="222"/>
      <c r="AAI34" s="222"/>
      <c r="AAJ34" s="222"/>
      <c r="AAK34" s="222"/>
      <c r="AAL34" s="222"/>
      <c r="AAM34" s="222"/>
      <c r="AAN34" s="222"/>
      <c r="AAO34" s="222"/>
      <c r="AAP34" s="222"/>
      <c r="AAQ34" s="222"/>
      <c r="AAR34" s="222"/>
      <c r="AAS34" s="222"/>
      <c r="AAT34" s="222"/>
      <c r="AAU34" s="222"/>
      <c r="AAV34" s="222"/>
      <c r="AAW34" s="222"/>
      <c r="AAX34" s="222"/>
      <c r="AAY34" s="222"/>
      <c r="AAZ34" s="222"/>
      <c r="ABA34" s="222"/>
      <c r="ABB34" s="222"/>
      <c r="ABC34" s="222"/>
      <c r="ABD34" s="222"/>
      <c r="ABE34" s="222"/>
      <c r="ABF34" s="222"/>
      <c r="ABG34" s="222"/>
      <c r="ABH34" s="222"/>
      <c r="ABI34" s="222"/>
      <c r="ABJ34" s="222"/>
      <c r="ABK34" s="222"/>
      <c r="ABL34" s="222"/>
      <c r="ABM34" s="222"/>
      <c r="ABN34" s="222"/>
      <c r="ABO34" s="222"/>
      <c r="ABP34" s="222"/>
      <c r="ABQ34" s="222"/>
      <c r="ABR34" s="222"/>
      <c r="ABS34" s="222"/>
      <c r="ABT34" s="222"/>
      <c r="ABU34" s="222"/>
      <c r="ABV34" s="222"/>
      <c r="ABW34" s="222"/>
      <c r="ABX34" s="222"/>
      <c r="ABY34" s="222"/>
      <c r="ABZ34" s="222"/>
      <c r="ACA34" s="222"/>
      <c r="ACB34" s="222"/>
      <c r="ACC34" s="222"/>
      <c r="ACD34" s="222"/>
      <c r="ACE34" s="222"/>
      <c r="ACF34" s="222"/>
      <c r="ACG34" s="222"/>
      <c r="ACH34" s="222"/>
      <c r="ACI34" s="222"/>
      <c r="ACJ34" s="222"/>
      <c r="ACK34" s="222"/>
      <c r="ACL34" s="222"/>
      <c r="ACM34" s="222"/>
      <c r="ACN34" s="222"/>
      <c r="ACO34" s="222"/>
      <c r="ACP34" s="222"/>
      <c r="ACQ34" s="222"/>
      <c r="ACR34" s="222"/>
      <c r="ACS34" s="222"/>
      <c r="ACT34" s="222"/>
      <c r="ACU34" s="222"/>
      <c r="ACV34" s="222"/>
      <c r="ACW34" s="222"/>
      <c r="ACX34" s="222"/>
      <c r="ACY34" s="222"/>
      <c r="ACZ34" s="222"/>
      <c r="ADA34" s="222"/>
      <c r="ADB34" s="222"/>
      <c r="ADC34" s="222"/>
      <c r="ADD34" s="222"/>
      <c r="ADE34" s="222"/>
      <c r="ADF34" s="222"/>
      <c r="ADG34" s="222"/>
      <c r="ADH34" s="222"/>
      <c r="ADI34" s="222"/>
      <c r="ADJ34" s="222"/>
      <c r="ADK34" s="222"/>
      <c r="ADL34" s="222"/>
      <c r="ADM34" s="222"/>
      <c r="ADN34" s="222"/>
      <c r="ADO34" s="222"/>
      <c r="ADP34" s="222"/>
      <c r="ADQ34" s="222"/>
      <c r="ADR34" s="222"/>
      <c r="ADS34" s="222"/>
      <c r="ADT34" s="222"/>
      <c r="ADU34" s="222"/>
      <c r="ADV34" s="222"/>
      <c r="ADW34" s="222"/>
      <c r="ADX34" s="222"/>
      <c r="ADY34" s="222"/>
      <c r="ADZ34" s="222"/>
      <c r="AEA34" s="222"/>
      <c r="AEB34" s="222"/>
      <c r="AEC34" s="222"/>
      <c r="AED34" s="222"/>
      <c r="AEE34" s="222"/>
      <c r="AEF34" s="222"/>
      <c r="AEG34" s="222"/>
      <c r="AEH34" s="222"/>
      <c r="AEI34" s="222"/>
      <c r="AEJ34" s="222"/>
      <c r="AEK34" s="222"/>
      <c r="AEL34" s="222"/>
      <c r="AEM34" s="222"/>
      <c r="AEN34" s="222"/>
      <c r="AEO34" s="222"/>
      <c r="AEP34" s="222"/>
      <c r="AEQ34" s="222"/>
      <c r="AER34" s="222"/>
      <c r="AES34" s="222"/>
      <c r="AET34" s="222"/>
      <c r="AEU34" s="222"/>
      <c r="AEV34" s="222"/>
      <c r="AEW34" s="222"/>
      <c r="AEX34" s="222"/>
      <c r="AEY34" s="222"/>
      <c r="AEZ34" s="222"/>
      <c r="AFA34" s="222"/>
      <c r="AFB34" s="222"/>
      <c r="AFC34" s="222"/>
      <c r="AFD34" s="222"/>
      <c r="AFE34" s="222"/>
      <c r="AFF34" s="222"/>
      <c r="AFG34" s="222"/>
      <c r="AFH34" s="222"/>
      <c r="AFI34" s="222"/>
      <c r="AFJ34" s="222"/>
      <c r="AFK34" s="222"/>
      <c r="AFL34" s="222"/>
      <c r="AFM34" s="222"/>
      <c r="AFN34" s="222"/>
      <c r="AFO34" s="222"/>
      <c r="AFP34" s="222"/>
      <c r="AFQ34" s="222"/>
      <c r="AFR34" s="222"/>
      <c r="AFS34" s="222"/>
      <c r="AFT34" s="222"/>
    </row>
    <row r="35" spans="1:852">
      <c r="A35" s="267" t="s">
        <v>2314</v>
      </c>
      <c r="B35" s="267"/>
      <c r="C35" s="260" t="s">
        <v>173</v>
      </c>
      <c r="D35" s="260" t="s">
        <v>3028</v>
      </c>
      <c r="E35" s="208">
        <v>6</v>
      </c>
      <c r="F35" s="208">
        <v>2</v>
      </c>
      <c r="G35" s="270" t="s">
        <v>410</v>
      </c>
      <c r="H35" s="270" t="s">
        <v>455</v>
      </c>
      <c r="I35" s="270">
        <v>4</v>
      </c>
      <c r="J35" s="270">
        <v>18</v>
      </c>
      <c r="K35" s="270" t="s">
        <v>455</v>
      </c>
      <c r="L35" s="267"/>
      <c r="M35" s="267"/>
      <c r="N35" s="270"/>
      <c r="O35" s="270" t="s">
        <v>602</v>
      </c>
      <c r="P35" s="267">
        <v>17</v>
      </c>
      <c r="Q35" s="267">
        <v>14</v>
      </c>
      <c r="R35" s="267">
        <v>50</v>
      </c>
      <c r="S35" s="270" t="s">
        <v>602</v>
      </c>
      <c r="T35" s="267">
        <v>17</v>
      </c>
      <c r="U35" s="113">
        <v>21.5</v>
      </c>
      <c r="V35" s="113" t="s">
        <v>455</v>
      </c>
      <c r="W35" s="113"/>
      <c r="X35" s="113"/>
      <c r="Y35" s="113"/>
      <c r="Z35" s="113"/>
      <c r="AA35" s="113"/>
      <c r="AB35" s="113"/>
      <c r="AC35" s="113"/>
      <c r="AD35" s="113"/>
      <c r="AE35" s="114"/>
      <c r="AF35" s="113"/>
      <c r="AG35" s="113"/>
      <c r="AH35" s="113"/>
      <c r="AI35" s="267">
        <v>45</v>
      </c>
      <c r="AJ35" s="267">
        <f t="shared" si="0"/>
        <v>27</v>
      </c>
      <c r="AK35" s="267" t="s">
        <v>455</v>
      </c>
      <c r="AL35" s="270" t="s">
        <v>3011</v>
      </c>
      <c r="AM35" s="270" t="s">
        <v>455</v>
      </c>
      <c r="AN35" s="270">
        <v>2</v>
      </c>
      <c r="AO35" s="270">
        <v>26</v>
      </c>
      <c r="AP35" s="270" t="s">
        <v>455</v>
      </c>
      <c r="AQ35" s="267"/>
      <c r="AR35" s="267"/>
      <c r="AS35" s="267"/>
      <c r="AT35" s="270" t="s">
        <v>602</v>
      </c>
      <c r="AU35" s="267">
        <v>17</v>
      </c>
      <c r="AV35" s="267">
        <v>5</v>
      </c>
      <c r="AW35" s="267">
        <v>50</v>
      </c>
      <c r="AX35" s="270" t="s">
        <v>602</v>
      </c>
      <c r="AY35" s="267">
        <v>17</v>
      </c>
      <c r="AZ35" s="114">
        <v>22.7</v>
      </c>
      <c r="BA35" s="114" t="s">
        <v>455</v>
      </c>
      <c r="BB35" s="114"/>
      <c r="BC35" s="114"/>
      <c r="BD35" s="114"/>
      <c r="BE35" s="114"/>
      <c r="BF35" s="114"/>
      <c r="BG35" s="114"/>
      <c r="BH35" s="114"/>
      <c r="BI35" s="114"/>
      <c r="BJ35" s="114"/>
      <c r="BK35" s="114"/>
      <c r="BL35" s="114"/>
      <c r="BM35" s="114"/>
      <c r="BN35" s="270">
        <v>45</v>
      </c>
      <c r="BO35" s="270">
        <f t="shared" si="1"/>
        <v>19</v>
      </c>
      <c r="BP35" s="270" t="s">
        <v>455</v>
      </c>
      <c r="BQ35" s="270"/>
      <c r="BR35" s="270" t="s">
        <v>455</v>
      </c>
      <c r="BS35" s="267"/>
      <c r="BT35" s="267"/>
      <c r="BU35" s="267"/>
      <c r="BV35" s="267"/>
      <c r="BW35" s="267"/>
      <c r="BX35" s="267"/>
      <c r="BY35" s="267"/>
      <c r="BZ35" s="267"/>
      <c r="CA35" s="267"/>
      <c r="CB35" s="267"/>
      <c r="CC35" s="267"/>
      <c r="CD35" s="267"/>
      <c r="CE35" s="114"/>
      <c r="CF35" s="114"/>
      <c r="CG35" s="114"/>
      <c r="CH35" s="114"/>
      <c r="CI35" s="114"/>
      <c r="CJ35" s="114"/>
      <c r="CK35" s="114"/>
      <c r="CL35" s="114"/>
      <c r="CM35" s="114"/>
      <c r="CN35" s="114"/>
      <c r="CO35" s="114"/>
      <c r="CP35" s="114"/>
      <c r="CQ35" s="114"/>
      <c r="CR35" s="114"/>
      <c r="CS35" s="267"/>
      <c r="CT35" s="267"/>
      <c r="CU35" s="267"/>
      <c r="CV35" s="90"/>
      <c r="CW35" s="270" t="s">
        <v>455</v>
      </c>
      <c r="CX35" s="90"/>
      <c r="CY35" s="212"/>
      <c r="CZ35" s="212"/>
      <c r="DA35" s="212"/>
      <c r="DB35" s="212"/>
      <c r="DC35" s="212"/>
      <c r="DD35" s="212"/>
      <c r="DE35" s="212"/>
      <c r="DF35" s="212"/>
      <c r="DG35" s="212"/>
      <c r="DH35" s="212"/>
      <c r="DI35" s="212"/>
      <c r="DJ35" s="91"/>
      <c r="DK35" s="91"/>
      <c r="DL35" s="91"/>
      <c r="DM35" s="91"/>
      <c r="DN35" s="91"/>
      <c r="DO35" s="91"/>
      <c r="DP35" s="91"/>
      <c r="DQ35" s="91"/>
      <c r="DR35" s="91"/>
      <c r="DS35" s="91"/>
      <c r="DT35" s="91"/>
      <c r="DU35" s="91"/>
      <c r="DV35" s="91"/>
      <c r="DW35" s="91"/>
      <c r="DX35" s="212"/>
      <c r="DY35" s="212"/>
      <c r="DZ35" s="212"/>
      <c r="EA35" s="222"/>
      <c r="EB35" s="270" t="s">
        <v>455</v>
      </c>
      <c r="EC35" s="222"/>
      <c r="ED35" s="222"/>
      <c r="EE35" s="222"/>
      <c r="EF35" s="222"/>
      <c r="EG35" s="222"/>
      <c r="EH35" s="222"/>
      <c r="EI35" s="222"/>
      <c r="EJ35" s="222"/>
      <c r="EK35" s="222"/>
      <c r="EL35" s="222"/>
      <c r="EM35" s="222"/>
      <c r="EN35" s="222"/>
      <c r="EO35" s="534"/>
      <c r="EP35" s="534"/>
      <c r="EQ35" s="534"/>
      <c r="ER35" s="534"/>
      <c r="ES35" s="534"/>
      <c r="ET35" s="534"/>
      <c r="EU35" s="534"/>
      <c r="EV35" s="534"/>
      <c r="EW35" s="534"/>
      <c r="EX35" s="534"/>
      <c r="EY35" s="534"/>
      <c r="EZ35" s="534"/>
      <c r="FA35" s="534"/>
      <c r="FB35" s="534"/>
      <c r="FC35" s="222"/>
      <c r="FD35" s="222"/>
      <c r="FE35" s="222"/>
      <c r="FF35" s="270" t="s">
        <v>455</v>
      </c>
      <c r="FG35" s="222"/>
      <c r="FH35" s="222"/>
      <c r="FI35" s="222"/>
      <c r="FJ35" s="222"/>
      <c r="FK35" s="222"/>
      <c r="FL35" s="222"/>
      <c r="FM35" s="222"/>
      <c r="FN35" s="222"/>
      <c r="FO35" s="222"/>
      <c r="FP35" s="222"/>
      <c r="FQ35" s="222"/>
      <c r="FR35" s="222"/>
      <c r="FS35" s="222"/>
      <c r="FT35" s="222"/>
      <c r="FU35" s="222"/>
      <c r="FV35" s="222"/>
      <c r="FW35" s="222"/>
      <c r="FX35" s="222"/>
      <c r="FY35" s="222"/>
      <c r="FZ35" s="222"/>
      <c r="GA35" s="222"/>
      <c r="GB35" s="222"/>
      <c r="GC35" s="222"/>
      <c r="GD35" s="222"/>
      <c r="GE35" s="222"/>
      <c r="GF35" s="222"/>
      <c r="GG35" s="222"/>
      <c r="GH35" s="222"/>
      <c r="GI35" s="222"/>
      <c r="GJ35" s="222"/>
      <c r="GK35" s="222"/>
      <c r="GL35" s="222"/>
      <c r="GM35" s="222"/>
      <c r="GN35" s="222"/>
      <c r="GO35" s="222"/>
      <c r="GP35" s="222"/>
      <c r="GQ35" s="222"/>
      <c r="GR35" s="222"/>
      <c r="GS35" s="222"/>
      <c r="GT35" s="222"/>
      <c r="GU35" s="222"/>
      <c r="GV35" s="222"/>
      <c r="GW35" s="222"/>
      <c r="GX35" s="222"/>
      <c r="GY35" s="222"/>
      <c r="GZ35" s="222"/>
      <c r="HA35" s="222"/>
      <c r="HB35" s="222"/>
      <c r="HC35" s="222"/>
      <c r="HD35" s="270" t="s">
        <v>455</v>
      </c>
      <c r="HE35" s="222"/>
      <c r="HF35" s="222"/>
      <c r="HG35" s="222"/>
      <c r="HH35" s="222"/>
      <c r="HI35" s="222"/>
      <c r="HJ35" s="222"/>
      <c r="HK35" s="222"/>
      <c r="HL35" s="222"/>
      <c r="HM35" s="222"/>
      <c r="HN35" s="222"/>
      <c r="HO35" s="222"/>
      <c r="HP35" s="222"/>
      <c r="HQ35" s="222"/>
      <c r="HR35" s="222"/>
      <c r="HS35" s="222"/>
      <c r="HT35" s="222"/>
      <c r="HU35" s="222"/>
      <c r="HV35" s="222"/>
      <c r="HW35" s="222"/>
      <c r="HX35" s="222"/>
      <c r="HY35" s="222"/>
      <c r="HZ35" s="222"/>
      <c r="IA35" s="222"/>
      <c r="IB35" s="222"/>
      <c r="IC35" s="222"/>
      <c r="ID35" s="222"/>
      <c r="IE35" s="222"/>
      <c r="IF35" s="222"/>
      <c r="IG35" s="222"/>
      <c r="IH35" s="222"/>
      <c r="II35" s="222"/>
      <c r="IJ35" s="222"/>
      <c r="IK35" s="222"/>
      <c r="IL35" s="222"/>
      <c r="IM35" s="222"/>
      <c r="IN35" s="222"/>
      <c r="IO35" s="222"/>
      <c r="IP35" s="222"/>
      <c r="IQ35" s="222"/>
      <c r="IR35" s="222"/>
      <c r="IS35" s="270" t="s">
        <v>455</v>
      </c>
      <c r="IT35" s="222"/>
      <c r="IU35" s="222"/>
      <c r="IV35" s="222"/>
      <c r="IW35" s="222"/>
      <c r="IX35" s="222"/>
      <c r="IY35" s="222"/>
      <c r="IZ35" s="222"/>
      <c r="JA35" s="222"/>
      <c r="JB35" s="222"/>
      <c r="JC35" s="222"/>
      <c r="JD35" s="222"/>
      <c r="JE35" s="222"/>
      <c r="JF35" s="222"/>
      <c r="JG35" s="222"/>
      <c r="JH35" s="222"/>
      <c r="JI35" s="222"/>
      <c r="JJ35" s="222"/>
      <c r="JK35" s="222"/>
      <c r="JL35" s="222"/>
      <c r="JM35" s="222"/>
      <c r="JN35" s="222"/>
      <c r="JO35" s="222"/>
      <c r="JP35" s="222"/>
      <c r="JQ35" s="222"/>
      <c r="JR35" s="222"/>
      <c r="JS35" s="222"/>
      <c r="JT35" s="222"/>
      <c r="JU35" s="222"/>
      <c r="JV35" s="222"/>
      <c r="JW35" s="222"/>
      <c r="JX35" s="222"/>
      <c r="JY35" s="222"/>
      <c r="JZ35" s="222"/>
      <c r="KA35" s="222"/>
      <c r="KB35" s="222"/>
      <c r="KC35" s="222"/>
      <c r="KD35" s="222"/>
      <c r="KE35" s="270" t="s">
        <v>455</v>
      </c>
      <c r="KF35" s="222"/>
      <c r="KG35" s="222"/>
      <c r="KH35" s="222"/>
      <c r="KI35" s="222"/>
      <c r="KJ35" s="222"/>
      <c r="KK35" s="222"/>
      <c r="KL35" s="222"/>
      <c r="KM35" s="222"/>
      <c r="KN35" s="222"/>
      <c r="KO35" s="222"/>
      <c r="KP35" s="222"/>
      <c r="KQ35" s="222"/>
      <c r="KR35" s="222"/>
      <c r="KS35" s="222"/>
      <c r="KT35" s="222"/>
      <c r="KU35" s="222"/>
      <c r="KV35" s="222"/>
      <c r="KW35" s="222"/>
      <c r="KX35" s="222"/>
      <c r="KY35" s="222"/>
      <c r="KZ35" s="222"/>
      <c r="LA35" s="222"/>
      <c r="LB35" s="222"/>
      <c r="LC35" s="222"/>
      <c r="LD35" s="222"/>
      <c r="LE35" s="222"/>
      <c r="LF35" s="222"/>
      <c r="LG35" s="222"/>
      <c r="LH35" s="222"/>
      <c r="LI35" s="222"/>
      <c r="LJ35" s="222"/>
      <c r="LK35" s="222"/>
      <c r="LL35" s="222"/>
      <c r="LM35" s="222"/>
      <c r="LN35" s="222"/>
      <c r="LO35" s="222"/>
      <c r="LP35" s="222"/>
      <c r="LQ35" s="222"/>
      <c r="LR35" s="222"/>
      <c r="LS35" s="222"/>
      <c r="LT35" s="270" t="s">
        <v>455</v>
      </c>
      <c r="LU35" s="222"/>
      <c r="LV35" s="222"/>
      <c r="LW35" s="222"/>
      <c r="LX35" s="222"/>
      <c r="LY35" s="222"/>
      <c r="LZ35" s="222"/>
      <c r="MA35" s="222"/>
      <c r="MB35" s="222"/>
      <c r="MC35" s="222"/>
      <c r="MD35" s="222"/>
      <c r="ME35" s="222"/>
      <c r="MF35" s="222"/>
      <c r="MG35" s="222"/>
      <c r="MH35" s="222"/>
      <c r="MI35" s="222"/>
      <c r="MJ35" s="222"/>
      <c r="MK35" s="222"/>
      <c r="ML35" s="222"/>
      <c r="MM35" s="222"/>
      <c r="MN35" s="222"/>
      <c r="MO35" s="222"/>
      <c r="MP35" s="222"/>
      <c r="MQ35" s="222"/>
      <c r="MR35" s="222"/>
      <c r="MS35" s="222"/>
      <c r="MT35" s="222"/>
      <c r="MU35" s="222"/>
      <c r="MV35" s="222"/>
      <c r="MW35" s="222"/>
      <c r="MX35" s="222"/>
      <c r="MY35" s="222"/>
      <c r="MZ35" s="222"/>
      <c r="NA35" s="222"/>
      <c r="NB35" s="222"/>
      <c r="NC35" s="222"/>
      <c r="ND35" s="222"/>
      <c r="NE35" s="222"/>
      <c r="NF35" s="222"/>
      <c r="NG35" s="222"/>
      <c r="NH35" s="222"/>
      <c r="NI35" s="222"/>
      <c r="NJ35" s="222"/>
      <c r="NK35" s="222"/>
      <c r="NL35" s="222"/>
      <c r="NM35" s="222"/>
      <c r="NN35" s="222"/>
      <c r="NO35" s="222"/>
      <c r="NP35" s="222"/>
      <c r="NQ35" s="222"/>
      <c r="NR35" s="222"/>
      <c r="NS35" s="222"/>
      <c r="NT35" s="222"/>
      <c r="NU35" s="222"/>
      <c r="NV35" s="222"/>
      <c r="NW35" s="222"/>
      <c r="NX35" s="222"/>
      <c r="NY35" s="222"/>
      <c r="NZ35" s="222"/>
      <c r="OA35" s="222"/>
      <c r="OB35" s="222"/>
      <c r="OC35" s="222"/>
      <c r="OD35" s="222"/>
      <c r="OE35" s="222"/>
      <c r="OF35" s="222"/>
      <c r="OG35" s="222"/>
      <c r="OH35" s="222"/>
      <c r="OI35" s="222"/>
      <c r="OJ35" s="222"/>
      <c r="OK35" s="222"/>
      <c r="OL35" s="222"/>
      <c r="OM35" s="222"/>
      <c r="ON35" s="222"/>
      <c r="OO35" s="222"/>
      <c r="OP35" s="222"/>
      <c r="OQ35" s="222"/>
      <c r="OR35" s="222"/>
      <c r="OS35" s="267">
        <f>IF(ISERROR(#REF!),0,1)</f>
        <v>0</v>
      </c>
      <c r="OT35" s="267">
        <f t="shared" ref="OT35:OT41" si="9">IF(C35="YES",1,0)</f>
        <v>0</v>
      </c>
      <c r="OU35" s="267">
        <f t="shared" ref="OU35:OU41" si="10">IF(D35="YES",1,0)</f>
        <v>1</v>
      </c>
      <c r="OV35" s="222"/>
      <c r="OW35" s="222"/>
      <c r="OX35" s="222"/>
      <c r="OY35" s="222"/>
      <c r="OZ35" s="222"/>
      <c r="PA35" s="222"/>
      <c r="PB35" s="222"/>
      <c r="PC35" s="222"/>
      <c r="PD35" s="222"/>
      <c r="PE35" s="222"/>
      <c r="PF35" s="222"/>
      <c r="PG35" s="222"/>
      <c r="PH35" s="222"/>
      <c r="PI35" s="222"/>
      <c r="PJ35" s="222"/>
      <c r="PK35" s="222"/>
      <c r="PL35" s="222"/>
      <c r="PM35" s="222"/>
      <c r="PN35" s="222"/>
      <c r="PO35" s="222"/>
      <c r="PP35" s="222"/>
      <c r="PQ35" s="222"/>
      <c r="PR35" s="222"/>
      <c r="PS35" s="222"/>
      <c r="PT35" s="222"/>
      <c r="PU35" s="222"/>
      <c r="PV35" s="222"/>
      <c r="PW35" s="222"/>
      <c r="PX35" s="222"/>
      <c r="PY35" s="222"/>
      <c r="PZ35" s="222"/>
      <c r="QA35" s="222"/>
      <c r="QB35" s="222"/>
      <c r="QC35" s="222"/>
      <c r="QD35" s="222"/>
      <c r="QE35" s="222"/>
      <c r="QF35" s="222"/>
      <c r="QG35" s="222"/>
      <c r="QH35" s="222"/>
      <c r="QI35" s="222"/>
      <c r="QJ35" s="222"/>
      <c r="QK35" s="222"/>
      <c r="QL35" s="222"/>
      <c r="QM35" s="222"/>
      <c r="QN35" s="222"/>
      <c r="QO35" s="222"/>
      <c r="QP35" s="222"/>
      <c r="QQ35" s="222"/>
      <c r="QR35" s="222"/>
      <c r="QS35" s="222"/>
      <c r="QT35" s="222"/>
      <c r="QU35" s="222"/>
      <c r="QV35" s="222"/>
      <c r="QW35" s="222"/>
      <c r="QX35" s="222"/>
      <c r="QY35" s="222"/>
      <c r="QZ35" s="222"/>
      <c r="RA35" s="222"/>
      <c r="RB35" s="222"/>
      <c r="RC35" s="222"/>
      <c r="RD35" s="222"/>
      <c r="RE35" s="222"/>
      <c r="RF35" s="222"/>
      <c r="RG35" s="222"/>
      <c r="RH35" s="222"/>
      <c r="RI35" s="222"/>
      <c r="RJ35" s="222"/>
      <c r="RK35" s="222"/>
      <c r="RL35" s="222"/>
      <c r="RM35" s="222"/>
      <c r="RN35" s="222"/>
      <c r="RO35" s="222"/>
      <c r="RP35" s="222"/>
      <c r="RQ35" s="222"/>
      <c r="RR35" s="222"/>
      <c r="RS35" s="222"/>
      <c r="RT35" s="222"/>
      <c r="RU35" s="222"/>
      <c r="RV35" s="222"/>
      <c r="RW35" s="222"/>
      <c r="RX35" s="222"/>
      <c r="RY35" s="222"/>
      <c r="RZ35" s="222"/>
      <c r="SA35" s="222"/>
      <c r="SB35" s="222"/>
      <c r="SC35" s="222"/>
      <c r="SD35" s="222"/>
      <c r="SE35" s="222"/>
      <c r="SF35" s="222"/>
      <c r="SG35" s="222"/>
      <c r="SH35" s="222"/>
      <c r="SI35" s="222"/>
      <c r="SJ35" s="222"/>
      <c r="SK35" s="222"/>
      <c r="SL35" s="222"/>
      <c r="SM35" s="222"/>
      <c r="SN35" s="222"/>
      <c r="SO35" s="222"/>
      <c r="SP35" s="222"/>
      <c r="SQ35" s="222"/>
      <c r="SR35" s="222"/>
      <c r="SS35" s="222"/>
      <c r="ST35" s="222"/>
      <c r="SU35" s="222"/>
      <c r="SV35" s="222"/>
      <c r="SW35" s="222"/>
      <c r="SX35" s="222"/>
      <c r="SY35" s="222"/>
      <c r="SZ35" s="222"/>
      <c r="TA35" s="222"/>
      <c r="TB35" s="222"/>
      <c r="TC35" s="222"/>
      <c r="TD35" s="222"/>
      <c r="TE35" s="222"/>
      <c r="TF35" s="222"/>
      <c r="TG35" s="222"/>
      <c r="TH35" s="222"/>
      <c r="TI35" s="222"/>
      <c r="TJ35" s="222"/>
      <c r="TK35" s="222"/>
      <c r="TL35" s="222"/>
      <c r="TM35" s="222"/>
      <c r="TN35" s="222"/>
      <c r="TO35" s="222"/>
      <c r="TP35" s="222"/>
      <c r="TQ35" s="222"/>
      <c r="TR35" s="222"/>
      <c r="TS35" s="222"/>
      <c r="TT35" s="222"/>
      <c r="TU35" s="222"/>
      <c r="TV35" s="222"/>
      <c r="TW35" s="222"/>
      <c r="TX35" s="222"/>
      <c r="TY35" s="222"/>
      <c r="TZ35" s="222"/>
      <c r="UA35" s="222"/>
      <c r="UB35" s="222"/>
      <c r="UC35" s="222"/>
      <c r="UD35" s="222"/>
      <c r="UE35" s="222"/>
      <c r="UF35" s="222"/>
      <c r="UG35" s="222"/>
      <c r="UH35" s="222"/>
      <c r="UI35" s="222"/>
      <c r="UJ35" s="222"/>
      <c r="UK35" s="222"/>
      <c r="UL35" s="222"/>
      <c r="UM35" s="222"/>
      <c r="UN35" s="222"/>
      <c r="UO35" s="222"/>
      <c r="UP35" s="222"/>
      <c r="UQ35" s="222"/>
      <c r="UR35" s="222"/>
      <c r="US35" s="222"/>
      <c r="UT35" s="222"/>
      <c r="UU35" s="222"/>
      <c r="UV35" s="222"/>
      <c r="UW35" s="222"/>
      <c r="UX35" s="222"/>
      <c r="UY35" s="222"/>
      <c r="UZ35" s="222"/>
      <c r="VA35" s="222"/>
      <c r="VB35" s="222"/>
      <c r="VC35" s="222"/>
      <c r="VD35" s="222"/>
      <c r="VE35" s="222"/>
      <c r="VF35" s="222"/>
      <c r="VG35" s="222"/>
      <c r="VH35" s="222"/>
      <c r="VI35" s="222"/>
      <c r="VJ35" s="222"/>
      <c r="VK35" s="222"/>
      <c r="VL35" s="222"/>
      <c r="VM35" s="222"/>
      <c r="VN35" s="222"/>
      <c r="VO35" s="222"/>
      <c r="VP35" s="222"/>
      <c r="VQ35" s="222"/>
      <c r="VR35" s="222"/>
      <c r="VS35" s="222"/>
      <c r="VT35" s="222"/>
      <c r="VU35" s="222"/>
      <c r="VV35" s="222"/>
      <c r="VW35" s="222"/>
      <c r="VX35" s="222"/>
      <c r="VY35" s="222"/>
      <c r="VZ35" s="222"/>
      <c r="WA35" s="222"/>
      <c r="WB35" s="222"/>
      <c r="WC35" s="222"/>
      <c r="WD35" s="222"/>
      <c r="WE35" s="222"/>
      <c r="WF35" s="222"/>
      <c r="WG35" s="222"/>
      <c r="WH35" s="222"/>
      <c r="WI35" s="222"/>
      <c r="WJ35" s="222"/>
      <c r="WK35" s="222"/>
      <c r="WL35" s="222"/>
      <c r="WM35" s="222"/>
      <c r="WN35" s="222"/>
      <c r="WO35" s="222"/>
      <c r="WP35" s="222"/>
      <c r="WQ35" s="222"/>
      <c r="WR35" s="222"/>
      <c r="WS35" s="222"/>
      <c r="WT35" s="222"/>
      <c r="WU35" s="222"/>
      <c r="WV35" s="222"/>
      <c r="WW35" s="222"/>
      <c r="WX35" s="222"/>
      <c r="WY35" s="222"/>
      <c r="WZ35" s="222"/>
      <c r="XA35" s="222"/>
      <c r="XB35" s="222"/>
      <c r="XC35" s="222"/>
      <c r="XD35" s="222"/>
      <c r="XE35" s="222"/>
      <c r="XF35" s="222"/>
      <c r="XG35" s="222"/>
      <c r="XH35" s="222"/>
      <c r="XI35" s="222"/>
      <c r="XJ35" s="222"/>
      <c r="XK35" s="222"/>
      <c r="XL35" s="222"/>
      <c r="XM35" s="222"/>
      <c r="XN35" s="222"/>
      <c r="XO35" s="222"/>
      <c r="XP35" s="222"/>
      <c r="XQ35" s="222"/>
      <c r="XR35" s="222"/>
      <c r="XS35" s="222"/>
      <c r="XT35" s="222"/>
      <c r="XU35" s="222"/>
      <c r="XV35" s="222"/>
      <c r="XW35" s="222"/>
      <c r="XX35" s="222"/>
      <c r="XY35" s="222"/>
      <c r="XZ35" s="222"/>
      <c r="YA35" s="222"/>
      <c r="YB35" s="222"/>
      <c r="YC35" s="222"/>
      <c r="YD35" s="222"/>
      <c r="YE35" s="222"/>
      <c r="YF35" s="222"/>
      <c r="YG35" s="222"/>
      <c r="YH35" s="222"/>
      <c r="YI35" s="222"/>
      <c r="YJ35" s="222"/>
      <c r="YK35" s="222"/>
      <c r="YL35" s="222"/>
      <c r="YM35" s="222"/>
      <c r="YN35" s="222"/>
      <c r="YO35" s="222"/>
      <c r="YP35" s="222"/>
      <c r="YQ35" s="222"/>
      <c r="YR35" s="222"/>
      <c r="YS35" s="222"/>
      <c r="YT35" s="222"/>
      <c r="YU35" s="222"/>
      <c r="YV35" s="222"/>
      <c r="YW35" s="222"/>
      <c r="YX35" s="222"/>
      <c r="YY35" s="222"/>
      <c r="YZ35" s="222"/>
      <c r="ZA35" s="222"/>
      <c r="ZB35" s="222"/>
      <c r="ZC35" s="222"/>
      <c r="ZD35" s="222"/>
      <c r="ZE35" s="222"/>
      <c r="ZF35" s="222"/>
      <c r="ZG35" s="222"/>
      <c r="ZH35" s="222"/>
      <c r="ZI35" s="222"/>
      <c r="ZJ35" s="222"/>
      <c r="ZK35" s="222"/>
      <c r="ZL35" s="222"/>
      <c r="ZM35" s="222"/>
      <c r="ZN35" s="222"/>
      <c r="ZO35" s="222"/>
      <c r="ZP35" s="222"/>
      <c r="ZQ35" s="222"/>
      <c r="ZR35" s="222"/>
      <c r="ZS35" s="222"/>
      <c r="ZT35" s="222"/>
      <c r="ZU35" s="222"/>
      <c r="ZV35" s="222"/>
      <c r="ZW35" s="222"/>
      <c r="ZX35" s="222"/>
      <c r="ZY35" s="222"/>
      <c r="ZZ35" s="222"/>
      <c r="AAA35" s="222"/>
      <c r="AAB35" s="222"/>
      <c r="AAC35" s="222"/>
      <c r="AAD35" s="222"/>
      <c r="AAE35" s="222"/>
      <c r="AAF35" s="222"/>
      <c r="AAG35" s="222"/>
      <c r="AAH35" s="222"/>
      <c r="AAI35" s="222"/>
      <c r="AAJ35" s="222"/>
      <c r="AAK35" s="222"/>
      <c r="AAL35" s="222"/>
      <c r="AAM35" s="222"/>
      <c r="AAN35" s="222"/>
      <c r="AAO35" s="222"/>
      <c r="AAP35" s="222"/>
      <c r="AAQ35" s="222"/>
      <c r="AAR35" s="222"/>
      <c r="AAS35" s="222"/>
      <c r="AAT35" s="222"/>
      <c r="AAU35" s="222"/>
      <c r="AAV35" s="222"/>
      <c r="AAW35" s="222"/>
      <c r="AAX35" s="222"/>
      <c r="AAY35" s="222"/>
      <c r="AAZ35" s="222"/>
      <c r="ABA35" s="222"/>
      <c r="ABB35" s="222"/>
      <c r="ABC35" s="222"/>
      <c r="ABD35" s="222"/>
      <c r="ABE35" s="222"/>
      <c r="ABF35" s="222"/>
      <c r="ABG35" s="222"/>
      <c r="ABH35" s="222"/>
      <c r="ABI35" s="222"/>
      <c r="ABJ35" s="222"/>
      <c r="ABK35" s="222"/>
      <c r="ABL35" s="222"/>
      <c r="ABM35" s="222"/>
      <c r="ABN35" s="222"/>
      <c r="ABO35" s="222"/>
      <c r="ABP35" s="222"/>
      <c r="ABQ35" s="222"/>
      <c r="ABR35" s="222"/>
      <c r="ABS35" s="222"/>
      <c r="ABT35" s="222"/>
      <c r="ABU35" s="222"/>
      <c r="ABV35" s="222"/>
      <c r="ABW35" s="222"/>
      <c r="ABX35" s="222"/>
      <c r="ABY35" s="222"/>
      <c r="ABZ35" s="222"/>
      <c r="ACA35" s="222"/>
      <c r="ACB35" s="222"/>
      <c r="ACC35" s="222"/>
      <c r="ACD35" s="222"/>
      <c r="ACE35" s="222"/>
      <c r="ACF35" s="222"/>
      <c r="ACG35" s="222"/>
      <c r="ACH35" s="222"/>
      <c r="ACI35" s="222"/>
      <c r="ACJ35" s="222"/>
      <c r="ACK35" s="222"/>
      <c r="ACL35" s="222"/>
      <c r="ACM35" s="222"/>
      <c r="ACN35" s="222"/>
      <c r="ACO35" s="222"/>
      <c r="ACP35" s="222"/>
      <c r="ACQ35" s="222"/>
      <c r="ACR35" s="222"/>
      <c r="ACS35" s="222"/>
      <c r="ACT35" s="222"/>
      <c r="ACU35" s="222"/>
      <c r="ACV35" s="222"/>
      <c r="ACW35" s="222"/>
      <c r="ACX35" s="222"/>
      <c r="ACY35" s="222"/>
      <c r="ACZ35" s="222"/>
      <c r="ADA35" s="222"/>
      <c r="ADB35" s="222"/>
      <c r="ADC35" s="222"/>
      <c r="ADD35" s="222"/>
      <c r="ADE35" s="222"/>
      <c r="ADF35" s="222"/>
      <c r="ADG35" s="222"/>
      <c r="ADH35" s="222"/>
      <c r="ADI35" s="222"/>
      <c r="ADJ35" s="222"/>
      <c r="ADK35" s="222"/>
      <c r="ADL35" s="222"/>
      <c r="ADM35" s="222"/>
      <c r="ADN35" s="222"/>
      <c r="ADO35" s="222"/>
      <c r="ADP35" s="222"/>
      <c r="ADQ35" s="222"/>
      <c r="ADR35" s="222"/>
      <c r="ADS35" s="222"/>
      <c r="ADT35" s="222"/>
      <c r="ADU35" s="222"/>
      <c r="ADV35" s="222"/>
      <c r="ADW35" s="222"/>
      <c r="ADX35" s="222"/>
      <c r="ADY35" s="222"/>
      <c r="ADZ35" s="222"/>
      <c r="AEA35" s="222"/>
      <c r="AEB35" s="222"/>
      <c r="AEC35" s="222"/>
      <c r="AED35" s="222"/>
      <c r="AEE35" s="222"/>
      <c r="AEF35" s="222"/>
      <c r="AEG35" s="222"/>
      <c r="AEH35" s="222"/>
      <c r="AEI35" s="222"/>
      <c r="AEJ35" s="222"/>
      <c r="AEK35" s="222"/>
      <c r="AEL35" s="222"/>
      <c r="AEM35" s="222"/>
      <c r="AEN35" s="222"/>
      <c r="AEO35" s="222"/>
      <c r="AEP35" s="222"/>
      <c r="AEQ35" s="222"/>
      <c r="AER35" s="222"/>
      <c r="AES35" s="222"/>
      <c r="AET35" s="222"/>
      <c r="AEU35" s="222"/>
      <c r="AEV35" s="222"/>
      <c r="AEW35" s="222"/>
      <c r="AEX35" s="222"/>
      <c r="AEY35" s="222"/>
      <c r="AEZ35" s="222"/>
      <c r="AFA35" s="222"/>
      <c r="AFB35" s="222"/>
      <c r="AFC35" s="222"/>
      <c r="AFD35" s="222"/>
      <c r="AFE35" s="222"/>
      <c r="AFF35" s="222"/>
      <c r="AFG35" s="222"/>
      <c r="AFH35" s="222"/>
      <c r="AFI35" s="222"/>
      <c r="AFJ35" s="222"/>
      <c r="AFK35" s="222"/>
      <c r="AFL35" s="222"/>
      <c r="AFM35" s="222"/>
      <c r="AFN35" s="222"/>
      <c r="AFO35" s="222"/>
      <c r="AFP35" s="222"/>
      <c r="AFQ35" s="222"/>
      <c r="AFR35" s="222"/>
      <c r="AFS35" s="222"/>
      <c r="AFT35" s="222"/>
    </row>
    <row r="36" spans="1:852" s="6" customFormat="1">
      <c r="A36" s="267" t="s">
        <v>322</v>
      </c>
      <c r="B36" s="267"/>
      <c r="C36" s="260" t="s">
        <v>3028</v>
      </c>
      <c r="D36" s="260" t="s">
        <v>173</v>
      </c>
      <c r="E36" s="109">
        <v>8</v>
      </c>
      <c r="F36" s="109">
        <v>2</v>
      </c>
      <c r="G36" s="270" t="s">
        <v>335</v>
      </c>
      <c r="H36" s="270" t="s">
        <v>455</v>
      </c>
      <c r="I36" s="270">
        <v>6</v>
      </c>
      <c r="J36" s="270">
        <v>57</v>
      </c>
      <c r="K36" s="270" t="s">
        <v>602</v>
      </c>
      <c r="L36" s="267">
        <v>21</v>
      </c>
      <c r="M36" s="267">
        <v>61</v>
      </c>
      <c r="N36" s="270">
        <v>7</v>
      </c>
      <c r="O36" s="270" t="s">
        <v>602</v>
      </c>
      <c r="P36" s="267">
        <v>21</v>
      </c>
      <c r="Q36" s="267">
        <v>88</v>
      </c>
      <c r="R36" s="267">
        <v>50</v>
      </c>
      <c r="S36" s="270" t="s">
        <v>455</v>
      </c>
      <c r="T36" s="270"/>
      <c r="U36" s="113"/>
      <c r="V36" s="113"/>
      <c r="W36" s="113"/>
      <c r="X36" s="113"/>
      <c r="Y36" s="113"/>
      <c r="Z36" s="113"/>
      <c r="AA36" s="113"/>
      <c r="AB36" s="113"/>
      <c r="AC36" s="113"/>
      <c r="AD36" s="113"/>
      <c r="AE36" s="114"/>
      <c r="AF36" s="113"/>
      <c r="AG36" s="113"/>
      <c r="AH36" s="113"/>
      <c r="AI36" s="267">
        <v>154</v>
      </c>
      <c r="AJ36" s="267">
        <f t="shared" si="0"/>
        <v>97</v>
      </c>
      <c r="AK36" s="267" t="s">
        <v>455</v>
      </c>
      <c r="AL36" s="270" t="s">
        <v>3011</v>
      </c>
      <c r="AM36" s="270" t="s">
        <v>455</v>
      </c>
      <c r="AN36" s="270">
        <v>5</v>
      </c>
      <c r="AO36" s="270">
        <v>50</v>
      </c>
      <c r="AP36" s="270" t="s">
        <v>602</v>
      </c>
      <c r="AQ36" s="267">
        <v>21</v>
      </c>
      <c r="AR36" s="267">
        <v>49</v>
      </c>
      <c r="AS36" s="267">
        <v>7</v>
      </c>
      <c r="AT36" s="267" t="s">
        <v>602</v>
      </c>
      <c r="AU36" s="267">
        <v>21</v>
      </c>
      <c r="AV36" s="267">
        <v>76</v>
      </c>
      <c r="AW36" s="267">
        <v>50</v>
      </c>
      <c r="AX36" s="270" t="s">
        <v>455</v>
      </c>
      <c r="AY36" s="267"/>
      <c r="AZ36" s="114"/>
      <c r="BA36" s="114"/>
      <c r="BB36" s="114"/>
      <c r="BC36" s="114"/>
      <c r="BD36" s="114"/>
      <c r="BE36" s="114"/>
      <c r="BF36" s="114"/>
      <c r="BG36" s="114"/>
      <c r="BH36" s="114"/>
      <c r="BI36" s="114"/>
      <c r="BJ36" s="114"/>
      <c r="BK36" s="114"/>
      <c r="BL36" s="114"/>
      <c r="BM36" s="114"/>
      <c r="BN36" s="270">
        <v>152</v>
      </c>
      <c r="BO36" s="270">
        <f t="shared" si="1"/>
        <v>102</v>
      </c>
      <c r="BP36" s="270" t="s">
        <v>455</v>
      </c>
      <c r="BQ36" s="270"/>
      <c r="BR36" s="270" t="s">
        <v>455</v>
      </c>
      <c r="BS36" s="212"/>
      <c r="BT36" s="212"/>
      <c r="BU36" s="212"/>
      <c r="BV36" s="212"/>
      <c r="BW36" s="212"/>
      <c r="BX36" s="212"/>
      <c r="BY36" s="212"/>
      <c r="BZ36" s="212"/>
      <c r="CA36" s="212"/>
      <c r="CB36" s="212"/>
      <c r="CC36" s="212"/>
      <c r="CD36" s="212"/>
      <c r="CE36" s="92"/>
      <c r="CF36" s="92"/>
      <c r="CG36" s="92"/>
      <c r="CH36" s="92"/>
      <c r="CI36" s="92"/>
      <c r="CJ36" s="92"/>
      <c r="CK36" s="92"/>
      <c r="CL36" s="92"/>
      <c r="CM36" s="92"/>
      <c r="CN36" s="92"/>
      <c r="CO36" s="92"/>
      <c r="CP36" s="92"/>
      <c r="CQ36" s="92"/>
      <c r="CR36" s="92"/>
      <c r="CS36" s="212"/>
      <c r="CT36" s="212"/>
      <c r="CU36" s="212"/>
      <c r="CV36" s="90"/>
      <c r="CW36" s="90" t="s">
        <v>455</v>
      </c>
      <c r="CX36" s="90"/>
      <c r="CY36" s="212"/>
      <c r="CZ36" s="212"/>
      <c r="DA36" s="212"/>
      <c r="DB36" s="212"/>
      <c r="DC36" s="212"/>
      <c r="DD36" s="212"/>
      <c r="DE36" s="212"/>
      <c r="DF36" s="212"/>
      <c r="DG36" s="212"/>
      <c r="DH36" s="212"/>
      <c r="DI36" s="212"/>
      <c r="DJ36" s="91"/>
      <c r="DK36" s="91"/>
      <c r="DL36" s="91"/>
      <c r="DM36" s="91"/>
      <c r="DN36" s="91"/>
      <c r="DO36" s="91"/>
      <c r="DP36" s="91"/>
      <c r="DQ36" s="91"/>
      <c r="DR36" s="91"/>
      <c r="DS36" s="91"/>
      <c r="DT36" s="91"/>
      <c r="DU36" s="91"/>
      <c r="DV36" s="91"/>
      <c r="DW36" s="91"/>
      <c r="DX36" s="212"/>
      <c r="DY36" s="212"/>
      <c r="DZ36" s="212"/>
      <c r="EA36" s="212"/>
      <c r="EB36" s="90" t="s">
        <v>455</v>
      </c>
      <c r="EC36" s="267"/>
      <c r="ED36" s="267"/>
      <c r="EE36" s="267"/>
      <c r="EF36" s="267"/>
      <c r="EG36" s="267"/>
      <c r="EH36" s="267"/>
      <c r="EI36" s="267"/>
      <c r="EJ36" s="267"/>
      <c r="EK36" s="267"/>
      <c r="EL36" s="267"/>
      <c r="EM36" s="267"/>
      <c r="EN36" s="267"/>
      <c r="EO36" s="113"/>
      <c r="EP36" s="113"/>
      <c r="EQ36" s="113"/>
      <c r="ER36" s="113"/>
      <c r="ES36" s="113"/>
      <c r="ET36" s="113"/>
      <c r="EU36" s="113"/>
      <c r="EV36" s="113"/>
      <c r="EW36" s="113"/>
      <c r="EX36" s="113"/>
      <c r="EY36" s="113"/>
      <c r="EZ36" s="113"/>
      <c r="FA36" s="113"/>
      <c r="FB36" s="113"/>
      <c r="FC36" s="267"/>
      <c r="FD36" s="267"/>
      <c r="FE36" s="267"/>
      <c r="FF36" s="270" t="s">
        <v>455</v>
      </c>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70" t="s">
        <v>455</v>
      </c>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c r="IN36" s="212"/>
      <c r="IO36" s="212"/>
      <c r="IP36" s="212"/>
      <c r="IQ36" s="212"/>
      <c r="IR36" s="212"/>
      <c r="IS36" s="270" t="s">
        <v>455</v>
      </c>
      <c r="IT36" s="212"/>
      <c r="IU36" s="212"/>
      <c r="IV36" s="212"/>
      <c r="IW36" s="212"/>
      <c r="IX36" s="212"/>
      <c r="IY36" s="212"/>
      <c r="IZ36" s="212"/>
      <c r="JA36" s="212"/>
      <c r="JB36" s="212"/>
      <c r="JC36" s="212"/>
      <c r="JD36" s="212"/>
      <c r="JE36" s="212"/>
      <c r="JF36" s="212"/>
      <c r="JG36" s="212"/>
      <c r="JH36" s="212"/>
      <c r="JI36" s="212"/>
      <c r="JJ36" s="212"/>
      <c r="JK36" s="212"/>
      <c r="JL36" s="212"/>
      <c r="JM36" s="212"/>
      <c r="JN36" s="212"/>
      <c r="JO36" s="212"/>
      <c r="JP36" s="212"/>
      <c r="JQ36" s="212"/>
      <c r="JR36" s="212"/>
      <c r="JS36" s="212"/>
      <c r="JT36" s="212"/>
      <c r="JU36" s="212"/>
      <c r="JV36" s="212"/>
      <c r="JW36" s="212"/>
      <c r="JX36" s="212"/>
      <c r="JY36" s="212"/>
      <c r="JZ36" s="212"/>
      <c r="KA36" s="212"/>
      <c r="KB36" s="212"/>
      <c r="KC36" s="212"/>
      <c r="KD36" s="212"/>
      <c r="KE36" s="270" t="s">
        <v>455</v>
      </c>
      <c r="KF36" s="212"/>
      <c r="KG36" s="212"/>
      <c r="KH36" s="212"/>
      <c r="KI36" s="212"/>
      <c r="KJ36" s="212"/>
      <c r="KK36" s="212"/>
      <c r="KL36" s="212"/>
      <c r="KM36" s="212"/>
      <c r="KN36" s="212"/>
      <c r="KO36" s="212"/>
      <c r="KP36" s="212"/>
      <c r="KQ36" s="212"/>
      <c r="KR36" s="212"/>
      <c r="KS36" s="212"/>
      <c r="KT36" s="212"/>
      <c r="KU36" s="212"/>
      <c r="KV36" s="212"/>
      <c r="KW36" s="212"/>
      <c r="KX36" s="212"/>
      <c r="KY36" s="212"/>
      <c r="KZ36" s="212"/>
      <c r="LA36" s="212"/>
      <c r="LB36" s="212"/>
      <c r="LC36" s="212"/>
      <c r="LD36" s="212"/>
      <c r="LE36" s="212"/>
      <c r="LF36" s="212"/>
      <c r="LG36" s="212"/>
      <c r="LH36" s="212"/>
      <c r="LI36" s="212"/>
      <c r="LJ36" s="212"/>
      <c r="LK36" s="212"/>
      <c r="LL36" s="212"/>
      <c r="LM36" s="212"/>
      <c r="LN36" s="212"/>
      <c r="LO36" s="212"/>
      <c r="LP36" s="212"/>
      <c r="LQ36" s="212"/>
      <c r="LR36" s="212"/>
      <c r="LS36" s="212"/>
      <c r="LT36" s="270" t="s">
        <v>455</v>
      </c>
      <c r="LU36" s="212"/>
      <c r="LV36" s="212"/>
      <c r="LW36" s="212"/>
      <c r="LX36" s="212"/>
      <c r="LY36" s="212"/>
      <c r="LZ36" s="212"/>
      <c r="MA36" s="212"/>
      <c r="MB36" s="212"/>
      <c r="MC36" s="212"/>
      <c r="MD36" s="212"/>
      <c r="ME36" s="212"/>
      <c r="MF36" s="212"/>
      <c r="MG36" s="212"/>
      <c r="MH36" s="212"/>
      <c r="MI36" s="212"/>
      <c r="MJ36" s="212"/>
      <c r="MK36" s="212"/>
      <c r="ML36" s="212"/>
      <c r="MM36" s="212"/>
      <c r="MN36" s="212"/>
      <c r="MO36" s="212"/>
      <c r="MP36" s="212"/>
      <c r="MQ36" s="212"/>
      <c r="MR36" s="212"/>
      <c r="MS36" s="212"/>
      <c r="MT36" s="212"/>
      <c r="MU36" s="212"/>
      <c r="MV36" s="212"/>
      <c r="MW36" s="212"/>
      <c r="MX36" s="212"/>
      <c r="MY36" s="212"/>
      <c r="MZ36" s="212"/>
      <c r="NA36" s="212"/>
      <c r="NB36" s="212"/>
      <c r="NC36" s="212"/>
      <c r="ND36" s="212"/>
      <c r="NE36" s="212"/>
      <c r="NF36" s="212"/>
      <c r="NG36" s="212"/>
      <c r="NH36" s="212"/>
      <c r="NI36" s="212"/>
      <c r="NJ36" s="212"/>
      <c r="NK36" s="212"/>
      <c r="NL36" s="212"/>
      <c r="NM36" s="212"/>
      <c r="NN36" s="212"/>
      <c r="NO36" s="212"/>
      <c r="NP36" s="212"/>
      <c r="NQ36" s="212"/>
      <c r="NR36" s="212"/>
      <c r="NS36" s="212"/>
      <c r="NT36" s="212"/>
      <c r="NU36" s="212"/>
      <c r="NV36" s="212"/>
      <c r="NW36" s="212"/>
      <c r="NX36" s="212"/>
      <c r="NY36" s="212"/>
      <c r="NZ36" s="212"/>
      <c r="OA36" s="212"/>
      <c r="OB36" s="212"/>
      <c r="OC36" s="212"/>
      <c r="OD36" s="212"/>
      <c r="OE36" s="212"/>
      <c r="OF36" s="212"/>
      <c r="OG36" s="212"/>
      <c r="OH36" s="212"/>
      <c r="OI36" s="212"/>
      <c r="OJ36" s="212"/>
      <c r="OK36" s="212"/>
      <c r="OL36" s="212"/>
      <c r="OM36" s="212"/>
      <c r="ON36" s="212"/>
      <c r="OO36" s="212"/>
      <c r="OP36" s="212"/>
      <c r="OQ36" s="212"/>
      <c r="OR36" s="212"/>
      <c r="OS36" s="267">
        <f>IF(ISERROR(#REF!),0,1)</f>
        <v>0</v>
      </c>
      <c r="OT36" s="267">
        <f t="shared" si="9"/>
        <v>1</v>
      </c>
      <c r="OU36" s="267">
        <f t="shared" si="10"/>
        <v>0</v>
      </c>
      <c r="OV36" s="222"/>
      <c r="OW36" s="222"/>
      <c r="OX36" s="222"/>
      <c r="OY36" s="222"/>
      <c r="OZ36" s="222"/>
      <c r="PA36" s="222"/>
      <c r="PB36" s="222"/>
      <c r="PC36" s="222"/>
      <c r="PD36" s="222"/>
      <c r="PE36" s="222"/>
      <c r="PF36" s="222"/>
      <c r="PG36" s="222"/>
      <c r="PH36" s="222"/>
      <c r="PI36" s="222"/>
      <c r="PJ36" s="222"/>
      <c r="PK36" s="222"/>
      <c r="PL36" s="222"/>
      <c r="PM36" s="222"/>
      <c r="PN36" s="222"/>
      <c r="PO36" s="222"/>
      <c r="PP36" s="222"/>
      <c r="PQ36" s="222"/>
      <c r="PR36" s="222"/>
      <c r="PS36" s="222"/>
      <c r="PT36" s="222"/>
      <c r="PU36" s="222"/>
      <c r="PV36" s="222"/>
      <c r="PW36" s="222"/>
      <c r="PX36" s="222"/>
      <c r="PY36" s="222"/>
      <c r="PZ36" s="222"/>
      <c r="QA36" s="222"/>
      <c r="QB36" s="222"/>
      <c r="QC36" s="222"/>
      <c r="QD36" s="222"/>
      <c r="QE36" s="222"/>
      <c r="QF36" s="222"/>
      <c r="QG36" s="222"/>
      <c r="QH36" s="222"/>
      <c r="QI36" s="222"/>
      <c r="QJ36" s="222"/>
      <c r="QK36" s="222"/>
      <c r="QL36" s="222"/>
      <c r="QM36" s="222"/>
      <c r="QN36" s="222"/>
      <c r="QO36" s="222"/>
      <c r="QP36" s="222"/>
      <c r="QQ36" s="222"/>
      <c r="QR36" s="222"/>
      <c r="QS36" s="222"/>
      <c r="QT36" s="222"/>
      <c r="QU36" s="222"/>
      <c r="QV36" s="222"/>
      <c r="QW36" s="222"/>
      <c r="QX36" s="222"/>
      <c r="QY36" s="222"/>
      <c r="QZ36" s="222"/>
      <c r="RA36" s="222"/>
      <c r="RB36" s="222"/>
      <c r="RC36" s="222"/>
      <c r="RD36" s="222"/>
      <c r="RE36" s="222"/>
      <c r="RF36" s="222"/>
      <c r="RG36" s="222"/>
      <c r="RH36" s="222"/>
      <c r="RI36" s="222"/>
      <c r="RJ36" s="222"/>
      <c r="RK36" s="222"/>
      <c r="RL36" s="222"/>
      <c r="RM36" s="222"/>
      <c r="RN36" s="222"/>
      <c r="RO36" s="222"/>
      <c r="RP36" s="222"/>
      <c r="RQ36" s="222"/>
      <c r="RR36" s="222"/>
      <c r="RS36" s="222"/>
      <c r="RT36" s="222"/>
      <c r="RU36" s="222"/>
      <c r="RV36" s="222"/>
      <c r="RW36" s="222"/>
      <c r="RX36" s="222"/>
      <c r="RY36" s="222"/>
      <c r="RZ36" s="222"/>
      <c r="SA36" s="222"/>
      <c r="SB36" s="222"/>
      <c r="SC36" s="222"/>
      <c r="SD36" s="222"/>
      <c r="SE36" s="222"/>
      <c r="SF36" s="222"/>
      <c r="SG36" s="222"/>
      <c r="SH36" s="222"/>
      <c r="SI36" s="222"/>
      <c r="SJ36" s="222"/>
      <c r="SK36" s="222"/>
      <c r="SL36" s="222"/>
      <c r="SM36" s="222"/>
      <c r="SN36" s="222"/>
      <c r="SO36" s="222"/>
      <c r="SP36" s="222"/>
      <c r="SQ36" s="222"/>
      <c r="SR36" s="222"/>
      <c r="SS36" s="222"/>
      <c r="ST36" s="222"/>
      <c r="SU36" s="222"/>
      <c r="SV36" s="222"/>
      <c r="SW36" s="222"/>
      <c r="SX36" s="222"/>
      <c r="SY36" s="222"/>
      <c r="SZ36" s="222"/>
      <c r="TA36" s="222"/>
      <c r="TB36" s="222"/>
      <c r="TC36" s="222"/>
      <c r="TD36" s="222"/>
      <c r="TE36" s="222"/>
      <c r="TF36" s="222"/>
      <c r="TG36" s="222"/>
      <c r="TH36" s="222"/>
      <c r="TI36" s="222"/>
      <c r="TJ36" s="222"/>
      <c r="TK36" s="222"/>
      <c r="TL36" s="222"/>
      <c r="TM36" s="222"/>
      <c r="TN36" s="222"/>
      <c r="TO36" s="222"/>
      <c r="TP36" s="222"/>
      <c r="TQ36" s="222"/>
      <c r="TR36" s="222"/>
      <c r="TS36" s="222"/>
      <c r="TT36" s="222"/>
      <c r="TU36" s="222"/>
      <c r="TV36" s="222"/>
      <c r="TW36" s="222"/>
      <c r="TX36" s="222"/>
      <c r="TY36" s="222"/>
      <c r="TZ36" s="222"/>
      <c r="UA36" s="222"/>
      <c r="UB36" s="222"/>
      <c r="UC36" s="222"/>
      <c r="UD36" s="222"/>
      <c r="UE36" s="222"/>
      <c r="UF36" s="222"/>
      <c r="UG36" s="222"/>
      <c r="UH36" s="222"/>
      <c r="UI36" s="222"/>
      <c r="UJ36" s="222"/>
      <c r="UK36" s="222"/>
      <c r="UL36" s="222"/>
      <c r="UM36" s="222"/>
      <c r="UN36" s="222"/>
      <c r="UO36" s="222"/>
      <c r="UP36" s="222"/>
      <c r="UQ36" s="222"/>
      <c r="UR36" s="222"/>
      <c r="US36" s="222"/>
      <c r="UT36" s="222"/>
      <c r="UU36" s="222"/>
      <c r="UV36" s="222"/>
      <c r="UW36" s="222"/>
      <c r="UX36" s="222"/>
      <c r="UY36" s="222"/>
      <c r="UZ36" s="222"/>
      <c r="VA36" s="222"/>
      <c r="VB36" s="222"/>
      <c r="VC36" s="222"/>
      <c r="VD36" s="222"/>
      <c r="VE36" s="222"/>
      <c r="VF36" s="222"/>
      <c r="VG36" s="222"/>
      <c r="VH36" s="222"/>
      <c r="VI36" s="222"/>
      <c r="VJ36" s="222"/>
      <c r="VK36" s="222"/>
      <c r="VL36" s="222"/>
      <c r="VM36" s="222"/>
      <c r="VN36" s="222"/>
      <c r="VO36" s="222"/>
      <c r="VP36" s="222"/>
      <c r="VQ36" s="222"/>
      <c r="VR36" s="222"/>
      <c r="VS36" s="222"/>
      <c r="VT36" s="222"/>
      <c r="VU36" s="222"/>
      <c r="VV36" s="222"/>
      <c r="VW36" s="222"/>
      <c r="VX36" s="222"/>
      <c r="VY36" s="222"/>
      <c r="VZ36" s="222"/>
      <c r="WA36" s="222"/>
      <c r="WB36" s="222"/>
      <c r="WC36" s="222"/>
      <c r="WD36" s="222"/>
      <c r="WE36" s="222"/>
      <c r="WF36" s="222"/>
      <c r="WG36" s="222"/>
      <c r="WH36" s="222"/>
      <c r="WI36" s="222"/>
      <c r="WJ36" s="222"/>
      <c r="WK36" s="222"/>
      <c r="WL36" s="222"/>
      <c r="WM36" s="222"/>
      <c r="WN36" s="222"/>
      <c r="WO36" s="222"/>
      <c r="WP36" s="222"/>
      <c r="WQ36" s="222"/>
      <c r="WR36" s="222"/>
      <c r="WS36" s="222"/>
      <c r="WT36" s="222"/>
      <c r="WU36" s="222"/>
      <c r="WV36" s="222"/>
      <c r="WW36" s="222"/>
      <c r="WX36" s="222"/>
      <c r="WY36" s="222"/>
      <c r="WZ36" s="222"/>
      <c r="XA36" s="222"/>
      <c r="XB36" s="222"/>
      <c r="XC36" s="222"/>
      <c r="XD36" s="222"/>
      <c r="XE36" s="222"/>
      <c r="XF36" s="222"/>
      <c r="XG36" s="222"/>
      <c r="XH36" s="222"/>
      <c r="XI36" s="222"/>
      <c r="XJ36" s="222"/>
      <c r="XK36" s="222"/>
      <c r="XL36" s="222"/>
      <c r="XM36" s="222"/>
      <c r="XN36" s="222"/>
      <c r="XO36" s="222"/>
      <c r="XP36" s="222"/>
      <c r="XQ36" s="222"/>
      <c r="XR36" s="222"/>
      <c r="XS36" s="222"/>
      <c r="XT36" s="222"/>
      <c r="XU36" s="222"/>
      <c r="XV36" s="222"/>
      <c r="XW36" s="222"/>
      <c r="XX36" s="222"/>
      <c r="XY36" s="222"/>
      <c r="XZ36" s="222"/>
      <c r="YA36" s="222"/>
      <c r="YB36" s="222"/>
      <c r="YC36" s="222"/>
      <c r="YD36" s="222"/>
      <c r="YE36" s="222"/>
      <c r="YF36" s="222"/>
      <c r="YG36" s="222"/>
      <c r="YH36" s="222"/>
      <c r="YI36" s="222"/>
      <c r="YJ36" s="222"/>
      <c r="YK36" s="222"/>
      <c r="YL36" s="222"/>
      <c r="YM36" s="222"/>
      <c r="YN36" s="222"/>
      <c r="YO36" s="222"/>
      <c r="YP36" s="222"/>
      <c r="YQ36" s="222"/>
      <c r="YR36" s="222"/>
      <c r="YS36" s="222"/>
      <c r="YT36" s="222"/>
      <c r="YU36" s="222"/>
      <c r="YV36" s="222"/>
      <c r="YW36" s="222"/>
      <c r="YX36" s="222"/>
      <c r="YY36" s="222"/>
      <c r="YZ36" s="222"/>
      <c r="ZA36" s="222"/>
      <c r="ZB36" s="222"/>
      <c r="ZC36" s="222"/>
      <c r="ZD36" s="222"/>
      <c r="ZE36" s="222"/>
      <c r="ZF36" s="222"/>
      <c r="ZG36" s="222"/>
      <c r="ZH36" s="222"/>
      <c r="ZI36" s="222"/>
      <c r="ZJ36" s="222"/>
      <c r="ZK36" s="222"/>
      <c r="ZL36" s="222"/>
      <c r="ZM36" s="222"/>
      <c r="ZN36" s="222"/>
      <c r="ZO36" s="222"/>
      <c r="ZP36" s="222"/>
      <c r="ZQ36" s="222"/>
      <c r="ZR36" s="222"/>
      <c r="ZS36" s="222"/>
      <c r="ZT36" s="222"/>
      <c r="ZU36" s="222"/>
      <c r="ZV36" s="222"/>
      <c r="ZW36" s="222"/>
      <c r="ZX36" s="222"/>
      <c r="ZY36" s="222"/>
      <c r="ZZ36" s="222"/>
      <c r="AAA36" s="222"/>
      <c r="AAB36" s="222"/>
      <c r="AAC36" s="222"/>
      <c r="AAD36" s="222"/>
      <c r="AAE36" s="222"/>
      <c r="AAF36" s="222"/>
      <c r="AAG36" s="222"/>
      <c r="AAH36" s="222"/>
      <c r="AAI36" s="222"/>
      <c r="AAJ36" s="222"/>
      <c r="AAK36" s="222"/>
      <c r="AAL36" s="222"/>
      <c r="AAM36" s="222"/>
      <c r="AAN36" s="222"/>
      <c r="AAO36" s="222"/>
      <c r="AAP36" s="222"/>
      <c r="AAQ36" s="222"/>
      <c r="AAR36" s="222"/>
      <c r="AAS36" s="222"/>
      <c r="AAT36" s="222"/>
      <c r="AAU36" s="222"/>
      <c r="AAV36" s="222"/>
      <c r="AAW36" s="222"/>
      <c r="AAX36" s="222"/>
      <c r="AAY36" s="222"/>
      <c r="AAZ36" s="222"/>
      <c r="ABA36" s="222"/>
      <c r="ABB36" s="222"/>
      <c r="ABC36" s="222"/>
      <c r="ABD36" s="222"/>
      <c r="ABE36" s="222"/>
      <c r="ABF36" s="222"/>
      <c r="ABG36" s="222"/>
      <c r="ABH36" s="222"/>
      <c r="ABI36" s="222"/>
      <c r="ABJ36" s="222"/>
      <c r="ABK36" s="222"/>
      <c r="ABL36" s="222"/>
      <c r="ABM36" s="222"/>
      <c r="ABN36" s="222"/>
      <c r="ABO36" s="222"/>
      <c r="ABP36" s="222"/>
      <c r="ABQ36" s="222"/>
      <c r="ABR36" s="222"/>
      <c r="ABS36" s="222"/>
      <c r="ABT36" s="222"/>
      <c r="ABU36" s="222"/>
      <c r="ABV36" s="222"/>
      <c r="ABW36" s="222"/>
      <c r="ABX36" s="222"/>
      <c r="ABY36" s="222"/>
      <c r="ABZ36" s="222"/>
      <c r="ACA36" s="222"/>
      <c r="ACB36" s="222"/>
      <c r="ACC36" s="222"/>
      <c r="ACD36" s="222"/>
      <c r="ACE36" s="222"/>
      <c r="ACF36" s="222"/>
      <c r="ACG36" s="222"/>
      <c r="ACH36" s="222"/>
      <c r="ACI36" s="222"/>
      <c r="ACJ36" s="222"/>
      <c r="ACK36" s="222"/>
      <c r="ACL36" s="222"/>
      <c r="ACM36" s="222"/>
      <c r="ACN36" s="222"/>
      <c r="ACO36" s="222"/>
      <c r="ACP36" s="222"/>
      <c r="ACQ36" s="222"/>
      <c r="ACR36" s="222"/>
      <c r="ACS36" s="222"/>
      <c r="ACT36" s="222"/>
      <c r="ACU36" s="222"/>
      <c r="ACV36" s="222"/>
      <c r="ACW36" s="222"/>
      <c r="ACX36" s="222"/>
      <c r="ACY36" s="222"/>
      <c r="ACZ36" s="222"/>
      <c r="ADA36" s="222"/>
      <c r="ADB36" s="222"/>
      <c r="ADC36" s="222"/>
      <c r="ADD36" s="222"/>
      <c r="ADE36" s="222"/>
      <c r="ADF36" s="222"/>
      <c r="ADG36" s="222"/>
      <c r="ADH36" s="222"/>
      <c r="ADI36" s="222"/>
      <c r="ADJ36" s="222"/>
      <c r="ADK36" s="222"/>
      <c r="ADL36" s="222"/>
      <c r="ADM36" s="222"/>
      <c r="ADN36" s="222"/>
      <c r="ADO36" s="222"/>
      <c r="ADP36" s="222"/>
      <c r="ADQ36" s="222"/>
      <c r="ADR36" s="222"/>
      <c r="ADS36" s="222"/>
      <c r="ADT36" s="222"/>
      <c r="ADU36" s="222"/>
      <c r="ADV36" s="222"/>
      <c r="ADW36" s="222"/>
      <c r="ADX36" s="222"/>
      <c r="ADY36" s="222"/>
      <c r="ADZ36" s="222"/>
      <c r="AEA36" s="222"/>
      <c r="AEB36" s="222"/>
      <c r="AEC36" s="222"/>
      <c r="AED36" s="222"/>
      <c r="AEE36" s="222"/>
      <c r="AEF36" s="222"/>
      <c r="AEG36" s="222"/>
      <c r="AEH36" s="222"/>
      <c r="AEI36" s="222"/>
      <c r="AEJ36" s="222"/>
      <c r="AEK36" s="222"/>
      <c r="AEL36" s="222"/>
      <c r="AEM36" s="222"/>
      <c r="AEN36" s="222"/>
      <c r="AEO36" s="222"/>
      <c r="AEP36" s="222"/>
      <c r="AEQ36" s="222"/>
      <c r="AER36" s="222"/>
      <c r="AES36" s="222"/>
      <c r="AET36" s="222"/>
      <c r="AEU36" s="222"/>
      <c r="AEV36" s="222"/>
      <c r="AEW36" s="222"/>
      <c r="AEX36" s="222"/>
      <c r="AEY36" s="222"/>
      <c r="AEZ36" s="222"/>
      <c r="AFA36" s="222"/>
      <c r="AFB36" s="222"/>
      <c r="AFC36" s="222"/>
      <c r="AFD36" s="222"/>
      <c r="AFE36" s="222"/>
      <c r="AFF36" s="222"/>
      <c r="AFG36" s="222"/>
      <c r="AFH36" s="222"/>
      <c r="AFI36" s="222"/>
      <c r="AFJ36" s="222"/>
      <c r="AFK36" s="222"/>
      <c r="AFL36" s="222"/>
      <c r="AFM36" s="222"/>
      <c r="AFN36" s="222"/>
      <c r="AFO36" s="222"/>
      <c r="AFP36" s="222"/>
      <c r="AFQ36" s="222"/>
      <c r="AFR36" s="222"/>
      <c r="AFS36" s="222"/>
      <c r="AFT36" s="222"/>
    </row>
    <row r="37" spans="1:852">
      <c r="A37" s="267" t="s">
        <v>564</v>
      </c>
      <c r="B37" s="267"/>
      <c r="C37" s="840" t="str">
        <f>IF(Severity!F37&gt;=0.5,"YES","NO")</f>
        <v>YES</v>
      </c>
      <c r="D37" s="840" t="str">
        <f>IF(Severity!G37&gt;=0.5,"YES","NO")</f>
        <v>NO</v>
      </c>
      <c r="E37" s="209">
        <v>24</v>
      </c>
      <c r="F37" s="209">
        <v>2</v>
      </c>
      <c r="G37" s="270" t="s">
        <v>403</v>
      </c>
      <c r="H37" s="270" t="s">
        <v>455</v>
      </c>
      <c r="I37" s="270">
        <v>10</v>
      </c>
      <c r="J37" s="270">
        <v>31</v>
      </c>
      <c r="K37" s="270" t="s">
        <v>455</v>
      </c>
      <c r="L37" s="267"/>
      <c r="M37" s="267"/>
      <c r="N37" s="270"/>
      <c r="O37" s="270" t="s">
        <v>455</v>
      </c>
      <c r="P37" s="267"/>
      <c r="Q37" s="267"/>
      <c r="R37" s="267"/>
      <c r="S37" s="270" t="s">
        <v>237</v>
      </c>
      <c r="T37" s="270">
        <v>10</v>
      </c>
      <c r="U37" s="113">
        <v>29.5</v>
      </c>
      <c r="V37" s="113">
        <v>4.3</v>
      </c>
      <c r="W37" s="113"/>
      <c r="X37" s="113"/>
      <c r="Y37" s="113">
        <v>8.35</v>
      </c>
      <c r="Z37" s="113">
        <v>8.58</v>
      </c>
      <c r="AA37" s="113">
        <v>6.65</v>
      </c>
      <c r="AB37" s="113">
        <v>6.82</v>
      </c>
      <c r="AC37" s="113"/>
      <c r="AD37" s="113"/>
      <c r="AE37" s="114">
        <v>-21.3</v>
      </c>
      <c r="AF37" s="113">
        <v>8.7200000000000006</v>
      </c>
      <c r="AG37" s="113">
        <v>-22.71</v>
      </c>
      <c r="AH37" s="113">
        <v>7.06</v>
      </c>
      <c r="AI37" s="267">
        <v>175</v>
      </c>
      <c r="AJ37" s="267">
        <f t="shared" si="0"/>
        <v>144</v>
      </c>
      <c r="AK37" s="267">
        <v>144</v>
      </c>
      <c r="AL37" s="270" t="s">
        <v>398</v>
      </c>
      <c r="AM37" s="270" t="s">
        <v>455</v>
      </c>
      <c r="AN37" s="270">
        <v>18</v>
      </c>
      <c r="AO37" s="270">
        <v>47</v>
      </c>
      <c r="AP37" s="270" t="s">
        <v>455</v>
      </c>
      <c r="AQ37" s="267"/>
      <c r="AR37" s="267"/>
      <c r="AS37" s="267"/>
      <c r="AT37" s="270" t="s">
        <v>455</v>
      </c>
      <c r="AU37" s="267"/>
      <c r="AV37" s="267"/>
      <c r="AW37" s="267"/>
      <c r="AX37" s="267" t="s">
        <v>237</v>
      </c>
      <c r="AY37" s="267">
        <v>10</v>
      </c>
      <c r="AZ37" s="114">
        <v>30.2</v>
      </c>
      <c r="BA37" s="114">
        <v>4.7</v>
      </c>
      <c r="BB37" s="114"/>
      <c r="BC37" s="114"/>
      <c r="BD37" s="114">
        <v>9.65</v>
      </c>
      <c r="BE37" s="114">
        <v>6</v>
      </c>
      <c r="BF37" s="114">
        <v>6.59</v>
      </c>
      <c r="BG37" s="114">
        <v>6.17</v>
      </c>
      <c r="BH37" s="114"/>
      <c r="BI37" s="114"/>
      <c r="BJ37" s="114">
        <v>-20.54</v>
      </c>
      <c r="BK37" s="114">
        <v>9.7899999999999991</v>
      </c>
      <c r="BL37" s="114">
        <v>-23.81</v>
      </c>
      <c r="BM37" s="114">
        <v>6.65</v>
      </c>
      <c r="BN37" s="270">
        <v>182</v>
      </c>
      <c r="BO37" s="270">
        <f t="shared" si="1"/>
        <v>135</v>
      </c>
      <c r="BP37" s="270">
        <v>135</v>
      </c>
      <c r="BQ37" s="270"/>
      <c r="BR37" s="270" t="s">
        <v>455</v>
      </c>
      <c r="BS37" s="267"/>
      <c r="BT37" s="267"/>
      <c r="BU37" s="267"/>
      <c r="BV37" s="267"/>
      <c r="BW37" s="267"/>
      <c r="BX37" s="267"/>
      <c r="BY37" s="267"/>
      <c r="BZ37" s="267"/>
      <c r="CA37" s="267"/>
      <c r="CB37" s="267"/>
      <c r="CC37" s="267"/>
      <c r="CD37" s="267"/>
      <c r="CE37" s="114"/>
      <c r="CF37" s="114"/>
      <c r="CG37" s="114"/>
      <c r="CH37" s="114"/>
      <c r="CI37" s="114"/>
      <c r="CJ37" s="114"/>
      <c r="CK37" s="114"/>
      <c r="CL37" s="114"/>
      <c r="CM37" s="114"/>
      <c r="CN37" s="114"/>
      <c r="CO37" s="114"/>
      <c r="CP37" s="114"/>
      <c r="CQ37" s="114"/>
      <c r="CR37" s="114"/>
      <c r="CS37" s="267"/>
      <c r="CT37" s="267"/>
      <c r="CU37" s="267"/>
      <c r="CV37" s="270"/>
      <c r="CW37" s="270" t="s">
        <v>455</v>
      </c>
      <c r="CX37" s="270"/>
      <c r="CY37" s="267"/>
      <c r="CZ37" s="267"/>
      <c r="DA37" s="267"/>
      <c r="DB37" s="267"/>
      <c r="DC37" s="267"/>
      <c r="DD37" s="267"/>
      <c r="DE37" s="267"/>
      <c r="DF37" s="267"/>
      <c r="DG37" s="267"/>
      <c r="DH37" s="267"/>
      <c r="DI37" s="267"/>
      <c r="DJ37" s="113"/>
      <c r="DK37" s="113"/>
      <c r="DL37" s="113"/>
      <c r="DM37" s="113"/>
      <c r="DN37" s="113"/>
      <c r="DO37" s="113"/>
      <c r="DP37" s="113"/>
      <c r="DQ37" s="113"/>
      <c r="DR37" s="113"/>
      <c r="DS37" s="113"/>
      <c r="DT37" s="113"/>
      <c r="DU37" s="113"/>
      <c r="DV37" s="113"/>
      <c r="DW37" s="113"/>
      <c r="DX37" s="267"/>
      <c r="DY37" s="267"/>
      <c r="DZ37" s="267"/>
      <c r="EA37" s="267"/>
      <c r="EB37" s="270" t="s">
        <v>455</v>
      </c>
      <c r="EC37" s="267"/>
      <c r="ED37" s="267"/>
      <c r="EE37" s="267"/>
      <c r="EF37" s="267"/>
      <c r="EG37" s="267"/>
      <c r="EH37" s="267"/>
      <c r="EI37" s="267"/>
      <c r="EJ37" s="267"/>
      <c r="EK37" s="267"/>
      <c r="EL37" s="267"/>
      <c r="EM37" s="267"/>
      <c r="EN37" s="267"/>
      <c r="EO37" s="113"/>
      <c r="EP37" s="113"/>
      <c r="EQ37" s="113"/>
      <c r="ER37" s="113"/>
      <c r="ES37" s="113"/>
      <c r="ET37" s="113"/>
      <c r="EU37" s="113"/>
      <c r="EV37" s="113"/>
      <c r="EW37" s="113"/>
      <c r="EX37" s="113"/>
      <c r="EY37" s="113"/>
      <c r="EZ37" s="113"/>
      <c r="FA37" s="113"/>
      <c r="FB37" s="113"/>
      <c r="FC37" s="267"/>
      <c r="FD37" s="267"/>
      <c r="FE37" s="267"/>
      <c r="FF37" s="270" t="s">
        <v>455</v>
      </c>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67"/>
      <c r="GL37" s="267"/>
      <c r="GM37" s="267"/>
      <c r="GN37" s="267"/>
      <c r="GO37" s="267"/>
      <c r="GP37" s="267"/>
      <c r="GQ37" s="267"/>
      <c r="GR37" s="267"/>
      <c r="GS37" s="267"/>
      <c r="GT37" s="267"/>
      <c r="GU37" s="267"/>
      <c r="GV37" s="267"/>
      <c r="GW37" s="267"/>
      <c r="GX37" s="267"/>
      <c r="GY37" s="267"/>
      <c r="GZ37" s="267"/>
      <c r="HA37" s="267"/>
      <c r="HB37" s="267"/>
      <c r="HC37" s="267"/>
      <c r="HD37" s="270" t="s">
        <v>455</v>
      </c>
      <c r="HE37" s="267"/>
      <c r="HF37" s="267"/>
      <c r="HG37" s="267"/>
      <c r="HH37" s="267"/>
      <c r="HI37" s="267"/>
      <c r="HJ37" s="267"/>
      <c r="HK37" s="267"/>
      <c r="HL37" s="267"/>
      <c r="HM37" s="267"/>
      <c r="HN37" s="267"/>
      <c r="HO37" s="267"/>
      <c r="HP37" s="267"/>
      <c r="HQ37" s="267"/>
      <c r="HR37" s="267"/>
      <c r="HS37" s="267"/>
      <c r="HT37" s="267"/>
      <c r="HU37" s="267"/>
      <c r="HV37" s="267"/>
      <c r="HW37" s="267"/>
      <c r="HX37" s="267"/>
      <c r="HY37" s="267"/>
      <c r="HZ37" s="267"/>
      <c r="IA37" s="267"/>
      <c r="IB37" s="267"/>
      <c r="IC37" s="267"/>
      <c r="ID37" s="267"/>
      <c r="IE37" s="267"/>
      <c r="IF37" s="267"/>
      <c r="IG37" s="267"/>
      <c r="IH37" s="267"/>
      <c r="II37" s="267"/>
      <c r="IJ37" s="267"/>
      <c r="IK37" s="267"/>
      <c r="IL37" s="267"/>
      <c r="IM37" s="267"/>
      <c r="IN37" s="267"/>
      <c r="IO37" s="267"/>
      <c r="IP37" s="267"/>
      <c r="IQ37" s="267"/>
      <c r="IR37" s="267"/>
      <c r="IS37" s="270" t="s">
        <v>455</v>
      </c>
      <c r="IT37" s="267"/>
      <c r="IU37" s="267"/>
      <c r="IV37" s="267"/>
      <c r="IW37" s="267"/>
      <c r="IX37" s="267"/>
      <c r="IY37" s="267"/>
      <c r="IZ37" s="267"/>
      <c r="JA37" s="267"/>
      <c r="JB37" s="267"/>
      <c r="JC37" s="267"/>
      <c r="JD37" s="267"/>
      <c r="JE37" s="267"/>
      <c r="JF37" s="267"/>
      <c r="JG37" s="267"/>
      <c r="JH37" s="267"/>
      <c r="JI37" s="267"/>
      <c r="JJ37" s="267"/>
      <c r="JK37" s="267"/>
      <c r="JL37" s="267"/>
      <c r="JM37" s="267"/>
      <c r="JN37" s="267"/>
      <c r="JO37" s="267"/>
      <c r="JP37" s="267"/>
      <c r="JQ37" s="267"/>
      <c r="JR37" s="267"/>
      <c r="JS37" s="267"/>
      <c r="JT37" s="267"/>
      <c r="JU37" s="267"/>
      <c r="JV37" s="267"/>
      <c r="JW37" s="267"/>
      <c r="JX37" s="267"/>
      <c r="JY37" s="267"/>
      <c r="JZ37" s="267"/>
      <c r="KA37" s="267"/>
      <c r="KB37" s="267"/>
      <c r="KC37" s="267"/>
      <c r="KD37" s="267"/>
      <c r="KE37" s="270" t="s">
        <v>455</v>
      </c>
      <c r="KF37" s="267"/>
      <c r="KG37" s="267"/>
      <c r="KH37" s="267"/>
      <c r="KI37" s="267"/>
      <c r="KJ37" s="267"/>
      <c r="KK37" s="267"/>
      <c r="KL37" s="267"/>
      <c r="KM37" s="267"/>
      <c r="KN37" s="267"/>
      <c r="KO37" s="267"/>
      <c r="KP37" s="267"/>
      <c r="KQ37" s="267"/>
      <c r="KR37" s="267"/>
      <c r="KS37" s="267"/>
      <c r="KT37" s="267"/>
      <c r="KU37" s="267"/>
      <c r="KV37" s="267"/>
      <c r="KW37" s="267"/>
      <c r="KX37" s="267"/>
      <c r="KY37" s="267"/>
      <c r="KZ37" s="267"/>
      <c r="LA37" s="267"/>
      <c r="LB37" s="267"/>
      <c r="LC37" s="267"/>
      <c r="LD37" s="267"/>
      <c r="LE37" s="267"/>
      <c r="LF37" s="267"/>
      <c r="LG37" s="267"/>
      <c r="LH37" s="267"/>
      <c r="LI37" s="267"/>
      <c r="LJ37" s="267"/>
      <c r="LK37" s="267"/>
      <c r="LL37" s="267"/>
      <c r="LM37" s="267"/>
      <c r="LN37" s="267"/>
      <c r="LO37" s="267"/>
      <c r="LP37" s="267"/>
      <c r="LQ37" s="267"/>
      <c r="LR37" s="267"/>
      <c r="LS37" s="267"/>
      <c r="LT37" s="270" t="s">
        <v>455</v>
      </c>
      <c r="LU37" s="267"/>
      <c r="LV37" s="267"/>
      <c r="LW37" s="267"/>
      <c r="LX37" s="267"/>
      <c r="LY37" s="267"/>
      <c r="LZ37" s="267"/>
      <c r="MA37" s="267"/>
      <c r="MB37" s="267"/>
      <c r="MC37" s="267"/>
      <c r="MD37" s="267"/>
      <c r="ME37" s="267"/>
      <c r="MF37" s="267"/>
      <c r="MG37" s="267"/>
      <c r="MH37" s="267"/>
      <c r="MI37" s="267"/>
      <c r="MJ37" s="267"/>
      <c r="MK37" s="267"/>
      <c r="ML37" s="267"/>
      <c r="MM37" s="267"/>
      <c r="MN37" s="267"/>
      <c r="MO37" s="267"/>
      <c r="MP37" s="267"/>
      <c r="MQ37" s="267"/>
      <c r="MR37" s="267"/>
      <c r="MS37" s="267"/>
      <c r="MT37" s="267"/>
      <c r="MU37" s="267"/>
      <c r="MV37" s="267"/>
      <c r="MW37" s="267"/>
      <c r="MX37" s="267"/>
      <c r="MY37" s="267"/>
      <c r="MZ37" s="267"/>
      <c r="NA37" s="267"/>
      <c r="NB37" s="267"/>
      <c r="NC37" s="267"/>
      <c r="ND37" s="267"/>
      <c r="NE37" s="267"/>
      <c r="NF37" s="267"/>
      <c r="NG37" s="267"/>
      <c r="NH37" s="267"/>
      <c r="NI37" s="267"/>
      <c r="NJ37" s="267"/>
      <c r="NK37" s="267"/>
      <c r="NL37" s="267"/>
      <c r="NM37" s="267"/>
      <c r="NN37" s="267"/>
      <c r="NO37" s="267"/>
      <c r="NP37" s="267"/>
      <c r="NQ37" s="267"/>
      <c r="NR37" s="267"/>
      <c r="NS37" s="267"/>
      <c r="NT37" s="267"/>
      <c r="NU37" s="267"/>
      <c r="NV37" s="267"/>
      <c r="NW37" s="267"/>
      <c r="NX37" s="267"/>
      <c r="NY37" s="267"/>
      <c r="NZ37" s="267"/>
      <c r="OA37" s="267"/>
      <c r="OB37" s="267"/>
      <c r="OC37" s="267"/>
      <c r="OD37" s="267"/>
      <c r="OE37" s="267"/>
      <c r="OF37" s="267"/>
      <c r="OG37" s="267"/>
      <c r="OH37" s="267"/>
      <c r="OI37" s="267"/>
      <c r="OJ37" s="267"/>
      <c r="OK37" s="267"/>
      <c r="OL37" s="267"/>
      <c r="OM37" s="267"/>
      <c r="ON37" s="267"/>
      <c r="OO37" s="267"/>
      <c r="OP37" s="267"/>
      <c r="OQ37" s="267"/>
      <c r="OR37" s="267"/>
      <c r="OS37" s="267">
        <f>IF(ISERROR(#REF!),0,1)</f>
        <v>0</v>
      </c>
      <c r="OT37" s="267">
        <f t="shared" si="9"/>
        <v>1</v>
      </c>
      <c r="OU37" s="267">
        <f t="shared" si="10"/>
        <v>0</v>
      </c>
      <c r="OV37" s="222"/>
      <c r="OW37" s="222"/>
      <c r="OX37" s="222"/>
      <c r="OY37" s="222"/>
      <c r="OZ37" s="222"/>
      <c r="PA37" s="222"/>
      <c r="PB37" s="222"/>
      <c r="PC37" s="222"/>
      <c r="PD37" s="222"/>
      <c r="PE37" s="222"/>
      <c r="PF37" s="222"/>
      <c r="PG37" s="222"/>
      <c r="PH37" s="222"/>
      <c r="PI37" s="222"/>
      <c r="PJ37" s="222"/>
      <c r="PK37" s="222"/>
      <c r="PL37" s="222"/>
      <c r="PM37" s="222"/>
      <c r="PN37" s="222"/>
      <c r="PO37" s="222"/>
      <c r="PP37" s="222"/>
      <c r="PQ37" s="222"/>
      <c r="PR37" s="222"/>
      <c r="PS37" s="222"/>
      <c r="PT37" s="222"/>
      <c r="PU37" s="222"/>
      <c r="PV37" s="222"/>
      <c r="PW37" s="222"/>
      <c r="PX37" s="222"/>
      <c r="PY37" s="222"/>
      <c r="PZ37" s="222"/>
      <c r="QA37" s="222"/>
      <c r="QB37" s="222"/>
      <c r="QC37" s="222"/>
      <c r="QD37" s="222"/>
      <c r="QE37" s="222"/>
      <c r="QF37" s="222"/>
      <c r="QG37" s="222"/>
      <c r="QH37" s="222"/>
      <c r="QI37" s="222"/>
      <c r="QJ37" s="222"/>
      <c r="QK37" s="222"/>
      <c r="QL37" s="222"/>
      <c r="QM37" s="222"/>
      <c r="QN37" s="222"/>
      <c r="QO37" s="222"/>
      <c r="QP37" s="222"/>
      <c r="QQ37" s="222"/>
      <c r="QR37" s="222"/>
      <c r="QS37" s="222"/>
      <c r="QT37" s="222"/>
      <c r="QU37" s="222"/>
      <c r="QV37" s="222"/>
      <c r="QW37" s="222"/>
      <c r="QX37" s="222"/>
      <c r="QY37" s="222"/>
      <c r="QZ37" s="222"/>
      <c r="RA37" s="222"/>
      <c r="RB37" s="222"/>
      <c r="RC37" s="222"/>
      <c r="RD37" s="222"/>
      <c r="RE37" s="222"/>
      <c r="RF37" s="222"/>
      <c r="RG37" s="222"/>
      <c r="RH37" s="222"/>
      <c r="RI37" s="222"/>
      <c r="RJ37" s="222"/>
      <c r="RK37" s="222"/>
      <c r="RL37" s="222"/>
      <c r="RM37" s="222"/>
      <c r="RN37" s="222"/>
      <c r="RO37" s="222"/>
      <c r="RP37" s="222"/>
      <c r="RQ37" s="222"/>
      <c r="RR37" s="222"/>
      <c r="RS37" s="222"/>
      <c r="RT37" s="222"/>
      <c r="RU37" s="222"/>
      <c r="RV37" s="222"/>
      <c r="RW37" s="222"/>
      <c r="RX37" s="222"/>
      <c r="RY37" s="222"/>
      <c r="RZ37" s="222"/>
      <c r="SA37" s="222"/>
      <c r="SB37" s="222"/>
      <c r="SC37" s="222"/>
      <c r="SD37" s="222"/>
      <c r="SE37" s="222"/>
      <c r="SF37" s="222"/>
      <c r="SG37" s="222"/>
      <c r="SH37" s="222"/>
      <c r="SI37" s="222"/>
      <c r="SJ37" s="222"/>
      <c r="SK37" s="222"/>
      <c r="SL37" s="222"/>
      <c r="SM37" s="222"/>
      <c r="SN37" s="222"/>
      <c r="SO37" s="222"/>
      <c r="SP37" s="222"/>
      <c r="SQ37" s="222"/>
      <c r="SR37" s="222"/>
      <c r="SS37" s="222"/>
      <c r="ST37" s="222"/>
      <c r="SU37" s="222"/>
      <c r="SV37" s="222"/>
      <c r="SW37" s="222"/>
      <c r="SX37" s="222"/>
      <c r="SY37" s="222"/>
      <c r="SZ37" s="222"/>
      <c r="TA37" s="222"/>
      <c r="TB37" s="222"/>
      <c r="TC37" s="222"/>
      <c r="TD37" s="222"/>
      <c r="TE37" s="222"/>
      <c r="TF37" s="222"/>
      <c r="TG37" s="222"/>
      <c r="TH37" s="222"/>
      <c r="TI37" s="222"/>
      <c r="TJ37" s="222"/>
      <c r="TK37" s="222"/>
      <c r="TL37" s="222"/>
      <c r="TM37" s="222"/>
      <c r="TN37" s="222"/>
      <c r="TO37" s="222"/>
      <c r="TP37" s="222"/>
      <c r="TQ37" s="222"/>
      <c r="TR37" s="222"/>
      <c r="TS37" s="222"/>
      <c r="TT37" s="222"/>
      <c r="TU37" s="222"/>
      <c r="TV37" s="222"/>
      <c r="TW37" s="222"/>
      <c r="TX37" s="222"/>
      <c r="TY37" s="222"/>
      <c r="TZ37" s="222"/>
      <c r="UA37" s="222"/>
      <c r="UB37" s="222"/>
      <c r="UC37" s="222"/>
      <c r="UD37" s="222"/>
      <c r="UE37" s="222"/>
      <c r="UF37" s="222"/>
      <c r="UG37" s="222"/>
      <c r="UH37" s="222"/>
      <c r="UI37" s="222"/>
      <c r="UJ37" s="222"/>
      <c r="UK37" s="222"/>
      <c r="UL37" s="222"/>
      <c r="UM37" s="222"/>
      <c r="UN37" s="222"/>
      <c r="UO37" s="222"/>
      <c r="UP37" s="222"/>
      <c r="UQ37" s="222"/>
      <c r="UR37" s="222"/>
      <c r="US37" s="222"/>
      <c r="UT37" s="222"/>
      <c r="UU37" s="222"/>
      <c r="UV37" s="222"/>
      <c r="UW37" s="222"/>
      <c r="UX37" s="222"/>
      <c r="UY37" s="222"/>
      <c r="UZ37" s="222"/>
      <c r="VA37" s="222"/>
      <c r="VB37" s="222"/>
      <c r="VC37" s="222"/>
      <c r="VD37" s="222"/>
      <c r="VE37" s="222"/>
      <c r="VF37" s="222"/>
      <c r="VG37" s="222"/>
      <c r="VH37" s="222"/>
      <c r="VI37" s="222"/>
      <c r="VJ37" s="222"/>
      <c r="VK37" s="222"/>
      <c r="VL37" s="222"/>
      <c r="VM37" s="222"/>
      <c r="VN37" s="222"/>
      <c r="VO37" s="222"/>
      <c r="VP37" s="222"/>
      <c r="VQ37" s="222"/>
      <c r="VR37" s="222"/>
      <c r="VS37" s="222"/>
      <c r="VT37" s="222"/>
      <c r="VU37" s="222"/>
      <c r="VV37" s="222"/>
      <c r="VW37" s="222"/>
      <c r="VX37" s="222"/>
      <c r="VY37" s="222"/>
      <c r="VZ37" s="222"/>
      <c r="WA37" s="222"/>
      <c r="WB37" s="222"/>
      <c r="WC37" s="222"/>
      <c r="WD37" s="222"/>
      <c r="WE37" s="222"/>
      <c r="WF37" s="222"/>
      <c r="WG37" s="222"/>
      <c r="WH37" s="222"/>
      <c r="WI37" s="222"/>
      <c r="WJ37" s="222"/>
      <c r="WK37" s="222"/>
      <c r="WL37" s="222"/>
      <c r="WM37" s="222"/>
      <c r="WN37" s="222"/>
      <c r="WO37" s="222"/>
      <c r="WP37" s="222"/>
      <c r="WQ37" s="222"/>
      <c r="WR37" s="222"/>
      <c r="WS37" s="222"/>
      <c r="WT37" s="222"/>
      <c r="WU37" s="222"/>
      <c r="WV37" s="222"/>
      <c r="WW37" s="222"/>
      <c r="WX37" s="222"/>
      <c r="WY37" s="222"/>
      <c r="WZ37" s="222"/>
      <c r="XA37" s="222"/>
      <c r="XB37" s="222"/>
      <c r="XC37" s="222"/>
      <c r="XD37" s="222"/>
      <c r="XE37" s="222"/>
      <c r="XF37" s="222"/>
      <c r="XG37" s="222"/>
      <c r="XH37" s="222"/>
      <c r="XI37" s="222"/>
      <c r="XJ37" s="222"/>
      <c r="XK37" s="222"/>
      <c r="XL37" s="222"/>
      <c r="XM37" s="222"/>
      <c r="XN37" s="222"/>
      <c r="XO37" s="222"/>
      <c r="XP37" s="222"/>
      <c r="XQ37" s="222"/>
      <c r="XR37" s="222"/>
      <c r="XS37" s="222"/>
      <c r="XT37" s="222"/>
      <c r="XU37" s="222"/>
      <c r="XV37" s="222"/>
      <c r="XW37" s="222"/>
      <c r="XX37" s="222"/>
      <c r="XY37" s="222"/>
      <c r="XZ37" s="222"/>
      <c r="YA37" s="222"/>
      <c r="YB37" s="222"/>
      <c r="YC37" s="222"/>
      <c r="YD37" s="222"/>
      <c r="YE37" s="222"/>
      <c r="YF37" s="222"/>
      <c r="YG37" s="222"/>
      <c r="YH37" s="222"/>
      <c r="YI37" s="222"/>
      <c r="YJ37" s="222"/>
      <c r="YK37" s="222"/>
      <c r="YL37" s="222"/>
      <c r="YM37" s="222"/>
      <c r="YN37" s="222"/>
      <c r="YO37" s="222"/>
      <c r="YP37" s="222"/>
      <c r="YQ37" s="222"/>
      <c r="YR37" s="222"/>
      <c r="YS37" s="222"/>
      <c r="YT37" s="222"/>
      <c r="YU37" s="222"/>
      <c r="YV37" s="222"/>
      <c r="YW37" s="222"/>
      <c r="YX37" s="222"/>
      <c r="YY37" s="222"/>
      <c r="YZ37" s="222"/>
      <c r="ZA37" s="222"/>
      <c r="ZB37" s="222"/>
      <c r="ZC37" s="222"/>
      <c r="ZD37" s="222"/>
      <c r="ZE37" s="222"/>
      <c r="ZF37" s="222"/>
      <c r="ZG37" s="222"/>
      <c r="ZH37" s="222"/>
      <c r="ZI37" s="222"/>
      <c r="ZJ37" s="222"/>
      <c r="ZK37" s="222"/>
      <c r="ZL37" s="222"/>
      <c r="ZM37" s="222"/>
      <c r="ZN37" s="222"/>
      <c r="ZO37" s="222"/>
      <c r="ZP37" s="222"/>
      <c r="ZQ37" s="222"/>
      <c r="ZR37" s="222"/>
      <c r="ZS37" s="222"/>
      <c r="ZT37" s="222"/>
      <c r="ZU37" s="222"/>
      <c r="ZV37" s="222"/>
      <c r="ZW37" s="222"/>
      <c r="ZX37" s="222"/>
      <c r="ZY37" s="222"/>
      <c r="ZZ37" s="222"/>
      <c r="AAA37" s="222"/>
      <c r="AAB37" s="222"/>
      <c r="AAC37" s="222"/>
      <c r="AAD37" s="222"/>
      <c r="AAE37" s="222"/>
      <c r="AAF37" s="222"/>
      <c r="AAG37" s="222"/>
      <c r="AAH37" s="222"/>
      <c r="AAI37" s="222"/>
      <c r="AAJ37" s="222"/>
      <c r="AAK37" s="222"/>
      <c r="AAL37" s="222"/>
      <c r="AAM37" s="222"/>
      <c r="AAN37" s="222"/>
      <c r="AAO37" s="222"/>
      <c r="AAP37" s="222"/>
      <c r="AAQ37" s="222"/>
      <c r="AAR37" s="222"/>
      <c r="AAS37" s="222"/>
      <c r="AAT37" s="222"/>
      <c r="AAU37" s="222"/>
      <c r="AAV37" s="222"/>
      <c r="AAW37" s="222"/>
      <c r="AAX37" s="222"/>
      <c r="AAY37" s="222"/>
      <c r="AAZ37" s="222"/>
      <c r="ABA37" s="222"/>
      <c r="ABB37" s="222"/>
      <c r="ABC37" s="222"/>
      <c r="ABD37" s="222"/>
      <c r="ABE37" s="222"/>
      <c r="ABF37" s="222"/>
      <c r="ABG37" s="222"/>
      <c r="ABH37" s="222"/>
      <c r="ABI37" s="222"/>
      <c r="ABJ37" s="222"/>
      <c r="ABK37" s="222"/>
      <c r="ABL37" s="222"/>
      <c r="ABM37" s="222"/>
      <c r="ABN37" s="222"/>
      <c r="ABO37" s="222"/>
      <c r="ABP37" s="222"/>
      <c r="ABQ37" s="222"/>
      <c r="ABR37" s="222"/>
      <c r="ABS37" s="222"/>
      <c r="ABT37" s="222"/>
      <c r="ABU37" s="222"/>
      <c r="ABV37" s="222"/>
      <c r="ABW37" s="222"/>
      <c r="ABX37" s="222"/>
      <c r="ABY37" s="222"/>
      <c r="ABZ37" s="222"/>
      <c r="ACA37" s="222"/>
      <c r="ACB37" s="222"/>
      <c r="ACC37" s="222"/>
      <c r="ACD37" s="222"/>
      <c r="ACE37" s="222"/>
      <c r="ACF37" s="222"/>
      <c r="ACG37" s="222"/>
      <c r="ACH37" s="222"/>
      <c r="ACI37" s="222"/>
      <c r="ACJ37" s="222"/>
      <c r="ACK37" s="222"/>
      <c r="ACL37" s="222"/>
      <c r="ACM37" s="222"/>
      <c r="ACN37" s="222"/>
      <c r="ACO37" s="222"/>
      <c r="ACP37" s="222"/>
      <c r="ACQ37" s="222"/>
      <c r="ACR37" s="222"/>
      <c r="ACS37" s="222"/>
      <c r="ACT37" s="222"/>
      <c r="ACU37" s="222"/>
      <c r="ACV37" s="222"/>
      <c r="ACW37" s="222"/>
      <c r="ACX37" s="222"/>
      <c r="ACY37" s="222"/>
      <c r="ACZ37" s="222"/>
      <c r="ADA37" s="222"/>
      <c r="ADB37" s="222"/>
      <c r="ADC37" s="222"/>
      <c r="ADD37" s="222"/>
      <c r="ADE37" s="222"/>
      <c r="ADF37" s="222"/>
      <c r="ADG37" s="222"/>
      <c r="ADH37" s="222"/>
      <c r="ADI37" s="222"/>
      <c r="ADJ37" s="222"/>
      <c r="ADK37" s="222"/>
      <c r="ADL37" s="222"/>
      <c r="ADM37" s="222"/>
      <c r="ADN37" s="222"/>
      <c r="ADO37" s="222"/>
      <c r="ADP37" s="222"/>
      <c r="ADQ37" s="222"/>
      <c r="ADR37" s="222"/>
      <c r="ADS37" s="222"/>
      <c r="ADT37" s="222"/>
      <c r="ADU37" s="222"/>
      <c r="ADV37" s="222"/>
      <c r="ADW37" s="222"/>
      <c r="ADX37" s="222"/>
      <c r="ADY37" s="222"/>
      <c r="ADZ37" s="222"/>
      <c r="AEA37" s="222"/>
      <c r="AEB37" s="222"/>
      <c r="AEC37" s="222"/>
      <c r="AED37" s="222"/>
      <c r="AEE37" s="222"/>
      <c r="AEF37" s="222"/>
      <c r="AEG37" s="222"/>
      <c r="AEH37" s="222"/>
      <c r="AEI37" s="222"/>
      <c r="AEJ37" s="222"/>
      <c r="AEK37" s="222"/>
      <c r="AEL37" s="222"/>
      <c r="AEM37" s="222"/>
      <c r="AEN37" s="222"/>
      <c r="AEO37" s="222"/>
      <c r="AEP37" s="222"/>
      <c r="AEQ37" s="222"/>
      <c r="AER37" s="222"/>
      <c r="AES37" s="222"/>
      <c r="AET37" s="222"/>
      <c r="AEU37" s="222"/>
      <c r="AEV37" s="222"/>
      <c r="AEW37" s="222"/>
      <c r="AEX37" s="222"/>
      <c r="AEY37" s="222"/>
      <c r="AEZ37" s="222"/>
      <c r="AFA37" s="222"/>
      <c r="AFB37" s="222"/>
      <c r="AFC37" s="222"/>
      <c r="AFD37" s="222"/>
      <c r="AFE37" s="222"/>
      <c r="AFF37" s="222"/>
      <c r="AFG37" s="222"/>
      <c r="AFH37" s="222"/>
      <c r="AFI37" s="222"/>
      <c r="AFJ37" s="222"/>
      <c r="AFK37" s="222"/>
      <c r="AFL37" s="222"/>
      <c r="AFM37" s="222"/>
      <c r="AFN37" s="222"/>
      <c r="AFO37" s="222"/>
      <c r="AFP37" s="222"/>
      <c r="AFQ37" s="222"/>
      <c r="AFR37" s="222"/>
      <c r="AFS37" s="222"/>
      <c r="AFT37" s="222"/>
    </row>
    <row r="38" spans="1:852">
      <c r="A38" s="265" t="s">
        <v>657</v>
      </c>
      <c r="B38" s="265"/>
      <c r="C38" s="840" t="str">
        <f>IF(Severity!F38&gt;=0.5,"YES","NO")</f>
        <v>YES</v>
      </c>
      <c r="D38" s="840" t="str">
        <f>IF(Severity!G38&gt;=0.5,"YES","NO")</f>
        <v>NO</v>
      </c>
      <c r="E38" s="213">
        <v>16</v>
      </c>
      <c r="F38" s="213">
        <v>2</v>
      </c>
      <c r="G38" s="270" t="s">
        <v>2903</v>
      </c>
      <c r="H38" s="270" t="s">
        <v>749</v>
      </c>
      <c r="I38" s="270">
        <v>0</v>
      </c>
      <c r="J38" s="270">
        <v>0</v>
      </c>
      <c r="K38" s="270" t="s">
        <v>455</v>
      </c>
      <c r="L38" s="265"/>
      <c r="M38" s="270"/>
      <c r="N38" s="270"/>
      <c r="O38" s="270" t="s">
        <v>455</v>
      </c>
      <c r="P38" s="270"/>
      <c r="Q38" s="270"/>
      <c r="R38" s="270"/>
      <c r="S38" s="270" t="s">
        <v>3005</v>
      </c>
      <c r="T38" s="270">
        <v>21</v>
      </c>
      <c r="U38" s="125">
        <v>31.18</v>
      </c>
      <c r="V38" s="125">
        <v>6.79</v>
      </c>
      <c r="W38" s="125">
        <v>31.18</v>
      </c>
      <c r="X38" s="125">
        <v>6.79</v>
      </c>
      <c r="Y38" s="125">
        <v>11.64</v>
      </c>
      <c r="Z38" s="125">
        <v>8.1300000000000008</v>
      </c>
      <c r="AA38" s="125">
        <v>11.64</v>
      </c>
      <c r="AB38" s="125">
        <v>8.1300000000000008</v>
      </c>
      <c r="AC38" s="114"/>
      <c r="AD38" s="114"/>
      <c r="AE38" s="114"/>
      <c r="AF38" s="114"/>
      <c r="AG38" s="114"/>
      <c r="AH38" s="114"/>
      <c r="AI38" s="265">
        <v>11</v>
      </c>
      <c r="AJ38" s="267">
        <f t="shared" si="0"/>
        <v>11</v>
      </c>
      <c r="AK38" s="265">
        <v>11</v>
      </c>
      <c r="AL38" s="270" t="s">
        <v>2904</v>
      </c>
      <c r="AM38" s="270" t="s">
        <v>749</v>
      </c>
      <c r="AN38" s="270" t="s">
        <v>455</v>
      </c>
      <c r="AO38" s="270">
        <v>3</v>
      </c>
      <c r="AP38" s="270" t="s">
        <v>455</v>
      </c>
      <c r="AQ38" s="265"/>
      <c r="AR38" s="265"/>
      <c r="AS38" s="265"/>
      <c r="AT38" s="270" t="s">
        <v>455</v>
      </c>
      <c r="AU38" s="265"/>
      <c r="AV38" s="265"/>
      <c r="AW38" s="265"/>
      <c r="AX38" s="265" t="s">
        <v>236</v>
      </c>
      <c r="AY38" s="265">
        <v>21</v>
      </c>
      <c r="AZ38" s="114">
        <v>27</v>
      </c>
      <c r="BA38" s="114">
        <v>3.19</v>
      </c>
      <c r="BB38" s="114">
        <v>27.86</v>
      </c>
      <c r="BC38" s="114">
        <v>3.13</v>
      </c>
      <c r="BD38" s="114">
        <v>14.27</v>
      </c>
      <c r="BE38" s="114">
        <v>8.92</v>
      </c>
      <c r="BF38" s="114">
        <v>13.43</v>
      </c>
      <c r="BG38" s="114">
        <v>8.5399999999999991</v>
      </c>
      <c r="BH38" s="114"/>
      <c r="BI38" s="114"/>
      <c r="BJ38" s="114"/>
      <c r="BK38" s="114"/>
      <c r="BL38" s="114"/>
      <c r="BM38" s="114"/>
      <c r="BN38" s="270">
        <v>11</v>
      </c>
      <c r="BO38" s="270">
        <f t="shared" si="1"/>
        <v>8</v>
      </c>
      <c r="BP38" s="270">
        <v>8</v>
      </c>
      <c r="BQ38" s="270"/>
      <c r="BR38" s="270" t="s">
        <v>455</v>
      </c>
      <c r="BS38" s="265"/>
      <c r="BT38" s="265"/>
      <c r="BU38" s="265"/>
      <c r="BV38" s="265"/>
      <c r="BW38" s="265"/>
      <c r="BX38" s="265"/>
      <c r="BY38" s="265"/>
      <c r="BZ38" s="265"/>
      <c r="CA38" s="265"/>
      <c r="CB38" s="265"/>
      <c r="CC38" s="265"/>
      <c r="CD38" s="265"/>
      <c r="CE38" s="114"/>
      <c r="CF38" s="114"/>
      <c r="CG38" s="114"/>
      <c r="CH38" s="114"/>
      <c r="CI38" s="114"/>
      <c r="CJ38" s="114"/>
      <c r="CK38" s="114"/>
      <c r="CL38" s="114"/>
      <c r="CM38" s="114"/>
      <c r="CN38" s="114"/>
      <c r="CO38" s="114"/>
      <c r="CP38" s="114"/>
      <c r="CQ38" s="114"/>
      <c r="CR38" s="114"/>
      <c r="CS38" s="265"/>
      <c r="CT38" s="265"/>
      <c r="CU38" s="265"/>
      <c r="CV38" s="270"/>
      <c r="CW38" s="270" t="s">
        <v>455</v>
      </c>
      <c r="CX38" s="270"/>
      <c r="CY38" s="265"/>
      <c r="CZ38" s="265"/>
      <c r="DA38" s="265"/>
      <c r="DB38" s="265"/>
      <c r="DC38" s="265"/>
      <c r="DD38" s="265"/>
      <c r="DE38" s="265"/>
      <c r="DF38" s="265"/>
      <c r="DG38" s="265"/>
      <c r="DH38" s="265"/>
      <c r="DI38" s="265"/>
      <c r="DJ38" s="125"/>
      <c r="DK38" s="125"/>
      <c r="DL38" s="125"/>
      <c r="DM38" s="125"/>
      <c r="DN38" s="125"/>
      <c r="DO38" s="125"/>
      <c r="DP38" s="125"/>
      <c r="DQ38" s="125"/>
      <c r="DR38" s="125"/>
      <c r="DS38" s="125"/>
      <c r="DT38" s="125"/>
      <c r="DU38" s="125"/>
      <c r="DV38" s="125"/>
      <c r="DW38" s="125"/>
      <c r="DX38" s="265"/>
      <c r="DY38" s="265"/>
      <c r="DZ38" s="265"/>
      <c r="EA38" s="265"/>
      <c r="EB38" s="270" t="s">
        <v>455</v>
      </c>
      <c r="EC38" s="265"/>
      <c r="ED38" s="265"/>
      <c r="EE38" s="265"/>
      <c r="EF38" s="265"/>
      <c r="EG38" s="265"/>
      <c r="EH38" s="265"/>
      <c r="EI38" s="265"/>
      <c r="EJ38" s="265"/>
      <c r="EK38" s="265"/>
      <c r="EL38" s="265"/>
      <c r="EM38" s="265"/>
      <c r="EN38" s="265"/>
      <c r="EO38" s="125"/>
      <c r="EP38" s="125"/>
      <c r="EQ38" s="125"/>
      <c r="ER38" s="125"/>
      <c r="ES38" s="125"/>
      <c r="ET38" s="125"/>
      <c r="EU38" s="125"/>
      <c r="EV38" s="125"/>
      <c r="EW38" s="125"/>
      <c r="EX38" s="125"/>
      <c r="EY38" s="125"/>
      <c r="EZ38" s="125"/>
      <c r="FA38" s="125"/>
      <c r="FB38" s="125"/>
      <c r="FC38" s="265"/>
      <c r="FD38" s="265"/>
      <c r="FE38" s="265"/>
      <c r="FF38" s="270" t="s">
        <v>455</v>
      </c>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70" t="s">
        <v>455</v>
      </c>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70" t="s">
        <v>455</v>
      </c>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70" t="s">
        <v>455</v>
      </c>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70" t="s">
        <v>455</v>
      </c>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7">
        <f>IF(ISERROR(#REF!),0,1)</f>
        <v>0</v>
      </c>
      <c r="OT38" s="267">
        <f t="shared" si="9"/>
        <v>1</v>
      </c>
      <c r="OU38" s="267">
        <f t="shared" si="10"/>
        <v>0</v>
      </c>
      <c r="OV38" s="222"/>
      <c r="OW38" s="222"/>
      <c r="OX38" s="222"/>
      <c r="OY38" s="222"/>
      <c r="OZ38" s="222"/>
      <c r="PA38" s="222"/>
      <c r="PB38" s="222"/>
      <c r="PC38" s="222"/>
      <c r="PD38" s="222"/>
      <c r="PE38" s="222"/>
      <c r="PF38" s="222"/>
      <c r="PG38" s="222"/>
      <c r="PH38" s="222"/>
      <c r="PI38" s="222"/>
      <c r="PJ38" s="222"/>
      <c r="PK38" s="222"/>
      <c r="PL38" s="222"/>
      <c r="PM38" s="222"/>
      <c r="PN38" s="222"/>
      <c r="PO38" s="222"/>
      <c r="PP38" s="222"/>
      <c r="PQ38" s="222"/>
      <c r="PR38" s="222"/>
      <c r="PS38" s="222"/>
      <c r="PT38" s="222"/>
      <c r="PU38" s="222"/>
      <c r="PV38" s="222"/>
      <c r="PW38" s="222"/>
      <c r="PX38" s="222"/>
      <c r="PY38" s="222"/>
      <c r="PZ38" s="222"/>
      <c r="QA38" s="222"/>
      <c r="QB38" s="222"/>
      <c r="QC38" s="222"/>
      <c r="QD38" s="222"/>
      <c r="QE38" s="222"/>
      <c r="QF38" s="222"/>
      <c r="QG38" s="222"/>
      <c r="QH38" s="222"/>
      <c r="QI38" s="222"/>
      <c r="QJ38" s="222"/>
      <c r="QK38" s="222"/>
      <c r="QL38" s="222"/>
      <c r="QM38" s="222"/>
      <c r="QN38" s="222"/>
      <c r="QO38" s="222"/>
      <c r="QP38" s="222"/>
      <c r="QQ38" s="222"/>
      <c r="QR38" s="222"/>
      <c r="QS38" s="222"/>
      <c r="QT38" s="222"/>
      <c r="QU38" s="222"/>
      <c r="QV38" s="222"/>
      <c r="QW38" s="222"/>
      <c r="QX38" s="222"/>
      <c r="QY38" s="222"/>
      <c r="QZ38" s="222"/>
      <c r="RA38" s="222"/>
      <c r="RB38" s="222"/>
      <c r="RC38" s="222"/>
      <c r="RD38" s="222"/>
      <c r="RE38" s="222"/>
      <c r="RF38" s="222"/>
      <c r="RG38" s="222"/>
      <c r="RH38" s="222"/>
      <c r="RI38" s="222"/>
      <c r="RJ38" s="222"/>
      <c r="RK38" s="222"/>
      <c r="RL38" s="222"/>
      <c r="RM38" s="222"/>
      <c r="RN38" s="222"/>
      <c r="RO38" s="222"/>
      <c r="RP38" s="222"/>
      <c r="RQ38" s="222"/>
      <c r="RR38" s="222"/>
      <c r="RS38" s="222"/>
      <c r="RT38" s="222"/>
      <c r="RU38" s="222"/>
      <c r="RV38" s="222"/>
      <c r="RW38" s="222"/>
      <c r="RX38" s="222"/>
      <c r="RY38" s="222"/>
      <c r="RZ38" s="222"/>
      <c r="SA38" s="222"/>
      <c r="SB38" s="222"/>
      <c r="SC38" s="222"/>
      <c r="SD38" s="222"/>
      <c r="SE38" s="222"/>
      <c r="SF38" s="222"/>
      <c r="SG38" s="222"/>
      <c r="SH38" s="222"/>
      <c r="SI38" s="222"/>
      <c r="SJ38" s="222"/>
      <c r="SK38" s="222"/>
      <c r="SL38" s="222"/>
      <c r="SM38" s="222"/>
      <c r="SN38" s="222"/>
      <c r="SO38" s="222"/>
      <c r="SP38" s="222"/>
      <c r="SQ38" s="222"/>
      <c r="SR38" s="222"/>
      <c r="SS38" s="222"/>
      <c r="ST38" s="222"/>
      <c r="SU38" s="222"/>
      <c r="SV38" s="222"/>
      <c r="SW38" s="222"/>
      <c r="SX38" s="222"/>
      <c r="SY38" s="222"/>
      <c r="SZ38" s="222"/>
      <c r="TA38" s="222"/>
      <c r="TB38" s="222"/>
      <c r="TC38" s="222"/>
      <c r="TD38" s="222"/>
      <c r="TE38" s="222"/>
      <c r="TF38" s="222"/>
      <c r="TG38" s="222"/>
      <c r="TH38" s="222"/>
      <c r="TI38" s="222"/>
      <c r="TJ38" s="222"/>
      <c r="TK38" s="222"/>
      <c r="TL38" s="222"/>
      <c r="TM38" s="222"/>
      <c r="TN38" s="222"/>
      <c r="TO38" s="222"/>
      <c r="TP38" s="222"/>
      <c r="TQ38" s="222"/>
      <c r="TR38" s="222"/>
      <c r="TS38" s="222"/>
      <c r="TT38" s="222"/>
      <c r="TU38" s="222"/>
      <c r="TV38" s="222"/>
      <c r="TW38" s="222"/>
      <c r="TX38" s="222"/>
      <c r="TY38" s="222"/>
      <c r="TZ38" s="222"/>
      <c r="UA38" s="222"/>
      <c r="UB38" s="222"/>
      <c r="UC38" s="222"/>
      <c r="UD38" s="222"/>
      <c r="UE38" s="222"/>
      <c r="UF38" s="222"/>
      <c r="UG38" s="222"/>
      <c r="UH38" s="222"/>
      <c r="UI38" s="222"/>
      <c r="UJ38" s="222"/>
      <c r="UK38" s="222"/>
      <c r="UL38" s="222"/>
      <c r="UM38" s="222"/>
      <c r="UN38" s="222"/>
      <c r="UO38" s="222"/>
      <c r="UP38" s="222"/>
      <c r="UQ38" s="222"/>
      <c r="UR38" s="222"/>
      <c r="US38" s="222"/>
      <c r="UT38" s="222"/>
      <c r="UU38" s="222"/>
      <c r="UV38" s="222"/>
      <c r="UW38" s="222"/>
      <c r="UX38" s="222"/>
      <c r="UY38" s="222"/>
      <c r="UZ38" s="222"/>
      <c r="VA38" s="222"/>
      <c r="VB38" s="222"/>
      <c r="VC38" s="222"/>
      <c r="VD38" s="222"/>
      <c r="VE38" s="222"/>
      <c r="VF38" s="222"/>
      <c r="VG38" s="222"/>
      <c r="VH38" s="222"/>
      <c r="VI38" s="222"/>
      <c r="VJ38" s="222"/>
      <c r="VK38" s="222"/>
      <c r="VL38" s="222"/>
      <c r="VM38" s="222"/>
      <c r="VN38" s="222"/>
      <c r="VO38" s="222"/>
      <c r="VP38" s="222"/>
      <c r="VQ38" s="222"/>
      <c r="VR38" s="222"/>
      <c r="VS38" s="222"/>
      <c r="VT38" s="222"/>
      <c r="VU38" s="222"/>
      <c r="VV38" s="222"/>
      <c r="VW38" s="222"/>
      <c r="VX38" s="222"/>
      <c r="VY38" s="222"/>
      <c r="VZ38" s="222"/>
      <c r="WA38" s="222"/>
      <c r="WB38" s="222"/>
      <c r="WC38" s="222"/>
      <c r="WD38" s="222"/>
      <c r="WE38" s="222"/>
      <c r="WF38" s="222"/>
      <c r="WG38" s="222"/>
      <c r="WH38" s="222"/>
      <c r="WI38" s="222"/>
      <c r="WJ38" s="222"/>
      <c r="WK38" s="222"/>
      <c r="WL38" s="222"/>
      <c r="WM38" s="222"/>
      <c r="WN38" s="222"/>
      <c r="WO38" s="222"/>
      <c r="WP38" s="222"/>
      <c r="WQ38" s="222"/>
      <c r="WR38" s="222"/>
      <c r="WS38" s="222"/>
      <c r="WT38" s="222"/>
      <c r="WU38" s="222"/>
      <c r="WV38" s="222"/>
      <c r="WW38" s="222"/>
      <c r="WX38" s="222"/>
      <c r="WY38" s="222"/>
      <c r="WZ38" s="222"/>
      <c r="XA38" s="222"/>
      <c r="XB38" s="222"/>
      <c r="XC38" s="222"/>
      <c r="XD38" s="222"/>
      <c r="XE38" s="222"/>
      <c r="XF38" s="222"/>
      <c r="XG38" s="222"/>
      <c r="XH38" s="222"/>
      <c r="XI38" s="222"/>
      <c r="XJ38" s="222"/>
      <c r="XK38" s="222"/>
      <c r="XL38" s="222"/>
      <c r="XM38" s="222"/>
      <c r="XN38" s="222"/>
      <c r="XO38" s="222"/>
      <c r="XP38" s="222"/>
      <c r="XQ38" s="222"/>
      <c r="XR38" s="222"/>
      <c r="XS38" s="222"/>
      <c r="XT38" s="222"/>
      <c r="XU38" s="222"/>
      <c r="XV38" s="222"/>
      <c r="XW38" s="222"/>
      <c r="XX38" s="222"/>
      <c r="XY38" s="222"/>
      <c r="XZ38" s="222"/>
      <c r="YA38" s="222"/>
      <c r="YB38" s="222"/>
      <c r="YC38" s="222"/>
      <c r="YD38" s="222"/>
      <c r="YE38" s="222"/>
      <c r="YF38" s="222"/>
      <c r="YG38" s="222"/>
      <c r="YH38" s="222"/>
      <c r="YI38" s="222"/>
      <c r="YJ38" s="222"/>
      <c r="YK38" s="222"/>
      <c r="YL38" s="222"/>
      <c r="YM38" s="222"/>
      <c r="YN38" s="222"/>
      <c r="YO38" s="222"/>
      <c r="YP38" s="222"/>
      <c r="YQ38" s="222"/>
      <c r="YR38" s="222"/>
      <c r="YS38" s="222"/>
      <c r="YT38" s="222"/>
      <c r="YU38" s="222"/>
      <c r="YV38" s="222"/>
      <c r="YW38" s="222"/>
      <c r="YX38" s="222"/>
      <c r="YY38" s="222"/>
      <c r="YZ38" s="222"/>
      <c r="ZA38" s="222"/>
      <c r="ZB38" s="222"/>
      <c r="ZC38" s="222"/>
      <c r="ZD38" s="222"/>
      <c r="ZE38" s="222"/>
      <c r="ZF38" s="222"/>
      <c r="ZG38" s="222"/>
      <c r="ZH38" s="222"/>
      <c r="ZI38" s="222"/>
      <c r="ZJ38" s="222"/>
      <c r="ZK38" s="222"/>
      <c r="ZL38" s="222"/>
      <c r="ZM38" s="222"/>
      <c r="ZN38" s="222"/>
      <c r="ZO38" s="222"/>
      <c r="ZP38" s="222"/>
      <c r="ZQ38" s="222"/>
      <c r="ZR38" s="222"/>
      <c r="ZS38" s="222"/>
      <c r="ZT38" s="222"/>
      <c r="ZU38" s="222"/>
      <c r="ZV38" s="222"/>
      <c r="ZW38" s="222"/>
      <c r="ZX38" s="222"/>
      <c r="ZY38" s="222"/>
      <c r="ZZ38" s="222"/>
      <c r="AAA38" s="222"/>
      <c r="AAB38" s="222"/>
      <c r="AAC38" s="222"/>
      <c r="AAD38" s="222"/>
      <c r="AAE38" s="222"/>
      <c r="AAF38" s="222"/>
      <c r="AAG38" s="222"/>
      <c r="AAH38" s="222"/>
      <c r="AAI38" s="222"/>
      <c r="AAJ38" s="222"/>
      <c r="AAK38" s="222"/>
      <c r="AAL38" s="222"/>
      <c r="AAM38" s="222"/>
      <c r="AAN38" s="222"/>
      <c r="AAO38" s="222"/>
      <c r="AAP38" s="222"/>
      <c r="AAQ38" s="222"/>
      <c r="AAR38" s="222"/>
      <c r="AAS38" s="222"/>
      <c r="AAT38" s="222"/>
      <c r="AAU38" s="222"/>
      <c r="AAV38" s="222"/>
      <c r="AAW38" s="222"/>
      <c r="AAX38" s="222"/>
      <c r="AAY38" s="222"/>
      <c r="AAZ38" s="222"/>
      <c r="ABA38" s="222"/>
      <c r="ABB38" s="222"/>
      <c r="ABC38" s="222"/>
      <c r="ABD38" s="222"/>
      <c r="ABE38" s="222"/>
      <c r="ABF38" s="222"/>
      <c r="ABG38" s="222"/>
      <c r="ABH38" s="222"/>
      <c r="ABI38" s="222"/>
      <c r="ABJ38" s="222"/>
      <c r="ABK38" s="222"/>
      <c r="ABL38" s="222"/>
      <c r="ABM38" s="222"/>
      <c r="ABN38" s="222"/>
      <c r="ABO38" s="222"/>
      <c r="ABP38" s="222"/>
      <c r="ABQ38" s="222"/>
      <c r="ABR38" s="222"/>
      <c r="ABS38" s="222"/>
      <c r="ABT38" s="222"/>
      <c r="ABU38" s="222"/>
      <c r="ABV38" s="222"/>
      <c r="ABW38" s="222"/>
      <c r="ABX38" s="222"/>
      <c r="ABY38" s="222"/>
      <c r="ABZ38" s="222"/>
      <c r="ACA38" s="222"/>
      <c r="ACB38" s="222"/>
      <c r="ACC38" s="222"/>
      <c r="ACD38" s="222"/>
      <c r="ACE38" s="222"/>
      <c r="ACF38" s="222"/>
      <c r="ACG38" s="222"/>
      <c r="ACH38" s="222"/>
      <c r="ACI38" s="222"/>
      <c r="ACJ38" s="222"/>
      <c r="ACK38" s="222"/>
      <c r="ACL38" s="222"/>
      <c r="ACM38" s="222"/>
      <c r="ACN38" s="222"/>
      <c r="ACO38" s="222"/>
      <c r="ACP38" s="222"/>
      <c r="ACQ38" s="222"/>
      <c r="ACR38" s="222"/>
      <c r="ACS38" s="222"/>
      <c r="ACT38" s="222"/>
      <c r="ACU38" s="222"/>
      <c r="ACV38" s="222"/>
      <c r="ACW38" s="222"/>
      <c r="ACX38" s="222"/>
      <c r="ACY38" s="222"/>
      <c r="ACZ38" s="222"/>
      <c r="ADA38" s="222"/>
      <c r="ADB38" s="222"/>
      <c r="ADC38" s="222"/>
      <c r="ADD38" s="222"/>
      <c r="ADE38" s="222"/>
      <c r="ADF38" s="222"/>
      <c r="ADG38" s="222"/>
      <c r="ADH38" s="222"/>
      <c r="ADI38" s="222"/>
      <c r="ADJ38" s="222"/>
      <c r="ADK38" s="222"/>
      <c r="ADL38" s="222"/>
      <c r="ADM38" s="222"/>
      <c r="ADN38" s="222"/>
      <c r="ADO38" s="222"/>
      <c r="ADP38" s="222"/>
      <c r="ADQ38" s="222"/>
      <c r="ADR38" s="222"/>
      <c r="ADS38" s="222"/>
      <c r="ADT38" s="222"/>
      <c r="ADU38" s="222"/>
      <c r="ADV38" s="222"/>
      <c r="ADW38" s="222"/>
      <c r="ADX38" s="222"/>
      <c r="ADY38" s="222"/>
      <c r="ADZ38" s="222"/>
      <c r="AEA38" s="222"/>
      <c r="AEB38" s="222"/>
      <c r="AEC38" s="222"/>
      <c r="AED38" s="222"/>
      <c r="AEE38" s="222"/>
      <c r="AEF38" s="222"/>
      <c r="AEG38" s="222"/>
      <c r="AEH38" s="222"/>
      <c r="AEI38" s="222"/>
      <c r="AEJ38" s="222"/>
      <c r="AEK38" s="222"/>
      <c r="AEL38" s="222"/>
      <c r="AEM38" s="222"/>
      <c r="AEN38" s="222"/>
      <c r="AEO38" s="222"/>
      <c r="AEP38" s="222"/>
      <c r="AEQ38" s="222"/>
      <c r="AER38" s="222"/>
      <c r="AES38" s="222"/>
      <c r="AET38" s="222"/>
      <c r="AEU38" s="222"/>
      <c r="AEV38" s="222"/>
      <c r="AEW38" s="222"/>
      <c r="AEX38" s="222"/>
      <c r="AEY38" s="222"/>
      <c r="AEZ38" s="222"/>
      <c r="AFA38" s="222"/>
      <c r="AFB38" s="222"/>
      <c r="AFC38" s="222"/>
      <c r="AFD38" s="222"/>
      <c r="AFE38" s="222"/>
      <c r="AFF38" s="222"/>
      <c r="AFG38" s="222"/>
      <c r="AFH38" s="222"/>
      <c r="AFI38" s="222"/>
      <c r="AFJ38" s="222"/>
      <c r="AFK38" s="222"/>
      <c r="AFL38" s="222"/>
      <c r="AFM38" s="222"/>
      <c r="AFN38" s="222"/>
      <c r="AFO38" s="222"/>
      <c r="AFP38" s="222"/>
      <c r="AFQ38" s="222"/>
      <c r="AFR38" s="222"/>
      <c r="AFS38" s="222"/>
      <c r="AFT38" s="222"/>
    </row>
    <row r="39" spans="1:852">
      <c r="A39" s="267" t="s">
        <v>2344</v>
      </c>
      <c r="B39" s="267"/>
      <c r="C39" s="260" t="s">
        <v>173</v>
      </c>
      <c r="D39" s="260" t="s">
        <v>3028</v>
      </c>
      <c r="E39" s="208">
        <v>8</v>
      </c>
      <c r="F39" s="208">
        <v>2</v>
      </c>
      <c r="G39" s="270" t="s">
        <v>335</v>
      </c>
      <c r="H39" s="270" t="s">
        <v>455</v>
      </c>
      <c r="I39" s="270" t="s">
        <v>455</v>
      </c>
      <c r="J39" s="270">
        <v>5</v>
      </c>
      <c r="K39" s="270" t="s">
        <v>455</v>
      </c>
      <c r="L39" s="267"/>
      <c r="M39" s="267"/>
      <c r="N39" s="270"/>
      <c r="O39" s="270" t="s">
        <v>237</v>
      </c>
      <c r="P39" s="267">
        <v>10</v>
      </c>
      <c r="Q39" s="267">
        <v>17</v>
      </c>
      <c r="R39" s="267">
        <v>50</v>
      </c>
      <c r="S39" s="270" t="s">
        <v>455</v>
      </c>
      <c r="T39" s="270"/>
      <c r="U39" s="113"/>
      <c r="V39" s="113"/>
      <c r="W39" s="113"/>
      <c r="X39" s="113"/>
      <c r="Y39" s="113"/>
      <c r="Z39" s="113"/>
      <c r="AA39" s="113"/>
      <c r="AB39" s="113"/>
      <c r="AC39" s="113"/>
      <c r="AD39" s="113"/>
      <c r="AE39" s="114"/>
      <c r="AF39" s="113"/>
      <c r="AG39" s="113"/>
      <c r="AH39" s="113"/>
      <c r="AI39" s="267">
        <v>35</v>
      </c>
      <c r="AJ39" s="267">
        <f t="shared" si="0"/>
        <v>30</v>
      </c>
      <c r="AK39" s="267" t="s">
        <v>455</v>
      </c>
      <c r="AL39" s="270" t="s">
        <v>3011</v>
      </c>
      <c r="AM39" s="270" t="s">
        <v>455</v>
      </c>
      <c r="AN39" s="270" t="s">
        <v>455</v>
      </c>
      <c r="AO39" s="270">
        <v>12</v>
      </c>
      <c r="AP39" s="270" t="s">
        <v>455</v>
      </c>
      <c r="AQ39" s="267"/>
      <c r="AR39" s="267"/>
      <c r="AS39" s="267"/>
      <c r="AT39" s="267" t="s">
        <v>237</v>
      </c>
      <c r="AU39" s="267">
        <v>10</v>
      </c>
      <c r="AV39" s="267">
        <v>9</v>
      </c>
      <c r="AW39" s="267">
        <v>50</v>
      </c>
      <c r="AX39" s="270" t="s">
        <v>455</v>
      </c>
      <c r="AY39" s="212"/>
      <c r="AZ39" s="114"/>
      <c r="BA39" s="114"/>
      <c r="BB39" s="114"/>
      <c r="BC39" s="114"/>
      <c r="BD39" s="114"/>
      <c r="BE39" s="114"/>
      <c r="BF39" s="114"/>
      <c r="BG39" s="114"/>
      <c r="BH39" s="114"/>
      <c r="BI39" s="114"/>
      <c r="BJ39" s="114"/>
      <c r="BK39" s="114"/>
      <c r="BL39" s="114"/>
      <c r="BM39" s="114"/>
      <c r="BN39" s="270">
        <v>35</v>
      </c>
      <c r="BO39" s="270">
        <f t="shared" si="1"/>
        <v>23</v>
      </c>
      <c r="BP39" s="270" t="s">
        <v>455</v>
      </c>
      <c r="BQ39" s="270"/>
      <c r="BR39" s="270" t="s">
        <v>455</v>
      </c>
      <c r="BS39" s="267"/>
      <c r="BT39" s="267"/>
      <c r="BU39" s="267"/>
      <c r="BV39" s="267"/>
      <c r="BW39" s="267"/>
      <c r="BX39" s="267"/>
      <c r="BY39" s="267"/>
      <c r="BZ39" s="267"/>
      <c r="CA39" s="267"/>
      <c r="CB39" s="267"/>
      <c r="CC39" s="267"/>
      <c r="CD39" s="267"/>
      <c r="CE39" s="114"/>
      <c r="CF39" s="114"/>
      <c r="CG39" s="114"/>
      <c r="CH39" s="114"/>
      <c r="CI39" s="114"/>
      <c r="CJ39" s="114"/>
      <c r="CK39" s="114"/>
      <c r="CL39" s="114"/>
      <c r="CM39" s="114"/>
      <c r="CN39" s="114"/>
      <c r="CO39" s="114"/>
      <c r="CP39" s="114"/>
      <c r="CQ39" s="114"/>
      <c r="CR39" s="114"/>
      <c r="CS39" s="267"/>
      <c r="CT39" s="267"/>
      <c r="CU39" s="267"/>
      <c r="CV39" s="270"/>
      <c r="CW39" s="270" t="s">
        <v>455</v>
      </c>
      <c r="CX39" s="270"/>
      <c r="CY39" s="267"/>
      <c r="CZ39" s="267"/>
      <c r="DA39" s="267"/>
      <c r="DB39" s="267"/>
      <c r="DC39" s="267"/>
      <c r="DD39" s="267"/>
      <c r="DE39" s="267"/>
      <c r="DF39" s="267"/>
      <c r="DG39" s="267"/>
      <c r="DH39" s="267"/>
      <c r="DI39" s="267"/>
      <c r="DJ39" s="113"/>
      <c r="DK39" s="113"/>
      <c r="DL39" s="113"/>
      <c r="DM39" s="113"/>
      <c r="DN39" s="113"/>
      <c r="DO39" s="113"/>
      <c r="DP39" s="113"/>
      <c r="DQ39" s="113"/>
      <c r="DR39" s="113"/>
      <c r="DS39" s="113"/>
      <c r="DT39" s="113"/>
      <c r="DU39" s="113"/>
      <c r="DV39" s="113"/>
      <c r="DW39" s="113"/>
      <c r="DX39" s="267"/>
      <c r="DY39" s="267"/>
      <c r="DZ39" s="267"/>
      <c r="EA39" s="267"/>
      <c r="EB39" s="270" t="s">
        <v>455</v>
      </c>
      <c r="EC39" s="267"/>
      <c r="ED39" s="267"/>
      <c r="EE39" s="267"/>
      <c r="EF39" s="267"/>
      <c r="EG39" s="267"/>
      <c r="EH39" s="267"/>
      <c r="EI39" s="267"/>
      <c r="EJ39" s="267"/>
      <c r="EK39" s="267"/>
      <c r="EL39" s="267"/>
      <c r="EM39" s="267"/>
      <c r="EN39" s="267"/>
      <c r="EO39" s="113"/>
      <c r="EP39" s="113"/>
      <c r="EQ39" s="113"/>
      <c r="ER39" s="113"/>
      <c r="ES39" s="113"/>
      <c r="ET39" s="113"/>
      <c r="EU39" s="113"/>
      <c r="EV39" s="113"/>
      <c r="EW39" s="113"/>
      <c r="EX39" s="113"/>
      <c r="EY39" s="113"/>
      <c r="EZ39" s="113"/>
      <c r="FA39" s="113"/>
      <c r="FB39" s="113"/>
      <c r="FC39" s="267"/>
      <c r="FD39" s="267"/>
      <c r="FE39" s="267"/>
      <c r="FF39" s="270" t="s">
        <v>455</v>
      </c>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7"/>
      <c r="GH39" s="267"/>
      <c r="GI39" s="267"/>
      <c r="GJ39" s="267"/>
      <c r="GK39" s="267"/>
      <c r="GL39" s="267"/>
      <c r="GM39" s="267"/>
      <c r="GN39" s="267"/>
      <c r="GO39" s="267"/>
      <c r="GP39" s="267"/>
      <c r="GQ39" s="267"/>
      <c r="GR39" s="267"/>
      <c r="GS39" s="267"/>
      <c r="GT39" s="267"/>
      <c r="GU39" s="267"/>
      <c r="GV39" s="267"/>
      <c r="GW39" s="267"/>
      <c r="GX39" s="267"/>
      <c r="GY39" s="267"/>
      <c r="GZ39" s="267"/>
      <c r="HA39" s="267"/>
      <c r="HB39" s="267"/>
      <c r="HC39" s="267"/>
      <c r="HD39" s="270" t="s">
        <v>455</v>
      </c>
      <c r="HE39" s="267"/>
      <c r="HF39" s="267"/>
      <c r="HG39" s="267"/>
      <c r="HH39" s="267"/>
      <c r="HI39" s="267"/>
      <c r="HJ39" s="267"/>
      <c r="HK39" s="267"/>
      <c r="HL39" s="267"/>
      <c r="HM39" s="267"/>
      <c r="HN39" s="267"/>
      <c r="HO39" s="267"/>
      <c r="HP39" s="267"/>
      <c r="HQ39" s="267"/>
      <c r="HR39" s="267"/>
      <c r="HS39" s="267"/>
      <c r="HT39" s="267"/>
      <c r="HU39" s="267"/>
      <c r="HV39" s="267"/>
      <c r="HW39" s="267"/>
      <c r="HX39" s="267"/>
      <c r="HY39" s="267"/>
      <c r="HZ39" s="267"/>
      <c r="IA39" s="267"/>
      <c r="IB39" s="267"/>
      <c r="IC39" s="267"/>
      <c r="ID39" s="267"/>
      <c r="IE39" s="267"/>
      <c r="IF39" s="267"/>
      <c r="IG39" s="267"/>
      <c r="IH39" s="267"/>
      <c r="II39" s="267"/>
      <c r="IJ39" s="267"/>
      <c r="IK39" s="267"/>
      <c r="IL39" s="267"/>
      <c r="IM39" s="267"/>
      <c r="IN39" s="267"/>
      <c r="IO39" s="267"/>
      <c r="IP39" s="267"/>
      <c r="IQ39" s="267"/>
      <c r="IR39" s="267"/>
      <c r="IS39" s="270" t="s">
        <v>455</v>
      </c>
      <c r="IT39" s="267"/>
      <c r="IU39" s="267"/>
      <c r="IV39" s="267"/>
      <c r="IW39" s="267"/>
      <c r="IX39" s="267"/>
      <c r="IY39" s="267"/>
      <c r="IZ39" s="267"/>
      <c r="JA39" s="267"/>
      <c r="JB39" s="267"/>
      <c r="JC39" s="267"/>
      <c r="JD39" s="267"/>
      <c r="JE39" s="267"/>
      <c r="JF39" s="267"/>
      <c r="JG39" s="267"/>
      <c r="JH39" s="267"/>
      <c r="JI39" s="267"/>
      <c r="JJ39" s="267"/>
      <c r="JK39" s="267"/>
      <c r="JL39" s="267"/>
      <c r="JM39" s="267"/>
      <c r="JN39" s="267"/>
      <c r="JO39" s="267"/>
      <c r="JP39" s="267"/>
      <c r="JQ39" s="267"/>
      <c r="JR39" s="267"/>
      <c r="JS39" s="267"/>
      <c r="JT39" s="267"/>
      <c r="JU39" s="267"/>
      <c r="JV39" s="267"/>
      <c r="JW39" s="267"/>
      <c r="JX39" s="267"/>
      <c r="JY39" s="267"/>
      <c r="JZ39" s="267"/>
      <c r="KA39" s="267"/>
      <c r="KB39" s="267"/>
      <c r="KC39" s="267"/>
      <c r="KD39" s="267"/>
      <c r="KE39" s="270" t="s">
        <v>455</v>
      </c>
      <c r="KF39" s="267"/>
      <c r="KG39" s="267"/>
      <c r="KH39" s="267"/>
      <c r="KI39" s="267"/>
      <c r="KJ39" s="267"/>
      <c r="KK39" s="267"/>
      <c r="KL39" s="267"/>
      <c r="KM39" s="267"/>
      <c r="KN39" s="267"/>
      <c r="KO39" s="267"/>
      <c r="KP39" s="267"/>
      <c r="KQ39" s="267"/>
      <c r="KR39" s="267"/>
      <c r="KS39" s="267"/>
      <c r="KT39" s="267"/>
      <c r="KU39" s="267"/>
      <c r="KV39" s="267"/>
      <c r="KW39" s="267"/>
      <c r="KX39" s="267"/>
      <c r="KY39" s="267"/>
      <c r="KZ39" s="267"/>
      <c r="LA39" s="267"/>
      <c r="LB39" s="267"/>
      <c r="LC39" s="267"/>
      <c r="LD39" s="267"/>
      <c r="LE39" s="267"/>
      <c r="LF39" s="267"/>
      <c r="LG39" s="267"/>
      <c r="LH39" s="267"/>
      <c r="LI39" s="267"/>
      <c r="LJ39" s="267"/>
      <c r="LK39" s="267"/>
      <c r="LL39" s="267"/>
      <c r="LM39" s="267"/>
      <c r="LN39" s="267"/>
      <c r="LO39" s="267"/>
      <c r="LP39" s="267"/>
      <c r="LQ39" s="267"/>
      <c r="LR39" s="267"/>
      <c r="LS39" s="267"/>
      <c r="LT39" s="270" t="s">
        <v>455</v>
      </c>
      <c r="LU39" s="267"/>
      <c r="LV39" s="267"/>
      <c r="LW39" s="267"/>
      <c r="LX39" s="267"/>
      <c r="LY39" s="267"/>
      <c r="LZ39" s="267"/>
      <c r="MA39" s="267"/>
      <c r="MB39" s="267"/>
      <c r="MC39" s="267"/>
      <c r="MD39" s="267"/>
      <c r="ME39" s="267"/>
      <c r="MF39" s="267"/>
      <c r="MG39" s="267"/>
      <c r="MH39" s="267"/>
      <c r="MI39" s="267"/>
      <c r="MJ39" s="267"/>
      <c r="MK39" s="267"/>
      <c r="ML39" s="267"/>
      <c r="MM39" s="267"/>
      <c r="MN39" s="267"/>
      <c r="MO39" s="267"/>
      <c r="MP39" s="267"/>
      <c r="MQ39" s="267"/>
      <c r="MR39" s="267"/>
      <c r="MS39" s="267"/>
      <c r="MT39" s="267"/>
      <c r="MU39" s="267"/>
      <c r="MV39" s="267"/>
      <c r="MW39" s="267"/>
      <c r="MX39" s="267"/>
      <c r="MY39" s="267"/>
      <c r="MZ39" s="267"/>
      <c r="NA39" s="267"/>
      <c r="NB39" s="267"/>
      <c r="NC39" s="267"/>
      <c r="ND39" s="267"/>
      <c r="NE39" s="267"/>
      <c r="NF39" s="267"/>
      <c r="NG39" s="267"/>
      <c r="NH39" s="267"/>
      <c r="NI39" s="267"/>
      <c r="NJ39" s="267"/>
      <c r="NK39" s="267"/>
      <c r="NL39" s="267"/>
      <c r="NM39" s="267"/>
      <c r="NN39" s="267"/>
      <c r="NO39" s="267"/>
      <c r="NP39" s="267"/>
      <c r="NQ39" s="267"/>
      <c r="NR39" s="267"/>
      <c r="NS39" s="267"/>
      <c r="NT39" s="267"/>
      <c r="NU39" s="267"/>
      <c r="NV39" s="267"/>
      <c r="NW39" s="267"/>
      <c r="NX39" s="267"/>
      <c r="NY39" s="267"/>
      <c r="NZ39" s="267"/>
      <c r="OA39" s="267"/>
      <c r="OB39" s="267"/>
      <c r="OC39" s="267"/>
      <c r="OD39" s="267"/>
      <c r="OE39" s="267"/>
      <c r="OF39" s="267"/>
      <c r="OG39" s="267"/>
      <c r="OH39" s="267"/>
      <c r="OI39" s="267"/>
      <c r="OJ39" s="267"/>
      <c r="OK39" s="267"/>
      <c r="OL39" s="267"/>
      <c r="OM39" s="267"/>
      <c r="ON39" s="267"/>
      <c r="OO39" s="267"/>
      <c r="OP39" s="267"/>
      <c r="OQ39" s="267"/>
      <c r="OR39" s="267"/>
      <c r="OS39" s="267">
        <f>IF(ISERROR(#REF!),0,1)</f>
        <v>0</v>
      </c>
      <c r="OT39" s="267">
        <f t="shared" si="9"/>
        <v>0</v>
      </c>
      <c r="OU39" s="267">
        <f t="shared" si="10"/>
        <v>1</v>
      </c>
      <c r="OV39" s="222"/>
      <c r="OW39" s="222"/>
      <c r="OX39" s="222"/>
      <c r="OY39" s="222"/>
      <c r="OZ39" s="222"/>
      <c r="PA39" s="222"/>
      <c r="PB39" s="222"/>
      <c r="PC39" s="222"/>
      <c r="PD39" s="222"/>
      <c r="PE39" s="222"/>
      <c r="PF39" s="222"/>
      <c r="PG39" s="222"/>
      <c r="PH39" s="222"/>
      <c r="PI39" s="222"/>
      <c r="PJ39" s="222"/>
      <c r="PK39" s="222"/>
      <c r="PL39" s="222"/>
      <c r="PM39" s="222"/>
      <c r="PN39" s="222"/>
      <c r="PO39" s="222"/>
      <c r="PP39" s="222"/>
      <c r="PQ39" s="222"/>
      <c r="PR39" s="222"/>
      <c r="PS39" s="222"/>
      <c r="PT39" s="222"/>
      <c r="PU39" s="222"/>
      <c r="PV39" s="222"/>
      <c r="PW39" s="222"/>
      <c r="PX39" s="222"/>
      <c r="PY39" s="222"/>
      <c r="PZ39" s="222"/>
      <c r="QA39" s="222"/>
      <c r="QB39" s="222"/>
      <c r="QC39" s="222"/>
      <c r="QD39" s="222"/>
      <c r="QE39" s="222"/>
      <c r="QF39" s="222"/>
      <c r="QG39" s="222"/>
      <c r="QH39" s="222"/>
      <c r="QI39" s="222"/>
      <c r="QJ39" s="222"/>
      <c r="QK39" s="222"/>
      <c r="QL39" s="222"/>
      <c r="QM39" s="222"/>
      <c r="QN39" s="222"/>
      <c r="QO39" s="222"/>
      <c r="QP39" s="222"/>
      <c r="QQ39" s="222"/>
      <c r="QR39" s="222"/>
      <c r="QS39" s="222"/>
      <c r="QT39" s="222"/>
      <c r="QU39" s="222"/>
      <c r="QV39" s="222"/>
      <c r="QW39" s="222"/>
      <c r="QX39" s="222"/>
      <c r="QY39" s="222"/>
      <c r="QZ39" s="222"/>
      <c r="RA39" s="222"/>
      <c r="RB39" s="222"/>
      <c r="RC39" s="222"/>
      <c r="RD39" s="222"/>
      <c r="RE39" s="222"/>
      <c r="RF39" s="222"/>
      <c r="RG39" s="222"/>
      <c r="RH39" s="222"/>
      <c r="RI39" s="222"/>
      <c r="RJ39" s="222"/>
      <c r="RK39" s="222"/>
      <c r="RL39" s="222"/>
      <c r="RM39" s="222"/>
      <c r="RN39" s="222"/>
      <c r="RO39" s="222"/>
      <c r="RP39" s="222"/>
      <c r="RQ39" s="222"/>
      <c r="RR39" s="222"/>
      <c r="RS39" s="222"/>
      <c r="RT39" s="222"/>
      <c r="RU39" s="222"/>
      <c r="RV39" s="222"/>
      <c r="RW39" s="222"/>
      <c r="RX39" s="222"/>
      <c r="RY39" s="222"/>
      <c r="RZ39" s="222"/>
      <c r="SA39" s="222"/>
      <c r="SB39" s="222"/>
      <c r="SC39" s="222"/>
      <c r="SD39" s="222"/>
      <c r="SE39" s="222"/>
      <c r="SF39" s="222"/>
      <c r="SG39" s="222"/>
      <c r="SH39" s="222"/>
      <c r="SI39" s="222"/>
      <c r="SJ39" s="222"/>
      <c r="SK39" s="222"/>
      <c r="SL39" s="222"/>
      <c r="SM39" s="222"/>
      <c r="SN39" s="222"/>
      <c r="SO39" s="222"/>
      <c r="SP39" s="222"/>
      <c r="SQ39" s="222"/>
      <c r="SR39" s="222"/>
      <c r="SS39" s="222"/>
      <c r="ST39" s="222"/>
      <c r="SU39" s="222"/>
      <c r="SV39" s="222"/>
      <c r="SW39" s="222"/>
      <c r="SX39" s="222"/>
      <c r="SY39" s="222"/>
      <c r="SZ39" s="222"/>
      <c r="TA39" s="222"/>
      <c r="TB39" s="222"/>
      <c r="TC39" s="222"/>
      <c r="TD39" s="222"/>
      <c r="TE39" s="222"/>
      <c r="TF39" s="222"/>
      <c r="TG39" s="222"/>
      <c r="TH39" s="222"/>
      <c r="TI39" s="222"/>
      <c r="TJ39" s="222"/>
      <c r="TK39" s="222"/>
      <c r="TL39" s="222"/>
      <c r="TM39" s="222"/>
      <c r="TN39" s="222"/>
      <c r="TO39" s="222"/>
      <c r="TP39" s="222"/>
      <c r="TQ39" s="222"/>
      <c r="TR39" s="222"/>
      <c r="TS39" s="222"/>
      <c r="TT39" s="222"/>
      <c r="TU39" s="222"/>
      <c r="TV39" s="222"/>
      <c r="TW39" s="222"/>
      <c r="TX39" s="222"/>
      <c r="TY39" s="222"/>
      <c r="TZ39" s="222"/>
      <c r="UA39" s="222"/>
      <c r="UB39" s="222"/>
      <c r="UC39" s="222"/>
      <c r="UD39" s="222"/>
      <c r="UE39" s="222"/>
      <c r="UF39" s="222"/>
      <c r="UG39" s="222"/>
      <c r="UH39" s="222"/>
      <c r="UI39" s="222"/>
      <c r="UJ39" s="222"/>
      <c r="UK39" s="222"/>
      <c r="UL39" s="222"/>
      <c r="UM39" s="222"/>
      <c r="UN39" s="222"/>
      <c r="UO39" s="222"/>
      <c r="UP39" s="222"/>
      <c r="UQ39" s="222"/>
      <c r="UR39" s="222"/>
      <c r="US39" s="222"/>
      <c r="UT39" s="222"/>
      <c r="UU39" s="222"/>
      <c r="UV39" s="222"/>
      <c r="UW39" s="222"/>
      <c r="UX39" s="222"/>
      <c r="UY39" s="222"/>
      <c r="UZ39" s="222"/>
      <c r="VA39" s="222"/>
      <c r="VB39" s="222"/>
      <c r="VC39" s="222"/>
      <c r="VD39" s="222"/>
      <c r="VE39" s="222"/>
      <c r="VF39" s="222"/>
      <c r="VG39" s="222"/>
      <c r="VH39" s="222"/>
      <c r="VI39" s="222"/>
      <c r="VJ39" s="222"/>
      <c r="VK39" s="222"/>
      <c r="VL39" s="222"/>
      <c r="VM39" s="222"/>
      <c r="VN39" s="222"/>
      <c r="VO39" s="222"/>
      <c r="VP39" s="222"/>
      <c r="VQ39" s="222"/>
      <c r="VR39" s="222"/>
      <c r="VS39" s="222"/>
      <c r="VT39" s="222"/>
      <c r="VU39" s="222"/>
      <c r="VV39" s="222"/>
      <c r="VW39" s="222"/>
      <c r="VX39" s="222"/>
      <c r="VY39" s="222"/>
      <c r="VZ39" s="222"/>
      <c r="WA39" s="222"/>
      <c r="WB39" s="222"/>
      <c r="WC39" s="222"/>
      <c r="WD39" s="222"/>
      <c r="WE39" s="222"/>
      <c r="WF39" s="222"/>
      <c r="WG39" s="222"/>
      <c r="WH39" s="222"/>
      <c r="WI39" s="222"/>
      <c r="WJ39" s="222"/>
      <c r="WK39" s="222"/>
      <c r="WL39" s="222"/>
      <c r="WM39" s="222"/>
      <c r="WN39" s="222"/>
      <c r="WO39" s="222"/>
      <c r="WP39" s="222"/>
      <c r="WQ39" s="222"/>
      <c r="WR39" s="222"/>
      <c r="WS39" s="222"/>
      <c r="WT39" s="222"/>
      <c r="WU39" s="222"/>
      <c r="WV39" s="222"/>
      <c r="WW39" s="222"/>
      <c r="WX39" s="222"/>
      <c r="WY39" s="222"/>
      <c r="WZ39" s="222"/>
      <c r="XA39" s="222"/>
      <c r="XB39" s="222"/>
      <c r="XC39" s="222"/>
      <c r="XD39" s="222"/>
      <c r="XE39" s="222"/>
      <c r="XF39" s="222"/>
      <c r="XG39" s="222"/>
      <c r="XH39" s="222"/>
      <c r="XI39" s="222"/>
      <c r="XJ39" s="222"/>
      <c r="XK39" s="222"/>
      <c r="XL39" s="222"/>
      <c r="XM39" s="222"/>
      <c r="XN39" s="222"/>
      <c r="XO39" s="222"/>
      <c r="XP39" s="222"/>
      <c r="XQ39" s="222"/>
      <c r="XR39" s="222"/>
      <c r="XS39" s="222"/>
      <c r="XT39" s="222"/>
      <c r="XU39" s="222"/>
      <c r="XV39" s="222"/>
      <c r="XW39" s="222"/>
      <c r="XX39" s="222"/>
      <c r="XY39" s="222"/>
      <c r="XZ39" s="222"/>
      <c r="YA39" s="222"/>
      <c r="YB39" s="222"/>
      <c r="YC39" s="222"/>
      <c r="YD39" s="222"/>
      <c r="YE39" s="222"/>
      <c r="YF39" s="222"/>
      <c r="YG39" s="222"/>
      <c r="YH39" s="222"/>
      <c r="YI39" s="222"/>
      <c r="YJ39" s="222"/>
      <c r="YK39" s="222"/>
      <c r="YL39" s="222"/>
      <c r="YM39" s="222"/>
      <c r="YN39" s="222"/>
      <c r="YO39" s="222"/>
      <c r="YP39" s="222"/>
      <c r="YQ39" s="222"/>
      <c r="YR39" s="222"/>
      <c r="YS39" s="222"/>
      <c r="YT39" s="222"/>
      <c r="YU39" s="222"/>
      <c r="YV39" s="222"/>
      <c r="YW39" s="222"/>
      <c r="YX39" s="222"/>
      <c r="YY39" s="222"/>
      <c r="YZ39" s="222"/>
      <c r="ZA39" s="222"/>
      <c r="ZB39" s="222"/>
      <c r="ZC39" s="222"/>
      <c r="ZD39" s="222"/>
      <c r="ZE39" s="222"/>
      <c r="ZF39" s="222"/>
      <c r="ZG39" s="222"/>
      <c r="ZH39" s="222"/>
      <c r="ZI39" s="222"/>
      <c r="ZJ39" s="222"/>
      <c r="ZK39" s="222"/>
      <c r="ZL39" s="222"/>
      <c r="ZM39" s="222"/>
      <c r="ZN39" s="222"/>
      <c r="ZO39" s="222"/>
      <c r="ZP39" s="222"/>
      <c r="ZQ39" s="222"/>
      <c r="ZR39" s="222"/>
      <c r="ZS39" s="222"/>
      <c r="ZT39" s="222"/>
      <c r="ZU39" s="222"/>
      <c r="ZV39" s="222"/>
      <c r="ZW39" s="222"/>
      <c r="ZX39" s="222"/>
      <c r="ZY39" s="222"/>
      <c r="ZZ39" s="222"/>
      <c r="AAA39" s="222"/>
      <c r="AAB39" s="222"/>
      <c r="AAC39" s="222"/>
      <c r="AAD39" s="222"/>
      <c r="AAE39" s="222"/>
      <c r="AAF39" s="222"/>
      <c r="AAG39" s="222"/>
      <c r="AAH39" s="222"/>
      <c r="AAI39" s="222"/>
      <c r="AAJ39" s="222"/>
      <c r="AAK39" s="222"/>
      <c r="AAL39" s="222"/>
      <c r="AAM39" s="222"/>
      <c r="AAN39" s="222"/>
      <c r="AAO39" s="222"/>
      <c r="AAP39" s="222"/>
      <c r="AAQ39" s="222"/>
      <c r="AAR39" s="222"/>
      <c r="AAS39" s="222"/>
      <c r="AAT39" s="222"/>
      <c r="AAU39" s="222"/>
      <c r="AAV39" s="222"/>
      <c r="AAW39" s="222"/>
      <c r="AAX39" s="222"/>
      <c r="AAY39" s="222"/>
      <c r="AAZ39" s="222"/>
      <c r="ABA39" s="222"/>
      <c r="ABB39" s="222"/>
      <c r="ABC39" s="222"/>
      <c r="ABD39" s="222"/>
      <c r="ABE39" s="222"/>
      <c r="ABF39" s="222"/>
      <c r="ABG39" s="222"/>
      <c r="ABH39" s="222"/>
      <c r="ABI39" s="222"/>
      <c r="ABJ39" s="222"/>
      <c r="ABK39" s="222"/>
      <c r="ABL39" s="222"/>
      <c r="ABM39" s="222"/>
      <c r="ABN39" s="222"/>
      <c r="ABO39" s="222"/>
      <c r="ABP39" s="222"/>
      <c r="ABQ39" s="222"/>
      <c r="ABR39" s="222"/>
      <c r="ABS39" s="222"/>
      <c r="ABT39" s="222"/>
      <c r="ABU39" s="222"/>
      <c r="ABV39" s="222"/>
      <c r="ABW39" s="222"/>
      <c r="ABX39" s="222"/>
      <c r="ABY39" s="222"/>
      <c r="ABZ39" s="222"/>
      <c r="ACA39" s="222"/>
      <c r="ACB39" s="222"/>
      <c r="ACC39" s="222"/>
      <c r="ACD39" s="222"/>
      <c r="ACE39" s="222"/>
      <c r="ACF39" s="222"/>
      <c r="ACG39" s="222"/>
      <c r="ACH39" s="222"/>
      <c r="ACI39" s="222"/>
      <c r="ACJ39" s="222"/>
      <c r="ACK39" s="222"/>
      <c r="ACL39" s="222"/>
      <c r="ACM39" s="222"/>
      <c r="ACN39" s="222"/>
      <c r="ACO39" s="222"/>
      <c r="ACP39" s="222"/>
      <c r="ACQ39" s="222"/>
      <c r="ACR39" s="222"/>
      <c r="ACS39" s="222"/>
      <c r="ACT39" s="222"/>
      <c r="ACU39" s="222"/>
      <c r="ACV39" s="222"/>
      <c r="ACW39" s="222"/>
      <c r="ACX39" s="222"/>
      <c r="ACY39" s="222"/>
      <c r="ACZ39" s="222"/>
      <c r="ADA39" s="222"/>
      <c r="ADB39" s="222"/>
      <c r="ADC39" s="222"/>
      <c r="ADD39" s="222"/>
      <c r="ADE39" s="222"/>
      <c r="ADF39" s="222"/>
      <c r="ADG39" s="222"/>
      <c r="ADH39" s="222"/>
      <c r="ADI39" s="222"/>
      <c r="ADJ39" s="222"/>
      <c r="ADK39" s="222"/>
      <c r="ADL39" s="222"/>
      <c r="ADM39" s="222"/>
      <c r="ADN39" s="222"/>
      <c r="ADO39" s="222"/>
      <c r="ADP39" s="222"/>
      <c r="ADQ39" s="222"/>
      <c r="ADR39" s="222"/>
      <c r="ADS39" s="222"/>
      <c r="ADT39" s="222"/>
      <c r="ADU39" s="222"/>
      <c r="ADV39" s="222"/>
      <c r="ADW39" s="222"/>
      <c r="ADX39" s="222"/>
      <c r="ADY39" s="222"/>
      <c r="ADZ39" s="222"/>
      <c r="AEA39" s="222"/>
      <c r="AEB39" s="222"/>
      <c r="AEC39" s="222"/>
      <c r="AED39" s="222"/>
      <c r="AEE39" s="222"/>
      <c r="AEF39" s="222"/>
      <c r="AEG39" s="222"/>
      <c r="AEH39" s="222"/>
      <c r="AEI39" s="222"/>
      <c r="AEJ39" s="222"/>
      <c r="AEK39" s="222"/>
      <c r="AEL39" s="222"/>
      <c r="AEM39" s="222"/>
      <c r="AEN39" s="222"/>
      <c r="AEO39" s="222"/>
      <c r="AEP39" s="222"/>
      <c r="AEQ39" s="222"/>
      <c r="AER39" s="222"/>
      <c r="AES39" s="222"/>
      <c r="AET39" s="222"/>
      <c r="AEU39" s="222"/>
      <c r="AEV39" s="222"/>
      <c r="AEW39" s="222"/>
      <c r="AEX39" s="222"/>
      <c r="AEY39" s="222"/>
      <c r="AEZ39" s="222"/>
      <c r="AFA39" s="222"/>
      <c r="AFB39" s="222"/>
      <c r="AFC39" s="222"/>
      <c r="AFD39" s="222"/>
      <c r="AFE39" s="222"/>
      <c r="AFF39" s="222"/>
      <c r="AFG39" s="222"/>
      <c r="AFH39" s="222"/>
      <c r="AFI39" s="222"/>
      <c r="AFJ39" s="222"/>
      <c r="AFK39" s="222"/>
      <c r="AFL39" s="222"/>
      <c r="AFM39" s="222"/>
      <c r="AFN39" s="222"/>
      <c r="AFO39" s="222"/>
      <c r="AFP39" s="222"/>
      <c r="AFQ39" s="222"/>
      <c r="AFR39" s="222"/>
      <c r="AFS39" s="222"/>
      <c r="AFT39" s="222"/>
    </row>
    <row r="40" spans="1:852" s="6" customFormat="1">
      <c r="A40" s="267" t="s">
        <v>2850</v>
      </c>
      <c r="B40" s="267"/>
      <c r="C40" s="840" t="str">
        <f>IF(Severity!F40&gt;=0.5,"YES","NO")</f>
        <v>NO</v>
      </c>
      <c r="D40" s="840" t="str">
        <f>IF(Severity!G40&gt;=0.5,"YES","NO")</f>
        <v>YES</v>
      </c>
      <c r="E40" s="208">
        <v>8</v>
      </c>
      <c r="F40" s="208">
        <v>2</v>
      </c>
      <c r="G40" s="270" t="s">
        <v>384</v>
      </c>
      <c r="H40" s="270" t="s">
        <v>455</v>
      </c>
      <c r="I40" s="270" t="s">
        <v>455</v>
      </c>
      <c r="J40" s="270">
        <v>32</v>
      </c>
      <c r="K40" s="270" t="s">
        <v>455</v>
      </c>
      <c r="L40" s="267"/>
      <c r="M40" s="267"/>
      <c r="N40" s="270"/>
      <c r="O40" s="270" t="s">
        <v>602</v>
      </c>
      <c r="P40" s="267">
        <v>17</v>
      </c>
      <c r="Q40" s="267">
        <v>26</v>
      </c>
      <c r="R40" s="267">
        <v>50</v>
      </c>
      <c r="S40" s="270" t="s">
        <v>602</v>
      </c>
      <c r="T40" s="270">
        <v>17</v>
      </c>
      <c r="U40" s="113">
        <v>22.5</v>
      </c>
      <c r="V40" s="113">
        <v>2.5</v>
      </c>
      <c r="W40" s="113"/>
      <c r="X40" s="113"/>
      <c r="Y40" s="113"/>
      <c r="Z40" s="113"/>
      <c r="AA40" s="113"/>
      <c r="AB40" s="113"/>
      <c r="AC40" s="113"/>
      <c r="AD40" s="113"/>
      <c r="AE40" s="114">
        <v>-10.5</v>
      </c>
      <c r="AF40" s="113">
        <v>7.37</v>
      </c>
      <c r="AG40" s="113"/>
      <c r="AH40" s="113"/>
      <c r="AI40" s="267">
        <v>111</v>
      </c>
      <c r="AJ40" s="267">
        <f t="shared" ref="AJ40:AJ73" si="11">AI40-J40</f>
        <v>79</v>
      </c>
      <c r="AK40" s="267" t="s">
        <v>455</v>
      </c>
      <c r="AL40" s="270" t="s">
        <v>3011</v>
      </c>
      <c r="AM40" s="270" t="s">
        <v>455</v>
      </c>
      <c r="AN40" s="270" t="s">
        <v>455</v>
      </c>
      <c r="AO40" s="270">
        <v>32</v>
      </c>
      <c r="AP40" s="270" t="s">
        <v>455</v>
      </c>
      <c r="AQ40" s="267"/>
      <c r="AR40" s="267"/>
      <c r="AS40" s="267"/>
      <c r="AT40" s="267" t="s">
        <v>602</v>
      </c>
      <c r="AU40" s="267">
        <v>17</v>
      </c>
      <c r="AV40" s="267">
        <v>13</v>
      </c>
      <c r="AW40" s="267">
        <v>50</v>
      </c>
      <c r="AX40" s="267" t="s">
        <v>602</v>
      </c>
      <c r="AY40" s="267">
        <v>17</v>
      </c>
      <c r="AZ40" s="114">
        <v>22.7</v>
      </c>
      <c r="BA40" s="114">
        <v>2.7</v>
      </c>
      <c r="BB40" s="114"/>
      <c r="BC40" s="114"/>
      <c r="BD40" s="114"/>
      <c r="BE40" s="114"/>
      <c r="BF40" s="114"/>
      <c r="BG40" s="114"/>
      <c r="BH40" s="114"/>
      <c r="BI40" s="114"/>
      <c r="BJ40" s="114">
        <v>-9.1999999999999993</v>
      </c>
      <c r="BK40" s="114">
        <v>7.54</v>
      </c>
      <c r="BL40" s="114"/>
      <c r="BM40" s="114"/>
      <c r="BN40" s="270">
        <v>116</v>
      </c>
      <c r="BO40" s="270">
        <f t="shared" ref="BO40:BO73" si="12">BN40-AO40</f>
        <v>84</v>
      </c>
      <c r="BP40" s="270" t="s">
        <v>455</v>
      </c>
      <c r="BQ40" s="270"/>
      <c r="BR40" s="270" t="s">
        <v>455</v>
      </c>
      <c r="BS40" s="267"/>
      <c r="BT40" s="267"/>
      <c r="BU40" s="267"/>
      <c r="BV40" s="267"/>
      <c r="BW40" s="267"/>
      <c r="BX40" s="267"/>
      <c r="BY40" s="267"/>
      <c r="BZ40" s="267"/>
      <c r="CA40" s="267"/>
      <c r="CB40" s="267"/>
      <c r="CC40" s="267"/>
      <c r="CD40" s="267"/>
      <c r="CE40" s="114"/>
      <c r="CF40" s="114"/>
      <c r="CG40" s="114"/>
      <c r="CH40" s="114"/>
      <c r="CI40" s="114"/>
      <c r="CJ40" s="114"/>
      <c r="CK40" s="114"/>
      <c r="CL40" s="114"/>
      <c r="CM40" s="114"/>
      <c r="CN40" s="114"/>
      <c r="CO40" s="114"/>
      <c r="CP40" s="114"/>
      <c r="CQ40" s="114"/>
      <c r="CR40" s="114"/>
      <c r="CS40" s="267"/>
      <c r="CT40" s="267"/>
      <c r="CU40" s="267"/>
      <c r="CV40" s="270"/>
      <c r="CW40" s="270" t="s">
        <v>455</v>
      </c>
      <c r="CX40" s="270"/>
      <c r="CY40" s="267"/>
      <c r="CZ40" s="267"/>
      <c r="DA40" s="267"/>
      <c r="DB40" s="267"/>
      <c r="DC40" s="267"/>
      <c r="DD40" s="267"/>
      <c r="DE40" s="267"/>
      <c r="DF40" s="267"/>
      <c r="DG40" s="267"/>
      <c r="DH40" s="267"/>
      <c r="DI40" s="267"/>
      <c r="DJ40" s="113"/>
      <c r="DK40" s="113"/>
      <c r="DL40" s="113"/>
      <c r="DM40" s="113"/>
      <c r="DN40" s="113"/>
      <c r="DO40" s="113"/>
      <c r="DP40" s="113"/>
      <c r="DQ40" s="113"/>
      <c r="DR40" s="113"/>
      <c r="DS40" s="113"/>
      <c r="DT40" s="113"/>
      <c r="DU40" s="113"/>
      <c r="DV40" s="113"/>
      <c r="DW40" s="113"/>
      <c r="DX40" s="267"/>
      <c r="DY40" s="267"/>
      <c r="DZ40" s="267"/>
      <c r="EA40" s="267"/>
      <c r="EB40" s="270" t="s">
        <v>455</v>
      </c>
      <c r="EC40" s="267"/>
      <c r="ED40" s="267"/>
      <c r="EE40" s="267"/>
      <c r="EF40" s="267"/>
      <c r="EG40" s="267"/>
      <c r="EH40" s="267"/>
      <c r="EI40" s="267"/>
      <c r="EJ40" s="267"/>
      <c r="EK40" s="267"/>
      <c r="EL40" s="267"/>
      <c r="EM40" s="267"/>
      <c r="EN40" s="267"/>
      <c r="EO40" s="113"/>
      <c r="EP40" s="113"/>
      <c r="EQ40" s="113"/>
      <c r="ER40" s="113"/>
      <c r="ES40" s="113"/>
      <c r="ET40" s="113"/>
      <c r="EU40" s="113"/>
      <c r="EV40" s="113"/>
      <c r="EW40" s="113"/>
      <c r="EX40" s="113"/>
      <c r="EY40" s="113"/>
      <c r="EZ40" s="113"/>
      <c r="FA40" s="113"/>
      <c r="FB40" s="113"/>
      <c r="FC40" s="267"/>
      <c r="FD40" s="267"/>
      <c r="FE40" s="267"/>
      <c r="FF40" s="270" t="s">
        <v>455</v>
      </c>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70" t="s">
        <v>455</v>
      </c>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c r="IQ40" s="267"/>
      <c r="IR40" s="267"/>
      <c r="IS40" s="270" t="s">
        <v>455</v>
      </c>
      <c r="IT40" s="267"/>
      <c r="IU40" s="267"/>
      <c r="IV40" s="267"/>
      <c r="IW40" s="267"/>
      <c r="IX40" s="267"/>
      <c r="IY40" s="267"/>
      <c r="IZ40" s="267"/>
      <c r="JA40" s="267"/>
      <c r="JB40" s="267"/>
      <c r="JC40" s="267"/>
      <c r="JD40" s="267"/>
      <c r="JE40" s="267"/>
      <c r="JF40" s="267"/>
      <c r="JG40" s="267"/>
      <c r="JH40" s="267"/>
      <c r="JI40" s="267"/>
      <c r="JJ40" s="267"/>
      <c r="JK40" s="267"/>
      <c r="JL40" s="267"/>
      <c r="JM40" s="267"/>
      <c r="JN40" s="267"/>
      <c r="JO40" s="267"/>
      <c r="JP40" s="267"/>
      <c r="JQ40" s="267"/>
      <c r="JR40" s="267"/>
      <c r="JS40" s="267"/>
      <c r="JT40" s="267"/>
      <c r="JU40" s="267"/>
      <c r="JV40" s="267"/>
      <c r="JW40" s="267"/>
      <c r="JX40" s="267"/>
      <c r="JY40" s="267"/>
      <c r="JZ40" s="267"/>
      <c r="KA40" s="267"/>
      <c r="KB40" s="267"/>
      <c r="KC40" s="267"/>
      <c r="KD40" s="267"/>
      <c r="KE40" s="270" t="s">
        <v>455</v>
      </c>
      <c r="KF40" s="267"/>
      <c r="KG40" s="267"/>
      <c r="KH40" s="267"/>
      <c r="KI40" s="267"/>
      <c r="KJ40" s="267"/>
      <c r="KK40" s="267"/>
      <c r="KL40" s="267"/>
      <c r="KM40" s="267"/>
      <c r="KN40" s="267"/>
      <c r="KO40" s="267"/>
      <c r="KP40" s="267"/>
      <c r="KQ40" s="267"/>
      <c r="KR40" s="267"/>
      <c r="KS40" s="267"/>
      <c r="KT40" s="267"/>
      <c r="KU40" s="267"/>
      <c r="KV40" s="267"/>
      <c r="KW40" s="267"/>
      <c r="KX40" s="267"/>
      <c r="KY40" s="267"/>
      <c r="KZ40" s="267"/>
      <c r="LA40" s="267"/>
      <c r="LB40" s="267"/>
      <c r="LC40" s="267"/>
      <c r="LD40" s="267"/>
      <c r="LE40" s="267"/>
      <c r="LF40" s="267"/>
      <c r="LG40" s="267"/>
      <c r="LH40" s="267"/>
      <c r="LI40" s="267"/>
      <c r="LJ40" s="267"/>
      <c r="LK40" s="267"/>
      <c r="LL40" s="267"/>
      <c r="LM40" s="267"/>
      <c r="LN40" s="267"/>
      <c r="LO40" s="267"/>
      <c r="LP40" s="267"/>
      <c r="LQ40" s="267"/>
      <c r="LR40" s="267"/>
      <c r="LS40" s="267"/>
      <c r="LT40" s="270" t="s">
        <v>455</v>
      </c>
      <c r="LU40" s="267"/>
      <c r="LV40" s="267"/>
      <c r="LW40" s="267"/>
      <c r="LX40" s="267"/>
      <c r="LY40" s="267"/>
      <c r="LZ40" s="267"/>
      <c r="MA40" s="267"/>
      <c r="MB40" s="267"/>
      <c r="MC40" s="267"/>
      <c r="MD40" s="267"/>
      <c r="ME40" s="267"/>
      <c r="MF40" s="267"/>
      <c r="MG40" s="267"/>
      <c r="MH40" s="267"/>
      <c r="MI40" s="267"/>
      <c r="MJ40" s="267"/>
      <c r="MK40" s="267"/>
      <c r="ML40" s="267"/>
      <c r="MM40" s="267"/>
      <c r="MN40" s="267"/>
      <c r="MO40" s="267"/>
      <c r="MP40" s="267"/>
      <c r="MQ40" s="267"/>
      <c r="MR40" s="267"/>
      <c r="MS40" s="267"/>
      <c r="MT40" s="267"/>
      <c r="MU40" s="267"/>
      <c r="MV40" s="267"/>
      <c r="MW40" s="267"/>
      <c r="MX40" s="267"/>
      <c r="MY40" s="267"/>
      <c r="MZ40" s="267"/>
      <c r="NA40" s="267"/>
      <c r="NB40" s="267"/>
      <c r="NC40" s="267"/>
      <c r="ND40" s="267"/>
      <c r="NE40" s="267"/>
      <c r="NF40" s="267"/>
      <c r="NG40" s="267"/>
      <c r="NH40" s="267"/>
      <c r="NI40" s="267"/>
      <c r="NJ40" s="267"/>
      <c r="NK40" s="267"/>
      <c r="NL40" s="267"/>
      <c r="NM40" s="267"/>
      <c r="NN40" s="267"/>
      <c r="NO40" s="267"/>
      <c r="NP40" s="267"/>
      <c r="NQ40" s="267"/>
      <c r="NR40" s="267"/>
      <c r="NS40" s="267"/>
      <c r="NT40" s="267"/>
      <c r="NU40" s="267"/>
      <c r="NV40" s="267"/>
      <c r="NW40" s="267"/>
      <c r="NX40" s="267"/>
      <c r="NY40" s="267"/>
      <c r="NZ40" s="267"/>
      <c r="OA40" s="267"/>
      <c r="OB40" s="267"/>
      <c r="OC40" s="267"/>
      <c r="OD40" s="267"/>
      <c r="OE40" s="267"/>
      <c r="OF40" s="267"/>
      <c r="OG40" s="267"/>
      <c r="OH40" s="267"/>
      <c r="OI40" s="267"/>
      <c r="OJ40" s="267"/>
      <c r="OK40" s="267"/>
      <c r="OL40" s="267"/>
      <c r="OM40" s="267"/>
      <c r="ON40" s="267"/>
      <c r="OO40" s="267"/>
      <c r="OP40" s="267"/>
      <c r="OQ40" s="267"/>
      <c r="OR40" s="267"/>
      <c r="OS40" s="267">
        <f>IF(ISERROR(#REF!),0,1)</f>
        <v>0</v>
      </c>
      <c r="OT40" s="267">
        <f t="shared" si="9"/>
        <v>0</v>
      </c>
      <c r="OU40" s="267">
        <f t="shared" si="10"/>
        <v>1</v>
      </c>
      <c r="OV40" s="222"/>
      <c r="OW40" s="222"/>
      <c r="OX40" s="222"/>
      <c r="OY40" s="222"/>
      <c r="OZ40" s="222"/>
      <c r="PA40" s="222"/>
      <c r="PB40" s="222"/>
      <c r="PC40" s="222"/>
      <c r="PD40" s="222"/>
      <c r="PE40" s="222"/>
      <c r="PF40" s="222"/>
      <c r="PG40" s="222"/>
      <c r="PH40" s="222"/>
      <c r="PI40" s="222"/>
      <c r="PJ40" s="222"/>
      <c r="PK40" s="222"/>
      <c r="PL40" s="222"/>
      <c r="PM40" s="222"/>
      <c r="PN40" s="222"/>
      <c r="PO40" s="222"/>
      <c r="PP40" s="222"/>
      <c r="PQ40" s="222"/>
      <c r="PR40" s="222"/>
      <c r="PS40" s="222"/>
      <c r="PT40" s="222"/>
      <c r="PU40" s="222"/>
      <c r="PV40" s="222"/>
      <c r="PW40" s="222"/>
      <c r="PX40" s="222"/>
      <c r="PY40" s="222"/>
      <c r="PZ40" s="222"/>
      <c r="QA40" s="222"/>
      <c r="QB40" s="222"/>
      <c r="QC40" s="222"/>
      <c r="QD40" s="222"/>
      <c r="QE40" s="222"/>
      <c r="QF40" s="222"/>
      <c r="QG40" s="222"/>
      <c r="QH40" s="222"/>
      <c r="QI40" s="222"/>
      <c r="QJ40" s="222"/>
      <c r="QK40" s="222"/>
      <c r="QL40" s="222"/>
      <c r="QM40" s="222"/>
      <c r="QN40" s="222"/>
      <c r="QO40" s="222"/>
      <c r="QP40" s="222"/>
      <c r="QQ40" s="222"/>
      <c r="QR40" s="222"/>
      <c r="QS40" s="222"/>
      <c r="QT40" s="222"/>
      <c r="QU40" s="222"/>
      <c r="QV40" s="222"/>
      <c r="QW40" s="222"/>
      <c r="QX40" s="222"/>
      <c r="QY40" s="222"/>
      <c r="QZ40" s="222"/>
      <c r="RA40" s="222"/>
      <c r="RB40" s="222"/>
      <c r="RC40" s="222"/>
      <c r="RD40" s="222"/>
      <c r="RE40" s="222"/>
      <c r="RF40" s="222"/>
      <c r="RG40" s="222"/>
      <c r="RH40" s="222"/>
      <c r="RI40" s="222"/>
      <c r="RJ40" s="222"/>
      <c r="RK40" s="222"/>
      <c r="RL40" s="222"/>
      <c r="RM40" s="222"/>
      <c r="RN40" s="222"/>
      <c r="RO40" s="222"/>
      <c r="RP40" s="222"/>
      <c r="RQ40" s="222"/>
      <c r="RR40" s="222"/>
      <c r="RS40" s="222"/>
      <c r="RT40" s="222"/>
      <c r="RU40" s="222"/>
      <c r="RV40" s="222"/>
      <c r="RW40" s="222"/>
      <c r="RX40" s="222"/>
      <c r="RY40" s="222"/>
      <c r="RZ40" s="222"/>
      <c r="SA40" s="222"/>
      <c r="SB40" s="222"/>
      <c r="SC40" s="222"/>
      <c r="SD40" s="222"/>
      <c r="SE40" s="222"/>
      <c r="SF40" s="222"/>
      <c r="SG40" s="222"/>
      <c r="SH40" s="222"/>
      <c r="SI40" s="222"/>
      <c r="SJ40" s="222"/>
      <c r="SK40" s="222"/>
      <c r="SL40" s="222"/>
      <c r="SM40" s="222"/>
      <c r="SN40" s="222"/>
      <c r="SO40" s="222"/>
      <c r="SP40" s="222"/>
      <c r="SQ40" s="222"/>
      <c r="SR40" s="222"/>
      <c r="SS40" s="222"/>
      <c r="ST40" s="222"/>
      <c r="SU40" s="222"/>
      <c r="SV40" s="222"/>
      <c r="SW40" s="222"/>
      <c r="SX40" s="222"/>
      <c r="SY40" s="222"/>
      <c r="SZ40" s="222"/>
      <c r="TA40" s="222"/>
      <c r="TB40" s="222"/>
      <c r="TC40" s="222"/>
      <c r="TD40" s="222"/>
      <c r="TE40" s="222"/>
      <c r="TF40" s="222"/>
      <c r="TG40" s="222"/>
      <c r="TH40" s="222"/>
      <c r="TI40" s="222"/>
      <c r="TJ40" s="222"/>
      <c r="TK40" s="222"/>
      <c r="TL40" s="222"/>
      <c r="TM40" s="222"/>
      <c r="TN40" s="222"/>
      <c r="TO40" s="222"/>
      <c r="TP40" s="222"/>
      <c r="TQ40" s="222"/>
      <c r="TR40" s="222"/>
      <c r="TS40" s="222"/>
      <c r="TT40" s="222"/>
      <c r="TU40" s="222"/>
      <c r="TV40" s="222"/>
      <c r="TW40" s="222"/>
      <c r="TX40" s="222"/>
      <c r="TY40" s="222"/>
      <c r="TZ40" s="222"/>
      <c r="UA40" s="222"/>
      <c r="UB40" s="222"/>
      <c r="UC40" s="222"/>
      <c r="UD40" s="222"/>
      <c r="UE40" s="222"/>
      <c r="UF40" s="222"/>
      <c r="UG40" s="222"/>
      <c r="UH40" s="222"/>
      <c r="UI40" s="222"/>
      <c r="UJ40" s="222"/>
      <c r="UK40" s="222"/>
      <c r="UL40" s="222"/>
      <c r="UM40" s="222"/>
      <c r="UN40" s="222"/>
      <c r="UO40" s="222"/>
      <c r="UP40" s="222"/>
      <c r="UQ40" s="222"/>
      <c r="UR40" s="222"/>
      <c r="US40" s="222"/>
      <c r="UT40" s="222"/>
      <c r="UU40" s="222"/>
      <c r="UV40" s="222"/>
      <c r="UW40" s="222"/>
      <c r="UX40" s="222"/>
      <c r="UY40" s="222"/>
      <c r="UZ40" s="222"/>
      <c r="VA40" s="222"/>
      <c r="VB40" s="222"/>
      <c r="VC40" s="222"/>
      <c r="VD40" s="222"/>
      <c r="VE40" s="222"/>
      <c r="VF40" s="222"/>
      <c r="VG40" s="222"/>
      <c r="VH40" s="222"/>
      <c r="VI40" s="222"/>
      <c r="VJ40" s="222"/>
      <c r="VK40" s="222"/>
      <c r="VL40" s="222"/>
      <c r="VM40" s="222"/>
      <c r="VN40" s="222"/>
      <c r="VO40" s="222"/>
      <c r="VP40" s="222"/>
      <c r="VQ40" s="222"/>
      <c r="VR40" s="222"/>
      <c r="VS40" s="222"/>
      <c r="VT40" s="222"/>
      <c r="VU40" s="222"/>
      <c r="VV40" s="222"/>
      <c r="VW40" s="222"/>
      <c r="VX40" s="222"/>
      <c r="VY40" s="222"/>
      <c r="VZ40" s="222"/>
      <c r="WA40" s="222"/>
      <c r="WB40" s="222"/>
      <c r="WC40" s="222"/>
      <c r="WD40" s="222"/>
      <c r="WE40" s="222"/>
      <c r="WF40" s="222"/>
      <c r="WG40" s="222"/>
      <c r="WH40" s="222"/>
      <c r="WI40" s="222"/>
      <c r="WJ40" s="222"/>
      <c r="WK40" s="222"/>
      <c r="WL40" s="222"/>
      <c r="WM40" s="222"/>
      <c r="WN40" s="222"/>
      <c r="WO40" s="222"/>
      <c r="WP40" s="222"/>
      <c r="WQ40" s="222"/>
      <c r="WR40" s="222"/>
      <c r="WS40" s="222"/>
      <c r="WT40" s="222"/>
      <c r="WU40" s="222"/>
      <c r="WV40" s="222"/>
      <c r="WW40" s="222"/>
      <c r="WX40" s="222"/>
      <c r="WY40" s="222"/>
      <c r="WZ40" s="222"/>
      <c r="XA40" s="222"/>
      <c r="XB40" s="222"/>
      <c r="XC40" s="222"/>
      <c r="XD40" s="222"/>
      <c r="XE40" s="222"/>
      <c r="XF40" s="222"/>
      <c r="XG40" s="222"/>
      <c r="XH40" s="222"/>
      <c r="XI40" s="222"/>
      <c r="XJ40" s="222"/>
      <c r="XK40" s="222"/>
      <c r="XL40" s="222"/>
      <c r="XM40" s="222"/>
      <c r="XN40" s="222"/>
      <c r="XO40" s="222"/>
      <c r="XP40" s="222"/>
      <c r="XQ40" s="222"/>
      <c r="XR40" s="222"/>
      <c r="XS40" s="222"/>
      <c r="XT40" s="222"/>
      <c r="XU40" s="222"/>
      <c r="XV40" s="222"/>
      <c r="XW40" s="222"/>
      <c r="XX40" s="222"/>
      <c r="XY40" s="222"/>
      <c r="XZ40" s="222"/>
      <c r="YA40" s="222"/>
      <c r="YB40" s="222"/>
      <c r="YC40" s="222"/>
      <c r="YD40" s="222"/>
      <c r="YE40" s="222"/>
      <c r="YF40" s="222"/>
      <c r="YG40" s="222"/>
      <c r="YH40" s="222"/>
      <c r="YI40" s="222"/>
      <c r="YJ40" s="222"/>
      <c r="YK40" s="222"/>
      <c r="YL40" s="222"/>
      <c r="YM40" s="222"/>
      <c r="YN40" s="222"/>
      <c r="YO40" s="222"/>
      <c r="YP40" s="222"/>
      <c r="YQ40" s="222"/>
      <c r="YR40" s="222"/>
      <c r="YS40" s="222"/>
      <c r="YT40" s="222"/>
      <c r="YU40" s="222"/>
      <c r="YV40" s="222"/>
      <c r="YW40" s="222"/>
      <c r="YX40" s="222"/>
      <c r="YY40" s="222"/>
      <c r="YZ40" s="222"/>
      <c r="ZA40" s="222"/>
      <c r="ZB40" s="222"/>
      <c r="ZC40" s="222"/>
      <c r="ZD40" s="222"/>
      <c r="ZE40" s="222"/>
      <c r="ZF40" s="222"/>
      <c r="ZG40" s="222"/>
      <c r="ZH40" s="222"/>
      <c r="ZI40" s="222"/>
      <c r="ZJ40" s="222"/>
      <c r="ZK40" s="222"/>
      <c r="ZL40" s="222"/>
      <c r="ZM40" s="222"/>
      <c r="ZN40" s="222"/>
      <c r="ZO40" s="222"/>
      <c r="ZP40" s="222"/>
      <c r="ZQ40" s="222"/>
      <c r="ZR40" s="222"/>
      <c r="ZS40" s="222"/>
      <c r="ZT40" s="222"/>
      <c r="ZU40" s="222"/>
      <c r="ZV40" s="222"/>
      <c r="ZW40" s="222"/>
      <c r="ZX40" s="222"/>
      <c r="ZY40" s="222"/>
      <c r="ZZ40" s="222"/>
      <c r="AAA40" s="222"/>
      <c r="AAB40" s="222"/>
      <c r="AAC40" s="222"/>
      <c r="AAD40" s="222"/>
      <c r="AAE40" s="222"/>
      <c r="AAF40" s="222"/>
      <c r="AAG40" s="222"/>
      <c r="AAH40" s="222"/>
      <c r="AAI40" s="222"/>
      <c r="AAJ40" s="222"/>
      <c r="AAK40" s="222"/>
      <c r="AAL40" s="222"/>
      <c r="AAM40" s="222"/>
      <c r="AAN40" s="222"/>
      <c r="AAO40" s="222"/>
      <c r="AAP40" s="222"/>
      <c r="AAQ40" s="222"/>
      <c r="AAR40" s="222"/>
      <c r="AAS40" s="222"/>
      <c r="AAT40" s="222"/>
      <c r="AAU40" s="222"/>
      <c r="AAV40" s="222"/>
      <c r="AAW40" s="222"/>
      <c r="AAX40" s="222"/>
      <c r="AAY40" s="222"/>
      <c r="AAZ40" s="222"/>
      <c r="ABA40" s="222"/>
      <c r="ABB40" s="222"/>
      <c r="ABC40" s="222"/>
      <c r="ABD40" s="222"/>
      <c r="ABE40" s="222"/>
      <c r="ABF40" s="222"/>
      <c r="ABG40" s="222"/>
      <c r="ABH40" s="222"/>
      <c r="ABI40" s="222"/>
      <c r="ABJ40" s="222"/>
      <c r="ABK40" s="222"/>
      <c r="ABL40" s="222"/>
      <c r="ABM40" s="222"/>
      <c r="ABN40" s="222"/>
      <c r="ABO40" s="222"/>
      <c r="ABP40" s="222"/>
      <c r="ABQ40" s="222"/>
      <c r="ABR40" s="222"/>
      <c r="ABS40" s="222"/>
      <c r="ABT40" s="222"/>
      <c r="ABU40" s="222"/>
      <c r="ABV40" s="222"/>
      <c r="ABW40" s="222"/>
      <c r="ABX40" s="222"/>
      <c r="ABY40" s="222"/>
      <c r="ABZ40" s="222"/>
      <c r="ACA40" s="222"/>
      <c r="ACB40" s="222"/>
      <c r="ACC40" s="222"/>
      <c r="ACD40" s="222"/>
      <c r="ACE40" s="222"/>
      <c r="ACF40" s="222"/>
      <c r="ACG40" s="222"/>
      <c r="ACH40" s="222"/>
      <c r="ACI40" s="222"/>
      <c r="ACJ40" s="222"/>
      <c r="ACK40" s="222"/>
      <c r="ACL40" s="222"/>
      <c r="ACM40" s="222"/>
      <c r="ACN40" s="222"/>
      <c r="ACO40" s="222"/>
      <c r="ACP40" s="222"/>
      <c r="ACQ40" s="222"/>
      <c r="ACR40" s="222"/>
      <c r="ACS40" s="222"/>
      <c r="ACT40" s="222"/>
      <c r="ACU40" s="222"/>
      <c r="ACV40" s="222"/>
      <c r="ACW40" s="222"/>
      <c r="ACX40" s="222"/>
      <c r="ACY40" s="222"/>
      <c r="ACZ40" s="222"/>
      <c r="ADA40" s="222"/>
      <c r="ADB40" s="222"/>
      <c r="ADC40" s="222"/>
      <c r="ADD40" s="222"/>
      <c r="ADE40" s="222"/>
      <c r="ADF40" s="222"/>
      <c r="ADG40" s="222"/>
      <c r="ADH40" s="222"/>
      <c r="ADI40" s="222"/>
      <c r="ADJ40" s="222"/>
      <c r="ADK40" s="222"/>
      <c r="ADL40" s="222"/>
      <c r="ADM40" s="222"/>
      <c r="ADN40" s="222"/>
      <c r="ADO40" s="222"/>
      <c r="ADP40" s="222"/>
      <c r="ADQ40" s="222"/>
      <c r="ADR40" s="222"/>
      <c r="ADS40" s="222"/>
      <c r="ADT40" s="222"/>
      <c r="ADU40" s="222"/>
      <c r="ADV40" s="222"/>
      <c r="ADW40" s="222"/>
      <c r="ADX40" s="222"/>
      <c r="ADY40" s="222"/>
      <c r="ADZ40" s="222"/>
      <c r="AEA40" s="222"/>
      <c r="AEB40" s="222"/>
      <c r="AEC40" s="222"/>
      <c r="AED40" s="222"/>
      <c r="AEE40" s="222"/>
      <c r="AEF40" s="222"/>
      <c r="AEG40" s="222"/>
      <c r="AEH40" s="222"/>
      <c r="AEI40" s="222"/>
      <c r="AEJ40" s="222"/>
      <c r="AEK40" s="222"/>
      <c r="AEL40" s="222"/>
      <c r="AEM40" s="222"/>
      <c r="AEN40" s="222"/>
      <c r="AEO40" s="222"/>
      <c r="AEP40" s="222"/>
      <c r="AEQ40" s="222"/>
      <c r="AER40" s="222"/>
      <c r="AES40" s="222"/>
      <c r="AET40" s="222"/>
      <c r="AEU40" s="222"/>
      <c r="AEV40" s="222"/>
      <c r="AEW40" s="222"/>
      <c r="AEX40" s="222"/>
      <c r="AEY40" s="222"/>
      <c r="AEZ40" s="222"/>
      <c r="AFA40" s="222"/>
      <c r="AFB40" s="222"/>
      <c r="AFC40" s="222"/>
      <c r="AFD40" s="222"/>
      <c r="AFE40" s="222"/>
      <c r="AFF40" s="222"/>
      <c r="AFG40" s="222"/>
      <c r="AFH40" s="222"/>
      <c r="AFI40" s="222"/>
      <c r="AFJ40" s="222"/>
      <c r="AFK40" s="222"/>
      <c r="AFL40" s="222"/>
      <c r="AFM40" s="222"/>
      <c r="AFN40" s="222"/>
      <c r="AFO40" s="222"/>
      <c r="AFP40" s="222"/>
      <c r="AFQ40" s="222"/>
      <c r="AFR40" s="222"/>
      <c r="AFS40" s="222"/>
      <c r="AFT40" s="222"/>
    </row>
    <row r="41" spans="1:852" s="6" customFormat="1">
      <c r="A41" s="265" t="s">
        <v>3772</v>
      </c>
      <c r="B41" s="265"/>
      <c r="C41" s="840" t="str">
        <f>IF(Severity!F41&gt;=0.5,"YES","NO")</f>
        <v>YES</v>
      </c>
      <c r="D41" s="840" t="str">
        <f>IF(Severity!G41&gt;=0.5,"YES","NO")</f>
        <v>NO</v>
      </c>
      <c r="E41" s="146">
        <v>8</v>
      </c>
      <c r="F41" s="146">
        <v>2</v>
      </c>
      <c r="G41" s="270" t="s">
        <v>2917</v>
      </c>
      <c r="H41" s="270" t="s">
        <v>750</v>
      </c>
      <c r="I41" s="270" t="s">
        <v>455</v>
      </c>
      <c r="J41" s="270">
        <v>0</v>
      </c>
      <c r="K41" s="270" t="s">
        <v>455</v>
      </c>
      <c r="L41" s="265"/>
      <c r="M41" s="265"/>
      <c r="N41" s="270"/>
      <c r="O41" s="270" t="s">
        <v>455</v>
      </c>
      <c r="P41" s="265"/>
      <c r="Q41" s="265"/>
      <c r="R41" s="265"/>
      <c r="S41" s="270" t="s">
        <v>2851</v>
      </c>
      <c r="T41" s="270">
        <v>21</v>
      </c>
      <c r="U41" s="125">
        <v>26.29</v>
      </c>
      <c r="V41" s="125">
        <v>2.5099999999999998</v>
      </c>
      <c r="W41" s="125"/>
      <c r="X41" s="125"/>
      <c r="Y41" s="125">
        <v>8.56</v>
      </c>
      <c r="Z41" s="125">
        <v>5.4</v>
      </c>
      <c r="AA41" s="125"/>
      <c r="AB41" s="125"/>
      <c r="AC41" s="125"/>
      <c r="AD41" s="125"/>
      <c r="AE41" s="114"/>
      <c r="AF41" s="125"/>
      <c r="AG41" s="125"/>
      <c r="AH41" s="125"/>
      <c r="AI41" s="265">
        <v>41</v>
      </c>
      <c r="AJ41" s="267">
        <f t="shared" si="11"/>
        <v>41</v>
      </c>
      <c r="AK41" s="267" t="s">
        <v>455</v>
      </c>
      <c r="AL41" s="270" t="s">
        <v>335</v>
      </c>
      <c r="AM41" s="270" t="s">
        <v>455</v>
      </c>
      <c r="AN41" s="270" t="s">
        <v>455</v>
      </c>
      <c r="AO41" s="270">
        <v>0</v>
      </c>
      <c r="AP41" s="270" t="s">
        <v>455</v>
      </c>
      <c r="AQ41" s="265"/>
      <c r="AR41" s="265"/>
      <c r="AS41" s="265"/>
      <c r="AT41" s="270" t="s">
        <v>455</v>
      </c>
      <c r="AU41" s="265"/>
      <c r="AV41" s="265"/>
      <c r="AW41" s="265"/>
      <c r="AX41" s="265" t="s">
        <v>236</v>
      </c>
      <c r="AY41" s="265">
        <v>21</v>
      </c>
      <c r="AZ41" s="114">
        <v>25.61</v>
      </c>
      <c r="BA41" s="114">
        <v>2.54</v>
      </c>
      <c r="BB41" s="114"/>
      <c r="BC41" s="114"/>
      <c r="BD41" s="114">
        <v>14.76</v>
      </c>
      <c r="BE41" s="114">
        <v>5.28</v>
      </c>
      <c r="BF41" s="114"/>
      <c r="BG41" s="114"/>
      <c r="BH41" s="114"/>
      <c r="BI41" s="114"/>
      <c r="BJ41" s="114"/>
      <c r="BK41" s="114"/>
      <c r="BL41" s="114"/>
      <c r="BM41" s="114"/>
      <c r="BN41" s="270">
        <v>41</v>
      </c>
      <c r="BO41" s="270">
        <f t="shared" si="12"/>
        <v>41</v>
      </c>
      <c r="BP41" s="270" t="s">
        <v>455</v>
      </c>
      <c r="BQ41" s="270"/>
      <c r="BR41" s="270" t="s">
        <v>455</v>
      </c>
      <c r="BS41" s="265"/>
      <c r="BT41" s="265"/>
      <c r="BU41" s="265"/>
      <c r="BV41" s="265"/>
      <c r="BW41" s="265"/>
      <c r="BX41" s="265"/>
      <c r="BY41" s="265"/>
      <c r="BZ41" s="265"/>
      <c r="CA41" s="265"/>
      <c r="CB41" s="265"/>
      <c r="CC41" s="265"/>
      <c r="CD41" s="265"/>
      <c r="CE41" s="114"/>
      <c r="CF41" s="114"/>
      <c r="CG41" s="114"/>
      <c r="CH41" s="114"/>
      <c r="CI41" s="114"/>
      <c r="CJ41" s="114"/>
      <c r="CK41" s="114"/>
      <c r="CL41" s="114"/>
      <c r="CM41" s="114"/>
      <c r="CN41" s="114"/>
      <c r="CO41" s="114"/>
      <c r="CP41" s="114"/>
      <c r="CQ41" s="114"/>
      <c r="CR41" s="114"/>
      <c r="CS41" s="265"/>
      <c r="CT41" s="265"/>
      <c r="CU41" s="265"/>
      <c r="CV41" s="270"/>
      <c r="CW41" s="270" t="s">
        <v>455</v>
      </c>
      <c r="CX41" s="270"/>
      <c r="CY41" s="265"/>
      <c r="CZ41" s="265"/>
      <c r="DA41" s="265"/>
      <c r="DB41" s="265"/>
      <c r="DC41" s="265"/>
      <c r="DD41" s="265"/>
      <c r="DE41" s="265"/>
      <c r="DF41" s="265"/>
      <c r="DG41" s="265"/>
      <c r="DH41" s="265"/>
      <c r="DI41" s="265"/>
      <c r="DJ41" s="125"/>
      <c r="DK41" s="125"/>
      <c r="DL41" s="125"/>
      <c r="DM41" s="125"/>
      <c r="DN41" s="125"/>
      <c r="DO41" s="125"/>
      <c r="DP41" s="125"/>
      <c r="DQ41" s="125"/>
      <c r="DR41" s="125"/>
      <c r="DS41" s="125"/>
      <c r="DT41" s="125"/>
      <c r="DU41" s="125"/>
      <c r="DV41" s="125"/>
      <c r="DW41" s="125"/>
      <c r="DX41" s="265"/>
      <c r="DY41" s="265"/>
      <c r="DZ41" s="265"/>
      <c r="EA41" s="223"/>
      <c r="EB41" s="270" t="s">
        <v>455</v>
      </c>
      <c r="EC41" s="223"/>
      <c r="ED41" s="223"/>
      <c r="EE41" s="223"/>
      <c r="EF41" s="223"/>
      <c r="EG41" s="223"/>
      <c r="EH41" s="223"/>
      <c r="EI41" s="223"/>
      <c r="EJ41" s="223"/>
      <c r="EK41" s="223"/>
      <c r="EL41" s="223"/>
      <c r="EM41" s="223"/>
      <c r="EN41" s="223"/>
      <c r="EO41" s="183"/>
      <c r="EP41" s="183"/>
      <c r="EQ41" s="183"/>
      <c r="ER41" s="183"/>
      <c r="ES41" s="183"/>
      <c r="ET41" s="183"/>
      <c r="EU41" s="183"/>
      <c r="EV41" s="183"/>
      <c r="EW41" s="183"/>
      <c r="EX41" s="183"/>
      <c r="EY41" s="183"/>
      <c r="EZ41" s="183"/>
      <c r="FA41" s="183"/>
      <c r="FB41" s="183"/>
      <c r="FC41" s="223"/>
      <c r="FD41" s="223"/>
      <c r="FE41" s="223"/>
      <c r="FF41" s="270" t="s">
        <v>455</v>
      </c>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70" t="s">
        <v>455</v>
      </c>
      <c r="HE41" s="223"/>
      <c r="HF41" s="223"/>
      <c r="HG41" s="223"/>
      <c r="HH41" s="223"/>
      <c r="HI41" s="223"/>
      <c r="HJ41" s="223"/>
      <c r="HK41" s="223"/>
      <c r="HL41" s="223"/>
      <c r="HM41" s="223"/>
      <c r="HN41" s="223"/>
      <c r="HO41" s="223"/>
      <c r="HP41" s="223"/>
      <c r="HQ41" s="223"/>
      <c r="HR41" s="223"/>
      <c r="HS41" s="223"/>
      <c r="HT41" s="223"/>
      <c r="HU41" s="223"/>
      <c r="HV41" s="223"/>
      <c r="HW41" s="223"/>
      <c r="HX41" s="223"/>
      <c r="HY41" s="223"/>
      <c r="HZ41" s="223"/>
      <c r="IA41" s="223"/>
      <c r="IB41" s="223"/>
      <c r="IC41" s="223"/>
      <c r="ID41" s="223"/>
      <c r="IE41" s="223"/>
      <c r="IF41" s="223"/>
      <c r="IG41" s="223"/>
      <c r="IH41" s="223"/>
      <c r="II41" s="223"/>
      <c r="IJ41" s="223"/>
      <c r="IK41" s="223"/>
      <c r="IL41" s="223"/>
      <c r="IM41" s="223"/>
      <c r="IN41" s="223"/>
      <c r="IO41" s="223"/>
      <c r="IP41" s="223"/>
      <c r="IQ41" s="223"/>
      <c r="IR41" s="223"/>
      <c r="IS41" s="270" t="s">
        <v>455</v>
      </c>
      <c r="IT41" s="223"/>
      <c r="IU41" s="223"/>
      <c r="IV41" s="223"/>
      <c r="IW41" s="223"/>
      <c r="IX41" s="223"/>
      <c r="IY41" s="223"/>
      <c r="IZ41" s="223"/>
      <c r="JA41" s="223"/>
      <c r="JB41" s="223"/>
      <c r="JC41" s="223"/>
      <c r="JD41" s="223"/>
      <c r="JE41" s="223"/>
      <c r="JF41" s="223"/>
      <c r="JG41" s="223"/>
      <c r="JH41" s="223"/>
      <c r="JI41" s="223"/>
      <c r="JJ41" s="223"/>
      <c r="JK41" s="223"/>
      <c r="JL41" s="223"/>
      <c r="JM41" s="223"/>
      <c r="JN41" s="223"/>
      <c r="JO41" s="223"/>
      <c r="JP41" s="223"/>
      <c r="JQ41" s="223"/>
      <c r="JR41" s="223"/>
      <c r="JS41" s="223"/>
      <c r="JT41" s="223"/>
      <c r="JU41" s="223"/>
      <c r="JV41" s="223"/>
      <c r="JW41" s="223"/>
      <c r="JX41" s="223"/>
      <c r="JY41" s="223"/>
      <c r="JZ41" s="223"/>
      <c r="KA41" s="223"/>
      <c r="KB41" s="223"/>
      <c r="KC41" s="223"/>
      <c r="KD41" s="223"/>
      <c r="KE41" s="270" t="s">
        <v>455</v>
      </c>
      <c r="KF41" s="223"/>
      <c r="KG41" s="223"/>
      <c r="KH41" s="223"/>
      <c r="KI41" s="223"/>
      <c r="KJ41" s="223"/>
      <c r="KK41" s="223"/>
      <c r="KL41" s="223"/>
      <c r="KM41" s="223"/>
      <c r="KN41" s="223"/>
      <c r="KO41" s="223"/>
      <c r="KP41" s="223"/>
      <c r="KQ41" s="223"/>
      <c r="KR41" s="223"/>
      <c r="KS41" s="223"/>
      <c r="KT41" s="223"/>
      <c r="KU41" s="223"/>
      <c r="KV41" s="223"/>
      <c r="KW41" s="223"/>
      <c r="KX41" s="223"/>
      <c r="KY41" s="223"/>
      <c r="KZ41" s="223"/>
      <c r="LA41" s="223"/>
      <c r="LB41" s="223"/>
      <c r="LC41" s="223"/>
      <c r="LD41" s="223"/>
      <c r="LE41" s="223"/>
      <c r="LF41" s="223"/>
      <c r="LG41" s="223"/>
      <c r="LH41" s="223"/>
      <c r="LI41" s="223"/>
      <c r="LJ41" s="223"/>
      <c r="LK41" s="223"/>
      <c r="LL41" s="223"/>
      <c r="LM41" s="223"/>
      <c r="LN41" s="223"/>
      <c r="LO41" s="223"/>
      <c r="LP41" s="223"/>
      <c r="LQ41" s="223"/>
      <c r="LR41" s="223"/>
      <c r="LS41" s="223"/>
      <c r="LT41" s="270" t="s">
        <v>455</v>
      </c>
      <c r="LU41" s="223"/>
      <c r="LV41" s="223"/>
      <c r="LW41" s="223"/>
      <c r="LX41" s="223"/>
      <c r="LY41" s="223"/>
      <c r="LZ41" s="223"/>
      <c r="MA41" s="223"/>
      <c r="MB41" s="223"/>
      <c r="MC41" s="223"/>
      <c r="MD41" s="223"/>
      <c r="ME41" s="223"/>
      <c r="MF41" s="223"/>
      <c r="MG41" s="223"/>
      <c r="MH41" s="223"/>
      <c r="MI41" s="223"/>
      <c r="MJ41" s="223"/>
      <c r="MK41" s="223"/>
      <c r="ML41" s="223"/>
      <c r="MM41" s="223"/>
      <c r="MN41" s="223"/>
      <c r="MO41" s="223"/>
      <c r="MP41" s="223"/>
      <c r="MQ41" s="223"/>
      <c r="MR41" s="223"/>
      <c r="MS41" s="223"/>
      <c r="MT41" s="223"/>
      <c r="MU41" s="223"/>
      <c r="MV41" s="223"/>
      <c r="MW41" s="223"/>
      <c r="MX41" s="223"/>
      <c r="MY41" s="223"/>
      <c r="MZ41" s="223"/>
      <c r="NA41" s="223"/>
      <c r="NB41" s="223"/>
      <c r="NC41" s="223"/>
      <c r="ND41" s="223"/>
      <c r="NE41" s="223"/>
      <c r="NF41" s="223"/>
      <c r="NG41" s="223"/>
      <c r="NH41" s="223"/>
      <c r="NI41" s="223"/>
      <c r="NJ41" s="223"/>
      <c r="NK41" s="223"/>
      <c r="NL41" s="223"/>
      <c r="NM41" s="223"/>
      <c r="NN41" s="223"/>
      <c r="NO41" s="223"/>
      <c r="NP41" s="223"/>
      <c r="NQ41" s="223"/>
      <c r="NR41" s="223"/>
      <c r="NS41" s="223"/>
      <c r="NT41" s="223"/>
      <c r="NU41" s="223"/>
      <c r="NV41" s="223"/>
      <c r="NW41" s="223"/>
      <c r="NX41" s="223"/>
      <c r="NY41" s="223"/>
      <c r="NZ41" s="223"/>
      <c r="OA41" s="223"/>
      <c r="OB41" s="223"/>
      <c r="OC41" s="223"/>
      <c r="OD41" s="223"/>
      <c r="OE41" s="223"/>
      <c r="OF41" s="223"/>
      <c r="OG41" s="223"/>
      <c r="OH41" s="223"/>
      <c r="OI41" s="223"/>
      <c r="OJ41" s="223"/>
      <c r="OK41" s="223"/>
      <c r="OL41" s="223"/>
      <c r="OM41" s="223"/>
      <c r="ON41" s="223"/>
      <c r="OO41" s="223"/>
      <c r="OP41" s="223"/>
      <c r="OQ41" s="223"/>
      <c r="OR41" s="223"/>
      <c r="OS41" s="267">
        <v>1</v>
      </c>
      <c r="OT41" s="267">
        <f t="shared" si="9"/>
        <v>1</v>
      </c>
      <c r="OU41" s="267">
        <f t="shared" si="10"/>
        <v>0</v>
      </c>
      <c r="OV41" s="222"/>
      <c r="OW41" s="222"/>
      <c r="OX41" s="222"/>
      <c r="OY41" s="222"/>
      <c r="OZ41" s="222"/>
      <c r="PA41" s="222"/>
      <c r="PB41" s="222"/>
      <c r="PC41" s="222"/>
      <c r="PD41" s="222"/>
      <c r="PE41" s="222"/>
      <c r="PF41" s="222"/>
      <c r="PG41" s="222"/>
      <c r="PH41" s="222"/>
      <c r="PI41" s="222"/>
      <c r="PJ41" s="222"/>
      <c r="PK41" s="222"/>
      <c r="PL41" s="222"/>
      <c r="PM41" s="222"/>
      <c r="PN41" s="222"/>
      <c r="PO41" s="222"/>
      <c r="PP41" s="222"/>
      <c r="PQ41" s="222"/>
      <c r="PR41" s="222"/>
      <c r="PS41" s="222"/>
      <c r="PT41" s="222"/>
      <c r="PU41" s="222"/>
      <c r="PV41" s="222"/>
      <c r="PW41" s="222"/>
      <c r="PX41" s="222"/>
      <c r="PY41" s="222"/>
      <c r="PZ41" s="222"/>
      <c r="QA41" s="222"/>
      <c r="QB41" s="222"/>
      <c r="QC41" s="222"/>
      <c r="QD41" s="222"/>
      <c r="QE41" s="222"/>
      <c r="QF41" s="222"/>
      <c r="QG41" s="222"/>
      <c r="QH41" s="222"/>
      <c r="QI41" s="222"/>
      <c r="QJ41" s="222"/>
      <c r="QK41" s="222"/>
      <c r="QL41" s="222"/>
      <c r="QM41" s="222"/>
      <c r="QN41" s="222"/>
      <c r="QO41" s="222"/>
      <c r="QP41" s="222"/>
      <c r="QQ41" s="222"/>
      <c r="QR41" s="222"/>
      <c r="QS41" s="222"/>
      <c r="QT41" s="222"/>
      <c r="QU41" s="222"/>
      <c r="QV41" s="222"/>
      <c r="QW41" s="222"/>
      <c r="QX41" s="222"/>
      <c r="QY41" s="222"/>
      <c r="QZ41" s="222"/>
      <c r="RA41" s="222"/>
      <c r="RB41" s="222"/>
      <c r="RC41" s="222"/>
      <c r="RD41" s="222"/>
      <c r="RE41" s="222"/>
      <c r="RF41" s="222"/>
      <c r="RG41" s="222"/>
      <c r="RH41" s="222"/>
      <c r="RI41" s="222"/>
      <c r="RJ41" s="222"/>
      <c r="RK41" s="222"/>
      <c r="RL41" s="222"/>
      <c r="RM41" s="222"/>
      <c r="RN41" s="222"/>
      <c r="RO41" s="222"/>
      <c r="RP41" s="222"/>
      <c r="RQ41" s="222"/>
      <c r="RR41" s="222"/>
      <c r="RS41" s="222"/>
      <c r="RT41" s="222"/>
      <c r="RU41" s="222"/>
      <c r="RV41" s="222"/>
      <c r="RW41" s="222"/>
      <c r="RX41" s="222"/>
      <c r="RY41" s="222"/>
      <c r="RZ41" s="222"/>
      <c r="SA41" s="222"/>
      <c r="SB41" s="222"/>
      <c r="SC41" s="222"/>
      <c r="SD41" s="222"/>
      <c r="SE41" s="222"/>
      <c r="SF41" s="222"/>
      <c r="SG41" s="222"/>
      <c r="SH41" s="222"/>
      <c r="SI41" s="222"/>
      <c r="SJ41" s="222"/>
      <c r="SK41" s="222"/>
      <c r="SL41" s="222"/>
      <c r="SM41" s="222"/>
      <c r="SN41" s="222"/>
      <c r="SO41" s="222"/>
      <c r="SP41" s="222"/>
      <c r="SQ41" s="222"/>
      <c r="SR41" s="222"/>
      <c r="SS41" s="222"/>
      <c r="ST41" s="222"/>
      <c r="SU41" s="222"/>
      <c r="SV41" s="222"/>
      <c r="SW41" s="222"/>
      <c r="SX41" s="222"/>
      <c r="SY41" s="222"/>
      <c r="SZ41" s="222"/>
      <c r="TA41" s="222"/>
      <c r="TB41" s="222"/>
      <c r="TC41" s="222"/>
      <c r="TD41" s="222"/>
      <c r="TE41" s="222"/>
      <c r="TF41" s="222"/>
      <c r="TG41" s="222"/>
      <c r="TH41" s="222"/>
      <c r="TI41" s="222"/>
      <c r="TJ41" s="222"/>
      <c r="TK41" s="222"/>
      <c r="TL41" s="222"/>
      <c r="TM41" s="222"/>
      <c r="TN41" s="222"/>
      <c r="TO41" s="222"/>
      <c r="TP41" s="222"/>
      <c r="TQ41" s="222"/>
      <c r="TR41" s="222"/>
      <c r="TS41" s="222"/>
      <c r="TT41" s="222"/>
      <c r="TU41" s="222"/>
      <c r="TV41" s="222"/>
      <c r="TW41" s="222"/>
      <c r="TX41" s="222"/>
      <c r="TY41" s="222"/>
      <c r="TZ41" s="222"/>
      <c r="UA41" s="222"/>
      <c r="UB41" s="222"/>
      <c r="UC41" s="222"/>
      <c r="UD41" s="222"/>
      <c r="UE41" s="222"/>
      <c r="UF41" s="222"/>
      <c r="UG41" s="222"/>
      <c r="UH41" s="222"/>
      <c r="UI41" s="222"/>
      <c r="UJ41" s="222"/>
      <c r="UK41" s="222"/>
      <c r="UL41" s="222"/>
      <c r="UM41" s="222"/>
      <c r="UN41" s="222"/>
      <c r="UO41" s="222"/>
      <c r="UP41" s="222"/>
      <c r="UQ41" s="222"/>
      <c r="UR41" s="222"/>
      <c r="US41" s="222"/>
      <c r="UT41" s="222"/>
      <c r="UU41" s="222"/>
      <c r="UV41" s="222"/>
      <c r="UW41" s="222"/>
      <c r="UX41" s="222"/>
      <c r="UY41" s="222"/>
      <c r="UZ41" s="222"/>
      <c r="VA41" s="222"/>
      <c r="VB41" s="222"/>
      <c r="VC41" s="222"/>
      <c r="VD41" s="222"/>
      <c r="VE41" s="222"/>
      <c r="VF41" s="222"/>
      <c r="VG41" s="222"/>
      <c r="VH41" s="222"/>
      <c r="VI41" s="222"/>
      <c r="VJ41" s="222"/>
      <c r="VK41" s="222"/>
      <c r="VL41" s="222"/>
      <c r="VM41" s="222"/>
      <c r="VN41" s="222"/>
      <c r="VO41" s="222"/>
      <c r="VP41" s="222"/>
      <c r="VQ41" s="222"/>
      <c r="VR41" s="222"/>
      <c r="VS41" s="222"/>
      <c r="VT41" s="222"/>
      <c r="VU41" s="222"/>
      <c r="VV41" s="222"/>
      <c r="VW41" s="222"/>
      <c r="VX41" s="222"/>
      <c r="VY41" s="222"/>
      <c r="VZ41" s="222"/>
      <c r="WA41" s="222"/>
      <c r="WB41" s="222"/>
      <c r="WC41" s="222"/>
      <c r="WD41" s="222"/>
      <c r="WE41" s="222"/>
      <c r="WF41" s="222"/>
      <c r="WG41" s="222"/>
      <c r="WH41" s="222"/>
      <c r="WI41" s="222"/>
      <c r="WJ41" s="222"/>
      <c r="WK41" s="222"/>
      <c r="WL41" s="222"/>
      <c r="WM41" s="222"/>
      <c r="WN41" s="222"/>
      <c r="WO41" s="222"/>
      <c r="WP41" s="222"/>
      <c r="WQ41" s="222"/>
      <c r="WR41" s="222"/>
      <c r="WS41" s="222"/>
      <c r="WT41" s="222"/>
      <c r="WU41" s="222"/>
      <c r="WV41" s="222"/>
      <c r="WW41" s="222"/>
      <c r="WX41" s="222"/>
      <c r="WY41" s="222"/>
      <c r="WZ41" s="222"/>
      <c r="XA41" s="222"/>
      <c r="XB41" s="222"/>
      <c r="XC41" s="222"/>
      <c r="XD41" s="222"/>
      <c r="XE41" s="222"/>
      <c r="XF41" s="222"/>
      <c r="XG41" s="222"/>
      <c r="XH41" s="222"/>
      <c r="XI41" s="222"/>
      <c r="XJ41" s="222"/>
      <c r="XK41" s="222"/>
      <c r="XL41" s="222"/>
      <c r="XM41" s="222"/>
      <c r="XN41" s="222"/>
      <c r="XO41" s="222"/>
      <c r="XP41" s="222"/>
      <c r="XQ41" s="222"/>
      <c r="XR41" s="222"/>
      <c r="XS41" s="222"/>
      <c r="XT41" s="222"/>
      <c r="XU41" s="222"/>
      <c r="XV41" s="222"/>
      <c r="XW41" s="222"/>
      <c r="XX41" s="222"/>
      <c r="XY41" s="222"/>
      <c r="XZ41" s="222"/>
      <c r="YA41" s="222"/>
      <c r="YB41" s="222"/>
      <c r="YC41" s="222"/>
      <c r="YD41" s="222"/>
      <c r="YE41" s="222"/>
      <c r="YF41" s="222"/>
      <c r="YG41" s="222"/>
      <c r="YH41" s="222"/>
      <c r="YI41" s="222"/>
      <c r="YJ41" s="222"/>
      <c r="YK41" s="222"/>
      <c r="YL41" s="222"/>
      <c r="YM41" s="222"/>
      <c r="YN41" s="222"/>
      <c r="YO41" s="222"/>
      <c r="YP41" s="222"/>
      <c r="YQ41" s="222"/>
      <c r="YR41" s="222"/>
      <c r="YS41" s="222"/>
      <c r="YT41" s="222"/>
      <c r="YU41" s="222"/>
      <c r="YV41" s="222"/>
      <c r="YW41" s="222"/>
      <c r="YX41" s="222"/>
      <c r="YY41" s="222"/>
      <c r="YZ41" s="222"/>
      <c r="ZA41" s="222"/>
      <c r="ZB41" s="222"/>
      <c r="ZC41" s="222"/>
      <c r="ZD41" s="222"/>
      <c r="ZE41" s="222"/>
      <c r="ZF41" s="222"/>
      <c r="ZG41" s="222"/>
      <c r="ZH41" s="222"/>
      <c r="ZI41" s="222"/>
      <c r="ZJ41" s="222"/>
      <c r="ZK41" s="222"/>
      <c r="ZL41" s="222"/>
      <c r="ZM41" s="222"/>
      <c r="ZN41" s="222"/>
      <c r="ZO41" s="222"/>
      <c r="ZP41" s="222"/>
      <c r="ZQ41" s="222"/>
      <c r="ZR41" s="222"/>
      <c r="ZS41" s="222"/>
      <c r="ZT41" s="222"/>
      <c r="ZU41" s="222"/>
      <c r="ZV41" s="222"/>
      <c r="ZW41" s="222"/>
      <c r="ZX41" s="222"/>
      <c r="ZY41" s="222"/>
      <c r="ZZ41" s="222"/>
      <c r="AAA41" s="222"/>
      <c r="AAB41" s="222"/>
      <c r="AAC41" s="222"/>
      <c r="AAD41" s="222"/>
      <c r="AAE41" s="222"/>
      <c r="AAF41" s="222"/>
      <c r="AAG41" s="222"/>
      <c r="AAH41" s="222"/>
      <c r="AAI41" s="222"/>
      <c r="AAJ41" s="222"/>
      <c r="AAK41" s="222"/>
      <c r="AAL41" s="222"/>
      <c r="AAM41" s="222"/>
      <c r="AAN41" s="222"/>
      <c r="AAO41" s="222"/>
      <c r="AAP41" s="222"/>
      <c r="AAQ41" s="222"/>
      <c r="AAR41" s="222"/>
      <c r="AAS41" s="222"/>
      <c r="AAT41" s="222"/>
      <c r="AAU41" s="222"/>
      <c r="AAV41" s="222"/>
      <c r="AAW41" s="222"/>
      <c r="AAX41" s="222"/>
      <c r="AAY41" s="222"/>
      <c r="AAZ41" s="222"/>
      <c r="ABA41" s="222"/>
      <c r="ABB41" s="222"/>
      <c r="ABC41" s="222"/>
      <c r="ABD41" s="222"/>
      <c r="ABE41" s="222"/>
      <c r="ABF41" s="222"/>
      <c r="ABG41" s="222"/>
      <c r="ABH41" s="222"/>
      <c r="ABI41" s="222"/>
      <c r="ABJ41" s="222"/>
      <c r="ABK41" s="222"/>
      <c r="ABL41" s="222"/>
      <c r="ABM41" s="222"/>
      <c r="ABN41" s="222"/>
      <c r="ABO41" s="222"/>
      <c r="ABP41" s="222"/>
      <c r="ABQ41" s="222"/>
      <c r="ABR41" s="222"/>
      <c r="ABS41" s="222"/>
      <c r="ABT41" s="222"/>
      <c r="ABU41" s="222"/>
      <c r="ABV41" s="222"/>
      <c r="ABW41" s="222"/>
      <c r="ABX41" s="222"/>
      <c r="ABY41" s="222"/>
      <c r="ABZ41" s="222"/>
      <c r="ACA41" s="222"/>
      <c r="ACB41" s="222"/>
      <c r="ACC41" s="222"/>
      <c r="ACD41" s="222"/>
      <c r="ACE41" s="222"/>
      <c r="ACF41" s="222"/>
      <c r="ACG41" s="222"/>
      <c r="ACH41" s="222"/>
      <c r="ACI41" s="222"/>
      <c r="ACJ41" s="222"/>
      <c r="ACK41" s="222"/>
      <c r="ACL41" s="222"/>
      <c r="ACM41" s="222"/>
      <c r="ACN41" s="222"/>
      <c r="ACO41" s="222"/>
      <c r="ACP41" s="222"/>
      <c r="ACQ41" s="222"/>
      <c r="ACR41" s="222"/>
      <c r="ACS41" s="222"/>
      <c r="ACT41" s="222"/>
      <c r="ACU41" s="222"/>
      <c r="ACV41" s="222"/>
      <c r="ACW41" s="222"/>
      <c r="ACX41" s="222"/>
      <c r="ACY41" s="222"/>
      <c r="ACZ41" s="222"/>
      <c r="ADA41" s="222"/>
      <c r="ADB41" s="222"/>
      <c r="ADC41" s="222"/>
      <c r="ADD41" s="222"/>
      <c r="ADE41" s="222"/>
      <c r="ADF41" s="222"/>
      <c r="ADG41" s="222"/>
      <c r="ADH41" s="222"/>
      <c r="ADI41" s="222"/>
      <c r="ADJ41" s="222"/>
      <c r="ADK41" s="222"/>
      <c r="ADL41" s="222"/>
      <c r="ADM41" s="222"/>
      <c r="ADN41" s="222"/>
      <c r="ADO41" s="222"/>
      <c r="ADP41" s="222"/>
      <c r="ADQ41" s="222"/>
      <c r="ADR41" s="222"/>
      <c r="ADS41" s="222"/>
      <c r="ADT41" s="222"/>
      <c r="ADU41" s="222"/>
      <c r="ADV41" s="222"/>
      <c r="ADW41" s="222"/>
      <c r="ADX41" s="222"/>
      <c r="ADY41" s="222"/>
      <c r="ADZ41" s="222"/>
      <c r="AEA41" s="222"/>
      <c r="AEB41" s="222"/>
      <c r="AEC41" s="222"/>
      <c r="AED41" s="222"/>
      <c r="AEE41" s="222"/>
      <c r="AEF41" s="222"/>
      <c r="AEG41" s="222"/>
      <c r="AEH41" s="222"/>
      <c r="AEI41" s="222"/>
      <c r="AEJ41" s="222"/>
      <c r="AEK41" s="222"/>
      <c r="AEL41" s="222"/>
      <c r="AEM41" s="222"/>
      <c r="AEN41" s="222"/>
      <c r="AEO41" s="222"/>
      <c r="AEP41" s="222"/>
      <c r="AEQ41" s="222"/>
      <c r="AER41" s="222"/>
      <c r="AES41" s="222"/>
      <c r="AET41" s="222"/>
      <c r="AEU41" s="222"/>
      <c r="AEV41" s="222"/>
      <c r="AEW41" s="222"/>
      <c r="AEX41" s="222"/>
      <c r="AEY41" s="222"/>
      <c r="AEZ41" s="222"/>
      <c r="AFA41" s="222"/>
      <c r="AFB41" s="222"/>
      <c r="AFC41" s="222"/>
      <c r="AFD41" s="222"/>
      <c r="AFE41" s="222"/>
      <c r="AFF41" s="222"/>
      <c r="AFG41" s="222"/>
      <c r="AFH41" s="222"/>
      <c r="AFI41" s="222"/>
      <c r="AFJ41" s="222"/>
      <c r="AFK41" s="222"/>
      <c r="AFL41" s="222"/>
      <c r="AFM41" s="222"/>
      <c r="AFN41" s="222"/>
      <c r="AFO41" s="222"/>
      <c r="AFP41" s="222"/>
      <c r="AFQ41" s="222"/>
      <c r="AFR41" s="222"/>
      <c r="AFS41" s="222"/>
      <c r="AFT41" s="222"/>
    </row>
    <row r="42" spans="1:852">
      <c r="A42" s="267" t="s">
        <v>2329</v>
      </c>
      <c r="B42" s="267"/>
      <c r="C42" s="840" t="str">
        <f>IF(Severity!F42&gt;=0.5,"YES","NO")</f>
        <v>YES</v>
      </c>
      <c r="D42" s="840" t="str">
        <f>IF(Severity!G42&gt;=0.5,"YES","NO")</f>
        <v>NO</v>
      </c>
      <c r="E42" s="208">
        <v>10</v>
      </c>
      <c r="F42" s="208">
        <v>2</v>
      </c>
      <c r="G42" s="270" t="s">
        <v>335</v>
      </c>
      <c r="H42" s="270" t="s">
        <v>455</v>
      </c>
      <c r="I42" s="270" t="s">
        <v>455</v>
      </c>
      <c r="J42" s="270">
        <v>9</v>
      </c>
      <c r="K42" s="270" t="s">
        <v>455</v>
      </c>
      <c r="L42" s="267"/>
      <c r="M42" s="267"/>
      <c r="N42" s="270"/>
      <c r="O42" s="270" t="s">
        <v>602</v>
      </c>
      <c r="P42" s="267">
        <v>17</v>
      </c>
      <c r="Q42" s="267">
        <v>16</v>
      </c>
      <c r="R42" s="267">
        <v>50</v>
      </c>
      <c r="S42" s="270" t="s">
        <v>602</v>
      </c>
      <c r="T42" s="270">
        <v>17</v>
      </c>
      <c r="U42" s="113">
        <v>25.6</v>
      </c>
      <c r="V42" s="113">
        <v>5.9</v>
      </c>
      <c r="W42" s="113"/>
      <c r="X42" s="113"/>
      <c r="Y42" s="113">
        <v>14.22</v>
      </c>
      <c r="Z42" s="113">
        <v>8.31</v>
      </c>
      <c r="AA42" s="113"/>
      <c r="AB42" s="113"/>
      <c r="AC42" s="113"/>
      <c r="AD42" s="113"/>
      <c r="AE42" s="114"/>
      <c r="AF42" s="113"/>
      <c r="AG42" s="113"/>
      <c r="AH42" s="113"/>
      <c r="AI42" s="267">
        <v>32</v>
      </c>
      <c r="AJ42" s="267">
        <f t="shared" si="11"/>
        <v>23</v>
      </c>
      <c r="AK42" s="267" t="s">
        <v>455</v>
      </c>
      <c r="AL42" s="270" t="s">
        <v>406</v>
      </c>
      <c r="AM42" s="270" t="s">
        <v>455</v>
      </c>
      <c r="AN42" s="270" t="s">
        <v>455</v>
      </c>
      <c r="AO42" s="270">
        <v>11</v>
      </c>
      <c r="AP42" s="270" t="s">
        <v>455</v>
      </c>
      <c r="AQ42" s="267"/>
      <c r="AR42" s="267"/>
      <c r="AS42" s="267"/>
      <c r="AT42" s="267" t="s">
        <v>602</v>
      </c>
      <c r="AU42" s="267">
        <v>17</v>
      </c>
      <c r="AV42" s="267">
        <v>18</v>
      </c>
      <c r="AW42" s="267">
        <v>50</v>
      </c>
      <c r="AX42" s="267" t="s">
        <v>602</v>
      </c>
      <c r="AY42" s="267">
        <v>17</v>
      </c>
      <c r="AZ42" s="114">
        <v>26.5</v>
      </c>
      <c r="BA42" s="114">
        <v>5.7</v>
      </c>
      <c r="BB42" s="114"/>
      <c r="BC42" s="114"/>
      <c r="BD42" s="114">
        <v>13.94</v>
      </c>
      <c r="BE42" s="114">
        <v>9.4</v>
      </c>
      <c r="BF42" s="114"/>
      <c r="BG42" s="114"/>
      <c r="BH42" s="114"/>
      <c r="BI42" s="114"/>
      <c r="BJ42" s="114"/>
      <c r="BK42" s="114"/>
      <c r="BL42" s="114"/>
      <c r="BM42" s="114"/>
      <c r="BN42" s="270">
        <v>33</v>
      </c>
      <c r="BO42" s="270">
        <f t="shared" si="12"/>
        <v>22</v>
      </c>
      <c r="BP42" s="270" t="s">
        <v>455</v>
      </c>
      <c r="BQ42" s="270"/>
      <c r="BR42" s="270" t="s">
        <v>455</v>
      </c>
      <c r="BS42" s="267"/>
      <c r="BT42" s="267"/>
      <c r="BU42" s="267"/>
      <c r="BV42" s="267"/>
      <c r="BW42" s="267"/>
      <c r="BX42" s="267"/>
      <c r="BY42" s="267"/>
      <c r="BZ42" s="267"/>
      <c r="CA42" s="267"/>
      <c r="CB42" s="267"/>
      <c r="CC42" s="267"/>
      <c r="CD42" s="267"/>
      <c r="CE42" s="114"/>
      <c r="CF42" s="114"/>
      <c r="CG42" s="114"/>
      <c r="CH42" s="114"/>
      <c r="CI42" s="114"/>
      <c r="CJ42" s="114"/>
      <c r="CK42" s="114"/>
      <c r="CL42" s="114"/>
      <c r="CM42" s="114"/>
      <c r="CN42" s="114"/>
      <c r="CO42" s="114"/>
      <c r="CP42" s="114"/>
      <c r="CQ42" s="114"/>
      <c r="CR42" s="114"/>
      <c r="CS42" s="267"/>
      <c r="CT42" s="267"/>
      <c r="CU42" s="267"/>
      <c r="CV42" s="270"/>
      <c r="CW42" s="270" t="s">
        <v>455</v>
      </c>
      <c r="CX42" s="270"/>
      <c r="CY42" s="267"/>
      <c r="CZ42" s="267"/>
      <c r="DA42" s="267"/>
      <c r="DB42" s="267"/>
      <c r="DC42" s="267"/>
      <c r="DD42" s="267"/>
      <c r="DE42" s="267"/>
      <c r="DF42" s="267"/>
      <c r="DG42" s="267"/>
      <c r="DH42" s="267"/>
      <c r="DI42" s="267"/>
      <c r="DJ42" s="113"/>
      <c r="DK42" s="113"/>
      <c r="DL42" s="113"/>
      <c r="DM42" s="113"/>
      <c r="DN42" s="113"/>
      <c r="DO42" s="113"/>
      <c r="DP42" s="113"/>
      <c r="DQ42" s="113"/>
      <c r="DR42" s="113"/>
      <c r="DS42" s="113"/>
      <c r="DT42" s="113"/>
      <c r="DU42" s="113"/>
      <c r="DV42" s="113"/>
      <c r="DW42" s="113"/>
      <c r="DX42" s="267"/>
      <c r="DY42" s="267"/>
      <c r="DZ42" s="267"/>
      <c r="EA42" s="267"/>
      <c r="EB42" s="270" t="s">
        <v>455</v>
      </c>
      <c r="EC42" s="267"/>
      <c r="ED42" s="267"/>
      <c r="EE42" s="267"/>
      <c r="EF42" s="267"/>
      <c r="EG42" s="267"/>
      <c r="EH42" s="267"/>
      <c r="EI42" s="267"/>
      <c r="EJ42" s="267"/>
      <c r="EK42" s="267"/>
      <c r="EL42" s="267"/>
      <c r="EM42" s="267"/>
      <c r="EN42" s="267"/>
      <c r="EO42" s="113"/>
      <c r="EP42" s="113"/>
      <c r="EQ42" s="113"/>
      <c r="ER42" s="113"/>
      <c r="ES42" s="113"/>
      <c r="ET42" s="113"/>
      <c r="EU42" s="113"/>
      <c r="EV42" s="113"/>
      <c r="EW42" s="113"/>
      <c r="EX42" s="113"/>
      <c r="EY42" s="113"/>
      <c r="EZ42" s="113"/>
      <c r="FA42" s="113"/>
      <c r="FB42" s="113"/>
      <c r="FC42" s="267"/>
      <c r="FD42" s="267"/>
      <c r="FE42" s="267"/>
      <c r="FF42" s="270" t="s">
        <v>455</v>
      </c>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70" t="s">
        <v>455</v>
      </c>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70" t="s">
        <v>455</v>
      </c>
      <c r="IT42" s="267"/>
      <c r="IU42" s="267"/>
      <c r="IV42" s="267"/>
      <c r="IW42" s="267"/>
      <c r="IX42" s="267"/>
      <c r="IY42" s="267"/>
      <c r="IZ42" s="267"/>
      <c r="JA42" s="267"/>
      <c r="JB42" s="267"/>
      <c r="JC42" s="267"/>
      <c r="JD42" s="267"/>
      <c r="JE42" s="267"/>
      <c r="JF42" s="267"/>
      <c r="JG42" s="267"/>
      <c r="JH42" s="267"/>
      <c r="JI42" s="267"/>
      <c r="JJ42" s="267"/>
      <c r="JK42" s="267"/>
      <c r="JL42" s="267"/>
      <c r="JM42" s="267"/>
      <c r="JN42" s="267"/>
      <c r="JO42" s="267"/>
      <c r="JP42" s="267"/>
      <c r="JQ42" s="267"/>
      <c r="JR42" s="267"/>
      <c r="JS42" s="267"/>
      <c r="JT42" s="267"/>
      <c r="JU42" s="267"/>
      <c r="JV42" s="267"/>
      <c r="JW42" s="267"/>
      <c r="JX42" s="267"/>
      <c r="JY42" s="267"/>
      <c r="JZ42" s="267"/>
      <c r="KA42" s="267"/>
      <c r="KB42" s="267"/>
      <c r="KC42" s="267"/>
      <c r="KD42" s="267"/>
      <c r="KE42" s="270" t="s">
        <v>455</v>
      </c>
      <c r="KF42" s="267"/>
      <c r="KG42" s="267"/>
      <c r="KH42" s="267"/>
      <c r="KI42" s="267"/>
      <c r="KJ42" s="267"/>
      <c r="KK42" s="267"/>
      <c r="KL42" s="267"/>
      <c r="KM42" s="267"/>
      <c r="KN42" s="267"/>
      <c r="KO42" s="267"/>
      <c r="KP42" s="267"/>
      <c r="KQ42" s="267"/>
      <c r="KR42" s="267"/>
      <c r="KS42" s="267"/>
      <c r="KT42" s="267"/>
      <c r="KU42" s="267"/>
      <c r="KV42" s="267"/>
      <c r="KW42" s="267"/>
      <c r="KX42" s="267"/>
      <c r="KY42" s="267"/>
      <c r="KZ42" s="267"/>
      <c r="LA42" s="267"/>
      <c r="LB42" s="267"/>
      <c r="LC42" s="267"/>
      <c r="LD42" s="267"/>
      <c r="LE42" s="267"/>
      <c r="LF42" s="267"/>
      <c r="LG42" s="267"/>
      <c r="LH42" s="267"/>
      <c r="LI42" s="267"/>
      <c r="LJ42" s="267"/>
      <c r="LK42" s="267"/>
      <c r="LL42" s="267"/>
      <c r="LM42" s="267"/>
      <c r="LN42" s="267"/>
      <c r="LO42" s="267"/>
      <c r="LP42" s="267"/>
      <c r="LQ42" s="267"/>
      <c r="LR42" s="267"/>
      <c r="LS42" s="267"/>
      <c r="LT42" s="270" t="s">
        <v>455</v>
      </c>
      <c r="LU42" s="267"/>
      <c r="LV42" s="267"/>
      <c r="LW42" s="267"/>
      <c r="LX42" s="267"/>
      <c r="LY42" s="267"/>
      <c r="LZ42" s="267"/>
      <c r="MA42" s="267"/>
      <c r="MB42" s="267"/>
      <c r="MC42" s="267"/>
      <c r="MD42" s="267"/>
      <c r="ME42" s="267"/>
      <c r="MF42" s="267"/>
      <c r="MG42" s="267"/>
      <c r="MH42" s="267"/>
      <c r="MI42" s="267"/>
      <c r="MJ42" s="267"/>
      <c r="MK42" s="267"/>
      <c r="ML42" s="267"/>
      <c r="MM42" s="267"/>
      <c r="MN42" s="267"/>
      <c r="MO42" s="267"/>
      <c r="MP42" s="267"/>
      <c r="MQ42" s="267"/>
      <c r="MR42" s="267"/>
      <c r="MS42" s="267"/>
      <c r="MT42" s="267"/>
      <c r="MU42" s="267"/>
      <c r="MV42" s="267"/>
      <c r="MW42" s="267"/>
      <c r="MX42" s="267"/>
      <c r="MY42" s="267"/>
      <c r="MZ42" s="267"/>
      <c r="NA42" s="267"/>
      <c r="NB42" s="267"/>
      <c r="NC42" s="267"/>
      <c r="ND42" s="267"/>
      <c r="NE42" s="267"/>
      <c r="NF42" s="267"/>
      <c r="NG42" s="267"/>
      <c r="NH42" s="267"/>
      <c r="NI42" s="267"/>
      <c r="NJ42" s="267"/>
      <c r="NK42" s="267"/>
      <c r="NL42" s="267"/>
      <c r="NM42" s="267"/>
      <c r="NN42" s="267"/>
      <c r="NO42" s="267"/>
      <c r="NP42" s="267"/>
      <c r="NQ42" s="267"/>
      <c r="NR42" s="267"/>
      <c r="NS42" s="267"/>
      <c r="NT42" s="267"/>
      <c r="NU42" s="267"/>
      <c r="NV42" s="267"/>
      <c r="NW42" s="267"/>
      <c r="NX42" s="267"/>
      <c r="NY42" s="267"/>
      <c r="NZ42" s="267"/>
      <c r="OA42" s="267"/>
      <c r="OB42" s="267"/>
      <c r="OC42" s="267"/>
      <c r="OD42" s="267"/>
      <c r="OE42" s="267"/>
      <c r="OF42" s="267"/>
      <c r="OG42" s="267"/>
      <c r="OH42" s="267"/>
      <c r="OI42" s="267"/>
      <c r="OJ42" s="267"/>
      <c r="OK42" s="267"/>
      <c r="OL42" s="267"/>
      <c r="OM42" s="267"/>
      <c r="ON42" s="267"/>
      <c r="OO42" s="267"/>
      <c r="OP42" s="267"/>
      <c r="OQ42" s="267"/>
      <c r="OR42" s="267"/>
      <c r="OS42" s="267">
        <v>1</v>
      </c>
      <c r="OT42" s="267">
        <f t="shared" ref="OT42:OT50" si="13">IF(C42="YES",1,0)</f>
        <v>1</v>
      </c>
      <c r="OU42" s="267">
        <f t="shared" ref="OU42:OU50" si="14">IF(D42="YES",1,0)</f>
        <v>0</v>
      </c>
      <c r="OV42" s="222"/>
      <c r="OW42" s="222"/>
      <c r="OX42" s="222"/>
      <c r="OY42" s="222"/>
      <c r="OZ42" s="222"/>
      <c r="PA42" s="222"/>
      <c r="PB42" s="222"/>
      <c r="PC42" s="222"/>
      <c r="PD42" s="222"/>
      <c r="PE42" s="222"/>
      <c r="PF42" s="222"/>
      <c r="PG42" s="222"/>
      <c r="PH42" s="222"/>
      <c r="PI42" s="222"/>
      <c r="PJ42" s="222"/>
      <c r="PK42" s="222"/>
      <c r="PL42" s="222"/>
      <c r="PM42" s="222"/>
      <c r="PN42" s="222"/>
      <c r="PO42" s="222"/>
      <c r="PP42" s="222"/>
      <c r="PQ42" s="222"/>
      <c r="PR42" s="222"/>
      <c r="PS42" s="222"/>
      <c r="PT42" s="222"/>
      <c r="PU42" s="222"/>
      <c r="PV42" s="222"/>
      <c r="PW42" s="222"/>
      <c r="PX42" s="222"/>
      <c r="PY42" s="222"/>
      <c r="PZ42" s="222"/>
      <c r="QA42" s="222"/>
      <c r="QB42" s="222"/>
      <c r="QC42" s="222"/>
      <c r="QD42" s="222"/>
      <c r="QE42" s="222"/>
      <c r="QF42" s="222"/>
      <c r="QG42" s="222"/>
      <c r="QH42" s="222"/>
      <c r="QI42" s="222"/>
      <c r="QJ42" s="222"/>
      <c r="QK42" s="222"/>
      <c r="QL42" s="222"/>
      <c r="QM42" s="222"/>
      <c r="QN42" s="222"/>
      <c r="QO42" s="222"/>
      <c r="QP42" s="222"/>
      <c r="QQ42" s="222"/>
      <c r="QR42" s="222"/>
      <c r="QS42" s="222"/>
      <c r="QT42" s="222"/>
      <c r="QU42" s="222"/>
      <c r="QV42" s="222"/>
      <c r="QW42" s="222"/>
      <c r="QX42" s="222"/>
      <c r="QY42" s="222"/>
      <c r="QZ42" s="222"/>
      <c r="RA42" s="222"/>
      <c r="RB42" s="222"/>
      <c r="RC42" s="222"/>
      <c r="RD42" s="222"/>
      <c r="RE42" s="222"/>
      <c r="RF42" s="222"/>
      <c r="RG42" s="222"/>
      <c r="RH42" s="222"/>
      <c r="RI42" s="222"/>
      <c r="RJ42" s="222"/>
      <c r="RK42" s="222"/>
      <c r="RL42" s="222"/>
      <c r="RM42" s="222"/>
      <c r="RN42" s="222"/>
      <c r="RO42" s="222"/>
      <c r="RP42" s="222"/>
      <c r="RQ42" s="222"/>
      <c r="RR42" s="222"/>
      <c r="RS42" s="222"/>
      <c r="RT42" s="222"/>
      <c r="RU42" s="222"/>
      <c r="RV42" s="222"/>
      <c r="RW42" s="222"/>
      <c r="RX42" s="222"/>
      <c r="RY42" s="222"/>
      <c r="RZ42" s="222"/>
      <c r="SA42" s="222"/>
      <c r="SB42" s="222"/>
      <c r="SC42" s="222"/>
      <c r="SD42" s="222"/>
      <c r="SE42" s="222"/>
      <c r="SF42" s="222"/>
      <c r="SG42" s="222"/>
      <c r="SH42" s="222"/>
      <c r="SI42" s="222"/>
      <c r="SJ42" s="222"/>
      <c r="SK42" s="222"/>
      <c r="SL42" s="222"/>
      <c r="SM42" s="222"/>
      <c r="SN42" s="222"/>
      <c r="SO42" s="222"/>
      <c r="SP42" s="222"/>
      <c r="SQ42" s="222"/>
      <c r="SR42" s="222"/>
      <c r="SS42" s="222"/>
      <c r="ST42" s="222"/>
      <c r="SU42" s="222"/>
      <c r="SV42" s="222"/>
      <c r="SW42" s="222"/>
      <c r="SX42" s="222"/>
      <c r="SY42" s="222"/>
      <c r="SZ42" s="222"/>
      <c r="TA42" s="222"/>
      <c r="TB42" s="222"/>
      <c r="TC42" s="222"/>
      <c r="TD42" s="222"/>
      <c r="TE42" s="222"/>
      <c r="TF42" s="222"/>
      <c r="TG42" s="222"/>
      <c r="TH42" s="222"/>
      <c r="TI42" s="222"/>
      <c r="TJ42" s="222"/>
      <c r="TK42" s="222"/>
      <c r="TL42" s="222"/>
      <c r="TM42" s="222"/>
      <c r="TN42" s="222"/>
      <c r="TO42" s="222"/>
      <c r="TP42" s="222"/>
      <c r="TQ42" s="222"/>
      <c r="TR42" s="222"/>
      <c r="TS42" s="222"/>
      <c r="TT42" s="222"/>
      <c r="TU42" s="222"/>
      <c r="TV42" s="222"/>
      <c r="TW42" s="222"/>
      <c r="TX42" s="222"/>
      <c r="TY42" s="222"/>
      <c r="TZ42" s="222"/>
      <c r="UA42" s="222"/>
      <c r="UB42" s="222"/>
      <c r="UC42" s="222"/>
      <c r="UD42" s="222"/>
      <c r="UE42" s="222"/>
      <c r="UF42" s="222"/>
      <c r="UG42" s="222"/>
      <c r="UH42" s="222"/>
      <c r="UI42" s="222"/>
      <c r="UJ42" s="222"/>
      <c r="UK42" s="222"/>
      <c r="UL42" s="222"/>
      <c r="UM42" s="222"/>
      <c r="UN42" s="222"/>
      <c r="UO42" s="222"/>
      <c r="UP42" s="222"/>
      <c r="UQ42" s="222"/>
      <c r="UR42" s="222"/>
      <c r="US42" s="222"/>
      <c r="UT42" s="222"/>
      <c r="UU42" s="222"/>
      <c r="UV42" s="222"/>
      <c r="UW42" s="222"/>
      <c r="UX42" s="222"/>
      <c r="UY42" s="222"/>
      <c r="UZ42" s="222"/>
      <c r="VA42" s="222"/>
      <c r="VB42" s="222"/>
      <c r="VC42" s="222"/>
      <c r="VD42" s="222"/>
      <c r="VE42" s="222"/>
      <c r="VF42" s="222"/>
      <c r="VG42" s="222"/>
      <c r="VH42" s="222"/>
      <c r="VI42" s="222"/>
      <c r="VJ42" s="222"/>
      <c r="VK42" s="222"/>
      <c r="VL42" s="222"/>
      <c r="VM42" s="222"/>
      <c r="VN42" s="222"/>
      <c r="VO42" s="222"/>
      <c r="VP42" s="222"/>
      <c r="VQ42" s="222"/>
      <c r="VR42" s="222"/>
      <c r="VS42" s="222"/>
      <c r="VT42" s="222"/>
      <c r="VU42" s="222"/>
      <c r="VV42" s="222"/>
      <c r="VW42" s="222"/>
      <c r="VX42" s="222"/>
      <c r="VY42" s="222"/>
      <c r="VZ42" s="222"/>
      <c r="WA42" s="222"/>
      <c r="WB42" s="222"/>
      <c r="WC42" s="222"/>
      <c r="WD42" s="222"/>
      <c r="WE42" s="222"/>
      <c r="WF42" s="222"/>
      <c r="WG42" s="222"/>
      <c r="WH42" s="222"/>
      <c r="WI42" s="222"/>
      <c r="WJ42" s="222"/>
      <c r="WK42" s="222"/>
      <c r="WL42" s="222"/>
      <c r="WM42" s="222"/>
      <c r="WN42" s="222"/>
      <c r="WO42" s="222"/>
      <c r="WP42" s="222"/>
      <c r="WQ42" s="222"/>
      <c r="WR42" s="222"/>
      <c r="WS42" s="222"/>
      <c r="WT42" s="222"/>
      <c r="WU42" s="222"/>
      <c r="WV42" s="222"/>
      <c r="WW42" s="222"/>
      <c r="WX42" s="222"/>
      <c r="WY42" s="222"/>
      <c r="WZ42" s="222"/>
      <c r="XA42" s="222"/>
      <c r="XB42" s="222"/>
      <c r="XC42" s="222"/>
      <c r="XD42" s="222"/>
      <c r="XE42" s="222"/>
      <c r="XF42" s="222"/>
      <c r="XG42" s="222"/>
      <c r="XH42" s="222"/>
      <c r="XI42" s="222"/>
      <c r="XJ42" s="222"/>
      <c r="XK42" s="222"/>
      <c r="XL42" s="222"/>
      <c r="XM42" s="222"/>
      <c r="XN42" s="222"/>
      <c r="XO42" s="222"/>
      <c r="XP42" s="222"/>
      <c r="XQ42" s="222"/>
      <c r="XR42" s="222"/>
      <c r="XS42" s="222"/>
      <c r="XT42" s="222"/>
      <c r="XU42" s="222"/>
      <c r="XV42" s="222"/>
      <c r="XW42" s="222"/>
      <c r="XX42" s="222"/>
      <c r="XY42" s="222"/>
      <c r="XZ42" s="222"/>
      <c r="YA42" s="222"/>
      <c r="YB42" s="222"/>
      <c r="YC42" s="222"/>
      <c r="YD42" s="222"/>
      <c r="YE42" s="222"/>
      <c r="YF42" s="222"/>
      <c r="YG42" s="222"/>
      <c r="YH42" s="222"/>
      <c r="YI42" s="222"/>
      <c r="YJ42" s="222"/>
      <c r="YK42" s="222"/>
      <c r="YL42" s="222"/>
      <c r="YM42" s="222"/>
      <c r="YN42" s="222"/>
      <c r="YO42" s="222"/>
      <c r="YP42" s="222"/>
      <c r="YQ42" s="222"/>
      <c r="YR42" s="222"/>
      <c r="YS42" s="222"/>
      <c r="YT42" s="222"/>
      <c r="YU42" s="222"/>
      <c r="YV42" s="222"/>
      <c r="YW42" s="222"/>
      <c r="YX42" s="222"/>
      <c r="YY42" s="222"/>
      <c r="YZ42" s="222"/>
      <c r="ZA42" s="222"/>
      <c r="ZB42" s="222"/>
      <c r="ZC42" s="222"/>
      <c r="ZD42" s="222"/>
      <c r="ZE42" s="222"/>
      <c r="ZF42" s="222"/>
      <c r="ZG42" s="222"/>
      <c r="ZH42" s="222"/>
      <c r="ZI42" s="222"/>
      <c r="ZJ42" s="222"/>
      <c r="ZK42" s="222"/>
      <c r="ZL42" s="222"/>
      <c r="ZM42" s="222"/>
      <c r="ZN42" s="222"/>
      <c r="ZO42" s="222"/>
      <c r="ZP42" s="222"/>
      <c r="ZQ42" s="222"/>
      <c r="ZR42" s="222"/>
      <c r="ZS42" s="222"/>
      <c r="ZT42" s="222"/>
      <c r="ZU42" s="222"/>
      <c r="ZV42" s="222"/>
      <c r="ZW42" s="222"/>
      <c r="ZX42" s="222"/>
      <c r="ZY42" s="222"/>
      <c r="ZZ42" s="222"/>
      <c r="AAA42" s="222"/>
      <c r="AAB42" s="222"/>
      <c r="AAC42" s="222"/>
      <c r="AAD42" s="222"/>
      <c r="AAE42" s="222"/>
      <c r="AAF42" s="222"/>
      <c r="AAG42" s="222"/>
      <c r="AAH42" s="222"/>
      <c r="AAI42" s="222"/>
      <c r="AAJ42" s="222"/>
      <c r="AAK42" s="222"/>
      <c r="AAL42" s="222"/>
      <c r="AAM42" s="222"/>
      <c r="AAN42" s="222"/>
      <c r="AAO42" s="222"/>
      <c r="AAP42" s="222"/>
      <c r="AAQ42" s="222"/>
      <c r="AAR42" s="222"/>
      <c r="AAS42" s="222"/>
      <c r="AAT42" s="222"/>
      <c r="AAU42" s="222"/>
      <c r="AAV42" s="222"/>
      <c r="AAW42" s="222"/>
      <c r="AAX42" s="222"/>
      <c r="AAY42" s="222"/>
      <c r="AAZ42" s="222"/>
      <c r="ABA42" s="222"/>
      <c r="ABB42" s="222"/>
      <c r="ABC42" s="222"/>
      <c r="ABD42" s="222"/>
      <c r="ABE42" s="222"/>
      <c r="ABF42" s="222"/>
      <c r="ABG42" s="222"/>
      <c r="ABH42" s="222"/>
      <c r="ABI42" s="222"/>
      <c r="ABJ42" s="222"/>
      <c r="ABK42" s="222"/>
      <c r="ABL42" s="222"/>
      <c r="ABM42" s="222"/>
      <c r="ABN42" s="222"/>
      <c r="ABO42" s="222"/>
      <c r="ABP42" s="222"/>
      <c r="ABQ42" s="222"/>
      <c r="ABR42" s="222"/>
      <c r="ABS42" s="222"/>
      <c r="ABT42" s="222"/>
      <c r="ABU42" s="222"/>
      <c r="ABV42" s="222"/>
      <c r="ABW42" s="222"/>
      <c r="ABX42" s="222"/>
      <c r="ABY42" s="222"/>
      <c r="ABZ42" s="222"/>
      <c r="ACA42" s="222"/>
      <c r="ACB42" s="222"/>
      <c r="ACC42" s="222"/>
      <c r="ACD42" s="222"/>
      <c r="ACE42" s="222"/>
      <c r="ACF42" s="222"/>
      <c r="ACG42" s="222"/>
      <c r="ACH42" s="222"/>
      <c r="ACI42" s="222"/>
      <c r="ACJ42" s="222"/>
      <c r="ACK42" s="222"/>
      <c r="ACL42" s="222"/>
      <c r="ACM42" s="222"/>
      <c r="ACN42" s="222"/>
      <c r="ACO42" s="222"/>
      <c r="ACP42" s="222"/>
      <c r="ACQ42" s="222"/>
      <c r="ACR42" s="222"/>
      <c r="ACS42" s="222"/>
      <c r="ACT42" s="222"/>
      <c r="ACU42" s="222"/>
      <c r="ACV42" s="222"/>
      <c r="ACW42" s="222"/>
      <c r="ACX42" s="222"/>
      <c r="ACY42" s="222"/>
      <c r="ACZ42" s="222"/>
      <c r="ADA42" s="222"/>
      <c r="ADB42" s="222"/>
      <c r="ADC42" s="222"/>
      <c r="ADD42" s="222"/>
      <c r="ADE42" s="222"/>
      <c r="ADF42" s="222"/>
      <c r="ADG42" s="222"/>
      <c r="ADH42" s="222"/>
      <c r="ADI42" s="222"/>
      <c r="ADJ42" s="222"/>
      <c r="ADK42" s="222"/>
      <c r="ADL42" s="222"/>
      <c r="ADM42" s="222"/>
      <c r="ADN42" s="222"/>
      <c r="ADO42" s="222"/>
      <c r="ADP42" s="222"/>
      <c r="ADQ42" s="222"/>
      <c r="ADR42" s="222"/>
      <c r="ADS42" s="222"/>
      <c r="ADT42" s="222"/>
      <c r="ADU42" s="222"/>
      <c r="ADV42" s="222"/>
      <c r="ADW42" s="222"/>
      <c r="ADX42" s="222"/>
      <c r="ADY42" s="222"/>
      <c r="ADZ42" s="222"/>
      <c r="AEA42" s="222"/>
      <c r="AEB42" s="222"/>
      <c r="AEC42" s="222"/>
      <c r="AED42" s="222"/>
      <c r="AEE42" s="222"/>
      <c r="AEF42" s="222"/>
      <c r="AEG42" s="222"/>
      <c r="AEH42" s="222"/>
      <c r="AEI42" s="222"/>
      <c r="AEJ42" s="222"/>
      <c r="AEK42" s="222"/>
      <c r="AEL42" s="222"/>
      <c r="AEM42" s="222"/>
      <c r="AEN42" s="222"/>
      <c r="AEO42" s="222"/>
      <c r="AEP42" s="222"/>
      <c r="AEQ42" s="222"/>
      <c r="AER42" s="222"/>
      <c r="AES42" s="222"/>
      <c r="AET42" s="222"/>
      <c r="AEU42" s="222"/>
      <c r="AEV42" s="222"/>
      <c r="AEW42" s="222"/>
      <c r="AEX42" s="222"/>
      <c r="AEY42" s="222"/>
      <c r="AEZ42" s="222"/>
      <c r="AFA42" s="222"/>
      <c r="AFB42" s="222"/>
      <c r="AFC42" s="222"/>
      <c r="AFD42" s="222"/>
      <c r="AFE42" s="222"/>
      <c r="AFF42" s="222"/>
      <c r="AFG42" s="222"/>
      <c r="AFH42" s="222"/>
      <c r="AFI42" s="222"/>
      <c r="AFJ42" s="222"/>
      <c r="AFK42" s="222"/>
      <c r="AFL42" s="222"/>
      <c r="AFM42" s="222"/>
      <c r="AFN42" s="222"/>
      <c r="AFO42" s="222"/>
      <c r="AFP42" s="222"/>
      <c r="AFQ42" s="222"/>
      <c r="AFR42" s="222"/>
      <c r="AFS42" s="222"/>
      <c r="AFT42" s="222"/>
    </row>
    <row r="43" spans="1:852">
      <c r="A43" s="267" t="s">
        <v>2332</v>
      </c>
      <c r="B43" s="267"/>
      <c r="C43" s="840" t="str">
        <f>IF(Severity!F43&gt;=0.5,"YES","NO")</f>
        <v>YES</v>
      </c>
      <c r="D43" s="840" t="str">
        <f>IF(Severity!G43&gt;=0.5,"YES","NO")</f>
        <v>NO</v>
      </c>
      <c r="E43" s="108">
        <v>9</v>
      </c>
      <c r="F43" s="108">
        <v>2</v>
      </c>
      <c r="G43" s="270" t="s">
        <v>335</v>
      </c>
      <c r="H43" s="270" t="s">
        <v>455</v>
      </c>
      <c r="I43" s="270" t="s">
        <v>455</v>
      </c>
      <c r="J43" s="270">
        <v>6</v>
      </c>
      <c r="K43" s="270" t="s">
        <v>455</v>
      </c>
      <c r="L43" s="267"/>
      <c r="M43" s="267"/>
      <c r="N43" s="270"/>
      <c r="O43" s="270" t="s">
        <v>455</v>
      </c>
      <c r="P43" s="212"/>
      <c r="Q43" s="212"/>
      <c r="R43" s="212"/>
      <c r="S43" s="270" t="s">
        <v>602</v>
      </c>
      <c r="T43" s="270">
        <v>17</v>
      </c>
      <c r="U43" s="113">
        <v>24.9</v>
      </c>
      <c r="V43" s="113">
        <v>4.0999999999999996</v>
      </c>
      <c r="W43" s="113"/>
      <c r="X43" s="113"/>
      <c r="Y43" s="113">
        <v>9.9</v>
      </c>
      <c r="Z43" s="113">
        <v>6.3</v>
      </c>
      <c r="AA43" s="113"/>
      <c r="AB43" s="113"/>
      <c r="AC43" s="113"/>
      <c r="AD43" s="113"/>
      <c r="AE43" s="114"/>
      <c r="AF43" s="113"/>
      <c r="AG43" s="113"/>
      <c r="AH43" s="113"/>
      <c r="AI43" s="267">
        <v>35</v>
      </c>
      <c r="AJ43" s="267">
        <f t="shared" si="11"/>
        <v>29</v>
      </c>
      <c r="AK43" s="267" t="s">
        <v>455</v>
      </c>
      <c r="AL43" s="270" t="s">
        <v>406</v>
      </c>
      <c r="AM43" s="270" t="s">
        <v>455</v>
      </c>
      <c r="AN43" s="270" t="s">
        <v>455</v>
      </c>
      <c r="AO43" s="270">
        <v>14</v>
      </c>
      <c r="AP43" s="270" t="s">
        <v>455</v>
      </c>
      <c r="AQ43" s="267"/>
      <c r="AR43" s="267"/>
      <c r="AS43" s="267"/>
      <c r="AT43" s="270" t="s">
        <v>455</v>
      </c>
      <c r="AU43" s="212"/>
      <c r="AV43" s="212"/>
      <c r="AW43" s="212"/>
      <c r="AX43" s="267" t="s">
        <v>602</v>
      </c>
      <c r="AY43" s="90">
        <v>17</v>
      </c>
      <c r="AZ43" s="114">
        <v>23.9</v>
      </c>
      <c r="BA43" s="114">
        <v>3.7</v>
      </c>
      <c r="BB43" s="114"/>
      <c r="BC43" s="114"/>
      <c r="BD43" s="114">
        <v>10.8</v>
      </c>
      <c r="BE43" s="114">
        <v>5.3</v>
      </c>
      <c r="BF43" s="114"/>
      <c r="BG43" s="114"/>
      <c r="BH43" s="114"/>
      <c r="BI43" s="114"/>
      <c r="BJ43" s="114"/>
      <c r="BK43" s="114"/>
      <c r="BL43" s="114"/>
      <c r="BM43" s="114"/>
      <c r="BN43" s="270">
        <v>31</v>
      </c>
      <c r="BO43" s="270">
        <f t="shared" si="12"/>
        <v>17</v>
      </c>
      <c r="BP43" s="270" t="s">
        <v>455</v>
      </c>
      <c r="BQ43" s="90"/>
      <c r="BR43" s="270" t="s">
        <v>455</v>
      </c>
      <c r="BS43" s="212"/>
      <c r="BT43" s="212"/>
      <c r="BU43" s="212"/>
      <c r="BV43" s="212"/>
      <c r="BW43" s="212"/>
      <c r="BX43" s="212"/>
      <c r="BY43" s="212"/>
      <c r="BZ43" s="212"/>
      <c r="CA43" s="212"/>
      <c r="CB43" s="212"/>
      <c r="CC43" s="212"/>
      <c r="CD43" s="212"/>
      <c r="CE43" s="114"/>
      <c r="CF43" s="114"/>
      <c r="CG43" s="114"/>
      <c r="CH43" s="114"/>
      <c r="CI43" s="114"/>
      <c r="CJ43" s="114"/>
      <c r="CK43" s="114"/>
      <c r="CL43" s="114"/>
      <c r="CM43" s="114"/>
      <c r="CN43" s="114"/>
      <c r="CO43" s="114"/>
      <c r="CP43" s="114"/>
      <c r="CQ43" s="114"/>
      <c r="CR43" s="114"/>
      <c r="CS43" s="212"/>
      <c r="CT43" s="212"/>
      <c r="CU43" s="212"/>
      <c r="CV43" s="90"/>
      <c r="CW43" s="270" t="s">
        <v>455</v>
      </c>
      <c r="CX43" s="90"/>
      <c r="CY43" s="212"/>
      <c r="CZ43" s="212"/>
      <c r="DA43" s="212"/>
      <c r="DB43" s="212"/>
      <c r="DC43" s="212"/>
      <c r="DD43" s="212"/>
      <c r="DE43" s="212"/>
      <c r="DF43" s="212"/>
      <c r="DG43" s="212"/>
      <c r="DH43" s="212"/>
      <c r="DI43" s="212"/>
      <c r="DJ43" s="113"/>
      <c r="DK43" s="113"/>
      <c r="DL43" s="113"/>
      <c r="DM43" s="113"/>
      <c r="DN43" s="113"/>
      <c r="DO43" s="113"/>
      <c r="DP43" s="113"/>
      <c r="DQ43" s="113"/>
      <c r="DR43" s="113"/>
      <c r="DS43" s="113"/>
      <c r="DT43" s="113"/>
      <c r="DU43" s="113"/>
      <c r="DV43" s="113"/>
      <c r="DW43" s="113"/>
      <c r="DX43" s="212"/>
      <c r="DY43" s="212"/>
      <c r="DZ43" s="212"/>
      <c r="EA43" s="212"/>
      <c r="EB43" s="270" t="s">
        <v>455</v>
      </c>
      <c r="EC43" s="212"/>
      <c r="ED43" s="212"/>
      <c r="EE43" s="212"/>
      <c r="EF43" s="212"/>
      <c r="EG43" s="212"/>
      <c r="EH43" s="212"/>
      <c r="EI43" s="212"/>
      <c r="EJ43" s="212"/>
      <c r="EK43" s="212"/>
      <c r="EL43" s="212"/>
      <c r="EM43" s="212"/>
      <c r="EN43" s="212"/>
      <c r="EO43" s="113"/>
      <c r="EP43" s="113"/>
      <c r="EQ43" s="113"/>
      <c r="ER43" s="113"/>
      <c r="ES43" s="113"/>
      <c r="ET43" s="113"/>
      <c r="EU43" s="113"/>
      <c r="EV43" s="113"/>
      <c r="EW43" s="113"/>
      <c r="EX43" s="113"/>
      <c r="EY43" s="113"/>
      <c r="EZ43" s="113"/>
      <c r="FA43" s="113"/>
      <c r="FB43" s="113"/>
      <c r="FC43" s="222"/>
      <c r="FD43" s="222"/>
      <c r="FE43" s="222"/>
      <c r="FF43" s="270" t="s">
        <v>455</v>
      </c>
      <c r="FG43" s="222"/>
      <c r="FH43" s="222"/>
      <c r="FI43" s="222"/>
      <c r="FJ43" s="222"/>
      <c r="FK43" s="222"/>
      <c r="FL43" s="222"/>
      <c r="FM43" s="222"/>
      <c r="FN43" s="222"/>
      <c r="FO43" s="222"/>
      <c r="FP43" s="222"/>
      <c r="FQ43" s="222"/>
      <c r="FR43" s="222"/>
      <c r="FS43" s="222"/>
      <c r="FT43" s="222"/>
      <c r="FU43" s="222"/>
      <c r="FV43" s="222"/>
      <c r="FW43" s="222"/>
      <c r="FX43" s="222"/>
      <c r="FY43" s="222"/>
      <c r="FZ43" s="222"/>
      <c r="GA43" s="222"/>
      <c r="GB43" s="222"/>
      <c r="GC43" s="222"/>
      <c r="GD43" s="222"/>
      <c r="GE43" s="222"/>
      <c r="GF43" s="222"/>
      <c r="GG43" s="222"/>
      <c r="GH43" s="222"/>
      <c r="GI43" s="222"/>
      <c r="GJ43" s="222"/>
      <c r="GK43" s="222"/>
      <c r="GL43" s="222"/>
      <c r="GM43" s="222"/>
      <c r="GN43" s="222"/>
      <c r="GO43" s="222"/>
      <c r="GP43" s="222"/>
      <c r="GQ43" s="222"/>
      <c r="GR43" s="222"/>
      <c r="GS43" s="222"/>
      <c r="GT43" s="222"/>
      <c r="GU43" s="222"/>
      <c r="GV43" s="222"/>
      <c r="GW43" s="222"/>
      <c r="GX43" s="222"/>
      <c r="GY43" s="222"/>
      <c r="GZ43" s="222"/>
      <c r="HA43" s="222"/>
      <c r="HB43" s="222"/>
      <c r="HC43" s="222"/>
      <c r="HD43" s="270" t="s">
        <v>455</v>
      </c>
      <c r="HE43" s="222"/>
      <c r="HF43" s="222"/>
      <c r="HG43" s="222"/>
      <c r="HH43" s="222"/>
      <c r="HI43" s="222"/>
      <c r="HJ43" s="222"/>
      <c r="HK43" s="222"/>
      <c r="HL43" s="222"/>
      <c r="HM43" s="222"/>
      <c r="HN43" s="222"/>
      <c r="HO43" s="222"/>
      <c r="HP43" s="222"/>
      <c r="HQ43" s="222"/>
      <c r="HR43" s="222"/>
      <c r="HS43" s="222"/>
      <c r="HT43" s="222"/>
      <c r="HU43" s="222"/>
      <c r="HV43" s="222"/>
      <c r="HW43" s="222"/>
      <c r="HX43" s="222"/>
      <c r="HY43" s="222"/>
      <c r="HZ43" s="222"/>
      <c r="IA43" s="222"/>
      <c r="IB43" s="222"/>
      <c r="IC43" s="222"/>
      <c r="ID43" s="222"/>
      <c r="IE43" s="222"/>
      <c r="IF43" s="222"/>
      <c r="IG43" s="222"/>
      <c r="IH43" s="222"/>
      <c r="II43" s="222"/>
      <c r="IJ43" s="222"/>
      <c r="IK43" s="222"/>
      <c r="IL43" s="222"/>
      <c r="IM43" s="222"/>
      <c r="IN43" s="222"/>
      <c r="IO43" s="222"/>
      <c r="IP43" s="222"/>
      <c r="IQ43" s="222"/>
      <c r="IR43" s="222"/>
      <c r="IS43" s="270" t="s">
        <v>455</v>
      </c>
      <c r="IT43" s="222"/>
      <c r="IU43" s="222"/>
      <c r="IV43" s="222"/>
      <c r="IW43" s="222"/>
      <c r="IX43" s="222"/>
      <c r="IY43" s="222"/>
      <c r="IZ43" s="222"/>
      <c r="JA43" s="222"/>
      <c r="JB43" s="222"/>
      <c r="JC43" s="222"/>
      <c r="JD43" s="222"/>
      <c r="JE43" s="222"/>
      <c r="JF43" s="222"/>
      <c r="JG43" s="222"/>
      <c r="JH43" s="222"/>
      <c r="JI43" s="222"/>
      <c r="JJ43" s="222"/>
      <c r="JK43" s="222"/>
      <c r="JL43" s="222"/>
      <c r="JM43" s="222"/>
      <c r="JN43" s="222"/>
      <c r="JO43" s="222"/>
      <c r="JP43" s="222"/>
      <c r="JQ43" s="222"/>
      <c r="JR43" s="222"/>
      <c r="JS43" s="222"/>
      <c r="JT43" s="222"/>
      <c r="JU43" s="222"/>
      <c r="JV43" s="222"/>
      <c r="JW43" s="222"/>
      <c r="JX43" s="222"/>
      <c r="JY43" s="222"/>
      <c r="JZ43" s="222"/>
      <c r="KA43" s="222"/>
      <c r="KB43" s="222"/>
      <c r="KC43" s="222"/>
      <c r="KD43" s="222"/>
      <c r="KE43" s="270" t="s">
        <v>455</v>
      </c>
      <c r="KF43" s="222"/>
      <c r="KG43" s="222"/>
      <c r="KH43" s="222"/>
      <c r="KI43" s="222"/>
      <c r="KJ43" s="222"/>
      <c r="KK43" s="222"/>
      <c r="KL43" s="222"/>
      <c r="KM43" s="222"/>
      <c r="KN43" s="222"/>
      <c r="KO43" s="222"/>
      <c r="KP43" s="222"/>
      <c r="KQ43" s="222"/>
      <c r="KR43" s="222"/>
      <c r="KS43" s="222"/>
      <c r="KT43" s="222"/>
      <c r="KU43" s="222"/>
      <c r="KV43" s="222"/>
      <c r="KW43" s="222"/>
      <c r="KX43" s="222"/>
      <c r="KY43" s="222"/>
      <c r="KZ43" s="222"/>
      <c r="LA43" s="222"/>
      <c r="LB43" s="222"/>
      <c r="LC43" s="222"/>
      <c r="LD43" s="222"/>
      <c r="LE43" s="222"/>
      <c r="LF43" s="222"/>
      <c r="LG43" s="222"/>
      <c r="LH43" s="222"/>
      <c r="LI43" s="222"/>
      <c r="LJ43" s="222"/>
      <c r="LK43" s="222"/>
      <c r="LL43" s="222"/>
      <c r="LM43" s="222"/>
      <c r="LN43" s="222"/>
      <c r="LO43" s="222"/>
      <c r="LP43" s="222"/>
      <c r="LQ43" s="222"/>
      <c r="LR43" s="222"/>
      <c r="LS43" s="222"/>
      <c r="LT43" s="270" t="s">
        <v>455</v>
      </c>
      <c r="LU43" s="222"/>
      <c r="LV43" s="222"/>
      <c r="LW43" s="222"/>
      <c r="LX43" s="222"/>
      <c r="LY43" s="222"/>
      <c r="LZ43" s="222"/>
      <c r="MA43" s="222"/>
      <c r="MB43" s="222"/>
      <c r="MC43" s="222"/>
      <c r="MD43" s="222"/>
      <c r="ME43" s="222"/>
      <c r="MF43" s="222"/>
      <c r="MG43" s="222"/>
      <c r="MH43" s="222"/>
      <c r="MI43" s="222"/>
      <c r="MJ43" s="222"/>
      <c r="MK43" s="222"/>
      <c r="ML43" s="222"/>
      <c r="MM43" s="222"/>
      <c r="MN43" s="222"/>
      <c r="MO43" s="222"/>
      <c r="MP43" s="222"/>
      <c r="MQ43" s="222"/>
      <c r="MR43" s="222"/>
      <c r="MS43" s="222"/>
      <c r="MT43" s="222"/>
      <c r="MU43" s="222"/>
      <c r="MV43" s="222"/>
      <c r="MW43" s="222"/>
      <c r="MX43" s="222"/>
      <c r="MY43" s="222"/>
      <c r="MZ43" s="222"/>
      <c r="NA43" s="222"/>
      <c r="NB43" s="222"/>
      <c r="NC43" s="222"/>
      <c r="ND43" s="222"/>
      <c r="NE43" s="222"/>
      <c r="NF43" s="222"/>
      <c r="NG43" s="222"/>
      <c r="NH43" s="222"/>
      <c r="NI43" s="222"/>
      <c r="NJ43" s="222"/>
      <c r="NK43" s="222"/>
      <c r="NL43" s="222"/>
      <c r="NM43" s="222"/>
      <c r="NN43" s="222"/>
      <c r="NO43" s="222"/>
      <c r="NP43" s="222"/>
      <c r="NQ43" s="222"/>
      <c r="NR43" s="222"/>
      <c r="NS43" s="222"/>
      <c r="NT43" s="222"/>
      <c r="NU43" s="222"/>
      <c r="NV43" s="222"/>
      <c r="NW43" s="222"/>
      <c r="NX43" s="222"/>
      <c r="NY43" s="222"/>
      <c r="NZ43" s="222"/>
      <c r="OA43" s="222"/>
      <c r="OB43" s="222"/>
      <c r="OC43" s="222"/>
      <c r="OD43" s="222"/>
      <c r="OE43" s="222"/>
      <c r="OF43" s="222"/>
      <c r="OG43" s="222"/>
      <c r="OH43" s="222"/>
      <c r="OI43" s="222"/>
      <c r="OJ43" s="222"/>
      <c r="OK43" s="222"/>
      <c r="OL43" s="222"/>
      <c r="OM43" s="222"/>
      <c r="ON43" s="222"/>
      <c r="OO43" s="222"/>
      <c r="OP43" s="222"/>
      <c r="OQ43" s="222"/>
      <c r="OR43" s="222"/>
      <c r="OS43" s="267">
        <f>IF(ISERROR(#REF!),0,1)</f>
        <v>0</v>
      </c>
      <c r="OT43" s="267">
        <f t="shared" si="13"/>
        <v>1</v>
      </c>
      <c r="OU43" s="267">
        <f t="shared" si="14"/>
        <v>0</v>
      </c>
      <c r="OV43" s="222"/>
      <c r="OW43" s="222"/>
      <c r="OX43" s="222"/>
      <c r="OY43" s="222"/>
      <c r="OZ43" s="222"/>
      <c r="PA43" s="222"/>
      <c r="PB43" s="222"/>
      <c r="PC43" s="222"/>
      <c r="PD43" s="222"/>
      <c r="PE43" s="222"/>
      <c r="PF43" s="222"/>
      <c r="PG43" s="222"/>
      <c r="PH43" s="222"/>
      <c r="PI43" s="222"/>
      <c r="PJ43" s="222"/>
      <c r="PK43" s="222"/>
      <c r="PL43" s="222"/>
      <c r="PM43" s="222"/>
      <c r="PN43" s="222"/>
      <c r="PO43" s="222"/>
      <c r="PP43" s="222"/>
      <c r="PQ43" s="222"/>
      <c r="PR43" s="222"/>
      <c r="PS43" s="222"/>
      <c r="PT43" s="222"/>
      <c r="PU43" s="222"/>
      <c r="PV43" s="222"/>
      <c r="PW43" s="222"/>
      <c r="PX43" s="222"/>
      <c r="PY43" s="222"/>
      <c r="PZ43" s="222"/>
      <c r="QA43" s="222"/>
      <c r="QB43" s="222"/>
      <c r="QC43" s="222"/>
      <c r="QD43" s="222"/>
      <c r="QE43" s="222"/>
      <c r="QF43" s="222"/>
      <c r="QG43" s="222"/>
      <c r="QH43" s="222"/>
      <c r="QI43" s="222"/>
      <c r="QJ43" s="222"/>
      <c r="QK43" s="222"/>
      <c r="QL43" s="222"/>
      <c r="QM43" s="222"/>
      <c r="QN43" s="222"/>
      <c r="QO43" s="222"/>
      <c r="QP43" s="222"/>
      <c r="QQ43" s="222"/>
      <c r="QR43" s="222"/>
      <c r="QS43" s="222"/>
      <c r="QT43" s="222"/>
      <c r="QU43" s="222"/>
      <c r="QV43" s="222"/>
      <c r="QW43" s="222"/>
      <c r="QX43" s="222"/>
      <c r="QY43" s="222"/>
      <c r="QZ43" s="222"/>
      <c r="RA43" s="222"/>
      <c r="RB43" s="222"/>
      <c r="RC43" s="222"/>
      <c r="RD43" s="222"/>
      <c r="RE43" s="222"/>
      <c r="RF43" s="222"/>
      <c r="RG43" s="222"/>
      <c r="RH43" s="222"/>
      <c r="RI43" s="222"/>
      <c r="RJ43" s="222"/>
      <c r="RK43" s="222"/>
      <c r="RL43" s="222"/>
      <c r="RM43" s="222"/>
      <c r="RN43" s="222"/>
      <c r="RO43" s="222"/>
      <c r="RP43" s="222"/>
      <c r="RQ43" s="222"/>
      <c r="RR43" s="222"/>
      <c r="RS43" s="222"/>
      <c r="RT43" s="222"/>
      <c r="RU43" s="222"/>
      <c r="RV43" s="222"/>
      <c r="RW43" s="222"/>
      <c r="RX43" s="222"/>
      <c r="RY43" s="222"/>
      <c r="RZ43" s="222"/>
      <c r="SA43" s="222"/>
      <c r="SB43" s="222"/>
      <c r="SC43" s="222"/>
      <c r="SD43" s="222"/>
      <c r="SE43" s="222"/>
      <c r="SF43" s="222"/>
      <c r="SG43" s="222"/>
      <c r="SH43" s="222"/>
      <c r="SI43" s="222"/>
      <c r="SJ43" s="222"/>
      <c r="SK43" s="222"/>
      <c r="SL43" s="222"/>
      <c r="SM43" s="222"/>
      <c r="SN43" s="222"/>
      <c r="SO43" s="222"/>
      <c r="SP43" s="222"/>
      <c r="SQ43" s="222"/>
      <c r="SR43" s="222"/>
      <c r="SS43" s="222"/>
      <c r="ST43" s="222"/>
      <c r="SU43" s="222"/>
      <c r="SV43" s="222"/>
      <c r="SW43" s="222"/>
      <c r="SX43" s="222"/>
      <c r="SY43" s="222"/>
      <c r="SZ43" s="222"/>
      <c r="TA43" s="222"/>
      <c r="TB43" s="222"/>
      <c r="TC43" s="222"/>
      <c r="TD43" s="222"/>
      <c r="TE43" s="222"/>
      <c r="TF43" s="222"/>
      <c r="TG43" s="222"/>
      <c r="TH43" s="222"/>
      <c r="TI43" s="222"/>
      <c r="TJ43" s="222"/>
      <c r="TK43" s="222"/>
      <c r="TL43" s="222"/>
      <c r="TM43" s="222"/>
      <c r="TN43" s="222"/>
      <c r="TO43" s="222"/>
      <c r="TP43" s="222"/>
      <c r="TQ43" s="222"/>
      <c r="TR43" s="222"/>
      <c r="TS43" s="222"/>
      <c r="TT43" s="222"/>
      <c r="TU43" s="222"/>
      <c r="TV43" s="222"/>
      <c r="TW43" s="222"/>
      <c r="TX43" s="222"/>
      <c r="TY43" s="222"/>
      <c r="TZ43" s="222"/>
      <c r="UA43" s="222"/>
      <c r="UB43" s="222"/>
      <c r="UC43" s="222"/>
      <c r="UD43" s="222"/>
      <c r="UE43" s="222"/>
      <c r="UF43" s="222"/>
      <c r="UG43" s="222"/>
      <c r="UH43" s="222"/>
      <c r="UI43" s="222"/>
      <c r="UJ43" s="222"/>
      <c r="UK43" s="222"/>
      <c r="UL43" s="222"/>
      <c r="UM43" s="222"/>
      <c r="UN43" s="222"/>
      <c r="UO43" s="222"/>
      <c r="UP43" s="222"/>
      <c r="UQ43" s="222"/>
      <c r="UR43" s="222"/>
      <c r="US43" s="222"/>
      <c r="UT43" s="222"/>
      <c r="UU43" s="222"/>
      <c r="UV43" s="222"/>
      <c r="UW43" s="222"/>
      <c r="UX43" s="222"/>
      <c r="UY43" s="222"/>
      <c r="UZ43" s="222"/>
      <c r="VA43" s="222"/>
      <c r="VB43" s="222"/>
      <c r="VC43" s="222"/>
      <c r="VD43" s="222"/>
      <c r="VE43" s="222"/>
      <c r="VF43" s="222"/>
      <c r="VG43" s="222"/>
      <c r="VH43" s="222"/>
      <c r="VI43" s="222"/>
      <c r="VJ43" s="222"/>
      <c r="VK43" s="222"/>
      <c r="VL43" s="222"/>
      <c r="VM43" s="222"/>
      <c r="VN43" s="222"/>
      <c r="VO43" s="222"/>
      <c r="VP43" s="222"/>
      <c r="VQ43" s="222"/>
      <c r="VR43" s="222"/>
      <c r="VS43" s="222"/>
      <c r="VT43" s="222"/>
      <c r="VU43" s="222"/>
      <c r="VV43" s="222"/>
      <c r="VW43" s="222"/>
      <c r="VX43" s="222"/>
      <c r="VY43" s="222"/>
      <c r="VZ43" s="222"/>
      <c r="WA43" s="222"/>
      <c r="WB43" s="222"/>
      <c r="WC43" s="222"/>
      <c r="WD43" s="222"/>
      <c r="WE43" s="222"/>
      <c r="WF43" s="222"/>
      <c r="WG43" s="222"/>
      <c r="WH43" s="222"/>
      <c r="WI43" s="222"/>
      <c r="WJ43" s="222"/>
      <c r="WK43" s="222"/>
      <c r="WL43" s="222"/>
      <c r="WM43" s="222"/>
      <c r="WN43" s="222"/>
      <c r="WO43" s="222"/>
      <c r="WP43" s="222"/>
      <c r="WQ43" s="222"/>
      <c r="WR43" s="222"/>
      <c r="WS43" s="222"/>
      <c r="WT43" s="222"/>
      <c r="WU43" s="222"/>
      <c r="WV43" s="222"/>
      <c r="WW43" s="222"/>
      <c r="WX43" s="222"/>
      <c r="WY43" s="222"/>
      <c r="WZ43" s="222"/>
      <c r="XA43" s="222"/>
      <c r="XB43" s="222"/>
      <c r="XC43" s="222"/>
      <c r="XD43" s="222"/>
      <c r="XE43" s="222"/>
      <c r="XF43" s="222"/>
      <c r="XG43" s="222"/>
      <c r="XH43" s="222"/>
      <c r="XI43" s="222"/>
      <c r="XJ43" s="222"/>
      <c r="XK43" s="222"/>
      <c r="XL43" s="222"/>
      <c r="XM43" s="222"/>
      <c r="XN43" s="222"/>
      <c r="XO43" s="222"/>
      <c r="XP43" s="222"/>
      <c r="XQ43" s="222"/>
      <c r="XR43" s="222"/>
      <c r="XS43" s="222"/>
      <c r="XT43" s="222"/>
      <c r="XU43" s="222"/>
      <c r="XV43" s="222"/>
      <c r="XW43" s="222"/>
      <c r="XX43" s="222"/>
      <c r="XY43" s="222"/>
      <c r="XZ43" s="222"/>
      <c r="YA43" s="222"/>
      <c r="YB43" s="222"/>
      <c r="YC43" s="222"/>
      <c r="YD43" s="222"/>
      <c r="YE43" s="222"/>
      <c r="YF43" s="222"/>
      <c r="YG43" s="222"/>
      <c r="YH43" s="222"/>
      <c r="YI43" s="222"/>
      <c r="YJ43" s="222"/>
      <c r="YK43" s="222"/>
      <c r="YL43" s="222"/>
      <c r="YM43" s="222"/>
      <c r="YN43" s="222"/>
      <c r="YO43" s="222"/>
      <c r="YP43" s="222"/>
      <c r="YQ43" s="222"/>
      <c r="YR43" s="222"/>
      <c r="YS43" s="222"/>
      <c r="YT43" s="222"/>
      <c r="YU43" s="222"/>
      <c r="YV43" s="222"/>
      <c r="YW43" s="222"/>
      <c r="YX43" s="222"/>
      <c r="YY43" s="222"/>
      <c r="YZ43" s="222"/>
      <c r="ZA43" s="222"/>
      <c r="ZB43" s="222"/>
      <c r="ZC43" s="222"/>
      <c r="ZD43" s="222"/>
      <c r="ZE43" s="222"/>
      <c r="ZF43" s="222"/>
      <c r="ZG43" s="222"/>
      <c r="ZH43" s="222"/>
      <c r="ZI43" s="222"/>
      <c r="ZJ43" s="222"/>
      <c r="ZK43" s="222"/>
      <c r="ZL43" s="222"/>
      <c r="ZM43" s="222"/>
      <c r="ZN43" s="222"/>
      <c r="ZO43" s="222"/>
      <c r="ZP43" s="222"/>
      <c r="ZQ43" s="222"/>
      <c r="ZR43" s="222"/>
      <c r="ZS43" s="222"/>
      <c r="ZT43" s="222"/>
      <c r="ZU43" s="222"/>
      <c r="ZV43" s="222"/>
      <c r="ZW43" s="222"/>
      <c r="ZX43" s="222"/>
      <c r="ZY43" s="222"/>
      <c r="ZZ43" s="222"/>
      <c r="AAA43" s="222"/>
      <c r="AAB43" s="222"/>
      <c r="AAC43" s="222"/>
      <c r="AAD43" s="222"/>
      <c r="AAE43" s="222"/>
      <c r="AAF43" s="222"/>
      <c r="AAG43" s="222"/>
      <c r="AAH43" s="222"/>
      <c r="AAI43" s="222"/>
      <c r="AAJ43" s="222"/>
      <c r="AAK43" s="222"/>
      <c r="AAL43" s="222"/>
      <c r="AAM43" s="222"/>
      <c r="AAN43" s="222"/>
      <c r="AAO43" s="222"/>
      <c r="AAP43" s="222"/>
      <c r="AAQ43" s="222"/>
      <c r="AAR43" s="222"/>
      <c r="AAS43" s="222"/>
      <c r="AAT43" s="222"/>
      <c r="AAU43" s="222"/>
      <c r="AAV43" s="222"/>
      <c r="AAW43" s="222"/>
      <c r="AAX43" s="222"/>
      <c r="AAY43" s="222"/>
      <c r="AAZ43" s="222"/>
      <c r="ABA43" s="222"/>
      <c r="ABB43" s="222"/>
      <c r="ABC43" s="222"/>
      <c r="ABD43" s="222"/>
      <c r="ABE43" s="222"/>
      <c r="ABF43" s="222"/>
      <c r="ABG43" s="222"/>
      <c r="ABH43" s="222"/>
      <c r="ABI43" s="222"/>
      <c r="ABJ43" s="222"/>
      <c r="ABK43" s="222"/>
      <c r="ABL43" s="222"/>
      <c r="ABM43" s="222"/>
      <c r="ABN43" s="222"/>
      <c r="ABO43" s="222"/>
      <c r="ABP43" s="222"/>
      <c r="ABQ43" s="222"/>
      <c r="ABR43" s="222"/>
      <c r="ABS43" s="222"/>
      <c r="ABT43" s="222"/>
      <c r="ABU43" s="222"/>
      <c r="ABV43" s="222"/>
      <c r="ABW43" s="222"/>
      <c r="ABX43" s="222"/>
      <c r="ABY43" s="222"/>
      <c r="ABZ43" s="222"/>
      <c r="ACA43" s="222"/>
      <c r="ACB43" s="222"/>
      <c r="ACC43" s="222"/>
      <c r="ACD43" s="222"/>
      <c r="ACE43" s="222"/>
      <c r="ACF43" s="222"/>
      <c r="ACG43" s="222"/>
      <c r="ACH43" s="222"/>
      <c r="ACI43" s="222"/>
      <c r="ACJ43" s="222"/>
      <c r="ACK43" s="222"/>
      <c r="ACL43" s="222"/>
      <c r="ACM43" s="222"/>
      <c r="ACN43" s="222"/>
      <c r="ACO43" s="222"/>
      <c r="ACP43" s="222"/>
      <c r="ACQ43" s="222"/>
      <c r="ACR43" s="222"/>
      <c r="ACS43" s="222"/>
      <c r="ACT43" s="222"/>
      <c r="ACU43" s="222"/>
      <c r="ACV43" s="222"/>
      <c r="ACW43" s="222"/>
      <c r="ACX43" s="222"/>
      <c r="ACY43" s="222"/>
      <c r="ACZ43" s="222"/>
      <c r="ADA43" s="222"/>
      <c r="ADB43" s="222"/>
      <c r="ADC43" s="222"/>
      <c r="ADD43" s="222"/>
      <c r="ADE43" s="222"/>
      <c r="ADF43" s="222"/>
      <c r="ADG43" s="222"/>
      <c r="ADH43" s="222"/>
      <c r="ADI43" s="222"/>
      <c r="ADJ43" s="222"/>
      <c r="ADK43" s="222"/>
      <c r="ADL43" s="222"/>
      <c r="ADM43" s="222"/>
      <c r="ADN43" s="222"/>
      <c r="ADO43" s="222"/>
      <c r="ADP43" s="222"/>
      <c r="ADQ43" s="222"/>
      <c r="ADR43" s="222"/>
      <c r="ADS43" s="222"/>
      <c r="ADT43" s="222"/>
      <c r="ADU43" s="222"/>
      <c r="ADV43" s="222"/>
      <c r="ADW43" s="222"/>
      <c r="ADX43" s="222"/>
      <c r="ADY43" s="222"/>
      <c r="ADZ43" s="222"/>
      <c r="AEA43" s="222"/>
      <c r="AEB43" s="222"/>
      <c r="AEC43" s="222"/>
      <c r="AED43" s="222"/>
      <c r="AEE43" s="222"/>
      <c r="AEF43" s="222"/>
      <c r="AEG43" s="222"/>
      <c r="AEH43" s="222"/>
      <c r="AEI43" s="222"/>
      <c r="AEJ43" s="222"/>
      <c r="AEK43" s="222"/>
      <c r="AEL43" s="222"/>
      <c r="AEM43" s="222"/>
      <c r="AEN43" s="222"/>
      <c r="AEO43" s="222"/>
      <c r="AEP43" s="222"/>
      <c r="AEQ43" s="222"/>
      <c r="AER43" s="222"/>
      <c r="AES43" s="222"/>
      <c r="AET43" s="222"/>
      <c r="AEU43" s="222"/>
      <c r="AEV43" s="222"/>
      <c r="AEW43" s="222"/>
      <c r="AEX43" s="222"/>
      <c r="AEY43" s="222"/>
      <c r="AEZ43" s="222"/>
      <c r="AFA43" s="222"/>
      <c r="AFB43" s="222"/>
      <c r="AFC43" s="222"/>
      <c r="AFD43" s="222"/>
      <c r="AFE43" s="222"/>
      <c r="AFF43" s="222"/>
      <c r="AFG43" s="222"/>
      <c r="AFH43" s="222"/>
      <c r="AFI43" s="222"/>
      <c r="AFJ43" s="222"/>
      <c r="AFK43" s="222"/>
      <c r="AFL43" s="222"/>
      <c r="AFM43" s="222"/>
      <c r="AFN43" s="222"/>
      <c r="AFO43" s="222"/>
      <c r="AFP43" s="222"/>
      <c r="AFQ43" s="222"/>
      <c r="AFR43" s="222"/>
      <c r="AFS43" s="222"/>
      <c r="AFT43" s="222"/>
    </row>
    <row r="44" spans="1:852">
      <c r="A44" s="267" t="s">
        <v>2334</v>
      </c>
      <c r="B44" s="267"/>
      <c r="C44" s="260" t="s">
        <v>3028</v>
      </c>
      <c r="D44" s="260" t="s">
        <v>173</v>
      </c>
      <c r="E44" s="108">
        <v>6</v>
      </c>
      <c r="F44" s="108">
        <v>2</v>
      </c>
      <c r="G44" s="270" t="s">
        <v>384</v>
      </c>
      <c r="H44" s="270" t="s">
        <v>455</v>
      </c>
      <c r="I44" s="270" t="s">
        <v>455</v>
      </c>
      <c r="J44" s="270">
        <v>16</v>
      </c>
      <c r="K44" s="270" t="s">
        <v>455</v>
      </c>
      <c r="L44" s="212"/>
      <c r="M44" s="212"/>
      <c r="N44" s="270"/>
      <c r="O44" s="270" t="s">
        <v>237</v>
      </c>
      <c r="P44" s="267">
        <v>10</v>
      </c>
      <c r="Q44" s="267">
        <v>50</v>
      </c>
      <c r="R44" s="212">
        <v>50</v>
      </c>
      <c r="S44" s="270" t="s">
        <v>455</v>
      </c>
      <c r="T44" s="270"/>
      <c r="U44" s="113"/>
      <c r="V44" s="113"/>
      <c r="W44" s="113"/>
      <c r="X44" s="113"/>
      <c r="Y44" s="113"/>
      <c r="Z44" s="113"/>
      <c r="AA44" s="113"/>
      <c r="AB44" s="113"/>
      <c r="AC44" s="113"/>
      <c r="AD44" s="113"/>
      <c r="AE44" s="114"/>
      <c r="AF44" s="113"/>
      <c r="AG44" s="113"/>
      <c r="AH44" s="113"/>
      <c r="AI44" s="267">
        <v>99</v>
      </c>
      <c r="AJ44" s="267">
        <f t="shared" si="11"/>
        <v>83</v>
      </c>
      <c r="AK44" s="267" t="s">
        <v>455</v>
      </c>
      <c r="AL44" s="270" t="s">
        <v>3011</v>
      </c>
      <c r="AM44" s="270" t="s">
        <v>455</v>
      </c>
      <c r="AN44" s="270" t="s">
        <v>455</v>
      </c>
      <c r="AO44" s="270">
        <v>11</v>
      </c>
      <c r="AP44" s="270" t="s">
        <v>455</v>
      </c>
      <c r="AQ44" s="212"/>
      <c r="AR44" s="212"/>
      <c r="AS44" s="212"/>
      <c r="AT44" s="267" t="s">
        <v>237</v>
      </c>
      <c r="AU44" s="267">
        <v>10</v>
      </c>
      <c r="AV44" s="267">
        <v>40</v>
      </c>
      <c r="AW44" s="212">
        <v>50</v>
      </c>
      <c r="AX44" s="270" t="s">
        <v>455</v>
      </c>
      <c r="AY44" s="212"/>
      <c r="AZ44" s="114"/>
      <c r="BA44" s="114"/>
      <c r="BB44" s="114"/>
      <c r="BC44" s="114"/>
      <c r="BD44" s="114"/>
      <c r="BE44" s="114"/>
      <c r="BF44" s="114"/>
      <c r="BG44" s="114"/>
      <c r="BH44" s="114"/>
      <c r="BI44" s="114"/>
      <c r="BJ44" s="114"/>
      <c r="BK44" s="114"/>
      <c r="BL44" s="114"/>
      <c r="BM44" s="114"/>
      <c r="BN44" s="270">
        <v>101</v>
      </c>
      <c r="BO44" s="270">
        <f t="shared" si="12"/>
        <v>90</v>
      </c>
      <c r="BP44" s="270" t="s">
        <v>455</v>
      </c>
      <c r="BQ44" s="90"/>
      <c r="BR44" s="270" t="s">
        <v>455</v>
      </c>
      <c r="BS44" s="212"/>
      <c r="BT44" s="212"/>
      <c r="BU44" s="212"/>
      <c r="BV44" s="212"/>
      <c r="BW44" s="212"/>
      <c r="BX44" s="212"/>
      <c r="BY44" s="212"/>
      <c r="BZ44" s="212"/>
      <c r="CA44" s="212"/>
      <c r="CB44" s="212"/>
      <c r="CC44" s="212"/>
      <c r="CD44" s="212"/>
      <c r="CE44" s="114"/>
      <c r="CF44" s="114"/>
      <c r="CG44" s="114"/>
      <c r="CH44" s="114"/>
      <c r="CI44" s="114"/>
      <c r="CJ44" s="114"/>
      <c r="CK44" s="114"/>
      <c r="CL44" s="114"/>
      <c r="CM44" s="114"/>
      <c r="CN44" s="114"/>
      <c r="CO44" s="114"/>
      <c r="CP44" s="114"/>
      <c r="CQ44" s="114"/>
      <c r="CR44" s="114"/>
      <c r="CS44" s="212"/>
      <c r="CT44" s="212"/>
      <c r="CU44" s="212"/>
      <c r="CV44" s="90"/>
      <c r="CW44" s="270" t="s">
        <v>455</v>
      </c>
      <c r="CX44" s="90"/>
      <c r="CY44" s="212"/>
      <c r="CZ44" s="212"/>
      <c r="DA44" s="212"/>
      <c r="DB44" s="212"/>
      <c r="DC44" s="212"/>
      <c r="DD44" s="212"/>
      <c r="DE44" s="212"/>
      <c r="DF44" s="212"/>
      <c r="DG44" s="212"/>
      <c r="DH44" s="212"/>
      <c r="DI44" s="212"/>
      <c r="DJ44" s="113"/>
      <c r="DK44" s="113"/>
      <c r="DL44" s="113"/>
      <c r="DM44" s="113"/>
      <c r="DN44" s="113"/>
      <c r="DO44" s="113"/>
      <c r="DP44" s="113"/>
      <c r="DQ44" s="113"/>
      <c r="DR44" s="113"/>
      <c r="DS44" s="113"/>
      <c r="DT44" s="113"/>
      <c r="DU44" s="113"/>
      <c r="DV44" s="113"/>
      <c r="DW44" s="113"/>
      <c r="DX44" s="212"/>
      <c r="DY44" s="212"/>
      <c r="DZ44" s="212"/>
      <c r="EA44" s="212"/>
      <c r="EB44" s="270" t="s">
        <v>455</v>
      </c>
      <c r="EC44" s="212"/>
      <c r="ED44" s="212"/>
      <c r="EE44" s="212"/>
      <c r="EF44" s="212"/>
      <c r="EG44" s="212"/>
      <c r="EH44" s="212"/>
      <c r="EI44" s="212"/>
      <c r="EJ44" s="212"/>
      <c r="EK44" s="212"/>
      <c r="EL44" s="212"/>
      <c r="EM44" s="212"/>
      <c r="EN44" s="212"/>
      <c r="EO44" s="113"/>
      <c r="EP44" s="113"/>
      <c r="EQ44" s="113"/>
      <c r="ER44" s="113"/>
      <c r="ES44" s="113"/>
      <c r="ET44" s="113"/>
      <c r="EU44" s="113"/>
      <c r="EV44" s="113"/>
      <c r="EW44" s="113"/>
      <c r="EX44" s="113"/>
      <c r="EY44" s="113"/>
      <c r="EZ44" s="113"/>
      <c r="FA44" s="113"/>
      <c r="FB44" s="113"/>
      <c r="FC44" s="212"/>
      <c r="FD44" s="212"/>
      <c r="FE44" s="212"/>
      <c r="FF44" s="270" t="s">
        <v>455</v>
      </c>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70" t="s">
        <v>455</v>
      </c>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70" t="s">
        <v>455</v>
      </c>
      <c r="IT44" s="212"/>
      <c r="IU44" s="212"/>
      <c r="IV44" s="212"/>
      <c r="IW44" s="212"/>
      <c r="IX44" s="212"/>
      <c r="IY44" s="212"/>
      <c r="IZ44" s="212"/>
      <c r="JA44" s="212"/>
      <c r="JB44" s="212"/>
      <c r="JC44" s="212"/>
      <c r="JD44" s="212"/>
      <c r="JE44" s="212"/>
      <c r="JF44" s="212"/>
      <c r="JG44" s="212"/>
      <c r="JH44" s="212"/>
      <c r="JI44" s="212"/>
      <c r="JJ44" s="212"/>
      <c r="JK44" s="212"/>
      <c r="JL44" s="212"/>
      <c r="JM44" s="212"/>
      <c r="JN44" s="212"/>
      <c r="JO44" s="212"/>
      <c r="JP44" s="212"/>
      <c r="JQ44" s="212"/>
      <c r="JR44" s="212"/>
      <c r="JS44" s="212"/>
      <c r="JT44" s="212"/>
      <c r="JU44" s="212"/>
      <c r="JV44" s="212"/>
      <c r="JW44" s="212"/>
      <c r="JX44" s="212"/>
      <c r="JY44" s="212"/>
      <c r="JZ44" s="212"/>
      <c r="KA44" s="212"/>
      <c r="KB44" s="212"/>
      <c r="KC44" s="212"/>
      <c r="KD44" s="212"/>
      <c r="KE44" s="270" t="s">
        <v>455</v>
      </c>
      <c r="KF44" s="212"/>
      <c r="KG44" s="212"/>
      <c r="KH44" s="212"/>
      <c r="KI44" s="212"/>
      <c r="KJ44" s="212"/>
      <c r="KK44" s="212"/>
      <c r="KL44" s="212"/>
      <c r="KM44" s="212"/>
      <c r="KN44" s="212"/>
      <c r="KO44" s="212"/>
      <c r="KP44" s="212"/>
      <c r="KQ44" s="212"/>
      <c r="KR44" s="212"/>
      <c r="KS44" s="212"/>
      <c r="KT44" s="212"/>
      <c r="KU44" s="212"/>
      <c r="KV44" s="212"/>
      <c r="KW44" s="212"/>
      <c r="KX44" s="212"/>
      <c r="KY44" s="212"/>
      <c r="KZ44" s="212"/>
      <c r="LA44" s="212"/>
      <c r="LB44" s="212"/>
      <c r="LC44" s="212"/>
      <c r="LD44" s="212"/>
      <c r="LE44" s="212"/>
      <c r="LF44" s="212"/>
      <c r="LG44" s="212"/>
      <c r="LH44" s="212"/>
      <c r="LI44" s="212"/>
      <c r="LJ44" s="212"/>
      <c r="LK44" s="212"/>
      <c r="LL44" s="212"/>
      <c r="LM44" s="212"/>
      <c r="LN44" s="212"/>
      <c r="LO44" s="212"/>
      <c r="LP44" s="212"/>
      <c r="LQ44" s="212"/>
      <c r="LR44" s="212"/>
      <c r="LS44" s="212"/>
      <c r="LT44" s="270" t="s">
        <v>455</v>
      </c>
      <c r="LU44" s="212"/>
      <c r="LV44" s="212"/>
      <c r="LW44" s="212"/>
      <c r="LX44" s="212"/>
      <c r="LY44" s="212"/>
      <c r="LZ44" s="212"/>
      <c r="MA44" s="212"/>
      <c r="MB44" s="212"/>
      <c r="MC44" s="212"/>
      <c r="MD44" s="212"/>
      <c r="ME44" s="212"/>
      <c r="MF44" s="212"/>
      <c r="MG44" s="212"/>
      <c r="MH44" s="212"/>
      <c r="MI44" s="212"/>
      <c r="MJ44" s="212"/>
      <c r="MK44" s="212"/>
      <c r="ML44" s="212"/>
      <c r="MM44" s="212"/>
      <c r="MN44" s="212"/>
      <c r="MO44" s="212"/>
      <c r="MP44" s="212"/>
      <c r="MQ44" s="212"/>
      <c r="MR44" s="212"/>
      <c r="MS44" s="212"/>
      <c r="MT44" s="212"/>
      <c r="MU44" s="212"/>
      <c r="MV44" s="212"/>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2"/>
      <c r="NT44" s="212"/>
      <c r="NU44" s="212"/>
      <c r="NV44" s="212"/>
      <c r="NW44" s="212"/>
      <c r="NX44" s="212"/>
      <c r="NY44" s="212"/>
      <c r="NZ44" s="212"/>
      <c r="OA44" s="212"/>
      <c r="OB44" s="212"/>
      <c r="OC44" s="212"/>
      <c r="OD44" s="212"/>
      <c r="OE44" s="212"/>
      <c r="OF44" s="212"/>
      <c r="OG44" s="212"/>
      <c r="OH44" s="212"/>
      <c r="OI44" s="212"/>
      <c r="OJ44" s="212"/>
      <c r="OK44" s="212"/>
      <c r="OL44" s="212"/>
      <c r="OM44" s="212"/>
      <c r="ON44" s="212"/>
      <c r="OO44" s="212"/>
      <c r="OP44" s="212"/>
      <c r="OQ44" s="212"/>
      <c r="OR44" s="212"/>
      <c r="OS44" s="267">
        <f>IF(ISERROR(#REF!),0,1)</f>
        <v>0</v>
      </c>
      <c r="OT44" s="267">
        <f t="shared" si="13"/>
        <v>1</v>
      </c>
      <c r="OU44" s="267">
        <f t="shared" si="14"/>
        <v>0</v>
      </c>
      <c r="OV44" s="222"/>
      <c r="OW44" s="222"/>
      <c r="OX44" s="222"/>
      <c r="OY44" s="222"/>
      <c r="OZ44" s="222"/>
      <c r="PA44" s="222"/>
      <c r="PB44" s="222"/>
      <c r="PC44" s="222"/>
      <c r="PD44" s="222"/>
      <c r="PE44" s="222"/>
      <c r="PF44" s="222"/>
      <c r="PG44" s="222"/>
      <c r="PH44" s="222"/>
      <c r="PI44" s="222"/>
      <c r="PJ44" s="222"/>
      <c r="PK44" s="222"/>
      <c r="PL44" s="222"/>
      <c r="PM44" s="222"/>
      <c r="PN44" s="222"/>
      <c r="PO44" s="222"/>
      <c r="PP44" s="222"/>
      <c r="PQ44" s="222"/>
      <c r="PR44" s="222"/>
      <c r="PS44" s="222"/>
      <c r="PT44" s="222"/>
      <c r="PU44" s="222"/>
      <c r="PV44" s="222"/>
      <c r="PW44" s="222"/>
      <c r="PX44" s="222"/>
      <c r="PY44" s="222"/>
      <c r="PZ44" s="222"/>
      <c r="QA44" s="222"/>
      <c r="QB44" s="222"/>
      <c r="QC44" s="222"/>
      <c r="QD44" s="222"/>
      <c r="QE44" s="222"/>
      <c r="QF44" s="222"/>
      <c r="QG44" s="222"/>
      <c r="QH44" s="222"/>
      <c r="QI44" s="222"/>
      <c r="QJ44" s="222"/>
      <c r="QK44" s="222"/>
      <c r="QL44" s="222"/>
      <c r="QM44" s="222"/>
      <c r="QN44" s="222"/>
      <c r="QO44" s="222"/>
      <c r="QP44" s="222"/>
      <c r="QQ44" s="222"/>
      <c r="QR44" s="222"/>
      <c r="QS44" s="222"/>
      <c r="QT44" s="222"/>
      <c r="QU44" s="222"/>
      <c r="QV44" s="222"/>
      <c r="QW44" s="222"/>
      <c r="QX44" s="222"/>
      <c r="QY44" s="222"/>
      <c r="QZ44" s="222"/>
      <c r="RA44" s="222"/>
      <c r="RB44" s="222"/>
      <c r="RC44" s="222"/>
      <c r="RD44" s="222"/>
      <c r="RE44" s="222"/>
      <c r="RF44" s="222"/>
      <c r="RG44" s="222"/>
      <c r="RH44" s="222"/>
      <c r="RI44" s="222"/>
      <c r="RJ44" s="222"/>
      <c r="RK44" s="222"/>
      <c r="RL44" s="222"/>
      <c r="RM44" s="222"/>
      <c r="RN44" s="222"/>
      <c r="RO44" s="222"/>
      <c r="RP44" s="222"/>
      <c r="RQ44" s="222"/>
      <c r="RR44" s="222"/>
      <c r="RS44" s="222"/>
      <c r="RT44" s="222"/>
      <c r="RU44" s="222"/>
      <c r="RV44" s="222"/>
      <c r="RW44" s="222"/>
      <c r="RX44" s="222"/>
      <c r="RY44" s="222"/>
      <c r="RZ44" s="222"/>
      <c r="SA44" s="222"/>
      <c r="SB44" s="222"/>
      <c r="SC44" s="222"/>
      <c r="SD44" s="222"/>
      <c r="SE44" s="222"/>
      <c r="SF44" s="222"/>
      <c r="SG44" s="222"/>
      <c r="SH44" s="222"/>
      <c r="SI44" s="222"/>
      <c r="SJ44" s="222"/>
      <c r="SK44" s="222"/>
      <c r="SL44" s="222"/>
      <c r="SM44" s="222"/>
      <c r="SN44" s="222"/>
      <c r="SO44" s="222"/>
      <c r="SP44" s="222"/>
      <c r="SQ44" s="222"/>
      <c r="SR44" s="222"/>
      <c r="SS44" s="222"/>
      <c r="ST44" s="222"/>
      <c r="SU44" s="222"/>
      <c r="SV44" s="222"/>
      <c r="SW44" s="222"/>
      <c r="SX44" s="222"/>
      <c r="SY44" s="222"/>
      <c r="SZ44" s="222"/>
      <c r="TA44" s="222"/>
      <c r="TB44" s="222"/>
      <c r="TC44" s="222"/>
      <c r="TD44" s="222"/>
      <c r="TE44" s="222"/>
      <c r="TF44" s="222"/>
      <c r="TG44" s="222"/>
      <c r="TH44" s="222"/>
      <c r="TI44" s="222"/>
      <c r="TJ44" s="222"/>
      <c r="TK44" s="222"/>
      <c r="TL44" s="222"/>
      <c r="TM44" s="222"/>
      <c r="TN44" s="222"/>
      <c r="TO44" s="222"/>
      <c r="TP44" s="222"/>
      <c r="TQ44" s="222"/>
      <c r="TR44" s="222"/>
      <c r="TS44" s="222"/>
      <c r="TT44" s="222"/>
      <c r="TU44" s="222"/>
      <c r="TV44" s="222"/>
      <c r="TW44" s="222"/>
      <c r="TX44" s="222"/>
      <c r="TY44" s="222"/>
      <c r="TZ44" s="222"/>
      <c r="UA44" s="222"/>
      <c r="UB44" s="222"/>
      <c r="UC44" s="222"/>
      <c r="UD44" s="222"/>
      <c r="UE44" s="222"/>
      <c r="UF44" s="222"/>
      <c r="UG44" s="222"/>
      <c r="UH44" s="222"/>
      <c r="UI44" s="222"/>
      <c r="UJ44" s="222"/>
      <c r="UK44" s="222"/>
      <c r="UL44" s="222"/>
      <c r="UM44" s="222"/>
      <c r="UN44" s="222"/>
      <c r="UO44" s="222"/>
      <c r="UP44" s="222"/>
      <c r="UQ44" s="222"/>
      <c r="UR44" s="222"/>
      <c r="US44" s="222"/>
      <c r="UT44" s="222"/>
      <c r="UU44" s="222"/>
      <c r="UV44" s="222"/>
      <c r="UW44" s="222"/>
      <c r="UX44" s="222"/>
      <c r="UY44" s="222"/>
      <c r="UZ44" s="222"/>
      <c r="VA44" s="222"/>
      <c r="VB44" s="222"/>
      <c r="VC44" s="222"/>
      <c r="VD44" s="222"/>
      <c r="VE44" s="222"/>
      <c r="VF44" s="222"/>
      <c r="VG44" s="222"/>
      <c r="VH44" s="222"/>
      <c r="VI44" s="222"/>
      <c r="VJ44" s="222"/>
      <c r="VK44" s="222"/>
      <c r="VL44" s="222"/>
      <c r="VM44" s="222"/>
      <c r="VN44" s="222"/>
      <c r="VO44" s="222"/>
      <c r="VP44" s="222"/>
      <c r="VQ44" s="222"/>
      <c r="VR44" s="222"/>
      <c r="VS44" s="222"/>
      <c r="VT44" s="222"/>
      <c r="VU44" s="222"/>
      <c r="VV44" s="222"/>
      <c r="VW44" s="222"/>
      <c r="VX44" s="222"/>
      <c r="VY44" s="222"/>
      <c r="VZ44" s="222"/>
      <c r="WA44" s="222"/>
      <c r="WB44" s="222"/>
      <c r="WC44" s="222"/>
      <c r="WD44" s="222"/>
      <c r="WE44" s="222"/>
      <c r="WF44" s="222"/>
      <c r="WG44" s="222"/>
      <c r="WH44" s="222"/>
      <c r="WI44" s="222"/>
      <c r="WJ44" s="222"/>
      <c r="WK44" s="222"/>
      <c r="WL44" s="222"/>
      <c r="WM44" s="222"/>
      <c r="WN44" s="222"/>
      <c r="WO44" s="222"/>
      <c r="WP44" s="222"/>
      <c r="WQ44" s="222"/>
      <c r="WR44" s="222"/>
      <c r="WS44" s="222"/>
      <c r="WT44" s="222"/>
      <c r="WU44" s="222"/>
      <c r="WV44" s="222"/>
      <c r="WW44" s="222"/>
      <c r="WX44" s="222"/>
      <c r="WY44" s="222"/>
      <c r="WZ44" s="222"/>
      <c r="XA44" s="222"/>
      <c r="XB44" s="222"/>
      <c r="XC44" s="222"/>
      <c r="XD44" s="222"/>
      <c r="XE44" s="222"/>
      <c r="XF44" s="222"/>
      <c r="XG44" s="222"/>
      <c r="XH44" s="222"/>
      <c r="XI44" s="222"/>
      <c r="XJ44" s="222"/>
      <c r="XK44" s="222"/>
      <c r="XL44" s="222"/>
      <c r="XM44" s="222"/>
      <c r="XN44" s="222"/>
      <c r="XO44" s="222"/>
      <c r="XP44" s="222"/>
      <c r="XQ44" s="222"/>
      <c r="XR44" s="222"/>
      <c r="XS44" s="222"/>
      <c r="XT44" s="222"/>
      <c r="XU44" s="222"/>
      <c r="XV44" s="222"/>
      <c r="XW44" s="222"/>
      <c r="XX44" s="222"/>
      <c r="XY44" s="222"/>
      <c r="XZ44" s="222"/>
      <c r="YA44" s="222"/>
      <c r="YB44" s="222"/>
      <c r="YC44" s="222"/>
      <c r="YD44" s="222"/>
      <c r="YE44" s="222"/>
      <c r="YF44" s="222"/>
      <c r="YG44" s="222"/>
      <c r="YH44" s="222"/>
      <c r="YI44" s="222"/>
      <c r="YJ44" s="222"/>
      <c r="YK44" s="222"/>
      <c r="YL44" s="222"/>
      <c r="YM44" s="222"/>
      <c r="YN44" s="222"/>
      <c r="YO44" s="222"/>
      <c r="YP44" s="222"/>
      <c r="YQ44" s="222"/>
      <c r="YR44" s="222"/>
      <c r="YS44" s="222"/>
      <c r="YT44" s="222"/>
      <c r="YU44" s="222"/>
      <c r="YV44" s="222"/>
      <c r="YW44" s="222"/>
      <c r="YX44" s="222"/>
      <c r="YY44" s="222"/>
      <c r="YZ44" s="222"/>
      <c r="ZA44" s="222"/>
      <c r="ZB44" s="222"/>
      <c r="ZC44" s="222"/>
      <c r="ZD44" s="222"/>
      <c r="ZE44" s="222"/>
      <c r="ZF44" s="222"/>
      <c r="ZG44" s="222"/>
      <c r="ZH44" s="222"/>
      <c r="ZI44" s="222"/>
      <c r="ZJ44" s="222"/>
      <c r="ZK44" s="222"/>
      <c r="ZL44" s="222"/>
      <c r="ZM44" s="222"/>
      <c r="ZN44" s="222"/>
      <c r="ZO44" s="222"/>
      <c r="ZP44" s="222"/>
      <c r="ZQ44" s="222"/>
      <c r="ZR44" s="222"/>
      <c r="ZS44" s="222"/>
      <c r="ZT44" s="222"/>
      <c r="ZU44" s="222"/>
      <c r="ZV44" s="222"/>
      <c r="ZW44" s="222"/>
      <c r="ZX44" s="222"/>
      <c r="ZY44" s="222"/>
      <c r="ZZ44" s="222"/>
      <c r="AAA44" s="222"/>
      <c r="AAB44" s="222"/>
      <c r="AAC44" s="222"/>
      <c r="AAD44" s="222"/>
      <c r="AAE44" s="222"/>
      <c r="AAF44" s="222"/>
      <c r="AAG44" s="222"/>
      <c r="AAH44" s="222"/>
      <c r="AAI44" s="222"/>
      <c r="AAJ44" s="222"/>
      <c r="AAK44" s="222"/>
      <c r="AAL44" s="222"/>
      <c r="AAM44" s="222"/>
      <c r="AAN44" s="222"/>
      <c r="AAO44" s="222"/>
      <c r="AAP44" s="222"/>
      <c r="AAQ44" s="222"/>
      <c r="AAR44" s="222"/>
      <c r="AAS44" s="222"/>
      <c r="AAT44" s="222"/>
      <c r="AAU44" s="222"/>
      <c r="AAV44" s="222"/>
      <c r="AAW44" s="222"/>
      <c r="AAX44" s="222"/>
      <c r="AAY44" s="222"/>
      <c r="AAZ44" s="222"/>
      <c r="ABA44" s="222"/>
      <c r="ABB44" s="222"/>
      <c r="ABC44" s="222"/>
      <c r="ABD44" s="222"/>
      <c r="ABE44" s="222"/>
      <c r="ABF44" s="222"/>
      <c r="ABG44" s="222"/>
      <c r="ABH44" s="222"/>
      <c r="ABI44" s="222"/>
      <c r="ABJ44" s="222"/>
      <c r="ABK44" s="222"/>
      <c r="ABL44" s="222"/>
      <c r="ABM44" s="222"/>
      <c r="ABN44" s="222"/>
      <c r="ABO44" s="222"/>
      <c r="ABP44" s="222"/>
      <c r="ABQ44" s="222"/>
      <c r="ABR44" s="222"/>
      <c r="ABS44" s="222"/>
      <c r="ABT44" s="222"/>
      <c r="ABU44" s="222"/>
      <c r="ABV44" s="222"/>
      <c r="ABW44" s="222"/>
      <c r="ABX44" s="222"/>
      <c r="ABY44" s="222"/>
      <c r="ABZ44" s="222"/>
      <c r="ACA44" s="222"/>
      <c r="ACB44" s="222"/>
      <c r="ACC44" s="222"/>
      <c r="ACD44" s="222"/>
      <c r="ACE44" s="222"/>
      <c r="ACF44" s="222"/>
      <c r="ACG44" s="222"/>
      <c r="ACH44" s="222"/>
      <c r="ACI44" s="222"/>
      <c r="ACJ44" s="222"/>
      <c r="ACK44" s="222"/>
      <c r="ACL44" s="222"/>
      <c r="ACM44" s="222"/>
      <c r="ACN44" s="222"/>
      <c r="ACO44" s="222"/>
      <c r="ACP44" s="222"/>
      <c r="ACQ44" s="222"/>
      <c r="ACR44" s="222"/>
      <c r="ACS44" s="222"/>
      <c r="ACT44" s="222"/>
      <c r="ACU44" s="222"/>
      <c r="ACV44" s="222"/>
      <c r="ACW44" s="222"/>
      <c r="ACX44" s="222"/>
      <c r="ACY44" s="222"/>
      <c r="ACZ44" s="222"/>
      <c r="ADA44" s="222"/>
      <c r="ADB44" s="222"/>
      <c r="ADC44" s="222"/>
      <c r="ADD44" s="222"/>
      <c r="ADE44" s="222"/>
      <c r="ADF44" s="222"/>
      <c r="ADG44" s="222"/>
      <c r="ADH44" s="222"/>
      <c r="ADI44" s="222"/>
      <c r="ADJ44" s="222"/>
      <c r="ADK44" s="222"/>
      <c r="ADL44" s="222"/>
      <c r="ADM44" s="222"/>
      <c r="ADN44" s="222"/>
      <c r="ADO44" s="222"/>
      <c r="ADP44" s="222"/>
      <c r="ADQ44" s="222"/>
      <c r="ADR44" s="222"/>
      <c r="ADS44" s="222"/>
      <c r="ADT44" s="222"/>
      <c r="ADU44" s="222"/>
      <c r="ADV44" s="222"/>
      <c r="ADW44" s="222"/>
      <c r="ADX44" s="222"/>
      <c r="ADY44" s="222"/>
      <c r="ADZ44" s="222"/>
      <c r="AEA44" s="222"/>
      <c r="AEB44" s="222"/>
      <c r="AEC44" s="222"/>
      <c r="AED44" s="222"/>
      <c r="AEE44" s="222"/>
      <c r="AEF44" s="222"/>
      <c r="AEG44" s="222"/>
      <c r="AEH44" s="222"/>
      <c r="AEI44" s="222"/>
      <c r="AEJ44" s="222"/>
      <c r="AEK44" s="222"/>
      <c r="AEL44" s="222"/>
      <c r="AEM44" s="222"/>
      <c r="AEN44" s="222"/>
      <c r="AEO44" s="222"/>
      <c r="AEP44" s="222"/>
      <c r="AEQ44" s="222"/>
      <c r="AER44" s="222"/>
      <c r="AES44" s="222"/>
      <c r="AET44" s="222"/>
      <c r="AEU44" s="222"/>
      <c r="AEV44" s="222"/>
      <c r="AEW44" s="222"/>
      <c r="AEX44" s="222"/>
      <c r="AEY44" s="222"/>
      <c r="AEZ44" s="222"/>
      <c r="AFA44" s="222"/>
      <c r="AFB44" s="222"/>
      <c r="AFC44" s="222"/>
      <c r="AFD44" s="222"/>
      <c r="AFE44" s="222"/>
      <c r="AFF44" s="222"/>
      <c r="AFG44" s="222"/>
      <c r="AFH44" s="222"/>
      <c r="AFI44" s="222"/>
      <c r="AFJ44" s="222"/>
      <c r="AFK44" s="222"/>
      <c r="AFL44" s="222"/>
      <c r="AFM44" s="222"/>
      <c r="AFN44" s="222"/>
      <c r="AFO44" s="222"/>
      <c r="AFP44" s="222"/>
      <c r="AFQ44" s="222"/>
      <c r="AFR44" s="222"/>
      <c r="AFS44" s="222"/>
      <c r="AFT44" s="222"/>
    </row>
    <row r="45" spans="1:852">
      <c r="A45" s="265" t="s">
        <v>924</v>
      </c>
      <c r="B45" s="265"/>
      <c r="C45" s="840" t="str">
        <f>IF(Severity!F45&gt;=0.5,"YES","NO")</f>
        <v>NO</v>
      </c>
      <c r="D45" s="840" t="str">
        <f>IF(Severity!G45&gt;=0.5,"YES","NO")</f>
        <v>YES</v>
      </c>
      <c r="E45" s="213">
        <v>8</v>
      </c>
      <c r="F45" s="213">
        <v>2</v>
      </c>
      <c r="G45" s="270" t="s">
        <v>722</v>
      </c>
      <c r="H45" s="270" t="s">
        <v>747</v>
      </c>
      <c r="I45" s="270" t="s">
        <v>455</v>
      </c>
      <c r="J45" s="270">
        <v>7</v>
      </c>
      <c r="K45" s="270" t="s">
        <v>455</v>
      </c>
      <c r="L45" s="265"/>
      <c r="M45" s="265"/>
      <c r="N45" s="270"/>
      <c r="O45" s="270" t="s">
        <v>455</v>
      </c>
      <c r="P45" s="265"/>
      <c r="Q45" s="265"/>
      <c r="R45" s="265"/>
      <c r="S45" s="270" t="s">
        <v>602</v>
      </c>
      <c r="T45" s="270">
        <v>17</v>
      </c>
      <c r="U45" s="125">
        <v>13.9</v>
      </c>
      <c r="V45" s="125">
        <v>2.6</v>
      </c>
      <c r="W45" s="125"/>
      <c r="X45" s="125"/>
      <c r="Y45" s="125"/>
      <c r="Z45" s="125"/>
      <c r="AA45" s="125"/>
      <c r="AB45" s="125"/>
      <c r="AC45" s="125"/>
      <c r="AD45" s="125"/>
      <c r="AE45" s="114"/>
      <c r="AF45" s="125"/>
      <c r="AG45" s="125"/>
      <c r="AH45" s="125"/>
      <c r="AI45" s="265">
        <v>30</v>
      </c>
      <c r="AJ45" s="267">
        <f t="shared" si="11"/>
        <v>23</v>
      </c>
      <c r="AK45" s="267" t="s">
        <v>455</v>
      </c>
      <c r="AL45" s="270" t="s">
        <v>2269</v>
      </c>
      <c r="AM45" s="270" t="s">
        <v>749</v>
      </c>
      <c r="AN45" s="270" t="s">
        <v>455</v>
      </c>
      <c r="AO45" s="270">
        <v>4</v>
      </c>
      <c r="AP45" s="270" t="s">
        <v>455</v>
      </c>
      <c r="AQ45" s="265"/>
      <c r="AR45" s="265"/>
      <c r="AS45" s="265"/>
      <c r="AT45" s="270" t="s">
        <v>455</v>
      </c>
      <c r="AU45" s="265"/>
      <c r="AV45" s="265"/>
      <c r="AW45" s="265"/>
      <c r="AX45" s="265" t="s">
        <v>602</v>
      </c>
      <c r="AY45" s="265">
        <v>17</v>
      </c>
      <c r="AZ45" s="114">
        <v>14.7</v>
      </c>
      <c r="BA45" s="114">
        <v>3.9</v>
      </c>
      <c r="BB45" s="114"/>
      <c r="BC45" s="114"/>
      <c r="BD45" s="114"/>
      <c r="BE45" s="114"/>
      <c r="BF45" s="114"/>
      <c r="BG45" s="114"/>
      <c r="BH45" s="114"/>
      <c r="BI45" s="114"/>
      <c r="BJ45" s="114"/>
      <c r="BK45" s="114"/>
      <c r="BL45" s="114"/>
      <c r="BM45" s="114"/>
      <c r="BN45" s="270">
        <v>16</v>
      </c>
      <c r="BO45" s="270">
        <f t="shared" si="12"/>
        <v>12</v>
      </c>
      <c r="BP45" s="270" t="s">
        <v>455</v>
      </c>
      <c r="BQ45" s="270"/>
      <c r="BR45" s="270" t="s">
        <v>455</v>
      </c>
      <c r="BS45" s="265"/>
      <c r="BT45" s="265"/>
      <c r="BU45" s="265"/>
      <c r="BV45" s="265"/>
      <c r="BW45" s="265"/>
      <c r="BX45" s="265"/>
      <c r="BY45" s="265"/>
      <c r="BZ45" s="265"/>
      <c r="CA45" s="265"/>
      <c r="CB45" s="265"/>
      <c r="CC45" s="265"/>
      <c r="CD45" s="265"/>
      <c r="CE45" s="114"/>
      <c r="CF45" s="114"/>
      <c r="CG45" s="114"/>
      <c r="CH45" s="114"/>
      <c r="CI45" s="114"/>
      <c r="CJ45" s="114"/>
      <c r="CK45" s="114"/>
      <c r="CL45" s="114"/>
      <c r="CM45" s="114"/>
      <c r="CN45" s="114"/>
      <c r="CO45" s="114"/>
      <c r="CP45" s="114"/>
      <c r="CQ45" s="114"/>
      <c r="CR45" s="114"/>
      <c r="CS45" s="265"/>
      <c r="CT45" s="265"/>
      <c r="CU45" s="265"/>
      <c r="CV45" s="270"/>
      <c r="CW45" s="270" t="s">
        <v>455</v>
      </c>
      <c r="CX45" s="270"/>
      <c r="CY45" s="265"/>
      <c r="CZ45" s="265"/>
      <c r="DA45" s="265"/>
      <c r="DB45" s="265"/>
      <c r="DC45" s="265"/>
      <c r="DD45" s="265"/>
      <c r="DE45" s="265"/>
      <c r="DF45" s="265"/>
      <c r="DG45" s="265"/>
      <c r="DH45" s="265"/>
      <c r="DI45" s="265"/>
      <c r="DJ45" s="125"/>
      <c r="DK45" s="125"/>
      <c r="DL45" s="125"/>
      <c r="DM45" s="125"/>
      <c r="DN45" s="125"/>
      <c r="DO45" s="125"/>
      <c r="DP45" s="125"/>
      <c r="DQ45" s="125"/>
      <c r="DR45" s="125"/>
      <c r="DS45" s="125"/>
      <c r="DT45" s="125"/>
      <c r="DU45" s="125"/>
      <c r="DV45" s="125"/>
      <c r="DW45" s="125"/>
      <c r="DX45" s="265"/>
      <c r="DY45" s="265"/>
      <c r="DZ45" s="265"/>
      <c r="EA45" s="265"/>
      <c r="EB45" s="270" t="s">
        <v>455</v>
      </c>
      <c r="EC45" s="265"/>
      <c r="ED45" s="265"/>
      <c r="EE45" s="265"/>
      <c r="EF45" s="265"/>
      <c r="EG45" s="265"/>
      <c r="EH45" s="265"/>
      <c r="EI45" s="265"/>
      <c r="EJ45" s="265"/>
      <c r="EK45" s="265"/>
      <c r="EL45" s="265"/>
      <c r="EM45" s="265"/>
      <c r="EN45" s="265"/>
      <c r="EO45" s="125"/>
      <c r="EP45" s="125"/>
      <c r="EQ45" s="125"/>
      <c r="ER45" s="125"/>
      <c r="ES45" s="125"/>
      <c r="ET45" s="125"/>
      <c r="EU45" s="125"/>
      <c r="EV45" s="125"/>
      <c r="EW45" s="125"/>
      <c r="EX45" s="125"/>
      <c r="EY45" s="125"/>
      <c r="EZ45" s="125"/>
      <c r="FA45" s="125"/>
      <c r="FB45" s="125"/>
      <c r="FC45" s="265"/>
      <c r="FD45" s="265"/>
      <c r="FE45" s="265"/>
      <c r="FF45" s="270" t="s">
        <v>455</v>
      </c>
      <c r="FG45" s="265"/>
      <c r="FH45" s="265"/>
      <c r="FI45" s="265"/>
      <c r="FJ45" s="265"/>
      <c r="FK45" s="265"/>
      <c r="FL45" s="265"/>
      <c r="FM45" s="265"/>
      <c r="FN45" s="265"/>
      <c r="FO45" s="265"/>
      <c r="FP45" s="265"/>
      <c r="FQ45" s="265"/>
      <c r="FR45" s="265"/>
      <c r="FS45" s="265"/>
      <c r="FT45" s="265"/>
      <c r="FU45" s="217"/>
      <c r="FV45" s="217"/>
      <c r="FW45" s="217"/>
      <c r="FX45" s="217"/>
      <c r="FY45" s="217"/>
      <c r="FZ45" s="217"/>
      <c r="GA45" s="217"/>
      <c r="GB45" s="217"/>
      <c r="GC45" s="217"/>
      <c r="GD45" s="217"/>
      <c r="GE45" s="217"/>
      <c r="GF45" s="217"/>
      <c r="GG45" s="217"/>
      <c r="GH45" s="217"/>
      <c r="GI45" s="217"/>
      <c r="GJ45" s="217"/>
      <c r="GK45" s="217"/>
      <c r="GL45" s="217"/>
      <c r="GM45" s="217"/>
      <c r="GN45" s="217"/>
      <c r="GO45" s="217"/>
      <c r="GP45" s="217"/>
      <c r="GQ45" s="217"/>
      <c r="GR45" s="217"/>
      <c r="GS45" s="217"/>
      <c r="GT45" s="217"/>
      <c r="GU45" s="217"/>
      <c r="GV45" s="217"/>
      <c r="GW45" s="217"/>
      <c r="GX45" s="217"/>
      <c r="GY45" s="217"/>
      <c r="GZ45" s="217"/>
      <c r="HA45" s="217"/>
      <c r="HB45" s="217"/>
      <c r="HC45" s="217"/>
      <c r="HD45" s="270" t="s">
        <v>455</v>
      </c>
      <c r="HE45" s="217"/>
      <c r="HF45" s="217"/>
      <c r="HG45" s="217"/>
      <c r="HH45" s="217"/>
      <c r="HI45" s="217"/>
      <c r="HJ45" s="217"/>
      <c r="HK45" s="217"/>
      <c r="HL45" s="217"/>
      <c r="HM45" s="217"/>
      <c r="HN45" s="217"/>
      <c r="HO45" s="217"/>
      <c r="HP45" s="217"/>
      <c r="HQ45" s="217"/>
      <c r="HR45" s="217"/>
      <c r="HS45" s="217"/>
      <c r="HT45" s="217"/>
      <c r="HU45" s="217"/>
      <c r="HV45" s="217"/>
      <c r="HW45" s="217"/>
      <c r="HX45" s="217"/>
      <c r="HY45" s="217"/>
      <c r="HZ45" s="217"/>
      <c r="IA45" s="217"/>
      <c r="IB45" s="217"/>
      <c r="IC45" s="217"/>
      <c r="ID45" s="217"/>
      <c r="IE45" s="217"/>
      <c r="IF45" s="217"/>
      <c r="IG45" s="217"/>
      <c r="IH45" s="217"/>
      <c r="II45" s="217"/>
      <c r="IJ45" s="217"/>
      <c r="IK45" s="217"/>
      <c r="IL45" s="217"/>
      <c r="IM45" s="217"/>
      <c r="IN45" s="217"/>
      <c r="IO45" s="217"/>
      <c r="IP45" s="217"/>
      <c r="IQ45" s="217"/>
      <c r="IR45" s="217"/>
      <c r="IS45" s="270" t="s">
        <v>455</v>
      </c>
      <c r="IT45" s="217"/>
      <c r="IU45" s="217"/>
      <c r="IV45" s="217"/>
      <c r="IW45" s="217"/>
      <c r="IX45" s="217"/>
      <c r="IY45" s="217"/>
      <c r="IZ45" s="217"/>
      <c r="JA45" s="217"/>
      <c r="JB45" s="217"/>
      <c r="JC45" s="217"/>
      <c r="JD45" s="217"/>
      <c r="JE45" s="217"/>
      <c r="JF45" s="217"/>
      <c r="JG45" s="217"/>
      <c r="JH45" s="217"/>
      <c r="JI45" s="217"/>
      <c r="JJ45" s="217"/>
      <c r="JK45" s="217"/>
      <c r="JL45" s="217"/>
      <c r="JM45" s="217"/>
      <c r="JN45" s="217"/>
      <c r="JO45" s="217"/>
      <c r="JP45" s="217"/>
      <c r="JQ45" s="217"/>
      <c r="JR45" s="217"/>
      <c r="JS45" s="217"/>
      <c r="JT45" s="217"/>
      <c r="JU45" s="217"/>
      <c r="JV45" s="217"/>
      <c r="JW45" s="217"/>
      <c r="JX45" s="217"/>
      <c r="JY45" s="217"/>
      <c r="JZ45" s="217"/>
      <c r="KA45" s="217"/>
      <c r="KB45" s="217"/>
      <c r="KC45" s="217"/>
      <c r="KD45" s="217"/>
      <c r="KE45" s="270" t="s">
        <v>455</v>
      </c>
      <c r="KF45" s="217"/>
      <c r="KG45" s="217"/>
      <c r="KH45" s="217"/>
      <c r="KI45" s="217"/>
      <c r="KJ45" s="217"/>
      <c r="KK45" s="217"/>
      <c r="KL45" s="217"/>
      <c r="KM45" s="217"/>
      <c r="KN45" s="217"/>
      <c r="KO45" s="217"/>
      <c r="KP45" s="217"/>
      <c r="KQ45" s="217"/>
      <c r="KR45" s="217"/>
      <c r="KS45" s="217"/>
      <c r="KT45" s="217"/>
      <c r="KU45" s="217"/>
      <c r="KV45" s="217"/>
      <c r="KW45" s="217"/>
      <c r="KX45" s="217"/>
      <c r="KY45" s="217"/>
      <c r="KZ45" s="217"/>
      <c r="LA45" s="217"/>
      <c r="LB45" s="217"/>
      <c r="LC45" s="217"/>
      <c r="LD45" s="217"/>
      <c r="LE45" s="217"/>
      <c r="LF45" s="217"/>
      <c r="LG45" s="217"/>
      <c r="LH45" s="217"/>
      <c r="LI45" s="217"/>
      <c r="LJ45" s="217"/>
      <c r="LK45" s="217"/>
      <c r="LL45" s="217"/>
      <c r="LM45" s="217"/>
      <c r="LN45" s="217"/>
      <c r="LO45" s="217"/>
      <c r="LP45" s="217"/>
      <c r="LQ45" s="217"/>
      <c r="LR45" s="217"/>
      <c r="LS45" s="217"/>
      <c r="LT45" s="270" t="s">
        <v>455</v>
      </c>
      <c r="LU45" s="217"/>
      <c r="LV45" s="217"/>
      <c r="LW45" s="217"/>
      <c r="LX45" s="217"/>
      <c r="LY45" s="217"/>
      <c r="LZ45" s="217"/>
      <c r="MA45" s="217"/>
      <c r="MB45" s="217"/>
      <c r="MC45" s="217"/>
      <c r="MD45" s="217"/>
      <c r="ME45" s="217"/>
      <c r="MF45" s="217"/>
      <c r="MG45" s="217"/>
      <c r="MH45" s="217"/>
      <c r="MI45" s="217"/>
      <c r="MJ45" s="217"/>
      <c r="MK45" s="217"/>
      <c r="ML45" s="217"/>
      <c r="MM45" s="217"/>
      <c r="MN45" s="217"/>
      <c r="MO45" s="217"/>
      <c r="MP45" s="217"/>
      <c r="MQ45" s="217"/>
      <c r="MR45" s="217"/>
      <c r="MS45" s="217"/>
      <c r="MT45" s="217"/>
      <c r="MU45" s="217"/>
      <c r="MV45" s="217"/>
      <c r="MW45" s="217"/>
      <c r="MX45" s="217"/>
      <c r="MY45" s="217"/>
      <c r="MZ45" s="217"/>
      <c r="NA45" s="217"/>
      <c r="NB45" s="217"/>
      <c r="NC45" s="217"/>
      <c r="ND45" s="217"/>
      <c r="NE45" s="217"/>
      <c r="NF45" s="223"/>
      <c r="NG45" s="223"/>
      <c r="NH45" s="223"/>
      <c r="NI45" s="223"/>
      <c r="NJ45" s="223"/>
      <c r="NK45" s="223"/>
      <c r="NL45" s="223"/>
      <c r="NM45" s="223"/>
      <c r="NN45" s="223"/>
      <c r="NO45" s="223"/>
      <c r="NP45" s="223"/>
      <c r="NQ45" s="223"/>
      <c r="NR45" s="223"/>
      <c r="NS45" s="223"/>
      <c r="NT45" s="223"/>
      <c r="NU45" s="223"/>
      <c r="NV45" s="223"/>
      <c r="NW45" s="223"/>
      <c r="NX45" s="223"/>
      <c r="NY45" s="223"/>
      <c r="NZ45" s="223"/>
      <c r="OA45" s="223"/>
      <c r="OB45" s="223"/>
      <c r="OC45" s="223"/>
      <c r="OD45" s="223"/>
      <c r="OE45" s="223"/>
      <c r="OF45" s="223"/>
      <c r="OG45" s="223"/>
      <c r="OH45" s="223"/>
      <c r="OI45" s="223"/>
      <c r="OJ45" s="223"/>
      <c r="OK45" s="223"/>
      <c r="OL45" s="223"/>
      <c r="OM45" s="223"/>
      <c r="ON45" s="223"/>
      <c r="OO45" s="223"/>
      <c r="OP45" s="223"/>
      <c r="OQ45" s="223"/>
      <c r="OR45" s="223"/>
      <c r="OS45" s="267">
        <f>IF(ISERROR(#REF!),0,1)</f>
        <v>0</v>
      </c>
      <c r="OT45" s="267">
        <f t="shared" si="13"/>
        <v>0</v>
      </c>
      <c r="OU45" s="267">
        <f t="shared" si="14"/>
        <v>1</v>
      </c>
      <c r="OV45" s="222"/>
      <c r="OW45" s="222"/>
      <c r="OX45" s="222"/>
      <c r="OY45" s="222"/>
      <c r="OZ45" s="222"/>
      <c r="PA45" s="222"/>
      <c r="PB45" s="222"/>
      <c r="PC45" s="222"/>
      <c r="PD45" s="222"/>
      <c r="PE45" s="222"/>
      <c r="PF45" s="222"/>
      <c r="PG45" s="222"/>
      <c r="PH45" s="222"/>
      <c r="PI45" s="222"/>
      <c r="PJ45" s="222"/>
      <c r="PK45" s="222"/>
      <c r="PL45" s="222"/>
      <c r="PM45" s="222"/>
      <c r="PN45" s="222"/>
      <c r="PO45" s="222"/>
      <c r="PP45" s="222"/>
      <c r="PQ45" s="222"/>
      <c r="PR45" s="222"/>
      <c r="PS45" s="222"/>
      <c r="PT45" s="222"/>
      <c r="PU45" s="222"/>
      <c r="PV45" s="222"/>
      <c r="PW45" s="222"/>
      <c r="PX45" s="222"/>
      <c r="PY45" s="222"/>
      <c r="PZ45" s="222"/>
      <c r="QA45" s="222"/>
      <c r="QB45" s="222"/>
      <c r="QC45" s="222"/>
      <c r="QD45" s="222"/>
      <c r="QE45" s="222"/>
      <c r="QF45" s="222"/>
      <c r="QG45" s="222"/>
      <c r="QH45" s="222"/>
      <c r="QI45" s="222"/>
      <c r="QJ45" s="222"/>
      <c r="QK45" s="222"/>
      <c r="QL45" s="222"/>
      <c r="QM45" s="222"/>
      <c r="QN45" s="222"/>
      <c r="QO45" s="222"/>
      <c r="QP45" s="222"/>
      <c r="QQ45" s="222"/>
      <c r="QR45" s="222"/>
      <c r="QS45" s="222"/>
      <c r="QT45" s="222"/>
      <c r="QU45" s="222"/>
      <c r="QV45" s="222"/>
      <c r="QW45" s="222"/>
      <c r="QX45" s="222"/>
      <c r="QY45" s="222"/>
      <c r="QZ45" s="222"/>
      <c r="RA45" s="222"/>
      <c r="RB45" s="222"/>
      <c r="RC45" s="222"/>
      <c r="RD45" s="222"/>
      <c r="RE45" s="222"/>
      <c r="RF45" s="222"/>
      <c r="RG45" s="222"/>
      <c r="RH45" s="222"/>
      <c r="RI45" s="222"/>
      <c r="RJ45" s="222"/>
      <c r="RK45" s="222"/>
      <c r="RL45" s="222"/>
      <c r="RM45" s="222"/>
      <c r="RN45" s="222"/>
      <c r="RO45" s="222"/>
      <c r="RP45" s="222"/>
      <c r="RQ45" s="222"/>
      <c r="RR45" s="222"/>
      <c r="RS45" s="222"/>
      <c r="RT45" s="222"/>
      <c r="RU45" s="222"/>
      <c r="RV45" s="222"/>
      <c r="RW45" s="222"/>
      <c r="RX45" s="222"/>
      <c r="RY45" s="222"/>
      <c r="RZ45" s="222"/>
      <c r="SA45" s="222"/>
      <c r="SB45" s="222"/>
      <c r="SC45" s="222"/>
      <c r="SD45" s="222"/>
      <c r="SE45" s="222"/>
      <c r="SF45" s="222"/>
      <c r="SG45" s="222"/>
      <c r="SH45" s="222"/>
      <c r="SI45" s="222"/>
      <c r="SJ45" s="222"/>
      <c r="SK45" s="222"/>
      <c r="SL45" s="222"/>
      <c r="SM45" s="222"/>
      <c r="SN45" s="222"/>
      <c r="SO45" s="222"/>
      <c r="SP45" s="222"/>
      <c r="SQ45" s="222"/>
      <c r="SR45" s="222"/>
      <c r="SS45" s="222"/>
      <c r="ST45" s="222"/>
      <c r="SU45" s="222"/>
      <c r="SV45" s="222"/>
      <c r="SW45" s="222"/>
      <c r="SX45" s="222"/>
      <c r="SY45" s="222"/>
      <c r="SZ45" s="222"/>
      <c r="TA45" s="222"/>
      <c r="TB45" s="222"/>
      <c r="TC45" s="222"/>
      <c r="TD45" s="222"/>
      <c r="TE45" s="222"/>
      <c r="TF45" s="222"/>
      <c r="TG45" s="222"/>
      <c r="TH45" s="222"/>
      <c r="TI45" s="222"/>
      <c r="TJ45" s="222"/>
      <c r="TK45" s="222"/>
      <c r="TL45" s="222"/>
      <c r="TM45" s="222"/>
      <c r="TN45" s="222"/>
      <c r="TO45" s="222"/>
      <c r="TP45" s="222"/>
      <c r="TQ45" s="222"/>
      <c r="TR45" s="222"/>
      <c r="TS45" s="222"/>
      <c r="TT45" s="222"/>
      <c r="TU45" s="222"/>
      <c r="TV45" s="222"/>
      <c r="TW45" s="222"/>
      <c r="TX45" s="222"/>
      <c r="TY45" s="222"/>
      <c r="TZ45" s="222"/>
      <c r="UA45" s="222"/>
      <c r="UB45" s="222"/>
      <c r="UC45" s="222"/>
      <c r="UD45" s="222"/>
      <c r="UE45" s="222"/>
      <c r="UF45" s="222"/>
      <c r="UG45" s="222"/>
      <c r="UH45" s="222"/>
      <c r="UI45" s="222"/>
      <c r="UJ45" s="222"/>
      <c r="UK45" s="222"/>
      <c r="UL45" s="222"/>
      <c r="UM45" s="222"/>
      <c r="UN45" s="222"/>
      <c r="UO45" s="222"/>
      <c r="UP45" s="222"/>
      <c r="UQ45" s="222"/>
      <c r="UR45" s="222"/>
      <c r="US45" s="222"/>
      <c r="UT45" s="222"/>
      <c r="UU45" s="222"/>
      <c r="UV45" s="222"/>
      <c r="UW45" s="222"/>
      <c r="UX45" s="222"/>
      <c r="UY45" s="222"/>
      <c r="UZ45" s="222"/>
      <c r="VA45" s="222"/>
      <c r="VB45" s="222"/>
      <c r="VC45" s="222"/>
      <c r="VD45" s="222"/>
      <c r="VE45" s="222"/>
      <c r="VF45" s="222"/>
      <c r="VG45" s="222"/>
      <c r="VH45" s="222"/>
      <c r="VI45" s="222"/>
      <c r="VJ45" s="222"/>
      <c r="VK45" s="222"/>
      <c r="VL45" s="222"/>
      <c r="VM45" s="222"/>
      <c r="VN45" s="222"/>
      <c r="VO45" s="222"/>
      <c r="VP45" s="222"/>
      <c r="VQ45" s="222"/>
      <c r="VR45" s="222"/>
      <c r="VS45" s="222"/>
      <c r="VT45" s="222"/>
      <c r="VU45" s="222"/>
      <c r="VV45" s="222"/>
      <c r="VW45" s="222"/>
      <c r="VX45" s="222"/>
      <c r="VY45" s="222"/>
      <c r="VZ45" s="222"/>
      <c r="WA45" s="222"/>
      <c r="WB45" s="222"/>
      <c r="WC45" s="222"/>
      <c r="WD45" s="222"/>
      <c r="WE45" s="222"/>
      <c r="WF45" s="222"/>
      <c r="WG45" s="222"/>
      <c r="WH45" s="222"/>
      <c r="WI45" s="222"/>
      <c r="WJ45" s="222"/>
      <c r="WK45" s="222"/>
      <c r="WL45" s="222"/>
      <c r="WM45" s="222"/>
      <c r="WN45" s="222"/>
      <c r="WO45" s="222"/>
      <c r="WP45" s="222"/>
      <c r="WQ45" s="222"/>
      <c r="WR45" s="222"/>
      <c r="WS45" s="222"/>
      <c r="WT45" s="222"/>
      <c r="WU45" s="222"/>
      <c r="WV45" s="222"/>
      <c r="WW45" s="222"/>
      <c r="WX45" s="222"/>
      <c r="WY45" s="222"/>
      <c r="WZ45" s="222"/>
      <c r="XA45" s="222"/>
      <c r="XB45" s="222"/>
      <c r="XC45" s="222"/>
      <c r="XD45" s="222"/>
      <c r="XE45" s="222"/>
      <c r="XF45" s="222"/>
      <c r="XG45" s="222"/>
      <c r="XH45" s="222"/>
      <c r="XI45" s="222"/>
      <c r="XJ45" s="222"/>
      <c r="XK45" s="222"/>
      <c r="XL45" s="222"/>
      <c r="XM45" s="222"/>
      <c r="XN45" s="222"/>
      <c r="XO45" s="222"/>
      <c r="XP45" s="222"/>
      <c r="XQ45" s="222"/>
      <c r="XR45" s="222"/>
      <c r="XS45" s="222"/>
      <c r="XT45" s="222"/>
      <c r="XU45" s="222"/>
      <c r="XV45" s="222"/>
      <c r="XW45" s="222"/>
      <c r="XX45" s="222"/>
      <c r="XY45" s="222"/>
      <c r="XZ45" s="222"/>
      <c r="YA45" s="222"/>
      <c r="YB45" s="222"/>
      <c r="YC45" s="222"/>
      <c r="YD45" s="222"/>
      <c r="YE45" s="222"/>
      <c r="YF45" s="222"/>
      <c r="YG45" s="222"/>
      <c r="YH45" s="222"/>
      <c r="YI45" s="222"/>
      <c r="YJ45" s="222"/>
      <c r="YK45" s="222"/>
      <c r="YL45" s="222"/>
      <c r="YM45" s="222"/>
      <c r="YN45" s="222"/>
      <c r="YO45" s="222"/>
      <c r="YP45" s="222"/>
      <c r="YQ45" s="222"/>
      <c r="YR45" s="222"/>
      <c r="YS45" s="222"/>
      <c r="YT45" s="222"/>
      <c r="YU45" s="222"/>
      <c r="YV45" s="222"/>
      <c r="YW45" s="222"/>
      <c r="YX45" s="222"/>
      <c r="YY45" s="222"/>
      <c r="YZ45" s="222"/>
      <c r="ZA45" s="222"/>
      <c r="ZB45" s="222"/>
      <c r="ZC45" s="222"/>
      <c r="ZD45" s="222"/>
      <c r="ZE45" s="222"/>
      <c r="ZF45" s="222"/>
      <c r="ZG45" s="222"/>
      <c r="ZH45" s="222"/>
      <c r="ZI45" s="222"/>
      <c r="ZJ45" s="222"/>
      <c r="ZK45" s="222"/>
      <c r="ZL45" s="222"/>
      <c r="ZM45" s="222"/>
      <c r="ZN45" s="222"/>
      <c r="ZO45" s="222"/>
      <c r="ZP45" s="222"/>
      <c r="ZQ45" s="222"/>
      <c r="ZR45" s="222"/>
      <c r="ZS45" s="222"/>
      <c r="ZT45" s="222"/>
      <c r="ZU45" s="222"/>
      <c r="ZV45" s="222"/>
      <c r="ZW45" s="222"/>
      <c r="ZX45" s="222"/>
      <c r="ZY45" s="222"/>
      <c r="ZZ45" s="222"/>
      <c r="AAA45" s="222"/>
      <c r="AAB45" s="222"/>
      <c r="AAC45" s="222"/>
      <c r="AAD45" s="222"/>
      <c r="AAE45" s="222"/>
      <c r="AAF45" s="222"/>
      <c r="AAG45" s="222"/>
      <c r="AAH45" s="222"/>
      <c r="AAI45" s="222"/>
      <c r="AAJ45" s="222"/>
      <c r="AAK45" s="222"/>
      <c r="AAL45" s="222"/>
      <c r="AAM45" s="222"/>
      <c r="AAN45" s="222"/>
      <c r="AAO45" s="222"/>
      <c r="AAP45" s="222"/>
      <c r="AAQ45" s="222"/>
      <c r="AAR45" s="222"/>
      <c r="AAS45" s="222"/>
      <c r="AAT45" s="222"/>
      <c r="AAU45" s="222"/>
      <c r="AAV45" s="222"/>
      <c r="AAW45" s="222"/>
      <c r="AAX45" s="222"/>
      <c r="AAY45" s="222"/>
      <c r="AAZ45" s="222"/>
      <c r="ABA45" s="222"/>
      <c r="ABB45" s="222"/>
      <c r="ABC45" s="222"/>
      <c r="ABD45" s="222"/>
      <c r="ABE45" s="222"/>
      <c r="ABF45" s="222"/>
      <c r="ABG45" s="222"/>
      <c r="ABH45" s="222"/>
      <c r="ABI45" s="222"/>
      <c r="ABJ45" s="222"/>
      <c r="ABK45" s="222"/>
      <c r="ABL45" s="222"/>
      <c r="ABM45" s="222"/>
      <c r="ABN45" s="222"/>
      <c r="ABO45" s="222"/>
      <c r="ABP45" s="222"/>
      <c r="ABQ45" s="222"/>
      <c r="ABR45" s="222"/>
      <c r="ABS45" s="222"/>
      <c r="ABT45" s="222"/>
      <c r="ABU45" s="222"/>
      <c r="ABV45" s="222"/>
      <c r="ABW45" s="222"/>
      <c r="ABX45" s="222"/>
      <c r="ABY45" s="222"/>
      <c r="ABZ45" s="222"/>
      <c r="ACA45" s="222"/>
      <c r="ACB45" s="222"/>
      <c r="ACC45" s="222"/>
      <c r="ACD45" s="222"/>
      <c r="ACE45" s="222"/>
      <c r="ACF45" s="222"/>
      <c r="ACG45" s="222"/>
      <c r="ACH45" s="222"/>
      <c r="ACI45" s="222"/>
      <c r="ACJ45" s="222"/>
      <c r="ACK45" s="222"/>
      <c r="ACL45" s="222"/>
      <c r="ACM45" s="222"/>
      <c r="ACN45" s="222"/>
      <c r="ACO45" s="222"/>
      <c r="ACP45" s="222"/>
      <c r="ACQ45" s="222"/>
      <c r="ACR45" s="222"/>
      <c r="ACS45" s="222"/>
      <c r="ACT45" s="222"/>
      <c r="ACU45" s="222"/>
      <c r="ACV45" s="222"/>
      <c r="ACW45" s="222"/>
      <c r="ACX45" s="222"/>
      <c r="ACY45" s="222"/>
      <c r="ACZ45" s="222"/>
      <c r="ADA45" s="222"/>
      <c r="ADB45" s="222"/>
      <c r="ADC45" s="222"/>
      <c r="ADD45" s="222"/>
      <c r="ADE45" s="222"/>
      <c r="ADF45" s="222"/>
      <c r="ADG45" s="222"/>
      <c r="ADH45" s="222"/>
      <c r="ADI45" s="222"/>
      <c r="ADJ45" s="222"/>
      <c r="ADK45" s="222"/>
      <c r="ADL45" s="222"/>
      <c r="ADM45" s="222"/>
      <c r="ADN45" s="222"/>
      <c r="ADO45" s="222"/>
      <c r="ADP45" s="222"/>
      <c r="ADQ45" s="222"/>
      <c r="ADR45" s="222"/>
      <c r="ADS45" s="222"/>
      <c r="ADT45" s="222"/>
      <c r="ADU45" s="222"/>
      <c r="ADV45" s="222"/>
      <c r="ADW45" s="222"/>
      <c r="ADX45" s="222"/>
      <c r="ADY45" s="222"/>
      <c r="ADZ45" s="222"/>
      <c r="AEA45" s="222"/>
      <c r="AEB45" s="222"/>
      <c r="AEC45" s="222"/>
      <c r="AED45" s="222"/>
      <c r="AEE45" s="222"/>
      <c r="AEF45" s="222"/>
      <c r="AEG45" s="222"/>
      <c r="AEH45" s="222"/>
      <c r="AEI45" s="222"/>
      <c r="AEJ45" s="222"/>
      <c r="AEK45" s="222"/>
      <c r="AEL45" s="222"/>
      <c r="AEM45" s="222"/>
      <c r="AEN45" s="222"/>
      <c r="AEO45" s="222"/>
      <c r="AEP45" s="222"/>
      <c r="AEQ45" s="222"/>
      <c r="AER45" s="222"/>
      <c r="AES45" s="222"/>
      <c r="AET45" s="222"/>
      <c r="AEU45" s="222"/>
      <c r="AEV45" s="222"/>
      <c r="AEW45" s="222"/>
      <c r="AEX45" s="222"/>
      <c r="AEY45" s="222"/>
      <c r="AEZ45" s="222"/>
      <c r="AFA45" s="222"/>
      <c r="AFB45" s="222"/>
      <c r="AFC45" s="222"/>
      <c r="AFD45" s="222"/>
      <c r="AFE45" s="222"/>
      <c r="AFF45" s="222"/>
      <c r="AFG45" s="222"/>
      <c r="AFH45" s="222"/>
      <c r="AFI45" s="222"/>
      <c r="AFJ45" s="222"/>
      <c r="AFK45" s="222"/>
      <c r="AFL45" s="222"/>
      <c r="AFM45" s="222"/>
      <c r="AFN45" s="222"/>
      <c r="AFO45" s="222"/>
      <c r="AFP45" s="222"/>
      <c r="AFQ45" s="222"/>
      <c r="AFR45" s="222"/>
      <c r="AFS45" s="222"/>
      <c r="AFT45" s="222"/>
    </row>
    <row r="46" spans="1:852" ht="15.75">
      <c r="A46" s="157" t="s">
        <v>844</v>
      </c>
      <c r="B46" s="157"/>
      <c r="C46" s="840" t="str">
        <f>IF(Severity!F46&gt;=0.5,"YES","NO")</f>
        <v>NO</v>
      </c>
      <c r="D46" s="840" t="str">
        <f>IF(Severity!G46&gt;=0.5,"YES","NO")</f>
        <v>YES</v>
      </c>
      <c r="E46" s="265">
        <v>12</v>
      </c>
      <c r="F46" s="265">
        <v>5</v>
      </c>
      <c r="G46" s="270" t="s">
        <v>722</v>
      </c>
      <c r="H46" s="270" t="s">
        <v>455</v>
      </c>
      <c r="I46" s="270" t="s">
        <v>455</v>
      </c>
      <c r="J46" s="270">
        <v>0</v>
      </c>
      <c r="K46" s="270" t="s">
        <v>602</v>
      </c>
      <c r="L46" s="265">
        <v>17</v>
      </c>
      <c r="M46" s="265">
        <v>4</v>
      </c>
      <c r="N46" s="270">
        <v>7</v>
      </c>
      <c r="O46" s="270" t="s">
        <v>602</v>
      </c>
      <c r="P46" s="265">
        <v>17</v>
      </c>
      <c r="Q46" s="265">
        <v>6</v>
      </c>
      <c r="R46" s="265">
        <v>50</v>
      </c>
      <c r="S46" s="270" t="s">
        <v>602</v>
      </c>
      <c r="T46" s="270">
        <v>17</v>
      </c>
      <c r="U46" s="125">
        <v>19.3</v>
      </c>
      <c r="V46" s="125">
        <v>2.6</v>
      </c>
      <c r="W46" s="125"/>
      <c r="X46" s="125"/>
      <c r="Y46" s="265">
        <v>11.7</v>
      </c>
      <c r="Z46" s="265">
        <v>5.8</v>
      </c>
      <c r="AA46" s="125">
        <v>10.5</v>
      </c>
      <c r="AB46" s="125">
        <v>1.2</v>
      </c>
      <c r="AC46" s="125"/>
      <c r="AD46" s="125"/>
      <c r="AE46" s="114"/>
      <c r="AF46" s="125"/>
      <c r="AG46" s="125"/>
      <c r="AH46" s="125"/>
      <c r="AI46" s="265">
        <v>16</v>
      </c>
      <c r="AJ46" s="267">
        <f t="shared" si="11"/>
        <v>16</v>
      </c>
      <c r="AK46" s="265">
        <v>16</v>
      </c>
      <c r="AL46" s="270" t="s">
        <v>722</v>
      </c>
      <c r="AM46" s="270"/>
      <c r="AN46" s="270" t="s">
        <v>455</v>
      </c>
      <c r="AO46" s="270">
        <v>3</v>
      </c>
      <c r="AP46" s="270" t="s">
        <v>602</v>
      </c>
      <c r="AQ46" s="265">
        <v>17</v>
      </c>
      <c r="AR46" s="265">
        <v>3</v>
      </c>
      <c r="AS46" s="270">
        <v>7</v>
      </c>
      <c r="AT46" s="265" t="s">
        <v>602</v>
      </c>
      <c r="AU46" s="265">
        <v>17</v>
      </c>
      <c r="AV46" s="265">
        <v>3</v>
      </c>
      <c r="AW46" s="265">
        <v>50</v>
      </c>
      <c r="AX46" s="265" t="s">
        <v>602</v>
      </c>
      <c r="AY46" s="265">
        <v>17</v>
      </c>
      <c r="AZ46" s="114">
        <v>19.2</v>
      </c>
      <c r="BA46" s="114">
        <v>2.2999999999999998</v>
      </c>
      <c r="BB46" s="114"/>
      <c r="BC46" s="114"/>
      <c r="BD46" s="265">
        <v>12.8</v>
      </c>
      <c r="BE46" s="265">
        <v>5</v>
      </c>
      <c r="BF46" s="114">
        <v>11.9</v>
      </c>
      <c r="BG46" s="114">
        <v>1.6</v>
      </c>
      <c r="BH46" s="114"/>
      <c r="BI46" s="114"/>
      <c r="BJ46" s="114"/>
      <c r="BK46" s="114"/>
      <c r="BL46" s="114"/>
      <c r="BM46" s="114"/>
      <c r="BN46" s="270">
        <v>18</v>
      </c>
      <c r="BO46" s="270">
        <f t="shared" si="12"/>
        <v>15</v>
      </c>
      <c r="BP46" s="270">
        <v>15</v>
      </c>
      <c r="BQ46" s="270" t="s">
        <v>722</v>
      </c>
      <c r="BR46" s="270" t="s">
        <v>455</v>
      </c>
      <c r="BS46" s="265" t="s">
        <v>455</v>
      </c>
      <c r="BT46" s="265">
        <v>0</v>
      </c>
      <c r="BU46" s="270" t="s">
        <v>602</v>
      </c>
      <c r="BV46" s="265">
        <v>17</v>
      </c>
      <c r="BW46" s="265">
        <v>7</v>
      </c>
      <c r="BX46" s="270">
        <v>7</v>
      </c>
      <c r="BY46" s="265" t="s">
        <v>602</v>
      </c>
      <c r="BZ46" s="265">
        <v>17</v>
      </c>
      <c r="CA46" s="265">
        <v>7</v>
      </c>
      <c r="CB46" s="265">
        <v>50</v>
      </c>
      <c r="CC46" s="265" t="s">
        <v>602</v>
      </c>
      <c r="CD46" s="265">
        <v>17</v>
      </c>
      <c r="CE46" s="114">
        <v>19.100000000000001</v>
      </c>
      <c r="CF46" s="114">
        <v>1.8</v>
      </c>
      <c r="CG46" s="114"/>
      <c r="CH46" s="114"/>
      <c r="CI46" s="265">
        <v>9</v>
      </c>
      <c r="CJ46" s="265">
        <v>3.6</v>
      </c>
      <c r="CK46" s="114">
        <v>9</v>
      </c>
      <c r="CL46" s="114">
        <v>1</v>
      </c>
      <c r="CM46" s="114"/>
      <c r="CN46" s="114"/>
      <c r="CO46" s="114"/>
      <c r="CP46" s="114"/>
      <c r="CQ46" s="114"/>
      <c r="CR46" s="114"/>
      <c r="CS46" s="265">
        <v>17</v>
      </c>
      <c r="CT46" s="267">
        <f>CS46-BT46</f>
        <v>17</v>
      </c>
      <c r="CU46" s="265">
        <v>17</v>
      </c>
      <c r="CV46" s="270" t="s">
        <v>722</v>
      </c>
      <c r="CW46" s="270" t="s">
        <v>455</v>
      </c>
      <c r="CX46" s="270" t="s">
        <v>455</v>
      </c>
      <c r="CY46" s="265">
        <v>1</v>
      </c>
      <c r="CZ46" s="270" t="s">
        <v>602</v>
      </c>
      <c r="DA46" s="265">
        <v>17</v>
      </c>
      <c r="DB46" s="265">
        <v>5</v>
      </c>
      <c r="DC46" s="270">
        <v>7</v>
      </c>
      <c r="DD46" s="265" t="s">
        <v>602</v>
      </c>
      <c r="DE46" s="265">
        <v>17</v>
      </c>
      <c r="DF46" s="265">
        <v>7</v>
      </c>
      <c r="DG46" s="265">
        <v>50</v>
      </c>
      <c r="DH46" s="265" t="s">
        <v>602</v>
      </c>
      <c r="DI46" s="265">
        <v>17</v>
      </c>
      <c r="DJ46" s="125">
        <v>19.100000000000001</v>
      </c>
      <c r="DK46" s="125">
        <v>2.2000000000000002</v>
      </c>
      <c r="DL46" s="125"/>
      <c r="DM46" s="125"/>
      <c r="DN46" s="265">
        <v>10</v>
      </c>
      <c r="DO46" s="265">
        <v>5.5</v>
      </c>
      <c r="DP46" s="125">
        <v>7.9</v>
      </c>
      <c r="DQ46" s="125">
        <v>1.3</v>
      </c>
      <c r="DR46" s="125"/>
      <c r="DS46" s="125"/>
      <c r="DT46" s="125"/>
      <c r="DU46" s="125"/>
      <c r="DV46" s="125"/>
      <c r="DW46" s="125"/>
      <c r="DX46" s="265">
        <v>16</v>
      </c>
      <c r="DY46" s="265">
        <f>DX46-CY46</f>
        <v>15</v>
      </c>
      <c r="DZ46" s="265">
        <v>15</v>
      </c>
      <c r="EA46" s="270" t="s">
        <v>2392</v>
      </c>
      <c r="EB46" s="270" t="s">
        <v>455</v>
      </c>
      <c r="EC46" s="270" t="s">
        <v>455</v>
      </c>
      <c r="ED46" s="265">
        <v>4</v>
      </c>
      <c r="EE46" s="270" t="s">
        <v>602</v>
      </c>
      <c r="EF46" s="265">
        <v>17</v>
      </c>
      <c r="EG46" s="265">
        <v>2</v>
      </c>
      <c r="EH46" s="270">
        <v>7</v>
      </c>
      <c r="EI46" s="265" t="s">
        <v>602</v>
      </c>
      <c r="EJ46" s="265">
        <v>17</v>
      </c>
      <c r="EK46" s="265">
        <v>3</v>
      </c>
      <c r="EL46" s="265">
        <v>50</v>
      </c>
      <c r="EM46" s="265" t="s">
        <v>602</v>
      </c>
      <c r="EN46" s="265">
        <v>17</v>
      </c>
      <c r="EO46" s="125">
        <v>20.5</v>
      </c>
      <c r="EP46" s="125">
        <v>2.4</v>
      </c>
      <c r="EQ46" s="125"/>
      <c r="ER46" s="125"/>
      <c r="ES46" s="265">
        <v>14</v>
      </c>
      <c r="ET46" s="265">
        <v>4.9000000000000004</v>
      </c>
      <c r="EU46" s="125">
        <v>11.3</v>
      </c>
      <c r="EV46" s="125">
        <v>1</v>
      </c>
      <c r="EW46" s="125"/>
      <c r="EX46" s="125"/>
      <c r="EY46" s="125"/>
      <c r="EZ46" s="125"/>
      <c r="FA46" s="125"/>
      <c r="FB46" s="125"/>
      <c r="FC46" s="265">
        <v>13</v>
      </c>
      <c r="FD46" s="265">
        <f>FC46-ED46</f>
        <v>9</v>
      </c>
      <c r="FE46" s="265">
        <v>9</v>
      </c>
      <c r="FF46" s="270" t="s">
        <v>455</v>
      </c>
      <c r="FG46" s="265"/>
      <c r="FH46" s="265"/>
      <c r="FI46" s="265"/>
      <c r="FJ46" s="265"/>
      <c r="FK46" s="265"/>
      <c r="FL46" s="265"/>
      <c r="FM46" s="265"/>
      <c r="FN46" s="265"/>
      <c r="FO46" s="265"/>
      <c r="FP46" s="265"/>
      <c r="FQ46" s="265"/>
      <c r="FR46" s="265"/>
      <c r="FS46" s="265"/>
      <c r="FT46" s="265"/>
      <c r="FU46" s="217"/>
      <c r="FV46" s="217"/>
      <c r="FW46" s="217"/>
      <c r="FX46" s="217"/>
      <c r="FY46" s="217"/>
      <c r="FZ46" s="217"/>
      <c r="GA46" s="217"/>
      <c r="GB46" s="217"/>
      <c r="GC46" s="217"/>
      <c r="GD46" s="217"/>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c r="HB46" s="217"/>
      <c r="HC46" s="217"/>
      <c r="HD46" s="270" t="s">
        <v>455</v>
      </c>
      <c r="HE46" s="217"/>
      <c r="HF46" s="217"/>
      <c r="HG46" s="217"/>
      <c r="HH46" s="217"/>
      <c r="HI46" s="217"/>
      <c r="HJ46" s="217"/>
      <c r="HK46" s="217"/>
      <c r="HL46" s="217"/>
      <c r="HM46" s="217"/>
      <c r="HN46" s="217"/>
      <c r="HO46" s="217"/>
      <c r="HP46" s="217"/>
      <c r="HQ46" s="217"/>
      <c r="HR46" s="217"/>
      <c r="HS46" s="217"/>
      <c r="HT46" s="217"/>
      <c r="HU46" s="217"/>
      <c r="HV46" s="217"/>
      <c r="HW46" s="217"/>
      <c r="HX46" s="217"/>
      <c r="HY46" s="217"/>
      <c r="HZ46" s="217"/>
      <c r="IA46" s="217"/>
      <c r="IB46" s="217"/>
      <c r="IC46" s="217"/>
      <c r="ID46" s="217"/>
      <c r="IE46" s="217"/>
      <c r="IF46" s="217"/>
      <c r="IG46" s="217"/>
      <c r="IH46" s="217"/>
      <c r="II46" s="217"/>
      <c r="IJ46" s="217"/>
      <c r="IK46" s="217"/>
      <c r="IL46" s="217"/>
      <c r="IM46" s="217"/>
      <c r="IN46" s="217"/>
      <c r="IO46" s="217"/>
      <c r="IP46" s="217"/>
      <c r="IQ46" s="217"/>
      <c r="IR46" s="217"/>
      <c r="IS46" s="270" t="s">
        <v>455</v>
      </c>
      <c r="IT46" s="217"/>
      <c r="IU46" s="217"/>
      <c r="IV46" s="217"/>
      <c r="IW46" s="217"/>
      <c r="IX46" s="217"/>
      <c r="IY46" s="217"/>
      <c r="IZ46" s="217"/>
      <c r="JA46" s="217"/>
      <c r="JB46" s="217"/>
      <c r="JC46" s="217"/>
      <c r="JD46" s="217"/>
      <c r="JE46" s="217"/>
      <c r="JF46" s="217"/>
      <c r="JG46" s="217"/>
      <c r="JH46" s="217"/>
      <c r="JI46" s="217"/>
      <c r="JJ46" s="217"/>
      <c r="JK46" s="217"/>
      <c r="JL46" s="217"/>
      <c r="JM46" s="217"/>
      <c r="JN46" s="217"/>
      <c r="JO46" s="217"/>
      <c r="JP46" s="217"/>
      <c r="JQ46" s="217"/>
      <c r="JR46" s="217"/>
      <c r="JS46" s="217"/>
      <c r="JT46" s="217"/>
      <c r="JU46" s="217"/>
      <c r="JV46" s="217"/>
      <c r="JW46" s="217"/>
      <c r="JX46" s="217"/>
      <c r="JY46" s="217"/>
      <c r="JZ46" s="217"/>
      <c r="KA46" s="217"/>
      <c r="KB46" s="217"/>
      <c r="KC46" s="217"/>
      <c r="KD46" s="217"/>
      <c r="KE46" s="270" t="s">
        <v>455</v>
      </c>
      <c r="KF46" s="217"/>
      <c r="KG46" s="217"/>
      <c r="KH46" s="217"/>
      <c r="KI46" s="217"/>
      <c r="KJ46" s="217"/>
      <c r="KK46" s="217"/>
      <c r="KL46" s="217"/>
      <c r="KM46" s="217"/>
      <c r="KN46" s="217"/>
      <c r="KO46" s="217"/>
      <c r="KP46" s="217"/>
      <c r="KQ46" s="217"/>
      <c r="KR46" s="217"/>
      <c r="KS46" s="217"/>
      <c r="KT46" s="217"/>
      <c r="KU46" s="217"/>
      <c r="KV46" s="217"/>
      <c r="KW46" s="217"/>
      <c r="KX46" s="217"/>
      <c r="KY46" s="217"/>
      <c r="KZ46" s="217"/>
      <c r="LA46" s="217"/>
      <c r="LB46" s="217"/>
      <c r="LC46" s="217"/>
      <c r="LD46" s="217"/>
      <c r="LE46" s="217"/>
      <c r="LF46" s="217"/>
      <c r="LG46" s="217"/>
      <c r="LH46" s="217"/>
      <c r="LI46" s="217"/>
      <c r="LJ46" s="217"/>
      <c r="LK46" s="217"/>
      <c r="LL46" s="217"/>
      <c r="LM46" s="217"/>
      <c r="LN46" s="217"/>
      <c r="LO46" s="217"/>
      <c r="LP46" s="217"/>
      <c r="LQ46" s="217"/>
      <c r="LR46" s="217"/>
      <c r="LS46" s="217"/>
      <c r="LT46" s="270" t="s">
        <v>455</v>
      </c>
      <c r="LU46" s="217"/>
      <c r="LV46" s="217"/>
      <c r="LW46" s="217"/>
      <c r="LX46" s="217"/>
      <c r="LY46" s="217"/>
      <c r="LZ46" s="217"/>
      <c r="MA46" s="217"/>
      <c r="MB46" s="217"/>
      <c r="MC46" s="217"/>
      <c r="MD46" s="217"/>
      <c r="ME46" s="217"/>
      <c r="MF46" s="217"/>
      <c r="MG46" s="217"/>
      <c r="MH46" s="217"/>
      <c r="MI46" s="217"/>
      <c r="MJ46" s="217"/>
      <c r="MK46" s="217"/>
      <c r="ML46" s="217"/>
      <c r="MM46" s="217"/>
      <c r="MN46" s="217"/>
      <c r="MO46" s="217"/>
      <c r="MP46" s="217"/>
      <c r="MQ46" s="217"/>
      <c r="MR46" s="217"/>
      <c r="MS46" s="217"/>
      <c r="MT46" s="217"/>
      <c r="MU46" s="217"/>
      <c r="MV46" s="217"/>
      <c r="MW46" s="217"/>
      <c r="MX46" s="217"/>
      <c r="MY46" s="217"/>
      <c r="MZ46" s="217"/>
      <c r="NA46" s="217"/>
      <c r="NB46" s="217"/>
      <c r="NC46" s="217"/>
      <c r="ND46" s="217"/>
      <c r="NE46" s="217"/>
      <c r="NF46" s="223"/>
      <c r="NG46" s="223"/>
      <c r="NH46" s="223"/>
      <c r="NI46" s="223"/>
      <c r="NJ46" s="223"/>
      <c r="NK46" s="223"/>
      <c r="NL46" s="223"/>
      <c r="NM46" s="223"/>
      <c r="NN46" s="223"/>
      <c r="NO46" s="223"/>
      <c r="NP46" s="223"/>
      <c r="NQ46" s="223"/>
      <c r="NR46" s="223"/>
      <c r="NS46" s="223"/>
      <c r="NT46" s="223"/>
      <c r="NU46" s="223"/>
      <c r="NV46" s="223"/>
      <c r="NW46" s="223"/>
      <c r="NX46" s="223"/>
      <c r="NY46" s="223"/>
      <c r="NZ46" s="223"/>
      <c r="OA46" s="223"/>
      <c r="OB46" s="223"/>
      <c r="OC46" s="223"/>
      <c r="OD46" s="223"/>
      <c r="OE46" s="223"/>
      <c r="OF46" s="223"/>
      <c r="OG46" s="223"/>
      <c r="OH46" s="223"/>
      <c r="OI46" s="223"/>
      <c r="OJ46" s="223"/>
      <c r="OK46" s="223"/>
      <c r="OL46" s="223"/>
      <c r="OM46" s="223"/>
      <c r="ON46" s="223"/>
      <c r="OO46" s="223"/>
      <c r="OP46" s="223"/>
      <c r="OQ46" s="223"/>
      <c r="OR46" s="223"/>
      <c r="OS46" s="267">
        <f>IF(ISERROR(#REF!),0,1)</f>
        <v>0</v>
      </c>
      <c r="OT46" s="267">
        <f t="shared" si="13"/>
        <v>0</v>
      </c>
      <c r="OU46" s="267">
        <f t="shared" si="14"/>
        <v>1</v>
      </c>
      <c r="OV46" s="222"/>
      <c r="OW46" s="222"/>
      <c r="OX46" s="222"/>
      <c r="OY46" s="222"/>
      <c r="OZ46" s="222"/>
      <c r="PA46" s="222"/>
      <c r="PB46" s="222"/>
      <c r="PC46" s="222"/>
      <c r="PD46" s="222"/>
      <c r="PE46" s="222"/>
      <c r="PF46" s="222"/>
      <c r="PG46" s="222"/>
      <c r="PH46" s="222"/>
      <c r="PI46" s="222"/>
      <c r="PJ46" s="222"/>
      <c r="PK46" s="222"/>
      <c r="PL46" s="222"/>
      <c r="PM46" s="222"/>
      <c r="PN46" s="222"/>
      <c r="PO46" s="222"/>
      <c r="PP46" s="222"/>
      <c r="PQ46" s="222"/>
      <c r="PR46" s="222"/>
      <c r="PS46" s="222"/>
      <c r="PT46" s="222"/>
      <c r="PU46" s="222"/>
      <c r="PV46" s="222"/>
      <c r="PW46" s="222"/>
      <c r="PX46" s="222"/>
      <c r="PY46" s="222"/>
      <c r="PZ46" s="222"/>
      <c r="QA46" s="222"/>
      <c r="QB46" s="222"/>
      <c r="QC46" s="222"/>
      <c r="QD46" s="222"/>
      <c r="QE46" s="222"/>
      <c r="QF46" s="222"/>
      <c r="QG46" s="222"/>
      <c r="QH46" s="222"/>
      <c r="QI46" s="222"/>
      <c r="QJ46" s="222"/>
      <c r="QK46" s="222"/>
      <c r="QL46" s="222"/>
      <c r="QM46" s="222"/>
      <c r="QN46" s="222"/>
      <c r="QO46" s="222"/>
      <c r="QP46" s="222"/>
      <c r="QQ46" s="222"/>
      <c r="QR46" s="222"/>
      <c r="QS46" s="222"/>
      <c r="QT46" s="222"/>
      <c r="QU46" s="222"/>
      <c r="QV46" s="222"/>
      <c r="QW46" s="222"/>
      <c r="QX46" s="222"/>
      <c r="QY46" s="222"/>
      <c r="QZ46" s="222"/>
      <c r="RA46" s="222"/>
      <c r="RB46" s="222"/>
      <c r="RC46" s="222"/>
      <c r="RD46" s="222"/>
      <c r="RE46" s="222"/>
      <c r="RF46" s="222"/>
      <c r="RG46" s="222"/>
      <c r="RH46" s="222"/>
      <c r="RI46" s="222"/>
      <c r="RJ46" s="222"/>
      <c r="RK46" s="222"/>
      <c r="RL46" s="222"/>
      <c r="RM46" s="222"/>
      <c r="RN46" s="222"/>
      <c r="RO46" s="222"/>
      <c r="RP46" s="222"/>
      <c r="RQ46" s="222"/>
      <c r="RR46" s="222"/>
      <c r="RS46" s="222"/>
      <c r="RT46" s="222"/>
      <c r="RU46" s="222"/>
      <c r="RV46" s="222"/>
      <c r="RW46" s="222"/>
      <c r="RX46" s="222"/>
      <c r="RY46" s="222"/>
      <c r="RZ46" s="222"/>
      <c r="SA46" s="222"/>
      <c r="SB46" s="222"/>
      <c r="SC46" s="222"/>
      <c r="SD46" s="222"/>
      <c r="SE46" s="222"/>
      <c r="SF46" s="222"/>
      <c r="SG46" s="222"/>
      <c r="SH46" s="222"/>
      <c r="SI46" s="222"/>
      <c r="SJ46" s="222"/>
      <c r="SK46" s="222"/>
      <c r="SL46" s="222"/>
      <c r="SM46" s="222"/>
      <c r="SN46" s="222"/>
      <c r="SO46" s="222"/>
      <c r="SP46" s="222"/>
      <c r="SQ46" s="222"/>
      <c r="SR46" s="222"/>
      <c r="SS46" s="222"/>
      <c r="ST46" s="222"/>
      <c r="SU46" s="222"/>
      <c r="SV46" s="222"/>
      <c r="SW46" s="222"/>
      <c r="SX46" s="222"/>
      <c r="SY46" s="222"/>
      <c r="SZ46" s="222"/>
      <c r="TA46" s="222"/>
      <c r="TB46" s="222"/>
      <c r="TC46" s="222"/>
      <c r="TD46" s="222"/>
      <c r="TE46" s="222"/>
      <c r="TF46" s="222"/>
      <c r="TG46" s="222"/>
      <c r="TH46" s="222"/>
      <c r="TI46" s="222"/>
      <c r="TJ46" s="222"/>
      <c r="TK46" s="222"/>
      <c r="TL46" s="222"/>
      <c r="TM46" s="222"/>
      <c r="TN46" s="222"/>
      <c r="TO46" s="222"/>
      <c r="TP46" s="222"/>
      <c r="TQ46" s="222"/>
      <c r="TR46" s="222"/>
      <c r="TS46" s="222"/>
      <c r="TT46" s="222"/>
      <c r="TU46" s="222"/>
      <c r="TV46" s="222"/>
      <c r="TW46" s="222"/>
      <c r="TX46" s="222"/>
      <c r="TY46" s="222"/>
      <c r="TZ46" s="222"/>
      <c r="UA46" s="222"/>
      <c r="UB46" s="222"/>
      <c r="UC46" s="222"/>
      <c r="UD46" s="222"/>
      <c r="UE46" s="222"/>
      <c r="UF46" s="222"/>
      <c r="UG46" s="222"/>
      <c r="UH46" s="222"/>
      <c r="UI46" s="222"/>
      <c r="UJ46" s="222"/>
      <c r="UK46" s="222"/>
      <c r="UL46" s="222"/>
      <c r="UM46" s="222"/>
      <c r="UN46" s="222"/>
      <c r="UO46" s="222"/>
      <c r="UP46" s="222"/>
      <c r="UQ46" s="222"/>
      <c r="UR46" s="222"/>
      <c r="US46" s="222"/>
      <c r="UT46" s="222"/>
      <c r="UU46" s="222"/>
      <c r="UV46" s="222"/>
      <c r="UW46" s="222"/>
      <c r="UX46" s="222"/>
      <c r="UY46" s="222"/>
      <c r="UZ46" s="222"/>
      <c r="VA46" s="222"/>
      <c r="VB46" s="222"/>
      <c r="VC46" s="222"/>
      <c r="VD46" s="222"/>
      <c r="VE46" s="222"/>
      <c r="VF46" s="222"/>
      <c r="VG46" s="222"/>
      <c r="VH46" s="222"/>
      <c r="VI46" s="222"/>
      <c r="VJ46" s="222"/>
      <c r="VK46" s="222"/>
      <c r="VL46" s="222"/>
      <c r="VM46" s="222"/>
      <c r="VN46" s="222"/>
      <c r="VO46" s="222"/>
      <c r="VP46" s="222"/>
      <c r="VQ46" s="222"/>
      <c r="VR46" s="222"/>
      <c r="VS46" s="222"/>
      <c r="VT46" s="222"/>
      <c r="VU46" s="222"/>
      <c r="VV46" s="222"/>
      <c r="VW46" s="222"/>
      <c r="VX46" s="222"/>
      <c r="VY46" s="222"/>
      <c r="VZ46" s="222"/>
      <c r="WA46" s="222"/>
      <c r="WB46" s="222"/>
      <c r="WC46" s="222"/>
      <c r="WD46" s="222"/>
      <c r="WE46" s="222"/>
      <c r="WF46" s="222"/>
      <c r="WG46" s="222"/>
      <c r="WH46" s="222"/>
      <c r="WI46" s="222"/>
      <c r="WJ46" s="222"/>
      <c r="WK46" s="222"/>
      <c r="WL46" s="222"/>
      <c r="WM46" s="222"/>
      <c r="WN46" s="222"/>
      <c r="WO46" s="222"/>
      <c r="WP46" s="222"/>
      <c r="WQ46" s="222"/>
      <c r="WR46" s="222"/>
      <c r="WS46" s="222"/>
      <c r="WT46" s="222"/>
      <c r="WU46" s="222"/>
      <c r="WV46" s="222"/>
      <c r="WW46" s="222"/>
      <c r="WX46" s="222"/>
      <c r="WY46" s="222"/>
      <c r="WZ46" s="222"/>
      <c r="XA46" s="222"/>
      <c r="XB46" s="222"/>
      <c r="XC46" s="222"/>
      <c r="XD46" s="222"/>
      <c r="XE46" s="222"/>
      <c r="XF46" s="222"/>
      <c r="XG46" s="222"/>
      <c r="XH46" s="222"/>
      <c r="XI46" s="222"/>
      <c r="XJ46" s="222"/>
      <c r="XK46" s="222"/>
      <c r="XL46" s="222"/>
      <c r="XM46" s="222"/>
      <c r="XN46" s="222"/>
      <c r="XO46" s="222"/>
      <c r="XP46" s="222"/>
      <c r="XQ46" s="222"/>
      <c r="XR46" s="222"/>
      <c r="XS46" s="222"/>
      <c r="XT46" s="222"/>
      <c r="XU46" s="222"/>
      <c r="XV46" s="222"/>
      <c r="XW46" s="222"/>
      <c r="XX46" s="222"/>
      <c r="XY46" s="222"/>
      <c r="XZ46" s="222"/>
      <c r="YA46" s="222"/>
      <c r="YB46" s="222"/>
      <c r="YC46" s="222"/>
      <c r="YD46" s="222"/>
      <c r="YE46" s="222"/>
      <c r="YF46" s="222"/>
      <c r="YG46" s="222"/>
      <c r="YH46" s="222"/>
      <c r="YI46" s="222"/>
      <c r="YJ46" s="222"/>
      <c r="YK46" s="222"/>
      <c r="YL46" s="222"/>
      <c r="YM46" s="222"/>
      <c r="YN46" s="222"/>
      <c r="YO46" s="222"/>
      <c r="YP46" s="222"/>
      <c r="YQ46" s="222"/>
      <c r="YR46" s="222"/>
      <c r="YS46" s="222"/>
      <c r="YT46" s="222"/>
      <c r="YU46" s="222"/>
      <c r="YV46" s="222"/>
      <c r="YW46" s="222"/>
      <c r="YX46" s="222"/>
      <c r="YY46" s="222"/>
      <c r="YZ46" s="222"/>
      <c r="ZA46" s="222"/>
      <c r="ZB46" s="222"/>
      <c r="ZC46" s="222"/>
      <c r="ZD46" s="222"/>
      <c r="ZE46" s="222"/>
      <c r="ZF46" s="222"/>
      <c r="ZG46" s="222"/>
      <c r="ZH46" s="222"/>
      <c r="ZI46" s="222"/>
      <c r="ZJ46" s="222"/>
      <c r="ZK46" s="222"/>
      <c r="ZL46" s="222"/>
      <c r="ZM46" s="222"/>
      <c r="ZN46" s="222"/>
      <c r="ZO46" s="222"/>
      <c r="ZP46" s="222"/>
      <c r="ZQ46" s="222"/>
      <c r="ZR46" s="222"/>
      <c r="ZS46" s="222"/>
      <c r="ZT46" s="222"/>
      <c r="ZU46" s="222"/>
      <c r="ZV46" s="222"/>
      <c r="ZW46" s="222"/>
      <c r="ZX46" s="222"/>
      <c r="ZY46" s="222"/>
      <c r="ZZ46" s="222"/>
      <c r="AAA46" s="222"/>
      <c r="AAB46" s="222"/>
      <c r="AAC46" s="222"/>
      <c r="AAD46" s="222"/>
      <c r="AAE46" s="222"/>
      <c r="AAF46" s="222"/>
      <c r="AAG46" s="222"/>
      <c r="AAH46" s="222"/>
      <c r="AAI46" s="222"/>
      <c r="AAJ46" s="222"/>
      <c r="AAK46" s="222"/>
      <c r="AAL46" s="222"/>
      <c r="AAM46" s="222"/>
      <c r="AAN46" s="222"/>
      <c r="AAO46" s="222"/>
      <c r="AAP46" s="222"/>
      <c r="AAQ46" s="222"/>
      <c r="AAR46" s="222"/>
      <c r="AAS46" s="222"/>
      <c r="AAT46" s="222"/>
      <c r="AAU46" s="222"/>
      <c r="AAV46" s="222"/>
      <c r="AAW46" s="222"/>
      <c r="AAX46" s="222"/>
      <c r="AAY46" s="222"/>
      <c r="AAZ46" s="222"/>
      <c r="ABA46" s="222"/>
      <c r="ABB46" s="222"/>
      <c r="ABC46" s="222"/>
      <c r="ABD46" s="222"/>
      <c r="ABE46" s="222"/>
      <c r="ABF46" s="222"/>
      <c r="ABG46" s="222"/>
      <c r="ABH46" s="222"/>
      <c r="ABI46" s="222"/>
      <c r="ABJ46" s="222"/>
      <c r="ABK46" s="222"/>
      <c r="ABL46" s="222"/>
      <c r="ABM46" s="222"/>
      <c r="ABN46" s="222"/>
      <c r="ABO46" s="222"/>
      <c r="ABP46" s="222"/>
      <c r="ABQ46" s="222"/>
      <c r="ABR46" s="222"/>
      <c r="ABS46" s="222"/>
      <c r="ABT46" s="222"/>
      <c r="ABU46" s="222"/>
      <c r="ABV46" s="222"/>
      <c r="ABW46" s="222"/>
      <c r="ABX46" s="222"/>
      <c r="ABY46" s="222"/>
      <c r="ABZ46" s="222"/>
      <c r="ACA46" s="222"/>
      <c r="ACB46" s="222"/>
      <c r="ACC46" s="222"/>
      <c r="ACD46" s="222"/>
      <c r="ACE46" s="222"/>
      <c r="ACF46" s="222"/>
      <c r="ACG46" s="222"/>
      <c r="ACH46" s="222"/>
      <c r="ACI46" s="222"/>
      <c r="ACJ46" s="222"/>
      <c r="ACK46" s="222"/>
      <c r="ACL46" s="222"/>
      <c r="ACM46" s="222"/>
      <c r="ACN46" s="222"/>
      <c r="ACO46" s="222"/>
      <c r="ACP46" s="222"/>
      <c r="ACQ46" s="222"/>
      <c r="ACR46" s="222"/>
      <c r="ACS46" s="222"/>
      <c r="ACT46" s="222"/>
      <c r="ACU46" s="222"/>
      <c r="ACV46" s="222"/>
      <c r="ACW46" s="222"/>
      <c r="ACX46" s="222"/>
      <c r="ACY46" s="222"/>
      <c r="ACZ46" s="222"/>
      <c r="ADA46" s="222"/>
      <c r="ADB46" s="222"/>
      <c r="ADC46" s="222"/>
      <c r="ADD46" s="222"/>
      <c r="ADE46" s="222"/>
      <c r="ADF46" s="222"/>
      <c r="ADG46" s="222"/>
      <c r="ADH46" s="222"/>
      <c r="ADI46" s="222"/>
      <c r="ADJ46" s="222"/>
      <c r="ADK46" s="222"/>
      <c r="ADL46" s="222"/>
      <c r="ADM46" s="222"/>
      <c r="ADN46" s="222"/>
      <c r="ADO46" s="222"/>
      <c r="ADP46" s="222"/>
      <c r="ADQ46" s="222"/>
      <c r="ADR46" s="222"/>
      <c r="ADS46" s="222"/>
      <c r="ADT46" s="222"/>
      <c r="ADU46" s="222"/>
      <c r="ADV46" s="222"/>
      <c r="ADW46" s="222"/>
      <c r="ADX46" s="222"/>
      <c r="ADY46" s="222"/>
      <c r="ADZ46" s="222"/>
      <c r="AEA46" s="222"/>
      <c r="AEB46" s="222"/>
      <c r="AEC46" s="222"/>
      <c r="AED46" s="222"/>
      <c r="AEE46" s="222"/>
      <c r="AEF46" s="222"/>
      <c r="AEG46" s="222"/>
      <c r="AEH46" s="222"/>
      <c r="AEI46" s="222"/>
      <c r="AEJ46" s="222"/>
      <c r="AEK46" s="222"/>
      <c r="AEL46" s="222"/>
      <c r="AEM46" s="222"/>
      <c r="AEN46" s="222"/>
      <c r="AEO46" s="222"/>
      <c r="AEP46" s="222"/>
      <c r="AEQ46" s="222"/>
      <c r="AER46" s="222"/>
      <c r="AES46" s="222"/>
      <c r="AET46" s="222"/>
      <c r="AEU46" s="222"/>
      <c r="AEV46" s="222"/>
      <c r="AEW46" s="222"/>
      <c r="AEX46" s="222"/>
      <c r="AEY46" s="222"/>
      <c r="AEZ46" s="222"/>
      <c r="AFA46" s="222"/>
      <c r="AFB46" s="222"/>
      <c r="AFC46" s="222"/>
      <c r="AFD46" s="222"/>
      <c r="AFE46" s="222"/>
      <c r="AFF46" s="222"/>
      <c r="AFG46" s="222"/>
      <c r="AFH46" s="222"/>
      <c r="AFI46" s="222"/>
      <c r="AFJ46" s="222"/>
      <c r="AFK46" s="222"/>
      <c r="AFL46" s="222"/>
      <c r="AFM46" s="222"/>
      <c r="AFN46" s="222"/>
      <c r="AFO46" s="222"/>
      <c r="AFP46" s="222"/>
      <c r="AFQ46" s="222"/>
      <c r="AFR46" s="222"/>
      <c r="AFS46" s="222"/>
      <c r="AFT46" s="222"/>
    </row>
    <row r="47" spans="1:852">
      <c r="A47" s="98" t="s">
        <v>1842</v>
      </c>
      <c r="B47" s="98"/>
      <c r="C47" s="840" t="str">
        <f>IF(Severity!F47&gt;=0.5,"YES","NO")</f>
        <v>NO</v>
      </c>
      <c r="D47" s="840" t="str">
        <f>IF(Severity!G47&gt;=0.5,"YES","NO")</f>
        <v>YES</v>
      </c>
      <c r="E47" s="266">
        <v>6</v>
      </c>
      <c r="F47" s="266">
        <v>2</v>
      </c>
      <c r="G47" s="270" t="s">
        <v>2902</v>
      </c>
      <c r="H47" s="270" t="s">
        <v>749</v>
      </c>
      <c r="I47" s="270" t="s">
        <v>455</v>
      </c>
      <c r="J47" s="270">
        <v>8</v>
      </c>
      <c r="K47" s="270" t="s">
        <v>455</v>
      </c>
      <c r="L47" s="265"/>
      <c r="M47" s="265"/>
      <c r="N47" s="270"/>
      <c r="O47" s="270" t="s">
        <v>235</v>
      </c>
      <c r="P47" s="265">
        <v>9</v>
      </c>
      <c r="Q47" s="265">
        <v>15</v>
      </c>
      <c r="R47" s="265">
        <v>50</v>
      </c>
      <c r="S47" s="270" t="s">
        <v>235</v>
      </c>
      <c r="T47" s="270">
        <v>9</v>
      </c>
      <c r="U47" s="189">
        <v>17.02</v>
      </c>
      <c r="V47" s="189">
        <v>0.82</v>
      </c>
      <c r="W47" s="125"/>
      <c r="X47" s="125"/>
      <c r="Y47" s="231">
        <v>10.71</v>
      </c>
      <c r="Z47" s="231">
        <v>0.91</v>
      </c>
      <c r="AA47" s="189"/>
      <c r="AB47" s="189"/>
      <c r="AC47" s="125"/>
      <c r="AD47" s="125"/>
      <c r="AE47" s="92"/>
      <c r="AF47" s="183"/>
      <c r="AG47" s="125"/>
      <c r="AH47" s="125"/>
      <c r="AI47" s="265">
        <v>50</v>
      </c>
      <c r="AJ47" s="267">
        <f t="shared" si="11"/>
        <v>42</v>
      </c>
      <c r="AK47" s="267" t="s">
        <v>455</v>
      </c>
      <c r="AL47" s="270" t="s">
        <v>2374</v>
      </c>
      <c r="AM47" s="270" t="s">
        <v>749</v>
      </c>
      <c r="AN47" s="270" t="s">
        <v>455</v>
      </c>
      <c r="AO47" s="270">
        <v>16</v>
      </c>
      <c r="AP47" s="270" t="s">
        <v>455</v>
      </c>
      <c r="AQ47" s="265"/>
      <c r="AR47" s="265"/>
      <c r="AS47" s="265"/>
      <c r="AT47" s="265" t="s">
        <v>235</v>
      </c>
      <c r="AU47" s="265">
        <v>9</v>
      </c>
      <c r="AV47" s="265">
        <v>10</v>
      </c>
      <c r="AW47" s="265">
        <v>50</v>
      </c>
      <c r="AX47" s="270" t="s">
        <v>235</v>
      </c>
      <c r="AY47" s="265">
        <v>9</v>
      </c>
      <c r="AZ47" s="185">
        <v>17.34</v>
      </c>
      <c r="BA47" s="185">
        <v>0.81</v>
      </c>
      <c r="BB47" s="114"/>
      <c r="BC47" s="114"/>
      <c r="BD47" s="185">
        <v>12.15</v>
      </c>
      <c r="BE47" s="185">
        <v>0.9</v>
      </c>
      <c r="BF47" s="185"/>
      <c r="BG47" s="185"/>
      <c r="BH47" s="114"/>
      <c r="BI47" s="114"/>
      <c r="BJ47" s="114"/>
      <c r="BK47" s="114"/>
      <c r="BL47" s="114"/>
      <c r="BM47" s="114"/>
      <c r="BN47" s="270">
        <v>51</v>
      </c>
      <c r="BO47" s="270">
        <f t="shared" si="12"/>
        <v>35</v>
      </c>
      <c r="BP47" s="270" t="s">
        <v>455</v>
      </c>
      <c r="BQ47" s="270"/>
      <c r="BR47" s="270" t="s">
        <v>455</v>
      </c>
      <c r="BS47" s="265"/>
      <c r="BT47" s="265"/>
      <c r="BU47" s="265"/>
      <c r="BV47" s="265"/>
      <c r="BW47" s="265"/>
      <c r="BX47" s="265"/>
      <c r="BY47" s="265"/>
      <c r="BZ47" s="265"/>
      <c r="CA47" s="265"/>
      <c r="CB47" s="265"/>
      <c r="CC47" s="265"/>
      <c r="CD47" s="265"/>
      <c r="CE47" s="114"/>
      <c r="CF47" s="114"/>
      <c r="CG47" s="114"/>
      <c r="CH47" s="114"/>
      <c r="CI47" s="114"/>
      <c r="CJ47" s="114"/>
      <c r="CK47" s="114"/>
      <c r="CL47" s="114"/>
      <c r="CM47" s="114"/>
      <c r="CN47" s="114"/>
      <c r="CO47" s="114"/>
      <c r="CP47" s="114"/>
      <c r="CQ47" s="114"/>
      <c r="CR47" s="114"/>
      <c r="CS47" s="265"/>
      <c r="CT47" s="265"/>
      <c r="CU47" s="265"/>
      <c r="CV47" s="270"/>
      <c r="CW47" s="270" t="s">
        <v>455</v>
      </c>
      <c r="CX47" s="270"/>
      <c r="CY47" s="265"/>
      <c r="CZ47" s="265"/>
      <c r="DA47" s="265"/>
      <c r="DB47" s="265"/>
      <c r="DC47" s="265"/>
      <c r="DD47" s="265"/>
      <c r="DE47" s="265"/>
      <c r="DF47" s="265"/>
      <c r="DG47" s="265"/>
      <c r="DH47" s="265"/>
      <c r="DI47" s="265"/>
      <c r="DJ47" s="125"/>
      <c r="DK47" s="125"/>
      <c r="DL47" s="125"/>
      <c r="DM47" s="125"/>
      <c r="DN47" s="125"/>
      <c r="DO47" s="125"/>
      <c r="DP47" s="125"/>
      <c r="DQ47" s="125"/>
      <c r="DR47" s="125"/>
      <c r="DS47" s="125"/>
      <c r="DT47" s="125"/>
      <c r="DU47" s="125"/>
      <c r="DV47" s="125"/>
      <c r="DW47" s="125"/>
      <c r="DX47" s="265"/>
      <c r="DY47" s="265"/>
      <c r="DZ47" s="265"/>
      <c r="EA47" s="265"/>
      <c r="EB47" s="270" t="s">
        <v>455</v>
      </c>
      <c r="EC47" s="265"/>
      <c r="ED47" s="265"/>
      <c r="EE47" s="265"/>
      <c r="EF47" s="265"/>
      <c r="EG47" s="265"/>
      <c r="EH47" s="265"/>
      <c r="EI47" s="265"/>
      <c r="EJ47" s="265"/>
      <c r="EK47" s="265"/>
      <c r="EL47" s="265"/>
      <c r="EM47" s="265"/>
      <c r="EN47" s="265"/>
      <c r="EO47" s="125"/>
      <c r="EP47" s="125"/>
      <c r="EQ47" s="125"/>
      <c r="ER47" s="125"/>
      <c r="ES47" s="125"/>
      <c r="ET47" s="125"/>
      <c r="EU47" s="125"/>
      <c r="EV47" s="125"/>
      <c r="EW47" s="125"/>
      <c r="EX47" s="125"/>
      <c r="EY47" s="125"/>
      <c r="EZ47" s="125"/>
      <c r="FA47" s="125"/>
      <c r="FB47" s="125"/>
      <c r="FC47" s="265"/>
      <c r="FD47" s="265"/>
      <c r="FE47" s="265"/>
      <c r="FF47" s="270" t="s">
        <v>455</v>
      </c>
      <c r="FG47" s="265"/>
      <c r="FH47" s="265"/>
      <c r="FI47" s="265"/>
      <c r="FJ47" s="265"/>
      <c r="FK47" s="265"/>
      <c r="FL47" s="265"/>
      <c r="FM47" s="265"/>
      <c r="FN47" s="265"/>
      <c r="FO47" s="265"/>
      <c r="FP47" s="265"/>
      <c r="FQ47" s="265"/>
      <c r="FR47" s="265"/>
      <c r="FS47" s="265"/>
      <c r="FT47" s="265"/>
      <c r="FU47" s="223"/>
      <c r="FV47" s="223"/>
      <c r="FW47" s="223"/>
      <c r="FX47" s="217"/>
      <c r="FY47" s="217"/>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70" t="s">
        <v>455</v>
      </c>
      <c r="HE47" s="223"/>
      <c r="HF47" s="223"/>
      <c r="HG47" s="90"/>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c r="IL47" s="223"/>
      <c r="IM47" s="223"/>
      <c r="IN47" s="223"/>
      <c r="IO47" s="223"/>
      <c r="IP47" s="223"/>
      <c r="IQ47" s="223"/>
      <c r="IR47" s="223"/>
      <c r="IS47" s="270" t="s">
        <v>455</v>
      </c>
      <c r="IT47" s="223"/>
      <c r="IU47" s="223"/>
      <c r="IV47" s="223"/>
      <c r="IW47" s="223"/>
      <c r="IX47" s="223"/>
      <c r="IY47" s="223"/>
      <c r="IZ47" s="223"/>
      <c r="JA47" s="223"/>
      <c r="JB47" s="223"/>
      <c r="JC47" s="223"/>
      <c r="JD47" s="223"/>
      <c r="JE47" s="223"/>
      <c r="JF47" s="223"/>
      <c r="JG47" s="223"/>
      <c r="JH47" s="223"/>
      <c r="JI47" s="223"/>
      <c r="JJ47" s="223"/>
      <c r="JK47" s="223"/>
      <c r="JL47" s="223"/>
      <c r="JM47" s="223"/>
      <c r="JN47" s="223"/>
      <c r="JO47" s="223"/>
      <c r="JP47" s="223"/>
      <c r="JQ47" s="223"/>
      <c r="JR47" s="223"/>
      <c r="JS47" s="223"/>
      <c r="JT47" s="223"/>
      <c r="JU47" s="223"/>
      <c r="JV47" s="223"/>
      <c r="JW47" s="223"/>
      <c r="JX47" s="223"/>
      <c r="JY47" s="223"/>
      <c r="JZ47" s="223"/>
      <c r="KA47" s="223"/>
      <c r="KB47" s="223"/>
      <c r="KC47" s="223"/>
      <c r="KD47" s="223"/>
      <c r="KE47" s="270" t="s">
        <v>455</v>
      </c>
      <c r="KF47" s="223"/>
      <c r="KG47" s="223"/>
      <c r="KH47" s="223"/>
      <c r="KI47" s="90"/>
      <c r="KJ47" s="223"/>
      <c r="KK47" s="223"/>
      <c r="KL47" s="223"/>
      <c r="KM47" s="223"/>
      <c r="KN47" s="223"/>
      <c r="KO47" s="223"/>
      <c r="KP47" s="223"/>
      <c r="KQ47" s="223"/>
      <c r="KR47" s="223"/>
      <c r="KS47" s="223"/>
      <c r="KT47" s="223"/>
      <c r="KU47" s="223"/>
      <c r="KV47" s="223"/>
      <c r="KW47" s="223"/>
      <c r="KX47" s="223"/>
      <c r="KY47" s="223"/>
      <c r="KZ47" s="223"/>
      <c r="LA47" s="223"/>
      <c r="LB47" s="223"/>
      <c r="LC47" s="223"/>
      <c r="LD47" s="223"/>
      <c r="LE47" s="223"/>
      <c r="LF47" s="223"/>
      <c r="LG47" s="223"/>
      <c r="LH47" s="223"/>
      <c r="LI47" s="223"/>
      <c r="LJ47" s="223"/>
      <c r="LK47" s="223"/>
      <c r="LL47" s="223"/>
      <c r="LM47" s="223"/>
      <c r="LN47" s="223"/>
      <c r="LO47" s="223"/>
      <c r="LP47" s="223"/>
      <c r="LQ47" s="223"/>
      <c r="LR47" s="223"/>
      <c r="LS47" s="223"/>
      <c r="LT47" s="270" t="s">
        <v>455</v>
      </c>
      <c r="LU47" s="223"/>
      <c r="LV47" s="223"/>
      <c r="LW47" s="223"/>
      <c r="LX47" s="223"/>
      <c r="LY47" s="223"/>
      <c r="LZ47" s="223"/>
      <c r="MA47" s="223"/>
      <c r="MB47" s="223"/>
      <c r="MC47" s="223"/>
      <c r="MD47" s="223"/>
      <c r="ME47" s="223"/>
      <c r="MF47" s="223"/>
      <c r="MG47" s="223"/>
      <c r="MH47" s="223"/>
      <c r="MI47" s="223"/>
      <c r="MJ47" s="223"/>
      <c r="MK47" s="223"/>
      <c r="ML47" s="223"/>
      <c r="MM47" s="223"/>
      <c r="MN47" s="223"/>
      <c r="MO47" s="223"/>
      <c r="MP47" s="223"/>
      <c r="MQ47" s="223"/>
      <c r="MR47" s="223"/>
      <c r="MS47" s="223"/>
      <c r="MT47" s="223"/>
      <c r="MU47" s="223"/>
      <c r="MV47" s="223"/>
      <c r="MW47" s="223"/>
      <c r="MX47" s="223"/>
      <c r="MY47" s="223"/>
      <c r="MZ47" s="223"/>
      <c r="NA47" s="223"/>
      <c r="NB47" s="223"/>
      <c r="NC47" s="223"/>
      <c r="ND47" s="223"/>
      <c r="NE47" s="223"/>
      <c r="NF47" s="223"/>
      <c r="NG47" s="223"/>
      <c r="NH47" s="223"/>
      <c r="NI47" s="223"/>
      <c r="NJ47" s="223"/>
      <c r="NK47" s="223"/>
      <c r="NL47" s="223"/>
      <c r="NM47" s="223"/>
      <c r="NN47" s="223"/>
      <c r="NO47" s="223"/>
      <c r="NP47" s="223"/>
      <c r="NQ47" s="223"/>
      <c r="NR47" s="223"/>
      <c r="NS47" s="223"/>
      <c r="NT47" s="223"/>
      <c r="NU47" s="223"/>
      <c r="NV47" s="223"/>
      <c r="NW47" s="223"/>
      <c r="NX47" s="223"/>
      <c r="NY47" s="223"/>
      <c r="NZ47" s="223"/>
      <c r="OA47" s="223"/>
      <c r="OB47" s="223"/>
      <c r="OC47" s="223"/>
      <c r="OD47" s="223"/>
      <c r="OE47" s="223"/>
      <c r="OF47" s="223"/>
      <c r="OG47" s="223"/>
      <c r="OH47" s="223"/>
      <c r="OI47" s="223"/>
      <c r="OJ47" s="223"/>
      <c r="OK47" s="223"/>
      <c r="OL47" s="223"/>
      <c r="OM47" s="223"/>
      <c r="ON47" s="223"/>
      <c r="OO47" s="223"/>
      <c r="OP47" s="223"/>
      <c r="OQ47" s="223"/>
      <c r="OR47" s="223"/>
      <c r="OS47" s="267">
        <v>1</v>
      </c>
      <c r="OT47" s="267">
        <f t="shared" si="13"/>
        <v>0</v>
      </c>
      <c r="OU47" s="267">
        <f t="shared" si="14"/>
        <v>1</v>
      </c>
      <c r="OV47" s="222"/>
      <c r="OW47" s="222"/>
      <c r="OX47" s="222"/>
      <c r="OY47" s="222"/>
      <c r="OZ47" s="222"/>
      <c r="PA47" s="222"/>
      <c r="PB47" s="222"/>
      <c r="PC47" s="222"/>
      <c r="PD47" s="222"/>
      <c r="PE47" s="222"/>
      <c r="PF47" s="222"/>
      <c r="PG47" s="222"/>
      <c r="PH47" s="222"/>
      <c r="PI47" s="222"/>
      <c r="PJ47" s="222"/>
      <c r="PK47" s="222"/>
      <c r="PL47" s="222"/>
      <c r="PM47" s="222"/>
      <c r="PN47" s="222"/>
      <c r="PO47" s="222"/>
      <c r="PP47" s="222"/>
      <c r="PQ47" s="222"/>
      <c r="PR47" s="222"/>
      <c r="PS47" s="222"/>
      <c r="PT47" s="222"/>
      <c r="PU47" s="222"/>
      <c r="PV47" s="222"/>
      <c r="PW47" s="222"/>
      <c r="PX47" s="222"/>
      <c r="PY47" s="222"/>
      <c r="PZ47" s="222"/>
      <c r="QA47" s="222"/>
      <c r="QB47" s="222"/>
      <c r="QC47" s="222"/>
      <c r="QD47" s="222"/>
      <c r="QE47" s="222"/>
      <c r="QF47" s="222"/>
      <c r="QG47" s="222"/>
      <c r="QH47" s="222"/>
      <c r="QI47" s="222"/>
      <c r="QJ47" s="222"/>
      <c r="QK47" s="222"/>
      <c r="QL47" s="222"/>
      <c r="QM47" s="222"/>
      <c r="QN47" s="222"/>
      <c r="QO47" s="222"/>
      <c r="QP47" s="222"/>
      <c r="QQ47" s="222"/>
      <c r="QR47" s="222"/>
      <c r="QS47" s="222"/>
      <c r="QT47" s="222"/>
      <c r="QU47" s="222"/>
      <c r="QV47" s="222"/>
      <c r="QW47" s="222"/>
      <c r="QX47" s="222"/>
      <c r="QY47" s="222"/>
      <c r="QZ47" s="222"/>
      <c r="RA47" s="222"/>
      <c r="RB47" s="222"/>
      <c r="RC47" s="222"/>
      <c r="RD47" s="222"/>
      <c r="RE47" s="222"/>
      <c r="RF47" s="222"/>
      <c r="RG47" s="222"/>
      <c r="RH47" s="222"/>
      <c r="RI47" s="222"/>
      <c r="RJ47" s="222"/>
      <c r="RK47" s="222"/>
      <c r="RL47" s="222"/>
      <c r="RM47" s="222"/>
      <c r="RN47" s="222"/>
      <c r="RO47" s="222"/>
      <c r="RP47" s="222"/>
      <c r="RQ47" s="222"/>
      <c r="RR47" s="222"/>
      <c r="RS47" s="222"/>
      <c r="RT47" s="222"/>
      <c r="RU47" s="222"/>
      <c r="RV47" s="222"/>
      <c r="RW47" s="222"/>
      <c r="RX47" s="222"/>
      <c r="RY47" s="222"/>
      <c r="RZ47" s="222"/>
      <c r="SA47" s="222"/>
      <c r="SB47" s="222"/>
      <c r="SC47" s="222"/>
      <c r="SD47" s="222"/>
      <c r="SE47" s="222"/>
      <c r="SF47" s="222"/>
      <c r="SG47" s="222"/>
      <c r="SH47" s="222"/>
      <c r="SI47" s="222"/>
      <c r="SJ47" s="222"/>
      <c r="SK47" s="222"/>
      <c r="SL47" s="222"/>
      <c r="SM47" s="222"/>
      <c r="SN47" s="222"/>
      <c r="SO47" s="222"/>
      <c r="SP47" s="222"/>
      <c r="SQ47" s="222"/>
      <c r="SR47" s="222"/>
      <c r="SS47" s="222"/>
      <c r="ST47" s="222"/>
      <c r="SU47" s="222"/>
      <c r="SV47" s="222"/>
      <c r="SW47" s="222"/>
      <c r="SX47" s="222"/>
      <c r="SY47" s="222"/>
      <c r="SZ47" s="222"/>
      <c r="TA47" s="222"/>
      <c r="TB47" s="222"/>
      <c r="TC47" s="222"/>
      <c r="TD47" s="222"/>
      <c r="TE47" s="222"/>
      <c r="TF47" s="222"/>
      <c r="TG47" s="222"/>
      <c r="TH47" s="222"/>
      <c r="TI47" s="222"/>
      <c r="TJ47" s="222"/>
      <c r="TK47" s="222"/>
      <c r="TL47" s="222"/>
      <c r="TM47" s="222"/>
      <c r="TN47" s="222"/>
      <c r="TO47" s="222"/>
      <c r="TP47" s="222"/>
      <c r="TQ47" s="222"/>
      <c r="TR47" s="222"/>
      <c r="TS47" s="222"/>
      <c r="TT47" s="222"/>
      <c r="TU47" s="222"/>
      <c r="TV47" s="222"/>
      <c r="TW47" s="222"/>
      <c r="TX47" s="222"/>
      <c r="TY47" s="222"/>
      <c r="TZ47" s="222"/>
      <c r="UA47" s="222"/>
      <c r="UB47" s="222"/>
      <c r="UC47" s="222"/>
      <c r="UD47" s="222"/>
      <c r="UE47" s="222"/>
      <c r="UF47" s="222"/>
      <c r="UG47" s="222"/>
      <c r="UH47" s="222"/>
      <c r="UI47" s="222"/>
      <c r="UJ47" s="222"/>
      <c r="UK47" s="222"/>
      <c r="UL47" s="222"/>
      <c r="UM47" s="222"/>
      <c r="UN47" s="222"/>
      <c r="UO47" s="222"/>
      <c r="UP47" s="222"/>
      <c r="UQ47" s="222"/>
      <c r="UR47" s="222"/>
      <c r="US47" s="222"/>
      <c r="UT47" s="222"/>
      <c r="UU47" s="222"/>
      <c r="UV47" s="222"/>
      <c r="UW47" s="222"/>
      <c r="UX47" s="222"/>
      <c r="UY47" s="222"/>
      <c r="UZ47" s="222"/>
      <c r="VA47" s="222"/>
      <c r="VB47" s="222"/>
      <c r="VC47" s="222"/>
      <c r="VD47" s="222"/>
      <c r="VE47" s="222"/>
      <c r="VF47" s="222"/>
      <c r="VG47" s="222"/>
      <c r="VH47" s="222"/>
      <c r="VI47" s="222"/>
      <c r="VJ47" s="222"/>
      <c r="VK47" s="222"/>
      <c r="VL47" s="222"/>
      <c r="VM47" s="222"/>
      <c r="VN47" s="222"/>
      <c r="VO47" s="222"/>
      <c r="VP47" s="222"/>
      <c r="VQ47" s="222"/>
      <c r="VR47" s="222"/>
      <c r="VS47" s="222"/>
      <c r="VT47" s="222"/>
      <c r="VU47" s="222"/>
      <c r="VV47" s="222"/>
      <c r="VW47" s="222"/>
      <c r="VX47" s="222"/>
      <c r="VY47" s="222"/>
      <c r="VZ47" s="222"/>
      <c r="WA47" s="222"/>
      <c r="WB47" s="222"/>
      <c r="WC47" s="222"/>
      <c r="WD47" s="222"/>
      <c r="WE47" s="222"/>
      <c r="WF47" s="222"/>
      <c r="WG47" s="222"/>
      <c r="WH47" s="222"/>
      <c r="WI47" s="222"/>
      <c r="WJ47" s="222"/>
      <c r="WK47" s="222"/>
      <c r="WL47" s="222"/>
      <c r="WM47" s="222"/>
      <c r="WN47" s="222"/>
      <c r="WO47" s="222"/>
      <c r="WP47" s="222"/>
      <c r="WQ47" s="222"/>
      <c r="WR47" s="222"/>
      <c r="WS47" s="222"/>
      <c r="WT47" s="222"/>
      <c r="WU47" s="222"/>
      <c r="WV47" s="222"/>
      <c r="WW47" s="222"/>
      <c r="WX47" s="222"/>
      <c r="WY47" s="222"/>
      <c r="WZ47" s="222"/>
      <c r="XA47" s="222"/>
      <c r="XB47" s="222"/>
      <c r="XC47" s="222"/>
      <c r="XD47" s="222"/>
      <c r="XE47" s="222"/>
      <c r="XF47" s="222"/>
      <c r="XG47" s="222"/>
      <c r="XH47" s="222"/>
      <c r="XI47" s="222"/>
      <c r="XJ47" s="222"/>
      <c r="XK47" s="222"/>
      <c r="XL47" s="222"/>
      <c r="XM47" s="222"/>
      <c r="XN47" s="222"/>
      <c r="XO47" s="222"/>
      <c r="XP47" s="222"/>
      <c r="XQ47" s="222"/>
      <c r="XR47" s="222"/>
      <c r="XS47" s="222"/>
      <c r="XT47" s="222"/>
      <c r="XU47" s="222"/>
      <c r="XV47" s="222"/>
      <c r="XW47" s="222"/>
      <c r="XX47" s="222"/>
      <c r="XY47" s="222"/>
      <c r="XZ47" s="222"/>
      <c r="YA47" s="222"/>
      <c r="YB47" s="222"/>
      <c r="YC47" s="222"/>
      <c r="YD47" s="222"/>
      <c r="YE47" s="222"/>
      <c r="YF47" s="222"/>
      <c r="YG47" s="222"/>
      <c r="YH47" s="222"/>
      <c r="YI47" s="222"/>
      <c r="YJ47" s="222"/>
      <c r="YK47" s="222"/>
      <c r="YL47" s="222"/>
      <c r="YM47" s="222"/>
      <c r="YN47" s="222"/>
      <c r="YO47" s="222"/>
      <c r="YP47" s="222"/>
      <c r="YQ47" s="222"/>
      <c r="YR47" s="222"/>
      <c r="YS47" s="222"/>
      <c r="YT47" s="222"/>
      <c r="YU47" s="222"/>
      <c r="YV47" s="222"/>
      <c r="YW47" s="222"/>
      <c r="YX47" s="222"/>
      <c r="YY47" s="222"/>
      <c r="YZ47" s="222"/>
      <c r="ZA47" s="222"/>
      <c r="ZB47" s="222"/>
      <c r="ZC47" s="222"/>
      <c r="ZD47" s="222"/>
      <c r="ZE47" s="222"/>
      <c r="ZF47" s="222"/>
      <c r="ZG47" s="222"/>
      <c r="ZH47" s="222"/>
      <c r="ZI47" s="222"/>
      <c r="ZJ47" s="222"/>
      <c r="ZK47" s="222"/>
      <c r="ZL47" s="222"/>
      <c r="ZM47" s="222"/>
      <c r="ZN47" s="222"/>
      <c r="ZO47" s="222"/>
      <c r="ZP47" s="222"/>
      <c r="ZQ47" s="222"/>
      <c r="ZR47" s="222"/>
      <c r="ZS47" s="222"/>
      <c r="ZT47" s="222"/>
      <c r="ZU47" s="222"/>
      <c r="ZV47" s="222"/>
      <c r="ZW47" s="222"/>
      <c r="ZX47" s="222"/>
      <c r="ZY47" s="222"/>
      <c r="ZZ47" s="222"/>
      <c r="AAA47" s="222"/>
      <c r="AAB47" s="222"/>
      <c r="AAC47" s="222"/>
      <c r="AAD47" s="222"/>
      <c r="AAE47" s="222"/>
      <c r="AAF47" s="222"/>
      <c r="AAG47" s="222"/>
      <c r="AAH47" s="222"/>
      <c r="AAI47" s="222"/>
      <c r="AAJ47" s="222"/>
      <c r="AAK47" s="222"/>
      <c r="AAL47" s="222"/>
      <c r="AAM47" s="222"/>
      <c r="AAN47" s="222"/>
      <c r="AAO47" s="222"/>
      <c r="AAP47" s="222"/>
      <c r="AAQ47" s="222"/>
      <c r="AAR47" s="222"/>
      <c r="AAS47" s="222"/>
      <c r="AAT47" s="222"/>
      <c r="AAU47" s="222"/>
      <c r="AAV47" s="222"/>
      <c r="AAW47" s="222"/>
      <c r="AAX47" s="222"/>
      <c r="AAY47" s="222"/>
      <c r="AAZ47" s="222"/>
      <c r="ABA47" s="222"/>
      <c r="ABB47" s="222"/>
      <c r="ABC47" s="222"/>
      <c r="ABD47" s="222"/>
      <c r="ABE47" s="222"/>
      <c r="ABF47" s="222"/>
      <c r="ABG47" s="222"/>
      <c r="ABH47" s="222"/>
      <c r="ABI47" s="222"/>
      <c r="ABJ47" s="222"/>
      <c r="ABK47" s="222"/>
      <c r="ABL47" s="222"/>
      <c r="ABM47" s="222"/>
      <c r="ABN47" s="222"/>
      <c r="ABO47" s="222"/>
      <c r="ABP47" s="222"/>
      <c r="ABQ47" s="222"/>
      <c r="ABR47" s="222"/>
      <c r="ABS47" s="222"/>
      <c r="ABT47" s="222"/>
      <c r="ABU47" s="222"/>
      <c r="ABV47" s="222"/>
      <c r="ABW47" s="222"/>
      <c r="ABX47" s="222"/>
      <c r="ABY47" s="222"/>
      <c r="ABZ47" s="222"/>
      <c r="ACA47" s="222"/>
      <c r="ACB47" s="222"/>
      <c r="ACC47" s="222"/>
      <c r="ACD47" s="222"/>
      <c r="ACE47" s="222"/>
      <c r="ACF47" s="222"/>
      <c r="ACG47" s="222"/>
      <c r="ACH47" s="222"/>
      <c r="ACI47" s="222"/>
      <c r="ACJ47" s="222"/>
      <c r="ACK47" s="222"/>
      <c r="ACL47" s="222"/>
      <c r="ACM47" s="222"/>
      <c r="ACN47" s="222"/>
      <c r="ACO47" s="222"/>
      <c r="ACP47" s="222"/>
      <c r="ACQ47" s="222"/>
      <c r="ACR47" s="222"/>
      <c r="ACS47" s="222"/>
      <c r="ACT47" s="222"/>
      <c r="ACU47" s="222"/>
      <c r="ACV47" s="222"/>
      <c r="ACW47" s="222"/>
      <c r="ACX47" s="222"/>
      <c r="ACY47" s="222"/>
      <c r="ACZ47" s="222"/>
      <c r="ADA47" s="222"/>
      <c r="ADB47" s="222"/>
      <c r="ADC47" s="222"/>
      <c r="ADD47" s="222"/>
      <c r="ADE47" s="222"/>
      <c r="ADF47" s="222"/>
      <c r="ADG47" s="222"/>
      <c r="ADH47" s="222"/>
      <c r="ADI47" s="222"/>
      <c r="ADJ47" s="222"/>
      <c r="ADK47" s="222"/>
      <c r="ADL47" s="222"/>
      <c r="ADM47" s="222"/>
      <c r="ADN47" s="222"/>
      <c r="ADO47" s="222"/>
      <c r="ADP47" s="222"/>
      <c r="ADQ47" s="222"/>
      <c r="ADR47" s="222"/>
      <c r="ADS47" s="222"/>
      <c r="ADT47" s="222"/>
      <c r="ADU47" s="222"/>
      <c r="ADV47" s="222"/>
      <c r="ADW47" s="222"/>
      <c r="ADX47" s="222"/>
      <c r="ADY47" s="222"/>
      <c r="ADZ47" s="222"/>
      <c r="AEA47" s="222"/>
      <c r="AEB47" s="222"/>
      <c r="AEC47" s="222"/>
      <c r="AED47" s="222"/>
      <c r="AEE47" s="222"/>
      <c r="AEF47" s="222"/>
      <c r="AEG47" s="222"/>
      <c r="AEH47" s="222"/>
      <c r="AEI47" s="222"/>
      <c r="AEJ47" s="222"/>
      <c r="AEK47" s="222"/>
      <c r="AEL47" s="222"/>
      <c r="AEM47" s="222"/>
      <c r="AEN47" s="222"/>
      <c r="AEO47" s="222"/>
      <c r="AEP47" s="222"/>
      <c r="AEQ47" s="222"/>
      <c r="AER47" s="222"/>
      <c r="AES47" s="222"/>
      <c r="AET47" s="222"/>
      <c r="AEU47" s="222"/>
      <c r="AEV47" s="222"/>
      <c r="AEW47" s="222"/>
      <c r="AEX47" s="222"/>
      <c r="AEY47" s="222"/>
      <c r="AEZ47" s="222"/>
      <c r="AFA47" s="222"/>
      <c r="AFB47" s="222"/>
      <c r="AFC47" s="222"/>
      <c r="AFD47" s="222"/>
      <c r="AFE47" s="222"/>
      <c r="AFF47" s="222"/>
      <c r="AFG47" s="222"/>
      <c r="AFH47" s="222"/>
      <c r="AFI47" s="222"/>
      <c r="AFJ47" s="222"/>
      <c r="AFK47" s="222"/>
      <c r="AFL47" s="222"/>
      <c r="AFM47" s="222"/>
      <c r="AFN47" s="222"/>
      <c r="AFO47" s="222"/>
      <c r="AFP47" s="222"/>
      <c r="AFQ47" s="222"/>
      <c r="AFR47" s="222"/>
      <c r="AFS47" s="222"/>
      <c r="AFT47" s="222"/>
    </row>
    <row r="48" spans="1:852">
      <c r="A48" s="194" t="s">
        <v>1855</v>
      </c>
      <c r="B48" s="194"/>
      <c r="C48" s="840" t="str">
        <f>IF(Severity!F48&gt;=0.5,"YES","NO")</f>
        <v>YES</v>
      </c>
      <c r="D48" s="840" t="str">
        <f>IF(Severity!G48&gt;=0.5,"YES","NO")</f>
        <v>NO</v>
      </c>
      <c r="E48" s="213">
        <v>12</v>
      </c>
      <c r="F48" s="213">
        <v>2</v>
      </c>
      <c r="G48" s="270" t="s">
        <v>2383</v>
      </c>
      <c r="H48" s="270" t="s">
        <v>749</v>
      </c>
      <c r="I48" s="270" t="s">
        <v>455</v>
      </c>
      <c r="J48" s="270">
        <v>7</v>
      </c>
      <c r="K48" s="270" t="s">
        <v>908</v>
      </c>
      <c r="L48" s="265">
        <v>21</v>
      </c>
      <c r="M48" s="186">
        <v>9</v>
      </c>
      <c r="N48" s="270">
        <v>10</v>
      </c>
      <c r="O48" s="270" t="s">
        <v>908</v>
      </c>
      <c r="P48" s="265">
        <v>21</v>
      </c>
      <c r="Q48" s="186">
        <v>11</v>
      </c>
      <c r="R48" s="265">
        <v>50</v>
      </c>
      <c r="S48" s="270" t="s">
        <v>908</v>
      </c>
      <c r="T48" s="270">
        <v>21</v>
      </c>
      <c r="U48" s="189">
        <v>35.57</v>
      </c>
      <c r="V48" s="189">
        <v>9.6</v>
      </c>
      <c r="W48" s="265"/>
      <c r="X48" s="265"/>
      <c r="Y48" s="189"/>
      <c r="Z48" s="189"/>
      <c r="AA48" s="189">
        <v>11.93</v>
      </c>
      <c r="AB48" s="189">
        <v>11.84</v>
      </c>
      <c r="AC48" s="125"/>
      <c r="AD48" s="125"/>
      <c r="AE48" s="114"/>
      <c r="AF48" s="125"/>
      <c r="AG48" s="125"/>
      <c r="AH48" s="125"/>
      <c r="AI48" s="265">
        <v>23</v>
      </c>
      <c r="AJ48" s="267">
        <f t="shared" si="11"/>
        <v>16</v>
      </c>
      <c r="AK48" s="265">
        <v>16</v>
      </c>
      <c r="AL48" s="270" t="s">
        <v>624</v>
      </c>
      <c r="AM48" s="270" t="s">
        <v>749</v>
      </c>
      <c r="AN48" s="270" t="s">
        <v>455</v>
      </c>
      <c r="AO48" s="270">
        <v>2</v>
      </c>
      <c r="AP48" s="270" t="s">
        <v>908</v>
      </c>
      <c r="AQ48" s="265">
        <v>21</v>
      </c>
      <c r="AR48" s="186">
        <v>3</v>
      </c>
      <c r="AS48" s="270">
        <v>10</v>
      </c>
      <c r="AT48" s="265" t="s">
        <v>908</v>
      </c>
      <c r="AU48" s="265">
        <v>21</v>
      </c>
      <c r="AV48" s="186">
        <v>4</v>
      </c>
      <c r="AW48" s="265">
        <v>50</v>
      </c>
      <c r="AX48" s="265" t="s">
        <v>908</v>
      </c>
      <c r="AY48" s="265">
        <v>21</v>
      </c>
      <c r="AZ48" s="185">
        <v>35.08</v>
      </c>
      <c r="BA48" s="185">
        <v>9.6</v>
      </c>
      <c r="BB48" s="265"/>
      <c r="BC48" s="265"/>
      <c r="BD48" s="185"/>
      <c r="BE48" s="185"/>
      <c r="BF48" s="185">
        <v>27.4</v>
      </c>
      <c r="BG48" s="185">
        <v>14.01</v>
      </c>
      <c r="BH48" s="114"/>
      <c r="BI48" s="114"/>
      <c r="BJ48" s="114"/>
      <c r="BK48" s="114"/>
      <c r="BL48" s="114"/>
      <c r="BM48" s="114"/>
      <c r="BN48" s="270">
        <v>24</v>
      </c>
      <c r="BO48" s="270">
        <f t="shared" si="12"/>
        <v>22</v>
      </c>
      <c r="BP48" s="270">
        <v>22</v>
      </c>
      <c r="BQ48" s="270"/>
      <c r="BR48" s="270" t="s">
        <v>455</v>
      </c>
      <c r="BS48" s="265"/>
      <c r="BT48" s="265"/>
      <c r="BU48" s="265"/>
      <c r="BV48" s="265"/>
      <c r="BW48" s="265"/>
      <c r="BX48" s="265"/>
      <c r="BY48" s="265"/>
      <c r="BZ48" s="265"/>
      <c r="CA48" s="265"/>
      <c r="CB48" s="265"/>
      <c r="CC48" s="265"/>
      <c r="CD48" s="265"/>
      <c r="CE48" s="114"/>
      <c r="CF48" s="114"/>
      <c r="CG48" s="114"/>
      <c r="CH48" s="114"/>
      <c r="CI48" s="114"/>
      <c r="CJ48" s="114"/>
      <c r="CK48" s="114"/>
      <c r="CL48" s="114"/>
      <c r="CM48" s="114"/>
      <c r="CN48" s="114"/>
      <c r="CO48" s="114"/>
      <c r="CP48" s="114"/>
      <c r="CQ48" s="114"/>
      <c r="CR48" s="114"/>
      <c r="CS48" s="265"/>
      <c r="CT48" s="265"/>
      <c r="CU48" s="265"/>
      <c r="CV48" s="270"/>
      <c r="CW48" s="270" t="s">
        <v>455</v>
      </c>
      <c r="CX48" s="270"/>
      <c r="CY48" s="265"/>
      <c r="CZ48" s="265"/>
      <c r="DA48" s="265"/>
      <c r="DB48" s="265"/>
      <c r="DC48" s="265"/>
      <c r="DD48" s="265"/>
      <c r="DE48" s="265"/>
      <c r="DF48" s="265"/>
      <c r="DG48" s="265"/>
      <c r="DH48" s="265"/>
      <c r="DI48" s="265"/>
      <c r="DJ48" s="125"/>
      <c r="DK48" s="125"/>
      <c r="DL48" s="125"/>
      <c r="DM48" s="125"/>
      <c r="DN48" s="125"/>
      <c r="DO48" s="125"/>
      <c r="DP48" s="125"/>
      <c r="DQ48" s="125"/>
      <c r="DR48" s="125"/>
      <c r="DS48" s="125"/>
      <c r="DT48" s="125"/>
      <c r="DU48" s="125"/>
      <c r="DV48" s="125"/>
      <c r="DW48" s="125"/>
      <c r="DX48" s="265"/>
      <c r="DY48" s="265"/>
      <c r="DZ48" s="265"/>
      <c r="EA48" s="265"/>
      <c r="EB48" s="270" t="s">
        <v>455</v>
      </c>
      <c r="EC48" s="265"/>
      <c r="ED48" s="265"/>
      <c r="EE48" s="265"/>
      <c r="EF48" s="265"/>
      <c r="EG48" s="265"/>
      <c r="EH48" s="265"/>
      <c r="EI48" s="265"/>
      <c r="EJ48" s="265"/>
      <c r="EK48" s="265"/>
      <c r="EL48" s="265"/>
      <c r="EM48" s="265"/>
      <c r="EN48" s="265"/>
      <c r="EO48" s="125"/>
      <c r="EP48" s="125"/>
      <c r="EQ48" s="125"/>
      <c r="ER48" s="125"/>
      <c r="ES48" s="125"/>
      <c r="ET48" s="125"/>
      <c r="EU48" s="125"/>
      <c r="EV48" s="125"/>
      <c r="EW48" s="125"/>
      <c r="EX48" s="125"/>
      <c r="EY48" s="125"/>
      <c r="EZ48" s="125"/>
      <c r="FA48" s="125"/>
      <c r="FB48" s="125"/>
      <c r="FC48" s="265"/>
      <c r="FD48" s="265"/>
      <c r="FE48" s="265"/>
      <c r="FF48" s="270" t="s">
        <v>455</v>
      </c>
      <c r="FG48" s="265"/>
      <c r="FH48" s="265"/>
      <c r="FI48" s="265"/>
      <c r="FJ48" s="265"/>
      <c r="FK48" s="265"/>
      <c r="FL48" s="265"/>
      <c r="FM48" s="265"/>
      <c r="FN48" s="265"/>
      <c r="FO48" s="265"/>
      <c r="FP48" s="265"/>
      <c r="FQ48" s="265"/>
      <c r="FR48" s="265"/>
      <c r="FS48" s="270"/>
      <c r="FT48" s="265"/>
      <c r="FU48" s="90"/>
      <c r="FV48" s="90"/>
      <c r="FW48" s="217"/>
      <c r="FX48" s="217"/>
      <c r="FY48" s="217"/>
      <c r="FZ48" s="217"/>
      <c r="GA48" s="90"/>
      <c r="GB48" s="217"/>
      <c r="GC48" s="217"/>
      <c r="GD48" s="90"/>
      <c r="GE48" s="90"/>
      <c r="GF48" s="217"/>
      <c r="GG48" s="217"/>
      <c r="GH48" s="217"/>
      <c r="GI48" s="217"/>
      <c r="GJ48" s="223"/>
      <c r="GK48" s="217"/>
      <c r="GL48" s="217"/>
      <c r="GM48" s="217"/>
      <c r="GN48" s="217"/>
      <c r="GO48" s="223"/>
      <c r="GP48" s="217"/>
      <c r="GQ48" s="217"/>
      <c r="GR48" s="217"/>
      <c r="GS48" s="217"/>
      <c r="GT48" s="217"/>
      <c r="GU48" s="217"/>
      <c r="GV48" s="217"/>
      <c r="GW48" s="217"/>
      <c r="GX48" s="217"/>
      <c r="GY48" s="217"/>
      <c r="GZ48" s="217"/>
      <c r="HA48" s="217"/>
      <c r="HB48" s="217"/>
      <c r="HC48" s="217"/>
      <c r="HD48" s="270" t="s">
        <v>455</v>
      </c>
      <c r="HE48" s="217"/>
      <c r="HF48" s="217"/>
      <c r="HG48" s="90"/>
      <c r="HH48" s="217"/>
      <c r="HI48" s="217"/>
      <c r="HJ48" s="217"/>
      <c r="HK48" s="217"/>
      <c r="HL48" s="217"/>
      <c r="HM48" s="217"/>
      <c r="HN48" s="217"/>
      <c r="HO48" s="217"/>
      <c r="HP48" s="217"/>
      <c r="HQ48" s="217"/>
      <c r="HR48" s="217"/>
      <c r="HS48" s="217"/>
      <c r="HT48" s="217"/>
      <c r="HU48" s="217"/>
      <c r="HV48" s="217"/>
      <c r="HW48" s="217"/>
      <c r="HX48" s="217"/>
      <c r="HY48" s="217"/>
      <c r="HZ48" s="217"/>
      <c r="IA48" s="217"/>
      <c r="IB48" s="217"/>
      <c r="IC48" s="217"/>
      <c r="ID48" s="217"/>
      <c r="IE48" s="217"/>
      <c r="IF48" s="217"/>
      <c r="IG48" s="217"/>
      <c r="IH48" s="217"/>
      <c r="II48" s="217"/>
      <c r="IJ48" s="217"/>
      <c r="IK48" s="217"/>
      <c r="IL48" s="217"/>
      <c r="IM48" s="217"/>
      <c r="IN48" s="217"/>
      <c r="IO48" s="217"/>
      <c r="IP48" s="217"/>
      <c r="IQ48" s="217"/>
      <c r="IR48" s="217"/>
      <c r="IS48" s="270" t="s">
        <v>455</v>
      </c>
      <c r="IT48" s="217"/>
      <c r="IU48" s="217"/>
      <c r="IV48" s="217"/>
      <c r="IW48" s="217"/>
      <c r="IX48" s="217"/>
      <c r="IY48" s="217"/>
      <c r="IZ48" s="217"/>
      <c r="JA48" s="217"/>
      <c r="JB48" s="217"/>
      <c r="JC48" s="217"/>
      <c r="JD48" s="217"/>
      <c r="JE48" s="217"/>
      <c r="JF48" s="217"/>
      <c r="JG48" s="217"/>
      <c r="JH48" s="217"/>
      <c r="JI48" s="217"/>
      <c r="JJ48" s="217"/>
      <c r="JK48" s="217"/>
      <c r="JL48" s="217"/>
      <c r="JM48" s="217"/>
      <c r="JN48" s="217"/>
      <c r="JO48" s="217"/>
      <c r="JP48" s="217"/>
      <c r="JQ48" s="217"/>
      <c r="JR48" s="217"/>
      <c r="JS48" s="217"/>
      <c r="JT48" s="217"/>
      <c r="JU48" s="217"/>
      <c r="JV48" s="217"/>
      <c r="JW48" s="217"/>
      <c r="JX48" s="217"/>
      <c r="JY48" s="217"/>
      <c r="JZ48" s="217"/>
      <c r="KA48" s="217"/>
      <c r="KB48" s="217"/>
      <c r="KC48" s="217"/>
      <c r="KD48" s="217"/>
      <c r="KE48" s="270" t="s">
        <v>455</v>
      </c>
      <c r="KF48" s="217"/>
      <c r="KG48" s="217"/>
      <c r="KH48" s="217"/>
      <c r="KI48" s="90"/>
      <c r="KJ48" s="217"/>
      <c r="KK48" s="217"/>
      <c r="KL48" s="217"/>
      <c r="KM48" s="217"/>
      <c r="KN48" s="217"/>
      <c r="KO48" s="217"/>
      <c r="KP48" s="217"/>
      <c r="KQ48" s="217"/>
      <c r="KR48" s="217"/>
      <c r="KS48" s="217"/>
      <c r="KT48" s="217"/>
      <c r="KU48" s="217"/>
      <c r="KV48" s="217"/>
      <c r="KW48" s="217"/>
      <c r="KX48" s="217"/>
      <c r="KY48" s="217"/>
      <c r="KZ48" s="217"/>
      <c r="LA48" s="217"/>
      <c r="LB48" s="217"/>
      <c r="LC48" s="217"/>
      <c r="LD48" s="217"/>
      <c r="LE48" s="217"/>
      <c r="LF48" s="217"/>
      <c r="LG48" s="217"/>
      <c r="LH48" s="217"/>
      <c r="LI48" s="217"/>
      <c r="LJ48" s="217"/>
      <c r="LK48" s="217"/>
      <c r="LL48" s="217"/>
      <c r="LM48" s="217"/>
      <c r="LN48" s="217"/>
      <c r="LO48" s="217"/>
      <c r="LP48" s="217"/>
      <c r="LQ48" s="217"/>
      <c r="LR48" s="217"/>
      <c r="LS48" s="217"/>
      <c r="LT48" s="270" t="s">
        <v>455</v>
      </c>
      <c r="LU48" s="217"/>
      <c r="LV48" s="217"/>
      <c r="LW48" s="217"/>
      <c r="LX48" s="217"/>
      <c r="LY48" s="217"/>
      <c r="LZ48" s="217"/>
      <c r="MA48" s="217"/>
      <c r="MB48" s="217"/>
      <c r="MC48" s="217"/>
      <c r="MD48" s="217"/>
      <c r="ME48" s="217"/>
      <c r="MF48" s="217"/>
      <c r="MG48" s="217"/>
      <c r="MH48" s="217"/>
      <c r="MI48" s="217"/>
      <c r="MJ48" s="217"/>
      <c r="MK48" s="217"/>
      <c r="ML48" s="217"/>
      <c r="MM48" s="217"/>
      <c r="MN48" s="217"/>
      <c r="MO48" s="217"/>
      <c r="MP48" s="217"/>
      <c r="MQ48" s="217"/>
      <c r="MR48" s="217"/>
      <c r="MS48" s="217"/>
      <c r="MT48" s="217"/>
      <c r="MU48" s="217"/>
      <c r="MV48" s="217"/>
      <c r="MW48" s="217"/>
      <c r="MX48" s="217"/>
      <c r="MY48" s="217"/>
      <c r="MZ48" s="217"/>
      <c r="NA48" s="217"/>
      <c r="NB48" s="217"/>
      <c r="NC48" s="217"/>
      <c r="ND48" s="217"/>
      <c r="NE48" s="217"/>
      <c r="NF48" s="217"/>
      <c r="NG48" s="217"/>
      <c r="NH48" s="217"/>
      <c r="NI48" s="217"/>
      <c r="NJ48" s="217"/>
      <c r="NK48" s="217"/>
      <c r="NL48" s="217"/>
      <c r="NM48" s="217"/>
      <c r="NN48" s="217"/>
      <c r="NO48" s="217"/>
      <c r="NP48" s="217"/>
      <c r="NQ48" s="217"/>
      <c r="NR48" s="217"/>
      <c r="NS48" s="217"/>
      <c r="NT48" s="217"/>
      <c r="NU48" s="217"/>
      <c r="NV48" s="217"/>
      <c r="NW48" s="217"/>
      <c r="NX48" s="217"/>
      <c r="NY48" s="217"/>
      <c r="NZ48" s="217"/>
      <c r="OA48" s="217"/>
      <c r="OB48" s="217"/>
      <c r="OC48" s="217"/>
      <c r="OD48" s="217"/>
      <c r="OE48" s="217"/>
      <c r="OF48" s="217"/>
      <c r="OG48" s="217"/>
      <c r="OH48" s="217"/>
      <c r="OI48" s="217"/>
      <c r="OJ48" s="217"/>
      <c r="OK48" s="217"/>
      <c r="OL48" s="217"/>
      <c r="OM48" s="217"/>
      <c r="ON48" s="217"/>
      <c r="OO48" s="217"/>
      <c r="OP48" s="217"/>
      <c r="OQ48" s="217"/>
      <c r="OR48" s="217"/>
      <c r="OS48" s="267">
        <f>IF(ISERROR(#REF!),0,1)</f>
        <v>0</v>
      </c>
      <c r="OT48" s="267">
        <f t="shared" si="13"/>
        <v>1</v>
      </c>
      <c r="OU48" s="267">
        <f t="shared" si="14"/>
        <v>0</v>
      </c>
      <c r="OV48" s="222"/>
      <c r="OW48" s="222"/>
      <c r="OX48" s="222"/>
      <c r="OY48" s="222"/>
      <c r="OZ48" s="222"/>
      <c r="PA48" s="222"/>
      <c r="PB48" s="222"/>
      <c r="PC48" s="222"/>
      <c r="PD48" s="222"/>
      <c r="PE48" s="222"/>
      <c r="PF48" s="222"/>
      <c r="PG48" s="222"/>
      <c r="PH48" s="222"/>
      <c r="PI48" s="222"/>
      <c r="PJ48" s="222"/>
      <c r="PK48" s="222"/>
      <c r="PL48" s="222"/>
      <c r="PM48" s="222"/>
      <c r="PN48" s="222"/>
      <c r="PO48" s="222"/>
      <c r="PP48" s="222"/>
      <c r="PQ48" s="222"/>
      <c r="PR48" s="222"/>
      <c r="PS48" s="222"/>
      <c r="PT48" s="222"/>
      <c r="PU48" s="222"/>
      <c r="PV48" s="222"/>
      <c r="PW48" s="222"/>
      <c r="PX48" s="222"/>
      <c r="PY48" s="222"/>
      <c r="PZ48" s="222"/>
      <c r="QA48" s="222"/>
      <c r="QB48" s="222"/>
      <c r="QC48" s="222"/>
      <c r="QD48" s="222"/>
      <c r="QE48" s="222"/>
      <c r="QF48" s="222"/>
      <c r="QG48" s="222"/>
      <c r="QH48" s="222"/>
      <c r="QI48" s="222"/>
      <c r="QJ48" s="222"/>
      <c r="QK48" s="222"/>
      <c r="QL48" s="222"/>
      <c r="QM48" s="222"/>
      <c r="QN48" s="222"/>
      <c r="QO48" s="222"/>
      <c r="QP48" s="222"/>
      <c r="QQ48" s="222"/>
      <c r="QR48" s="222"/>
      <c r="QS48" s="222"/>
      <c r="QT48" s="222"/>
      <c r="QU48" s="222"/>
      <c r="QV48" s="222"/>
      <c r="QW48" s="222"/>
      <c r="QX48" s="222"/>
      <c r="QY48" s="222"/>
      <c r="QZ48" s="222"/>
      <c r="RA48" s="222"/>
      <c r="RB48" s="222"/>
      <c r="RC48" s="222"/>
      <c r="RD48" s="222"/>
      <c r="RE48" s="222"/>
      <c r="RF48" s="222"/>
      <c r="RG48" s="222"/>
      <c r="RH48" s="222"/>
      <c r="RI48" s="222"/>
      <c r="RJ48" s="222"/>
      <c r="RK48" s="222"/>
      <c r="RL48" s="222"/>
      <c r="RM48" s="222"/>
      <c r="RN48" s="222"/>
      <c r="RO48" s="222"/>
      <c r="RP48" s="222"/>
      <c r="RQ48" s="222"/>
      <c r="RR48" s="222"/>
      <c r="RS48" s="222"/>
      <c r="RT48" s="222"/>
      <c r="RU48" s="222"/>
      <c r="RV48" s="222"/>
      <c r="RW48" s="222"/>
      <c r="RX48" s="222"/>
      <c r="RY48" s="222"/>
      <c r="RZ48" s="222"/>
      <c r="SA48" s="222"/>
      <c r="SB48" s="222"/>
      <c r="SC48" s="222"/>
      <c r="SD48" s="222"/>
      <c r="SE48" s="222"/>
      <c r="SF48" s="222"/>
      <c r="SG48" s="222"/>
      <c r="SH48" s="222"/>
      <c r="SI48" s="222"/>
      <c r="SJ48" s="222"/>
      <c r="SK48" s="222"/>
      <c r="SL48" s="222"/>
      <c r="SM48" s="222"/>
      <c r="SN48" s="222"/>
      <c r="SO48" s="222"/>
      <c r="SP48" s="222"/>
      <c r="SQ48" s="222"/>
      <c r="SR48" s="222"/>
      <c r="SS48" s="222"/>
      <c r="ST48" s="222"/>
      <c r="SU48" s="222"/>
      <c r="SV48" s="222"/>
      <c r="SW48" s="222"/>
      <c r="SX48" s="222"/>
      <c r="SY48" s="222"/>
      <c r="SZ48" s="222"/>
      <c r="TA48" s="222"/>
      <c r="TB48" s="222"/>
      <c r="TC48" s="222"/>
      <c r="TD48" s="222"/>
      <c r="TE48" s="222"/>
      <c r="TF48" s="222"/>
      <c r="TG48" s="222"/>
      <c r="TH48" s="222"/>
      <c r="TI48" s="222"/>
      <c r="TJ48" s="222"/>
      <c r="TK48" s="222"/>
      <c r="TL48" s="222"/>
      <c r="TM48" s="222"/>
      <c r="TN48" s="222"/>
      <c r="TO48" s="222"/>
      <c r="TP48" s="222"/>
      <c r="TQ48" s="222"/>
      <c r="TR48" s="222"/>
      <c r="TS48" s="222"/>
      <c r="TT48" s="222"/>
      <c r="TU48" s="222"/>
      <c r="TV48" s="222"/>
      <c r="TW48" s="222"/>
      <c r="TX48" s="222"/>
      <c r="TY48" s="222"/>
      <c r="TZ48" s="222"/>
      <c r="UA48" s="222"/>
      <c r="UB48" s="222"/>
      <c r="UC48" s="222"/>
      <c r="UD48" s="222"/>
      <c r="UE48" s="222"/>
      <c r="UF48" s="222"/>
      <c r="UG48" s="222"/>
      <c r="UH48" s="222"/>
      <c r="UI48" s="222"/>
      <c r="UJ48" s="222"/>
      <c r="UK48" s="222"/>
      <c r="UL48" s="222"/>
      <c r="UM48" s="222"/>
      <c r="UN48" s="222"/>
      <c r="UO48" s="222"/>
      <c r="UP48" s="222"/>
      <c r="UQ48" s="222"/>
      <c r="UR48" s="222"/>
      <c r="US48" s="222"/>
      <c r="UT48" s="222"/>
      <c r="UU48" s="222"/>
      <c r="UV48" s="222"/>
      <c r="UW48" s="222"/>
      <c r="UX48" s="222"/>
      <c r="UY48" s="222"/>
      <c r="UZ48" s="222"/>
      <c r="VA48" s="222"/>
      <c r="VB48" s="222"/>
      <c r="VC48" s="222"/>
      <c r="VD48" s="222"/>
      <c r="VE48" s="222"/>
      <c r="VF48" s="222"/>
      <c r="VG48" s="222"/>
      <c r="VH48" s="222"/>
      <c r="VI48" s="222"/>
      <c r="VJ48" s="222"/>
      <c r="VK48" s="222"/>
      <c r="VL48" s="222"/>
      <c r="VM48" s="222"/>
      <c r="VN48" s="222"/>
      <c r="VO48" s="222"/>
      <c r="VP48" s="222"/>
      <c r="VQ48" s="222"/>
      <c r="VR48" s="222"/>
      <c r="VS48" s="222"/>
      <c r="VT48" s="222"/>
      <c r="VU48" s="222"/>
      <c r="VV48" s="222"/>
      <c r="VW48" s="222"/>
      <c r="VX48" s="222"/>
      <c r="VY48" s="222"/>
      <c r="VZ48" s="222"/>
      <c r="WA48" s="222"/>
      <c r="WB48" s="222"/>
      <c r="WC48" s="222"/>
      <c r="WD48" s="222"/>
      <c r="WE48" s="222"/>
      <c r="WF48" s="222"/>
      <c r="WG48" s="222"/>
      <c r="WH48" s="222"/>
      <c r="WI48" s="222"/>
      <c r="WJ48" s="222"/>
      <c r="WK48" s="222"/>
      <c r="WL48" s="222"/>
      <c r="WM48" s="222"/>
      <c r="WN48" s="222"/>
      <c r="WO48" s="222"/>
      <c r="WP48" s="222"/>
      <c r="WQ48" s="222"/>
      <c r="WR48" s="222"/>
      <c r="WS48" s="222"/>
      <c r="WT48" s="222"/>
      <c r="WU48" s="222"/>
      <c r="WV48" s="222"/>
      <c r="WW48" s="222"/>
      <c r="WX48" s="222"/>
      <c r="WY48" s="222"/>
      <c r="WZ48" s="222"/>
      <c r="XA48" s="222"/>
      <c r="XB48" s="222"/>
      <c r="XC48" s="222"/>
      <c r="XD48" s="222"/>
      <c r="XE48" s="222"/>
      <c r="XF48" s="222"/>
      <c r="XG48" s="222"/>
      <c r="XH48" s="222"/>
      <c r="XI48" s="222"/>
      <c r="XJ48" s="222"/>
      <c r="XK48" s="222"/>
      <c r="XL48" s="222"/>
      <c r="XM48" s="222"/>
      <c r="XN48" s="222"/>
      <c r="XO48" s="222"/>
      <c r="XP48" s="222"/>
      <c r="XQ48" s="222"/>
      <c r="XR48" s="222"/>
      <c r="XS48" s="222"/>
      <c r="XT48" s="222"/>
      <c r="XU48" s="222"/>
      <c r="XV48" s="222"/>
      <c r="XW48" s="222"/>
      <c r="XX48" s="222"/>
      <c r="XY48" s="222"/>
      <c r="XZ48" s="222"/>
      <c r="YA48" s="222"/>
      <c r="YB48" s="222"/>
      <c r="YC48" s="222"/>
      <c r="YD48" s="222"/>
      <c r="YE48" s="222"/>
      <c r="YF48" s="222"/>
      <c r="YG48" s="222"/>
      <c r="YH48" s="222"/>
      <c r="YI48" s="222"/>
      <c r="YJ48" s="222"/>
      <c r="YK48" s="222"/>
      <c r="YL48" s="222"/>
      <c r="YM48" s="222"/>
      <c r="YN48" s="222"/>
      <c r="YO48" s="222"/>
      <c r="YP48" s="222"/>
      <c r="YQ48" s="222"/>
      <c r="YR48" s="222"/>
      <c r="YS48" s="222"/>
      <c r="YT48" s="222"/>
      <c r="YU48" s="222"/>
      <c r="YV48" s="222"/>
      <c r="YW48" s="222"/>
      <c r="YX48" s="222"/>
      <c r="YY48" s="222"/>
      <c r="YZ48" s="222"/>
      <c r="ZA48" s="222"/>
      <c r="ZB48" s="222"/>
      <c r="ZC48" s="222"/>
      <c r="ZD48" s="222"/>
      <c r="ZE48" s="222"/>
      <c r="ZF48" s="222"/>
      <c r="ZG48" s="222"/>
      <c r="ZH48" s="222"/>
      <c r="ZI48" s="222"/>
      <c r="ZJ48" s="222"/>
      <c r="ZK48" s="222"/>
      <c r="ZL48" s="222"/>
      <c r="ZM48" s="222"/>
      <c r="ZN48" s="222"/>
      <c r="ZO48" s="222"/>
      <c r="ZP48" s="222"/>
      <c r="ZQ48" s="222"/>
      <c r="ZR48" s="222"/>
      <c r="ZS48" s="222"/>
      <c r="ZT48" s="222"/>
      <c r="ZU48" s="222"/>
      <c r="ZV48" s="222"/>
      <c r="ZW48" s="222"/>
      <c r="ZX48" s="222"/>
      <c r="ZY48" s="222"/>
      <c r="ZZ48" s="222"/>
      <c r="AAA48" s="222"/>
      <c r="AAB48" s="222"/>
      <c r="AAC48" s="222"/>
      <c r="AAD48" s="222"/>
      <c r="AAE48" s="222"/>
      <c r="AAF48" s="222"/>
      <c r="AAG48" s="222"/>
      <c r="AAH48" s="222"/>
      <c r="AAI48" s="222"/>
      <c r="AAJ48" s="222"/>
      <c r="AAK48" s="222"/>
      <c r="AAL48" s="222"/>
      <c r="AAM48" s="222"/>
      <c r="AAN48" s="222"/>
      <c r="AAO48" s="222"/>
      <c r="AAP48" s="222"/>
      <c r="AAQ48" s="222"/>
      <c r="AAR48" s="222"/>
      <c r="AAS48" s="222"/>
      <c r="AAT48" s="222"/>
      <c r="AAU48" s="222"/>
      <c r="AAV48" s="222"/>
      <c r="AAW48" s="222"/>
      <c r="AAX48" s="222"/>
      <c r="AAY48" s="222"/>
      <c r="AAZ48" s="222"/>
      <c r="ABA48" s="222"/>
      <c r="ABB48" s="222"/>
      <c r="ABC48" s="222"/>
      <c r="ABD48" s="222"/>
      <c r="ABE48" s="222"/>
      <c r="ABF48" s="222"/>
      <c r="ABG48" s="222"/>
      <c r="ABH48" s="222"/>
      <c r="ABI48" s="222"/>
      <c r="ABJ48" s="222"/>
      <c r="ABK48" s="222"/>
      <c r="ABL48" s="222"/>
      <c r="ABM48" s="222"/>
      <c r="ABN48" s="222"/>
      <c r="ABO48" s="222"/>
      <c r="ABP48" s="222"/>
      <c r="ABQ48" s="222"/>
      <c r="ABR48" s="222"/>
      <c r="ABS48" s="222"/>
      <c r="ABT48" s="222"/>
      <c r="ABU48" s="222"/>
      <c r="ABV48" s="222"/>
      <c r="ABW48" s="222"/>
      <c r="ABX48" s="222"/>
      <c r="ABY48" s="222"/>
      <c r="ABZ48" s="222"/>
      <c r="ACA48" s="222"/>
      <c r="ACB48" s="222"/>
      <c r="ACC48" s="222"/>
      <c r="ACD48" s="222"/>
      <c r="ACE48" s="222"/>
      <c r="ACF48" s="222"/>
      <c r="ACG48" s="222"/>
      <c r="ACH48" s="222"/>
      <c r="ACI48" s="222"/>
      <c r="ACJ48" s="222"/>
      <c r="ACK48" s="222"/>
      <c r="ACL48" s="222"/>
      <c r="ACM48" s="222"/>
      <c r="ACN48" s="222"/>
      <c r="ACO48" s="222"/>
      <c r="ACP48" s="222"/>
      <c r="ACQ48" s="222"/>
      <c r="ACR48" s="222"/>
      <c r="ACS48" s="222"/>
      <c r="ACT48" s="222"/>
      <c r="ACU48" s="222"/>
      <c r="ACV48" s="222"/>
      <c r="ACW48" s="222"/>
      <c r="ACX48" s="222"/>
      <c r="ACY48" s="222"/>
      <c r="ACZ48" s="222"/>
      <c r="ADA48" s="222"/>
      <c r="ADB48" s="222"/>
      <c r="ADC48" s="222"/>
      <c r="ADD48" s="222"/>
      <c r="ADE48" s="222"/>
      <c r="ADF48" s="222"/>
      <c r="ADG48" s="222"/>
      <c r="ADH48" s="222"/>
      <c r="ADI48" s="222"/>
      <c r="ADJ48" s="222"/>
      <c r="ADK48" s="222"/>
      <c r="ADL48" s="222"/>
      <c r="ADM48" s="222"/>
      <c r="ADN48" s="222"/>
      <c r="ADO48" s="222"/>
      <c r="ADP48" s="222"/>
      <c r="ADQ48" s="222"/>
      <c r="ADR48" s="222"/>
      <c r="ADS48" s="222"/>
      <c r="ADT48" s="222"/>
      <c r="ADU48" s="222"/>
      <c r="ADV48" s="222"/>
      <c r="ADW48" s="222"/>
      <c r="ADX48" s="222"/>
      <c r="ADY48" s="222"/>
      <c r="ADZ48" s="222"/>
      <c r="AEA48" s="222"/>
      <c r="AEB48" s="222"/>
      <c r="AEC48" s="222"/>
      <c r="AED48" s="222"/>
      <c r="AEE48" s="222"/>
      <c r="AEF48" s="222"/>
      <c r="AEG48" s="222"/>
      <c r="AEH48" s="222"/>
      <c r="AEI48" s="222"/>
      <c r="AEJ48" s="222"/>
      <c r="AEK48" s="222"/>
      <c r="AEL48" s="222"/>
      <c r="AEM48" s="222"/>
      <c r="AEN48" s="222"/>
      <c r="AEO48" s="222"/>
      <c r="AEP48" s="222"/>
      <c r="AEQ48" s="222"/>
      <c r="AER48" s="222"/>
      <c r="AES48" s="222"/>
      <c r="AET48" s="222"/>
      <c r="AEU48" s="222"/>
      <c r="AEV48" s="222"/>
      <c r="AEW48" s="222"/>
      <c r="AEX48" s="222"/>
      <c r="AEY48" s="222"/>
      <c r="AEZ48" s="222"/>
      <c r="AFA48" s="222"/>
      <c r="AFB48" s="222"/>
      <c r="AFC48" s="222"/>
      <c r="AFD48" s="222"/>
      <c r="AFE48" s="222"/>
      <c r="AFF48" s="222"/>
      <c r="AFG48" s="222"/>
      <c r="AFH48" s="222"/>
      <c r="AFI48" s="222"/>
      <c r="AFJ48" s="222"/>
      <c r="AFK48" s="222"/>
      <c r="AFL48" s="222"/>
      <c r="AFM48" s="222"/>
      <c r="AFN48" s="222"/>
      <c r="AFO48" s="222"/>
      <c r="AFP48" s="222"/>
      <c r="AFQ48" s="222"/>
      <c r="AFR48" s="222"/>
      <c r="AFS48" s="222"/>
      <c r="AFT48" s="222"/>
    </row>
    <row r="49" spans="1:852">
      <c r="A49" s="267" t="s">
        <v>795</v>
      </c>
      <c r="B49" s="267"/>
      <c r="C49" s="260" t="s">
        <v>3028</v>
      </c>
      <c r="D49" s="260" t="s">
        <v>173</v>
      </c>
      <c r="E49" s="208">
        <v>6</v>
      </c>
      <c r="F49" s="108">
        <v>2</v>
      </c>
      <c r="G49" s="270" t="s">
        <v>360</v>
      </c>
      <c r="H49" s="270" t="s">
        <v>455</v>
      </c>
      <c r="I49" s="270" t="s">
        <v>455</v>
      </c>
      <c r="J49" s="270">
        <v>18</v>
      </c>
      <c r="K49" s="270" t="s">
        <v>455</v>
      </c>
      <c r="L49" s="267"/>
      <c r="M49" s="267"/>
      <c r="N49" s="270"/>
      <c r="O49" s="270" t="s">
        <v>455</v>
      </c>
      <c r="P49" s="267"/>
      <c r="Q49" s="267"/>
      <c r="R49" s="267"/>
      <c r="S49" s="270" t="s">
        <v>455</v>
      </c>
      <c r="T49" s="270"/>
      <c r="U49" s="113"/>
      <c r="V49" s="113"/>
      <c r="W49" s="113"/>
      <c r="X49" s="113"/>
      <c r="Y49" s="113"/>
      <c r="Z49" s="113"/>
      <c r="AA49" s="113"/>
      <c r="AB49" s="113"/>
      <c r="AC49" s="113"/>
      <c r="AD49" s="113"/>
      <c r="AE49" s="114"/>
      <c r="AF49" s="113"/>
      <c r="AG49" s="113"/>
      <c r="AH49" s="113"/>
      <c r="AI49" s="267">
        <v>52</v>
      </c>
      <c r="AJ49" s="267">
        <f t="shared" si="11"/>
        <v>34</v>
      </c>
      <c r="AK49" s="267" t="s">
        <v>455</v>
      </c>
      <c r="AL49" s="270" t="s">
        <v>3011</v>
      </c>
      <c r="AM49" s="270" t="s">
        <v>455</v>
      </c>
      <c r="AN49" s="270" t="s">
        <v>455</v>
      </c>
      <c r="AO49" s="270">
        <v>36</v>
      </c>
      <c r="AP49" s="270" t="s">
        <v>455</v>
      </c>
      <c r="AQ49" s="267"/>
      <c r="AR49" s="267"/>
      <c r="AS49" s="267"/>
      <c r="AT49" s="267" t="s">
        <v>455</v>
      </c>
      <c r="AU49" s="267"/>
      <c r="AV49" s="267"/>
      <c r="AW49" s="267"/>
      <c r="AX49" s="267" t="s">
        <v>455</v>
      </c>
      <c r="AY49" s="267"/>
      <c r="AZ49" s="114"/>
      <c r="BA49" s="114"/>
      <c r="BB49" s="114"/>
      <c r="BC49" s="114"/>
      <c r="BD49" s="114"/>
      <c r="BE49" s="114"/>
      <c r="BF49" s="114"/>
      <c r="BG49" s="114"/>
      <c r="BH49" s="114"/>
      <c r="BI49" s="114"/>
      <c r="BJ49" s="114"/>
      <c r="BK49" s="114"/>
      <c r="BL49" s="114"/>
      <c r="BM49" s="114"/>
      <c r="BN49" s="267">
        <v>51</v>
      </c>
      <c r="BO49" s="270">
        <f t="shared" si="12"/>
        <v>15</v>
      </c>
      <c r="BP49" s="270" t="s">
        <v>455</v>
      </c>
      <c r="BQ49" s="270"/>
      <c r="BR49" s="270" t="s">
        <v>455</v>
      </c>
      <c r="BS49" s="267"/>
      <c r="BT49" s="267"/>
      <c r="BU49" s="267"/>
      <c r="BV49" s="267"/>
      <c r="BW49" s="267"/>
      <c r="BX49" s="267"/>
      <c r="BY49" s="267"/>
      <c r="BZ49" s="267"/>
      <c r="CA49" s="267"/>
      <c r="CB49" s="267"/>
      <c r="CC49" s="267"/>
      <c r="CD49" s="267"/>
      <c r="CE49" s="114"/>
      <c r="CF49" s="114"/>
      <c r="CG49" s="114"/>
      <c r="CH49" s="114"/>
      <c r="CI49" s="114"/>
      <c r="CJ49" s="114"/>
      <c r="CK49" s="114"/>
      <c r="CL49" s="114"/>
      <c r="CM49" s="114"/>
      <c r="CN49" s="114"/>
      <c r="CO49" s="114"/>
      <c r="CP49" s="114"/>
      <c r="CQ49" s="114"/>
      <c r="CR49" s="114"/>
      <c r="CS49" s="267"/>
      <c r="CT49" s="267"/>
      <c r="CU49" s="267"/>
      <c r="CV49" s="270"/>
      <c r="CW49" s="270" t="s">
        <v>455</v>
      </c>
      <c r="CX49" s="270"/>
      <c r="CY49" s="267"/>
      <c r="CZ49" s="267"/>
      <c r="DA49" s="267"/>
      <c r="DB49" s="267"/>
      <c r="DC49" s="267"/>
      <c r="DD49" s="267"/>
      <c r="DE49" s="267"/>
      <c r="DF49" s="267"/>
      <c r="DG49" s="267"/>
      <c r="DH49" s="267"/>
      <c r="DI49" s="267"/>
      <c r="DJ49" s="113"/>
      <c r="DK49" s="113"/>
      <c r="DL49" s="113"/>
      <c r="DM49" s="113"/>
      <c r="DN49" s="113"/>
      <c r="DO49" s="113"/>
      <c r="DP49" s="113"/>
      <c r="DQ49" s="113"/>
      <c r="DR49" s="113"/>
      <c r="DS49" s="113"/>
      <c r="DT49" s="113"/>
      <c r="DU49" s="113"/>
      <c r="DV49" s="113"/>
      <c r="DW49" s="113"/>
      <c r="DX49" s="267"/>
      <c r="DY49" s="267"/>
      <c r="DZ49" s="267"/>
      <c r="EA49" s="267"/>
      <c r="EB49" s="270" t="s">
        <v>455</v>
      </c>
      <c r="EC49" s="267"/>
      <c r="ED49" s="267"/>
      <c r="EE49" s="267"/>
      <c r="EF49" s="267"/>
      <c r="EG49" s="267"/>
      <c r="EH49" s="267"/>
      <c r="EI49" s="267"/>
      <c r="EJ49" s="267"/>
      <c r="EK49" s="267"/>
      <c r="EL49" s="267"/>
      <c r="EM49" s="267"/>
      <c r="EN49" s="267"/>
      <c r="EO49" s="113"/>
      <c r="EP49" s="113"/>
      <c r="EQ49" s="113"/>
      <c r="ER49" s="113"/>
      <c r="ES49" s="113"/>
      <c r="ET49" s="113"/>
      <c r="EU49" s="113"/>
      <c r="EV49" s="113"/>
      <c r="EW49" s="113"/>
      <c r="EX49" s="113"/>
      <c r="EY49" s="113"/>
      <c r="EZ49" s="113"/>
      <c r="FA49" s="113"/>
      <c r="FB49" s="113"/>
      <c r="FC49" s="267"/>
      <c r="FD49" s="267"/>
      <c r="FE49" s="267"/>
      <c r="FF49" s="270" t="s">
        <v>455</v>
      </c>
      <c r="FG49" s="267"/>
      <c r="FH49" s="267"/>
      <c r="FI49" s="267"/>
      <c r="FJ49" s="267"/>
      <c r="FK49" s="267"/>
      <c r="FL49" s="267"/>
      <c r="FM49" s="267"/>
      <c r="FN49" s="267"/>
      <c r="FO49" s="267"/>
      <c r="FP49" s="267"/>
      <c r="FQ49" s="267"/>
      <c r="FR49" s="267"/>
      <c r="FS49" s="267"/>
      <c r="FT49" s="267"/>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70" t="s">
        <v>455</v>
      </c>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70" t="s">
        <v>455</v>
      </c>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70" t="s">
        <v>455</v>
      </c>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70" t="s">
        <v>455</v>
      </c>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67">
        <f>IF(ISERROR(#REF!),0,1)</f>
        <v>0</v>
      </c>
      <c r="OT49" s="267">
        <f t="shared" si="13"/>
        <v>1</v>
      </c>
      <c r="OU49" s="267">
        <f t="shared" si="14"/>
        <v>0</v>
      </c>
      <c r="OV49" s="222"/>
      <c r="OW49" s="222"/>
      <c r="OX49" s="222"/>
      <c r="OY49" s="222"/>
      <c r="OZ49" s="222"/>
      <c r="PA49" s="222"/>
      <c r="PB49" s="222"/>
      <c r="PC49" s="222"/>
      <c r="PD49" s="222"/>
      <c r="PE49" s="222"/>
      <c r="PF49" s="222"/>
      <c r="PG49" s="222"/>
      <c r="PH49" s="222"/>
      <c r="PI49" s="222"/>
      <c r="PJ49" s="222"/>
      <c r="PK49" s="222"/>
      <c r="PL49" s="222"/>
      <c r="PM49" s="222"/>
      <c r="PN49" s="222"/>
      <c r="PO49" s="222"/>
      <c r="PP49" s="222"/>
      <c r="PQ49" s="222"/>
      <c r="PR49" s="222"/>
      <c r="PS49" s="222"/>
      <c r="PT49" s="222"/>
      <c r="PU49" s="222"/>
      <c r="PV49" s="222"/>
      <c r="PW49" s="222"/>
      <c r="PX49" s="222"/>
      <c r="PY49" s="222"/>
      <c r="PZ49" s="222"/>
      <c r="QA49" s="222"/>
      <c r="QB49" s="222"/>
      <c r="QC49" s="222"/>
      <c r="QD49" s="222"/>
      <c r="QE49" s="222"/>
      <c r="QF49" s="222"/>
      <c r="QG49" s="222"/>
      <c r="QH49" s="222"/>
      <c r="QI49" s="222"/>
      <c r="QJ49" s="222"/>
      <c r="QK49" s="222"/>
      <c r="QL49" s="222"/>
      <c r="QM49" s="222"/>
      <c r="QN49" s="222"/>
      <c r="QO49" s="222"/>
      <c r="QP49" s="222"/>
      <c r="QQ49" s="222"/>
      <c r="QR49" s="222"/>
      <c r="QS49" s="222"/>
      <c r="QT49" s="222"/>
      <c r="QU49" s="222"/>
      <c r="QV49" s="222"/>
      <c r="QW49" s="222"/>
      <c r="QX49" s="222"/>
      <c r="QY49" s="222"/>
      <c r="QZ49" s="222"/>
      <c r="RA49" s="222"/>
      <c r="RB49" s="222"/>
      <c r="RC49" s="222"/>
      <c r="RD49" s="222"/>
      <c r="RE49" s="222"/>
      <c r="RF49" s="222"/>
      <c r="RG49" s="222"/>
      <c r="RH49" s="222"/>
      <c r="RI49" s="222"/>
      <c r="RJ49" s="222"/>
      <c r="RK49" s="222"/>
      <c r="RL49" s="222"/>
      <c r="RM49" s="222"/>
      <c r="RN49" s="222"/>
      <c r="RO49" s="222"/>
      <c r="RP49" s="222"/>
      <c r="RQ49" s="222"/>
      <c r="RR49" s="222"/>
      <c r="RS49" s="222"/>
      <c r="RT49" s="222"/>
      <c r="RU49" s="222"/>
      <c r="RV49" s="222"/>
      <c r="RW49" s="222"/>
      <c r="RX49" s="222"/>
      <c r="RY49" s="222"/>
      <c r="RZ49" s="222"/>
      <c r="SA49" s="222"/>
      <c r="SB49" s="222"/>
      <c r="SC49" s="222"/>
      <c r="SD49" s="222"/>
      <c r="SE49" s="222"/>
      <c r="SF49" s="222"/>
      <c r="SG49" s="222"/>
      <c r="SH49" s="222"/>
      <c r="SI49" s="222"/>
      <c r="SJ49" s="222"/>
      <c r="SK49" s="222"/>
      <c r="SL49" s="222"/>
      <c r="SM49" s="222"/>
      <c r="SN49" s="222"/>
      <c r="SO49" s="222"/>
      <c r="SP49" s="222"/>
      <c r="SQ49" s="222"/>
      <c r="SR49" s="222"/>
      <c r="SS49" s="222"/>
      <c r="ST49" s="222"/>
      <c r="SU49" s="222"/>
      <c r="SV49" s="222"/>
      <c r="SW49" s="222"/>
      <c r="SX49" s="222"/>
      <c r="SY49" s="222"/>
      <c r="SZ49" s="222"/>
      <c r="TA49" s="222"/>
      <c r="TB49" s="222"/>
      <c r="TC49" s="222"/>
      <c r="TD49" s="222"/>
      <c r="TE49" s="222"/>
      <c r="TF49" s="222"/>
      <c r="TG49" s="222"/>
      <c r="TH49" s="222"/>
      <c r="TI49" s="222"/>
      <c r="TJ49" s="222"/>
      <c r="TK49" s="222"/>
      <c r="TL49" s="222"/>
      <c r="TM49" s="222"/>
      <c r="TN49" s="222"/>
      <c r="TO49" s="222"/>
      <c r="TP49" s="222"/>
      <c r="TQ49" s="222"/>
      <c r="TR49" s="222"/>
      <c r="TS49" s="222"/>
      <c r="TT49" s="222"/>
      <c r="TU49" s="222"/>
      <c r="TV49" s="222"/>
      <c r="TW49" s="222"/>
      <c r="TX49" s="222"/>
      <c r="TY49" s="222"/>
      <c r="TZ49" s="222"/>
      <c r="UA49" s="222"/>
      <c r="UB49" s="222"/>
      <c r="UC49" s="222"/>
      <c r="UD49" s="222"/>
      <c r="UE49" s="222"/>
      <c r="UF49" s="222"/>
      <c r="UG49" s="222"/>
      <c r="UH49" s="222"/>
      <c r="UI49" s="222"/>
      <c r="UJ49" s="222"/>
      <c r="UK49" s="222"/>
      <c r="UL49" s="222"/>
      <c r="UM49" s="222"/>
      <c r="UN49" s="222"/>
      <c r="UO49" s="222"/>
      <c r="UP49" s="222"/>
      <c r="UQ49" s="222"/>
      <c r="UR49" s="222"/>
      <c r="US49" s="222"/>
      <c r="UT49" s="222"/>
      <c r="UU49" s="222"/>
      <c r="UV49" s="222"/>
      <c r="UW49" s="222"/>
      <c r="UX49" s="222"/>
      <c r="UY49" s="222"/>
      <c r="UZ49" s="222"/>
      <c r="VA49" s="222"/>
      <c r="VB49" s="222"/>
      <c r="VC49" s="222"/>
      <c r="VD49" s="222"/>
      <c r="VE49" s="222"/>
      <c r="VF49" s="222"/>
      <c r="VG49" s="222"/>
      <c r="VH49" s="222"/>
      <c r="VI49" s="222"/>
      <c r="VJ49" s="222"/>
      <c r="VK49" s="222"/>
      <c r="VL49" s="222"/>
      <c r="VM49" s="222"/>
      <c r="VN49" s="222"/>
      <c r="VO49" s="222"/>
      <c r="VP49" s="222"/>
      <c r="VQ49" s="222"/>
      <c r="VR49" s="222"/>
      <c r="VS49" s="222"/>
      <c r="VT49" s="222"/>
      <c r="VU49" s="222"/>
      <c r="VV49" s="222"/>
      <c r="VW49" s="222"/>
      <c r="VX49" s="222"/>
      <c r="VY49" s="222"/>
      <c r="VZ49" s="222"/>
      <c r="WA49" s="222"/>
      <c r="WB49" s="222"/>
      <c r="WC49" s="222"/>
      <c r="WD49" s="222"/>
      <c r="WE49" s="222"/>
      <c r="WF49" s="222"/>
      <c r="WG49" s="222"/>
      <c r="WH49" s="222"/>
      <c r="WI49" s="222"/>
      <c r="WJ49" s="222"/>
      <c r="WK49" s="222"/>
      <c r="WL49" s="222"/>
      <c r="WM49" s="222"/>
      <c r="WN49" s="222"/>
      <c r="WO49" s="222"/>
      <c r="WP49" s="222"/>
      <c r="WQ49" s="222"/>
      <c r="WR49" s="222"/>
      <c r="WS49" s="222"/>
      <c r="WT49" s="222"/>
      <c r="WU49" s="222"/>
      <c r="WV49" s="222"/>
      <c r="WW49" s="222"/>
      <c r="WX49" s="222"/>
      <c r="WY49" s="222"/>
      <c r="WZ49" s="222"/>
      <c r="XA49" s="222"/>
      <c r="XB49" s="222"/>
      <c r="XC49" s="222"/>
      <c r="XD49" s="222"/>
      <c r="XE49" s="222"/>
      <c r="XF49" s="222"/>
      <c r="XG49" s="222"/>
      <c r="XH49" s="222"/>
      <c r="XI49" s="222"/>
      <c r="XJ49" s="222"/>
      <c r="XK49" s="222"/>
      <c r="XL49" s="222"/>
      <c r="XM49" s="222"/>
      <c r="XN49" s="222"/>
      <c r="XO49" s="222"/>
      <c r="XP49" s="222"/>
      <c r="XQ49" s="222"/>
      <c r="XR49" s="222"/>
      <c r="XS49" s="222"/>
      <c r="XT49" s="222"/>
      <c r="XU49" s="222"/>
      <c r="XV49" s="222"/>
      <c r="XW49" s="222"/>
      <c r="XX49" s="222"/>
      <c r="XY49" s="222"/>
      <c r="XZ49" s="222"/>
      <c r="YA49" s="222"/>
      <c r="YB49" s="222"/>
      <c r="YC49" s="222"/>
      <c r="YD49" s="222"/>
      <c r="YE49" s="222"/>
      <c r="YF49" s="222"/>
      <c r="YG49" s="222"/>
      <c r="YH49" s="222"/>
      <c r="YI49" s="222"/>
      <c r="YJ49" s="222"/>
      <c r="YK49" s="222"/>
      <c r="YL49" s="222"/>
      <c r="YM49" s="222"/>
      <c r="YN49" s="222"/>
      <c r="YO49" s="222"/>
      <c r="YP49" s="222"/>
      <c r="YQ49" s="222"/>
      <c r="YR49" s="222"/>
      <c r="YS49" s="222"/>
      <c r="YT49" s="222"/>
      <c r="YU49" s="222"/>
      <c r="YV49" s="222"/>
      <c r="YW49" s="222"/>
      <c r="YX49" s="222"/>
      <c r="YY49" s="222"/>
      <c r="YZ49" s="222"/>
      <c r="ZA49" s="222"/>
      <c r="ZB49" s="222"/>
      <c r="ZC49" s="222"/>
      <c r="ZD49" s="222"/>
      <c r="ZE49" s="222"/>
      <c r="ZF49" s="222"/>
      <c r="ZG49" s="222"/>
      <c r="ZH49" s="222"/>
      <c r="ZI49" s="222"/>
      <c r="ZJ49" s="222"/>
      <c r="ZK49" s="222"/>
      <c r="ZL49" s="222"/>
      <c r="ZM49" s="222"/>
      <c r="ZN49" s="222"/>
      <c r="ZO49" s="222"/>
      <c r="ZP49" s="222"/>
      <c r="ZQ49" s="222"/>
      <c r="ZR49" s="222"/>
      <c r="ZS49" s="222"/>
      <c r="ZT49" s="222"/>
      <c r="ZU49" s="222"/>
      <c r="ZV49" s="222"/>
      <c r="ZW49" s="222"/>
      <c r="ZX49" s="222"/>
      <c r="ZY49" s="222"/>
      <c r="ZZ49" s="222"/>
      <c r="AAA49" s="222"/>
      <c r="AAB49" s="222"/>
      <c r="AAC49" s="222"/>
      <c r="AAD49" s="222"/>
      <c r="AAE49" s="222"/>
      <c r="AAF49" s="222"/>
      <c r="AAG49" s="222"/>
      <c r="AAH49" s="222"/>
      <c r="AAI49" s="222"/>
      <c r="AAJ49" s="222"/>
      <c r="AAK49" s="222"/>
      <c r="AAL49" s="222"/>
      <c r="AAM49" s="222"/>
      <c r="AAN49" s="222"/>
      <c r="AAO49" s="222"/>
      <c r="AAP49" s="222"/>
      <c r="AAQ49" s="222"/>
      <c r="AAR49" s="222"/>
      <c r="AAS49" s="222"/>
      <c r="AAT49" s="222"/>
      <c r="AAU49" s="222"/>
      <c r="AAV49" s="222"/>
      <c r="AAW49" s="222"/>
      <c r="AAX49" s="222"/>
      <c r="AAY49" s="222"/>
      <c r="AAZ49" s="222"/>
      <c r="ABA49" s="222"/>
      <c r="ABB49" s="222"/>
      <c r="ABC49" s="222"/>
      <c r="ABD49" s="222"/>
      <c r="ABE49" s="222"/>
      <c r="ABF49" s="222"/>
      <c r="ABG49" s="222"/>
      <c r="ABH49" s="222"/>
      <c r="ABI49" s="222"/>
      <c r="ABJ49" s="222"/>
      <c r="ABK49" s="222"/>
      <c r="ABL49" s="222"/>
      <c r="ABM49" s="222"/>
      <c r="ABN49" s="222"/>
      <c r="ABO49" s="222"/>
      <c r="ABP49" s="222"/>
      <c r="ABQ49" s="222"/>
      <c r="ABR49" s="222"/>
      <c r="ABS49" s="222"/>
      <c r="ABT49" s="222"/>
      <c r="ABU49" s="222"/>
      <c r="ABV49" s="222"/>
      <c r="ABW49" s="222"/>
      <c r="ABX49" s="222"/>
      <c r="ABY49" s="222"/>
      <c r="ABZ49" s="222"/>
      <c r="ACA49" s="222"/>
      <c r="ACB49" s="222"/>
      <c r="ACC49" s="222"/>
      <c r="ACD49" s="222"/>
      <c r="ACE49" s="222"/>
      <c r="ACF49" s="222"/>
      <c r="ACG49" s="222"/>
      <c r="ACH49" s="222"/>
      <c r="ACI49" s="222"/>
      <c r="ACJ49" s="222"/>
      <c r="ACK49" s="222"/>
      <c r="ACL49" s="222"/>
      <c r="ACM49" s="222"/>
      <c r="ACN49" s="222"/>
      <c r="ACO49" s="222"/>
      <c r="ACP49" s="222"/>
      <c r="ACQ49" s="222"/>
      <c r="ACR49" s="222"/>
      <c r="ACS49" s="222"/>
      <c r="ACT49" s="222"/>
      <c r="ACU49" s="222"/>
      <c r="ACV49" s="222"/>
      <c r="ACW49" s="222"/>
      <c r="ACX49" s="222"/>
      <c r="ACY49" s="222"/>
      <c r="ACZ49" s="222"/>
      <c r="ADA49" s="222"/>
      <c r="ADB49" s="222"/>
      <c r="ADC49" s="222"/>
      <c r="ADD49" s="222"/>
      <c r="ADE49" s="222"/>
      <c r="ADF49" s="222"/>
      <c r="ADG49" s="222"/>
      <c r="ADH49" s="222"/>
      <c r="ADI49" s="222"/>
      <c r="ADJ49" s="222"/>
      <c r="ADK49" s="222"/>
      <c r="ADL49" s="222"/>
      <c r="ADM49" s="222"/>
      <c r="ADN49" s="222"/>
      <c r="ADO49" s="222"/>
      <c r="ADP49" s="222"/>
      <c r="ADQ49" s="222"/>
      <c r="ADR49" s="222"/>
      <c r="ADS49" s="222"/>
      <c r="ADT49" s="222"/>
      <c r="ADU49" s="222"/>
      <c r="ADV49" s="222"/>
      <c r="ADW49" s="222"/>
      <c r="ADX49" s="222"/>
      <c r="ADY49" s="222"/>
      <c r="ADZ49" s="222"/>
      <c r="AEA49" s="222"/>
      <c r="AEB49" s="222"/>
      <c r="AEC49" s="222"/>
      <c r="AED49" s="222"/>
      <c r="AEE49" s="222"/>
      <c r="AEF49" s="222"/>
      <c r="AEG49" s="222"/>
      <c r="AEH49" s="222"/>
      <c r="AEI49" s="222"/>
      <c r="AEJ49" s="222"/>
      <c r="AEK49" s="222"/>
      <c r="AEL49" s="222"/>
      <c r="AEM49" s="222"/>
      <c r="AEN49" s="222"/>
      <c r="AEO49" s="222"/>
      <c r="AEP49" s="222"/>
      <c r="AEQ49" s="222"/>
      <c r="AER49" s="222"/>
      <c r="AES49" s="222"/>
      <c r="AET49" s="222"/>
      <c r="AEU49" s="222"/>
      <c r="AEV49" s="222"/>
      <c r="AEW49" s="222"/>
      <c r="AEX49" s="222"/>
      <c r="AEY49" s="222"/>
      <c r="AEZ49" s="222"/>
      <c r="AFA49" s="222"/>
      <c r="AFB49" s="222"/>
      <c r="AFC49" s="222"/>
      <c r="AFD49" s="222"/>
      <c r="AFE49" s="222"/>
      <c r="AFF49" s="222"/>
      <c r="AFG49" s="222"/>
      <c r="AFH49" s="222"/>
      <c r="AFI49" s="222"/>
      <c r="AFJ49" s="222"/>
      <c r="AFK49" s="222"/>
      <c r="AFL49" s="222"/>
      <c r="AFM49" s="222"/>
      <c r="AFN49" s="222"/>
      <c r="AFO49" s="222"/>
      <c r="AFP49" s="222"/>
      <c r="AFQ49" s="222"/>
      <c r="AFR49" s="222"/>
      <c r="AFS49" s="222"/>
      <c r="AFT49" s="222"/>
    </row>
    <row r="50" spans="1:852">
      <c r="A50" s="267" t="s">
        <v>1446</v>
      </c>
      <c r="B50" s="267"/>
      <c r="C50" s="260" t="s">
        <v>3028</v>
      </c>
      <c r="D50" s="260" t="s">
        <v>173</v>
      </c>
      <c r="E50" s="209">
        <v>4</v>
      </c>
      <c r="F50" s="209">
        <v>2</v>
      </c>
      <c r="G50" s="270" t="s">
        <v>406</v>
      </c>
      <c r="H50" s="270" t="s">
        <v>455</v>
      </c>
      <c r="I50" s="270">
        <v>12</v>
      </c>
      <c r="J50" s="270">
        <v>40</v>
      </c>
      <c r="K50" s="270" t="s">
        <v>455</v>
      </c>
      <c r="L50" s="267"/>
      <c r="M50" s="267"/>
      <c r="N50" s="270"/>
      <c r="O50" s="270" t="s">
        <v>455</v>
      </c>
      <c r="P50" s="267"/>
      <c r="Q50" s="267"/>
      <c r="R50" s="267"/>
      <c r="S50" s="270" t="s">
        <v>602</v>
      </c>
      <c r="T50" s="270">
        <v>24</v>
      </c>
      <c r="U50" s="113">
        <v>36</v>
      </c>
      <c r="V50" s="113" t="s">
        <v>455</v>
      </c>
      <c r="W50" s="113"/>
      <c r="X50" s="113"/>
      <c r="Y50" s="113"/>
      <c r="Z50" s="113"/>
      <c r="AA50" s="113"/>
      <c r="AB50" s="113"/>
      <c r="AC50" s="113"/>
      <c r="AD50" s="113"/>
      <c r="AE50" s="114"/>
      <c r="AF50" s="113"/>
      <c r="AG50" s="113"/>
      <c r="AH50" s="113"/>
      <c r="AI50" s="267">
        <v>93</v>
      </c>
      <c r="AJ50" s="267">
        <f t="shared" si="11"/>
        <v>53</v>
      </c>
      <c r="AK50" s="267" t="s">
        <v>455</v>
      </c>
      <c r="AL50" s="270" t="s">
        <v>3011</v>
      </c>
      <c r="AM50" s="270" t="s">
        <v>455</v>
      </c>
      <c r="AN50" s="270">
        <v>3</v>
      </c>
      <c r="AO50" s="270">
        <v>20</v>
      </c>
      <c r="AP50" s="270" t="s">
        <v>455</v>
      </c>
      <c r="AQ50" s="267"/>
      <c r="AR50" s="267"/>
      <c r="AS50" s="267"/>
      <c r="AT50" s="270" t="s">
        <v>455</v>
      </c>
      <c r="AU50" s="267"/>
      <c r="AV50" s="267"/>
      <c r="AW50" s="267"/>
      <c r="AX50" s="270" t="s">
        <v>602</v>
      </c>
      <c r="AY50" s="267">
        <v>24</v>
      </c>
      <c r="AZ50" s="114">
        <v>34.700000000000003</v>
      </c>
      <c r="BA50" s="114" t="s">
        <v>455</v>
      </c>
      <c r="BB50" s="114"/>
      <c r="BC50" s="114"/>
      <c r="BD50" s="114"/>
      <c r="BE50" s="114"/>
      <c r="BF50" s="114"/>
      <c r="BG50" s="114"/>
      <c r="BH50" s="114"/>
      <c r="BI50" s="114"/>
      <c r="BJ50" s="114"/>
      <c r="BK50" s="114"/>
      <c r="BL50" s="114"/>
      <c r="BM50" s="114"/>
      <c r="BN50" s="270">
        <v>50</v>
      </c>
      <c r="BO50" s="270">
        <f t="shared" si="12"/>
        <v>30</v>
      </c>
      <c r="BP50" s="270" t="s">
        <v>455</v>
      </c>
      <c r="BQ50" s="270"/>
      <c r="BR50" s="270" t="s">
        <v>455</v>
      </c>
      <c r="BS50" s="267"/>
      <c r="BT50" s="267"/>
      <c r="BU50" s="267"/>
      <c r="BV50" s="267"/>
      <c r="BW50" s="267"/>
      <c r="BX50" s="267"/>
      <c r="BY50" s="267"/>
      <c r="BZ50" s="267"/>
      <c r="CA50" s="267"/>
      <c r="CB50" s="267"/>
      <c r="CC50" s="267"/>
      <c r="CD50" s="267"/>
      <c r="CE50" s="114"/>
      <c r="CF50" s="114"/>
      <c r="CG50" s="114"/>
      <c r="CH50" s="114"/>
      <c r="CI50" s="114"/>
      <c r="CJ50" s="114"/>
      <c r="CK50" s="114"/>
      <c r="CL50" s="114"/>
      <c r="CM50" s="114"/>
      <c r="CN50" s="114"/>
      <c r="CO50" s="114"/>
      <c r="CP50" s="114"/>
      <c r="CQ50" s="114"/>
      <c r="CR50" s="114"/>
      <c r="CS50" s="267"/>
      <c r="CT50" s="267"/>
      <c r="CU50" s="267"/>
      <c r="CV50" s="270"/>
      <c r="CW50" s="270" t="s">
        <v>455</v>
      </c>
      <c r="CX50" s="270"/>
      <c r="CY50" s="267"/>
      <c r="CZ50" s="267"/>
      <c r="DA50" s="267"/>
      <c r="DB50" s="267"/>
      <c r="DC50" s="267"/>
      <c r="DD50" s="267"/>
      <c r="DE50" s="267"/>
      <c r="DF50" s="267"/>
      <c r="DG50" s="267"/>
      <c r="DH50" s="267"/>
      <c r="DI50" s="267"/>
      <c r="DJ50" s="113"/>
      <c r="DK50" s="113"/>
      <c r="DL50" s="113"/>
      <c r="DM50" s="113"/>
      <c r="DN50" s="113"/>
      <c r="DO50" s="113"/>
      <c r="DP50" s="113"/>
      <c r="DQ50" s="113"/>
      <c r="DR50" s="113"/>
      <c r="DS50" s="113"/>
      <c r="DT50" s="113"/>
      <c r="DU50" s="113"/>
      <c r="DV50" s="113"/>
      <c r="DW50" s="113"/>
      <c r="DX50" s="267"/>
      <c r="DY50" s="267"/>
      <c r="DZ50" s="267"/>
      <c r="EA50" s="267"/>
      <c r="EB50" s="270" t="s">
        <v>455</v>
      </c>
      <c r="EC50" s="267"/>
      <c r="ED50" s="267"/>
      <c r="EE50" s="267"/>
      <c r="EF50" s="267"/>
      <c r="EG50" s="267"/>
      <c r="EH50" s="267"/>
      <c r="EI50" s="267"/>
      <c r="EJ50" s="267"/>
      <c r="EK50" s="267"/>
      <c r="EL50" s="267"/>
      <c r="EM50" s="267"/>
      <c r="EN50" s="267"/>
      <c r="EO50" s="113"/>
      <c r="EP50" s="113"/>
      <c r="EQ50" s="113"/>
      <c r="ER50" s="113"/>
      <c r="ES50" s="113"/>
      <c r="ET50" s="113"/>
      <c r="EU50" s="113"/>
      <c r="EV50" s="113"/>
      <c r="EW50" s="113"/>
      <c r="EX50" s="113"/>
      <c r="EY50" s="113"/>
      <c r="EZ50" s="113"/>
      <c r="FA50" s="113"/>
      <c r="FB50" s="113"/>
      <c r="FC50" s="267"/>
      <c r="FD50" s="267"/>
      <c r="FE50" s="267"/>
      <c r="FF50" s="270" t="s">
        <v>455</v>
      </c>
      <c r="FG50" s="267"/>
      <c r="FH50" s="267"/>
      <c r="FI50" s="267"/>
      <c r="FJ50" s="267"/>
      <c r="FK50" s="267"/>
      <c r="FL50" s="267"/>
      <c r="FM50" s="267"/>
      <c r="FN50" s="267"/>
      <c r="FO50" s="267"/>
      <c r="FP50" s="267"/>
      <c r="FQ50" s="267"/>
      <c r="FR50" s="267"/>
      <c r="FS50" s="267"/>
      <c r="FT50" s="267"/>
      <c r="FU50" s="222"/>
      <c r="FV50" s="222"/>
      <c r="FW50" s="222"/>
      <c r="FX50" s="222"/>
      <c r="FY50" s="222"/>
      <c r="FZ50" s="222"/>
      <c r="GA50" s="222"/>
      <c r="GB50" s="222"/>
      <c r="GC50" s="222"/>
      <c r="GD50" s="222"/>
      <c r="GE50" s="222"/>
      <c r="GF50" s="222"/>
      <c r="GG50" s="222"/>
      <c r="GH50" s="222"/>
      <c r="GI50" s="222"/>
      <c r="GJ50" s="222"/>
      <c r="GK50" s="222"/>
      <c r="GL50" s="222"/>
      <c r="GM50" s="222"/>
      <c r="GN50" s="222"/>
      <c r="GO50" s="222"/>
      <c r="GP50" s="222"/>
      <c r="GQ50" s="222"/>
      <c r="GR50" s="222"/>
      <c r="GS50" s="222"/>
      <c r="GT50" s="222"/>
      <c r="GU50" s="222"/>
      <c r="GV50" s="222"/>
      <c r="GW50" s="222"/>
      <c r="GX50" s="222"/>
      <c r="GY50" s="222"/>
      <c r="GZ50" s="222"/>
      <c r="HA50" s="222"/>
      <c r="HB50" s="222"/>
      <c r="HC50" s="222"/>
      <c r="HD50" s="270" t="s">
        <v>455</v>
      </c>
      <c r="HE50" s="222"/>
      <c r="HF50" s="222"/>
      <c r="HG50" s="222"/>
      <c r="HH50" s="222"/>
      <c r="HI50" s="222"/>
      <c r="HJ50" s="222"/>
      <c r="HK50" s="222"/>
      <c r="HL50" s="222"/>
      <c r="HM50" s="222"/>
      <c r="HN50" s="222"/>
      <c r="HO50" s="222"/>
      <c r="HP50" s="222"/>
      <c r="HQ50" s="222"/>
      <c r="HR50" s="222"/>
      <c r="HS50" s="222"/>
      <c r="HT50" s="222"/>
      <c r="HU50" s="222"/>
      <c r="HV50" s="222"/>
      <c r="HW50" s="222"/>
      <c r="HX50" s="222"/>
      <c r="HY50" s="222"/>
      <c r="HZ50" s="222"/>
      <c r="IA50" s="222"/>
      <c r="IB50" s="222"/>
      <c r="IC50" s="222"/>
      <c r="ID50" s="222"/>
      <c r="IE50" s="222"/>
      <c r="IF50" s="222"/>
      <c r="IG50" s="222"/>
      <c r="IH50" s="222"/>
      <c r="II50" s="222"/>
      <c r="IJ50" s="222"/>
      <c r="IK50" s="222"/>
      <c r="IL50" s="222"/>
      <c r="IM50" s="222"/>
      <c r="IN50" s="222"/>
      <c r="IO50" s="222"/>
      <c r="IP50" s="222"/>
      <c r="IQ50" s="222"/>
      <c r="IR50" s="222"/>
      <c r="IS50" s="270" t="s">
        <v>455</v>
      </c>
      <c r="IT50" s="222"/>
      <c r="IU50" s="222"/>
      <c r="IV50" s="222"/>
      <c r="IW50" s="222"/>
      <c r="IX50" s="222"/>
      <c r="IY50" s="222"/>
      <c r="IZ50" s="222"/>
      <c r="JA50" s="222"/>
      <c r="JB50" s="222"/>
      <c r="JC50" s="222"/>
      <c r="JD50" s="222"/>
      <c r="JE50" s="222"/>
      <c r="JF50" s="222"/>
      <c r="JG50" s="222"/>
      <c r="JH50" s="222"/>
      <c r="JI50" s="222"/>
      <c r="JJ50" s="222"/>
      <c r="JK50" s="222"/>
      <c r="JL50" s="222"/>
      <c r="JM50" s="222"/>
      <c r="JN50" s="222"/>
      <c r="JO50" s="222"/>
      <c r="JP50" s="222"/>
      <c r="JQ50" s="222"/>
      <c r="JR50" s="222"/>
      <c r="JS50" s="222"/>
      <c r="JT50" s="222"/>
      <c r="JU50" s="222"/>
      <c r="JV50" s="222"/>
      <c r="JW50" s="222"/>
      <c r="JX50" s="222"/>
      <c r="JY50" s="222"/>
      <c r="JZ50" s="222"/>
      <c r="KA50" s="222"/>
      <c r="KB50" s="222"/>
      <c r="KC50" s="222"/>
      <c r="KD50" s="222"/>
      <c r="KE50" s="270" t="s">
        <v>455</v>
      </c>
      <c r="KF50" s="222"/>
      <c r="KG50" s="222"/>
      <c r="KH50" s="222"/>
      <c r="KI50" s="222"/>
      <c r="KJ50" s="222"/>
      <c r="KK50" s="222"/>
      <c r="KL50" s="222"/>
      <c r="KM50" s="222"/>
      <c r="KN50" s="222"/>
      <c r="KO50" s="222"/>
      <c r="KP50" s="222"/>
      <c r="KQ50" s="222"/>
      <c r="KR50" s="222"/>
      <c r="KS50" s="222"/>
      <c r="KT50" s="222"/>
      <c r="KU50" s="222"/>
      <c r="KV50" s="222"/>
      <c r="KW50" s="222"/>
      <c r="KX50" s="222"/>
      <c r="KY50" s="222"/>
      <c r="KZ50" s="222"/>
      <c r="LA50" s="222"/>
      <c r="LB50" s="222"/>
      <c r="LC50" s="222"/>
      <c r="LD50" s="222"/>
      <c r="LE50" s="222"/>
      <c r="LF50" s="222"/>
      <c r="LG50" s="222"/>
      <c r="LH50" s="222"/>
      <c r="LI50" s="222"/>
      <c r="LJ50" s="222"/>
      <c r="LK50" s="222"/>
      <c r="LL50" s="222"/>
      <c r="LM50" s="222"/>
      <c r="LN50" s="222"/>
      <c r="LO50" s="222"/>
      <c r="LP50" s="222"/>
      <c r="LQ50" s="222"/>
      <c r="LR50" s="222"/>
      <c r="LS50" s="222"/>
      <c r="LT50" s="270" t="s">
        <v>455</v>
      </c>
      <c r="LU50" s="222"/>
      <c r="LV50" s="222"/>
      <c r="LW50" s="222"/>
      <c r="LX50" s="222"/>
      <c r="LY50" s="222"/>
      <c r="LZ50" s="222"/>
      <c r="MA50" s="222"/>
      <c r="MB50" s="222"/>
      <c r="MC50" s="222"/>
      <c r="MD50" s="222"/>
      <c r="ME50" s="222"/>
      <c r="MF50" s="222"/>
      <c r="MG50" s="222"/>
      <c r="MH50" s="222"/>
      <c r="MI50" s="222"/>
      <c r="MJ50" s="222"/>
      <c r="MK50" s="222"/>
      <c r="ML50" s="222"/>
      <c r="MM50" s="222"/>
      <c r="MN50" s="222"/>
      <c r="MO50" s="222"/>
      <c r="MP50" s="222"/>
      <c r="MQ50" s="222"/>
      <c r="MR50" s="222"/>
      <c r="MS50" s="222"/>
      <c r="MT50" s="222"/>
      <c r="MU50" s="222"/>
      <c r="MV50" s="222"/>
      <c r="MW50" s="222"/>
      <c r="MX50" s="222"/>
      <c r="MY50" s="222"/>
      <c r="MZ50" s="222"/>
      <c r="NA50" s="222"/>
      <c r="NB50" s="222"/>
      <c r="NC50" s="222"/>
      <c r="ND50" s="222"/>
      <c r="NE50" s="222"/>
      <c r="NF50" s="222"/>
      <c r="NG50" s="222"/>
      <c r="NH50" s="222"/>
      <c r="NI50" s="222"/>
      <c r="NJ50" s="222"/>
      <c r="NK50" s="222"/>
      <c r="NL50" s="222"/>
      <c r="NM50" s="222"/>
      <c r="NN50" s="222"/>
      <c r="NO50" s="222"/>
      <c r="NP50" s="222"/>
      <c r="NQ50" s="222"/>
      <c r="NR50" s="222"/>
      <c r="NS50" s="222"/>
      <c r="NT50" s="222"/>
      <c r="NU50" s="222"/>
      <c r="NV50" s="222"/>
      <c r="NW50" s="222"/>
      <c r="NX50" s="222"/>
      <c r="NY50" s="222"/>
      <c r="NZ50" s="222"/>
      <c r="OA50" s="222"/>
      <c r="OB50" s="222"/>
      <c r="OC50" s="222"/>
      <c r="OD50" s="222"/>
      <c r="OE50" s="222"/>
      <c r="OF50" s="222"/>
      <c r="OG50" s="222"/>
      <c r="OH50" s="222"/>
      <c r="OI50" s="222"/>
      <c r="OJ50" s="222"/>
      <c r="OK50" s="222"/>
      <c r="OL50" s="222"/>
      <c r="OM50" s="222"/>
      <c r="ON50" s="222"/>
      <c r="OO50" s="222"/>
      <c r="OP50" s="222"/>
      <c r="OQ50" s="222"/>
      <c r="OR50" s="222"/>
      <c r="OS50" s="267">
        <f>IF(ISERROR(#REF!),0,1)</f>
        <v>0</v>
      </c>
      <c r="OT50" s="267">
        <f t="shared" si="13"/>
        <v>1</v>
      </c>
      <c r="OU50" s="267">
        <f t="shared" si="14"/>
        <v>0</v>
      </c>
      <c r="OV50" s="222"/>
      <c r="OW50" s="222"/>
      <c r="OX50" s="222"/>
      <c r="OY50" s="222"/>
      <c r="OZ50" s="222"/>
      <c r="PA50" s="222"/>
      <c r="PB50" s="222"/>
      <c r="PC50" s="222"/>
      <c r="PD50" s="222"/>
      <c r="PE50" s="222"/>
      <c r="PF50" s="222"/>
      <c r="PG50" s="222"/>
      <c r="PH50" s="222"/>
      <c r="PI50" s="222"/>
      <c r="PJ50" s="222"/>
      <c r="PK50" s="222"/>
      <c r="PL50" s="222"/>
      <c r="PM50" s="222"/>
      <c r="PN50" s="222"/>
      <c r="PO50" s="222"/>
      <c r="PP50" s="222"/>
      <c r="PQ50" s="222"/>
      <c r="PR50" s="222"/>
      <c r="PS50" s="222"/>
      <c r="PT50" s="222"/>
      <c r="PU50" s="222"/>
      <c r="PV50" s="222"/>
      <c r="PW50" s="222"/>
      <c r="PX50" s="222"/>
      <c r="PY50" s="222"/>
      <c r="PZ50" s="222"/>
      <c r="QA50" s="222"/>
      <c r="QB50" s="222"/>
      <c r="QC50" s="222"/>
      <c r="QD50" s="222"/>
      <c r="QE50" s="222"/>
      <c r="QF50" s="222"/>
      <c r="QG50" s="222"/>
      <c r="QH50" s="222"/>
      <c r="QI50" s="222"/>
      <c r="QJ50" s="222"/>
      <c r="QK50" s="222"/>
      <c r="QL50" s="222"/>
      <c r="QM50" s="222"/>
      <c r="QN50" s="222"/>
      <c r="QO50" s="222"/>
      <c r="QP50" s="222"/>
      <c r="QQ50" s="222"/>
      <c r="QR50" s="222"/>
      <c r="QS50" s="222"/>
      <c r="QT50" s="222"/>
      <c r="QU50" s="222"/>
      <c r="QV50" s="222"/>
      <c r="QW50" s="222"/>
      <c r="QX50" s="222"/>
      <c r="QY50" s="222"/>
      <c r="QZ50" s="222"/>
      <c r="RA50" s="222"/>
      <c r="RB50" s="222"/>
      <c r="RC50" s="222"/>
      <c r="RD50" s="222"/>
      <c r="RE50" s="222"/>
      <c r="RF50" s="222"/>
      <c r="RG50" s="222"/>
      <c r="RH50" s="222"/>
      <c r="RI50" s="222"/>
      <c r="RJ50" s="222"/>
      <c r="RK50" s="222"/>
      <c r="RL50" s="222"/>
      <c r="RM50" s="222"/>
      <c r="RN50" s="222"/>
      <c r="RO50" s="222"/>
      <c r="RP50" s="222"/>
      <c r="RQ50" s="222"/>
      <c r="RR50" s="222"/>
      <c r="RS50" s="222"/>
      <c r="RT50" s="222"/>
      <c r="RU50" s="222"/>
      <c r="RV50" s="222"/>
      <c r="RW50" s="222"/>
      <c r="RX50" s="222"/>
      <c r="RY50" s="222"/>
      <c r="RZ50" s="222"/>
      <c r="SA50" s="222"/>
      <c r="SB50" s="222"/>
      <c r="SC50" s="222"/>
      <c r="SD50" s="222"/>
      <c r="SE50" s="222"/>
      <c r="SF50" s="222"/>
      <c r="SG50" s="222"/>
      <c r="SH50" s="222"/>
      <c r="SI50" s="222"/>
      <c r="SJ50" s="222"/>
      <c r="SK50" s="222"/>
      <c r="SL50" s="222"/>
      <c r="SM50" s="222"/>
      <c r="SN50" s="222"/>
      <c r="SO50" s="222"/>
      <c r="SP50" s="222"/>
      <c r="SQ50" s="222"/>
      <c r="SR50" s="222"/>
      <c r="SS50" s="222"/>
      <c r="ST50" s="222"/>
      <c r="SU50" s="222"/>
      <c r="SV50" s="222"/>
      <c r="SW50" s="222"/>
      <c r="SX50" s="222"/>
      <c r="SY50" s="222"/>
      <c r="SZ50" s="222"/>
      <c r="TA50" s="222"/>
      <c r="TB50" s="222"/>
      <c r="TC50" s="222"/>
      <c r="TD50" s="222"/>
      <c r="TE50" s="222"/>
      <c r="TF50" s="222"/>
      <c r="TG50" s="222"/>
      <c r="TH50" s="222"/>
      <c r="TI50" s="222"/>
      <c r="TJ50" s="222"/>
      <c r="TK50" s="222"/>
      <c r="TL50" s="222"/>
      <c r="TM50" s="222"/>
      <c r="TN50" s="222"/>
      <c r="TO50" s="222"/>
      <c r="TP50" s="222"/>
      <c r="TQ50" s="222"/>
      <c r="TR50" s="222"/>
      <c r="TS50" s="222"/>
      <c r="TT50" s="222"/>
      <c r="TU50" s="222"/>
      <c r="TV50" s="222"/>
      <c r="TW50" s="222"/>
      <c r="TX50" s="222"/>
      <c r="TY50" s="222"/>
      <c r="TZ50" s="222"/>
      <c r="UA50" s="222"/>
      <c r="UB50" s="222"/>
      <c r="UC50" s="222"/>
      <c r="UD50" s="222"/>
      <c r="UE50" s="222"/>
      <c r="UF50" s="222"/>
      <c r="UG50" s="222"/>
      <c r="UH50" s="222"/>
      <c r="UI50" s="222"/>
      <c r="UJ50" s="222"/>
      <c r="UK50" s="222"/>
      <c r="UL50" s="222"/>
      <c r="UM50" s="222"/>
      <c r="UN50" s="222"/>
      <c r="UO50" s="222"/>
      <c r="UP50" s="222"/>
      <c r="UQ50" s="222"/>
      <c r="UR50" s="222"/>
      <c r="US50" s="222"/>
      <c r="UT50" s="222"/>
      <c r="UU50" s="222"/>
      <c r="UV50" s="222"/>
      <c r="UW50" s="222"/>
      <c r="UX50" s="222"/>
      <c r="UY50" s="222"/>
      <c r="UZ50" s="222"/>
      <c r="VA50" s="222"/>
      <c r="VB50" s="222"/>
      <c r="VC50" s="222"/>
      <c r="VD50" s="222"/>
      <c r="VE50" s="222"/>
      <c r="VF50" s="222"/>
      <c r="VG50" s="222"/>
      <c r="VH50" s="222"/>
      <c r="VI50" s="222"/>
      <c r="VJ50" s="222"/>
      <c r="VK50" s="222"/>
      <c r="VL50" s="222"/>
      <c r="VM50" s="222"/>
      <c r="VN50" s="222"/>
      <c r="VO50" s="222"/>
      <c r="VP50" s="222"/>
      <c r="VQ50" s="222"/>
      <c r="VR50" s="222"/>
      <c r="VS50" s="222"/>
      <c r="VT50" s="222"/>
      <c r="VU50" s="222"/>
      <c r="VV50" s="222"/>
      <c r="VW50" s="222"/>
      <c r="VX50" s="222"/>
      <c r="VY50" s="222"/>
      <c r="VZ50" s="222"/>
      <c r="WA50" s="222"/>
      <c r="WB50" s="222"/>
      <c r="WC50" s="222"/>
      <c r="WD50" s="222"/>
      <c r="WE50" s="222"/>
      <c r="WF50" s="222"/>
      <c r="WG50" s="222"/>
      <c r="WH50" s="222"/>
      <c r="WI50" s="222"/>
      <c r="WJ50" s="222"/>
      <c r="WK50" s="222"/>
      <c r="WL50" s="222"/>
      <c r="WM50" s="222"/>
      <c r="WN50" s="222"/>
      <c r="WO50" s="222"/>
      <c r="WP50" s="222"/>
      <c r="WQ50" s="222"/>
      <c r="WR50" s="222"/>
      <c r="WS50" s="222"/>
      <c r="WT50" s="222"/>
      <c r="WU50" s="222"/>
      <c r="WV50" s="222"/>
      <c r="WW50" s="222"/>
      <c r="WX50" s="222"/>
      <c r="WY50" s="222"/>
      <c r="WZ50" s="222"/>
      <c r="XA50" s="222"/>
      <c r="XB50" s="222"/>
      <c r="XC50" s="222"/>
      <c r="XD50" s="222"/>
      <c r="XE50" s="222"/>
      <c r="XF50" s="222"/>
      <c r="XG50" s="222"/>
      <c r="XH50" s="222"/>
      <c r="XI50" s="222"/>
      <c r="XJ50" s="222"/>
      <c r="XK50" s="222"/>
      <c r="XL50" s="222"/>
      <c r="XM50" s="222"/>
      <c r="XN50" s="222"/>
      <c r="XO50" s="222"/>
      <c r="XP50" s="222"/>
      <c r="XQ50" s="222"/>
      <c r="XR50" s="222"/>
      <c r="XS50" s="222"/>
      <c r="XT50" s="222"/>
      <c r="XU50" s="222"/>
      <c r="XV50" s="222"/>
      <c r="XW50" s="222"/>
      <c r="XX50" s="222"/>
      <c r="XY50" s="222"/>
      <c r="XZ50" s="222"/>
      <c r="YA50" s="222"/>
      <c r="YB50" s="222"/>
      <c r="YC50" s="222"/>
      <c r="YD50" s="222"/>
      <c r="YE50" s="222"/>
      <c r="YF50" s="222"/>
      <c r="YG50" s="222"/>
      <c r="YH50" s="222"/>
      <c r="YI50" s="222"/>
      <c r="YJ50" s="222"/>
      <c r="YK50" s="222"/>
      <c r="YL50" s="222"/>
      <c r="YM50" s="222"/>
      <c r="YN50" s="222"/>
      <c r="YO50" s="222"/>
      <c r="YP50" s="222"/>
      <c r="YQ50" s="222"/>
      <c r="YR50" s="222"/>
      <c r="YS50" s="222"/>
      <c r="YT50" s="222"/>
      <c r="YU50" s="222"/>
      <c r="YV50" s="222"/>
      <c r="YW50" s="222"/>
      <c r="YX50" s="222"/>
      <c r="YY50" s="222"/>
      <c r="YZ50" s="222"/>
      <c r="ZA50" s="222"/>
      <c r="ZB50" s="222"/>
      <c r="ZC50" s="222"/>
      <c r="ZD50" s="222"/>
      <c r="ZE50" s="222"/>
      <c r="ZF50" s="222"/>
      <c r="ZG50" s="222"/>
      <c r="ZH50" s="222"/>
      <c r="ZI50" s="222"/>
      <c r="ZJ50" s="222"/>
      <c r="ZK50" s="222"/>
      <c r="ZL50" s="222"/>
      <c r="ZM50" s="222"/>
      <c r="ZN50" s="222"/>
      <c r="ZO50" s="222"/>
      <c r="ZP50" s="222"/>
      <c r="ZQ50" s="222"/>
      <c r="ZR50" s="222"/>
      <c r="ZS50" s="222"/>
      <c r="ZT50" s="222"/>
      <c r="ZU50" s="222"/>
      <c r="ZV50" s="222"/>
      <c r="ZW50" s="222"/>
      <c r="ZX50" s="222"/>
      <c r="ZY50" s="222"/>
      <c r="ZZ50" s="222"/>
      <c r="AAA50" s="222"/>
      <c r="AAB50" s="222"/>
      <c r="AAC50" s="222"/>
      <c r="AAD50" s="222"/>
      <c r="AAE50" s="222"/>
      <c r="AAF50" s="222"/>
      <c r="AAG50" s="222"/>
      <c r="AAH50" s="222"/>
      <c r="AAI50" s="222"/>
      <c r="AAJ50" s="222"/>
      <c r="AAK50" s="222"/>
      <c r="AAL50" s="222"/>
      <c r="AAM50" s="222"/>
      <c r="AAN50" s="222"/>
      <c r="AAO50" s="222"/>
      <c r="AAP50" s="222"/>
      <c r="AAQ50" s="222"/>
      <c r="AAR50" s="222"/>
      <c r="AAS50" s="222"/>
      <c r="AAT50" s="222"/>
      <c r="AAU50" s="222"/>
      <c r="AAV50" s="222"/>
      <c r="AAW50" s="222"/>
      <c r="AAX50" s="222"/>
      <c r="AAY50" s="222"/>
      <c r="AAZ50" s="222"/>
      <c r="ABA50" s="222"/>
      <c r="ABB50" s="222"/>
      <c r="ABC50" s="222"/>
      <c r="ABD50" s="222"/>
      <c r="ABE50" s="222"/>
      <c r="ABF50" s="222"/>
      <c r="ABG50" s="222"/>
      <c r="ABH50" s="222"/>
      <c r="ABI50" s="222"/>
      <c r="ABJ50" s="222"/>
      <c r="ABK50" s="222"/>
      <c r="ABL50" s="222"/>
      <c r="ABM50" s="222"/>
      <c r="ABN50" s="222"/>
      <c r="ABO50" s="222"/>
      <c r="ABP50" s="222"/>
      <c r="ABQ50" s="222"/>
      <c r="ABR50" s="222"/>
      <c r="ABS50" s="222"/>
      <c r="ABT50" s="222"/>
      <c r="ABU50" s="222"/>
      <c r="ABV50" s="222"/>
      <c r="ABW50" s="222"/>
      <c r="ABX50" s="222"/>
      <c r="ABY50" s="222"/>
      <c r="ABZ50" s="222"/>
      <c r="ACA50" s="222"/>
      <c r="ACB50" s="222"/>
      <c r="ACC50" s="222"/>
      <c r="ACD50" s="222"/>
      <c r="ACE50" s="222"/>
      <c r="ACF50" s="222"/>
      <c r="ACG50" s="222"/>
      <c r="ACH50" s="222"/>
      <c r="ACI50" s="222"/>
      <c r="ACJ50" s="222"/>
      <c r="ACK50" s="222"/>
      <c r="ACL50" s="222"/>
      <c r="ACM50" s="222"/>
      <c r="ACN50" s="222"/>
      <c r="ACO50" s="222"/>
      <c r="ACP50" s="222"/>
      <c r="ACQ50" s="222"/>
      <c r="ACR50" s="222"/>
      <c r="ACS50" s="222"/>
      <c r="ACT50" s="222"/>
      <c r="ACU50" s="222"/>
      <c r="ACV50" s="222"/>
      <c r="ACW50" s="222"/>
      <c r="ACX50" s="222"/>
      <c r="ACY50" s="222"/>
      <c r="ACZ50" s="222"/>
      <c r="ADA50" s="222"/>
      <c r="ADB50" s="222"/>
      <c r="ADC50" s="222"/>
      <c r="ADD50" s="222"/>
      <c r="ADE50" s="222"/>
      <c r="ADF50" s="222"/>
      <c r="ADG50" s="222"/>
      <c r="ADH50" s="222"/>
      <c r="ADI50" s="222"/>
      <c r="ADJ50" s="222"/>
      <c r="ADK50" s="222"/>
      <c r="ADL50" s="222"/>
      <c r="ADM50" s="222"/>
      <c r="ADN50" s="222"/>
      <c r="ADO50" s="222"/>
      <c r="ADP50" s="222"/>
      <c r="ADQ50" s="222"/>
      <c r="ADR50" s="222"/>
      <c r="ADS50" s="222"/>
      <c r="ADT50" s="222"/>
      <c r="ADU50" s="222"/>
      <c r="ADV50" s="222"/>
      <c r="ADW50" s="222"/>
      <c r="ADX50" s="222"/>
      <c r="ADY50" s="222"/>
      <c r="ADZ50" s="222"/>
      <c r="AEA50" s="222"/>
      <c r="AEB50" s="222"/>
      <c r="AEC50" s="222"/>
      <c r="AED50" s="222"/>
      <c r="AEE50" s="222"/>
      <c r="AEF50" s="222"/>
      <c r="AEG50" s="222"/>
      <c r="AEH50" s="222"/>
      <c r="AEI50" s="222"/>
      <c r="AEJ50" s="222"/>
      <c r="AEK50" s="222"/>
      <c r="AEL50" s="222"/>
      <c r="AEM50" s="222"/>
      <c r="AEN50" s="222"/>
      <c r="AEO50" s="222"/>
      <c r="AEP50" s="222"/>
      <c r="AEQ50" s="222"/>
      <c r="AER50" s="222"/>
      <c r="AES50" s="222"/>
      <c r="AET50" s="222"/>
      <c r="AEU50" s="222"/>
      <c r="AEV50" s="222"/>
      <c r="AEW50" s="222"/>
      <c r="AEX50" s="222"/>
      <c r="AEY50" s="222"/>
      <c r="AEZ50" s="222"/>
      <c r="AFA50" s="222"/>
      <c r="AFB50" s="222"/>
      <c r="AFC50" s="222"/>
      <c r="AFD50" s="222"/>
      <c r="AFE50" s="222"/>
      <c r="AFF50" s="222"/>
      <c r="AFG50" s="222"/>
      <c r="AFH50" s="222"/>
      <c r="AFI50" s="222"/>
      <c r="AFJ50" s="222"/>
      <c r="AFK50" s="222"/>
      <c r="AFL50" s="222"/>
      <c r="AFM50" s="222"/>
      <c r="AFN50" s="222"/>
      <c r="AFO50" s="222"/>
      <c r="AFP50" s="222"/>
      <c r="AFQ50" s="222"/>
      <c r="AFR50" s="222"/>
      <c r="AFS50" s="222"/>
      <c r="AFT50" s="222"/>
    </row>
    <row r="51" spans="1:852">
      <c r="A51" s="267" t="s">
        <v>786</v>
      </c>
      <c r="B51" s="267"/>
      <c r="C51" s="840" t="str">
        <f>IF(Severity!F51&gt;=0.5,"YES","NO")</f>
        <v>YES</v>
      </c>
      <c r="D51" s="840" t="str">
        <f>IF(Severity!G51&gt;=0.5,"YES","NO")</f>
        <v>NO</v>
      </c>
      <c r="E51" s="109">
        <v>8</v>
      </c>
      <c r="F51" s="109">
        <v>3</v>
      </c>
      <c r="G51" s="270" t="s">
        <v>360</v>
      </c>
      <c r="H51" s="270" t="s">
        <v>455</v>
      </c>
      <c r="I51" s="270">
        <v>6</v>
      </c>
      <c r="J51" s="270">
        <v>14</v>
      </c>
      <c r="K51" s="270" t="s">
        <v>455</v>
      </c>
      <c r="L51" s="267"/>
      <c r="M51" s="267"/>
      <c r="N51" s="270"/>
      <c r="O51" s="270" t="s">
        <v>602</v>
      </c>
      <c r="P51" s="267">
        <v>21</v>
      </c>
      <c r="Q51" s="267">
        <v>25</v>
      </c>
      <c r="R51" s="267">
        <v>40</v>
      </c>
      <c r="S51" s="270" t="s">
        <v>602</v>
      </c>
      <c r="T51" s="270">
        <v>21</v>
      </c>
      <c r="U51" s="113">
        <v>26.94</v>
      </c>
      <c r="V51" s="113">
        <v>4.1500000000000004</v>
      </c>
      <c r="W51" s="113"/>
      <c r="X51" s="113"/>
      <c r="Y51" s="113"/>
      <c r="Z51" s="113"/>
      <c r="AA51" s="113">
        <v>13.67</v>
      </c>
      <c r="AB51" s="113">
        <v>7.58</v>
      </c>
      <c r="AC51" s="113"/>
      <c r="AD51" s="113"/>
      <c r="AE51" s="114"/>
      <c r="AF51" s="113"/>
      <c r="AG51" s="113"/>
      <c r="AH51" s="113"/>
      <c r="AI51" s="267">
        <v>48</v>
      </c>
      <c r="AJ51" s="267">
        <f t="shared" si="11"/>
        <v>34</v>
      </c>
      <c r="AK51" s="267">
        <v>34</v>
      </c>
      <c r="AL51" s="270" t="s">
        <v>608</v>
      </c>
      <c r="AM51" s="270" t="s">
        <v>455</v>
      </c>
      <c r="AN51" s="270">
        <v>4</v>
      </c>
      <c r="AO51" s="270">
        <v>12</v>
      </c>
      <c r="AP51" s="270" t="s">
        <v>455</v>
      </c>
      <c r="AQ51" s="267"/>
      <c r="AR51" s="267"/>
      <c r="AS51" s="267"/>
      <c r="AT51" s="267" t="s">
        <v>602</v>
      </c>
      <c r="AU51" s="267">
        <v>21</v>
      </c>
      <c r="AV51" s="267">
        <v>28</v>
      </c>
      <c r="AW51" s="267">
        <v>40</v>
      </c>
      <c r="AX51" s="267" t="s">
        <v>602</v>
      </c>
      <c r="AY51" s="270">
        <v>21</v>
      </c>
      <c r="AZ51" s="114">
        <v>26.98</v>
      </c>
      <c r="BA51" s="114">
        <v>4.0599999999999996</v>
      </c>
      <c r="BB51" s="114"/>
      <c r="BC51" s="114"/>
      <c r="BD51" s="114"/>
      <c r="BE51" s="114"/>
      <c r="BF51" s="114">
        <v>13.49</v>
      </c>
      <c r="BG51" s="114">
        <v>8.74</v>
      </c>
      <c r="BH51" s="114"/>
      <c r="BI51" s="114"/>
      <c r="BJ51" s="114"/>
      <c r="BK51" s="114"/>
      <c r="BL51" s="114"/>
      <c r="BM51" s="114"/>
      <c r="BN51" s="270">
        <v>46</v>
      </c>
      <c r="BO51" s="270">
        <f t="shared" si="12"/>
        <v>34</v>
      </c>
      <c r="BP51" s="270">
        <v>34</v>
      </c>
      <c r="BQ51" s="270" t="s">
        <v>3011</v>
      </c>
      <c r="BR51" s="270" t="s">
        <v>455</v>
      </c>
      <c r="BS51" s="267">
        <v>0</v>
      </c>
      <c r="BT51" s="267">
        <v>24</v>
      </c>
      <c r="BU51" s="270" t="s">
        <v>455</v>
      </c>
      <c r="BV51" s="267"/>
      <c r="BW51" s="267"/>
      <c r="BX51" s="267"/>
      <c r="BY51" s="267" t="s">
        <v>602</v>
      </c>
      <c r="BZ51" s="267">
        <v>21</v>
      </c>
      <c r="CA51" s="267">
        <v>9</v>
      </c>
      <c r="CB51" s="267">
        <v>40</v>
      </c>
      <c r="CC51" s="267" t="s">
        <v>602</v>
      </c>
      <c r="CD51" s="267">
        <v>17</v>
      </c>
      <c r="CE51" s="267">
        <v>27.36</v>
      </c>
      <c r="CF51" s="267">
        <v>3.9569999999999999</v>
      </c>
      <c r="CG51" s="114"/>
      <c r="CH51" s="114"/>
      <c r="CI51" s="114"/>
      <c r="CJ51" s="114"/>
      <c r="CK51" s="114">
        <v>22.45</v>
      </c>
      <c r="CL51" s="114">
        <v>7.79</v>
      </c>
      <c r="CM51" s="114"/>
      <c r="CN51" s="114"/>
      <c r="CO51" s="114"/>
      <c r="CP51" s="114"/>
      <c r="CQ51" s="114"/>
      <c r="CR51" s="114"/>
      <c r="CS51" s="267">
        <v>45</v>
      </c>
      <c r="CT51" s="267">
        <f>CS51-BT51</f>
        <v>21</v>
      </c>
      <c r="CU51" s="267">
        <v>21</v>
      </c>
      <c r="CV51" s="270"/>
      <c r="CW51" s="270" t="s">
        <v>455</v>
      </c>
      <c r="CX51" s="270"/>
      <c r="CY51" s="267"/>
      <c r="CZ51" s="267"/>
      <c r="DA51" s="267"/>
      <c r="DB51" s="267"/>
      <c r="DC51" s="267"/>
      <c r="DD51" s="267"/>
      <c r="DE51" s="267"/>
      <c r="DF51" s="267"/>
      <c r="DG51" s="267"/>
      <c r="DH51" s="267"/>
      <c r="DI51" s="267"/>
      <c r="DJ51" s="113"/>
      <c r="DK51" s="113"/>
      <c r="DL51" s="113"/>
      <c r="DM51" s="113"/>
      <c r="DN51" s="113"/>
      <c r="DO51" s="113"/>
      <c r="DP51" s="113"/>
      <c r="DQ51" s="113"/>
      <c r="DR51" s="113"/>
      <c r="DS51" s="113"/>
      <c r="DT51" s="113"/>
      <c r="DU51" s="113"/>
      <c r="DV51" s="113"/>
      <c r="DW51" s="113"/>
      <c r="DX51" s="267"/>
      <c r="DY51" s="267"/>
      <c r="DZ51" s="267"/>
      <c r="EA51" s="267"/>
      <c r="EB51" s="270" t="s">
        <v>455</v>
      </c>
      <c r="EC51" s="267"/>
      <c r="ED51" s="267"/>
      <c r="EE51" s="267"/>
      <c r="EF51" s="267"/>
      <c r="EG51" s="267"/>
      <c r="EH51" s="267"/>
      <c r="EI51" s="267"/>
      <c r="EJ51" s="267"/>
      <c r="EK51" s="267"/>
      <c r="EL51" s="267"/>
      <c r="EM51" s="267"/>
      <c r="EN51" s="267"/>
      <c r="EO51" s="113"/>
      <c r="EP51" s="113"/>
      <c r="EQ51" s="113"/>
      <c r="ER51" s="113"/>
      <c r="ES51" s="113"/>
      <c r="ET51" s="113"/>
      <c r="EU51" s="113"/>
      <c r="EV51" s="113"/>
      <c r="EW51" s="113"/>
      <c r="EX51" s="113"/>
      <c r="EY51" s="113"/>
      <c r="EZ51" s="113"/>
      <c r="FA51" s="113"/>
      <c r="FB51" s="113"/>
      <c r="FC51" s="267"/>
      <c r="FD51" s="267"/>
      <c r="FE51" s="267"/>
      <c r="FF51" s="270" t="s">
        <v>455</v>
      </c>
      <c r="FG51" s="267"/>
      <c r="FH51" s="267"/>
      <c r="FI51" s="267"/>
      <c r="FJ51" s="267"/>
      <c r="FK51" s="267"/>
      <c r="FL51" s="267"/>
      <c r="FM51" s="267"/>
      <c r="FN51" s="267"/>
      <c r="FO51" s="267"/>
      <c r="FP51" s="267"/>
      <c r="FQ51" s="267"/>
      <c r="FR51" s="267"/>
      <c r="FS51" s="267"/>
      <c r="FT51" s="267"/>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70" t="s">
        <v>455</v>
      </c>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c r="IO51" s="212"/>
      <c r="IP51" s="212"/>
      <c r="IQ51" s="212"/>
      <c r="IR51" s="212"/>
      <c r="IS51" s="270" t="s">
        <v>455</v>
      </c>
      <c r="IT51" s="212"/>
      <c r="IU51" s="212"/>
      <c r="IV51" s="212"/>
      <c r="IW51" s="212"/>
      <c r="IX51" s="212"/>
      <c r="IY51" s="212"/>
      <c r="IZ51" s="212"/>
      <c r="JA51" s="212"/>
      <c r="JB51" s="212"/>
      <c r="JC51" s="212"/>
      <c r="JD51" s="212"/>
      <c r="JE51" s="212"/>
      <c r="JF51" s="212"/>
      <c r="JG51" s="212"/>
      <c r="JH51" s="212"/>
      <c r="JI51" s="212"/>
      <c r="JJ51" s="212"/>
      <c r="JK51" s="212"/>
      <c r="JL51" s="212"/>
      <c r="JM51" s="212"/>
      <c r="JN51" s="212"/>
      <c r="JO51" s="212"/>
      <c r="JP51" s="212"/>
      <c r="JQ51" s="212"/>
      <c r="JR51" s="212"/>
      <c r="JS51" s="212"/>
      <c r="JT51" s="212"/>
      <c r="JU51" s="212"/>
      <c r="JV51" s="212"/>
      <c r="JW51" s="212"/>
      <c r="JX51" s="212"/>
      <c r="JY51" s="212"/>
      <c r="JZ51" s="212"/>
      <c r="KA51" s="212"/>
      <c r="KB51" s="212"/>
      <c r="KC51" s="212"/>
      <c r="KD51" s="212"/>
      <c r="KE51" s="270" t="s">
        <v>455</v>
      </c>
      <c r="KF51" s="212"/>
      <c r="KG51" s="212"/>
      <c r="KH51" s="212"/>
      <c r="KI51" s="212"/>
      <c r="KJ51" s="212"/>
      <c r="KK51" s="212"/>
      <c r="KL51" s="212"/>
      <c r="KM51" s="212"/>
      <c r="KN51" s="212"/>
      <c r="KO51" s="212"/>
      <c r="KP51" s="212"/>
      <c r="KQ51" s="212"/>
      <c r="KR51" s="212"/>
      <c r="KS51" s="212"/>
      <c r="KT51" s="212"/>
      <c r="KU51" s="212"/>
      <c r="KV51" s="212"/>
      <c r="KW51" s="212"/>
      <c r="KX51" s="212"/>
      <c r="KY51" s="212"/>
      <c r="KZ51" s="212"/>
      <c r="LA51" s="212"/>
      <c r="LB51" s="212"/>
      <c r="LC51" s="212"/>
      <c r="LD51" s="212"/>
      <c r="LE51" s="212"/>
      <c r="LF51" s="212"/>
      <c r="LG51" s="212"/>
      <c r="LH51" s="212"/>
      <c r="LI51" s="212"/>
      <c r="LJ51" s="212"/>
      <c r="LK51" s="212"/>
      <c r="LL51" s="212"/>
      <c r="LM51" s="212"/>
      <c r="LN51" s="212"/>
      <c r="LO51" s="212"/>
      <c r="LP51" s="212"/>
      <c r="LQ51" s="212"/>
      <c r="LR51" s="212"/>
      <c r="LS51" s="212"/>
      <c r="LT51" s="270" t="s">
        <v>455</v>
      </c>
      <c r="LU51" s="212"/>
      <c r="LV51" s="212"/>
      <c r="LW51" s="212"/>
      <c r="LX51" s="212"/>
      <c r="LY51" s="212"/>
      <c r="LZ51" s="212"/>
      <c r="MA51" s="212"/>
      <c r="MB51" s="212"/>
      <c r="MC51" s="212"/>
      <c r="MD51" s="212"/>
      <c r="ME51" s="212"/>
      <c r="MF51" s="212"/>
      <c r="MG51" s="212"/>
      <c r="MH51" s="212"/>
      <c r="MI51" s="212"/>
      <c r="MJ51" s="212"/>
      <c r="MK51" s="212"/>
      <c r="ML51" s="212"/>
      <c r="MM51" s="212"/>
      <c r="MN51" s="212"/>
      <c r="MO51" s="212"/>
      <c r="MP51" s="212"/>
      <c r="MQ51" s="212"/>
      <c r="MR51" s="212"/>
      <c r="MS51" s="212"/>
      <c r="MT51" s="212"/>
      <c r="MU51" s="212"/>
      <c r="MV51" s="212"/>
      <c r="MW51" s="212"/>
      <c r="MX51" s="212"/>
      <c r="MY51" s="212"/>
      <c r="MZ51" s="212"/>
      <c r="NA51" s="212"/>
      <c r="NB51" s="212"/>
      <c r="NC51" s="212"/>
      <c r="ND51" s="212"/>
      <c r="NE51" s="212"/>
      <c r="NF51" s="212"/>
      <c r="NG51" s="212"/>
      <c r="NH51" s="212"/>
      <c r="NI51" s="212"/>
      <c r="NJ51" s="212"/>
      <c r="NK51" s="212"/>
      <c r="NL51" s="212"/>
      <c r="NM51" s="212"/>
      <c r="NN51" s="212"/>
      <c r="NO51" s="212"/>
      <c r="NP51" s="212"/>
      <c r="NQ51" s="212"/>
      <c r="NR51" s="212"/>
      <c r="NS51" s="212"/>
      <c r="NT51" s="212"/>
      <c r="NU51" s="212"/>
      <c r="NV51" s="212"/>
      <c r="NW51" s="212"/>
      <c r="NX51" s="212"/>
      <c r="NY51" s="212"/>
      <c r="NZ51" s="212"/>
      <c r="OA51" s="212"/>
      <c r="OB51" s="212"/>
      <c r="OC51" s="212"/>
      <c r="OD51" s="212"/>
      <c r="OE51" s="212"/>
      <c r="OF51" s="212"/>
      <c r="OG51" s="212"/>
      <c r="OH51" s="212"/>
      <c r="OI51" s="212"/>
      <c r="OJ51" s="212"/>
      <c r="OK51" s="212"/>
      <c r="OL51" s="212"/>
      <c r="OM51" s="212"/>
      <c r="ON51" s="212"/>
      <c r="OO51" s="212"/>
      <c r="OP51" s="212"/>
      <c r="OQ51" s="212"/>
      <c r="OR51" s="212"/>
      <c r="OS51" s="267">
        <f>IF(ISERROR(#REF!),0,1)</f>
        <v>0</v>
      </c>
      <c r="OT51" s="267">
        <f t="shared" ref="OT51:OT78" si="15">IF(C51="YES",1,0)</f>
        <v>1</v>
      </c>
      <c r="OU51" s="267">
        <f t="shared" ref="OU51:OU78" si="16">IF(D51="YES",1,0)</f>
        <v>0</v>
      </c>
      <c r="OV51" s="222"/>
      <c r="OW51" s="222"/>
      <c r="OX51" s="222"/>
      <c r="OY51" s="222"/>
      <c r="OZ51" s="222"/>
      <c r="PA51" s="222"/>
      <c r="PB51" s="222"/>
      <c r="PC51" s="222"/>
      <c r="PD51" s="222"/>
      <c r="PE51" s="222"/>
      <c r="PF51" s="222"/>
      <c r="PG51" s="222"/>
      <c r="PH51" s="222"/>
      <c r="PI51" s="222"/>
      <c r="PJ51" s="222"/>
      <c r="PK51" s="222"/>
      <c r="PL51" s="222"/>
      <c r="PM51" s="222"/>
      <c r="PN51" s="222"/>
      <c r="PO51" s="222"/>
      <c r="PP51" s="222"/>
      <c r="PQ51" s="222"/>
      <c r="PR51" s="222"/>
      <c r="PS51" s="222"/>
      <c r="PT51" s="222"/>
      <c r="PU51" s="222"/>
      <c r="PV51" s="222"/>
      <c r="PW51" s="222"/>
      <c r="PX51" s="222"/>
      <c r="PY51" s="222"/>
      <c r="PZ51" s="222"/>
      <c r="QA51" s="222"/>
      <c r="QB51" s="222"/>
      <c r="QC51" s="222"/>
      <c r="QD51" s="222"/>
      <c r="QE51" s="222"/>
      <c r="QF51" s="222"/>
      <c r="QG51" s="222"/>
      <c r="QH51" s="222"/>
      <c r="QI51" s="222"/>
      <c r="QJ51" s="222"/>
      <c r="QK51" s="222"/>
      <c r="QL51" s="222"/>
      <c r="QM51" s="222"/>
      <c r="QN51" s="222"/>
      <c r="QO51" s="222"/>
      <c r="QP51" s="222"/>
      <c r="QQ51" s="222"/>
      <c r="QR51" s="222"/>
      <c r="QS51" s="222"/>
      <c r="QT51" s="222"/>
      <c r="QU51" s="222"/>
      <c r="QV51" s="222"/>
      <c r="QW51" s="222"/>
      <c r="QX51" s="222"/>
      <c r="QY51" s="222"/>
      <c r="QZ51" s="222"/>
      <c r="RA51" s="222"/>
      <c r="RB51" s="222"/>
      <c r="RC51" s="222"/>
      <c r="RD51" s="222"/>
      <c r="RE51" s="222"/>
      <c r="RF51" s="222"/>
      <c r="RG51" s="222"/>
      <c r="RH51" s="222"/>
      <c r="RI51" s="222"/>
      <c r="RJ51" s="222"/>
      <c r="RK51" s="222"/>
      <c r="RL51" s="222"/>
      <c r="RM51" s="222"/>
      <c r="RN51" s="222"/>
      <c r="RO51" s="222"/>
      <c r="RP51" s="222"/>
      <c r="RQ51" s="222"/>
      <c r="RR51" s="222"/>
      <c r="RS51" s="222"/>
      <c r="RT51" s="222"/>
      <c r="RU51" s="222"/>
      <c r="RV51" s="222"/>
      <c r="RW51" s="222"/>
      <c r="RX51" s="222"/>
      <c r="RY51" s="222"/>
      <c r="RZ51" s="222"/>
      <c r="SA51" s="222"/>
      <c r="SB51" s="222"/>
      <c r="SC51" s="222"/>
      <c r="SD51" s="222"/>
      <c r="SE51" s="222"/>
      <c r="SF51" s="222"/>
      <c r="SG51" s="222"/>
      <c r="SH51" s="222"/>
      <c r="SI51" s="222"/>
      <c r="SJ51" s="222"/>
      <c r="SK51" s="222"/>
      <c r="SL51" s="222"/>
      <c r="SM51" s="222"/>
      <c r="SN51" s="222"/>
      <c r="SO51" s="222"/>
      <c r="SP51" s="222"/>
      <c r="SQ51" s="222"/>
      <c r="SR51" s="222"/>
      <c r="SS51" s="222"/>
      <c r="ST51" s="222"/>
      <c r="SU51" s="222"/>
      <c r="SV51" s="222"/>
      <c r="SW51" s="222"/>
      <c r="SX51" s="222"/>
      <c r="SY51" s="222"/>
      <c r="SZ51" s="222"/>
      <c r="TA51" s="222"/>
      <c r="TB51" s="222"/>
      <c r="TC51" s="222"/>
      <c r="TD51" s="222"/>
      <c r="TE51" s="222"/>
      <c r="TF51" s="222"/>
      <c r="TG51" s="222"/>
      <c r="TH51" s="222"/>
      <c r="TI51" s="222"/>
      <c r="TJ51" s="222"/>
      <c r="TK51" s="222"/>
      <c r="TL51" s="222"/>
      <c r="TM51" s="222"/>
      <c r="TN51" s="222"/>
      <c r="TO51" s="222"/>
      <c r="TP51" s="222"/>
      <c r="TQ51" s="222"/>
      <c r="TR51" s="222"/>
      <c r="TS51" s="222"/>
      <c r="TT51" s="222"/>
      <c r="TU51" s="222"/>
      <c r="TV51" s="222"/>
      <c r="TW51" s="222"/>
      <c r="TX51" s="222"/>
      <c r="TY51" s="222"/>
      <c r="TZ51" s="222"/>
      <c r="UA51" s="222"/>
      <c r="UB51" s="222"/>
      <c r="UC51" s="222"/>
      <c r="UD51" s="222"/>
      <c r="UE51" s="222"/>
      <c r="UF51" s="222"/>
      <c r="UG51" s="222"/>
      <c r="UH51" s="222"/>
      <c r="UI51" s="222"/>
      <c r="UJ51" s="222"/>
      <c r="UK51" s="222"/>
      <c r="UL51" s="222"/>
      <c r="UM51" s="222"/>
      <c r="UN51" s="222"/>
      <c r="UO51" s="222"/>
      <c r="UP51" s="222"/>
      <c r="UQ51" s="222"/>
      <c r="UR51" s="222"/>
      <c r="US51" s="222"/>
      <c r="UT51" s="222"/>
      <c r="UU51" s="222"/>
      <c r="UV51" s="222"/>
      <c r="UW51" s="222"/>
      <c r="UX51" s="222"/>
      <c r="UY51" s="222"/>
      <c r="UZ51" s="222"/>
      <c r="VA51" s="222"/>
      <c r="VB51" s="222"/>
      <c r="VC51" s="222"/>
      <c r="VD51" s="222"/>
      <c r="VE51" s="222"/>
      <c r="VF51" s="222"/>
      <c r="VG51" s="222"/>
      <c r="VH51" s="222"/>
      <c r="VI51" s="222"/>
      <c r="VJ51" s="222"/>
      <c r="VK51" s="222"/>
      <c r="VL51" s="222"/>
      <c r="VM51" s="222"/>
      <c r="VN51" s="222"/>
      <c r="VO51" s="222"/>
      <c r="VP51" s="222"/>
      <c r="VQ51" s="222"/>
      <c r="VR51" s="222"/>
      <c r="VS51" s="222"/>
      <c r="VT51" s="222"/>
      <c r="VU51" s="222"/>
      <c r="VV51" s="222"/>
      <c r="VW51" s="222"/>
      <c r="VX51" s="222"/>
      <c r="VY51" s="222"/>
      <c r="VZ51" s="222"/>
      <c r="WA51" s="222"/>
      <c r="WB51" s="222"/>
      <c r="WC51" s="222"/>
      <c r="WD51" s="222"/>
      <c r="WE51" s="222"/>
      <c r="WF51" s="222"/>
      <c r="WG51" s="222"/>
      <c r="WH51" s="222"/>
      <c r="WI51" s="222"/>
      <c r="WJ51" s="222"/>
      <c r="WK51" s="222"/>
      <c r="WL51" s="222"/>
      <c r="WM51" s="222"/>
      <c r="WN51" s="222"/>
      <c r="WO51" s="222"/>
      <c r="WP51" s="222"/>
      <c r="WQ51" s="222"/>
      <c r="WR51" s="222"/>
      <c r="WS51" s="222"/>
      <c r="WT51" s="222"/>
      <c r="WU51" s="222"/>
      <c r="WV51" s="222"/>
      <c r="WW51" s="222"/>
      <c r="WX51" s="222"/>
      <c r="WY51" s="222"/>
      <c r="WZ51" s="222"/>
      <c r="XA51" s="222"/>
      <c r="XB51" s="222"/>
      <c r="XC51" s="222"/>
      <c r="XD51" s="222"/>
      <c r="XE51" s="222"/>
      <c r="XF51" s="222"/>
      <c r="XG51" s="222"/>
      <c r="XH51" s="222"/>
      <c r="XI51" s="222"/>
      <c r="XJ51" s="222"/>
      <c r="XK51" s="222"/>
      <c r="XL51" s="222"/>
      <c r="XM51" s="222"/>
      <c r="XN51" s="222"/>
      <c r="XO51" s="222"/>
      <c r="XP51" s="222"/>
      <c r="XQ51" s="222"/>
      <c r="XR51" s="222"/>
      <c r="XS51" s="222"/>
      <c r="XT51" s="222"/>
      <c r="XU51" s="222"/>
      <c r="XV51" s="222"/>
      <c r="XW51" s="222"/>
      <c r="XX51" s="222"/>
      <c r="XY51" s="222"/>
      <c r="XZ51" s="222"/>
      <c r="YA51" s="222"/>
      <c r="YB51" s="222"/>
      <c r="YC51" s="222"/>
      <c r="YD51" s="222"/>
      <c r="YE51" s="222"/>
      <c r="YF51" s="222"/>
      <c r="YG51" s="222"/>
      <c r="YH51" s="222"/>
      <c r="YI51" s="222"/>
      <c r="YJ51" s="222"/>
      <c r="YK51" s="222"/>
      <c r="YL51" s="222"/>
      <c r="YM51" s="222"/>
      <c r="YN51" s="222"/>
      <c r="YO51" s="222"/>
      <c r="YP51" s="222"/>
      <c r="YQ51" s="222"/>
      <c r="YR51" s="222"/>
      <c r="YS51" s="222"/>
      <c r="YT51" s="222"/>
      <c r="YU51" s="222"/>
      <c r="YV51" s="222"/>
      <c r="YW51" s="222"/>
      <c r="YX51" s="222"/>
      <c r="YY51" s="222"/>
      <c r="YZ51" s="222"/>
      <c r="ZA51" s="222"/>
      <c r="ZB51" s="222"/>
      <c r="ZC51" s="222"/>
      <c r="ZD51" s="222"/>
      <c r="ZE51" s="222"/>
      <c r="ZF51" s="222"/>
      <c r="ZG51" s="222"/>
      <c r="ZH51" s="222"/>
      <c r="ZI51" s="222"/>
      <c r="ZJ51" s="222"/>
      <c r="ZK51" s="222"/>
      <c r="ZL51" s="222"/>
      <c r="ZM51" s="222"/>
      <c r="ZN51" s="222"/>
      <c r="ZO51" s="222"/>
      <c r="ZP51" s="222"/>
      <c r="ZQ51" s="222"/>
      <c r="ZR51" s="222"/>
      <c r="ZS51" s="222"/>
      <c r="ZT51" s="222"/>
      <c r="ZU51" s="222"/>
      <c r="ZV51" s="222"/>
      <c r="ZW51" s="222"/>
      <c r="ZX51" s="222"/>
      <c r="ZY51" s="222"/>
      <c r="ZZ51" s="222"/>
      <c r="AAA51" s="222"/>
      <c r="AAB51" s="222"/>
      <c r="AAC51" s="222"/>
      <c r="AAD51" s="222"/>
      <c r="AAE51" s="222"/>
      <c r="AAF51" s="222"/>
      <c r="AAG51" s="222"/>
      <c r="AAH51" s="222"/>
      <c r="AAI51" s="222"/>
      <c r="AAJ51" s="222"/>
      <c r="AAK51" s="222"/>
      <c r="AAL51" s="222"/>
      <c r="AAM51" s="222"/>
      <c r="AAN51" s="222"/>
      <c r="AAO51" s="222"/>
      <c r="AAP51" s="222"/>
      <c r="AAQ51" s="222"/>
      <c r="AAR51" s="222"/>
      <c r="AAS51" s="222"/>
      <c r="AAT51" s="222"/>
      <c r="AAU51" s="222"/>
      <c r="AAV51" s="222"/>
      <c r="AAW51" s="222"/>
      <c r="AAX51" s="222"/>
      <c r="AAY51" s="222"/>
      <c r="AAZ51" s="222"/>
      <c r="ABA51" s="222"/>
      <c r="ABB51" s="222"/>
      <c r="ABC51" s="222"/>
      <c r="ABD51" s="222"/>
      <c r="ABE51" s="222"/>
      <c r="ABF51" s="222"/>
      <c r="ABG51" s="222"/>
      <c r="ABH51" s="222"/>
      <c r="ABI51" s="222"/>
      <c r="ABJ51" s="222"/>
      <c r="ABK51" s="222"/>
      <c r="ABL51" s="222"/>
      <c r="ABM51" s="222"/>
      <c r="ABN51" s="222"/>
      <c r="ABO51" s="222"/>
      <c r="ABP51" s="222"/>
      <c r="ABQ51" s="222"/>
      <c r="ABR51" s="222"/>
      <c r="ABS51" s="222"/>
      <c r="ABT51" s="222"/>
      <c r="ABU51" s="222"/>
      <c r="ABV51" s="222"/>
      <c r="ABW51" s="222"/>
      <c r="ABX51" s="222"/>
      <c r="ABY51" s="222"/>
      <c r="ABZ51" s="222"/>
      <c r="ACA51" s="222"/>
      <c r="ACB51" s="222"/>
      <c r="ACC51" s="222"/>
      <c r="ACD51" s="222"/>
      <c r="ACE51" s="222"/>
      <c r="ACF51" s="222"/>
      <c r="ACG51" s="222"/>
      <c r="ACH51" s="222"/>
      <c r="ACI51" s="222"/>
      <c r="ACJ51" s="222"/>
      <c r="ACK51" s="222"/>
      <c r="ACL51" s="222"/>
      <c r="ACM51" s="222"/>
      <c r="ACN51" s="222"/>
      <c r="ACO51" s="222"/>
      <c r="ACP51" s="222"/>
      <c r="ACQ51" s="222"/>
      <c r="ACR51" s="222"/>
      <c r="ACS51" s="222"/>
      <c r="ACT51" s="222"/>
      <c r="ACU51" s="222"/>
      <c r="ACV51" s="222"/>
      <c r="ACW51" s="222"/>
      <c r="ACX51" s="222"/>
      <c r="ACY51" s="222"/>
      <c r="ACZ51" s="222"/>
      <c r="ADA51" s="222"/>
      <c r="ADB51" s="222"/>
      <c r="ADC51" s="222"/>
      <c r="ADD51" s="222"/>
      <c r="ADE51" s="222"/>
      <c r="ADF51" s="222"/>
      <c r="ADG51" s="222"/>
      <c r="ADH51" s="222"/>
      <c r="ADI51" s="222"/>
      <c r="ADJ51" s="222"/>
      <c r="ADK51" s="222"/>
      <c r="ADL51" s="222"/>
      <c r="ADM51" s="222"/>
      <c r="ADN51" s="222"/>
      <c r="ADO51" s="222"/>
      <c r="ADP51" s="222"/>
      <c r="ADQ51" s="222"/>
      <c r="ADR51" s="222"/>
      <c r="ADS51" s="222"/>
      <c r="ADT51" s="222"/>
      <c r="ADU51" s="222"/>
      <c r="ADV51" s="222"/>
      <c r="ADW51" s="222"/>
      <c r="ADX51" s="222"/>
      <c r="ADY51" s="222"/>
      <c r="ADZ51" s="222"/>
      <c r="AEA51" s="222"/>
      <c r="AEB51" s="222"/>
      <c r="AEC51" s="222"/>
      <c r="AED51" s="222"/>
      <c r="AEE51" s="222"/>
      <c r="AEF51" s="222"/>
      <c r="AEG51" s="222"/>
      <c r="AEH51" s="222"/>
      <c r="AEI51" s="222"/>
      <c r="AEJ51" s="222"/>
      <c r="AEK51" s="222"/>
      <c r="AEL51" s="222"/>
      <c r="AEM51" s="222"/>
      <c r="AEN51" s="222"/>
      <c r="AEO51" s="222"/>
      <c r="AEP51" s="222"/>
      <c r="AEQ51" s="222"/>
      <c r="AER51" s="222"/>
      <c r="AES51" s="222"/>
      <c r="AET51" s="222"/>
      <c r="AEU51" s="222"/>
      <c r="AEV51" s="222"/>
      <c r="AEW51" s="222"/>
      <c r="AEX51" s="222"/>
      <c r="AEY51" s="222"/>
      <c r="AEZ51" s="222"/>
      <c r="AFA51" s="222"/>
      <c r="AFB51" s="222"/>
      <c r="AFC51" s="222"/>
      <c r="AFD51" s="222"/>
      <c r="AFE51" s="222"/>
      <c r="AFF51" s="222"/>
      <c r="AFG51" s="222"/>
      <c r="AFH51" s="222"/>
      <c r="AFI51" s="222"/>
      <c r="AFJ51" s="222"/>
      <c r="AFK51" s="222"/>
      <c r="AFL51" s="222"/>
      <c r="AFM51" s="222"/>
      <c r="AFN51" s="222"/>
      <c r="AFO51" s="222"/>
      <c r="AFP51" s="222"/>
      <c r="AFQ51" s="222"/>
      <c r="AFR51" s="222"/>
      <c r="AFS51" s="222"/>
      <c r="AFT51" s="222"/>
    </row>
    <row r="52" spans="1:852">
      <c r="A52" s="267" t="s">
        <v>1542</v>
      </c>
      <c r="B52" s="267"/>
      <c r="C52" s="260" t="s">
        <v>3028</v>
      </c>
      <c r="D52" s="260" t="s">
        <v>173</v>
      </c>
      <c r="E52" s="109">
        <v>6</v>
      </c>
      <c r="F52" s="109">
        <v>2</v>
      </c>
      <c r="G52" s="270" t="s">
        <v>360</v>
      </c>
      <c r="H52" s="270" t="s">
        <v>455</v>
      </c>
      <c r="I52" s="270" t="s">
        <v>455</v>
      </c>
      <c r="J52" s="270">
        <v>11</v>
      </c>
      <c r="K52" s="270" t="s">
        <v>455</v>
      </c>
      <c r="L52" s="267"/>
      <c r="M52" s="267"/>
      <c r="N52" s="270"/>
      <c r="O52" s="270" t="s">
        <v>455</v>
      </c>
      <c r="P52" s="267"/>
      <c r="Q52" s="267"/>
      <c r="R52" s="267"/>
      <c r="S52" s="270" t="s">
        <v>602</v>
      </c>
      <c r="T52" s="270">
        <v>21</v>
      </c>
      <c r="U52" s="113">
        <v>30.4</v>
      </c>
      <c r="V52" s="113" t="s">
        <v>455</v>
      </c>
      <c r="W52" s="113"/>
      <c r="X52" s="113"/>
      <c r="Y52" s="113"/>
      <c r="Z52" s="113"/>
      <c r="AA52" s="113"/>
      <c r="AB52" s="113"/>
      <c r="AC52" s="113"/>
      <c r="AD52" s="113"/>
      <c r="AE52" s="114"/>
      <c r="AF52" s="113"/>
      <c r="AG52" s="113"/>
      <c r="AH52" s="113"/>
      <c r="AI52" s="267">
        <v>43</v>
      </c>
      <c r="AJ52" s="267">
        <f t="shared" si="11"/>
        <v>32</v>
      </c>
      <c r="AK52" s="267" t="s">
        <v>455</v>
      </c>
      <c r="AL52" s="270" t="s">
        <v>3011</v>
      </c>
      <c r="AM52" s="270" t="s">
        <v>455</v>
      </c>
      <c r="AN52" s="270" t="s">
        <v>455</v>
      </c>
      <c r="AO52" s="270">
        <v>21</v>
      </c>
      <c r="AP52" s="270" t="s">
        <v>455</v>
      </c>
      <c r="AQ52" s="267"/>
      <c r="AR52" s="267"/>
      <c r="AS52" s="267"/>
      <c r="AT52" s="270" t="s">
        <v>455</v>
      </c>
      <c r="AU52" s="267"/>
      <c r="AV52" s="267"/>
      <c r="AW52" s="267"/>
      <c r="AX52" s="270" t="s">
        <v>602</v>
      </c>
      <c r="AY52" s="270">
        <v>21</v>
      </c>
      <c r="AZ52" s="113">
        <v>30</v>
      </c>
      <c r="BA52" s="113" t="s">
        <v>455</v>
      </c>
      <c r="BB52" s="114"/>
      <c r="BC52" s="114"/>
      <c r="BD52" s="114"/>
      <c r="BE52" s="114"/>
      <c r="BF52" s="114"/>
      <c r="BG52" s="114"/>
      <c r="BH52" s="114"/>
      <c r="BI52" s="114"/>
      <c r="BJ52" s="114"/>
      <c r="BK52" s="114"/>
      <c r="BL52" s="114"/>
      <c r="BM52" s="114"/>
      <c r="BN52" s="270">
        <v>45</v>
      </c>
      <c r="BO52" s="270">
        <f t="shared" si="12"/>
        <v>24</v>
      </c>
      <c r="BP52" s="270" t="s">
        <v>455</v>
      </c>
      <c r="BQ52" s="270"/>
      <c r="BR52" s="270" t="s">
        <v>455</v>
      </c>
      <c r="BS52" s="267"/>
      <c r="BT52" s="267"/>
      <c r="BU52" s="267"/>
      <c r="BV52" s="267"/>
      <c r="BW52" s="267"/>
      <c r="BX52" s="267"/>
      <c r="BY52" s="267"/>
      <c r="BZ52" s="267"/>
      <c r="CA52" s="267"/>
      <c r="CB52" s="267"/>
      <c r="CC52" s="267"/>
      <c r="CD52" s="267"/>
      <c r="CE52" s="114"/>
      <c r="CF52" s="114"/>
      <c r="CG52" s="114"/>
      <c r="CH52" s="114"/>
      <c r="CI52" s="114"/>
      <c r="CJ52" s="114"/>
      <c r="CK52" s="114"/>
      <c r="CL52" s="114"/>
      <c r="CM52" s="114"/>
      <c r="CN52" s="114"/>
      <c r="CO52" s="114"/>
      <c r="CP52" s="114"/>
      <c r="CQ52" s="114"/>
      <c r="CR52" s="114"/>
      <c r="CS52" s="267"/>
      <c r="CT52" s="267"/>
      <c r="CU52" s="267"/>
      <c r="CV52" s="270"/>
      <c r="CW52" s="270" t="s">
        <v>455</v>
      </c>
      <c r="CX52" s="270"/>
      <c r="CY52" s="267"/>
      <c r="CZ52" s="267"/>
      <c r="DA52" s="267"/>
      <c r="DB52" s="267"/>
      <c r="DC52" s="267"/>
      <c r="DD52" s="267"/>
      <c r="DE52" s="267"/>
      <c r="DF52" s="267"/>
      <c r="DG52" s="267"/>
      <c r="DH52" s="267"/>
      <c r="DI52" s="267"/>
      <c r="DJ52" s="113"/>
      <c r="DK52" s="113"/>
      <c r="DL52" s="113"/>
      <c r="DM52" s="113"/>
      <c r="DN52" s="113"/>
      <c r="DO52" s="113"/>
      <c r="DP52" s="113"/>
      <c r="DQ52" s="113"/>
      <c r="DR52" s="113"/>
      <c r="DS52" s="113"/>
      <c r="DT52" s="113"/>
      <c r="DU52" s="113"/>
      <c r="DV52" s="113"/>
      <c r="DW52" s="113"/>
      <c r="DX52" s="267"/>
      <c r="DY52" s="267"/>
      <c r="DZ52" s="267"/>
      <c r="EA52" s="267"/>
      <c r="EB52" s="270" t="s">
        <v>455</v>
      </c>
      <c r="EC52" s="267"/>
      <c r="ED52" s="267"/>
      <c r="EE52" s="267"/>
      <c r="EF52" s="267"/>
      <c r="EG52" s="267"/>
      <c r="EH52" s="267"/>
      <c r="EI52" s="267"/>
      <c r="EJ52" s="267"/>
      <c r="EK52" s="267"/>
      <c r="EL52" s="267"/>
      <c r="EM52" s="267"/>
      <c r="EN52" s="267"/>
      <c r="EO52" s="113"/>
      <c r="EP52" s="113"/>
      <c r="EQ52" s="113"/>
      <c r="ER52" s="113"/>
      <c r="ES52" s="113"/>
      <c r="ET52" s="113"/>
      <c r="EU52" s="113"/>
      <c r="EV52" s="113"/>
      <c r="EW52" s="113"/>
      <c r="EX52" s="113"/>
      <c r="EY52" s="113"/>
      <c r="EZ52" s="113"/>
      <c r="FA52" s="113"/>
      <c r="FB52" s="113"/>
      <c r="FC52" s="267"/>
      <c r="FD52" s="267"/>
      <c r="FE52" s="267"/>
      <c r="FF52" s="270" t="s">
        <v>455</v>
      </c>
      <c r="FG52" s="267"/>
      <c r="FH52" s="267"/>
      <c r="FI52" s="267"/>
      <c r="FJ52" s="267"/>
      <c r="FK52" s="267"/>
      <c r="FL52" s="267"/>
      <c r="FM52" s="267"/>
      <c r="FN52" s="267"/>
      <c r="FO52" s="267"/>
      <c r="FP52" s="267"/>
      <c r="FQ52" s="267"/>
      <c r="FR52" s="267"/>
      <c r="FS52" s="267"/>
      <c r="FT52" s="267"/>
      <c r="FU52" s="222"/>
      <c r="FV52" s="222"/>
      <c r="FW52" s="222"/>
      <c r="FX52" s="222"/>
      <c r="FY52" s="222"/>
      <c r="FZ52" s="222"/>
      <c r="GA52" s="222"/>
      <c r="GB52" s="222"/>
      <c r="GC52" s="222"/>
      <c r="GD52" s="222"/>
      <c r="GE52" s="222"/>
      <c r="GF52" s="222"/>
      <c r="GG52" s="222"/>
      <c r="GH52" s="222"/>
      <c r="GI52" s="222"/>
      <c r="GJ52" s="222"/>
      <c r="GK52" s="222"/>
      <c r="GL52" s="222"/>
      <c r="GM52" s="222"/>
      <c r="GN52" s="222"/>
      <c r="GO52" s="222"/>
      <c r="GP52" s="222"/>
      <c r="GQ52" s="222"/>
      <c r="GR52" s="222"/>
      <c r="GS52" s="222"/>
      <c r="GT52" s="222"/>
      <c r="GU52" s="222"/>
      <c r="GV52" s="222"/>
      <c r="GW52" s="222"/>
      <c r="GX52" s="222"/>
      <c r="GY52" s="222"/>
      <c r="GZ52" s="222"/>
      <c r="HA52" s="222"/>
      <c r="HB52" s="222"/>
      <c r="HC52" s="222"/>
      <c r="HD52" s="270" t="s">
        <v>455</v>
      </c>
      <c r="HE52" s="222"/>
      <c r="HF52" s="222"/>
      <c r="HG52" s="222"/>
      <c r="HH52" s="222"/>
      <c r="HI52" s="222"/>
      <c r="HJ52" s="222"/>
      <c r="HK52" s="222"/>
      <c r="HL52" s="222"/>
      <c r="HM52" s="222"/>
      <c r="HN52" s="222"/>
      <c r="HO52" s="222"/>
      <c r="HP52" s="222"/>
      <c r="HQ52" s="222"/>
      <c r="HR52" s="222"/>
      <c r="HS52" s="222"/>
      <c r="HT52" s="222"/>
      <c r="HU52" s="222"/>
      <c r="HV52" s="222"/>
      <c r="HW52" s="222"/>
      <c r="HX52" s="222"/>
      <c r="HY52" s="222"/>
      <c r="HZ52" s="222"/>
      <c r="IA52" s="222"/>
      <c r="IB52" s="222"/>
      <c r="IC52" s="222"/>
      <c r="ID52" s="222"/>
      <c r="IE52" s="222"/>
      <c r="IF52" s="222"/>
      <c r="IG52" s="222"/>
      <c r="IH52" s="222"/>
      <c r="II52" s="222"/>
      <c r="IJ52" s="222"/>
      <c r="IK52" s="222"/>
      <c r="IL52" s="222"/>
      <c r="IM52" s="222"/>
      <c r="IN52" s="222"/>
      <c r="IO52" s="222"/>
      <c r="IP52" s="222"/>
      <c r="IQ52" s="222"/>
      <c r="IR52" s="222"/>
      <c r="IS52" s="270" t="s">
        <v>455</v>
      </c>
      <c r="IT52" s="222"/>
      <c r="IU52" s="222"/>
      <c r="IV52" s="222"/>
      <c r="IW52" s="222"/>
      <c r="IX52" s="222"/>
      <c r="IY52" s="222"/>
      <c r="IZ52" s="222"/>
      <c r="JA52" s="222"/>
      <c r="JB52" s="222"/>
      <c r="JC52" s="222"/>
      <c r="JD52" s="222"/>
      <c r="JE52" s="222"/>
      <c r="JF52" s="222"/>
      <c r="JG52" s="222"/>
      <c r="JH52" s="222"/>
      <c r="JI52" s="222"/>
      <c r="JJ52" s="222"/>
      <c r="JK52" s="222"/>
      <c r="JL52" s="222"/>
      <c r="JM52" s="222"/>
      <c r="JN52" s="222"/>
      <c r="JO52" s="222"/>
      <c r="JP52" s="222"/>
      <c r="JQ52" s="222"/>
      <c r="JR52" s="222"/>
      <c r="JS52" s="222"/>
      <c r="JT52" s="222"/>
      <c r="JU52" s="222"/>
      <c r="JV52" s="222"/>
      <c r="JW52" s="222"/>
      <c r="JX52" s="222"/>
      <c r="JY52" s="222"/>
      <c r="JZ52" s="222"/>
      <c r="KA52" s="222"/>
      <c r="KB52" s="222"/>
      <c r="KC52" s="222"/>
      <c r="KD52" s="222"/>
      <c r="KE52" s="270" t="s">
        <v>455</v>
      </c>
      <c r="KF52" s="222"/>
      <c r="KG52" s="222"/>
      <c r="KH52" s="222"/>
      <c r="KI52" s="222"/>
      <c r="KJ52" s="222"/>
      <c r="KK52" s="222"/>
      <c r="KL52" s="222"/>
      <c r="KM52" s="222"/>
      <c r="KN52" s="222"/>
      <c r="KO52" s="222"/>
      <c r="KP52" s="222"/>
      <c r="KQ52" s="222"/>
      <c r="KR52" s="222"/>
      <c r="KS52" s="222"/>
      <c r="KT52" s="222"/>
      <c r="KU52" s="222"/>
      <c r="KV52" s="222"/>
      <c r="KW52" s="222"/>
      <c r="KX52" s="222"/>
      <c r="KY52" s="222"/>
      <c r="KZ52" s="222"/>
      <c r="LA52" s="222"/>
      <c r="LB52" s="222"/>
      <c r="LC52" s="222"/>
      <c r="LD52" s="222"/>
      <c r="LE52" s="222"/>
      <c r="LF52" s="222"/>
      <c r="LG52" s="222"/>
      <c r="LH52" s="222"/>
      <c r="LI52" s="222"/>
      <c r="LJ52" s="222"/>
      <c r="LK52" s="222"/>
      <c r="LL52" s="222"/>
      <c r="LM52" s="222"/>
      <c r="LN52" s="222"/>
      <c r="LO52" s="222"/>
      <c r="LP52" s="222"/>
      <c r="LQ52" s="222"/>
      <c r="LR52" s="222"/>
      <c r="LS52" s="222"/>
      <c r="LT52" s="270" t="s">
        <v>455</v>
      </c>
      <c r="LU52" s="222"/>
      <c r="LV52" s="222"/>
      <c r="LW52" s="222"/>
      <c r="LX52" s="222"/>
      <c r="LY52" s="222"/>
      <c r="LZ52" s="222"/>
      <c r="MA52" s="222"/>
      <c r="MB52" s="222"/>
      <c r="MC52" s="222"/>
      <c r="MD52" s="222"/>
      <c r="ME52" s="222"/>
      <c r="MF52" s="222"/>
      <c r="MG52" s="222"/>
      <c r="MH52" s="222"/>
      <c r="MI52" s="222"/>
      <c r="MJ52" s="222"/>
      <c r="MK52" s="222"/>
      <c r="ML52" s="222"/>
      <c r="MM52" s="222"/>
      <c r="MN52" s="222"/>
      <c r="MO52" s="222"/>
      <c r="MP52" s="222"/>
      <c r="MQ52" s="222"/>
      <c r="MR52" s="222"/>
      <c r="MS52" s="222"/>
      <c r="MT52" s="222"/>
      <c r="MU52" s="222"/>
      <c r="MV52" s="222"/>
      <c r="MW52" s="222"/>
      <c r="MX52" s="222"/>
      <c r="MY52" s="222"/>
      <c r="MZ52" s="222"/>
      <c r="NA52" s="222"/>
      <c r="NB52" s="222"/>
      <c r="NC52" s="222"/>
      <c r="ND52" s="222"/>
      <c r="NE52" s="222"/>
      <c r="NF52" s="222"/>
      <c r="NG52" s="222"/>
      <c r="NH52" s="222"/>
      <c r="NI52" s="222"/>
      <c r="NJ52" s="222"/>
      <c r="NK52" s="222"/>
      <c r="NL52" s="222"/>
      <c r="NM52" s="222"/>
      <c r="NN52" s="222"/>
      <c r="NO52" s="222"/>
      <c r="NP52" s="222"/>
      <c r="NQ52" s="222"/>
      <c r="NR52" s="222"/>
      <c r="NS52" s="222"/>
      <c r="NT52" s="222"/>
      <c r="NU52" s="222"/>
      <c r="NV52" s="222"/>
      <c r="NW52" s="222"/>
      <c r="NX52" s="222"/>
      <c r="NY52" s="222"/>
      <c r="NZ52" s="222"/>
      <c r="OA52" s="222"/>
      <c r="OB52" s="222"/>
      <c r="OC52" s="222"/>
      <c r="OD52" s="222"/>
      <c r="OE52" s="222"/>
      <c r="OF52" s="222"/>
      <c r="OG52" s="222"/>
      <c r="OH52" s="222"/>
      <c r="OI52" s="222"/>
      <c r="OJ52" s="222"/>
      <c r="OK52" s="222"/>
      <c r="OL52" s="222"/>
      <c r="OM52" s="222"/>
      <c r="ON52" s="222"/>
      <c r="OO52" s="222"/>
      <c r="OP52" s="222"/>
      <c r="OQ52" s="222"/>
      <c r="OR52" s="222"/>
      <c r="OS52" s="267">
        <f>IF(ISERROR(#REF!),0,1)</f>
        <v>0</v>
      </c>
      <c r="OT52" s="267">
        <f t="shared" si="15"/>
        <v>1</v>
      </c>
      <c r="OU52" s="267">
        <f t="shared" si="16"/>
        <v>0</v>
      </c>
      <c r="OV52" s="222"/>
      <c r="OW52" s="222"/>
      <c r="OX52" s="222"/>
      <c r="OY52" s="222"/>
      <c r="OZ52" s="222"/>
      <c r="PA52" s="222"/>
      <c r="PB52" s="222"/>
      <c r="PC52" s="222"/>
      <c r="PD52" s="222"/>
      <c r="PE52" s="222"/>
      <c r="PF52" s="222"/>
      <c r="PG52" s="222"/>
      <c r="PH52" s="222"/>
      <c r="PI52" s="222"/>
      <c r="PJ52" s="222"/>
      <c r="PK52" s="222"/>
      <c r="PL52" s="222"/>
      <c r="PM52" s="222"/>
      <c r="PN52" s="222"/>
      <c r="PO52" s="222"/>
      <c r="PP52" s="222"/>
      <c r="PQ52" s="222"/>
      <c r="PR52" s="222"/>
      <c r="PS52" s="222"/>
      <c r="PT52" s="222"/>
      <c r="PU52" s="222"/>
      <c r="PV52" s="222"/>
      <c r="PW52" s="222"/>
      <c r="PX52" s="222"/>
      <c r="PY52" s="222"/>
      <c r="PZ52" s="222"/>
      <c r="QA52" s="222"/>
      <c r="QB52" s="222"/>
      <c r="QC52" s="222"/>
      <c r="QD52" s="222"/>
      <c r="QE52" s="222"/>
      <c r="QF52" s="222"/>
      <c r="QG52" s="222"/>
      <c r="QH52" s="222"/>
      <c r="QI52" s="222"/>
      <c r="QJ52" s="222"/>
      <c r="QK52" s="222"/>
      <c r="QL52" s="222"/>
      <c r="QM52" s="222"/>
      <c r="QN52" s="222"/>
      <c r="QO52" s="222"/>
      <c r="QP52" s="222"/>
      <c r="QQ52" s="222"/>
      <c r="QR52" s="222"/>
      <c r="QS52" s="222"/>
      <c r="QT52" s="222"/>
      <c r="QU52" s="222"/>
      <c r="QV52" s="222"/>
      <c r="QW52" s="222"/>
      <c r="QX52" s="222"/>
      <c r="QY52" s="222"/>
      <c r="QZ52" s="222"/>
      <c r="RA52" s="222"/>
      <c r="RB52" s="222"/>
      <c r="RC52" s="222"/>
      <c r="RD52" s="222"/>
      <c r="RE52" s="222"/>
      <c r="RF52" s="222"/>
      <c r="RG52" s="222"/>
      <c r="RH52" s="222"/>
      <c r="RI52" s="222"/>
      <c r="RJ52" s="222"/>
      <c r="RK52" s="222"/>
      <c r="RL52" s="222"/>
      <c r="RM52" s="222"/>
      <c r="RN52" s="222"/>
      <c r="RO52" s="222"/>
      <c r="RP52" s="222"/>
      <c r="RQ52" s="222"/>
      <c r="RR52" s="222"/>
      <c r="RS52" s="222"/>
      <c r="RT52" s="222"/>
      <c r="RU52" s="222"/>
      <c r="RV52" s="222"/>
      <c r="RW52" s="222"/>
      <c r="RX52" s="222"/>
      <c r="RY52" s="222"/>
      <c r="RZ52" s="222"/>
      <c r="SA52" s="222"/>
      <c r="SB52" s="222"/>
      <c r="SC52" s="222"/>
      <c r="SD52" s="222"/>
      <c r="SE52" s="222"/>
      <c r="SF52" s="222"/>
      <c r="SG52" s="222"/>
      <c r="SH52" s="222"/>
      <c r="SI52" s="222"/>
      <c r="SJ52" s="222"/>
      <c r="SK52" s="222"/>
      <c r="SL52" s="222"/>
      <c r="SM52" s="222"/>
      <c r="SN52" s="222"/>
      <c r="SO52" s="222"/>
      <c r="SP52" s="222"/>
      <c r="SQ52" s="222"/>
      <c r="SR52" s="222"/>
      <c r="SS52" s="222"/>
      <c r="ST52" s="222"/>
      <c r="SU52" s="222"/>
      <c r="SV52" s="222"/>
      <c r="SW52" s="222"/>
      <c r="SX52" s="222"/>
      <c r="SY52" s="222"/>
      <c r="SZ52" s="222"/>
      <c r="TA52" s="222"/>
      <c r="TB52" s="222"/>
      <c r="TC52" s="222"/>
      <c r="TD52" s="222"/>
      <c r="TE52" s="222"/>
      <c r="TF52" s="222"/>
      <c r="TG52" s="222"/>
      <c r="TH52" s="222"/>
      <c r="TI52" s="222"/>
      <c r="TJ52" s="222"/>
      <c r="TK52" s="222"/>
      <c r="TL52" s="222"/>
      <c r="TM52" s="222"/>
      <c r="TN52" s="222"/>
      <c r="TO52" s="222"/>
      <c r="TP52" s="222"/>
      <c r="TQ52" s="222"/>
      <c r="TR52" s="222"/>
      <c r="TS52" s="222"/>
      <c r="TT52" s="222"/>
      <c r="TU52" s="222"/>
      <c r="TV52" s="222"/>
      <c r="TW52" s="222"/>
      <c r="TX52" s="222"/>
      <c r="TY52" s="222"/>
      <c r="TZ52" s="222"/>
      <c r="UA52" s="222"/>
      <c r="UB52" s="222"/>
      <c r="UC52" s="222"/>
      <c r="UD52" s="222"/>
      <c r="UE52" s="222"/>
      <c r="UF52" s="222"/>
      <c r="UG52" s="222"/>
      <c r="UH52" s="222"/>
      <c r="UI52" s="222"/>
      <c r="UJ52" s="222"/>
      <c r="UK52" s="222"/>
      <c r="UL52" s="222"/>
      <c r="UM52" s="222"/>
      <c r="UN52" s="222"/>
      <c r="UO52" s="222"/>
      <c r="UP52" s="222"/>
      <c r="UQ52" s="222"/>
      <c r="UR52" s="222"/>
      <c r="US52" s="222"/>
      <c r="UT52" s="222"/>
      <c r="UU52" s="222"/>
      <c r="UV52" s="222"/>
      <c r="UW52" s="222"/>
      <c r="UX52" s="222"/>
      <c r="UY52" s="222"/>
      <c r="UZ52" s="222"/>
      <c r="VA52" s="222"/>
      <c r="VB52" s="222"/>
      <c r="VC52" s="222"/>
      <c r="VD52" s="222"/>
      <c r="VE52" s="222"/>
      <c r="VF52" s="222"/>
      <c r="VG52" s="222"/>
      <c r="VH52" s="222"/>
      <c r="VI52" s="222"/>
      <c r="VJ52" s="222"/>
      <c r="VK52" s="222"/>
      <c r="VL52" s="222"/>
      <c r="VM52" s="222"/>
      <c r="VN52" s="222"/>
      <c r="VO52" s="222"/>
      <c r="VP52" s="222"/>
      <c r="VQ52" s="222"/>
      <c r="VR52" s="222"/>
      <c r="VS52" s="222"/>
      <c r="VT52" s="222"/>
      <c r="VU52" s="222"/>
      <c r="VV52" s="222"/>
      <c r="VW52" s="222"/>
      <c r="VX52" s="222"/>
      <c r="VY52" s="222"/>
      <c r="VZ52" s="222"/>
      <c r="WA52" s="222"/>
      <c r="WB52" s="222"/>
      <c r="WC52" s="222"/>
      <c r="WD52" s="222"/>
      <c r="WE52" s="222"/>
      <c r="WF52" s="222"/>
      <c r="WG52" s="222"/>
      <c r="WH52" s="222"/>
      <c r="WI52" s="222"/>
      <c r="WJ52" s="222"/>
      <c r="WK52" s="222"/>
      <c r="WL52" s="222"/>
      <c r="WM52" s="222"/>
      <c r="WN52" s="222"/>
      <c r="WO52" s="222"/>
      <c r="WP52" s="222"/>
      <c r="WQ52" s="222"/>
      <c r="WR52" s="222"/>
      <c r="WS52" s="222"/>
      <c r="WT52" s="222"/>
      <c r="WU52" s="222"/>
      <c r="WV52" s="222"/>
      <c r="WW52" s="222"/>
      <c r="WX52" s="222"/>
      <c r="WY52" s="222"/>
      <c r="WZ52" s="222"/>
      <c r="XA52" s="222"/>
      <c r="XB52" s="222"/>
      <c r="XC52" s="222"/>
      <c r="XD52" s="222"/>
      <c r="XE52" s="222"/>
      <c r="XF52" s="222"/>
      <c r="XG52" s="222"/>
      <c r="XH52" s="222"/>
      <c r="XI52" s="222"/>
      <c r="XJ52" s="222"/>
      <c r="XK52" s="222"/>
      <c r="XL52" s="222"/>
      <c r="XM52" s="222"/>
      <c r="XN52" s="222"/>
      <c r="XO52" s="222"/>
      <c r="XP52" s="222"/>
      <c r="XQ52" s="222"/>
      <c r="XR52" s="222"/>
      <c r="XS52" s="222"/>
      <c r="XT52" s="222"/>
      <c r="XU52" s="222"/>
      <c r="XV52" s="222"/>
      <c r="XW52" s="222"/>
      <c r="XX52" s="222"/>
      <c r="XY52" s="222"/>
      <c r="XZ52" s="222"/>
      <c r="YA52" s="222"/>
      <c r="YB52" s="222"/>
      <c r="YC52" s="222"/>
      <c r="YD52" s="222"/>
      <c r="YE52" s="222"/>
      <c r="YF52" s="222"/>
      <c r="YG52" s="222"/>
      <c r="YH52" s="222"/>
      <c r="YI52" s="222"/>
      <c r="YJ52" s="222"/>
      <c r="YK52" s="222"/>
      <c r="YL52" s="222"/>
      <c r="YM52" s="222"/>
      <c r="YN52" s="222"/>
      <c r="YO52" s="222"/>
      <c r="YP52" s="222"/>
      <c r="YQ52" s="222"/>
      <c r="YR52" s="222"/>
      <c r="YS52" s="222"/>
      <c r="YT52" s="222"/>
      <c r="YU52" s="222"/>
      <c r="YV52" s="222"/>
      <c r="YW52" s="222"/>
      <c r="YX52" s="222"/>
      <c r="YY52" s="222"/>
      <c r="YZ52" s="222"/>
      <c r="ZA52" s="222"/>
      <c r="ZB52" s="222"/>
      <c r="ZC52" s="222"/>
      <c r="ZD52" s="222"/>
      <c r="ZE52" s="222"/>
      <c r="ZF52" s="222"/>
      <c r="ZG52" s="222"/>
      <c r="ZH52" s="222"/>
      <c r="ZI52" s="222"/>
      <c r="ZJ52" s="222"/>
      <c r="ZK52" s="222"/>
      <c r="ZL52" s="222"/>
      <c r="ZM52" s="222"/>
      <c r="ZN52" s="222"/>
      <c r="ZO52" s="222"/>
      <c r="ZP52" s="222"/>
      <c r="ZQ52" s="222"/>
      <c r="ZR52" s="222"/>
      <c r="ZS52" s="222"/>
      <c r="ZT52" s="222"/>
      <c r="ZU52" s="222"/>
      <c r="ZV52" s="222"/>
      <c r="ZW52" s="222"/>
      <c r="ZX52" s="222"/>
      <c r="ZY52" s="222"/>
      <c r="ZZ52" s="222"/>
      <c r="AAA52" s="222"/>
      <c r="AAB52" s="222"/>
      <c r="AAC52" s="222"/>
      <c r="AAD52" s="222"/>
      <c r="AAE52" s="222"/>
      <c r="AAF52" s="222"/>
      <c r="AAG52" s="222"/>
      <c r="AAH52" s="222"/>
      <c r="AAI52" s="222"/>
      <c r="AAJ52" s="222"/>
      <c r="AAK52" s="222"/>
      <c r="AAL52" s="222"/>
      <c r="AAM52" s="222"/>
      <c r="AAN52" s="222"/>
      <c r="AAO52" s="222"/>
      <c r="AAP52" s="222"/>
      <c r="AAQ52" s="222"/>
      <c r="AAR52" s="222"/>
      <c r="AAS52" s="222"/>
      <c r="AAT52" s="222"/>
      <c r="AAU52" s="222"/>
      <c r="AAV52" s="222"/>
      <c r="AAW52" s="222"/>
      <c r="AAX52" s="222"/>
      <c r="AAY52" s="222"/>
      <c r="AAZ52" s="222"/>
      <c r="ABA52" s="222"/>
      <c r="ABB52" s="222"/>
      <c r="ABC52" s="222"/>
      <c r="ABD52" s="222"/>
      <c r="ABE52" s="222"/>
      <c r="ABF52" s="222"/>
      <c r="ABG52" s="222"/>
      <c r="ABH52" s="222"/>
      <c r="ABI52" s="222"/>
      <c r="ABJ52" s="222"/>
      <c r="ABK52" s="222"/>
      <c r="ABL52" s="222"/>
      <c r="ABM52" s="222"/>
      <c r="ABN52" s="222"/>
      <c r="ABO52" s="222"/>
      <c r="ABP52" s="222"/>
      <c r="ABQ52" s="222"/>
      <c r="ABR52" s="222"/>
      <c r="ABS52" s="222"/>
      <c r="ABT52" s="222"/>
      <c r="ABU52" s="222"/>
      <c r="ABV52" s="222"/>
      <c r="ABW52" s="222"/>
      <c r="ABX52" s="222"/>
      <c r="ABY52" s="222"/>
      <c r="ABZ52" s="222"/>
      <c r="ACA52" s="222"/>
      <c r="ACB52" s="222"/>
      <c r="ACC52" s="222"/>
      <c r="ACD52" s="222"/>
      <c r="ACE52" s="222"/>
      <c r="ACF52" s="222"/>
      <c r="ACG52" s="222"/>
      <c r="ACH52" s="222"/>
      <c r="ACI52" s="222"/>
      <c r="ACJ52" s="222"/>
      <c r="ACK52" s="222"/>
      <c r="ACL52" s="222"/>
      <c r="ACM52" s="222"/>
      <c r="ACN52" s="222"/>
      <c r="ACO52" s="222"/>
      <c r="ACP52" s="222"/>
      <c r="ACQ52" s="222"/>
      <c r="ACR52" s="222"/>
      <c r="ACS52" s="222"/>
      <c r="ACT52" s="222"/>
      <c r="ACU52" s="222"/>
      <c r="ACV52" s="222"/>
      <c r="ACW52" s="222"/>
      <c r="ACX52" s="222"/>
      <c r="ACY52" s="222"/>
      <c r="ACZ52" s="222"/>
      <c r="ADA52" s="222"/>
      <c r="ADB52" s="222"/>
      <c r="ADC52" s="222"/>
      <c r="ADD52" s="222"/>
      <c r="ADE52" s="222"/>
      <c r="ADF52" s="222"/>
      <c r="ADG52" s="222"/>
      <c r="ADH52" s="222"/>
      <c r="ADI52" s="222"/>
      <c r="ADJ52" s="222"/>
      <c r="ADK52" s="222"/>
      <c r="ADL52" s="222"/>
      <c r="ADM52" s="222"/>
      <c r="ADN52" s="222"/>
      <c r="ADO52" s="222"/>
      <c r="ADP52" s="222"/>
      <c r="ADQ52" s="222"/>
      <c r="ADR52" s="222"/>
      <c r="ADS52" s="222"/>
      <c r="ADT52" s="222"/>
      <c r="ADU52" s="222"/>
      <c r="ADV52" s="222"/>
      <c r="ADW52" s="222"/>
      <c r="ADX52" s="222"/>
      <c r="ADY52" s="222"/>
      <c r="ADZ52" s="222"/>
      <c r="AEA52" s="222"/>
      <c r="AEB52" s="222"/>
      <c r="AEC52" s="222"/>
      <c r="AED52" s="222"/>
      <c r="AEE52" s="222"/>
      <c r="AEF52" s="222"/>
      <c r="AEG52" s="222"/>
      <c r="AEH52" s="222"/>
      <c r="AEI52" s="222"/>
      <c r="AEJ52" s="222"/>
      <c r="AEK52" s="222"/>
      <c r="AEL52" s="222"/>
      <c r="AEM52" s="222"/>
      <c r="AEN52" s="222"/>
      <c r="AEO52" s="222"/>
      <c r="AEP52" s="222"/>
      <c r="AEQ52" s="222"/>
      <c r="AER52" s="222"/>
      <c r="AES52" s="222"/>
      <c r="AET52" s="222"/>
      <c r="AEU52" s="222"/>
      <c r="AEV52" s="222"/>
      <c r="AEW52" s="222"/>
      <c r="AEX52" s="222"/>
      <c r="AEY52" s="222"/>
      <c r="AEZ52" s="222"/>
      <c r="AFA52" s="222"/>
      <c r="AFB52" s="222"/>
      <c r="AFC52" s="222"/>
      <c r="AFD52" s="222"/>
      <c r="AFE52" s="222"/>
      <c r="AFF52" s="222"/>
      <c r="AFG52" s="222"/>
      <c r="AFH52" s="222"/>
      <c r="AFI52" s="222"/>
      <c r="AFJ52" s="222"/>
      <c r="AFK52" s="222"/>
      <c r="AFL52" s="222"/>
      <c r="AFM52" s="222"/>
      <c r="AFN52" s="222"/>
      <c r="AFO52" s="222"/>
      <c r="AFP52" s="222"/>
      <c r="AFQ52" s="222"/>
      <c r="AFR52" s="222"/>
      <c r="AFS52" s="222"/>
      <c r="AFT52" s="222"/>
    </row>
    <row r="53" spans="1:852" s="6" customFormat="1">
      <c r="A53" s="267" t="s">
        <v>793</v>
      </c>
      <c r="B53" s="267"/>
      <c r="C53" s="260" t="s">
        <v>3028</v>
      </c>
      <c r="D53" s="260" t="s">
        <v>173</v>
      </c>
      <c r="E53" s="109">
        <v>6</v>
      </c>
      <c r="F53" s="109">
        <v>2</v>
      </c>
      <c r="G53" s="270" t="s">
        <v>360</v>
      </c>
      <c r="H53" s="270" t="s">
        <v>455</v>
      </c>
      <c r="I53" s="270">
        <v>12</v>
      </c>
      <c r="J53" s="270">
        <v>24</v>
      </c>
      <c r="K53" s="270" t="s">
        <v>455</v>
      </c>
      <c r="L53" s="267"/>
      <c r="M53" s="267"/>
      <c r="N53" s="270"/>
      <c r="O53" s="270" t="s">
        <v>602</v>
      </c>
      <c r="P53" s="267">
        <v>21</v>
      </c>
      <c r="Q53" s="267">
        <v>11</v>
      </c>
      <c r="R53" s="267">
        <v>50</v>
      </c>
      <c r="S53" s="270" t="s">
        <v>455</v>
      </c>
      <c r="T53" s="270"/>
      <c r="U53" s="113"/>
      <c r="V53" s="113"/>
      <c r="W53" s="113"/>
      <c r="X53" s="113"/>
      <c r="Y53" s="113"/>
      <c r="Z53" s="113"/>
      <c r="AA53" s="113"/>
      <c r="AB53" s="113"/>
      <c r="AC53" s="113"/>
      <c r="AD53" s="113"/>
      <c r="AE53" s="114"/>
      <c r="AF53" s="113"/>
      <c r="AG53" s="113"/>
      <c r="AH53" s="113"/>
      <c r="AI53" s="267">
        <v>40</v>
      </c>
      <c r="AJ53" s="267">
        <f t="shared" si="11"/>
        <v>16</v>
      </c>
      <c r="AK53" s="267" t="s">
        <v>455</v>
      </c>
      <c r="AL53" s="270" t="s">
        <v>3011</v>
      </c>
      <c r="AM53" s="270" t="s">
        <v>455</v>
      </c>
      <c r="AN53" s="270">
        <v>0</v>
      </c>
      <c r="AO53" s="270">
        <v>17</v>
      </c>
      <c r="AP53" s="270" t="s">
        <v>455</v>
      </c>
      <c r="AQ53" s="267"/>
      <c r="AR53" s="267"/>
      <c r="AS53" s="267"/>
      <c r="AT53" s="267" t="s">
        <v>602</v>
      </c>
      <c r="AU53" s="267">
        <v>21</v>
      </c>
      <c r="AV53" s="267">
        <v>5</v>
      </c>
      <c r="AW53" s="267">
        <v>50</v>
      </c>
      <c r="AX53" s="270" t="s">
        <v>455</v>
      </c>
      <c r="AY53" s="267"/>
      <c r="AZ53" s="114"/>
      <c r="BA53" s="114"/>
      <c r="BB53" s="114"/>
      <c r="BC53" s="114"/>
      <c r="BD53" s="114"/>
      <c r="BE53" s="114"/>
      <c r="BF53" s="114"/>
      <c r="BG53" s="114"/>
      <c r="BH53" s="114"/>
      <c r="BI53" s="114"/>
      <c r="BJ53" s="114"/>
      <c r="BK53" s="114"/>
      <c r="BL53" s="114"/>
      <c r="BM53" s="114"/>
      <c r="BN53" s="270">
        <v>37</v>
      </c>
      <c r="BO53" s="270">
        <f t="shared" si="12"/>
        <v>20</v>
      </c>
      <c r="BP53" s="270" t="s">
        <v>455</v>
      </c>
      <c r="BQ53" s="270"/>
      <c r="BR53" s="270" t="s">
        <v>455</v>
      </c>
      <c r="BS53" s="267"/>
      <c r="BT53" s="267"/>
      <c r="BU53" s="267"/>
      <c r="BV53" s="267"/>
      <c r="BW53" s="267"/>
      <c r="BX53" s="267"/>
      <c r="BY53" s="267"/>
      <c r="BZ53" s="267"/>
      <c r="CA53" s="267"/>
      <c r="CB53" s="267"/>
      <c r="CC53" s="267"/>
      <c r="CD53" s="267"/>
      <c r="CE53" s="114"/>
      <c r="CF53" s="114"/>
      <c r="CG53" s="114"/>
      <c r="CH53" s="114"/>
      <c r="CI53" s="114"/>
      <c r="CJ53" s="114"/>
      <c r="CK53" s="114"/>
      <c r="CL53" s="114"/>
      <c r="CM53" s="114"/>
      <c r="CN53" s="114"/>
      <c r="CO53" s="114"/>
      <c r="CP53" s="114"/>
      <c r="CQ53" s="114"/>
      <c r="CR53" s="114"/>
      <c r="CS53" s="267"/>
      <c r="CT53" s="267"/>
      <c r="CU53" s="267"/>
      <c r="CV53" s="270"/>
      <c r="CW53" s="270" t="s">
        <v>455</v>
      </c>
      <c r="CX53" s="270"/>
      <c r="CY53" s="267"/>
      <c r="CZ53" s="267"/>
      <c r="DA53" s="267"/>
      <c r="DB53" s="267"/>
      <c r="DC53" s="267"/>
      <c r="DD53" s="267"/>
      <c r="DE53" s="267"/>
      <c r="DF53" s="267"/>
      <c r="DG53" s="267"/>
      <c r="DH53" s="267"/>
      <c r="DI53" s="267"/>
      <c r="DJ53" s="113"/>
      <c r="DK53" s="113"/>
      <c r="DL53" s="113"/>
      <c r="DM53" s="113"/>
      <c r="DN53" s="113"/>
      <c r="DO53" s="113"/>
      <c r="DP53" s="113"/>
      <c r="DQ53" s="113"/>
      <c r="DR53" s="113"/>
      <c r="DS53" s="113"/>
      <c r="DT53" s="113"/>
      <c r="DU53" s="113"/>
      <c r="DV53" s="113"/>
      <c r="DW53" s="113"/>
      <c r="DX53" s="267"/>
      <c r="DY53" s="267"/>
      <c r="DZ53" s="267"/>
      <c r="EA53" s="267"/>
      <c r="EB53" s="270" t="s">
        <v>455</v>
      </c>
      <c r="EC53" s="267"/>
      <c r="ED53" s="267"/>
      <c r="EE53" s="267"/>
      <c r="EF53" s="267"/>
      <c r="EG53" s="267"/>
      <c r="EH53" s="267"/>
      <c r="EI53" s="267"/>
      <c r="EJ53" s="267"/>
      <c r="EK53" s="267"/>
      <c r="EL53" s="267"/>
      <c r="EM53" s="267"/>
      <c r="EN53" s="267"/>
      <c r="EO53" s="113"/>
      <c r="EP53" s="113"/>
      <c r="EQ53" s="113"/>
      <c r="ER53" s="113"/>
      <c r="ES53" s="113"/>
      <c r="ET53" s="113"/>
      <c r="EU53" s="113"/>
      <c r="EV53" s="113"/>
      <c r="EW53" s="113"/>
      <c r="EX53" s="113"/>
      <c r="EY53" s="113"/>
      <c r="EZ53" s="113"/>
      <c r="FA53" s="113"/>
      <c r="FB53" s="113"/>
      <c r="FC53" s="267"/>
      <c r="FD53" s="267"/>
      <c r="FE53" s="267"/>
      <c r="FF53" s="270" t="s">
        <v>455</v>
      </c>
      <c r="FG53" s="267"/>
      <c r="FH53" s="267"/>
      <c r="FI53" s="267"/>
      <c r="FJ53" s="267"/>
      <c r="FK53" s="267"/>
      <c r="FL53" s="267"/>
      <c r="FM53" s="267"/>
      <c r="FN53" s="267"/>
      <c r="FO53" s="267"/>
      <c r="FP53" s="267"/>
      <c r="FQ53" s="267"/>
      <c r="FR53" s="267"/>
      <c r="FS53" s="267"/>
      <c r="FT53" s="267"/>
      <c r="FU53" s="222"/>
      <c r="FV53" s="222"/>
      <c r="FW53" s="222"/>
      <c r="FX53" s="222"/>
      <c r="FY53" s="222"/>
      <c r="FZ53" s="222"/>
      <c r="GA53" s="222"/>
      <c r="GB53" s="222"/>
      <c r="GC53" s="222"/>
      <c r="GD53" s="222"/>
      <c r="GE53" s="222"/>
      <c r="GF53" s="222"/>
      <c r="GG53" s="222"/>
      <c r="GH53" s="222"/>
      <c r="GI53" s="222"/>
      <c r="GJ53" s="222"/>
      <c r="GK53" s="222"/>
      <c r="GL53" s="222"/>
      <c r="GM53" s="222"/>
      <c r="GN53" s="222"/>
      <c r="GO53" s="222"/>
      <c r="GP53" s="222"/>
      <c r="GQ53" s="222"/>
      <c r="GR53" s="222"/>
      <c r="GS53" s="222"/>
      <c r="GT53" s="222"/>
      <c r="GU53" s="222"/>
      <c r="GV53" s="222"/>
      <c r="GW53" s="222"/>
      <c r="GX53" s="222"/>
      <c r="GY53" s="222"/>
      <c r="GZ53" s="222"/>
      <c r="HA53" s="222"/>
      <c r="HB53" s="222"/>
      <c r="HC53" s="222"/>
      <c r="HD53" s="270" t="s">
        <v>455</v>
      </c>
      <c r="HE53" s="222"/>
      <c r="HF53" s="222"/>
      <c r="HG53" s="222"/>
      <c r="HH53" s="222"/>
      <c r="HI53" s="222"/>
      <c r="HJ53" s="222"/>
      <c r="HK53" s="222"/>
      <c r="HL53" s="222"/>
      <c r="HM53" s="222"/>
      <c r="HN53" s="222"/>
      <c r="HO53" s="222"/>
      <c r="HP53" s="222"/>
      <c r="HQ53" s="222"/>
      <c r="HR53" s="222"/>
      <c r="HS53" s="222"/>
      <c r="HT53" s="222"/>
      <c r="HU53" s="222"/>
      <c r="HV53" s="222"/>
      <c r="HW53" s="222"/>
      <c r="HX53" s="222"/>
      <c r="HY53" s="222"/>
      <c r="HZ53" s="222"/>
      <c r="IA53" s="222"/>
      <c r="IB53" s="222"/>
      <c r="IC53" s="222"/>
      <c r="ID53" s="222"/>
      <c r="IE53" s="222"/>
      <c r="IF53" s="222"/>
      <c r="IG53" s="222"/>
      <c r="IH53" s="222"/>
      <c r="II53" s="222"/>
      <c r="IJ53" s="222"/>
      <c r="IK53" s="222"/>
      <c r="IL53" s="222"/>
      <c r="IM53" s="222"/>
      <c r="IN53" s="222"/>
      <c r="IO53" s="222"/>
      <c r="IP53" s="222"/>
      <c r="IQ53" s="222"/>
      <c r="IR53" s="222"/>
      <c r="IS53" s="270" t="s">
        <v>455</v>
      </c>
      <c r="IT53" s="222"/>
      <c r="IU53" s="222"/>
      <c r="IV53" s="222"/>
      <c r="IW53" s="222"/>
      <c r="IX53" s="222"/>
      <c r="IY53" s="222"/>
      <c r="IZ53" s="222"/>
      <c r="JA53" s="222"/>
      <c r="JB53" s="222"/>
      <c r="JC53" s="222"/>
      <c r="JD53" s="222"/>
      <c r="JE53" s="222"/>
      <c r="JF53" s="222"/>
      <c r="JG53" s="222"/>
      <c r="JH53" s="222"/>
      <c r="JI53" s="222"/>
      <c r="JJ53" s="222"/>
      <c r="JK53" s="222"/>
      <c r="JL53" s="222"/>
      <c r="JM53" s="222"/>
      <c r="JN53" s="222"/>
      <c r="JO53" s="222"/>
      <c r="JP53" s="222"/>
      <c r="JQ53" s="222"/>
      <c r="JR53" s="222"/>
      <c r="JS53" s="222"/>
      <c r="JT53" s="222"/>
      <c r="JU53" s="222"/>
      <c r="JV53" s="222"/>
      <c r="JW53" s="222"/>
      <c r="JX53" s="222"/>
      <c r="JY53" s="222"/>
      <c r="JZ53" s="222"/>
      <c r="KA53" s="222"/>
      <c r="KB53" s="222"/>
      <c r="KC53" s="222"/>
      <c r="KD53" s="222"/>
      <c r="KE53" s="270" t="s">
        <v>455</v>
      </c>
      <c r="KF53" s="222"/>
      <c r="KG53" s="222"/>
      <c r="KH53" s="222"/>
      <c r="KI53" s="222"/>
      <c r="KJ53" s="222"/>
      <c r="KK53" s="222"/>
      <c r="KL53" s="222"/>
      <c r="KM53" s="222"/>
      <c r="KN53" s="222"/>
      <c r="KO53" s="222"/>
      <c r="KP53" s="222"/>
      <c r="KQ53" s="222"/>
      <c r="KR53" s="222"/>
      <c r="KS53" s="222"/>
      <c r="KT53" s="222"/>
      <c r="KU53" s="222"/>
      <c r="KV53" s="222"/>
      <c r="KW53" s="222"/>
      <c r="KX53" s="222"/>
      <c r="KY53" s="222"/>
      <c r="KZ53" s="222"/>
      <c r="LA53" s="222"/>
      <c r="LB53" s="222"/>
      <c r="LC53" s="222"/>
      <c r="LD53" s="222"/>
      <c r="LE53" s="222"/>
      <c r="LF53" s="222"/>
      <c r="LG53" s="222"/>
      <c r="LH53" s="222"/>
      <c r="LI53" s="222"/>
      <c r="LJ53" s="222"/>
      <c r="LK53" s="222"/>
      <c r="LL53" s="222"/>
      <c r="LM53" s="222"/>
      <c r="LN53" s="222"/>
      <c r="LO53" s="222"/>
      <c r="LP53" s="222"/>
      <c r="LQ53" s="222"/>
      <c r="LR53" s="222"/>
      <c r="LS53" s="222"/>
      <c r="LT53" s="270" t="s">
        <v>455</v>
      </c>
      <c r="LU53" s="222"/>
      <c r="LV53" s="222"/>
      <c r="LW53" s="222"/>
      <c r="LX53" s="222"/>
      <c r="LY53" s="222"/>
      <c r="LZ53" s="222"/>
      <c r="MA53" s="222"/>
      <c r="MB53" s="222"/>
      <c r="MC53" s="222"/>
      <c r="MD53" s="222"/>
      <c r="ME53" s="222"/>
      <c r="MF53" s="222"/>
      <c r="MG53" s="222"/>
      <c r="MH53" s="222"/>
      <c r="MI53" s="222"/>
      <c r="MJ53" s="222"/>
      <c r="MK53" s="222"/>
      <c r="ML53" s="222"/>
      <c r="MM53" s="222"/>
      <c r="MN53" s="222"/>
      <c r="MO53" s="222"/>
      <c r="MP53" s="222"/>
      <c r="MQ53" s="222"/>
      <c r="MR53" s="222"/>
      <c r="MS53" s="222"/>
      <c r="MT53" s="222"/>
      <c r="MU53" s="222"/>
      <c r="MV53" s="222"/>
      <c r="MW53" s="222"/>
      <c r="MX53" s="222"/>
      <c r="MY53" s="222"/>
      <c r="MZ53" s="222"/>
      <c r="NA53" s="222"/>
      <c r="NB53" s="222"/>
      <c r="NC53" s="222"/>
      <c r="ND53" s="222"/>
      <c r="NE53" s="222"/>
      <c r="NF53" s="222"/>
      <c r="NG53" s="222"/>
      <c r="NH53" s="222"/>
      <c r="NI53" s="222"/>
      <c r="NJ53" s="222"/>
      <c r="NK53" s="222"/>
      <c r="NL53" s="222"/>
      <c r="NM53" s="222"/>
      <c r="NN53" s="222"/>
      <c r="NO53" s="222"/>
      <c r="NP53" s="222"/>
      <c r="NQ53" s="222"/>
      <c r="NR53" s="222"/>
      <c r="NS53" s="222"/>
      <c r="NT53" s="222"/>
      <c r="NU53" s="222"/>
      <c r="NV53" s="222"/>
      <c r="NW53" s="222"/>
      <c r="NX53" s="222"/>
      <c r="NY53" s="222"/>
      <c r="NZ53" s="222"/>
      <c r="OA53" s="222"/>
      <c r="OB53" s="222"/>
      <c r="OC53" s="222"/>
      <c r="OD53" s="222"/>
      <c r="OE53" s="222"/>
      <c r="OF53" s="222"/>
      <c r="OG53" s="222"/>
      <c r="OH53" s="222"/>
      <c r="OI53" s="222"/>
      <c r="OJ53" s="222"/>
      <c r="OK53" s="222"/>
      <c r="OL53" s="222"/>
      <c r="OM53" s="222"/>
      <c r="ON53" s="222"/>
      <c r="OO53" s="222"/>
      <c r="OP53" s="222"/>
      <c r="OQ53" s="222"/>
      <c r="OR53" s="222"/>
      <c r="OS53" s="267">
        <f>IF(ISERROR(#REF!),0,1)</f>
        <v>0</v>
      </c>
      <c r="OT53" s="267">
        <f t="shared" si="15"/>
        <v>1</v>
      </c>
      <c r="OU53" s="267">
        <f t="shared" si="16"/>
        <v>0</v>
      </c>
      <c r="OV53" s="222"/>
      <c r="OW53" s="222"/>
      <c r="OX53" s="222"/>
      <c r="OY53" s="222"/>
      <c r="OZ53" s="222"/>
      <c r="PA53" s="222"/>
      <c r="PB53" s="222"/>
      <c r="PC53" s="222"/>
      <c r="PD53" s="222"/>
      <c r="PE53" s="222"/>
      <c r="PF53" s="222"/>
      <c r="PG53" s="222"/>
      <c r="PH53" s="222"/>
      <c r="PI53" s="222"/>
      <c r="PJ53" s="222"/>
      <c r="PK53" s="222"/>
      <c r="PL53" s="222"/>
      <c r="PM53" s="222"/>
      <c r="PN53" s="222"/>
      <c r="PO53" s="222"/>
      <c r="PP53" s="222"/>
      <c r="PQ53" s="222"/>
      <c r="PR53" s="222"/>
      <c r="PS53" s="222"/>
      <c r="PT53" s="222"/>
      <c r="PU53" s="222"/>
      <c r="PV53" s="222"/>
      <c r="PW53" s="222"/>
      <c r="PX53" s="222"/>
      <c r="PY53" s="222"/>
      <c r="PZ53" s="222"/>
      <c r="QA53" s="222"/>
      <c r="QB53" s="222"/>
      <c r="QC53" s="222"/>
      <c r="QD53" s="222"/>
      <c r="QE53" s="222"/>
      <c r="QF53" s="222"/>
      <c r="QG53" s="222"/>
      <c r="QH53" s="222"/>
      <c r="QI53" s="222"/>
      <c r="QJ53" s="222"/>
      <c r="QK53" s="222"/>
      <c r="QL53" s="222"/>
      <c r="QM53" s="222"/>
      <c r="QN53" s="222"/>
      <c r="QO53" s="222"/>
      <c r="QP53" s="222"/>
      <c r="QQ53" s="222"/>
      <c r="QR53" s="222"/>
      <c r="QS53" s="222"/>
      <c r="QT53" s="222"/>
      <c r="QU53" s="222"/>
      <c r="QV53" s="222"/>
      <c r="QW53" s="222"/>
      <c r="QX53" s="222"/>
      <c r="QY53" s="222"/>
      <c r="QZ53" s="222"/>
      <c r="RA53" s="222"/>
      <c r="RB53" s="222"/>
      <c r="RC53" s="222"/>
      <c r="RD53" s="222"/>
      <c r="RE53" s="222"/>
      <c r="RF53" s="222"/>
      <c r="RG53" s="222"/>
      <c r="RH53" s="222"/>
      <c r="RI53" s="222"/>
      <c r="RJ53" s="222"/>
      <c r="RK53" s="222"/>
      <c r="RL53" s="222"/>
      <c r="RM53" s="222"/>
      <c r="RN53" s="222"/>
      <c r="RO53" s="222"/>
      <c r="RP53" s="222"/>
      <c r="RQ53" s="222"/>
      <c r="RR53" s="222"/>
      <c r="RS53" s="222"/>
      <c r="RT53" s="222"/>
      <c r="RU53" s="222"/>
      <c r="RV53" s="222"/>
      <c r="RW53" s="222"/>
      <c r="RX53" s="222"/>
      <c r="RY53" s="222"/>
      <c r="RZ53" s="222"/>
      <c r="SA53" s="222"/>
      <c r="SB53" s="222"/>
      <c r="SC53" s="222"/>
      <c r="SD53" s="222"/>
      <c r="SE53" s="222"/>
      <c r="SF53" s="222"/>
      <c r="SG53" s="222"/>
      <c r="SH53" s="222"/>
      <c r="SI53" s="222"/>
      <c r="SJ53" s="222"/>
      <c r="SK53" s="222"/>
      <c r="SL53" s="222"/>
      <c r="SM53" s="222"/>
      <c r="SN53" s="222"/>
      <c r="SO53" s="222"/>
      <c r="SP53" s="222"/>
      <c r="SQ53" s="222"/>
      <c r="SR53" s="222"/>
      <c r="SS53" s="222"/>
      <c r="ST53" s="222"/>
      <c r="SU53" s="222"/>
      <c r="SV53" s="222"/>
      <c r="SW53" s="222"/>
      <c r="SX53" s="222"/>
      <c r="SY53" s="222"/>
      <c r="SZ53" s="222"/>
      <c r="TA53" s="222"/>
      <c r="TB53" s="222"/>
      <c r="TC53" s="222"/>
      <c r="TD53" s="222"/>
      <c r="TE53" s="222"/>
      <c r="TF53" s="222"/>
      <c r="TG53" s="222"/>
      <c r="TH53" s="222"/>
      <c r="TI53" s="222"/>
      <c r="TJ53" s="222"/>
      <c r="TK53" s="222"/>
      <c r="TL53" s="222"/>
      <c r="TM53" s="222"/>
      <c r="TN53" s="222"/>
      <c r="TO53" s="222"/>
      <c r="TP53" s="222"/>
      <c r="TQ53" s="222"/>
      <c r="TR53" s="222"/>
      <c r="TS53" s="222"/>
      <c r="TT53" s="222"/>
      <c r="TU53" s="222"/>
      <c r="TV53" s="222"/>
      <c r="TW53" s="222"/>
      <c r="TX53" s="222"/>
      <c r="TY53" s="222"/>
      <c r="TZ53" s="222"/>
      <c r="UA53" s="222"/>
      <c r="UB53" s="222"/>
      <c r="UC53" s="222"/>
      <c r="UD53" s="222"/>
      <c r="UE53" s="222"/>
      <c r="UF53" s="222"/>
      <c r="UG53" s="222"/>
      <c r="UH53" s="222"/>
      <c r="UI53" s="222"/>
      <c r="UJ53" s="222"/>
      <c r="UK53" s="222"/>
      <c r="UL53" s="222"/>
      <c r="UM53" s="222"/>
      <c r="UN53" s="222"/>
      <c r="UO53" s="222"/>
      <c r="UP53" s="222"/>
      <c r="UQ53" s="222"/>
      <c r="UR53" s="222"/>
      <c r="US53" s="222"/>
      <c r="UT53" s="222"/>
      <c r="UU53" s="222"/>
      <c r="UV53" s="222"/>
      <c r="UW53" s="222"/>
      <c r="UX53" s="222"/>
      <c r="UY53" s="222"/>
      <c r="UZ53" s="222"/>
      <c r="VA53" s="222"/>
      <c r="VB53" s="222"/>
      <c r="VC53" s="222"/>
      <c r="VD53" s="222"/>
      <c r="VE53" s="222"/>
      <c r="VF53" s="222"/>
      <c r="VG53" s="222"/>
      <c r="VH53" s="222"/>
      <c r="VI53" s="222"/>
      <c r="VJ53" s="222"/>
      <c r="VK53" s="222"/>
      <c r="VL53" s="222"/>
      <c r="VM53" s="222"/>
      <c r="VN53" s="222"/>
      <c r="VO53" s="222"/>
      <c r="VP53" s="222"/>
      <c r="VQ53" s="222"/>
      <c r="VR53" s="222"/>
      <c r="VS53" s="222"/>
      <c r="VT53" s="222"/>
      <c r="VU53" s="222"/>
      <c r="VV53" s="222"/>
      <c r="VW53" s="222"/>
      <c r="VX53" s="222"/>
      <c r="VY53" s="222"/>
      <c r="VZ53" s="222"/>
      <c r="WA53" s="222"/>
      <c r="WB53" s="222"/>
      <c r="WC53" s="222"/>
      <c r="WD53" s="222"/>
      <c r="WE53" s="222"/>
      <c r="WF53" s="222"/>
      <c r="WG53" s="222"/>
      <c r="WH53" s="222"/>
      <c r="WI53" s="222"/>
      <c r="WJ53" s="222"/>
      <c r="WK53" s="222"/>
      <c r="WL53" s="222"/>
      <c r="WM53" s="222"/>
      <c r="WN53" s="222"/>
      <c r="WO53" s="222"/>
      <c r="WP53" s="222"/>
      <c r="WQ53" s="222"/>
      <c r="WR53" s="222"/>
      <c r="WS53" s="222"/>
      <c r="WT53" s="222"/>
      <c r="WU53" s="222"/>
      <c r="WV53" s="222"/>
      <c r="WW53" s="222"/>
      <c r="WX53" s="222"/>
      <c r="WY53" s="222"/>
      <c r="WZ53" s="222"/>
      <c r="XA53" s="222"/>
      <c r="XB53" s="222"/>
      <c r="XC53" s="222"/>
      <c r="XD53" s="222"/>
      <c r="XE53" s="222"/>
      <c r="XF53" s="222"/>
      <c r="XG53" s="222"/>
      <c r="XH53" s="222"/>
      <c r="XI53" s="222"/>
      <c r="XJ53" s="222"/>
      <c r="XK53" s="222"/>
      <c r="XL53" s="222"/>
      <c r="XM53" s="222"/>
      <c r="XN53" s="222"/>
      <c r="XO53" s="222"/>
      <c r="XP53" s="222"/>
      <c r="XQ53" s="222"/>
      <c r="XR53" s="222"/>
      <c r="XS53" s="222"/>
      <c r="XT53" s="222"/>
      <c r="XU53" s="222"/>
      <c r="XV53" s="222"/>
      <c r="XW53" s="222"/>
      <c r="XX53" s="222"/>
      <c r="XY53" s="222"/>
      <c r="XZ53" s="222"/>
      <c r="YA53" s="222"/>
      <c r="YB53" s="222"/>
      <c r="YC53" s="222"/>
      <c r="YD53" s="222"/>
      <c r="YE53" s="222"/>
      <c r="YF53" s="222"/>
      <c r="YG53" s="222"/>
      <c r="YH53" s="222"/>
      <c r="YI53" s="222"/>
      <c r="YJ53" s="222"/>
      <c r="YK53" s="222"/>
      <c r="YL53" s="222"/>
      <c r="YM53" s="222"/>
      <c r="YN53" s="222"/>
      <c r="YO53" s="222"/>
      <c r="YP53" s="222"/>
      <c r="YQ53" s="222"/>
      <c r="YR53" s="222"/>
      <c r="YS53" s="222"/>
      <c r="YT53" s="222"/>
      <c r="YU53" s="222"/>
      <c r="YV53" s="222"/>
      <c r="YW53" s="222"/>
      <c r="YX53" s="222"/>
      <c r="YY53" s="222"/>
      <c r="YZ53" s="222"/>
      <c r="ZA53" s="222"/>
      <c r="ZB53" s="222"/>
      <c r="ZC53" s="222"/>
      <c r="ZD53" s="222"/>
      <c r="ZE53" s="222"/>
      <c r="ZF53" s="222"/>
      <c r="ZG53" s="222"/>
      <c r="ZH53" s="222"/>
      <c r="ZI53" s="222"/>
      <c r="ZJ53" s="222"/>
      <c r="ZK53" s="222"/>
      <c r="ZL53" s="222"/>
      <c r="ZM53" s="222"/>
      <c r="ZN53" s="222"/>
      <c r="ZO53" s="222"/>
      <c r="ZP53" s="222"/>
      <c r="ZQ53" s="222"/>
      <c r="ZR53" s="222"/>
      <c r="ZS53" s="222"/>
      <c r="ZT53" s="222"/>
      <c r="ZU53" s="222"/>
      <c r="ZV53" s="222"/>
      <c r="ZW53" s="222"/>
      <c r="ZX53" s="222"/>
      <c r="ZY53" s="222"/>
      <c r="ZZ53" s="222"/>
      <c r="AAA53" s="222"/>
      <c r="AAB53" s="222"/>
      <c r="AAC53" s="222"/>
      <c r="AAD53" s="222"/>
      <c r="AAE53" s="222"/>
      <c r="AAF53" s="222"/>
      <c r="AAG53" s="222"/>
      <c r="AAH53" s="222"/>
      <c r="AAI53" s="222"/>
      <c r="AAJ53" s="222"/>
      <c r="AAK53" s="222"/>
      <c r="AAL53" s="222"/>
      <c r="AAM53" s="222"/>
      <c r="AAN53" s="222"/>
      <c r="AAO53" s="222"/>
      <c r="AAP53" s="222"/>
      <c r="AAQ53" s="222"/>
      <c r="AAR53" s="222"/>
      <c r="AAS53" s="222"/>
      <c r="AAT53" s="222"/>
      <c r="AAU53" s="222"/>
      <c r="AAV53" s="222"/>
      <c r="AAW53" s="222"/>
      <c r="AAX53" s="222"/>
      <c r="AAY53" s="222"/>
      <c r="AAZ53" s="222"/>
      <c r="ABA53" s="222"/>
      <c r="ABB53" s="222"/>
      <c r="ABC53" s="222"/>
      <c r="ABD53" s="222"/>
      <c r="ABE53" s="222"/>
      <c r="ABF53" s="222"/>
      <c r="ABG53" s="222"/>
      <c r="ABH53" s="222"/>
      <c r="ABI53" s="222"/>
      <c r="ABJ53" s="222"/>
      <c r="ABK53" s="222"/>
      <c r="ABL53" s="222"/>
      <c r="ABM53" s="222"/>
      <c r="ABN53" s="222"/>
      <c r="ABO53" s="222"/>
      <c r="ABP53" s="222"/>
      <c r="ABQ53" s="222"/>
      <c r="ABR53" s="222"/>
      <c r="ABS53" s="222"/>
      <c r="ABT53" s="222"/>
      <c r="ABU53" s="222"/>
      <c r="ABV53" s="222"/>
      <c r="ABW53" s="222"/>
      <c r="ABX53" s="222"/>
      <c r="ABY53" s="222"/>
      <c r="ABZ53" s="222"/>
      <c r="ACA53" s="222"/>
      <c r="ACB53" s="222"/>
      <c r="ACC53" s="222"/>
      <c r="ACD53" s="222"/>
      <c r="ACE53" s="222"/>
      <c r="ACF53" s="222"/>
      <c r="ACG53" s="222"/>
      <c r="ACH53" s="222"/>
      <c r="ACI53" s="222"/>
      <c r="ACJ53" s="222"/>
      <c r="ACK53" s="222"/>
      <c r="ACL53" s="222"/>
      <c r="ACM53" s="222"/>
      <c r="ACN53" s="222"/>
      <c r="ACO53" s="222"/>
      <c r="ACP53" s="222"/>
      <c r="ACQ53" s="222"/>
      <c r="ACR53" s="222"/>
      <c r="ACS53" s="222"/>
      <c r="ACT53" s="222"/>
      <c r="ACU53" s="222"/>
      <c r="ACV53" s="222"/>
      <c r="ACW53" s="222"/>
      <c r="ACX53" s="222"/>
      <c r="ACY53" s="222"/>
      <c r="ACZ53" s="222"/>
      <c r="ADA53" s="222"/>
      <c r="ADB53" s="222"/>
      <c r="ADC53" s="222"/>
      <c r="ADD53" s="222"/>
      <c r="ADE53" s="222"/>
      <c r="ADF53" s="222"/>
      <c r="ADG53" s="222"/>
      <c r="ADH53" s="222"/>
      <c r="ADI53" s="222"/>
      <c r="ADJ53" s="222"/>
      <c r="ADK53" s="222"/>
      <c r="ADL53" s="222"/>
      <c r="ADM53" s="222"/>
      <c r="ADN53" s="222"/>
      <c r="ADO53" s="222"/>
      <c r="ADP53" s="222"/>
      <c r="ADQ53" s="222"/>
      <c r="ADR53" s="222"/>
      <c r="ADS53" s="222"/>
      <c r="ADT53" s="222"/>
      <c r="ADU53" s="222"/>
      <c r="ADV53" s="222"/>
      <c r="ADW53" s="222"/>
      <c r="ADX53" s="222"/>
      <c r="ADY53" s="222"/>
      <c r="ADZ53" s="222"/>
      <c r="AEA53" s="222"/>
      <c r="AEB53" s="222"/>
      <c r="AEC53" s="222"/>
      <c r="AED53" s="222"/>
      <c r="AEE53" s="222"/>
      <c r="AEF53" s="222"/>
      <c r="AEG53" s="222"/>
      <c r="AEH53" s="222"/>
      <c r="AEI53" s="222"/>
      <c r="AEJ53" s="222"/>
      <c r="AEK53" s="222"/>
      <c r="AEL53" s="222"/>
      <c r="AEM53" s="222"/>
      <c r="AEN53" s="222"/>
      <c r="AEO53" s="222"/>
      <c r="AEP53" s="222"/>
      <c r="AEQ53" s="222"/>
      <c r="AER53" s="222"/>
      <c r="AES53" s="222"/>
      <c r="AET53" s="222"/>
      <c r="AEU53" s="222"/>
      <c r="AEV53" s="222"/>
      <c r="AEW53" s="222"/>
      <c r="AEX53" s="222"/>
      <c r="AEY53" s="222"/>
      <c r="AEZ53" s="222"/>
      <c r="AFA53" s="222"/>
      <c r="AFB53" s="222"/>
      <c r="AFC53" s="222"/>
      <c r="AFD53" s="222"/>
      <c r="AFE53" s="222"/>
      <c r="AFF53" s="222"/>
      <c r="AFG53" s="222"/>
      <c r="AFH53" s="222"/>
      <c r="AFI53" s="222"/>
      <c r="AFJ53" s="222"/>
      <c r="AFK53" s="222"/>
      <c r="AFL53" s="222"/>
      <c r="AFM53" s="222"/>
      <c r="AFN53" s="222"/>
      <c r="AFO53" s="222"/>
      <c r="AFP53" s="222"/>
      <c r="AFQ53" s="222"/>
      <c r="AFR53" s="222"/>
      <c r="AFS53" s="222"/>
      <c r="AFT53" s="222"/>
    </row>
    <row r="54" spans="1:852">
      <c r="A54" s="267" t="s">
        <v>1534</v>
      </c>
      <c r="B54" s="267"/>
      <c r="C54" s="260" t="s">
        <v>3028</v>
      </c>
      <c r="D54" s="260" t="s">
        <v>173</v>
      </c>
      <c r="E54" s="109">
        <v>6</v>
      </c>
      <c r="F54" s="109">
        <v>5</v>
      </c>
      <c r="G54" s="270" t="s">
        <v>398</v>
      </c>
      <c r="H54" s="270" t="s">
        <v>455</v>
      </c>
      <c r="I54" s="270" t="s">
        <v>455</v>
      </c>
      <c r="J54" s="270">
        <v>36</v>
      </c>
      <c r="K54" s="270" t="s">
        <v>455</v>
      </c>
      <c r="L54" s="267"/>
      <c r="M54" s="267"/>
      <c r="N54" s="270"/>
      <c r="O54" s="270" t="s">
        <v>455</v>
      </c>
      <c r="P54" s="267"/>
      <c r="Q54" s="267"/>
      <c r="R54" s="267"/>
      <c r="S54" s="270" t="s">
        <v>455</v>
      </c>
      <c r="T54" s="270"/>
      <c r="U54" s="113"/>
      <c r="V54" s="113"/>
      <c r="W54" s="113"/>
      <c r="X54" s="113"/>
      <c r="Y54" s="113"/>
      <c r="Z54" s="113"/>
      <c r="AA54" s="113"/>
      <c r="AB54" s="113"/>
      <c r="AC54" s="113"/>
      <c r="AD54" s="113"/>
      <c r="AE54" s="114"/>
      <c r="AF54" s="113"/>
      <c r="AG54" s="113"/>
      <c r="AH54" s="113"/>
      <c r="AI54" s="267">
        <v>131</v>
      </c>
      <c r="AJ54" s="267">
        <f t="shared" si="11"/>
        <v>95</v>
      </c>
      <c r="AK54" s="267" t="s">
        <v>455</v>
      </c>
      <c r="AL54" s="270" t="s">
        <v>398</v>
      </c>
      <c r="AM54" s="270" t="s">
        <v>455</v>
      </c>
      <c r="AN54" s="270" t="s">
        <v>455</v>
      </c>
      <c r="AO54" s="270">
        <v>43</v>
      </c>
      <c r="AP54" s="270" t="s">
        <v>455</v>
      </c>
      <c r="AQ54" s="267"/>
      <c r="AR54" s="267"/>
      <c r="AS54" s="267"/>
      <c r="AT54" s="270" t="s">
        <v>455</v>
      </c>
      <c r="AU54" s="267"/>
      <c r="AV54" s="267"/>
      <c r="AW54" s="267"/>
      <c r="AX54" s="270" t="s">
        <v>455</v>
      </c>
      <c r="AY54" s="267"/>
      <c r="AZ54" s="114"/>
      <c r="BA54" s="114"/>
      <c r="BB54" s="114"/>
      <c r="BC54" s="114"/>
      <c r="BD54" s="114"/>
      <c r="BE54" s="114"/>
      <c r="BF54" s="114"/>
      <c r="BG54" s="114"/>
      <c r="BH54" s="114"/>
      <c r="BI54" s="114"/>
      <c r="BJ54" s="114"/>
      <c r="BK54" s="114"/>
      <c r="BL54" s="114"/>
      <c r="BM54" s="114"/>
      <c r="BN54" s="270">
        <v>130</v>
      </c>
      <c r="BO54" s="270">
        <f t="shared" si="12"/>
        <v>87</v>
      </c>
      <c r="BP54" s="270" t="s">
        <v>455</v>
      </c>
      <c r="BQ54" s="270" t="s">
        <v>398</v>
      </c>
      <c r="BR54" s="270" t="s">
        <v>455</v>
      </c>
      <c r="BS54" s="267" t="s">
        <v>455</v>
      </c>
      <c r="BT54" s="267">
        <v>42</v>
      </c>
      <c r="BU54" s="270" t="s">
        <v>455</v>
      </c>
      <c r="BV54" s="267"/>
      <c r="BW54" s="267"/>
      <c r="BX54" s="267"/>
      <c r="BY54" s="270" t="s">
        <v>455</v>
      </c>
      <c r="BZ54" s="267"/>
      <c r="CA54" s="267"/>
      <c r="CB54" s="267"/>
      <c r="CC54" s="270" t="s">
        <v>455</v>
      </c>
      <c r="CD54" s="267"/>
      <c r="CE54" s="114"/>
      <c r="CF54" s="114"/>
      <c r="CG54" s="114"/>
      <c r="CH54" s="114"/>
      <c r="CI54" s="114"/>
      <c r="CJ54" s="114"/>
      <c r="CK54" s="114"/>
      <c r="CL54" s="114"/>
      <c r="CM54" s="114"/>
      <c r="CN54" s="114"/>
      <c r="CO54" s="114"/>
      <c r="CP54" s="114"/>
      <c r="CQ54" s="114"/>
      <c r="CR54" s="114"/>
      <c r="CS54" s="267">
        <v>131</v>
      </c>
      <c r="CT54" s="267">
        <f>CS54-BT54</f>
        <v>89</v>
      </c>
      <c r="CU54" s="270" t="s">
        <v>455</v>
      </c>
      <c r="CV54" s="270" t="s">
        <v>398</v>
      </c>
      <c r="CW54" s="270" t="s">
        <v>455</v>
      </c>
      <c r="CX54" s="270" t="s">
        <v>455</v>
      </c>
      <c r="CY54" s="267">
        <v>51</v>
      </c>
      <c r="CZ54" s="270" t="s">
        <v>455</v>
      </c>
      <c r="DA54" s="267"/>
      <c r="DB54" s="267"/>
      <c r="DC54" s="267"/>
      <c r="DD54" s="270" t="s">
        <v>455</v>
      </c>
      <c r="DE54" s="267"/>
      <c r="DF54" s="267"/>
      <c r="DG54" s="267"/>
      <c r="DH54" s="270" t="s">
        <v>455</v>
      </c>
      <c r="DI54" s="267"/>
      <c r="DJ54" s="113"/>
      <c r="DK54" s="113"/>
      <c r="DL54" s="113"/>
      <c r="DM54" s="113"/>
      <c r="DN54" s="113"/>
      <c r="DO54" s="113"/>
      <c r="DP54" s="113"/>
      <c r="DQ54" s="113"/>
      <c r="DR54" s="113"/>
      <c r="DS54" s="113"/>
      <c r="DT54" s="113"/>
      <c r="DU54" s="113"/>
      <c r="DV54" s="113"/>
      <c r="DW54" s="113"/>
      <c r="DX54" s="267">
        <v>129</v>
      </c>
      <c r="DY54" s="265">
        <f>DX54-CY54</f>
        <v>78</v>
      </c>
      <c r="DZ54" s="265" t="s">
        <v>455</v>
      </c>
      <c r="EA54" s="270" t="s">
        <v>3011</v>
      </c>
      <c r="EB54" s="270" t="s">
        <v>455</v>
      </c>
      <c r="EC54" s="270" t="s">
        <v>455</v>
      </c>
      <c r="ED54" s="267">
        <v>44</v>
      </c>
      <c r="EE54" s="270" t="s">
        <v>455</v>
      </c>
      <c r="EF54" s="267"/>
      <c r="EG54" s="270"/>
      <c r="EH54" s="267"/>
      <c r="EI54" s="270" t="s">
        <v>455</v>
      </c>
      <c r="EJ54" s="267"/>
      <c r="EK54" s="267"/>
      <c r="EL54" s="267"/>
      <c r="EM54" s="270" t="s">
        <v>602</v>
      </c>
      <c r="EN54" s="267">
        <v>21</v>
      </c>
      <c r="EO54" s="113">
        <v>24.6</v>
      </c>
      <c r="EP54" s="113" t="s">
        <v>455</v>
      </c>
      <c r="EQ54" s="113"/>
      <c r="ER54" s="113"/>
      <c r="ES54" s="113"/>
      <c r="ET54" s="113"/>
      <c r="EU54" s="113"/>
      <c r="EV54" s="113"/>
      <c r="EW54" s="113"/>
      <c r="EX54" s="113"/>
      <c r="EY54" s="113"/>
      <c r="EZ54" s="113"/>
      <c r="FA54" s="113"/>
      <c r="FB54" s="113"/>
      <c r="FC54" s="267">
        <v>129</v>
      </c>
      <c r="FD54" s="265">
        <f>FC54-ED54</f>
        <v>85</v>
      </c>
      <c r="FE54" s="267" t="s">
        <v>455</v>
      </c>
      <c r="FF54" s="270" t="s">
        <v>455</v>
      </c>
      <c r="FG54" s="267"/>
      <c r="FH54" s="267"/>
      <c r="FI54" s="267"/>
      <c r="FJ54" s="267"/>
      <c r="FK54" s="267"/>
      <c r="FL54" s="267"/>
      <c r="FM54" s="267"/>
      <c r="FN54" s="267"/>
      <c r="FO54" s="267"/>
      <c r="FP54" s="212"/>
      <c r="FQ54" s="212"/>
      <c r="FR54" s="212"/>
      <c r="FS54" s="212"/>
      <c r="FT54" s="212"/>
      <c r="FU54" s="222"/>
      <c r="FV54" s="222"/>
      <c r="FW54" s="222"/>
      <c r="FX54" s="222"/>
      <c r="FY54" s="222"/>
      <c r="FZ54" s="222"/>
      <c r="GA54" s="222"/>
      <c r="GB54" s="222"/>
      <c r="GC54" s="222"/>
      <c r="GD54" s="222"/>
      <c r="GE54" s="222"/>
      <c r="GF54" s="222"/>
      <c r="GG54" s="222"/>
      <c r="GH54" s="222"/>
      <c r="GI54" s="222"/>
      <c r="GJ54" s="222"/>
      <c r="GK54" s="222"/>
      <c r="GL54" s="222"/>
      <c r="GM54" s="222"/>
      <c r="GN54" s="222"/>
      <c r="GO54" s="222"/>
      <c r="GP54" s="222"/>
      <c r="GQ54" s="222"/>
      <c r="GR54" s="222"/>
      <c r="GS54" s="222"/>
      <c r="GT54" s="222"/>
      <c r="GU54" s="222"/>
      <c r="GV54" s="222"/>
      <c r="GW54" s="222"/>
      <c r="GX54" s="222"/>
      <c r="GY54" s="222"/>
      <c r="GZ54" s="222"/>
      <c r="HA54" s="222"/>
      <c r="HB54" s="222"/>
      <c r="HC54" s="222"/>
      <c r="HD54" s="270" t="s">
        <v>455</v>
      </c>
      <c r="HE54" s="222"/>
      <c r="HF54" s="222"/>
      <c r="HG54" s="222"/>
      <c r="HH54" s="222"/>
      <c r="HI54" s="222"/>
      <c r="HJ54" s="222"/>
      <c r="HK54" s="222"/>
      <c r="HL54" s="222"/>
      <c r="HM54" s="222"/>
      <c r="HN54" s="222"/>
      <c r="HO54" s="222"/>
      <c r="HP54" s="222"/>
      <c r="HQ54" s="222"/>
      <c r="HR54" s="222"/>
      <c r="HS54" s="222"/>
      <c r="HT54" s="222"/>
      <c r="HU54" s="222"/>
      <c r="HV54" s="222"/>
      <c r="HW54" s="222"/>
      <c r="HX54" s="222"/>
      <c r="HY54" s="222"/>
      <c r="HZ54" s="222"/>
      <c r="IA54" s="222"/>
      <c r="IB54" s="222"/>
      <c r="IC54" s="222"/>
      <c r="ID54" s="222"/>
      <c r="IE54" s="222"/>
      <c r="IF54" s="222"/>
      <c r="IG54" s="222"/>
      <c r="IH54" s="222"/>
      <c r="II54" s="222"/>
      <c r="IJ54" s="222"/>
      <c r="IK54" s="222"/>
      <c r="IL54" s="222"/>
      <c r="IM54" s="222"/>
      <c r="IN54" s="222"/>
      <c r="IO54" s="222"/>
      <c r="IP54" s="222"/>
      <c r="IQ54" s="222"/>
      <c r="IR54" s="222"/>
      <c r="IS54" s="270" t="s">
        <v>455</v>
      </c>
      <c r="IT54" s="222"/>
      <c r="IU54" s="222"/>
      <c r="IV54" s="222"/>
      <c r="IW54" s="222"/>
      <c r="IX54" s="222"/>
      <c r="IY54" s="222"/>
      <c r="IZ54" s="222"/>
      <c r="JA54" s="222"/>
      <c r="JB54" s="222"/>
      <c r="JC54" s="222"/>
      <c r="JD54" s="222"/>
      <c r="JE54" s="222"/>
      <c r="JF54" s="222"/>
      <c r="JG54" s="222"/>
      <c r="JH54" s="222"/>
      <c r="JI54" s="222"/>
      <c r="JJ54" s="222"/>
      <c r="JK54" s="222"/>
      <c r="JL54" s="222"/>
      <c r="JM54" s="222"/>
      <c r="JN54" s="222"/>
      <c r="JO54" s="222"/>
      <c r="JP54" s="222"/>
      <c r="JQ54" s="222"/>
      <c r="JR54" s="222"/>
      <c r="JS54" s="222"/>
      <c r="JT54" s="222"/>
      <c r="JU54" s="222"/>
      <c r="JV54" s="222"/>
      <c r="JW54" s="222"/>
      <c r="JX54" s="222"/>
      <c r="JY54" s="222"/>
      <c r="JZ54" s="222"/>
      <c r="KA54" s="222"/>
      <c r="KB54" s="222"/>
      <c r="KC54" s="222"/>
      <c r="KD54" s="222"/>
      <c r="KE54" s="270" t="s">
        <v>455</v>
      </c>
      <c r="KF54" s="222"/>
      <c r="KG54" s="222"/>
      <c r="KH54" s="222"/>
      <c r="KI54" s="222"/>
      <c r="KJ54" s="222"/>
      <c r="KK54" s="222"/>
      <c r="KL54" s="222"/>
      <c r="KM54" s="222"/>
      <c r="KN54" s="222"/>
      <c r="KO54" s="222"/>
      <c r="KP54" s="222"/>
      <c r="KQ54" s="222"/>
      <c r="KR54" s="222"/>
      <c r="KS54" s="222"/>
      <c r="KT54" s="222"/>
      <c r="KU54" s="222"/>
      <c r="KV54" s="222"/>
      <c r="KW54" s="222"/>
      <c r="KX54" s="222"/>
      <c r="KY54" s="222"/>
      <c r="KZ54" s="222"/>
      <c r="LA54" s="222"/>
      <c r="LB54" s="222"/>
      <c r="LC54" s="222"/>
      <c r="LD54" s="222"/>
      <c r="LE54" s="222"/>
      <c r="LF54" s="222"/>
      <c r="LG54" s="222"/>
      <c r="LH54" s="222"/>
      <c r="LI54" s="222"/>
      <c r="LJ54" s="222"/>
      <c r="LK54" s="222"/>
      <c r="LL54" s="222"/>
      <c r="LM54" s="222"/>
      <c r="LN54" s="222"/>
      <c r="LO54" s="222"/>
      <c r="LP54" s="222"/>
      <c r="LQ54" s="222"/>
      <c r="LR54" s="222"/>
      <c r="LS54" s="222"/>
      <c r="LT54" s="270" t="s">
        <v>455</v>
      </c>
      <c r="LU54" s="222"/>
      <c r="LV54" s="222"/>
      <c r="LW54" s="222"/>
      <c r="LX54" s="222"/>
      <c r="LY54" s="222"/>
      <c r="LZ54" s="222"/>
      <c r="MA54" s="222"/>
      <c r="MB54" s="222"/>
      <c r="MC54" s="222"/>
      <c r="MD54" s="222"/>
      <c r="ME54" s="222"/>
      <c r="MF54" s="222"/>
      <c r="MG54" s="222"/>
      <c r="MH54" s="222"/>
      <c r="MI54" s="222"/>
      <c r="MJ54" s="222"/>
      <c r="MK54" s="222"/>
      <c r="ML54" s="222"/>
      <c r="MM54" s="222"/>
      <c r="MN54" s="222"/>
      <c r="MO54" s="222"/>
      <c r="MP54" s="222"/>
      <c r="MQ54" s="222"/>
      <c r="MR54" s="222"/>
      <c r="MS54" s="222"/>
      <c r="MT54" s="222"/>
      <c r="MU54" s="222"/>
      <c r="MV54" s="222"/>
      <c r="MW54" s="222"/>
      <c r="MX54" s="222"/>
      <c r="MY54" s="222"/>
      <c r="MZ54" s="222"/>
      <c r="NA54" s="222"/>
      <c r="NB54" s="222"/>
      <c r="NC54" s="222"/>
      <c r="ND54" s="222"/>
      <c r="NE54" s="222"/>
      <c r="NF54" s="222"/>
      <c r="NG54" s="222"/>
      <c r="NH54" s="222"/>
      <c r="NI54" s="222"/>
      <c r="NJ54" s="222"/>
      <c r="NK54" s="222"/>
      <c r="NL54" s="222"/>
      <c r="NM54" s="222"/>
      <c r="NN54" s="222"/>
      <c r="NO54" s="222"/>
      <c r="NP54" s="222"/>
      <c r="NQ54" s="222"/>
      <c r="NR54" s="222"/>
      <c r="NS54" s="222"/>
      <c r="NT54" s="222"/>
      <c r="NU54" s="222"/>
      <c r="NV54" s="222"/>
      <c r="NW54" s="222"/>
      <c r="NX54" s="222"/>
      <c r="NY54" s="222"/>
      <c r="NZ54" s="222"/>
      <c r="OA54" s="222"/>
      <c r="OB54" s="222"/>
      <c r="OC54" s="222"/>
      <c r="OD54" s="222"/>
      <c r="OE54" s="222"/>
      <c r="OF54" s="222"/>
      <c r="OG54" s="222"/>
      <c r="OH54" s="222"/>
      <c r="OI54" s="222"/>
      <c r="OJ54" s="222"/>
      <c r="OK54" s="222"/>
      <c r="OL54" s="222"/>
      <c r="OM54" s="222"/>
      <c r="ON54" s="222"/>
      <c r="OO54" s="222"/>
      <c r="OP54" s="222"/>
      <c r="OQ54" s="222"/>
      <c r="OR54" s="222"/>
      <c r="OS54" s="267">
        <f>IF(ISERROR(#REF!),0,1)</f>
        <v>0</v>
      </c>
      <c r="OT54" s="267">
        <f t="shared" si="15"/>
        <v>1</v>
      </c>
      <c r="OU54" s="267">
        <f t="shared" si="16"/>
        <v>0</v>
      </c>
      <c r="OV54" s="222"/>
      <c r="OW54" s="222"/>
      <c r="OX54" s="222"/>
      <c r="OY54" s="222"/>
      <c r="OZ54" s="222"/>
      <c r="PA54" s="222"/>
      <c r="PB54" s="222"/>
      <c r="PC54" s="222"/>
      <c r="PD54" s="222"/>
      <c r="PE54" s="222"/>
      <c r="PF54" s="222"/>
      <c r="PG54" s="222"/>
      <c r="PH54" s="222"/>
      <c r="PI54" s="222"/>
      <c r="PJ54" s="222"/>
      <c r="PK54" s="222"/>
      <c r="PL54" s="222"/>
      <c r="PM54" s="222"/>
      <c r="PN54" s="222"/>
      <c r="PO54" s="222"/>
      <c r="PP54" s="222"/>
      <c r="PQ54" s="222"/>
      <c r="PR54" s="222"/>
      <c r="PS54" s="222"/>
      <c r="PT54" s="222"/>
      <c r="PU54" s="222"/>
      <c r="PV54" s="222"/>
      <c r="PW54" s="222"/>
      <c r="PX54" s="222"/>
      <c r="PY54" s="222"/>
      <c r="PZ54" s="222"/>
      <c r="QA54" s="222"/>
      <c r="QB54" s="222"/>
      <c r="QC54" s="222"/>
      <c r="QD54" s="222"/>
      <c r="QE54" s="222"/>
      <c r="QF54" s="222"/>
      <c r="QG54" s="222"/>
      <c r="QH54" s="222"/>
      <c r="QI54" s="222"/>
      <c r="QJ54" s="222"/>
      <c r="QK54" s="222"/>
      <c r="QL54" s="222"/>
      <c r="QM54" s="222"/>
      <c r="QN54" s="222"/>
      <c r="QO54" s="222"/>
      <c r="QP54" s="222"/>
      <c r="QQ54" s="222"/>
      <c r="QR54" s="222"/>
      <c r="QS54" s="222"/>
      <c r="QT54" s="222"/>
      <c r="QU54" s="222"/>
      <c r="QV54" s="222"/>
      <c r="QW54" s="222"/>
      <c r="QX54" s="222"/>
      <c r="QY54" s="222"/>
      <c r="QZ54" s="222"/>
      <c r="RA54" s="222"/>
      <c r="RB54" s="222"/>
      <c r="RC54" s="222"/>
      <c r="RD54" s="222"/>
      <c r="RE54" s="222"/>
      <c r="RF54" s="222"/>
      <c r="RG54" s="222"/>
      <c r="RH54" s="222"/>
      <c r="RI54" s="222"/>
      <c r="RJ54" s="222"/>
      <c r="RK54" s="222"/>
      <c r="RL54" s="222"/>
      <c r="RM54" s="222"/>
      <c r="RN54" s="222"/>
      <c r="RO54" s="222"/>
      <c r="RP54" s="222"/>
      <c r="RQ54" s="222"/>
      <c r="RR54" s="222"/>
      <c r="RS54" s="222"/>
      <c r="RT54" s="222"/>
      <c r="RU54" s="222"/>
      <c r="RV54" s="222"/>
      <c r="RW54" s="222"/>
      <c r="RX54" s="222"/>
      <c r="RY54" s="222"/>
      <c r="RZ54" s="222"/>
      <c r="SA54" s="222"/>
      <c r="SB54" s="222"/>
      <c r="SC54" s="222"/>
      <c r="SD54" s="222"/>
      <c r="SE54" s="222"/>
      <c r="SF54" s="222"/>
      <c r="SG54" s="222"/>
      <c r="SH54" s="222"/>
      <c r="SI54" s="222"/>
      <c r="SJ54" s="222"/>
      <c r="SK54" s="222"/>
      <c r="SL54" s="222"/>
      <c r="SM54" s="222"/>
      <c r="SN54" s="222"/>
      <c r="SO54" s="222"/>
      <c r="SP54" s="222"/>
      <c r="SQ54" s="222"/>
      <c r="SR54" s="222"/>
      <c r="SS54" s="222"/>
      <c r="ST54" s="222"/>
      <c r="SU54" s="222"/>
      <c r="SV54" s="222"/>
      <c r="SW54" s="222"/>
      <c r="SX54" s="222"/>
      <c r="SY54" s="222"/>
      <c r="SZ54" s="222"/>
      <c r="TA54" s="222"/>
      <c r="TB54" s="222"/>
      <c r="TC54" s="222"/>
      <c r="TD54" s="222"/>
      <c r="TE54" s="222"/>
      <c r="TF54" s="222"/>
      <c r="TG54" s="222"/>
      <c r="TH54" s="222"/>
      <c r="TI54" s="222"/>
      <c r="TJ54" s="222"/>
      <c r="TK54" s="222"/>
      <c r="TL54" s="222"/>
      <c r="TM54" s="222"/>
      <c r="TN54" s="222"/>
      <c r="TO54" s="222"/>
      <c r="TP54" s="222"/>
      <c r="TQ54" s="222"/>
      <c r="TR54" s="222"/>
      <c r="TS54" s="222"/>
      <c r="TT54" s="222"/>
      <c r="TU54" s="222"/>
      <c r="TV54" s="222"/>
      <c r="TW54" s="222"/>
      <c r="TX54" s="222"/>
      <c r="TY54" s="222"/>
      <c r="TZ54" s="222"/>
      <c r="UA54" s="222"/>
      <c r="UB54" s="222"/>
      <c r="UC54" s="222"/>
      <c r="UD54" s="222"/>
      <c r="UE54" s="222"/>
      <c r="UF54" s="222"/>
      <c r="UG54" s="222"/>
      <c r="UH54" s="222"/>
      <c r="UI54" s="222"/>
      <c r="UJ54" s="222"/>
      <c r="UK54" s="222"/>
      <c r="UL54" s="222"/>
      <c r="UM54" s="222"/>
      <c r="UN54" s="222"/>
      <c r="UO54" s="222"/>
      <c r="UP54" s="222"/>
      <c r="UQ54" s="222"/>
      <c r="UR54" s="222"/>
      <c r="US54" s="222"/>
      <c r="UT54" s="222"/>
      <c r="UU54" s="222"/>
      <c r="UV54" s="222"/>
      <c r="UW54" s="222"/>
      <c r="UX54" s="222"/>
      <c r="UY54" s="222"/>
      <c r="UZ54" s="222"/>
      <c r="VA54" s="222"/>
      <c r="VB54" s="222"/>
      <c r="VC54" s="222"/>
      <c r="VD54" s="222"/>
      <c r="VE54" s="222"/>
      <c r="VF54" s="222"/>
      <c r="VG54" s="222"/>
      <c r="VH54" s="222"/>
      <c r="VI54" s="222"/>
      <c r="VJ54" s="222"/>
      <c r="VK54" s="222"/>
      <c r="VL54" s="222"/>
      <c r="VM54" s="222"/>
      <c r="VN54" s="222"/>
      <c r="VO54" s="222"/>
      <c r="VP54" s="222"/>
      <c r="VQ54" s="222"/>
      <c r="VR54" s="222"/>
      <c r="VS54" s="222"/>
      <c r="VT54" s="222"/>
      <c r="VU54" s="222"/>
      <c r="VV54" s="222"/>
      <c r="VW54" s="222"/>
      <c r="VX54" s="222"/>
      <c r="VY54" s="222"/>
      <c r="VZ54" s="222"/>
      <c r="WA54" s="222"/>
      <c r="WB54" s="222"/>
      <c r="WC54" s="222"/>
      <c r="WD54" s="222"/>
      <c r="WE54" s="222"/>
      <c r="WF54" s="222"/>
      <c r="WG54" s="222"/>
      <c r="WH54" s="222"/>
      <c r="WI54" s="222"/>
      <c r="WJ54" s="222"/>
      <c r="WK54" s="222"/>
      <c r="WL54" s="222"/>
      <c r="WM54" s="222"/>
      <c r="WN54" s="222"/>
      <c r="WO54" s="222"/>
      <c r="WP54" s="222"/>
      <c r="WQ54" s="222"/>
      <c r="WR54" s="222"/>
      <c r="WS54" s="222"/>
      <c r="WT54" s="222"/>
      <c r="WU54" s="222"/>
      <c r="WV54" s="222"/>
      <c r="WW54" s="222"/>
      <c r="WX54" s="222"/>
      <c r="WY54" s="222"/>
      <c r="WZ54" s="222"/>
      <c r="XA54" s="222"/>
      <c r="XB54" s="222"/>
      <c r="XC54" s="222"/>
      <c r="XD54" s="222"/>
      <c r="XE54" s="222"/>
      <c r="XF54" s="222"/>
      <c r="XG54" s="222"/>
      <c r="XH54" s="222"/>
      <c r="XI54" s="222"/>
      <c r="XJ54" s="222"/>
      <c r="XK54" s="222"/>
      <c r="XL54" s="222"/>
      <c r="XM54" s="222"/>
      <c r="XN54" s="222"/>
      <c r="XO54" s="222"/>
      <c r="XP54" s="222"/>
      <c r="XQ54" s="222"/>
      <c r="XR54" s="222"/>
      <c r="XS54" s="222"/>
      <c r="XT54" s="222"/>
      <c r="XU54" s="222"/>
      <c r="XV54" s="222"/>
      <c r="XW54" s="222"/>
      <c r="XX54" s="222"/>
      <c r="XY54" s="222"/>
      <c r="XZ54" s="222"/>
      <c r="YA54" s="222"/>
      <c r="YB54" s="222"/>
      <c r="YC54" s="222"/>
      <c r="YD54" s="222"/>
      <c r="YE54" s="222"/>
      <c r="YF54" s="222"/>
      <c r="YG54" s="222"/>
      <c r="YH54" s="222"/>
      <c r="YI54" s="222"/>
      <c r="YJ54" s="222"/>
      <c r="YK54" s="222"/>
      <c r="YL54" s="222"/>
      <c r="YM54" s="222"/>
      <c r="YN54" s="222"/>
      <c r="YO54" s="222"/>
      <c r="YP54" s="222"/>
      <c r="YQ54" s="222"/>
      <c r="YR54" s="222"/>
      <c r="YS54" s="222"/>
      <c r="YT54" s="222"/>
      <c r="YU54" s="222"/>
      <c r="YV54" s="222"/>
      <c r="YW54" s="222"/>
      <c r="YX54" s="222"/>
      <c r="YY54" s="222"/>
      <c r="YZ54" s="222"/>
      <c r="ZA54" s="222"/>
      <c r="ZB54" s="222"/>
      <c r="ZC54" s="222"/>
      <c r="ZD54" s="222"/>
      <c r="ZE54" s="222"/>
      <c r="ZF54" s="222"/>
      <c r="ZG54" s="222"/>
      <c r="ZH54" s="222"/>
      <c r="ZI54" s="222"/>
      <c r="ZJ54" s="222"/>
      <c r="ZK54" s="222"/>
      <c r="ZL54" s="222"/>
      <c r="ZM54" s="222"/>
      <c r="ZN54" s="222"/>
      <c r="ZO54" s="222"/>
      <c r="ZP54" s="222"/>
      <c r="ZQ54" s="222"/>
      <c r="ZR54" s="222"/>
      <c r="ZS54" s="222"/>
      <c r="ZT54" s="222"/>
      <c r="ZU54" s="222"/>
      <c r="ZV54" s="222"/>
      <c r="ZW54" s="222"/>
      <c r="ZX54" s="222"/>
      <c r="ZY54" s="222"/>
      <c r="ZZ54" s="222"/>
      <c r="AAA54" s="222"/>
      <c r="AAB54" s="222"/>
      <c r="AAC54" s="222"/>
      <c r="AAD54" s="222"/>
      <c r="AAE54" s="222"/>
      <c r="AAF54" s="222"/>
      <c r="AAG54" s="222"/>
      <c r="AAH54" s="222"/>
      <c r="AAI54" s="222"/>
      <c r="AAJ54" s="222"/>
      <c r="AAK54" s="222"/>
      <c r="AAL54" s="222"/>
      <c r="AAM54" s="222"/>
      <c r="AAN54" s="222"/>
      <c r="AAO54" s="222"/>
      <c r="AAP54" s="222"/>
      <c r="AAQ54" s="222"/>
      <c r="AAR54" s="222"/>
      <c r="AAS54" s="222"/>
      <c r="AAT54" s="222"/>
      <c r="AAU54" s="222"/>
      <c r="AAV54" s="222"/>
      <c r="AAW54" s="222"/>
      <c r="AAX54" s="222"/>
      <c r="AAY54" s="222"/>
      <c r="AAZ54" s="222"/>
      <c r="ABA54" s="222"/>
      <c r="ABB54" s="222"/>
      <c r="ABC54" s="222"/>
      <c r="ABD54" s="222"/>
      <c r="ABE54" s="222"/>
      <c r="ABF54" s="222"/>
      <c r="ABG54" s="222"/>
      <c r="ABH54" s="222"/>
      <c r="ABI54" s="222"/>
      <c r="ABJ54" s="222"/>
      <c r="ABK54" s="222"/>
      <c r="ABL54" s="222"/>
      <c r="ABM54" s="222"/>
      <c r="ABN54" s="222"/>
      <c r="ABO54" s="222"/>
      <c r="ABP54" s="222"/>
      <c r="ABQ54" s="222"/>
      <c r="ABR54" s="222"/>
      <c r="ABS54" s="222"/>
      <c r="ABT54" s="222"/>
      <c r="ABU54" s="222"/>
      <c r="ABV54" s="222"/>
      <c r="ABW54" s="222"/>
      <c r="ABX54" s="222"/>
      <c r="ABY54" s="222"/>
      <c r="ABZ54" s="222"/>
      <c r="ACA54" s="222"/>
      <c r="ACB54" s="222"/>
      <c r="ACC54" s="222"/>
      <c r="ACD54" s="222"/>
      <c r="ACE54" s="222"/>
      <c r="ACF54" s="222"/>
      <c r="ACG54" s="222"/>
      <c r="ACH54" s="222"/>
      <c r="ACI54" s="222"/>
      <c r="ACJ54" s="222"/>
      <c r="ACK54" s="222"/>
      <c r="ACL54" s="222"/>
      <c r="ACM54" s="222"/>
      <c r="ACN54" s="222"/>
      <c r="ACO54" s="222"/>
      <c r="ACP54" s="222"/>
      <c r="ACQ54" s="222"/>
      <c r="ACR54" s="222"/>
      <c r="ACS54" s="222"/>
      <c r="ACT54" s="222"/>
      <c r="ACU54" s="222"/>
      <c r="ACV54" s="222"/>
      <c r="ACW54" s="222"/>
      <c r="ACX54" s="222"/>
      <c r="ACY54" s="222"/>
      <c r="ACZ54" s="222"/>
      <c r="ADA54" s="222"/>
      <c r="ADB54" s="222"/>
      <c r="ADC54" s="222"/>
      <c r="ADD54" s="222"/>
      <c r="ADE54" s="222"/>
      <c r="ADF54" s="222"/>
      <c r="ADG54" s="222"/>
      <c r="ADH54" s="222"/>
      <c r="ADI54" s="222"/>
      <c r="ADJ54" s="222"/>
      <c r="ADK54" s="222"/>
      <c r="ADL54" s="222"/>
      <c r="ADM54" s="222"/>
      <c r="ADN54" s="222"/>
      <c r="ADO54" s="222"/>
      <c r="ADP54" s="222"/>
      <c r="ADQ54" s="222"/>
      <c r="ADR54" s="222"/>
      <c r="ADS54" s="222"/>
      <c r="ADT54" s="222"/>
      <c r="ADU54" s="222"/>
      <c r="ADV54" s="222"/>
      <c r="ADW54" s="222"/>
      <c r="ADX54" s="222"/>
      <c r="ADY54" s="222"/>
      <c r="ADZ54" s="222"/>
      <c r="AEA54" s="222"/>
      <c r="AEB54" s="222"/>
      <c r="AEC54" s="222"/>
      <c r="AED54" s="222"/>
      <c r="AEE54" s="222"/>
      <c r="AEF54" s="222"/>
      <c r="AEG54" s="222"/>
      <c r="AEH54" s="222"/>
      <c r="AEI54" s="222"/>
      <c r="AEJ54" s="222"/>
      <c r="AEK54" s="222"/>
      <c r="AEL54" s="222"/>
      <c r="AEM54" s="222"/>
      <c r="AEN54" s="222"/>
      <c r="AEO54" s="222"/>
      <c r="AEP54" s="222"/>
      <c r="AEQ54" s="222"/>
      <c r="AER54" s="222"/>
      <c r="AES54" s="222"/>
      <c r="AET54" s="222"/>
      <c r="AEU54" s="222"/>
      <c r="AEV54" s="222"/>
      <c r="AEW54" s="222"/>
      <c r="AEX54" s="222"/>
      <c r="AEY54" s="222"/>
      <c r="AEZ54" s="222"/>
      <c r="AFA54" s="222"/>
      <c r="AFB54" s="222"/>
      <c r="AFC54" s="222"/>
      <c r="AFD54" s="222"/>
      <c r="AFE54" s="222"/>
      <c r="AFF54" s="222"/>
      <c r="AFG54" s="222"/>
      <c r="AFH54" s="222"/>
      <c r="AFI54" s="222"/>
      <c r="AFJ54" s="222"/>
      <c r="AFK54" s="222"/>
      <c r="AFL54" s="222"/>
      <c r="AFM54" s="222"/>
      <c r="AFN54" s="222"/>
      <c r="AFO54" s="222"/>
      <c r="AFP54" s="222"/>
      <c r="AFQ54" s="222"/>
      <c r="AFR54" s="222"/>
      <c r="AFS54" s="222"/>
      <c r="AFT54" s="222"/>
    </row>
    <row r="55" spans="1:852">
      <c r="A55" s="98" t="s">
        <v>1869</v>
      </c>
      <c r="B55" s="98"/>
      <c r="C55" s="840" t="str">
        <f>IF(Severity!F55&gt;=0.5,"YES","NO")</f>
        <v>NO</v>
      </c>
      <c r="D55" s="840" t="str">
        <f>IF(Severity!G55&gt;=0.5,"YES","NO")</f>
        <v>YES</v>
      </c>
      <c r="E55" s="213">
        <v>9</v>
      </c>
      <c r="F55" s="213">
        <v>3</v>
      </c>
      <c r="G55" s="270" t="s">
        <v>2390</v>
      </c>
      <c r="H55" s="270" t="s">
        <v>749</v>
      </c>
      <c r="I55" s="270" t="s">
        <v>455</v>
      </c>
      <c r="J55" s="270">
        <v>19</v>
      </c>
      <c r="K55" s="270" t="s">
        <v>455</v>
      </c>
      <c r="L55" s="265"/>
      <c r="M55" s="265"/>
      <c r="N55" s="270"/>
      <c r="O55" s="270" t="s">
        <v>455</v>
      </c>
      <c r="P55" s="265"/>
      <c r="Q55" s="265"/>
      <c r="R55" s="265"/>
      <c r="S55" s="270" t="s">
        <v>275</v>
      </c>
      <c r="T55" s="265">
        <v>20</v>
      </c>
      <c r="U55" s="189">
        <v>23.14</v>
      </c>
      <c r="V55" s="189">
        <v>6.48</v>
      </c>
      <c r="W55" s="125"/>
      <c r="X55" s="125"/>
      <c r="Y55" s="189">
        <v>13.84</v>
      </c>
      <c r="Z55" s="189">
        <v>7.55</v>
      </c>
      <c r="AA55" s="189"/>
      <c r="AB55" s="189"/>
      <c r="AC55" s="125"/>
      <c r="AD55" s="125"/>
      <c r="AE55" s="114"/>
      <c r="AF55" s="125"/>
      <c r="AG55" s="125"/>
      <c r="AH55" s="125"/>
      <c r="AI55" s="265">
        <v>125</v>
      </c>
      <c r="AJ55" s="267">
        <f t="shared" si="11"/>
        <v>106</v>
      </c>
      <c r="AK55" s="267" t="s">
        <v>455</v>
      </c>
      <c r="AL55" s="270" t="s">
        <v>629</v>
      </c>
      <c r="AM55" s="270" t="s">
        <v>749</v>
      </c>
      <c r="AN55" s="270" t="s">
        <v>455</v>
      </c>
      <c r="AO55" s="270">
        <v>14</v>
      </c>
      <c r="AP55" s="270" t="s">
        <v>455</v>
      </c>
      <c r="AQ55" s="265"/>
      <c r="AR55" s="265"/>
      <c r="AS55" s="265"/>
      <c r="AT55" s="270" t="s">
        <v>455</v>
      </c>
      <c r="AU55" s="265"/>
      <c r="AV55" s="265"/>
      <c r="AW55" s="265"/>
      <c r="AX55" s="265" t="s">
        <v>275</v>
      </c>
      <c r="AY55" s="265">
        <v>20</v>
      </c>
      <c r="AZ55" s="185">
        <v>22.43</v>
      </c>
      <c r="BA55" s="185">
        <v>6.65</v>
      </c>
      <c r="BB55" s="114"/>
      <c r="BC55" s="114"/>
      <c r="BD55" s="185">
        <v>12.82</v>
      </c>
      <c r="BE55" s="185">
        <v>6.99</v>
      </c>
      <c r="BF55" s="185"/>
      <c r="BG55" s="185"/>
      <c r="BH55" s="114"/>
      <c r="BI55" s="114"/>
      <c r="BJ55" s="114"/>
      <c r="BK55" s="114"/>
      <c r="BL55" s="114"/>
      <c r="BM55" s="114"/>
      <c r="BN55" s="270">
        <v>125</v>
      </c>
      <c r="BO55" s="270">
        <f t="shared" si="12"/>
        <v>111</v>
      </c>
      <c r="BP55" s="270" t="s">
        <v>455</v>
      </c>
      <c r="BQ55" s="270" t="s">
        <v>2269</v>
      </c>
      <c r="BR55" s="270" t="s">
        <v>749</v>
      </c>
      <c r="BS55" s="270" t="s">
        <v>455</v>
      </c>
      <c r="BT55" s="265">
        <v>3</v>
      </c>
      <c r="BU55" s="270" t="s">
        <v>455</v>
      </c>
      <c r="BV55" s="265"/>
      <c r="BW55" s="265"/>
      <c r="BX55" s="265"/>
      <c r="BY55" s="270" t="s">
        <v>455</v>
      </c>
      <c r="BZ55" s="265"/>
      <c r="CA55" s="265"/>
      <c r="CB55" s="265"/>
      <c r="CC55" s="265" t="s">
        <v>275</v>
      </c>
      <c r="CD55" s="265">
        <v>20</v>
      </c>
      <c r="CE55" s="114">
        <v>22.45</v>
      </c>
      <c r="CF55" s="114">
        <v>6.68</v>
      </c>
      <c r="CG55" s="114"/>
      <c r="CH55" s="114"/>
      <c r="CI55" s="114">
        <v>19.760000000000002</v>
      </c>
      <c r="CJ55" s="114">
        <v>8.48</v>
      </c>
      <c r="CK55" s="114"/>
      <c r="CL55" s="114"/>
      <c r="CM55" s="114"/>
      <c r="CN55" s="114"/>
      <c r="CO55" s="114"/>
      <c r="CP55" s="114"/>
      <c r="CQ55" s="114"/>
      <c r="CR55" s="114"/>
      <c r="CS55" s="265">
        <v>126</v>
      </c>
      <c r="CT55" s="267">
        <f>CS55-BT55</f>
        <v>123</v>
      </c>
      <c r="CU55" s="270" t="s">
        <v>455</v>
      </c>
      <c r="CV55" s="270"/>
      <c r="CW55" s="270" t="s">
        <v>455</v>
      </c>
      <c r="CX55" s="270"/>
      <c r="CY55" s="265"/>
      <c r="CZ55" s="265"/>
      <c r="DA55" s="265"/>
      <c r="DB55" s="265"/>
      <c r="DC55" s="265"/>
      <c r="DD55" s="265"/>
      <c r="DE55" s="265"/>
      <c r="DF55" s="265"/>
      <c r="DG55" s="265"/>
      <c r="DH55" s="265"/>
      <c r="DI55" s="265"/>
      <c r="DJ55" s="125"/>
      <c r="DK55" s="125"/>
      <c r="DL55" s="125"/>
      <c r="DM55" s="125"/>
      <c r="DN55" s="125"/>
      <c r="DO55" s="125"/>
      <c r="DP55" s="125"/>
      <c r="DQ55" s="125"/>
      <c r="DR55" s="125"/>
      <c r="DS55" s="125"/>
      <c r="DT55" s="125"/>
      <c r="DU55" s="125"/>
      <c r="DV55" s="125"/>
      <c r="DW55" s="125"/>
      <c r="DX55" s="265"/>
      <c r="DY55" s="265"/>
      <c r="DZ55" s="265"/>
      <c r="EA55" s="265"/>
      <c r="EB55" s="270" t="s">
        <v>455</v>
      </c>
      <c r="EC55" s="265"/>
      <c r="ED55" s="265"/>
      <c r="EE55" s="265"/>
      <c r="EF55" s="265"/>
      <c r="EG55" s="265"/>
      <c r="EH55" s="265"/>
      <c r="EI55" s="265"/>
      <c r="EJ55" s="265"/>
      <c r="EK55" s="265"/>
      <c r="EL55" s="265"/>
      <c r="EM55" s="265"/>
      <c r="EN55" s="265"/>
      <c r="EO55" s="125"/>
      <c r="EP55" s="125"/>
      <c r="EQ55" s="125"/>
      <c r="ER55" s="125"/>
      <c r="ES55" s="125"/>
      <c r="ET55" s="125"/>
      <c r="EU55" s="125"/>
      <c r="EV55" s="125"/>
      <c r="EW55" s="125"/>
      <c r="EX55" s="125"/>
      <c r="EY55" s="125"/>
      <c r="EZ55" s="125"/>
      <c r="FA55" s="125"/>
      <c r="FB55" s="125"/>
      <c r="FC55" s="265"/>
      <c r="FD55" s="265"/>
      <c r="FE55" s="265"/>
      <c r="FF55" s="270" t="s">
        <v>455</v>
      </c>
      <c r="FG55" s="270"/>
      <c r="FH55" s="265"/>
      <c r="FI55" s="265"/>
      <c r="FJ55" s="265"/>
      <c r="FK55" s="265"/>
      <c r="FL55" s="265"/>
      <c r="FM55" s="265"/>
      <c r="FN55" s="265"/>
      <c r="FO55" s="265"/>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70" t="s">
        <v>455</v>
      </c>
      <c r="HE55" s="217"/>
      <c r="HF55" s="217"/>
      <c r="HG55" s="217"/>
      <c r="HH55" s="217"/>
      <c r="HI55" s="217"/>
      <c r="HJ55" s="217"/>
      <c r="HK55" s="217"/>
      <c r="HL55" s="217"/>
      <c r="HM55" s="217"/>
      <c r="HN55" s="217"/>
      <c r="HO55" s="217"/>
      <c r="HP55" s="217"/>
      <c r="HQ55" s="217"/>
      <c r="HR55" s="217"/>
      <c r="HS55" s="217"/>
      <c r="HT55" s="217"/>
      <c r="HU55" s="90"/>
      <c r="HV55" s="90"/>
      <c r="HW55" s="217"/>
      <c r="HX55" s="217"/>
      <c r="HY55" s="217"/>
      <c r="HZ55" s="217"/>
      <c r="IA55" s="217"/>
      <c r="IB55" s="217"/>
      <c r="IC55" s="217"/>
      <c r="ID55" s="217"/>
      <c r="IE55" s="217"/>
      <c r="IF55" s="217"/>
      <c r="IG55" s="217"/>
      <c r="IH55" s="217"/>
      <c r="II55" s="217"/>
      <c r="IJ55" s="217"/>
      <c r="IK55" s="217"/>
      <c r="IL55" s="217"/>
      <c r="IM55" s="217"/>
      <c r="IN55" s="217"/>
      <c r="IO55" s="217"/>
      <c r="IP55" s="217"/>
      <c r="IQ55" s="217"/>
      <c r="IR55" s="217"/>
      <c r="IS55" s="270" t="s">
        <v>455</v>
      </c>
      <c r="IT55" s="217"/>
      <c r="IU55" s="217"/>
      <c r="IV55" s="217"/>
      <c r="IW55" s="217"/>
      <c r="IX55" s="217"/>
      <c r="IY55" s="217"/>
      <c r="IZ55" s="217"/>
      <c r="JA55" s="217"/>
      <c r="JB55" s="217"/>
      <c r="JC55" s="217"/>
      <c r="JD55" s="217"/>
      <c r="JE55" s="217"/>
      <c r="JF55" s="217"/>
      <c r="JG55" s="217"/>
      <c r="JH55" s="217"/>
      <c r="JI55" s="217"/>
      <c r="JJ55" s="217"/>
      <c r="JK55" s="217"/>
      <c r="JL55" s="217"/>
      <c r="JM55" s="217"/>
      <c r="JN55" s="217"/>
      <c r="JO55" s="217"/>
      <c r="JP55" s="217"/>
      <c r="JQ55" s="217"/>
      <c r="JR55" s="217"/>
      <c r="JS55" s="217"/>
      <c r="JT55" s="217"/>
      <c r="JU55" s="217"/>
      <c r="JV55" s="217"/>
      <c r="JW55" s="217"/>
      <c r="JX55" s="217"/>
      <c r="JY55" s="217"/>
      <c r="JZ55" s="217"/>
      <c r="KA55" s="217"/>
      <c r="KB55" s="217"/>
      <c r="KC55" s="217"/>
      <c r="KD55" s="217"/>
      <c r="KE55" s="270" t="s">
        <v>455</v>
      </c>
      <c r="KF55" s="217"/>
      <c r="KG55" s="217"/>
      <c r="KH55" s="217"/>
      <c r="KI55" s="90"/>
      <c r="KJ55" s="217"/>
      <c r="KK55" s="217"/>
      <c r="KL55" s="217"/>
      <c r="KM55" s="217"/>
      <c r="KN55" s="217"/>
      <c r="KO55" s="217"/>
      <c r="KP55" s="217"/>
      <c r="KQ55" s="217"/>
      <c r="KR55" s="217"/>
      <c r="KS55" s="217"/>
      <c r="KT55" s="217"/>
      <c r="KU55" s="217"/>
      <c r="KV55" s="217"/>
      <c r="KW55" s="217"/>
      <c r="KX55" s="217"/>
      <c r="KY55" s="217"/>
      <c r="KZ55" s="217"/>
      <c r="LA55" s="217"/>
      <c r="LB55" s="217"/>
      <c r="LC55" s="217"/>
      <c r="LD55" s="217"/>
      <c r="LE55" s="217"/>
      <c r="LF55" s="217"/>
      <c r="LG55" s="217"/>
      <c r="LH55" s="217"/>
      <c r="LI55" s="217"/>
      <c r="LJ55" s="217"/>
      <c r="LK55" s="217"/>
      <c r="LL55" s="217"/>
      <c r="LM55" s="217"/>
      <c r="LN55" s="217"/>
      <c r="LO55" s="217"/>
      <c r="LP55" s="217"/>
      <c r="LQ55" s="217"/>
      <c r="LR55" s="217"/>
      <c r="LS55" s="217"/>
      <c r="LT55" s="270" t="s">
        <v>455</v>
      </c>
      <c r="LU55" s="217"/>
      <c r="LV55" s="217"/>
      <c r="LW55" s="217"/>
      <c r="LX55" s="217"/>
      <c r="LY55" s="217"/>
      <c r="LZ55" s="217"/>
      <c r="MA55" s="217"/>
      <c r="MB55" s="217"/>
      <c r="MC55" s="217"/>
      <c r="MD55" s="217"/>
      <c r="ME55" s="217"/>
      <c r="MF55" s="217"/>
      <c r="MG55" s="217"/>
      <c r="MH55" s="217"/>
      <c r="MI55" s="217"/>
      <c r="MJ55" s="217"/>
      <c r="MK55" s="217"/>
      <c r="ML55" s="217"/>
      <c r="MM55" s="217"/>
      <c r="MN55" s="217"/>
      <c r="MO55" s="217"/>
      <c r="MP55" s="217"/>
      <c r="MQ55" s="217"/>
      <c r="MR55" s="217"/>
      <c r="MS55" s="217"/>
      <c r="MT55" s="217"/>
      <c r="MU55" s="217"/>
      <c r="MV55" s="217"/>
      <c r="MW55" s="217"/>
      <c r="MX55" s="217"/>
      <c r="MY55" s="217"/>
      <c r="MZ55" s="217"/>
      <c r="NA55" s="217"/>
      <c r="NB55" s="217"/>
      <c r="NC55" s="217"/>
      <c r="ND55" s="217"/>
      <c r="NE55" s="217"/>
      <c r="NF55" s="217"/>
      <c r="NG55" s="217"/>
      <c r="NH55" s="217"/>
      <c r="NI55" s="217"/>
      <c r="NJ55" s="217"/>
      <c r="NK55" s="217"/>
      <c r="NL55" s="217"/>
      <c r="NM55" s="217"/>
      <c r="NN55" s="217"/>
      <c r="NO55" s="217"/>
      <c r="NP55" s="217"/>
      <c r="NQ55" s="217"/>
      <c r="NR55" s="217"/>
      <c r="NS55" s="217"/>
      <c r="NT55" s="217"/>
      <c r="NU55" s="217"/>
      <c r="NV55" s="217"/>
      <c r="NW55" s="217"/>
      <c r="NX55" s="217"/>
      <c r="NY55" s="217"/>
      <c r="NZ55" s="217"/>
      <c r="OA55" s="217"/>
      <c r="OB55" s="217"/>
      <c r="OC55" s="217"/>
      <c r="OD55" s="217"/>
      <c r="OE55" s="217"/>
      <c r="OF55" s="217"/>
      <c r="OG55" s="217"/>
      <c r="OH55" s="217"/>
      <c r="OI55" s="217"/>
      <c r="OJ55" s="217"/>
      <c r="OK55" s="217"/>
      <c r="OL55" s="217"/>
      <c r="OM55" s="217"/>
      <c r="ON55" s="217"/>
      <c r="OO55" s="217"/>
      <c r="OP55" s="217"/>
      <c r="OQ55" s="217"/>
      <c r="OR55" s="217"/>
      <c r="OS55" s="267">
        <f>IF(ISERROR(#REF!),0,1)</f>
        <v>0</v>
      </c>
      <c r="OT55" s="267">
        <f t="shared" si="15"/>
        <v>0</v>
      </c>
      <c r="OU55" s="267">
        <f t="shared" si="16"/>
        <v>1</v>
      </c>
      <c r="OV55" s="222"/>
      <c r="OW55" s="222"/>
      <c r="OX55" s="222"/>
      <c r="OY55" s="222"/>
      <c r="OZ55" s="222"/>
      <c r="PA55" s="222"/>
      <c r="PB55" s="222"/>
      <c r="PC55" s="222"/>
      <c r="PD55" s="222"/>
      <c r="PE55" s="222"/>
      <c r="PF55" s="222"/>
      <c r="PG55" s="222"/>
      <c r="PH55" s="222"/>
      <c r="PI55" s="222"/>
      <c r="PJ55" s="222"/>
      <c r="PK55" s="222"/>
      <c r="PL55" s="222"/>
      <c r="PM55" s="222"/>
      <c r="PN55" s="222"/>
      <c r="PO55" s="222"/>
      <c r="PP55" s="222"/>
      <c r="PQ55" s="222"/>
      <c r="PR55" s="222"/>
      <c r="PS55" s="222"/>
      <c r="PT55" s="222"/>
      <c r="PU55" s="222"/>
      <c r="PV55" s="222"/>
      <c r="PW55" s="222"/>
      <c r="PX55" s="222"/>
      <c r="PY55" s="222"/>
      <c r="PZ55" s="222"/>
      <c r="QA55" s="222"/>
      <c r="QB55" s="222"/>
      <c r="QC55" s="222"/>
      <c r="QD55" s="222"/>
      <c r="QE55" s="222"/>
      <c r="QF55" s="222"/>
      <c r="QG55" s="222"/>
      <c r="QH55" s="222"/>
      <c r="QI55" s="222"/>
      <c r="QJ55" s="222"/>
      <c r="QK55" s="222"/>
      <c r="QL55" s="222"/>
      <c r="QM55" s="222"/>
      <c r="QN55" s="222"/>
      <c r="QO55" s="222"/>
      <c r="QP55" s="222"/>
      <c r="QQ55" s="222"/>
      <c r="QR55" s="222"/>
      <c r="QS55" s="222"/>
      <c r="QT55" s="222"/>
      <c r="QU55" s="222"/>
      <c r="QV55" s="222"/>
      <c r="QW55" s="222"/>
      <c r="QX55" s="222"/>
      <c r="QY55" s="222"/>
      <c r="QZ55" s="222"/>
      <c r="RA55" s="222"/>
      <c r="RB55" s="222"/>
      <c r="RC55" s="222"/>
      <c r="RD55" s="222"/>
      <c r="RE55" s="222"/>
      <c r="RF55" s="222"/>
      <c r="RG55" s="222"/>
      <c r="RH55" s="222"/>
      <c r="RI55" s="222"/>
      <c r="RJ55" s="222"/>
      <c r="RK55" s="222"/>
      <c r="RL55" s="222"/>
      <c r="RM55" s="222"/>
      <c r="RN55" s="222"/>
      <c r="RO55" s="222"/>
      <c r="RP55" s="222"/>
      <c r="RQ55" s="222"/>
      <c r="RR55" s="222"/>
      <c r="RS55" s="222"/>
      <c r="RT55" s="222"/>
      <c r="RU55" s="222"/>
      <c r="RV55" s="222"/>
      <c r="RW55" s="222"/>
      <c r="RX55" s="222"/>
      <c r="RY55" s="222"/>
      <c r="RZ55" s="222"/>
      <c r="SA55" s="222"/>
      <c r="SB55" s="222"/>
      <c r="SC55" s="222"/>
      <c r="SD55" s="222"/>
      <c r="SE55" s="222"/>
      <c r="SF55" s="222"/>
      <c r="SG55" s="222"/>
      <c r="SH55" s="222"/>
      <c r="SI55" s="222"/>
      <c r="SJ55" s="222"/>
      <c r="SK55" s="222"/>
      <c r="SL55" s="222"/>
      <c r="SM55" s="222"/>
      <c r="SN55" s="222"/>
      <c r="SO55" s="222"/>
      <c r="SP55" s="222"/>
      <c r="SQ55" s="222"/>
      <c r="SR55" s="222"/>
      <c r="SS55" s="222"/>
      <c r="ST55" s="222"/>
      <c r="SU55" s="222"/>
      <c r="SV55" s="222"/>
      <c r="SW55" s="222"/>
      <c r="SX55" s="222"/>
      <c r="SY55" s="222"/>
      <c r="SZ55" s="222"/>
      <c r="TA55" s="222"/>
      <c r="TB55" s="222"/>
      <c r="TC55" s="222"/>
      <c r="TD55" s="222"/>
      <c r="TE55" s="222"/>
      <c r="TF55" s="222"/>
      <c r="TG55" s="222"/>
      <c r="TH55" s="222"/>
      <c r="TI55" s="222"/>
      <c r="TJ55" s="222"/>
      <c r="TK55" s="222"/>
      <c r="TL55" s="222"/>
      <c r="TM55" s="222"/>
      <c r="TN55" s="222"/>
      <c r="TO55" s="222"/>
      <c r="TP55" s="222"/>
      <c r="TQ55" s="222"/>
      <c r="TR55" s="222"/>
      <c r="TS55" s="222"/>
      <c r="TT55" s="222"/>
      <c r="TU55" s="222"/>
      <c r="TV55" s="222"/>
      <c r="TW55" s="222"/>
      <c r="TX55" s="222"/>
      <c r="TY55" s="222"/>
      <c r="TZ55" s="222"/>
      <c r="UA55" s="222"/>
      <c r="UB55" s="222"/>
      <c r="UC55" s="222"/>
      <c r="UD55" s="222"/>
      <c r="UE55" s="222"/>
      <c r="UF55" s="222"/>
      <c r="UG55" s="222"/>
      <c r="UH55" s="222"/>
      <c r="UI55" s="222"/>
      <c r="UJ55" s="222"/>
      <c r="UK55" s="222"/>
      <c r="UL55" s="222"/>
      <c r="UM55" s="222"/>
      <c r="UN55" s="222"/>
      <c r="UO55" s="222"/>
      <c r="UP55" s="222"/>
      <c r="UQ55" s="222"/>
      <c r="UR55" s="222"/>
      <c r="US55" s="222"/>
      <c r="UT55" s="222"/>
      <c r="UU55" s="222"/>
      <c r="UV55" s="222"/>
      <c r="UW55" s="222"/>
      <c r="UX55" s="222"/>
      <c r="UY55" s="222"/>
      <c r="UZ55" s="222"/>
      <c r="VA55" s="222"/>
      <c r="VB55" s="222"/>
      <c r="VC55" s="222"/>
      <c r="VD55" s="222"/>
      <c r="VE55" s="222"/>
      <c r="VF55" s="222"/>
      <c r="VG55" s="222"/>
      <c r="VH55" s="222"/>
      <c r="VI55" s="222"/>
      <c r="VJ55" s="222"/>
      <c r="VK55" s="222"/>
      <c r="VL55" s="222"/>
      <c r="VM55" s="222"/>
      <c r="VN55" s="222"/>
      <c r="VO55" s="222"/>
      <c r="VP55" s="222"/>
      <c r="VQ55" s="222"/>
      <c r="VR55" s="222"/>
      <c r="VS55" s="222"/>
      <c r="VT55" s="222"/>
      <c r="VU55" s="222"/>
      <c r="VV55" s="222"/>
      <c r="VW55" s="222"/>
      <c r="VX55" s="222"/>
      <c r="VY55" s="222"/>
      <c r="VZ55" s="222"/>
      <c r="WA55" s="222"/>
      <c r="WB55" s="222"/>
      <c r="WC55" s="222"/>
      <c r="WD55" s="222"/>
      <c r="WE55" s="222"/>
      <c r="WF55" s="222"/>
      <c r="WG55" s="222"/>
      <c r="WH55" s="222"/>
      <c r="WI55" s="222"/>
      <c r="WJ55" s="222"/>
      <c r="WK55" s="222"/>
      <c r="WL55" s="222"/>
      <c r="WM55" s="222"/>
      <c r="WN55" s="222"/>
      <c r="WO55" s="222"/>
      <c r="WP55" s="222"/>
      <c r="WQ55" s="222"/>
      <c r="WR55" s="222"/>
      <c r="WS55" s="222"/>
      <c r="WT55" s="222"/>
      <c r="WU55" s="222"/>
      <c r="WV55" s="222"/>
      <c r="WW55" s="222"/>
      <c r="WX55" s="222"/>
      <c r="WY55" s="222"/>
      <c r="WZ55" s="222"/>
      <c r="XA55" s="222"/>
      <c r="XB55" s="222"/>
      <c r="XC55" s="222"/>
      <c r="XD55" s="222"/>
      <c r="XE55" s="222"/>
      <c r="XF55" s="222"/>
      <c r="XG55" s="222"/>
      <c r="XH55" s="222"/>
      <c r="XI55" s="222"/>
      <c r="XJ55" s="222"/>
      <c r="XK55" s="222"/>
      <c r="XL55" s="222"/>
      <c r="XM55" s="222"/>
      <c r="XN55" s="222"/>
      <c r="XO55" s="222"/>
      <c r="XP55" s="222"/>
      <c r="XQ55" s="222"/>
      <c r="XR55" s="222"/>
      <c r="XS55" s="222"/>
      <c r="XT55" s="222"/>
      <c r="XU55" s="222"/>
      <c r="XV55" s="222"/>
      <c r="XW55" s="222"/>
      <c r="XX55" s="222"/>
      <c r="XY55" s="222"/>
      <c r="XZ55" s="222"/>
      <c r="YA55" s="222"/>
      <c r="YB55" s="222"/>
      <c r="YC55" s="222"/>
      <c r="YD55" s="222"/>
      <c r="YE55" s="222"/>
      <c r="YF55" s="222"/>
      <c r="YG55" s="222"/>
      <c r="YH55" s="222"/>
      <c r="YI55" s="222"/>
      <c r="YJ55" s="222"/>
      <c r="YK55" s="222"/>
      <c r="YL55" s="222"/>
      <c r="YM55" s="222"/>
      <c r="YN55" s="222"/>
      <c r="YO55" s="222"/>
      <c r="YP55" s="222"/>
      <c r="YQ55" s="222"/>
      <c r="YR55" s="222"/>
      <c r="YS55" s="222"/>
      <c r="YT55" s="222"/>
      <c r="YU55" s="222"/>
      <c r="YV55" s="222"/>
      <c r="YW55" s="222"/>
      <c r="YX55" s="222"/>
      <c r="YY55" s="222"/>
      <c r="YZ55" s="222"/>
      <c r="ZA55" s="222"/>
      <c r="ZB55" s="222"/>
      <c r="ZC55" s="222"/>
      <c r="ZD55" s="222"/>
      <c r="ZE55" s="222"/>
      <c r="ZF55" s="222"/>
      <c r="ZG55" s="222"/>
      <c r="ZH55" s="222"/>
      <c r="ZI55" s="222"/>
      <c r="ZJ55" s="222"/>
      <c r="ZK55" s="222"/>
      <c r="ZL55" s="222"/>
      <c r="ZM55" s="222"/>
      <c r="ZN55" s="222"/>
      <c r="ZO55" s="222"/>
      <c r="ZP55" s="222"/>
      <c r="ZQ55" s="222"/>
      <c r="ZR55" s="222"/>
      <c r="ZS55" s="222"/>
      <c r="ZT55" s="222"/>
      <c r="ZU55" s="222"/>
      <c r="ZV55" s="222"/>
      <c r="ZW55" s="222"/>
      <c r="ZX55" s="222"/>
      <c r="ZY55" s="222"/>
      <c r="ZZ55" s="222"/>
      <c r="AAA55" s="222"/>
      <c r="AAB55" s="222"/>
      <c r="AAC55" s="222"/>
      <c r="AAD55" s="222"/>
      <c r="AAE55" s="222"/>
      <c r="AAF55" s="222"/>
      <c r="AAG55" s="222"/>
      <c r="AAH55" s="222"/>
      <c r="AAI55" s="222"/>
      <c r="AAJ55" s="222"/>
      <c r="AAK55" s="222"/>
      <c r="AAL55" s="222"/>
      <c r="AAM55" s="222"/>
      <c r="AAN55" s="222"/>
      <c r="AAO55" s="222"/>
      <c r="AAP55" s="222"/>
      <c r="AAQ55" s="222"/>
      <c r="AAR55" s="222"/>
      <c r="AAS55" s="222"/>
      <c r="AAT55" s="222"/>
      <c r="AAU55" s="222"/>
      <c r="AAV55" s="222"/>
      <c r="AAW55" s="222"/>
      <c r="AAX55" s="222"/>
      <c r="AAY55" s="222"/>
      <c r="AAZ55" s="222"/>
      <c r="ABA55" s="222"/>
      <c r="ABB55" s="222"/>
      <c r="ABC55" s="222"/>
      <c r="ABD55" s="222"/>
      <c r="ABE55" s="222"/>
      <c r="ABF55" s="222"/>
      <c r="ABG55" s="222"/>
      <c r="ABH55" s="222"/>
      <c r="ABI55" s="222"/>
      <c r="ABJ55" s="222"/>
      <c r="ABK55" s="222"/>
      <c r="ABL55" s="222"/>
      <c r="ABM55" s="222"/>
      <c r="ABN55" s="222"/>
      <c r="ABO55" s="222"/>
      <c r="ABP55" s="222"/>
      <c r="ABQ55" s="222"/>
      <c r="ABR55" s="222"/>
      <c r="ABS55" s="222"/>
      <c r="ABT55" s="222"/>
      <c r="ABU55" s="222"/>
      <c r="ABV55" s="222"/>
      <c r="ABW55" s="222"/>
      <c r="ABX55" s="222"/>
      <c r="ABY55" s="222"/>
      <c r="ABZ55" s="222"/>
      <c r="ACA55" s="222"/>
      <c r="ACB55" s="222"/>
      <c r="ACC55" s="222"/>
      <c r="ACD55" s="222"/>
      <c r="ACE55" s="222"/>
      <c r="ACF55" s="222"/>
      <c r="ACG55" s="222"/>
      <c r="ACH55" s="222"/>
      <c r="ACI55" s="222"/>
      <c r="ACJ55" s="222"/>
      <c r="ACK55" s="222"/>
      <c r="ACL55" s="222"/>
      <c r="ACM55" s="222"/>
      <c r="ACN55" s="222"/>
      <c r="ACO55" s="222"/>
      <c r="ACP55" s="222"/>
      <c r="ACQ55" s="222"/>
      <c r="ACR55" s="222"/>
      <c r="ACS55" s="222"/>
      <c r="ACT55" s="222"/>
      <c r="ACU55" s="222"/>
      <c r="ACV55" s="222"/>
      <c r="ACW55" s="222"/>
      <c r="ACX55" s="222"/>
      <c r="ACY55" s="222"/>
      <c r="ACZ55" s="222"/>
      <c r="ADA55" s="222"/>
      <c r="ADB55" s="222"/>
      <c r="ADC55" s="222"/>
      <c r="ADD55" s="222"/>
      <c r="ADE55" s="222"/>
      <c r="ADF55" s="222"/>
      <c r="ADG55" s="222"/>
      <c r="ADH55" s="222"/>
      <c r="ADI55" s="222"/>
      <c r="ADJ55" s="222"/>
      <c r="ADK55" s="222"/>
      <c r="ADL55" s="222"/>
      <c r="ADM55" s="222"/>
      <c r="ADN55" s="222"/>
      <c r="ADO55" s="222"/>
      <c r="ADP55" s="222"/>
      <c r="ADQ55" s="222"/>
      <c r="ADR55" s="222"/>
      <c r="ADS55" s="222"/>
      <c r="ADT55" s="222"/>
      <c r="ADU55" s="222"/>
      <c r="ADV55" s="222"/>
      <c r="ADW55" s="222"/>
      <c r="ADX55" s="222"/>
      <c r="ADY55" s="222"/>
      <c r="ADZ55" s="222"/>
      <c r="AEA55" s="222"/>
      <c r="AEB55" s="222"/>
      <c r="AEC55" s="222"/>
      <c r="AED55" s="222"/>
      <c r="AEE55" s="222"/>
      <c r="AEF55" s="222"/>
      <c r="AEG55" s="222"/>
      <c r="AEH55" s="222"/>
      <c r="AEI55" s="222"/>
      <c r="AEJ55" s="222"/>
      <c r="AEK55" s="222"/>
      <c r="AEL55" s="222"/>
      <c r="AEM55" s="222"/>
      <c r="AEN55" s="222"/>
      <c r="AEO55" s="222"/>
      <c r="AEP55" s="222"/>
      <c r="AEQ55" s="222"/>
      <c r="AER55" s="222"/>
      <c r="AES55" s="222"/>
      <c r="AET55" s="222"/>
      <c r="AEU55" s="222"/>
      <c r="AEV55" s="222"/>
      <c r="AEW55" s="222"/>
      <c r="AEX55" s="222"/>
      <c r="AEY55" s="222"/>
      <c r="AEZ55" s="222"/>
      <c r="AFA55" s="222"/>
      <c r="AFB55" s="222"/>
      <c r="AFC55" s="222"/>
      <c r="AFD55" s="222"/>
      <c r="AFE55" s="222"/>
      <c r="AFF55" s="222"/>
      <c r="AFG55" s="222"/>
      <c r="AFH55" s="222"/>
      <c r="AFI55" s="222"/>
      <c r="AFJ55" s="222"/>
      <c r="AFK55" s="222"/>
      <c r="AFL55" s="222"/>
      <c r="AFM55" s="222"/>
      <c r="AFN55" s="222"/>
      <c r="AFO55" s="222"/>
      <c r="AFP55" s="222"/>
      <c r="AFQ55" s="222"/>
      <c r="AFR55" s="222"/>
      <c r="AFS55" s="222"/>
      <c r="AFT55" s="222"/>
    </row>
    <row r="56" spans="1:852" ht="15.75">
      <c r="A56" s="216" t="s">
        <v>846</v>
      </c>
      <c r="B56" s="216"/>
      <c r="C56" s="840" t="str">
        <f>IF(Severity!F56&gt;=0.5,"YES","NO")</f>
        <v>YES</v>
      </c>
      <c r="D56" s="840" t="str">
        <f>IF(Severity!G56&gt;=0.5,"YES","NO")</f>
        <v>NO</v>
      </c>
      <c r="E56" s="214">
        <v>12</v>
      </c>
      <c r="F56" s="214">
        <v>2</v>
      </c>
      <c r="G56" s="270" t="s">
        <v>722</v>
      </c>
      <c r="H56" s="270" t="s">
        <v>455</v>
      </c>
      <c r="I56" s="270">
        <v>0</v>
      </c>
      <c r="J56" s="270">
        <v>2</v>
      </c>
      <c r="K56" s="270" t="s">
        <v>455</v>
      </c>
      <c r="L56" s="265"/>
      <c r="M56" s="265"/>
      <c r="N56" s="270"/>
      <c r="O56" s="270" t="s">
        <v>455</v>
      </c>
      <c r="P56" s="265"/>
      <c r="Q56" s="265"/>
      <c r="R56" s="265"/>
      <c r="S56" s="270" t="s">
        <v>237</v>
      </c>
      <c r="T56" s="270">
        <v>10</v>
      </c>
      <c r="U56" s="125">
        <v>28.8</v>
      </c>
      <c r="V56" s="125">
        <v>9.86</v>
      </c>
      <c r="W56" s="125"/>
      <c r="X56" s="125"/>
      <c r="Y56" s="125">
        <v>17.100000000000001</v>
      </c>
      <c r="Z56" s="125">
        <v>11.09</v>
      </c>
      <c r="AA56" s="125"/>
      <c r="AB56" s="125"/>
      <c r="AC56" s="125"/>
      <c r="AD56" s="125"/>
      <c r="AE56" s="114"/>
      <c r="AF56" s="125"/>
      <c r="AG56" s="125"/>
      <c r="AH56" s="125"/>
      <c r="AI56" s="265">
        <v>10</v>
      </c>
      <c r="AJ56" s="267">
        <f t="shared" si="11"/>
        <v>8</v>
      </c>
      <c r="AK56" s="267" t="s">
        <v>455</v>
      </c>
      <c r="AL56" s="270" t="s">
        <v>2392</v>
      </c>
      <c r="AM56" s="270" t="s">
        <v>455</v>
      </c>
      <c r="AN56" s="270">
        <v>0</v>
      </c>
      <c r="AO56" s="270">
        <v>8</v>
      </c>
      <c r="AP56" s="270" t="s">
        <v>455</v>
      </c>
      <c r="AQ56" s="265"/>
      <c r="AR56" s="265"/>
      <c r="AS56" s="265"/>
      <c r="AT56" s="270" t="s">
        <v>455</v>
      </c>
      <c r="AU56" s="265"/>
      <c r="AV56" s="265"/>
      <c r="AW56" s="265"/>
      <c r="AX56" s="265" t="s">
        <v>237</v>
      </c>
      <c r="AY56" s="265">
        <v>10</v>
      </c>
      <c r="AZ56" s="114">
        <v>28.69</v>
      </c>
      <c r="BA56" s="114">
        <v>8.59</v>
      </c>
      <c r="BB56" s="114"/>
      <c r="BC56" s="114"/>
      <c r="BD56" s="114">
        <v>21.38</v>
      </c>
      <c r="BE56" s="114">
        <v>7.74</v>
      </c>
      <c r="BF56" s="114"/>
      <c r="BG56" s="114"/>
      <c r="BH56" s="114"/>
      <c r="BI56" s="114"/>
      <c r="BJ56" s="114"/>
      <c r="BK56" s="114"/>
      <c r="BL56" s="114"/>
      <c r="BM56" s="114"/>
      <c r="BN56" s="270">
        <v>13</v>
      </c>
      <c r="BO56" s="270">
        <f t="shared" si="12"/>
        <v>5</v>
      </c>
      <c r="BP56" s="270" t="s">
        <v>455</v>
      </c>
      <c r="BQ56" s="270"/>
      <c r="BR56" s="270" t="s">
        <v>455</v>
      </c>
      <c r="BS56" s="265"/>
      <c r="BT56" s="265"/>
      <c r="BU56" s="265"/>
      <c r="BV56" s="265"/>
      <c r="BW56" s="265"/>
      <c r="BX56" s="265"/>
      <c r="BY56" s="265"/>
      <c r="BZ56" s="265"/>
      <c r="CA56" s="265"/>
      <c r="CB56" s="265"/>
      <c r="CC56" s="265"/>
      <c r="CD56" s="265"/>
      <c r="CE56" s="114"/>
      <c r="CF56" s="114"/>
      <c r="CG56" s="114"/>
      <c r="CH56" s="114"/>
      <c r="CI56" s="114"/>
      <c r="CJ56" s="114"/>
      <c r="CK56" s="114"/>
      <c r="CL56" s="114"/>
      <c r="CM56" s="114"/>
      <c r="CN56" s="114"/>
      <c r="CO56" s="114"/>
      <c r="CP56" s="114"/>
      <c r="CQ56" s="114"/>
      <c r="CR56" s="114"/>
      <c r="CS56" s="265"/>
      <c r="CT56" s="265"/>
      <c r="CU56" s="265"/>
      <c r="CV56" s="270"/>
      <c r="CW56" s="270" t="s">
        <v>455</v>
      </c>
      <c r="CX56" s="270"/>
      <c r="CY56" s="265"/>
      <c r="CZ56" s="265"/>
      <c r="DA56" s="265"/>
      <c r="DB56" s="265"/>
      <c r="DC56" s="265"/>
      <c r="DD56" s="265"/>
      <c r="DE56" s="265"/>
      <c r="DF56" s="265"/>
      <c r="DG56" s="265"/>
      <c r="DH56" s="265"/>
      <c r="DI56" s="265"/>
      <c r="DJ56" s="125"/>
      <c r="DK56" s="125"/>
      <c r="DL56" s="125"/>
      <c r="DM56" s="125"/>
      <c r="DN56" s="125"/>
      <c r="DO56" s="125"/>
      <c r="DP56" s="125"/>
      <c r="DQ56" s="125"/>
      <c r="DR56" s="125"/>
      <c r="DS56" s="125"/>
      <c r="DT56" s="125"/>
      <c r="DU56" s="125"/>
      <c r="DV56" s="125"/>
      <c r="DW56" s="125"/>
      <c r="DX56" s="265"/>
      <c r="DY56" s="265"/>
      <c r="DZ56" s="265"/>
      <c r="EA56" s="265"/>
      <c r="EB56" s="270" t="s">
        <v>455</v>
      </c>
      <c r="EC56" s="265"/>
      <c r="ED56" s="265"/>
      <c r="EE56" s="265"/>
      <c r="EF56" s="265"/>
      <c r="EG56" s="265"/>
      <c r="EH56" s="265"/>
      <c r="EI56" s="265"/>
      <c r="EJ56" s="265"/>
      <c r="EK56" s="265"/>
      <c r="EL56" s="265"/>
      <c r="EM56" s="265"/>
      <c r="EN56" s="265"/>
      <c r="EO56" s="125"/>
      <c r="EP56" s="125"/>
      <c r="EQ56" s="125"/>
      <c r="ER56" s="125"/>
      <c r="ES56" s="125"/>
      <c r="ET56" s="125"/>
      <c r="EU56" s="125"/>
      <c r="EV56" s="125"/>
      <c r="EW56" s="125"/>
      <c r="EX56" s="125"/>
      <c r="EY56" s="125"/>
      <c r="EZ56" s="125"/>
      <c r="FA56" s="125"/>
      <c r="FB56" s="125"/>
      <c r="FC56" s="265"/>
      <c r="FD56" s="265"/>
      <c r="FE56" s="265"/>
      <c r="FF56" s="270" t="s">
        <v>455</v>
      </c>
      <c r="FG56" s="265"/>
      <c r="FH56" s="265"/>
      <c r="FI56" s="265"/>
      <c r="FJ56" s="265"/>
      <c r="FK56" s="265"/>
      <c r="FL56" s="265"/>
      <c r="FM56" s="265"/>
      <c r="FN56" s="265"/>
      <c r="FO56" s="265"/>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70" t="s">
        <v>455</v>
      </c>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c r="IK56" s="217"/>
      <c r="IL56" s="217"/>
      <c r="IM56" s="217"/>
      <c r="IN56" s="217"/>
      <c r="IO56" s="217"/>
      <c r="IP56" s="217"/>
      <c r="IQ56" s="217"/>
      <c r="IR56" s="217"/>
      <c r="IS56" s="270" t="s">
        <v>455</v>
      </c>
      <c r="IT56" s="217"/>
      <c r="IU56" s="217"/>
      <c r="IV56" s="217"/>
      <c r="IW56" s="217"/>
      <c r="IX56" s="217"/>
      <c r="IY56" s="217"/>
      <c r="IZ56" s="217"/>
      <c r="JA56" s="217"/>
      <c r="JB56" s="217"/>
      <c r="JC56" s="217"/>
      <c r="JD56" s="217"/>
      <c r="JE56" s="217"/>
      <c r="JF56" s="217"/>
      <c r="JG56" s="217"/>
      <c r="JH56" s="217"/>
      <c r="JI56" s="217"/>
      <c r="JJ56" s="217"/>
      <c r="JK56" s="217"/>
      <c r="JL56" s="217"/>
      <c r="JM56" s="217"/>
      <c r="JN56" s="217"/>
      <c r="JO56" s="217"/>
      <c r="JP56" s="217"/>
      <c r="JQ56" s="217"/>
      <c r="JR56" s="217"/>
      <c r="JS56" s="217"/>
      <c r="JT56" s="217"/>
      <c r="JU56" s="217"/>
      <c r="JV56" s="217"/>
      <c r="JW56" s="217"/>
      <c r="JX56" s="217"/>
      <c r="JY56" s="217"/>
      <c r="JZ56" s="217"/>
      <c r="KA56" s="217"/>
      <c r="KB56" s="217"/>
      <c r="KC56" s="217"/>
      <c r="KD56" s="217"/>
      <c r="KE56" s="270" t="s">
        <v>455</v>
      </c>
      <c r="KF56" s="217"/>
      <c r="KG56" s="217"/>
      <c r="KH56" s="217"/>
      <c r="KI56" s="217"/>
      <c r="KJ56" s="217"/>
      <c r="KK56" s="217"/>
      <c r="KL56" s="217"/>
      <c r="KM56" s="217"/>
      <c r="KN56" s="217"/>
      <c r="KO56" s="217"/>
      <c r="KP56" s="217"/>
      <c r="KQ56" s="217"/>
      <c r="KR56" s="217"/>
      <c r="KS56" s="217"/>
      <c r="KT56" s="217"/>
      <c r="KU56" s="217"/>
      <c r="KV56" s="217"/>
      <c r="KW56" s="217"/>
      <c r="KX56" s="217"/>
      <c r="KY56" s="217"/>
      <c r="KZ56" s="217"/>
      <c r="LA56" s="217"/>
      <c r="LB56" s="217"/>
      <c r="LC56" s="217"/>
      <c r="LD56" s="217"/>
      <c r="LE56" s="217"/>
      <c r="LF56" s="217"/>
      <c r="LG56" s="217"/>
      <c r="LH56" s="217"/>
      <c r="LI56" s="217"/>
      <c r="LJ56" s="217"/>
      <c r="LK56" s="217"/>
      <c r="LL56" s="217"/>
      <c r="LM56" s="217"/>
      <c r="LN56" s="217"/>
      <c r="LO56" s="217"/>
      <c r="LP56" s="217"/>
      <c r="LQ56" s="217"/>
      <c r="LR56" s="217"/>
      <c r="LS56" s="217"/>
      <c r="LT56" s="270" t="s">
        <v>455</v>
      </c>
      <c r="LU56" s="217"/>
      <c r="LV56" s="217"/>
      <c r="LW56" s="217"/>
      <c r="LX56" s="217"/>
      <c r="LY56" s="217"/>
      <c r="LZ56" s="217"/>
      <c r="MA56" s="217"/>
      <c r="MB56" s="217"/>
      <c r="MC56" s="217"/>
      <c r="MD56" s="217"/>
      <c r="ME56" s="217"/>
      <c r="MF56" s="217"/>
      <c r="MG56" s="217"/>
      <c r="MH56" s="217"/>
      <c r="MI56" s="217"/>
      <c r="MJ56" s="217"/>
      <c r="MK56" s="217"/>
      <c r="ML56" s="217"/>
      <c r="MM56" s="217"/>
      <c r="MN56" s="217"/>
      <c r="MO56" s="217"/>
      <c r="MP56" s="217"/>
      <c r="MQ56" s="217"/>
      <c r="MR56" s="217"/>
      <c r="MS56" s="217"/>
      <c r="MT56" s="217"/>
      <c r="MU56" s="217"/>
      <c r="MV56" s="217"/>
      <c r="MW56" s="217"/>
      <c r="MX56" s="217"/>
      <c r="MY56" s="217"/>
      <c r="MZ56" s="217"/>
      <c r="NA56" s="217"/>
      <c r="NB56" s="217"/>
      <c r="NC56" s="217"/>
      <c r="ND56" s="217"/>
      <c r="NE56" s="217"/>
      <c r="NF56" s="223"/>
      <c r="NG56" s="223"/>
      <c r="NH56" s="223"/>
      <c r="NI56" s="223"/>
      <c r="NJ56" s="223"/>
      <c r="NK56" s="223"/>
      <c r="NL56" s="223"/>
      <c r="NM56" s="223"/>
      <c r="NN56" s="223"/>
      <c r="NO56" s="223"/>
      <c r="NP56" s="223"/>
      <c r="NQ56" s="223"/>
      <c r="NR56" s="223"/>
      <c r="NS56" s="223"/>
      <c r="NT56" s="223"/>
      <c r="NU56" s="223"/>
      <c r="NV56" s="223"/>
      <c r="NW56" s="223"/>
      <c r="NX56" s="223"/>
      <c r="NY56" s="223"/>
      <c r="NZ56" s="223"/>
      <c r="OA56" s="223"/>
      <c r="OB56" s="223"/>
      <c r="OC56" s="223"/>
      <c r="OD56" s="223"/>
      <c r="OE56" s="223"/>
      <c r="OF56" s="223"/>
      <c r="OG56" s="223"/>
      <c r="OH56" s="223"/>
      <c r="OI56" s="223"/>
      <c r="OJ56" s="223"/>
      <c r="OK56" s="223"/>
      <c r="OL56" s="223"/>
      <c r="OM56" s="223"/>
      <c r="ON56" s="223"/>
      <c r="OO56" s="223"/>
      <c r="OP56" s="223"/>
      <c r="OQ56" s="223"/>
      <c r="OR56" s="223"/>
      <c r="OS56" s="267">
        <f>IF(ISERROR(#REF!),0,1)</f>
        <v>0</v>
      </c>
      <c r="OT56" s="267">
        <f t="shared" si="15"/>
        <v>1</v>
      </c>
      <c r="OU56" s="267">
        <f t="shared" si="16"/>
        <v>0</v>
      </c>
      <c r="OV56" s="222"/>
      <c r="OW56" s="222"/>
      <c r="OX56" s="222"/>
      <c r="OY56" s="222"/>
      <c r="OZ56" s="222"/>
      <c r="PA56" s="222"/>
      <c r="PB56" s="222"/>
      <c r="PC56" s="222"/>
      <c r="PD56" s="222"/>
      <c r="PE56" s="222"/>
      <c r="PF56" s="222"/>
      <c r="PG56" s="222"/>
      <c r="PH56" s="222"/>
      <c r="PI56" s="222"/>
      <c r="PJ56" s="222"/>
      <c r="PK56" s="222"/>
      <c r="PL56" s="222"/>
      <c r="PM56" s="222"/>
      <c r="PN56" s="222"/>
      <c r="PO56" s="222"/>
      <c r="PP56" s="222"/>
      <c r="PQ56" s="222"/>
      <c r="PR56" s="222"/>
      <c r="PS56" s="222"/>
      <c r="PT56" s="222"/>
      <c r="PU56" s="222"/>
      <c r="PV56" s="222"/>
      <c r="PW56" s="222"/>
      <c r="PX56" s="222"/>
      <c r="PY56" s="222"/>
      <c r="PZ56" s="222"/>
      <c r="QA56" s="222"/>
      <c r="QB56" s="222"/>
      <c r="QC56" s="222"/>
      <c r="QD56" s="222"/>
      <c r="QE56" s="222"/>
      <c r="QF56" s="222"/>
      <c r="QG56" s="222"/>
      <c r="QH56" s="222"/>
      <c r="QI56" s="222"/>
      <c r="QJ56" s="222"/>
      <c r="QK56" s="222"/>
      <c r="QL56" s="222"/>
      <c r="QM56" s="222"/>
      <c r="QN56" s="222"/>
      <c r="QO56" s="222"/>
      <c r="QP56" s="222"/>
      <c r="QQ56" s="222"/>
      <c r="QR56" s="222"/>
      <c r="QS56" s="222"/>
      <c r="QT56" s="222"/>
      <c r="QU56" s="222"/>
      <c r="QV56" s="222"/>
      <c r="QW56" s="222"/>
      <c r="QX56" s="222"/>
      <c r="QY56" s="222"/>
      <c r="QZ56" s="222"/>
      <c r="RA56" s="222"/>
      <c r="RB56" s="222"/>
      <c r="RC56" s="222"/>
      <c r="RD56" s="222"/>
      <c r="RE56" s="222"/>
      <c r="RF56" s="222"/>
      <c r="RG56" s="222"/>
      <c r="RH56" s="222"/>
      <c r="RI56" s="222"/>
      <c r="RJ56" s="222"/>
      <c r="RK56" s="222"/>
      <c r="RL56" s="222"/>
      <c r="RM56" s="222"/>
      <c r="RN56" s="222"/>
      <c r="RO56" s="222"/>
      <c r="RP56" s="222"/>
      <c r="RQ56" s="222"/>
      <c r="RR56" s="222"/>
      <c r="RS56" s="222"/>
      <c r="RT56" s="222"/>
      <c r="RU56" s="222"/>
      <c r="RV56" s="222"/>
      <c r="RW56" s="222"/>
      <c r="RX56" s="222"/>
      <c r="RY56" s="222"/>
      <c r="RZ56" s="222"/>
      <c r="SA56" s="222"/>
      <c r="SB56" s="222"/>
      <c r="SC56" s="222"/>
      <c r="SD56" s="222"/>
      <c r="SE56" s="222"/>
      <c r="SF56" s="222"/>
      <c r="SG56" s="222"/>
      <c r="SH56" s="222"/>
      <c r="SI56" s="222"/>
      <c r="SJ56" s="222"/>
      <c r="SK56" s="222"/>
      <c r="SL56" s="222"/>
      <c r="SM56" s="222"/>
      <c r="SN56" s="222"/>
      <c r="SO56" s="222"/>
      <c r="SP56" s="222"/>
      <c r="SQ56" s="222"/>
      <c r="SR56" s="222"/>
      <c r="SS56" s="222"/>
      <c r="ST56" s="222"/>
      <c r="SU56" s="222"/>
      <c r="SV56" s="222"/>
      <c r="SW56" s="222"/>
      <c r="SX56" s="222"/>
      <c r="SY56" s="222"/>
      <c r="SZ56" s="222"/>
      <c r="TA56" s="222"/>
      <c r="TB56" s="222"/>
      <c r="TC56" s="222"/>
      <c r="TD56" s="222"/>
      <c r="TE56" s="222"/>
      <c r="TF56" s="222"/>
      <c r="TG56" s="222"/>
      <c r="TH56" s="222"/>
      <c r="TI56" s="222"/>
      <c r="TJ56" s="222"/>
      <c r="TK56" s="222"/>
      <c r="TL56" s="222"/>
      <c r="TM56" s="222"/>
      <c r="TN56" s="222"/>
      <c r="TO56" s="222"/>
      <c r="TP56" s="222"/>
      <c r="TQ56" s="222"/>
      <c r="TR56" s="222"/>
      <c r="TS56" s="222"/>
      <c r="TT56" s="222"/>
      <c r="TU56" s="222"/>
      <c r="TV56" s="222"/>
      <c r="TW56" s="222"/>
      <c r="TX56" s="222"/>
      <c r="TY56" s="222"/>
      <c r="TZ56" s="222"/>
      <c r="UA56" s="222"/>
      <c r="UB56" s="222"/>
      <c r="UC56" s="222"/>
      <c r="UD56" s="222"/>
      <c r="UE56" s="222"/>
      <c r="UF56" s="222"/>
      <c r="UG56" s="222"/>
      <c r="UH56" s="222"/>
      <c r="UI56" s="222"/>
      <c r="UJ56" s="222"/>
      <c r="UK56" s="222"/>
      <c r="UL56" s="222"/>
      <c r="UM56" s="222"/>
      <c r="UN56" s="222"/>
      <c r="UO56" s="222"/>
      <c r="UP56" s="222"/>
      <c r="UQ56" s="222"/>
      <c r="UR56" s="222"/>
      <c r="US56" s="222"/>
      <c r="UT56" s="222"/>
      <c r="UU56" s="222"/>
      <c r="UV56" s="222"/>
      <c r="UW56" s="222"/>
      <c r="UX56" s="222"/>
      <c r="UY56" s="222"/>
      <c r="UZ56" s="222"/>
      <c r="VA56" s="222"/>
      <c r="VB56" s="222"/>
      <c r="VC56" s="222"/>
      <c r="VD56" s="222"/>
      <c r="VE56" s="222"/>
      <c r="VF56" s="222"/>
      <c r="VG56" s="222"/>
      <c r="VH56" s="222"/>
      <c r="VI56" s="222"/>
      <c r="VJ56" s="222"/>
      <c r="VK56" s="222"/>
      <c r="VL56" s="222"/>
      <c r="VM56" s="222"/>
      <c r="VN56" s="222"/>
      <c r="VO56" s="222"/>
      <c r="VP56" s="222"/>
      <c r="VQ56" s="222"/>
      <c r="VR56" s="222"/>
      <c r="VS56" s="222"/>
      <c r="VT56" s="222"/>
      <c r="VU56" s="222"/>
      <c r="VV56" s="222"/>
      <c r="VW56" s="222"/>
      <c r="VX56" s="222"/>
      <c r="VY56" s="222"/>
      <c r="VZ56" s="222"/>
      <c r="WA56" s="222"/>
      <c r="WB56" s="222"/>
      <c r="WC56" s="222"/>
      <c r="WD56" s="222"/>
      <c r="WE56" s="222"/>
      <c r="WF56" s="222"/>
      <c r="WG56" s="222"/>
      <c r="WH56" s="222"/>
      <c r="WI56" s="222"/>
      <c r="WJ56" s="222"/>
      <c r="WK56" s="222"/>
      <c r="WL56" s="222"/>
      <c r="WM56" s="222"/>
      <c r="WN56" s="222"/>
      <c r="WO56" s="222"/>
      <c r="WP56" s="222"/>
      <c r="WQ56" s="222"/>
      <c r="WR56" s="222"/>
      <c r="WS56" s="222"/>
      <c r="WT56" s="222"/>
      <c r="WU56" s="222"/>
      <c r="WV56" s="222"/>
      <c r="WW56" s="222"/>
      <c r="WX56" s="222"/>
      <c r="WY56" s="222"/>
      <c r="WZ56" s="222"/>
      <c r="XA56" s="222"/>
      <c r="XB56" s="222"/>
      <c r="XC56" s="222"/>
      <c r="XD56" s="222"/>
      <c r="XE56" s="222"/>
      <c r="XF56" s="222"/>
      <c r="XG56" s="222"/>
      <c r="XH56" s="222"/>
      <c r="XI56" s="222"/>
      <c r="XJ56" s="222"/>
      <c r="XK56" s="222"/>
      <c r="XL56" s="222"/>
      <c r="XM56" s="222"/>
      <c r="XN56" s="222"/>
      <c r="XO56" s="222"/>
      <c r="XP56" s="222"/>
      <c r="XQ56" s="222"/>
      <c r="XR56" s="222"/>
      <c r="XS56" s="222"/>
      <c r="XT56" s="222"/>
      <c r="XU56" s="222"/>
      <c r="XV56" s="222"/>
      <c r="XW56" s="222"/>
      <c r="XX56" s="222"/>
      <c r="XY56" s="222"/>
      <c r="XZ56" s="222"/>
      <c r="YA56" s="222"/>
      <c r="YB56" s="222"/>
      <c r="YC56" s="222"/>
      <c r="YD56" s="222"/>
      <c r="YE56" s="222"/>
      <c r="YF56" s="222"/>
      <c r="YG56" s="222"/>
      <c r="YH56" s="222"/>
      <c r="YI56" s="222"/>
      <c r="YJ56" s="222"/>
      <c r="YK56" s="222"/>
      <c r="YL56" s="222"/>
      <c r="YM56" s="222"/>
      <c r="YN56" s="222"/>
      <c r="YO56" s="222"/>
      <c r="YP56" s="222"/>
      <c r="YQ56" s="222"/>
      <c r="YR56" s="222"/>
      <c r="YS56" s="222"/>
      <c r="YT56" s="222"/>
      <c r="YU56" s="222"/>
      <c r="YV56" s="222"/>
      <c r="YW56" s="222"/>
      <c r="YX56" s="222"/>
      <c r="YY56" s="222"/>
      <c r="YZ56" s="222"/>
      <c r="ZA56" s="222"/>
      <c r="ZB56" s="222"/>
      <c r="ZC56" s="222"/>
      <c r="ZD56" s="222"/>
      <c r="ZE56" s="222"/>
      <c r="ZF56" s="222"/>
      <c r="ZG56" s="222"/>
      <c r="ZH56" s="222"/>
      <c r="ZI56" s="222"/>
      <c r="ZJ56" s="222"/>
      <c r="ZK56" s="222"/>
      <c r="ZL56" s="222"/>
      <c r="ZM56" s="222"/>
      <c r="ZN56" s="222"/>
      <c r="ZO56" s="222"/>
      <c r="ZP56" s="222"/>
      <c r="ZQ56" s="222"/>
      <c r="ZR56" s="222"/>
      <c r="ZS56" s="222"/>
      <c r="ZT56" s="222"/>
      <c r="ZU56" s="222"/>
      <c r="ZV56" s="222"/>
      <c r="ZW56" s="222"/>
      <c r="ZX56" s="222"/>
      <c r="ZY56" s="222"/>
      <c r="ZZ56" s="222"/>
      <c r="AAA56" s="222"/>
      <c r="AAB56" s="222"/>
      <c r="AAC56" s="222"/>
      <c r="AAD56" s="222"/>
      <c r="AAE56" s="222"/>
      <c r="AAF56" s="222"/>
      <c r="AAG56" s="222"/>
      <c r="AAH56" s="222"/>
      <c r="AAI56" s="222"/>
      <c r="AAJ56" s="222"/>
      <c r="AAK56" s="222"/>
      <c r="AAL56" s="222"/>
      <c r="AAM56" s="222"/>
      <c r="AAN56" s="222"/>
      <c r="AAO56" s="222"/>
      <c r="AAP56" s="222"/>
      <c r="AAQ56" s="222"/>
      <c r="AAR56" s="222"/>
      <c r="AAS56" s="222"/>
      <c r="AAT56" s="222"/>
      <c r="AAU56" s="222"/>
      <c r="AAV56" s="222"/>
      <c r="AAW56" s="222"/>
      <c r="AAX56" s="222"/>
      <c r="AAY56" s="222"/>
      <c r="AAZ56" s="222"/>
      <c r="ABA56" s="222"/>
      <c r="ABB56" s="222"/>
      <c r="ABC56" s="222"/>
      <c r="ABD56" s="222"/>
      <c r="ABE56" s="222"/>
      <c r="ABF56" s="222"/>
      <c r="ABG56" s="222"/>
      <c r="ABH56" s="222"/>
      <c r="ABI56" s="222"/>
      <c r="ABJ56" s="222"/>
      <c r="ABK56" s="222"/>
      <c r="ABL56" s="222"/>
      <c r="ABM56" s="222"/>
      <c r="ABN56" s="222"/>
      <c r="ABO56" s="222"/>
      <c r="ABP56" s="222"/>
      <c r="ABQ56" s="222"/>
      <c r="ABR56" s="222"/>
      <c r="ABS56" s="222"/>
      <c r="ABT56" s="222"/>
      <c r="ABU56" s="222"/>
      <c r="ABV56" s="222"/>
      <c r="ABW56" s="222"/>
      <c r="ABX56" s="222"/>
      <c r="ABY56" s="222"/>
      <c r="ABZ56" s="222"/>
      <c r="ACA56" s="222"/>
      <c r="ACB56" s="222"/>
      <c r="ACC56" s="222"/>
      <c r="ACD56" s="222"/>
      <c r="ACE56" s="222"/>
      <c r="ACF56" s="222"/>
      <c r="ACG56" s="222"/>
      <c r="ACH56" s="222"/>
      <c r="ACI56" s="222"/>
      <c r="ACJ56" s="222"/>
      <c r="ACK56" s="222"/>
      <c r="ACL56" s="222"/>
      <c r="ACM56" s="222"/>
      <c r="ACN56" s="222"/>
      <c r="ACO56" s="222"/>
      <c r="ACP56" s="222"/>
      <c r="ACQ56" s="222"/>
      <c r="ACR56" s="222"/>
      <c r="ACS56" s="222"/>
      <c r="ACT56" s="222"/>
      <c r="ACU56" s="222"/>
      <c r="ACV56" s="222"/>
      <c r="ACW56" s="222"/>
      <c r="ACX56" s="222"/>
      <c r="ACY56" s="222"/>
      <c r="ACZ56" s="222"/>
      <c r="ADA56" s="222"/>
      <c r="ADB56" s="222"/>
      <c r="ADC56" s="222"/>
      <c r="ADD56" s="222"/>
      <c r="ADE56" s="222"/>
      <c r="ADF56" s="222"/>
      <c r="ADG56" s="222"/>
      <c r="ADH56" s="222"/>
      <c r="ADI56" s="222"/>
      <c r="ADJ56" s="222"/>
      <c r="ADK56" s="222"/>
      <c r="ADL56" s="222"/>
      <c r="ADM56" s="222"/>
      <c r="ADN56" s="222"/>
      <c r="ADO56" s="222"/>
      <c r="ADP56" s="222"/>
      <c r="ADQ56" s="222"/>
      <c r="ADR56" s="222"/>
      <c r="ADS56" s="222"/>
      <c r="ADT56" s="222"/>
      <c r="ADU56" s="222"/>
      <c r="ADV56" s="222"/>
      <c r="ADW56" s="222"/>
      <c r="ADX56" s="222"/>
      <c r="ADY56" s="222"/>
      <c r="ADZ56" s="222"/>
      <c r="AEA56" s="222"/>
      <c r="AEB56" s="222"/>
      <c r="AEC56" s="222"/>
      <c r="AED56" s="222"/>
      <c r="AEE56" s="222"/>
      <c r="AEF56" s="222"/>
      <c r="AEG56" s="222"/>
      <c r="AEH56" s="222"/>
      <c r="AEI56" s="222"/>
      <c r="AEJ56" s="222"/>
      <c r="AEK56" s="222"/>
      <c r="AEL56" s="222"/>
      <c r="AEM56" s="222"/>
      <c r="AEN56" s="222"/>
      <c r="AEO56" s="222"/>
      <c r="AEP56" s="222"/>
      <c r="AEQ56" s="222"/>
      <c r="AER56" s="222"/>
      <c r="AES56" s="222"/>
      <c r="AET56" s="222"/>
      <c r="AEU56" s="222"/>
      <c r="AEV56" s="222"/>
      <c r="AEW56" s="222"/>
      <c r="AEX56" s="222"/>
      <c r="AEY56" s="222"/>
      <c r="AEZ56" s="222"/>
      <c r="AFA56" s="222"/>
      <c r="AFB56" s="222"/>
      <c r="AFC56" s="222"/>
      <c r="AFD56" s="222"/>
      <c r="AFE56" s="222"/>
      <c r="AFF56" s="222"/>
      <c r="AFG56" s="222"/>
      <c r="AFH56" s="222"/>
      <c r="AFI56" s="222"/>
      <c r="AFJ56" s="222"/>
      <c r="AFK56" s="222"/>
      <c r="AFL56" s="222"/>
      <c r="AFM56" s="222"/>
      <c r="AFN56" s="222"/>
      <c r="AFO56" s="222"/>
      <c r="AFP56" s="222"/>
      <c r="AFQ56" s="222"/>
      <c r="AFR56" s="222"/>
      <c r="AFS56" s="222"/>
      <c r="AFT56" s="222"/>
    </row>
    <row r="57" spans="1:852">
      <c r="A57" s="226" t="s">
        <v>1544</v>
      </c>
      <c r="B57" s="226"/>
      <c r="C57" s="840" t="str">
        <f>IF(Severity!F57&gt;=0.5,"YES","NO")</f>
        <v>YES</v>
      </c>
      <c r="D57" s="840" t="str">
        <f>IF(Severity!G57&gt;=0.5,"YES","NO")</f>
        <v>NO</v>
      </c>
      <c r="E57" s="270" t="s">
        <v>455</v>
      </c>
      <c r="F57" s="108">
        <v>3</v>
      </c>
      <c r="G57" s="270" t="s">
        <v>403</v>
      </c>
      <c r="H57" s="270" t="s">
        <v>455</v>
      </c>
      <c r="I57" s="270" t="s">
        <v>455</v>
      </c>
      <c r="J57" s="270">
        <v>33</v>
      </c>
      <c r="K57" s="270" t="s">
        <v>455</v>
      </c>
      <c r="L57" s="267"/>
      <c r="M57" s="267"/>
      <c r="N57" s="270"/>
      <c r="O57" s="270" t="s">
        <v>237</v>
      </c>
      <c r="P57" s="267">
        <v>10</v>
      </c>
      <c r="Q57" s="267">
        <v>57</v>
      </c>
      <c r="R57" s="267">
        <v>50</v>
      </c>
      <c r="S57" s="270" t="s">
        <v>237</v>
      </c>
      <c r="T57" s="270">
        <v>10</v>
      </c>
      <c r="U57" s="113">
        <v>28.7</v>
      </c>
      <c r="V57" s="113">
        <v>4.3</v>
      </c>
      <c r="W57" s="113"/>
      <c r="X57" s="113"/>
      <c r="Y57" s="113">
        <v>15.9</v>
      </c>
      <c r="Z57" s="113">
        <v>9.6999999999999993</v>
      </c>
      <c r="AA57" s="113"/>
      <c r="AB57" s="113"/>
      <c r="AC57" s="113"/>
      <c r="AD57" s="113"/>
      <c r="AE57" s="114">
        <v>-12.9</v>
      </c>
      <c r="AF57" s="113">
        <v>10</v>
      </c>
      <c r="AG57" s="113"/>
      <c r="AH57" s="113"/>
      <c r="AI57" s="267">
        <v>129</v>
      </c>
      <c r="AJ57" s="267">
        <f t="shared" si="11"/>
        <v>96</v>
      </c>
      <c r="AK57" s="267" t="s">
        <v>455</v>
      </c>
      <c r="AL57" s="270" t="s">
        <v>398</v>
      </c>
      <c r="AM57" s="270" t="s">
        <v>455</v>
      </c>
      <c r="AN57" s="270" t="s">
        <v>455</v>
      </c>
      <c r="AO57" s="270">
        <v>29</v>
      </c>
      <c r="AP57" s="270" t="s">
        <v>455</v>
      </c>
      <c r="AQ57" s="267"/>
      <c r="AR57" s="267"/>
      <c r="AS57" s="267"/>
      <c r="AT57" s="267" t="s">
        <v>237</v>
      </c>
      <c r="AU57" s="267">
        <v>10</v>
      </c>
      <c r="AV57" s="267">
        <v>61</v>
      </c>
      <c r="AW57" s="267">
        <v>50</v>
      </c>
      <c r="AX57" s="267" t="s">
        <v>237</v>
      </c>
      <c r="AY57" s="267">
        <v>10</v>
      </c>
      <c r="AZ57" s="114">
        <v>25</v>
      </c>
      <c r="BA57" s="114">
        <v>5.5</v>
      </c>
      <c r="BB57" s="114"/>
      <c r="BC57" s="114"/>
      <c r="BD57" s="114">
        <v>15.3</v>
      </c>
      <c r="BE57" s="114">
        <v>11.05</v>
      </c>
      <c r="BF57" s="114"/>
      <c r="BG57" s="114"/>
      <c r="BH57" s="114"/>
      <c r="BI57" s="114"/>
      <c r="BJ57" s="114">
        <v>-13</v>
      </c>
      <c r="BK57" s="114">
        <v>9.7899999999999991</v>
      </c>
      <c r="BL57" s="114"/>
      <c r="BM57" s="114"/>
      <c r="BN57" s="270">
        <v>128</v>
      </c>
      <c r="BO57" s="270">
        <f t="shared" si="12"/>
        <v>99</v>
      </c>
      <c r="BP57" s="270" t="s">
        <v>455</v>
      </c>
      <c r="BQ57" s="270" t="s">
        <v>3011</v>
      </c>
      <c r="BR57" s="270" t="s">
        <v>455</v>
      </c>
      <c r="BS57" s="267" t="s">
        <v>455</v>
      </c>
      <c r="BT57" s="267">
        <v>24</v>
      </c>
      <c r="BU57" s="270" t="s">
        <v>455</v>
      </c>
      <c r="BV57" s="267"/>
      <c r="BW57" s="267"/>
      <c r="BX57" s="267"/>
      <c r="BY57" s="267" t="s">
        <v>237</v>
      </c>
      <c r="BZ57" s="267">
        <v>10</v>
      </c>
      <c r="CA57" s="267">
        <v>51</v>
      </c>
      <c r="CB57" s="267">
        <v>50</v>
      </c>
      <c r="CC57" s="267" t="s">
        <v>237</v>
      </c>
      <c r="CD57" s="267">
        <v>10</v>
      </c>
      <c r="CE57" s="114">
        <v>28.8</v>
      </c>
      <c r="CF57" s="114">
        <v>5</v>
      </c>
      <c r="CG57" s="114"/>
      <c r="CH57" s="114"/>
      <c r="CI57" s="114">
        <v>17.5</v>
      </c>
      <c r="CJ57" s="114">
        <v>10.86</v>
      </c>
      <c r="CK57" s="114"/>
      <c r="CL57" s="114"/>
      <c r="CM57" s="114"/>
      <c r="CN57" s="114"/>
      <c r="CO57" s="114">
        <v>-11.2</v>
      </c>
      <c r="CP57" s="114">
        <v>10.35</v>
      </c>
      <c r="CQ57" s="114"/>
      <c r="CR57" s="114"/>
      <c r="CS57" s="267">
        <v>129</v>
      </c>
      <c r="CT57" s="267">
        <f>CS57-BT57</f>
        <v>105</v>
      </c>
      <c r="CU57" s="270" t="s">
        <v>455</v>
      </c>
      <c r="CV57" s="270"/>
      <c r="CW57" s="270" t="s">
        <v>455</v>
      </c>
      <c r="CX57" s="270"/>
      <c r="CY57" s="267"/>
      <c r="CZ57" s="267"/>
      <c r="DA57" s="267"/>
      <c r="DB57" s="267"/>
      <c r="DC57" s="267"/>
      <c r="DD57" s="267"/>
      <c r="DE57" s="267"/>
      <c r="DF57" s="267"/>
      <c r="DG57" s="267"/>
      <c r="DH57" s="267"/>
      <c r="DI57" s="267"/>
      <c r="DJ57" s="113"/>
      <c r="DK57" s="113"/>
      <c r="DL57" s="113"/>
      <c r="DM57" s="113"/>
      <c r="DN57" s="113"/>
      <c r="DO57" s="113"/>
      <c r="DP57" s="113"/>
      <c r="DQ57" s="113"/>
      <c r="DR57" s="113"/>
      <c r="DS57" s="113"/>
      <c r="DT57" s="113"/>
      <c r="DU57" s="113"/>
      <c r="DV57" s="113"/>
      <c r="DW57" s="113"/>
      <c r="DX57" s="267"/>
      <c r="DY57" s="267"/>
      <c r="DZ57" s="267"/>
      <c r="EA57" s="267"/>
      <c r="EB57" s="270" t="s">
        <v>455</v>
      </c>
      <c r="EC57" s="267"/>
      <c r="ED57" s="267"/>
      <c r="EE57" s="267"/>
      <c r="EF57" s="267"/>
      <c r="EG57" s="267"/>
      <c r="EH57" s="267"/>
      <c r="EI57" s="267"/>
      <c r="EJ57" s="267"/>
      <c r="EK57" s="267"/>
      <c r="EL57" s="267"/>
      <c r="EM57" s="267"/>
      <c r="EN57" s="267"/>
      <c r="EO57" s="113"/>
      <c r="EP57" s="113"/>
      <c r="EQ57" s="113"/>
      <c r="ER57" s="113"/>
      <c r="ES57" s="113"/>
      <c r="ET57" s="113"/>
      <c r="EU57" s="113"/>
      <c r="EV57" s="113"/>
      <c r="EW57" s="113"/>
      <c r="EX57" s="113"/>
      <c r="EY57" s="113"/>
      <c r="EZ57" s="113"/>
      <c r="FA57" s="113"/>
      <c r="FB57" s="113"/>
      <c r="FC57" s="267"/>
      <c r="FD57" s="267"/>
      <c r="FE57" s="267"/>
      <c r="FF57" s="270" t="s">
        <v>455</v>
      </c>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70" t="s">
        <v>455</v>
      </c>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67"/>
      <c r="IK57" s="267"/>
      <c r="IL57" s="267"/>
      <c r="IM57" s="267"/>
      <c r="IN57" s="267"/>
      <c r="IO57" s="267"/>
      <c r="IP57" s="267"/>
      <c r="IQ57" s="267"/>
      <c r="IR57" s="267"/>
      <c r="IS57" s="270" t="s">
        <v>455</v>
      </c>
      <c r="IT57" s="267"/>
      <c r="IU57" s="267"/>
      <c r="IV57" s="267"/>
      <c r="IW57" s="267"/>
      <c r="IX57" s="267"/>
      <c r="IY57" s="267"/>
      <c r="IZ57" s="267"/>
      <c r="JA57" s="267"/>
      <c r="JB57" s="267"/>
      <c r="JC57" s="267"/>
      <c r="JD57" s="267"/>
      <c r="JE57" s="267"/>
      <c r="JF57" s="267"/>
      <c r="JG57" s="267"/>
      <c r="JH57" s="267"/>
      <c r="JI57" s="267"/>
      <c r="JJ57" s="267"/>
      <c r="JK57" s="267"/>
      <c r="JL57" s="267"/>
      <c r="JM57" s="267"/>
      <c r="JN57" s="267"/>
      <c r="JO57" s="267"/>
      <c r="JP57" s="267"/>
      <c r="JQ57" s="267"/>
      <c r="JR57" s="267"/>
      <c r="JS57" s="267"/>
      <c r="JT57" s="267"/>
      <c r="JU57" s="267"/>
      <c r="JV57" s="267"/>
      <c r="JW57" s="267"/>
      <c r="JX57" s="267"/>
      <c r="JY57" s="267"/>
      <c r="JZ57" s="267"/>
      <c r="KA57" s="267"/>
      <c r="KB57" s="267"/>
      <c r="KC57" s="267"/>
      <c r="KD57" s="267"/>
      <c r="KE57" s="270" t="s">
        <v>455</v>
      </c>
      <c r="KF57" s="267"/>
      <c r="KG57" s="267"/>
      <c r="KH57" s="267"/>
      <c r="KI57" s="267"/>
      <c r="KJ57" s="267"/>
      <c r="KK57" s="267"/>
      <c r="KL57" s="267"/>
      <c r="KM57" s="267"/>
      <c r="KN57" s="267"/>
      <c r="KO57" s="267"/>
      <c r="KP57" s="267"/>
      <c r="KQ57" s="267"/>
      <c r="KR57" s="267"/>
      <c r="KS57" s="267"/>
      <c r="KT57" s="267"/>
      <c r="KU57" s="267"/>
      <c r="KV57" s="267"/>
      <c r="KW57" s="267"/>
      <c r="KX57" s="267"/>
      <c r="KY57" s="267"/>
      <c r="KZ57" s="267"/>
      <c r="LA57" s="267"/>
      <c r="LB57" s="267"/>
      <c r="LC57" s="267"/>
      <c r="LD57" s="267"/>
      <c r="LE57" s="267"/>
      <c r="LF57" s="267"/>
      <c r="LG57" s="267"/>
      <c r="LH57" s="267"/>
      <c r="LI57" s="267"/>
      <c r="LJ57" s="267"/>
      <c r="LK57" s="267"/>
      <c r="LL57" s="267"/>
      <c r="LM57" s="267"/>
      <c r="LN57" s="267"/>
      <c r="LO57" s="267"/>
      <c r="LP57" s="267"/>
      <c r="LQ57" s="267"/>
      <c r="LR57" s="267"/>
      <c r="LS57" s="267"/>
      <c r="LT57" s="270" t="s">
        <v>455</v>
      </c>
      <c r="LU57" s="267"/>
      <c r="LV57" s="267"/>
      <c r="LW57" s="267"/>
      <c r="LX57" s="267"/>
      <c r="LY57" s="267"/>
      <c r="LZ57" s="267"/>
      <c r="MA57" s="267"/>
      <c r="MB57" s="267"/>
      <c r="MC57" s="267"/>
      <c r="MD57" s="267"/>
      <c r="ME57" s="267"/>
      <c r="MF57" s="267"/>
      <c r="MG57" s="267"/>
      <c r="MH57" s="267"/>
      <c r="MI57" s="267"/>
      <c r="MJ57" s="267"/>
      <c r="MK57" s="267"/>
      <c r="ML57" s="267"/>
      <c r="MM57" s="267"/>
      <c r="MN57" s="267"/>
      <c r="MO57" s="267"/>
      <c r="MP57" s="267"/>
      <c r="MQ57" s="267"/>
      <c r="MR57" s="267"/>
      <c r="MS57" s="267"/>
      <c r="MT57" s="267"/>
      <c r="MU57" s="267"/>
      <c r="MV57" s="267"/>
      <c r="MW57" s="267"/>
      <c r="MX57" s="267"/>
      <c r="MY57" s="267"/>
      <c r="MZ57" s="267"/>
      <c r="NA57" s="267"/>
      <c r="NB57" s="267"/>
      <c r="NC57" s="267"/>
      <c r="ND57" s="267"/>
      <c r="NE57" s="267"/>
      <c r="NF57" s="267"/>
      <c r="NG57" s="267"/>
      <c r="NH57" s="267"/>
      <c r="NI57" s="267"/>
      <c r="NJ57" s="267"/>
      <c r="NK57" s="267"/>
      <c r="NL57" s="267"/>
      <c r="NM57" s="267"/>
      <c r="NN57" s="267"/>
      <c r="NO57" s="267"/>
      <c r="NP57" s="267"/>
      <c r="NQ57" s="267"/>
      <c r="NR57" s="267"/>
      <c r="NS57" s="267"/>
      <c r="NT57" s="267"/>
      <c r="NU57" s="267"/>
      <c r="NV57" s="267"/>
      <c r="NW57" s="267"/>
      <c r="NX57" s="267"/>
      <c r="NY57" s="267"/>
      <c r="NZ57" s="267"/>
      <c r="OA57" s="267"/>
      <c r="OB57" s="267"/>
      <c r="OC57" s="267"/>
      <c r="OD57" s="267"/>
      <c r="OE57" s="267"/>
      <c r="OF57" s="267"/>
      <c r="OG57" s="267"/>
      <c r="OH57" s="267"/>
      <c r="OI57" s="267"/>
      <c r="OJ57" s="267"/>
      <c r="OK57" s="267"/>
      <c r="OL57" s="267"/>
      <c r="OM57" s="267"/>
      <c r="ON57" s="267"/>
      <c r="OO57" s="267"/>
      <c r="OP57" s="267"/>
      <c r="OQ57" s="267"/>
      <c r="OR57" s="267"/>
      <c r="OS57" s="267">
        <f>IF(ISERROR(#REF!),0,1)</f>
        <v>0</v>
      </c>
      <c r="OT57" s="267">
        <f t="shared" si="15"/>
        <v>1</v>
      </c>
      <c r="OU57" s="267">
        <f t="shared" si="16"/>
        <v>0</v>
      </c>
      <c r="OV57" s="222"/>
      <c r="OW57" s="222"/>
      <c r="OX57" s="222"/>
      <c r="OY57" s="222"/>
      <c r="OZ57" s="222"/>
      <c r="PA57" s="222"/>
      <c r="PB57" s="222"/>
      <c r="PC57" s="222"/>
      <c r="PD57" s="222"/>
      <c r="PE57" s="222"/>
      <c r="PF57" s="222"/>
      <c r="PG57" s="222"/>
      <c r="PH57" s="222"/>
      <c r="PI57" s="222"/>
      <c r="PJ57" s="222"/>
      <c r="PK57" s="222"/>
      <c r="PL57" s="222"/>
      <c r="PM57" s="222"/>
      <c r="PN57" s="222"/>
      <c r="PO57" s="222"/>
      <c r="PP57" s="222"/>
      <c r="PQ57" s="222"/>
      <c r="PR57" s="222"/>
      <c r="PS57" s="222"/>
      <c r="PT57" s="222"/>
      <c r="PU57" s="222"/>
      <c r="PV57" s="222"/>
      <c r="PW57" s="222"/>
      <c r="PX57" s="222"/>
      <c r="PY57" s="222"/>
      <c r="PZ57" s="222"/>
      <c r="QA57" s="222"/>
      <c r="QB57" s="222"/>
      <c r="QC57" s="222"/>
      <c r="QD57" s="222"/>
      <c r="QE57" s="222"/>
      <c r="QF57" s="222"/>
      <c r="QG57" s="222"/>
      <c r="QH57" s="222"/>
      <c r="QI57" s="222"/>
      <c r="QJ57" s="222"/>
      <c r="QK57" s="222"/>
      <c r="QL57" s="222"/>
      <c r="QM57" s="222"/>
      <c r="QN57" s="222"/>
      <c r="QO57" s="222"/>
      <c r="QP57" s="222"/>
      <c r="QQ57" s="222"/>
      <c r="QR57" s="222"/>
      <c r="QS57" s="222"/>
      <c r="QT57" s="222"/>
      <c r="QU57" s="222"/>
      <c r="QV57" s="222"/>
      <c r="QW57" s="222"/>
      <c r="QX57" s="222"/>
      <c r="QY57" s="222"/>
      <c r="QZ57" s="222"/>
      <c r="RA57" s="222"/>
      <c r="RB57" s="222"/>
      <c r="RC57" s="222"/>
      <c r="RD57" s="222"/>
      <c r="RE57" s="222"/>
      <c r="RF57" s="222"/>
      <c r="RG57" s="222"/>
      <c r="RH57" s="222"/>
      <c r="RI57" s="222"/>
      <c r="RJ57" s="222"/>
      <c r="RK57" s="222"/>
      <c r="RL57" s="222"/>
      <c r="RM57" s="222"/>
      <c r="RN57" s="222"/>
      <c r="RO57" s="222"/>
      <c r="RP57" s="222"/>
      <c r="RQ57" s="222"/>
      <c r="RR57" s="222"/>
      <c r="RS57" s="222"/>
      <c r="RT57" s="222"/>
      <c r="RU57" s="222"/>
      <c r="RV57" s="222"/>
      <c r="RW57" s="222"/>
      <c r="RX57" s="222"/>
      <c r="RY57" s="222"/>
      <c r="RZ57" s="222"/>
      <c r="SA57" s="222"/>
      <c r="SB57" s="222"/>
      <c r="SC57" s="222"/>
      <c r="SD57" s="222"/>
      <c r="SE57" s="222"/>
      <c r="SF57" s="222"/>
      <c r="SG57" s="222"/>
      <c r="SH57" s="222"/>
      <c r="SI57" s="222"/>
      <c r="SJ57" s="222"/>
      <c r="SK57" s="222"/>
      <c r="SL57" s="222"/>
      <c r="SM57" s="222"/>
      <c r="SN57" s="222"/>
      <c r="SO57" s="222"/>
      <c r="SP57" s="222"/>
      <c r="SQ57" s="222"/>
      <c r="SR57" s="222"/>
      <c r="SS57" s="222"/>
      <c r="ST57" s="222"/>
      <c r="SU57" s="222"/>
      <c r="SV57" s="222"/>
      <c r="SW57" s="222"/>
      <c r="SX57" s="222"/>
      <c r="SY57" s="222"/>
      <c r="SZ57" s="222"/>
      <c r="TA57" s="222"/>
      <c r="TB57" s="222"/>
      <c r="TC57" s="222"/>
      <c r="TD57" s="222"/>
      <c r="TE57" s="222"/>
      <c r="TF57" s="222"/>
      <c r="TG57" s="222"/>
      <c r="TH57" s="222"/>
      <c r="TI57" s="222"/>
      <c r="TJ57" s="222"/>
      <c r="TK57" s="222"/>
      <c r="TL57" s="222"/>
      <c r="TM57" s="222"/>
      <c r="TN57" s="222"/>
      <c r="TO57" s="222"/>
      <c r="TP57" s="222"/>
      <c r="TQ57" s="222"/>
      <c r="TR57" s="222"/>
      <c r="TS57" s="222"/>
      <c r="TT57" s="222"/>
      <c r="TU57" s="222"/>
      <c r="TV57" s="222"/>
      <c r="TW57" s="222"/>
      <c r="TX57" s="222"/>
      <c r="TY57" s="222"/>
      <c r="TZ57" s="222"/>
      <c r="UA57" s="222"/>
      <c r="UB57" s="222"/>
      <c r="UC57" s="222"/>
      <c r="UD57" s="222"/>
      <c r="UE57" s="222"/>
      <c r="UF57" s="222"/>
      <c r="UG57" s="222"/>
      <c r="UH57" s="222"/>
      <c r="UI57" s="222"/>
      <c r="UJ57" s="222"/>
      <c r="UK57" s="222"/>
      <c r="UL57" s="222"/>
      <c r="UM57" s="222"/>
      <c r="UN57" s="222"/>
      <c r="UO57" s="222"/>
      <c r="UP57" s="222"/>
      <c r="UQ57" s="222"/>
      <c r="UR57" s="222"/>
      <c r="US57" s="222"/>
      <c r="UT57" s="222"/>
      <c r="UU57" s="222"/>
      <c r="UV57" s="222"/>
      <c r="UW57" s="222"/>
      <c r="UX57" s="222"/>
      <c r="UY57" s="222"/>
      <c r="UZ57" s="222"/>
      <c r="VA57" s="222"/>
      <c r="VB57" s="222"/>
      <c r="VC57" s="222"/>
      <c r="VD57" s="222"/>
      <c r="VE57" s="222"/>
      <c r="VF57" s="222"/>
      <c r="VG57" s="222"/>
      <c r="VH57" s="222"/>
      <c r="VI57" s="222"/>
      <c r="VJ57" s="222"/>
      <c r="VK57" s="222"/>
      <c r="VL57" s="222"/>
      <c r="VM57" s="222"/>
      <c r="VN57" s="222"/>
      <c r="VO57" s="222"/>
      <c r="VP57" s="222"/>
      <c r="VQ57" s="222"/>
      <c r="VR57" s="222"/>
      <c r="VS57" s="222"/>
      <c r="VT57" s="222"/>
      <c r="VU57" s="222"/>
      <c r="VV57" s="222"/>
      <c r="VW57" s="222"/>
      <c r="VX57" s="222"/>
      <c r="VY57" s="222"/>
      <c r="VZ57" s="222"/>
      <c r="WA57" s="222"/>
      <c r="WB57" s="222"/>
      <c r="WC57" s="222"/>
      <c r="WD57" s="222"/>
      <c r="WE57" s="222"/>
      <c r="WF57" s="222"/>
      <c r="WG57" s="222"/>
      <c r="WH57" s="222"/>
      <c r="WI57" s="222"/>
      <c r="WJ57" s="222"/>
      <c r="WK57" s="222"/>
      <c r="WL57" s="222"/>
      <c r="WM57" s="222"/>
      <c r="WN57" s="222"/>
      <c r="WO57" s="222"/>
      <c r="WP57" s="222"/>
      <c r="WQ57" s="222"/>
      <c r="WR57" s="222"/>
      <c r="WS57" s="222"/>
      <c r="WT57" s="222"/>
      <c r="WU57" s="222"/>
      <c r="WV57" s="222"/>
      <c r="WW57" s="222"/>
      <c r="WX57" s="222"/>
      <c r="WY57" s="222"/>
      <c r="WZ57" s="222"/>
      <c r="XA57" s="222"/>
      <c r="XB57" s="222"/>
      <c r="XC57" s="222"/>
      <c r="XD57" s="222"/>
      <c r="XE57" s="222"/>
      <c r="XF57" s="222"/>
      <c r="XG57" s="222"/>
      <c r="XH57" s="222"/>
      <c r="XI57" s="222"/>
      <c r="XJ57" s="222"/>
      <c r="XK57" s="222"/>
      <c r="XL57" s="222"/>
      <c r="XM57" s="222"/>
      <c r="XN57" s="222"/>
      <c r="XO57" s="222"/>
      <c r="XP57" s="222"/>
      <c r="XQ57" s="222"/>
      <c r="XR57" s="222"/>
      <c r="XS57" s="222"/>
      <c r="XT57" s="222"/>
      <c r="XU57" s="222"/>
      <c r="XV57" s="222"/>
      <c r="XW57" s="222"/>
      <c r="XX57" s="222"/>
      <c r="XY57" s="222"/>
      <c r="XZ57" s="222"/>
      <c r="YA57" s="222"/>
      <c r="YB57" s="222"/>
      <c r="YC57" s="222"/>
      <c r="YD57" s="222"/>
      <c r="YE57" s="222"/>
      <c r="YF57" s="222"/>
      <c r="YG57" s="222"/>
      <c r="YH57" s="222"/>
      <c r="YI57" s="222"/>
      <c r="YJ57" s="222"/>
      <c r="YK57" s="222"/>
      <c r="YL57" s="222"/>
      <c r="YM57" s="222"/>
      <c r="YN57" s="222"/>
      <c r="YO57" s="222"/>
      <c r="YP57" s="222"/>
      <c r="YQ57" s="222"/>
      <c r="YR57" s="222"/>
      <c r="YS57" s="222"/>
      <c r="YT57" s="222"/>
      <c r="YU57" s="222"/>
      <c r="YV57" s="222"/>
      <c r="YW57" s="222"/>
      <c r="YX57" s="222"/>
      <c r="YY57" s="222"/>
      <c r="YZ57" s="222"/>
      <c r="ZA57" s="222"/>
      <c r="ZB57" s="222"/>
      <c r="ZC57" s="222"/>
      <c r="ZD57" s="222"/>
      <c r="ZE57" s="222"/>
      <c r="ZF57" s="222"/>
      <c r="ZG57" s="222"/>
      <c r="ZH57" s="222"/>
      <c r="ZI57" s="222"/>
      <c r="ZJ57" s="222"/>
      <c r="ZK57" s="222"/>
      <c r="ZL57" s="222"/>
      <c r="ZM57" s="222"/>
      <c r="ZN57" s="222"/>
      <c r="ZO57" s="222"/>
      <c r="ZP57" s="222"/>
      <c r="ZQ57" s="222"/>
      <c r="ZR57" s="222"/>
      <c r="ZS57" s="222"/>
      <c r="ZT57" s="222"/>
      <c r="ZU57" s="222"/>
      <c r="ZV57" s="222"/>
      <c r="ZW57" s="222"/>
      <c r="ZX57" s="222"/>
      <c r="ZY57" s="222"/>
      <c r="ZZ57" s="222"/>
      <c r="AAA57" s="222"/>
      <c r="AAB57" s="222"/>
      <c r="AAC57" s="222"/>
      <c r="AAD57" s="222"/>
      <c r="AAE57" s="222"/>
      <c r="AAF57" s="222"/>
      <c r="AAG57" s="222"/>
      <c r="AAH57" s="222"/>
      <c r="AAI57" s="222"/>
      <c r="AAJ57" s="222"/>
      <c r="AAK57" s="222"/>
      <c r="AAL57" s="222"/>
      <c r="AAM57" s="222"/>
      <c r="AAN57" s="222"/>
      <c r="AAO57" s="222"/>
      <c r="AAP57" s="222"/>
      <c r="AAQ57" s="222"/>
      <c r="AAR57" s="222"/>
      <c r="AAS57" s="222"/>
      <c r="AAT57" s="222"/>
      <c r="AAU57" s="222"/>
      <c r="AAV57" s="222"/>
      <c r="AAW57" s="222"/>
      <c r="AAX57" s="222"/>
      <c r="AAY57" s="222"/>
      <c r="AAZ57" s="222"/>
      <c r="ABA57" s="222"/>
      <c r="ABB57" s="222"/>
      <c r="ABC57" s="222"/>
      <c r="ABD57" s="222"/>
      <c r="ABE57" s="222"/>
      <c r="ABF57" s="222"/>
      <c r="ABG57" s="222"/>
      <c r="ABH57" s="222"/>
      <c r="ABI57" s="222"/>
      <c r="ABJ57" s="222"/>
      <c r="ABK57" s="222"/>
      <c r="ABL57" s="222"/>
      <c r="ABM57" s="222"/>
      <c r="ABN57" s="222"/>
      <c r="ABO57" s="222"/>
      <c r="ABP57" s="222"/>
      <c r="ABQ57" s="222"/>
      <c r="ABR57" s="222"/>
      <c r="ABS57" s="222"/>
      <c r="ABT57" s="222"/>
      <c r="ABU57" s="222"/>
      <c r="ABV57" s="222"/>
      <c r="ABW57" s="222"/>
      <c r="ABX57" s="222"/>
      <c r="ABY57" s="222"/>
      <c r="ABZ57" s="222"/>
      <c r="ACA57" s="222"/>
      <c r="ACB57" s="222"/>
      <c r="ACC57" s="222"/>
      <c r="ACD57" s="222"/>
      <c r="ACE57" s="222"/>
      <c r="ACF57" s="222"/>
      <c r="ACG57" s="222"/>
      <c r="ACH57" s="222"/>
      <c r="ACI57" s="222"/>
      <c r="ACJ57" s="222"/>
      <c r="ACK57" s="222"/>
      <c r="ACL57" s="222"/>
      <c r="ACM57" s="222"/>
      <c r="ACN57" s="222"/>
      <c r="ACO57" s="222"/>
      <c r="ACP57" s="222"/>
      <c r="ACQ57" s="222"/>
      <c r="ACR57" s="222"/>
      <c r="ACS57" s="222"/>
      <c r="ACT57" s="222"/>
      <c r="ACU57" s="222"/>
      <c r="ACV57" s="222"/>
      <c r="ACW57" s="222"/>
      <c r="ACX57" s="222"/>
      <c r="ACY57" s="222"/>
      <c r="ACZ57" s="222"/>
      <c r="ADA57" s="222"/>
      <c r="ADB57" s="222"/>
      <c r="ADC57" s="222"/>
      <c r="ADD57" s="222"/>
      <c r="ADE57" s="222"/>
      <c r="ADF57" s="222"/>
      <c r="ADG57" s="222"/>
      <c r="ADH57" s="222"/>
      <c r="ADI57" s="222"/>
      <c r="ADJ57" s="222"/>
      <c r="ADK57" s="222"/>
      <c r="ADL57" s="222"/>
      <c r="ADM57" s="222"/>
      <c r="ADN57" s="222"/>
      <c r="ADO57" s="222"/>
      <c r="ADP57" s="222"/>
      <c r="ADQ57" s="222"/>
      <c r="ADR57" s="222"/>
      <c r="ADS57" s="222"/>
      <c r="ADT57" s="222"/>
      <c r="ADU57" s="222"/>
      <c r="ADV57" s="222"/>
      <c r="ADW57" s="222"/>
      <c r="ADX57" s="222"/>
      <c r="ADY57" s="222"/>
      <c r="ADZ57" s="222"/>
      <c r="AEA57" s="222"/>
      <c r="AEB57" s="222"/>
      <c r="AEC57" s="222"/>
      <c r="AED57" s="222"/>
      <c r="AEE57" s="222"/>
      <c r="AEF57" s="222"/>
      <c r="AEG57" s="222"/>
      <c r="AEH57" s="222"/>
      <c r="AEI57" s="222"/>
      <c r="AEJ57" s="222"/>
      <c r="AEK57" s="222"/>
      <c r="AEL57" s="222"/>
      <c r="AEM57" s="222"/>
      <c r="AEN57" s="222"/>
      <c r="AEO57" s="222"/>
      <c r="AEP57" s="222"/>
      <c r="AEQ57" s="222"/>
      <c r="AER57" s="222"/>
      <c r="AES57" s="222"/>
      <c r="AET57" s="222"/>
      <c r="AEU57" s="222"/>
      <c r="AEV57" s="222"/>
      <c r="AEW57" s="222"/>
      <c r="AEX57" s="222"/>
      <c r="AEY57" s="222"/>
      <c r="AEZ57" s="222"/>
      <c r="AFA57" s="222"/>
      <c r="AFB57" s="222"/>
      <c r="AFC57" s="222"/>
      <c r="AFD57" s="222"/>
      <c r="AFE57" s="222"/>
      <c r="AFF57" s="222"/>
      <c r="AFG57" s="222"/>
      <c r="AFH57" s="222"/>
      <c r="AFI57" s="222"/>
      <c r="AFJ57" s="222"/>
      <c r="AFK57" s="222"/>
      <c r="AFL57" s="222"/>
      <c r="AFM57" s="222"/>
      <c r="AFN57" s="222"/>
      <c r="AFO57" s="222"/>
      <c r="AFP57" s="222"/>
      <c r="AFQ57" s="222"/>
      <c r="AFR57" s="222"/>
      <c r="AFS57" s="222"/>
      <c r="AFT57" s="222"/>
    </row>
    <row r="58" spans="1:852" ht="15.75">
      <c r="A58" s="220" t="s">
        <v>1550</v>
      </c>
      <c r="B58" s="220"/>
      <c r="C58" s="840" t="str">
        <f>IF(Severity!F58&gt;=0.5,"YES","NO")</f>
        <v>YES</v>
      </c>
      <c r="D58" s="840" t="str">
        <f>IF(Severity!G58&gt;=0.5,"YES","NO")</f>
        <v>NO</v>
      </c>
      <c r="E58" s="268">
        <v>8</v>
      </c>
      <c r="F58" s="108">
        <v>2</v>
      </c>
      <c r="G58" s="270" t="s">
        <v>403</v>
      </c>
      <c r="H58" s="270" t="s">
        <v>455</v>
      </c>
      <c r="I58" s="270" t="s">
        <v>455</v>
      </c>
      <c r="J58" s="270">
        <v>38</v>
      </c>
      <c r="K58" s="270" t="s">
        <v>455</v>
      </c>
      <c r="L58" s="267"/>
      <c r="M58" s="267"/>
      <c r="N58" s="270"/>
      <c r="O58" s="270" t="s">
        <v>455</v>
      </c>
      <c r="P58" s="267"/>
      <c r="Q58" s="267"/>
      <c r="R58" s="267"/>
      <c r="S58" s="270" t="s">
        <v>237</v>
      </c>
      <c r="T58" s="270">
        <v>10</v>
      </c>
      <c r="U58" s="113">
        <v>30.4</v>
      </c>
      <c r="V58" s="113">
        <v>4</v>
      </c>
      <c r="W58" s="113"/>
      <c r="X58" s="113"/>
      <c r="Y58" s="113"/>
      <c r="Z58" s="113"/>
      <c r="AA58" s="113"/>
      <c r="AB58" s="113"/>
      <c r="AC58" s="113"/>
      <c r="AD58" s="113"/>
      <c r="AE58" s="114"/>
      <c r="AF58" s="113"/>
      <c r="AG58" s="113"/>
      <c r="AH58" s="113"/>
      <c r="AI58" s="267">
        <v>154</v>
      </c>
      <c r="AJ58" s="267">
        <f t="shared" si="11"/>
        <v>116</v>
      </c>
      <c r="AK58" s="267" t="s">
        <v>455</v>
      </c>
      <c r="AL58" s="270" t="s">
        <v>3011</v>
      </c>
      <c r="AM58" s="270" t="s">
        <v>455</v>
      </c>
      <c r="AN58" s="270" t="s">
        <v>455</v>
      </c>
      <c r="AO58" s="270">
        <v>24</v>
      </c>
      <c r="AP58" s="270" t="s">
        <v>455</v>
      </c>
      <c r="AQ58" s="267"/>
      <c r="AR58" s="267"/>
      <c r="AS58" s="267"/>
      <c r="AT58" s="270" t="s">
        <v>455</v>
      </c>
      <c r="AU58" s="267"/>
      <c r="AV58" s="267"/>
      <c r="AW58" s="267"/>
      <c r="AX58" s="267" t="s">
        <v>237</v>
      </c>
      <c r="AY58" s="267">
        <v>10</v>
      </c>
      <c r="AZ58" s="114">
        <v>30.5</v>
      </c>
      <c r="BA58" s="114">
        <v>4.13</v>
      </c>
      <c r="BB58" s="114"/>
      <c r="BC58" s="114"/>
      <c r="BD58" s="114"/>
      <c r="BE58" s="114"/>
      <c r="BF58" s="114"/>
      <c r="BG58" s="114"/>
      <c r="BH58" s="114"/>
      <c r="BI58" s="114"/>
      <c r="BJ58" s="114"/>
      <c r="BK58" s="114"/>
      <c r="BL58" s="114"/>
      <c r="BM58" s="114"/>
      <c r="BN58" s="270">
        <v>155</v>
      </c>
      <c r="BO58" s="270">
        <f t="shared" si="12"/>
        <v>131</v>
      </c>
      <c r="BP58" s="270" t="s">
        <v>455</v>
      </c>
      <c r="BQ58" s="270"/>
      <c r="BR58" s="270" t="s">
        <v>455</v>
      </c>
      <c r="BS58" s="267"/>
      <c r="BT58" s="267"/>
      <c r="BU58" s="267"/>
      <c r="BV58" s="267"/>
      <c r="BW58" s="267"/>
      <c r="BX58" s="267"/>
      <c r="BY58" s="267"/>
      <c r="BZ58" s="267"/>
      <c r="CA58" s="267"/>
      <c r="CB58" s="267"/>
      <c r="CC58" s="267"/>
      <c r="CD58" s="267"/>
      <c r="CE58" s="114"/>
      <c r="CF58" s="114"/>
      <c r="CG58" s="114"/>
      <c r="CH58" s="114"/>
      <c r="CI58" s="114"/>
      <c r="CJ58" s="114"/>
      <c r="CK58" s="114"/>
      <c r="CL58" s="114"/>
      <c r="CM58" s="114"/>
      <c r="CN58" s="114"/>
      <c r="CO58" s="114"/>
      <c r="CP58" s="114"/>
      <c r="CQ58" s="114"/>
      <c r="CR58" s="114"/>
      <c r="CS58" s="267"/>
      <c r="CT58" s="267"/>
      <c r="CU58" s="267"/>
      <c r="CV58" s="270"/>
      <c r="CW58" s="270" t="s">
        <v>455</v>
      </c>
      <c r="CX58" s="270"/>
      <c r="CY58" s="267"/>
      <c r="CZ58" s="267"/>
      <c r="DA58" s="267"/>
      <c r="DB58" s="267"/>
      <c r="DC58" s="267"/>
      <c r="DD58" s="267"/>
      <c r="DE58" s="267"/>
      <c r="DF58" s="267"/>
      <c r="DG58" s="267"/>
      <c r="DH58" s="267"/>
      <c r="DI58" s="267"/>
      <c r="DJ58" s="113"/>
      <c r="DK58" s="113"/>
      <c r="DL58" s="113"/>
      <c r="DM58" s="113"/>
      <c r="DN58" s="113"/>
      <c r="DO58" s="113"/>
      <c r="DP58" s="113"/>
      <c r="DQ58" s="113"/>
      <c r="DR58" s="113"/>
      <c r="DS58" s="113"/>
      <c r="DT58" s="113"/>
      <c r="DU58" s="113"/>
      <c r="DV58" s="113"/>
      <c r="DW58" s="113"/>
      <c r="DX58" s="267"/>
      <c r="DY58" s="267"/>
      <c r="DZ58" s="267"/>
      <c r="EA58" s="267"/>
      <c r="EB58" s="270" t="s">
        <v>455</v>
      </c>
      <c r="EC58" s="267"/>
      <c r="ED58" s="267"/>
      <c r="EE58" s="267"/>
      <c r="EF58" s="267"/>
      <c r="EG58" s="267"/>
      <c r="EH58" s="267"/>
      <c r="EI58" s="267"/>
      <c r="EJ58" s="267"/>
      <c r="EK58" s="267"/>
      <c r="EL58" s="267"/>
      <c r="EM58" s="267"/>
      <c r="EN58" s="267"/>
      <c r="EO58" s="113"/>
      <c r="EP58" s="113"/>
      <c r="EQ58" s="113"/>
      <c r="ER58" s="113"/>
      <c r="ES58" s="113"/>
      <c r="ET58" s="113"/>
      <c r="EU58" s="113"/>
      <c r="EV58" s="113"/>
      <c r="EW58" s="113"/>
      <c r="EX58" s="113"/>
      <c r="EY58" s="113"/>
      <c r="EZ58" s="113"/>
      <c r="FA58" s="113"/>
      <c r="FB58" s="113"/>
      <c r="FC58" s="267"/>
      <c r="FD58" s="267"/>
      <c r="FE58" s="267"/>
      <c r="FF58" s="270" t="s">
        <v>455</v>
      </c>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70" t="s">
        <v>455</v>
      </c>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70" t="s">
        <v>455</v>
      </c>
      <c r="IT58" s="267"/>
      <c r="IU58" s="267"/>
      <c r="IV58" s="267"/>
      <c r="IW58" s="267"/>
      <c r="IX58" s="267"/>
      <c r="IY58" s="267"/>
      <c r="IZ58" s="267"/>
      <c r="JA58" s="267"/>
      <c r="JB58" s="267"/>
      <c r="JC58" s="267"/>
      <c r="JD58" s="267"/>
      <c r="JE58" s="267"/>
      <c r="JF58" s="267"/>
      <c r="JG58" s="267"/>
      <c r="JH58" s="267"/>
      <c r="JI58" s="267"/>
      <c r="JJ58" s="267"/>
      <c r="JK58" s="267"/>
      <c r="JL58" s="267"/>
      <c r="JM58" s="267"/>
      <c r="JN58" s="267"/>
      <c r="JO58" s="267"/>
      <c r="JP58" s="267"/>
      <c r="JQ58" s="267"/>
      <c r="JR58" s="267"/>
      <c r="JS58" s="267"/>
      <c r="JT58" s="267"/>
      <c r="JU58" s="267"/>
      <c r="JV58" s="267"/>
      <c r="JW58" s="267"/>
      <c r="JX58" s="267"/>
      <c r="JY58" s="267"/>
      <c r="JZ58" s="267"/>
      <c r="KA58" s="267"/>
      <c r="KB58" s="267"/>
      <c r="KC58" s="267"/>
      <c r="KD58" s="267"/>
      <c r="KE58" s="270" t="s">
        <v>455</v>
      </c>
      <c r="KF58" s="267"/>
      <c r="KG58" s="267"/>
      <c r="KH58" s="267"/>
      <c r="KI58" s="267"/>
      <c r="KJ58" s="267"/>
      <c r="KK58" s="267"/>
      <c r="KL58" s="267"/>
      <c r="KM58" s="267"/>
      <c r="KN58" s="267"/>
      <c r="KO58" s="267"/>
      <c r="KP58" s="267"/>
      <c r="KQ58" s="267"/>
      <c r="KR58" s="267"/>
      <c r="KS58" s="267"/>
      <c r="KT58" s="267"/>
      <c r="KU58" s="267"/>
      <c r="KV58" s="267"/>
      <c r="KW58" s="267"/>
      <c r="KX58" s="267"/>
      <c r="KY58" s="267"/>
      <c r="KZ58" s="267"/>
      <c r="LA58" s="267"/>
      <c r="LB58" s="267"/>
      <c r="LC58" s="267"/>
      <c r="LD58" s="267"/>
      <c r="LE58" s="267"/>
      <c r="LF58" s="267"/>
      <c r="LG58" s="267"/>
      <c r="LH58" s="267"/>
      <c r="LI58" s="267"/>
      <c r="LJ58" s="267"/>
      <c r="LK58" s="267"/>
      <c r="LL58" s="267"/>
      <c r="LM58" s="267"/>
      <c r="LN58" s="267"/>
      <c r="LO58" s="267"/>
      <c r="LP58" s="267"/>
      <c r="LQ58" s="267"/>
      <c r="LR58" s="267"/>
      <c r="LS58" s="267"/>
      <c r="LT58" s="270" t="s">
        <v>455</v>
      </c>
      <c r="LU58" s="267"/>
      <c r="LV58" s="267"/>
      <c r="LW58" s="267"/>
      <c r="LX58" s="267"/>
      <c r="LY58" s="267"/>
      <c r="LZ58" s="267"/>
      <c r="MA58" s="267"/>
      <c r="MB58" s="267"/>
      <c r="MC58" s="267"/>
      <c r="MD58" s="267"/>
      <c r="ME58" s="267"/>
      <c r="MF58" s="267"/>
      <c r="MG58" s="267"/>
      <c r="MH58" s="267"/>
      <c r="MI58" s="267"/>
      <c r="MJ58" s="267"/>
      <c r="MK58" s="267"/>
      <c r="ML58" s="267"/>
      <c r="MM58" s="267"/>
      <c r="MN58" s="267"/>
      <c r="MO58" s="267"/>
      <c r="MP58" s="267"/>
      <c r="MQ58" s="267"/>
      <c r="MR58" s="267"/>
      <c r="MS58" s="267"/>
      <c r="MT58" s="267"/>
      <c r="MU58" s="267"/>
      <c r="MV58" s="267"/>
      <c r="MW58" s="267"/>
      <c r="MX58" s="267"/>
      <c r="MY58" s="267"/>
      <c r="MZ58" s="267"/>
      <c r="NA58" s="267"/>
      <c r="NB58" s="267"/>
      <c r="NC58" s="267"/>
      <c r="ND58" s="267"/>
      <c r="NE58" s="267"/>
      <c r="NF58" s="267"/>
      <c r="NG58" s="267"/>
      <c r="NH58" s="267"/>
      <c r="NI58" s="267"/>
      <c r="NJ58" s="267"/>
      <c r="NK58" s="267"/>
      <c r="NL58" s="267"/>
      <c r="NM58" s="267"/>
      <c r="NN58" s="267"/>
      <c r="NO58" s="267"/>
      <c r="NP58" s="267"/>
      <c r="NQ58" s="267"/>
      <c r="NR58" s="267"/>
      <c r="NS58" s="267"/>
      <c r="NT58" s="267"/>
      <c r="NU58" s="267"/>
      <c r="NV58" s="267"/>
      <c r="NW58" s="267"/>
      <c r="NX58" s="267"/>
      <c r="NY58" s="267"/>
      <c r="NZ58" s="267"/>
      <c r="OA58" s="267"/>
      <c r="OB58" s="267"/>
      <c r="OC58" s="267"/>
      <c r="OD58" s="267"/>
      <c r="OE58" s="267"/>
      <c r="OF58" s="267"/>
      <c r="OG58" s="267"/>
      <c r="OH58" s="267"/>
      <c r="OI58" s="267"/>
      <c r="OJ58" s="267"/>
      <c r="OK58" s="267"/>
      <c r="OL58" s="267"/>
      <c r="OM58" s="267"/>
      <c r="ON58" s="267"/>
      <c r="OO58" s="267"/>
      <c r="OP58" s="267"/>
      <c r="OQ58" s="267"/>
      <c r="OR58" s="267"/>
      <c r="OS58" s="267">
        <f>IF(ISERROR(#REF!),0,1)</f>
        <v>0</v>
      </c>
      <c r="OT58" s="267">
        <f t="shared" si="15"/>
        <v>1</v>
      </c>
      <c r="OU58" s="267">
        <f t="shared" si="16"/>
        <v>0</v>
      </c>
      <c r="OV58" s="222"/>
      <c r="OW58" s="222"/>
      <c r="OX58" s="222"/>
      <c r="OY58" s="222"/>
      <c r="OZ58" s="222"/>
      <c r="PA58" s="222"/>
      <c r="PB58" s="222"/>
      <c r="PC58" s="222"/>
      <c r="PD58" s="222"/>
      <c r="PE58" s="222"/>
      <c r="PF58" s="222"/>
      <c r="PG58" s="222"/>
      <c r="PH58" s="222"/>
      <c r="PI58" s="222"/>
      <c r="PJ58" s="222"/>
      <c r="PK58" s="222"/>
      <c r="PL58" s="222"/>
      <c r="PM58" s="222"/>
      <c r="PN58" s="222"/>
      <c r="PO58" s="222"/>
      <c r="PP58" s="222"/>
      <c r="PQ58" s="222"/>
      <c r="PR58" s="222"/>
      <c r="PS58" s="222"/>
      <c r="PT58" s="222"/>
      <c r="PU58" s="222"/>
      <c r="PV58" s="222"/>
      <c r="PW58" s="222"/>
      <c r="PX58" s="222"/>
      <c r="PY58" s="222"/>
      <c r="PZ58" s="222"/>
      <c r="QA58" s="222"/>
      <c r="QB58" s="222"/>
      <c r="QC58" s="222"/>
      <c r="QD58" s="222"/>
      <c r="QE58" s="222"/>
      <c r="QF58" s="222"/>
      <c r="QG58" s="222"/>
      <c r="QH58" s="222"/>
      <c r="QI58" s="222"/>
      <c r="QJ58" s="222"/>
      <c r="QK58" s="222"/>
      <c r="QL58" s="222"/>
      <c r="QM58" s="222"/>
      <c r="QN58" s="222"/>
      <c r="QO58" s="222"/>
      <c r="QP58" s="222"/>
      <c r="QQ58" s="222"/>
      <c r="QR58" s="222"/>
      <c r="QS58" s="222"/>
      <c r="QT58" s="222"/>
      <c r="QU58" s="222"/>
      <c r="QV58" s="222"/>
      <c r="QW58" s="222"/>
      <c r="QX58" s="222"/>
      <c r="QY58" s="222"/>
      <c r="QZ58" s="222"/>
      <c r="RA58" s="222"/>
      <c r="RB58" s="222"/>
      <c r="RC58" s="222"/>
      <c r="RD58" s="222"/>
      <c r="RE58" s="222"/>
      <c r="RF58" s="222"/>
      <c r="RG58" s="222"/>
      <c r="RH58" s="222"/>
      <c r="RI58" s="222"/>
      <c r="RJ58" s="222"/>
      <c r="RK58" s="222"/>
      <c r="RL58" s="222"/>
      <c r="RM58" s="222"/>
      <c r="RN58" s="222"/>
      <c r="RO58" s="222"/>
      <c r="RP58" s="222"/>
      <c r="RQ58" s="222"/>
      <c r="RR58" s="222"/>
      <c r="RS58" s="222"/>
      <c r="RT58" s="222"/>
      <c r="RU58" s="222"/>
      <c r="RV58" s="222"/>
      <c r="RW58" s="222"/>
      <c r="RX58" s="222"/>
      <c r="RY58" s="222"/>
      <c r="RZ58" s="222"/>
      <c r="SA58" s="222"/>
      <c r="SB58" s="222"/>
      <c r="SC58" s="222"/>
      <c r="SD58" s="222"/>
      <c r="SE58" s="222"/>
      <c r="SF58" s="222"/>
      <c r="SG58" s="222"/>
      <c r="SH58" s="222"/>
      <c r="SI58" s="222"/>
      <c r="SJ58" s="222"/>
      <c r="SK58" s="222"/>
      <c r="SL58" s="222"/>
      <c r="SM58" s="222"/>
      <c r="SN58" s="222"/>
      <c r="SO58" s="222"/>
      <c r="SP58" s="222"/>
      <c r="SQ58" s="222"/>
      <c r="SR58" s="222"/>
      <c r="SS58" s="222"/>
      <c r="ST58" s="222"/>
      <c r="SU58" s="222"/>
      <c r="SV58" s="222"/>
      <c r="SW58" s="222"/>
      <c r="SX58" s="222"/>
      <c r="SY58" s="222"/>
      <c r="SZ58" s="222"/>
      <c r="TA58" s="222"/>
      <c r="TB58" s="222"/>
      <c r="TC58" s="222"/>
      <c r="TD58" s="222"/>
      <c r="TE58" s="222"/>
      <c r="TF58" s="222"/>
      <c r="TG58" s="222"/>
      <c r="TH58" s="222"/>
      <c r="TI58" s="222"/>
      <c r="TJ58" s="222"/>
      <c r="TK58" s="222"/>
      <c r="TL58" s="222"/>
      <c r="TM58" s="222"/>
      <c r="TN58" s="222"/>
      <c r="TO58" s="222"/>
      <c r="TP58" s="222"/>
      <c r="TQ58" s="222"/>
      <c r="TR58" s="222"/>
      <c r="TS58" s="222"/>
      <c r="TT58" s="222"/>
      <c r="TU58" s="222"/>
      <c r="TV58" s="222"/>
      <c r="TW58" s="222"/>
      <c r="TX58" s="222"/>
      <c r="TY58" s="222"/>
      <c r="TZ58" s="222"/>
      <c r="UA58" s="222"/>
      <c r="UB58" s="222"/>
      <c r="UC58" s="222"/>
      <c r="UD58" s="222"/>
      <c r="UE58" s="222"/>
      <c r="UF58" s="222"/>
      <c r="UG58" s="222"/>
      <c r="UH58" s="222"/>
      <c r="UI58" s="222"/>
      <c r="UJ58" s="222"/>
      <c r="UK58" s="222"/>
      <c r="UL58" s="222"/>
      <c r="UM58" s="222"/>
      <c r="UN58" s="222"/>
      <c r="UO58" s="222"/>
      <c r="UP58" s="222"/>
      <c r="UQ58" s="222"/>
      <c r="UR58" s="222"/>
      <c r="US58" s="222"/>
      <c r="UT58" s="222"/>
      <c r="UU58" s="222"/>
      <c r="UV58" s="222"/>
      <c r="UW58" s="222"/>
      <c r="UX58" s="222"/>
      <c r="UY58" s="222"/>
      <c r="UZ58" s="222"/>
      <c r="VA58" s="222"/>
      <c r="VB58" s="222"/>
      <c r="VC58" s="222"/>
      <c r="VD58" s="222"/>
      <c r="VE58" s="222"/>
      <c r="VF58" s="222"/>
      <c r="VG58" s="222"/>
      <c r="VH58" s="222"/>
      <c r="VI58" s="222"/>
      <c r="VJ58" s="222"/>
      <c r="VK58" s="222"/>
      <c r="VL58" s="222"/>
      <c r="VM58" s="222"/>
      <c r="VN58" s="222"/>
      <c r="VO58" s="222"/>
      <c r="VP58" s="222"/>
      <c r="VQ58" s="222"/>
      <c r="VR58" s="222"/>
      <c r="VS58" s="222"/>
      <c r="VT58" s="222"/>
      <c r="VU58" s="222"/>
      <c r="VV58" s="222"/>
      <c r="VW58" s="222"/>
      <c r="VX58" s="222"/>
      <c r="VY58" s="222"/>
      <c r="VZ58" s="222"/>
      <c r="WA58" s="222"/>
      <c r="WB58" s="222"/>
      <c r="WC58" s="222"/>
      <c r="WD58" s="222"/>
      <c r="WE58" s="222"/>
      <c r="WF58" s="222"/>
      <c r="WG58" s="222"/>
      <c r="WH58" s="222"/>
      <c r="WI58" s="222"/>
      <c r="WJ58" s="222"/>
      <c r="WK58" s="222"/>
      <c r="WL58" s="222"/>
      <c r="WM58" s="222"/>
      <c r="WN58" s="222"/>
      <c r="WO58" s="222"/>
      <c r="WP58" s="222"/>
      <c r="WQ58" s="222"/>
      <c r="WR58" s="222"/>
      <c r="WS58" s="222"/>
      <c r="WT58" s="222"/>
      <c r="WU58" s="222"/>
      <c r="WV58" s="222"/>
      <c r="WW58" s="222"/>
      <c r="WX58" s="222"/>
      <c r="WY58" s="222"/>
      <c r="WZ58" s="222"/>
      <c r="XA58" s="222"/>
      <c r="XB58" s="222"/>
      <c r="XC58" s="222"/>
      <c r="XD58" s="222"/>
      <c r="XE58" s="222"/>
      <c r="XF58" s="222"/>
      <c r="XG58" s="222"/>
      <c r="XH58" s="222"/>
      <c r="XI58" s="222"/>
      <c r="XJ58" s="222"/>
      <c r="XK58" s="222"/>
      <c r="XL58" s="222"/>
      <c r="XM58" s="222"/>
      <c r="XN58" s="222"/>
      <c r="XO58" s="222"/>
      <c r="XP58" s="222"/>
      <c r="XQ58" s="222"/>
      <c r="XR58" s="222"/>
      <c r="XS58" s="222"/>
      <c r="XT58" s="222"/>
      <c r="XU58" s="222"/>
      <c r="XV58" s="222"/>
      <c r="XW58" s="222"/>
      <c r="XX58" s="222"/>
      <c r="XY58" s="222"/>
      <c r="XZ58" s="222"/>
      <c r="YA58" s="222"/>
      <c r="YB58" s="222"/>
      <c r="YC58" s="222"/>
      <c r="YD58" s="222"/>
      <c r="YE58" s="222"/>
      <c r="YF58" s="222"/>
      <c r="YG58" s="222"/>
      <c r="YH58" s="222"/>
      <c r="YI58" s="222"/>
      <c r="YJ58" s="222"/>
      <c r="YK58" s="222"/>
      <c r="YL58" s="222"/>
      <c r="YM58" s="222"/>
      <c r="YN58" s="222"/>
      <c r="YO58" s="222"/>
      <c r="YP58" s="222"/>
      <c r="YQ58" s="222"/>
      <c r="YR58" s="222"/>
      <c r="YS58" s="222"/>
      <c r="YT58" s="222"/>
      <c r="YU58" s="222"/>
      <c r="YV58" s="222"/>
      <c r="YW58" s="222"/>
      <c r="YX58" s="222"/>
      <c r="YY58" s="222"/>
      <c r="YZ58" s="222"/>
      <c r="ZA58" s="222"/>
      <c r="ZB58" s="222"/>
      <c r="ZC58" s="222"/>
      <c r="ZD58" s="222"/>
      <c r="ZE58" s="222"/>
      <c r="ZF58" s="222"/>
      <c r="ZG58" s="222"/>
      <c r="ZH58" s="222"/>
      <c r="ZI58" s="222"/>
      <c r="ZJ58" s="222"/>
      <c r="ZK58" s="222"/>
      <c r="ZL58" s="222"/>
      <c r="ZM58" s="222"/>
      <c r="ZN58" s="222"/>
      <c r="ZO58" s="222"/>
      <c r="ZP58" s="222"/>
      <c r="ZQ58" s="222"/>
      <c r="ZR58" s="222"/>
      <c r="ZS58" s="222"/>
      <c r="ZT58" s="222"/>
      <c r="ZU58" s="222"/>
      <c r="ZV58" s="222"/>
      <c r="ZW58" s="222"/>
      <c r="ZX58" s="222"/>
      <c r="ZY58" s="222"/>
      <c r="ZZ58" s="222"/>
      <c r="AAA58" s="222"/>
      <c r="AAB58" s="222"/>
      <c r="AAC58" s="222"/>
      <c r="AAD58" s="222"/>
      <c r="AAE58" s="222"/>
      <c r="AAF58" s="222"/>
      <c r="AAG58" s="222"/>
      <c r="AAH58" s="222"/>
      <c r="AAI58" s="222"/>
      <c r="AAJ58" s="222"/>
      <c r="AAK58" s="222"/>
      <c r="AAL58" s="222"/>
      <c r="AAM58" s="222"/>
      <c r="AAN58" s="222"/>
      <c r="AAO58" s="222"/>
      <c r="AAP58" s="222"/>
      <c r="AAQ58" s="222"/>
      <c r="AAR58" s="222"/>
      <c r="AAS58" s="222"/>
      <c r="AAT58" s="222"/>
      <c r="AAU58" s="222"/>
      <c r="AAV58" s="222"/>
      <c r="AAW58" s="222"/>
      <c r="AAX58" s="222"/>
      <c r="AAY58" s="222"/>
      <c r="AAZ58" s="222"/>
      <c r="ABA58" s="222"/>
      <c r="ABB58" s="222"/>
      <c r="ABC58" s="222"/>
      <c r="ABD58" s="222"/>
      <c r="ABE58" s="222"/>
      <c r="ABF58" s="222"/>
      <c r="ABG58" s="222"/>
      <c r="ABH58" s="222"/>
      <c r="ABI58" s="222"/>
      <c r="ABJ58" s="222"/>
      <c r="ABK58" s="222"/>
      <c r="ABL58" s="222"/>
      <c r="ABM58" s="222"/>
      <c r="ABN58" s="222"/>
      <c r="ABO58" s="222"/>
      <c r="ABP58" s="222"/>
      <c r="ABQ58" s="222"/>
      <c r="ABR58" s="222"/>
      <c r="ABS58" s="222"/>
      <c r="ABT58" s="222"/>
      <c r="ABU58" s="222"/>
      <c r="ABV58" s="222"/>
      <c r="ABW58" s="222"/>
      <c r="ABX58" s="222"/>
      <c r="ABY58" s="222"/>
      <c r="ABZ58" s="222"/>
      <c r="ACA58" s="222"/>
      <c r="ACB58" s="222"/>
      <c r="ACC58" s="222"/>
      <c r="ACD58" s="222"/>
      <c r="ACE58" s="222"/>
      <c r="ACF58" s="222"/>
      <c r="ACG58" s="222"/>
      <c r="ACH58" s="222"/>
      <c r="ACI58" s="222"/>
      <c r="ACJ58" s="222"/>
      <c r="ACK58" s="222"/>
      <c r="ACL58" s="222"/>
      <c r="ACM58" s="222"/>
      <c r="ACN58" s="222"/>
      <c r="ACO58" s="222"/>
      <c r="ACP58" s="222"/>
      <c r="ACQ58" s="222"/>
      <c r="ACR58" s="222"/>
      <c r="ACS58" s="222"/>
      <c r="ACT58" s="222"/>
      <c r="ACU58" s="222"/>
      <c r="ACV58" s="222"/>
      <c r="ACW58" s="222"/>
      <c r="ACX58" s="222"/>
      <c r="ACY58" s="222"/>
      <c r="ACZ58" s="222"/>
      <c r="ADA58" s="222"/>
      <c r="ADB58" s="222"/>
      <c r="ADC58" s="222"/>
      <c r="ADD58" s="222"/>
      <c r="ADE58" s="222"/>
      <c r="ADF58" s="222"/>
      <c r="ADG58" s="222"/>
      <c r="ADH58" s="222"/>
      <c r="ADI58" s="222"/>
      <c r="ADJ58" s="222"/>
      <c r="ADK58" s="222"/>
      <c r="ADL58" s="222"/>
      <c r="ADM58" s="222"/>
      <c r="ADN58" s="222"/>
      <c r="ADO58" s="222"/>
      <c r="ADP58" s="222"/>
      <c r="ADQ58" s="222"/>
      <c r="ADR58" s="222"/>
      <c r="ADS58" s="222"/>
      <c r="ADT58" s="222"/>
      <c r="ADU58" s="222"/>
      <c r="ADV58" s="222"/>
      <c r="ADW58" s="222"/>
      <c r="ADX58" s="222"/>
      <c r="ADY58" s="222"/>
      <c r="ADZ58" s="222"/>
      <c r="AEA58" s="222"/>
      <c r="AEB58" s="222"/>
      <c r="AEC58" s="222"/>
      <c r="AED58" s="222"/>
      <c r="AEE58" s="222"/>
      <c r="AEF58" s="222"/>
      <c r="AEG58" s="222"/>
      <c r="AEH58" s="222"/>
      <c r="AEI58" s="222"/>
      <c r="AEJ58" s="222"/>
      <c r="AEK58" s="222"/>
      <c r="AEL58" s="222"/>
      <c r="AEM58" s="222"/>
      <c r="AEN58" s="222"/>
      <c r="AEO58" s="222"/>
      <c r="AEP58" s="222"/>
      <c r="AEQ58" s="222"/>
      <c r="AER58" s="222"/>
      <c r="AES58" s="222"/>
      <c r="AET58" s="222"/>
      <c r="AEU58" s="222"/>
      <c r="AEV58" s="222"/>
      <c r="AEW58" s="222"/>
      <c r="AEX58" s="222"/>
      <c r="AEY58" s="222"/>
      <c r="AEZ58" s="222"/>
      <c r="AFA58" s="222"/>
      <c r="AFB58" s="222"/>
      <c r="AFC58" s="222"/>
      <c r="AFD58" s="222"/>
      <c r="AFE58" s="222"/>
      <c r="AFF58" s="222"/>
      <c r="AFG58" s="222"/>
      <c r="AFH58" s="222"/>
      <c r="AFI58" s="222"/>
      <c r="AFJ58" s="222"/>
      <c r="AFK58" s="222"/>
      <c r="AFL58" s="222"/>
      <c r="AFM58" s="222"/>
      <c r="AFN58" s="222"/>
      <c r="AFO58" s="222"/>
      <c r="AFP58" s="222"/>
      <c r="AFQ58" s="222"/>
      <c r="AFR58" s="222"/>
      <c r="AFS58" s="222"/>
      <c r="AFT58" s="222"/>
    </row>
    <row r="59" spans="1:852" ht="15.75">
      <c r="A59" s="220" t="s">
        <v>1546</v>
      </c>
      <c r="B59" s="220"/>
      <c r="C59" s="840" t="str">
        <f>IF(Severity!F59&gt;=0.5,"YES","NO")</f>
        <v>NO</v>
      </c>
      <c r="D59" s="840" t="str">
        <f>IF(Severity!G59&gt;=0.5,"YES","NO")</f>
        <v>YES</v>
      </c>
      <c r="E59" s="270" t="s">
        <v>455</v>
      </c>
      <c r="F59" s="208">
        <v>2</v>
      </c>
      <c r="G59" s="270" t="s">
        <v>403</v>
      </c>
      <c r="H59" s="270" t="s">
        <v>455</v>
      </c>
      <c r="I59" s="270" t="s">
        <v>455</v>
      </c>
      <c r="J59" s="270">
        <v>1</v>
      </c>
      <c r="K59" s="270" t="s">
        <v>455</v>
      </c>
      <c r="L59" s="212"/>
      <c r="M59" s="212"/>
      <c r="N59" s="270"/>
      <c r="O59" s="270" t="s">
        <v>455</v>
      </c>
      <c r="P59" s="267"/>
      <c r="Q59" s="267"/>
      <c r="R59" s="267"/>
      <c r="S59" s="270" t="s">
        <v>237</v>
      </c>
      <c r="T59" s="270">
        <v>10</v>
      </c>
      <c r="U59" s="113"/>
      <c r="V59" s="113"/>
      <c r="W59" s="113">
        <v>24.4</v>
      </c>
      <c r="X59" s="113">
        <v>2.36</v>
      </c>
      <c r="Y59" s="113"/>
      <c r="Z59" s="113"/>
      <c r="AA59" s="113"/>
      <c r="AB59" s="113"/>
      <c r="AC59" s="113"/>
      <c r="AD59" s="113"/>
      <c r="AE59" s="114"/>
      <c r="AF59" s="113"/>
      <c r="AG59" s="114"/>
      <c r="AH59" s="113"/>
      <c r="AI59" s="267">
        <v>16</v>
      </c>
      <c r="AJ59" s="267">
        <f t="shared" si="11"/>
        <v>15</v>
      </c>
      <c r="AK59" s="834">
        <f>AJ59</f>
        <v>15</v>
      </c>
      <c r="AL59" s="270" t="s">
        <v>335</v>
      </c>
      <c r="AM59" s="270" t="s">
        <v>455</v>
      </c>
      <c r="AN59" s="270" t="s">
        <v>455</v>
      </c>
      <c r="AO59" s="270">
        <v>2</v>
      </c>
      <c r="AP59" s="270" t="s">
        <v>455</v>
      </c>
      <c r="AQ59" s="212"/>
      <c r="AR59" s="212"/>
      <c r="AS59" s="212"/>
      <c r="AT59" s="270" t="s">
        <v>455</v>
      </c>
      <c r="AU59" s="267"/>
      <c r="AV59" s="267"/>
      <c r="AW59" s="267"/>
      <c r="AX59" s="267" t="s">
        <v>237</v>
      </c>
      <c r="AY59" s="267">
        <v>10</v>
      </c>
      <c r="AZ59" s="114"/>
      <c r="BA59" s="114"/>
      <c r="BB59" s="114">
        <v>25.3</v>
      </c>
      <c r="BC59" s="114">
        <v>3.74</v>
      </c>
      <c r="BD59" s="114"/>
      <c r="BE59" s="114"/>
      <c r="BF59" s="114"/>
      <c r="BG59" s="114"/>
      <c r="BH59" s="114"/>
      <c r="BI59" s="114"/>
      <c r="BJ59" s="114"/>
      <c r="BK59" s="114"/>
      <c r="BL59" s="114"/>
      <c r="BM59" s="114"/>
      <c r="BN59" s="270">
        <v>14</v>
      </c>
      <c r="BO59" s="270">
        <f t="shared" si="12"/>
        <v>12</v>
      </c>
      <c r="BP59" s="835">
        <f>BO59</f>
        <v>12</v>
      </c>
      <c r="BQ59" s="90"/>
      <c r="BR59" s="270" t="s">
        <v>455</v>
      </c>
      <c r="BS59" s="212"/>
      <c r="BT59" s="212"/>
      <c r="BU59" s="212"/>
      <c r="BV59" s="212"/>
      <c r="BW59" s="212"/>
      <c r="BX59" s="212"/>
      <c r="BY59" s="212"/>
      <c r="BZ59" s="212"/>
      <c r="CA59" s="212"/>
      <c r="CB59" s="212"/>
      <c r="CC59" s="212"/>
      <c r="CD59" s="212"/>
      <c r="CE59" s="114"/>
      <c r="CF59" s="114"/>
      <c r="CG59" s="114"/>
      <c r="CH59" s="114"/>
      <c r="CI59" s="114"/>
      <c r="CJ59" s="114"/>
      <c r="CK59" s="114"/>
      <c r="CL59" s="114"/>
      <c r="CM59" s="114"/>
      <c r="CN59" s="114"/>
      <c r="CO59" s="114"/>
      <c r="CP59" s="114"/>
      <c r="CQ59" s="114"/>
      <c r="CR59" s="114"/>
      <c r="CS59" s="212"/>
      <c r="CT59" s="212"/>
      <c r="CU59" s="212"/>
      <c r="CV59" s="90"/>
      <c r="CW59" s="270" t="s">
        <v>455</v>
      </c>
      <c r="CX59" s="90"/>
      <c r="CY59" s="212"/>
      <c r="CZ59" s="212"/>
      <c r="DA59" s="212"/>
      <c r="DB59" s="212"/>
      <c r="DC59" s="212"/>
      <c r="DD59" s="212"/>
      <c r="DE59" s="212"/>
      <c r="DF59" s="212"/>
      <c r="DG59" s="212"/>
      <c r="DH59" s="212"/>
      <c r="DI59" s="212"/>
      <c r="DJ59" s="113"/>
      <c r="DK59" s="113"/>
      <c r="DL59" s="113"/>
      <c r="DM59" s="113"/>
      <c r="DN59" s="113"/>
      <c r="DO59" s="113"/>
      <c r="DP59" s="113"/>
      <c r="DQ59" s="113"/>
      <c r="DR59" s="113"/>
      <c r="DS59" s="113"/>
      <c r="DT59" s="113"/>
      <c r="DU59" s="113"/>
      <c r="DV59" s="113"/>
      <c r="DW59" s="113"/>
      <c r="DX59" s="212"/>
      <c r="DY59" s="212"/>
      <c r="DZ59" s="212"/>
      <c r="EA59" s="212"/>
      <c r="EB59" s="270" t="s">
        <v>455</v>
      </c>
      <c r="EC59" s="212"/>
      <c r="ED59" s="212"/>
      <c r="EE59" s="212"/>
      <c r="EF59" s="212"/>
      <c r="EG59" s="212"/>
      <c r="EH59" s="212"/>
      <c r="EI59" s="212"/>
      <c r="EJ59" s="212"/>
      <c r="EK59" s="212"/>
      <c r="EL59" s="212"/>
      <c r="EM59" s="212"/>
      <c r="EN59" s="212"/>
      <c r="EO59" s="113"/>
      <c r="EP59" s="113"/>
      <c r="EQ59" s="113"/>
      <c r="ER59" s="113"/>
      <c r="ES59" s="113"/>
      <c r="ET59" s="113"/>
      <c r="EU59" s="113"/>
      <c r="EV59" s="113"/>
      <c r="EW59" s="113"/>
      <c r="EX59" s="113"/>
      <c r="EY59" s="113"/>
      <c r="EZ59" s="113"/>
      <c r="FA59" s="113"/>
      <c r="FB59" s="113"/>
      <c r="FC59" s="212"/>
      <c r="FD59" s="212"/>
      <c r="FE59" s="212"/>
      <c r="FF59" s="270" t="s">
        <v>455</v>
      </c>
      <c r="FG59" s="212"/>
      <c r="FH59" s="212"/>
      <c r="FI59" s="212"/>
      <c r="FJ59" s="212"/>
      <c r="FK59" s="212"/>
      <c r="FL59" s="212"/>
      <c r="FM59" s="212"/>
      <c r="FN59" s="212"/>
      <c r="FO59" s="212"/>
      <c r="FP59" s="212"/>
      <c r="FQ59" s="212"/>
      <c r="FR59" s="212"/>
      <c r="FS59" s="212"/>
      <c r="FT59" s="212"/>
      <c r="FU59" s="222"/>
      <c r="FV59" s="222"/>
      <c r="FW59" s="222"/>
      <c r="FX59" s="222"/>
      <c r="FY59" s="222"/>
      <c r="FZ59" s="222"/>
      <c r="GA59" s="222"/>
      <c r="GB59" s="222"/>
      <c r="GC59" s="222"/>
      <c r="GD59" s="222"/>
      <c r="GE59" s="222"/>
      <c r="GF59" s="222"/>
      <c r="GG59" s="222"/>
      <c r="GH59" s="222"/>
      <c r="GI59" s="222"/>
      <c r="GJ59" s="222"/>
      <c r="GK59" s="222"/>
      <c r="GL59" s="222"/>
      <c r="GM59" s="222"/>
      <c r="GN59" s="222"/>
      <c r="GO59" s="222"/>
      <c r="GP59" s="222"/>
      <c r="GQ59" s="222"/>
      <c r="GR59" s="222"/>
      <c r="GS59" s="222"/>
      <c r="GT59" s="222"/>
      <c r="GU59" s="222"/>
      <c r="GV59" s="222"/>
      <c r="GW59" s="222"/>
      <c r="GX59" s="222"/>
      <c r="GY59" s="222"/>
      <c r="GZ59" s="222"/>
      <c r="HA59" s="222"/>
      <c r="HB59" s="222"/>
      <c r="HC59" s="222"/>
      <c r="HD59" s="270" t="s">
        <v>455</v>
      </c>
      <c r="HE59" s="222"/>
      <c r="HF59" s="222"/>
      <c r="HG59" s="222"/>
      <c r="HH59" s="222"/>
      <c r="HI59" s="222"/>
      <c r="HJ59" s="222"/>
      <c r="HK59" s="222"/>
      <c r="HL59" s="222"/>
      <c r="HM59" s="222"/>
      <c r="HN59" s="222"/>
      <c r="HO59" s="222"/>
      <c r="HP59" s="222"/>
      <c r="HQ59" s="222"/>
      <c r="HR59" s="222"/>
      <c r="HS59" s="222"/>
      <c r="HT59" s="222"/>
      <c r="HU59" s="222"/>
      <c r="HV59" s="222"/>
      <c r="HW59" s="222"/>
      <c r="HX59" s="222"/>
      <c r="HY59" s="222"/>
      <c r="HZ59" s="222"/>
      <c r="IA59" s="222"/>
      <c r="IB59" s="222"/>
      <c r="IC59" s="222"/>
      <c r="ID59" s="222"/>
      <c r="IE59" s="222"/>
      <c r="IF59" s="222"/>
      <c r="IG59" s="222"/>
      <c r="IH59" s="222"/>
      <c r="II59" s="222"/>
      <c r="IJ59" s="222"/>
      <c r="IK59" s="222"/>
      <c r="IL59" s="222"/>
      <c r="IM59" s="222"/>
      <c r="IN59" s="222"/>
      <c r="IO59" s="222"/>
      <c r="IP59" s="222"/>
      <c r="IQ59" s="222"/>
      <c r="IR59" s="222"/>
      <c r="IS59" s="270" t="s">
        <v>455</v>
      </c>
      <c r="IT59" s="222"/>
      <c r="IU59" s="222"/>
      <c r="IV59" s="222"/>
      <c r="IW59" s="222"/>
      <c r="IX59" s="222"/>
      <c r="IY59" s="222"/>
      <c r="IZ59" s="222"/>
      <c r="JA59" s="222"/>
      <c r="JB59" s="222"/>
      <c r="JC59" s="222"/>
      <c r="JD59" s="222"/>
      <c r="JE59" s="222"/>
      <c r="JF59" s="222"/>
      <c r="JG59" s="222"/>
      <c r="JH59" s="222"/>
      <c r="JI59" s="222"/>
      <c r="JJ59" s="222"/>
      <c r="JK59" s="222"/>
      <c r="JL59" s="222"/>
      <c r="JM59" s="222"/>
      <c r="JN59" s="222"/>
      <c r="JO59" s="222"/>
      <c r="JP59" s="222"/>
      <c r="JQ59" s="222"/>
      <c r="JR59" s="222"/>
      <c r="JS59" s="222"/>
      <c r="JT59" s="222"/>
      <c r="JU59" s="222"/>
      <c r="JV59" s="222"/>
      <c r="JW59" s="222"/>
      <c r="JX59" s="222"/>
      <c r="JY59" s="222"/>
      <c r="JZ59" s="222"/>
      <c r="KA59" s="222"/>
      <c r="KB59" s="222"/>
      <c r="KC59" s="222"/>
      <c r="KD59" s="222"/>
      <c r="KE59" s="270" t="s">
        <v>455</v>
      </c>
      <c r="KF59" s="222"/>
      <c r="KG59" s="222"/>
      <c r="KH59" s="222"/>
      <c r="KI59" s="222"/>
      <c r="KJ59" s="222"/>
      <c r="KK59" s="222"/>
      <c r="KL59" s="222"/>
      <c r="KM59" s="222"/>
      <c r="KN59" s="222"/>
      <c r="KO59" s="222"/>
      <c r="KP59" s="222"/>
      <c r="KQ59" s="222"/>
      <c r="KR59" s="222"/>
      <c r="KS59" s="222"/>
      <c r="KT59" s="222"/>
      <c r="KU59" s="222"/>
      <c r="KV59" s="222"/>
      <c r="KW59" s="222"/>
      <c r="KX59" s="222"/>
      <c r="KY59" s="222"/>
      <c r="KZ59" s="222"/>
      <c r="LA59" s="222"/>
      <c r="LB59" s="222"/>
      <c r="LC59" s="222"/>
      <c r="LD59" s="222"/>
      <c r="LE59" s="222"/>
      <c r="LF59" s="222"/>
      <c r="LG59" s="222"/>
      <c r="LH59" s="222"/>
      <c r="LI59" s="222"/>
      <c r="LJ59" s="222"/>
      <c r="LK59" s="222"/>
      <c r="LL59" s="222"/>
      <c r="LM59" s="222"/>
      <c r="LN59" s="222"/>
      <c r="LO59" s="222"/>
      <c r="LP59" s="222"/>
      <c r="LQ59" s="222"/>
      <c r="LR59" s="222"/>
      <c r="LS59" s="222"/>
      <c r="LT59" s="270" t="s">
        <v>455</v>
      </c>
      <c r="LU59" s="222"/>
      <c r="LV59" s="222"/>
      <c r="LW59" s="222"/>
      <c r="LX59" s="222"/>
      <c r="LY59" s="222"/>
      <c r="LZ59" s="222"/>
      <c r="MA59" s="222"/>
      <c r="MB59" s="222"/>
      <c r="MC59" s="222"/>
      <c r="MD59" s="222"/>
      <c r="ME59" s="222"/>
      <c r="MF59" s="222"/>
      <c r="MG59" s="222"/>
      <c r="MH59" s="222"/>
      <c r="MI59" s="222"/>
      <c r="MJ59" s="222"/>
      <c r="MK59" s="222"/>
      <c r="ML59" s="222"/>
      <c r="MM59" s="222"/>
      <c r="MN59" s="222"/>
      <c r="MO59" s="222"/>
      <c r="MP59" s="222"/>
      <c r="MQ59" s="222"/>
      <c r="MR59" s="222"/>
      <c r="MS59" s="222"/>
      <c r="MT59" s="222"/>
      <c r="MU59" s="222"/>
      <c r="MV59" s="222"/>
      <c r="MW59" s="222"/>
      <c r="MX59" s="222"/>
      <c r="MY59" s="222"/>
      <c r="MZ59" s="222"/>
      <c r="NA59" s="222"/>
      <c r="NB59" s="222"/>
      <c r="NC59" s="222"/>
      <c r="ND59" s="222"/>
      <c r="NE59" s="222"/>
      <c r="NF59" s="222"/>
      <c r="NG59" s="222"/>
      <c r="NH59" s="222"/>
      <c r="NI59" s="222"/>
      <c r="NJ59" s="222"/>
      <c r="NK59" s="222"/>
      <c r="NL59" s="222"/>
      <c r="NM59" s="222"/>
      <c r="NN59" s="222"/>
      <c r="NO59" s="222"/>
      <c r="NP59" s="222"/>
      <c r="NQ59" s="222"/>
      <c r="NR59" s="222"/>
      <c r="NS59" s="222"/>
      <c r="NT59" s="222"/>
      <c r="NU59" s="222"/>
      <c r="NV59" s="222"/>
      <c r="NW59" s="222"/>
      <c r="NX59" s="222"/>
      <c r="NY59" s="222"/>
      <c r="NZ59" s="222"/>
      <c r="OA59" s="222"/>
      <c r="OB59" s="222"/>
      <c r="OC59" s="222"/>
      <c r="OD59" s="222"/>
      <c r="OE59" s="222"/>
      <c r="OF59" s="222"/>
      <c r="OG59" s="222"/>
      <c r="OH59" s="222"/>
      <c r="OI59" s="222"/>
      <c r="OJ59" s="222"/>
      <c r="OK59" s="222"/>
      <c r="OL59" s="222"/>
      <c r="OM59" s="222"/>
      <c r="ON59" s="222"/>
      <c r="OO59" s="222"/>
      <c r="OP59" s="222"/>
      <c r="OQ59" s="222"/>
      <c r="OR59" s="222"/>
      <c r="OS59" s="267">
        <f>IF(ISERROR(#REF!),0,1)</f>
        <v>0</v>
      </c>
      <c r="OT59" s="267">
        <f t="shared" si="15"/>
        <v>0</v>
      </c>
      <c r="OU59" s="267">
        <f t="shared" si="16"/>
        <v>1</v>
      </c>
      <c r="OV59" s="222"/>
      <c r="OW59" s="222"/>
      <c r="OX59" s="222"/>
      <c r="OY59" s="222"/>
      <c r="OZ59" s="222"/>
      <c r="PA59" s="222"/>
      <c r="PB59" s="222"/>
      <c r="PC59" s="222"/>
      <c r="PD59" s="222"/>
      <c r="PE59" s="222"/>
      <c r="PF59" s="222"/>
      <c r="PG59" s="222"/>
      <c r="PH59" s="222"/>
      <c r="PI59" s="222"/>
      <c r="PJ59" s="222"/>
      <c r="PK59" s="222"/>
      <c r="PL59" s="222"/>
      <c r="PM59" s="222"/>
      <c r="PN59" s="222"/>
      <c r="PO59" s="222"/>
      <c r="PP59" s="222"/>
      <c r="PQ59" s="222"/>
      <c r="PR59" s="222"/>
      <c r="PS59" s="222"/>
      <c r="PT59" s="222"/>
      <c r="PU59" s="222"/>
      <c r="PV59" s="222"/>
      <c r="PW59" s="222"/>
      <c r="PX59" s="222"/>
      <c r="PY59" s="222"/>
      <c r="PZ59" s="222"/>
      <c r="QA59" s="222"/>
      <c r="QB59" s="222"/>
      <c r="QC59" s="222"/>
      <c r="QD59" s="222"/>
      <c r="QE59" s="222"/>
      <c r="QF59" s="222"/>
      <c r="QG59" s="222"/>
      <c r="QH59" s="222"/>
      <c r="QI59" s="222"/>
      <c r="QJ59" s="222"/>
      <c r="QK59" s="222"/>
      <c r="QL59" s="222"/>
      <c r="QM59" s="222"/>
      <c r="QN59" s="222"/>
      <c r="QO59" s="222"/>
      <c r="QP59" s="222"/>
      <c r="QQ59" s="222"/>
      <c r="QR59" s="222"/>
      <c r="QS59" s="222"/>
      <c r="QT59" s="222"/>
      <c r="QU59" s="222"/>
      <c r="QV59" s="222"/>
      <c r="QW59" s="222"/>
      <c r="QX59" s="222"/>
      <c r="QY59" s="222"/>
      <c r="QZ59" s="222"/>
      <c r="RA59" s="222"/>
      <c r="RB59" s="222"/>
      <c r="RC59" s="222"/>
      <c r="RD59" s="222"/>
      <c r="RE59" s="222"/>
      <c r="RF59" s="222"/>
      <c r="RG59" s="222"/>
      <c r="RH59" s="222"/>
      <c r="RI59" s="222"/>
      <c r="RJ59" s="222"/>
      <c r="RK59" s="222"/>
      <c r="RL59" s="222"/>
      <c r="RM59" s="222"/>
      <c r="RN59" s="222"/>
      <c r="RO59" s="222"/>
      <c r="RP59" s="222"/>
      <c r="RQ59" s="222"/>
      <c r="RR59" s="222"/>
      <c r="RS59" s="222"/>
      <c r="RT59" s="222"/>
      <c r="RU59" s="222"/>
      <c r="RV59" s="222"/>
      <c r="RW59" s="222"/>
      <c r="RX59" s="222"/>
      <c r="RY59" s="222"/>
      <c r="RZ59" s="222"/>
      <c r="SA59" s="222"/>
      <c r="SB59" s="222"/>
      <c r="SC59" s="222"/>
      <c r="SD59" s="222"/>
      <c r="SE59" s="222"/>
      <c r="SF59" s="222"/>
      <c r="SG59" s="222"/>
      <c r="SH59" s="222"/>
      <c r="SI59" s="222"/>
      <c r="SJ59" s="222"/>
      <c r="SK59" s="222"/>
      <c r="SL59" s="222"/>
      <c r="SM59" s="222"/>
      <c r="SN59" s="222"/>
      <c r="SO59" s="222"/>
      <c r="SP59" s="222"/>
      <c r="SQ59" s="222"/>
      <c r="SR59" s="222"/>
      <c r="SS59" s="222"/>
      <c r="ST59" s="222"/>
      <c r="SU59" s="222"/>
      <c r="SV59" s="222"/>
      <c r="SW59" s="222"/>
      <c r="SX59" s="222"/>
      <c r="SY59" s="222"/>
      <c r="SZ59" s="222"/>
      <c r="TA59" s="222"/>
      <c r="TB59" s="222"/>
      <c r="TC59" s="222"/>
      <c r="TD59" s="222"/>
      <c r="TE59" s="222"/>
      <c r="TF59" s="222"/>
      <c r="TG59" s="222"/>
      <c r="TH59" s="222"/>
      <c r="TI59" s="222"/>
      <c r="TJ59" s="222"/>
      <c r="TK59" s="222"/>
      <c r="TL59" s="222"/>
      <c r="TM59" s="222"/>
      <c r="TN59" s="222"/>
      <c r="TO59" s="222"/>
      <c r="TP59" s="222"/>
      <c r="TQ59" s="222"/>
      <c r="TR59" s="222"/>
      <c r="TS59" s="222"/>
      <c r="TT59" s="222"/>
      <c r="TU59" s="222"/>
      <c r="TV59" s="222"/>
      <c r="TW59" s="222"/>
      <c r="TX59" s="222"/>
      <c r="TY59" s="222"/>
      <c r="TZ59" s="222"/>
      <c r="UA59" s="222"/>
      <c r="UB59" s="222"/>
      <c r="UC59" s="222"/>
      <c r="UD59" s="222"/>
      <c r="UE59" s="222"/>
      <c r="UF59" s="222"/>
      <c r="UG59" s="222"/>
      <c r="UH59" s="222"/>
      <c r="UI59" s="222"/>
      <c r="UJ59" s="222"/>
      <c r="UK59" s="222"/>
      <c r="UL59" s="222"/>
      <c r="UM59" s="222"/>
      <c r="UN59" s="222"/>
      <c r="UO59" s="222"/>
      <c r="UP59" s="222"/>
      <c r="UQ59" s="222"/>
      <c r="UR59" s="222"/>
      <c r="US59" s="222"/>
      <c r="UT59" s="222"/>
      <c r="UU59" s="222"/>
      <c r="UV59" s="222"/>
      <c r="UW59" s="222"/>
      <c r="UX59" s="222"/>
      <c r="UY59" s="222"/>
      <c r="UZ59" s="222"/>
      <c r="VA59" s="222"/>
      <c r="VB59" s="222"/>
      <c r="VC59" s="222"/>
      <c r="VD59" s="222"/>
      <c r="VE59" s="222"/>
      <c r="VF59" s="222"/>
      <c r="VG59" s="222"/>
      <c r="VH59" s="222"/>
      <c r="VI59" s="222"/>
      <c r="VJ59" s="222"/>
      <c r="VK59" s="222"/>
      <c r="VL59" s="222"/>
      <c r="VM59" s="222"/>
      <c r="VN59" s="222"/>
      <c r="VO59" s="222"/>
      <c r="VP59" s="222"/>
      <c r="VQ59" s="222"/>
      <c r="VR59" s="222"/>
      <c r="VS59" s="222"/>
      <c r="VT59" s="222"/>
      <c r="VU59" s="222"/>
      <c r="VV59" s="222"/>
      <c r="VW59" s="222"/>
      <c r="VX59" s="222"/>
      <c r="VY59" s="222"/>
      <c r="VZ59" s="222"/>
      <c r="WA59" s="222"/>
      <c r="WB59" s="222"/>
      <c r="WC59" s="222"/>
      <c r="WD59" s="222"/>
      <c r="WE59" s="222"/>
      <c r="WF59" s="222"/>
      <c r="WG59" s="222"/>
      <c r="WH59" s="222"/>
      <c r="WI59" s="222"/>
      <c r="WJ59" s="222"/>
      <c r="WK59" s="222"/>
      <c r="WL59" s="222"/>
      <c r="WM59" s="222"/>
      <c r="WN59" s="222"/>
      <c r="WO59" s="222"/>
      <c r="WP59" s="222"/>
      <c r="WQ59" s="222"/>
      <c r="WR59" s="222"/>
      <c r="WS59" s="222"/>
      <c r="WT59" s="222"/>
      <c r="WU59" s="222"/>
      <c r="WV59" s="222"/>
      <c r="WW59" s="222"/>
      <c r="WX59" s="222"/>
      <c r="WY59" s="222"/>
      <c r="WZ59" s="222"/>
      <c r="XA59" s="222"/>
      <c r="XB59" s="222"/>
      <c r="XC59" s="222"/>
      <c r="XD59" s="222"/>
      <c r="XE59" s="222"/>
      <c r="XF59" s="222"/>
      <c r="XG59" s="222"/>
      <c r="XH59" s="222"/>
      <c r="XI59" s="222"/>
      <c r="XJ59" s="222"/>
      <c r="XK59" s="222"/>
      <c r="XL59" s="222"/>
      <c r="XM59" s="222"/>
      <c r="XN59" s="222"/>
      <c r="XO59" s="222"/>
      <c r="XP59" s="222"/>
      <c r="XQ59" s="222"/>
      <c r="XR59" s="222"/>
      <c r="XS59" s="222"/>
      <c r="XT59" s="222"/>
      <c r="XU59" s="222"/>
      <c r="XV59" s="222"/>
      <c r="XW59" s="222"/>
      <c r="XX59" s="222"/>
      <c r="XY59" s="222"/>
      <c r="XZ59" s="222"/>
      <c r="YA59" s="222"/>
      <c r="YB59" s="222"/>
      <c r="YC59" s="222"/>
      <c r="YD59" s="222"/>
      <c r="YE59" s="222"/>
      <c r="YF59" s="222"/>
      <c r="YG59" s="222"/>
      <c r="YH59" s="222"/>
      <c r="YI59" s="222"/>
      <c r="YJ59" s="222"/>
      <c r="YK59" s="222"/>
      <c r="YL59" s="222"/>
      <c r="YM59" s="222"/>
      <c r="YN59" s="222"/>
      <c r="YO59" s="222"/>
      <c r="YP59" s="222"/>
      <c r="YQ59" s="222"/>
      <c r="YR59" s="222"/>
      <c r="YS59" s="222"/>
      <c r="YT59" s="222"/>
      <c r="YU59" s="222"/>
      <c r="YV59" s="222"/>
      <c r="YW59" s="222"/>
      <c r="YX59" s="222"/>
      <c r="YY59" s="222"/>
      <c r="YZ59" s="222"/>
      <c r="ZA59" s="222"/>
      <c r="ZB59" s="222"/>
      <c r="ZC59" s="222"/>
      <c r="ZD59" s="222"/>
      <c r="ZE59" s="222"/>
      <c r="ZF59" s="222"/>
      <c r="ZG59" s="222"/>
      <c r="ZH59" s="222"/>
      <c r="ZI59" s="222"/>
      <c r="ZJ59" s="222"/>
      <c r="ZK59" s="222"/>
      <c r="ZL59" s="222"/>
      <c r="ZM59" s="222"/>
      <c r="ZN59" s="222"/>
      <c r="ZO59" s="222"/>
      <c r="ZP59" s="222"/>
      <c r="ZQ59" s="222"/>
      <c r="ZR59" s="222"/>
      <c r="ZS59" s="222"/>
      <c r="ZT59" s="222"/>
      <c r="ZU59" s="222"/>
      <c r="ZV59" s="222"/>
      <c r="ZW59" s="222"/>
      <c r="ZX59" s="222"/>
      <c r="ZY59" s="222"/>
      <c r="ZZ59" s="222"/>
      <c r="AAA59" s="222"/>
      <c r="AAB59" s="222"/>
      <c r="AAC59" s="222"/>
      <c r="AAD59" s="222"/>
      <c r="AAE59" s="222"/>
      <c r="AAF59" s="222"/>
      <c r="AAG59" s="222"/>
      <c r="AAH59" s="222"/>
      <c r="AAI59" s="222"/>
      <c r="AAJ59" s="222"/>
      <c r="AAK59" s="222"/>
      <c r="AAL59" s="222"/>
      <c r="AAM59" s="222"/>
      <c r="AAN59" s="222"/>
      <c r="AAO59" s="222"/>
      <c r="AAP59" s="222"/>
      <c r="AAQ59" s="222"/>
      <c r="AAR59" s="222"/>
      <c r="AAS59" s="222"/>
      <c r="AAT59" s="222"/>
      <c r="AAU59" s="222"/>
      <c r="AAV59" s="222"/>
      <c r="AAW59" s="222"/>
      <c r="AAX59" s="222"/>
      <c r="AAY59" s="222"/>
      <c r="AAZ59" s="222"/>
      <c r="ABA59" s="222"/>
      <c r="ABB59" s="222"/>
      <c r="ABC59" s="222"/>
      <c r="ABD59" s="222"/>
      <c r="ABE59" s="222"/>
      <c r="ABF59" s="222"/>
      <c r="ABG59" s="222"/>
      <c r="ABH59" s="222"/>
      <c r="ABI59" s="222"/>
      <c r="ABJ59" s="222"/>
      <c r="ABK59" s="222"/>
      <c r="ABL59" s="222"/>
      <c r="ABM59" s="222"/>
      <c r="ABN59" s="222"/>
      <c r="ABO59" s="222"/>
      <c r="ABP59" s="222"/>
      <c r="ABQ59" s="222"/>
      <c r="ABR59" s="222"/>
      <c r="ABS59" s="222"/>
      <c r="ABT59" s="222"/>
      <c r="ABU59" s="222"/>
      <c r="ABV59" s="222"/>
      <c r="ABW59" s="222"/>
      <c r="ABX59" s="222"/>
      <c r="ABY59" s="222"/>
      <c r="ABZ59" s="222"/>
      <c r="ACA59" s="222"/>
      <c r="ACB59" s="222"/>
      <c r="ACC59" s="222"/>
      <c r="ACD59" s="222"/>
      <c r="ACE59" s="222"/>
      <c r="ACF59" s="222"/>
      <c r="ACG59" s="222"/>
      <c r="ACH59" s="222"/>
      <c r="ACI59" s="222"/>
      <c r="ACJ59" s="222"/>
      <c r="ACK59" s="222"/>
      <c r="ACL59" s="222"/>
      <c r="ACM59" s="222"/>
      <c r="ACN59" s="222"/>
      <c r="ACO59" s="222"/>
      <c r="ACP59" s="222"/>
      <c r="ACQ59" s="222"/>
      <c r="ACR59" s="222"/>
      <c r="ACS59" s="222"/>
      <c r="ACT59" s="222"/>
      <c r="ACU59" s="222"/>
      <c r="ACV59" s="222"/>
      <c r="ACW59" s="222"/>
      <c r="ACX59" s="222"/>
      <c r="ACY59" s="222"/>
      <c r="ACZ59" s="222"/>
      <c r="ADA59" s="222"/>
      <c r="ADB59" s="222"/>
      <c r="ADC59" s="222"/>
      <c r="ADD59" s="222"/>
      <c r="ADE59" s="222"/>
      <c r="ADF59" s="222"/>
      <c r="ADG59" s="222"/>
      <c r="ADH59" s="222"/>
      <c r="ADI59" s="222"/>
      <c r="ADJ59" s="222"/>
      <c r="ADK59" s="222"/>
      <c r="ADL59" s="222"/>
      <c r="ADM59" s="222"/>
      <c r="ADN59" s="222"/>
      <c r="ADO59" s="222"/>
      <c r="ADP59" s="222"/>
      <c r="ADQ59" s="222"/>
      <c r="ADR59" s="222"/>
      <c r="ADS59" s="222"/>
      <c r="ADT59" s="222"/>
      <c r="ADU59" s="222"/>
      <c r="ADV59" s="222"/>
      <c r="ADW59" s="222"/>
      <c r="ADX59" s="222"/>
      <c r="ADY59" s="222"/>
      <c r="ADZ59" s="222"/>
      <c r="AEA59" s="222"/>
      <c r="AEB59" s="222"/>
      <c r="AEC59" s="222"/>
      <c r="AED59" s="222"/>
      <c r="AEE59" s="222"/>
      <c r="AEF59" s="222"/>
      <c r="AEG59" s="222"/>
      <c r="AEH59" s="222"/>
      <c r="AEI59" s="222"/>
      <c r="AEJ59" s="222"/>
      <c r="AEK59" s="222"/>
      <c r="AEL59" s="222"/>
      <c r="AEM59" s="222"/>
      <c r="AEN59" s="222"/>
      <c r="AEO59" s="222"/>
      <c r="AEP59" s="222"/>
      <c r="AEQ59" s="222"/>
      <c r="AER59" s="222"/>
      <c r="AES59" s="222"/>
      <c r="AET59" s="222"/>
      <c r="AEU59" s="222"/>
      <c r="AEV59" s="222"/>
      <c r="AEW59" s="222"/>
      <c r="AEX59" s="222"/>
      <c r="AEY59" s="222"/>
      <c r="AEZ59" s="222"/>
      <c r="AFA59" s="222"/>
      <c r="AFB59" s="222"/>
      <c r="AFC59" s="222"/>
      <c r="AFD59" s="222"/>
      <c r="AFE59" s="222"/>
      <c r="AFF59" s="222"/>
      <c r="AFG59" s="222"/>
      <c r="AFH59" s="222"/>
      <c r="AFI59" s="222"/>
      <c r="AFJ59" s="222"/>
      <c r="AFK59" s="222"/>
      <c r="AFL59" s="222"/>
      <c r="AFM59" s="222"/>
      <c r="AFN59" s="222"/>
      <c r="AFO59" s="222"/>
      <c r="AFP59" s="222"/>
      <c r="AFQ59" s="222"/>
      <c r="AFR59" s="222"/>
      <c r="AFS59" s="222"/>
      <c r="AFT59" s="222"/>
    </row>
    <row r="60" spans="1:852">
      <c r="A60" s="226" t="s">
        <v>1548</v>
      </c>
      <c r="B60" s="226"/>
      <c r="C60" s="840" t="str">
        <f>IF(Severity!F60&gt;=0.5,"YES","NO")</f>
        <v>YES</v>
      </c>
      <c r="D60" s="840" t="str">
        <f>IF(Severity!G60&gt;=0.5,"YES","NO")</f>
        <v>NO</v>
      </c>
      <c r="E60" s="270" t="s">
        <v>455</v>
      </c>
      <c r="F60" s="108">
        <v>2</v>
      </c>
      <c r="G60" s="270" t="s">
        <v>403</v>
      </c>
      <c r="H60" s="270" t="s">
        <v>455</v>
      </c>
      <c r="I60" s="270" t="s">
        <v>455</v>
      </c>
      <c r="J60" s="270">
        <v>36</v>
      </c>
      <c r="K60" s="270" t="s">
        <v>237</v>
      </c>
      <c r="L60" s="267">
        <v>10</v>
      </c>
      <c r="M60" s="267">
        <v>59</v>
      </c>
      <c r="N60" s="270">
        <v>10</v>
      </c>
      <c r="O60" s="270" t="s">
        <v>237</v>
      </c>
      <c r="P60" s="267">
        <v>10</v>
      </c>
      <c r="Q60" s="267">
        <v>64</v>
      </c>
      <c r="R60" s="267">
        <v>50</v>
      </c>
      <c r="S60" s="270" t="s">
        <v>237</v>
      </c>
      <c r="T60" s="270">
        <v>10</v>
      </c>
      <c r="U60" s="113">
        <v>30.4</v>
      </c>
      <c r="V60" s="113">
        <v>4.3</v>
      </c>
      <c r="W60" s="113"/>
      <c r="X60" s="113"/>
      <c r="Y60" s="113">
        <v>10.9</v>
      </c>
      <c r="Z60" s="113">
        <v>9.34</v>
      </c>
      <c r="AA60" s="113"/>
      <c r="AB60" s="113"/>
      <c r="AC60" s="113"/>
      <c r="AD60" s="113"/>
      <c r="AE60" s="114"/>
      <c r="AF60" s="113"/>
      <c r="AG60" s="113"/>
      <c r="AH60" s="113"/>
      <c r="AI60" s="267">
        <v>102</v>
      </c>
      <c r="AJ60" s="267">
        <f t="shared" si="11"/>
        <v>66</v>
      </c>
      <c r="AK60" s="267" t="s">
        <v>455</v>
      </c>
      <c r="AL60" s="270" t="s">
        <v>335</v>
      </c>
      <c r="AM60" s="270" t="s">
        <v>455</v>
      </c>
      <c r="AN60" s="270" t="s">
        <v>455</v>
      </c>
      <c r="AO60" s="270">
        <v>26</v>
      </c>
      <c r="AP60" s="270" t="s">
        <v>237</v>
      </c>
      <c r="AQ60" s="267">
        <v>10</v>
      </c>
      <c r="AR60" s="267">
        <v>61</v>
      </c>
      <c r="AS60" s="267">
        <v>10</v>
      </c>
      <c r="AT60" s="267" t="s">
        <v>237</v>
      </c>
      <c r="AU60" s="267">
        <v>10</v>
      </c>
      <c r="AV60" s="267">
        <v>66</v>
      </c>
      <c r="AW60" s="267">
        <v>50</v>
      </c>
      <c r="AX60" s="267" t="s">
        <v>237</v>
      </c>
      <c r="AY60" s="267">
        <v>10</v>
      </c>
      <c r="AZ60" s="114">
        <v>30.2</v>
      </c>
      <c r="BA60" s="114">
        <v>5.15</v>
      </c>
      <c r="BB60" s="114"/>
      <c r="BC60" s="114"/>
      <c r="BD60" s="114">
        <v>11.24</v>
      </c>
      <c r="BE60" s="114">
        <v>10.8</v>
      </c>
      <c r="BF60" s="114"/>
      <c r="BG60" s="114"/>
      <c r="BH60" s="114"/>
      <c r="BI60" s="114"/>
      <c r="BJ60" s="114"/>
      <c r="BK60" s="114"/>
      <c r="BL60" s="114"/>
      <c r="BM60" s="114"/>
      <c r="BN60" s="270">
        <v>103</v>
      </c>
      <c r="BO60" s="270">
        <f t="shared" si="12"/>
        <v>77</v>
      </c>
      <c r="BP60" s="270" t="s">
        <v>455</v>
      </c>
      <c r="BQ60" s="270"/>
      <c r="BR60" s="270" t="s">
        <v>455</v>
      </c>
      <c r="BS60" s="267"/>
      <c r="BT60" s="267"/>
      <c r="BU60" s="267"/>
      <c r="BV60" s="267"/>
      <c r="BW60" s="267"/>
      <c r="BX60" s="267"/>
      <c r="BY60" s="267"/>
      <c r="BZ60" s="267"/>
      <c r="CA60" s="267"/>
      <c r="CB60" s="267"/>
      <c r="CC60" s="267"/>
      <c r="CD60" s="267"/>
      <c r="CE60" s="114"/>
      <c r="CF60" s="114"/>
      <c r="CG60" s="114"/>
      <c r="CH60" s="114"/>
      <c r="CI60" s="114"/>
      <c r="CJ60" s="114"/>
      <c r="CK60" s="114"/>
      <c r="CL60" s="114"/>
      <c r="CM60" s="114"/>
      <c r="CN60" s="114"/>
      <c r="CO60" s="114"/>
      <c r="CP60" s="114"/>
      <c r="CQ60" s="114"/>
      <c r="CR60" s="114"/>
      <c r="CS60" s="267"/>
      <c r="CT60" s="267"/>
      <c r="CU60" s="267"/>
      <c r="CV60" s="270"/>
      <c r="CW60" s="270" t="s">
        <v>455</v>
      </c>
      <c r="CX60" s="270"/>
      <c r="CY60" s="267"/>
      <c r="CZ60" s="267"/>
      <c r="DA60" s="267"/>
      <c r="DB60" s="267"/>
      <c r="DC60" s="267"/>
      <c r="DD60" s="267"/>
      <c r="DE60" s="267"/>
      <c r="DF60" s="267"/>
      <c r="DG60" s="267"/>
      <c r="DH60" s="267"/>
      <c r="DI60" s="267"/>
      <c r="DJ60" s="113"/>
      <c r="DK60" s="113"/>
      <c r="DL60" s="113"/>
      <c r="DM60" s="113"/>
      <c r="DN60" s="113"/>
      <c r="DO60" s="113"/>
      <c r="DP60" s="113"/>
      <c r="DQ60" s="113"/>
      <c r="DR60" s="113"/>
      <c r="DS60" s="113"/>
      <c r="DT60" s="113"/>
      <c r="DU60" s="113"/>
      <c r="DV60" s="113"/>
      <c r="DW60" s="113"/>
      <c r="DX60" s="267"/>
      <c r="DY60" s="267"/>
      <c r="DZ60" s="267"/>
      <c r="EA60" s="267"/>
      <c r="EB60" s="270" t="s">
        <v>455</v>
      </c>
      <c r="EC60" s="267"/>
      <c r="ED60" s="267"/>
      <c r="EE60" s="267"/>
      <c r="EF60" s="267"/>
      <c r="EG60" s="267"/>
      <c r="EH60" s="267"/>
      <c r="EI60" s="267"/>
      <c r="EJ60" s="267"/>
      <c r="EK60" s="267"/>
      <c r="EL60" s="267"/>
      <c r="EM60" s="267"/>
      <c r="EN60" s="267"/>
      <c r="EO60" s="113"/>
      <c r="EP60" s="113"/>
      <c r="EQ60" s="113"/>
      <c r="ER60" s="113"/>
      <c r="ES60" s="113"/>
      <c r="ET60" s="113"/>
      <c r="EU60" s="113"/>
      <c r="EV60" s="113"/>
      <c r="EW60" s="113"/>
      <c r="EX60" s="113"/>
      <c r="EY60" s="113"/>
      <c r="EZ60" s="113"/>
      <c r="FA60" s="113"/>
      <c r="FB60" s="113"/>
      <c r="FC60" s="267"/>
      <c r="FD60" s="267"/>
      <c r="FE60" s="267"/>
      <c r="FF60" s="270" t="s">
        <v>455</v>
      </c>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70" t="s">
        <v>455</v>
      </c>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67"/>
      <c r="IK60" s="267"/>
      <c r="IL60" s="267"/>
      <c r="IM60" s="267"/>
      <c r="IN60" s="267"/>
      <c r="IO60" s="267"/>
      <c r="IP60" s="267"/>
      <c r="IQ60" s="267"/>
      <c r="IR60" s="267"/>
      <c r="IS60" s="270" t="s">
        <v>455</v>
      </c>
      <c r="IT60" s="267"/>
      <c r="IU60" s="267"/>
      <c r="IV60" s="267"/>
      <c r="IW60" s="267"/>
      <c r="IX60" s="267"/>
      <c r="IY60" s="267"/>
      <c r="IZ60" s="267"/>
      <c r="JA60" s="267"/>
      <c r="JB60" s="267"/>
      <c r="JC60" s="267"/>
      <c r="JD60" s="267"/>
      <c r="JE60" s="267"/>
      <c r="JF60" s="267"/>
      <c r="JG60" s="267"/>
      <c r="JH60" s="267"/>
      <c r="JI60" s="267"/>
      <c r="JJ60" s="267"/>
      <c r="JK60" s="267"/>
      <c r="JL60" s="267"/>
      <c r="JM60" s="267"/>
      <c r="JN60" s="267"/>
      <c r="JO60" s="267"/>
      <c r="JP60" s="267"/>
      <c r="JQ60" s="267"/>
      <c r="JR60" s="267"/>
      <c r="JS60" s="267"/>
      <c r="JT60" s="267"/>
      <c r="JU60" s="267"/>
      <c r="JV60" s="267"/>
      <c r="JW60" s="267"/>
      <c r="JX60" s="267"/>
      <c r="JY60" s="267"/>
      <c r="JZ60" s="267"/>
      <c r="KA60" s="267"/>
      <c r="KB60" s="267"/>
      <c r="KC60" s="267"/>
      <c r="KD60" s="267"/>
      <c r="KE60" s="270" t="s">
        <v>455</v>
      </c>
      <c r="KF60" s="267"/>
      <c r="KG60" s="267"/>
      <c r="KH60" s="267"/>
      <c r="KI60" s="267"/>
      <c r="KJ60" s="267"/>
      <c r="KK60" s="267"/>
      <c r="KL60" s="267"/>
      <c r="KM60" s="267"/>
      <c r="KN60" s="267"/>
      <c r="KO60" s="267"/>
      <c r="KP60" s="267"/>
      <c r="KQ60" s="267"/>
      <c r="KR60" s="267"/>
      <c r="KS60" s="267"/>
      <c r="KT60" s="267"/>
      <c r="KU60" s="267"/>
      <c r="KV60" s="267"/>
      <c r="KW60" s="267"/>
      <c r="KX60" s="267"/>
      <c r="KY60" s="267"/>
      <c r="KZ60" s="267"/>
      <c r="LA60" s="267"/>
      <c r="LB60" s="267"/>
      <c r="LC60" s="267"/>
      <c r="LD60" s="267"/>
      <c r="LE60" s="267"/>
      <c r="LF60" s="267"/>
      <c r="LG60" s="267"/>
      <c r="LH60" s="267"/>
      <c r="LI60" s="267"/>
      <c r="LJ60" s="267"/>
      <c r="LK60" s="267"/>
      <c r="LL60" s="267"/>
      <c r="LM60" s="267"/>
      <c r="LN60" s="267"/>
      <c r="LO60" s="267"/>
      <c r="LP60" s="267"/>
      <c r="LQ60" s="267"/>
      <c r="LR60" s="267"/>
      <c r="LS60" s="267"/>
      <c r="LT60" s="270" t="s">
        <v>455</v>
      </c>
      <c r="LU60" s="267"/>
      <c r="LV60" s="267"/>
      <c r="LW60" s="267"/>
      <c r="LX60" s="267"/>
      <c r="LY60" s="267"/>
      <c r="LZ60" s="267"/>
      <c r="MA60" s="267"/>
      <c r="MB60" s="267"/>
      <c r="MC60" s="267"/>
      <c r="MD60" s="267"/>
      <c r="ME60" s="267"/>
      <c r="MF60" s="267"/>
      <c r="MG60" s="267"/>
      <c r="MH60" s="267"/>
      <c r="MI60" s="267"/>
      <c r="MJ60" s="267"/>
      <c r="MK60" s="267"/>
      <c r="ML60" s="267"/>
      <c r="MM60" s="267"/>
      <c r="MN60" s="267"/>
      <c r="MO60" s="267"/>
      <c r="MP60" s="267"/>
      <c r="MQ60" s="267"/>
      <c r="MR60" s="267"/>
      <c r="MS60" s="267"/>
      <c r="MT60" s="267"/>
      <c r="MU60" s="267"/>
      <c r="MV60" s="267"/>
      <c r="MW60" s="267"/>
      <c r="MX60" s="267"/>
      <c r="MY60" s="267"/>
      <c r="MZ60" s="267"/>
      <c r="NA60" s="267"/>
      <c r="NB60" s="267"/>
      <c r="NC60" s="267"/>
      <c r="ND60" s="267"/>
      <c r="NE60" s="267"/>
      <c r="NF60" s="267"/>
      <c r="NG60" s="267"/>
      <c r="NH60" s="267"/>
      <c r="NI60" s="267"/>
      <c r="NJ60" s="267"/>
      <c r="NK60" s="267"/>
      <c r="NL60" s="267"/>
      <c r="NM60" s="267"/>
      <c r="NN60" s="267"/>
      <c r="NO60" s="267"/>
      <c r="NP60" s="267"/>
      <c r="NQ60" s="267"/>
      <c r="NR60" s="267"/>
      <c r="NS60" s="267"/>
      <c r="NT60" s="267"/>
      <c r="NU60" s="267"/>
      <c r="NV60" s="267"/>
      <c r="NW60" s="267"/>
      <c r="NX60" s="267"/>
      <c r="NY60" s="267"/>
      <c r="NZ60" s="267"/>
      <c r="OA60" s="267"/>
      <c r="OB60" s="267"/>
      <c r="OC60" s="267"/>
      <c r="OD60" s="267"/>
      <c r="OE60" s="267"/>
      <c r="OF60" s="267"/>
      <c r="OG60" s="267"/>
      <c r="OH60" s="267"/>
      <c r="OI60" s="267"/>
      <c r="OJ60" s="267"/>
      <c r="OK60" s="267"/>
      <c r="OL60" s="267"/>
      <c r="OM60" s="267"/>
      <c r="ON60" s="267"/>
      <c r="OO60" s="267"/>
      <c r="OP60" s="267"/>
      <c r="OQ60" s="267"/>
      <c r="OR60" s="267"/>
      <c r="OS60" s="267">
        <f>IF(ISERROR(#REF!),0,1)</f>
        <v>0</v>
      </c>
      <c r="OT60" s="267">
        <f t="shared" si="15"/>
        <v>1</v>
      </c>
      <c r="OU60" s="267">
        <f t="shared" si="16"/>
        <v>0</v>
      </c>
      <c r="OV60" s="222"/>
      <c r="OW60" s="222"/>
      <c r="OX60" s="222"/>
      <c r="OY60" s="222"/>
      <c r="OZ60" s="222"/>
      <c r="PA60" s="222"/>
      <c r="PB60" s="222"/>
      <c r="PC60" s="222"/>
      <c r="PD60" s="222"/>
      <c r="PE60" s="222"/>
      <c r="PF60" s="222"/>
      <c r="PG60" s="222"/>
      <c r="PH60" s="222"/>
      <c r="PI60" s="222"/>
      <c r="PJ60" s="222"/>
      <c r="PK60" s="222"/>
      <c r="PL60" s="222"/>
      <c r="PM60" s="222"/>
      <c r="PN60" s="222"/>
      <c r="PO60" s="222"/>
      <c r="PP60" s="222"/>
      <c r="PQ60" s="222"/>
      <c r="PR60" s="222"/>
      <c r="PS60" s="222"/>
      <c r="PT60" s="222"/>
      <c r="PU60" s="222"/>
      <c r="PV60" s="222"/>
      <c r="PW60" s="222"/>
      <c r="PX60" s="222"/>
      <c r="PY60" s="222"/>
      <c r="PZ60" s="222"/>
      <c r="QA60" s="222"/>
      <c r="QB60" s="222"/>
      <c r="QC60" s="222"/>
      <c r="QD60" s="222"/>
      <c r="QE60" s="222"/>
      <c r="QF60" s="222"/>
      <c r="QG60" s="222"/>
      <c r="QH60" s="222"/>
      <c r="QI60" s="222"/>
      <c r="QJ60" s="222"/>
      <c r="QK60" s="222"/>
      <c r="QL60" s="222"/>
      <c r="QM60" s="222"/>
      <c r="QN60" s="222"/>
      <c r="QO60" s="222"/>
      <c r="QP60" s="222"/>
      <c r="QQ60" s="222"/>
      <c r="QR60" s="222"/>
      <c r="QS60" s="222"/>
      <c r="QT60" s="222"/>
      <c r="QU60" s="222"/>
      <c r="QV60" s="222"/>
      <c r="QW60" s="222"/>
      <c r="QX60" s="222"/>
      <c r="QY60" s="222"/>
      <c r="QZ60" s="222"/>
      <c r="RA60" s="222"/>
      <c r="RB60" s="222"/>
      <c r="RC60" s="222"/>
      <c r="RD60" s="222"/>
      <c r="RE60" s="222"/>
      <c r="RF60" s="222"/>
      <c r="RG60" s="222"/>
      <c r="RH60" s="222"/>
      <c r="RI60" s="222"/>
      <c r="RJ60" s="222"/>
      <c r="RK60" s="222"/>
      <c r="RL60" s="222"/>
      <c r="RM60" s="222"/>
      <c r="RN60" s="222"/>
      <c r="RO60" s="222"/>
      <c r="RP60" s="222"/>
      <c r="RQ60" s="222"/>
      <c r="RR60" s="222"/>
      <c r="RS60" s="222"/>
      <c r="RT60" s="222"/>
      <c r="RU60" s="222"/>
      <c r="RV60" s="222"/>
      <c r="RW60" s="222"/>
      <c r="RX60" s="222"/>
      <c r="RY60" s="222"/>
      <c r="RZ60" s="222"/>
      <c r="SA60" s="222"/>
      <c r="SB60" s="222"/>
      <c r="SC60" s="222"/>
      <c r="SD60" s="222"/>
      <c r="SE60" s="222"/>
      <c r="SF60" s="222"/>
      <c r="SG60" s="222"/>
      <c r="SH60" s="222"/>
      <c r="SI60" s="222"/>
      <c r="SJ60" s="222"/>
      <c r="SK60" s="222"/>
      <c r="SL60" s="222"/>
      <c r="SM60" s="222"/>
      <c r="SN60" s="222"/>
      <c r="SO60" s="222"/>
      <c r="SP60" s="222"/>
      <c r="SQ60" s="222"/>
      <c r="SR60" s="222"/>
      <c r="SS60" s="222"/>
      <c r="ST60" s="222"/>
      <c r="SU60" s="222"/>
      <c r="SV60" s="222"/>
      <c r="SW60" s="222"/>
      <c r="SX60" s="222"/>
      <c r="SY60" s="222"/>
      <c r="SZ60" s="222"/>
      <c r="TA60" s="222"/>
      <c r="TB60" s="222"/>
      <c r="TC60" s="222"/>
      <c r="TD60" s="222"/>
      <c r="TE60" s="222"/>
      <c r="TF60" s="222"/>
      <c r="TG60" s="222"/>
      <c r="TH60" s="222"/>
      <c r="TI60" s="222"/>
      <c r="TJ60" s="222"/>
      <c r="TK60" s="222"/>
      <c r="TL60" s="222"/>
      <c r="TM60" s="222"/>
      <c r="TN60" s="222"/>
      <c r="TO60" s="222"/>
      <c r="TP60" s="222"/>
      <c r="TQ60" s="222"/>
      <c r="TR60" s="222"/>
      <c r="TS60" s="222"/>
      <c r="TT60" s="222"/>
      <c r="TU60" s="222"/>
      <c r="TV60" s="222"/>
      <c r="TW60" s="222"/>
      <c r="TX60" s="222"/>
      <c r="TY60" s="222"/>
      <c r="TZ60" s="222"/>
      <c r="UA60" s="222"/>
      <c r="UB60" s="222"/>
      <c r="UC60" s="222"/>
      <c r="UD60" s="222"/>
      <c r="UE60" s="222"/>
      <c r="UF60" s="222"/>
      <c r="UG60" s="222"/>
      <c r="UH60" s="222"/>
      <c r="UI60" s="222"/>
      <c r="UJ60" s="222"/>
      <c r="UK60" s="222"/>
      <c r="UL60" s="222"/>
      <c r="UM60" s="222"/>
      <c r="UN60" s="222"/>
      <c r="UO60" s="222"/>
      <c r="UP60" s="222"/>
      <c r="UQ60" s="222"/>
      <c r="UR60" s="222"/>
      <c r="US60" s="222"/>
      <c r="UT60" s="222"/>
      <c r="UU60" s="222"/>
      <c r="UV60" s="222"/>
      <c r="UW60" s="222"/>
      <c r="UX60" s="222"/>
      <c r="UY60" s="222"/>
      <c r="UZ60" s="222"/>
      <c r="VA60" s="222"/>
      <c r="VB60" s="222"/>
      <c r="VC60" s="222"/>
      <c r="VD60" s="222"/>
      <c r="VE60" s="222"/>
      <c r="VF60" s="222"/>
      <c r="VG60" s="222"/>
      <c r="VH60" s="222"/>
      <c r="VI60" s="222"/>
      <c r="VJ60" s="222"/>
      <c r="VK60" s="222"/>
      <c r="VL60" s="222"/>
      <c r="VM60" s="222"/>
      <c r="VN60" s="222"/>
      <c r="VO60" s="222"/>
      <c r="VP60" s="222"/>
      <c r="VQ60" s="222"/>
      <c r="VR60" s="222"/>
      <c r="VS60" s="222"/>
      <c r="VT60" s="222"/>
      <c r="VU60" s="222"/>
      <c r="VV60" s="222"/>
      <c r="VW60" s="222"/>
      <c r="VX60" s="222"/>
      <c r="VY60" s="222"/>
      <c r="VZ60" s="222"/>
      <c r="WA60" s="222"/>
      <c r="WB60" s="222"/>
      <c r="WC60" s="222"/>
      <c r="WD60" s="222"/>
      <c r="WE60" s="222"/>
      <c r="WF60" s="222"/>
      <c r="WG60" s="222"/>
      <c r="WH60" s="222"/>
      <c r="WI60" s="222"/>
      <c r="WJ60" s="222"/>
      <c r="WK60" s="222"/>
      <c r="WL60" s="222"/>
      <c r="WM60" s="222"/>
      <c r="WN60" s="222"/>
      <c r="WO60" s="222"/>
      <c r="WP60" s="222"/>
      <c r="WQ60" s="222"/>
      <c r="WR60" s="222"/>
      <c r="WS60" s="222"/>
      <c r="WT60" s="222"/>
      <c r="WU60" s="222"/>
      <c r="WV60" s="222"/>
      <c r="WW60" s="222"/>
      <c r="WX60" s="222"/>
      <c r="WY60" s="222"/>
      <c r="WZ60" s="222"/>
      <c r="XA60" s="222"/>
      <c r="XB60" s="222"/>
      <c r="XC60" s="222"/>
      <c r="XD60" s="222"/>
      <c r="XE60" s="222"/>
      <c r="XF60" s="222"/>
      <c r="XG60" s="222"/>
      <c r="XH60" s="222"/>
      <c r="XI60" s="222"/>
      <c r="XJ60" s="222"/>
      <c r="XK60" s="222"/>
      <c r="XL60" s="222"/>
      <c r="XM60" s="222"/>
      <c r="XN60" s="222"/>
      <c r="XO60" s="222"/>
      <c r="XP60" s="222"/>
      <c r="XQ60" s="222"/>
      <c r="XR60" s="222"/>
      <c r="XS60" s="222"/>
      <c r="XT60" s="222"/>
      <c r="XU60" s="222"/>
      <c r="XV60" s="222"/>
      <c r="XW60" s="222"/>
      <c r="XX60" s="222"/>
      <c r="XY60" s="222"/>
      <c r="XZ60" s="222"/>
      <c r="YA60" s="222"/>
      <c r="YB60" s="222"/>
      <c r="YC60" s="222"/>
      <c r="YD60" s="222"/>
      <c r="YE60" s="222"/>
      <c r="YF60" s="222"/>
      <c r="YG60" s="222"/>
      <c r="YH60" s="222"/>
      <c r="YI60" s="222"/>
      <c r="YJ60" s="222"/>
      <c r="YK60" s="222"/>
      <c r="YL60" s="222"/>
      <c r="YM60" s="222"/>
      <c r="YN60" s="222"/>
      <c r="YO60" s="222"/>
      <c r="YP60" s="222"/>
      <c r="YQ60" s="222"/>
      <c r="YR60" s="222"/>
      <c r="YS60" s="222"/>
      <c r="YT60" s="222"/>
      <c r="YU60" s="222"/>
      <c r="YV60" s="222"/>
      <c r="YW60" s="222"/>
      <c r="YX60" s="222"/>
      <c r="YY60" s="222"/>
      <c r="YZ60" s="222"/>
      <c r="ZA60" s="222"/>
      <c r="ZB60" s="222"/>
      <c r="ZC60" s="222"/>
      <c r="ZD60" s="222"/>
      <c r="ZE60" s="222"/>
      <c r="ZF60" s="222"/>
      <c r="ZG60" s="222"/>
      <c r="ZH60" s="222"/>
      <c r="ZI60" s="222"/>
      <c r="ZJ60" s="222"/>
      <c r="ZK60" s="222"/>
      <c r="ZL60" s="222"/>
      <c r="ZM60" s="222"/>
      <c r="ZN60" s="222"/>
      <c r="ZO60" s="222"/>
      <c r="ZP60" s="222"/>
      <c r="ZQ60" s="222"/>
      <c r="ZR60" s="222"/>
      <c r="ZS60" s="222"/>
      <c r="ZT60" s="222"/>
      <c r="ZU60" s="222"/>
      <c r="ZV60" s="222"/>
      <c r="ZW60" s="222"/>
      <c r="ZX60" s="222"/>
      <c r="ZY60" s="222"/>
      <c r="ZZ60" s="222"/>
      <c r="AAA60" s="222"/>
      <c r="AAB60" s="222"/>
      <c r="AAC60" s="222"/>
      <c r="AAD60" s="222"/>
      <c r="AAE60" s="222"/>
      <c r="AAF60" s="222"/>
      <c r="AAG60" s="222"/>
      <c r="AAH60" s="222"/>
      <c r="AAI60" s="222"/>
      <c r="AAJ60" s="222"/>
      <c r="AAK60" s="222"/>
      <c r="AAL60" s="222"/>
      <c r="AAM60" s="222"/>
      <c r="AAN60" s="222"/>
      <c r="AAO60" s="222"/>
      <c r="AAP60" s="222"/>
      <c r="AAQ60" s="222"/>
      <c r="AAR60" s="222"/>
      <c r="AAS60" s="222"/>
      <c r="AAT60" s="222"/>
      <c r="AAU60" s="222"/>
      <c r="AAV60" s="222"/>
      <c r="AAW60" s="222"/>
      <c r="AAX60" s="222"/>
      <c r="AAY60" s="222"/>
      <c r="AAZ60" s="222"/>
      <c r="ABA60" s="222"/>
      <c r="ABB60" s="222"/>
      <c r="ABC60" s="222"/>
      <c r="ABD60" s="222"/>
      <c r="ABE60" s="222"/>
      <c r="ABF60" s="222"/>
      <c r="ABG60" s="222"/>
      <c r="ABH60" s="222"/>
      <c r="ABI60" s="222"/>
      <c r="ABJ60" s="222"/>
      <c r="ABK60" s="222"/>
      <c r="ABL60" s="222"/>
      <c r="ABM60" s="222"/>
      <c r="ABN60" s="222"/>
      <c r="ABO60" s="222"/>
      <c r="ABP60" s="222"/>
      <c r="ABQ60" s="222"/>
      <c r="ABR60" s="222"/>
      <c r="ABS60" s="222"/>
      <c r="ABT60" s="222"/>
      <c r="ABU60" s="222"/>
      <c r="ABV60" s="222"/>
      <c r="ABW60" s="222"/>
      <c r="ABX60" s="222"/>
      <c r="ABY60" s="222"/>
      <c r="ABZ60" s="222"/>
      <c r="ACA60" s="222"/>
      <c r="ACB60" s="222"/>
      <c r="ACC60" s="222"/>
      <c r="ACD60" s="222"/>
      <c r="ACE60" s="222"/>
      <c r="ACF60" s="222"/>
      <c r="ACG60" s="222"/>
      <c r="ACH60" s="222"/>
      <c r="ACI60" s="222"/>
      <c r="ACJ60" s="222"/>
      <c r="ACK60" s="222"/>
      <c r="ACL60" s="222"/>
      <c r="ACM60" s="222"/>
      <c r="ACN60" s="222"/>
      <c r="ACO60" s="222"/>
      <c r="ACP60" s="222"/>
      <c r="ACQ60" s="222"/>
      <c r="ACR60" s="222"/>
      <c r="ACS60" s="222"/>
      <c r="ACT60" s="222"/>
      <c r="ACU60" s="222"/>
      <c r="ACV60" s="222"/>
      <c r="ACW60" s="222"/>
      <c r="ACX60" s="222"/>
      <c r="ACY60" s="222"/>
      <c r="ACZ60" s="222"/>
      <c r="ADA60" s="222"/>
      <c r="ADB60" s="222"/>
      <c r="ADC60" s="222"/>
      <c r="ADD60" s="222"/>
      <c r="ADE60" s="222"/>
      <c r="ADF60" s="222"/>
      <c r="ADG60" s="222"/>
      <c r="ADH60" s="222"/>
      <c r="ADI60" s="222"/>
      <c r="ADJ60" s="222"/>
      <c r="ADK60" s="222"/>
      <c r="ADL60" s="222"/>
      <c r="ADM60" s="222"/>
      <c r="ADN60" s="222"/>
      <c r="ADO60" s="222"/>
      <c r="ADP60" s="222"/>
      <c r="ADQ60" s="222"/>
      <c r="ADR60" s="222"/>
      <c r="ADS60" s="222"/>
      <c r="ADT60" s="222"/>
      <c r="ADU60" s="222"/>
      <c r="ADV60" s="222"/>
      <c r="ADW60" s="222"/>
      <c r="ADX60" s="222"/>
      <c r="ADY60" s="222"/>
      <c r="ADZ60" s="222"/>
      <c r="AEA60" s="222"/>
      <c r="AEB60" s="222"/>
      <c r="AEC60" s="222"/>
      <c r="AED60" s="222"/>
      <c r="AEE60" s="222"/>
      <c r="AEF60" s="222"/>
      <c r="AEG60" s="222"/>
      <c r="AEH60" s="222"/>
      <c r="AEI60" s="222"/>
      <c r="AEJ60" s="222"/>
      <c r="AEK60" s="222"/>
      <c r="AEL60" s="222"/>
      <c r="AEM60" s="222"/>
      <c r="AEN60" s="222"/>
      <c r="AEO60" s="222"/>
      <c r="AEP60" s="222"/>
      <c r="AEQ60" s="222"/>
      <c r="AER60" s="222"/>
      <c r="AES60" s="222"/>
      <c r="AET60" s="222"/>
      <c r="AEU60" s="222"/>
      <c r="AEV60" s="222"/>
      <c r="AEW60" s="222"/>
      <c r="AEX60" s="222"/>
      <c r="AEY60" s="222"/>
      <c r="AEZ60" s="222"/>
      <c r="AFA60" s="222"/>
      <c r="AFB60" s="222"/>
      <c r="AFC60" s="222"/>
      <c r="AFD60" s="222"/>
      <c r="AFE60" s="222"/>
      <c r="AFF60" s="222"/>
      <c r="AFG60" s="222"/>
      <c r="AFH60" s="222"/>
      <c r="AFI60" s="222"/>
      <c r="AFJ60" s="222"/>
      <c r="AFK60" s="222"/>
      <c r="AFL60" s="222"/>
      <c r="AFM60" s="222"/>
      <c r="AFN60" s="222"/>
      <c r="AFO60" s="222"/>
      <c r="AFP60" s="222"/>
      <c r="AFQ60" s="222"/>
      <c r="AFR60" s="222"/>
      <c r="AFS60" s="222"/>
      <c r="AFT60" s="222"/>
    </row>
    <row r="61" spans="1:852">
      <c r="A61" s="267" t="s">
        <v>2920</v>
      </c>
      <c r="B61" s="267"/>
      <c r="C61" s="260" t="s">
        <v>173</v>
      </c>
      <c r="D61" s="260" t="s">
        <v>3028</v>
      </c>
      <c r="E61" s="108">
        <v>12</v>
      </c>
      <c r="F61" s="108">
        <v>2</v>
      </c>
      <c r="G61" s="270" t="s">
        <v>2382</v>
      </c>
      <c r="H61" s="270" t="s">
        <v>749</v>
      </c>
      <c r="I61" s="270" t="s">
        <v>455</v>
      </c>
      <c r="J61" s="270">
        <v>43</v>
      </c>
      <c r="K61" s="270" t="s">
        <v>602</v>
      </c>
      <c r="L61" s="267">
        <v>17</v>
      </c>
      <c r="M61" s="267">
        <v>68</v>
      </c>
      <c r="N61" s="270">
        <v>7</v>
      </c>
      <c r="O61" s="270" t="s">
        <v>455</v>
      </c>
      <c r="P61" s="267"/>
      <c r="Q61" s="267"/>
      <c r="R61" s="267"/>
      <c r="S61" s="270" t="s">
        <v>455</v>
      </c>
      <c r="T61" s="270"/>
      <c r="U61" s="113"/>
      <c r="V61" s="113"/>
      <c r="W61" s="113"/>
      <c r="X61" s="113"/>
      <c r="Y61" s="113"/>
      <c r="Z61" s="113"/>
      <c r="AA61" s="113"/>
      <c r="AB61" s="113"/>
      <c r="AC61" s="113"/>
      <c r="AD61" s="113"/>
      <c r="AE61" s="114"/>
      <c r="AF61" s="113"/>
      <c r="AG61" s="113"/>
      <c r="AH61" s="113"/>
      <c r="AI61" s="267">
        <v>160</v>
      </c>
      <c r="AJ61" s="267">
        <f t="shared" si="11"/>
        <v>117</v>
      </c>
      <c r="AK61" s="267" t="s">
        <v>455</v>
      </c>
      <c r="AL61" s="270" t="s">
        <v>403</v>
      </c>
      <c r="AM61" s="270" t="s">
        <v>455</v>
      </c>
      <c r="AN61" s="270"/>
      <c r="AO61" s="270">
        <v>50</v>
      </c>
      <c r="AP61" s="270" t="s">
        <v>602</v>
      </c>
      <c r="AQ61" s="267">
        <v>17</v>
      </c>
      <c r="AR61" s="267">
        <v>74</v>
      </c>
      <c r="AS61" s="267">
        <v>7</v>
      </c>
      <c r="AT61" s="270" t="s">
        <v>455</v>
      </c>
      <c r="AU61" s="267"/>
      <c r="AV61" s="267"/>
      <c r="AW61" s="267"/>
      <c r="AX61" s="270" t="s">
        <v>455</v>
      </c>
      <c r="AY61" s="267"/>
      <c r="AZ61" s="114"/>
      <c r="BA61" s="114"/>
      <c r="BB61" s="114"/>
      <c r="BC61" s="114"/>
      <c r="BD61" s="114"/>
      <c r="BE61" s="114"/>
      <c r="BF61" s="114"/>
      <c r="BG61" s="114"/>
      <c r="BH61" s="114"/>
      <c r="BI61" s="114"/>
      <c r="BJ61" s="114"/>
      <c r="BK61" s="114"/>
      <c r="BL61" s="114"/>
      <c r="BM61" s="114"/>
      <c r="BN61" s="267">
        <v>158</v>
      </c>
      <c r="BO61" s="270">
        <f t="shared" si="12"/>
        <v>108</v>
      </c>
      <c r="BP61" s="270" t="s">
        <v>455</v>
      </c>
      <c r="BQ61" s="270"/>
      <c r="BR61" s="270" t="s">
        <v>455</v>
      </c>
      <c r="BS61" s="267"/>
      <c r="BT61" s="267"/>
      <c r="BU61" s="267"/>
      <c r="BV61" s="267"/>
      <c r="BW61" s="267"/>
      <c r="BX61" s="267"/>
      <c r="BY61" s="267"/>
      <c r="BZ61" s="267"/>
      <c r="CA61" s="267"/>
      <c r="CB61" s="267"/>
      <c r="CC61" s="267"/>
      <c r="CD61" s="267"/>
      <c r="CE61" s="114"/>
      <c r="CF61" s="114"/>
      <c r="CG61" s="114"/>
      <c r="CH61" s="114"/>
      <c r="CI61" s="114"/>
      <c r="CJ61" s="114"/>
      <c r="CK61" s="114"/>
      <c r="CL61" s="114"/>
      <c r="CM61" s="114"/>
      <c r="CN61" s="114"/>
      <c r="CO61" s="114"/>
      <c r="CP61" s="114"/>
      <c r="CQ61" s="114"/>
      <c r="CR61" s="114"/>
      <c r="CS61" s="267"/>
      <c r="CT61" s="267"/>
      <c r="CU61" s="267"/>
      <c r="CV61" s="270"/>
      <c r="CW61" s="270"/>
      <c r="CX61" s="270"/>
      <c r="CY61" s="267"/>
      <c r="CZ61" s="267"/>
      <c r="DA61" s="267"/>
      <c r="DB61" s="267"/>
      <c r="DC61" s="267"/>
      <c r="DD61" s="267"/>
      <c r="DE61" s="267"/>
      <c r="DF61" s="267"/>
      <c r="DG61" s="267"/>
      <c r="DH61" s="267"/>
      <c r="DI61" s="267"/>
      <c r="DJ61" s="113"/>
      <c r="DK61" s="113"/>
      <c r="DL61" s="113"/>
      <c r="DM61" s="113"/>
      <c r="DN61" s="113"/>
      <c r="DO61" s="113"/>
      <c r="DP61" s="113"/>
      <c r="DQ61" s="113"/>
      <c r="DR61" s="113"/>
      <c r="DS61" s="113"/>
      <c r="DT61" s="113"/>
      <c r="DU61" s="113"/>
      <c r="DV61" s="113"/>
      <c r="DW61" s="113"/>
      <c r="DX61" s="267"/>
      <c r="DY61" s="267"/>
      <c r="DZ61" s="267"/>
      <c r="EA61" s="267"/>
      <c r="EB61" s="270" t="s">
        <v>455</v>
      </c>
      <c r="EC61" s="267"/>
      <c r="ED61" s="267"/>
      <c r="EE61" s="267"/>
      <c r="EF61" s="267"/>
      <c r="EG61" s="267"/>
      <c r="EH61" s="267"/>
      <c r="EI61" s="267"/>
      <c r="EJ61" s="267"/>
      <c r="EK61" s="267"/>
      <c r="EL61" s="267"/>
      <c r="EM61" s="267"/>
      <c r="EN61" s="267"/>
      <c r="EO61" s="113"/>
      <c r="EP61" s="113"/>
      <c r="EQ61" s="113"/>
      <c r="ER61" s="113"/>
      <c r="ES61" s="113"/>
      <c r="ET61" s="113"/>
      <c r="EU61" s="113"/>
      <c r="EV61" s="113"/>
      <c r="EW61" s="113"/>
      <c r="EX61" s="113"/>
      <c r="EY61" s="113"/>
      <c r="EZ61" s="113"/>
      <c r="FA61" s="113"/>
      <c r="FB61" s="113"/>
      <c r="FC61" s="267"/>
      <c r="FD61" s="267"/>
      <c r="FE61" s="267"/>
      <c r="FF61" s="270" t="s">
        <v>455</v>
      </c>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67"/>
      <c r="IK61" s="267"/>
      <c r="IL61" s="267"/>
      <c r="IM61" s="267"/>
      <c r="IN61" s="267"/>
      <c r="IO61" s="267"/>
      <c r="IP61" s="267"/>
      <c r="IQ61" s="267"/>
      <c r="IR61" s="267"/>
      <c r="IS61" s="267"/>
      <c r="IT61" s="267"/>
      <c r="IU61" s="267"/>
      <c r="IV61" s="267"/>
      <c r="IW61" s="267"/>
      <c r="IX61" s="267"/>
      <c r="IY61" s="267"/>
      <c r="IZ61" s="267"/>
      <c r="JA61" s="267"/>
      <c r="JB61" s="267"/>
      <c r="JC61" s="267"/>
      <c r="JD61" s="267"/>
      <c r="JE61" s="267"/>
      <c r="JF61" s="267"/>
      <c r="JG61" s="267"/>
      <c r="JH61" s="267"/>
      <c r="JI61" s="267"/>
      <c r="JJ61" s="267"/>
      <c r="JK61" s="267"/>
      <c r="JL61" s="267"/>
      <c r="JM61" s="267"/>
      <c r="JN61" s="267"/>
      <c r="JO61" s="267"/>
      <c r="JP61" s="267"/>
      <c r="JQ61" s="267"/>
      <c r="JR61" s="267"/>
      <c r="JS61" s="267"/>
      <c r="JT61" s="267"/>
      <c r="JU61" s="267"/>
      <c r="JV61" s="267"/>
      <c r="JW61" s="267"/>
      <c r="JX61" s="267"/>
      <c r="JY61" s="267"/>
      <c r="JZ61" s="267"/>
      <c r="KA61" s="267"/>
      <c r="KB61" s="267"/>
      <c r="KC61" s="267"/>
      <c r="KD61" s="267"/>
      <c r="KE61" s="267"/>
      <c r="KF61" s="267"/>
      <c r="KG61" s="267"/>
      <c r="KH61" s="267"/>
      <c r="KI61" s="267"/>
      <c r="KJ61" s="267"/>
      <c r="KK61" s="267"/>
      <c r="KL61" s="267"/>
      <c r="KM61" s="267"/>
      <c r="KN61" s="267"/>
      <c r="KO61" s="267"/>
      <c r="KP61" s="267"/>
      <c r="KQ61" s="267"/>
      <c r="KR61" s="267"/>
      <c r="KS61" s="267"/>
      <c r="KT61" s="267"/>
      <c r="KU61" s="267"/>
      <c r="KV61" s="267"/>
      <c r="KW61" s="267"/>
      <c r="KX61" s="267"/>
      <c r="KY61" s="267"/>
      <c r="KZ61" s="267"/>
      <c r="LA61" s="267"/>
      <c r="LB61" s="267"/>
      <c r="LC61" s="267"/>
      <c r="LD61" s="267"/>
      <c r="LE61" s="267"/>
      <c r="LF61" s="267"/>
      <c r="LG61" s="267"/>
      <c r="LH61" s="267"/>
      <c r="LI61" s="267"/>
      <c r="LJ61" s="267"/>
      <c r="LK61" s="267"/>
      <c r="LL61" s="267"/>
      <c r="LM61" s="267"/>
      <c r="LN61" s="267"/>
      <c r="LO61" s="267"/>
      <c r="LP61" s="267"/>
      <c r="LQ61" s="267"/>
      <c r="LR61" s="267"/>
      <c r="LS61" s="267"/>
      <c r="LT61" s="267"/>
      <c r="LU61" s="267"/>
      <c r="LV61" s="267"/>
      <c r="LW61" s="267"/>
      <c r="LX61" s="267"/>
      <c r="LY61" s="267"/>
      <c r="LZ61" s="267"/>
      <c r="MA61" s="267"/>
      <c r="MB61" s="267"/>
      <c r="MC61" s="267"/>
      <c r="MD61" s="267"/>
      <c r="ME61" s="267"/>
      <c r="MF61" s="267"/>
      <c r="MG61" s="267"/>
      <c r="MH61" s="267"/>
      <c r="MI61" s="267"/>
      <c r="MJ61" s="267"/>
      <c r="MK61" s="267"/>
      <c r="ML61" s="267"/>
      <c r="MM61" s="267"/>
      <c r="MN61" s="267"/>
      <c r="MO61" s="267"/>
      <c r="MP61" s="267"/>
      <c r="MQ61" s="267"/>
      <c r="MR61" s="267"/>
      <c r="MS61" s="267"/>
      <c r="MT61" s="267"/>
      <c r="MU61" s="267"/>
      <c r="MV61" s="267"/>
      <c r="MW61" s="267"/>
      <c r="MX61" s="267"/>
      <c r="MY61" s="267"/>
      <c r="MZ61" s="267"/>
      <c r="NA61" s="267"/>
      <c r="NB61" s="267"/>
      <c r="NC61" s="267"/>
      <c r="ND61" s="267"/>
      <c r="NE61" s="267"/>
      <c r="NF61" s="267"/>
      <c r="NG61" s="267"/>
      <c r="NH61" s="267"/>
      <c r="NI61" s="267"/>
      <c r="NJ61" s="267"/>
      <c r="NK61" s="267"/>
      <c r="NL61" s="267"/>
      <c r="NM61" s="267"/>
      <c r="NN61" s="267"/>
      <c r="NO61" s="267"/>
      <c r="NP61" s="267"/>
      <c r="NQ61" s="267"/>
      <c r="NR61" s="267"/>
      <c r="NS61" s="267"/>
      <c r="NT61" s="267"/>
      <c r="NU61" s="267"/>
      <c r="NV61" s="267"/>
      <c r="NW61" s="267"/>
      <c r="NX61" s="267"/>
      <c r="NY61" s="267"/>
      <c r="NZ61" s="267"/>
      <c r="OA61" s="267"/>
      <c r="OB61" s="267"/>
      <c r="OC61" s="267"/>
      <c r="OD61" s="267"/>
      <c r="OE61" s="267"/>
      <c r="OF61" s="267"/>
      <c r="OG61" s="267"/>
      <c r="OH61" s="267"/>
      <c r="OI61" s="267"/>
      <c r="OJ61" s="267"/>
      <c r="OK61" s="267"/>
      <c r="OL61" s="267"/>
      <c r="OM61" s="267"/>
      <c r="ON61" s="267"/>
      <c r="OO61" s="267"/>
      <c r="OP61" s="267"/>
      <c r="OQ61" s="267"/>
      <c r="OR61" s="267"/>
      <c r="OS61" s="267">
        <f>IF(ISERROR(#REF!),0,1)</f>
        <v>0</v>
      </c>
      <c r="OT61" s="267">
        <f t="shared" si="15"/>
        <v>0</v>
      </c>
      <c r="OU61" s="267">
        <f t="shared" si="16"/>
        <v>1</v>
      </c>
      <c r="OV61" s="222"/>
      <c r="OW61" s="222"/>
      <c r="OX61" s="222"/>
      <c r="OY61" s="222"/>
      <c r="OZ61" s="222"/>
      <c r="PA61" s="222"/>
      <c r="PB61" s="222"/>
      <c r="PC61" s="222"/>
      <c r="PD61" s="222"/>
      <c r="PE61" s="222"/>
      <c r="PF61" s="222"/>
      <c r="PG61" s="222"/>
      <c r="PH61" s="222"/>
      <c r="PI61" s="222"/>
      <c r="PJ61" s="222"/>
      <c r="PK61" s="222"/>
      <c r="PL61" s="222"/>
      <c r="PM61" s="222"/>
      <c r="PN61" s="222"/>
      <c r="PO61" s="222"/>
      <c r="PP61" s="222"/>
      <c r="PQ61" s="222"/>
      <c r="PR61" s="222"/>
      <c r="PS61" s="222"/>
      <c r="PT61" s="222"/>
      <c r="PU61" s="222"/>
      <c r="PV61" s="222"/>
      <c r="PW61" s="222"/>
      <c r="PX61" s="222"/>
      <c r="PY61" s="222"/>
      <c r="PZ61" s="222"/>
      <c r="QA61" s="222"/>
      <c r="QB61" s="222"/>
      <c r="QC61" s="222"/>
      <c r="QD61" s="222"/>
      <c r="QE61" s="222"/>
      <c r="QF61" s="222"/>
      <c r="QG61" s="222"/>
      <c r="QH61" s="222"/>
      <c r="QI61" s="222"/>
      <c r="QJ61" s="222"/>
      <c r="QK61" s="222"/>
      <c r="QL61" s="222"/>
      <c r="QM61" s="222"/>
      <c r="QN61" s="222"/>
      <c r="QO61" s="222"/>
      <c r="QP61" s="222"/>
      <c r="QQ61" s="222"/>
      <c r="QR61" s="222"/>
      <c r="QS61" s="222"/>
      <c r="QT61" s="222"/>
      <c r="QU61" s="222"/>
      <c r="QV61" s="222"/>
      <c r="QW61" s="222"/>
      <c r="QX61" s="222"/>
      <c r="QY61" s="222"/>
      <c r="QZ61" s="222"/>
      <c r="RA61" s="222"/>
      <c r="RB61" s="222"/>
      <c r="RC61" s="222"/>
      <c r="RD61" s="222"/>
      <c r="RE61" s="222"/>
      <c r="RF61" s="222"/>
      <c r="RG61" s="222"/>
      <c r="RH61" s="222"/>
      <c r="RI61" s="222"/>
      <c r="RJ61" s="222"/>
      <c r="RK61" s="222"/>
      <c r="RL61" s="222"/>
      <c r="RM61" s="222"/>
      <c r="RN61" s="222"/>
      <c r="RO61" s="222"/>
      <c r="RP61" s="222"/>
      <c r="RQ61" s="222"/>
      <c r="RR61" s="222"/>
      <c r="RS61" s="222"/>
      <c r="RT61" s="222"/>
      <c r="RU61" s="222"/>
      <c r="RV61" s="222"/>
      <c r="RW61" s="222"/>
      <c r="RX61" s="222"/>
      <c r="RY61" s="222"/>
      <c r="RZ61" s="222"/>
      <c r="SA61" s="222"/>
      <c r="SB61" s="222"/>
      <c r="SC61" s="222"/>
      <c r="SD61" s="222"/>
      <c r="SE61" s="222"/>
      <c r="SF61" s="222"/>
      <c r="SG61" s="222"/>
      <c r="SH61" s="222"/>
      <c r="SI61" s="222"/>
      <c r="SJ61" s="222"/>
      <c r="SK61" s="222"/>
      <c r="SL61" s="222"/>
      <c r="SM61" s="222"/>
      <c r="SN61" s="222"/>
      <c r="SO61" s="222"/>
      <c r="SP61" s="222"/>
      <c r="SQ61" s="222"/>
      <c r="SR61" s="222"/>
      <c r="SS61" s="222"/>
      <c r="ST61" s="222"/>
      <c r="SU61" s="222"/>
      <c r="SV61" s="222"/>
      <c r="SW61" s="222"/>
      <c r="SX61" s="222"/>
      <c r="SY61" s="222"/>
      <c r="SZ61" s="222"/>
      <c r="TA61" s="222"/>
      <c r="TB61" s="222"/>
      <c r="TC61" s="222"/>
      <c r="TD61" s="222"/>
      <c r="TE61" s="222"/>
      <c r="TF61" s="222"/>
      <c r="TG61" s="222"/>
      <c r="TH61" s="222"/>
      <c r="TI61" s="222"/>
      <c r="TJ61" s="222"/>
      <c r="TK61" s="222"/>
      <c r="TL61" s="222"/>
      <c r="TM61" s="222"/>
      <c r="TN61" s="222"/>
      <c r="TO61" s="222"/>
      <c r="TP61" s="222"/>
      <c r="TQ61" s="222"/>
      <c r="TR61" s="222"/>
      <c r="TS61" s="222"/>
      <c r="TT61" s="222"/>
      <c r="TU61" s="222"/>
      <c r="TV61" s="222"/>
      <c r="TW61" s="222"/>
      <c r="TX61" s="222"/>
      <c r="TY61" s="222"/>
      <c r="TZ61" s="222"/>
      <c r="UA61" s="222"/>
      <c r="UB61" s="222"/>
      <c r="UC61" s="222"/>
      <c r="UD61" s="222"/>
      <c r="UE61" s="222"/>
      <c r="UF61" s="222"/>
      <c r="UG61" s="222"/>
      <c r="UH61" s="222"/>
      <c r="UI61" s="222"/>
      <c r="UJ61" s="222"/>
      <c r="UK61" s="222"/>
      <c r="UL61" s="222"/>
      <c r="UM61" s="222"/>
      <c r="UN61" s="222"/>
      <c r="UO61" s="222"/>
      <c r="UP61" s="222"/>
      <c r="UQ61" s="222"/>
      <c r="UR61" s="222"/>
      <c r="US61" s="222"/>
      <c r="UT61" s="222"/>
      <c r="UU61" s="222"/>
      <c r="UV61" s="222"/>
      <c r="UW61" s="222"/>
      <c r="UX61" s="222"/>
      <c r="UY61" s="222"/>
      <c r="UZ61" s="222"/>
      <c r="VA61" s="222"/>
      <c r="VB61" s="222"/>
      <c r="VC61" s="222"/>
      <c r="VD61" s="222"/>
      <c r="VE61" s="222"/>
      <c r="VF61" s="222"/>
      <c r="VG61" s="222"/>
      <c r="VH61" s="222"/>
      <c r="VI61" s="222"/>
      <c r="VJ61" s="222"/>
      <c r="VK61" s="222"/>
      <c r="VL61" s="222"/>
      <c r="VM61" s="222"/>
      <c r="VN61" s="222"/>
      <c r="VO61" s="222"/>
      <c r="VP61" s="222"/>
      <c r="VQ61" s="222"/>
      <c r="VR61" s="222"/>
      <c r="VS61" s="222"/>
      <c r="VT61" s="222"/>
      <c r="VU61" s="222"/>
      <c r="VV61" s="222"/>
      <c r="VW61" s="222"/>
      <c r="VX61" s="222"/>
      <c r="VY61" s="222"/>
      <c r="VZ61" s="222"/>
      <c r="WA61" s="222"/>
      <c r="WB61" s="222"/>
      <c r="WC61" s="222"/>
      <c r="WD61" s="222"/>
      <c r="WE61" s="222"/>
      <c r="WF61" s="222"/>
      <c r="WG61" s="222"/>
      <c r="WH61" s="222"/>
      <c r="WI61" s="222"/>
      <c r="WJ61" s="222"/>
      <c r="WK61" s="222"/>
      <c r="WL61" s="222"/>
      <c r="WM61" s="222"/>
      <c r="WN61" s="222"/>
      <c r="WO61" s="222"/>
      <c r="WP61" s="222"/>
      <c r="WQ61" s="222"/>
      <c r="WR61" s="222"/>
      <c r="WS61" s="222"/>
      <c r="WT61" s="222"/>
      <c r="WU61" s="222"/>
      <c r="WV61" s="222"/>
      <c r="WW61" s="222"/>
      <c r="WX61" s="222"/>
      <c r="WY61" s="222"/>
      <c r="WZ61" s="222"/>
      <c r="XA61" s="222"/>
      <c r="XB61" s="222"/>
      <c r="XC61" s="222"/>
      <c r="XD61" s="222"/>
      <c r="XE61" s="222"/>
      <c r="XF61" s="222"/>
      <c r="XG61" s="222"/>
      <c r="XH61" s="222"/>
      <c r="XI61" s="222"/>
      <c r="XJ61" s="222"/>
      <c r="XK61" s="222"/>
      <c r="XL61" s="222"/>
      <c r="XM61" s="222"/>
      <c r="XN61" s="222"/>
      <c r="XO61" s="222"/>
      <c r="XP61" s="222"/>
      <c r="XQ61" s="222"/>
      <c r="XR61" s="222"/>
      <c r="XS61" s="222"/>
      <c r="XT61" s="222"/>
      <c r="XU61" s="222"/>
      <c r="XV61" s="222"/>
      <c r="XW61" s="222"/>
      <c r="XX61" s="222"/>
      <c r="XY61" s="222"/>
      <c r="XZ61" s="222"/>
      <c r="YA61" s="222"/>
      <c r="YB61" s="222"/>
      <c r="YC61" s="222"/>
      <c r="YD61" s="222"/>
      <c r="YE61" s="222"/>
      <c r="YF61" s="222"/>
      <c r="YG61" s="222"/>
      <c r="YH61" s="222"/>
      <c r="YI61" s="222"/>
      <c r="YJ61" s="222"/>
      <c r="YK61" s="222"/>
      <c r="YL61" s="222"/>
      <c r="YM61" s="222"/>
      <c r="YN61" s="222"/>
      <c r="YO61" s="222"/>
      <c r="YP61" s="222"/>
      <c r="YQ61" s="222"/>
      <c r="YR61" s="222"/>
      <c r="YS61" s="222"/>
      <c r="YT61" s="222"/>
      <c r="YU61" s="222"/>
      <c r="YV61" s="222"/>
      <c r="YW61" s="222"/>
      <c r="YX61" s="222"/>
      <c r="YY61" s="222"/>
      <c r="YZ61" s="222"/>
      <c r="ZA61" s="222"/>
      <c r="ZB61" s="222"/>
      <c r="ZC61" s="222"/>
      <c r="ZD61" s="222"/>
      <c r="ZE61" s="222"/>
      <c r="ZF61" s="222"/>
      <c r="ZG61" s="222"/>
      <c r="ZH61" s="222"/>
      <c r="ZI61" s="222"/>
      <c r="ZJ61" s="222"/>
      <c r="ZK61" s="222"/>
      <c r="ZL61" s="222"/>
      <c r="ZM61" s="222"/>
      <c r="ZN61" s="222"/>
      <c r="ZO61" s="222"/>
      <c r="ZP61" s="222"/>
      <c r="ZQ61" s="222"/>
      <c r="ZR61" s="222"/>
      <c r="ZS61" s="222"/>
      <c r="ZT61" s="222"/>
      <c r="ZU61" s="222"/>
      <c r="ZV61" s="222"/>
      <c r="ZW61" s="222"/>
      <c r="ZX61" s="222"/>
      <c r="ZY61" s="222"/>
      <c r="ZZ61" s="222"/>
      <c r="AAA61" s="222"/>
      <c r="AAB61" s="222"/>
      <c r="AAC61" s="222"/>
      <c r="AAD61" s="222"/>
      <c r="AAE61" s="222"/>
      <c r="AAF61" s="222"/>
      <c r="AAG61" s="222"/>
      <c r="AAH61" s="222"/>
      <c r="AAI61" s="222"/>
      <c r="AAJ61" s="222"/>
      <c r="AAK61" s="222"/>
      <c r="AAL61" s="222"/>
      <c r="AAM61" s="222"/>
      <c r="AAN61" s="222"/>
      <c r="AAO61" s="222"/>
      <c r="AAP61" s="222"/>
      <c r="AAQ61" s="222"/>
      <c r="AAR61" s="222"/>
      <c r="AAS61" s="222"/>
      <c r="AAT61" s="222"/>
      <c r="AAU61" s="222"/>
      <c r="AAV61" s="222"/>
      <c r="AAW61" s="222"/>
      <c r="AAX61" s="222"/>
      <c r="AAY61" s="222"/>
      <c r="AAZ61" s="222"/>
      <c r="ABA61" s="222"/>
      <c r="ABB61" s="222"/>
      <c r="ABC61" s="222"/>
      <c r="ABD61" s="222"/>
      <c r="ABE61" s="222"/>
      <c r="ABF61" s="222"/>
      <c r="ABG61" s="222"/>
      <c r="ABH61" s="222"/>
      <c r="ABI61" s="222"/>
      <c r="ABJ61" s="222"/>
      <c r="ABK61" s="222"/>
      <c r="ABL61" s="222"/>
      <c r="ABM61" s="222"/>
      <c r="ABN61" s="222"/>
      <c r="ABO61" s="222"/>
      <c r="ABP61" s="222"/>
      <c r="ABQ61" s="222"/>
      <c r="ABR61" s="222"/>
      <c r="ABS61" s="222"/>
      <c r="ABT61" s="222"/>
      <c r="ABU61" s="222"/>
      <c r="ABV61" s="222"/>
      <c r="ABW61" s="222"/>
      <c r="ABX61" s="222"/>
      <c r="ABY61" s="222"/>
      <c r="ABZ61" s="222"/>
      <c r="ACA61" s="222"/>
      <c r="ACB61" s="222"/>
      <c r="ACC61" s="222"/>
      <c r="ACD61" s="222"/>
      <c r="ACE61" s="222"/>
      <c r="ACF61" s="222"/>
      <c r="ACG61" s="222"/>
      <c r="ACH61" s="222"/>
      <c r="ACI61" s="222"/>
      <c r="ACJ61" s="222"/>
      <c r="ACK61" s="222"/>
      <c r="ACL61" s="222"/>
      <c r="ACM61" s="222"/>
      <c r="ACN61" s="222"/>
      <c r="ACO61" s="222"/>
      <c r="ACP61" s="222"/>
      <c r="ACQ61" s="222"/>
      <c r="ACR61" s="222"/>
      <c r="ACS61" s="222"/>
      <c r="ACT61" s="222"/>
      <c r="ACU61" s="222"/>
      <c r="ACV61" s="222"/>
      <c r="ACW61" s="222"/>
      <c r="ACX61" s="222"/>
      <c r="ACY61" s="222"/>
      <c r="ACZ61" s="222"/>
      <c r="ADA61" s="222"/>
      <c r="ADB61" s="222"/>
      <c r="ADC61" s="222"/>
      <c r="ADD61" s="222"/>
      <c r="ADE61" s="222"/>
      <c r="ADF61" s="222"/>
      <c r="ADG61" s="222"/>
      <c r="ADH61" s="222"/>
      <c r="ADI61" s="222"/>
      <c r="ADJ61" s="222"/>
      <c r="ADK61" s="222"/>
      <c r="ADL61" s="222"/>
      <c r="ADM61" s="222"/>
      <c r="ADN61" s="222"/>
      <c r="ADO61" s="222"/>
      <c r="ADP61" s="222"/>
      <c r="ADQ61" s="222"/>
      <c r="ADR61" s="222"/>
      <c r="ADS61" s="222"/>
      <c r="ADT61" s="222"/>
      <c r="ADU61" s="222"/>
      <c r="ADV61" s="222"/>
      <c r="ADW61" s="222"/>
      <c r="ADX61" s="222"/>
      <c r="ADY61" s="222"/>
      <c r="ADZ61" s="222"/>
      <c r="AEA61" s="222"/>
      <c r="AEB61" s="222"/>
      <c r="AEC61" s="222"/>
      <c r="AED61" s="222"/>
      <c r="AEE61" s="222"/>
      <c r="AEF61" s="222"/>
      <c r="AEG61" s="222"/>
      <c r="AEH61" s="222"/>
      <c r="AEI61" s="222"/>
      <c r="AEJ61" s="222"/>
      <c r="AEK61" s="222"/>
      <c r="AEL61" s="222"/>
      <c r="AEM61" s="222"/>
      <c r="AEN61" s="222"/>
      <c r="AEO61" s="222"/>
      <c r="AEP61" s="222"/>
      <c r="AEQ61" s="222"/>
      <c r="AER61" s="222"/>
      <c r="AES61" s="222"/>
      <c r="AET61" s="222"/>
      <c r="AEU61" s="222"/>
      <c r="AEV61" s="222"/>
      <c r="AEW61" s="222"/>
      <c r="AEX61" s="222"/>
      <c r="AEY61" s="222"/>
      <c r="AEZ61" s="222"/>
      <c r="AFA61" s="222"/>
      <c r="AFB61" s="222"/>
      <c r="AFC61" s="222"/>
      <c r="AFD61" s="222"/>
      <c r="AFE61" s="222"/>
      <c r="AFF61" s="222"/>
      <c r="AFG61" s="222"/>
      <c r="AFH61" s="222"/>
      <c r="AFI61" s="222"/>
      <c r="AFJ61" s="222"/>
      <c r="AFK61" s="222"/>
      <c r="AFL61" s="222"/>
      <c r="AFM61" s="222"/>
      <c r="AFN61" s="222"/>
      <c r="AFO61" s="222"/>
      <c r="AFP61" s="222"/>
      <c r="AFQ61" s="222"/>
      <c r="AFR61" s="222"/>
      <c r="AFS61" s="222"/>
      <c r="AFT61" s="222"/>
    </row>
    <row r="62" spans="1:852">
      <c r="A62" s="265" t="s">
        <v>2864</v>
      </c>
      <c r="B62" s="265"/>
      <c r="C62" s="840" t="str">
        <f>IF(Severity!F62&gt;=0.5,"YES","NO")</f>
        <v>NO</v>
      </c>
      <c r="D62" s="840" t="str">
        <f>IF(Severity!G62&gt;=0.5,"YES","NO")</f>
        <v>YES</v>
      </c>
      <c r="E62" s="213">
        <v>8</v>
      </c>
      <c r="F62" s="213">
        <v>2</v>
      </c>
      <c r="G62" s="270" t="s">
        <v>652</v>
      </c>
      <c r="H62" s="270" t="s">
        <v>749</v>
      </c>
      <c r="I62" s="270" t="s">
        <v>455</v>
      </c>
      <c r="J62" s="270">
        <v>1</v>
      </c>
      <c r="K62" s="270" t="s">
        <v>455</v>
      </c>
      <c r="L62" s="265"/>
      <c r="M62" s="265"/>
      <c r="N62" s="270"/>
      <c r="O62" s="270" t="s">
        <v>455</v>
      </c>
      <c r="P62" s="265"/>
      <c r="Q62" s="265"/>
      <c r="R62" s="265"/>
      <c r="S62" s="270" t="s">
        <v>602</v>
      </c>
      <c r="T62" s="270">
        <v>17</v>
      </c>
      <c r="U62" s="125">
        <v>16.100000000000001</v>
      </c>
      <c r="V62" s="125">
        <v>4.0999999999999996</v>
      </c>
      <c r="W62" s="125"/>
      <c r="X62" s="125"/>
      <c r="Y62" s="125"/>
      <c r="Z62" s="125"/>
      <c r="AA62" s="125"/>
      <c r="AB62" s="125"/>
      <c r="AC62" s="125"/>
      <c r="AD62" s="125"/>
      <c r="AE62" s="114"/>
      <c r="AF62" s="125"/>
      <c r="AG62" s="125"/>
      <c r="AH62" s="125"/>
      <c r="AI62" s="265">
        <v>19</v>
      </c>
      <c r="AJ62" s="267">
        <f t="shared" si="11"/>
        <v>18</v>
      </c>
      <c r="AK62" s="267" t="s">
        <v>455</v>
      </c>
      <c r="AL62" s="270" t="s">
        <v>2390</v>
      </c>
      <c r="AM62" s="270" t="s">
        <v>749</v>
      </c>
      <c r="AN62" s="270" t="s">
        <v>455</v>
      </c>
      <c r="AO62" s="270">
        <v>1</v>
      </c>
      <c r="AP62" s="270" t="s">
        <v>455</v>
      </c>
      <c r="AQ62" s="265"/>
      <c r="AR62" s="265"/>
      <c r="AS62" s="265"/>
      <c r="AT62" s="270" t="s">
        <v>455</v>
      </c>
      <c r="AU62" s="265"/>
      <c r="AV62" s="265"/>
      <c r="AW62" s="265"/>
      <c r="AX62" s="265" t="s">
        <v>602</v>
      </c>
      <c r="AY62" s="265">
        <v>17</v>
      </c>
      <c r="AZ62" s="114">
        <v>13.2</v>
      </c>
      <c r="BA62" s="114">
        <v>5.0999999999999996</v>
      </c>
      <c r="BB62" s="114"/>
      <c r="BC62" s="114"/>
      <c r="BD62" s="114"/>
      <c r="BE62" s="114"/>
      <c r="BF62" s="114"/>
      <c r="BG62" s="114"/>
      <c r="BH62" s="114"/>
      <c r="BI62" s="114"/>
      <c r="BJ62" s="114"/>
      <c r="BK62" s="114"/>
      <c r="BL62" s="114"/>
      <c r="BM62" s="114"/>
      <c r="BN62" s="265">
        <v>17</v>
      </c>
      <c r="BO62" s="270">
        <f t="shared" si="12"/>
        <v>16</v>
      </c>
      <c r="BP62" s="270" t="s">
        <v>455</v>
      </c>
      <c r="BQ62" s="270"/>
      <c r="BR62" s="270" t="s">
        <v>455</v>
      </c>
      <c r="BS62" s="265"/>
      <c r="BT62" s="265"/>
      <c r="BU62" s="265"/>
      <c r="BV62" s="265"/>
      <c r="BW62" s="265"/>
      <c r="BX62" s="265"/>
      <c r="BY62" s="265"/>
      <c r="BZ62" s="265"/>
      <c r="CA62" s="265"/>
      <c r="CB62" s="265"/>
      <c r="CC62" s="265"/>
      <c r="CD62" s="265"/>
      <c r="CE62" s="114"/>
      <c r="CF62" s="114"/>
      <c r="CG62" s="114"/>
      <c r="CH62" s="114"/>
      <c r="CI62" s="114"/>
      <c r="CJ62" s="114"/>
      <c r="CK62" s="114"/>
      <c r="CL62" s="114"/>
      <c r="CM62" s="114"/>
      <c r="CN62" s="114"/>
      <c r="CO62" s="114"/>
      <c r="CP62" s="114"/>
      <c r="CQ62" s="114"/>
      <c r="CR62" s="114"/>
      <c r="CS62" s="265"/>
      <c r="CT62" s="265"/>
      <c r="CU62" s="265"/>
      <c r="CV62" s="270"/>
      <c r="CW62" s="270" t="s">
        <v>455</v>
      </c>
      <c r="CX62" s="270"/>
      <c r="CY62" s="265"/>
      <c r="CZ62" s="265"/>
      <c r="DA62" s="265"/>
      <c r="DB62" s="265"/>
      <c r="DC62" s="265"/>
      <c r="DD62" s="265"/>
      <c r="DE62" s="265"/>
      <c r="DF62" s="265"/>
      <c r="DG62" s="265"/>
      <c r="DH62" s="265"/>
      <c r="DI62" s="265"/>
      <c r="DJ62" s="125"/>
      <c r="DK62" s="125"/>
      <c r="DL62" s="125"/>
      <c r="DM62" s="125"/>
      <c r="DN62" s="125"/>
      <c r="DO62" s="125"/>
      <c r="DP62" s="125"/>
      <c r="DQ62" s="125"/>
      <c r="DR62" s="125"/>
      <c r="DS62" s="125"/>
      <c r="DT62" s="125"/>
      <c r="DU62" s="125"/>
      <c r="DV62" s="125"/>
      <c r="DW62" s="125"/>
      <c r="DX62" s="265"/>
      <c r="DY62" s="265"/>
      <c r="DZ62" s="265"/>
      <c r="EA62" s="265"/>
      <c r="EB62" s="270" t="s">
        <v>455</v>
      </c>
      <c r="EC62" s="265"/>
      <c r="ED62" s="265"/>
      <c r="EE62" s="265"/>
      <c r="EF62" s="265"/>
      <c r="EG62" s="265"/>
      <c r="EH62" s="265"/>
      <c r="EI62" s="265"/>
      <c r="EJ62" s="265"/>
      <c r="EK62" s="265"/>
      <c r="EL62" s="265"/>
      <c r="EM62" s="265"/>
      <c r="EN62" s="265"/>
      <c r="EO62" s="125"/>
      <c r="EP62" s="125"/>
      <c r="EQ62" s="125"/>
      <c r="ER62" s="125"/>
      <c r="ES62" s="125"/>
      <c r="ET62" s="125"/>
      <c r="EU62" s="125"/>
      <c r="EV62" s="125"/>
      <c r="EW62" s="125"/>
      <c r="EX62" s="125"/>
      <c r="EY62" s="125"/>
      <c r="EZ62" s="125"/>
      <c r="FA62" s="125"/>
      <c r="FB62" s="125"/>
      <c r="FC62" s="265"/>
      <c r="FD62" s="265"/>
      <c r="FE62" s="265"/>
      <c r="FF62" s="270" t="s">
        <v>455</v>
      </c>
      <c r="FG62" s="265"/>
      <c r="FH62" s="265"/>
      <c r="FI62" s="265"/>
      <c r="FJ62" s="265"/>
      <c r="FK62" s="265"/>
      <c r="FL62" s="265"/>
      <c r="FM62" s="265"/>
      <c r="FN62" s="265"/>
      <c r="FO62" s="265"/>
      <c r="FP62" s="265"/>
      <c r="FQ62" s="265"/>
      <c r="FR62" s="265"/>
      <c r="FS62" s="265"/>
      <c r="FT62" s="265"/>
      <c r="FU62" s="265"/>
      <c r="FV62" s="265"/>
      <c r="FW62" s="265"/>
      <c r="FX62" s="265"/>
      <c r="FY62" s="265"/>
      <c r="FZ62" s="265"/>
      <c r="GA62" s="265"/>
      <c r="GB62" s="265"/>
      <c r="GC62" s="265"/>
      <c r="GD62" s="265"/>
      <c r="GE62" s="265"/>
      <c r="GF62" s="265"/>
      <c r="GG62" s="265"/>
      <c r="GH62" s="265"/>
      <c r="GI62" s="265"/>
      <c r="GJ62" s="265"/>
      <c r="GK62" s="265"/>
      <c r="GL62" s="265"/>
      <c r="GM62" s="265"/>
      <c r="GN62" s="265"/>
      <c r="GO62" s="265"/>
      <c r="GP62" s="265"/>
      <c r="GQ62" s="265"/>
      <c r="GR62" s="265"/>
      <c r="GS62" s="265"/>
      <c r="GT62" s="265"/>
      <c r="GU62" s="265"/>
      <c r="GV62" s="265"/>
      <c r="GW62" s="265"/>
      <c r="GX62" s="265"/>
      <c r="GY62" s="265"/>
      <c r="GZ62" s="265"/>
      <c r="HA62" s="265"/>
      <c r="HB62" s="265"/>
      <c r="HC62" s="265"/>
      <c r="HD62" s="270" t="s">
        <v>455</v>
      </c>
      <c r="HE62" s="265"/>
      <c r="HF62" s="265"/>
      <c r="HG62" s="265"/>
      <c r="HH62" s="265"/>
      <c r="HI62" s="265"/>
      <c r="HJ62" s="265"/>
      <c r="HK62" s="265"/>
      <c r="HL62" s="265"/>
      <c r="HM62" s="265"/>
      <c r="HN62" s="265"/>
      <c r="HO62" s="265"/>
      <c r="HP62" s="265"/>
      <c r="HQ62" s="265"/>
      <c r="HR62" s="265"/>
      <c r="HS62" s="265"/>
      <c r="HT62" s="265"/>
      <c r="HU62" s="265"/>
      <c r="HV62" s="265"/>
      <c r="HW62" s="265"/>
      <c r="HX62" s="265"/>
      <c r="HY62" s="265"/>
      <c r="HZ62" s="265"/>
      <c r="IA62" s="265"/>
      <c r="IB62" s="265"/>
      <c r="IC62" s="265"/>
      <c r="ID62" s="265"/>
      <c r="IE62" s="265"/>
      <c r="IF62" s="265"/>
      <c r="IG62" s="265"/>
      <c r="IH62" s="265"/>
      <c r="II62" s="265"/>
      <c r="IJ62" s="265"/>
      <c r="IK62" s="265"/>
      <c r="IL62" s="265"/>
      <c r="IM62" s="265"/>
      <c r="IN62" s="265"/>
      <c r="IO62" s="265"/>
      <c r="IP62" s="265"/>
      <c r="IQ62" s="265"/>
      <c r="IR62" s="265"/>
      <c r="IS62" s="270" t="s">
        <v>455</v>
      </c>
      <c r="IT62" s="265"/>
      <c r="IU62" s="265"/>
      <c r="IV62" s="265"/>
      <c r="IW62" s="265"/>
      <c r="IX62" s="265"/>
      <c r="IY62" s="265"/>
      <c r="IZ62" s="265"/>
      <c r="JA62" s="265"/>
      <c r="JB62" s="265"/>
      <c r="JC62" s="265"/>
      <c r="JD62" s="265"/>
      <c r="JE62" s="265"/>
      <c r="JF62" s="265"/>
      <c r="JG62" s="265"/>
      <c r="JH62" s="265"/>
      <c r="JI62" s="265"/>
      <c r="JJ62" s="265"/>
      <c r="JK62" s="265"/>
      <c r="JL62" s="265"/>
      <c r="JM62" s="265"/>
      <c r="JN62" s="265"/>
      <c r="JO62" s="265"/>
      <c r="JP62" s="265"/>
      <c r="JQ62" s="265"/>
      <c r="JR62" s="265"/>
      <c r="JS62" s="265"/>
      <c r="JT62" s="265"/>
      <c r="JU62" s="265"/>
      <c r="JV62" s="265"/>
      <c r="JW62" s="265"/>
      <c r="JX62" s="265"/>
      <c r="JY62" s="265"/>
      <c r="JZ62" s="265"/>
      <c r="KA62" s="265"/>
      <c r="KB62" s="265"/>
      <c r="KC62" s="265"/>
      <c r="KD62" s="265"/>
      <c r="KE62" s="270" t="s">
        <v>455</v>
      </c>
      <c r="KF62" s="265"/>
      <c r="KG62" s="265"/>
      <c r="KH62" s="265"/>
      <c r="KI62" s="265"/>
      <c r="KJ62" s="265"/>
      <c r="KK62" s="265"/>
      <c r="KL62" s="265"/>
      <c r="KM62" s="265"/>
      <c r="KN62" s="265"/>
      <c r="KO62" s="265"/>
      <c r="KP62" s="265"/>
      <c r="KQ62" s="265"/>
      <c r="KR62" s="265"/>
      <c r="KS62" s="265"/>
      <c r="KT62" s="265"/>
      <c r="KU62" s="265"/>
      <c r="KV62" s="265"/>
      <c r="KW62" s="265"/>
      <c r="KX62" s="265"/>
      <c r="KY62" s="265"/>
      <c r="KZ62" s="265"/>
      <c r="LA62" s="265"/>
      <c r="LB62" s="265"/>
      <c r="LC62" s="265"/>
      <c r="LD62" s="265"/>
      <c r="LE62" s="265"/>
      <c r="LF62" s="265"/>
      <c r="LG62" s="265"/>
      <c r="LH62" s="265"/>
      <c r="LI62" s="265"/>
      <c r="LJ62" s="265"/>
      <c r="LK62" s="265"/>
      <c r="LL62" s="265"/>
      <c r="LM62" s="265"/>
      <c r="LN62" s="265"/>
      <c r="LO62" s="265"/>
      <c r="LP62" s="265"/>
      <c r="LQ62" s="265"/>
      <c r="LR62" s="265"/>
      <c r="LS62" s="265"/>
      <c r="LT62" s="270" t="s">
        <v>455</v>
      </c>
      <c r="LU62" s="265"/>
      <c r="LV62" s="265"/>
      <c r="LW62" s="265"/>
      <c r="LX62" s="265"/>
      <c r="LY62" s="265"/>
      <c r="LZ62" s="265"/>
      <c r="MA62" s="265"/>
      <c r="MB62" s="265"/>
      <c r="MC62" s="265"/>
      <c r="MD62" s="265"/>
      <c r="ME62" s="265"/>
      <c r="MF62" s="265"/>
      <c r="MG62" s="265"/>
      <c r="MH62" s="265"/>
      <c r="MI62" s="265"/>
      <c r="MJ62" s="265"/>
      <c r="MK62" s="265"/>
      <c r="ML62" s="265"/>
      <c r="MM62" s="265"/>
      <c r="MN62" s="265"/>
      <c r="MO62" s="265"/>
      <c r="MP62" s="265"/>
      <c r="MQ62" s="265"/>
      <c r="MR62" s="265"/>
      <c r="MS62" s="265"/>
      <c r="MT62" s="265"/>
      <c r="MU62" s="265"/>
      <c r="MV62" s="265"/>
      <c r="MW62" s="265"/>
      <c r="MX62" s="265"/>
      <c r="MY62" s="265"/>
      <c r="MZ62" s="265"/>
      <c r="NA62" s="265"/>
      <c r="NB62" s="265"/>
      <c r="NC62" s="265"/>
      <c r="ND62" s="265"/>
      <c r="NE62" s="265"/>
      <c r="NF62" s="265"/>
      <c r="NG62" s="265"/>
      <c r="NH62" s="265"/>
      <c r="NI62" s="265"/>
      <c r="NJ62" s="265"/>
      <c r="NK62" s="265"/>
      <c r="NL62" s="265"/>
      <c r="NM62" s="265"/>
      <c r="NN62" s="265"/>
      <c r="NO62" s="265"/>
      <c r="NP62" s="265"/>
      <c r="NQ62" s="265"/>
      <c r="NR62" s="265"/>
      <c r="NS62" s="265"/>
      <c r="NT62" s="265"/>
      <c r="NU62" s="265"/>
      <c r="NV62" s="265"/>
      <c r="NW62" s="265"/>
      <c r="NX62" s="265"/>
      <c r="NY62" s="265"/>
      <c r="NZ62" s="265"/>
      <c r="OA62" s="265"/>
      <c r="OB62" s="265"/>
      <c r="OC62" s="265"/>
      <c r="OD62" s="265"/>
      <c r="OE62" s="265"/>
      <c r="OF62" s="265"/>
      <c r="OG62" s="265"/>
      <c r="OH62" s="265"/>
      <c r="OI62" s="265"/>
      <c r="OJ62" s="265"/>
      <c r="OK62" s="265"/>
      <c r="OL62" s="265"/>
      <c r="OM62" s="265"/>
      <c r="ON62" s="265"/>
      <c r="OO62" s="265"/>
      <c r="OP62" s="265"/>
      <c r="OQ62" s="265"/>
      <c r="OR62" s="265"/>
      <c r="OS62" s="267">
        <f>IF(ISERROR(#REF!),0,1)</f>
        <v>0</v>
      </c>
      <c r="OT62" s="267">
        <f t="shared" si="15"/>
        <v>0</v>
      </c>
      <c r="OU62" s="267">
        <f t="shared" si="16"/>
        <v>1</v>
      </c>
      <c r="OV62" s="222"/>
      <c r="OW62" s="222"/>
      <c r="OX62" s="222"/>
      <c r="OY62" s="222"/>
      <c r="OZ62" s="222"/>
      <c r="PA62" s="222"/>
      <c r="PB62" s="222"/>
      <c r="PC62" s="222"/>
      <c r="PD62" s="222"/>
      <c r="PE62" s="222"/>
      <c r="PF62" s="222"/>
      <c r="PG62" s="222"/>
      <c r="PH62" s="222"/>
      <c r="PI62" s="222"/>
      <c r="PJ62" s="222"/>
      <c r="PK62" s="222"/>
      <c r="PL62" s="222"/>
      <c r="PM62" s="222"/>
      <c r="PN62" s="222"/>
      <c r="PO62" s="222"/>
      <c r="PP62" s="222"/>
      <c r="PQ62" s="222"/>
      <c r="PR62" s="222"/>
      <c r="PS62" s="222"/>
      <c r="PT62" s="222"/>
      <c r="PU62" s="222"/>
      <c r="PV62" s="222"/>
      <c r="PW62" s="222"/>
      <c r="PX62" s="222"/>
      <c r="PY62" s="222"/>
      <c r="PZ62" s="222"/>
      <c r="QA62" s="222"/>
      <c r="QB62" s="222"/>
      <c r="QC62" s="222"/>
      <c r="QD62" s="222"/>
      <c r="QE62" s="222"/>
      <c r="QF62" s="222"/>
      <c r="QG62" s="222"/>
      <c r="QH62" s="222"/>
      <c r="QI62" s="222"/>
      <c r="QJ62" s="222"/>
      <c r="QK62" s="222"/>
      <c r="QL62" s="222"/>
      <c r="QM62" s="222"/>
      <c r="QN62" s="222"/>
      <c r="QO62" s="222"/>
      <c r="QP62" s="222"/>
      <c r="QQ62" s="222"/>
      <c r="QR62" s="222"/>
      <c r="QS62" s="222"/>
      <c r="QT62" s="222"/>
      <c r="QU62" s="222"/>
      <c r="QV62" s="222"/>
      <c r="QW62" s="222"/>
      <c r="QX62" s="222"/>
      <c r="QY62" s="222"/>
      <c r="QZ62" s="222"/>
      <c r="RA62" s="222"/>
      <c r="RB62" s="222"/>
      <c r="RC62" s="222"/>
      <c r="RD62" s="222"/>
      <c r="RE62" s="222"/>
      <c r="RF62" s="222"/>
      <c r="RG62" s="222"/>
      <c r="RH62" s="222"/>
      <c r="RI62" s="222"/>
      <c r="RJ62" s="222"/>
      <c r="RK62" s="222"/>
      <c r="RL62" s="222"/>
      <c r="RM62" s="222"/>
      <c r="RN62" s="222"/>
      <c r="RO62" s="222"/>
      <c r="RP62" s="222"/>
      <c r="RQ62" s="222"/>
      <c r="RR62" s="222"/>
      <c r="RS62" s="222"/>
      <c r="RT62" s="222"/>
      <c r="RU62" s="222"/>
      <c r="RV62" s="222"/>
      <c r="RW62" s="222"/>
      <c r="RX62" s="222"/>
      <c r="RY62" s="222"/>
      <c r="RZ62" s="222"/>
      <c r="SA62" s="222"/>
      <c r="SB62" s="222"/>
      <c r="SC62" s="222"/>
      <c r="SD62" s="222"/>
      <c r="SE62" s="222"/>
      <c r="SF62" s="222"/>
      <c r="SG62" s="222"/>
      <c r="SH62" s="222"/>
      <c r="SI62" s="222"/>
      <c r="SJ62" s="222"/>
      <c r="SK62" s="222"/>
      <c r="SL62" s="222"/>
      <c r="SM62" s="222"/>
      <c r="SN62" s="222"/>
      <c r="SO62" s="222"/>
      <c r="SP62" s="222"/>
      <c r="SQ62" s="222"/>
      <c r="SR62" s="222"/>
      <c r="SS62" s="222"/>
      <c r="ST62" s="222"/>
      <c r="SU62" s="222"/>
      <c r="SV62" s="222"/>
      <c r="SW62" s="222"/>
      <c r="SX62" s="222"/>
      <c r="SY62" s="222"/>
      <c r="SZ62" s="222"/>
      <c r="TA62" s="222"/>
      <c r="TB62" s="222"/>
      <c r="TC62" s="222"/>
      <c r="TD62" s="222"/>
      <c r="TE62" s="222"/>
      <c r="TF62" s="222"/>
      <c r="TG62" s="222"/>
      <c r="TH62" s="222"/>
      <c r="TI62" s="222"/>
      <c r="TJ62" s="222"/>
      <c r="TK62" s="222"/>
      <c r="TL62" s="222"/>
      <c r="TM62" s="222"/>
      <c r="TN62" s="222"/>
      <c r="TO62" s="222"/>
      <c r="TP62" s="222"/>
      <c r="TQ62" s="222"/>
      <c r="TR62" s="222"/>
      <c r="TS62" s="222"/>
      <c r="TT62" s="222"/>
      <c r="TU62" s="222"/>
      <c r="TV62" s="222"/>
      <c r="TW62" s="222"/>
      <c r="TX62" s="222"/>
      <c r="TY62" s="222"/>
      <c r="TZ62" s="222"/>
      <c r="UA62" s="222"/>
      <c r="UB62" s="222"/>
      <c r="UC62" s="222"/>
      <c r="UD62" s="222"/>
      <c r="UE62" s="222"/>
      <c r="UF62" s="222"/>
      <c r="UG62" s="222"/>
      <c r="UH62" s="222"/>
      <c r="UI62" s="222"/>
      <c r="UJ62" s="222"/>
      <c r="UK62" s="222"/>
      <c r="UL62" s="222"/>
      <c r="UM62" s="222"/>
      <c r="UN62" s="222"/>
      <c r="UO62" s="222"/>
      <c r="UP62" s="222"/>
      <c r="UQ62" s="222"/>
      <c r="UR62" s="222"/>
      <c r="US62" s="222"/>
      <c r="UT62" s="222"/>
      <c r="UU62" s="222"/>
      <c r="UV62" s="222"/>
      <c r="UW62" s="222"/>
      <c r="UX62" s="222"/>
      <c r="UY62" s="222"/>
      <c r="UZ62" s="222"/>
      <c r="VA62" s="222"/>
      <c r="VB62" s="222"/>
      <c r="VC62" s="222"/>
      <c r="VD62" s="222"/>
      <c r="VE62" s="222"/>
      <c r="VF62" s="222"/>
      <c r="VG62" s="222"/>
      <c r="VH62" s="222"/>
      <c r="VI62" s="222"/>
      <c r="VJ62" s="222"/>
      <c r="VK62" s="222"/>
      <c r="VL62" s="222"/>
      <c r="VM62" s="222"/>
      <c r="VN62" s="222"/>
      <c r="VO62" s="222"/>
      <c r="VP62" s="222"/>
      <c r="VQ62" s="222"/>
      <c r="VR62" s="222"/>
      <c r="VS62" s="222"/>
      <c r="VT62" s="222"/>
      <c r="VU62" s="222"/>
      <c r="VV62" s="222"/>
      <c r="VW62" s="222"/>
      <c r="VX62" s="222"/>
      <c r="VY62" s="222"/>
      <c r="VZ62" s="222"/>
      <c r="WA62" s="222"/>
      <c r="WB62" s="222"/>
      <c r="WC62" s="222"/>
      <c r="WD62" s="222"/>
      <c r="WE62" s="222"/>
      <c r="WF62" s="222"/>
      <c r="WG62" s="222"/>
      <c r="WH62" s="222"/>
      <c r="WI62" s="222"/>
      <c r="WJ62" s="222"/>
      <c r="WK62" s="222"/>
      <c r="WL62" s="222"/>
      <c r="WM62" s="222"/>
      <c r="WN62" s="222"/>
      <c r="WO62" s="222"/>
      <c r="WP62" s="222"/>
      <c r="WQ62" s="222"/>
      <c r="WR62" s="222"/>
      <c r="WS62" s="222"/>
      <c r="WT62" s="222"/>
      <c r="WU62" s="222"/>
      <c r="WV62" s="222"/>
      <c r="WW62" s="222"/>
      <c r="WX62" s="222"/>
      <c r="WY62" s="222"/>
      <c r="WZ62" s="222"/>
      <c r="XA62" s="222"/>
      <c r="XB62" s="222"/>
      <c r="XC62" s="222"/>
      <c r="XD62" s="222"/>
      <c r="XE62" s="222"/>
      <c r="XF62" s="222"/>
      <c r="XG62" s="222"/>
      <c r="XH62" s="222"/>
      <c r="XI62" s="222"/>
      <c r="XJ62" s="222"/>
      <c r="XK62" s="222"/>
      <c r="XL62" s="222"/>
      <c r="XM62" s="222"/>
      <c r="XN62" s="222"/>
      <c r="XO62" s="222"/>
      <c r="XP62" s="222"/>
      <c r="XQ62" s="222"/>
      <c r="XR62" s="222"/>
      <c r="XS62" s="222"/>
      <c r="XT62" s="222"/>
      <c r="XU62" s="222"/>
      <c r="XV62" s="222"/>
      <c r="XW62" s="222"/>
      <c r="XX62" s="222"/>
      <c r="XY62" s="222"/>
      <c r="XZ62" s="222"/>
      <c r="YA62" s="222"/>
      <c r="YB62" s="222"/>
      <c r="YC62" s="222"/>
      <c r="YD62" s="222"/>
      <c r="YE62" s="222"/>
      <c r="YF62" s="222"/>
      <c r="YG62" s="222"/>
      <c r="YH62" s="222"/>
      <c r="YI62" s="222"/>
      <c r="YJ62" s="222"/>
      <c r="YK62" s="222"/>
      <c r="YL62" s="222"/>
      <c r="YM62" s="222"/>
      <c r="YN62" s="222"/>
      <c r="YO62" s="222"/>
      <c r="YP62" s="222"/>
      <c r="YQ62" s="222"/>
      <c r="YR62" s="222"/>
      <c r="YS62" s="222"/>
      <c r="YT62" s="222"/>
      <c r="YU62" s="222"/>
      <c r="YV62" s="222"/>
      <c r="YW62" s="222"/>
      <c r="YX62" s="222"/>
      <c r="YY62" s="222"/>
      <c r="YZ62" s="222"/>
      <c r="ZA62" s="222"/>
      <c r="ZB62" s="222"/>
      <c r="ZC62" s="222"/>
      <c r="ZD62" s="222"/>
      <c r="ZE62" s="222"/>
      <c r="ZF62" s="222"/>
      <c r="ZG62" s="222"/>
      <c r="ZH62" s="222"/>
      <c r="ZI62" s="222"/>
      <c r="ZJ62" s="222"/>
      <c r="ZK62" s="222"/>
      <c r="ZL62" s="222"/>
      <c r="ZM62" s="222"/>
      <c r="ZN62" s="222"/>
      <c r="ZO62" s="222"/>
      <c r="ZP62" s="222"/>
      <c r="ZQ62" s="222"/>
      <c r="ZR62" s="222"/>
      <c r="ZS62" s="222"/>
      <c r="ZT62" s="222"/>
      <c r="ZU62" s="222"/>
      <c r="ZV62" s="222"/>
      <c r="ZW62" s="222"/>
      <c r="ZX62" s="222"/>
      <c r="ZY62" s="222"/>
      <c r="ZZ62" s="222"/>
      <c r="AAA62" s="222"/>
      <c r="AAB62" s="222"/>
      <c r="AAC62" s="222"/>
      <c r="AAD62" s="222"/>
      <c r="AAE62" s="222"/>
      <c r="AAF62" s="222"/>
      <c r="AAG62" s="222"/>
      <c r="AAH62" s="222"/>
      <c r="AAI62" s="222"/>
      <c r="AAJ62" s="222"/>
      <c r="AAK62" s="222"/>
      <c r="AAL62" s="222"/>
      <c r="AAM62" s="222"/>
      <c r="AAN62" s="222"/>
      <c r="AAO62" s="222"/>
      <c r="AAP62" s="222"/>
      <c r="AAQ62" s="222"/>
      <c r="AAR62" s="222"/>
      <c r="AAS62" s="222"/>
      <c r="AAT62" s="222"/>
      <c r="AAU62" s="222"/>
      <c r="AAV62" s="222"/>
      <c r="AAW62" s="222"/>
      <c r="AAX62" s="222"/>
      <c r="AAY62" s="222"/>
      <c r="AAZ62" s="222"/>
      <c r="ABA62" s="222"/>
      <c r="ABB62" s="222"/>
      <c r="ABC62" s="222"/>
      <c r="ABD62" s="222"/>
      <c r="ABE62" s="222"/>
      <c r="ABF62" s="222"/>
      <c r="ABG62" s="222"/>
      <c r="ABH62" s="222"/>
      <c r="ABI62" s="222"/>
      <c r="ABJ62" s="222"/>
      <c r="ABK62" s="222"/>
      <c r="ABL62" s="222"/>
      <c r="ABM62" s="222"/>
      <c r="ABN62" s="222"/>
      <c r="ABO62" s="222"/>
      <c r="ABP62" s="222"/>
      <c r="ABQ62" s="222"/>
      <c r="ABR62" s="222"/>
      <c r="ABS62" s="222"/>
      <c r="ABT62" s="222"/>
      <c r="ABU62" s="222"/>
      <c r="ABV62" s="222"/>
      <c r="ABW62" s="222"/>
      <c r="ABX62" s="222"/>
      <c r="ABY62" s="222"/>
      <c r="ABZ62" s="222"/>
      <c r="ACA62" s="222"/>
      <c r="ACB62" s="222"/>
      <c r="ACC62" s="222"/>
      <c r="ACD62" s="222"/>
      <c r="ACE62" s="222"/>
      <c r="ACF62" s="222"/>
      <c r="ACG62" s="222"/>
      <c r="ACH62" s="222"/>
      <c r="ACI62" s="222"/>
      <c r="ACJ62" s="222"/>
      <c r="ACK62" s="222"/>
      <c r="ACL62" s="222"/>
      <c r="ACM62" s="222"/>
      <c r="ACN62" s="222"/>
      <c r="ACO62" s="222"/>
      <c r="ACP62" s="222"/>
      <c r="ACQ62" s="222"/>
      <c r="ACR62" s="222"/>
      <c r="ACS62" s="222"/>
      <c r="ACT62" s="222"/>
      <c r="ACU62" s="222"/>
      <c r="ACV62" s="222"/>
      <c r="ACW62" s="222"/>
      <c r="ACX62" s="222"/>
      <c r="ACY62" s="222"/>
      <c r="ACZ62" s="222"/>
      <c r="ADA62" s="222"/>
      <c r="ADB62" s="222"/>
      <c r="ADC62" s="222"/>
      <c r="ADD62" s="222"/>
      <c r="ADE62" s="222"/>
      <c r="ADF62" s="222"/>
      <c r="ADG62" s="222"/>
      <c r="ADH62" s="222"/>
      <c r="ADI62" s="222"/>
      <c r="ADJ62" s="222"/>
      <c r="ADK62" s="222"/>
      <c r="ADL62" s="222"/>
      <c r="ADM62" s="222"/>
      <c r="ADN62" s="222"/>
      <c r="ADO62" s="222"/>
      <c r="ADP62" s="222"/>
      <c r="ADQ62" s="222"/>
      <c r="ADR62" s="222"/>
      <c r="ADS62" s="222"/>
      <c r="ADT62" s="222"/>
      <c r="ADU62" s="222"/>
      <c r="ADV62" s="222"/>
      <c r="ADW62" s="222"/>
      <c r="ADX62" s="222"/>
      <c r="ADY62" s="222"/>
      <c r="ADZ62" s="222"/>
      <c r="AEA62" s="222"/>
      <c r="AEB62" s="222"/>
      <c r="AEC62" s="222"/>
      <c r="AED62" s="222"/>
      <c r="AEE62" s="222"/>
      <c r="AEF62" s="222"/>
      <c r="AEG62" s="222"/>
      <c r="AEH62" s="222"/>
      <c r="AEI62" s="222"/>
      <c r="AEJ62" s="222"/>
      <c r="AEK62" s="222"/>
      <c r="AEL62" s="222"/>
      <c r="AEM62" s="222"/>
      <c r="AEN62" s="222"/>
      <c r="AEO62" s="222"/>
      <c r="AEP62" s="222"/>
      <c r="AEQ62" s="222"/>
      <c r="AER62" s="222"/>
      <c r="AES62" s="222"/>
      <c r="AET62" s="222"/>
      <c r="AEU62" s="222"/>
      <c r="AEV62" s="222"/>
      <c r="AEW62" s="222"/>
      <c r="AEX62" s="222"/>
      <c r="AEY62" s="222"/>
      <c r="AEZ62" s="222"/>
      <c r="AFA62" s="222"/>
      <c r="AFB62" s="222"/>
      <c r="AFC62" s="222"/>
      <c r="AFD62" s="222"/>
      <c r="AFE62" s="222"/>
      <c r="AFF62" s="222"/>
      <c r="AFG62" s="222"/>
      <c r="AFH62" s="222"/>
      <c r="AFI62" s="222"/>
      <c r="AFJ62" s="222"/>
      <c r="AFK62" s="222"/>
      <c r="AFL62" s="222"/>
      <c r="AFM62" s="222"/>
      <c r="AFN62" s="222"/>
      <c r="AFO62" s="222"/>
      <c r="AFP62" s="222"/>
      <c r="AFQ62" s="222"/>
      <c r="AFR62" s="222"/>
      <c r="AFS62" s="222"/>
      <c r="AFT62" s="222"/>
    </row>
    <row r="63" spans="1:852">
      <c r="A63" s="142" t="s">
        <v>617</v>
      </c>
      <c r="B63" s="142"/>
      <c r="C63" s="840" t="str">
        <f>IF(Severity!F63&gt;=0.5,"YES","NO")</f>
        <v>NO</v>
      </c>
      <c r="D63" s="840" t="str">
        <f>IF(Severity!G63&gt;=0.5,"YES","NO")</f>
        <v>YES</v>
      </c>
      <c r="E63" s="214">
        <v>10</v>
      </c>
      <c r="F63" s="214">
        <v>3</v>
      </c>
      <c r="G63" s="270" t="s">
        <v>722</v>
      </c>
      <c r="H63" s="270" t="s">
        <v>455</v>
      </c>
      <c r="I63" s="270" t="s">
        <v>455</v>
      </c>
      <c r="J63" s="270">
        <v>6</v>
      </c>
      <c r="K63" s="270" t="s">
        <v>455</v>
      </c>
      <c r="L63" s="265"/>
      <c r="M63" s="265"/>
      <c r="N63" s="270"/>
      <c r="O63" s="270" t="s">
        <v>455</v>
      </c>
      <c r="P63" s="265"/>
      <c r="Q63" s="265"/>
      <c r="R63" s="265"/>
      <c r="S63" s="270" t="s">
        <v>3005</v>
      </c>
      <c r="T63" s="270">
        <v>21</v>
      </c>
      <c r="U63" s="222"/>
      <c r="V63" s="222"/>
      <c r="W63" s="125">
        <v>17</v>
      </c>
      <c r="X63" s="125">
        <v>6.2</v>
      </c>
      <c r="Y63" s="125"/>
      <c r="Z63" s="125"/>
      <c r="AA63" s="125">
        <v>6.1</v>
      </c>
      <c r="AB63" s="125">
        <v>6.6</v>
      </c>
      <c r="AC63" s="125"/>
      <c r="AD63" s="125"/>
      <c r="AE63" s="114"/>
      <c r="AF63" s="125"/>
      <c r="AG63" s="125"/>
      <c r="AH63" s="125"/>
      <c r="AI63" s="265">
        <v>21</v>
      </c>
      <c r="AJ63" s="267">
        <f t="shared" si="11"/>
        <v>15</v>
      </c>
      <c r="AK63" s="265">
        <v>15</v>
      </c>
      <c r="AL63" s="270" t="s">
        <v>2902</v>
      </c>
      <c r="AM63" s="270" t="s">
        <v>749</v>
      </c>
      <c r="AN63" s="270" t="s">
        <v>455</v>
      </c>
      <c r="AO63" s="270">
        <v>3</v>
      </c>
      <c r="AP63" s="270" t="s">
        <v>455</v>
      </c>
      <c r="AQ63" s="265"/>
      <c r="AR63" s="265"/>
      <c r="AS63" s="265"/>
      <c r="AT63" s="270" t="s">
        <v>455</v>
      </c>
      <c r="AU63" s="265"/>
      <c r="AV63" s="265"/>
      <c r="AW63" s="265"/>
      <c r="AX63" s="265" t="s">
        <v>3005</v>
      </c>
      <c r="AY63" s="265">
        <v>21</v>
      </c>
      <c r="AZ63" s="265"/>
      <c r="BA63" s="265"/>
      <c r="BB63" s="114">
        <v>19</v>
      </c>
      <c r="BC63" s="114">
        <v>7.8</v>
      </c>
      <c r="BD63" s="114"/>
      <c r="BE63" s="114"/>
      <c r="BF63" s="114">
        <v>6.1</v>
      </c>
      <c r="BG63" s="114">
        <v>6.6</v>
      </c>
      <c r="BH63" s="114"/>
      <c r="BI63" s="114"/>
      <c r="BJ63" s="114"/>
      <c r="BK63" s="114"/>
      <c r="BL63" s="114"/>
      <c r="BM63" s="114"/>
      <c r="BN63" s="270">
        <v>19</v>
      </c>
      <c r="BO63" s="270">
        <f t="shared" si="12"/>
        <v>16</v>
      </c>
      <c r="BP63" s="270">
        <v>16</v>
      </c>
      <c r="BQ63" s="270" t="s">
        <v>2919</v>
      </c>
      <c r="BR63" s="119" t="s">
        <v>749</v>
      </c>
      <c r="BS63" s="265" t="s">
        <v>455</v>
      </c>
      <c r="BT63" s="265">
        <v>3</v>
      </c>
      <c r="BU63" s="270" t="s">
        <v>455</v>
      </c>
      <c r="BV63" s="265"/>
      <c r="BW63" s="265"/>
      <c r="BX63" s="265"/>
      <c r="BY63" s="270" t="s">
        <v>455</v>
      </c>
      <c r="BZ63" s="265"/>
      <c r="CA63" s="265"/>
      <c r="CB63" s="265"/>
      <c r="CC63" s="265" t="s">
        <v>3005</v>
      </c>
      <c r="CD63" s="265">
        <v>21</v>
      </c>
      <c r="CE63" s="265"/>
      <c r="CF63" s="265"/>
      <c r="CG63" s="114">
        <v>17.7</v>
      </c>
      <c r="CH63" s="114">
        <v>7.5</v>
      </c>
      <c r="CI63" s="114"/>
      <c r="CJ63" s="114"/>
      <c r="CK63" s="114">
        <v>10</v>
      </c>
      <c r="CL63" s="114">
        <v>9.8000000000000007</v>
      </c>
      <c r="CM63" s="114"/>
      <c r="CN63" s="114"/>
      <c r="CO63" s="114"/>
      <c r="CP63" s="114"/>
      <c r="CQ63" s="114"/>
      <c r="CR63" s="114"/>
      <c r="CS63" s="265">
        <v>21</v>
      </c>
      <c r="CT63" s="267">
        <f>CS63-BT63</f>
        <v>18</v>
      </c>
      <c r="CU63" s="265">
        <v>18</v>
      </c>
      <c r="CV63" s="270"/>
      <c r="CW63" s="270" t="s">
        <v>455</v>
      </c>
      <c r="CX63" s="270"/>
      <c r="CY63" s="265"/>
      <c r="CZ63" s="265"/>
      <c r="DA63" s="265"/>
      <c r="DB63" s="265"/>
      <c r="DC63" s="265"/>
      <c r="DD63" s="265"/>
      <c r="DE63" s="265"/>
      <c r="DF63" s="265"/>
      <c r="DG63" s="265"/>
      <c r="DH63" s="265"/>
      <c r="DI63" s="265"/>
      <c r="DJ63" s="125"/>
      <c r="DK63" s="125"/>
      <c r="DL63" s="125"/>
      <c r="DM63" s="125"/>
      <c r="DN63" s="125"/>
      <c r="DO63" s="125"/>
      <c r="DP63" s="125"/>
      <c r="DQ63" s="125"/>
      <c r="DR63" s="125"/>
      <c r="DS63" s="125"/>
      <c r="DT63" s="125"/>
      <c r="DU63" s="125"/>
      <c r="DV63" s="125"/>
      <c r="DW63" s="125"/>
      <c r="DX63" s="265"/>
      <c r="DY63" s="265"/>
      <c r="DZ63" s="265"/>
      <c r="EA63" s="217"/>
      <c r="EB63" s="270" t="s">
        <v>455</v>
      </c>
      <c r="EC63" s="217"/>
      <c r="ED63" s="217"/>
      <c r="EE63" s="217"/>
      <c r="EF63" s="217"/>
      <c r="EG63" s="217"/>
      <c r="EH63" s="217"/>
      <c r="EI63" s="217"/>
      <c r="EJ63" s="217"/>
      <c r="EK63" s="217"/>
      <c r="EL63" s="217"/>
      <c r="EM63" s="217"/>
      <c r="EN63" s="217"/>
      <c r="EO63" s="183"/>
      <c r="EP63" s="183"/>
      <c r="EQ63" s="183"/>
      <c r="ER63" s="183"/>
      <c r="ES63" s="183"/>
      <c r="ET63" s="183"/>
      <c r="EU63" s="183"/>
      <c r="EV63" s="183"/>
      <c r="EW63" s="183"/>
      <c r="EX63" s="183"/>
      <c r="EY63" s="183"/>
      <c r="EZ63" s="183"/>
      <c r="FA63" s="183"/>
      <c r="FB63" s="183"/>
      <c r="FC63" s="217"/>
      <c r="FD63" s="217"/>
      <c r="FE63" s="217"/>
      <c r="FF63" s="270" t="s">
        <v>455</v>
      </c>
      <c r="FG63" s="217"/>
      <c r="FH63" s="217"/>
      <c r="FI63" s="217"/>
      <c r="FJ63" s="217"/>
      <c r="FK63" s="217"/>
      <c r="FL63" s="217"/>
      <c r="FM63" s="217"/>
      <c r="FN63" s="217"/>
      <c r="FO63" s="217"/>
      <c r="FP63" s="217"/>
      <c r="FQ63" s="217"/>
      <c r="FR63" s="217"/>
      <c r="FS63" s="217"/>
      <c r="FT63" s="217"/>
      <c r="FU63" s="217"/>
      <c r="FV63" s="217"/>
      <c r="FW63" s="217"/>
      <c r="FX63" s="217"/>
      <c r="FY63" s="217"/>
      <c r="FZ63" s="217"/>
      <c r="GA63" s="217"/>
      <c r="GB63" s="217"/>
      <c r="GC63" s="217"/>
      <c r="GD63" s="217"/>
      <c r="GE63" s="217"/>
      <c r="GF63" s="217"/>
      <c r="GG63" s="217"/>
      <c r="GH63" s="217"/>
      <c r="GI63" s="217"/>
      <c r="GJ63" s="217"/>
      <c r="GK63" s="217"/>
      <c r="GL63" s="217"/>
      <c r="GM63" s="217"/>
      <c r="GN63" s="217"/>
      <c r="GO63" s="217"/>
      <c r="GP63" s="217"/>
      <c r="GQ63" s="217"/>
      <c r="GR63" s="217"/>
      <c r="GS63" s="217"/>
      <c r="GT63" s="217"/>
      <c r="GU63" s="217"/>
      <c r="GV63" s="217"/>
      <c r="GW63" s="217"/>
      <c r="GX63" s="217"/>
      <c r="GY63" s="217"/>
      <c r="GZ63" s="217"/>
      <c r="HA63" s="217"/>
      <c r="HB63" s="217"/>
      <c r="HC63" s="217"/>
      <c r="HD63" s="270" t="s">
        <v>455</v>
      </c>
      <c r="HE63" s="217"/>
      <c r="HF63" s="217"/>
      <c r="HG63" s="217"/>
      <c r="HH63" s="217"/>
      <c r="HI63" s="217"/>
      <c r="HJ63" s="217"/>
      <c r="HK63" s="217"/>
      <c r="HL63" s="217"/>
      <c r="HM63" s="217"/>
      <c r="HN63" s="217"/>
      <c r="HO63" s="217"/>
      <c r="HP63" s="217"/>
      <c r="HQ63" s="217"/>
      <c r="HR63" s="217"/>
      <c r="HS63" s="217"/>
      <c r="HT63" s="217"/>
      <c r="HU63" s="217"/>
      <c r="HV63" s="217"/>
      <c r="HW63" s="217"/>
      <c r="HX63" s="217"/>
      <c r="HY63" s="217"/>
      <c r="HZ63" s="217"/>
      <c r="IA63" s="217"/>
      <c r="IB63" s="217"/>
      <c r="IC63" s="217"/>
      <c r="ID63" s="217"/>
      <c r="IE63" s="217"/>
      <c r="IF63" s="217"/>
      <c r="IG63" s="217"/>
      <c r="IH63" s="217"/>
      <c r="II63" s="217"/>
      <c r="IJ63" s="217"/>
      <c r="IK63" s="217"/>
      <c r="IL63" s="217"/>
      <c r="IM63" s="217"/>
      <c r="IN63" s="217"/>
      <c r="IO63" s="217"/>
      <c r="IP63" s="217"/>
      <c r="IQ63" s="217"/>
      <c r="IR63" s="217"/>
      <c r="IS63" s="270" t="s">
        <v>455</v>
      </c>
      <c r="IT63" s="217"/>
      <c r="IU63" s="217"/>
      <c r="IV63" s="217"/>
      <c r="IW63" s="217"/>
      <c r="IX63" s="217"/>
      <c r="IY63" s="217"/>
      <c r="IZ63" s="217"/>
      <c r="JA63" s="217"/>
      <c r="JB63" s="217"/>
      <c r="JC63" s="217"/>
      <c r="JD63" s="217"/>
      <c r="JE63" s="217"/>
      <c r="JF63" s="217"/>
      <c r="JG63" s="217"/>
      <c r="JH63" s="217"/>
      <c r="JI63" s="217"/>
      <c r="JJ63" s="217"/>
      <c r="JK63" s="217"/>
      <c r="JL63" s="217"/>
      <c r="JM63" s="217"/>
      <c r="JN63" s="217"/>
      <c r="JO63" s="217"/>
      <c r="JP63" s="217"/>
      <c r="JQ63" s="217"/>
      <c r="JR63" s="217"/>
      <c r="JS63" s="217"/>
      <c r="JT63" s="217"/>
      <c r="JU63" s="217"/>
      <c r="JV63" s="217"/>
      <c r="JW63" s="217"/>
      <c r="JX63" s="217"/>
      <c r="JY63" s="217"/>
      <c r="JZ63" s="217"/>
      <c r="KA63" s="217"/>
      <c r="KB63" s="217"/>
      <c r="KC63" s="217"/>
      <c r="KD63" s="217"/>
      <c r="KE63" s="270" t="s">
        <v>455</v>
      </c>
      <c r="KF63" s="217"/>
      <c r="KG63" s="217"/>
      <c r="KH63" s="217"/>
      <c r="KI63" s="217"/>
      <c r="KJ63" s="217"/>
      <c r="KK63" s="217"/>
      <c r="KL63" s="217"/>
      <c r="KM63" s="217"/>
      <c r="KN63" s="217"/>
      <c r="KO63" s="217"/>
      <c r="KP63" s="217"/>
      <c r="KQ63" s="217"/>
      <c r="KR63" s="217"/>
      <c r="KS63" s="217"/>
      <c r="KT63" s="217"/>
      <c r="KU63" s="217"/>
      <c r="KV63" s="217"/>
      <c r="KW63" s="217"/>
      <c r="KX63" s="217"/>
      <c r="KY63" s="217"/>
      <c r="KZ63" s="217"/>
      <c r="LA63" s="217"/>
      <c r="LB63" s="217"/>
      <c r="LC63" s="217"/>
      <c r="LD63" s="217"/>
      <c r="LE63" s="217"/>
      <c r="LF63" s="217"/>
      <c r="LG63" s="217"/>
      <c r="LH63" s="217"/>
      <c r="LI63" s="217"/>
      <c r="LJ63" s="217"/>
      <c r="LK63" s="217"/>
      <c r="LL63" s="217"/>
      <c r="LM63" s="217"/>
      <c r="LN63" s="217"/>
      <c r="LO63" s="217"/>
      <c r="LP63" s="217"/>
      <c r="LQ63" s="217"/>
      <c r="LR63" s="217"/>
      <c r="LS63" s="217"/>
      <c r="LT63" s="270" t="s">
        <v>455</v>
      </c>
      <c r="LU63" s="217"/>
      <c r="LV63" s="217"/>
      <c r="LW63" s="217"/>
      <c r="LX63" s="217"/>
      <c r="LY63" s="217"/>
      <c r="LZ63" s="217"/>
      <c r="MA63" s="217"/>
      <c r="MB63" s="217"/>
      <c r="MC63" s="217"/>
      <c r="MD63" s="217"/>
      <c r="ME63" s="217"/>
      <c r="MF63" s="217"/>
      <c r="MG63" s="217"/>
      <c r="MH63" s="217"/>
      <c r="MI63" s="217"/>
      <c r="MJ63" s="217"/>
      <c r="MK63" s="217"/>
      <c r="ML63" s="217"/>
      <c r="MM63" s="217"/>
      <c r="MN63" s="217"/>
      <c r="MO63" s="217"/>
      <c r="MP63" s="217"/>
      <c r="MQ63" s="217"/>
      <c r="MR63" s="217"/>
      <c r="MS63" s="217"/>
      <c r="MT63" s="217"/>
      <c r="MU63" s="217"/>
      <c r="MV63" s="217"/>
      <c r="MW63" s="217"/>
      <c r="MX63" s="217"/>
      <c r="MY63" s="217"/>
      <c r="MZ63" s="217"/>
      <c r="NA63" s="217"/>
      <c r="NB63" s="217"/>
      <c r="NC63" s="217"/>
      <c r="ND63" s="217"/>
      <c r="NE63" s="217"/>
      <c r="NF63" s="223"/>
      <c r="NG63" s="223"/>
      <c r="NH63" s="223"/>
      <c r="NI63" s="223"/>
      <c r="NJ63" s="223"/>
      <c r="NK63" s="223"/>
      <c r="NL63" s="223"/>
      <c r="NM63" s="223"/>
      <c r="NN63" s="223"/>
      <c r="NO63" s="223"/>
      <c r="NP63" s="223"/>
      <c r="NQ63" s="223"/>
      <c r="NR63" s="223"/>
      <c r="NS63" s="223"/>
      <c r="NT63" s="223"/>
      <c r="NU63" s="223"/>
      <c r="NV63" s="223"/>
      <c r="NW63" s="223"/>
      <c r="NX63" s="223"/>
      <c r="NY63" s="223"/>
      <c r="NZ63" s="223"/>
      <c r="OA63" s="223"/>
      <c r="OB63" s="223"/>
      <c r="OC63" s="223"/>
      <c r="OD63" s="223"/>
      <c r="OE63" s="223"/>
      <c r="OF63" s="223"/>
      <c r="OG63" s="223"/>
      <c r="OH63" s="223"/>
      <c r="OI63" s="223"/>
      <c r="OJ63" s="223"/>
      <c r="OK63" s="223"/>
      <c r="OL63" s="223"/>
      <c r="OM63" s="223"/>
      <c r="ON63" s="223"/>
      <c r="OO63" s="223"/>
      <c r="OP63" s="223"/>
      <c r="OQ63" s="223"/>
      <c r="OR63" s="223"/>
      <c r="OS63" s="267">
        <f>IF(ISERROR(#REF!),0,1)</f>
        <v>0</v>
      </c>
      <c r="OT63" s="267">
        <f t="shared" si="15"/>
        <v>0</v>
      </c>
      <c r="OU63" s="267">
        <f t="shared" si="16"/>
        <v>1</v>
      </c>
      <c r="OV63" s="222"/>
      <c r="OW63" s="222"/>
      <c r="OX63" s="222"/>
      <c r="OY63" s="222"/>
      <c r="OZ63" s="222"/>
      <c r="PA63" s="222"/>
      <c r="PB63" s="222"/>
      <c r="PC63" s="222"/>
      <c r="PD63" s="222"/>
      <c r="PE63" s="222"/>
      <c r="PF63" s="222"/>
      <c r="PG63" s="222"/>
      <c r="PH63" s="222"/>
      <c r="PI63" s="222"/>
      <c r="PJ63" s="222"/>
      <c r="PK63" s="222"/>
      <c r="PL63" s="222"/>
      <c r="PM63" s="222"/>
      <c r="PN63" s="222"/>
      <c r="PO63" s="222"/>
      <c r="PP63" s="222"/>
      <c r="PQ63" s="222"/>
      <c r="PR63" s="222"/>
      <c r="PS63" s="222"/>
      <c r="PT63" s="222"/>
      <c r="PU63" s="222"/>
      <c r="PV63" s="222"/>
      <c r="PW63" s="222"/>
      <c r="PX63" s="222"/>
      <c r="PY63" s="222"/>
      <c r="PZ63" s="222"/>
      <c r="QA63" s="222"/>
      <c r="QB63" s="222"/>
      <c r="QC63" s="222"/>
      <c r="QD63" s="222"/>
      <c r="QE63" s="222"/>
      <c r="QF63" s="222"/>
      <c r="QG63" s="222"/>
      <c r="QH63" s="222"/>
      <c r="QI63" s="222"/>
      <c r="QJ63" s="222"/>
      <c r="QK63" s="222"/>
      <c r="QL63" s="222"/>
      <c r="QM63" s="222"/>
      <c r="QN63" s="222"/>
      <c r="QO63" s="222"/>
      <c r="QP63" s="222"/>
      <c r="QQ63" s="222"/>
      <c r="QR63" s="222"/>
      <c r="QS63" s="222"/>
      <c r="QT63" s="222"/>
      <c r="QU63" s="222"/>
      <c r="QV63" s="222"/>
      <c r="QW63" s="222"/>
      <c r="QX63" s="222"/>
      <c r="QY63" s="222"/>
      <c r="QZ63" s="222"/>
      <c r="RA63" s="222"/>
      <c r="RB63" s="222"/>
      <c r="RC63" s="222"/>
      <c r="RD63" s="222"/>
      <c r="RE63" s="222"/>
      <c r="RF63" s="222"/>
      <c r="RG63" s="222"/>
      <c r="RH63" s="222"/>
      <c r="RI63" s="222"/>
      <c r="RJ63" s="222"/>
      <c r="RK63" s="222"/>
      <c r="RL63" s="222"/>
      <c r="RM63" s="222"/>
      <c r="RN63" s="222"/>
      <c r="RO63" s="222"/>
      <c r="RP63" s="222"/>
      <c r="RQ63" s="222"/>
      <c r="RR63" s="222"/>
      <c r="RS63" s="222"/>
      <c r="RT63" s="222"/>
      <c r="RU63" s="222"/>
      <c r="RV63" s="222"/>
      <c r="RW63" s="222"/>
      <c r="RX63" s="222"/>
      <c r="RY63" s="222"/>
      <c r="RZ63" s="222"/>
      <c r="SA63" s="222"/>
      <c r="SB63" s="222"/>
      <c r="SC63" s="222"/>
      <c r="SD63" s="222"/>
      <c r="SE63" s="222"/>
      <c r="SF63" s="222"/>
      <c r="SG63" s="222"/>
      <c r="SH63" s="222"/>
      <c r="SI63" s="222"/>
      <c r="SJ63" s="222"/>
      <c r="SK63" s="222"/>
      <c r="SL63" s="222"/>
      <c r="SM63" s="222"/>
      <c r="SN63" s="222"/>
      <c r="SO63" s="222"/>
      <c r="SP63" s="222"/>
      <c r="SQ63" s="222"/>
      <c r="SR63" s="222"/>
      <c r="SS63" s="222"/>
      <c r="ST63" s="222"/>
      <c r="SU63" s="222"/>
      <c r="SV63" s="222"/>
      <c r="SW63" s="222"/>
      <c r="SX63" s="222"/>
      <c r="SY63" s="222"/>
      <c r="SZ63" s="222"/>
      <c r="TA63" s="222"/>
      <c r="TB63" s="222"/>
      <c r="TC63" s="222"/>
      <c r="TD63" s="222"/>
      <c r="TE63" s="222"/>
      <c r="TF63" s="222"/>
      <c r="TG63" s="222"/>
      <c r="TH63" s="222"/>
      <c r="TI63" s="222"/>
      <c r="TJ63" s="222"/>
      <c r="TK63" s="222"/>
      <c r="TL63" s="222"/>
      <c r="TM63" s="222"/>
      <c r="TN63" s="222"/>
      <c r="TO63" s="222"/>
      <c r="TP63" s="222"/>
      <c r="TQ63" s="222"/>
      <c r="TR63" s="222"/>
      <c r="TS63" s="222"/>
      <c r="TT63" s="222"/>
      <c r="TU63" s="222"/>
      <c r="TV63" s="222"/>
      <c r="TW63" s="222"/>
      <c r="TX63" s="222"/>
      <c r="TY63" s="222"/>
      <c r="TZ63" s="222"/>
      <c r="UA63" s="222"/>
      <c r="UB63" s="222"/>
      <c r="UC63" s="222"/>
      <c r="UD63" s="222"/>
      <c r="UE63" s="222"/>
      <c r="UF63" s="222"/>
      <c r="UG63" s="222"/>
      <c r="UH63" s="222"/>
      <c r="UI63" s="222"/>
      <c r="UJ63" s="222"/>
      <c r="UK63" s="222"/>
      <c r="UL63" s="222"/>
      <c r="UM63" s="222"/>
      <c r="UN63" s="222"/>
      <c r="UO63" s="222"/>
      <c r="UP63" s="222"/>
      <c r="UQ63" s="222"/>
      <c r="UR63" s="222"/>
      <c r="US63" s="222"/>
      <c r="UT63" s="222"/>
      <c r="UU63" s="222"/>
      <c r="UV63" s="222"/>
      <c r="UW63" s="222"/>
      <c r="UX63" s="222"/>
      <c r="UY63" s="222"/>
      <c r="UZ63" s="222"/>
      <c r="VA63" s="222"/>
      <c r="VB63" s="222"/>
      <c r="VC63" s="222"/>
      <c r="VD63" s="222"/>
      <c r="VE63" s="222"/>
      <c r="VF63" s="222"/>
      <c r="VG63" s="222"/>
      <c r="VH63" s="222"/>
      <c r="VI63" s="222"/>
      <c r="VJ63" s="222"/>
      <c r="VK63" s="222"/>
      <c r="VL63" s="222"/>
      <c r="VM63" s="222"/>
      <c r="VN63" s="222"/>
      <c r="VO63" s="222"/>
      <c r="VP63" s="222"/>
      <c r="VQ63" s="222"/>
      <c r="VR63" s="222"/>
      <c r="VS63" s="222"/>
      <c r="VT63" s="222"/>
      <c r="VU63" s="222"/>
      <c r="VV63" s="222"/>
      <c r="VW63" s="222"/>
      <c r="VX63" s="222"/>
      <c r="VY63" s="222"/>
      <c r="VZ63" s="222"/>
      <c r="WA63" s="222"/>
      <c r="WB63" s="222"/>
      <c r="WC63" s="222"/>
      <c r="WD63" s="222"/>
      <c r="WE63" s="222"/>
      <c r="WF63" s="222"/>
      <c r="WG63" s="222"/>
      <c r="WH63" s="222"/>
      <c r="WI63" s="222"/>
      <c r="WJ63" s="222"/>
      <c r="WK63" s="222"/>
      <c r="WL63" s="222"/>
      <c r="WM63" s="222"/>
      <c r="WN63" s="222"/>
      <c r="WO63" s="222"/>
      <c r="WP63" s="222"/>
      <c r="WQ63" s="222"/>
      <c r="WR63" s="222"/>
      <c r="WS63" s="222"/>
      <c r="WT63" s="222"/>
      <c r="WU63" s="222"/>
      <c r="WV63" s="222"/>
      <c r="WW63" s="222"/>
      <c r="WX63" s="222"/>
      <c r="WY63" s="222"/>
      <c r="WZ63" s="222"/>
      <c r="XA63" s="222"/>
      <c r="XB63" s="222"/>
      <c r="XC63" s="222"/>
      <c r="XD63" s="222"/>
      <c r="XE63" s="222"/>
      <c r="XF63" s="222"/>
      <c r="XG63" s="222"/>
      <c r="XH63" s="222"/>
      <c r="XI63" s="222"/>
      <c r="XJ63" s="222"/>
      <c r="XK63" s="222"/>
      <c r="XL63" s="222"/>
      <c r="XM63" s="222"/>
      <c r="XN63" s="222"/>
      <c r="XO63" s="222"/>
      <c r="XP63" s="222"/>
      <c r="XQ63" s="222"/>
      <c r="XR63" s="222"/>
      <c r="XS63" s="222"/>
      <c r="XT63" s="222"/>
      <c r="XU63" s="222"/>
      <c r="XV63" s="222"/>
      <c r="XW63" s="222"/>
      <c r="XX63" s="222"/>
      <c r="XY63" s="222"/>
      <c r="XZ63" s="222"/>
      <c r="YA63" s="222"/>
      <c r="YB63" s="222"/>
      <c r="YC63" s="222"/>
      <c r="YD63" s="222"/>
      <c r="YE63" s="222"/>
      <c r="YF63" s="222"/>
      <c r="YG63" s="222"/>
      <c r="YH63" s="222"/>
      <c r="YI63" s="222"/>
      <c r="YJ63" s="222"/>
      <c r="YK63" s="222"/>
      <c r="YL63" s="222"/>
      <c r="YM63" s="222"/>
      <c r="YN63" s="222"/>
      <c r="YO63" s="222"/>
      <c r="YP63" s="222"/>
      <c r="YQ63" s="222"/>
      <c r="YR63" s="222"/>
      <c r="YS63" s="222"/>
      <c r="YT63" s="222"/>
      <c r="YU63" s="222"/>
      <c r="YV63" s="222"/>
      <c r="YW63" s="222"/>
      <c r="YX63" s="222"/>
      <c r="YY63" s="222"/>
      <c r="YZ63" s="222"/>
      <c r="ZA63" s="222"/>
      <c r="ZB63" s="222"/>
      <c r="ZC63" s="222"/>
      <c r="ZD63" s="222"/>
      <c r="ZE63" s="222"/>
      <c r="ZF63" s="222"/>
      <c r="ZG63" s="222"/>
      <c r="ZH63" s="222"/>
      <c r="ZI63" s="222"/>
      <c r="ZJ63" s="222"/>
      <c r="ZK63" s="222"/>
      <c r="ZL63" s="222"/>
      <c r="ZM63" s="222"/>
      <c r="ZN63" s="222"/>
      <c r="ZO63" s="222"/>
      <c r="ZP63" s="222"/>
      <c r="ZQ63" s="222"/>
      <c r="ZR63" s="222"/>
      <c r="ZS63" s="222"/>
      <c r="ZT63" s="222"/>
      <c r="ZU63" s="222"/>
      <c r="ZV63" s="222"/>
      <c r="ZW63" s="222"/>
      <c r="ZX63" s="222"/>
      <c r="ZY63" s="222"/>
      <c r="ZZ63" s="222"/>
      <c r="AAA63" s="222"/>
      <c r="AAB63" s="222"/>
      <c r="AAC63" s="222"/>
      <c r="AAD63" s="222"/>
      <c r="AAE63" s="222"/>
      <c r="AAF63" s="222"/>
      <c r="AAG63" s="222"/>
      <c r="AAH63" s="222"/>
      <c r="AAI63" s="222"/>
      <c r="AAJ63" s="222"/>
      <c r="AAK63" s="222"/>
      <c r="AAL63" s="222"/>
      <c r="AAM63" s="222"/>
      <c r="AAN63" s="222"/>
      <c r="AAO63" s="222"/>
      <c r="AAP63" s="222"/>
      <c r="AAQ63" s="222"/>
      <c r="AAR63" s="222"/>
      <c r="AAS63" s="222"/>
      <c r="AAT63" s="222"/>
      <c r="AAU63" s="222"/>
      <c r="AAV63" s="222"/>
      <c r="AAW63" s="222"/>
      <c r="AAX63" s="222"/>
      <c r="AAY63" s="222"/>
      <c r="AAZ63" s="222"/>
      <c r="ABA63" s="222"/>
      <c r="ABB63" s="222"/>
      <c r="ABC63" s="222"/>
      <c r="ABD63" s="222"/>
      <c r="ABE63" s="222"/>
      <c r="ABF63" s="222"/>
      <c r="ABG63" s="222"/>
      <c r="ABH63" s="222"/>
      <c r="ABI63" s="222"/>
      <c r="ABJ63" s="222"/>
      <c r="ABK63" s="222"/>
      <c r="ABL63" s="222"/>
      <c r="ABM63" s="222"/>
      <c r="ABN63" s="222"/>
      <c r="ABO63" s="222"/>
      <c r="ABP63" s="222"/>
      <c r="ABQ63" s="222"/>
      <c r="ABR63" s="222"/>
      <c r="ABS63" s="222"/>
      <c r="ABT63" s="222"/>
      <c r="ABU63" s="222"/>
      <c r="ABV63" s="222"/>
      <c r="ABW63" s="222"/>
      <c r="ABX63" s="222"/>
      <c r="ABY63" s="222"/>
      <c r="ABZ63" s="222"/>
      <c r="ACA63" s="222"/>
      <c r="ACB63" s="222"/>
      <c r="ACC63" s="222"/>
      <c r="ACD63" s="222"/>
      <c r="ACE63" s="222"/>
      <c r="ACF63" s="222"/>
      <c r="ACG63" s="222"/>
      <c r="ACH63" s="222"/>
      <c r="ACI63" s="222"/>
      <c r="ACJ63" s="222"/>
      <c r="ACK63" s="222"/>
      <c r="ACL63" s="222"/>
      <c r="ACM63" s="222"/>
      <c r="ACN63" s="222"/>
      <c r="ACO63" s="222"/>
      <c r="ACP63" s="222"/>
      <c r="ACQ63" s="222"/>
      <c r="ACR63" s="222"/>
      <c r="ACS63" s="222"/>
      <c r="ACT63" s="222"/>
      <c r="ACU63" s="222"/>
      <c r="ACV63" s="222"/>
      <c r="ACW63" s="222"/>
      <c r="ACX63" s="222"/>
      <c r="ACY63" s="222"/>
      <c r="ACZ63" s="222"/>
      <c r="ADA63" s="222"/>
      <c r="ADB63" s="222"/>
      <c r="ADC63" s="222"/>
      <c r="ADD63" s="222"/>
      <c r="ADE63" s="222"/>
      <c r="ADF63" s="222"/>
      <c r="ADG63" s="222"/>
      <c r="ADH63" s="222"/>
      <c r="ADI63" s="222"/>
      <c r="ADJ63" s="222"/>
      <c r="ADK63" s="222"/>
      <c r="ADL63" s="222"/>
      <c r="ADM63" s="222"/>
      <c r="ADN63" s="222"/>
      <c r="ADO63" s="222"/>
      <c r="ADP63" s="222"/>
      <c r="ADQ63" s="222"/>
      <c r="ADR63" s="222"/>
      <c r="ADS63" s="222"/>
      <c r="ADT63" s="222"/>
      <c r="ADU63" s="222"/>
      <c r="ADV63" s="222"/>
      <c r="ADW63" s="222"/>
      <c r="ADX63" s="222"/>
      <c r="ADY63" s="222"/>
      <c r="ADZ63" s="222"/>
      <c r="AEA63" s="222"/>
      <c r="AEB63" s="222"/>
      <c r="AEC63" s="222"/>
      <c r="AED63" s="222"/>
      <c r="AEE63" s="222"/>
      <c r="AEF63" s="222"/>
      <c r="AEG63" s="222"/>
      <c r="AEH63" s="222"/>
      <c r="AEI63" s="222"/>
      <c r="AEJ63" s="222"/>
      <c r="AEK63" s="222"/>
      <c r="AEL63" s="222"/>
      <c r="AEM63" s="222"/>
      <c r="AEN63" s="222"/>
      <c r="AEO63" s="222"/>
      <c r="AEP63" s="222"/>
      <c r="AEQ63" s="222"/>
      <c r="AER63" s="222"/>
      <c r="AES63" s="222"/>
      <c r="AET63" s="222"/>
      <c r="AEU63" s="222"/>
      <c r="AEV63" s="222"/>
      <c r="AEW63" s="222"/>
      <c r="AEX63" s="222"/>
      <c r="AEY63" s="222"/>
      <c r="AEZ63" s="222"/>
      <c r="AFA63" s="222"/>
      <c r="AFB63" s="222"/>
      <c r="AFC63" s="222"/>
      <c r="AFD63" s="222"/>
      <c r="AFE63" s="222"/>
      <c r="AFF63" s="222"/>
      <c r="AFG63" s="222"/>
      <c r="AFH63" s="222"/>
      <c r="AFI63" s="222"/>
      <c r="AFJ63" s="222"/>
      <c r="AFK63" s="222"/>
      <c r="AFL63" s="222"/>
      <c r="AFM63" s="222"/>
      <c r="AFN63" s="222"/>
      <c r="AFO63" s="222"/>
      <c r="AFP63" s="222"/>
      <c r="AFQ63" s="222"/>
      <c r="AFR63" s="222"/>
      <c r="AFS63" s="222"/>
      <c r="AFT63" s="222"/>
    </row>
    <row r="64" spans="1:852">
      <c r="A64" s="140" t="s">
        <v>1132</v>
      </c>
      <c r="B64" s="140"/>
      <c r="C64" s="840" t="str">
        <f>IF(Severity!F64&gt;=0.5,"YES","NO")</f>
        <v>NO</v>
      </c>
      <c r="D64" s="840" t="str">
        <f>IF(Severity!G64&gt;=0.5,"YES","NO")</f>
        <v>YES</v>
      </c>
      <c r="E64" s="213">
        <v>12</v>
      </c>
      <c r="F64" s="213">
        <v>3</v>
      </c>
      <c r="G64" s="270" t="s">
        <v>2904</v>
      </c>
      <c r="H64" s="270" t="s">
        <v>1094</v>
      </c>
      <c r="I64" s="270" t="s">
        <v>455</v>
      </c>
      <c r="J64" s="270">
        <v>1</v>
      </c>
      <c r="K64" s="270" t="s">
        <v>455</v>
      </c>
      <c r="L64" s="265"/>
      <c r="M64" s="265"/>
      <c r="N64" s="270"/>
      <c r="O64" s="270" t="s">
        <v>455</v>
      </c>
      <c r="P64" s="265"/>
      <c r="Q64" s="265"/>
      <c r="R64" s="265"/>
      <c r="S64" s="270" t="s">
        <v>602</v>
      </c>
      <c r="T64" s="270">
        <v>21</v>
      </c>
      <c r="U64" s="125"/>
      <c r="V64" s="125"/>
      <c r="W64" s="125">
        <v>17.5</v>
      </c>
      <c r="X64" s="125">
        <v>1.18</v>
      </c>
      <c r="Y64" s="125"/>
      <c r="Z64" s="125"/>
      <c r="AA64" s="125">
        <v>8.1999999999999993</v>
      </c>
      <c r="AB64" s="125">
        <v>4.29</v>
      </c>
      <c r="AC64" s="125"/>
      <c r="AD64" s="125"/>
      <c r="AE64" s="114"/>
      <c r="AF64" s="125"/>
      <c r="AG64" s="125"/>
      <c r="AH64" s="125"/>
      <c r="AI64" s="265">
        <v>11</v>
      </c>
      <c r="AJ64" s="267">
        <f t="shared" si="11"/>
        <v>10</v>
      </c>
      <c r="AK64" s="265">
        <v>10</v>
      </c>
      <c r="AL64" s="270" t="s">
        <v>2376</v>
      </c>
      <c r="AM64" s="270" t="s">
        <v>1094</v>
      </c>
      <c r="AN64" s="270" t="s">
        <v>455</v>
      </c>
      <c r="AO64" s="270">
        <v>5</v>
      </c>
      <c r="AP64" s="270" t="s">
        <v>455</v>
      </c>
      <c r="AQ64" s="265"/>
      <c r="AR64" s="265"/>
      <c r="AS64" s="265"/>
      <c r="AT64" s="270" t="s">
        <v>455</v>
      </c>
      <c r="AU64" s="265"/>
      <c r="AV64" s="265"/>
      <c r="AW64" s="265"/>
      <c r="AX64" s="265" t="s">
        <v>602</v>
      </c>
      <c r="AY64" s="265">
        <v>21</v>
      </c>
      <c r="AZ64" s="114"/>
      <c r="BA64" s="114"/>
      <c r="BB64" s="114">
        <v>18.899999999999999</v>
      </c>
      <c r="BC64" s="114">
        <v>2.42</v>
      </c>
      <c r="BD64" s="114"/>
      <c r="BE64" s="114"/>
      <c r="BF64" s="114">
        <v>8.5</v>
      </c>
      <c r="BG64" s="114">
        <v>8.73</v>
      </c>
      <c r="BH64" s="114"/>
      <c r="BI64" s="114"/>
      <c r="BJ64" s="114"/>
      <c r="BK64" s="114"/>
      <c r="BL64" s="114"/>
      <c r="BM64" s="114"/>
      <c r="BN64" s="270">
        <v>15</v>
      </c>
      <c r="BO64" s="270">
        <f t="shared" si="12"/>
        <v>10</v>
      </c>
      <c r="BP64" s="270">
        <v>10</v>
      </c>
      <c r="BQ64" s="270" t="s">
        <v>2388</v>
      </c>
      <c r="BR64" s="119" t="s">
        <v>749</v>
      </c>
      <c r="BS64" s="270" t="s">
        <v>455</v>
      </c>
      <c r="BT64" s="265">
        <v>2</v>
      </c>
      <c r="BU64" s="270" t="s">
        <v>455</v>
      </c>
      <c r="BV64" s="265"/>
      <c r="BW64" s="265"/>
      <c r="BX64" s="265"/>
      <c r="BY64" s="270" t="s">
        <v>455</v>
      </c>
      <c r="BZ64" s="265"/>
      <c r="CA64" s="265"/>
      <c r="CB64" s="265"/>
      <c r="CC64" s="265" t="s">
        <v>602</v>
      </c>
      <c r="CD64" s="265">
        <v>21</v>
      </c>
      <c r="CE64" s="114"/>
      <c r="CF64" s="114"/>
      <c r="CG64" s="114">
        <v>18.600000000000001</v>
      </c>
      <c r="CH64" s="114">
        <v>2.37</v>
      </c>
      <c r="CI64" s="114"/>
      <c r="CJ64" s="114"/>
      <c r="CK64" s="114">
        <v>11.8</v>
      </c>
      <c r="CL64" s="114">
        <v>5.57</v>
      </c>
      <c r="CM64" s="114"/>
      <c r="CN64" s="114"/>
      <c r="CO64" s="114"/>
      <c r="CP64" s="114"/>
      <c r="CQ64" s="114"/>
      <c r="CR64" s="114"/>
      <c r="CS64" s="265">
        <v>12</v>
      </c>
      <c r="CT64" s="267">
        <f>CS64-BT64</f>
        <v>10</v>
      </c>
      <c r="CU64" s="265">
        <v>10</v>
      </c>
      <c r="CV64" s="270"/>
      <c r="CW64" s="270" t="s">
        <v>455</v>
      </c>
      <c r="CX64" s="270"/>
      <c r="CY64" s="265"/>
      <c r="CZ64" s="265"/>
      <c r="DA64" s="265"/>
      <c r="DB64" s="265"/>
      <c r="DC64" s="265"/>
      <c r="DD64" s="265"/>
      <c r="DE64" s="265"/>
      <c r="DF64" s="265"/>
      <c r="DG64" s="265"/>
      <c r="DH64" s="265"/>
      <c r="DI64" s="265"/>
      <c r="DJ64" s="125"/>
      <c r="DK64" s="125"/>
      <c r="DL64" s="125"/>
      <c r="DM64" s="125"/>
      <c r="DN64" s="125"/>
      <c r="DO64" s="125"/>
      <c r="DP64" s="125"/>
      <c r="DQ64" s="125"/>
      <c r="DR64" s="125"/>
      <c r="DS64" s="125"/>
      <c r="DT64" s="125"/>
      <c r="DU64" s="125"/>
      <c r="DV64" s="125"/>
      <c r="DW64" s="125"/>
      <c r="DX64" s="265"/>
      <c r="DY64" s="265"/>
      <c r="DZ64" s="265"/>
      <c r="EA64" s="223"/>
      <c r="EB64" s="270" t="s">
        <v>455</v>
      </c>
      <c r="EC64" s="223"/>
      <c r="ED64" s="223"/>
      <c r="EE64" s="223"/>
      <c r="EF64" s="223"/>
      <c r="EG64" s="223"/>
      <c r="EH64" s="223"/>
      <c r="EI64" s="223"/>
      <c r="EJ64" s="223"/>
      <c r="EK64" s="223"/>
      <c r="EL64" s="223"/>
      <c r="EM64" s="223"/>
      <c r="EN64" s="223"/>
      <c r="EO64" s="183"/>
      <c r="EP64" s="183"/>
      <c r="EQ64" s="183"/>
      <c r="ER64" s="183"/>
      <c r="ES64" s="183"/>
      <c r="ET64" s="183"/>
      <c r="EU64" s="183"/>
      <c r="EV64" s="183"/>
      <c r="EW64" s="183"/>
      <c r="EX64" s="183"/>
      <c r="EY64" s="183"/>
      <c r="EZ64" s="183"/>
      <c r="FA64" s="183"/>
      <c r="FB64" s="183"/>
      <c r="FC64" s="223"/>
      <c r="FD64" s="223"/>
      <c r="FE64" s="223"/>
      <c r="FF64" s="270" t="s">
        <v>455</v>
      </c>
      <c r="FG64" s="90"/>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70" t="s">
        <v>455</v>
      </c>
      <c r="HE64" s="223"/>
      <c r="HF64" s="223"/>
      <c r="HG64" s="90"/>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c r="IL64" s="223"/>
      <c r="IM64" s="223"/>
      <c r="IN64" s="223"/>
      <c r="IO64" s="223"/>
      <c r="IP64" s="223"/>
      <c r="IQ64" s="223"/>
      <c r="IR64" s="223"/>
      <c r="IS64" s="270" t="s">
        <v>455</v>
      </c>
      <c r="IT64" s="223"/>
      <c r="IU64" s="223"/>
      <c r="IV64" s="223"/>
      <c r="IW64" s="223"/>
      <c r="IX64" s="223"/>
      <c r="IY64" s="223"/>
      <c r="IZ64" s="223"/>
      <c r="JA64" s="223"/>
      <c r="JB64" s="223"/>
      <c r="JC64" s="223"/>
      <c r="JD64" s="223"/>
      <c r="JE64" s="223"/>
      <c r="JF64" s="223"/>
      <c r="JG64" s="223"/>
      <c r="JH64" s="223"/>
      <c r="JI64" s="223"/>
      <c r="JJ64" s="223"/>
      <c r="JK64" s="223"/>
      <c r="JL64" s="223"/>
      <c r="JM64" s="223"/>
      <c r="JN64" s="223"/>
      <c r="JO64" s="223"/>
      <c r="JP64" s="223"/>
      <c r="JQ64" s="223"/>
      <c r="JR64" s="223"/>
      <c r="JS64" s="223"/>
      <c r="JT64" s="223"/>
      <c r="JU64" s="223"/>
      <c r="JV64" s="223"/>
      <c r="JW64" s="223"/>
      <c r="JX64" s="223"/>
      <c r="JY64" s="223"/>
      <c r="JZ64" s="223"/>
      <c r="KA64" s="223"/>
      <c r="KB64" s="223"/>
      <c r="KC64" s="223"/>
      <c r="KD64" s="223"/>
      <c r="KE64" s="270" t="s">
        <v>455</v>
      </c>
      <c r="KF64" s="223"/>
      <c r="KG64" s="223"/>
      <c r="KH64" s="223"/>
      <c r="KI64" s="90"/>
      <c r="KJ64" s="223"/>
      <c r="KK64" s="223"/>
      <c r="KL64" s="223"/>
      <c r="KM64" s="223"/>
      <c r="KN64" s="223"/>
      <c r="KO64" s="223"/>
      <c r="KP64" s="223"/>
      <c r="KQ64" s="223"/>
      <c r="KR64" s="223"/>
      <c r="KS64" s="223"/>
      <c r="KT64" s="223"/>
      <c r="KU64" s="223"/>
      <c r="KV64" s="223"/>
      <c r="KW64" s="223"/>
      <c r="KX64" s="223"/>
      <c r="KY64" s="223"/>
      <c r="KZ64" s="223"/>
      <c r="LA64" s="223"/>
      <c r="LB64" s="223"/>
      <c r="LC64" s="223"/>
      <c r="LD64" s="223"/>
      <c r="LE64" s="223"/>
      <c r="LF64" s="223"/>
      <c r="LG64" s="223"/>
      <c r="LH64" s="223"/>
      <c r="LI64" s="223"/>
      <c r="LJ64" s="223"/>
      <c r="LK64" s="223"/>
      <c r="LL64" s="223"/>
      <c r="LM64" s="223"/>
      <c r="LN64" s="223"/>
      <c r="LO64" s="223"/>
      <c r="LP64" s="223"/>
      <c r="LQ64" s="223"/>
      <c r="LR64" s="223"/>
      <c r="LS64" s="223"/>
      <c r="LT64" s="270" t="s">
        <v>455</v>
      </c>
      <c r="LU64" s="223"/>
      <c r="LV64" s="223"/>
      <c r="LW64" s="223"/>
      <c r="LX64" s="223"/>
      <c r="LY64" s="223"/>
      <c r="LZ64" s="223"/>
      <c r="MA64" s="223"/>
      <c r="MB64" s="223"/>
      <c r="MC64" s="223"/>
      <c r="MD64" s="223"/>
      <c r="ME64" s="223"/>
      <c r="MF64" s="223"/>
      <c r="MG64" s="223"/>
      <c r="MH64" s="223"/>
      <c r="MI64" s="223"/>
      <c r="MJ64" s="223"/>
      <c r="MK64" s="223"/>
      <c r="ML64" s="223"/>
      <c r="MM64" s="223"/>
      <c r="MN64" s="223"/>
      <c r="MO64" s="223"/>
      <c r="MP64" s="223"/>
      <c r="MQ64" s="223"/>
      <c r="MR64" s="223"/>
      <c r="MS64" s="223"/>
      <c r="MT64" s="223"/>
      <c r="MU64" s="223"/>
      <c r="MV64" s="223"/>
      <c r="MW64" s="223"/>
      <c r="MX64" s="223"/>
      <c r="MY64" s="223"/>
      <c r="MZ64" s="223"/>
      <c r="NA64" s="223"/>
      <c r="NB64" s="223"/>
      <c r="NC64" s="223"/>
      <c r="ND64" s="223"/>
      <c r="NE64" s="223"/>
      <c r="NF64" s="223"/>
      <c r="NG64" s="223"/>
      <c r="NH64" s="223"/>
      <c r="NI64" s="223"/>
      <c r="NJ64" s="223"/>
      <c r="NK64" s="223"/>
      <c r="NL64" s="223"/>
      <c r="NM64" s="223"/>
      <c r="NN64" s="223"/>
      <c r="NO64" s="223"/>
      <c r="NP64" s="223"/>
      <c r="NQ64" s="223"/>
      <c r="NR64" s="223"/>
      <c r="NS64" s="223"/>
      <c r="NT64" s="223"/>
      <c r="NU64" s="223"/>
      <c r="NV64" s="223"/>
      <c r="NW64" s="223"/>
      <c r="NX64" s="223"/>
      <c r="NY64" s="223"/>
      <c r="NZ64" s="223"/>
      <c r="OA64" s="223"/>
      <c r="OB64" s="223"/>
      <c r="OC64" s="223"/>
      <c r="OD64" s="223"/>
      <c r="OE64" s="223"/>
      <c r="OF64" s="223"/>
      <c r="OG64" s="223"/>
      <c r="OH64" s="223"/>
      <c r="OI64" s="223"/>
      <c r="OJ64" s="223"/>
      <c r="OK64" s="223"/>
      <c r="OL64" s="223"/>
      <c r="OM64" s="223"/>
      <c r="ON64" s="223"/>
      <c r="OO64" s="223"/>
      <c r="OP64" s="223"/>
      <c r="OQ64" s="223"/>
      <c r="OR64" s="223"/>
      <c r="OS64" s="267">
        <f>IF(ISERROR(#REF!),0,1)</f>
        <v>0</v>
      </c>
      <c r="OT64" s="267">
        <f t="shared" si="15"/>
        <v>0</v>
      </c>
      <c r="OU64" s="267">
        <f t="shared" si="16"/>
        <v>1</v>
      </c>
      <c r="OV64" s="222"/>
      <c r="OW64" s="222"/>
      <c r="OX64" s="222"/>
      <c r="OY64" s="222"/>
      <c r="OZ64" s="222"/>
      <c r="PA64" s="222"/>
      <c r="PB64" s="222"/>
      <c r="PC64" s="222"/>
      <c r="PD64" s="222"/>
      <c r="PE64" s="222"/>
      <c r="PF64" s="222"/>
      <c r="PG64" s="222"/>
      <c r="PH64" s="222"/>
      <c r="PI64" s="222"/>
      <c r="PJ64" s="222"/>
      <c r="PK64" s="222"/>
      <c r="PL64" s="222"/>
      <c r="PM64" s="222"/>
      <c r="PN64" s="222"/>
      <c r="PO64" s="222"/>
      <c r="PP64" s="222"/>
      <c r="PQ64" s="222"/>
      <c r="PR64" s="222"/>
      <c r="PS64" s="222"/>
      <c r="PT64" s="222"/>
      <c r="PU64" s="222"/>
      <c r="PV64" s="222"/>
      <c r="PW64" s="222"/>
      <c r="PX64" s="222"/>
      <c r="PY64" s="222"/>
      <c r="PZ64" s="222"/>
      <c r="QA64" s="222"/>
      <c r="QB64" s="222"/>
      <c r="QC64" s="222"/>
      <c r="QD64" s="222"/>
      <c r="QE64" s="222"/>
      <c r="QF64" s="222"/>
      <c r="QG64" s="222"/>
      <c r="QH64" s="222"/>
      <c r="QI64" s="222"/>
      <c r="QJ64" s="222"/>
      <c r="QK64" s="222"/>
      <c r="QL64" s="222"/>
      <c r="QM64" s="222"/>
      <c r="QN64" s="222"/>
      <c r="QO64" s="222"/>
      <c r="QP64" s="222"/>
      <c r="QQ64" s="222"/>
      <c r="QR64" s="222"/>
      <c r="QS64" s="222"/>
      <c r="QT64" s="222"/>
      <c r="QU64" s="222"/>
      <c r="QV64" s="222"/>
      <c r="QW64" s="222"/>
      <c r="QX64" s="222"/>
      <c r="QY64" s="222"/>
      <c r="QZ64" s="222"/>
      <c r="RA64" s="222"/>
      <c r="RB64" s="222"/>
      <c r="RC64" s="222"/>
      <c r="RD64" s="222"/>
      <c r="RE64" s="222"/>
      <c r="RF64" s="222"/>
      <c r="RG64" s="222"/>
      <c r="RH64" s="222"/>
      <c r="RI64" s="222"/>
      <c r="RJ64" s="222"/>
      <c r="RK64" s="222"/>
      <c r="RL64" s="222"/>
      <c r="RM64" s="222"/>
      <c r="RN64" s="222"/>
      <c r="RO64" s="222"/>
      <c r="RP64" s="222"/>
      <c r="RQ64" s="222"/>
      <c r="RR64" s="222"/>
      <c r="RS64" s="222"/>
      <c r="RT64" s="222"/>
      <c r="RU64" s="222"/>
      <c r="RV64" s="222"/>
      <c r="RW64" s="222"/>
      <c r="RX64" s="222"/>
      <c r="RY64" s="222"/>
      <c r="RZ64" s="222"/>
      <c r="SA64" s="222"/>
      <c r="SB64" s="222"/>
      <c r="SC64" s="222"/>
      <c r="SD64" s="222"/>
      <c r="SE64" s="222"/>
      <c r="SF64" s="222"/>
      <c r="SG64" s="222"/>
      <c r="SH64" s="222"/>
      <c r="SI64" s="222"/>
      <c r="SJ64" s="222"/>
      <c r="SK64" s="222"/>
      <c r="SL64" s="222"/>
      <c r="SM64" s="222"/>
      <c r="SN64" s="222"/>
      <c r="SO64" s="222"/>
      <c r="SP64" s="222"/>
      <c r="SQ64" s="222"/>
      <c r="SR64" s="222"/>
      <c r="SS64" s="222"/>
      <c r="ST64" s="222"/>
      <c r="SU64" s="222"/>
      <c r="SV64" s="222"/>
      <c r="SW64" s="222"/>
      <c r="SX64" s="222"/>
      <c r="SY64" s="222"/>
      <c r="SZ64" s="222"/>
      <c r="TA64" s="222"/>
      <c r="TB64" s="222"/>
      <c r="TC64" s="222"/>
      <c r="TD64" s="222"/>
      <c r="TE64" s="222"/>
      <c r="TF64" s="222"/>
      <c r="TG64" s="222"/>
      <c r="TH64" s="222"/>
      <c r="TI64" s="222"/>
      <c r="TJ64" s="222"/>
      <c r="TK64" s="222"/>
      <c r="TL64" s="222"/>
      <c r="TM64" s="222"/>
      <c r="TN64" s="222"/>
      <c r="TO64" s="222"/>
      <c r="TP64" s="222"/>
      <c r="TQ64" s="222"/>
      <c r="TR64" s="222"/>
      <c r="TS64" s="222"/>
      <c r="TT64" s="222"/>
      <c r="TU64" s="222"/>
      <c r="TV64" s="222"/>
      <c r="TW64" s="222"/>
      <c r="TX64" s="222"/>
      <c r="TY64" s="222"/>
      <c r="TZ64" s="222"/>
      <c r="UA64" s="222"/>
      <c r="UB64" s="222"/>
      <c r="UC64" s="222"/>
      <c r="UD64" s="222"/>
      <c r="UE64" s="222"/>
      <c r="UF64" s="222"/>
      <c r="UG64" s="222"/>
      <c r="UH64" s="222"/>
      <c r="UI64" s="222"/>
      <c r="UJ64" s="222"/>
      <c r="UK64" s="222"/>
      <c r="UL64" s="222"/>
      <c r="UM64" s="222"/>
      <c r="UN64" s="222"/>
      <c r="UO64" s="222"/>
      <c r="UP64" s="222"/>
      <c r="UQ64" s="222"/>
      <c r="UR64" s="222"/>
      <c r="US64" s="222"/>
      <c r="UT64" s="222"/>
      <c r="UU64" s="222"/>
      <c r="UV64" s="222"/>
      <c r="UW64" s="222"/>
      <c r="UX64" s="222"/>
      <c r="UY64" s="222"/>
      <c r="UZ64" s="222"/>
      <c r="VA64" s="222"/>
      <c r="VB64" s="222"/>
      <c r="VC64" s="222"/>
      <c r="VD64" s="222"/>
      <c r="VE64" s="222"/>
      <c r="VF64" s="222"/>
      <c r="VG64" s="222"/>
      <c r="VH64" s="222"/>
      <c r="VI64" s="222"/>
      <c r="VJ64" s="222"/>
      <c r="VK64" s="222"/>
      <c r="VL64" s="222"/>
      <c r="VM64" s="222"/>
      <c r="VN64" s="222"/>
      <c r="VO64" s="222"/>
      <c r="VP64" s="222"/>
      <c r="VQ64" s="222"/>
      <c r="VR64" s="222"/>
      <c r="VS64" s="222"/>
      <c r="VT64" s="222"/>
      <c r="VU64" s="222"/>
      <c r="VV64" s="222"/>
      <c r="VW64" s="222"/>
      <c r="VX64" s="222"/>
      <c r="VY64" s="222"/>
      <c r="VZ64" s="222"/>
      <c r="WA64" s="222"/>
      <c r="WB64" s="222"/>
      <c r="WC64" s="222"/>
      <c r="WD64" s="222"/>
      <c r="WE64" s="222"/>
      <c r="WF64" s="222"/>
      <c r="WG64" s="222"/>
      <c r="WH64" s="222"/>
      <c r="WI64" s="222"/>
      <c r="WJ64" s="222"/>
      <c r="WK64" s="222"/>
      <c r="WL64" s="222"/>
      <c r="WM64" s="222"/>
      <c r="WN64" s="222"/>
      <c r="WO64" s="222"/>
      <c r="WP64" s="222"/>
      <c r="WQ64" s="222"/>
      <c r="WR64" s="222"/>
      <c r="WS64" s="222"/>
      <c r="WT64" s="222"/>
      <c r="WU64" s="222"/>
      <c r="WV64" s="222"/>
      <c r="WW64" s="222"/>
      <c r="WX64" s="222"/>
      <c r="WY64" s="222"/>
      <c r="WZ64" s="222"/>
      <c r="XA64" s="222"/>
      <c r="XB64" s="222"/>
      <c r="XC64" s="222"/>
      <c r="XD64" s="222"/>
      <c r="XE64" s="222"/>
      <c r="XF64" s="222"/>
      <c r="XG64" s="222"/>
      <c r="XH64" s="222"/>
      <c r="XI64" s="222"/>
      <c r="XJ64" s="222"/>
      <c r="XK64" s="222"/>
      <c r="XL64" s="222"/>
      <c r="XM64" s="222"/>
      <c r="XN64" s="222"/>
      <c r="XO64" s="222"/>
      <c r="XP64" s="222"/>
      <c r="XQ64" s="222"/>
      <c r="XR64" s="222"/>
      <c r="XS64" s="222"/>
      <c r="XT64" s="222"/>
      <c r="XU64" s="222"/>
      <c r="XV64" s="222"/>
      <c r="XW64" s="222"/>
      <c r="XX64" s="222"/>
      <c r="XY64" s="222"/>
      <c r="XZ64" s="222"/>
      <c r="YA64" s="222"/>
      <c r="YB64" s="222"/>
      <c r="YC64" s="222"/>
      <c r="YD64" s="222"/>
      <c r="YE64" s="222"/>
      <c r="YF64" s="222"/>
      <c r="YG64" s="222"/>
      <c r="YH64" s="222"/>
      <c r="YI64" s="222"/>
      <c r="YJ64" s="222"/>
      <c r="YK64" s="222"/>
      <c r="YL64" s="222"/>
      <c r="YM64" s="222"/>
      <c r="YN64" s="222"/>
      <c r="YO64" s="222"/>
      <c r="YP64" s="222"/>
      <c r="YQ64" s="222"/>
      <c r="YR64" s="222"/>
      <c r="YS64" s="222"/>
      <c r="YT64" s="222"/>
      <c r="YU64" s="222"/>
      <c r="YV64" s="222"/>
      <c r="YW64" s="222"/>
      <c r="YX64" s="222"/>
      <c r="YY64" s="222"/>
      <c r="YZ64" s="222"/>
      <c r="ZA64" s="222"/>
      <c r="ZB64" s="222"/>
      <c r="ZC64" s="222"/>
      <c r="ZD64" s="222"/>
      <c r="ZE64" s="222"/>
      <c r="ZF64" s="222"/>
      <c r="ZG64" s="222"/>
      <c r="ZH64" s="222"/>
      <c r="ZI64" s="222"/>
      <c r="ZJ64" s="222"/>
      <c r="ZK64" s="222"/>
      <c r="ZL64" s="222"/>
      <c r="ZM64" s="222"/>
      <c r="ZN64" s="222"/>
      <c r="ZO64" s="222"/>
      <c r="ZP64" s="222"/>
      <c r="ZQ64" s="222"/>
      <c r="ZR64" s="222"/>
      <c r="ZS64" s="222"/>
      <c r="ZT64" s="222"/>
      <c r="ZU64" s="222"/>
      <c r="ZV64" s="222"/>
      <c r="ZW64" s="222"/>
      <c r="ZX64" s="222"/>
      <c r="ZY64" s="222"/>
      <c r="ZZ64" s="222"/>
      <c r="AAA64" s="222"/>
      <c r="AAB64" s="222"/>
      <c r="AAC64" s="222"/>
      <c r="AAD64" s="222"/>
      <c r="AAE64" s="222"/>
      <c r="AAF64" s="222"/>
      <c r="AAG64" s="222"/>
      <c r="AAH64" s="222"/>
      <c r="AAI64" s="222"/>
      <c r="AAJ64" s="222"/>
      <c r="AAK64" s="222"/>
      <c r="AAL64" s="222"/>
      <c r="AAM64" s="222"/>
      <c r="AAN64" s="222"/>
      <c r="AAO64" s="222"/>
      <c r="AAP64" s="222"/>
      <c r="AAQ64" s="222"/>
      <c r="AAR64" s="222"/>
      <c r="AAS64" s="222"/>
      <c r="AAT64" s="222"/>
      <c r="AAU64" s="222"/>
      <c r="AAV64" s="222"/>
      <c r="AAW64" s="222"/>
      <c r="AAX64" s="222"/>
      <c r="AAY64" s="222"/>
      <c r="AAZ64" s="222"/>
      <c r="ABA64" s="222"/>
      <c r="ABB64" s="222"/>
      <c r="ABC64" s="222"/>
      <c r="ABD64" s="222"/>
      <c r="ABE64" s="222"/>
      <c r="ABF64" s="222"/>
      <c r="ABG64" s="222"/>
      <c r="ABH64" s="222"/>
      <c r="ABI64" s="222"/>
      <c r="ABJ64" s="222"/>
      <c r="ABK64" s="222"/>
      <c r="ABL64" s="222"/>
      <c r="ABM64" s="222"/>
      <c r="ABN64" s="222"/>
      <c r="ABO64" s="222"/>
      <c r="ABP64" s="222"/>
      <c r="ABQ64" s="222"/>
      <c r="ABR64" s="222"/>
      <c r="ABS64" s="222"/>
      <c r="ABT64" s="222"/>
      <c r="ABU64" s="222"/>
      <c r="ABV64" s="222"/>
      <c r="ABW64" s="222"/>
      <c r="ABX64" s="222"/>
      <c r="ABY64" s="222"/>
      <c r="ABZ64" s="222"/>
      <c r="ACA64" s="222"/>
      <c r="ACB64" s="222"/>
      <c r="ACC64" s="222"/>
      <c r="ACD64" s="222"/>
      <c r="ACE64" s="222"/>
      <c r="ACF64" s="222"/>
      <c r="ACG64" s="222"/>
      <c r="ACH64" s="222"/>
      <c r="ACI64" s="222"/>
      <c r="ACJ64" s="222"/>
      <c r="ACK64" s="222"/>
      <c r="ACL64" s="222"/>
      <c r="ACM64" s="222"/>
      <c r="ACN64" s="222"/>
      <c r="ACO64" s="222"/>
      <c r="ACP64" s="222"/>
      <c r="ACQ64" s="222"/>
      <c r="ACR64" s="222"/>
      <c r="ACS64" s="222"/>
      <c r="ACT64" s="222"/>
      <c r="ACU64" s="222"/>
      <c r="ACV64" s="222"/>
      <c r="ACW64" s="222"/>
      <c r="ACX64" s="222"/>
      <c r="ACY64" s="222"/>
      <c r="ACZ64" s="222"/>
      <c r="ADA64" s="222"/>
      <c r="ADB64" s="222"/>
      <c r="ADC64" s="222"/>
      <c r="ADD64" s="222"/>
      <c r="ADE64" s="222"/>
      <c r="ADF64" s="222"/>
      <c r="ADG64" s="222"/>
      <c r="ADH64" s="222"/>
      <c r="ADI64" s="222"/>
      <c r="ADJ64" s="222"/>
      <c r="ADK64" s="222"/>
      <c r="ADL64" s="222"/>
      <c r="ADM64" s="222"/>
      <c r="ADN64" s="222"/>
      <c r="ADO64" s="222"/>
      <c r="ADP64" s="222"/>
      <c r="ADQ64" s="222"/>
      <c r="ADR64" s="222"/>
      <c r="ADS64" s="222"/>
      <c r="ADT64" s="222"/>
      <c r="ADU64" s="222"/>
      <c r="ADV64" s="222"/>
      <c r="ADW64" s="222"/>
      <c r="ADX64" s="222"/>
      <c r="ADY64" s="222"/>
      <c r="ADZ64" s="222"/>
      <c r="AEA64" s="222"/>
      <c r="AEB64" s="222"/>
      <c r="AEC64" s="222"/>
      <c r="AED64" s="222"/>
      <c r="AEE64" s="222"/>
      <c r="AEF64" s="222"/>
      <c r="AEG64" s="222"/>
      <c r="AEH64" s="222"/>
      <c r="AEI64" s="222"/>
      <c r="AEJ64" s="222"/>
      <c r="AEK64" s="222"/>
      <c r="AEL64" s="222"/>
      <c r="AEM64" s="222"/>
      <c r="AEN64" s="222"/>
      <c r="AEO64" s="222"/>
      <c r="AEP64" s="222"/>
      <c r="AEQ64" s="222"/>
      <c r="AER64" s="222"/>
      <c r="AES64" s="222"/>
      <c r="AET64" s="222"/>
      <c r="AEU64" s="222"/>
      <c r="AEV64" s="222"/>
      <c r="AEW64" s="222"/>
      <c r="AEX64" s="222"/>
      <c r="AEY64" s="222"/>
      <c r="AEZ64" s="222"/>
      <c r="AFA64" s="222"/>
      <c r="AFB64" s="222"/>
      <c r="AFC64" s="222"/>
      <c r="AFD64" s="222"/>
      <c r="AFE64" s="222"/>
      <c r="AFF64" s="222"/>
      <c r="AFG64" s="222"/>
      <c r="AFH64" s="222"/>
      <c r="AFI64" s="222"/>
      <c r="AFJ64" s="222"/>
      <c r="AFK64" s="222"/>
      <c r="AFL64" s="222"/>
      <c r="AFM64" s="222"/>
      <c r="AFN64" s="222"/>
      <c r="AFO64" s="222"/>
      <c r="AFP64" s="222"/>
      <c r="AFQ64" s="222"/>
      <c r="AFR64" s="222"/>
      <c r="AFS64" s="222"/>
      <c r="AFT64" s="222"/>
    </row>
    <row r="65" spans="1:852">
      <c r="A65" s="142" t="s">
        <v>2290</v>
      </c>
      <c r="B65" s="142"/>
      <c r="C65" s="260" t="s">
        <v>173</v>
      </c>
      <c r="D65" s="260" t="s">
        <v>3028</v>
      </c>
      <c r="E65" s="213">
        <v>16</v>
      </c>
      <c r="F65" s="213">
        <v>2</v>
      </c>
      <c r="G65" s="270" t="s">
        <v>2904</v>
      </c>
      <c r="H65" s="270" t="s">
        <v>749</v>
      </c>
      <c r="I65" s="270" t="s">
        <v>455</v>
      </c>
      <c r="J65" s="270">
        <v>5</v>
      </c>
      <c r="K65" s="270" t="s">
        <v>455</v>
      </c>
      <c r="L65" s="265"/>
      <c r="M65" s="270"/>
      <c r="N65" s="270"/>
      <c r="O65" s="270" t="s">
        <v>455</v>
      </c>
      <c r="P65" s="265"/>
      <c r="Q65" s="265"/>
      <c r="R65" s="265"/>
      <c r="S65" s="270" t="s">
        <v>455</v>
      </c>
      <c r="T65" s="270"/>
      <c r="U65" s="192"/>
      <c r="V65" s="192"/>
      <c r="W65" s="192"/>
      <c r="X65" s="192"/>
      <c r="Y65" s="192"/>
      <c r="Z65" s="192"/>
      <c r="AA65" s="192"/>
      <c r="AB65" s="192"/>
      <c r="AC65" s="192"/>
      <c r="AD65" s="192"/>
      <c r="AE65" s="535"/>
      <c r="AF65" s="192"/>
      <c r="AG65" s="192"/>
      <c r="AH65" s="192"/>
      <c r="AI65" s="265">
        <v>36</v>
      </c>
      <c r="AJ65" s="267">
        <f t="shared" si="11"/>
        <v>31</v>
      </c>
      <c r="AK65" s="267" t="s">
        <v>455</v>
      </c>
      <c r="AL65" s="270" t="s">
        <v>2388</v>
      </c>
      <c r="AM65" s="270" t="s">
        <v>749</v>
      </c>
      <c r="AN65" s="270" t="s">
        <v>455</v>
      </c>
      <c r="AO65" s="270">
        <v>9</v>
      </c>
      <c r="AP65" s="270" t="s">
        <v>455</v>
      </c>
      <c r="AQ65" s="265"/>
      <c r="AR65" s="265"/>
      <c r="AS65" s="265"/>
      <c r="AT65" s="270" t="s">
        <v>455</v>
      </c>
      <c r="AU65" s="265"/>
      <c r="AV65" s="265"/>
      <c r="AW65" s="265"/>
      <c r="AX65" s="270" t="s">
        <v>455</v>
      </c>
      <c r="AY65" s="265"/>
      <c r="AZ65" s="114"/>
      <c r="BA65" s="114"/>
      <c r="BB65" s="114"/>
      <c r="BC65" s="114"/>
      <c r="BD65" s="114"/>
      <c r="BE65" s="114"/>
      <c r="BF65" s="114"/>
      <c r="BG65" s="114"/>
      <c r="BH65" s="114"/>
      <c r="BI65" s="114"/>
      <c r="BJ65" s="114"/>
      <c r="BK65" s="114"/>
      <c r="BL65" s="114"/>
      <c r="BM65" s="114"/>
      <c r="BN65" s="270">
        <v>30</v>
      </c>
      <c r="BO65" s="270">
        <f t="shared" si="12"/>
        <v>21</v>
      </c>
      <c r="BP65" s="270" t="s">
        <v>455</v>
      </c>
      <c r="BQ65" s="270"/>
      <c r="BR65" s="270" t="s">
        <v>455</v>
      </c>
      <c r="BS65" s="265"/>
      <c r="BT65" s="265"/>
      <c r="BU65" s="265"/>
      <c r="BV65" s="265"/>
      <c r="BW65" s="265"/>
      <c r="BX65" s="265"/>
      <c r="BY65" s="265"/>
      <c r="BZ65" s="265"/>
      <c r="CA65" s="265"/>
      <c r="CB65" s="265"/>
      <c r="CC65" s="265"/>
      <c r="CD65" s="265"/>
      <c r="CE65" s="114"/>
      <c r="CF65" s="114"/>
      <c r="CG65" s="114"/>
      <c r="CH65" s="114"/>
      <c r="CI65" s="114"/>
      <c r="CJ65" s="114"/>
      <c r="CK65" s="114"/>
      <c r="CL65" s="114"/>
      <c r="CM65" s="114"/>
      <c r="CN65" s="114"/>
      <c r="CO65" s="114"/>
      <c r="CP65" s="114"/>
      <c r="CQ65" s="114"/>
      <c r="CR65" s="114"/>
      <c r="CS65" s="265"/>
      <c r="CT65" s="265"/>
      <c r="CU65" s="265"/>
      <c r="CV65" s="270"/>
      <c r="CW65" s="270" t="s">
        <v>455</v>
      </c>
      <c r="CX65" s="270"/>
      <c r="CY65" s="265"/>
      <c r="CZ65" s="265"/>
      <c r="DA65" s="265"/>
      <c r="DB65" s="265"/>
      <c r="DC65" s="265"/>
      <c r="DD65" s="265"/>
      <c r="DE65" s="265"/>
      <c r="DF65" s="265"/>
      <c r="DG65" s="265"/>
      <c r="DH65" s="265"/>
      <c r="DI65" s="265"/>
      <c r="DJ65" s="125"/>
      <c r="DK65" s="125"/>
      <c r="DL65" s="125"/>
      <c r="DM65" s="125"/>
      <c r="DN65" s="125"/>
      <c r="DO65" s="125"/>
      <c r="DP65" s="125"/>
      <c r="DQ65" s="125"/>
      <c r="DR65" s="125"/>
      <c r="DS65" s="125"/>
      <c r="DT65" s="125"/>
      <c r="DU65" s="125"/>
      <c r="DV65" s="125"/>
      <c r="DW65" s="125"/>
      <c r="DX65" s="265"/>
      <c r="DY65" s="265"/>
      <c r="DZ65" s="265"/>
      <c r="EA65" s="217"/>
      <c r="EB65" s="270" t="s">
        <v>455</v>
      </c>
      <c r="EC65" s="217"/>
      <c r="ED65" s="217"/>
      <c r="EE65" s="217"/>
      <c r="EF65" s="217"/>
      <c r="EG65" s="217"/>
      <c r="EH65" s="217"/>
      <c r="EI65" s="217"/>
      <c r="EJ65" s="217"/>
      <c r="EK65" s="217"/>
      <c r="EL65" s="217"/>
      <c r="EM65" s="217"/>
      <c r="EN65" s="217"/>
      <c r="EO65" s="183"/>
      <c r="EP65" s="183"/>
      <c r="EQ65" s="183"/>
      <c r="ER65" s="183"/>
      <c r="ES65" s="183"/>
      <c r="ET65" s="183"/>
      <c r="EU65" s="183"/>
      <c r="EV65" s="183"/>
      <c r="EW65" s="183"/>
      <c r="EX65" s="183"/>
      <c r="EY65" s="183"/>
      <c r="EZ65" s="183"/>
      <c r="FA65" s="183"/>
      <c r="FB65" s="183"/>
      <c r="FC65" s="217"/>
      <c r="FD65" s="217"/>
      <c r="FE65" s="217"/>
      <c r="FF65" s="270" t="s">
        <v>455</v>
      </c>
      <c r="FG65" s="217"/>
      <c r="FH65" s="217"/>
      <c r="FI65" s="217"/>
      <c r="FJ65" s="217"/>
      <c r="FK65" s="217"/>
      <c r="FL65" s="217"/>
      <c r="FM65" s="217"/>
      <c r="FN65" s="217"/>
      <c r="FO65" s="217"/>
      <c r="FP65" s="217"/>
      <c r="FQ65" s="217"/>
      <c r="FR65" s="217"/>
      <c r="FS65" s="217"/>
      <c r="FT65" s="217"/>
      <c r="FU65" s="217"/>
      <c r="FV65" s="217"/>
      <c r="FW65" s="217"/>
      <c r="FX65" s="217"/>
      <c r="FY65" s="217"/>
      <c r="FZ65" s="217"/>
      <c r="GA65" s="217"/>
      <c r="GB65" s="217"/>
      <c r="GC65" s="217"/>
      <c r="GD65" s="217"/>
      <c r="GE65" s="217"/>
      <c r="GF65" s="217"/>
      <c r="GG65" s="217"/>
      <c r="GH65" s="217"/>
      <c r="GI65" s="217"/>
      <c r="GJ65" s="217"/>
      <c r="GK65" s="217"/>
      <c r="GL65" s="217"/>
      <c r="GM65" s="217"/>
      <c r="GN65" s="217"/>
      <c r="GO65" s="217"/>
      <c r="GP65" s="217"/>
      <c r="GQ65" s="217"/>
      <c r="GR65" s="217"/>
      <c r="GS65" s="217"/>
      <c r="GT65" s="217"/>
      <c r="GU65" s="217"/>
      <c r="GV65" s="217"/>
      <c r="GW65" s="217"/>
      <c r="GX65" s="217"/>
      <c r="GY65" s="217"/>
      <c r="GZ65" s="217"/>
      <c r="HA65" s="217"/>
      <c r="HB65" s="217"/>
      <c r="HC65" s="217"/>
      <c r="HD65" s="270" t="s">
        <v>455</v>
      </c>
      <c r="HE65" s="217"/>
      <c r="HF65" s="217"/>
      <c r="HG65" s="217"/>
      <c r="HH65" s="217"/>
      <c r="HI65" s="217"/>
      <c r="HJ65" s="217"/>
      <c r="HK65" s="217"/>
      <c r="HL65" s="217"/>
      <c r="HM65" s="217"/>
      <c r="HN65" s="217"/>
      <c r="HO65" s="217"/>
      <c r="HP65" s="217"/>
      <c r="HQ65" s="217"/>
      <c r="HR65" s="217"/>
      <c r="HS65" s="217"/>
      <c r="HT65" s="217"/>
      <c r="HU65" s="217"/>
      <c r="HV65" s="217"/>
      <c r="HW65" s="217"/>
      <c r="HX65" s="217"/>
      <c r="HY65" s="217"/>
      <c r="HZ65" s="217"/>
      <c r="IA65" s="217"/>
      <c r="IB65" s="217"/>
      <c r="IC65" s="217"/>
      <c r="ID65" s="217"/>
      <c r="IE65" s="217"/>
      <c r="IF65" s="217"/>
      <c r="IG65" s="217"/>
      <c r="IH65" s="217"/>
      <c r="II65" s="217"/>
      <c r="IJ65" s="217"/>
      <c r="IK65" s="217"/>
      <c r="IL65" s="217"/>
      <c r="IM65" s="217"/>
      <c r="IN65" s="217"/>
      <c r="IO65" s="217"/>
      <c r="IP65" s="217"/>
      <c r="IQ65" s="217"/>
      <c r="IR65" s="217"/>
      <c r="IS65" s="270" t="s">
        <v>455</v>
      </c>
      <c r="IT65" s="217"/>
      <c r="IU65" s="217"/>
      <c r="IV65" s="217"/>
      <c r="IW65" s="217"/>
      <c r="IX65" s="217"/>
      <c r="IY65" s="217"/>
      <c r="IZ65" s="217"/>
      <c r="JA65" s="217"/>
      <c r="JB65" s="217"/>
      <c r="JC65" s="217"/>
      <c r="JD65" s="217"/>
      <c r="JE65" s="217"/>
      <c r="JF65" s="217"/>
      <c r="JG65" s="217"/>
      <c r="JH65" s="217"/>
      <c r="JI65" s="217"/>
      <c r="JJ65" s="217"/>
      <c r="JK65" s="217"/>
      <c r="JL65" s="217"/>
      <c r="JM65" s="217"/>
      <c r="JN65" s="217"/>
      <c r="JO65" s="217"/>
      <c r="JP65" s="217"/>
      <c r="JQ65" s="217"/>
      <c r="JR65" s="217"/>
      <c r="JS65" s="217"/>
      <c r="JT65" s="217"/>
      <c r="JU65" s="217"/>
      <c r="JV65" s="217"/>
      <c r="JW65" s="217"/>
      <c r="JX65" s="217"/>
      <c r="JY65" s="217"/>
      <c r="JZ65" s="217"/>
      <c r="KA65" s="217"/>
      <c r="KB65" s="217"/>
      <c r="KC65" s="217"/>
      <c r="KD65" s="217"/>
      <c r="KE65" s="270" t="s">
        <v>455</v>
      </c>
      <c r="KF65" s="217"/>
      <c r="KG65" s="217"/>
      <c r="KH65" s="217"/>
      <c r="KI65" s="217"/>
      <c r="KJ65" s="217"/>
      <c r="KK65" s="217"/>
      <c r="KL65" s="217"/>
      <c r="KM65" s="217"/>
      <c r="KN65" s="217"/>
      <c r="KO65" s="217"/>
      <c r="KP65" s="217"/>
      <c r="KQ65" s="217"/>
      <c r="KR65" s="217"/>
      <c r="KS65" s="217"/>
      <c r="KT65" s="217"/>
      <c r="KU65" s="217"/>
      <c r="KV65" s="217"/>
      <c r="KW65" s="217"/>
      <c r="KX65" s="217"/>
      <c r="KY65" s="217"/>
      <c r="KZ65" s="217"/>
      <c r="LA65" s="217"/>
      <c r="LB65" s="217"/>
      <c r="LC65" s="217"/>
      <c r="LD65" s="217"/>
      <c r="LE65" s="217"/>
      <c r="LF65" s="217"/>
      <c r="LG65" s="217"/>
      <c r="LH65" s="217"/>
      <c r="LI65" s="217"/>
      <c r="LJ65" s="217"/>
      <c r="LK65" s="217"/>
      <c r="LL65" s="217"/>
      <c r="LM65" s="217"/>
      <c r="LN65" s="217"/>
      <c r="LO65" s="217"/>
      <c r="LP65" s="217"/>
      <c r="LQ65" s="217"/>
      <c r="LR65" s="217"/>
      <c r="LS65" s="217"/>
      <c r="LT65" s="270" t="s">
        <v>455</v>
      </c>
      <c r="LU65" s="217"/>
      <c r="LV65" s="217"/>
      <c r="LW65" s="217"/>
      <c r="LX65" s="217"/>
      <c r="LY65" s="217"/>
      <c r="LZ65" s="217"/>
      <c r="MA65" s="217"/>
      <c r="MB65" s="217"/>
      <c r="MC65" s="217"/>
      <c r="MD65" s="217"/>
      <c r="ME65" s="217"/>
      <c r="MF65" s="217"/>
      <c r="MG65" s="217"/>
      <c r="MH65" s="217"/>
      <c r="MI65" s="217"/>
      <c r="MJ65" s="217"/>
      <c r="MK65" s="217"/>
      <c r="ML65" s="217"/>
      <c r="MM65" s="217"/>
      <c r="MN65" s="217"/>
      <c r="MO65" s="217"/>
      <c r="MP65" s="217"/>
      <c r="MQ65" s="217"/>
      <c r="MR65" s="217"/>
      <c r="MS65" s="217"/>
      <c r="MT65" s="217"/>
      <c r="MU65" s="217"/>
      <c r="MV65" s="217"/>
      <c r="MW65" s="217"/>
      <c r="MX65" s="217"/>
      <c r="MY65" s="217"/>
      <c r="MZ65" s="217"/>
      <c r="NA65" s="217"/>
      <c r="NB65" s="217"/>
      <c r="NC65" s="217"/>
      <c r="ND65" s="217"/>
      <c r="NE65" s="217"/>
      <c r="NF65" s="217"/>
      <c r="NG65" s="217"/>
      <c r="NH65" s="217"/>
      <c r="NI65" s="217"/>
      <c r="NJ65" s="217"/>
      <c r="NK65" s="217"/>
      <c r="NL65" s="217"/>
      <c r="NM65" s="217"/>
      <c r="NN65" s="217"/>
      <c r="NO65" s="217"/>
      <c r="NP65" s="217"/>
      <c r="NQ65" s="217"/>
      <c r="NR65" s="217"/>
      <c r="NS65" s="217"/>
      <c r="NT65" s="217"/>
      <c r="NU65" s="217"/>
      <c r="NV65" s="217"/>
      <c r="NW65" s="217"/>
      <c r="NX65" s="217"/>
      <c r="NY65" s="217"/>
      <c r="NZ65" s="217"/>
      <c r="OA65" s="217"/>
      <c r="OB65" s="217"/>
      <c r="OC65" s="217"/>
      <c r="OD65" s="217"/>
      <c r="OE65" s="217"/>
      <c r="OF65" s="217"/>
      <c r="OG65" s="217"/>
      <c r="OH65" s="217"/>
      <c r="OI65" s="217"/>
      <c r="OJ65" s="217"/>
      <c r="OK65" s="217"/>
      <c r="OL65" s="217"/>
      <c r="OM65" s="217"/>
      <c r="ON65" s="217"/>
      <c r="OO65" s="217"/>
      <c r="OP65" s="217"/>
      <c r="OQ65" s="217"/>
      <c r="OR65" s="217"/>
      <c r="OS65" s="267">
        <f>IF(ISERROR(#REF!),0,1)</f>
        <v>0</v>
      </c>
      <c r="OT65" s="267">
        <f t="shared" si="15"/>
        <v>0</v>
      </c>
      <c r="OU65" s="267">
        <f t="shared" si="16"/>
        <v>1</v>
      </c>
      <c r="OV65" s="222"/>
      <c r="OW65" s="222"/>
      <c r="OX65" s="222"/>
      <c r="OY65" s="222"/>
      <c r="OZ65" s="222"/>
      <c r="PA65" s="222"/>
      <c r="PB65" s="222"/>
      <c r="PC65" s="222"/>
      <c r="PD65" s="222"/>
      <c r="PE65" s="222"/>
      <c r="PF65" s="222"/>
      <c r="PG65" s="222"/>
      <c r="PH65" s="222"/>
      <c r="PI65" s="222"/>
      <c r="PJ65" s="222"/>
      <c r="PK65" s="222"/>
      <c r="PL65" s="222"/>
      <c r="PM65" s="222"/>
      <c r="PN65" s="222"/>
      <c r="PO65" s="222"/>
      <c r="PP65" s="222"/>
      <c r="PQ65" s="222"/>
      <c r="PR65" s="222"/>
      <c r="PS65" s="222"/>
      <c r="PT65" s="222"/>
      <c r="PU65" s="222"/>
      <c r="PV65" s="222"/>
      <c r="PW65" s="222"/>
      <c r="PX65" s="222"/>
      <c r="PY65" s="222"/>
      <c r="PZ65" s="222"/>
      <c r="QA65" s="222"/>
      <c r="QB65" s="222"/>
      <c r="QC65" s="222"/>
      <c r="QD65" s="222"/>
      <c r="QE65" s="222"/>
      <c r="QF65" s="222"/>
      <c r="QG65" s="222"/>
      <c r="QH65" s="222"/>
      <c r="QI65" s="222"/>
      <c r="QJ65" s="222"/>
      <c r="QK65" s="222"/>
      <c r="QL65" s="222"/>
      <c r="QM65" s="222"/>
      <c r="QN65" s="222"/>
      <c r="QO65" s="222"/>
      <c r="QP65" s="222"/>
      <c r="QQ65" s="222"/>
      <c r="QR65" s="222"/>
      <c r="QS65" s="222"/>
      <c r="QT65" s="222"/>
      <c r="QU65" s="222"/>
      <c r="QV65" s="222"/>
      <c r="QW65" s="222"/>
      <c r="QX65" s="222"/>
      <c r="QY65" s="222"/>
      <c r="QZ65" s="222"/>
      <c r="RA65" s="222"/>
      <c r="RB65" s="222"/>
      <c r="RC65" s="222"/>
      <c r="RD65" s="222"/>
      <c r="RE65" s="222"/>
      <c r="RF65" s="222"/>
      <c r="RG65" s="222"/>
      <c r="RH65" s="222"/>
      <c r="RI65" s="222"/>
      <c r="RJ65" s="222"/>
      <c r="RK65" s="222"/>
      <c r="RL65" s="222"/>
      <c r="RM65" s="222"/>
      <c r="RN65" s="222"/>
      <c r="RO65" s="222"/>
      <c r="RP65" s="222"/>
      <c r="RQ65" s="222"/>
      <c r="RR65" s="222"/>
      <c r="RS65" s="222"/>
      <c r="RT65" s="222"/>
      <c r="RU65" s="222"/>
      <c r="RV65" s="222"/>
      <c r="RW65" s="222"/>
      <c r="RX65" s="222"/>
      <c r="RY65" s="222"/>
      <c r="RZ65" s="222"/>
      <c r="SA65" s="222"/>
      <c r="SB65" s="222"/>
      <c r="SC65" s="222"/>
      <c r="SD65" s="222"/>
      <c r="SE65" s="222"/>
      <c r="SF65" s="222"/>
      <c r="SG65" s="222"/>
      <c r="SH65" s="222"/>
      <c r="SI65" s="222"/>
      <c r="SJ65" s="222"/>
      <c r="SK65" s="222"/>
      <c r="SL65" s="222"/>
      <c r="SM65" s="222"/>
      <c r="SN65" s="222"/>
      <c r="SO65" s="222"/>
      <c r="SP65" s="222"/>
      <c r="SQ65" s="222"/>
      <c r="SR65" s="222"/>
      <c r="SS65" s="222"/>
      <c r="ST65" s="222"/>
      <c r="SU65" s="222"/>
      <c r="SV65" s="222"/>
      <c r="SW65" s="222"/>
      <c r="SX65" s="222"/>
      <c r="SY65" s="222"/>
      <c r="SZ65" s="222"/>
      <c r="TA65" s="222"/>
      <c r="TB65" s="222"/>
      <c r="TC65" s="222"/>
      <c r="TD65" s="222"/>
      <c r="TE65" s="222"/>
      <c r="TF65" s="222"/>
      <c r="TG65" s="222"/>
      <c r="TH65" s="222"/>
      <c r="TI65" s="222"/>
      <c r="TJ65" s="222"/>
      <c r="TK65" s="222"/>
      <c r="TL65" s="222"/>
      <c r="TM65" s="222"/>
      <c r="TN65" s="222"/>
      <c r="TO65" s="222"/>
      <c r="TP65" s="222"/>
      <c r="TQ65" s="222"/>
      <c r="TR65" s="222"/>
      <c r="TS65" s="222"/>
      <c r="TT65" s="222"/>
      <c r="TU65" s="222"/>
      <c r="TV65" s="222"/>
      <c r="TW65" s="222"/>
      <c r="TX65" s="222"/>
      <c r="TY65" s="222"/>
      <c r="TZ65" s="222"/>
      <c r="UA65" s="222"/>
      <c r="UB65" s="222"/>
      <c r="UC65" s="222"/>
      <c r="UD65" s="222"/>
      <c r="UE65" s="222"/>
      <c r="UF65" s="222"/>
      <c r="UG65" s="222"/>
      <c r="UH65" s="222"/>
      <c r="UI65" s="222"/>
      <c r="UJ65" s="222"/>
      <c r="UK65" s="222"/>
      <c r="UL65" s="222"/>
      <c r="UM65" s="222"/>
      <c r="UN65" s="222"/>
      <c r="UO65" s="222"/>
      <c r="UP65" s="222"/>
      <c r="UQ65" s="222"/>
      <c r="UR65" s="222"/>
      <c r="US65" s="222"/>
      <c r="UT65" s="222"/>
      <c r="UU65" s="222"/>
      <c r="UV65" s="222"/>
      <c r="UW65" s="222"/>
      <c r="UX65" s="222"/>
      <c r="UY65" s="222"/>
      <c r="UZ65" s="222"/>
      <c r="VA65" s="222"/>
      <c r="VB65" s="222"/>
      <c r="VC65" s="222"/>
      <c r="VD65" s="222"/>
      <c r="VE65" s="222"/>
      <c r="VF65" s="222"/>
      <c r="VG65" s="222"/>
      <c r="VH65" s="222"/>
      <c r="VI65" s="222"/>
      <c r="VJ65" s="222"/>
      <c r="VK65" s="222"/>
      <c r="VL65" s="222"/>
      <c r="VM65" s="222"/>
      <c r="VN65" s="222"/>
      <c r="VO65" s="222"/>
      <c r="VP65" s="222"/>
      <c r="VQ65" s="222"/>
      <c r="VR65" s="222"/>
      <c r="VS65" s="222"/>
      <c r="VT65" s="222"/>
      <c r="VU65" s="222"/>
      <c r="VV65" s="222"/>
      <c r="VW65" s="222"/>
      <c r="VX65" s="222"/>
      <c r="VY65" s="222"/>
      <c r="VZ65" s="222"/>
      <c r="WA65" s="222"/>
      <c r="WB65" s="222"/>
      <c r="WC65" s="222"/>
      <c r="WD65" s="222"/>
      <c r="WE65" s="222"/>
      <c r="WF65" s="222"/>
      <c r="WG65" s="222"/>
      <c r="WH65" s="222"/>
      <c r="WI65" s="222"/>
      <c r="WJ65" s="222"/>
      <c r="WK65" s="222"/>
      <c r="WL65" s="222"/>
      <c r="WM65" s="222"/>
      <c r="WN65" s="222"/>
      <c r="WO65" s="222"/>
      <c r="WP65" s="222"/>
      <c r="WQ65" s="222"/>
      <c r="WR65" s="222"/>
      <c r="WS65" s="222"/>
      <c r="WT65" s="222"/>
      <c r="WU65" s="222"/>
      <c r="WV65" s="222"/>
      <c r="WW65" s="222"/>
      <c r="WX65" s="222"/>
      <c r="WY65" s="222"/>
      <c r="WZ65" s="222"/>
      <c r="XA65" s="222"/>
      <c r="XB65" s="222"/>
      <c r="XC65" s="222"/>
      <c r="XD65" s="222"/>
      <c r="XE65" s="222"/>
      <c r="XF65" s="222"/>
      <c r="XG65" s="222"/>
      <c r="XH65" s="222"/>
      <c r="XI65" s="222"/>
      <c r="XJ65" s="222"/>
      <c r="XK65" s="222"/>
      <c r="XL65" s="222"/>
      <c r="XM65" s="222"/>
      <c r="XN65" s="222"/>
      <c r="XO65" s="222"/>
      <c r="XP65" s="222"/>
      <c r="XQ65" s="222"/>
      <c r="XR65" s="222"/>
      <c r="XS65" s="222"/>
      <c r="XT65" s="222"/>
      <c r="XU65" s="222"/>
      <c r="XV65" s="222"/>
      <c r="XW65" s="222"/>
      <c r="XX65" s="222"/>
      <c r="XY65" s="222"/>
      <c r="XZ65" s="222"/>
      <c r="YA65" s="222"/>
      <c r="YB65" s="222"/>
      <c r="YC65" s="222"/>
      <c r="YD65" s="222"/>
      <c r="YE65" s="222"/>
      <c r="YF65" s="222"/>
      <c r="YG65" s="222"/>
      <c r="YH65" s="222"/>
      <c r="YI65" s="222"/>
      <c r="YJ65" s="222"/>
      <c r="YK65" s="222"/>
      <c r="YL65" s="222"/>
      <c r="YM65" s="222"/>
      <c r="YN65" s="222"/>
      <c r="YO65" s="222"/>
      <c r="YP65" s="222"/>
      <c r="YQ65" s="222"/>
      <c r="YR65" s="222"/>
      <c r="YS65" s="222"/>
      <c r="YT65" s="222"/>
      <c r="YU65" s="222"/>
      <c r="YV65" s="222"/>
      <c r="YW65" s="222"/>
      <c r="YX65" s="222"/>
      <c r="YY65" s="222"/>
      <c r="YZ65" s="222"/>
      <c r="ZA65" s="222"/>
      <c r="ZB65" s="222"/>
      <c r="ZC65" s="222"/>
      <c r="ZD65" s="222"/>
      <c r="ZE65" s="222"/>
      <c r="ZF65" s="222"/>
      <c r="ZG65" s="222"/>
      <c r="ZH65" s="222"/>
      <c r="ZI65" s="222"/>
      <c r="ZJ65" s="222"/>
      <c r="ZK65" s="222"/>
      <c r="ZL65" s="222"/>
      <c r="ZM65" s="222"/>
      <c r="ZN65" s="222"/>
      <c r="ZO65" s="222"/>
      <c r="ZP65" s="222"/>
      <c r="ZQ65" s="222"/>
      <c r="ZR65" s="222"/>
      <c r="ZS65" s="222"/>
      <c r="ZT65" s="222"/>
      <c r="ZU65" s="222"/>
      <c r="ZV65" s="222"/>
      <c r="ZW65" s="222"/>
      <c r="ZX65" s="222"/>
      <c r="ZY65" s="222"/>
      <c r="ZZ65" s="222"/>
      <c r="AAA65" s="222"/>
      <c r="AAB65" s="222"/>
      <c r="AAC65" s="222"/>
      <c r="AAD65" s="222"/>
      <c r="AAE65" s="222"/>
      <c r="AAF65" s="222"/>
      <c r="AAG65" s="222"/>
      <c r="AAH65" s="222"/>
      <c r="AAI65" s="222"/>
      <c r="AAJ65" s="222"/>
      <c r="AAK65" s="222"/>
      <c r="AAL65" s="222"/>
      <c r="AAM65" s="222"/>
      <c r="AAN65" s="222"/>
      <c r="AAO65" s="222"/>
      <c r="AAP65" s="222"/>
      <c r="AAQ65" s="222"/>
      <c r="AAR65" s="222"/>
      <c r="AAS65" s="222"/>
      <c r="AAT65" s="222"/>
      <c r="AAU65" s="222"/>
      <c r="AAV65" s="222"/>
      <c r="AAW65" s="222"/>
      <c r="AAX65" s="222"/>
      <c r="AAY65" s="222"/>
      <c r="AAZ65" s="222"/>
      <c r="ABA65" s="222"/>
      <c r="ABB65" s="222"/>
      <c r="ABC65" s="222"/>
      <c r="ABD65" s="222"/>
      <c r="ABE65" s="222"/>
      <c r="ABF65" s="222"/>
      <c r="ABG65" s="222"/>
      <c r="ABH65" s="222"/>
      <c r="ABI65" s="222"/>
      <c r="ABJ65" s="222"/>
      <c r="ABK65" s="222"/>
      <c r="ABL65" s="222"/>
      <c r="ABM65" s="222"/>
      <c r="ABN65" s="222"/>
      <c r="ABO65" s="222"/>
      <c r="ABP65" s="222"/>
      <c r="ABQ65" s="222"/>
      <c r="ABR65" s="222"/>
      <c r="ABS65" s="222"/>
      <c r="ABT65" s="222"/>
      <c r="ABU65" s="222"/>
      <c r="ABV65" s="222"/>
      <c r="ABW65" s="222"/>
      <c r="ABX65" s="222"/>
      <c r="ABY65" s="222"/>
      <c r="ABZ65" s="222"/>
      <c r="ACA65" s="222"/>
      <c r="ACB65" s="222"/>
      <c r="ACC65" s="222"/>
      <c r="ACD65" s="222"/>
      <c r="ACE65" s="222"/>
      <c r="ACF65" s="222"/>
      <c r="ACG65" s="222"/>
      <c r="ACH65" s="222"/>
      <c r="ACI65" s="222"/>
      <c r="ACJ65" s="222"/>
      <c r="ACK65" s="222"/>
      <c r="ACL65" s="222"/>
      <c r="ACM65" s="222"/>
      <c r="ACN65" s="222"/>
      <c r="ACO65" s="222"/>
      <c r="ACP65" s="222"/>
      <c r="ACQ65" s="222"/>
      <c r="ACR65" s="222"/>
      <c r="ACS65" s="222"/>
      <c r="ACT65" s="222"/>
      <c r="ACU65" s="222"/>
      <c r="ACV65" s="222"/>
      <c r="ACW65" s="222"/>
      <c r="ACX65" s="222"/>
      <c r="ACY65" s="222"/>
      <c r="ACZ65" s="222"/>
      <c r="ADA65" s="222"/>
      <c r="ADB65" s="222"/>
      <c r="ADC65" s="222"/>
      <c r="ADD65" s="222"/>
      <c r="ADE65" s="222"/>
      <c r="ADF65" s="222"/>
      <c r="ADG65" s="222"/>
      <c r="ADH65" s="222"/>
      <c r="ADI65" s="222"/>
      <c r="ADJ65" s="222"/>
      <c r="ADK65" s="222"/>
      <c r="ADL65" s="222"/>
      <c r="ADM65" s="222"/>
      <c r="ADN65" s="222"/>
      <c r="ADO65" s="222"/>
      <c r="ADP65" s="222"/>
      <c r="ADQ65" s="222"/>
      <c r="ADR65" s="222"/>
      <c r="ADS65" s="222"/>
      <c r="ADT65" s="222"/>
      <c r="ADU65" s="222"/>
      <c r="ADV65" s="222"/>
      <c r="ADW65" s="222"/>
      <c r="ADX65" s="222"/>
      <c r="ADY65" s="222"/>
      <c r="ADZ65" s="222"/>
      <c r="AEA65" s="222"/>
      <c r="AEB65" s="222"/>
      <c r="AEC65" s="222"/>
      <c r="AED65" s="222"/>
      <c r="AEE65" s="222"/>
      <c r="AEF65" s="222"/>
      <c r="AEG65" s="222"/>
      <c r="AEH65" s="222"/>
      <c r="AEI65" s="222"/>
      <c r="AEJ65" s="222"/>
      <c r="AEK65" s="222"/>
      <c r="AEL65" s="222"/>
      <c r="AEM65" s="222"/>
      <c r="AEN65" s="222"/>
      <c r="AEO65" s="222"/>
      <c r="AEP65" s="222"/>
      <c r="AEQ65" s="222"/>
      <c r="AER65" s="222"/>
      <c r="AES65" s="222"/>
      <c r="AET65" s="222"/>
      <c r="AEU65" s="222"/>
      <c r="AEV65" s="222"/>
      <c r="AEW65" s="222"/>
      <c r="AEX65" s="222"/>
      <c r="AEY65" s="222"/>
      <c r="AEZ65" s="222"/>
      <c r="AFA65" s="222"/>
      <c r="AFB65" s="222"/>
      <c r="AFC65" s="222"/>
      <c r="AFD65" s="222"/>
      <c r="AFE65" s="222"/>
      <c r="AFF65" s="222"/>
      <c r="AFG65" s="222"/>
      <c r="AFH65" s="222"/>
      <c r="AFI65" s="222"/>
      <c r="AFJ65" s="222"/>
      <c r="AFK65" s="222"/>
      <c r="AFL65" s="222"/>
      <c r="AFM65" s="222"/>
      <c r="AFN65" s="222"/>
      <c r="AFO65" s="222"/>
      <c r="AFP65" s="222"/>
      <c r="AFQ65" s="222"/>
      <c r="AFR65" s="222"/>
      <c r="AFS65" s="222"/>
      <c r="AFT65" s="222"/>
    </row>
    <row r="66" spans="1:852">
      <c r="A66" s="224" t="s">
        <v>1615</v>
      </c>
      <c r="B66" s="224"/>
      <c r="C66" s="840" t="str">
        <f>IF(Severity!F66&gt;=0.5,"YES","NO")</f>
        <v>NO</v>
      </c>
      <c r="D66" s="840" t="str">
        <f>IF(Severity!G66&gt;=0.5,"YES","NO")</f>
        <v>YES</v>
      </c>
      <c r="E66" s="209">
        <v>6</v>
      </c>
      <c r="F66" s="209">
        <v>2</v>
      </c>
      <c r="G66" s="270" t="s">
        <v>398</v>
      </c>
      <c r="H66" s="270" t="s">
        <v>455</v>
      </c>
      <c r="I66" s="270">
        <v>2</v>
      </c>
      <c r="J66" s="270">
        <v>6</v>
      </c>
      <c r="K66" s="270" t="s">
        <v>455</v>
      </c>
      <c r="L66" s="267"/>
      <c r="M66" s="267"/>
      <c r="N66" s="270"/>
      <c r="O66" s="270" t="s">
        <v>602</v>
      </c>
      <c r="P66" s="267">
        <v>17</v>
      </c>
      <c r="Q66" s="267">
        <v>71</v>
      </c>
      <c r="R66" s="267">
        <v>50</v>
      </c>
      <c r="S66" s="270" t="s">
        <v>602</v>
      </c>
      <c r="T66" s="270">
        <v>17</v>
      </c>
      <c r="U66" s="113">
        <v>21.8</v>
      </c>
      <c r="V66" s="113">
        <v>1.2</v>
      </c>
      <c r="W66" s="113"/>
      <c r="X66" s="113"/>
      <c r="Y66" s="113">
        <v>10.3</v>
      </c>
      <c r="Z66" s="113">
        <v>6.4</v>
      </c>
      <c r="AA66" s="113"/>
      <c r="AB66" s="113"/>
      <c r="AC66" s="113"/>
      <c r="AD66" s="113"/>
      <c r="AE66" s="114"/>
      <c r="AF66" s="113"/>
      <c r="AG66" s="113"/>
      <c r="AH66" s="113"/>
      <c r="AI66" s="270">
        <v>127</v>
      </c>
      <c r="AJ66" s="267">
        <f t="shared" si="11"/>
        <v>121</v>
      </c>
      <c r="AK66" s="267" t="s">
        <v>455</v>
      </c>
      <c r="AL66" s="270" t="s">
        <v>3011</v>
      </c>
      <c r="AM66" s="270" t="s">
        <v>455</v>
      </c>
      <c r="AN66" s="270">
        <v>3</v>
      </c>
      <c r="AO66" s="270">
        <v>8</v>
      </c>
      <c r="AP66" s="270" t="s">
        <v>455</v>
      </c>
      <c r="AQ66" s="267"/>
      <c r="AR66" s="267"/>
      <c r="AS66" s="267"/>
      <c r="AT66" s="267" t="s">
        <v>602</v>
      </c>
      <c r="AU66" s="267">
        <v>17</v>
      </c>
      <c r="AV66" s="267">
        <v>51</v>
      </c>
      <c r="AW66" s="267">
        <v>50</v>
      </c>
      <c r="AX66" s="267" t="s">
        <v>602</v>
      </c>
      <c r="AY66" s="267">
        <v>17</v>
      </c>
      <c r="AZ66" s="114">
        <v>22</v>
      </c>
      <c r="BA66" s="114">
        <v>1.2</v>
      </c>
      <c r="BB66" s="114"/>
      <c r="BC66" s="114"/>
      <c r="BD66" s="114">
        <v>13</v>
      </c>
      <c r="BE66" s="114">
        <v>6.9</v>
      </c>
      <c r="BF66" s="114"/>
      <c r="BG66" s="114"/>
      <c r="BH66" s="114"/>
      <c r="BI66" s="114"/>
      <c r="BJ66" s="114"/>
      <c r="BK66" s="114"/>
      <c r="BL66" s="114"/>
      <c r="BM66" s="114"/>
      <c r="BN66" s="270">
        <v>130</v>
      </c>
      <c r="BO66" s="270">
        <f t="shared" si="12"/>
        <v>122</v>
      </c>
      <c r="BP66" s="270" t="s">
        <v>455</v>
      </c>
      <c r="BQ66" s="270"/>
      <c r="BR66" s="270" t="s">
        <v>455</v>
      </c>
      <c r="BS66" s="267"/>
      <c r="BT66" s="267"/>
      <c r="BU66" s="267"/>
      <c r="BV66" s="267"/>
      <c r="BW66" s="267"/>
      <c r="BX66" s="267"/>
      <c r="BY66" s="267"/>
      <c r="BZ66" s="267"/>
      <c r="CA66" s="267"/>
      <c r="CB66" s="267"/>
      <c r="CC66" s="267"/>
      <c r="CD66" s="267"/>
      <c r="CE66" s="114"/>
      <c r="CF66" s="114"/>
      <c r="CG66" s="114"/>
      <c r="CH66" s="114"/>
      <c r="CI66" s="114"/>
      <c r="CJ66" s="114"/>
      <c r="CK66" s="114"/>
      <c r="CL66" s="114"/>
      <c r="CM66" s="114"/>
      <c r="CN66" s="114"/>
      <c r="CO66" s="114"/>
      <c r="CP66" s="114"/>
      <c r="CQ66" s="114"/>
      <c r="CR66" s="114"/>
      <c r="CS66" s="267"/>
      <c r="CT66" s="267"/>
      <c r="CU66" s="267"/>
      <c r="CV66" s="270"/>
      <c r="CW66" s="270" t="s">
        <v>455</v>
      </c>
      <c r="CX66" s="270"/>
      <c r="CY66" s="267"/>
      <c r="CZ66" s="267"/>
      <c r="DA66" s="267"/>
      <c r="DB66" s="267"/>
      <c r="DC66" s="267"/>
      <c r="DD66" s="267"/>
      <c r="DE66" s="267"/>
      <c r="DF66" s="267"/>
      <c r="DG66" s="267"/>
      <c r="DH66" s="267"/>
      <c r="DI66" s="267"/>
      <c r="DJ66" s="113"/>
      <c r="DK66" s="113"/>
      <c r="DL66" s="113"/>
      <c r="DM66" s="113"/>
      <c r="DN66" s="113"/>
      <c r="DO66" s="113"/>
      <c r="DP66" s="113"/>
      <c r="DQ66" s="113"/>
      <c r="DR66" s="113"/>
      <c r="DS66" s="113"/>
      <c r="DT66" s="113"/>
      <c r="DU66" s="113"/>
      <c r="DV66" s="113"/>
      <c r="DW66" s="113"/>
      <c r="DX66" s="267"/>
      <c r="DY66" s="267"/>
      <c r="DZ66" s="267"/>
      <c r="EA66" s="212"/>
      <c r="EB66" s="270" t="s">
        <v>455</v>
      </c>
      <c r="EC66" s="212"/>
      <c r="ED66" s="212"/>
      <c r="EE66" s="212"/>
      <c r="EF66" s="212"/>
      <c r="EG66" s="212"/>
      <c r="EH66" s="212"/>
      <c r="EI66" s="212"/>
      <c r="EJ66" s="212"/>
      <c r="EK66" s="212"/>
      <c r="EL66" s="212"/>
      <c r="EM66" s="212"/>
      <c r="EN66" s="212"/>
      <c r="EO66" s="91"/>
      <c r="EP66" s="91"/>
      <c r="EQ66" s="91"/>
      <c r="ER66" s="91"/>
      <c r="ES66" s="91"/>
      <c r="ET66" s="91"/>
      <c r="EU66" s="91"/>
      <c r="EV66" s="91"/>
      <c r="EW66" s="91"/>
      <c r="EX66" s="91"/>
      <c r="EY66" s="91"/>
      <c r="EZ66" s="91"/>
      <c r="FA66" s="91"/>
      <c r="FB66" s="91"/>
      <c r="FC66" s="212"/>
      <c r="FD66" s="212"/>
      <c r="FE66" s="212"/>
      <c r="FF66" s="270" t="s">
        <v>455</v>
      </c>
      <c r="FG66" s="212"/>
      <c r="FH66" s="212"/>
      <c r="FI66" s="212"/>
      <c r="FJ66" s="212"/>
      <c r="FK66" s="212"/>
      <c r="FL66" s="212"/>
      <c r="FM66" s="212"/>
      <c r="FN66" s="212"/>
      <c r="FO66" s="212"/>
      <c r="FP66" s="212"/>
      <c r="FQ66" s="212"/>
      <c r="FR66" s="212"/>
      <c r="FS66" s="212"/>
      <c r="FT66" s="212"/>
      <c r="FU66" s="222"/>
      <c r="FV66" s="222"/>
      <c r="FW66" s="222"/>
      <c r="FX66" s="222"/>
      <c r="FY66" s="222"/>
      <c r="FZ66" s="222"/>
      <c r="GA66" s="222"/>
      <c r="GB66" s="222"/>
      <c r="GC66" s="222"/>
      <c r="GD66" s="222"/>
      <c r="GE66" s="222"/>
      <c r="GF66" s="222"/>
      <c r="GG66" s="222"/>
      <c r="GH66" s="222"/>
      <c r="GI66" s="222"/>
      <c r="GJ66" s="222"/>
      <c r="GK66" s="222"/>
      <c r="GL66" s="222"/>
      <c r="GM66" s="222"/>
      <c r="GN66" s="222"/>
      <c r="GO66" s="222"/>
      <c r="GP66" s="222"/>
      <c r="GQ66" s="222"/>
      <c r="GR66" s="222"/>
      <c r="GS66" s="222"/>
      <c r="GT66" s="222"/>
      <c r="GU66" s="222"/>
      <c r="GV66" s="222"/>
      <c r="GW66" s="222"/>
      <c r="GX66" s="222"/>
      <c r="GY66" s="222"/>
      <c r="GZ66" s="222"/>
      <c r="HA66" s="222"/>
      <c r="HB66" s="222"/>
      <c r="HC66" s="222"/>
      <c r="HD66" s="270" t="s">
        <v>455</v>
      </c>
      <c r="HE66" s="222"/>
      <c r="HF66" s="222"/>
      <c r="HG66" s="222"/>
      <c r="HH66" s="222"/>
      <c r="HI66" s="222"/>
      <c r="HJ66" s="222"/>
      <c r="HK66" s="222"/>
      <c r="HL66" s="222"/>
      <c r="HM66" s="222"/>
      <c r="HN66" s="222"/>
      <c r="HO66" s="222"/>
      <c r="HP66" s="222"/>
      <c r="HQ66" s="222"/>
      <c r="HR66" s="222"/>
      <c r="HS66" s="222"/>
      <c r="HT66" s="222"/>
      <c r="HU66" s="222"/>
      <c r="HV66" s="222"/>
      <c r="HW66" s="222"/>
      <c r="HX66" s="222"/>
      <c r="HY66" s="222"/>
      <c r="HZ66" s="222"/>
      <c r="IA66" s="222"/>
      <c r="IB66" s="222"/>
      <c r="IC66" s="222"/>
      <c r="ID66" s="222"/>
      <c r="IE66" s="222"/>
      <c r="IF66" s="222"/>
      <c r="IG66" s="222"/>
      <c r="IH66" s="222"/>
      <c r="II66" s="222"/>
      <c r="IJ66" s="222"/>
      <c r="IK66" s="222"/>
      <c r="IL66" s="222"/>
      <c r="IM66" s="222"/>
      <c r="IN66" s="222"/>
      <c r="IO66" s="222"/>
      <c r="IP66" s="222"/>
      <c r="IQ66" s="222"/>
      <c r="IR66" s="222"/>
      <c r="IS66" s="270" t="s">
        <v>455</v>
      </c>
      <c r="IT66" s="222"/>
      <c r="IU66" s="222"/>
      <c r="IV66" s="222"/>
      <c r="IW66" s="222"/>
      <c r="IX66" s="222"/>
      <c r="IY66" s="222"/>
      <c r="IZ66" s="222"/>
      <c r="JA66" s="222"/>
      <c r="JB66" s="222"/>
      <c r="JC66" s="222"/>
      <c r="JD66" s="222"/>
      <c r="JE66" s="222"/>
      <c r="JF66" s="222"/>
      <c r="JG66" s="222"/>
      <c r="JH66" s="222"/>
      <c r="JI66" s="222"/>
      <c r="JJ66" s="222"/>
      <c r="JK66" s="222"/>
      <c r="JL66" s="222"/>
      <c r="JM66" s="222"/>
      <c r="JN66" s="222"/>
      <c r="JO66" s="222"/>
      <c r="JP66" s="222"/>
      <c r="JQ66" s="222"/>
      <c r="JR66" s="222"/>
      <c r="JS66" s="222"/>
      <c r="JT66" s="222"/>
      <c r="JU66" s="222"/>
      <c r="JV66" s="222"/>
      <c r="JW66" s="222"/>
      <c r="JX66" s="222"/>
      <c r="JY66" s="222"/>
      <c r="JZ66" s="222"/>
      <c r="KA66" s="222"/>
      <c r="KB66" s="222"/>
      <c r="KC66" s="222"/>
      <c r="KD66" s="222"/>
      <c r="KE66" s="270" t="s">
        <v>455</v>
      </c>
      <c r="KF66" s="222"/>
      <c r="KG66" s="222"/>
      <c r="KH66" s="222"/>
      <c r="KI66" s="222"/>
      <c r="KJ66" s="222"/>
      <c r="KK66" s="222"/>
      <c r="KL66" s="222"/>
      <c r="KM66" s="222"/>
      <c r="KN66" s="222"/>
      <c r="KO66" s="222"/>
      <c r="KP66" s="222"/>
      <c r="KQ66" s="222"/>
      <c r="KR66" s="222"/>
      <c r="KS66" s="222"/>
      <c r="KT66" s="222"/>
      <c r="KU66" s="222"/>
      <c r="KV66" s="222"/>
      <c r="KW66" s="222"/>
      <c r="KX66" s="222"/>
      <c r="KY66" s="222"/>
      <c r="KZ66" s="222"/>
      <c r="LA66" s="222"/>
      <c r="LB66" s="222"/>
      <c r="LC66" s="222"/>
      <c r="LD66" s="222"/>
      <c r="LE66" s="222"/>
      <c r="LF66" s="222"/>
      <c r="LG66" s="222"/>
      <c r="LH66" s="222"/>
      <c r="LI66" s="222"/>
      <c r="LJ66" s="222"/>
      <c r="LK66" s="222"/>
      <c r="LL66" s="222"/>
      <c r="LM66" s="222"/>
      <c r="LN66" s="222"/>
      <c r="LO66" s="222"/>
      <c r="LP66" s="222"/>
      <c r="LQ66" s="222"/>
      <c r="LR66" s="222"/>
      <c r="LS66" s="222"/>
      <c r="LT66" s="270" t="s">
        <v>455</v>
      </c>
      <c r="LU66" s="222"/>
      <c r="LV66" s="222"/>
      <c r="LW66" s="222"/>
      <c r="LX66" s="222"/>
      <c r="LY66" s="222"/>
      <c r="LZ66" s="222"/>
      <c r="MA66" s="222"/>
      <c r="MB66" s="222"/>
      <c r="MC66" s="222"/>
      <c r="MD66" s="222"/>
      <c r="ME66" s="222"/>
      <c r="MF66" s="222"/>
      <c r="MG66" s="222"/>
      <c r="MH66" s="222"/>
      <c r="MI66" s="222"/>
      <c r="MJ66" s="222"/>
      <c r="MK66" s="222"/>
      <c r="ML66" s="222"/>
      <c r="MM66" s="222"/>
      <c r="MN66" s="222"/>
      <c r="MO66" s="222"/>
      <c r="MP66" s="222"/>
      <c r="MQ66" s="222"/>
      <c r="MR66" s="222"/>
      <c r="MS66" s="222"/>
      <c r="MT66" s="222"/>
      <c r="MU66" s="222"/>
      <c r="MV66" s="222"/>
      <c r="MW66" s="222"/>
      <c r="MX66" s="222"/>
      <c r="MY66" s="222"/>
      <c r="MZ66" s="222"/>
      <c r="NA66" s="222"/>
      <c r="NB66" s="222"/>
      <c r="NC66" s="222"/>
      <c r="ND66" s="222"/>
      <c r="NE66" s="222"/>
      <c r="NF66" s="222"/>
      <c r="NG66" s="222"/>
      <c r="NH66" s="222"/>
      <c r="NI66" s="222"/>
      <c r="NJ66" s="222"/>
      <c r="NK66" s="222"/>
      <c r="NL66" s="222"/>
      <c r="NM66" s="222"/>
      <c r="NN66" s="222"/>
      <c r="NO66" s="222"/>
      <c r="NP66" s="222"/>
      <c r="NQ66" s="222"/>
      <c r="NR66" s="222"/>
      <c r="NS66" s="222"/>
      <c r="NT66" s="222"/>
      <c r="NU66" s="222"/>
      <c r="NV66" s="222"/>
      <c r="NW66" s="222"/>
      <c r="NX66" s="222"/>
      <c r="NY66" s="222"/>
      <c r="NZ66" s="222"/>
      <c r="OA66" s="222"/>
      <c r="OB66" s="222"/>
      <c r="OC66" s="222"/>
      <c r="OD66" s="222"/>
      <c r="OE66" s="222"/>
      <c r="OF66" s="222"/>
      <c r="OG66" s="222"/>
      <c r="OH66" s="222"/>
      <c r="OI66" s="222"/>
      <c r="OJ66" s="222"/>
      <c r="OK66" s="222"/>
      <c r="OL66" s="222"/>
      <c r="OM66" s="222"/>
      <c r="ON66" s="222"/>
      <c r="OO66" s="222"/>
      <c r="OP66" s="222"/>
      <c r="OQ66" s="222"/>
      <c r="OR66" s="222"/>
      <c r="OS66" s="267">
        <f>IF(ISERROR(#REF!),0,1)</f>
        <v>0</v>
      </c>
      <c r="OT66" s="267">
        <f t="shared" si="15"/>
        <v>0</v>
      </c>
      <c r="OU66" s="267">
        <f t="shared" si="16"/>
        <v>1</v>
      </c>
      <c r="OV66" s="222"/>
      <c r="OW66" s="222"/>
      <c r="OX66" s="222"/>
      <c r="OY66" s="222"/>
      <c r="OZ66" s="222"/>
      <c r="PA66" s="222"/>
      <c r="PB66" s="222"/>
      <c r="PC66" s="222"/>
      <c r="PD66" s="222"/>
      <c r="PE66" s="222"/>
      <c r="PF66" s="222"/>
      <c r="PG66" s="222"/>
      <c r="PH66" s="222"/>
      <c r="PI66" s="222"/>
      <c r="PJ66" s="222"/>
      <c r="PK66" s="222"/>
      <c r="PL66" s="222"/>
      <c r="PM66" s="222"/>
      <c r="PN66" s="222"/>
      <c r="PO66" s="222"/>
      <c r="PP66" s="222"/>
      <c r="PQ66" s="222"/>
      <c r="PR66" s="222"/>
      <c r="PS66" s="222"/>
      <c r="PT66" s="222"/>
      <c r="PU66" s="222"/>
      <c r="PV66" s="222"/>
      <c r="PW66" s="222"/>
      <c r="PX66" s="222"/>
      <c r="PY66" s="222"/>
      <c r="PZ66" s="222"/>
      <c r="QA66" s="222"/>
      <c r="QB66" s="222"/>
      <c r="QC66" s="222"/>
      <c r="QD66" s="222"/>
      <c r="QE66" s="222"/>
      <c r="QF66" s="222"/>
      <c r="QG66" s="222"/>
      <c r="QH66" s="222"/>
      <c r="QI66" s="222"/>
      <c r="QJ66" s="222"/>
      <c r="QK66" s="222"/>
      <c r="QL66" s="222"/>
      <c r="QM66" s="222"/>
      <c r="QN66" s="222"/>
      <c r="QO66" s="222"/>
      <c r="QP66" s="222"/>
      <c r="QQ66" s="222"/>
      <c r="QR66" s="222"/>
      <c r="QS66" s="222"/>
      <c r="QT66" s="222"/>
      <c r="QU66" s="222"/>
      <c r="QV66" s="222"/>
      <c r="QW66" s="222"/>
      <c r="QX66" s="222"/>
      <c r="QY66" s="222"/>
      <c r="QZ66" s="222"/>
      <c r="RA66" s="222"/>
      <c r="RB66" s="222"/>
      <c r="RC66" s="222"/>
      <c r="RD66" s="222"/>
      <c r="RE66" s="222"/>
      <c r="RF66" s="222"/>
      <c r="RG66" s="222"/>
      <c r="RH66" s="222"/>
      <c r="RI66" s="222"/>
      <c r="RJ66" s="222"/>
      <c r="RK66" s="222"/>
      <c r="RL66" s="222"/>
      <c r="RM66" s="222"/>
      <c r="RN66" s="222"/>
      <c r="RO66" s="222"/>
      <c r="RP66" s="222"/>
      <c r="RQ66" s="222"/>
      <c r="RR66" s="222"/>
      <c r="RS66" s="222"/>
      <c r="RT66" s="222"/>
      <c r="RU66" s="222"/>
      <c r="RV66" s="222"/>
      <c r="RW66" s="222"/>
      <c r="RX66" s="222"/>
      <c r="RY66" s="222"/>
      <c r="RZ66" s="222"/>
      <c r="SA66" s="222"/>
      <c r="SB66" s="222"/>
      <c r="SC66" s="222"/>
      <c r="SD66" s="222"/>
      <c r="SE66" s="222"/>
      <c r="SF66" s="222"/>
      <c r="SG66" s="222"/>
      <c r="SH66" s="222"/>
      <c r="SI66" s="222"/>
      <c r="SJ66" s="222"/>
      <c r="SK66" s="222"/>
      <c r="SL66" s="222"/>
      <c r="SM66" s="222"/>
      <c r="SN66" s="222"/>
      <c r="SO66" s="222"/>
      <c r="SP66" s="222"/>
      <c r="SQ66" s="222"/>
      <c r="SR66" s="222"/>
      <c r="SS66" s="222"/>
      <c r="ST66" s="222"/>
      <c r="SU66" s="222"/>
      <c r="SV66" s="222"/>
      <c r="SW66" s="222"/>
      <c r="SX66" s="222"/>
      <c r="SY66" s="222"/>
      <c r="SZ66" s="222"/>
      <c r="TA66" s="222"/>
      <c r="TB66" s="222"/>
      <c r="TC66" s="222"/>
      <c r="TD66" s="222"/>
      <c r="TE66" s="222"/>
      <c r="TF66" s="222"/>
      <c r="TG66" s="222"/>
      <c r="TH66" s="222"/>
      <c r="TI66" s="222"/>
      <c r="TJ66" s="222"/>
      <c r="TK66" s="222"/>
      <c r="TL66" s="222"/>
      <c r="TM66" s="222"/>
      <c r="TN66" s="222"/>
      <c r="TO66" s="222"/>
      <c r="TP66" s="222"/>
      <c r="TQ66" s="222"/>
      <c r="TR66" s="222"/>
      <c r="TS66" s="222"/>
      <c r="TT66" s="222"/>
      <c r="TU66" s="222"/>
      <c r="TV66" s="222"/>
      <c r="TW66" s="222"/>
      <c r="TX66" s="222"/>
      <c r="TY66" s="222"/>
      <c r="TZ66" s="222"/>
      <c r="UA66" s="222"/>
      <c r="UB66" s="222"/>
      <c r="UC66" s="222"/>
      <c r="UD66" s="222"/>
      <c r="UE66" s="222"/>
      <c r="UF66" s="222"/>
      <c r="UG66" s="222"/>
      <c r="UH66" s="222"/>
      <c r="UI66" s="222"/>
      <c r="UJ66" s="222"/>
      <c r="UK66" s="222"/>
      <c r="UL66" s="222"/>
      <c r="UM66" s="222"/>
      <c r="UN66" s="222"/>
      <c r="UO66" s="222"/>
      <c r="UP66" s="222"/>
      <c r="UQ66" s="222"/>
      <c r="UR66" s="222"/>
      <c r="US66" s="222"/>
      <c r="UT66" s="222"/>
      <c r="UU66" s="222"/>
      <c r="UV66" s="222"/>
      <c r="UW66" s="222"/>
      <c r="UX66" s="222"/>
      <c r="UY66" s="222"/>
      <c r="UZ66" s="222"/>
      <c r="VA66" s="222"/>
      <c r="VB66" s="222"/>
      <c r="VC66" s="222"/>
      <c r="VD66" s="222"/>
      <c r="VE66" s="222"/>
      <c r="VF66" s="222"/>
      <c r="VG66" s="222"/>
      <c r="VH66" s="222"/>
      <c r="VI66" s="222"/>
      <c r="VJ66" s="222"/>
      <c r="VK66" s="222"/>
      <c r="VL66" s="222"/>
      <c r="VM66" s="222"/>
      <c r="VN66" s="222"/>
      <c r="VO66" s="222"/>
      <c r="VP66" s="222"/>
      <c r="VQ66" s="222"/>
      <c r="VR66" s="222"/>
      <c r="VS66" s="222"/>
      <c r="VT66" s="222"/>
      <c r="VU66" s="222"/>
      <c r="VV66" s="222"/>
      <c r="VW66" s="222"/>
      <c r="VX66" s="222"/>
      <c r="VY66" s="222"/>
      <c r="VZ66" s="222"/>
      <c r="WA66" s="222"/>
      <c r="WB66" s="222"/>
      <c r="WC66" s="222"/>
      <c r="WD66" s="222"/>
      <c r="WE66" s="222"/>
      <c r="WF66" s="222"/>
      <c r="WG66" s="222"/>
      <c r="WH66" s="222"/>
      <c r="WI66" s="222"/>
      <c r="WJ66" s="222"/>
      <c r="WK66" s="222"/>
      <c r="WL66" s="222"/>
      <c r="WM66" s="222"/>
      <c r="WN66" s="222"/>
      <c r="WO66" s="222"/>
      <c r="WP66" s="222"/>
      <c r="WQ66" s="222"/>
      <c r="WR66" s="222"/>
      <c r="WS66" s="222"/>
      <c r="WT66" s="222"/>
      <c r="WU66" s="222"/>
      <c r="WV66" s="222"/>
      <c r="WW66" s="222"/>
      <c r="WX66" s="222"/>
      <c r="WY66" s="222"/>
      <c r="WZ66" s="222"/>
      <c r="XA66" s="222"/>
      <c r="XB66" s="222"/>
      <c r="XC66" s="222"/>
      <c r="XD66" s="222"/>
      <c r="XE66" s="222"/>
      <c r="XF66" s="222"/>
      <c r="XG66" s="222"/>
      <c r="XH66" s="222"/>
      <c r="XI66" s="222"/>
      <c r="XJ66" s="222"/>
      <c r="XK66" s="222"/>
      <c r="XL66" s="222"/>
      <c r="XM66" s="222"/>
      <c r="XN66" s="222"/>
      <c r="XO66" s="222"/>
      <c r="XP66" s="222"/>
      <c r="XQ66" s="222"/>
      <c r="XR66" s="222"/>
      <c r="XS66" s="222"/>
      <c r="XT66" s="222"/>
      <c r="XU66" s="222"/>
      <c r="XV66" s="222"/>
      <c r="XW66" s="222"/>
      <c r="XX66" s="222"/>
      <c r="XY66" s="222"/>
      <c r="XZ66" s="222"/>
      <c r="YA66" s="222"/>
      <c r="YB66" s="222"/>
      <c r="YC66" s="222"/>
      <c r="YD66" s="222"/>
      <c r="YE66" s="222"/>
      <c r="YF66" s="222"/>
      <c r="YG66" s="222"/>
      <c r="YH66" s="222"/>
      <c r="YI66" s="222"/>
      <c r="YJ66" s="222"/>
      <c r="YK66" s="222"/>
      <c r="YL66" s="222"/>
      <c r="YM66" s="222"/>
      <c r="YN66" s="222"/>
      <c r="YO66" s="222"/>
      <c r="YP66" s="222"/>
      <c r="YQ66" s="222"/>
      <c r="YR66" s="222"/>
      <c r="YS66" s="222"/>
      <c r="YT66" s="222"/>
      <c r="YU66" s="222"/>
      <c r="YV66" s="222"/>
      <c r="YW66" s="222"/>
      <c r="YX66" s="222"/>
      <c r="YY66" s="222"/>
      <c r="YZ66" s="222"/>
      <c r="ZA66" s="222"/>
      <c r="ZB66" s="222"/>
      <c r="ZC66" s="222"/>
      <c r="ZD66" s="222"/>
      <c r="ZE66" s="222"/>
      <c r="ZF66" s="222"/>
      <c r="ZG66" s="222"/>
      <c r="ZH66" s="222"/>
      <c r="ZI66" s="222"/>
      <c r="ZJ66" s="222"/>
      <c r="ZK66" s="222"/>
      <c r="ZL66" s="222"/>
      <c r="ZM66" s="222"/>
      <c r="ZN66" s="222"/>
      <c r="ZO66" s="222"/>
      <c r="ZP66" s="222"/>
      <c r="ZQ66" s="222"/>
      <c r="ZR66" s="222"/>
      <c r="ZS66" s="222"/>
      <c r="ZT66" s="222"/>
      <c r="ZU66" s="222"/>
      <c r="ZV66" s="222"/>
      <c r="ZW66" s="222"/>
      <c r="ZX66" s="222"/>
      <c r="ZY66" s="222"/>
      <c r="ZZ66" s="222"/>
      <c r="AAA66" s="222"/>
      <c r="AAB66" s="222"/>
      <c r="AAC66" s="222"/>
      <c r="AAD66" s="222"/>
      <c r="AAE66" s="222"/>
      <c r="AAF66" s="222"/>
      <c r="AAG66" s="222"/>
      <c r="AAH66" s="222"/>
      <c r="AAI66" s="222"/>
      <c r="AAJ66" s="222"/>
      <c r="AAK66" s="222"/>
      <c r="AAL66" s="222"/>
      <c r="AAM66" s="222"/>
      <c r="AAN66" s="222"/>
      <c r="AAO66" s="222"/>
      <c r="AAP66" s="222"/>
      <c r="AAQ66" s="222"/>
      <c r="AAR66" s="222"/>
      <c r="AAS66" s="222"/>
      <c r="AAT66" s="222"/>
      <c r="AAU66" s="222"/>
      <c r="AAV66" s="222"/>
      <c r="AAW66" s="222"/>
      <c r="AAX66" s="222"/>
      <c r="AAY66" s="222"/>
      <c r="AAZ66" s="222"/>
      <c r="ABA66" s="222"/>
      <c r="ABB66" s="222"/>
      <c r="ABC66" s="222"/>
      <c r="ABD66" s="222"/>
      <c r="ABE66" s="222"/>
      <c r="ABF66" s="222"/>
      <c r="ABG66" s="222"/>
      <c r="ABH66" s="222"/>
      <c r="ABI66" s="222"/>
      <c r="ABJ66" s="222"/>
      <c r="ABK66" s="222"/>
      <c r="ABL66" s="222"/>
      <c r="ABM66" s="222"/>
      <c r="ABN66" s="222"/>
      <c r="ABO66" s="222"/>
      <c r="ABP66" s="222"/>
      <c r="ABQ66" s="222"/>
      <c r="ABR66" s="222"/>
      <c r="ABS66" s="222"/>
      <c r="ABT66" s="222"/>
      <c r="ABU66" s="222"/>
      <c r="ABV66" s="222"/>
      <c r="ABW66" s="222"/>
      <c r="ABX66" s="222"/>
      <c r="ABY66" s="222"/>
      <c r="ABZ66" s="222"/>
      <c r="ACA66" s="222"/>
      <c r="ACB66" s="222"/>
      <c r="ACC66" s="222"/>
      <c r="ACD66" s="222"/>
      <c r="ACE66" s="222"/>
      <c r="ACF66" s="222"/>
      <c r="ACG66" s="222"/>
      <c r="ACH66" s="222"/>
      <c r="ACI66" s="222"/>
      <c r="ACJ66" s="222"/>
      <c r="ACK66" s="222"/>
      <c r="ACL66" s="222"/>
      <c r="ACM66" s="222"/>
      <c r="ACN66" s="222"/>
      <c r="ACO66" s="222"/>
      <c r="ACP66" s="222"/>
      <c r="ACQ66" s="222"/>
      <c r="ACR66" s="222"/>
      <c r="ACS66" s="222"/>
      <c r="ACT66" s="222"/>
      <c r="ACU66" s="222"/>
      <c r="ACV66" s="222"/>
      <c r="ACW66" s="222"/>
      <c r="ACX66" s="222"/>
      <c r="ACY66" s="222"/>
      <c r="ACZ66" s="222"/>
      <c r="ADA66" s="222"/>
      <c r="ADB66" s="222"/>
      <c r="ADC66" s="222"/>
      <c r="ADD66" s="222"/>
      <c r="ADE66" s="222"/>
      <c r="ADF66" s="222"/>
      <c r="ADG66" s="222"/>
      <c r="ADH66" s="222"/>
      <c r="ADI66" s="222"/>
      <c r="ADJ66" s="222"/>
      <c r="ADK66" s="222"/>
      <c r="ADL66" s="222"/>
      <c r="ADM66" s="222"/>
      <c r="ADN66" s="222"/>
      <c r="ADO66" s="222"/>
      <c r="ADP66" s="222"/>
      <c r="ADQ66" s="222"/>
      <c r="ADR66" s="222"/>
      <c r="ADS66" s="222"/>
      <c r="ADT66" s="222"/>
      <c r="ADU66" s="222"/>
      <c r="ADV66" s="222"/>
      <c r="ADW66" s="222"/>
      <c r="ADX66" s="222"/>
      <c r="ADY66" s="222"/>
      <c r="ADZ66" s="222"/>
      <c r="AEA66" s="222"/>
      <c r="AEB66" s="222"/>
      <c r="AEC66" s="222"/>
      <c r="AED66" s="222"/>
      <c r="AEE66" s="222"/>
      <c r="AEF66" s="222"/>
      <c r="AEG66" s="222"/>
      <c r="AEH66" s="222"/>
      <c r="AEI66" s="222"/>
      <c r="AEJ66" s="222"/>
      <c r="AEK66" s="222"/>
      <c r="AEL66" s="222"/>
      <c r="AEM66" s="222"/>
      <c r="AEN66" s="222"/>
      <c r="AEO66" s="222"/>
      <c r="AEP66" s="222"/>
      <c r="AEQ66" s="222"/>
      <c r="AER66" s="222"/>
      <c r="AES66" s="222"/>
      <c r="AET66" s="222"/>
      <c r="AEU66" s="222"/>
      <c r="AEV66" s="222"/>
      <c r="AEW66" s="222"/>
      <c r="AEX66" s="222"/>
      <c r="AEY66" s="222"/>
      <c r="AEZ66" s="222"/>
      <c r="AFA66" s="222"/>
      <c r="AFB66" s="222"/>
      <c r="AFC66" s="222"/>
      <c r="AFD66" s="222"/>
      <c r="AFE66" s="222"/>
      <c r="AFF66" s="222"/>
      <c r="AFG66" s="222"/>
      <c r="AFH66" s="222"/>
      <c r="AFI66" s="222"/>
      <c r="AFJ66" s="222"/>
      <c r="AFK66" s="222"/>
      <c r="AFL66" s="222"/>
      <c r="AFM66" s="222"/>
      <c r="AFN66" s="222"/>
      <c r="AFO66" s="222"/>
      <c r="AFP66" s="222"/>
      <c r="AFQ66" s="222"/>
      <c r="AFR66" s="222"/>
      <c r="AFS66" s="222"/>
      <c r="AFT66" s="222"/>
    </row>
    <row r="67" spans="1:852">
      <c r="A67" s="205" t="s">
        <v>1688</v>
      </c>
      <c r="B67" s="205"/>
      <c r="C67" s="840" t="str">
        <f>IF(Severity!F67&gt;=0.5,"YES","NO")</f>
        <v>NO</v>
      </c>
      <c r="D67" s="840" t="str">
        <f>IF(Severity!G67&gt;=0.5,"YES","NO")</f>
        <v>YES</v>
      </c>
      <c r="E67" s="214">
        <v>2</v>
      </c>
      <c r="F67" s="214">
        <v>2</v>
      </c>
      <c r="G67" s="270" t="s">
        <v>2383</v>
      </c>
      <c r="H67" s="270" t="s">
        <v>749</v>
      </c>
      <c r="I67" s="270" t="s">
        <v>455</v>
      </c>
      <c r="J67" s="270">
        <v>0</v>
      </c>
      <c r="K67" s="270" t="s">
        <v>455</v>
      </c>
      <c r="L67" s="265"/>
      <c r="M67" s="265"/>
      <c r="N67" s="270"/>
      <c r="O67" s="270" t="s">
        <v>455</v>
      </c>
      <c r="P67" s="265"/>
      <c r="Q67" s="265"/>
      <c r="R67" s="265"/>
      <c r="S67" s="270" t="s">
        <v>908</v>
      </c>
      <c r="T67" s="270">
        <v>21</v>
      </c>
      <c r="U67" s="125">
        <v>21</v>
      </c>
      <c r="V67" s="125">
        <v>6.6</v>
      </c>
      <c r="W67" s="125"/>
      <c r="X67" s="125"/>
      <c r="Y67" s="125">
        <v>8.1</v>
      </c>
      <c r="Z67" s="125">
        <v>3</v>
      </c>
      <c r="AA67" s="125"/>
      <c r="AB67" s="125"/>
      <c r="AC67" s="125"/>
      <c r="AD67" s="125"/>
      <c r="AE67" s="114"/>
      <c r="AF67" s="125"/>
      <c r="AG67" s="125"/>
      <c r="AH67" s="125"/>
      <c r="AI67" s="265">
        <v>14</v>
      </c>
      <c r="AJ67" s="267">
        <f t="shared" si="11"/>
        <v>14</v>
      </c>
      <c r="AK67" s="267" t="s">
        <v>455</v>
      </c>
      <c r="AL67" s="270" t="s">
        <v>624</v>
      </c>
      <c r="AM67" s="270" t="s">
        <v>749</v>
      </c>
      <c r="AN67" s="270" t="s">
        <v>455</v>
      </c>
      <c r="AO67" s="270">
        <v>0</v>
      </c>
      <c r="AP67" s="270" t="s">
        <v>455</v>
      </c>
      <c r="AQ67" s="265"/>
      <c r="AR67" s="265"/>
      <c r="AS67" s="265"/>
      <c r="AT67" s="270" t="s">
        <v>455</v>
      </c>
      <c r="AU67" s="265"/>
      <c r="AV67" s="265"/>
      <c r="AW67" s="265"/>
      <c r="AX67" s="265" t="s">
        <v>908</v>
      </c>
      <c r="AY67" s="270">
        <v>21</v>
      </c>
      <c r="AZ67" s="114">
        <v>19.8</v>
      </c>
      <c r="BA67" s="114">
        <v>4.7</v>
      </c>
      <c r="BB67" s="114"/>
      <c r="BC67" s="114"/>
      <c r="BD67" s="114">
        <v>14.7</v>
      </c>
      <c r="BE67" s="114">
        <v>4.5</v>
      </c>
      <c r="BF67" s="114"/>
      <c r="BG67" s="114"/>
      <c r="BH67" s="114"/>
      <c r="BI67" s="114"/>
      <c r="BJ67" s="114"/>
      <c r="BK67" s="114"/>
      <c r="BL67" s="114"/>
      <c r="BM67" s="114"/>
      <c r="BN67" s="270">
        <v>16</v>
      </c>
      <c r="BO67" s="270">
        <f t="shared" si="12"/>
        <v>16</v>
      </c>
      <c r="BP67" s="270" t="s">
        <v>455</v>
      </c>
      <c r="BQ67" s="270"/>
      <c r="BR67" s="270" t="s">
        <v>455</v>
      </c>
      <c r="BS67" s="265"/>
      <c r="BT67" s="265"/>
      <c r="BU67" s="265"/>
      <c r="BV67" s="265"/>
      <c r="BW67" s="265"/>
      <c r="BX67" s="265"/>
      <c r="BY67" s="265"/>
      <c r="BZ67" s="265"/>
      <c r="CA67" s="265"/>
      <c r="CB67" s="265"/>
      <c r="CC67" s="265"/>
      <c r="CD67" s="265"/>
      <c r="CE67" s="114"/>
      <c r="CF67" s="114"/>
      <c r="CG67" s="114"/>
      <c r="CH67" s="114"/>
      <c r="CI67" s="114"/>
      <c r="CJ67" s="114"/>
      <c r="CK67" s="114"/>
      <c r="CL67" s="114"/>
      <c r="CM67" s="114"/>
      <c r="CN67" s="114"/>
      <c r="CO67" s="114"/>
      <c r="CP67" s="114"/>
      <c r="CQ67" s="114"/>
      <c r="CR67" s="114"/>
      <c r="CS67" s="265"/>
      <c r="CT67" s="265"/>
      <c r="CU67" s="265"/>
      <c r="CV67" s="270"/>
      <c r="CW67" s="270" t="s">
        <v>455</v>
      </c>
      <c r="CX67" s="270"/>
      <c r="CY67" s="265"/>
      <c r="CZ67" s="265"/>
      <c r="DA67" s="265"/>
      <c r="DB67" s="265"/>
      <c r="DC67" s="265"/>
      <c r="DD67" s="265"/>
      <c r="DE67" s="265"/>
      <c r="DF67" s="265"/>
      <c r="DG67" s="265"/>
      <c r="DH67" s="265"/>
      <c r="DI67" s="265"/>
      <c r="DJ67" s="125"/>
      <c r="DK67" s="125"/>
      <c r="DL67" s="125"/>
      <c r="DM67" s="125"/>
      <c r="DN67" s="125"/>
      <c r="DO67" s="125"/>
      <c r="DP67" s="125"/>
      <c r="DQ67" s="125"/>
      <c r="DR67" s="125"/>
      <c r="DS67" s="125"/>
      <c r="DT67" s="125"/>
      <c r="DU67" s="125"/>
      <c r="DV67" s="125"/>
      <c r="DW67" s="125"/>
      <c r="DX67" s="265"/>
      <c r="DY67" s="265"/>
      <c r="DZ67" s="265"/>
      <c r="EA67" s="223"/>
      <c r="EB67" s="270" t="s">
        <v>455</v>
      </c>
      <c r="EC67" s="223"/>
      <c r="ED67" s="223"/>
      <c r="EE67" s="223"/>
      <c r="EF67" s="223"/>
      <c r="EG67" s="223"/>
      <c r="EH67" s="223"/>
      <c r="EI67" s="223"/>
      <c r="EJ67" s="223"/>
      <c r="EK67" s="223"/>
      <c r="EL67" s="223"/>
      <c r="EM67" s="223"/>
      <c r="EN67" s="223"/>
      <c r="EO67" s="183"/>
      <c r="EP67" s="183"/>
      <c r="EQ67" s="183"/>
      <c r="ER67" s="183"/>
      <c r="ES67" s="183"/>
      <c r="ET67" s="183"/>
      <c r="EU67" s="183"/>
      <c r="EV67" s="183"/>
      <c r="EW67" s="183"/>
      <c r="EX67" s="183"/>
      <c r="EY67" s="183"/>
      <c r="EZ67" s="183"/>
      <c r="FA67" s="183"/>
      <c r="FB67" s="183"/>
      <c r="FC67" s="223"/>
      <c r="FD67" s="223"/>
      <c r="FE67" s="223"/>
      <c r="FF67" s="270" t="s">
        <v>455</v>
      </c>
      <c r="FG67" s="90"/>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3"/>
      <c r="GE67" s="223"/>
      <c r="GF67" s="223"/>
      <c r="GG67" s="223"/>
      <c r="GH67" s="223"/>
      <c r="GI67" s="223"/>
      <c r="GJ67" s="223"/>
      <c r="GK67" s="223"/>
      <c r="GL67" s="223"/>
      <c r="GM67" s="223"/>
      <c r="GN67" s="223"/>
      <c r="GO67" s="223"/>
      <c r="GP67" s="223"/>
      <c r="GQ67" s="223"/>
      <c r="GR67" s="223"/>
      <c r="GS67" s="223"/>
      <c r="GT67" s="223"/>
      <c r="GU67" s="223"/>
      <c r="GV67" s="223"/>
      <c r="GW67" s="223"/>
      <c r="GX67" s="223"/>
      <c r="GY67" s="223"/>
      <c r="GZ67" s="223"/>
      <c r="HA67" s="223"/>
      <c r="HB67" s="223"/>
      <c r="HC67" s="223"/>
      <c r="HD67" s="270" t="s">
        <v>455</v>
      </c>
      <c r="HE67" s="223"/>
      <c r="HF67" s="223"/>
      <c r="HG67" s="90"/>
      <c r="HH67" s="223"/>
      <c r="HI67" s="223"/>
      <c r="HJ67" s="223"/>
      <c r="HK67" s="223"/>
      <c r="HL67" s="223"/>
      <c r="HM67" s="223"/>
      <c r="HN67" s="223"/>
      <c r="HO67" s="223"/>
      <c r="HP67" s="223"/>
      <c r="HQ67" s="223"/>
      <c r="HR67" s="223"/>
      <c r="HS67" s="223"/>
      <c r="HT67" s="223"/>
      <c r="HU67" s="223"/>
      <c r="HV67" s="223"/>
      <c r="HW67" s="223"/>
      <c r="HX67" s="223"/>
      <c r="HY67" s="223"/>
      <c r="HZ67" s="223"/>
      <c r="IA67" s="223"/>
      <c r="IB67" s="223"/>
      <c r="IC67" s="223"/>
      <c r="ID67" s="223"/>
      <c r="IE67" s="223"/>
      <c r="IF67" s="223"/>
      <c r="IG67" s="223"/>
      <c r="IH67" s="223"/>
      <c r="II67" s="223"/>
      <c r="IJ67" s="223"/>
      <c r="IK67" s="223"/>
      <c r="IL67" s="223"/>
      <c r="IM67" s="223"/>
      <c r="IN67" s="223"/>
      <c r="IO67" s="223"/>
      <c r="IP67" s="223"/>
      <c r="IQ67" s="223"/>
      <c r="IR67" s="223"/>
      <c r="IS67" s="270" t="s">
        <v>455</v>
      </c>
      <c r="IT67" s="223"/>
      <c r="IU67" s="223"/>
      <c r="IV67" s="223"/>
      <c r="IW67" s="223"/>
      <c r="IX67" s="223"/>
      <c r="IY67" s="223"/>
      <c r="IZ67" s="223"/>
      <c r="JA67" s="223"/>
      <c r="JB67" s="223"/>
      <c r="JC67" s="223"/>
      <c r="JD67" s="223"/>
      <c r="JE67" s="223"/>
      <c r="JF67" s="223"/>
      <c r="JG67" s="223"/>
      <c r="JH67" s="223"/>
      <c r="JI67" s="223"/>
      <c r="JJ67" s="223"/>
      <c r="JK67" s="223"/>
      <c r="JL67" s="223"/>
      <c r="JM67" s="223"/>
      <c r="JN67" s="223"/>
      <c r="JO67" s="223"/>
      <c r="JP67" s="223"/>
      <c r="JQ67" s="223"/>
      <c r="JR67" s="223"/>
      <c r="JS67" s="223"/>
      <c r="JT67" s="223"/>
      <c r="JU67" s="223"/>
      <c r="JV67" s="223"/>
      <c r="JW67" s="223"/>
      <c r="JX67" s="223"/>
      <c r="JY67" s="223"/>
      <c r="JZ67" s="223"/>
      <c r="KA67" s="223"/>
      <c r="KB67" s="223"/>
      <c r="KC67" s="223"/>
      <c r="KD67" s="223"/>
      <c r="KE67" s="270" t="s">
        <v>455</v>
      </c>
      <c r="KF67" s="223"/>
      <c r="KG67" s="223"/>
      <c r="KH67" s="223"/>
      <c r="KI67" s="90"/>
      <c r="KJ67" s="223"/>
      <c r="KK67" s="223"/>
      <c r="KL67" s="223"/>
      <c r="KM67" s="223"/>
      <c r="KN67" s="223"/>
      <c r="KO67" s="223"/>
      <c r="KP67" s="223"/>
      <c r="KQ67" s="223"/>
      <c r="KR67" s="223"/>
      <c r="KS67" s="223"/>
      <c r="KT67" s="223"/>
      <c r="KU67" s="223"/>
      <c r="KV67" s="223"/>
      <c r="KW67" s="223"/>
      <c r="KX67" s="223"/>
      <c r="KY67" s="223"/>
      <c r="KZ67" s="223"/>
      <c r="LA67" s="223"/>
      <c r="LB67" s="223"/>
      <c r="LC67" s="223"/>
      <c r="LD67" s="223"/>
      <c r="LE67" s="223"/>
      <c r="LF67" s="223"/>
      <c r="LG67" s="223"/>
      <c r="LH67" s="223"/>
      <c r="LI67" s="223"/>
      <c r="LJ67" s="223"/>
      <c r="LK67" s="223"/>
      <c r="LL67" s="223"/>
      <c r="LM67" s="223"/>
      <c r="LN67" s="223"/>
      <c r="LO67" s="223"/>
      <c r="LP67" s="223"/>
      <c r="LQ67" s="223"/>
      <c r="LR67" s="223"/>
      <c r="LS67" s="223"/>
      <c r="LT67" s="270" t="s">
        <v>455</v>
      </c>
      <c r="LU67" s="223"/>
      <c r="LV67" s="223"/>
      <c r="LW67" s="223"/>
      <c r="LX67" s="223"/>
      <c r="LY67" s="223"/>
      <c r="LZ67" s="223"/>
      <c r="MA67" s="223"/>
      <c r="MB67" s="223"/>
      <c r="MC67" s="223"/>
      <c r="MD67" s="223"/>
      <c r="ME67" s="223"/>
      <c r="MF67" s="223"/>
      <c r="MG67" s="223"/>
      <c r="MH67" s="223"/>
      <c r="MI67" s="223"/>
      <c r="MJ67" s="223"/>
      <c r="MK67" s="223"/>
      <c r="ML67" s="223"/>
      <c r="MM67" s="223"/>
      <c r="MN67" s="223"/>
      <c r="MO67" s="223"/>
      <c r="MP67" s="223"/>
      <c r="MQ67" s="223"/>
      <c r="MR67" s="223"/>
      <c r="MS67" s="223"/>
      <c r="MT67" s="223"/>
      <c r="MU67" s="223"/>
      <c r="MV67" s="223"/>
      <c r="MW67" s="223"/>
      <c r="MX67" s="223"/>
      <c r="MY67" s="223"/>
      <c r="MZ67" s="223"/>
      <c r="NA67" s="223"/>
      <c r="NB67" s="223"/>
      <c r="NC67" s="223"/>
      <c r="ND67" s="223"/>
      <c r="NE67" s="223"/>
      <c r="NF67" s="223"/>
      <c r="NG67" s="223"/>
      <c r="NH67" s="223"/>
      <c r="NI67" s="223"/>
      <c r="NJ67" s="223"/>
      <c r="NK67" s="223"/>
      <c r="NL67" s="223"/>
      <c r="NM67" s="223"/>
      <c r="NN67" s="223"/>
      <c r="NO67" s="223"/>
      <c r="NP67" s="223"/>
      <c r="NQ67" s="223"/>
      <c r="NR67" s="223"/>
      <c r="NS67" s="223"/>
      <c r="NT67" s="223"/>
      <c r="NU67" s="223"/>
      <c r="NV67" s="223"/>
      <c r="NW67" s="223"/>
      <c r="NX67" s="223"/>
      <c r="NY67" s="223"/>
      <c r="NZ67" s="223"/>
      <c r="OA67" s="223"/>
      <c r="OB67" s="223"/>
      <c r="OC67" s="223"/>
      <c r="OD67" s="223"/>
      <c r="OE67" s="223"/>
      <c r="OF67" s="223"/>
      <c r="OG67" s="223"/>
      <c r="OH67" s="223"/>
      <c r="OI67" s="223"/>
      <c r="OJ67" s="223"/>
      <c r="OK67" s="223"/>
      <c r="OL67" s="223"/>
      <c r="OM67" s="223"/>
      <c r="ON67" s="223"/>
      <c r="OO67" s="223"/>
      <c r="OP67" s="223"/>
      <c r="OQ67" s="223"/>
      <c r="OR67" s="223"/>
      <c r="OS67" s="267">
        <f>IF(ISERROR(#REF!),0,1)</f>
        <v>0</v>
      </c>
      <c r="OT67" s="267">
        <f t="shared" si="15"/>
        <v>0</v>
      </c>
      <c r="OU67" s="267">
        <f t="shared" si="16"/>
        <v>1</v>
      </c>
      <c r="OV67" s="222"/>
      <c r="OW67" s="222"/>
      <c r="OX67" s="222"/>
      <c r="OY67" s="222"/>
      <c r="OZ67" s="222"/>
      <c r="PA67" s="222"/>
      <c r="PB67" s="222"/>
      <c r="PC67" s="222"/>
      <c r="PD67" s="222"/>
      <c r="PE67" s="222"/>
      <c r="PF67" s="222"/>
      <c r="PG67" s="222"/>
      <c r="PH67" s="222"/>
      <c r="PI67" s="222"/>
      <c r="PJ67" s="222"/>
      <c r="PK67" s="222"/>
      <c r="PL67" s="222"/>
      <c r="PM67" s="222"/>
      <c r="PN67" s="222"/>
      <c r="PO67" s="222"/>
      <c r="PP67" s="222"/>
      <c r="PQ67" s="222"/>
      <c r="PR67" s="222"/>
      <c r="PS67" s="222"/>
      <c r="PT67" s="222"/>
      <c r="PU67" s="222"/>
      <c r="PV67" s="222"/>
      <c r="PW67" s="222"/>
      <c r="PX67" s="222"/>
      <c r="PY67" s="222"/>
      <c r="PZ67" s="222"/>
      <c r="QA67" s="222"/>
      <c r="QB67" s="222"/>
      <c r="QC67" s="222"/>
      <c r="QD67" s="222"/>
      <c r="QE67" s="222"/>
      <c r="QF67" s="222"/>
      <c r="QG67" s="222"/>
      <c r="QH67" s="222"/>
      <c r="QI67" s="222"/>
      <c r="QJ67" s="222"/>
      <c r="QK67" s="222"/>
      <c r="QL67" s="222"/>
      <c r="QM67" s="222"/>
      <c r="QN67" s="222"/>
      <c r="QO67" s="222"/>
      <c r="QP67" s="222"/>
      <c r="QQ67" s="222"/>
      <c r="QR67" s="222"/>
      <c r="QS67" s="222"/>
      <c r="QT67" s="222"/>
      <c r="QU67" s="222"/>
      <c r="QV67" s="222"/>
      <c r="QW67" s="222"/>
      <c r="QX67" s="222"/>
      <c r="QY67" s="222"/>
      <c r="QZ67" s="222"/>
      <c r="RA67" s="222"/>
      <c r="RB67" s="222"/>
      <c r="RC67" s="222"/>
      <c r="RD67" s="222"/>
      <c r="RE67" s="222"/>
      <c r="RF67" s="222"/>
      <c r="RG67" s="222"/>
      <c r="RH67" s="222"/>
      <c r="RI67" s="222"/>
      <c r="RJ67" s="222"/>
      <c r="RK67" s="222"/>
      <c r="RL67" s="222"/>
      <c r="RM67" s="222"/>
      <c r="RN67" s="222"/>
      <c r="RO67" s="222"/>
      <c r="RP67" s="222"/>
      <c r="RQ67" s="222"/>
      <c r="RR67" s="222"/>
      <c r="RS67" s="222"/>
      <c r="RT67" s="222"/>
      <c r="RU67" s="222"/>
      <c r="RV67" s="222"/>
      <c r="RW67" s="222"/>
      <c r="RX67" s="222"/>
      <c r="RY67" s="222"/>
      <c r="RZ67" s="222"/>
      <c r="SA67" s="222"/>
      <c r="SB67" s="222"/>
      <c r="SC67" s="222"/>
      <c r="SD67" s="222"/>
      <c r="SE67" s="222"/>
      <c r="SF67" s="222"/>
      <c r="SG67" s="222"/>
      <c r="SH67" s="222"/>
      <c r="SI67" s="222"/>
      <c r="SJ67" s="222"/>
      <c r="SK67" s="222"/>
      <c r="SL67" s="222"/>
      <c r="SM67" s="222"/>
      <c r="SN67" s="222"/>
      <c r="SO67" s="222"/>
      <c r="SP67" s="222"/>
      <c r="SQ67" s="222"/>
      <c r="SR67" s="222"/>
      <c r="SS67" s="222"/>
      <c r="ST67" s="222"/>
      <c r="SU67" s="222"/>
      <c r="SV67" s="222"/>
      <c r="SW67" s="222"/>
      <c r="SX67" s="222"/>
      <c r="SY67" s="222"/>
      <c r="SZ67" s="222"/>
      <c r="TA67" s="222"/>
      <c r="TB67" s="222"/>
      <c r="TC67" s="222"/>
      <c r="TD67" s="222"/>
      <c r="TE67" s="222"/>
      <c r="TF67" s="222"/>
      <c r="TG67" s="222"/>
      <c r="TH67" s="222"/>
      <c r="TI67" s="222"/>
      <c r="TJ67" s="222"/>
      <c r="TK67" s="222"/>
      <c r="TL67" s="222"/>
      <c r="TM67" s="222"/>
      <c r="TN67" s="222"/>
      <c r="TO67" s="222"/>
      <c r="TP67" s="222"/>
      <c r="TQ67" s="222"/>
      <c r="TR67" s="222"/>
      <c r="TS67" s="222"/>
      <c r="TT67" s="222"/>
      <c r="TU67" s="222"/>
      <c r="TV67" s="222"/>
      <c r="TW67" s="222"/>
      <c r="TX67" s="222"/>
      <c r="TY67" s="222"/>
      <c r="TZ67" s="222"/>
      <c r="UA67" s="222"/>
      <c r="UB67" s="222"/>
      <c r="UC67" s="222"/>
      <c r="UD67" s="222"/>
      <c r="UE67" s="222"/>
      <c r="UF67" s="222"/>
      <c r="UG67" s="222"/>
      <c r="UH67" s="222"/>
      <c r="UI67" s="222"/>
      <c r="UJ67" s="222"/>
      <c r="UK67" s="222"/>
      <c r="UL67" s="222"/>
      <c r="UM67" s="222"/>
      <c r="UN67" s="222"/>
      <c r="UO67" s="222"/>
      <c r="UP67" s="222"/>
      <c r="UQ67" s="222"/>
      <c r="UR67" s="222"/>
      <c r="US67" s="222"/>
      <c r="UT67" s="222"/>
      <c r="UU67" s="222"/>
      <c r="UV67" s="222"/>
      <c r="UW67" s="222"/>
      <c r="UX67" s="222"/>
      <c r="UY67" s="222"/>
      <c r="UZ67" s="222"/>
      <c r="VA67" s="222"/>
      <c r="VB67" s="222"/>
      <c r="VC67" s="222"/>
      <c r="VD67" s="222"/>
      <c r="VE67" s="222"/>
      <c r="VF67" s="222"/>
      <c r="VG67" s="222"/>
      <c r="VH67" s="222"/>
      <c r="VI67" s="222"/>
      <c r="VJ67" s="222"/>
      <c r="VK67" s="222"/>
      <c r="VL67" s="222"/>
      <c r="VM67" s="222"/>
      <c r="VN67" s="222"/>
      <c r="VO67" s="222"/>
      <c r="VP67" s="222"/>
      <c r="VQ67" s="222"/>
      <c r="VR67" s="222"/>
      <c r="VS67" s="222"/>
      <c r="VT67" s="222"/>
      <c r="VU67" s="222"/>
      <c r="VV67" s="222"/>
      <c r="VW67" s="222"/>
      <c r="VX67" s="222"/>
      <c r="VY67" s="222"/>
      <c r="VZ67" s="222"/>
      <c r="WA67" s="222"/>
      <c r="WB67" s="222"/>
      <c r="WC67" s="222"/>
      <c r="WD67" s="222"/>
      <c r="WE67" s="222"/>
      <c r="WF67" s="222"/>
      <c r="WG67" s="222"/>
      <c r="WH67" s="222"/>
      <c r="WI67" s="222"/>
      <c r="WJ67" s="222"/>
      <c r="WK67" s="222"/>
      <c r="WL67" s="222"/>
      <c r="WM67" s="222"/>
      <c r="WN67" s="222"/>
      <c r="WO67" s="222"/>
      <c r="WP67" s="222"/>
      <c r="WQ67" s="222"/>
      <c r="WR67" s="222"/>
      <c r="WS67" s="222"/>
      <c r="WT67" s="222"/>
      <c r="WU67" s="222"/>
      <c r="WV67" s="222"/>
      <c r="WW67" s="222"/>
      <c r="WX67" s="222"/>
      <c r="WY67" s="222"/>
      <c r="WZ67" s="222"/>
      <c r="XA67" s="222"/>
      <c r="XB67" s="222"/>
      <c r="XC67" s="222"/>
      <c r="XD67" s="222"/>
      <c r="XE67" s="222"/>
      <c r="XF67" s="222"/>
      <c r="XG67" s="222"/>
      <c r="XH67" s="222"/>
      <c r="XI67" s="222"/>
      <c r="XJ67" s="222"/>
      <c r="XK67" s="222"/>
      <c r="XL67" s="222"/>
      <c r="XM67" s="222"/>
      <c r="XN67" s="222"/>
      <c r="XO67" s="222"/>
      <c r="XP67" s="222"/>
      <c r="XQ67" s="222"/>
      <c r="XR67" s="222"/>
      <c r="XS67" s="222"/>
      <c r="XT67" s="222"/>
      <c r="XU67" s="222"/>
      <c r="XV67" s="222"/>
      <c r="XW67" s="222"/>
      <c r="XX67" s="222"/>
      <c r="XY67" s="222"/>
      <c r="XZ67" s="222"/>
      <c r="YA67" s="222"/>
      <c r="YB67" s="222"/>
      <c r="YC67" s="222"/>
      <c r="YD67" s="222"/>
      <c r="YE67" s="222"/>
      <c r="YF67" s="222"/>
      <c r="YG67" s="222"/>
      <c r="YH67" s="222"/>
      <c r="YI67" s="222"/>
      <c r="YJ67" s="222"/>
      <c r="YK67" s="222"/>
      <c r="YL67" s="222"/>
      <c r="YM67" s="222"/>
      <c r="YN67" s="222"/>
      <c r="YO67" s="222"/>
      <c r="YP67" s="222"/>
      <c r="YQ67" s="222"/>
      <c r="YR67" s="222"/>
      <c r="YS67" s="222"/>
      <c r="YT67" s="222"/>
      <c r="YU67" s="222"/>
      <c r="YV67" s="222"/>
      <c r="YW67" s="222"/>
      <c r="YX67" s="222"/>
      <c r="YY67" s="222"/>
      <c r="YZ67" s="222"/>
      <c r="ZA67" s="222"/>
      <c r="ZB67" s="222"/>
      <c r="ZC67" s="222"/>
      <c r="ZD67" s="222"/>
      <c r="ZE67" s="222"/>
      <c r="ZF67" s="222"/>
      <c r="ZG67" s="222"/>
      <c r="ZH67" s="222"/>
      <c r="ZI67" s="222"/>
      <c r="ZJ67" s="222"/>
      <c r="ZK67" s="222"/>
      <c r="ZL67" s="222"/>
      <c r="ZM67" s="222"/>
      <c r="ZN67" s="222"/>
      <c r="ZO67" s="222"/>
      <c r="ZP67" s="222"/>
      <c r="ZQ67" s="222"/>
      <c r="ZR67" s="222"/>
      <c r="ZS67" s="222"/>
      <c r="ZT67" s="222"/>
      <c r="ZU67" s="222"/>
      <c r="ZV67" s="222"/>
      <c r="ZW67" s="222"/>
      <c r="ZX67" s="222"/>
      <c r="ZY67" s="222"/>
      <c r="ZZ67" s="222"/>
      <c r="AAA67" s="222"/>
      <c r="AAB67" s="222"/>
      <c r="AAC67" s="222"/>
      <c r="AAD67" s="222"/>
      <c r="AAE67" s="222"/>
      <c r="AAF67" s="222"/>
      <c r="AAG67" s="222"/>
      <c r="AAH67" s="222"/>
      <c r="AAI67" s="222"/>
      <c r="AAJ67" s="222"/>
      <c r="AAK67" s="222"/>
      <c r="AAL67" s="222"/>
      <c r="AAM67" s="222"/>
      <c r="AAN67" s="222"/>
      <c r="AAO67" s="222"/>
      <c r="AAP67" s="222"/>
      <c r="AAQ67" s="222"/>
      <c r="AAR67" s="222"/>
      <c r="AAS67" s="222"/>
      <c r="AAT67" s="222"/>
      <c r="AAU67" s="222"/>
      <c r="AAV67" s="222"/>
      <c r="AAW67" s="222"/>
      <c r="AAX67" s="222"/>
      <c r="AAY67" s="222"/>
      <c r="AAZ67" s="222"/>
      <c r="ABA67" s="222"/>
      <c r="ABB67" s="222"/>
      <c r="ABC67" s="222"/>
      <c r="ABD67" s="222"/>
      <c r="ABE67" s="222"/>
      <c r="ABF67" s="222"/>
      <c r="ABG67" s="222"/>
      <c r="ABH67" s="222"/>
      <c r="ABI67" s="222"/>
      <c r="ABJ67" s="222"/>
      <c r="ABK67" s="222"/>
      <c r="ABL67" s="222"/>
      <c r="ABM67" s="222"/>
      <c r="ABN67" s="222"/>
      <c r="ABO67" s="222"/>
      <c r="ABP67" s="222"/>
      <c r="ABQ67" s="222"/>
      <c r="ABR67" s="222"/>
      <c r="ABS67" s="222"/>
      <c r="ABT67" s="222"/>
      <c r="ABU67" s="222"/>
      <c r="ABV67" s="222"/>
      <c r="ABW67" s="222"/>
      <c r="ABX67" s="222"/>
      <c r="ABY67" s="222"/>
      <c r="ABZ67" s="222"/>
      <c r="ACA67" s="222"/>
      <c r="ACB67" s="222"/>
      <c r="ACC67" s="222"/>
      <c r="ACD67" s="222"/>
      <c r="ACE67" s="222"/>
      <c r="ACF67" s="222"/>
      <c r="ACG67" s="222"/>
      <c r="ACH67" s="222"/>
      <c r="ACI67" s="222"/>
      <c r="ACJ67" s="222"/>
      <c r="ACK67" s="222"/>
      <c r="ACL67" s="222"/>
      <c r="ACM67" s="222"/>
      <c r="ACN67" s="222"/>
      <c r="ACO67" s="222"/>
      <c r="ACP67" s="222"/>
      <c r="ACQ67" s="222"/>
      <c r="ACR67" s="222"/>
      <c r="ACS67" s="222"/>
      <c r="ACT67" s="222"/>
      <c r="ACU67" s="222"/>
      <c r="ACV67" s="222"/>
      <c r="ACW67" s="222"/>
      <c r="ACX67" s="222"/>
      <c r="ACY67" s="222"/>
      <c r="ACZ67" s="222"/>
      <c r="ADA67" s="222"/>
      <c r="ADB67" s="222"/>
      <c r="ADC67" s="222"/>
      <c r="ADD67" s="222"/>
      <c r="ADE67" s="222"/>
      <c r="ADF67" s="222"/>
      <c r="ADG67" s="222"/>
      <c r="ADH67" s="222"/>
      <c r="ADI67" s="222"/>
      <c r="ADJ67" s="222"/>
      <c r="ADK67" s="222"/>
      <c r="ADL67" s="222"/>
      <c r="ADM67" s="222"/>
      <c r="ADN67" s="222"/>
      <c r="ADO67" s="222"/>
      <c r="ADP67" s="222"/>
      <c r="ADQ67" s="222"/>
      <c r="ADR67" s="222"/>
      <c r="ADS67" s="222"/>
      <c r="ADT67" s="222"/>
      <c r="ADU67" s="222"/>
      <c r="ADV67" s="222"/>
      <c r="ADW67" s="222"/>
      <c r="ADX67" s="222"/>
      <c r="ADY67" s="222"/>
      <c r="ADZ67" s="222"/>
      <c r="AEA67" s="222"/>
      <c r="AEB67" s="222"/>
      <c r="AEC67" s="222"/>
      <c r="AED67" s="222"/>
      <c r="AEE67" s="222"/>
      <c r="AEF67" s="222"/>
      <c r="AEG67" s="222"/>
      <c r="AEH67" s="222"/>
      <c r="AEI67" s="222"/>
      <c r="AEJ67" s="222"/>
      <c r="AEK67" s="222"/>
      <c r="AEL67" s="222"/>
      <c r="AEM67" s="222"/>
      <c r="AEN67" s="222"/>
      <c r="AEO67" s="222"/>
      <c r="AEP67" s="222"/>
      <c r="AEQ67" s="222"/>
      <c r="AER67" s="222"/>
      <c r="AES67" s="222"/>
      <c r="AET67" s="222"/>
      <c r="AEU67" s="222"/>
      <c r="AEV67" s="222"/>
      <c r="AEW67" s="222"/>
      <c r="AEX67" s="222"/>
      <c r="AEY67" s="222"/>
      <c r="AEZ67" s="222"/>
      <c r="AFA67" s="222"/>
      <c r="AFB67" s="222"/>
      <c r="AFC67" s="222"/>
      <c r="AFD67" s="222"/>
      <c r="AFE67" s="222"/>
      <c r="AFF67" s="222"/>
      <c r="AFG67" s="222"/>
      <c r="AFH67" s="222"/>
      <c r="AFI67" s="222"/>
      <c r="AFJ67" s="222"/>
      <c r="AFK67" s="222"/>
      <c r="AFL67" s="222"/>
      <c r="AFM67" s="222"/>
      <c r="AFN67" s="222"/>
      <c r="AFO67" s="222"/>
      <c r="AFP67" s="222"/>
      <c r="AFQ67" s="222"/>
      <c r="AFR67" s="222"/>
      <c r="AFS67" s="222"/>
      <c r="AFT67" s="222"/>
    </row>
    <row r="68" spans="1:852">
      <c r="A68" s="98" t="s">
        <v>1068</v>
      </c>
      <c r="B68" s="98"/>
      <c r="C68" s="840" t="str">
        <f>IF(Severity!F68&gt;=0.5,"YES","NO")</f>
        <v>NO</v>
      </c>
      <c r="D68" s="840" t="str">
        <f>IF(Severity!G68&gt;=0.5,"YES","NO")</f>
        <v>YES</v>
      </c>
      <c r="E68" s="213">
        <v>4</v>
      </c>
      <c r="F68" s="213">
        <v>2</v>
      </c>
      <c r="G68" s="270" t="s">
        <v>629</v>
      </c>
      <c r="H68" s="270" t="s">
        <v>749</v>
      </c>
      <c r="I68" s="270" t="s">
        <v>455</v>
      </c>
      <c r="J68" s="270" t="s">
        <v>455</v>
      </c>
      <c r="K68" s="270" t="s">
        <v>455</v>
      </c>
      <c r="L68" s="265"/>
      <c r="M68" s="265"/>
      <c r="N68" s="270"/>
      <c r="O68" s="270" t="s">
        <v>455</v>
      </c>
      <c r="P68" s="265"/>
      <c r="Q68" s="265"/>
      <c r="R68" s="265"/>
      <c r="S68" s="270" t="s">
        <v>908</v>
      </c>
      <c r="T68" s="270">
        <v>21</v>
      </c>
      <c r="U68" s="125">
        <v>18.809999999999999</v>
      </c>
      <c r="V68" s="125">
        <v>7.43</v>
      </c>
      <c r="W68" s="222"/>
      <c r="X68" s="222"/>
      <c r="Y68" s="125">
        <v>16.18</v>
      </c>
      <c r="Z68" s="125">
        <v>9.0399999999999991</v>
      </c>
      <c r="AA68" s="222"/>
      <c r="AB68" s="222"/>
      <c r="AC68" s="125"/>
      <c r="AD68" s="125"/>
      <c r="AE68" s="114"/>
      <c r="AF68" s="125"/>
      <c r="AG68" s="125"/>
      <c r="AH68" s="125"/>
      <c r="AI68" s="265">
        <v>89</v>
      </c>
      <c r="AJ68" s="267" t="s">
        <v>455</v>
      </c>
      <c r="AK68" s="267" t="s">
        <v>455</v>
      </c>
      <c r="AL68" s="270" t="s">
        <v>2392</v>
      </c>
      <c r="AM68" s="270" t="s">
        <v>749</v>
      </c>
      <c r="AN68" s="270" t="s">
        <v>455</v>
      </c>
      <c r="AO68" s="270" t="s">
        <v>455</v>
      </c>
      <c r="AP68" s="270" t="s">
        <v>455</v>
      </c>
      <c r="AQ68" s="265"/>
      <c r="AR68" s="265"/>
      <c r="AS68" s="265"/>
      <c r="AT68" s="270" t="s">
        <v>455</v>
      </c>
      <c r="AU68" s="265"/>
      <c r="AV68" s="265"/>
      <c r="AW68" s="265"/>
      <c r="AX68" s="265" t="s">
        <v>908</v>
      </c>
      <c r="AY68" s="265">
        <v>21</v>
      </c>
      <c r="AZ68" s="114">
        <v>18.28</v>
      </c>
      <c r="BA68" s="114">
        <v>7.09</v>
      </c>
      <c r="BB68" s="222"/>
      <c r="BC68" s="222"/>
      <c r="BD68" s="114">
        <v>16.8</v>
      </c>
      <c r="BE68" s="114">
        <v>8.64</v>
      </c>
      <c r="BF68" s="222"/>
      <c r="BG68" s="222"/>
      <c r="BH68" s="114"/>
      <c r="BI68" s="114"/>
      <c r="BJ68" s="114"/>
      <c r="BK68" s="114"/>
      <c r="BL68" s="114"/>
      <c r="BM68" s="114"/>
      <c r="BN68" s="270">
        <v>88</v>
      </c>
      <c r="BO68" s="270" t="s">
        <v>455</v>
      </c>
      <c r="BP68" s="270" t="s">
        <v>455</v>
      </c>
      <c r="BQ68" s="270"/>
      <c r="BR68" s="270" t="s">
        <v>455</v>
      </c>
      <c r="BS68" s="265"/>
      <c r="BT68" s="265"/>
      <c r="BU68" s="265"/>
      <c r="BV68" s="265"/>
      <c r="BW68" s="265"/>
      <c r="BX68" s="265"/>
      <c r="BY68" s="265"/>
      <c r="BZ68" s="265"/>
      <c r="CA68" s="265"/>
      <c r="CB68" s="265"/>
      <c r="CC68" s="265"/>
      <c r="CD68" s="265"/>
      <c r="CE68" s="114"/>
      <c r="CF68" s="114"/>
      <c r="CG68" s="114"/>
      <c r="CH68" s="114"/>
      <c r="CI68" s="114"/>
      <c r="CJ68" s="114"/>
      <c r="CK68" s="114"/>
      <c r="CL68" s="114"/>
      <c r="CM68" s="114"/>
      <c r="CN68" s="114"/>
      <c r="CO68" s="114"/>
      <c r="CP68" s="114"/>
      <c r="CQ68" s="114"/>
      <c r="CR68" s="114"/>
      <c r="CS68" s="265"/>
      <c r="CT68" s="265"/>
      <c r="CU68" s="265"/>
      <c r="CV68" s="270"/>
      <c r="CW68" s="270" t="s">
        <v>455</v>
      </c>
      <c r="CX68" s="270"/>
      <c r="CY68" s="265"/>
      <c r="CZ68" s="265"/>
      <c r="DA68" s="265"/>
      <c r="DB68" s="265"/>
      <c r="DC68" s="265"/>
      <c r="DD68" s="265"/>
      <c r="DE68" s="265"/>
      <c r="DF68" s="265"/>
      <c r="DG68" s="265"/>
      <c r="DH68" s="265"/>
      <c r="DI68" s="265"/>
      <c r="DJ68" s="125"/>
      <c r="DK68" s="125"/>
      <c r="DL68" s="125"/>
      <c r="DM68" s="125"/>
      <c r="DN68" s="125"/>
      <c r="DO68" s="125"/>
      <c r="DP68" s="125"/>
      <c r="DQ68" s="125"/>
      <c r="DR68" s="125"/>
      <c r="DS68" s="125"/>
      <c r="DT68" s="125"/>
      <c r="DU68" s="125"/>
      <c r="DV68" s="125"/>
      <c r="DW68" s="125"/>
      <c r="DX68" s="265"/>
      <c r="DY68" s="265"/>
      <c r="DZ68" s="265"/>
      <c r="EA68" s="217"/>
      <c r="EB68" s="270" t="s">
        <v>455</v>
      </c>
      <c r="EC68" s="217"/>
      <c r="ED68" s="217"/>
      <c r="EE68" s="217"/>
      <c r="EF68" s="217"/>
      <c r="EG68" s="217"/>
      <c r="EH68" s="217"/>
      <c r="EI68" s="217"/>
      <c r="EJ68" s="217"/>
      <c r="EK68" s="217"/>
      <c r="EL68" s="217"/>
      <c r="EM68" s="217"/>
      <c r="EN68" s="217"/>
      <c r="EO68" s="183"/>
      <c r="EP68" s="183"/>
      <c r="EQ68" s="183"/>
      <c r="ER68" s="183"/>
      <c r="ES68" s="183"/>
      <c r="ET68" s="183"/>
      <c r="EU68" s="183"/>
      <c r="EV68" s="183"/>
      <c r="EW68" s="183"/>
      <c r="EX68" s="183"/>
      <c r="EY68" s="183"/>
      <c r="EZ68" s="183"/>
      <c r="FA68" s="183"/>
      <c r="FB68" s="183"/>
      <c r="FC68" s="217"/>
      <c r="FD68" s="217"/>
      <c r="FE68" s="217"/>
      <c r="FF68" s="270" t="s">
        <v>455</v>
      </c>
      <c r="FG68" s="90"/>
      <c r="FH68" s="217"/>
      <c r="FI68" s="217"/>
      <c r="FJ68" s="217"/>
      <c r="FK68" s="217"/>
      <c r="FL68" s="217"/>
      <c r="FM68" s="217"/>
      <c r="FN68" s="217"/>
      <c r="FO68" s="217"/>
      <c r="FP68" s="217"/>
      <c r="FQ68" s="217"/>
      <c r="FR68" s="217"/>
      <c r="FS68" s="217"/>
      <c r="FT68" s="217"/>
      <c r="FU68" s="217"/>
      <c r="FV68" s="217"/>
      <c r="FW68" s="217"/>
      <c r="FX68" s="217"/>
      <c r="FY68" s="217"/>
      <c r="FZ68" s="217"/>
      <c r="GA68" s="217"/>
      <c r="GB68" s="217"/>
      <c r="GC68" s="217"/>
      <c r="GD68" s="217"/>
      <c r="GE68" s="217"/>
      <c r="GF68" s="217"/>
      <c r="GG68" s="217"/>
      <c r="GH68" s="217"/>
      <c r="GI68" s="217"/>
      <c r="GJ68" s="217"/>
      <c r="GK68" s="217"/>
      <c r="GL68" s="217"/>
      <c r="GM68" s="217"/>
      <c r="GN68" s="217"/>
      <c r="GO68" s="217"/>
      <c r="GP68" s="217"/>
      <c r="GQ68" s="217"/>
      <c r="GR68" s="217"/>
      <c r="GS68" s="217"/>
      <c r="GT68" s="217"/>
      <c r="GU68" s="217"/>
      <c r="GV68" s="217"/>
      <c r="GW68" s="217"/>
      <c r="GX68" s="217"/>
      <c r="GY68" s="217"/>
      <c r="GZ68" s="217"/>
      <c r="HA68" s="217"/>
      <c r="HB68" s="217"/>
      <c r="HC68" s="217"/>
      <c r="HD68" s="270" t="s">
        <v>455</v>
      </c>
      <c r="HE68" s="217"/>
      <c r="HF68" s="217"/>
      <c r="HG68" s="90"/>
      <c r="HH68" s="217"/>
      <c r="HI68" s="217"/>
      <c r="HJ68" s="217"/>
      <c r="HK68" s="217"/>
      <c r="HL68" s="217"/>
      <c r="HM68" s="217"/>
      <c r="HN68" s="217"/>
      <c r="HO68" s="217"/>
      <c r="HP68" s="217"/>
      <c r="HQ68" s="217"/>
      <c r="HR68" s="217"/>
      <c r="HS68" s="217"/>
      <c r="HT68" s="217"/>
      <c r="HU68" s="217"/>
      <c r="HV68" s="217"/>
      <c r="HW68" s="217"/>
      <c r="HX68" s="217"/>
      <c r="HY68" s="217"/>
      <c r="HZ68" s="217"/>
      <c r="IA68" s="217"/>
      <c r="IB68" s="217"/>
      <c r="IC68" s="217"/>
      <c r="ID68" s="217"/>
      <c r="IE68" s="217"/>
      <c r="IF68" s="217"/>
      <c r="IG68" s="217"/>
      <c r="IH68" s="217"/>
      <c r="II68" s="217"/>
      <c r="IJ68" s="217"/>
      <c r="IK68" s="217"/>
      <c r="IL68" s="217"/>
      <c r="IM68" s="217"/>
      <c r="IN68" s="217"/>
      <c r="IO68" s="217"/>
      <c r="IP68" s="217"/>
      <c r="IQ68" s="217"/>
      <c r="IR68" s="217"/>
      <c r="IS68" s="270" t="s">
        <v>455</v>
      </c>
      <c r="IT68" s="217"/>
      <c r="IU68" s="217"/>
      <c r="IV68" s="217"/>
      <c r="IW68" s="217"/>
      <c r="IX68" s="217"/>
      <c r="IY68" s="217"/>
      <c r="IZ68" s="217"/>
      <c r="JA68" s="217"/>
      <c r="JB68" s="217"/>
      <c r="JC68" s="217"/>
      <c r="JD68" s="217"/>
      <c r="JE68" s="217"/>
      <c r="JF68" s="217"/>
      <c r="JG68" s="217"/>
      <c r="JH68" s="217"/>
      <c r="JI68" s="217"/>
      <c r="JJ68" s="217"/>
      <c r="JK68" s="217"/>
      <c r="JL68" s="217"/>
      <c r="JM68" s="217"/>
      <c r="JN68" s="217"/>
      <c r="JO68" s="217"/>
      <c r="JP68" s="217"/>
      <c r="JQ68" s="217"/>
      <c r="JR68" s="217"/>
      <c r="JS68" s="217"/>
      <c r="JT68" s="217"/>
      <c r="JU68" s="217"/>
      <c r="JV68" s="217"/>
      <c r="JW68" s="217"/>
      <c r="JX68" s="217"/>
      <c r="JY68" s="217"/>
      <c r="JZ68" s="217"/>
      <c r="KA68" s="217"/>
      <c r="KB68" s="217"/>
      <c r="KC68" s="217"/>
      <c r="KD68" s="217"/>
      <c r="KE68" s="270" t="s">
        <v>455</v>
      </c>
      <c r="KF68" s="217"/>
      <c r="KG68" s="217"/>
      <c r="KH68" s="217"/>
      <c r="KI68" s="90"/>
      <c r="KJ68" s="217"/>
      <c r="KK68" s="217"/>
      <c r="KL68" s="217"/>
      <c r="KM68" s="217"/>
      <c r="KN68" s="217"/>
      <c r="KO68" s="217"/>
      <c r="KP68" s="217"/>
      <c r="KQ68" s="217"/>
      <c r="KR68" s="217"/>
      <c r="KS68" s="217"/>
      <c r="KT68" s="217"/>
      <c r="KU68" s="217"/>
      <c r="KV68" s="217"/>
      <c r="KW68" s="217"/>
      <c r="KX68" s="217"/>
      <c r="KY68" s="217"/>
      <c r="KZ68" s="217"/>
      <c r="LA68" s="217"/>
      <c r="LB68" s="217"/>
      <c r="LC68" s="217"/>
      <c r="LD68" s="217"/>
      <c r="LE68" s="217"/>
      <c r="LF68" s="217"/>
      <c r="LG68" s="217"/>
      <c r="LH68" s="217"/>
      <c r="LI68" s="217"/>
      <c r="LJ68" s="217"/>
      <c r="LK68" s="217"/>
      <c r="LL68" s="217"/>
      <c r="LM68" s="217"/>
      <c r="LN68" s="217"/>
      <c r="LO68" s="217"/>
      <c r="LP68" s="217"/>
      <c r="LQ68" s="217"/>
      <c r="LR68" s="217"/>
      <c r="LS68" s="217"/>
      <c r="LT68" s="270" t="s">
        <v>455</v>
      </c>
      <c r="LU68" s="217"/>
      <c r="LV68" s="217"/>
      <c r="LW68" s="217"/>
      <c r="LX68" s="217"/>
      <c r="LY68" s="217"/>
      <c r="LZ68" s="217"/>
      <c r="MA68" s="217"/>
      <c r="MB68" s="217"/>
      <c r="MC68" s="217"/>
      <c r="MD68" s="217"/>
      <c r="ME68" s="217"/>
      <c r="MF68" s="217"/>
      <c r="MG68" s="217"/>
      <c r="MH68" s="217"/>
      <c r="MI68" s="217"/>
      <c r="MJ68" s="217"/>
      <c r="MK68" s="217"/>
      <c r="ML68" s="217"/>
      <c r="MM68" s="217"/>
      <c r="MN68" s="217"/>
      <c r="MO68" s="217"/>
      <c r="MP68" s="217"/>
      <c r="MQ68" s="217"/>
      <c r="MR68" s="217"/>
      <c r="MS68" s="217"/>
      <c r="MT68" s="217"/>
      <c r="MU68" s="217"/>
      <c r="MV68" s="217"/>
      <c r="MW68" s="217"/>
      <c r="MX68" s="217"/>
      <c r="MY68" s="217"/>
      <c r="MZ68" s="217"/>
      <c r="NA68" s="217"/>
      <c r="NB68" s="217"/>
      <c r="NC68" s="217"/>
      <c r="ND68" s="217"/>
      <c r="NE68" s="217"/>
      <c r="NF68" s="217"/>
      <c r="NG68" s="217"/>
      <c r="NH68" s="217"/>
      <c r="NI68" s="217"/>
      <c r="NJ68" s="217"/>
      <c r="NK68" s="217"/>
      <c r="NL68" s="217"/>
      <c r="NM68" s="217"/>
      <c r="NN68" s="217"/>
      <c r="NO68" s="217"/>
      <c r="NP68" s="217"/>
      <c r="NQ68" s="217"/>
      <c r="NR68" s="217"/>
      <c r="NS68" s="217"/>
      <c r="NT68" s="217"/>
      <c r="NU68" s="217"/>
      <c r="NV68" s="217"/>
      <c r="NW68" s="217"/>
      <c r="NX68" s="217"/>
      <c r="NY68" s="217"/>
      <c r="NZ68" s="217"/>
      <c r="OA68" s="217"/>
      <c r="OB68" s="217"/>
      <c r="OC68" s="217"/>
      <c r="OD68" s="217"/>
      <c r="OE68" s="217"/>
      <c r="OF68" s="217"/>
      <c r="OG68" s="217"/>
      <c r="OH68" s="217"/>
      <c r="OI68" s="217"/>
      <c r="OJ68" s="217"/>
      <c r="OK68" s="217"/>
      <c r="OL68" s="217"/>
      <c r="OM68" s="217"/>
      <c r="ON68" s="217"/>
      <c r="OO68" s="217"/>
      <c r="OP68" s="217"/>
      <c r="OQ68" s="217"/>
      <c r="OR68" s="217"/>
      <c r="OS68" s="267">
        <f>IF(ISERROR(#REF!),0,1)</f>
        <v>0</v>
      </c>
      <c r="OT68" s="267">
        <f t="shared" si="15"/>
        <v>0</v>
      </c>
      <c r="OU68" s="267">
        <f t="shared" si="16"/>
        <v>1</v>
      </c>
      <c r="OV68" s="222"/>
      <c r="OW68" s="222"/>
      <c r="OX68" s="222"/>
      <c r="OY68" s="222"/>
      <c r="OZ68" s="222"/>
      <c r="PA68" s="222"/>
      <c r="PB68" s="222"/>
      <c r="PC68" s="222"/>
      <c r="PD68" s="222"/>
      <c r="PE68" s="222"/>
      <c r="PF68" s="222"/>
      <c r="PG68" s="222"/>
      <c r="PH68" s="222"/>
      <c r="PI68" s="222"/>
      <c r="PJ68" s="222"/>
      <c r="PK68" s="222"/>
      <c r="PL68" s="222"/>
      <c r="PM68" s="222"/>
      <c r="PN68" s="222"/>
      <c r="PO68" s="222"/>
      <c r="PP68" s="222"/>
      <c r="PQ68" s="222"/>
      <c r="PR68" s="222"/>
      <c r="PS68" s="222"/>
      <c r="PT68" s="222"/>
      <c r="PU68" s="222"/>
      <c r="PV68" s="222"/>
      <c r="PW68" s="222"/>
      <c r="PX68" s="222"/>
      <c r="PY68" s="222"/>
      <c r="PZ68" s="222"/>
      <c r="QA68" s="222"/>
      <c r="QB68" s="222"/>
      <c r="QC68" s="222"/>
      <c r="QD68" s="222"/>
      <c r="QE68" s="222"/>
      <c r="QF68" s="222"/>
      <c r="QG68" s="222"/>
      <c r="QH68" s="222"/>
      <c r="QI68" s="222"/>
      <c r="QJ68" s="222"/>
      <c r="QK68" s="222"/>
      <c r="QL68" s="222"/>
      <c r="QM68" s="222"/>
      <c r="QN68" s="222"/>
      <c r="QO68" s="222"/>
      <c r="QP68" s="222"/>
      <c r="QQ68" s="222"/>
      <c r="QR68" s="222"/>
      <c r="QS68" s="222"/>
      <c r="QT68" s="222"/>
      <c r="QU68" s="222"/>
      <c r="QV68" s="222"/>
      <c r="QW68" s="222"/>
      <c r="QX68" s="222"/>
      <c r="QY68" s="222"/>
      <c r="QZ68" s="222"/>
      <c r="RA68" s="222"/>
      <c r="RB68" s="222"/>
      <c r="RC68" s="222"/>
      <c r="RD68" s="222"/>
      <c r="RE68" s="222"/>
      <c r="RF68" s="222"/>
      <c r="RG68" s="222"/>
      <c r="RH68" s="222"/>
      <c r="RI68" s="222"/>
      <c r="RJ68" s="222"/>
      <c r="RK68" s="222"/>
      <c r="RL68" s="222"/>
      <c r="RM68" s="222"/>
      <c r="RN68" s="222"/>
      <c r="RO68" s="222"/>
      <c r="RP68" s="222"/>
      <c r="RQ68" s="222"/>
      <c r="RR68" s="222"/>
      <c r="RS68" s="222"/>
      <c r="RT68" s="222"/>
      <c r="RU68" s="222"/>
      <c r="RV68" s="222"/>
      <c r="RW68" s="222"/>
      <c r="RX68" s="222"/>
      <c r="RY68" s="222"/>
      <c r="RZ68" s="222"/>
      <c r="SA68" s="222"/>
      <c r="SB68" s="222"/>
      <c r="SC68" s="222"/>
      <c r="SD68" s="222"/>
      <c r="SE68" s="222"/>
      <c r="SF68" s="222"/>
      <c r="SG68" s="222"/>
      <c r="SH68" s="222"/>
      <c r="SI68" s="222"/>
      <c r="SJ68" s="222"/>
      <c r="SK68" s="222"/>
      <c r="SL68" s="222"/>
      <c r="SM68" s="222"/>
      <c r="SN68" s="222"/>
      <c r="SO68" s="222"/>
      <c r="SP68" s="222"/>
      <c r="SQ68" s="222"/>
      <c r="SR68" s="222"/>
      <c r="SS68" s="222"/>
      <c r="ST68" s="222"/>
      <c r="SU68" s="222"/>
      <c r="SV68" s="222"/>
      <c r="SW68" s="222"/>
      <c r="SX68" s="222"/>
      <c r="SY68" s="222"/>
      <c r="SZ68" s="222"/>
      <c r="TA68" s="222"/>
      <c r="TB68" s="222"/>
      <c r="TC68" s="222"/>
      <c r="TD68" s="222"/>
      <c r="TE68" s="222"/>
      <c r="TF68" s="222"/>
      <c r="TG68" s="222"/>
      <c r="TH68" s="222"/>
      <c r="TI68" s="222"/>
      <c r="TJ68" s="222"/>
      <c r="TK68" s="222"/>
      <c r="TL68" s="222"/>
      <c r="TM68" s="222"/>
      <c r="TN68" s="222"/>
      <c r="TO68" s="222"/>
      <c r="TP68" s="222"/>
      <c r="TQ68" s="222"/>
      <c r="TR68" s="222"/>
      <c r="TS68" s="222"/>
      <c r="TT68" s="222"/>
      <c r="TU68" s="222"/>
      <c r="TV68" s="222"/>
      <c r="TW68" s="222"/>
      <c r="TX68" s="222"/>
      <c r="TY68" s="222"/>
      <c r="TZ68" s="222"/>
      <c r="UA68" s="222"/>
      <c r="UB68" s="222"/>
      <c r="UC68" s="222"/>
      <c r="UD68" s="222"/>
      <c r="UE68" s="222"/>
      <c r="UF68" s="222"/>
      <c r="UG68" s="222"/>
      <c r="UH68" s="222"/>
      <c r="UI68" s="222"/>
      <c r="UJ68" s="222"/>
      <c r="UK68" s="222"/>
      <c r="UL68" s="222"/>
      <c r="UM68" s="222"/>
      <c r="UN68" s="222"/>
      <c r="UO68" s="222"/>
      <c r="UP68" s="222"/>
      <c r="UQ68" s="222"/>
      <c r="UR68" s="222"/>
      <c r="US68" s="222"/>
      <c r="UT68" s="222"/>
      <c r="UU68" s="222"/>
      <c r="UV68" s="222"/>
      <c r="UW68" s="222"/>
      <c r="UX68" s="222"/>
      <c r="UY68" s="222"/>
      <c r="UZ68" s="222"/>
      <c r="VA68" s="222"/>
      <c r="VB68" s="222"/>
      <c r="VC68" s="222"/>
      <c r="VD68" s="222"/>
      <c r="VE68" s="222"/>
      <c r="VF68" s="222"/>
      <c r="VG68" s="222"/>
      <c r="VH68" s="222"/>
      <c r="VI68" s="222"/>
      <c r="VJ68" s="222"/>
      <c r="VK68" s="222"/>
      <c r="VL68" s="222"/>
      <c r="VM68" s="222"/>
      <c r="VN68" s="222"/>
      <c r="VO68" s="222"/>
      <c r="VP68" s="222"/>
      <c r="VQ68" s="222"/>
      <c r="VR68" s="222"/>
      <c r="VS68" s="222"/>
      <c r="VT68" s="222"/>
      <c r="VU68" s="222"/>
      <c r="VV68" s="222"/>
      <c r="VW68" s="222"/>
      <c r="VX68" s="222"/>
      <c r="VY68" s="222"/>
      <c r="VZ68" s="222"/>
      <c r="WA68" s="222"/>
      <c r="WB68" s="222"/>
      <c r="WC68" s="222"/>
      <c r="WD68" s="222"/>
      <c r="WE68" s="222"/>
      <c r="WF68" s="222"/>
      <c r="WG68" s="222"/>
      <c r="WH68" s="222"/>
      <c r="WI68" s="222"/>
      <c r="WJ68" s="222"/>
      <c r="WK68" s="222"/>
      <c r="WL68" s="222"/>
      <c r="WM68" s="222"/>
      <c r="WN68" s="222"/>
      <c r="WO68" s="222"/>
      <c r="WP68" s="222"/>
      <c r="WQ68" s="222"/>
      <c r="WR68" s="222"/>
      <c r="WS68" s="222"/>
      <c r="WT68" s="222"/>
      <c r="WU68" s="222"/>
      <c r="WV68" s="222"/>
      <c r="WW68" s="222"/>
      <c r="WX68" s="222"/>
      <c r="WY68" s="222"/>
      <c r="WZ68" s="222"/>
      <c r="XA68" s="222"/>
      <c r="XB68" s="222"/>
      <c r="XC68" s="222"/>
      <c r="XD68" s="222"/>
      <c r="XE68" s="222"/>
      <c r="XF68" s="222"/>
      <c r="XG68" s="222"/>
      <c r="XH68" s="222"/>
      <c r="XI68" s="222"/>
      <c r="XJ68" s="222"/>
      <c r="XK68" s="222"/>
      <c r="XL68" s="222"/>
      <c r="XM68" s="222"/>
      <c r="XN68" s="222"/>
      <c r="XO68" s="222"/>
      <c r="XP68" s="222"/>
      <c r="XQ68" s="222"/>
      <c r="XR68" s="222"/>
      <c r="XS68" s="222"/>
      <c r="XT68" s="222"/>
      <c r="XU68" s="222"/>
      <c r="XV68" s="222"/>
      <c r="XW68" s="222"/>
      <c r="XX68" s="222"/>
      <c r="XY68" s="222"/>
      <c r="XZ68" s="222"/>
      <c r="YA68" s="222"/>
      <c r="YB68" s="222"/>
      <c r="YC68" s="222"/>
      <c r="YD68" s="222"/>
      <c r="YE68" s="222"/>
      <c r="YF68" s="222"/>
      <c r="YG68" s="222"/>
      <c r="YH68" s="222"/>
      <c r="YI68" s="222"/>
      <c r="YJ68" s="222"/>
      <c r="YK68" s="222"/>
      <c r="YL68" s="222"/>
      <c r="YM68" s="222"/>
      <c r="YN68" s="222"/>
      <c r="YO68" s="222"/>
      <c r="YP68" s="222"/>
      <c r="YQ68" s="222"/>
      <c r="YR68" s="222"/>
      <c r="YS68" s="222"/>
      <c r="YT68" s="222"/>
      <c r="YU68" s="222"/>
      <c r="YV68" s="222"/>
      <c r="YW68" s="222"/>
      <c r="YX68" s="222"/>
      <c r="YY68" s="222"/>
      <c r="YZ68" s="222"/>
      <c r="ZA68" s="222"/>
      <c r="ZB68" s="222"/>
      <c r="ZC68" s="222"/>
      <c r="ZD68" s="222"/>
      <c r="ZE68" s="222"/>
      <c r="ZF68" s="222"/>
      <c r="ZG68" s="222"/>
      <c r="ZH68" s="222"/>
      <c r="ZI68" s="222"/>
      <c r="ZJ68" s="222"/>
      <c r="ZK68" s="222"/>
      <c r="ZL68" s="222"/>
      <c r="ZM68" s="222"/>
      <c r="ZN68" s="222"/>
      <c r="ZO68" s="222"/>
      <c r="ZP68" s="222"/>
      <c r="ZQ68" s="222"/>
      <c r="ZR68" s="222"/>
      <c r="ZS68" s="222"/>
      <c r="ZT68" s="222"/>
      <c r="ZU68" s="222"/>
      <c r="ZV68" s="222"/>
      <c r="ZW68" s="222"/>
      <c r="ZX68" s="222"/>
      <c r="ZY68" s="222"/>
      <c r="ZZ68" s="222"/>
      <c r="AAA68" s="222"/>
      <c r="AAB68" s="222"/>
      <c r="AAC68" s="222"/>
      <c r="AAD68" s="222"/>
      <c r="AAE68" s="222"/>
      <c r="AAF68" s="222"/>
      <c r="AAG68" s="222"/>
      <c r="AAH68" s="222"/>
      <c r="AAI68" s="222"/>
      <c r="AAJ68" s="222"/>
      <c r="AAK68" s="222"/>
      <c r="AAL68" s="222"/>
      <c r="AAM68" s="222"/>
      <c r="AAN68" s="222"/>
      <c r="AAO68" s="222"/>
      <c r="AAP68" s="222"/>
      <c r="AAQ68" s="222"/>
      <c r="AAR68" s="222"/>
      <c r="AAS68" s="222"/>
      <c r="AAT68" s="222"/>
      <c r="AAU68" s="222"/>
      <c r="AAV68" s="222"/>
      <c r="AAW68" s="222"/>
      <c r="AAX68" s="222"/>
      <c r="AAY68" s="222"/>
      <c r="AAZ68" s="222"/>
      <c r="ABA68" s="222"/>
      <c r="ABB68" s="222"/>
      <c r="ABC68" s="222"/>
      <c r="ABD68" s="222"/>
      <c r="ABE68" s="222"/>
      <c r="ABF68" s="222"/>
      <c r="ABG68" s="222"/>
      <c r="ABH68" s="222"/>
      <c r="ABI68" s="222"/>
      <c r="ABJ68" s="222"/>
      <c r="ABK68" s="222"/>
      <c r="ABL68" s="222"/>
      <c r="ABM68" s="222"/>
      <c r="ABN68" s="222"/>
      <c r="ABO68" s="222"/>
      <c r="ABP68" s="222"/>
      <c r="ABQ68" s="222"/>
      <c r="ABR68" s="222"/>
      <c r="ABS68" s="222"/>
      <c r="ABT68" s="222"/>
      <c r="ABU68" s="222"/>
      <c r="ABV68" s="222"/>
      <c r="ABW68" s="222"/>
      <c r="ABX68" s="222"/>
      <c r="ABY68" s="222"/>
      <c r="ABZ68" s="222"/>
      <c r="ACA68" s="222"/>
      <c r="ACB68" s="222"/>
      <c r="ACC68" s="222"/>
      <c r="ACD68" s="222"/>
      <c r="ACE68" s="222"/>
      <c r="ACF68" s="222"/>
      <c r="ACG68" s="222"/>
      <c r="ACH68" s="222"/>
      <c r="ACI68" s="222"/>
      <c r="ACJ68" s="222"/>
      <c r="ACK68" s="222"/>
      <c r="ACL68" s="222"/>
      <c r="ACM68" s="222"/>
      <c r="ACN68" s="222"/>
      <c r="ACO68" s="222"/>
      <c r="ACP68" s="222"/>
      <c r="ACQ68" s="222"/>
      <c r="ACR68" s="222"/>
      <c r="ACS68" s="222"/>
      <c r="ACT68" s="222"/>
      <c r="ACU68" s="222"/>
      <c r="ACV68" s="222"/>
      <c r="ACW68" s="222"/>
      <c r="ACX68" s="222"/>
      <c r="ACY68" s="222"/>
      <c r="ACZ68" s="222"/>
      <c r="ADA68" s="222"/>
      <c r="ADB68" s="222"/>
      <c r="ADC68" s="222"/>
      <c r="ADD68" s="222"/>
      <c r="ADE68" s="222"/>
      <c r="ADF68" s="222"/>
      <c r="ADG68" s="222"/>
      <c r="ADH68" s="222"/>
      <c r="ADI68" s="222"/>
      <c r="ADJ68" s="222"/>
      <c r="ADK68" s="222"/>
      <c r="ADL68" s="222"/>
      <c r="ADM68" s="222"/>
      <c r="ADN68" s="222"/>
      <c r="ADO68" s="222"/>
      <c r="ADP68" s="222"/>
      <c r="ADQ68" s="222"/>
      <c r="ADR68" s="222"/>
      <c r="ADS68" s="222"/>
      <c r="ADT68" s="222"/>
      <c r="ADU68" s="222"/>
      <c r="ADV68" s="222"/>
      <c r="ADW68" s="222"/>
      <c r="ADX68" s="222"/>
      <c r="ADY68" s="222"/>
      <c r="ADZ68" s="222"/>
      <c r="AEA68" s="222"/>
      <c r="AEB68" s="222"/>
      <c r="AEC68" s="222"/>
      <c r="AED68" s="222"/>
      <c r="AEE68" s="222"/>
      <c r="AEF68" s="222"/>
      <c r="AEG68" s="222"/>
      <c r="AEH68" s="222"/>
      <c r="AEI68" s="222"/>
      <c r="AEJ68" s="222"/>
      <c r="AEK68" s="222"/>
      <c r="AEL68" s="222"/>
      <c r="AEM68" s="222"/>
      <c r="AEN68" s="222"/>
      <c r="AEO68" s="222"/>
      <c r="AEP68" s="222"/>
      <c r="AEQ68" s="222"/>
      <c r="AER68" s="222"/>
      <c r="AES68" s="222"/>
      <c r="AET68" s="222"/>
      <c r="AEU68" s="222"/>
      <c r="AEV68" s="222"/>
      <c r="AEW68" s="222"/>
      <c r="AEX68" s="222"/>
      <c r="AEY68" s="222"/>
      <c r="AEZ68" s="222"/>
      <c r="AFA68" s="222"/>
      <c r="AFB68" s="222"/>
      <c r="AFC68" s="222"/>
      <c r="AFD68" s="222"/>
      <c r="AFE68" s="222"/>
      <c r="AFF68" s="222"/>
      <c r="AFG68" s="222"/>
      <c r="AFH68" s="222"/>
      <c r="AFI68" s="222"/>
      <c r="AFJ68" s="222"/>
      <c r="AFK68" s="222"/>
      <c r="AFL68" s="222"/>
      <c r="AFM68" s="222"/>
      <c r="AFN68" s="222"/>
      <c r="AFO68" s="222"/>
      <c r="AFP68" s="222"/>
      <c r="AFQ68" s="222"/>
      <c r="AFR68" s="222"/>
      <c r="AFS68" s="222"/>
      <c r="AFT68" s="222"/>
    </row>
    <row r="69" spans="1:852">
      <c r="A69" s="267" t="s">
        <v>810</v>
      </c>
      <c r="B69" s="267"/>
      <c r="C69" s="260" t="s">
        <v>3028</v>
      </c>
      <c r="D69" s="260" t="s">
        <v>173</v>
      </c>
      <c r="E69" s="209">
        <v>4</v>
      </c>
      <c r="F69" s="209">
        <v>2</v>
      </c>
      <c r="G69" s="270" t="s">
        <v>360</v>
      </c>
      <c r="H69" s="270" t="s">
        <v>455</v>
      </c>
      <c r="I69" s="270">
        <v>5</v>
      </c>
      <c r="J69" s="270">
        <v>8</v>
      </c>
      <c r="K69" s="270" t="s">
        <v>455</v>
      </c>
      <c r="L69" s="267"/>
      <c r="M69" s="267"/>
      <c r="N69" s="270"/>
      <c r="O69" s="270" t="s">
        <v>455</v>
      </c>
      <c r="P69" s="267"/>
      <c r="Q69" s="267"/>
      <c r="R69" s="267"/>
      <c r="S69" s="270" t="s">
        <v>602</v>
      </c>
      <c r="T69" s="270">
        <v>27</v>
      </c>
      <c r="U69" s="113">
        <v>24.3</v>
      </c>
      <c r="V69" s="113" t="s">
        <v>455</v>
      </c>
      <c r="W69" s="113"/>
      <c r="X69" s="113"/>
      <c r="Y69" s="113"/>
      <c r="Z69" s="113"/>
      <c r="AA69" s="113"/>
      <c r="AB69" s="113"/>
      <c r="AC69" s="113"/>
      <c r="AD69" s="113"/>
      <c r="AE69" s="114"/>
      <c r="AF69" s="113"/>
      <c r="AG69" s="113"/>
      <c r="AH69" s="113"/>
      <c r="AI69" s="267">
        <v>22</v>
      </c>
      <c r="AJ69" s="267">
        <f t="shared" si="11"/>
        <v>14</v>
      </c>
      <c r="AK69" s="267" t="s">
        <v>455</v>
      </c>
      <c r="AL69" s="270" t="s">
        <v>3011</v>
      </c>
      <c r="AM69" s="270" t="s">
        <v>455</v>
      </c>
      <c r="AN69" s="270">
        <v>1</v>
      </c>
      <c r="AO69" s="270">
        <v>5</v>
      </c>
      <c r="AP69" s="270" t="s">
        <v>455</v>
      </c>
      <c r="AQ69" s="267"/>
      <c r="AR69" s="267"/>
      <c r="AS69" s="267"/>
      <c r="AT69" s="270" t="s">
        <v>455</v>
      </c>
      <c r="AU69" s="267"/>
      <c r="AV69" s="267"/>
      <c r="AW69" s="267"/>
      <c r="AX69" s="270" t="s">
        <v>602</v>
      </c>
      <c r="AY69" s="270">
        <v>27</v>
      </c>
      <c r="AZ69" s="113">
        <v>24.5</v>
      </c>
      <c r="BA69" s="113" t="s">
        <v>455</v>
      </c>
      <c r="BB69" s="114"/>
      <c r="BC69" s="114"/>
      <c r="BD69" s="114"/>
      <c r="BE69" s="114"/>
      <c r="BF69" s="114"/>
      <c r="BG69" s="114"/>
      <c r="BH69" s="114"/>
      <c r="BI69" s="114"/>
      <c r="BJ69" s="114"/>
      <c r="BK69" s="114"/>
      <c r="BL69" s="114"/>
      <c r="BM69" s="114"/>
      <c r="BN69" s="270">
        <v>22</v>
      </c>
      <c r="BO69" s="270">
        <f t="shared" si="12"/>
        <v>17</v>
      </c>
      <c r="BP69" s="270" t="s">
        <v>455</v>
      </c>
      <c r="BQ69" s="270"/>
      <c r="BR69" s="270" t="s">
        <v>455</v>
      </c>
      <c r="BS69" s="267"/>
      <c r="BT69" s="267"/>
      <c r="BU69" s="267"/>
      <c r="BV69" s="267"/>
      <c r="BW69" s="267"/>
      <c r="BX69" s="267"/>
      <c r="BY69" s="267"/>
      <c r="BZ69" s="267"/>
      <c r="CA69" s="267"/>
      <c r="CB69" s="267"/>
      <c r="CC69" s="267"/>
      <c r="CD69" s="267"/>
      <c r="CE69" s="114"/>
      <c r="CF69" s="114"/>
      <c r="CG69" s="114"/>
      <c r="CH69" s="114"/>
      <c r="CI69" s="114"/>
      <c r="CJ69" s="114"/>
      <c r="CK69" s="114"/>
      <c r="CL69" s="114"/>
      <c r="CM69" s="114"/>
      <c r="CN69" s="114"/>
      <c r="CO69" s="114"/>
      <c r="CP69" s="114"/>
      <c r="CQ69" s="114"/>
      <c r="CR69" s="114"/>
      <c r="CS69" s="267"/>
      <c r="CT69" s="267"/>
      <c r="CU69" s="267"/>
      <c r="CV69" s="270"/>
      <c r="CW69" s="270" t="s">
        <v>455</v>
      </c>
      <c r="CX69" s="270"/>
      <c r="CY69" s="267"/>
      <c r="CZ69" s="267"/>
      <c r="DA69" s="267"/>
      <c r="DB69" s="267"/>
      <c r="DC69" s="267"/>
      <c r="DD69" s="267"/>
      <c r="DE69" s="267"/>
      <c r="DF69" s="267"/>
      <c r="DG69" s="267"/>
      <c r="DH69" s="267"/>
      <c r="DI69" s="267"/>
      <c r="DJ69" s="113"/>
      <c r="DK69" s="113"/>
      <c r="DL69" s="113"/>
      <c r="DM69" s="113"/>
      <c r="DN69" s="113"/>
      <c r="DO69" s="113"/>
      <c r="DP69" s="113"/>
      <c r="DQ69" s="113"/>
      <c r="DR69" s="113"/>
      <c r="DS69" s="113"/>
      <c r="DT69" s="113"/>
      <c r="DU69" s="113"/>
      <c r="DV69" s="113"/>
      <c r="DW69" s="113"/>
      <c r="DX69" s="267"/>
      <c r="DY69" s="267"/>
      <c r="DZ69" s="267"/>
      <c r="EA69" s="267"/>
      <c r="EB69" s="270" t="s">
        <v>455</v>
      </c>
      <c r="EC69" s="267"/>
      <c r="ED69" s="267"/>
      <c r="EE69" s="267"/>
      <c r="EF69" s="267"/>
      <c r="EG69" s="267"/>
      <c r="EH69" s="267"/>
      <c r="EI69" s="267"/>
      <c r="EJ69" s="267"/>
      <c r="EK69" s="267"/>
      <c r="EL69" s="267"/>
      <c r="EM69" s="267"/>
      <c r="EN69" s="267"/>
      <c r="EO69" s="113"/>
      <c r="EP69" s="113"/>
      <c r="EQ69" s="113"/>
      <c r="ER69" s="113"/>
      <c r="ES69" s="113"/>
      <c r="ET69" s="113"/>
      <c r="EU69" s="113"/>
      <c r="EV69" s="113"/>
      <c r="EW69" s="113"/>
      <c r="EX69" s="113"/>
      <c r="EY69" s="113"/>
      <c r="EZ69" s="113"/>
      <c r="FA69" s="113"/>
      <c r="FB69" s="113"/>
      <c r="FC69" s="267"/>
      <c r="FD69" s="267"/>
      <c r="FE69" s="267"/>
      <c r="FF69" s="270" t="s">
        <v>455</v>
      </c>
      <c r="FG69" s="267"/>
      <c r="FH69" s="267"/>
      <c r="FI69" s="267"/>
      <c r="FJ69" s="267"/>
      <c r="FK69" s="267"/>
      <c r="FL69" s="267"/>
      <c r="FM69" s="267"/>
      <c r="FN69" s="267"/>
      <c r="FO69" s="267"/>
      <c r="FP69" s="267"/>
      <c r="FQ69" s="267"/>
      <c r="FR69" s="267"/>
      <c r="FS69" s="267"/>
      <c r="FT69" s="267"/>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70" t="s">
        <v>455</v>
      </c>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c r="IO69" s="212"/>
      <c r="IP69" s="212"/>
      <c r="IQ69" s="212"/>
      <c r="IR69" s="212"/>
      <c r="IS69" s="270" t="s">
        <v>455</v>
      </c>
      <c r="IT69" s="212"/>
      <c r="IU69" s="212"/>
      <c r="IV69" s="212"/>
      <c r="IW69" s="212"/>
      <c r="IX69" s="212"/>
      <c r="IY69" s="212"/>
      <c r="IZ69" s="212"/>
      <c r="JA69" s="212"/>
      <c r="JB69" s="212"/>
      <c r="JC69" s="212"/>
      <c r="JD69" s="212"/>
      <c r="JE69" s="212"/>
      <c r="JF69" s="212"/>
      <c r="JG69" s="212"/>
      <c r="JH69" s="212"/>
      <c r="JI69" s="212"/>
      <c r="JJ69" s="212"/>
      <c r="JK69" s="212"/>
      <c r="JL69" s="212"/>
      <c r="JM69" s="212"/>
      <c r="JN69" s="212"/>
      <c r="JO69" s="212"/>
      <c r="JP69" s="212"/>
      <c r="JQ69" s="212"/>
      <c r="JR69" s="212"/>
      <c r="JS69" s="212"/>
      <c r="JT69" s="212"/>
      <c r="JU69" s="212"/>
      <c r="JV69" s="212"/>
      <c r="JW69" s="212"/>
      <c r="JX69" s="212"/>
      <c r="JY69" s="212"/>
      <c r="JZ69" s="212"/>
      <c r="KA69" s="212"/>
      <c r="KB69" s="212"/>
      <c r="KC69" s="212"/>
      <c r="KD69" s="212"/>
      <c r="KE69" s="270" t="s">
        <v>455</v>
      </c>
      <c r="KF69" s="212"/>
      <c r="KG69" s="212"/>
      <c r="KH69" s="212"/>
      <c r="KI69" s="212"/>
      <c r="KJ69" s="212"/>
      <c r="KK69" s="212"/>
      <c r="KL69" s="212"/>
      <c r="KM69" s="212"/>
      <c r="KN69" s="212"/>
      <c r="KO69" s="212"/>
      <c r="KP69" s="212"/>
      <c r="KQ69" s="212"/>
      <c r="KR69" s="212"/>
      <c r="KS69" s="212"/>
      <c r="KT69" s="212"/>
      <c r="KU69" s="212"/>
      <c r="KV69" s="212"/>
      <c r="KW69" s="212"/>
      <c r="KX69" s="212"/>
      <c r="KY69" s="212"/>
      <c r="KZ69" s="212"/>
      <c r="LA69" s="212"/>
      <c r="LB69" s="212"/>
      <c r="LC69" s="212"/>
      <c r="LD69" s="212"/>
      <c r="LE69" s="212"/>
      <c r="LF69" s="212"/>
      <c r="LG69" s="212"/>
      <c r="LH69" s="212"/>
      <c r="LI69" s="212"/>
      <c r="LJ69" s="212"/>
      <c r="LK69" s="212"/>
      <c r="LL69" s="212"/>
      <c r="LM69" s="212"/>
      <c r="LN69" s="212"/>
      <c r="LO69" s="212"/>
      <c r="LP69" s="212"/>
      <c r="LQ69" s="212"/>
      <c r="LR69" s="212"/>
      <c r="LS69" s="212"/>
      <c r="LT69" s="270" t="s">
        <v>455</v>
      </c>
      <c r="LU69" s="212"/>
      <c r="LV69" s="212"/>
      <c r="LW69" s="212"/>
      <c r="LX69" s="212"/>
      <c r="LY69" s="212"/>
      <c r="LZ69" s="212"/>
      <c r="MA69" s="212"/>
      <c r="MB69" s="212"/>
      <c r="MC69" s="212"/>
      <c r="MD69" s="212"/>
      <c r="ME69" s="212"/>
      <c r="MF69" s="212"/>
      <c r="MG69" s="212"/>
      <c r="MH69" s="212"/>
      <c r="MI69" s="212"/>
      <c r="MJ69" s="212"/>
      <c r="MK69" s="212"/>
      <c r="ML69" s="212"/>
      <c r="MM69" s="212"/>
      <c r="MN69" s="212"/>
      <c r="MO69" s="212"/>
      <c r="MP69" s="212"/>
      <c r="MQ69" s="212"/>
      <c r="MR69" s="212"/>
      <c r="MS69" s="212"/>
      <c r="MT69" s="212"/>
      <c r="MU69" s="212"/>
      <c r="MV69" s="212"/>
      <c r="MW69" s="212"/>
      <c r="MX69" s="212"/>
      <c r="MY69" s="212"/>
      <c r="MZ69" s="212"/>
      <c r="NA69" s="212"/>
      <c r="NB69" s="212"/>
      <c r="NC69" s="212"/>
      <c r="ND69" s="212"/>
      <c r="NE69" s="212"/>
      <c r="NF69" s="212"/>
      <c r="NG69" s="212"/>
      <c r="NH69" s="212"/>
      <c r="NI69" s="212"/>
      <c r="NJ69" s="212"/>
      <c r="NK69" s="212"/>
      <c r="NL69" s="212"/>
      <c r="NM69" s="212"/>
      <c r="NN69" s="212"/>
      <c r="NO69" s="212"/>
      <c r="NP69" s="212"/>
      <c r="NQ69" s="212"/>
      <c r="NR69" s="212"/>
      <c r="NS69" s="212"/>
      <c r="NT69" s="212"/>
      <c r="NU69" s="212"/>
      <c r="NV69" s="212"/>
      <c r="NW69" s="212"/>
      <c r="NX69" s="212"/>
      <c r="NY69" s="212"/>
      <c r="NZ69" s="212"/>
      <c r="OA69" s="212"/>
      <c r="OB69" s="212"/>
      <c r="OC69" s="212"/>
      <c r="OD69" s="212"/>
      <c r="OE69" s="212"/>
      <c r="OF69" s="212"/>
      <c r="OG69" s="212"/>
      <c r="OH69" s="212"/>
      <c r="OI69" s="212"/>
      <c r="OJ69" s="212"/>
      <c r="OK69" s="212"/>
      <c r="OL69" s="212"/>
      <c r="OM69" s="212"/>
      <c r="ON69" s="212"/>
      <c r="OO69" s="212"/>
      <c r="OP69" s="212"/>
      <c r="OQ69" s="212"/>
      <c r="OR69" s="212"/>
      <c r="OS69" s="267">
        <f>IF(ISERROR(#REF!),0,1)</f>
        <v>0</v>
      </c>
      <c r="OT69" s="267">
        <f t="shared" si="15"/>
        <v>1</v>
      </c>
      <c r="OU69" s="267">
        <f t="shared" si="16"/>
        <v>0</v>
      </c>
      <c r="OV69" s="222"/>
      <c r="OW69" s="222"/>
      <c r="OX69" s="222"/>
      <c r="OY69" s="222"/>
      <c r="OZ69" s="222"/>
      <c r="PA69" s="222"/>
      <c r="PB69" s="222"/>
      <c r="PC69" s="222"/>
      <c r="PD69" s="222"/>
      <c r="PE69" s="222"/>
      <c r="PF69" s="222"/>
      <c r="PG69" s="222"/>
      <c r="PH69" s="222"/>
      <c r="PI69" s="222"/>
      <c r="PJ69" s="222"/>
      <c r="PK69" s="222"/>
      <c r="PL69" s="222"/>
      <c r="PM69" s="222"/>
      <c r="PN69" s="222"/>
      <c r="PO69" s="222"/>
      <c r="PP69" s="222"/>
      <c r="PQ69" s="222"/>
      <c r="PR69" s="222"/>
      <c r="PS69" s="222"/>
      <c r="PT69" s="222"/>
      <c r="PU69" s="222"/>
      <c r="PV69" s="222"/>
      <c r="PW69" s="222"/>
      <c r="PX69" s="222"/>
      <c r="PY69" s="222"/>
      <c r="PZ69" s="222"/>
      <c r="QA69" s="222"/>
      <c r="QB69" s="222"/>
      <c r="QC69" s="222"/>
      <c r="QD69" s="222"/>
      <c r="QE69" s="222"/>
      <c r="QF69" s="222"/>
      <c r="QG69" s="222"/>
      <c r="QH69" s="222"/>
      <c r="QI69" s="222"/>
      <c r="QJ69" s="222"/>
      <c r="QK69" s="222"/>
      <c r="QL69" s="222"/>
      <c r="QM69" s="222"/>
      <c r="QN69" s="222"/>
      <c r="QO69" s="222"/>
      <c r="QP69" s="222"/>
      <c r="QQ69" s="222"/>
      <c r="QR69" s="222"/>
      <c r="QS69" s="222"/>
      <c r="QT69" s="222"/>
      <c r="QU69" s="222"/>
      <c r="QV69" s="222"/>
      <c r="QW69" s="222"/>
      <c r="QX69" s="222"/>
      <c r="QY69" s="222"/>
      <c r="QZ69" s="222"/>
      <c r="RA69" s="222"/>
      <c r="RB69" s="222"/>
      <c r="RC69" s="222"/>
      <c r="RD69" s="222"/>
      <c r="RE69" s="222"/>
      <c r="RF69" s="222"/>
      <c r="RG69" s="222"/>
      <c r="RH69" s="222"/>
      <c r="RI69" s="222"/>
      <c r="RJ69" s="222"/>
      <c r="RK69" s="222"/>
      <c r="RL69" s="222"/>
      <c r="RM69" s="222"/>
      <c r="RN69" s="222"/>
      <c r="RO69" s="222"/>
      <c r="RP69" s="222"/>
      <c r="RQ69" s="222"/>
      <c r="RR69" s="222"/>
      <c r="RS69" s="222"/>
      <c r="RT69" s="222"/>
      <c r="RU69" s="222"/>
      <c r="RV69" s="222"/>
      <c r="RW69" s="222"/>
      <c r="RX69" s="222"/>
      <c r="RY69" s="222"/>
      <c r="RZ69" s="222"/>
      <c r="SA69" s="222"/>
      <c r="SB69" s="222"/>
      <c r="SC69" s="222"/>
      <c r="SD69" s="222"/>
      <c r="SE69" s="222"/>
      <c r="SF69" s="222"/>
      <c r="SG69" s="222"/>
      <c r="SH69" s="222"/>
      <c r="SI69" s="222"/>
      <c r="SJ69" s="222"/>
      <c r="SK69" s="222"/>
      <c r="SL69" s="222"/>
      <c r="SM69" s="222"/>
      <c r="SN69" s="222"/>
      <c r="SO69" s="222"/>
      <c r="SP69" s="222"/>
      <c r="SQ69" s="222"/>
      <c r="SR69" s="222"/>
      <c r="SS69" s="222"/>
      <c r="ST69" s="222"/>
      <c r="SU69" s="222"/>
      <c r="SV69" s="222"/>
      <c r="SW69" s="222"/>
      <c r="SX69" s="222"/>
      <c r="SY69" s="222"/>
      <c r="SZ69" s="222"/>
      <c r="TA69" s="222"/>
      <c r="TB69" s="222"/>
      <c r="TC69" s="222"/>
      <c r="TD69" s="222"/>
      <c r="TE69" s="222"/>
      <c r="TF69" s="222"/>
      <c r="TG69" s="222"/>
      <c r="TH69" s="222"/>
      <c r="TI69" s="222"/>
      <c r="TJ69" s="222"/>
      <c r="TK69" s="222"/>
      <c r="TL69" s="222"/>
      <c r="TM69" s="222"/>
      <c r="TN69" s="222"/>
      <c r="TO69" s="222"/>
      <c r="TP69" s="222"/>
      <c r="TQ69" s="222"/>
      <c r="TR69" s="222"/>
      <c r="TS69" s="222"/>
      <c r="TT69" s="222"/>
      <c r="TU69" s="222"/>
      <c r="TV69" s="222"/>
      <c r="TW69" s="222"/>
      <c r="TX69" s="222"/>
      <c r="TY69" s="222"/>
      <c r="TZ69" s="222"/>
      <c r="UA69" s="222"/>
      <c r="UB69" s="222"/>
      <c r="UC69" s="222"/>
      <c r="UD69" s="222"/>
      <c r="UE69" s="222"/>
      <c r="UF69" s="222"/>
      <c r="UG69" s="222"/>
      <c r="UH69" s="222"/>
      <c r="UI69" s="222"/>
      <c r="UJ69" s="222"/>
      <c r="UK69" s="222"/>
      <c r="UL69" s="222"/>
      <c r="UM69" s="222"/>
      <c r="UN69" s="222"/>
      <c r="UO69" s="222"/>
      <c r="UP69" s="222"/>
      <c r="UQ69" s="222"/>
      <c r="UR69" s="222"/>
      <c r="US69" s="222"/>
      <c r="UT69" s="222"/>
      <c r="UU69" s="222"/>
      <c r="UV69" s="222"/>
      <c r="UW69" s="222"/>
      <c r="UX69" s="222"/>
      <c r="UY69" s="222"/>
      <c r="UZ69" s="222"/>
      <c r="VA69" s="222"/>
      <c r="VB69" s="222"/>
      <c r="VC69" s="222"/>
      <c r="VD69" s="222"/>
      <c r="VE69" s="222"/>
      <c r="VF69" s="222"/>
      <c r="VG69" s="222"/>
      <c r="VH69" s="222"/>
      <c r="VI69" s="222"/>
      <c r="VJ69" s="222"/>
      <c r="VK69" s="222"/>
      <c r="VL69" s="222"/>
      <c r="VM69" s="222"/>
      <c r="VN69" s="222"/>
      <c r="VO69" s="222"/>
      <c r="VP69" s="222"/>
      <c r="VQ69" s="222"/>
      <c r="VR69" s="222"/>
      <c r="VS69" s="222"/>
      <c r="VT69" s="222"/>
      <c r="VU69" s="222"/>
      <c r="VV69" s="222"/>
      <c r="VW69" s="222"/>
      <c r="VX69" s="222"/>
      <c r="VY69" s="222"/>
      <c r="VZ69" s="222"/>
      <c r="WA69" s="222"/>
      <c r="WB69" s="222"/>
      <c r="WC69" s="222"/>
      <c r="WD69" s="222"/>
      <c r="WE69" s="222"/>
      <c r="WF69" s="222"/>
      <c r="WG69" s="222"/>
      <c r="WH69" s="222"/>
      <c r="WI69" s="222"/>
      <c r="WJ69" s="222"/>
      <c r="WK69" s="222"/>
      <c r="WL69" s="222"/>
      <c r="WM69" s="222"/>
      <c r="WN69" s="222"/>
      <c r="WO69" s="222"/>
      <c r="WP69" s="222"/>
      <c r="WQ69" s="222"/>
      <c r="WR69" s="222"/>
      <c r="WS69" s="222"/>
      <c r="WT69" s="222"/>
      <c r="WU69" s="222"/>
      <c r="WV69" s="222"/>
      <c r="WW69" s="222"/>
      <c r="WX69" s="222"/>
      <c r="WY69" s="222"/>
      <c r="WZ69" s="222"/>
      <c r="XA69" s="222"/>
      <c r="XB69" s="222"/>
      <c r="XC69" s="222"/>
      <c r="XD69" s="222"/>
      <c r="XE69" s="222"/>
      <c r="XF69" s="222"/>
      <c r="XG69" s="222"/>
      <c r="XH69" s="222"/>
      <c r="XI69" s="222"/>
      <c r="XJ69" s="222"/>
      <c r="XK69" s="222"/>
      <c r="XL69" s="222"/>
      <c r="XM69" s="222"/>
      <c r="XN69" s="222"/>
      <c r="XO69" s="222"/>
      <c r="XP69" s="222"/>
      <c r="XQ69" s="222"/>
      <c r="XR69" s="222"/>
      <c r="XS69" s="222"/>
      <c r="XT69" s="222"/>
      <c r="XU69" s="222"/>
      <c r="XV69" s="222"/>
      <c r="XW69" s="222"/>
      <c r="XX69" s="222"/>
      <c r="XY69" s="222"/>
      <c r="XZ69" s="222"/>
      <c r="YA69" s="222"/>
      <c r="YB69" s="222"/>
      <c r="YC69" s="222"/>
      <c r="YD69" s="222"/>
      <c r="YE69" s="222"/>
      <c r="YF69" s="222"/>
      <c r="YG69" s="222"/>
      <c r="YH69" s="222"/>
      <c r="YI69" s="222"/>
      <c r="YJ69" s="222"/>
      <c r="YK69" s="222"/>
      <c r="YL69" s="222"/>
      <c r="YM69" s="222"/>
      <c r="YN69" s="222"/>
      <c r="YO69" s="222"/>
      <c r="YP69" s="222"/>
      <c r="YQ69" s="222"/>
      <c r="YR69" s="222"/>
      <c r="YS69" s="222"/>
      <c r="YT69" s="222"/>
      <c r="YU69" s="222"/>
      <c r="YV69" s="222"/>
      <c r="YW69" s="222"/>
      <c r="YX69" s="222"/>
      <c r="YY69" s="222"/>
      <c r="YZ69" s="222"/>
      <c r="ZA69" s="222"/>
      <c r="ZB69" s="222"/>
      <c r="ZC69" s="222"/>
      <c r="ZD69" s="222"/>
      <c r="ZE69" s="222"/>
      <c r="ZF69" s="222"/>
      <c r="ZG69" s="222"/>
      <c r="ZH69" s="222"/>
      <c r="ZI69" s="222"/>
      <c r="ZJ69" s="222"/>
      <c r="ZK69" s="222"/>
      <c r="ZL69" s="222"/>
      <c r="ZM69" s="222"/>
      <c r="ZN69" s="222"/>
      <c r="ZO69" s="222"/>
      <c r="ZP69" s="222"/>
      <c r="ZQ69" s="222"/>
      <c r="ZR69" s="222"/>
      <c r="ZS69" s="222"/>
      <c r="ZT69" s="222"/>
      <c r="ZU69" s="222"/>
      <c r="ZV69" s="222"/>
      <c r="ZW69" s="222"/>
      <c r="ZX69" s="222"/>
      <c r="ZY69" s="222"/>
      <c r="ZZ69" s="222"/>
      <c r="AAA69" s="222"/>
      <c r="AAB69" s="222"/>
      <c r="AAC69" s="222"/>
      <c r="AAD69" s="222"/>
      <c r="AAE69" s="222"/>
      <c r="AAF69" s="222"/>
      <c r="AAG69" s="222"/>
      <c r="AAH69" s="222"/>
      <c r="AAI69" s="222"/>
      <c r="AAJ69" s="222"/>
      <c r="AAK69" s="222"/>
      <c r="AAL69" s="222"/>
      <c r="AAM69" s="222"/>
      <c r="AAN69" s="222"/>
      <c r="AAO69" s="222"/>
      <c r="AAP69" s="222"/>
      <c r="AAQ69" s="222"/>
      <c r="AAR69" s="222"/>
      <c r="AAS69" s="222"/>
      <c r="AAT69" s="222"/>
      <c r="AAU69" s="222"/>
      <c r="AAV69" s="222"/>
      <c r="AAW69" s="222"/>
      <c r="AAX69" s="222"/>
      <c r="AAY69" s="222"/>
      <c r="AAZ69" s="222"/>
      <c r="ABA69" s="222"/>
      <c r="ABB69" s="222"/>
      <c r="ABC69" s="222"/>
      <c r="ABD69" s="222"/>
      <c r="ABE69" s="222"/>
      <c r="ABF69" s="222"/>
      <c r="ABG69" s="222"/>
      <c r="ABH69" s="222"/>
      <c r="ABI69" s="222"/>
      <c r="ABJ69" s="222"/>
      <c r="ABK69" s="222"/>
      <c r="ABL69" s="222"/>
      <c r="ABM69" s="222"/>
      <c r="ABN69" s="222"/>
      <c r="ABO69" s="222"/>
      <c r="ABP69" s="222"/>
      <c r="ABQ69" s="222"/>
      <c r="ABR69" s="222"/>
      <c r="ABS69" s="222"/>
      <c r="ABT69" s="222"/>
      <c r="ABU69" s="222"/>
      <c r="ABV69" s="222"/>
      <c r="ABW69" s="222"/>
      <c r="ABX69" s="222"/>
      <c r="ABY69" s="222"/>
      <c r="ABZ69" s="222"/>
      <c r="ACA69" s="222"/>
      <c r="ACB69" s="222"/>
      <c r="ACC69" s="222"/>
      <c r="ACD69" s="222"/>
      <c r="ACE69" s="222"/>
      <c r="ACF69" s="222"/>
      <c r="ACG69" s="222"/>
      <c r="ACH69" s="222"/>
      <c r="ACI69" s="222"/>
      <c r="ACJ69" s="222"/>
      <c r="ACK69" s="222"/>
      <c r="ACL69" s="222"/>
      <c r="ACM69" s="222"/>
      <c r="ACN69" s="222"/>
      <c r="ACO69" s="222"/>
      <c r="ACP69" s="222"/>
      <c r="ACQ69" s="222"/>
      <c r="ACR69" s="222"/>
      <c r="ACS69" s="222"/>
      <c r="ACT69" s="222"/>
      <c r="ACU69" s="222"/>
      <c r="ACV69" s="222"/>
      <c r="ACW69" s="222"/>
      <c r="ACX69" s="222"/>
      <c r="ACY69" s="222"/>
      <c r="ACZ69" s="222"/>
      <c r="ADA69" s="222"/>
      <c r="ADB69" s="222"/>
      <c r="ADC69" s="222"/>
      <c r="ADD69" s="222"/>
      <c r="ADE69" s="222"/>
      <c r="ADF69" s="222"/>
      <c r="ADG69" s="222"/>
      <c r="ADH69" s="222"/>
      <c r="ADI69" s="222"/>
      <c r="ADJ69" s="222"/>
      <c r="ADK69" s="222"/>
      <c r="ADL69" s="222"/>
      <c r="ADM69" s="222"/>
      <c r="ADN69" s="222"/>
      <c r="ADO69" s="222"/>
      <c r="ADP69" s="222"/>
      <c r="ADQ69" s="222"/>
      <c r="ADR69" s="222"/>
      <c r="ADS69" s="222"/>
      <c r="ADT69" s="222"/>
      <c r="ADU69" s="222"/>
      <c r="ADV69" s="222"/>
      <c r="ADW69" s="222"/>
      <c r="ADX69" s="222"/>
      <c r="ADY69" s="222"/>
      <c r="ADZ69" s="222"/>
      <c r="AEA69" s="222"/>
      <c r="AEB69" s="222"/>
      <c r="AEC69" s="222"/>
      <c r="AED69" s="222"/>
      <c r="AEE69" s="222"/>
      <c r="AEF69" s="222"/>
      <c r="AEG69" s="222"/>
      <c r="AEH69" s="222"/>
      <c r="AEI69" s="222"/>
      <c r="AEJ69" s="222"/>
      <c r="AEK69" s="222"/>
      <c r="AEL69" s="222"/>
      <c r="AEM69" s="222"/>
      <c r="AEN69" s="222"/>
      <c r="AEO69" s="222"/>
      <c r="AEP69" s="222"/>
      <c r="AEQ69" s="222"/>
      <c r="AER69" s="222"/>
      <c r="AES69" s="222"/>
      <c r="AET69" s="222"/>
      <c r="AEU69" s="222"/>
      <c r="AEV69" s="222"/>
      <c r="AEW69" s="222"/>
      <c r="AEX69" s="222"/>
      <c r="AEY69" s="222"/>
      <c r="AEZ69" s="222"/>
      <c r="AFA69" s="222"/>
      <c r="AFB69" s="222"/>
      <c r="AFC69" s="222"/>
      <c r="AFD69" s="222"/>
      <c r="AFE69" s="222"/>
      <c r="AFF69" s="222"/>
      <c r="AFG69" s="222"/>
      <c r="AFH69" s="222"/>
      <c r="AFI69" s="222"/>
      <c r="AFJ69" s="222"/>
      <c r="AFK69" s="222"/>
      <c r="AFL69" s="222"/>
      <c r="AFM69" s="222"/>
      <c r="AFN69" s="222"/>
      <c r="AFO69" s="222"/>
      <c r="AFP69" s="222"/>
      <c r="AFQ69" s="222"/>
      <c r="AFR69" s="222"/>
      <c r="AFS69" s="222"/>
      <c r="AFT69" s="222"/>
    </row>
    <row r="70" spans="1:852">
      <c r="A70" s="212" t="s">
        <v>1452</v>
      </c>
      <c r="B70" s="265" t="s">
        <v>9757</v>
      </c>
      <c r="C70" s="840" t="str">
        <f>IF(Severity!F70&gt;=0.5,"YES","NO")</f>
        <v>YES</v>
      </c>
      <c r="D70" s="840" t="str">
        <f>IF(Severity!G70&gt;=0.5,"YES","NO")</f>
        <v>NO</v>
      </c>
      <c r="E70" s="209">
        <v>4</v>
      </c>
      <c r="F70" s="209">
        <v>2</v>
      </c>
      <c r="G70" s="270" t="s">
        <v>406</v>
      </c>
      <c r="H70" s="270" t="s">
        <v>455</v>
      </c>
      <c r="I70" s="270" t="s">
        <v>455</v>
      </c>
      <c r="J70" s="270" t="s">
        <v>455</v>
      </c>
      <c r="K70" s="270" t="s">
        <v>455</v>
      </c>
      <c r="L70" s="267"/>
      <c r="M70" s="267"/>
      <c r="N70" s="270"/>
      <c r="O70" s="270" t="s">
        <v>455</v>
      </c>
      <c r="P70" s="267"/>
      <c r="Q70" s="267"/>
      <c r="R70" s="267"/>
      <c r="S70" s="270" t="s">
        <v>602</v>
      </c>
      <c r="T70" s="270">
        <v>21</v>
      </c>
      <c r="U70" s="113"/>
      <c r="V70" s="113"/>
      <c r="W70" s="113">
        <v>28.5</v>
      </c>
      <c r="X70" s="113">
        <v>5.8</v>
      </c>
      <c r="Y70" s="113"/>
      <c r="Z70" s="113"/>
      <c r="AA70" s="113">
        <v>8.5</v>
      </c>
      <c r="AB70" s="113">
        <v>8.1300000000000008</v>
      </c>
      <c r="AC70" s="113"/>
      <c r="AD70" s="113"/>
      <c r="AE70" s="114"/>
      <c r="AF70" s="113"/>
      <c r="AG70" s="113"/>
      <c r="AH70" s="113"/>
      <c r="AI70" s="270" t="s">
        <v>455</v>
      </c>
      <c r="AJ70" s="267">
        <v>15</v>
      </c>
      <c r="AK70" s="267">
        <v>15</v>
      </c>
      <c r="AL70" s="270" t="s">
        <v>3011</v>
      </c>
      <c r="AM70" s="270" t="s">
        <v>455</v>
      </c>
      <c r="AN70" s="270" t="s">
        <v>455</v>
      </c>
      <c r="AO70" s="270" t="s">
        <v>455</v>
      </c>
      <c r="AP70" s="270" t="s">
        <v>455</v>
      </c>
      <c r="AQ70" s="267"/>
      <c r="AR70" s="267"/>
      <c r="AS70" s="267"/>
      <c r="AT70" s="270" t="s">
        <v>455</v>
      </c>
      <c r="AU70" s="267"/>
      <c r="AV70" s="267"/>
      <c r="AW70" s="267"/>
      <c r="AX70" s="267" t="s">
        <v>602</v>
      </c>
      <c r="AY70" s="267">
        <v>21</v>
      </c>
      <c r="AZ70" s="114"/>
      <c r="BA70" s="114"/>
      <c r="BB70" s="114">
        <v>28.6</v>
      </c>
      <c r="BC70" s="114">
        <v>5.5</v>
      </c>
      <c r="BD70" s="114"/>
      <c r="BE70" s="114"/>
      <c r="BF70" s="114">
        <v>17.399999999999999</v>
      </c>
      <c r="BG70" s="114">
        <v>10.18</v>
      </c>
      <c r="BH70" s="114"/>
      <c r="BI70" s="114"/>
      <c r="BJ70" s="114"/>
      <c r="BK70" s="114"/>
      <c r="BL70" s="114"/>
      <c r="BM70" s="114"/>
      <c r="BN70" s="270" t="s">
        <v>455</v>
      </c>
      <c r="BO70" s="270">
        <v>18</v>
      </c>
      <c r="BP70" s="270">
        <v>18</v>
      </c>
      <c r="BQ70" s="270"/>
      <c r="BR70" s="270" t="s">
        <v>455</v>
      </c>
      <c r="BS70" s="267"/>
      <c r="BT70" s="267"/>
      <c r="BU70" s="267"/>
      <c r="BV70" s="267"/>
      <c r="BW70" s="267"/>
      <c r="BX70" s="267"/>
      <c r="BY70" s="267"/>
      <c r="BZ70" s="267"/>
      <c r="CA70" s="267"/>
      <c r="CB70" s="267"/>
      <c r="CC70" s="267"/>
      <c r="CD70" s="267"/>
      <c r="CE70" s="114"/>
      <c r="CF70" s="114"/>
      <c r="CG70" s="114"/>
      <c r="CH70" s="114"/>
      <c r="CI70" s="114"/>
      <c r="CJ70" s="114"/>
      <c r="CK70" s="114"/>
      <c r="CL70" s="114"/>
      <c r="CM70" s="114"/>
      <c r="CN70" s="114"/>
      <c r="CO70" s="114"/>
      <c r="CP70" s="114"/>
      <c r="CQ70" s="114"/>
      <c r="CR70" s="114"/>
      <c r="CS70" s="267"/>
      <c r="CT70" s="267"/>
      <c r="CU70" s="267"/>
      <c r="CV70" s="270"/>
      <c r="CW70" s="270" t="s">
        <v>455</v>
      </c>
      <c r="CX70" s="270"/>
      <c r="CY70" s="267"/>
      <c r="CZ70" s="267"/>
      <c r="DA70" s="267"/>
      <c r="DB70" s="267"/>
      <c r="DC70" s="267"/>
      <c r="DD70" s="267"/>
      <c r="DE70" s="267"/>
      <c r="DF70" s="267"/>
      <c r="DG70" s="267"/>
      <c r="DH70" s="267"/>
      <c r="DI70" s="267"/>
      <c r="DJ70" s="113"/>
      <c r="DK70" s="113"/>
      <c r="DL70" s="113"/>
      <c r="DM70" s="113"/>
      <c r="DN70" s="113"/>
      <c r="DO70" s="113"/>
      <c r="DP70" s="113"/>
      <c r="DQ70" s="113"/>
      <c r="DR70" s="113"/>
      <c r="DS70" s="113"/>
      <c r="DT70" s="113"/>
      <c r="DU70" s="113"/>
      <c r="DV70" s="113"/>
      <c r="DW70" s="113"/>
      <c r="DX70" s="267"/>
      <c r="DY70" s="267"/>
      <c r="DZ70" s="267"/>
      <c r="EA70" s="267"/>
      <c r="EB70" s="270" t="s">
        <v>455</v>
      </c>
      <c r="EC70" s="267"/>
      <c r="ED70" s="267"/>
      <c r="EE70" s="267"/>
      <c r="EF70" s="267"/>
      <c r="EG70" s="267"/>
      <c r="EH70" s="267"/>
      <c r="EI70" s="267"/>
      <c r="EJ70" s="267"/>
      <c r="EK70" s="267"/>
      <c r="EL70" s="267"/>
      <c r="EM70" s="267"/>
      <c r="EN70" s="267"/>
      <c r="EO70" s="113"/>
      <c r="EP70" s="113"/>
      <c r="EQ70" s="113"/>
      <c r="ER70" s="113"/>
      <c r="ES70" s="113"/>
      <c r="ET70" s="113"/>
      <c r="EU70" s="113"/>
      <c r="EV70" s="113"/>
      <c r="EW70" s="113"/>
      <c r="EX70" s="113"/>
      <c r="EY70" s="113"/>
      <c r="EZ70" s="113"/>
      <c r="FA70" s="113"/>
      <c r="FB70" s="113"/>
      <c r="FC70" s="267"/>
      <c r="FD70" s="267"/>
      <c r="FE70" s="267"/>
      <c r="FF70" s="270" t="s">
        <v>455</v>
      </c>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70" t="s">
        <v>455</v>
      </c>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70" t="s">
        <v>455</v>
      </c>
      <c r="IT70" s="267"/>
      <c r="IU70" s="267"/>
      <c r="IV70" s="267"/>
      <c r="IW70" s="267"/>
      <c r="IX70" s="267"/>
      <c r="IY70" s="267"/>
      <c r="IZ70" s="267"/>
      <c r="JA70" s="267"/>
      <c r="JB70" s="267"/>
      <c r="JC70" s="267"/>
      <c r="JD70" s="267"/>
      <c r="JE70" s="267"/>
      <c r="JF70" s="267"/>
      <c r="JG70" s="267"/>
      <c r="JH70" s="267"/>
      <c r="JI70" s="267"/>
      <c r="JJ70" s="267"/>
      <c r="JK70" s="267"/>
      <c r="JL70" s="267"/>
      <c r="JM70" s="267"/>
      <c r="JN70" s="267"/>
      <c r="JO70" s="267"/>
      <c r="JP70" s="267"/>
      <c r="JQ70" s="267"/>
      <c r="JR70" s="267"/>
      <c r="JS70" s="267"/>
      <c r="JT70" s="267"/>
      <c r="JU70" s="267"/>
      <c r="JV70" s="267"/>
      <c r="JW70" s="267"/>
      <c r="JX70" s="267"/>
      <c r="JY70" s="267"/>
      <c r="JZ70" s="267"/>
      <c r="KA70" s="267"/>
      <c r="KB70" s="267"/>
      <c r="KC70" s="267"/>
      <c r="KD70" s="267"/>
      <c r="KE70" s="270" t="s">
        <v>455</v>
      </c>
      <c r="KF70" s="267"/>
      <c r="KG70" s="267"/>
      <c r="KH70" s="267"/>
      <c r="KI70" s="267"/>
      <c r="KJ70" s="267"/>
      <c r="KK70" s="267"/>
      <c r="KL70" s="267"/>
      <c r="KM70" s="267"/>
      <c r="KN70" s="267"/>
      <c r="KO70" s="267"/>
      <c r="KP70" s="267"/>
      <c r="KQ70" s="267"/>
      <c r="KR70" s="267"/>
      <c r="KS70" s="267"/>
      <c r="KT70" s="267"/>
      <c r="KU70" s="267"/>
      <c r="KV70" s="267"/>
      <c r="KW70" s="267"/>
      <c r="KX70" s="267"/>
      <c r="KY70" s="267"/>
      <c r="KZ70" s="267"/>
      <c r="LA70" s="267"/>
      <c r="LB70" s="267"/>
      <c r="LC70" s="267"/>
      <c r="LD70" s="267"/>
      <c r="LE70" s="267"/>
      <c r="LF70" s="267"/>
      <c r="LG70" s="267"/>
      <c r="LH70" s="267"/>
      <c r="LI70" s="267"/>
      <c r="LJ70" s="267"/>
      <c r="LK70" s="267"/>
      <c r="LL70" s="267"/>
      <c r="LM70" s="267"/>
      <c r="LN70" s="267"/>
      <c r="LO70" s="267"/>
      <c r="LP70" s="267"/>
      <c r="LQ70" s="267"/>
      <c r="LR70" s="267"/>
      <c r="LS70" s="267"/>
      <c r="LT70" s="270" t="s">
        <v>455</v>
      </c>
      <c r="LU70" s="267"/>
      <c r="LV70" s="267"/>
      <c r="LW70" s="267"/>
      <c r="LX70" s="267"/>
      <c r="LY70" s="267"/>
      <c r="LZ70" s="267"/>
      <c r="MA70" s="267"/>
      <c r="MB70" s="267"/>
      <c r="MC70" s="267"/>
      <c r="MD70" s="267"/>
      <c r="ME70" s="267"/>
      <c r="MF70" s="267"/>
      <c r="MG70" s="267"/>
      <c r="MH70" s="267"/>
      <c r="MI70" s="267"/>
      <c r="MJ70" s="267"/>
      <c r="MK70" s="267"/>
      <c r="ML70" s="267"/>
      <c r="MM70" s="267"/>
      <c r="MN70" s="267"/>
      <c r="MO70" s="267"/>
      <c r="MP70" s="267"/>
      <c r="MQ70" s="267"/>
      <c r="MR70" s="267"/>
      <c r="MS70" s="267"/>
      <c r="MT70" s="267"/>
      <c r="MU70" s="267"/>
      <c r="MV70" s="267"/>
      <c r="MW70" s="267"/>
      <c r="MX70" s="267"/>
      <c r="MY70" s="267"/>
      <c r="MZ70" s="267"/>
      <c r="NA70" s="267"/>
      <c r="NB70" s="267"/>
      <c r="NC70" s="267"/>
      <c r="ND70" s="267"/>
      <c r="NE70" s="267"/>
      <c r="NF70" s="267"/>
      <c r="NG70" s="267"/>
      <c r="NH70" s="267"/>
      <c r="NI70" s="267"/>
      <c r="NJ70" s="267"/>
      <c r="NK70" s="267"/>
      <c r="NL70" s="267"/>
      <c r="NM70" s="267"/>
      <c r="NN70" s="267"/>
      <c r="NO70" s="267"/>
      <c r="NP70" s="267"/>
      <c r="NQ70" s="267"/>
      <c r="NR70" s="267"/>
      <c r="NS70" s="267"/>
      <c r="NT70" s="267"/>
      <c r="NU70" s="267"/>
      <c r="NV70" s="267"/>
      <c r="NW70" s="267"/>
      <c r="NX70" s="267"/>
      <c r="NY70" s="267"/>
      <c r="NZ70" s="267"/>
      <c r="OA70" s="267"/>
      <c r="OB70" s="267"/>
      <c r="OC70" s="267"/>
      <c r="OD70" s="267"/>
      <c r="OE70" s="267"/>
      <c r="OF70" s="267"/>
      <c r="OG70" s="267"/>
      <c r="OH70" s="267"/>
      <c r="OI70" s="267"/>
      <c r="OJ70" s="267"/>
      <c r="OK70" s="267"/>
      <c r="OL70" s="267"/>
      <c r="OM70" s="267"/>
      <c r="ON70" s="267"/>
      <c r="OO70" s="267"/>
      <c r="OP70" s="267"/>
      <c r="OQ70" s="267"/>
      <c r="OR70" s="267"/>
      <c r="OS70" s="267">
        <f>IF(ISERROR(#REF!),0,1)</f>
        <v>0</v>
      </c>
      <c r="OT70" s="267">
        <f t="shared" si="15"/>
        <v>1</v>
      </c>
      <c r="OU70" s="267">
        <f t="shared" si="16"/>
        <v>0</v>
      </c>
      <c r="OV70" s="222"/>
      <c r="OW70" s="222"/>
      <c r="OX70" s="222"/>
      <c r="OY70" s="222"/>
      <c r="OZ70" s="222"/>
      <c r="PA70" s="222"/>
      <c r="PB70" s="222"/>
      <c r="PC70" s="222"/>
      <c r="PD70" s="222"/>
      <c r="PE70" s="222"/>
      <c r="PF70" s="222"/>
      <c r="PG70" s="222"/>
      <c r="PH70" s="222"/>
      <c r="PI70" s="222"/>
      <c r="PJ70" s="222"/>
      <c r="PK70" s="222"/>
      <c r="PL70" s="222"/>
      <c r="PM70" s="222"/>
      <c r="PN70" s="222"/>
      <c r="PO70" s="222"/>
      <c r="PP70" s="222"/>
      <c r="PQ70" s="222"/>
      <c r="PR70" s="222"/>
      <c r="PS70" s="222"/>
      <c r="PT70" s="222"/>
      <c r="PU70" s="222"/>
      <c r="PV70" s="222"/>
      <c r="PW70" s="222"/>
      <c r="PX70" s="222"/>
      <c r="PY70" s="222"/>
      <c r="PZ70" s="222"/>
      <c r="QA70" s="222"/>
      <c r="QB70" s="222"/>
      <c r="QC70" s="222"/>
      <c r="QD70" s="222"/>
      <c r="QE70" s="222"/>
      <c r="QF70" s="222"/>
      <c r="QG70" s="222"/>
      <c r="QH70" s="222"/>
      <c r="QI70" s="222"/>
      <c r="QJ70" s="222"/>
      <c r="QK70" s="222"/>
      <c r="QL70" s="222"/>
      <c r="QM70" s="222"/>
      <c r="QN70" s="222"/>
      <c r="QO70" s="222"/>
      <c r="QP70" s="222"/>
      <c r="QQ70" s="222"/>
      <c r="QR70" s="222"/>
      <c r="QS70" s="222"/>
      <c r="QT70" s="222"/>
      <c r="QU70" s="222"/>
      <c r="QV70" s="222"/>
      <c r="QW70" s="222"/>
      <c r="QX70" s="222"/>
      <c r="QY70" s="222"/>
      <c r="QZ70" s="222"/>
      <c r="RA70" s="222"/>
      <c r="RB70" s="222"/>
      <c r="RC70" s="222"/>
      <c r="RD70" s="222"/>
      <c r="RE70" s="222"/>
      <c r="RF70" s="222"/>
      <c r="RG70" s="222"/>
      <c r="RH70" s="222"/>
      <c r="RI70" s="222"/>
      <c r="RJ70" s="222"/>
      <c r="RK70" s="222"/>
      <c r="RL70" s="222"/>
      <c r="RM70" s="222"/>
      <c r="RN70" s="222"/>
      <c r="RO70" s="222"/>
      <c r="RP70" s="222"/>
      <c r="RQ70" s="222"/>
      <c r="RR70" s="222"/>
      <c r="RS70" s="222"/>
      <c r="RT70" s="222"/>
      <c r="RU70" s="222"/>
      <c r="RV70" s="222"/>
      <c r="RW70" s="222"/>
      <c r="RX70" s="222"/>
      <c r="RY70" s="222"/>
      <c r="RZ70" s="222"/>
      <c r="SA70" s="222"/>
      <c r="SB70" s="222"/>
      <c r="SC70" s="222"/>
      <c r="SD70" s="222"/>
      <c r="SE70" s="222"/>
      <c r="SF70" s="222"/>
      <c r="SG70" s="222"/>
      <c r="SH70" s="222"/>
      <c r="SI70" s="222"/>
      <c r="SJ70" s="222"/>
      <c r="SK70" s="222"/>
      <c r="SL70" s="222"/>
      <c r="SM70" s="222"/>
      <c r="SN70" s="222"/>
      <c r="SO70" s="222"/>
      <c r="SP70" s="222"/>
      <c r="SQ70" s="222"/>
      <c r="SR70" s="222"/>
      <c r="SS70" s="222"/>
      <c r="ST70" s="222"/>
      <c r="SU70" s="222"/>
      <c r="SV70" s="222"/>
      <c r="SW70" s="222"/>
      <c r="SX70" s="222"/>
      <c r="SY70" s="222"/>
      <c r="SZ70" s="222"/>
      <c r="TA70" s="222"/>
      <c r="TB70" s="222"/>
      <c r="TC70" s="222"/>
      <c r="TD70" s="222"/>
      <c r="TE70" s="222"/>
      <c r="TF70" s="222"/>
      <c r="TG70" s="222"/>
      <c r="TH70" s="222"/>
      <c r="TI70" s="222"/>
      <c r="TJ70" s="222"/>
      <c r="TK70" s="222"/>
      <c r="TL70" s="222"/>
      <c r="TM70" s="222"/>
      <c r="TN70" s="222"/>
      <c r="TO70" s="222"/>
      <c r="TP70" s="222"/>
      <c r="TQ70" s="222"/>
      <c r="TR70" s="222"/>
      <c r="TS70" s="222"/>
      <c r="TT70" s="222"/>
      <c r="TU70" s="222"/>
      <c r="TV70" s="222"/>
      <c r="TW70" s="222"/>
      <c r="TX70" s="222"/>
      <c r="TY70" s="222"/>
      <c r="TZ70" s="222"/>
      <c r="UA70" s="222"/>
      <c r="UB70" s="222"/>
      <c r="UC70" s="222"/>
      <c r="UD70" s="222"/>
      <c r="UE70" s="222"/>
      <c r="UF70" s="222"/>
      <c r="UG70" s="222"/>
      <c r="UH70" s="222"/>
      <c r="UI70" s="222"/>
      <c r="UJ70" s="222"/>
      <c r="UK70" s="222"/>
      <c r="UL70" s="222"/>
      <c r="UM70" s="222"/>
      <c r="UN70" s="222"/>
      <c r="UO70" s="222"/>
      <c r="UP70" s="222"/>
      <c r="UQ70" s="222"/>
      <c r="UR70" s="222"/>
      <c r="US70" s="222"/>
      <c r="UT70" s="222"/>
      <c r="UU70" s="222"/>
      <c r="UV70" s="222"/>
      <c r="UW70" s="222"/>
      <c r="UX70" s="222"/>
      <c r="UY70" s="222"/>
      <c r="UZ70" s="222"/>
      <c r="VA70" s="222"/>
      <c r="VB70" s="222"/>
      <c r="VC70" s="222"/>
      <c r="VD70" s="222"/>
      <c r="VE70" s="222"/>
      <c r="VF70" s="222"/>
      <c r="VG70" s="222"/>
      <c r="VH70" s="222"/>
      <c r="VI70" s="222"/>
      <c r="VJ70" s="222"/>
      <c r="VK70" s="222"/>
      <c r="VL70" s="222"/>
      <c r="VM70" s="222"/>
      <c r="VN70" s="222"/>
      <c r="VO70" s="222"/>
      <c r="VP70" s="222"/>
      <c r="VQ70" s="222"/>
      <c r="VR70" s="222"/>
      <c r="VS70" s="222"/>
      <c r="VT70" s="222"/>
      <c r="VU70" s="222"/>
      <c r="VV70" s="222"/>
      <c r="VW70" s="222"/>
      <c r="VX70" s="222"/>
      <c r="VY70" s="222"/>
      <c r="VZ70" s="222"/>
      <c r="WA70" s="222"/>
      <c r="WB70" s="222"/>
      <c r="WC70" s="222"/>
      <c r="WD70" s="222"/>
      <c r="WE70" s="222"/>
      <c r="WF70" s="222"/>
      <c r="WG70" s="222"/>
      <c r="WH70" s="222"/>
      <c r="WI70" s="222"/>
      <c r="WJ70" s="222"/>
      <c r="WK70" s="222"/>
      <c r="WL70" s="222"/>
      <c r="WM70" s="222"/>
      <c r="WN70" s="222"/>
      <c r="WO70" s="222"/>
      <c r="WP70" s="222"/>
      <c r="WQ70" s="222"/>
      <c r="WR70" s="222"/>
      <c r="WS70" s="222"/>
      <c r="WT70" s="222"/>
      <c r="WU70" s="222"/>
      <c r="WV70" s="222"/>
      <c r="WW70" s="222"/>
      <c r="WX70" s="222"/>
      <c r="WY70" s="222"/>
      <c r="WZ70" s="222"/>
      <c r="XA70" s="222"/>
      <c r="XB70" s="222"/>
      <c r="XC70" s="222"/>
      <c r="XD70" s="222"/>
      <c r="XE70" s="222"/>
      <c r="XF70" s="222"/>
      <c r="XG70" s="222"/>
      <c r="XH70" s="222"/>
      <c r="XI70" s="222"/>
      <c r="XJ70" s="222"/>
      <c r="XK70" s="222"/>
      <c r="XL70" s="222"/>
      <c r="XM70" s="222"/>
      <c r="XN70" s="222"/>
      <c r="XO70" s="222"/>
      <c r="XP70" s="222"/>
      <c r="XQ70" s="222"/>
      <c r="XR70" s="222"/>
      <c r="XS70" s="222"/>
      <c r="XT70" s="222"/>
      <c r="XU70" s="222"/>
      <c r="XV70" s="222"/>
      <c r="XW70" s="222"/>
      <c r="XX70" s="222"/>
      <c r="XY70" s="222"/>
      <c r="XZ70" s="222"/>
      <c r="YA70" s="222"/>
      <c r="YB70" s="222"/>
      <c r="YC70" s="222"/>
      <c r="YD70" s="222"/>
      <c r="YE70" s="222"/>
      <c r="YF70" s="222"/>
      <c r="YG70" s="222"/>
      <c r="YH70" s="222"/>
      <c r="YI70" s="222"/>
      <c r="YJ70" s="222"/>
      <c r="YK70" s="222"/>
      <c r="YL70" s="222"/>
      <c r="YM70" s="222"/>
      <c r="YN70" s="222"/>
      <c r="YO70" s="222"/>
      <c r="YP70" s="222"/>
      <c r="YQ70" s="222"/>
      <c r="YR70" s="222"/>
      <c r="YS70" s="222"/>
      <c r="YT70" s="222"/>
      <c r="YU70" s="222"/>
      <c r="YV70" s="222"/>
      <c r="YW70" s="222"/>
      <c r="YX70" s="222"/>
      <c r="YY70" s="222"/>
      <c r="YZ70" s="222"/>
      <c r="ZA70" s="222"/>
      <c r="ZB70" s="222"/>
      <c r="ZC70" s="222"/>
      <c r="ZD70" s="222"/>
      <c r="ZE70" s="222"/>
      <c r="ZF70" s="222"/>
      <c r="ZG70" s="222"/>
      <c r="ZH70" s="222"/>
      <c r="ZI70" s="222"/>
      <c r="ZJ70" s="222"/>
      <c r="ZK70" s="222"/>
      <c r="ZL70" s="222"/>
      <c r="ZM70" s="222"/>
      <c r="ZN70" s="222"/>
      <c r="ZO70" s="222"/>
      <c r="ZP70" s="222"/>
      <c r="ZQ70" s="222"/>
      <c r="ZR70" s="222"/>
      <c r="ZS70" s="222"/>
      <c r="ZT70" s="222"/>
      <c r="ZU70" s="222"/>
      <c r="ZV70" s="222"/>
      <c r="ZW70" s="222"/>
      <c r="ZX70" s="222"/>
      <c r="ZY70" s="222"/>
      <c r="ZZ70" s="222"/>
      <c r="AAA70" s="222"/>
      <c r="AAB70" s="222"/>
      <c r="AAC70" s="222"/>
      <c r="AAD70" s="222"/>
      <c r="AAE70" s="222"/>
      <c r="AAF70" s="222"/>
      <c r="AAG70" s="222"/>
      <c r="AAH70" s="222"/>
      <c r="AAI70" s="222"/>
      <c r="AAJ70" s="222"/>
      <c r="AAK70" s="222"/>
      <c r="AAL70" s="222"/>
      <c r="AAM70" s="222"/>
      <c r="AAN70" s="222"/>
      <c r="AAO70" s="222"/>
      <c r="AAP70" s="222"/>
      <c r="AAQ70" s="222"/>
      <c r="AAR70" s="222"/>
      <c r="AAS70" s="222"/>
      <c r="AAT70" s="222"/>
      <c r="AAU70" s="222"/>
      <c r="AAV70" s="222"/>
      <c r="AAW70" s="222"/>
      <c r="AAX70" s="222"/>
      <c r="AAY70" s="222"/>
      <c r="AAZ70" s="222"/>
      <c r="ABA70" s="222"/>
      <c r="ABB70" s="222"/>
      <c r="ABC70" s="222"/>
      <c r="ABD70" s="222"/>
      <c r="ABE70" s="222"/>
      <c r="ABF70" s="222"/>
      <c r="ABG70" s="222"/>
      <c r="ABH70" s="222"/>
      <c r="ABI70" s="222"/>
      <c r="ABJ70" s="222"/>
      <c r="ABK70" s="222"/>
      <c r="ABL70" s="222"/>
      <c r="ABM70" s="222"/>
      <c r="ABN70" s="222"/>
      <c r="ABO70" s="222"/>
      <c r="ABP70" s="222"/>
      <c r="ABQ70" s="222"/>
      <c r="ABR70" s="222"/>
      <c r="ABS70" s="222"/>
      <c r="ABT70" s="222"/>
      <c r="ABU70" s="222"/>
      <c r="ABV70" s="222"/>
      <c r="ABW70" s="222"/>
      <c r="ABX70" s="222"/>
      <c r="ABY70" s="222"/>
      <c r="ABZ70" s="222"/>
      <c r="ACA70" s="222"/>
      <c r="ACB70" s="222"/>
      <c r="ACC70" s="222"/>
      <c r="ACD70" s="222"/>
      <c r="ACE70" s="222"/>
      <c r="ACF70" s="222"/>
      <c r="ACG70" s="222"/>
      <c r="ACH70" s="222"/>
      <c r="ACI70" s="222"/>
      <c r="ACJ70" s="222"/>
      <c r="ACK70" s="222"/>
      <c r="ACL70" s="222"/>
      <c r="ACM70" s="222"/>
      <c r="ACN70" s="222"/>
      <c r="ACO70" s="222"/>
      <c r="ACP70" s="222"/>
      <c r="ACQ70" s="222"/>
      <c r="ACR70" s="222"/>
      <c r="ACS70" s="222"/>
      <c r="ACT70" s="222"/>
      <c r="ACU70" s="222"/>
      <c r="ACV70" s="222"/>
      <c r="ACW70" s="222"/>
      <c r="ACX70" s="222"/>
      <c r="ACY70" s="222"/>
      <c r="ACZ70" s="222"/>
      <c r="ADA70" s="222"/>
      <c r="ADB70" s="222"/>
      <c r="ADC70" s="222"/>
      <c r="ADD70" s="222"/>
      <c r="ADE70" s="222"/>
      <c r="ADF70" s="222"/>
      <c r="ADG70" s="222"/>
      <c r="ADH70" s="222"/>
      <c r="ADI70" s="222"/>
      <c r="ADJ70" s="222"/>
      <c r="ADK70" s="222"/>
      <c r="ADL70" s="222"/>
      <c r="ADM70" s="222"/>
      <c r="ADN70" s="222"/>
      <c r="ADO70" s="222"/>
      <c r="ADP70" s="222"/>
      <c r="ADQ70" s="222"/>
      <c r="ADR70" s="222"/>
      <c r="ADS70" s="222"/>
      <c r="ADT70" s="222"/>
      <c r="ADU70" s="222"/>
      <c r="ADV70" s="222"/>
      <c r="ADW70" s="222"/>
      <c r="ADX70" s="222"/>
      <c r="ADY70" s="222"/>
      <c r="ADZ70" s="222"/>
      <c r="AEA70" s="222"/>
      <c r="AEB70" s="222"/>
      <c r="AEC70" s="222"/>
      <c r="AED70" s="222"/>
      <c r="AEE70" s="222"/>
      <c r="AEF70" s="222"/>
      <c r="AEG70" s="222"/>
      <c r="AEH70" s="222"/>
      <c r="AEI70" s="222"/>
      <c r="AEJ70" s="222"/>
      <c r="AEK70" s="222"/>
      <c r="AEL70" s="222"/>
      <c r="AEM70" s="222"/>
      <c r="AEN70" s="222"/>
      <c r="AEO70" s="222"/>
      <c r="AEP70" s="222"/>
      <c r="AEQ70" s="222"/>
      <c r="AER70" s="222"/>
      <c r="AES70" s="222"/>
      <c r="AET70" s="222"/>
      <c r="AEU70" s="222"/>
      <c r="AEV70" s="222"/>
      <c r="AEW70" s="222"/>
      <c r="AEX70" s="222"/>
      <c r="AEY70" s="222"/>
      <c r="AEZ70" s="222"/>
      <c r="AFA70" s="222"/>
      <c r="AFB70" s="222"/>
      <c r="AFC70" s="222"/>
      <c r="AFD70" s="222"/>
      <c r="AFE70" s="222"/>
      <c r="AFF70" s="222"/>
      <c r="AFG70" s="222"/>
      <c r="AFH70" s="222"/>
      <c r="AFI70" s="222"/>
      <c r="AFJ70" s="222"/>
      <c r="AFK70" s="222"/>
      <c r="AFL70" s="222"/>
      <c r="AFM70" s="222"/>
      <c r="AFN70" s="222"/>
      <c r="AFO70" s="222"/>
      <c r="AFP70" s="222"/>
      <c r="AFQ70" s="222"/>
      <c r="AFR70" s="222"/>
      <c r="AFS70" s="222"/>
      <c r="AFT70" s="222"/>
    </row>
    <row r="71" spans="1:852" s="6" customFormat="1">
      <c r="A71" s="102" t="s">
        <v>1720</v>
      </c>
      <c r="B71" s="102"/>
      <c r="C71" s="840" t="str">
        <f>IF(Severity!F71&gt;=0.5,"YES","NO")</f>
        <v>NO</v>
      </c>
      <c r="D71" s="840" t="str">
        <f>IF(Severity!G71&gt;=0.5,"YES","NO")</f>
        <v>YES</v>
      </c>
      <c r="E71" s="214">
        <v>12</v>
      </c>
      <c r="F71" s="214">
        <v>2</v>
      </c>
      <c r="G71" s="270" t="s">
        <v>2388</v>
      </c>
      <c r="H71" s="270" t="s">
        <v>749</v>
      </c>
      <c r="I71" s="270" t="s">
        <v>455</v>
      </c>
      <c r="J71" s="270">
        <v>10</v>
      </c>
      <c r="K71" s="270" t="s">
        <v>455</v>
      </c>
      <c r="L71" s="265"/>
      <c r="M71" s="265"/>
      <c r="N71" s="270"/>
      <c r="O71" s="270" t="s">
        <v>455</v>
      </c>
      <c r="P71" s="265"/>
      <c r="Q71" s="265"/>
      <c r="R71" s="265"/>
      <c r="S71" s="270" t="s">
        <v>602</v>
      </c>
      <c r="T71" s="270">
        <v>17</v>
      </c>
      <c r="U71" s="125">
        <v>23</v>
      </c>
      <c r="V71" s="125">
        <v>4.7300000000000004</v>
      </c>
      <c r="W71" s="125"/>
      <c r="X71" s="125"/>
      <c r="Y71" s="125">
        <v>16.600000000000001</v>
      </c>
      <c r="Z71" s="125">
        <v>6.5</v>
      </c>
      <c r="AA71" s="125"/>
      <c r="AB71" s="125"/>
      <c r="AC71" s="125"/>
      <c r="AD71" s="125"/>
      <c r="AE71" s="114"/>
      <c r="AF71" s="125"/>
      <c r="AG71" s="125"/>
      <c r="AH71" s="125"/>
      <c r="AI71" s="265">
        <v>21</v>
      </c>
      <c r="AJ71" s="267">
        <f t="shared" si="11"/>
        <v>11</v>
      </c>
      <c r="AK71" s="267" t="s">
        <v>455</v>
      </c>
      <c r="AL71" s="270" t="s">
        <v>624</v>
      </c>
      <c r="AM71" s="270" t="s">
        <v>749</v>
      </c>
      <c r="AN71" s="270" t="s">
        <v>455</v>
      </c>
      <c r="AO71" s="270">
        <v>6</v>
      </c>
      <c r="AP71" s="270" t="s">
        <v>455</v>
      </c>
      <c r="AQ71" s="265"/>
      <c r="AR71" s="265"/>
      <c r="AS71" s="265"/>
      <c r="AT71" s="270" t="s">
        <v>455</v>
      </c>
      <c r="AU71" s="265"/>
      <c r="AV71" s="265"/>
      <c r="AW71" s="265"/>
      <c r="AX71" s="265" t="s">
        <v>602</v>
      </c>
      <c r="AY71" s="270">
        <v>17</v>
      </c>
      <c r="AZ71" s="114">
        <v>19.7</v>
      </c>
      <c r="BA71" s="114">
        <v>3.4</v>
      </c>
      <c r="BB71" s="114"/>
      <c r="BC71" s="114"/>
      <c r="BD71" s="114">
        <v>15.8</v>
      </c>
      <c r="BE71" s="114">
        <v>7.62</v>
      </c>
      <c r="BF71" s="114"/>
      <c r="BG71" s="114"/>
      <c r="BH71" s="114"/>
      <c r="BI71" s="114"/>
      <c r="BJ71" s="114"/>
      <c r="BK71" s="114"/>
      <c r="BL71" s="114"/>
      <c r="BM71" s="114"/>
      <c r="BN71" s="270">
        <v>19</v>
      </c>
      <c r="BO71" s="270">
        <f t="shared" si="12"/>
        <v>13</v>
      </c>
      <c r="BP71" s="270" t="s">
        <v>455</v>
      </c>
      <c r="BQ71" s="270"/>
      <c r="BR71" s="270" t="s">
        <v>455</v>
      </c>
      <c r="BS71" s="265"/>
      <c r="BT71" s="265"/>
      <c r="BU71" s="265"/>
      <c r="BV71" s="265"/>
      <c r="BW71" s="265"/>
      <c r="BX71" s="265"/>
      <c r="BY71" s="265"/>
      <c r="BZ71" s="265"/>
      <c r="CA71" s="265"/>
      <c r="CB71" s="265"/>
      <c r="CC71" s="265"/>
      <c r="CD71" s="265"/>
      <c r="CE71" s="114"/>
      <c r="CF71" s="114"/>
      <c r="CG71" s="114"/>
      <c r="CH71" s="114"/>
      <c r="CI71" s="114"/>
      <c r="CJ71" s="114"/>
      <c r="CK71" s="114"/>
      <c r="CL71" s="114"/>
      <c r="CM71" s="114"/>
      <c r="CN71" s="114"/>
      <c r="CO71" s="114"/>
      <c r="CP71" s="114"/>
      <c r="CQ71" s="114"/>
      <c r="CR71" s="114"/>
      <c r="CS71" s="265"/>
      <c r="CT71" s="265"/>
      <c r="CU71" s="265"/>
      <c r="CV71" s="270"/>
      <c r="CW71" s="270" t="s">
        <v>455</v>
      </c>
      <c r="CX71" s="270"/>
      <c r="CY71" s="265"/>
      <c r="CZ71" s="265"/>
      <c r="DA71" s="265"/>
      <c r="DB71" s="265"/>
      <c r="DC71" s="265"/>
      <c r="DD71" s="265"/>
      <c r="DE71" s="265"/>
      <c r="DF71" s="265"/>
      <c r="DG71" s="265"/>
      <c r="DH71" s="265"/>
      <c r="DI71" s="265"/>
      <c r="DJ71" s="125"/>
      <c r="DK71" s="125"/>
      <c r="DL71" s="125"/>
      <c r="DM71" s="125"/>
      <c r="DN71" s="125"/>
      <c r="DO71" s="125"/>
      <c r="DP71" s="125"/>
      <c r="DQ71" s="125"/>
      <c r="DR71" s="125"/>
      <c r="DS71" s="125"/>
      <c r="DT71" s="125"/>
      <c r="DU71" s="125"/>
      <c r="DV71" s="125"/>
      <c r="DW71" s="125"/>
      <c r="DX71" s="265"/>
      <c r="DY71" s="265"/>
      <c r="DZ71" s="265"/>
      <c r="EA71" s="217"/>
      <c r="EB71" s="90" t="s">
        <v>455</v>
      </c>
      <c r="EC71" s="217"/>
      <c r="ED71" s="217"/>
      <c r="EE71" s="217"/>
      <c r="EF71" s="217"/>
      <c r="EG71" s="217"/>
      <c r="EH71" s="217"/>
      <c r="EI71" s="217"/>
      <c r="EJ71" s="217"/>
      <c r="EK71" s="217"/>
      <c r="EL71" s="217"/>
      <c r="EM71" s="217"/>
      <c r="EN71" s="217"/>
      <c r="EO71" s="183"/>
      <c r="EP71" s="183"/>
      <c r="EQ71" s="183"/>
      <c r="ER71" s="183"/>
      <c r="ES71" s="183"/>
      <c r="ET71" s="183"/>
      <c r="EU71" s="183"/>
      <c r="EV71" s="183"/>
      <c r="EW71" s="183"/>
      <c r="EX71" s="183"/>
      <c r="EY71" s="183"/>
      <c r="EZ71" s="183"/>
      <c r="FA71" s="183"/>
      <c r="FB71" s="183"/>
      <c r="FC71" s="217"/>
      <c r="FD71" s="217"/>
      <c r="FE71" s="217"/>
      <c r="FF71" s="90" t="s">
        <v>455</v>
      </c>
      <c r="FG71" s="90"/>
      <c r="FH71" s="217"/>
      <c r="FI71" s="217"/>
      <c r="FJ71" s="217"/>
      <c r="FK71" s="217"/>
      <c r="FL71" s="217"/>
      <c r="FM71" s="217"/>
      <c r="FN71" s="217"/>
      <c r="FO71" s="217"/>
      <c r="FP71" s="217"/>
      <c r="FQ71" s="217"/>
      <c r="FR71" s="217"/>
      <c r="FS71" s="217"/>
      <c r="FT71" s="217"/>
      <c r="FU71" s="217"/>
      <c r="FV71" s="217"/>
      <c r="FW71" s="217"/>
      <c r="FX71" s="217"/>
      <c r="FY71" s="217"/>
      <c r="FZ71" s="217"/>
      <c r="GA71" s="217"/>
      <c r="GB71" s="217"/>
      <c r="GC71" s="217"/>
      <c r="GD71" s="217"/>
      <c r="GE71" s="217"/>
      <c r="GF71" s="217"/>
      <c r="GG71" s="217"/>
      <c r="GH71" s="217"/>
      <c r="GI71" s="217"/>
      <c r="GJ71" s="217"/>
      <c r="GK71" s="217"/>
      <c r="GL71" s="217"/>
      <c r="GM71" s="217"/>
      <c r="GN71" s="217"/>
      <c r="GO71" s="217"/>
      <c r="GP71" s="217"/>
      <c r="GQ71" s="217"/>
      <c r="GR71" s="217"/>
      <c r="GS71" s="217"/>
      <c r="GT71" s="217"/>
      <c r="GU71" s="217"/>
      <c r="GV71" s="217"/>
      <c r="GW71" s="217"/>
      <c r="GX71" s="217"/>
      <c r="GY71" s="217"/>
      <c r="GZ71" s="217"/>
      <c r="HA71" s="217"/>
      <c r="HB71" s="217"/>
      <c r="HC71" s="217"/>
      <c r="HD71" s="90" t="s">
        <v>455</v>
      </c>
      <c r="HE71" s="217"/>
      <c r="HF71" s="217"/>
      <c r="HG71" s="90"/>
      <c r="HH71" s="217"/>
      <c r="HI71" s="217"/>
      <c r="HJ71" s="217"/>
      <c r="HK71" s="217"/>
      <c r="HL71" s="217"/>
      <c r="HM71" s="217"/>
      <c r="HN71" s="217"/>
      <c r="HO71" s="217"/>
      <c r="HP71" s="217"/>
      <c r="HQ71" s="217"/>
      <c r="HR71" s="217"/>
      <c r="HS71" s="217"/>
      <c r="HT71" s="217"/>
      <c r="HU71" s="217"/>
      <c r="HV71" s="217"/>
      <c r="HW71" s="217"/>
      <c r="HX71" s="217"/>
      <c r="HY71" s="217"/>
      <c r="HZ71" s="217"/>
      <c r="IA71" s="217"/>
      <c r="IB71" s="217"/>
      <c r="IC71" s="217"/>
      <c r="ID71" s="217"/>
      <c r="IE71" s="217"/>
      <c r="IF71" s="217"/>
      <c r="IG71" s="217"/>
      <c r="IH71" s="217"/>
      <c r="II71" s="217"/>
      <c r="IJ71" s="217"/>
      <c r="IK71" s="217"/>
      <c r="IL71" s="217"/>
      <c r="IM71" s="217"/>
      <c r="IN71" s="217"/>
      <c r="IO71" s="217"/>
      <c r="IP71" s="217"/>
      <c r="IQ71" s="217"/>
      <c r="IR71" s="217"/>
      <c r="IS71" s="90" t="s">
        <v>455</v>
      </c>
      <c r="IT71" s="217"/>
      <c r="IU71" s="217"/>
      <c r="IV71" s="217"/>
      <c r="IW71" s="217"/>
      <c r="IX71" s="217"/>
      <c r="IY71" s="217"/>
      <c r="IZ71" s="217"/>
      <c r="JA71" s="217"/>
      <c r="JB71" s="217"/>
      <c r="JC71" s="217"/>
      <c r="JD71" s="217"/>
      <c r="JE71" s="217"/>
      <c r="JF71" s="217"/>
      <c r="JG71" s="217"/>
      <c r="JH71" s="217"/>
      <c r="JI71" s="217"/>
      <c r="JJ71" s="217"/>
      <c r="JK71" s="217"/>
      <c r="JL71" s="217"/>
      <c r="JM71" s="217"/>
      <c r="JN71" s="217"/>
      <c r="JO71" s="217"/>
      <c r="JP71" s="217"/>
      <c r="JQ71" s="217"/>
      <c r="JR71" s="217"/>
      <c r="JS71" s="217"/>
      <c r="JT71" s="217"/>
      <c r="JU71" s="217"/>
      <c r="JV71" s="217"/>
      <c r="JW71" s="217"/>
      <c r="JX71" s="217"/>
      <c r="JY71" s="217"/>
      <c r="JZ71" s="217"/>
      <c r="KA71" s="217"/>
      <c r="KB71" s="217"/>
      <c r="KC71" s="217"/>
      <c r="KD71" s="217"/>
      <c r="KE71" s="90" t="s">
        <v>455</v>
      </c>
      <c r="KF71" s="217"/>
      <c r="KG71" s="217"/>
      <c r="KH71" s="217"/>
      <c r="KI71" s="90"/>
      <c r="KJ71" s="217"/>
      <c r="KK71" s="217"/>
      <c r="KL71" s="217"/>
      <c r="KM71" s="217"/>
      <c r="KN71" s="217"/>
      <c r="KO71" s="217"/>
      <c r="KP71" s="217"/>
      <c r="KQ71" s="217"/>
      <c r="KR71" s="217"/>
      <c r="KS71" s="217"/>
      <c r="KT71" s="217"/>
      <c r="KU71" s="217"/>
      <c r="KV71" s="217"/>
      <c r="KW71" s="217"/>
      <c r="KX71" s="217"/>
      <c r="KY71" s="217"/>
      <c r="KZ71" s="217"/>
      <c r="LA71" s="217"/>
      <c r="LB71" s="217"/>
      <c r="LC71" s="217"/>
      <c r="LD71" s="217"/>
      <c r="LE71" s="217"/>
      <c r="LF71" s="217"/>
      <c r="LG71" s="217"/>
      <c r="LH71" s="217"/>
      <c r="LI71" s="217"/>
      <c r="LJ71" s="217"/>
      <c r="LK71" s="217"/>
      <c r="LL71" s="217"/>
      <c r="LM71" s="217"/>
      <c r="LN71" s="217"/>
      <c r="LO71" s="217"/>
      <c r="LP71" s="217"/>
      <c r="LQ71" s="217"/>
      <c r="LR71" s="217"/>
      <c r="LS71" s="217"/>
      <c r="LT71" s="270" t="s">
        <v>455</v>
      </c>
      <c r="LU71" s="217"/>
      <c r="LV71" s="217"/>
      <c r="LW71" s="217"/>
      <c r="LX71" s="217"/>
      <c r="LY71" s="217"/>
      <c r="LZ71" s="217"/>
      <c r="MA71" s="217"/>
      <c r="MB71" s="217"/>
      <c r="MC71" s="217"/>
      <c r="MD71" s="217"/>
      <c r="ME71" s="217"/>
      <c r="MF71" s="217"/>
      <c r="MG71" s="217"/>
      <c r="MH71" s="217"/>
      <c r="MI71" s="217"/>
      <c r="MJ71" s="217"/>
      <c r="MK71" s="217"/>
      <c r="ML71" s="217"/>
      <c r="MM71" s="217"/>
      <c r="MN71" s="217"/>
      <c r="MO71" s="217"/>
      <c r="MP71" s="217"/>
      <c r="MQ71" s="217"/>
      <c r="MR71" s="217"/>
      <c r="MS71" s="217"/>
      <c r="MT71" s="217"/>
      <c r="MU71" s="217"/>
      <c r="MV71" s="217"/>
      <c r="MW71" s="217"/>
      <c r="MX71" s="217"/>
      <c r="MY71" s="217"/>
      <c r="MZ71" s="217"/>
      <c r="NA71" s="217"/>
      <c r="NB71" s="217"/>
      <c r="NC71" s="217"/>
      <c r="ND71" s="217"/>
      <c r="NE71" s="217"/>
      <c r="NF71" s="217"/>
      <c r="NG71" s="217"/>
      <c r="NH71" s="217"/>
      <c r="NI71" s="217"/>
      <c r="NJ71" s="217"/>
      <c r="NK71" s="217"/>
      <c r="NL71" s="217"/>
      <c r="NM71" s="217"/>
      <c r="NN71" s="217"/>
      <c r="NO71" s="217"/>
      <c r="NP71" s="217"/>
      <c r="NQ71" s="217"/>
      <c r="NR71" s="217"/>
      <c r="NS71" s="217"/>
      <c r="NT71" s="217"/>
      <c r="NU71" s="217"/>
      <c r="NV71" s="217"/>
      <c r="NW71" s="217"/>
      <c r="NX71" s="217"/>
      <c r="NY71" s="217"/>
      <c r="NZ71" s="217"/>
      <c r="OA71" s="217"/>
      <c r="OB71" s="217"/>
      <c r="OC71" s="217"/>
      <c r="OD71" s="217"/>
      <c r="OE71" s="217"/>
      <c r="OF71" s="217"/>
      <c r="OG71" s="217"/>
      <c r="OH71" s="217"/>
      <c r="OI71" s="217"/>
      <c r="OJ71" s="217"/>
      <c r="OK71" s="217"/>
      <c r="OL71" s="217"/>
      <c r="OM71" s="217"/>
      <c r="ON71" s="217"/>
      <c r="OO71" s="217"/>
      <c r="OP71" s="217"/>
      <c r="OQ71" s="217"/>
      <c r="OR71" s="217"/>
      <c r="OS71" s="267">
        <f>IF(ISERROR(#REF!),0,1)</f>
        <v>0</v>
      </c>
      <c r="OT71" s="267">
        <f t="shared" si="15"/>
        <v>0</v>
      </c>
      <c r="OU71" s="267">
        <f t="shared" si="16"/>
        <v>1</v>
      </c>
      <c r="OV71" s="222"/>
      <c r="OW71" s="222"/>
      <c r="OX71" s="222"/>
      <c r="OY71" s="222"/>
      <c r="OZ71" s="222"/>
      <c r="PA71" s="222"/>
      <c r="PB71" s="222"/>
      <c r="PC71" s="222"/>
      <c r="PD71" s="222"/>
      <c r="PE71" s="222"/>
      <c r="PF71" s="222"/>
      <c r="PG71" s="222"/>
      <c r="PH71" s="222"/>
      <c r="PI71" s="222"/>
      <c r="PJ71" s="222"/>
      <c r="PK71" s="222"/>
      <c r="PL71" s="222"/>
      <c r="PM71" s="222"/>
      <c r="PN71" s="222"/>
      <c r="PO71" s="222"/>
      <c r="PP71" s="222"/>
      <c r="PQ71" s="222"/>
      <c r="PR71" s="222"/>
      <c r="PS71" s="222"/>
      <c r="PT71" s="222"/>
      <c r="PU71" s="222"/>
      <c r="PV71" s="222"/>
      <c r="PW71" s="222"/>
      <c r="PX71" s="222"/>
      <c r="PY71" s="222"/>
      <c r="PZ71" s="222"/>
      <c r="QA71" s="222"/>
      <c r="QB71" s="222"/>
      <c r="QC71" s="222"/>
      <c r="QD71" s="222"/>
      <c r="QE71" s="222"/>
      <c r="QF71" s="222"/>
      <c r="QG71" s="222"/>
      <c r="QH71" s="222"/>
      <c r="QI71" s="222"/>
      <c r="QJ71" s="222"/>
      <c r="QK71" s="222"/>
      <c r="QL71" s="222"/>
      <c r="QM71" s="222"/>
      <c r="QN71" s="222"/>
      <c r="QO71" s="222"/>
      <c r="QP71" s="222"/>
      <c r="QQ71" s="222"/>
      <c r="QR71" s="222"/>
      <c r="QS71" s="222"/>
      <c r="QT71" s="222"/>
      <c r="QU71" s="222"/>
      <c r="QV71" s="222"/>
      <c r="QW71" s="222"/>
      <c r="QX71" s="222"/>
      <c r="QY71" s="222"/>
      <c r="QZ71" s="222"/>
      <c r="RA71" s="222"/>
      <c r="RB71" s="222"/>
      <c r="RC71" s="222"/>
      <c r="RD71" s="222"/>
      <c r="RE71" s="222"/>
      <c r="RF71" s="222"/>
      <c r="RG71" s="222"/>
      <c r="RH71" s="222"/>
      <c r="RI71" s="222"/>
      <c r="RJ71" s="222"/>
      <c r="RK71" s="222"/>
      <c r="RL71" s="222"/>
      <c r="RM71" s="222"/>
      <c r="RN71" s="222"/>
      <c r="RO71" s="222"/>
      <c r="RP71" s="222"/>
      <c r="RQ71" s="222"/>
      <c r="RR71" s="222"/>
      <c r="RS71" s="222"/>
      <c r="RT71" s="222"/>
      <c r="RU71" s="222"/>
      <c r="RV71" s="222"/>
      <c r="RW71" s="222"/>
      <c r="RX71" s="222"/>
      <c r="RY71" s="222"/>
      <c r="RZ71" s="222"/>
      <c r="SA71" s="222"/>
      <c r="SB71" s="222"/>
      <c r="SC71" s="222"/>
      <c r="SD71" s="222"/>
      <c r="SE71" s="222"/>
      <c r="SF71" s="222"/>
      <c r="SG71" s="222"/>
      <c r="SH71" s="222"/>
      <c r="SI71" s="222"/>
      <c r="SJ71" s="222"/>
      <c r="SK71" s="222"/>
      <c r="SL71" s="222"/>
      <c r="SM71" s="222"/>
      <c r="SN71" s="222"/>
      <c r="SO71" s="222"/>
      <c r="SP71" s="222"/>
      <c r="SQ71" s="222"/>
      <c r="SR71" s="222"/>
      <c r="SS71" s="222"/>
      <c r="ST71" s="222"/>
      <c r="SU71" s="222"/>
      <c r="SV71" s="222"/>
      <c r="SW71" s="222"/>
      <c r="SX71" s="222"/>
      <c r="SY71" s="222"/>
      <c r="SZ71" s="222"/>
      <c r="TA71" s="222"/>
      <c r="TB71" s="222"/>
      <c r="TC71" s="222"/>
      <c r="TD71" s="222"/>
      <c r="TE71" s="222"/>
      <c r="TF71" s="222"/>
      <c r="TG71" s="222"/>
      <c r="TH71" s="222"/>
      <c r="TI71" s="222"/>
      <c r="TJ71" s="222"/>
      <c r="TK71" s="222"/>
      <c r="TL71" s="222"/>
      <c r="TM71" s="222"/>
      <c r="TN71" s="222"/>
      <c r="TO71" s="222"/>
      <c r="TP71" s="222"/>
      <c r="TQ71" s="222"/>
      <c r="TR71" s="222"/>
      <c r="TS71" s="222"/>
      <c r="TT71" s="222"/>
      <c r="TU71" s="222"/>
      <c r="TV71" s="222"/>
      <c r="TW71" s="222"/>
      <c r="TX71" s="222"/>
      <c r="TY71" s="222"/>
      <c r="TZ71" s="222"/>
      <c r="UA71" s="222"/>
      <c r="UB71" s="222"/>
      <c r="UC71" s="222"/>
      <c r="UD71" s="222"/>
      <c r="UE71" s="222"/>
      <c r="UF71" s="222"/>
      <c r="UG71" s="222"/>
      <c r="UH71" s="222"/>
      <c r="UI71" s="222"/>
      <c r="UJ71" s="222"/>
      <c r="UK71" s="222"/>
      <c r="UL71" s="222"/>
      <c r="UM71" s="222"/>
      <c r="UN71" s="222"/>
      <c r="UO71" s="222"/>
      <c r="UP71" s="222"/>
      <c r="UQ71" s="222"/>
      <c r="UR71" s="222"/>
      <c r="US71" s="222"/>
      <c r="UT71" s="222"/>
      <c r="UU71" s="222"/>
      <c r="UV71" s="222"/>
      <c r="UW71" s="222"/>
      <c r="UX71" s="222"/>
      <c r="UY71" s="222"/>
      <c r="UZ71" s="222"/>
      <c r="VA71" s="222"/>
      <c r="VB71" s="222"/>
      <c r="VC71" s="222"/>
      <c r="VD71" s="222"/>
      <c r="VE71" s="222"/>
      <c r="VF71" s="222"/>
      <c r="VG71" s="222"/>
      <c r="VH71" s="222"/>
      <c r="VI71" s="222"/>
      <c r="VJ71" s="222"/>
      <c r="VK71" s="222"/>
      <c r="VL71" s="222"/>
      <c r="VM71" s="222"/>
      <c r="VN71" s="222"/>
      <c r="VO71" s="222"/>
      <c r="VP71" s="222"/>
      <c r="VQ71" s="222"/>
      <c r="VR71" s="222"/>
      <c r="VS71" s="222"/>
      <c r="VT71" s="222"/>
      <c r="VU71" s="222"/>
      <c r="VV71" s="222"/>
      <c r="VW71" s="222"/>
      <c r="VX71" s="222"/>
      <c r="VY71" s="222"/>
      <c r="VZ71" s="222"/>
      <c r="WA71" s="222"/>
      <c r="WB71" s="222"/>
      <c r="WC71" s="222"/>
      <c r="WD71" s="222"/>
      <c r="WE71" s="222"/>
      <c r="WF71" s="222"/>
      <c r="WG71" s="222"/>
      <c r="WH71" s="222"/>
      <c r="WI71" s="222"/>
      <c r="WJ71" s="222"/>
      <c r="WK71" s="222"/>
      <c r="WL71" s="222"/>
      <c r="WM71" s="222"/>
      <c r="WN71" s="222"/>
      <c r="WO71" s="222"/>
      <c r="WP71" s="222"/>
      <c r="WQ71" s="222"/>
      <c r="WR71" s="222"/>
      <c r="WS71" s="222"/>
      <c r="WT71" s="222"/>
      <c r="WU71" s="222"/>
      <c r="WV71" s="222"/>
      <c r="WW71" s="222"/>
      <c r="WX71" s="222"/>
      <c r="WY71" s="222"/>
      <c r="WZ71" s="222"/>
      <c r="XA71" s="222"/>
      <c r="XB71" s="222"/>
      <c r="XC71" s="222"/>
      <c r="XD71" s="222"/>
      <c r="XE71" s="222"/>
      <c r="XF71" s="222"/>
      <c r="XG71" s="222"/>
      <c r="XH71" s="222"/>
      <c r="XI71" s="222"/>
      <c r="XJ71" s="222"/>
      <c r="XK71" s="222"/>
      <c r="XL71" s="222"/>
      <c r="XM71" s="222"/>
      <c r="XN71" s="222"/>
      <c r="XO71" s="222"/>
      <c r="XP71" s="222"/>
      <c r="XQ71" s="222"/>
      <c r="XR71" s="222"/>
      <c r="XS71" s="222"/>
      <c r="XT71" s="222"/>
      <c r="XU71" s="222"/>
      <c r="XV71" s="222"/>
      <c r="XW71" s="222"/>
      <c r="XX71" s="222"/>
      <c r="XY71" s="222"/>
      <c r="XZ71" s="222"/>
      <c r="YA71" s="222"/>
      <c r="YB71" s="222"/>
      <c r="YC71" s="222"/>
      <c r="YD71" s="222"/>
      <c r="YE71" s="222"/>
      <c r="YF71" s="222"/>
      <c r="YG71" s="222"/>
      <c r="YH71" s="222"/>
      <c r="YI71" s="222"/>
      <c r="YJ71" s="222"/>
      <c r="YK71" s="222"/>
      <c r="YL71" s="222"/>
      <c r="YM71" s="222"/>
      <c r="YN71" s="222"/>
      <c r="YO71" s="222"/>
      <c r="YP71" s="222"/>
      <c r="YQ71" s="222"/>
      <c r="YR71" s="222"/>
      <c r="YS71" s="222"/>
      <c r="YT71" s="222"/>
      <c r="YU71" s="222"/>
      <c r="YV71" s="222"/>
      <c r="YW71" s="222"/>
      <c r="YX71" s="222"/>
      <c r="YY71" s="222"/>
      <c r="YZ71" s="222"/>
      <c r="ZA71" s="222"/>
      <c r="ZB71" s="222"/>
      <c r="ZC71" s="222"/>
      <c r="ZD71" s="222"/>
      <c r="ZE71" s="222"/>
      <c r="ZF71" s="222"/>
      <c r="ZG71" s="222"/>
      <c r="ZH71" s="222"/>
      <c r="ZI71" s="222"/>
      <c r="ZJ71" s="222"/>
      <c r="ZK71" s="222"/>
      <c r="ZL71" s="222"/>
      <c r="ZM71" s="222"/>
      <c r="ZN71" s="222"/>
      <c r="ZO71" s="222"/>
      <c r="ZP71" s="222"/>
      <c r="ZQ71" s="222"/>
      <c r="ZR71" s="222"/>
      <c r="ZS71" s="222"/>
      <c r="ZT71" s="222"/>
      <c r="ZU71" s="222"/>
      <c r="ZV71" s="222"/>
      <c r="ZW71" s="222"/>
      <c r="ZX71" s="222"/>
      <c r="ZY71" s="222"/>
      <c r="ZZ71" s="222"/>
      <c r="AAA71" s="222"/>
      <c r="AAB71" s="222"/>
      <c r="AAC71" s="222"/>
      <c r="AAD71" s="222"/>
      <c r="AAE71" s="222"/>
      <c r="AAF71" s="222"/>
      <c r="AAG71" s="222"/>
      <c r="AAH71" s="222"/>
      <c r="AAI71" s="222"/>
      <c r="AAJ71" s="222"/>
      <c r="AAK71" s="222"/>
      <c r="AAL71" s="222"/>
      <c r="AAM71" s="222"/>
      <c r="AAN71" s="222"/>
      <c r="AAO71" s="222"/>
      <c r="AAP71" s="222"/>
      <c r="AAQ71" s="222"/>
      <c r="AAR71" s="222"/>
      <c r="AAS71" s="222"/>
      <c r="AAT71" s="222"/>
      <c r="AAU71" s="222"/>
      <c r="AAV71" s="222"/>
      <c r="AAW71" s="222"/>
      <c r="AAX71" s="222"/>
      <c r="AAY71" s="222"/>
      <c r="AAZ71" s="222"/>
      <c r="ABA71" s="222"/>
      <c r="ABB71" s="222"/>
      <c r="ABC71" s="222"/>
      <c r="ABD71" s="222"/>
      <c r="ABE71" s="222"/>
      <c r="ABF71" s="222"/>
      <c r="ABG71" s="222"/>
      <c r="ABH71" s="222"/>
      <c r="ABI71" s="222"/>
      <c r="ABJ71" s="222"/>
      <c r="ABK71" s="222"/>
      <c r="ABL71" s="222"/>
      <c r="ABM71" s="222"/>
      <c r="ABN71" s="222"/>
      <c r="ABO71" s="222"/>
      <c r="ABP71" s="222"/>
      <c r="ABQ71" s="222"/>
      <c r="ABR71" s="222"/>
      <c r="ABS71" s="222"/>
      <c r="ABT71" s="222"/>
      <c r="ABU71" s="222"/>
      <c r="ABV71" s="222"/>
      <c r="ABW71" s="222"/>
      <c r="ABX71" s="222"/>
      <c r="ABY71" s="222"/>
      <c r="ABZ71" s="222"/>
      <c r="ACA71" s="222"/>
      <c r="ACB71" s="222"/>
      <c r="ACC71" s="222"/>
      <c r="ACD71" s="222"/>
      <c r="ACE71" s="222"/>
      <c r="ACF71" s="222"/>
      <c r="ACG71" s="222"/>
      <c r="ACH71" s="222"/>
      <c r="ACI71" s="222"/>
      <c r="ACJ71" s="222"/>
      <c r="ACK71" s="222"/>
      <c r="ACL71" s="222"/>
      <c r="ACM71" s="222"/>
      <c r="ACN71" s="222"/>
      <c r="ACO71" s="222"/>
      <c r="ACP71" s="222"/>
      <c r="ACQ71" s="222"/>
      <c r="ACR71" s="222"/>
      <c r="ACS71" s="222"/>
      <c r="ACT71" s="222"/>
      <c r="ACU71" s="222"/>
      <c r="ACV71" s="222"/>
      <c r="ACW71" s="222"/>
      <c r="ACX71" s="222"/>
      <c r="ACY71" s="222"/>
      <c r="ACZ71" s="222"/>
      <c r="ADA71" s="222"/>
      <c r="ADB71" s="222"/>
      <c r="ADC71" s="222"/>
      <c r="ADD71" s="222"/>
      <c r="ADE71" s="222"/>
      <c r="ADF71" s="222"/>
      <c r="ADG71" s="222"/>
      <c r="ADH71" s="222"/>
      <c r="ADI71" s="222"/>
      <c r="ADJ71" s="222"/>
      <c r="ADK71" s="222"/>
      <c r="ADL71" s="222"/>
      <c r="ADM71" s="222"/>
      <c r="ADN71" s="222"/>
      <c r="ADO71" s="222"/>
      <c r="ADP71" s="222"/>
      <c r="ADQ71" s="222"/>
      <c r="ADR71" s="222"/>
      <c r="ADS71" s="222"/>
      <c r="ADT71" s="222"/>
      <c r="ADU71" s="222"/>
      <c r="ADV71" s="222"/>
      <c r="ADW71" s="222"/>
      <c r="ADX71" s="222"/>
      <c r="ADY71" s="222"/>
      <c r="ADZ71" s="222"/>
      <c r="AEA71" s="222"/>
      <c r="AEB71" s="222"/>
      <c r="AEC71" s="222"/>
      <c r="AED71" s="222"/>
      <c r="AEE71" s="222"/>
      <c r="AEF71" s="222"/>
      <c r="AEG71" s="222"/>
      <c r="AEH71" s="222"/>
      <c r="AEI71" s="222"/>
      <c r="AEJ71" s="222"/>
      <c r="AEK71" s="222"/>
      <c r="AEL71" s="222"/>
      <c r="AEM71" s="222"/>
      <c r="AEN71" s="222"/>
      <c r="AEO71" s="222"/>
      <c r="AEP71" s="222"/>
      <c r="AEQ71" s="222"/>
      <c r="AER71" s="222"/>
      <c r="AES71" s="222"/>
      <c r="AET71" s="222"/>
      <c r="AEU71" s="222"/>
      <c r="AEV71" s="222"/>
      <c r="AEW71" s="222"/>
      <c r="AEX71" s="222"/>
      <c r="AEY71" s="222"/>
      <c r="AEZ71" s="222"/>
      <c r="AFA71" s="222"/>
      <c r="AFB71" s="222"/>
      <c r="AFC71" s="222"/>
      <c r="AFD71" s="222"/>
      <c r="AFE71" s="222"/>
      <c r="AFF71" s="222"/>
      <c r="AFG71" s="222"/>
      <c r="AFH71" s="222"/>
      <c r="AFI71" s="222"/>
      <c r="AFJ71" s="222"/>
      <c r="AFK71" s="222"/>
      <c r="AFL71" s="222"/>
      <c r="AFM71" s="222"/>
      <c r="AFN71" s="222"/>
      <c r="AFO71" s="222"/>
      <c r="AFP71" s="222"/>
      <c r="AFQ71" s="222"/>
      <c r="AFR71" s="222"/>
      <c r="AFS71" s="222"/>
      <c r="AFT71" s="222"/>
    </row>
    <row r="72" spans="1:852">
      <c r="A72" s="265" t="s">
        <v>655</v>
      </c>
      <c r="B72" s="265"/>
      <c r="C72" s="840" t="str">
        <f>IF(Severity!F72&gt;=0.5,"YES","NO")</f>
        <v>NO</v>
      </c>
      <c r="D72" s="840" t="str">
        <f>IF(Severity!G72&gt;=0.5,"YES","NO")</f>
        <v>YES</v>
      </c>
      <c r="E72" s="214">
        <v>20</v>
      </c>
      <c r="F72" s="214">
        <v>2</v>
      </c>
      <c r="G72" s="270" t="s">
        <v>2381</v>
      </c>
      <c r="H72" s="270" t="s">
        <v>455</v>
      </c>
      <c r="I72" s="270" t="s">
        <v>455</v>
      </c>
      <c r="J72" s="270">
        <v>2</v>
      </c>
      <c r="K72" s="270" t="s">
        <v>236</v>
      </c>
      <c r="L72" s="265">
        <v>21</v>
      </c>
      <c r="M72" s="265">
        <v>10</v>
      </c>
      <c r="N72" s="270">
        <v>10</v>
      </c>
      <c r="O72" s="270" t="s">
        <v>455</v>
      </c>
      <c r="P72" s="265"/>
      <c r="Q72" s="153"/>
      <c r="R72" s="265"/>
      <c r="S72" s="270" t="s">
        <v>3005</v>
      </c>
      <c r="T72" s="270">
        <v>21</v>
      </c>
      <c r="U72" s="125"/>
      <c r="V72" s="125"/>
      <c r="W72" s="125">
        <v>22.69</v>
      </c>
      <c r="X72" s="125">
        <v>5.04</v>
      </c>
      <c r="Y72" s="125"/>
      <c r="Z72" s="125"/>
      <c r="AA72" s="125">
        <v>9.1199999999999992</v>
      </c>
      <c r="AB72" s="125">
        <v>5.38</v>
      </c>
      <c r="AC72" s="125"/>
      <c r="AD72" s="125"/>
      <c r="AE72" s="114"/>
      <c r="AF72" s="125"/>
      <c r="AG72" s="125"/>
      <c r="AH72" s="125"/>
      <c r="AI72" s="265">
        <v>17</v>
      </c>
      <c r="AJ72" s="267">
        <f t="shared" si="11"/>
        <v>15</v>
      </c>
      <c r="AK72" s="265">
        <v>15</v>
      </c>
      <c r="AL72" s="270" t="s">
        <v>654</v>
      </c>
      <c r="AM72" s="270" t="s">
        <v>455</v>
      </c>
      <c r="AN72" s="270" t="s">
        <v>455</v>
      </c>
      <c r="AO72" s="270">
        <v>2</v>
      </c>
      <c r="AP72" s="270" t="s">
        <v>236</v>
      </c>
      <c r="AQ72" s="265">
        <v>21</v>
      </c>
      <c r="AR72" s="265">
        <v>13</v>
      </c>
      <c r="AS72" s="265">
        <v>10</v>
      </c>
      <c r="AT72" s="270" t="s">
        <v>455</v>
      </c>
      <c r="AU72" s="265"/>
      <c r="AV72" s="153"/>
      <c r="AW72" s="265"/>
      <c r="AX72" s="265" t="s">
        <v>236</v>
      </c>
      <c r="AY72" s="265">
        <v>21</v>
      </c>
      <c r="AZ72" s="114"/>
      <c r="BA72" s="114"/>
      <c r="BB72" s="114">
        <v>25.38</v>
      </c>
      <c r="BC72" s="114">
        <v>6.85</v>
      </c>
      <c r="BD72" s="114"/>
      <c r="BE72" s="114"/>
      <c r="BF72" s="114">
        <v>7.59</v>
      </c>
      <c r="BG72" s="114">
        <v>4.7</v>
      </c>
      <c r="BH72" s="114"/>
      <c r="BI72" s="114"/>
      <c r="BJ72" s="114"/>
      <c r="BK72" s="114"/>
      <c r="BL72" s="114"/>
      <c r="BM72" s="114"/>
      <c r="BN72" s="270">
        <v>17</v>
      </c>
      <c r="BO72" s="270">
        <f t="shared" si="12"/>
        <v>15</v>
      </c>
      <c r="BP72" s="270">
        <v>15</v>
      </c>
      <c r="BQ72" s="270"/>
      <c r="BR72" s="270" t="s">
        <v>455</v>
      </c>
      <c r="BS72" s="265"/>
      <c r="BT72" s="265"/>
      <c r="BU72" s="265"/>
      <c r="BV72" s="265"/>
      <c r="BW72" s="265"/>
      <c r="BX72" s="265"/>
      <c r="BY72" s="265"/>
      <c r="BZ72" s="265"/>
      <c r="CA72" s="153"/>
      <c r="CB72" s="265"/>
      <c r="CC72" s="153"/>
      <c r="CD72" s="265"/>
      <c r="CE72" s="114"/>
      <c r="CF72" s="114"/>
      <c r="CG72" s="114"/>
      <c r="CH72" s="114"/>
      <c r="CI72" s="114"/>
      <c r="CJ72" s="114"/>
      <c r="CK72" s="114"/>
      <c r="CL72" s="114"/>
      <c r="CM72" s="114"/>
      <c r="CN72" s="114"/>
      <c r="CO72" s="114"/>
      <c r="CP72" s="114"/>
      <c r="CQ72" s="114"/>
      <c r="CR72" s="114"/>
      <c r="CS72" s="265"/>
      <c r="CT72" s="265"/>
      <c r="CU72" s="265"/>
      <c r="CV72" s="270"/>
      <c r="CW72" s="270" t="s">
        <v>455</v>
      </c>
      <c r="CX72" s="270"/>
      <c r="CY72" s="265"/>
      <c r="CZ72" s="265"/>
      <c r="DA72" s="265"/>
      <c r="DB72" s="265"/>
      <c r="DC72" s="265"/>
      <c r="DD72" s="265"/>
      <c r="DE72" s="265"/>
      <c r="DF72" s="265"/>
      <c r="DG72" s="265"/>
      <c r="DH72" s="265"/>
      <c r="DI72" s="265"/>
      <c r="DJ72" s="125"/>
      <c r="DK72" s="125"/>
      <c r="DL72" s="125"/>
      <c r="DM72" s="125"/>
      <c r="DN72" s="125"/>
      <c r="DO72" s="125"/>
      <c r="DP72" s="125"/>
      <c r="DQ72" s="125"/>
      <c r="DR72" s="125"/>
      <c r="DS72" s="125"/>
      <c r="DT72" s="125"/>
      <c r="DU72" s="125"/>
      <c r="DV72" s="125"/>
      <c r="DW72" s="125"/>
      <c r="DX72" s="265"/>
      <c r="DY72" s="265"/>
      <c r="DZ72" s="265"/>
      <c r="EA72" s="223"/>
      <c r="EB72" s="90" t="s">
        <v>455</v>
      </c>
      <c r="EC72" s="223"/>
      <c r="ED72" s="223"/>
      <c r="EE72" s="223"/>
      <c r="EF72" s="223"/>
      <c r="EG72" s="223"/>
      <c r="EH72" s="223"/>
      <c r="EI72" s="223"/>
      <c r="EJ72" s="223"/>
      <c r="EK72" s="223"/>
      <c r="EL72" s="223"/>
      <c r="EM72" s="223"/>
      <c r="EN72" s="223"/>
      <c r="EO72" s="183"/>
      <c r="EP72" s="183"/>
      <c r="EQ72" s="183"/>
      <c r="ER72" s="183"/>
      <c r="ES72" s="183"/>
      <c r="ET72" s="183"/>
      <c r="EU72" s="183"/>
      <c r="EV72" s="183"/>
      <c r="EW72" s="183"/>
      <c r="EX72" s="183"/>
      <c r="EY72" s="183"/>
      <c r="EZ72" s="183"/>
      <c r="FA72" s="183"/>
      <c r="FB72" s="183"/>
      <c r="FC72" s="223"/>
      <c r="FD72" s="223"/>
      <c r="FE72" s="223"/>
      <c r="FF72" s="90" t="s">
        <v>455</v>
      </c>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c r="HA72" s="223"/>
      <c r="HB72" s="223"/>
      <c r="HC72" s="223"/>
      <c r="HD72" s="90" t="s">
        <v>455</v>
      </c>
      <c r="HE72" s="223"/>
      <c r="HF72" s="223"/>
      <c r="HG72" s="223"/>
      <c r="HH72" s="223"/>
      <c r="HI72" s="223"/>
      <c r="HJ72" s="223"/>
      <c r="HK72" s="223"/>
      <c r="HL72" s="223"/>
      <c r="HM72" s="223"/>
      <c r="HN72" s="223"/>
      <c r="HO72" s="223"/>
      <c r="HP72" s="223"/>
      <c r="HQ72" s="223"/>
      <c r="HR72" s="223"/>
      <c r="HS72" s="223"/>
      <c r="HT72" s="223"/>
      <c r="HU72" s="223"/>
      <c r="HV72" s="223"/>
      <c r="HW72" s="223"/>
      <c r="HX72" s="223"/>
      <c r="HY72" s="223"/>
      <c r="HZ72" s="223"/>
      <c r="IA72" s="223"/>
      <c r="IB72" s="223"/>
      <c r="IC72" s="223"/>
      <c r="ID72" s="223"/>
      <c r="IE72" s="223"/>
      <c r="IF72" s="223"/>
      <c r="IG72" s="223"/>
      <c r="IH72" s="223"/>
      <c r="II72" s="223"/>
      <c r="IJ72" s="223"/>
      <c r="IK72" s="223"/>
      <c r="IL72" s="223"/>
      <c r="IM72" s="223"/>
      <c r="IN72" s="223"/>
      <c r="IO72" s="223"/>
      <c r="IP72" s="223"/>
      <c r="IQ72" s="223"/>
      <c r="IR72" s="223"/>
      <c r="IS72" s="90" t="s">
        <v>455</v>
      </c>
      <c r="IT72" s="223"/>
      <c r="IU72" s="223"/>
      <c r="IV72" s="223"/>
      <c r="IW72" s="223"/>
      <c r="IX72" s="223"/>
      <c r="IY72" s="223"/>
      <c r="IZ72" s="223"/>
      <c r="JA72" s="223"/>
      <c r="JB72" s="223"/>
      <c r="JC72" s="223"/>
      <c r="JD72" s="223"/>
      <c r="JE72" s="223"/>
      <c r="JF72" s="223"/>
      <c r="JG72" s="223"/>
      <c r="JH72" s="223"/>
      <c r="JI72" s="223"/>
      <c r="JJ72" s="223"/>
      <c r="JK72" s="223"/>
      <c r="JL72" s="223"/>
      <c r="JM72" s="223"/>
      <c r="JN72" s="223"/>
      <c r="JO72" s="223"/>
      <c r="JP72" s="223"/>
      <c r="JQ72" s="223"/>
      <c r="JR72" s="223"/>
      <c r="JS72" s="223"/>
      <c r="JT72" s="223"/>
      <c r="JU72" s="223"/>
      <c r="JV72" s="223"/>
      <c r="JW72" s="223"/>
      <c r="JX72" s="223"/>
      <c r="JY72" s="223"/>
      <c r="JZ72" s="223"/>
      <c r="KA72" s="223"/>
      <c r="KB72" s="223"/>
      <c r="KC72" s="223"/>
      <c r="KD72" s="223"/>
      <c r="KE72" s="90" t="s">
        <v>455</v>
      </c>
      <c r="KF72" s="223"/>
      <c r="KG72" s="223"/>
      <c r="KH72" s="223"/>
      <c r="KI72" s="223"/>
      <c r="KJ72" s="223"/>
      <c r="KK72" s="223"/>
      <c r="KL72" s="223"/>
      <c r="KM72" s="223"/>
      <c r="KN72" s="223"/>
      <c r="KO72" s="223"/>
      <c r="KP72" s="223"/>
      <c r="KQ72" s="223"/>
      <c r="KR72" s="223"/>
      <c r="KS72" s="223"/>
      <c r="KT72" s="223"/>
      <c r="KU72" s="223"/>
      <c r="KV72" s="223"/>
      <c r="KW72" s="223"/>
      <c r="KX72" s="223"/>
      <c r="KY72" s="223"/>
      <c r="KZ72" s="223"/>
      <c r="LA72" s="223"/>
      <c r="LB72" s="223"/>
      <c r="LC72" s="223"/>
      <c r="LD72" s="223"/>
      <c r="LE72" s="223"/>
      <c r="LF72" s="223"/>
      <c r="LG72" s="223"/>
      <c r="LH72" s="223"/>
      <c r="LI72" s="223"/>
      <c r="LJ72" s="223"/>
      <c r="LK72" s="223"/>
      <c r="LL72" s="223"/>
      <c r="LM72" s="223"/>
      <c r="LN72" s="223"/>
      <c r="LO72" s="223"/>
      <c r="LP72" s="223"/>
      <c r="LQ72" s="223"/>
      <c r="LR72" s="223"/>
      <c r="LS72" s="223"/>
      <c r="LT72" s="270" t="s">
        <v>455</v>
      </c>
      <c r="LU72" s="223"/>
      <c r="LV72" s="223"/>
      <c r="LW72" s="223"/>
      <c r="LX72" s="223"/>
      <c r="LY72" s="223"/>
      <c r="LZ72" s="223"/>
      <c r="MA72" s="223"/>
      <c r="MB72" s="223"/>
      <c r="MC72" s="223"/>
      <c r="MD72" s="223"/>
      <c r="ME72" s="223"/>
      <c r="MF72" s="223"/>
      <c r="MG72" s="223"/>
      <c r="MH72" s="223"/>
      <c r="MI72" s="223"/>
      <c r="MJ72" s="223"/>
      <c r="MK72" s="223"/>
      <c r="ML72" s="223"/>
      <c r="MM72" s="223"/>
      <c r="MN72" s="223"/>
      <c r="MO72" s="223"/>
      <c r="MP72" s="223"/>
      <c r="MQ72" s="223"/>
      <c r="MR72" s="223"/>
      <c r="MS72" s="223"/>
      <c r="MT72" s="223"/>
      <c r="MU72" s="223"/>
      <c r="MV72" s="223"/>
      <c r="MW72" s="223"/>
      <c r="MX72" s="223"/>
      <c r="MY72" s="223"/>
      <c r="MZ72" s="223"/>
      <c r="NA72" s="223"/>
      <c r="NB72" s="223"/>
      <c r="NC72" s="223"/>
      <c r="ND72" s="223"/>
      <c r="NE72" s="223"/>
      <c r="NF72" s="223"/>
      <c r="NG72" s="223"/>
      <c r="NH72" s="223"/>
      <c r="NI72" s="223"/>
      <c r="NJ72" s="223"/>
      <c r="NK72" s="223"/>
      <c r="NL72" s="223"/>
      <c r="NM72" s="223"/>
      <c r="NN72" s="223"/>
      <c r="NO72" s="223"/>
      <c r="NP72" s="223"/>
      <c r="NQ72" s="223"/>
      <c r="NR72" s="223"/>
      <c r="NS72" s="223"/>
      <c r="NT72" s="223"/>
      <c r="NU72" s="223"/>
      <c r="NV72" s="223"/>
      <c r="NW72" s="223"/>
      <c r="NX72" s="223"/>
      <c r="NY72" s="223"/>
      <c r="NZ72" s="223"/>
      <c r="OA72" s="223"/>
      <c r="OB72" s="223"/>
      <c r="OC72" s="223"/>
      <c r="OD72" s="223"/>
      <c r="OE72" s="223"/>
      <c r="OF72" s="223"/>
      <c r="OG72" s="223"/>
      <c r="OH72" s="223"/>
      <c r="OI72" s="223"/>
      <c r="OJ72" s="223"/>
      <c r="OK72" s="223"/>
      <c r="OL72" s="223"/>
      <c r="OM72" s="223"/>
      <c r="ON72" s="223"/>
      <c r="OO72" s="223"/>
      <c r="OP72" s="223"/>
      <c r="OQ72" s="223"/>
      <c r="OR72" s="223"/>
      <c r="OS72" s="267">
        <f>IF(ISERROR(#REF!),0,1)</f>
        <v>0</v>
      </c>
      <c r="OT72" s="267">
        <f t="shared" si="15"/>
        <v>0</v>
      </c>
      <c r="OU72" s="267">
        <f t="shared" si="16"/>
        <v>1</v>
      </c>
      <c r="OV72" s="222"/>
      <c r="OW72" s="222"/>
      <c r="OX72" s="222"/>
      <c r="OY72" s="222"/>
      <c r="OZ72" s="222"/>
      <c r="PA72" s="222"/>
      <c r="PB72" s="222"/>
      <c r="PC72" s="222"/>
      <c r="PD72" s="222"/>
      <c r="PE72" s="222"/>
      <c r="PF72" s="222"/>
      <c r="PG72" s="222"/>
      <c r="PH72" s="222"/>
      <c r="PI72" s="222"/>
      <c r="PJ72" s="222"/>
      <c r="PK72" s="222"/>
      <c r="PL72" s="222"/>
      <c r="PM72" s="222"/>
      <c r="PN72" s="222"/>
      <c r="PO72" s="222"/>
      <c r="PP72" s="222"/>
      <c r="PQ72" s="222"/>
      <c r="PR72" s="222"/>
      <c r="PS72" s="222"/>
      <c r="PT72" s="222"/>
      <c r="PU72" s="222"/>
      <c r="PV72" s="222"/>
      <c r="PW72" s="222"/>
      <c r="PX72" s="222"/>
      <c r="PY72" s="222"/>
      <c r="PZ72" s="222"/>
      <c r="QA72" s="222"/>
      <c r="QB72" s="222"/>
      <c r="QC72" s="222"/>
      <c r="QD72" s="222"/>
      <c r="QE72" s="222"/>
      <c r="QF72" s="222"/>
      <c r="QG72" s="222"/>
      <c r="QH72" s="222"/>
      <c r="QI72" s="222"/>
      <c r="QJ72" s="222"/>
      <c r="QK72" s="222"/>
      <c r="QL72" s="222"/>
      <c r="QM72" s="222"/>
      <c r="QN72" s="222"/>
      <c r="QO72" s="222"/>
      <c r="QP72" s="222"/>
      <c r="QQ72" s="222"/>
      <c r="QR72" s="222"/>
      <c r="QS72" s="222"/>
      <c r="QT72" s="222"/>
      <c r="QU72" s="222"/>
      <c r="QV72" s="222"/>
      <c r="QW72" s="222"/>
      <c r="QX72" s="222"/>
      <c r="QY72" s="222"/>
      <c r="QZ72" s="222"/>
      <c r="RA72" s="222"/>
      <c r="RB72" s="222"/>
      <c r="RC72" s="222"/>
      <c r="RD72" s="222"/>
      <c r="RE72" s="222"/>
      <c r="RF72" s="222"/>
      <c r="RG72" s="222"/>
      <c r="RH72" s="222"/>
      <c r="RI72" s="222"/>
      <c r="RJ72" s="222"/>
      <c r="RK72" s="222"/>
      <c r="RL72" s="222"/>
      <c r="RM72" s="222"/>
      <c r="RN72" s="222"/>
      <c r="RO72" s="222"/>
      <c r="RP72" s="222"/>
      <c r="RQ72" s="222"/>
      <c r="RR72" s="222"/>
      <c r="RS72" s="222"/>
      <c r="RT72" s="222"/>
      <c r="RU72" s="222"/>
      <c r="RV72" s="222"/>
      <c r="RW72" s="222"/>
      <c r="RX72" s="222"/>
      <c r="RY72" s="222"/>
      <c r="RZ72" s="222"/>
      <c r="SA72" s="222"/>
      <c r="SB72" s="222"/>
      <c r="SC72" s="222"/>
      <c r="SD72" s="222"/>
      <c r="SE72" s="222"/>
      <c r="SF72" s="222"/>
      <c r="SG72" s="222"/>
      <c r="SH72" s="222"/>
      <c r="SI72" s="222"/>
      <c r="SJ72" s="222"/>
      <c r="SK72" s="222"/>
      <c r="SL72" s="222"/>
      <c r="SM72" s="222"/>
      <c r="SN72" s="222"/>
      <c r="SO72" s="222"/>
      <c r="SP72" s="222"/>
      <c r="SQ72" s="222"/>
      <c r="SR72" s="222"/>
      <c r="SS72" s="222"/>
      <c r="ST72" s="222"/>
      <c r="SU72" s="222"/>
      <c r="SV72" s="222"/>
      <c r="SW72" s="222"/>
      <c r="SX72" s="222"/>
      <c r="SY72" s="222"/>
      <c r="SZ72" s="222"/>
      <c r="TA72" s="222"/>
      <c r="TB72" s="222"/>
      <c r="TC72" s="222"/>
      <c r="TD72" s="222"/>
      <c r="TE72" s="222"/>
      <c r="TF72" s="222"/>
      <c r="TG72" s="222"/>
      <c r="TH72" s="222"/>
      <c r="TI72" s="222"/>
      <c r="TJ72" s="222"/>
      <c r="TK72" s="222"/>
      <c r="TL72" s="222"/>
      <c r="TM72" s="222"/>
      <c r="TN72" s="222"/>
      <c r="TO72" s="222"/>
      <c r="TP72" s="222"/>
      <c r="TQ72" s="222"/>
      <c r="TR72" s="222"/>
      <c r="TS72" s="222"/>
      <c r="TT72" s="222"/>
      <c r="TU72" s="222"/>
      <c r="TV72" s="222"/>
      <c r="TW72" s="222"/>
      <c r="TX72" s="222"/>
      <c r="TY72" s="222"/>
      <c r="TZ72" s="222"/>
      <c r="UA72" s="222"/>
      <c r="UB72" s="222"/>
      <c r="UC72" s="222"/>
      <c r="UD72" s="222"/>
      <c r="UE72" s="222"/>
      <c r="UF72" s="222"/>
      <c r="UG72" s="222"/>
      <c r="UH72" s="222"/>
      <c r="UI72" s="222"/>
      <c r="UJ72" s="222"/>
      <c r="UK72" s="222"/>
      <c r="UL72" s="222"/>
      <c r="UM72" s="222"/>
      <c r="UN72" s="222"/>
      <c r="UO72" s="222"/>
      <c r="UP72" s="222"/>
      <c r="UQ72" s="222"/>
      <c r="UR72" s="222"/>
      <c r="US72" s="222"/>
      <c r="UT72" s="222"/>
      <c r="UU72" s="222"/>
      <c r="UV72" s="222"/>
      <c r="UW72" s="222"/>
      <c r="UX72" s="222"/>
      <c r="UY72" s="222"/>
      <c r="UZ72" s="222"/>
      <c r="VA72" s="222"/>
      <c r="VB72" s="222"/>
      <c r="VC72" s="222"/>
      <c r="VD72" s="222"/>
      <c r="VE72" s="222"/>
      <c r="VF72" s="222"/>
      <c r="VG72" s="222"/>
      <c r="VH72" s="222"/>
      <c r="VI72" s="222"/>
      <c r="VJ72" s="222"/>
      <c r="VK72" s="222"/>
      <c r="VL72" s="222"/>
      <c r="VM72" s="222"/>
      <c r="VN72" s="222"/>
      <c r="VO72" s="222"/>
      <c r="VP72" s="222"/>
      <c r="VQ72" s="222"/>
      <c r="VR72" s="222"/>
      <c r="VS72" s="222"/>
      <c r="VT72" s="222"/>
      <c r="VU72" s="222"/>
      <c r="VV72" s="222"/>
      <c r="VW72" s="222"/>
      <c r="VX72" s="222"/>
      <c r="VY72" s="222"/>
      <c r="VZ72" s="222"/>
      <c r="WA72" s="222"/>
      <c r="WB72" s="222"/>
      <c r="WC72" s="222"/>
      <c r="WD72" s="222"/>
      <c r="WE72" s="222"/>
      <c r="WF72" s="222"/>
      <c r="WG72" s="222"/>
      <c r="WH72" s="222"/>
      <c r="WI72" s="222"/>
      <c r="WJ72" s="222"/>
      <c r="WK72" s="222"/>
      <c r="WL72" s="222"/>
      <c r="WM72" s="222"/>
      <c r="WN72" s="222"/>
      <c r="WO72" s="222"/>
      <c r="WP72" s="222"/>
      <c r="WQ72" s="222"/>
      <c r="WR72" s="222"/>
      <c r="WS72" s="222"/>
      <c r="WT72" s="222"/>
      <c r="WU72" s="222"/>
      <c r="WV72" s="222"/>
      <c r="WW72" s="222"/>
      <c r="WX72" s="222"/>
      <c r="WY72" s="222"/>
      <c r="WZ72" s="222"/>
      <c r="XA72" s="222"/>
      <c r="XB72" s="222"/>
      <c r="XC72" s="222"/>
      <c r="XD72" s="222"/>
      <c r="XE72" s="222"/>
      <c r="XF72" s="222"/>
      <c r="XG72" s="222"/>
      <c r="XH72" s="222"/>
      <c r="XI72" s="222"/>
      <c r="XJ72" s="222"/>
      <c r="XK72" s="222"/>
      <c r="XL72" s="222"/>
      <c r="XM72" s="222"/>
      <c r="XN72" s="222"/>
      <c r="XO72" s="222"/>
      <c r="XP72" s="222"/>
      <c r="XQ72" s="222"/>
      <c r="XR72" s="222"/>
      <c r="XS72" s="222"/>
      <c r="XT72" s="222"/>
      <c r="XU72" s="222"/>
      <c r="XV72" s="222"/>
      <c r="XW72" s="222"/>
      <c r="XX72" s="222"/>
      <c r="XY72" s="222"/>
      <c r="XZ72" s="222"/>
      <c r="YA72" s="222"/>
      <c r="YB72" s="222"/>
      <c r="YC72" s="222"/>
      <c r="YD72" s="222"/>
      <c r="YE72" s="222"/>
      <c r="YF72" s="222"/>
      <c r="YG72" s="222"/>
      <c r="YH72" s="222"/>
      <c r="YI72" s="222"/>
      <c r="YJ72" s="222"/>
      <c r="YK72" s="222"/>
      <c r="YL72" s="222"/>
      <c r="YM72" s="222"/>
      <c r="YN72" s="222"/>
      <c r="YO72" s="222"/>
      <c r="YP72" s="222"/>
      <c r="YQ72" s="222"/>
      <c r="YR72" s="222"/>
      <c r="YS72" s="222"/>
      <c r="YT72" s="222"/>
      <c r="YU72" s="222"/>
      <c r="YV72" s="222"/>
      <c r="YW72" s="222"/>
      <c r="YX72" s="222"/>
      <c r="YY72" s="222"/>
      <c r="YZ72" s="222"/>
      <c r="ZA72" s="222"/>
      <c r="ZB72" s="222"/>
      <c r="ZC72" s="222"/>
      <c r="ZD72" s="222"/>
      <c r="ZE72" s="222"/>
      <c r="ZF72" s="222"/>
      <c r="ZG72" s="222"/>
      <c r="ZH72" s="222"/>
      <c r="ZI72" s="222"/>
      <c r="ZJ72" s="222"/>
      <c r="ZK72" s="222"/>
      <c r="ZL72" s="222"/>
      <c r="ZM72" s="222"/>
      <c r="ZN72" s="222"/>
      <c r="ZO72" s="222"/>
      <c r="ZP72" s="222"/>
      <c r="ZQ72" s="222"/>
      <c r="ZR72" s="222"/>
      <c r="ZS72" s="222"/>
      <c r="ZT72" s="222"/>
      <c r="ZU72" s="222"/>
      <c r="ZV72" s="222"/>
      <c r="ZW72" s="222"/>
      <c r="ZX72" s="222"/>
      <c r="ZY72" s="222"/>
      <c r="ZZ72" s="222"/>
      <c r="AAA72" s="222"/>
      <c r="AAB72" s="222"/>
      <c r="AAC72" s="222"/>
      <c r="AAD72" s="222"/>
      <c r="AAE72" s="222"/>
      <c r="AAF72" s="222"/>
      <c r="AAG72" s="222"/>
      <c r="AAH72" s="222"/>
      <c r="AAI72" s="222"/>
      <c r="AAJ72" s="222"/>
      <c r="AAK72" s="222"/>
      <c r="AAL72" s="222"/>
      <c r="AAM72" s="222"/>
      <c r="AAN72" s="222"/>
      <c r="AAO72" s="222"/>
      <c r="AAP72" s="222"/>
      <c r="AAQ72" s="222"/>
      <c r="AAR72" s="222"/>
      <c r="AAS72" s="222"/>
      <c r="AAT72" s="222"/>
      <c r="AAU72" s="222"/>
      <c r="AAV72" s="222"/>
      <c r="AAW72" s="222"/>
      <c r="AAX72" s="222"/>
      <c r="AAY72" s="222"/>
      <c r="AAZ72" s="222"/>
      <c r="ABA72" s="222"/>
      <c r="ABB72" s="222"/>
      <c r="ABC72" s="222"/>
      <c r="ABD72" s="222"/>
      <c r="ABE72" s="222"/>
      <c r="ABF72" s="222"/>
      <c r="ABG72" s="222"/>
      <c r="ABH72" s="222"/>
      <c r="ABI72" s="222"/>
      <c r="ABJ72" s="222"/>
      <c r="ABK72" s="222"/>
      <c r="ABL72" s="222"/>
      <c r="ABM72" s="222"/>
      <c r="ABN72" s="222"/>
      <c r="ABO72" s="222"/>
      <c r="ABP72" s="222"/>
      <c r="ABQ72" s="222"/>
      <c r="ABR72" s="222"/>
      <c r="ABS72" s="222"/>
      <c r="ABT72" s="222"/>
      <c r="ABU72" s="222"/>
      <c r="ABV72" s="222"/>
      <c r="ABW72" s="222"/>
      <c r="ABX72" s="222"/>
      <c r="ABY72" s="222"/>
      <c r="ABZ72" s="222"/>
      <c r="ACA72" s="222"/>
      <c r="ACB72" s="222"/>
      <c r="ACC72" s="222"/>
      <c r="ACD72" s="222"/>
      <c r="ACE72" s="222"/>
      <c r="ACF72" s="222"/>
      <c r="ACG72" s="222"/>
      <c r="ACH72" s="222"/>
      <c r="ACI72" s="222"/>
      <c r="ACJ72" s="222"/>
      <c r="ACK72" s="222"/>
      <c r="ACL72" s="222"/>
      <c r="ACM72" s="222"/>
      <c r="ACN72" s="222"/>
      <c r="ACO72" s="222"/>
      <c r="ACP72" s="222"/>
      <c r="ACQ72" s="222"/>
      <c r="ACR72" s="222"/>
      <c r="ACS72" s="222"/>
      <c r="ACT72" s="222"/>
      <c r="ACU72" s="222"/>
      <c r="ACV72" s="222"/>
      <c r="ACW72" s="222"/>
      <c r="ACX72" s="222"/>
      <c r="ACY72" s="222"/>
      <c r="ACZ72" s="222"/>
      <c r="ADA72" s="222"/>
      <c r="ADB72" s="222"/>
      <c r="ADC72" s="222"/>
      <c r="ADD72" s="222"/>
      <c r="ADE72" s="222"/>
      <c r="ADF72" s="222"/>
      <c r="ADG72" s="222"/>
      <c r="ADH72" s="222"/>
      <c r="ADI72" s="222"/>
      <c r="ADJ72" s="222"/>
      <c r="ADK72" s="222"/>
      <c r="ADL72" s="222"/>
      <c r="ADM72" s="222"/>
      <c r="ADN72" s="222"/>
      <c r="ADO72" s="222"/>
      <c r="ADP72" s="222"/>
      <c r="ADQ72" s="222"/>
      <c r="ADR72" s="222"/>
      <c r="ADS72" s="222"/>
      <c r="ADT72" s="222"/>
      <c r="ADU72" s="222"/>
      <c r="ADV72" s="222"/>
      <c r="ADW72" s="222"/>
      <c r="ADX72" s="222"/>
      <c r="ADY72" s="222"/>
      <c r="ADZ72" s="222"/>
      <c r="AEA72" s="222"/>
      <c r="AEB72" s="222"/>
      <c r="AEC72" s="222"/>
      <c r="AED72" s="222"/>
      <c r="AEE72" s="222"/>
      <c r="AEF72" s="222"/>
      <c r="AEG72" s="222"/>
      <c r="AEH72" s="222"/>
      <c r="AEI72" s="222"/>
      <c r="AEJ72" s="222"/>
      <c r="AEK72" s="222"/>
      <c r="AEL72" s="222"/>
      <c r="AEM72" s="222"/>
      <c r="AEN72" s="222"/>
      <c r="AEO72" s="222"/>
      <c r="AEP72" s="222"/>
      <c r="AEQ72" s="222"/>
      <c r="AER72" s="222"/>
      <c r="AES72" s="222"/>
      <c r="AET72" s="222"/>
      <c r="AEU72" s="222"/>
      <c r="AEV72" s="222"/>
      <c r="AEW72" s="222"/>
      <c r="AEX72" s="222"/>
      <c r="AEY72" s="222"/>
      <c r="AEZ72" s="222"/>
      <c r="AFA72" s="222"/>
      <c r="AFB72" s="222"/>
      <c r="AFC72" s="222"/>
      <c r="AFD72" s="222"/>
      <c r="AFE72" s="222"/>
      <c r="AFF72" s="222"/>
      <c r="AFG72" s="222"/>
      <c r="AFH72" s="222"/>
      <c r="AFI72" s="222"/>
      <c r="AFJ72" s="222"/>
      <c r="AFK72" s="222"/>
      <c r="AFL72" s="222"/>
      <c r="AFM72" s="222"/>
      <c r="AFN72" s="222"/>
      <c r="AFO72" s="222"/>
      <c r="AFP72" s="222"/>
      <c r="AFQ72" s="222"/>
      <c r="AFR72" s="222"/>
      <c r="AFS72" s="222"/>
      <c r="AFT72" s="222"/>
    </row>
    <row r="73" spans="1:852" ht="15.75">
      <c r="A73" s="221" t="s">
        <v>1418</v>
      </c>
      <c r="B73" s="221"/>
      <c r="C73" s="840" t="str">
        <f>IF(Severity!F73&gt;=0.5,"YES","NO")</f>
        <v>NO</v>
      </c>
      <c r="D73" s="840" t="str">
        <f>IF(Severity!G73&gt;=0.5,"YES","NO")</f>
        <v>YES</v>
      </c>
      <c r="E73" s="214">
        <v>8</v>
      </c>
      <c r="F73" s="214">
        <v>2</v>
      </c>
      <c r="G73" s="270" t="s">
        <v>722</v>
      </c>
      <c r="H73" s="270" t="s">
        <v>455</v>
      </c>
      <c r="I73" s="270" t="s">
        <v>455</v>
      </c>
      <c r="J73" s="270">
        <v>2</v>
      </c>
      <c r="K73" s="270" t="s">
        <v>455</v>
      </c>
      <c r="L73" s="217"/>
      <c r="M73" s="217"/>
      <c r="N73" s="270"/>
      <c r="O73" s="270" t="s">
        <v>455</v>
      </c>
      <c r="P73" s="265"/>
      <c r="Q73" s="265"/>
      <c r="R73" s="265"/>
      <c r="S73" s="270" t="s">
        <v>602</v>
      </c>
      <c r="T73" s="270">
        <v>17</v>
      </c>
      <c r="U73" s="125">
        <v>17.329999999999998</v>
      </c>
      <c r="V73" s="125">
        <v>4.2699999999999996</v>
      </c>
      <c r="W73" s="125"/>
      <c r="X73" s="125"/>
      <c r="Y73" s="125"/>
      <c r="Z73" s="125"/>
      <c r="AA73" s="125">
        <v>12.8</v>
      </c>
      <c r="AB73" s="125">
        <v>5.69</v>
      </c>
      <c r="AC73" s="125"/>
      <c r="AD73" s="125"/>
      <c r="AE73" s="114"/>
      <c r="AF73" s="125"/>
      <c r="AG73" s="125"/>
      <c r="AH73" s="125"/>
      <c r="AI73" s="265">
        <v>12</v>
      </c>
      <c r="AJ73" s="267">
        <f t="shared" si="11"/>
        <v>10</v>
      </c>
      <c r="AK73" s="265">
        <v>10</v>
      </c>
      <c r="AL73" s="270" t="s">
        <v>2269</v>
      </c>
      <c r="AM73" s="270" t="s">
        <v>455</v>
      </c>
      <c r="AN73" s="270" t="s">
        <v>455</v>
      </c>
      <c r="AO73" s="270">
        <v>0</v>
      </c>
      <c r="AP73" s="270" t="s">
        <v>455</v>
      </c>
      <c r="AQ73" s="217"/>
      <c r="AR73" s="217"/>
      <c r="AS73" s="217"/>
      <c r="AT73" s="270" t="s">
        <v>455</v>
      </c>
      <c r="AU73" s="265"/>
      <c r="AV73" s="265"/>
      <c r="AW73" s="265"/>
      <c r="AX73" s="265" t="s">
        <v>602</v>
      </c>
      <c r="AY73" s="270">
        <v>17</v>
      </c>
      <c r="AZ73" s="114">
        <v>18.920000000000002</v>
      </c>
      <c r="BA73" s="114">
        <v>5.01</v>
      </c>
      <c r="BB73" s="114"/>
      <c r="BC73" s="114"/>
      <c r="BD73" s="114"/>
      <c r="BE73" s="114"/>
      <c r="BF73" s="114">
        <v>16</v>
      </c>
      <c r="BG73" s="114">
        <v>6.67</v>
      </c>
      <c r="BH73" s="114"/>
      <c r="BI73" s="114"/>
      <c r="BJ73" s="114"/>
      <c r="BK73" s="114"/>
      <c r="BL73" s="114"/>
      <c r="BM73" s="114"/>
      <c r="BN73" s="270">
        <v>12</v>
      </c>
      <c r="BO73" s="270">
        <f t="shared" si="12"/>
        <v>12</v>
      </c>
      <c r="BP73" s="270">
        <v>12</v>
      </c>
      <c r="BQ73" s="90"/>
      <c r="BR73" s="270" t="s">
        <v>455</v>
      </c>
      <c r="BS73" s="217"/>
      <c r="BT73" s="217"/>
      <c r="BU73" s="217"/>
      <c r="BV73" s="217"/>
      <c r="BW73" s="217"/>
      <c r="BX73" s="217"/>
      <c r="BY73" s="217"/>
      <c r="BZ73" s="217"/>
      <c r="CA73" s="217"/>
      <c r="CB73" s="217"/>
      <c r="CC73" s="217"/>
      <c r="CD73" s="217"/>
      <c r="CE73" s="114"/>
      <c r="CF73" s="114"/>
      <c r="CG73" s="114"/>
      <c r="CH73" s="114"/>
      <c r="CI73" s="114"/>
      <c r="CJ73" s="114"/>
      <c r="CK73" s="114"/>
      <c r="CL73" s="114"/>
      <c r="CM73" s="114"/>
      <c r="CN73" s="114"/>
      <c r="CO73" s="114"/>
      <c r="CP73" s="114"/>
      <c r="CQ73" s="114"/>
      <c r="CR73" s="114"/>
      <c r="CS73" s="217"/>
      <c r="CT73" s="217"/>
      <c r="CU73" s="217"/>
      <c r="CV73" s="90"/>
      <c r="CW73" s="270" t="s">
        <v>455</v>
      </c>
      <c r="CX73" s="90"/>
      <c r="CY73" s="217"/>
      <c r="CZ73" s="217"/>
      <c r="DA73" s="217"/>
      <c r="DB73" s="217"/>
      <c r="DC73" s="217"/>
      <c r="DD73" s="217"/>
      <c r="DE73" s="217"/>
      <c r="DF73" s="217"/>
      <c r="DG73" s="217"/>
      <c r="DH73" s="217"/>
      <c r="DI73" s="217"/>
      <c r="DJ73" s="125"/>
      <c r="DK73" s="125"/>
      <c r="DL73" s="125"/>
      <c r="DM73" s="125"/>
      <c r="DN73" s="125"/>
      <c r="DO73" s="125"/>
      <c r="DP73" s="125"/>
      <c r="DQ73" s="125"/>
      <c r="DR73" s="125"/>
      <c r="DS73" s="125"/>
      <c r="DT73" s="125"/>
      <c r="DU73" s="125"/>
      <c r="DV73" s="125"/>
      <c r="DW73" s="125"/>
      <c r="DX73" s="217"/>
      <c r="DY73" s="217"/>
      <c r="DZ73" s="217"/>
      <c r="EA73" s="217"/>
      <c r="EB73" s="270" t="s">
        <v>455</v>
      </c>
      <c r="EC73" s="217"/>
      <c r="ED73" s="217"/>
      <c r="EE73" s="217"/>
      <c r="EF73" s="217"/>
      <c r="EG73" s="217"/>
      <c r="EH73" s="217"/>
      <c r="EI73" s="217"/>
      <c r="EJ73" s="217"/>
      <c r="EK73" s="217"/>
      <c r="EL73" s="217"/>
      <c r="EM73" s="217"/>
      <c r="EN73" s="217"/>
      <c r="EO73" s="125"/>
      <c r="EP73" s="125"/>
      <c r="EQ73" s="125"/>
      <c r="ER73" s="125"/>
      <c r="ES73" s="125"/>
      <c r="ET73" s="125"/>
      <c r="EU73" s="125"/>
      <c r="EV73" s="125"/>
      <c r="EW73" s="125"/>
      <c r="EX73" s="125"/>
      <c r="EY73" s="125"/>
      <c r="EZ73" s="125"/>
      <c r="FA73" s="125"/>
      <c r="FB73" s="125"/>
      <c r="FC73" s="217"/>
      <c r="FD73" s="217"/>
      <c r="FE73" s="217"/>
      <c r="FF73" s="270" t="s">
        <v>455</v>
      </c>
      <c r="FG73" s="217"/>
      <c r="FH73" s="217"/>
      <c r="FI73" s="217"/>
      <c r="FJ73" s="217"/>
      <c r="FK73" s="217"/>
      <c r="FL73" s="217"/>
      <c r="FM73" s="217"/>
      <c r="FN73" s="217"/>
      <c r="FO73" s="217"/>
      <c r="FP73" s="217"/>
      <c r="FQ73" s="217"/>
      <c r="FR73" s="217"/>
      <c r="FS73" s="217"/>
      <c r="FT73" s="217"/>
      <c r="FU73" s="217"/>
      <c r="FV73" s="217"/>
      <c r="FW73" s="217"/>
      <c r="FX73" s="217"/>
      <c r="FY73" s="217"/>
      <c r="FZ73" s="217"/>
      <c r="GA73" s="217"/>
      <c r="GB73" s="217"/>
      <c r="GC73" s="217"/>
      <c r="GD73" s="217"/>
      <c r="GE73" s="217"/>
      <c r="GF73" s="217"/>
      <c r="GG73" s="217"/>
      <c r="GH73" s="217"/>
      <c r="GI73" s="217"/>
      <c r="GJ73" s="217"/>
      <c r="GK73" s="217"/>
      <c r="GL73" s="217"/>
      <c r="GM73" s="217"/>
      <c r="GN73" s="217"/>
      <c r="GO73" s="217"/>
      <c r="GP73" s="217"/>
      <c r="GQ73" s="217"/>
      <c r="GR73" s="217"/>
      <c r="GS73" s="217"/>
      <c r="GT73" s="217"/>
      <c r="GU73" s="217"/>
      <c r="GV73" s="217"/>
      <c r="GW73" s="217"/>
      <c r="GX73" s="217"/>
      <c r="GY73" s="217"/>
      <c r="GZ73" s="217"/>
      <c r="HA73" s="217"/>
      <c r="HB73" s="217"/>
      <c r="HC73" s="217"/>
      <c r="HD73" s="270" t="s">
        <v>455</v>
      </c>
      <c r="HE73" s="217"/>
      <c r="HF73" s="217"/>
      <c r="HG73" s="217"/>
      <c r="HH73" s="217"/>
      <c r="HI73" s="217"/>
      <c r="HJ73" s="217"/>
      <c r="HK73" s="217"/>
      <c r="HL73" s="217"/>
      <c r="HM73" s="217"/>
      <c r="HN73" s="217"/>
      <c r="HO73" s="217"/>
      <c r="HP73" s="217"/>
      <c r="HQ73" s="217"/>
      <c r="HR73" s="217"/>
      <c r="HS73" s="217"/>
      <c r="HT73" s="217"/>
      <c r="HU73" s="217"/>
      <c r="HV73" s="217"/>
      <c r="HW73" s="217"/>
      <c r="HX73" s="217"/>
      <c r="HY73" s="217"/>
      <c r="HZ73" s="217"/>
      <c r="IA73" s="217"/>
      <c r="IB73" s="217"/>
      <c r="IC73" s="217"/>
      <c r="ID73" s="217"/>
      <c r="IE73" s="217"/>
      <c r="IF73" s="217"/>
      <c r="IG73" s="217"/>
      <c r="IH73" s="217"/>
      <c r="II73" s="217"/>
      <c r="IJ73" s="217"/>
      <c r="IK73" s="217"/>
      <c r="IL73" s="217"/>
      <c r="IM73" s="217"/>
      <c r="IN73" s="217"/>
      <c r="IO73" s="217"/>
      <c r="IP73" s="217"/>
      <c r="IQ73" s="217"/>
      <c r="IR73" s="217"/>
      <c r="IS73" s="270" t="s">
        <v>455</v>
      </c>
      <c r="IT73" s="217"/>
      <c r="IU73" s="217"/>
      <c r="IV73" s="217"/>
      <c r="IW73" s="217"/>
      <c r="IX73" s="217"/>
      <c r="IY73" s="217"/>
      <c r="IZ73" s="217"/>
      <c r="JA73" s="217"/>
      <c r="JB73" s="217"/>
      <c r="JC73" s="217"/>
      <c r="JD73" s="217"/>
      <c r="JE73" s="217"/>
      <c r="JF73" s="217"/>
      <c r="JG73" s="217"/>
      <c r="JH73" s="217"/>
      <c r="JI73" s="217"/>
      <c r="JJ73" s="217"/>
      <c r="JK73" s="217"/>
      <c r="JL73" s="217"/>
      <c r="JM73" s="217"/>
      <c r="JN73" s="217"/>
      <c r="JO73" s="217"/>
      <c r="JP73" s="217"/>
      <c r="JQ73" s="217"/>
      <c r="JR73" s="217"/>
      <c r="JS73" s="217"/>
      <c r="JT73" s="217"/>
      <c r="JU73" s="217"/>
      <c r="JV73" s="217"/>
      <c r="JW73" s="217"/>
      <c r="JX73" s="217"/>
      <c r="JY73" s="217"/>
      <c r="JZ73" s="217"/>
      <c r="KA73" s="217"/>
      <c r="KB73" s="217"/>
      <c r="KC73" s="217"/>
      <c r="KD73" s="217"/>
      <c r="KE73" s="270" t="s">
        <v>455</v>
      </c>
      <c r="KF73" s="217"/>
      <c r="KG73" s="217"/>
      <c r="KH73" s="217"/>
      <c r="KI73" s="217"/>
      <c r="KJ73" s="217"/>
      <c r="KK73" s="217"/>
      <c r="KL73" s="217"/>
      <c r="KM73" s="217"/>
      <c r="KN73" s="217"/>
      <c r="KO73" s="217"/>
      <c r="KP73" s="217"/>
      <c r="KQ73" s="217"/>
      <c r="KR73" s="217"/>
      <c r="KS73" s="217"/>
      <c r="KT73" s="217"/>
      <c r="KU73" s="217"/>
      <c r="KV73" s="217"/>
      <c r="KW73" s="217"/>
      <c r="KX73" s="217"/>
      <c r="KY73" s="217"/>
      <c r="KZ73" s="217"/>
      <c r="LA73" s="217"/>
      <c r="LB73" s="217"/>
      <c r="LC73" s="217"/>
      <c r="LD73" s="217"/>
      <c r="LE73" s="217"/>
      <c r="LF73" s="217"/>
      <c r="LG73" s="217"/>
      <c r="LH73" s="217"/>
      <c r="LI73" s="217"/>
      <c r="LJ73" s="217"/>
      <c r="LK73" s="217"/>
      <c r="LL73" s="217"/>
      <c r="LM73" s="217"/>
      <c r="LN73" s="217"/>
      <c r="LO73" s="217"/>
      <c r="LP73" s="217"/>
      <c r="LQ73" s="217"/>
      <c r="LR73" s="217"/>
      <c r="LS73" s="217"/>
      <c r="LT73" s="270" t="s">
        <v>455</v>
      </c>
      <c r="LU73" s="217"/>
      <c r="LV73" s="217"/>
      <c r="LW73" s="217"/>
      <c r="LX73" s="217"/>
      <c r="LY73" s="217"/>
      <c r="LZ73" s="217"/>
      <c r="MA73" s="217"/>
      <c r="MB73" s="217"/>
      <c r="MC73" s="217"/>
      <c r="MD73" s="217"/>
      <c r="ME73" s="217"/>
      <c r="MF73" s="217"/>
      <c r="MG73" s="217"/>
      <c r="MH73" s="217"/>
      <c r="MI73" s="217"/>
      <c r="MJ73" s="217"/>
      <c r="MK73" s="217"/>
      <c r="ML73" s="217"/>
      <c r="MM73" s="217"/>
      <c r="MN73" s="217"/>
      <c r="MO73" s="217"/>
      <c r="MP73" s="217"/>
      <c r="MQ73" s="217"/>
      <c r="MR73" s="217"/>
      <c r="MS73" s="217"/>
      <c r="MT73" s="217"/>
      <c r="MU73" s="217"/>
      <c r="MV73" s="217"/>
      <c r="MW73" s="217"/>
      <c r="MX73" s="217"/>
      <c r="MY73" s="217"/>
      <c r="MZ73" s="217"/>
      <c r="NA73" s="217"/>
      <c r="NB73" s="217"/>
      <c r="NC73" s="217"/>
      <c r="ND73" s="217"/>
      <c r="NE73" s="217"/>
      <c r="NF73" s="223"/>
      <c r="NG73" s="223"/>
      <c r="NH73" s="223"/>
      <c r="NI73" s="223"/>
      <c r="NJ73" s="223"/>
      <c r="NK73" s="223"/>
      <c r="NL73" s="223"/>
      <c r="NM73" s="223"/>
      <c r="NN73" s="223"/>
      <c r="NO73" s="223"/>
      <c r="NP73" s="223"/>
      <c r="NQ73" s="223"/>
      <c r="NR73" s="223"/>
      <c r="NS73" s="223"/>
      <c r="NT73" s="223"/>
      <c r="NU73" s="223"/>
      <c r="NV73" s="223"/>
      <c r="NW73" s="223"/>
      <c r="NX73" s="223"/>
      <c r="NY73" s="223"/>
      <c r="NZ73" s="223"/>
      <c r="OA73" s="223"/>
      <c r="OB73" s="223"/>
      <c r="OC73" s="223"/>
      <c r="OD73" s="223"/>
      <c r="OE73" s="223"/>
      <c r="OF73" s="223"/>
      <c r="OG73" s="223"/>
      <c r="OH73" s="223"/>
      <c r="OI73" s="223"/>
      <c r="OJ73" s="223"/>
      <c r="OK73" s="223"/>
      <c r="OL73" s="223"/>
      <c r="OM73" s="223"/>
      <c r="ON73" s="223"/>
      <c r="OO73" s="223"/>
      <c r="OP73" s="223"/>
      <c r="OQ73" s="223"/>
      <c r="OR73" s="223"/>
      <c r="OS73" s="267">
        <f>IF(ISERROR(#REF!),0,1)</f>
        <v>0</v>
      </c>
      <c r="OT73" s="267">
        <f t="shared" si="15"/>
        <v>0</v>
      </c>
      <c r="OU73" s="267">
        <f t="shared" si="16"/>
        <v>1</v>
      </c>
      <c r="OV73" s="222"/>
      <c r="OW73" s="222"/>
      <c r="OX73" s="222"/>
      <c r="OY73" s="222"/>
      <c r="OZ73" s="222"/>
      <c r="PA73" s="222"/>
      <c r="PB73" s="222"/>
      <c r="PC73" s="222"/>
      <c r="PD73" s="222"/>
      <c r="PE73" s="222"/>
      <c r="PF73" s="222"/>
      <c r="PG73" s="222"/>
      <c r="PH73" s="222"/>
      <c r="PI73" s="222"/>
      <c r="PJ73" s="222"/>
      <c r="PK73" s="222"/>
      <c r="PL73" s="222"/>
      <c r="PM73" s="222"/>
      <c r="PN73" s="222"/>
      <c r="PO73" s="222"/>
      <c r="PP73" s="222"/>
      <c r="PQ73" s="222"/>
      <c r="PR73" s="222"/>
      <c r="PS73" s="222"/>
      <c r="PT73" s="222"/>
      <c r="PU73" s="222"/>
      <c r="PV73" s="222"/>
      <c r="PW73" s="222"/>
      <c r="PX73" s="222"/>
      <c r="PY73" s="222"/>
      <c r="PZ73" s="222"/>
      <c r="QA73" s="222"/>
      <c r="QB73" s="222"/>
      <c r="QC73" s="222"/>
      <c r="QD73" s="222"/>
      <c r="QE73" s="222"/>
      <c r="QF73" s="222"/>
      <c r="QG73" s="222"/>
      <c r="QH73" s="222"/>
      <c r="QI73" s="222"/>
      <c r="QJ73" s="222"/>
      <c r="QK73" s="222"/>
      <c r="QL73" s="222"/>
      <c r="QM73" s="222"/>
      <c r="QN73" s="222"/>
      <c r="QO73" s="222"/>
      <c r="QP73" s="222"/>
      <c r="QQ73" s="222"/>
      <c r="QR73" s="222"/>
      <c r="QS73" s="222"/>
      <c r="QT73" s="222"/>
      <c r="QU73" s="222"/>
      <c r="QV73" s="222"/>
      <c r="QW73" s="222"/>
      <c r="QX73" s="222"/>
      <c r="QY73" s="222"/>
      <c r="QZ73" s="222"/>
      <c r="RA73" s="222"/>
      <c r="RB73" s="222"/>
      <c r="RC73" s="222"/>
      <c r="RD73" s="222"/>
      <c r="RE73" s="222"/>
      <c r="RF73" s="222"/>
      <c r="RG73" s="222"/>
      <c r="RH73" s="222"/>
      <c r="RI73" s="222"/>
      <c r="RJ73" s="222"/>
      <c r="RK73" s="222"/>
      <c r="RL73" s="222"/>
      <c r="RM73" s="222"/>
      <c r="RN73" s="222"/>
      <c r="RO73" s="222"/>
      <c r="RP73" s="222"/>
      <c r="RQ73" s="222"/>
      <c r="RR73" s="222"/>
      <c r="RS73" s="222"/>
      <c r="RT73" s="222"/>
      <c r="RU73" s="222"/>
      <c r="RV73" s="222"/>
      <c r="RW73" s="222"/>
      <c r="RX73" s="222"/>
      <c r="RY73" s="222"/>
      <c r="RZ73" s="222"/>
      <c r="SA73" s="222"/>
      <c r="SB73" s="222"/>
      <c r="SC73" s="222"/>
      <c r="SD73" s="222"/>
      <c r="SE73" s="222"/>
      <c r="SF73" s="222"/>
      <c r="SG73" s="222"/>
      <c r="SH73" s="222"/>
      <c r="SI73" s="222"/>
      <c r="SJ73" s="222"/>
      <c r="SK73" s="222"/>
      <c r="SL73" s="222"/>
      <c r="SM73" s="222"/>
      <c r="SN73" s="222"/>
      <c r="SO73" s="222"/>
      <c r="SP73" s="222"/>
      <c r="SQ73" s="222"/>
      <c r="SR73" s="222"/>
      <c r="SS73" s="222"/>
      <c r="ST73" s="222"/>
      <c r="SU73" s="222"/>
      <c r="SV73" s="222"/>
      <c r="SW73" s="222"/>
      <c r="SX73" s="222"/>
      <c r="SY73" s="222"/>
      <c r="SZ73" s="222"/>
      <c r="TA73" s="222"/>
      <c r="TB73" s="222"/>
      <c r="TC73" s="222"/>
      <c r="TD73" s="222"/>
      <c r="TE73" s="222"/>
      <c r="TF73" s="222"/>
      <c r="TG73" s="222"/>
      <c r="TH73" s="222"/>
      <c r="TI73" s="222"/>
      <c r="TJ73" s="222"/>
      <c r="TK73" s="222"/>
      <c r="TL73" s="222"/>
      <c r="TM73" s="222"/>
      <c r="TN73" s="222"/>
      <c r="TO73" s="222"/>
      <c r="TP73" s="222"/>
      <c r="TQ73" s="222"/>
      <c r="TR73" s="222"/>
      <c r="TS73" s="222"/>
      <c r="TT73" s="222"/>
      <c r="TU73" s="222"/>
      <c r="TV73" s="222"/>
      <c r="TW73" s="222"/>
      <c r="TX73" s="222"/>
      <c r="TY73" s="222"/>
      <c r="TZ73" s="222"/>
      <c r="UA73" s="222"/>
      <c r="UB73" s="222"/>
      <c r="UC73" s="222"/>
      <c r="UD73" s="222"/>
      <c r="UE73" s="222"/>
      <c r="UF73" s="222"/>
      <c r="UG73" s="222"/>
      <c r="UH73" s="222"/>
      <c r="UI73" s="222"/>
      <c r="UJ73" s="222"/>
      <c r="UK73" s="222"/>
      <c r="UL73" s="222"/>
      <c r="UM73" s="222"/>
      <c r="UN73" s="222"/>
      <c r="UO73" s="222"/>
      <c r="UP73" s="222"/>
      <c r="UQ73" s="222"/>
      <c r="UR73" s="222"/>
      <c r="US73" s="222"/>
      <c r="UT73" s="222"/>
      <c r="UU73" s="222"/>
      <c r="UV73" s="222"/>
      <c r="UW73" s="222"/>
      <c r="UX73" s="222"/>
      <c r="UY73" s="222"/>
      <c r="UZ73" s="222"/>
      <c r="VA73" s="222"/>
      <c r="VB73" s="222"/>
      <c r="VC73" s="222"/>
      <c r="VD73" s="222"/>
      <c r="VE73" s="222"/>
      <c r="VF73" s="222"/>
      <c r="VG73" s="222"/>
      <c r="VH73" s="222"/>
      <c r="VI73" s="222"/>
      <c r="VJ73" s="222"/>
      <c r="VK73" s="222"/>
      <c r="VL73" s="222"/>
      <c r="VM73" s="222"/>
      <c r="VN73" s="222"/>
      <c r="VO73" s="222"/>
      <c r="VP73" s="222"/>
      <c r="VQ73" s="222"/>
      <c r="VR73" s="222"/>
      <c r="VS73" s="222"/>
      <c r="VT73" s="222"/>
      <c r="VU73" s="222"/>
      <c r="VV73" s="222"/>
      <c r="VW73" s="222"/>
      <c r="VX73" s="222"/>
      <c r="VY73" s="222"/>
      <c r="VZ73" s="222"/>
      <c r="WA73" s="222"/>
      <c r="WB73" s="222"/>
      <c r="WC73" s="222"/>
      <c r="WD73" s="222"/>
      <c r="WE73" s="222"/>
      <c r="WF73" s="222"/>
      <c r="WG73" s="222"/>
      <c r="WH73" s="222"/>
      <c r="WI73" s="222"/>
      <c r="WJ73" s="222"/>
      <c r="WK73" s="222"/>
      <c r="WL73" s="222"/>
      <c r="WM73" s="222"/>
      <c r="WN73" s="222"/>
      <c r="WO73" s="222"/>
      <c r="WP73" s="222"/>
      <c r="WQ73" s="222"/>
      <c r="WR73" s="222"/>
      <c r="WS73" s="222"/>
      <c r="WT73" s="222"/>
      <c r="WU73" s="222"/>
      <c r="WV73" s="222"/>
      <c r="WW73" s="222"/>
      <c r="WX73" s="222"/>
      <c r="WY73" s="222"/>
      <c r="WZ73" s="222"/>
      <c r="XA73" s="222"/>
      <c r="XB73" s="222"/>
      <c r="XC73" s="222"/>
      <c r="XD73" s="222"/>
      <c r="XE73" s="222"/>
      <c r="XF73" s="222"/>
      <c r="XG73" s="222"/>
      <c r="XH73" s="222"/>
      <c r="XI73" s="222"/>
      <c r="XJ73" s="222"/>
      <c r="XK73" s="222"/>
      <c r="XL73" s="222"/>
      <c r="XM73" s="222"/>
      <c r="XN73" s="222"/>
      <c r="XO73" s="222"/>
      <c r="XP73" s="222"/>
      <c r="XQ73" s="222"/>
      <c r="XR73" s="222"/>
      <c r="XS73" s="222"/>
      <c r="XT73" s="222"/>
      <c r="XU73" s="222"/>
      <c r="XV73" s="222"/>
      <c r="XW73" s="222"/>
      <c r="XX73" s="222"/>
      <c r="XY73" s="222"/>
      <c r="XZ73" s="222"/>
      <c r="YA73" s="222"/>
      <c r="YB73" s="222"/>
      <c r="YC73" s="222"/>
      <c r="YD73" s="222"/>
      <c r="YE73" s="222"/>
      <c r="YF73" s="222"/>
      <c r="YG73" s="222"/>
      <c r="YH73" s="222"/>
      <c r="YI73" s="222"/>
      <c r="YJ73" s="222"/>
      <c r="YK73" s="222"/>
      <c r="YL73" s="222"/>
      <c r="YM73" s="222"/>
      <c r="YN73" s="222"/>
      <c r="YO73" s="222"/>
      <c r="YP73" s="222"/>
      <c r="YQ73" s="222"/>
      <c r="YR73" s="222"/>
      <c r="YS73" s="222"/>
      <c r="YT73" s="222"/>
      <c r="YU73" s="222"/>
      <c r="YV73" s="222"/>
      <c r="YW73" s="222"/>
      <c r="YX73" s="222"/>
      <c r="YY73" s="222"/>
      <c r="YZ73" s="222"/>
      <c r="ZA73" s="222"/>
      <c r="ZB73" s="222"/>
      <c r="ZC73" s="222"/>
      <c r="ZD73" s="222"/>
      <c r="ZE73" s="222"/>
      <c r="ZF73" s="222"/>
      <c r="ZG73" s="222"/>
      <c r="ZH73" s="222"/>
      <c r="ZI73" s="222"/>
      <c r="ZJ73" s="222"/>
      <c r="ZK73" s="222"/>
      <c r="ZL73" s="222"/>
      <c r="ZM73" s="222"/>
      <c r="ZN73" s="222"/>
      <c r="ZO73" s="222"/>
      <c r="ZP73" s="222"/>
      <c r="ZQ73" s="222"/>
      <c r="ZR73" s="222"/>
      <c r="ZS73" s="222"/>
      <c r="ZT73" s="222"/>
      <c r="ZU73" s="222"/>
      <c r="ZV73" s="222"/>
      <c r="ZW73" s="222"/>
      <c r="ZX73" s="222"/>
      <c r="ZY73" s="222"/>
      <c r="ZZ73" s="222"/>
      <c r="AAA73" s="222"/>
      <c r="AAB73" s="222"/>
      <c r="AAC73" s="222"/>
      <c r="AAD73" s="222"/>
      <c r="AAE73" s="222"/>
      <c r="AAF73" s="222"/>
      <c r="AAG73" s="222"/>
      <c r="AAH73" s="222"/>
      <c r="AAI73" s="222"/>
      <c r="AAJ73" s="222"/>
      <c r="AAK73" s="222"/>
      <c r="AAL73" s="222"/>
      <c r="AAM73" s="222"/>
      <c r="AAN73" s="222"/>
      <c r="AAO73" s="222"/>
      <c r="AAP73" s="222"/>
      <c r="AAQ73" s="222"/>
      <c r="AAR73" s="222"/>
      <c r="AAS73" s="222"/>
      <c r="AAT73" s="222"/>
      <c r="AAU73" s="222"/>
      <c r="AAV73" s="222"/>
      <c r="AAW73" s="222"/>
      <c r="AAX73" s="222"/>
      <c r="AAY73" s="222"/>
      <c r="AAZ73" s="222"/>
      <c r="ABA73" s="222"/>
      <c r="ABB73" s="222"/>
      <c r="ABC73" s="222"/>
      <c r="ABD73" s="222"/>
      <c r="ABE73" s="222"/>
      <c r="ABF73" s="222"/>
      <c r="ABG73" s="222"/>
      <c r="ABH73" s="222"/>
      <c r="ABI73" s="222"/>
      <c r="ABJ73" s="222"/>
      <c r="ABK73" s="222"/>
      <c r="ABL73" s="222"/>
      <c r="ABM73" s="222"/>
      <c r="ABN73" s="222"/>
      <c r="ABO73" s="222"/>
      <c r="ABP73" s="222"/>
      <c r="ABQ73" s="222"/>
      <c r="ABR73" s="222"/>
      <c r="ABS73" s="222"/>
      <c r="ABT73" s="222"/>
      <c r="ABU73" s="222"/>
      <c r="ABV73" s="222"/>
      <c r="ABW73" s="222"/>
      <c r="ABX73" s="222"/>
      <c r="ABY73" s="222"/>
      <c r="ABZ73" s="222"/>
      <c r="ACA73" s="222"/>
      <c r="ACB73" s="222"/>
      <c r="ACC73" s="222"/>
      <c r="ACD73" s="222"/>
      <c r="ACE73" s="222"/>
      <c r="ACF73" s="222"/>
      <c r="ACG73" s="222"/>
      <c r="ACH73" s="222"/>
      <c r="ACI73" s="222"/>
      <c r="ACJ73" s="222"/>
      <c r="ACK73" s="222"/>
      <c r="ACL73" s="222"/>
      <c r="ACM73" s="222"/>
      <c r="ACN73" s="222"/>
      <c r="ACO73" s="222"/>
      <c r="ACP73" s="222"/>
      <c r="ACQ73" s="222"/>
      <c r="ACR73" s="222"/>
      <c r="ACS73" s="222"/>
      <c r="ACT73" s="222"/>
      <c r="ACU73" s="222"/>
      <c r="ACV73" s="222"/>
      <c r="ACW73" s="222"/>
      <c r="ACX73" s="222"/>
      <c r="ACY73" s="222"/>
      <c r="ACZ73" s="222"/>
      <c r="ADA73" s="222"/>
      <c r="ADB73" s="222"/>
      <c r="ADC73" s="222"/>
      <c r="ADD73" s="222"/>
      <c r="ADE73" s="222"/>
      <c r="ADF73" s="222"/>
      <c r="ADG73" s="222"/>
      <c r="ADH73" s="222"/>
      <c r="ADI73" s="222"/>
      <c r="ADJ73" s="222"/>
      <c r="ADK73" s="222"/>
      <c r="ADL73" s="222"/>
      <c r="ADM73" s="222"/>
      <c r="ADN73" s="222"/>
      <c r="ADO73" s="222"/>
      <c r="ADP73" s="222"/>
      <c r="ADQ73" s="222"/>
      <c r="ADR73" s="222"/>
      <c r="ADS73" s="222"/>
      <c r="ADT73" s="222"/>
      <c r="ADU73" s="222"/>
      <c r="ADV73" s="222"/>
      <c r="ADW73" s="222"/>
      <c r="ADX73" s="222"/>
      <c r="ADY73" s="222"/>
      <c r="ADZ73" s="222"/>
      <c r="AEA73" s="222"/>
      <c r="AEB73" s="222"/>
      <c r="AEC73" s="222"/>
      <c r="AED73" s="222"/>
      <c r="AEE73" s="222"/>
      <c r="AEF73" s="222"/>
      <c r="AEG73" s="222"/>
      <c r="AEH73" s="222"/>
      <c r="AEI73" s="222"/>
      <c r="AEJ73" s="222"/>
      <c r="AEK73" s="222"/>
      <c r="AEL73" s="222"/>
      <c r="AEM73" s="222"/>
      <c r="AEN73" s="222"/>
      <c r="AEO73" s="222"/>
      <c r="AEP73" s="222"/>
      <c r="AEQ73" s="222"/>
      <c r="AER73" s="222"/>
      <c r="AES73" s="222"/>
      <c r="AET73" s="222"/>
      <c r="AEU73" s="222"/>
      <c r="AEV73" s="222"/>
      <c r="AEW73" s="222"/>
      <c r="AEX73" s="222"/>
      <c r="AEY73" s="222"/>
      <c r="AEZ73" s="222"/>
      <c r="AFA73" s="222"/>
      <c r="AFB73" s="222"/>
      <c r="AFC73" s="222"/>
      <c r="AFD73" s="222"/>
      <c r="AFE73" s="222"/>
      <c r="AFF73" s="222"/>
      <c r="AFG73" s="222"/>
      <c r="AFH73" s="222"/>
      <c r="AFI73" s="222"/>
      <c r="AFJ73" s="222"/>
      <c r="AFK73" s="222"/>
      <c r="AFL73" s="222"/>
      <c r="AFM73" s="222"/>
      <c r="AFN73" s="222"/>
      <c r="AFO73" s="222"/>
      <c r="AFP73" s="222"/>
      <c r="AFQ73" s="222"/>
      <c r="AFR73" s="222"/>
      <c r="AFS73" s="222"/>
      <c r="AFT73" s="222"/>
    </row>
    <row r="74" spans="1:852">
      <c r="A74" s="101" t="s">
        <v>2476</v>
      </c>
      <c r="B74" s="101"/>
      <c r="C74" s="840" t="str">
        <f>IF(Severity!F74&gt;=0.5,"YES","NO")</f>
        <v>NO</v>
      </c>
      <c r="D74" s="840" t="str">
        <f>IF(Severity!G74&gt;=0.5,"YES","NO")</f>
        <v>YES</v>
      </c>
      <c r="E74" s="214">
        <v>12</v>
      </c>
      <c r="F74" s="214">
        <v>3</v>
      </c>
      <c r="G74" s="270" t="s">
        <v>722</v>
      </c>
      <c r="H74" s="270" t="s">
        <v>747</v>
      </c>
      <c r="I74" s="270" t="s">
        <v>455</v>
      </c>
      <c r="J74" s="270">
        <v>68</v>
      </c>
      <c r="K74" s="270" t="s">
        <v>455</v>
      </c>
      <c r="L74" s="223"/>
      <c r="M74" s="223"/>
      <c r="N74" s="270"/>
      <c r="O74" s="270" t="s">
        <v>455</v>
      </c>
      <c r="P74" s="265"/>
      <c r="Q74" s="265"/>
      <c r="R74" s="265"/>
      <c r="S74" s="270" t="s">
        <v>237</v>
      </c>
      <c r="T74" s="270">
        <v>10</v>
      </c>
      <c r="U74" s="125">
        <v>22.2</v>
      </c>
      <c r="V74" s="125">
        <v>6.8</v>
      </c>
      <c r="W74" s="125"/>
      <c r="X74" s="125"/>
      <c r="Y74" s="125">
        <v>11.3</v>
      </c>
      <c r="Z74" s="125">
        <v>7.9</v>
      </c>
      <c r="AA74" s="125"/>
      <c r="AB74" s="125"/>
      <c r="AC74" s="125"/>
      <c r="AD74" s="125"/>
      <c r="AE74" s="114"/>
      <c r="AF74" s="125"/>
      <c r="AG74" s="125"/>
      <c r="AH74" s="125"/>
      <c r="AI74" s="265">
        <v>317</v>
      </c>
      <c r="AJ74" s="267">
        <f t="shared" ref="AJ74:AJ108" si="17">AI74-J74</f>
        <v>249</v>
      </c>
      <c r="AK74" s="267" t="s">
        <v>455</v>
      </c>
      <c r="AL74" s="95" t="s">
        <v>2380</v>
      </c>
      <c r="AM74" s="232" t="s">
        <v>749</v>
      </c>
      <c r="AN74" s="90" t="s">
        <v>455</v>
      </c>
      <c r="AO74" s="90">
        <v>58</v>
      </c>
      <c r="AP74" s="270" t="s">
        <v>455</v>
      </c>
      <c r="AQ74" s="223"/>
      <c r="AR74" s="223"/>
      <c r="AS74" s="223"/>
      <c r="AT74" s="90" t="s">
        <v>455</v>
      </c>
      <c r="AU74" s="223"/>
      <c r="AV74" s="223"/>
      <c r="AW74" s="223"/>
      <c r="AX74" s="217" t="s">
        <v>237</v>
      </c>
      <c r="AY74" s="90">
        <v>10</v>
      </c>
      <c r="AZ74" s="183">
        <v>21.5</v>
      </c>
      <c r="BA74" s="183">
        <v>6.7</v>
      </c>
      <c r="BB74" s="92"/>
      <c r="BC74" s="92"/>
      <c r="BD74" s="92">
        <v>11.2</v>
      </c>
      <c r="BE74" s="92">
        <v>7.3</v>
      </c>
      <c r="BF74" s="92"/>
      <c r="BG74" s="92"/>
      <c r="BH74" s="92"/>
      <c r="BI74" s="92"/>
      <c r="BJ74" s="92"/>
      <c r="BK74" s="92"/>
      <c r="BL74" s="92"/>
      <c r="BM74" s="92"/>
      <c r="BN74" s="217">
        <v>317</v>
      </c>
      <c r="BO74" s="270">
        <f t="shared" ref="BO74:BO108" si="18">BN74-AO74</f>
        <v>259</v>
      </c>
      <c r="BP74" s="270" t="s">
        <v>455</v>
      </c>
      <c r="BQ74" s="270" t="s">
        <v>624</v>
      </c>
      <c r="BR74" s="119" t="s">
        <v>749</v>
      </c>
      <c r="BS74" s="90" t="s">
        <v>455</v>
      </c>
      <c r="BT74" s="265">
        <v>80</v>
      </c>
      <c r="BU74" s="270" t="s">
        <v>455</v>
      </c>
      <c r="BV74" s="223"/>
      <c r="BW74" s="223"/>
      <c r="BX74" s="223"/>
      <c r="BY74" s="270" t="s">
        <v>455</v>
      </c>
      <c r="BZ74" s="265"/>
      <c r="CA74" s="265"/>
      <c r="CB74" s="265"/>
      <c r="CC74" s="265" t="s">
        <v>237</v>
      </c>
      <c r="CD74" s="270">
        <v>10</v>
      </c>
      <c r="CE74" s="125">
        <v>20.9</v>
      </c>
      <c r="CF74" s="125">
        <v>7.5</v>
      </c>
      <c r="CG74" s="114"/>
      <c r="CH74" s="114"/>
      <c r="CI74" s="114">
        <v>13.8</v>
      </c>
      <c r="CJ74" s="114">
        <v>8.9</v>
      </c>
      <c r="CK74" s="114"/>
      <c r="CL74" s="114"/>
      <c r="CM74" s="114"/>
      <c r="CN74" s="114"/>
      <c r="CO74" s="114"/>
      <c r="CP74" s="114"/>
      <c r="CQ74" s="114"/>
      <c r="CR74" s="114"/>
      <c r="CS74" s="265">
        <v>312</v>
      </c>
      <c r="CT74" s="267">
        <f>CS74-BT74</f>
        <v>232</v>
      </c>
      <c r="CU74" s="270" t="s">
        <v>455</v>
      </c>
      <c r="CV74" s="95"/>
      <c r="CW74" s="270" t="s">
        <v>455</v>
      </c>
      <c r="CX74" s="95"/>
      <c r="CY74" s="223"/>
      <c r="CZ74" s="223"/>
      <c r="DA74" s="223"/>
      <c r="DB74" s="223"/>
      <c r="DC74" s="223"/>
      <c r="DD74" s="223"/>
      <c r="DE74" s="223"/>
      <c r="DF74" s="223"/>
      <c r="DG74" s="223"/>
      <c r="DH74" s="223"/>
      <c r="DI74" s="223"/>
      <c r="DJ74" s="183"/>
      <c r="DK74" s="183"/>
      <c r="DL74" s="183"/>
      <c r="DM74" s="183"/>
      <c r="DN74" s="183"/>
      <c r="DO74" s="183"/>
      <c r="DP74" s="183"/>
      <c r="DQ74" s="183"/>
      <c r="DR74" s="183"/>
      <c r="DS74" s="183"/>
      <c r="DT74" s="183"/>
      <c r="DU74" s="183"/>
      <c r="DV74" s="183"/>
      <c r="DW74" s="183"/>
      <c r="DX74" s="223"/>
      <c r="DY74" s="223"/>
      <c r="DZ74" s="223"/>
      <c r="EA74" s="223"/>
      <c r="EB74" s="270" t="s">
        <v>455</v>
      </c>
      <c r="EC74" s="223"/>
      <c r="ED74" s="223"/>
      <c r="EE74" s="223"/>
      <c r="EF74" s="223"/>
      <c r="EG74" s="223"/>
      <c r="EH74" s="223"/>
      <c r="EI74" s="223"/>
      <c r="EJ74" s="223"/>
      <c r="EK74" s="223"/>
      <c r="EL74" s="223"/>
      <c r="EM74" s="223"/>
      <c r="EN74" s="223"/>
      <c r="EO74" s="125"/>
      <c r="EP74" s="125"/>
      <c r="EQ74" s="125"/>
      <c r="ER74" s="125"/>
      <c r="ES74" s="125"/>
      <c r="ET74" s="125"/>
      <c r="EU74" s="125"/>
      <c r="EV74" s="125"/>
      <c r="EW74" s="125"/>
      <c r="EX74" s="125"/>
      <c r="EY74" s="125"/>
      <c r="EZ74" s="125"/>
      <c r="FA74" s="125"/>
      <c r="FB74" s="125"/>
      <c r="FC74" s="223"/>
      <c r="FD74" s="223"/>
      <c r="FE74" s="223"/>
      <c r="FF74" s="270" t="s">
        <v>455</v>
      </c>
      <c r="FG74" s="90"/>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c r="GO74" s="223"/>
      <c r="GP74" s="223"/>
      <c r="GQ74" s="223"/>
      <c r="GR74" s="223"/>
      <c r="GS74" s="223"/>
      <c r="GT74" s="223"/>
      <c r="GU74" s="223"/>
      <c r="GV74" s="223"/>
      <c r="GW74" s="223"/>
      <c r="GX74" s="223"/>
      <c r="GY74" s="223"/>
      <c r="GZ74" s="223"/>
      <c r="HA74" s="223"/>
      <c r="HB74" s="223"/>
      <c r="HC74" s="223"/>
      <c r="HD74" s="270" t="s">
        <v>455</v>
      </c>
      <c r="HE74" s="223"/>
      <c r="HF74" s="223"/>
      <c r="HG74" s="90"/>
      <c r="HH74" s="223"/>
      <c r="HI74" s="223"/>
      <c r="HJ74" s="223"/>
      <c r="HK74" s="223"/>
      <c r="HL74" s="223"/>
      <c r="HM74" s="223"/>
      <c r="HN74" s="223"/>
      <c r="HO74" s="223"/>
      <c r="HP74" s="223"/>
      <c r="HQ74" s="223"/>
      <c r="HR74" s="223"/>
      <c r="HS74" s="223"/>
      <c r="HT74" s="223"/>
      <c r="HU74" s="223"/>
      <c r="HV74" s="223"/>
      <c r="HW74" s="223"/>
      <c r="HX74" s="223"/>
      <c r="HY74" s="223"/>
      <c r="HZ74" s="223"/>
      <c r="IA74" s="223"/>
      <c r="IB74" s="223"/>
      <c r="IC74" s="223"/>
      <c r="ID74" s="223"/>
      <c r="IE74" s="223"/>
      <c r="IF74" s="223"/>
      <c r="IG74" s="223"/>
      <c r="IH74" s="223"/>
      <c r="II74" s="223"/>
      <c r="IJ74" s="223"/>
      <c r="IK74" s="223"/>
      <c r="IL74" s="223"/>
      <c r="IM74" s="223"/>
      <c r="IN74" s="223"/>
      <c r="IO74" s="223"/>
      <c r="IP74" s="223"/>
      <c r="IQ74" s="223"/>
      <c r="IR74" s="223"/>
      <c r="IS74" s="270" t="s">
        <v>455</v>
      </c>
      <c r="IT74" s="223"/>
      <c r="IU74" s="223"/>
      <c r="IV74" s="223"/>
      <c r="IW74" s="223"/>
      <c r="IX74" s="223"/>
      <c r="IY74" s="223"/>
      <c r="IZ74" s="223"/>
      <c r="JA74" s="223"/>
      <c r="JB74" s="223"/>
      <c r="JC74" s="223"/>
      <c r="JD74" s="223"/>
      <c r="JE74" s="223"/>
      <c r="JF74" s="223"/>
      <c r="JG74" s="223"/>
      <c r="JH74" s="223"/>
      <c r="JI74" s="223"/>
      <c r="JJ74" s="223"/>
      <c r="JK74" s="223"/>
      <c r="JL74" s="223"/>
      <c r="JM74" s="223"/>
      <c r="JN74" s="223"/>
      <c r="JO74" s="223"/>
      <c r="JP74" s="223"/>
      <c r="JQ74" s="223"/>
      <c r="JR74" s="223"/>
      <c r="JS74" s="223"/>
      <c r="JT74" s="223"/>
      <c r="JU74" s="223"/>
      <c r="JV74" s="223"/>
      <c r="JW74" s="223"/>
      <c r="JX74" s="223"/>
      <c r="JY74" s="223"/>
      <c r="JZ74" s="223"/>
      <c r="KA74" s="223"/>
      <c r="KB74" s="223"/>
      <c r="KC74" s="223"/>
      <c r="KD74" s="223"/>
      <c r="KE74" s="270" t="s">
        <v>455</v>
      </c>
      <c r="KF74" s="223"/>
      <c r="KG74" s="223"/>
      <c r="KH74" s="223"/>
      <c r="KI74" s="90"/>
      <c r="KJ74" s="223"/>
      <c r="KK74" s="223"/>
      <c r="KL74" s="223"/>
      <c r="KM74" s="223"/>
      <c r="KN74" s="223"/>
      <c r="KO74" s="223"/>
      <c r="KP74" s="223"/>
      <c r="KQ74" s="223"/>
      <c r="KR74" s="223"/>
      <c r="KS74" s="223"/>
      <c r="KT74" s="223"/>
      <c r="KU74" s="223"/>
      <c r="KV74" s="223"/>
      <c r="KW74" s="223"/>
      <c r="KX74" s="223"/>
      <c r="KY74" s="223"/>
      <c r="KZ74" s="223"/>
      <c r="LA74" s="223"/>
      <c r="LB74" s="223"/>
      <c r="LC74" s="223"/>
      <c r="LD74" s="223"/>
      <c r="LE74" s="223"/>
      <c r="LF74" s="223"/>
      <c r="LG74" s="223"/>
      <c r="LH74" s="223"/>
      <c r="LI74" s="223"/>
      <c r="LJ74" s="223"/>
      <c r="LK74" s="223"/>
      <c r="LL74" s="223"/>
      <c r="LM74" s="223"/>
      <c r="LN74" s="223"/>
      <c r="LO74" s="223"/>
      <c r="LP74" s="223"/>
      <c r="LQ74" s="223"/>
      <c r="LR74" s="223"/>
      <c r="LS74" s="223"/>
      <c r="LT74" s="270" t="s">
        <v>455</v>
      </c>
      <c r="LU74" s="223"/>
      <c r="LV74" s="223"/>
      <c r="LW74" s="223"/>
      <c r="LX74" s="223"/>
      <c r="LY74" s="223"/>
      <c r="LZ74" s="223"/>
      <c r="MA74" s="223"/>
      <c r="MB74" s="223"/>
      <c r="MC74" s="223"/>
      <c r="MD74" s="223"/>
      <c r="ME74" s="223"/>
      <c r="MF74" s="223"/>
      <c r="MG74" s="223"/>
      <c r="MH74" s="223"/>
      <c r="MI74" s="223"/>
      <c r="MJ74" s="223"/>
      <c r="MK74" s="223"/>
      <c r="ML74" s="223"/>
      <c r="MM74" s="223"/>
      <c r="MN74" s="223"/>
      <c r="MO74" s="223"/>
      <c r="MP74" s="223"/>
      <c r="MQ74" s="223"/>
      <c r="MR74" s="223"/>
      <c r="MS74" s="223"/>
      <c r="MT74" s="223"/>
      <c r="MU74" s="223"/>
      <c r="MV74" s="223"/>
      <c r="MW74" s="223"/>
      <c r="MX74" s="223"/>
      <c r="MY74" s="223"/>
      <c r="MZ74" s="223"/>
      <c r="NA74" s="223"/>
      <c r="NB74" s="223"/>
      <c r="NC74" s="223"/>
      <c r="ND74" s="223"/>
      <c r="NE74" s="223"/>
      <c r="NF74" s="223"/>
      <c r="NG74" s="223"/>
      <c r="NH74" s="223"/>
      <c r="NI74" s="223"/>
      <c r="NJ74" s="223"/>
      <c r="NK74" s="223"/>
      <c r="NL74" s="223"/>
      <c r="NM74" s="223"/>
      <c r="NN74" s="223"/>
      <c r="NO74" s="223"/>
      <c r="NP74" s="223"/>
      <c r="NQ74" s="223"/>
      <c r="NR74" s="223"/>
      <c r="NS74" s="223"/>
      <c r="NT74" s="223"/>
      <c r="NU74" s="223"/>
      <c r="NV74" s="223"/>
      <c r="NW74" s="223"/>
      <c r="NX74" s="223"/>
      <c r="NY74" s="223"/>
      <c r="NZ74" s="223"/>
      <c r="OA74" s="223"/>
      <c r="OB74" s="223"/>
      <c r="OC74" s="223"/>
      <c r="OD74" s="223"/>
      <c r="OE74" s="223"/>
      <c r="OF74" s="223"/>
      <c r="OG74" s="223"/>
      <c r="OH74" s="223"/>
      <c r="OI74" s="223"/>
      <c r="OJ74" s="223"/>
      <c r="OK74" s="223"/>
      <c r="OL74" s="223"/>
      <c r="OM74" s="223"/>
      <c r="ON74" s="223"/>
      <c r="OO74" s="223"/>
      <c r="OP74" s="223"/>
      <c r="OQ74" s="223"/>
      <c r="OR74" s="223"/>
      <c r="OS74" s="267">
        <f>IF(ISERROR(#REF!),0,1)</f>
        <v>0</v>
      </c>
      <c r="OT74" s="267">
        <f t="shared" si="15"/>
        <v>0</v>
      </c>
      <c r="OU74" s="267">
        <f t="shared" si="16"/>
        <v>1</v>
      </c>
      <c r="OV74" s="222"/>
      <c r="OW74" s="222"/>
      <c r="OX74" s="222"/>
      <c r="OY74" s="222"/>
      <c r="OZ74" s="222"/>
      <c r="PA74" s="222"/>
      <c r="PB74" s="222"/>
      <c r="PC74" s="222"/>
      <c r="PD74" s="222"/>
      <c r="PE74" s="222"/>
      <c r="PF74" s="222"/>
      <c r="PG74" s="222"/>
      <c r="PH74" s="222"/>
      <c r="PI74" s="222"/>
      <c r="PJ74" s="222"/>
      <c r="PK74" s="222"/>
      <c r="PL74" s="222"/>
      <c r="PM74" s="222"/>
      <c r="PN74" s="222"/>
      <c r="PO74" s="222"/>
      <c r="PP74" s="222"/>
      <c r="PQ74" s="222"/>
      <c r="PR74" s="222"/>
      <c r="PS74" s="222"/>
      <c r="PT74" s="222"/>
      <c r="PU74" s="222"/>
      <c r="PV74" s="222"/>
      <c r="PW74" s="222"/>
      <c r="PX74" s="222"/>
      <c r="PY74" s="222"/>
      <c r="PZ74" s="222"/>
      <c r="QA74" s="222"/>
      <c r="QB74" s="222"/>
      <c r="QC74" s="222"/>
      <c r="QD74" s="222"/>
      <c r="QE74" s="222"/>
      <c r="QF74" s="222"/>
      <c r="QG74" s="222"/>
      <c r="QH74" s="222"/>
      <c r="QI74" s="222"/>
      <c r="QJ74" s="222"/>
      <c r="QK74" s="222"/>
      <c r="QL74" s="222"/>
      <c r="QM74" s="222"/>
      <c r="QN74" s="222"/>
      <c r="QO74" s="222"/>
      <c r="QP74" s="222"/>
      <c r="QQ74" s="222"/>
      <c r="QR74" s="222"/>
      <c r="QS74" s="222"/>
      <c r="QT74" s="222"/>
      <c r="QU74" s="222"/>
      <c r="QV74" s="222"/>
      <c r="QW74" s="222"/>
      <c r="QX74" s="222"/>
      <c r="QY74" s="222"/>
      <c r="QZ74" s="222"/>
      <c r="RA74" s="222"/>
      <c r="RB74" s="222"/>
      <c r="RC74" s="222"/>
      <c r="RD74" s="222"/>
      <c r="RE74" s="222"/>
      <c r="RF74" s="222"/>
      <c r="RG74" s="222"/>
      <c r="RH74" s="222"/>
      <c r="RI74" s="222"/>
      <c r="RJ74" s="222"/>
      <c r="RK74" s="222"/>
      <c r="RL74" s="222"/>
      <c r="RM74" s="222"/>
      <c r="RN74" s="222"/>
      <c r="RO74" s="222"/>
      <c r="RP74" s="222"/>
      <c r="RQ74" s="222"/>
      <c r="RR74" s="222"/>
      <c r="RS74" s="222"/>
      <c r="RT74" s="222"/>
      <c r="RU74" s="222"/>
      <c r="RV74" s="222"/>
      <c r="RW74" s="222"/>
      <c r="RX74" s="222"/>
      <c r="RY74" s="222"/>
      <c r="RZ74" s="222"/>
      <c r="SA74" s="222"/>
      <c r="SB74" s="222"/>
      <c r="SC74" s="222"/>
      <c r="SD74" s="222"/>
      <c r="SE74" s="222"/>
      <c r="SF74" s="222"/>
      <c r="SG74" s="222"/>
      <c r="SH74" s="222"/>
      <c r="SI74" s="222"/>
      <c r="SJ74" s="222"/>
      <c r="SK74" s="222"/>
      <c r="SL74" s="222"/>
      <c r="SM74" s="222"/>
      <c r="SN74" s="222"/>
      <c r="SO74" s="222"/>
      <c r="SP74" s="222"/>
      <c r="SQ74" s="222"/>
      <c r="SR74" s="222"/>
      <c r="SS74" s="222"/>
      <c r="ST74" s="222"/>
      <c r="SU74" s="222"/>
      <c r="SV74" s="222"/>
      <c r="SW74" s="222"/>
      <c r="SX74" s="222"/>
      <c r="SY74" s="222"/>
      <c r="SZ74" s="222"/>
      <c r="TA74" s="222"/>
      <c r="TB74" s="222"/>
      <c r="TC74" s="222"/>
      <c r="TD74" s="222"/>
      <c r="TE74" s="222"/>
      <c r="TF74" s="222"/>
      <c r="TG74" s="222"/>
      <c r="TH74" s="222"/>
      <c r="TI74" s="222"/>
      <c r="TJ74" s="222"/>
      <c r="TK74" s="222"/>
      <c r="TL74" s="222"/>
      <c r="TM74" s="222"/>
      <c r="TN74" s="222"/>
      <c r="TO74" s="222"/>
      <c r="TP74" s="222"/>
      <c r="TQ74" s="222"/>
      <c r="TR74" s="222"/>
      <c r="TS74" s="222"/>
      <c r="TT74" s="222"/>
      <c r="TU74" s="222"/>
      <c r="TV74" s="222"/>
      <c r="TW74" s="222"/>
      <c r="TX74" s="222"/>
      <c r="TY74" s="222"/>
      <c r="TZ74" s="222"/>
      <c r="UA74" s="222"/>
      <c r="UB74" s="222"/>
      <c r="UC74" s="222"/>
      <c r="UD74" s="222"/>
      <c r="UE74" s="222"/>
      <c r="UF74" s="222"/>
      <c r="UG74" s="222"/>
      <c r="UH74" s="222"/>
      <c r="UI74" s="222"/>
      <c r="UJ74" s="222"/>
      <c r="UK74" s="222"/>
      <c r="UL74" s="222"/>
      <c r="UM74" s="222"/>
      <c r="UN74" s="222"/>
      <c r="UO74" s="222"/>
      <c r="UP74" s="222"/>
      <c r="UQ74" s="222"/>
      <c r="UR74" s="222"/>
      <c r="US74" s="222"/>
      <c r="UT74" s="222"/>
      <c r="UU74" s="222"/>
      <c r="UV74" s="222"/>
      <c r="UW74" s="222"/>
      <c r="UX74" s="222"/>
      <c r="UY74" s="222"/>
      <c r="UZ74" s="222"/>
      <c r="VA74" s="222"/>
      <c r="VB74" s="222"/>
      <c r="VC74" s="222"/>
      <c r="VD74" s="222"/>
      <c r="VE74" s="222"/>
      <c r="VF74" s="222"/>
      <c r="VG74" s="222"/>
      <c r="VH74" s="222"/>
      <c r="VI74" s="222"/>
      <c r="VJ74" s="222"/>
      <c r="VK74" s="222"/>
      <c r="VL74" s="222"/>
      <c r="VM74" s="222"/>
      <c r="VN74" s="222"/>
      <c r="VO74" s="222"/>
      <c r="VP74" s="222"/>
      <c r="VQ74" s="222"/>
      <c r="VR74" s="222"/>
      <c r="VS74" s="222"/>
      <c r="VT74" s="222"/>
      <c r="VU74" s="222"/>
      <c r="VV74" s="222"/>
      <c r="VW74" s="222"/>
      <c r="VX74" s="222"/>
      <c r="VY74" s="222"/>
      <c r="VZ74" s="222"/>
      <c r="WA74" s="222"/>
      <c r="WB74" s="222"/>
      <c r="WC74" s="222"/>
      <c r="WD74" s="222"/>
      <c r="WE74" s="222"/>
      <c r="WF74" s="222"/>
      <c r="WG74" s="222"/>
      <c r="WH74" s="222"/>
      <c r="WI74" s="222"/>
      <c r="WJ74" s="222"/>
      <c r="WK74" s="222"/>
      <c r="WL74" s="222"/>
      <c r="WM74" s="222"/>
      <c r="WN74" s="222"/>
      <c r="WO74" s="222"/>
      <c r="WP74" s="222"/>
      <c r="WQ74" s="222"/>
      <c r="WR74" s="222"/>
      <c r="WS74" s="222"/>
      <c r="WT74" s="222"/>
      <c r="WU74" s="222"/>
      <c r="WV74" s="222"/>
      <c r="WW74" s="222"/>
      <c r="WX74" s="222"/>
      <c r="WY74" s="222"/>
      <c r="WZ74" s="222"/>
      <c r="XA74" s="222"/>
      <c r="XB74" s="222"/>
      <c r="XC74" s="222"/>
      <c r="XD74" s="222"/>
      <c r="XE74" s="222"/>
      <c r="XF74" s="222"/>
      <c r="XG74" s="222"/>
      <c r="XH74" s="222"/>
      <c r="XI74" s="222"/>
      <c r="XJ74" s="222"/>
      <c r="XK74" s="222"/>
      <c r="XL74" s="222"/>
      <c r="XM74" s="222"/>
      <c r="XN74" s="222"/>
      <c r="XO74" s="222"/>
      <c r="XP74" s="222"/>
      <c r="XQ74" s="222"/>
      <c r="XR74" s="222"/>
      <c r="XS74" s="222"/>
      <c r="XT74" s="222"/>
      <c r="XU74" s="222"/>
      <c r="XV74" s="222"/>
      <c r="XW74" s="222"/>
      <c r="XX74" s="222"/>
      <c r="XY74" s="222"/>
      <c r="XZ74" s="222"/>
      <c r="YA74" s="222"/>
      <c r="YB74" s="222"/>
      <c r="YC74" s="222"/>
      <c r="YD74" s="222"/>
      <c r="YE74" s="222"/>
      <c r="YF74" s="222"/>
      <c r="YG74" s="222"/>
      <c r="YH74" s="222"/>
      <c r="YI74" s="222"/>
      <c r="YJ74" s="222"/>
      <c r="YK74" s="222"/>
      <c r="YL74" s="222"/>
      <c r="YM74" s="222"/>
      <c r="YN74" s="222"/>
      <c r="YO74" s="222"/>
      <c r="YP74" s="222"/>
      <c r="YQ74" s="222"/>
      <c r="YR74" s="222"/>
      <c r="YS74" s="222"/>
      <c r="YT74" s="222"/>
      <c r="YU74" s="222"/>
      <c r="YV74" s="222"/>
      <c r="YW74" s="222"/>
      <c r="YX74" s="222"/>
      <c r="YY74" s="222"/>
      <c r="YZ74" s="222"/>
      <c r="ZA74" s="222"/>
      <c r="ZB74" s="222"/>
      <c r="ZC74" s="222"/>
      <c r="ZD74" s="222"/>
      <c r="ZE74" s="222"/>
      <c r="ZF74" s="222"/>
      <c r="ZG74" s="222"/>
      <c r="ZH74" s="222"/>
      <c r="ZI74" s="222"/>
      <c r="ZJ74" s="222"/>
      <c r="ZK74" s="222"/>
      <c r="ZL74" s="222"/>
      <c r="ZM74" s="222"/>
      <c r="ZN74" s="222"/>
      <c r="ZO74" s="222"/>
      <c r="ZP74" s="222"/>
      <c r="ZQ74" s="222"/>
      <c r="ZR74" s="222"/>
      <c r="ZS74" s="222"/>
      <c r="ZT74" s="222"/>
      <c r="ZU74" s="222"/>
      <c r="ZV74" s="222"/>
      <c r="ZW74" s="222"/>
      <c r="ZX74" s="222"/>
      <c r="ZY74" s="222"/>
      <c r="ZZ74" s="222"/>
      <c r="AAA74" s="222"/>
      <c r="AAB74" s="222"/>
      <c r="AAC74" s="222"/>
      <c r="AAD74" s="222"/>
      <c r="AAE74" s="222"/>
      <c r="AAF74" s="222"/>
      <c r="AAG74" s="222"/>
      <c r="AAH74" s="222"/>
      <c r="AAI74" s="222"/>
      <c r="AAJ74" s="222"/>
      <c r="AAK74" s="222"/>
      <c r="AAL74" s="222"/>
      <c r="AAM74" s="222"/>
      <c r="AAN74" s="222"/>
      <c r="AAO74" s="222"/>
      <c r="AAP74" s="222"/>
      <c r="AAQ74" s="222"/>
      <c r="AAR74" s="222"/>
      <c r="AAS74" s="222"/>
      <c r="AAT74" s="222"/>
      <c r="AAU74" s="222"/>
      <c r="AAV74" s="222"/>
      <c r="AAW74" s="222"/>
      <c r="AAX74" s="222"/>
      <c r="AAY74" s="222"/>
      <c r="AAZ74" s="222"/>
      <c r="ABA74" s="222"/>
      <c r="ABB74" s="222"/>
      <c r="ABC74" s="222"/>
      <c r="ABD74" s="222"/>
      <c r="ABE74" s="222"/>
      <c r="ABF74" s="222"/>
      <c r="ABG74" s="222"/>
      <c r="ABH74" s="222"/>
      <c r="ABI74" s="222"/>
      <c r="ABJ74" s="222"/>
      <c r="ABK74" s="222"/>
      <c r="ABL74" s="222"/>
      <c r="ABM74" s="222"/>
      <c r="ABN74" s="222"/>
      <c r="ABO74" s="222"/>
      <c r="ABP74" s="222"/>
      <c r="ABQ74" s="222"/>
      <c r="ABR74" s="222"/>
      <c r="ABS74" s="222"/>
      <c r="ABT74" s="222"/>
      <c r="ABU74" s="222"/>
      <c r="ABV74" s="222"/>
      <c r="ABW74" s="222"/>
      <c r="ABX74" s="222"/>
      <c r="ABY74" s="222"/>
      <c r="ABZ74" s="222"/>
      <c r="ACA74" s="222"/>
      <c r="ACB74" s="222"/>
      <c r="ACC74" s="222"/>
      <c r="ACD74" s="222"/>
      <c r="ACE74" s="222"/>
      <c r="ACF74" s="222"/>
      <c r="ACG74" s="222"/>
      <c r="ACH74" s="222"/>
      <c r="ACI74" s="222"/>
      <c r="ACJ74" s="222"/>
      <c r="ACK74" s="222"/>
      <c r="ACL74" s="222"/>
      <c r="ACM74" s="222"/>
      <c r="ACN74" s="222"/>
      <c r="ACO74" s="222"/>
      <c r="ACP74" s="222"/>
      <c r="ACQ74" s="222"/>
      <c r="ACR74" s="222"/>
      <c r="ACS74" s="222"/>
      <c r="ACT74" s="222"/>
      <c r="ACU74" s="222"/>
      <c r="ACV74" s="222"/>
      <c r="ACW74" s="222"/>
      <c r="ACX74" s="222"/>
      <c r="ACY74" s="222"/>
      <c r="ACZ74" s="222"/>
      <c r="ADA74" s="222"/>
      <c r="ADB74" s="222"/>
      <c r="ADC74" s="222"/>
      <c r="ADD74" s="222"/>
      <c r="ADE74" s="222"/>
      <c r="ADF74" s="222"/>
      <c r="ADG74" s="222"/>
      <c r="ADH74" s="222"/>
      <c r="ADI74" s="222"/>
      <c r="ADJ74" s="222"/>
      <c r="ADK74" s="222"/>
      <c r="ADL74" s="222"/>
      <c r="ADM74" s="222"/>
      <c r="ADN74" s="222"/>
      <c r="ADO74" s="222"/>
      <c r="ADP74" s="222"/>
      <c r="ADQ74" s="222"/>
      <c r="ADR74" s="222"/>
      <c r="ADS74" s="222"/>
      <c r="ADT74" s="222"/>
      <c r="ADU74" s="222"/>
      <c r="ADV74" s="222"/>
      <c r="ADW74" s="222"/>
      <c r="ADX74" s="222"/>
      <c r="ADY74" s="222"/>
      <c r="ADZ74" s="222"/>
      <c r="AEA74" s="222"/>
      <c r="AEB74" s="222"/>
      <c r="AEC74" s="222"/>
      <c r="AED74" s="222"/>
      <c r="AEE74" s="222"/>
      <c r="AEF74" s="222"/>
      <c r="AEG74" s="222"/>
      <c r="AEH74" s="222"/>
      <c r="AEI74" s="222"/>
      <c r="AEJ74" s="222"/>
      <c r="AEK74" s="222"/>
      <c r="AEL74" s="222"/>
      <c r="AEM74" s="222"/>
      <c r="AEN74" s="222"/>
      <c r="AEO74" s="222"/>
      <c r="AEP74" s="222"/>
      <c r="AEQ74" s="222"/>
      <c r="AER74" s="222"/>
      <c r="AES74" s="222"/>
      <c r="AET74" s="222"/>
      <c r="AEU74" s="222"/>
      <c r="AEV74" s="222"/>
      <c r="AEW74" s="222"/>
      <c r="AEX74" s="222"/>
      <c r="AEY74" s="222"/>
      <c r="AEZ74" s="222"/>
      <c r="AFA74" s="222"/>
      <c r="AFB74" s="222"/>
      <c r="AFC74" s="222"/>
      <c r="AFD74" s="222"/>
      <c r="AFE74" s="222"/>
      <c r="AFF74" s="222"/>
      <c r="AFG74" s="222"/>
      <c r="AFH74" s="222"/>
      <c r="AFI74" s="222"/>
      <c r="AFJ74" s="222"/>
      <c r="AFK74" s="222"/>
      <c r="AFL74" s="222"/>
      <c r="AFM74" s="222"/>
      <c r="AFN74" s="222"/>
      <c r="AFO74" s="222"/>
      <c r="AFP74" s="222"/>
      <c r="AFQ74" s="222"/>
      <c r="AFR74" s="222"/>
      <c r="AFS74" s="222"/>
      <c r="AFT74" s="222"/>
    </row>
    <row r="75" spans="1:852">
      <c r="A75" s="101" t="s">
        <v>2535</v>
      </c>
      <c r="B75" s="101"/>
      <c r="C75" s="840" t="str">
        <f>IF(Severity!F75&gt;=0.5,"YES","NO")</f>
        <v>NO</v>
      </c>
      <c r="D75" s="840" t="str">
        <f>IF(Severity!G75&gt;=0.5,"YES","NO")</f>
        <v>YES</v>
      </c>
      <c r="E75" s="214">
        <v>10</v>
      </c>
      <c r="F75" s="214">
        <v>3</v>
      </c>
      <c r="G75" s="270" t="s">
        <v>384</v>
      </c>
      <c r="H75" s="270" t="s">
        <v>749</v>
      </c>
      <c r="I75" s="270">
        <v>8</v>
      </c>
      <c r="J75" s="270">
        <v>35</v>
      </c>
      <c r="K75" s="270" t="s">
        <v>455</v>
      </c>
      <c r="L75" s="265"/>
      <c r="M75" s="265"/>
      <c r="N75" s="270"/>
      <c r="O75" s="270" t="s">
        <v>455</v>
      </c>
      <c r="P75" s="265"/>
      <c r="Q75" s="265"/>
      <c r="R75" s="265"/>
      <c r="S75" s="270" t="s">
        <v>602</v>
      </c>
      <c r="T75" s="270">
        <v>17</v>
      </c>
      <c r="U75" s="125">
        <v>16.399999999999999</v>
      </c>
      <c r="V75" s="125">
        <v>4.4000000000000004</v>
      </c>
      <c r="W75" s="125"/>
      <c r="X75" s="125"/>
      <c r="Y75" s="125"/>
      <c r="Z75" s="125"/>
      <c r="AA75" s="125"/>
      <c r="AB75" s="125"/>
      <c r="AC75" s="125"/>
      <c r="AD75" s="125"/>
      <c r="AE75" s="114">
        <v>-6.8</v>
      </c>
      <c r="AF75" s="125">
        <v>7.3</v>
      </c>
      <c r="AG75" s="125"/>
      <c r="AH75" s="125"/>
      <c r="AI75" s="265">
        <v>83</v>
      </c>
      <c r="AJ75" s="267">
        <f t="shared" si="17"/>
        <v>48</v>
      </c>
      <c r="AK75" s="267" t="s">
        <v>455</v>
      </c>
      <c r="AL75" s="270" t="s">
        <v>3011</v>
      </c>
      <c r="AM75" s="119" t="s">
        <v>749</v>
      </c>
      <c r="AN75" s="270">
        <v>3</v>
      </c>
      <c r="AO75" s="270">
        <v>27</v>
      </c>
      <c r="AP75" s="270" t="s">
        <v>455</v>
      </c>
      <c r="AQ75" s="265"/>
      <c r="AR75" s="265"/>
      <c r="AS75" s="265"/>
      <c r="AT75" s="270" t="s">
        <v>455</v>
      </c>
      <c r="AU75" s="265"/>
      <c r="AV75" s="265"/>
      <c r="AW75" s="265"/>
      <c r="AX75" s="265" t="s">
        <v>602</v>
      </c>
      <c r="AY75" s="265">
        <v>17</v>
      </c>
      <c r="AZ75" s="114">
        <v>16.100000000000001</v>
      </c>
      <c r="BA75" s="114">
        <v>4.5999999999999996</v>
      </c>
      <c r="BB75" s="114"/>
      <c r="BC75" s="114"/>
      <c r="BD75" s="114"/>
      <c r="BE75" s="114"/>
      <c r="BF75" s="114"/>
      <c r="BG75" s="114"/>
      <c r="BH75" s="114"/>
      <c r="BI75" s="114"/>
      <c r="BJ75" s="114">
        <v>-4.5</v>
      </c>
      <c r="BK75" s="114">
        <v>4.5999999999999996</v>
      </c>
      <c r="BL75" s="114"/>
      <c r="BM75" s="114"/>
      <c r="BN75" s="265">
        <v>83</v>
      </c>
      <c r="BO75" s="270">
        <f t="shared" si="18"/>
        <v>56</v>
      </c>
      <c r="BP75" s="270" t="s">
        <v>455</v>
      </c>
      <c r="BQ75" s="270" t="s">
        <v>2918</v>
      </c>
      <c r="BR75" s="119" t="s">
        <v>747</v>
      </c>
      <c r="BS75" s="265">
        <v>1</v>
      </c>
      <c r="BT75" s="265">
        <v>28</v>
      </c>
      <c r="BU75" s="270" t="s">
        <v>455</v>
      </c>
      <c r="BV75" s="265"/>
      <c r="BW75" s="265"/>
      <c r="BX75" s="265"/>
      <c r="BY75" s="270" t="s">
        <v>455</v>
      </c>
      <c r="BZ75" s="265"/>
      <c r="CA75" s="265"/>
      <c r="CB75" s="265"/>
      <c r="CC75" s="265" t="s">
        <v>602</v>
      </c>
      <c r="CD75" s="270">
        <v>17</v>
      </c>
      <c r="CE75" s="114">
        <v>15.9</v>
      </c>
      <c r="CF75" s="114">
        <v>4.2</v>
      </c>
      <c r="CG75" s="114"/>
      <c r="CH75" s="114"/>
      <c r="CI75" s="114"/>
      <c r="CJ75" s="114"/>
      <c r="CK75" s="114"/>
      <c r="CL75" s="114"/>
      <c r="CM75" s="114"/>
      <c r="CN75" s="114"/>
      <c r="CO75" s="114">
        <v>-6.7</v>
      </c>
      <c r="CP75" s="114">
        <v>6.5</v>
      </c>
      <c r="CQ75" s="114"/>
      <c r="CR75" s="114"/>
      <c r="CS75" s="265">
        <v>61</v>
      </c>
      <c r="CT75" s="267">
        <f>CS75-BT75</f>
        <v>33</v>
      </c>
      <c r="CU75" s="270" t="s">
        <v>455</v>
      </c>
      <c r="CV75" s="270"/>
      <c r="CW75" s="270" t="s">
        <v>455</v>
      </c>
      <c r="CX75" s="270"/>
      <c r="CY75" s="265"/>
      <c r="CZ75" s="265"/>
      <c r="DA75" s="265"/>
      <c r="DB75" s="265"/>
      <c r="DC75" s="265"/>
      <c r="DD75" s="265"/>
      <c r="DE75" s="265"/>
      <c r="DF75" s="265"/>
      <c r="DG75" s="265"/>
      <c r="DH75" s="265"/>
      <c r="DI75" s="265"/>
      <c r="DJ75" s="125"/>
      <c r="DK75" s="125"/>
      <c r="DL75" s="125"/>
      <c r="DM75" s="125"/>
      <c r="DN75" s="125"/>
      <c r="DO75" s="125"/>
      <c r="DP75" s="125"/>
      <c r="DQ75" s="125"/>
      <c r="DR75" s="125"/>
      <c r="DS75" s="125"/>
      <c r="DT75" s="125"/>
      <c r="DU75" s="125"/>
      <c r="DV75" s="125"/>
      <c r="DW75" s="125"/>
      <c r="DX75" s="265"/>
      <c r="DY75" s="265"/>
      <c r="DZ75" s="265"/>
      <c r="EA75" s="265"/>
      <c r="EB75" s="270" t="s">
        <v>455</v>
      </c>
      <c r="EC75" s="265"/>
      <c r="ED75" s="265"/>
      <c r="EE75" s="265"/>
      <c r="EF75" s="265"/>
      <c r="EG75" s="265"/>
      <c r="EH75" s="265"/>
      <c r="EI75" s="265"/>
      <c r="EJ75" s="265"/>
      <c r="EK75" s="265"/>
      <c r="EL75" s="265"/>
      <c r="EM75" s="265"/>
      <c r="EN75" s="265"/>
      <c r="EO75" s="125"/>
      <c r="EP75" s="125"/>
      <c r="EQ75" s="125"/>
      <c r="ER75" s="125"/>
      <c r="ES75" s="125"/>
      <c r="ET75" s="125"/>
      <c r="EU75" s="125"/>
      <c r="EV75" s="125"/>
      <c r="EW75" s="125"/>
      <c r="EX75" s="125"/>
      <c r="EY75" s="125"/>
      <c r="EZ75" s="125"/>
      <c r="FA75" s="125"/>
      <c r="FB75" s="125"/>
      <c r="FC75" s="265"/>
      <c r="FD75" s="265"/>
      <c r="FE75" s="265"/>
      <c r="FF75" s="270" t="s">
        <v>455</v>
      </c>
      <c r="FG75" s="270"/>
      <c r="FH75" s="265"/>
      <c r="FI75" s="265"/>
      <c r="FJ75" s="265"/>
      <c r="FK75" s="265"/>
      <c r="FL75" s="265"/>
      <c r="FM75" s="265"/>
      <c r="FN75" s="265"/>
      <c r="FO75" s="265"/>
      <c r="FP75" s="265"/>
      <c r="FQ75" s="265"/>
      <c r="FR75" s="265"/>
      <c r="FS75" s="265"/>
      <c r="FT75" s="265"/>
      <c r="FU75" s="265"/>
      <c r="FV75" s="265"/>
      <c r="FW75" s="265"/>
      <c r="FX75" s="265"/>
      <c r="FY75" s="265"/>
      <c r="FZ75" s="265"/>
      <c r="GA75" s="265"/>
      <c r="GB75" s="265"/>
      <c r="GC75" s="265"/>
      <c r="GD75" s="265"/>
      <c r="GE75" s="265"/>
      <c r="GF75" s="265"/>
      <c r="GG75" s="265"/>
      <c r="GH75" s="265"/>
      <c r="GI75" s="265"/>
      <c r="GJ75" s="265"/>
      <c r="GK75" s="265"/>
      <c r="GL75" s="265"/>
      <c r="GM75" s="265"/>
      <c r="GN75" s="265"/>
      <c r="GO75" s="265"/>
      <c r="GP75" s="265"/>
      <c r="GQ75" s="265"/>
      <c r="GR75" s="265"/>
      <c r="GS75" s="265"/>
      <c r="GT75" s="265"/>
      <c r="GU75" s="265"/>
      <c r="GV75" s="265"/>
      <c r="GW75" s="265"/>
      <c r="GX75" s="265"/>
      <c r="GY75" s="265"/>
      <c r="GZ75" s="265"/>
      <c r="HA75" s="265"/>
      <c r="HB75" s="265"/>
      <c r="HC75" s="265"/>
      <c r="HD75" s="270" t="s">
        <v>455</v>
      </c>
      <c r="HE75" s="265"/>
      <c r="HF75" s="265"/>
      <c r="HG75" s="270"/>
      <c r="HH75" s="265"/>
      <c r="HI75" s="265"/>
      <c r="HJ75" s="265"/>
      <c r="HK75" s="265"/>
      <c r="HL75" s="265"/>
      <c r="HM75" s="265"/>
      <c r="HN75" s="265"/>
      <c r="HO75" s="265"/>
      <c r="HP75" s="265"/>
      <c r="HQ75" s="265"/>
      <c r="HR75" s="265"/>
      <c r="HS75" s="265"/>
      <c r="HT75" s="265"/>
      <c r="HU75" s="265"/>
      <c r="HV75" s="265"/>
      <c r="HW75" s="265"/>
      <c r="HX75" s="265"/>
      <c r="HY75" s="265"/>
      <c r="HZ75" s="265"/>
      <c r="IA75" s="265"/>
      <c r="IB75" s="265"/>
      <c r="IC75" s="265"/>
      <c r="ID75" s="265"/>
      <c r="IE75" s="265"/>
      <c r="IF75" s="265"/>
      <c r="IG75" s="265"/>
      <c r="IH75" s="265"/>
      <c r="II75" s="265"/>
      <c r="IJ75" s="265"/>
      <c r="IK75" s="265"/>
      <c r="IL75" s="265"/>
      <c r="IM75" s="265"/>
      <c r="IN75" s="265"/>
      <c r="IO75" s="265"/>
      <c r="IP75" s="265"/>
      <c r="IQ75" s="265"/>
      <c r="IR75" s="265"/>
      <c r="IS75" s="270" t="s">
        <v>455</v>
      </c>
      <c r="IT75" s="265"/>
      <c r="IU75" s="265"/>
      <c r="IV75" s="265"/>
      <c r="IW75" s="265"/>
      <c r="IX75" s="265"/>
      <c r="IY75" s="265"/>
      <c r="IZ75" s="265"/>
      <c r="JA75" s="265"/>
      <c r="JB75" s="265"/>
      <c r="JC75" s="265"/>
      <c r="JD75" s="265"/>
      <c r="JE75" s="265"/>
      <c r="JF75" s="265"/>
      <c r="JG75" s="265"/>
      <c r="JH75" s="265"/>
      <c r="JI75" s="265"/>
      <c r="JJ75" s="265"/>
      <c r="JK75" s="265"/>
      <c r="JL75" s="265"/>
      <c r="JM75" s="265"/>
      <c r="JN75" s="265"/>
      <c r="JO75" s="265"/>
      <c r="JP75" s="265"/>
      <c r="JQ75" s="265"/>
      <c r="JR75" s="265"/>
      <c r="JS75" s="265"/>
      <c r="JT75" s="265"/>
      <c r="JU75" s="265"/>
      <c r="JV75" s="265"/>
      <c r="JW75" s="265"/>
      <c r="JX75" s="265"/>
      <c r="JY75" s="265"/>
      <c r="JZ75" s="265"/>
      <c r="KA75" s="265"/>
      <c r="KB75" s="265"/>
      <c r="KC75" s="265"/>
      <c r="KD75" s="265"/>
      <c r="KE75" s="270" t="s">
        <v>455</v>
      </c>
      <c r="KF75" s="265"/>
      <c r="KG75" s="265"/>
      <c r="KH75" s="265"/>
      <c r="KI75" s="270"/>
      <c r="KJ75" s="265"/>
      <c r="KK75" s="265"/>
      <c r="KL75" s="265"/>
      <c r="KM75" s="265"/>
      <c r="KN75" s="265"/>
      <c r="KO75" s="265"/>
      <c r="KP75" s="265"/>
      <c r="KQ75" s="265"/>
      <c r="KR75" s="265"/>
      <c r="KS75" s="265"/>
      <c r="KT75" s="265"/>
      <c r="KU75" s="265"/>
      <c r="KV75" s="265"/>
      <c r="KW75" s="265"/>
      <c r="KX75" s="265"/>
      <c r="KY75" s="265"/>
      <c r="KZ75" s="265"/>
      <c r="LA75" s="265"/>
      <c r="LB75" s="265"/>
      <c r="LC75" s="265"/>
      <c r="LD75" s="265"/>
      <c r="LE75" s="265"/>
      <c r="LF75" s="265"/>
      <c r="LG75" s="265"/>
      <c r="LH75" s="265"/>
      <c r="LI75" s="265"/>
      <c r="LJ75" s="265"/>
      <c r="LK75" s="265"/>
      <c r="LL75" s="265"/>
      <c r="LM75" s="265"/>
      <c r="LN75" s="265"/>
      <c r="LO75" s="265"/>
      <c r="LP75" s="265"/>
      <c r="LQ75" s="265"/>
      <c r="LR75" s="265"/>
      <c r="LS75" s="265"/>
      <c r="LT75" s="265"/>
      <c r="LU75" s="265"/>
      <c r="LV75" s="265"/>
      <c r="LW75" s="265"/>
      <c r="LX75" s="265"/>
      <c r="LY75" s="265"/>
      <c r="LZ75" s="265"/>
      <c r="MA75" s="265"/>
      <c r="MB75" s="265"/>
      <c r="MC75" s="265"/>
      <c r="MD75" s="265"/>
      <c r="ME75" s="265"/>
      <c r="MF75" s="265"/>
      <c r="MG75" s="265"/>
      <c r="MH75" s="265"/>
      <c r="MI75" s="265"/>
      <c r="MJ75" s="265"/>
      <c r="MK75" s="265"/>
      <c r="ML75" s="265"/>
      <c r="MM75" s="265"/>
      <c r="MN75" s="265"/>
      <c r="MO75" s="265"/>
      <c r="MP75" s="265"/>
      <c r="MQ75" s="265"/>
      <c r="MR75" s="265"/>
      <c r="MS75" s="265"/>
      <c r="MT75" s="265"/>
      <c r="MU75" s="265"/>
      <c r="MV75" s="265"/>
      <c r="MW75" s="265"/>
      <c r="MX75" s="265"/>
      <c r="MY75" s="265"/>
      <c r="MZ75" s="265"/>
      <c r="NA75" s="265"/>
      <c r="NB75" s="265"/>
      <c r="NC75" s="265"/>
      <c r="ND75" s="265"/>
      <c r="NE75" s="265"/>
      <c r="NF75" s="265"/>
      <c r="NG75" s="265"/>
      <c r="NH75" s="265"/>
      <c r="NI75" s="265"/>
      <c r="NJ75" s="265"/>
      <c r="NK75" s="265"/>
      <c r="NL75" s="265"/>
      <c r="NM75" s="265"/>
      <c r="NN75" s="265"/>
      <c r="NO75" s="265"/>
      <c r="NP75" s="265"/>
      <c r="NQ75" s="265"/>
      <c r="NR75" s="265"/>
      <c r="NS75" s="265"/>
      <c r="NT75" s="265"/>
      <c r="NU75" s="265"/>
      <c r="NV75" s="265"/>
      <c r="NW75" s="265"/>
      <c r="NX75" s="265"/>
      <c r="NY75" s="265"/>
      <c r="NZ75" s="265"/>
      <c r="OA75" s="265"/>
      <c r="OB75" s="265"/>
      <c r="OC75" s="265"/>
      <c r="OD75" s="265"/>
      <c r="OE75" s="265"/>
      <c r="OF75" s="265"/>
      <c r="OG75" s="265"/>
      <c r="OH75" s="265"/>
      <c r="OI75" s="265"/>
      <c r="OJ75" s="265"/>
      <c r="OK75" s="265"/>
      <c r="OL75" s="265"/>
      <c r="OM75" s="265"/>
      <c r="ON75" s="265"/>
      <c r="OO75" s="265"/>
      <c r="OP75" s="265"/>
      <c r="OQ75" s="265"/>
      <c r="OR75" s="265"/>
      <c r="OS75" s="267">
        <f>IF(ISERROR(#REF!),0,1)</f>
        <v>0</v>
      </c>
      <c r="OT75" s="267">
        <f t="shared" si="15"/>
        <v>0</v>
      </c>
      <c r="OU75" s="267">
        <f t="shared" si="16"/>
        <v>1</v>
      </c>
      <c r="OV75" s="222"/>
      <c r="OW75" s="222"/>
      <c r="OX75" s="222"/>
      <c r="OY75" s="222"/>
      <c r="OZ75" s="222"/>
      <c r="PA75" s="222"/>
      <c r="PB75" s="222"/>
      <c r="PC75" s="222"/>
      <c r="PD75" s="222"/>
      <c r="PE75" s="222"/>
      <c r="PF75" s="222"/>
      <c r="PG75" s="222"/>
      <c r="PH75" s="222"/>
      <c r="PI75" s="222"/>
      <c r="PJ75" s="222"/>
      <c r="PK75" s="222"/>
      <c r="PL75" s="222"/>
      <c r="PM75" s="222"/>
      <c r="PN75" s="222"/>
      <c r="PO75" s="222"/>
      <c r="PP75" s="222"/>
      <c r="PQ75" s="222"/>
      <c r="PR75" s="222"/>
      <c r="PS75" s="222"/>
      <c r="PT75" s="222"/>
      <c r="PU75" s="222"/>
      <c r="PV75" s="222"/>
      <c r="PW75" s="222"/>
      <c r="PX75" s="222"/>
      <c r="PY75" s="222"/>
      <c r="PZ75" s="222"/>
      <c r="QA75" s="222"/>
      <c r="QB75" s="222"/>
      <c r="QC75" s="222"/>
      <c r="QD75" s="222"/>
      <c r="QE75" s="222"/>
      <c r="QF75" s="222"/>
      <c r="QG75" s="222"/>
      <c r="QH75" s="222"/>
      <c r="QI75" s="222"/>
      <c r="QJ75" s="222"/>
      <c r="QK75" s="222"/>
      <c r="QL75" s="222"/>
      <c r="QM75" s="222"/>
      <c r="QN75" s="222"/>
      <c r="QO75" s="222"/>
      <c r="QP75" s="222"/>
      <c r="QQ75" s="222"/>
      <c r="QR75" s="222"/>
      <c r="QS75" s="222"/>
      <c r="QT75" s="222"/>
      <c r="QU75" s="222"/>
      <c r="QV75" s="222"/>
      <c r="QW75" s="222"/>
      <c r="QX75" s="222"/>
      <c r="QY75" s="222"/>
      <c r="QZ75" s="222"/>
      <c r="RA75" s="222"/>
      <c r="RB75" s="222"/>
      <c r="RC75" s="222"/>
      <c r="RD75" s="222"/>
      <c r="RE75" s="222"/>
      <c r="RF75" s="222"/>
      <c r="RG75" s="222"/>
      <c r="RH75" s="222"/>
      <c r="RI75" s="222"/>
      <c r="RJ75" s="222"/>
      <c r="RK75" s="222"/>
      <c r="RL75" s="222"/>
      <c r="RM75" s="222"/>
      <c r="RN75" s="222"/>
      <c r="RO75" s="222"/>
      <c r="RP75" s="222"/>
      <c r="RQ75" s="222"/>
      <c r="RR75" s="222"/>
      <c r="RS75" s="222"/>
      <c r="RT75" s="222"/>
      <c r="RU75" s="222"/>
      <c r="RV75" s="222"/>
      <c r="RW75" s="222"/>
      <c r="RX75" s="222"/>
      <c r="RY75" s="222"/>
      <c r="RZ75" s="222"/>
      <c r="SA75" s="222"/>
      <c r="SB75" s="222"/>
      <c r="SC75" s="222"/>
      <c r="SD75" s="222"/>
      <c r="SE75" s="222"/>
      <c r="SF75" s="222"/>
      <c r="SG75" s="222"/>
      <c r="SH75" s="222"/>
      <c r="SI75" s="222"/>
      <c r="SJ75" s="222"/>
      <c r="SK75" s="222"/>
      <c r="SL75" s="222"/>
      <c r="SM75" s="222"/>
      <c r="SN75" s="222"/>
      <c r="SO75" s="222"/>
      <c r="SP75" s="222"/>
      <c r="SQ75" s="222"/>
      <c r="SR75" s="222"/>
      <c r="SS75" s="222"/>
      <c r="ST75" s="222"/>
      <c r="SU75" s="222"/>
      <c r="SV75" s="222"/>
      <c r="SW75" s="222"/>
      <c r="SX75" s="222"/>
      <c r="SY75" s="222"/>
      <c r="SZ75" s="222"/>
      <c r="TA75" s="222"/>
      <c r="TB75" s="222"/>
      <c r="TC75" s="222"/>
      <c r="TD75" s="222"/>
      <c r="TE75" s="222"/>
      <c r="TF75" s="222"/>
      <c r="TG75" s="222"/>
      <c r="TH75" s="222"/>
      <c r="TI75" s="222"/>
      <c r="TJ75" s="222"/>
      <c r="TK75" s="222"/>
      <c r="TL75" s="222"/>
      <c r="TM75" s="222"/>
      <c r="TN75" s="222"/>
      <c r="TO75" s="222"/>
      <c r="TP75" s="222"/>
      <c r="TQ75" s="222"/>
      <c r="TR75" s="222"/>
      <c r="TS75" s="222"/>
      <c r="TT75" s="222"/>
      <c r="TU75" s="222"/>
      <c r="TV75" s="222"/>
      <c r="TW75" s="222"/>
      <c r="TX75" s="222"/>
      <c r="TY75" s="222"/>
      <c r="TZ75" s="222"/>
      <c r="UA75" s="222"/>
      <c r="UB75" s="222"/>
      <c r="UC75" s="222"/>
      <c r="UD75" s="222"/>
      <c r="UE75" s="222"/>
      <c r="UF75" s="222"/>
      <c r="UG75" s="222"/>
      <c r="UH75" s="222"/>
      <c r="UI75" s="222"/>
      <c r="UJ75" s="222"/>
      <c r="UK75" s="222"/>
      <c r="UL75" s="222"/>
      <c r="UM75" s="222"/>
      <c r="UN75" s="222"/>
      <c r="UO75" s="222"/>
      <c r="UP75" s="222"/>
      <c r="UQ75" s="222"/>
      <c r="UR75" s="222"/>
      <c r="US75" s="222"/>
      <c r="UT75" s="222"/>
      <c r="UU75" s="222"/>
      <c r="UV75" s="222"/>
      <c r="UW75" s="222"/>
      <c r="UX75" s="222"/>
      <c r="UY75" s="222"/>
      <c r="UZ75" s="222"/>
      <c r="VA75" s="222"/>
      <c r="VB75" s="222"/>
      <c r="VC75" s="222"/>
      <c r="VD75" s="222"/>
      <c r="VE75" s="222"/>
      <c r="VF75" s="222"/>
      <c r="VG75" s="222"/>
      <c r="VH75" s="222"/>
      <c r="VI75" s="222"/>
      <c r="VJ75" s="222"/>
      <c r="VK75" s="222"/>
      <c r="VL75" s="222"/>
      <c r="VM75" s="222"/>
      <c r="VN75" s="222"/>
      <c r="VO75" s="222"/>
      <c r="VP75" s="222"/>
      <c r="VQ75" s="222"/>
      <c r="VR75" s="222"/>
      <c r="VS75" s="222"/>
      <c r="VT75" s="222"/>
      <c r="VU75" s="222"/>
      <c r="VV75" s="222"/>
      <c r="VW75" s="222"/>
      <c r="VX75" s="222"/>
      <c r="VY75" s="222"/>
      <c r="VZ75" s="222"/>
      <c r="WA75" s="222"/>
      <c r="WB75" s="222"/>
      <c r="WC75" s="222"/>
      <c r="WD75" s="222"/>
      <c r="WE75" s="222"/>
      <c r="WF75" s="222"/>
      <c r="WG75" s="222"/>
      <c r="WH75" s="222"/>
      <c r="WI75" s="222"/>
      <c r="WJ75" s="222"/>
      <c r="WK75" s="222"/>
      <c r="WL75" s="222"/>
      <c r="WM75" s="222"/>
      <c r="WN75" s="222"/>
      <c r="WO75" s="222"/>
      <c r="WP75" s="222"/>
      <c r="WQ75" s="222"/>
      <c r="WR75" s="222"/>
      <c r="WS75" s="222"/>
      <c r="WT75" s="222"/>
      <c r="WU75" s="222"/>
      <c r="WV75" s="222"/>
      <c r="WW75" s="222"/>
      <c r="WX75" s="222"/>
      <c r="WY75" s="222"/>
      <c r="WZ75" s="222"/>
      <c r="XA75" s="222"/>
      <c r="XB75" s="222"/>
      <c r="XC75" s="222"/>
      <c r="XD75" s="222"/>
      <c r="XE75" s="222"/>
      <c r="XF75" s="222"/>
      <c r="XG75" s="222"/>
      <c r="XH75" s="222"/>
      <c r="XI75" s="222"/>
      <c r="XJ75" s="222"/>
      <c r="XK75" s="222"/>
      <c r="XL75" s="222"/>
      <c r="XM75" s="222"/>
      <c r="XN75" s="222"/>
      <c r="XO75" s="222"/>
      <c r="XP75" s="222"/>
      <c r="XQ75" s="222"/>
      <c r="XR75" s="222"/>
      <c r="XS75" s="222"/>
      <c r="XT75" s="222"/>
      <c r="XU75" s="222"/>
      <c r="XV75" s="222"/>
      <c r="XW75" s="222"/>
      <c r="XX75" s="222"/>
      <c r="XY75" s="222"/>
      <c r="XZ75" s="222"/>
      <c r="YA75" s="222"/>
      <c r="YB75" s="222"/>
      <c r="YC75" s="222"/>
      <c r="YD75" s="222"/>
      <c r="YE75" s="222"/>
      <c r="YF75" s="222"/>
      <c r="YG75" s="222"/>
      <c r="YH75" s="222"/>
      <c r="YI75" s="222"/>
      <c r="YJ75" s="222"/>
      <c r="YK75" s="222"/>
      <c r="YL75" s="222"/>
      <c r="YM75" s="222"/>
      <c r="YN75" s="222"/>
      <c r="YO75" s="222"/>
      <c r="YP75" s="222"/>
      <c r="YQ75" s="222"/>
      <c r="YR75" s="222"/>
      <c r="YS75" s="222"/>
      <c r="YT75" s="222"/>
      <c r="YU75" s="222"/>
      <c r="YV75" s="222"/>
      <c r="YW75" s="222"/>
      <c r="YX75" s="222"/>
      <c r="YY75" s="222"/>
      <c r="YZ75" s="222"/>
      <c r="ZA75" s="222"/>
      <c r="ZB75" s="222"/>
      <c r="ZC75" s="222"/>
      <c r="ZD75" s="222"/>
      <c r="ZE75" s="222"/>
      <c r="ZF75" s="222"/>
      <c r="ZG75" s="222"/>
      <c r="ZH75" s="222"/>
      <c r="ZI75" s="222"/>
      <c r="ZJ75" s="222"/>
      <c r="ZK75" s="222"/>
      <c r="ZL75" s="222"/>
      <c r="ZM75" s="222"/>
      <c r="ZN75" s="222"/>
      <c r="ZO75" s="222"/>
      <c r="ZP75" s="222"/>
      <c r="ZQ75" s="222"/>
      <c r="ZR75" s="222"/>
      <c r="ZS75" s="222"/>
      <c r="ZT75" s="222"/>
      <c r="ZU75" s="222"/>
      <c r="ZV75" s="222"/>
      <c r="ZW75" s="222"/>
      <c r="ZX75" s="222"/>
      <c r="ZY75" s="222"/>
      <c r="ZZ75" s="222"/>
      <c r="AAA75" s="222"/>
      <c r="AAB75" s="222"/>
      <c r="AAC75" s="222"/>
      <c r="AAD75" s="222"/>
      <c r="AAE75" s="222"/>
      <c r="AAF75" s="222"/>
      <c r="AAG75" s="222"/>
      <c r="AAH75" s="222"/>
      <c r="AAI75" s="222"/>
      <c r="AAJ75" s="222"/>
      <c r="AAK75" s="222"/>
      <c r="AAL75" s="222"/>
      <c r="AAM75" s="222"/>
      <c r="AAN75" s="222"/>
      <c r="AAO75" s="222"/>
      <c r="AAP75" s="222"/>
      <c r="AAQ75" s="222"/>
      <c r="AAR75" s="222"/>
      <c r="AAS75" s="222"/>
      <c r="AAT75" s="222"/>
      <c r="AAU75" s="222"/>
      <c r="AAV75" s="222"/>
      <c r="AAW75" s="222"/>
      <c r="AAX75" s="222"/>
      <c r="AAY75" s="222"/>
      <c r="AAZ75" s="222"/>
      <c r="ABA75" s="222"/>
      <c r="ABB75" s="222"/>
      <c r="ABC75" s="222"/>
      <c r="ABD75" s="222"/>
      <c r="ABE75" s="222"/>
      <c r="ABF75" s="222"/>
      <c r="ABG75" s="222"/>
      <c r="ABH75" s="222"/>
      <c r="ABI75" s="222"/>
      <c r="ABJ75" s="222"/>
      <c r="ABK75" s="222"/>
      <c r="ABL75" s="222"/>
      <c r="ABM75" s="222"/>
      <c r="ABN75" s="222"/>
      <c r="ABO75" s="222"/>
      <c r="ABP75" s="222"/>
      <c r="ABQ75" s="222"/>
      <c r="ABR75" s="222"/>
      <c r="ABS75" s="222"/>
      <c r="ABT75" s="222"/>
      <c r="ABU75" s="222"/>
      <c r="ABV75" s="222"/>
      <c r="ABW75" s="222"/>
      <c r="ABX75" s="222"/>
      <c r="ABY75" s="222"/>
      <c r="ABZ75" s="222"/>
      <c r="ACA75" s="222"/>
      <c r="ACB75" s="222"/>
      <c r="ACC75" s="222"/>
      <c r="ACD75" s="222"/>
      <c r="ACE75" s="222"/>
      <c r="ACF75" s="222"/>
      <c r="ACG75" s="222"/>
      <c r="ACH75" s="222"/>
      <c r="ACI75" s="222"/>
      <c r="ACJ75" s="222"/>
      <c r="ACK75" s="222"/>
      <c r="ACL75" s="222"/>
      <c r="ACM75" s="222"/>
      <c r="ACN75" s="222"/>
      <c r="ACO75" s="222"/>
      <c r="ACP75" s="222"/>
      <c r="ACQ75" s="222"/>
      <c r="ACR75" s="222"/>
      <c r="ACS75" s="222"/>
      <c r="ACT75" s="222"/>
      <c r="ACU75" s="222"/>
      <c r="ACV75" s="222"/>
      <c r="ACW75" s="222"/>
      <c r="ACX75" s="222"/>
      <c r="ACY75" s="222"/>
      <c r="ACZ75" s="222"/>
      <c r="ADA75" s="222"/>
      <c r="ADB75" s="222"/>
      <c r="ADC75" s="222"/>
      <c r="ADD75" s="222"/>
      <c r="ADE75" s="222"/>
      <c r="ADF75" s="222"/>
      <c r="ADG75" s="222"/>
      <c r="ADH75" s="222"/>
      <c r="ADI75" s="222"/>
      <c r="ADJ75" s="222"/>
      <c r="ADK75" s="222"/>
      <c r="ADL75" s="222"/>
      <c r="ADM75" s="222"/>
      <c r="ADN75" s="222"/>
      <c r="ADO75" s="222"/>
      <c r="ADP75" s="222"/>
      <c r="ADQ75" s="222"/>
      <c r="ADR75" s="222"/>
      <c r="ADS75" s="222"/>
      <c r="ADT75" s="222"/>
      <c r="ADU75" s="222"/>
      <c r="ADV75" s="222"/>
      <c r="ADW75" s="222"/>
      <c r="ADX75" s="222"/>
      <c r="ADY75" s="222"/>
      <c r="ADZ75" s="222"/>
      <c r="AEA75" s="222"/>
      <c r="AEB75" s="222"/>
      <c r="AEC75" s="222"/>
      <c r="AED75" s="222"/>
      <c r="AEE75" s="222"/>
      <c r="AEF75" s="222"/>
      <c r="AEG75" s="222"/>
      <c r="AEH75" s="222"/>
      <c r="AEI75" s="222"/>
      <c r="AEJ75" s="222"/>
      <c r="AEK75" s="222"/>
      <c r="AEL75" s="222"/>
      <c r="AEM75" s="222"/>
      <c r="AEN75" s="222"/>
      <c r="AEO75" s="222"/>
      <c r="AEP75" s="222"/>
      <c r="AEQ75" s="222"/>
      <c r="AER75" s="222"/>
      <c r="AES75" s="222"/>
      <c r="AET75" s="222"/>
      <c r="AEU75" s="222"/>
      <c r="AEV75" s="222"/>
      <c r="AEW75" s="222"/>
      <c r="AEX75" s="222"/>
      <c r="AEY75" s="222"/>
      <c r="AEZ75" s="222"/>
      <c r="AFA75" s="222"/>
      <c r="AFB75" s="222"/>
      <c r="AFC75" s="222"/>
      <c r="AFD75" s="222"/>
      <c r="AFE75" s="222"/>
      <c r="AFF75" s="222"/>
      <c r="AFG75" s="222"/>
      <c r="AFH75" s="222"/>
      <c r="AFI75" s="222"/>
      <c r="AFJ75" s="222"/>
      <c r="AFK75" s="222"/>
      <c r="AFL75" s="222"/>
      <c r="AFM75" s="222"/>
      <c r="AFN75" s="222"/>
      <c r="AFO75" s="222"/>
      <c r="AFP75" s="222"/>
      <c r="AFQ75" s="222"/>
      <c r="AFR75" s="222"/>
      <c r="AFS75" s="222"/>
      <c r="AFT75" s="222"/>
    </row>
    <row r="76" spans="1:852" ht="15.75">
      <c r="A76" s="216" t="s">
        <v>847</v>
      </c>
      <c r="B76" s="216"/>
      <c r="C76" s="840" t="str">
        <f>IF(Severity!F76&gt;=0.5,"YES","NO")</f>
        <v>NO</v>
      </c>
      <c r="D76" s="840" t="str">
        <f>IF(Severity!G76&gt;=0.5,"YES","NO")</f>
        <v>YES</v>
      </c>
      <c r="E76" s="214">
        <v>8</v>
      </c>
      <c r="F76" s="214">
        <v>2</v>
      </c>
      <c r="G76" s="270" t="s">
        <v>722</v>
      </c>
      <c r="H76" s="270" t="s">
        <v>455</v>
      </c>
      <c r="I76" s="270" t="s">
        <v>455</v>
      </c>
      <c r="J76" s="270">
        <v>0</v>
      </c>
      <c r="K76" s="270" t="s">
        <v>455</v>
      </c>
      <c r="L76" s="217"/>
      <c r="M76" s="217"/>
      <c r="N76" s="270"/>
      <c r="O76" s="270" t="s">
        <v>455</v>
      </c>
      <c r="P76" s="265"/>
      <c r="Q76" s="265"/>
      <c r="R76" s="265"/>
      <c r="S76" s="270" t="s">
        <v>3005</v>
      </c>
      <c r="T76" s="270">
        <v>21</v>
      </c>
      <c r="U76" s="125">
        <v>25</v>
      </c>
      <c r="V76" s="125">
        <v>5.3</v>
      </c>
      <c r="W76" s="125"/>
      <c r="X76" s="125"/>
      <c r="Y76" s="125">
        <v>16.600000000000001</v>
      </c>
      <c r="Z76" s="125">
        <v>6.9</v>
      </c>
      <c r="AA76" s="125"/>
      <c r="AB76" s="125"/>
      <c r="AC76" s="125"/>
      <c r="AD76" s="125"/>
      <c r="AE76" s="114"/>
      <c r="AF76" s="125"/>
      <c r="AG76" s="125"/>
      <c r="AH76" s="125"/>
      <c r="AI76" s="265">
        <v>10</v>
      </c>
      <c r="AJ76" s="267">
        <f t="shared" si="17"/>
        <v>10</v>
      </c>
      <c r="AK76" s="267" t="s">
        <v>455</v>
      </c>
      <c r="AL76" s="270" t="s">
        <v>2392</v>
      </c>
      <c r="AM76" s="270" t="s">
        <v>455</v>
      </c>
      <c r="AN76" s="270" t="s">
        <v>455</v>
      </c>
      <c r="AO76" s="270">
        <v>0</v>
      </c>
      <c r="AP76" s="270" t="s">
        <v>455</v>
      </c>
      <c r="AQ76" s="217"/>
      <c r="AR76" s="217"/>
      <c r="AS76" s="217"/>
      <c r="AT76" s="270" t="s">
        <v>455</v>
      </c>
      <c r="AU76" s="265"/>
      <c r="AV76" s="265"/>
      <c r="AW76" s="265"/>
      <c r="AX76" s="265" t="s">
        <v>236</v>
      </c>
      <c r="AY76" s="270">
        <v>21</v>
      </c>
      <c r="AZ76" s="114">
        <v>23.8</v>
      </c>
      <c r="BA76" s="114">
        <v>4.7</v>
      </c>
      <c r="BB76" s="114"/>
      <c r="BC76" s="114"/>
      <c r="BD76" s="114">
        <v>22.8</v>
      </c>
      <c r="BE76" s="114">
        <v>4.9000000000000004</v>
      </c>
      <c r="BF76" s="114"/>
      <c r="BG76" s="114"/>
      <c r="BH76" s="114"/>
      <c r="BI76" s="114"/>
      <c r="BJ76" s="114"/>
      <c r="BK76" s="114"/>
      <c r="BL76" s="114"/>
      <c r="BM76" s="114"/>
      <c r="BN76" s="270">
        <v>10</v>
      </c>
      <c r="BO76" s="270">
        <f t="shared" si="18"/>
        <v>10</v>
      </c>
      <c r="BP76" s="270" t="s">
        <v>455</v>
      </c>
      <c r="BQ76" s="90"/>
      <c r="BR76" s="270" t="s">
        <v>455</v>
      </c>
      <c r="BS76" s="217"/>
      <c r="BT76" s="217"/>
      <c r="BU76" s="217"/>
      <c r="BV76" s="217"/>
      <c r="BW76" s="217"/>
      <c r="BX76" s="217"/>
      <c r="BY76" s="217"/>
      <c r="BZ76" s="217"/>
      <c r="CA76" s="217"/>
      <c r="CB76" s="217"/>
      <c r="CC76" s="217"/>
      <c r="CD76" s="217"/>
      <c r="CE76" s="114"/>
      <c r="CF76" s="114"/>
      <c r="CG76" s="114"/>
      <c r="CH76" s="114"/>
      <c r="CI76" s="114"/>
      <c r="CJ76" s="114"/>
      <c r="CK76" s="114"/>
      <c r="CL76" s="114"/>
      <c r="CM76" s="114"/>
      <c r="CN76" s="114"/>
      <c r="CO76" s="114"/>
      <c r="CP76" s="114"/>
      <c r="CQ76" s="114"/>
      <c r="CR76" s="114"/>
      <c r="CS76" s="217"/>
      <c r="CT76" s="217"/>
      <c r="CU76" s="217"/>
      <c r="CV76" s="90"/>
      <c r="CW76" s="270" t="s">
        <v>455</v>
      </c>
      <c r="CX76" s="90"/>
      <c r="CY76" s="217"/>
      <c r="CZ76" s="217"/>
      <c r="DA76" s="217"/>
      <c r="DB76" s="217"/>
      <c r="DC76" s="217"/>
      <c r="DD76" s="217"/>
      <c r="DE76" s="217"/>
      <c r="DF76" s="217"/>
      <c r="DG76" s="217"/>
      <c r="DH76" s="217"/>
      <c r="DI76" s="217"/>
      <c r="DJ76" s="125"/>
      <c r="DK76" s="125"/>
      <c r="DL76" s="125"/>
      <c r="DM76" s="125"/>
      <c r="DN76" s="125"/>
      <c r="DO76" s="125"/>
      <c r="DP76" s="125"/>
      <c r="DQ76" s="125"/>
      <c r="DR76" s="125"/>
      <c r="DS76" s="125"/>
      <c r="DT76" s="125"/>
      <c r="DU76" s="125"/>
      <c r="DV76" s="125"/>
      <c r="DW76" s="125"/>
      <c r="DX76" s="217"/>
      <c r="DY76" s="217"/>
      <c r="DZ76" s="217"/>
      <c r="EA76" s="217"/>
      <c r="EB76" s="270" t="s">
        <v>455</v>
      </c>
      <c r="EC76" s="217"/>
      <c r="ED76" s="217"/>
      <c r="EE76" s="217"/>
      <c r="EF76" s="217"/>
      <c r="EG76" s="217"/>
      <c r="EH76" s="217"/>
      <c r="EI76" s="217"/>
      <c r="EJ76" s="217"/>
      <c r="EK76" s="217"/>
      <c r="EL76" s="217"/>
      <c r="EM76" s="217"/>
      <c r="EN76" s="217"/>
      <c r="EO76" s="125"/>
      <c r="EP76" s="125"/>
      <c r="EQ76" s="125"/>
      <c r="ER76" s="125"/>
      <c r="ES76" s="125"/>
      <c r="ET76" s="125"/>
      <c r="EU76" s="125"/>
      <c r="EV76" s="125"/>
      <c r="EW76" s="125"/>
      <c r="EX76" s="125"/>
      <c r="EY76" s="125"/>
      <c r="EZ76" s="125"/>
      <c r="FA76" s="125"/>
      <c r="FB76" s="125"/>
      <c r="FC76" s="217"/>
      <c r="FD76" s="217"/>
      <c r="FE76" s="217"/>
      <c r="FF76" s="270" t="s">
        <v>455</v>
      </c>
      <c r="FG76" s="217"/>
      <c r="FH76" s="217"/>
      <c r="FI76" s="217"/>
      <c r="FJ76" s="217"/>
      <c r="FK76" s="217"/>
      <c r="FL76" s="217"/>
      <c r="FM76" s="217"/>
      <c r="FN76" s="217"/>
      <c r="FO76" s="217"/>
      <c r="FP76" s="217"/>
      <c r="FQ76" s="217"/>
      <c r="FR76" s="217"/>
      <c r="FS76" s="217"/>
      <c r="FT76" s="217"/>
      <c r="FU76" s="217"/>
      <c r="FV76" s="217"/>
      <c r="FW76" s="217"/>
      <c r="FX76" s="217"/>
      <c r="FY76" s="217"/>
      <c r="FZ76" s="217"/>
      <c r="GA76" s="217"/>
      <c r="GB76" s="217"/>
      <c r="GC76" s="217"/>
      <c r="GD76" s="217"/>
      <c r="GE76" s="217"/>
      <c r="GF76" s="217"/>
      <c r="GG76" s="217"/>
      <c r="GH76" s="217"/>
      <c r="GI76" s="217"/>
      <c r="GJ76" s="217"/>
      <c r="GK76" s="217"/>
      <c r="GL76" s="217"/>
      <c r="GM76" s="217"/>
      <c r="GN76" s="217"/>
      <c r="GO76" s="217"/>
      <c r="GP76" s="217"/>
      <c r="GQ76" s="217"/>
      <c r="GR76" s="217"/>
      <c r="GS76" s="217"/>
      <c r="GT76" s="217"/>
      <c r="GU76" s="217"/>
      <c r="GV76" s="217"/>
      <c r="GW76" s="217"/>
      <c r="GX76" s="217"/>
      <c r="GY76" s="217"/>
      <c r="GZ76" s="217"/>
      <c r="HA76" s="217"/>
      <c r="HB76" s="217"/>
      <c r="HC76" s="217"/>
      <c r="HD76" s="270" t="s">
        <v>455</v>
      </c>
      <c r="HE76" s="217"/>
      <c r="HF76" s="217"/>
      <c r="HG76" s="217"/>
      <c r="HH76" s="217"/>
      <c r="HI76" s="217"/>
      <c r="HJ76" s="217"/>
      <c r="HK76" s="217"/>
      <c r="HL76" s="217"/>
      <c r="HM76" s="217"/>
      <c r="HN76" s="217"/>
      <c r="HO76" s="217"/>
      <c r="HP76" s="217"/>
      <c r="HQ76" s="217"/>
      <c r="HR76" s="217"/>
      <c r="HS76" s="217"/>
      <c r="HT76" s="217"/>
      <c r="HU76" s="217"/>
      <c r="HV76" s="217"/>
      <c r="HW76" s="217"/>
      <c r="HX76" s="217"/>
      <c r="HY76" s="217"/>
      <c r="HZ76" s="217"/>
      <c r="IA76" s="217"/>
      <c r="IB76" s="217"/>
      <c r="IC76" s="217"/>
      <c r="ID76" s="217"/>
      <c r="IE76" s="217"/>
      <c r="IF76" s="217"/>
      <c r="IG76" s="217"/>
      <c r="IH76" s="217"/>
      <c r="II76" s="217"/>
      <c r="IJ76" s="217"/>
      <c r="IK76" s="217"/>
      <c r="IL76" s="217"/>
      <c r="IM76" s="217"/>
      <c r="IN76" s="217"/>
      <c r="IO76" s="217"/>
      <c r="IP76" s="217"/>
      <c r="IQ76" s="217"/>
      <c r="IR76" s="217"/>
      <c r="IS76" s="270" t="s">
        <v>455</v>
      </c>
      <c r="IT76" s="217"/>
      <c r="IU76" s="217"/>
      <c r="IV76" s="217"/>
      <c r="IW76" s="217"/>
      <c r="IX76" s="217"/>
      <c r="IY76" s="217"/>
      <c r="IZ76" s="217"/>
      <c r="JA76" s="217"/>
      <c r="JB76" s="217"/>
      <c r="JC76" s="217"/>
      <c r="JD76" s="217"/>
      <c r="JE76" s="217"/>
      <c r="JF76" s="217"/>
      <c r="JG76" s="217"/>
      <c r="JH76" s="217"/>
      <c r="JI76" s="217"/>
      <c r="JJ76" s="217"/>
      <c r="JK76" s="217"/>
      <c r="JL76" s="217"/>
      <c r="JM76" s="217"/>
      <c r="JN76" s="217"/>
      <c r="JO76" s="217"/>
      <c r="JP76" s="217"/>
      <c r="JQ76" s="217"/>
      <c r="JR76" s="217"/>
      <c r="JS76" s="217"/>
      <c r="JT76" s="217"/>
      <c r="JU76" s="217"/>
      <c r="JV76" s="217"/>
      <c r="JW76" s="217"/>
      <c r="JX76" s="217"/>
      <c r="JY76" s="217"/>
      <c r="JZ76" s="217"/>
      <c r="KA76" s="217"/>
      <c r="KB76" s="217"/>
      <c r="KC76" s="217"/>
      <c r="KD76" s="217"/>
      <c r="KE76" s="270" t="s">
        <v>455</v>
      </c>
      <c r="KF76" s="217"/>
      <c r="KG76" s="217"/>
      <c r="KH76" s="217"/>
      <c r="KI76" s="217"/>
      <c r="KJ76" s="217"/>
      <c r="KK76" s="217"/>
      <c r="KL76" s="217"/>
      <c r="KM76" s="217"/>
      <c r="KN76" s="217"/>
      <c r="KO76" s="217"/>
      <c r="KP76" s="217"/>
      <c r="KQ76" s="217"/>
      <c r="KR76" s="217"/>
      <c r="KS76" s="217"/>
      <c r="KT76" s="217"/>
      <c r="KU76" s="217"/>
      <c r="KV76" s="217"/>
      <c r="KW76" s="217"/>
      <c r="KX76" s="217"/>
      <c r="KY76" s="217"/>
      <c r="KZ76" s="217"/>
      <c r="LA76" s="217"/>
      <c r="LB76" s="217"/>
      <c r="LC76" s="217"/>
      <c r="LD76" s="217"/>
      <c r="LE76" s="217"/>
      <c r="LF76" s="217"/>
      <c r="LG76" s="217"/>
      <c r="LH76" s="217"/>
      <c r="LI76" s="217"/>
      <c r="LJ76" s="217"/>
      <c r="LK76" s="217"/>
      <c r="LL76" s="217"/>
      <c r="LM76" s="217"/>
      <c r="LN76" s="217"/>
      <c r="LO76" s="217"/>
      <c r="LP76" s="217"/>
      <c r="LQ76" s="217"/>
      <c r="LR76" s="217"/>
      <c r="LS76" s="217"/>
      <c r="LT76" s="270" t="s">
        <v>455</v>
      </c>
      <c r="LU76" s="217"/>
      <c r="LV76" s="217"/>
      <c r="LW76" s="217"/>
      <c r="LX76" s="217"/>
      <c r="LY76" s="217"/>
      <c r="LZ76" s="217"/>
      <c r="MA76" s="217"/>
      <c r="MB76" s="217"/>
      <c r="MC76" s="217"/>
      <c r="MD76" s="217"/>
      <c r="ME76" s="217"/>
      <c r="MF76" s="217"/>
      <c r="MG76" s="217"/>
      <c r="MH76" s="217"/>
      <c r="MI76" s="217"/>
      <c r="MJ76" s="217"/>
      <c r="MK76" s="217"/>
      <c r="ML76" s="217"/>
      <c r="MM76" s="217"/>
      <c r="MN76" s="217"/>
      <c r="MO76" s="217"/>
      <c r="MP76" s="217"/>
      <c r="MQ76" s="217"/>
      <c r="MR76" s="217"/>
      <c r="MS76" s="217"/>
      <c r="MT76" s="217"/>
      <c r="MU76" s="217"/>
      <c r="MV76" s="217"/>
      <c r="MW76" s="217"/>
      <c r="MX76" s="217"/>
      <c r="MY76" s="217"/>
      <c r="MZ76" s="217"/>
      <c r="NA76" s="217"/>
      <c r="NB76" s="217"/>
      <c r="NC76" s="217"/>
      <c r="ND76" s="217"/>
      <c r="NE76" s="217"/>
      <c r="NF76" s="223"/>
      <c r="NG76" s="223"/>
      <c r="NH76" s="223"/>
      <c r="NI76" s="223"/>
      <c r="NJ76" s="223"/>
      <c r="NK76" s="223"/>
      <c r="NL76" s="223"/>
      <c r="NM76" s="223"/>
      <c r="NN76" s="223"/>
      <c r="NO76" s="223"/>
      <c r="NP76" s="223"/>
      <c r="NQ76" s="223"/>
      <c r="NR76" s="223"/>
      <c r="NS76" s="223"/>
      <c r="NT76" s="223"/>
      <c r="NU76" s="223"/>
      <c r="NV76" s="223"/>
      <c r="NW76" s="223"/>
      <c r="NX76" s="223"/>
      <c r="NY76" s="223"/>
      <c r="NZ76" s="223"/>
      <c r="OA76" s="223"/>
      <c r="OB76" s="223"/>
      <c r="OC76" s="223"/>
      <c r="OD76" s="223"/>
      <c r="OE76" s="223"/>
      <c r="OF76" s="223"/>
      <c r="OG76" s="223"/>
      <c r="OH76" s="223"/>
      <c r="OI76" s="223"/>
      <c r="OJ76" s="223"/>
      <c r="OK76" s="223"/>
      <c r="OL76" s="223"/>
      <c r="OM76" s="223"/>
      <c r="ON76" s="223"/>
      <c r="OO76" s="223"/>
      <c r="OP76" s="223"/>
      <c r="OQ76" s="223"/>
      <c r="OR76" s="223"/>
      <c r="OS76" s="267">
        <v>1</v>
      </c>
      <c r="OT76" s="267">
        <f t="shared" si="15"/>
        <v>0</v>
      </c>
      <c r="OU76" s="267">
        <f t="shared" si="16"/>
        <v>1</v>
      </c>
      <c r="OV76" s="222"/>
      <c r="OW76" s="222"/>
      <c r="OX76" s="222"/>
      <c r="OY76" s="222"/>
      <c r="OZ76" s="222"/>
      <c r="PA76" s="222"/>
      <c r="PB76" s="222"/>
      <c r="PC76" s="222"/>
      <c r="PD76" s="222"/>
      <c r="PE76" s="222"/>
      <c r="PF76" s="222"/>
      <c r="PG76" s="222"/>
      <c r="PH76" s="222"/>
      <c r="PI76" s="222"/>
      <c r="PJ76" s="222"/>
      <c r="PK76" s="222"/>
      <c r="PL76" s="222"/>
      <c r="PM76" s="222"/>
      <c r="PN76" s="222"/>
      <c r="PO76" s="222"/>
      <c r="PP76" s="222"/>
      <c r="PQ76" s="222"/>
      <c r="PR76" s="222"/>
      <c r="PS76" s="222"/>
      <c r="PT76" s="222"/>
      <c r="PU76" s="222"/>
      <c r="PV76" s="222"/>
      <c r="PW76" s="222"/>
      <c r="PX76" s="222"/>
      <c r="PY76" s="222"/>
      <c r="PZ76" s="222"/>
      <c r="QA76" s="222"/>
      <c r="QB76" s="222"/>
      <c r="QC76" s="222"/>
      <c r="QD76" s="222"/>
      <c r="QE76" s="222"/>
      <c r="QF76" s="222"/>
      <c r="QG76" s="222"/>
      <c r="QH76" s="222"/>
      <c r="QI76" s="222"/>
      <c r="QJ76" s="222"/>
      <c r="QK76" s="222"/>
      <c r="QL76" s="222"/>
      <c r="QM76" s="222"/>
      <c r="QN76" s="222"/>
      <c r="QO76" s="222"/>
      <c r="QP76" s="222"/>
      <c r="QQ76" s="222"/>
      <c r="QR76" s="222"/>
      <c r="QS76" s="222"/>
      <c r="QT76" s="222"/>
      <c r="QU76" s="222"/>
      <c r="QV76" s="222"/>
      <c r="QW76" s="222"/>
      <c r="QX76" s="222"/>
      <c r="QY76" s="222"/>
      <c r="QZ76" s="222"/>
      <c r="RA76" s="222"/>
      <c r="RB76" s="222"/>
      <c r="RC76" s="222"/>
      <c r="RD76" s="222"/>
      <c r="RE76" s="222"/>
      <c r="RF76" s="222"/>
      <c r="RG76" s="222"/>
      <c r="RH76" s="222"/>
      <c r="RI76" s="222"/>
      <c r="RJ76" s="222"/>
      <c r="RK76" s="222"/>
      <c r="RL76" s="222"/>
      <c r="RM76" s="222"/>
      <c r="RN76" s="222"/>
      <c r="RO76" s="222"/>
      <c r="RP76" s="222"/>
      <c r="RQ76" s="222"/>
      <c r="RR76" s="222"/>
      <c r="RS76" s="222"/>
      <c r="RT76" s="222"/>
      <c r="RU76" s="222"/>
      <c r="RV76" s="222"/>
      <c r="RW76" s="222"/>
      <c r="RX76" s="222"/>
      <c r="RY76" s="222"/>
      <c r="RZ76" s="222"/>
      <c r="SA76" s="222"/>
      <c r="SB76" s="222"/>
      <c r="SC76" s="222"/>
      <c r="SD76" s="222"/>
      <c r="SE76" s="222"/>
      <c r="SF76" s="222"/>
      <c r="SG76" s="222"/>
      <c r="SH76" s="222"/>
      <c r="SI76" s="222"/>
      <c r="SJ76" s="222"/>
      <c r="SK76" s="222"/>
      <c r="SL76" s="222"/>
      <c r="SM76" s="222"/>
      <c r="SN76" s="222"/>
      <c r="SO76" s="222"/>
      <c r="SP76" s="222"/>
      <c r="SQ76" s="222"/>
      <c r="SR76" s="222"/>
      <c r="SS76" s="222"/>
      <c r="ST76" s="222"/>
      <c r="SU76" s="222"/>
      <c r="SV76" s="222"/>
      <c r="SW76" s="222"/>
      <c r="SX76" s="222"/>
      <c r="SY76" s="222"/>
      <c r="SZ76" s="222"/>
      <c r="TA76" s="222"/>
      <c r="TB76" s="222"/>
      <c r="TC76" s="222"/>
      <c r="TD76" s="222"/>
      <c r="TE76" s="222"/>
      <c r="TF76" s="222"/>
      <c r="TG76" s="222"/>
      <c r="TH76" s="222"/>
      <c r="TI76" s="222"/>
      <c r="TJ76" s="222"/>
      <c r="TK76" s="222"/>
      <c r="TL76" s="222"/>
      <c r="TM76" s="222"/>
      <c r="TN76" s="222"/>
      <c r="TO76" s="222"/>
      <c r="TP76" s="222"/>
      <c r="TQ76" s="222"/>
      <c r="TR76" s="222"/>
      <c r="TS76" s="222"/>
      <c r="TT76" s="222"/>
      <c r="TU76" s="222"/>
      <c r="TV76" s="222"/>
      <c r="TW76" s="222"/>
      <c r="TX76" s="222"/>
      <c r="TY76" s="222"/>
      <c r="TZ76" s="222"/>
      <c r="UA76" s="222"/>
      <c r="UB76" s="222"/>
      <c r="UC76" s="222"/>
      <c r="UD76" s="222"/>
      <c r="UE76" s="222"/>
      <c r="UF76" s="222"/>
      <c r="UG76" s="222"/>
      <c r="UH76" s="222"/>
      <c r="UI76" s="222"/>
      <c r="UJ76" s="222"/>
      <c r="UK76" s="222"/>
      <c r="UL76" s="222"/>
      <c r="UM76" s="222"/>
      <c r="UN76" s="222"/>
      <c r="UO76" s="222"/>
      <c r="UP76" s="222"/>
      <c r="UQ76" s="222"/>
      <c r="UR76" s="222"/>
      <c r="US76" s="222"/>
      <c r="UT76" s="222"/>
      <c r="UU76" s="222"/>
      <c r="UV76" s="222"/>
      <c r="UW76" s="222"/>
      <c r="UX76" s="222"/>
      <c r="UY76" s="222"/>
      <c r="UZ76" s="222"/>
      <c r="VA76" s="222"/>
      <c r="VB76" s="222"/>
      <c r="VC76" s="222"/>
      <c r="VD76" s="222"/>
      <c r="VE76" s="222"/>
      <c r="VF76" s="222"/>
      <c r="VG76" s="222"/>
      <c r="VH76" s="222"/>
      <c r="VI76" s="222"/>
      <c r="VJ76" s="222"/>
      <c r="VK76" s="222"/>
      <c r="VL76" s="222"/>
      <c r="VM76" s="222"/>
      <c r="VN76" s="222"/>
      <c r="VO76" s="222"/>
      <c r="VP76" s="222"/>
      <c r="VQ76" s="222"/>
      <c r="VR76" s="222"/>
      <c r="VS76" s="222"/>
      <c r="VT76" s="222"/>
      <c r="VU76" s="222"/>
      <c r="VV76" s="222"/>
      <c r="VW76" s="222"/>
      <c r="VX76" s="222"/>
      <c r="VY76" s="222"/>
      <c r="VZ76" s="222"/>
      <c r="WA76" s="222"/>
      <c r="WB76" s="222"/>
      <c r="WC76" s="222"/>
      <c r="WD76" s="222"/>
      <c r="WE76" s="222"/>
      <c r="WF76" s="222"/>
      <c r="WG76" s="222"/>
      <c r="WH76" s="222"/>
      <c r="WI76" s="222"/>
      <c r="WJ76" s="222"/>
      <c r="WK76" s="222"/>
      <c r="WL76" s="222"/>
      <c r="WM76" s="222"/>
      <c r="WN76" s="222"/>
      <c r="WO76" s="222"/>
      <c r="WP76" s="222"/>
      <c r="WQ76" s="222"/>
      <c r="WR76" s="222"/>
      <c r="WS76" s="222"/>
      <c r="WT76" s="222"/>
      <c r="WU76" s="222"/>
      <c r="WV76" s="222"/>
      <c r="WW76" s="222"/>
      <c r="WX76" s="222"/>
      <c r="WY76" s="222"/>
      <c r="WZ76" s="222"/>
      <c r="XA76" s="222"/>
      <c r="XB76" s="222"/>
      <c r="XC76" s="222"/>
      <c r="XD76" s="222"/>
      <c r="XE76" s="222"/>
      <c r="XF76" s="222"/>
      <c r="XG76" s="222"/>
      <c r="XH76" s="222"/>
      <c r="XI76" s="222"/>
      <c r="XJ76" s="222"/>
      <c r="XK76" s="222"/>
      <c r="XL76" s="222"/>
      <c r="XM76" s="222"/>
      <c r="XN76" s="222"/>
      <c r="XO76" s="222"/>
      <c r="XP76" s="222"/>
      <c r="XQ76" s="222"/>
      <c r="XR76" s="222"/>
      <c r="XS76" s="222"/>
      <c r="XT76" s="222"/>
      <c r="XU76" s="222"/>
      <c r="XV76" s="222"/>
      <c r="XW76" s="222"/>
      <c r="XX76" s="222"/>
      <c r="XY76" s="222"/>
      <c r="XZ76" s="222"/>
      <c r="YA76" s="222"/>
      <c r="YB76" s="222"/>
      <c r="YC76" s="222"/>
      <c r="YD76" s="222"/>
      <c r="YE76" s="222"/>
      <c r="YF76" s="222"/>
      <c r="YG76" s="222"/>
      <c r="YH76" s="222"/>
      <c r="YI76" s="222"/>
      <c r="YJ76" s="222"/>
      <c r="YK76" s="222"/>
      <c r="YL76" s="222"/>
      <c r="YM76" s="222"/>
      <c r="YN76" s="222"/>
      <c r="YO76" s="222"/>
      <c r="YP76" s="222"/>
      <c r="YQ76" s="222"/>
      <c r="YR76" s="222"/>
      <c r="YS76" s="222"/>
      <c r="YT76" s="222"/>
      <c r="YU76" s="222"/>
      <c r="YV76" s="222"/>
      <c r="YW76" s="222"/>
      <c r="YX76" s="222"/>
      <c r="YY76" s="222"/>
      <c r="YZ76" s="222"/>
      <c r="ZA76" s="222"/>
      <c r="ZB76" s="222"/>
      <c r="ZC76" s="222"/>
      <c r="ZD76" s="222"/>
      <c r="ZE76" s="222"/>
      <c r="ZF76" s="222"/>
      <c r="ZG76" s="222"/>
      <c r="ZH76" s="222"/>
      <c r="ZI76" s="222"/>
      <c r="ZJ76" s="222"/>
      <c r="ZK76" s="222"/>
      <c r="ZL76" s="222"/>
      <c r="ZM76" s="222"/>
      <c r="ZN76" s="222"/>
      <c r="ZO76" s="222"/>
      <c r="ZP76" s="222"/>
      <c r="ZQ76" s="222"/>
      <c r="ZR76" s="222"/>
      <c r="ZS76" s="222"/>
      <c r="ZT76" s="222"/>
      <c r="ZU76" s="222"/>
      <c r="ZV76" s="222"/>
      <c r="ZW76" s="222"/>
      <c r="ZX76" s="222"/>
      <c r="ZY76" s="222"/>
      <c r="ZZ76" s="222"/>
      <c r="AAA76" s="222"/>
      <c r="AAB76" s="222"/>
      <c r="AAC76" s="222"/>
      <c r="AAD76" s="222"/>
      <c r="AAE76" s="222"/>
      <c r="AAF76" s="222"/>
      <c r="AAG76" s="222"/>
      <c r="AAH76" s="222"/>
      <c r="AAI76" s="222"/>
      <c r="AAJ76" s="222"/>
      <c r="AAK76" s="222"/>
      <c r="AAL76" s="222"/>
      <c r="AAM76" s="222"/>
      <c r="AAN76" s="222"/>
      <c r="AAO76" s="222"/>
      <c r="AAP76" s="222"/>
      <c r="AAQ76" s="222"/>
      <c r="AAR76" s="222"/>
      <c r="AAS76" s="222"/>
      <c r="AAT76" s="222"/>
      <c r="AAU76" s="222"/>
      <c r="AAV76" s="222"/>
      <c r="AAW76" s="222"/>
      <c r="AAX76" s="222"/>
      <c r="AAY76" s="222"/>
      <c r="AAZ76" s="222"/>
      <c r="ABA76" s="222"/>
      <c r="ABB76" s="222"/>
      <c r="ABC76" s="222"/>
      <c r="ABD76" s="222"/>
      <c r="ABE76" s="222"/>
      <c r="ABF76" s="222"/>
      <c r="ABG76" s="222"/>
      <c r="ABH76" s="222"/>
      <c r="ABI76" s="222"/>
      <c r="ABJ76" s="222"/>
      <c r="ABK76" s="222"/>
      <c r="ABL76" s="222"/>
      <c r="ABM76" s="222"/>
      <c r="ABN76" s="222"/>
      <c r="ABO76" s="222"/>
      <c r="ABP76" s="222"/>
      <c r="ABQ76" s="222"/>
      <c r="ABR76" s="222"/>
      <c r="ABS76" s="222"/>
      <c r="ABT76" s="222"/>
      <c r="ABU76" s="222"/>
      <c r="ABV76" s="222"/>
      <c r="ABW76" s="222"/>
      <c r="ABX76" s="222"/>
      <c r="ABY76" s="222"/>
      <c r="ABZ76" s="222"/>
      <c r="ACA76" s="222"/>
      <c r="ACB76" s="222"/>
      <c r="ACC76" s="222"/>
      <c r="ACD76" s="222"/>
      <c r="ACE76" s="222"/>
      <c r="ACF76" s="222"/>
      <c r="ACG76" s="222"/>
      <c r="ACH76" s="222"/>
      <c r="ACI76" s="222"/>
      <c r="ACJ76" s="222"/>
      <c r="ACK76" s="222"/>
      <c r="ACL76" s="222"/>
      <c r="ACM76" s="222"/>
      <c r="ACN76" s="222"/>
      <c r="ACO76" s="222"/>
      <c r="ACP76" s="222"/>
      <c r="ACQ76" s="222"/>
      <c r="ACR76" s="222"/>
      <c r="ACS76" s="222"/>
      <c r="ACT76" s="222"/>
      <c r="ACU76" s="222"/>
      <c r="ACV76" s="222"/>
      <c r="ACW76" s="222"/>
      <c r="ACX76" s="222"/>
      <c r="ACY76" s="222"/>
      <c r="ACZ76" s="222"/>
      <c r="ADA76" s="222"/>
      <c r="ADB76" s="222"/>
      <c r="ADC76" s="222"/>
      <c r="ADD76" s="222"/>
      <c r="ADE76" s="222"/>
      <c r="ADF76" s="222"/>
      <c r="ADG76" s="222"/>
      <c r="ADH76" s="222"/>
      <c r="ADI76" s="222"/>
      <c r="ADJ76" s="222"/>
      <c r="ADK76" s="222"/>
      <c r="ADL76" s="222"/>
      <c r="ADM76" s="222"/>
      <c r="ADN76" s="222"/>
      <c r="ADO76" s="222"/>
      <c r="ADP76" s="222"/>
      <c r="ADQ76" s="222"/>
      <c r="ADR76" s="222"/>
      <c r="ADS76" s="222"/>
      <c r="ADT76" s="222"/>
      <c r="ADU76" s="222"/>
      <c r="ADV76" s="222"/>
      <c r="ADW76" s="222"/>
      <c r="ADX76" s="222"/>
      <c r="ADY76" s="222"/>
      <c r="ADZ76" s="222"/>
      <c r="AEA76" s="222"/>
      <c r="AEB76" s="222"/>
      <c r="AEC76" s="222"/>
      <c r="AED76" s="222"/>
      <c r="AEE76" s="222"/>
      <c r="AEF76" s="222"/>
      <c r="AEG76" s="222"/>
      <c r="AEH76" s="222"/>
      <c r="AEI76" s="222"/>
      <c r="AEJ76" s="222"/>
      <c r="AEK76" s="222"/>
      <c r="AEL76" s="222"/>
      <c r="AEM76" s="222"/>
      <c r="AEN76" s="222"/>
      <c r="AEO76" s="222"/>
      <c r="AEP76" s="222"/>
      <c r="AEQ76" s="222"/>
      <c r="AER76" s="222"/>
      <c r="AES76" s="222"/>
      <c r="AET76" s="222"/>
      <c r="AEU76" s="222"/>
      <c r="AEV76" s="222"/>
      <c r="AEW76" s="222"/>
      <c r="AEX76" s="222"/>
      <c r="AEY76" s="222"/>
      <c r="AEZ76" s="222"/>
      <c r="AFA76" s="222"/>
      <c r="AFB76" s="222"/>
      <c r="AFC76" s="222"/>
      <c r="AFD76" s="222"/>
      <c r="AFE76" s="222"/>
      <c r="AFF76" s="222"/>
      <c r="AFG76" s="222"/>
      <c r="AFH76" s="222"/>
      <c r="AFI76" s="222"/>
      <c r="AFJ76" s="222"/>
      <c r="AFK76" s="222"/>
      <c r="AFL76" s="222"/>
      <c r="AFM76" s="222"/>
      <c r="AFN76" s="222"/>
      <c r="AFO76" s="222"/>
      <c r="AFP76" s="222"/>
      <c r="AFQ76" s="222"/>
      <c r="AFR76" s="222"/>
      <c r="AFS76" s="222"/>
      <c r="AFT76" s="222"/>
    </row>
    <row r="77" spans="1:852" s="100" customFormat="1" ht="15.75">
      <c r="A77" s="221" t="s">
        <v>1417</v>
      </c>
      <c r="B77" s="221"/>
      <c r="C77" s="840" t="str">
        <f>IF(Severity!F77&gt;=0.5,"YES","NO")</f>
        <v>NO</v>
      </c>
      <c r="D77" s="840" t="str">
        <f>IF(Severity!G77&gt;=0.5,"YES","NO")</f>
        <v>YES</v>
      </c>
      <c r="E77" s="214">
        <v>16</v>
      </c>
      <c r="F77" s="214">
        <v>3</v>
      </c>
      <c r="G77" s="270" t="s">
        <v>384</v>
      </c>
      <c r="H77" s="270" t="s">
        <v>455</v>
      </c>
      <c r="I77" s="270" t="s">
        <v>455</v>
      </c>
      <c r="J77" s="270">
        <v>7</v>
      </c>
      <c r="K77" s="270" t="s">
        <v>602</v>
      </c>
      <c r="L77" s="265">
        <v>17</v>
      </c>
      <c r="M77" s="265">
        <v>25</v>
      </c>
      <c r="N77" s="270">
        <v>7</v>
      </c>
      <c r="O77" s="270" t="s">
        <v>455</v>
      </c>
      <c r="P77" s="265"/>
      <c r="Q77" s="265"/>
      <c r="R77" s="265"/>
      <c r="S77" s="270" t="s">
        <v>602</v>
      </c>
      <c r="T77" s="270">
        <v>17</v>
      </c>
      <c r="U77" s="125"/>
      <c r="V77" s="125"/>
      <c r="W77" s="125">
        <v>18.399999999999999</v>
      </c>
      <c r="X77" s="125">
        <v>4.0999999999999996</v>
      </c>
      <c r="Y77" s="125"/>
      <c r="Z77" s="125"/>
      <c r="AA77" s="125">
        <v>17.899999999999999</v>
      </c>
      <c r="AB77" s="125">
        <v>3.3</v>
      </c>
      <c r="AC77" s="125"/>
      <c r="AD77" s="125"/>
      <c r="AE77" s="114"/>
      <c r="AF77" s="125"/>
      <c r="AG77" s="125"/>
      <c r="AH77" s="125"/>
      <c r="AI77" s="265">
        <v>48</v>
      </c>
      <c r="AJ77" s="267">
        <f t="shared" si="17"/>
        <v>41</v>
      </c>
      <c r="AK77" s="265">
        <v>41</v>
      </c>
      <c r="AL77" s="270" t="s">
        <v>722</v>
      </c>
      <c r="AM77" s="270" t="s">
        <v>455</v>
      </c>
      <c r="AN77" s="270" t="s">
        <v>455</v>
      </c>
      <c r="AO77" s="270">
        <v>14</v>
      </c>
      <c r="AP77" s="270" t="s">
        <v>602</v>
      </c>
      <c r="AQ77" s="265">
        <v>17</v>
      </c>
      <c r="AR77" s="265">
        <v>18</v>
      </c>
      <c r="AS77" s="270">
        <v>7</v>
      </c>
      <c r="AT77" s="270" t="s">
        <v>455</v>
      </c>
      <c r="AU77" s="265"/>
      <c r="AV77" s="265"/>
      <c r="AW77" s="265"/>
      <c r="AX77" s="265" t="s">
        <v>602</v>
      </c>
      <c r="AY77" s="265">
        <v>17</v>
      </c>
      <c r="AZ77" s="114"/>
      <c r="BA77" s="114"/>
      <c r="BB77" s="114">
        <v>17.3</v>
      </c>
      <c r="BC77" s="114">
        <v>3.2</v>
      </c>
      <c r="BD77" s="114"/>
      <c r="BE77" s="114"/>
      <c r="BF77" s="114">
        <v>17.399999999999999</v>
      </c>
      <c r="BG77" s="114">
        <v>1.9</v>
      </c>
      <c r="BH77" s="114"/>
      <c r="BI77" s="114"/>
      <c r="BJ77" s="114"/>
      <c r="BK77" s="114"/>
      <c r="BL77" s="114"/>
      <c r="BM77" s="114"/>
      <c r="BN77" s="270">
        <v>53</v>
      </c>
      <c r="BO77" s="270">
        <f t="shared" si="18"/>
        <v>39</v>
      </c>
      <c r="BP77" s="270">
        <v>39</v>
      </c>
      <c r="BQ77" s="270" t="s">
        <v>2916</v>
      </c>
      <c r="BR77" s="270" t="s">
        <v>455</v>
      </c>
      <c r="BS77" s="265" t="s">
        <v>455</v>
      </c>
      <c r="BT77" s="265">
        <v>11</v>
      </c>
      <c r="BU77" s="270" t="s">
        <v>602</v>
      </c>
      <c r="BV77" s="265">
        <v>17</v>
      </c>
      <c r="BW77" s="265">
        <v>23</v>
      </c>
      <c r="BX77" s="270">
        <v>7</v>
      </c>
      <c r="BY77" s="270" t="s">
        <v>455</v>
      </c>
      <c r="BZ77" s="265"/>
      <c r="CA77" s="265"/>
      <c r="CB77" s="265"/>
      <c r="CC77" s="265" t="s">
        <v>602</v>
      </c>
      <c r="CD77" s="265">
        <v>17</v>
      </c>
      <c r="CE77" s="114"/>
      <c r="CF77" s="114"/>
      <c r="CG77" s="114">
        <v>17.399999999999999</v>
      </c>
      <c r="CH77" s="114">
        <v>3.4</v>
      </c>
      <c r="CI77" s="114"/>
      <c r="CJ77" s="114"/>
      <c r="CK77" s="114">
        <v>17.8</v>
      </c>
      <c r="CL77" s="114">
        <v>2.4</v>
      </c>
      <c r="CM77" s="114"/>
      <c r="CN77" s="114"/>
      <c r="CO77" s="114"/>
      <c r="CP77" s="114"/>
      <c r="CQ77" s="114"/>
      <c r="CR77" s="114"/>
      <c r="CS77" s="265">
        <v>55</v>
      </c>
      <c r="CT77" s="267">
        <f>CS77-BT77</f>
        <v>44</v>
      </c>
      <c r="CU77" s="265">
        <v>44</v>
      </c>
      <c r="CV77" s="270"/>
      <c r="CW77" s="270" t="s">
        <v>455</v>
      </c>
      <c r="CX77" s="270"/>
      <c r="CY77" s="265"/>
      <c r="CZ77" s="265"/>
      <c r="DA77" s="265"/>
      <c r="DB77" s="265"/>
      <c r="DC77" s="265"/>
      <c r="DD77" s="265"/>
      <c r="DE77" s="265"/>
      <c r="DF77" s="265"/>
      <c r="DG77" s="265"/>
      <c r="DH77" s="265"/>
      <c r="DI77" s="265"/>
      <c r="DJ77" s="125"/>
      <c r="DK77" s="125"/>
      <c r="DL77" s="125"/>
      <c r="DM77" s="125"/>
      <c r="DN77" s="125"/>
      <c r="DO77" s="125"/>
      <c r="DP77" s="125"/>
      <c r="DQ77" s="125"/>
      <c r="DR77" s="125"/>
      <c r="DS77" s="125"/>
      <c r="DT77" s="125"/>
      <c r="DU77" s="125"/>
      <c r="DV77" s="125"/>
      <c r="DW77" s="125"/>
      <c r="DX77" s="265"/>
      <c r="DY77" s="265"/>
      <c r="DZ77" s="265"/>
      <c r="EA77" s="265"/>
      <c r="EB77" s="270" t="s">
        <v>455</v>
      </c>
      <c r="EC77" s="265"/>
      <c r="ED77" s="265"/>
      <c r="EE77" s="265"/>
      <c r="EF77" s="265"/>
      <c r="EG77" s="265"/>
      <c r="EH77" s="265"/>
      <c r="EI77" s="265"/>
      <c r="EJ77" s="265"/>
      <c r="EK77" s="265"/>
      <c r="EL77" s="265"/>
      <c r="EM77" s="265"/>
      <c r="EN77" s="265"/>
      <c r="EO77" s="125"/>
      <c r="EP77" s="125"/>
      <c r="EQ77" s="125"/>
      <c r="ER77" s="125"/>
      <c r="ES77" s="125"/>
      <c r="ET77" s="125"/>
      <c r="EU77" s="125"/>
      <c r="EV77" s="125"/>
      <c r="EW77" s="125"/>
      <c r="EX77" s="125"/>
      <c r="EY77" s="125"/>
      <c r="EZ77" s="125"/>
      <c r="FA77" s="125"/>
      <c r="FB77" s="125"/>
      <c r="FC77" s="265"/>
      <c r="FD77" s="265"/>
      <c r="FE77" s="265"/>
      <c r="FF77" s="270" t="s">
        <v>455</v>
      </c>
      <c r="FG77" s="265"/>
      <c r="FH77" s="265"/>
      <c r="FI77" s="265"/>
      <c r="FJ77" s="265"/>
      <c r="FK77" s="265"/>
      <c r="FL77" s="265"/>
      <c r="FM77" s="265"/>
      <c r="FN77" s="265"/>
      <c r="FO77" s="265"/>
      <c r="FP77" s="265"/>
      <c r="FQ77" s="265"/>
      <c r="FR77" s="265"/>
      <c r="FS77" s="265"/>
      <c r="FT77" s="265"/>
      <c r="FU77" s="223"/>
      <c r="FV77" s="223"/>
      <c r="FW77" s="223"/>
      <c r="FX77" s="223"/>
      <c r="FY77" s="223"/>
      <c r="FZ77" s="223"/>
      <c r="GA77" s="223"/>
      <c r="GB77" s="223"/>
      <c r="GC77" s="223"/>
      <c r="GD77" s="223"/>
      <c r="GE77" s="223"/>
      <c r="GF77" s="223"/>
      <c r="GG77" s="223"/>
      <c r="GH77" s="223"/>
      <c r="GI77" s="223"/>
      <c r="GJ77" s="223"/>
      <c r="GK77" s="223"/>
      <c r="GL77" s="223"/>
      <c r="GM77" s="223"/>
      <c r="GN77" s="223"/>
      <c r="GO77" s="223"/>
      <c r="GP77" s="223"/>
      <c r="GQ77" s="223"/>
      <c r="GR77" s="223"/>
      <c r="GS77" s="223"/>
      <c r="GT77" s="223"/>
      <c r="GU77" s="223"/>
      <c r="GV77" s="223"/>
      <c r="GW77" s="223"/>
      <c r="GX77" s="223"/>
      <c r="GY77" s="223"/>
      <c r="GZ77" s="223"/>
      <c r="HA77" s="223"/>
      <c r="HB77" s="223"/>
      <c r="HC77" s="223"/>
      <c r="HD77" s="270" t="s">
        <v>455</v>
      </c>
      <c r="HE77" s="223"/>
      <c r="HF77" s="223"/>
      <c r="HG77" s="223"/>
      <c r="HH77" s="223"/>
      <c r="HI77" s="223"/>
      <c r="HJ77" s="223"/>
      <c r="HK77" s="223"/>
      <c r="HL77" s="223"/>
      <c r="HM77" s="223"/>
      <c r="HN77" s="223"/>
      <c r="HO77" s="223"/>
      <c r="HP77" s="223"/>
      <c r="HQ77" s="223"/>
      <c r="HR77" s="223"/>
      <c r="HS77" s="223"/>
      <c r="HT77" s="223"/>
      <c r="HU77" s="223"/>
      <c r="HV77" s="223"/>
      <c r="HW77" s="223"/>
      <c r="HX77" s="223"/>
      <c r="HY77" s="223"/>
      <c r="HZ77" s="223"/>
      <c r="IA77" s="223"/>
      <c r="IB77" s="223"/>
      <c r="IC77" s="223"/>
      <c r="ID77" s="223"/>
      <c r="IE77" s="223"/>
      <c r="IF77" s="223"/>
      <c r="IG77" s="223"/>
      <c r="IH77" s="223"/>
      <c r="II77" s="223"/>
      <c r="IJ77" s="223"/>
      <c r="IK77" s="223"/>
      <c r="IL77" s="223"/>
      <c r="IM77" s="223"/>
      <c r="IN77" s="223"/>
      <c r="IO77" s="223"/>
      <c r="IP77" s="223"/>
      <c r="IQ77" s="223"/>
      <c r="IR77" s="223"/>
      <c r="IS77" s="270" t="s">
        <v>455</v>
      </c>
      <c r="IT77" s="223"/>
      <c r="IU77" s="223"/>
      <c r="IV77" s="223"/>
      <c r="IW77" s="223"/>
      <c r="IX77" s="223"/>
      <c r="IY77" s="223"/>
      <c r="IZ77" s="223"/>
      <c r="JA77" s="223"/>
      <c r="JB77" s="223"/>
      <c r="JC77" s="223"/>
      <c r="JD77" s="223"/>
      <c r="JE77" s="223"/>
      <c r="JF77" s="223"/>
      <c r="JG77" s="223"/>
      <c r="JH77" s="223"/>
      <c r="JI77" s="223"/>
      <c r="JJ77" s="223"/>
      <c r="JK77" s="223"/>
      <c r="JL77" s="223"/>
      <c r="JM77" s="223"/>
      <c r="JN77" s="223"/>
      <c r="JO77" s="223"/>
      <c r="JP77" s="223"/>
      <c r="JQ77" s="223"/>
      <c r="JR77" s="223"/>
      <c r="JS77" s="223"/>
      <c r="JT77" s="223"/>
      <c r="JU77" s="223"/>
      <c r="JV77" s="223"/>
      <c r="JW77" s="223"/>
      <c r="JX77" s="223"/>
      <c r="JY77" s="223"/>
      <c r="JZ77" s="223"/>
      <c r="KA77" s="223"/>
      <c r="KB77" s="223"/>
      <c r="KC77" s="223"/>
      <c r="KD77" s="223"/>
      <c r="KE77" s="270" t="s">
        <v>455</v>
      </c>
      <c r="KF77" s="223"/>
      <c r="KG77" s="223"/>
      <c r="KH77" s="223"/>
      <c r="KI77" s="223"/>
      <c r="KJ77" s="223"/>
      <c r="KK77" s="223"/>
      <c r="KL77" s="223"/>
      <c r="KM77" s="223"/>
      <c r="KN77" s="223"/>
      <c r="KO77" s="223"/>
      <c r="KP77" s="223"/>
      <c r="KQ77" s="223"/>
      <c r="KR77" s="223"/>
      <c r="KS77" s="223"/>
      <c r="KT77" s="223"/>
      <c r="KU77" s="223"/>
      <c r="KV77" s="223"/>
      <c r="KW77" s="223"/>
      <c r="KX77" s="223"/>
      <c r="KY77" s="223"/>
      <c r="KZ77" s="223"/>
      <c r="LA77" s="223"/>
      <c r="LB77" s="223"/>
      <c r="LC77" s="223"/>
      <c r="LD77" s="223"/>
      <c r="LE77" s="223"/>
      <c r="LF77" s="223"/>
      <c r="LG77" s="223"/>
      <c r="LH77" s="223"/>
      <c r="LI77" s="223"/>
      <c r="LJ77" s="223"/>
      <c r="LK77" s="223"/>
      <c r="LL77" s="223"/>
      <c r="LM77" s="223"/>
      <c r="LN77" s="223"/>
      <c r="LO77" s="223"/>
      <c r="LP77" s="223"/>
      <c r="LQ77" s="223"/>
      <c r="LR77" s="223"/>
      <c r="LS77" s="223"/>
      <c r="LT77" s="270" t="s">
        <v>455</v>
      </c>
      <c r="LU77" s="223"/>
      <c r="LV77" s="223"/>
      <c r="LW77" s="223"/>
      <c r="LX77" s="223"/>
      <c r="LY77" s="223"/>
      <c r="LZ77" s="223"/>
      <c r="MA77" s="223"/>
      <c r="MB77" s="223"/>
      <c r="MC77" s="223"/>
      <c r="MD77" s="223"/>
      <c r="ME77" s="223"/>
      <c r="MF77" s="223"/>
      <c r="MG77" s="223"/>
      <c r="MH77" s="223"/>
      <c r="MI77" s="223"/>
      <c r="MJ77" s="223"/>
      <c r="MK77" s="223"/>
      <c r="ML77" s="223"/>
      <c r="MM77" s="223"/>
      <c r="MN77" s="223"/>
      <c r="MO77" s="223"/>
      <c r="MP77" s="223"/>
      <c r="MQ77" s="223"/>
      <c r="MR77" s="223"/>
      <c r="MS77" s="223"/>
      <c r="MT77" s="223"/>
      <c r="MU77" s="223"/>
      <c r="MV77" s="223"/>
      <c r="MW77" s="223"/>
      <c r="MX77" s="223"/>
      <c r="MY77" s="223"/>
      <c r="MZ77" s="223"/>
      <c r="NA77" s="223"/>
      <c r="NB77" s="223"/>
      <c r="NC77" s="223"/>
      <c r="ND77" s="223"/>
      <c r="NE77" s="223"/>
      <c r="NF77" s="223"/>
      <c r="NG77" s="223"/>
      <c r="NH77" s="223"/>
      <c r="NI77" s="223"/>
      <c r="NJ77" s="223"/>
      <c r="NK77" s="223"/>
      <c r="NL77" s="223"/>
      <c r="NM77" s="223"/>
      <c r="NN77" s="223"/>
      <c r="NO77" s="223"/>
      <c r="NP77" s="223"/>
      <c r="NQ77" s="223"/>
      <c r="NR77" s="223"/>
      <c r="NS77" s="223"/>
      <c r="NT77" s="223"/>
      <c r="NU77" s="223"/>
      <c r="NV77" s="223"/>
      <c r="NW77" s="223"/>
      <c r="NX77" s="223"/>
      <c r="NY77" s="223"/>
      <c r="NZ77" s="223"/>
      <c r="OA77" s="223"/>
      <c r="OB77" s="223"/>
      <c r="OC77" s="223"/>
      <c r="OD77" s="223"/>
      <c r="OE77" s="223"/>
      <c r="OF77" s="223"/>
      <c r="OG77" s="223"/>
      <c r="OH77" s="223"/>
      <c r="OI77" s="223"/>
      <c r="OJ77" s="223"/>
      <c r="OK77" s="223"/>
      <c r="OL77" s="223"/>
      <c r="OM77" s="223"/>
      <c r="ON77" s="223"/>
      <c r="OO77" s="223"/>
      <c r="OP77" s="223"/>
      <c r="OQ77" s="223"/>
      <c r="OR77" s="223"/>
      <c r="OS77" s="267">
        <f>IF(ISERROR(#REF!),0,1)</f>
        <v>0</v>
      </c>
      <c r="OT77" s="267">
        <f t="shared" si="15"/>
        <v>0</v>
      </c>
      <c r="OU77" s="267">
        <f t="shared" si="16"/>
        <v>1</v>
      </c>
    </row>
    <row r="78" spans="1:852" s="64" customFormat="1">
      <c r="A78" s="267" t="s">
        <v>1472</v>
      </c>
      <c r="B78" s="267"/>
      <c r="C78" s="260" t="s">
        <v>3028</v>
      </c>
      <c r="D78" s="260" t="s">
        <v>173</v>
      </c>
      <c r="E78" s="209">
        <v>6</v>
      </c>
      <c r="F78" s="209">
        <v>2</v>
      </c>
      <c r="G78" s="270" t="s">
        <v>406</v>
      </c>
      <c r="H78" s="270" t="s">
        <v>455</v>
      </c>
      <c r="I78" s="270" t="s">
        <v>455</v>
      </c>
      <c r="J78" s="270">
        <v>2</v>
      </c>
      <c r="K78" s="270" t="s">
        <v>455</v>
      </c>
      <c r="L78" s="267"/>
      <c r="M78" s="267"/>
      <c r="N78" s="267"/>
      <c r="O78" s="270" t="s">
        <v>455</v>
      </c>
      <c r="P78" s="267"/>
      <c r="Q78" s="267"/>
      <c r="R78" s="267"/>
      <c r="S78" s="270" t="s">
        <v>602</v>
      </c>
      <c r="T78" s="270">
        <v>17</v>
      </c>
      <c r="U78" s="267">
        <v>30.8</v>
      </c>
      <c r="V78" s="267" t="s">
        <v>455</v>
      </c>
      <c r="W78" s="267"/>
      <c r="X78" s="267"/>
      <c r="Y78" s="267"/>
      <c r="Z78" s="267"/>
      <c r="AA78" s="267"/>
      <c r="AB78" s="267"/>
      <c r="AC78" s="267"/>
      <c r="AD78" s="267"/>
      <c r="AE78" s="267"/>
      <c r="AF78" s="267"/>
      <c r="AG78" s="267"/>
      <c r="AH78" s="267"/>
      <c r="AI78" s="267">
        <v>16</v>
      </c>
      <c r="AJ78" s="267">
        <f t="shared" si="17"/>
        <v>14</v>
      </c>
      <c r="AK78" s="267" t="s">
        <v>455</v>
      </c>
      <c r="AL78" s="270" t="s">
        <v>3011</v>
      </c>
      <c r="AM78" s="270" t="s">
        <v>455</v>
      </c>
      <c r="AN78" s="270" t="s">
        <v>455</v>
      </c>
      <c r="AO78" s="270">
        <v>6</v>
      </c>
      <c r="AP78" s="270" t="s">
        <v>455</v>
      </c>
      <c r="AQ78" s="267"/>
      <c r="AR78" s="267"/>
      <c r="AS78" s="267"/>
      <c r="AT78" s="270" t="s">
        <v>455</v>
      </c>
      <c r="AU78" s="267"/>
      <c r="AV78" s="267"/>
      <c r="AW78" s="267"/>
      <c r="AX78" s="270" t="s">
        <v>602</v>
      </c>
      <c r="AY78" s="267">
        <v>17</v>
      </c>
      <c r="AZ78" s="267">
        <v>29.4</v>
      </c>
      <c r="BA78" s="267" t="s">
        <v>455</v>
      </c>
      <c r="BB78" s="267"/>
      <c r="BC78" s="267"/>
      <c r="BD78" s="267"/>
      <c r="BE78" s="267"/>
      <c r="BF78" s="267"/>
      <c r="BG78" s="267"/>
      <c r="BH78" s="267"/>
      <c r="BI78" s="267"/>
      <c r="BJ78" s="267"/>
      <c r="BK78" s="267"/>
      <c r="BL78" s="267"/>
      <c r="BM78" s="267"/>
      <c r="BN78" s="270">
        <v>15</v>
      </c>
      <c r="BO78" s="270">
        <f t="shared" si="18"/>
        <v>9</v>
      </c>
      <c r="BP78" s="270" t="s">
        <v>455</v>
      </c>
      <c r="BQ78" s="270"/>
      <c r="BR78" s="270" t="s">
        <v>455</v>
      </c>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90"/>
      <c r="CW78" s="270" t="s">
        <v>455</v>
      </c>
      <c r="CX78" s="90"/>
      <c r="CY78" s="212"/>
      <c r="CZ78" s="212"/>
      <c r="DA78" s="212"/>
      <c r="DB78" s="212"/>
      <c r="DC78" s="212"/>
      <c r="DD78" s="212"/>
      <c r="DE78" s="212"/>
      <c r="DF78" s="212"/>
      <c r="DG78" s="212"/>
      <c r="DH78" s="212"/>
      <c r="DI78" s="212"/>
      <c r="DJ78" s="267"/>
      <c r="DK78" s="267"/>
      <c r="DL78" s="267"/>
      <c r="DM78" s="267"/>
      <c r="DN78" s="267"/>
      <c r="DO78" s="267"/>
      <c r="DP78" s="267"/>
      <c r="DQ78" s="267"/>
      <c r="DR78" s="267"/>
      <c r="DS78" s="267"/>
      <c r="DT78" s="267"/>
      <c r="DU78" s="267"/>
      <c r="DV78" s="267"/>
      <c r="DW78" s="267"/>
      <c r="DX78" s="212"/>
      <c r="DY78" s="212"/>
      <c r="DZ78" s="212"/>
      <c r="EA78" s="212"/>
      <c r="EB78" s="270" t="s">
        <v>455</v>
      </c>
      <c r="EC78" s="212"/>
      <c r="ED78" s="212"/>
      <c r="EE78" s="212"/>
      <c r="EF78" s="212"/>
      <c r="EG78" s="212"/>
      <c r="EH78" s="212"/>
      <c r="EI78" s="212"/>
      <c r="EJ78" s="212"/>
      <c r="EK78" s="212"/>
      <c r="EL78" s="212"/>
      <c r="EM78" s="212"/>
      <c r="EN78" s="212"/>
      <c r="EO78" s="267"/>
      <c r="EP78" s="267"/>
      <c r="EQ78" s="267"/>
      <c r="ER78" s="267"/>
      <c r="ES78" s="267"/>
      <c r="ET78" s="267"/>
      <c r="EU78" s="267"/>
      <c r="EV78" s="267"/>
      <c r="EW78" s="267"/>
      <c r="EX78" s="267"/>
      <c r="EY78" s="267"/>
      <c r="EZ78" s="267"/>
      <c r="FA78" s="267"/>
      <c r="FB78" s="267"/>
      <c r="FC78" s="212"/>
      <c r="FD78" s="212"/>
      <c r="FE78" s="212"/>
      <c r="FF78" s="270" t="s">
        <v>455</v>
      </c>
      <c r="FG78" s="212"/>
      <c r="FH78" s="212"/>
      <c r="FI78" s="212"/>
      <c r="FJ78" s="212"/>
      <c r="FK78" s="212"/>
      <c r="FL78" s="212"/>
      <c r="FM78" s="212"/>
      <c r="FN78" s="212"/>
      <c r="FO78" s="212"/>
      <c r="FP78" s="212"/>
      <c r="FQ78" s="212"/>
      <c r="FR78" s="212"/>
      <c r="FS78" s="212"/>
      <c r="FT78" s="212"/>
      <c r="FU78" s="212"/>
      <c r="FV78" s="212"/>
      <c r="FW78" s="212"/>
      <c r="FX78" s="212"/>
      <c r="FY78" s="212"/>
      <c r="FZ78" s="212"/>
      <c r="GA78" s="212"/>
      <c r="GB78" s="212"/>
      <c r="GC78" s="212"/>
      <c r="GD78" s="212"/>
      <c r="GE78" s="212"/>
      <c r="GF78" s="212"/>
      <c r="GG78" s="212"/>
      <c r="GH78" s="212"/>
      <c r="GI78" s="212"/>
      <c r="GJ78" s="212"/>
      <c r="GK78" s="212"/>
      <c r="GL78" s="212"/>
      <c r="GM78" s="212"/>
      <c r="GN78" s="212"/>
      <c r="GO78" s="212"/>
      <c r="GP78" s="212"/>
      <c r="GQ78" s="212"/>
      <c r="GR78" s="212"/>
      <c r="GS78" s="212"/>
      <c r="GT78" s="212"/>
      <c r="GU78" s="212"/>
      <c r="GV78" s="212"/>
      <c r="GW78" s="212"/>
      <c r="GX78" s="212"/>
      <c r="GY78" s="212"/>
      <c r="GZ78" s="212"/>
      <c r="HA78" s="212"/>
      <c r="HB78" s="212"/>
      <c r="HC78" s="212"/>
      <c r="HD78" s="270" t="s">
        <v>455</v>
      </c>
      <c r="HE78" s="212"/>
      <c r="HF78" s="212"/>
      <c r="HG78" s="212"/>
      <c r="HH78" s="212"/>
      <c r="HI78" s="212"/>
      <c r="HJ78" s="212"/>
      <c r="HK78" s="212"/>
      <c r="HL78" s="212"/>
      <c r="HM78" s="212"/>
      <c r="HN78" s="212"/>
      <c r="HO78" s="212"/>
      <c r="HP78" s="212"/>
      <c r="HQ78" s="212"/>
      <c r="HR78" s="212"/>
      <c r="HS78" s="212"/>
      <c r="HT78" s="212"/>
      <c r="HU78" s="212"/>
      <c r="HV78" s="212"/>
      <c r="HW78" s="212"/>
      <c r="HX78" s="212"/>
      <c r="HY78" s="212"/>
      <c r="HZ78" s="212"/>
      <c r="IA78" s="212"/>
      <c r="IB78" s="212"/>
      <c r="IC78" s="212"/>
      <c r="ID78" s="212"/>
      <c r="IE78" s="212"/>
      <c r="IF78" s="212"/>
      <c r="IG78" s="212"/>
      <c r="IH78" s="212"/>
      <c r="II78" s="212"/>
      <c r="IJ78" s="212"/>
      <c r="IK78" s="212"/>
      <c r="IL78" s="212"/>
      <c r="IM78" s="212"/>
      <c r="IN78" s="212"/>
      <c r="IO78" s="212"/>
      <c r="IP78" s="212"/>
      <c r="IQ78" s="212"/>
      <c r="IR78" s="212"/>
      <c r="IS78" s="270" t="s">
        <v>455</v>
      </c>
      <c r="IT78" s="212"/>
      <c r="IU78" s="212"/>
      <c r="IV78" s="212"/>
      <c r="IW78" s="212"/>
      <c r="IX78" s="212"/>
      <c r="IY78" s="212"/>
      <c r="IZ78" s="212"/>
      <c r="JA78" s="212"/>
      <c r="JB78" s="212"/>
      <c r="JC78" s="212"/>
      <c r="JD78" s="212"/>
      <c r="JE78" s="212"/>
      <c r="JF78" s="212"/>
      <c r="JG78" s="212"/>
      <c r="JH78" s="212"/>
      <c r="JI78" s="212"/>
      <c r="JJ78" s="212"/>
      <c r="JK78" s="212"/>
      <c r="JL78" s="212"/>
      <c r="JM78" s="212"/>
      <c r="JN78" s="212"/>
      <c r="JO78" s="212"/>
      <c r="JP78" s="212"/>
      <c r="JQ78" s="212"/>
      <c r="JR78" s="212"/>
      <c r="JS78" s="212"/>
      <c r="JT78" s="212"/>
      <c r="JU78" s="212"/>
      <c r="JV78" s="212"/>
      <c r="JW78" s="212"/>
      <c r="JX78" s="212"/>
      <c r="JY78" s="212"/>
      <c r="JZ78" s="212"/>
      <c r="KA78" s="212"/>
      <c r="KB78" s="212"/>
      <c r="KC78" s="212"/>
      <c r="KD78" s="212"/>
      <c r="KE78" s="270" t="s">
        <v>455</v>
      </c>
      <c r="KF78" s="212"/>
      <c r="KG78" s="212"/>
      <c r="KH78" s="212"/>
      <c r="KI78" s="212"/>
      <c r="KJ78" s="212"/>
      <c r="KK78" s="212"/>
      <c r="KL78" s="212"/>
      <c r="KM78" s="212"/>
      <c r="KN78" s="212"/>
      <c r="KO78" s="212"/>
      <c r="KP78" s="212"/>
      <c r="KQ78" s="212"/>
      <c r="KR78" s="212"/>
      <c r="KS78" s="212"/>
      <c r="KT78" s="212"/>
      <c r="KU78" s="212"/>
      <c r="KV78" s="212"/>
      <c r="KW78" s="212"/>
      <c r="KX78" s="212"/>
      <c r="KY78" s="212"/>
      <c r="KZ78" s="212"/>
      <c r="LA78" s="212"/>
      <c r="LB78" s="212"/>
      <c r="LC78" s="212"/>
      <c r="LD78" s="212"/>
      <c r="LE78" s="212"/>
      <c r="LF78" s="212"/>
      <c r="LG78" s="212"/>
      <c r="LH78" s="212"/>
      <c r="LI78" s="212"/>
      <c r="LJ78" s="212"/>
      <c r="LK78" s="212"/>
      <c r="LL78" s="212"/>
      <c r="LM78" s="212"/>
      <c r="LN78" s="212"/>
      <c r="LO78" s="212"/>
      <c r="LP78" s="212"/>
      <c r="LQ78" s="212"/>
      <c r="LR78" s="212"/>
      <c r="LS78" s="212"/>
      <c r="LT78" s="270" t="s">
        <v>455</v>
      </c>
      <c r="LU78" s="212"/>
      <c r="LV78" s="212"/>
      <c r="LW78" s="212"/>
      <c r="LX78" s="212"/>
      <c r="LY78" s="212"/>
      <c r="LZ78" s="212"/>
      <c r="MA78" s="212"/>
      <c r="MB78" s="212"/>
      <c r="MC78" s="212"/>
      <c r="MD78" s="212"/>
      <c r="ME78" s="212"/>
      <c r="MF78" s="212"/>
      <c r="MG78" s="212"/>
      <c r="MH78" s="212"/>
      <c r="MI78" s="212"/>
      <c r="MJ78" s="212"/>
      <c r="MK78" s="212"/>
      <c r="ML78" s="212"/>
      <c r="MM78" s="212"/>
      <c r="MN78" s="212"/>
      <c r="MO78" s="212"/>
      <c r="MP78" s="212"/>
      <c r="MQ78" s="212"/>
      <c r="MR78" s="212"/>
      <c r="MS78" s="212"/>
      <c r="MT78" s="212"/>
      <c r="MU78" s="212"/>
      <c r="MV78" s="212"/>
      <c r="MW78" s="212"/>
      <c r="MX78" s="212"/>
      <c r="MY78" s="212"/>
      <c r="MZ78" s="212"/>
      <c r="NA78" s="212"/>
      <c r="NB78" s="212"/>
      <c r="NC78" s="212"/>
      <c r="ND78" s="212"/>
      <c r="NE78" s="212"/>
      <c r="NF78" s="212"/>
      <c r="NG78" s="212"/>
      <c r="NH78" s="212"/>
      <c r="NI78" s="212"/>
      <c r="NJ78" s="212"/>
      <c r="NK78" s="212"/>
      <c r="NL78" s="212"/>
      <c r="NM78" s="212"/>
      <c r="NN78" s="212"/>
      <c r="NO78" s="212"/>
      <c r="NP78" s="212"/>
      <c r="NQ78" s="212"/>
      <c r="NR78" s="212"/>
      <c r="NS78" s="212"/>
      <c r="NT78" s="212"/>
      <c r="NU78" s="212"/>
      <c r="NV78" s="212"/>
      <c r="NW78" s="212"/>
      <c r="NX78" s="212"/>
      <c r="NY78" s="212"/>
      <c r="NZ78" s="212"/>
      <c r="OA78" s="212"/>
      <c r="OB78" s="212"/>
      <c r="OC78" s="212"/>
      <c r="OD78" s="212"/>
      <c r="OE78" s="212"/>
      <c r="OF78" s="212"/>
      <c r="OG78" s="212"/>
      <c r="OH78" s="212"/>
      <c r="OI78" s="212"/>
      <c r="OJ78" s="212"/>
      <c r="OK78" s="212"/>
      <c r="OL78" s="212"/>
      <c r="OM78" s="212"/>
      <c r="ON78" s="212"/>
      <c r="OO78" s="212"/>
      <c r="OP78" s="212"/>
      <c r="OQ78" s="212"/>
      <c r="OR78" s="212"/>
      <c r="OS78" s="267">
        <f>IF(ISERROR(#REF!),0,1)</f>
        <v>0</v>
      </c>
      <c r="OT78" s="267">
        <f t="shared" si="15"/>
        <v>1</v>
      </c>
      <c r="OU78" s="267">
        <f t="shared" si="16"/>
        <v>0</v>
      </c>
      <c r="OV78" s="223"/>
      <c r="OW78" s="223"/>
      <c r="OX78" s="223"/>
      <c r="OY78" s="223"/>
      <c r="OZ78" s="223"/>
      <c r="PA78" s="223"/>
      <c r="PB78" s="223"/>
      <c r="PC78" s="223"/>
      <c r="PD78" s="223"/>
      <c r="PE78" s="223"/>
      <c r="PF78" s="223"/>
      <c r="PG78" s="223"/>
      <c r="PH78" s="223"/>
      <c r="PI78" s="223"/>
      <c r="PJ78" s="223"/>
      <c r="PK78" s="223"/>
      <c r="PL78" s="223"/>
      <c r="PM78" s="223"/>
      <c r="PN78" s="223"/>
      <c r="PO78" s="223"/>
      <c r="PP78" s="223"/>
      <c r="PQ78" s="223"/>
      <c r="PR78" s="223"/>
      <c r="PS78" s="223"/>
      <c r="PT78" s="223"/>
      <c r="PU78" s="223"/>
      <c r="PV78" s="223"/>
      <c r="PW78" s="223"/>
      <c r="PX78" s="223"/>
      <c r="PY78" s="223"/>
      <c r="PZ78" s="223"/>
      <c r="QA78" s="223"/>
      <c r="QB78" s="223"/>
      <c r="QC78" s="223"/>
      <c r="QD78" s="223"/>
      <c r="QE78" s="223"/>
      <c r="QF78" s="223"/>
      <c r="QG78" s="223"/>
      <c r="QH78" s="223"/>
      <c r="QI78" s="223"/>
      <c r="QJ78" s="223"/>
      <c r="QK78" s="223"/>
      <c r="QL78" s="223"/>
      <c r="QM78" s="223"/>
      <c r="QN78" s="223"/>
      <c r="QO78" s="223"/>
      <c r="QP78" s="223"/>
      <c r="QQ78" s="223"/>
      <c r="QR78" s="223"/>
      <c r="QS78" s="223"/>
      <c r="QT78" s="223"/>
      <c r="QU78" s="223"/>
      <c r="QV78" s="223"/>
      <c r="QW78" s="223"/>
      <c r="QX78" s="223"/>
      <c r="QY78" s="223"/>
      <c r="QZ78" s="223"/>
      <c r="RA78" s="223"/>
      <c r="RB78" s="223"/>
      <c r="RC78" s="223"/>
      <c r="RD78" s="223"/>
      <c r="RE78" s="223"/>
      <c r="RF78" s="223"/>
      <c r="RG78" s="223"/>
      <c r="RH78" s="223"/>
      <c r="RI78" s="223"/>
      <c r="RJ78" s="223"/>
      <c r="RK78" s="223"/>
      <c r="RL78" s="223"/>
      <c r="RM78" s="223"/>
      <c r="RN78" s="223"/>
      <c r="RO78" s="223"/>
      <c r="RP78" s="223"/>
      <c r="RQ78" s="223"/>
      <c r="RR78" s="223"/>
      <c r="RS78" s="223"/>
      <c r="RT78" s="223"/>
      <c r="RU78" s="223"/>
      <c r="RV78" s="223"/>
      <c r="RW78" s="223"/>
      <c r="RX78" s="223"/>
      <c r="RY78" s="223"/>
      <c r="RZ78" s="223"/>
      <c r="SA78" s="223"/>
      <c r="SB78" s="223"/>
      <c r="SC78" s="223"/>
      <c r="SD78" s="223"/>
      <c r="SE78" s="223"/>
      <c r="SF78" s="223"/>
      <c r="SG78" s="223"/>
      <c r="SH78" s="223"/>
      <c r="SI78" s="223"/>
      <c r="SJ78" s="223"/>
      <c r="SK78" s="223"/>
      <c r="SL78" s="223"/>
      <c r="SM78" s="223"/>
      <c r="SN78" s="223"/>
      <c r="SO78" s="223"/>
      <c r="SP78" s="223"/>
      <c r="SQ78" s="223"/>
      <c r="SR78" s="223"/>
      <c r="SS78" s="223"/>
      <c r="ST78" s="223"/>
      <c r="SU78" s="223"/>
      <c r="SV78" s="223"/>
      <c r="SW78" s="223"/>
      <c r="SX78" s="223"/>
      <c r="SY78" s="223"/>
      <c r="SZ78" s="223"/>
      <c r="TA78" s="223"/>
      <c r="TB78" s="223"/>
      <c r="TC78" s="223"/>
      <c r="TD78" s="223"/>
      <c r="TE78" s="223"/>
      <c r="TF78" s="223"/>
      <c r="TG78" s="223"/>
      <c r="TH78" s="223"/>
      <c r="TI78" s="223"/>
      <c r="TJ78" s="223"/>
      <c r="TK78" s="223"/>
      <c r="TL78" s="223"/>
      <c r="TM78" s="223"/>
      <c r="TN78" s="223"/>
      <c r="TO78" s="223"/>
      <c r="TP78" s="223"/>
      <c r="TQ78" s="223"/>
      <c r="TR78" s="223"/>
      <c r="TS78" s="223"/>
      <c r="TT78" s="223"/>
      <c r="TU78" s="223"/>
      <c r="TV78" s="223"/>
      <c r="TW78" s="223"/>
      <c r="TX78" s="223"/>
      <c r="TY78" s="223"/>
      <c r="TZ78" s="223"/>
      <c r="UA78" s="223"/>
      <c r="UB78" s="223"/>
      <c r="UC78" s="223"/>
      <c r="UD78" s="223"/>
      <c r="UE78" s="223"/>
      <c r="UF78" s="223"/>
      <c r="UG78" s="223"/>
      <c r="UH78" s="223"/>
      <c r="UI78" s="223"/>
      <c r="UJ78" s="223"/>
      <c r="UK78" s="223"/>
      <c r="UL78" s="223"/>
      <c r="UM78" s="223"/>
      <c r="UN78" s="223"/>
      <c r="UO78" s="223"/>
      <c r="UP78" s="223"/>
      <c r="UQ78" s="223"/>
      <c r="UR78" s="223"/>
      <c r="US78" s="223"/>
      <c r="UT78" s="223"/>
      <c r="UU78" s="223"/>
      <c r="UV78" s="223"/>
      <c r="UW78" s="223"/>
      <c r="UX78" s="223"/>
      <c r="UY78" s="223"/>
      <c r="UZ78" s="223"/>
      <c r="VA78" s="223"/>
      <c r="VB78" s="223"/>
      <c r="VC78" s="223"/>
      <c r="VD78" s="223"/>
      <c r="VE78" s="223"/>
      <c r="VF78" s="223"/>
      <c r="VG78" s="223"/>
      <c r="VH78" s="223"/>
      <c r="VI78" s="223"/>
      <c r="VJ78" s="223"/>
      <c r="VK78" s="223"/>
      <c r="VL78" s="223"/>
      <c r="VM78" s="223"/>
      <c r="VN78" s="223"/>
      <c r="VO78" s="223"/>
      <c r="VP78" s="223"/>
      <c r="VQ78" s="223"/>
      <c r="VR78" s="223"/>
      <c r="VS78" s="223"/>
      <c r="VT78" s="223"/>
      <c r="VU78" s="223"/>
      <c r="VV78" s="223"/>
      <c r="VW78" s="223"/>
      <c r="VX78" s="223"/>
      <c r="VY78" s="223"/>
      <c r="VZ78" s="223"/>
      <c r="WA78" s="223"/>
      <c r="WB78" s="223"/>
      <c r="WC78" s="223"/>
      <c r="WD78" s="223"/>
      <c r="WE78" s="223"/>
      <c r="WF78" s="223"/>
      <c r="WG78" s="223"/>
      <c r="WH78" s="223"/>
      <c r="WI78" s="223"/>
      <c r="WJ78" s="223"/>
      <c r="WK78" s="223"/>
      <c r="WL78" s="223"/>
      <c r="WM78" s="223"/>
      <c r="WN78" s="223"/>
      <c r="WO78" s="223"/>
      <c r="WP78" s="223"/>
      <c r="WQ78" s="223"/>
      <c r="WR78" s="223"/>
      <c r="WS78" s="223"/>
      <c r="WT78" s="223"/>
      <c r="WU78" s="223"/>
      <c r="WV78" s="223"/>
      <c r="WW78" s="223"/>
      <c r="WX78" s="223"/>
      <c r="WY78" s="223"/>
      <c r="WZ78" s="223"/>
      <c r="XA78" s="223"/>
      <c r="XB78" s="223"/>
      <c r="XC78" s="223"/>
      <c r="XD78" s="223"/>
      <c r="XE78" s="223"/>
      <c r="XF78" s="223"/>
      <c r="XG78" s="223"/>
      <c r="XH78" s="223"/>
      <c r="XI78" s="223"/>
      <c r="XJ78" s="223"/>
      <c r="XK78" s="223"/>
      <c r="XL78" s="223"/>
      <c r="XM78" s="223"/>
      <c r="XN78" s="223"/>
      <c r="XO78" s="223"/>
      <c r="XP78" s="223"/>
      <c r="XQ78" s="223"/>
      <c r="XR78" s="223"/>
      <c r="XS78" s="223"/>
      <c r="XT78" s="223"/>
      <c r="XU78" s="223"/>
      <c r="XV78" s="223"/>
      <c r="XW78" s="223"/>
      <c r="XX78" s="223"/>
      <c r="XY78" s="223"/>
      <c r="XZ78" s="223"/>
      <c r="YA78" s="223"/>
      <c r="YB78" s="223"/>
      <c r="YC78" s="223"/>
      <c r="YD78" s="223"/>
      <c r="YE78" s="223"/>
      <c r="YF78" s="223"/>
      <c r="YG78" s="223"/>
      <c r="YH78" s="223"/>
      <c r="YI78" s="223"/>
      <c r="YJ78" s="223"/>
      <c r="YK78" s="223"/>
      <c r="YL78" s="223"/>
      <c r="YM78" s="223"/>
      <c r="YN78" s="223"/>
      <c r="YO78" s="223"/>
      <c r="YP78" s="223"/>
      <c r="YQ78" s="223"/>
      <c r="YR78" s="223"/>
      <c r="YS78" s="223"/>
      <c r="YT78" s="223"/>
      <c r="YU78" s="223"/>
      <c r="YV78" s="223"/>
      <c r="YW78" s="223"/>
      <c r="YX78" s="223"/>
      <c r="YY78" s="223"/>
      <c r="YZ78" s="223"/>
      <c r="ZA78" s="223"/>
      <c r="ZB78" s="223"/>
      <c r="ZC78" s="223"/>
      <c r="ZD78" s="223"/>
      <c r="ZE78" s="223"/>
      <c r="ZF78" s="223"/>
      <c r="ZG78" s="223"/>
      <c r="ZH78" s="223"/>
      <c r="ZI78" s="223"/>
      <c r="ZJ78" s="223"/>
      <c r="ZK78" s="223"/>
      <c r="ZL78" s="223"/>
      <c r="ZM78" s="223"/>
      <c r="ZN78" s="223"/>
      <c r="ZO78" s="223"/>
      <c r="ZP78" s="223"/>
      <c r="ZQ78" s="223"/>
      <c r="ZR78" s="223"/>
      <c r="ZS78" s="223"/>
      <c r="ZT78" s="223"/>
      <c r="ZU78" s="223"/>
      <c r="ZV78" s="223"/>
      <c r="ZW78" s="223"/>
      <c r="ZX78" s="223"/>
      <c r="ZY78" s="223"/>
      <c r="ZZ78" s="223"/>
      <c r="AAA78" s="223"/>
      <c r="AAB78" s="223"/>
      <c r="AAC78" s="223"/>
      <c r="AAD78" s="223"/>
      <c r="AAE78" s="223"/>
      <c r="AAF78" s="223"/>
      <c r="AAG78" s="223"/>
      <c r="AAH78" s="223"/>
      <c r="AAI78" s="223"/>
      <c r="AAJ78" s="223"/>
      <c r="AAK78" s="223"/>
      <c r="AAL78" s="223"/>
      <c r="AAM78" s="223"/>
      <c r="AAN78" s="223"/>
      <c r="AAO78" s="223"/>
      <c r="AAP78" s="223"/>
      <c r="AAQ78" s="223"/>
      <c r="AAR78" s="223"/>
      <c r="AAS78" s="223"/>
      <c r="AAT78" s="223"/>
      <c r="AAU78" s="223"/>
      <c r="AAV78" s="223"/>
      <c r="AAW78" s="223"/>
      <c r="AAX78" s="223"/>
      <c r="AAY78" s="223"/>
      <c r="AAZ78" s="223"/>
      <c r="ABA78" s="223"/>
      <c r="ABB78" s="223"/>
      <c r="ABC78" s="223"/>
      <c r="ABD78" s="223"/>
      <c r="ABE78" s="223"/>
      <c r="ABF78" s="223"/>
      <c r="ABG78" s="223"/>
      <c r="ABH78" s="223"/>
      <c r="ABI78" s="223"/>
      <c r="ABJ78" s="223"/>
      <c r="ABK78" s="223"/>
      <c r="ABL78" s="223"/>
      <c r="ABM78" s="223"/>
      <c r="ABN78" s="223"/>
      <c r="ABO78" s="223"/>
      <c r="ABP78" s="223"/>
      <c r="ABQ78" s="223"/>
      <c r="ABR78" s="223"/>
      <c r="ABS78" s="223"/>
      <c r="ABT78" s="223"/>
      <c r="ABU78" s="223"/>
      <c r="ABV78" s="223"/>
      <c r="ABW78" s="223"/>
      <c r="ABX78" s="223"/>
      <c r="ABY78" s="223"/>
      <c r="ABZ78" s="223"/>
      <c r="ACA78" s="223"/>
      <c r="ACB78" s="223"/>
      <c r="ACC78" s="223"/>
      <c r="ACD78" s="223"/>
      <c r="ACE78" s="223"/>
      <c r="ACF78" s="223"/>
      <c r="ACG78" s="223"/>
      <c r="ACH78" s="223"/>
      <c r="ACI78" s="223"/>
      <c r="ACJ78" s="223"/>
      <c r="ACK78" s="223"/>
      <c r="ACL78" s="223"/>
      <c r="ACM78" s="223"/>
      <c r="ACN78" s="223"/>
      <c r="ACO78" s="223"/>
      <c r="ACP78" s="223"/>
      <c r="ACQ78" s="223"/>
      <c r="ACR78" s="223"/>
      <c r="ACS78" s="223"/>
      <c r="ACT78" s="223"/>
      <c r="ACU78" s="223"/>
      <c r="ACV78" s="223"/>
      <c r="ACW78" s="223"/>
      <c r="ACX78" s="223"/>
      <c r="ACY78" s="223"/>
      <c r="ACZ78" s="223"/>
      <c r="ADA78" s="223"/>
      <c r="ADB78" s="223"/>
      <c r="ADC78" s="223"/>
      <c r="ADD78" s="223"/>
      <c r="ADE78" s="223"/>
      <c r="ADF78" s="223"/>
      <c r="ADG78" s="223"/>
      <c r="ADH78" s="223"/>
      <c r="ADI78" s="223"/>
      <c r="ADJ78" s="223"/>
      <c r="ADK78" s="223"/>
      <c r="ADL78" s="223"/>
      <c r="ADM78" s="223"/>
      <c r="ADN78" s="223"/>
      <c r="ADO78" s="223"/>
      <c r="ADP78" s="223"/>
      <c r="ADQ78" s="223"/>
      <c r="ADR78" s="223"/>
      <c r="ADS78" s="223"/>
      <c r="ADT78" s="223"/>
      <c r="ADU78" s="223"/>
      <c r="ADV78" s="223"/>
      <c r="ADW78" s="223"/>
      <c r="ADX78" s="223"/>
      <c r="ADY78" s="223"/>
      <c r="ADZ78" s="223"/>
      <c r="AEA78" s="223"/>
      <c r="AEB78" s="223"/>
      <c r="AEC78" s="223"/>
      <c r="AED78" s="223"/>
      <c r="AEE78" s="223"/>
      <c r="AEF78" s="223"/>
      <c r="AEG78" s="223"/>
      <c r="AEH78" s="223"/>
      <c r="AEI78" s="223"/>
      <c r="AEJ78" s="223"/>
      <c r="AEK78" s="223"/>
      <c r="AEL78" s="223"/>
      <c r="AEM78" s="223"/>
      <c r="AEN78" s="223"/>
      <c r="AEO78" s="223"/>
      <c r="AEP78" s="223"/>
      <c r="AEQ78" s="223"/>
      <c r="AER78" s="223"/>
      <c r="AES78" s="223"/>
      <c r="AET78" s="223"/>
      <c r="AEU78" s="223"/>
      <c r="AEV78" s="223"/>
      <c r="AEW78" s="223"/>
      <c r="AEX78" s="223"/>
      <c r="AEY78" s="223"/>
      <c r="AEZ78" s="223"/>
      <c r="AFA78" s="223"/>
      <c r="AFB78" s="223"/>
      <c r="AFC78" s="223"/>
      <c r="AFD78" s="223"/>
      <c r="AFE78" s="223"/>
      <c r="AFF78" s="223"/>
      <c r="AFG78" s="223"/>
      <c r="AFH78" s="223"/>
      <c r="AFI78" s="223"/>
      <c r="AFJ78" s="223"/>
      <c r="AFK78" s="223"/>
      <c r="AFL78" s="223"/>
      <c r="AFM78" s="223"/>
      <c r="AFN78" s="223"/>
      <c r="AFO78" s="223"/>
      <c r="AFP78" s="223"/>
      <c r="AFQ78" s="223"/>
      <c r="AFR78" s="223"/>
      <c r="AFS78" s="223"/>
      <c r="AFT78" s="223"/>
    </row>
    <row r="79" spans="1:852" s="64" customFormat="1" ht="15.75">
      <c r="A79" s="221" t="s">
        <v>1420</v>
      </c>
      <c r="B79" s="221" t="s">
        <v>9758</v>
      </c>
      <c r="C79" s="840" t="str">
        <f>IF(Severity!F79&gt;=0.5,"YES","NO")</f>
        <v>NO</v>
      </c>
      <c r="D79" s="840" t="str">
        <f>IF(Severity!G79&gt;=0.5,"YES","NO")</f>
        <v>YES</v>
      </c>
      <c r="E79" s="111">
        <v>16</v>
      </c>
      <c r="F79" s="111">
        <v>4</v>
      </c>
      <c r="G79" s="270" t="s">
        <v>722</v>
      </c>
      <c r="H79" s="270" t="s">
        <v>455</v>
      </c>
      <c r="I79" s="270" t="s">
        <v>455</v>
      </c>
      <c r="J79" s="270" t="s">
        <v>455</v>
      </c>
      <c r="K79" s="270" t="s">
        <v>455</v>
      </c>
      <c r="L79" s="265"/>
      <c r="M79" s="265"/>
      <c r="N79" s="270"/>
      <c r="O79" s="270" t="s">
        <v>455</v>
      </c>
      <c r="P79" s="217"/>
      <c r="Q79" s="217"/>
      <c r="R79" s="217"/>
      <c r="S79" s="270" t="s">
        <v>602</v>
      </c>
      <c r="T79" s="270">
        <v>17</v>
      </c>
      <c r="U79" s="125">
        <v>16.399999999999999</v>
      </c>
      <c r="V79" s="125">
        <v>3.7</v>
      </c>
      <c r="W79" s="125"/>
      <c r="X79" s="125"/>
      <c r="Y79" s="125">
        <v>9.1999999999999993</v>
      </c>
      <c r="Z79" s="125">
        <v>6.1</v>
      </c>
      <c r="AA79" s="125"/>
      <c r="AB79" s="125"/>
      <c r="AC79" s="125"/>
      <c r="AD79" s="125"/>
      <c r="AE79" s="114"/>
      <c r="AF79" s="125"/>
      <c r="AG79" s="125"/>
      <c r="AH79" s="125"/>
      <c r="AI79" s="265">
        <v>51</v>
      </c>
      <c r="AJ79" s="267" t="s">
        <v>455</v>
      </c>
      <c r="AK79" s="267" t="s">
        <v>455</v>
      </c>
      <c r="AL79" s="270" t="s">
        <v>722</v>
      </c>
      <c r="AM79" s="270" t="s">
        <v>455</v>
      </c>
      <c r="AN79" s="270" t="s">
        <v>455</v>
      </c>
      <c r="AO79" s="270" t="s">
        <v>455</v>
      </c>
      <c r="AP79" s="270" t="s">
        <v>455</v>
      </c>
      <c r="AQ79" s="265"/>
      <c r="AR79" s="265"/>
      <c r="AS79" s="265"/>
      <c r="AT79" s="270" t="s">
        <v>455</v>
      </c>
      <c r="AU79" s="217"/>
      <c r="AV79" s="217"/>
      <c r="AW79" s="217"/>
      <c r="AX79" s="265" t="s">
        <v>602</v>
      </c>
      <c r="AY79" s="90">
        <v>17</v>
      </c>
      <c r="AZ79" s="114">
        <v>17.3</v>
      </c>
      <c r="BA79" s="114">
        <v>4.5999999999999996</v>
      </c>
      <c r="BB79" s="114"/>
      <c r="BC79" s="114"/>
      <c r="BD79" s="114">
        <v>10.199999999999999</v>
      </c>
      <c r="BE79" s="114">
        <v>6.7</v>
      </c>
      <c r="BF79" s="114"/>
      <c r="BG79" s="114"/>
      <c r="BH79" s="114"/>
      <c r="BI79" s="114"/>
      <c r="BJ79" s="114"/>
      <c r="BK79" s="114"/>
      <c r="BL79" s="114"/>
      <c r="BM79" s="114"/>
      <c r="BN79" s="270">
        <v>53</v>
      </c>
      <c r="BO79" s="267" t="s">
        <v>455</v>
      </c>
      <c r="BP79" s="270" t="s">
        <v>455</v>
      </c>
      <c r="BQ79" s="270" t="s">
        <v>384</v>
      </c>
      <c r="BR79" s="270" t="s">
        <v>455</v>
      </c>
      <c r="BS79" s="265" t="s">
        <v>455</v>
      </c>
      <c r="BT79" s="265">
        <v>7</v>
      </c>
      <c r="BU79" s="270" t="s">
        <v>455</v>
      </c>
      <c r="BV79" s="265"/>
      <c r="BW79" s="265"/>
      <c r="BX79" s="265"/>
      <c r="BY79" s="270" t="s">
        <v>455</v>
      </c>
      <c r="BZ79" s="217"/>
      <c r="CA79" s="217"/>
      <c r="CB79" s="217"/>
      <c r="CC79" s="265" t="s">
        <v>602</v>
      </c>
      <c r="CD79" s="217">
        <v>17</v>
      </c>
      <c r="CE79" s="114">
        <v>16.100000000000001</v>
      </c>
      <c r="CF79" s="114">
        <v>4.4000000000000004</v>
      </c>
      <c r="CG79" s="114"/>
      <c r="CH79" s="114"/>
      <c r="CI79" s="114">
        <v>9.9</v>
      </c>
      <c r="CJ79" s="114">
        <v>6.8</v>
      </c>
      <c r="CK79" s="114"/>
      <c r="CL79" s="114"/>
      <c r="CM79" s="114"/>
      <c r="CN79" s="114"/>
      <c r="CO79" s="114"/>
      <c r="CP79" s="114"/>
      <c r="CQ79" s="114"/>
      <c r="CR79" s="114"/>
      <c r="CS79" s="265">
        <v>49</v>
      </c>
      <c r="CT79" s="267">
        <f>CS79-BT79</f>
        <v>42</v>
      </c>
      <c r="CU79" s="270" t="s">
        <v>455</v>
      </c>
      <c r="CV79" s="90" t="s">
        <v>3011</v>
      </c>
      <c r="CW79" s="270" t="s">
        <v>455</v>
      </c>
      <c r="CX79" s="90" t="s">
        <v>455</v>
      </c>
      <c r="CY79" s="217">
        <v>14</v>
      </c>
      <c r="CZ79" s="90" t="s">
        <v>455</v>
      </c>
      <c r="DA79" s="223"/>
      <c r="DB79" s="223"/>
      <c r="DC79" s="223"/>
      <c r="DD79" s="90" t="s">
        <v>455</v>
      </c>
      <c r="DE79" s="223"/>
      <c r="DF79" s="223"/>
      <c r="DG79" s="223"/>
      <c r="DH79" s="217" t="s">
        <v>602</v>
      </c>
      <c r="DI79" s="217">
        <v>17</v>
      </c>
      <c r="DJ79" s="125">
        <v>17.2</v>
      </c>
      <c r="DK79" s="125">
        <v>4.3</v>
      </c>
      <c r="DL79" s="125"/>
      <c r="DM79" s="125"/>
      <c r="DN79" s="125">
        <v>11</v>
      </c>
      <c r="DO79" s="125">
        <v>7</v>
      </c>
      <c r="DP79" s="223"/>
      <c r="DQ79" s="223"/>
      <c r="DR79" s="125"/>
      <c r="DS79" s="125"/>
      <c r="DT79" s="125"/>
      <c r="DU79" s="125"/>
      <c r="DV79" s="125"/>
      <c r="DW79" s="125"/>
      <c r="DX79" s="217">
        <v>49</v>
      </c>
      <c r="DY79" s="265">
        <f>DX79-CY79</f>
        <v>35</v>
      </c>
      <c r="DZ79" s="265" t="s">
        <v>455</v>
      </c>
      <c r="EA79" s="223"/>
      <c r="EB79" s="270" t="s">
        <v>455</v>
      </c>
      <c r="EC79" s="223"/>
      <c r="ED79" s="223"/>
      <c r="EE79" s="223"/>
      <c r="EF79" s="223"/>
      <c r="EG79" s="223"/>
      <c r="EH79" s="223"/>
      <c r="EI79" s="223"/>
      <c r="EJ79" s="223"/>
      <c r="EK79" s="223"/>
      <c r="EL79" s="223"/>
      <c r="EM79" s="223"/>
      <c r="EN79" s="223"/>
      <c r="EO79" s="125"/>
      <c r="EP79" s="125"/>
      <c r="EQ79" s="125"/>
      <c r="ER79" s="125"/>
      <c r="ES79" s="125"/>
      <c r="ET79" s="125"/>
      <c r="EU79" s="125"/>
      <c r="EV79" s="125"/>
      <c r="EW79" s="125"/>
      <c r="EX79" s="125"/>
      <c r="EY79" s="125"/>
      <c r="EZ79" s="125"/>
      <c r="FA79" s="125"/>
      <c r="FB79" s="125"/>
      <c r="FC79" s="223"/>
      <c r="FD79" s="223"/>
      <c r="FE79" s="223"/>
      <c r="FF79" s="270" t="s">
        <v>455</v>
      </c>
      <c r="FG79" s="223"/>
      <c r="FH79" s="223"/>
      <c r="FI79" s="223"/>
      <c r="FJ79" s="223"/>
      <c r="FK79" s="223"/>
      <c r="FL79" s="223"/>
      <c r="FM79" s="223"/>
      <c r="FN79" s="223"/>
      <c r="FO79" s="223"/>
      <c r="FP79" s="223"/>
      <c r="FQ79" s="223"/>
      <c r="FR79" s="223"/>
      <c r="FS79" s="223"/>
      <c r="FT79" s="223"/>
      <c r="FU79" s="223"/>
      <c r="FV79" s="223"/>
      <c r="FW79" s="223"/>
      <c r="FX79" s="223"/>
      <c r="FY79" s="223"/>
      <c r="FZ79" s="223"/>
      <c r="GA79" s="223"/>
      <c r="GB79" s="223"/>
      <c r="GC79" s="223"/>
      <c r="GD79" s="223"/>
      <c r="GE79" s="223"/>
      <c r="GF79" s="223"/>
      <c r="GG79" s="223"/>
      <c r="GH79" s="223"/>
      <c r="GI79" s="223"/>
      <c r="GJ79" s="223"/>
      <c r="GK79" s="223"/>
      <c r="GL79" s="223"/>
      <c r="GM79" s="223"/>
      <c r="GN79" s="223"/>
      <c r="GO79" s="223"/>
      <c r="GP79" s="223"/>
      <c r="GQ79" s="223"/>
      <c r="GR79" s="223"/>
      <c r="GS79" s="223"/>
      <c r="GT79" s="223"/>
      <c r="GU79" s="223"/>
      <c r="GV79" s="223"/>
      <c r="GW79" s="223"/>
      <c r="GX79" s="223"/>
      <c r="GY79" s="223"/>
      <c r="GZ79" s="223"/>
      <c r="HA79" s="223"/>
      <c r="HB79" s="223"/>
      <c r="HC79" s="223"/>
      <c r="HD79" s="270" t="s">
        <v>455</v>
      </c>
      <c r="HE79" s="223"/>
      <c r="HF79" s="223"/>
      <c r="HG79" s="223"/>
      <c r="HH79" s="223"/>
      <c r="HI79" s="223"/>
      <c r="HJ79" s="223"/>
      <c r="HK79" s="223"/>
      <c r="HL79" s="223"/>
      <c r="HM79" s="223"/>
      <c r="HN79" s="223"/>
      <c r="HO79" s="223"/>
      <c r="HP79" s="223"/>
      <c r="HQ79" s="223"/>
      <c r="HR79" s="223"/>
      <c r="HS79" s="223"/>
      <c r="HT79" s="223"/>
      <c r="HU79" s="223"/>
      <c r="HV79" s="223"/>
      <c r="HW79" s="223"/>
      <c r="HX79" s="223"/>
      <c r="HY79" s="223"/>
      <c r="HZ79" s="223"/>
      <c r="IA79" s="223"/>
      <c r="IB79" s="223"/>
      <c r="IC79" s="223"/>
      <c r="ID79" s="223"/>
      <c r="IE79" s="223"/>
      <c r="IF79" s="223"/>
      <c r="IG79" s="223"/>
      <c r="IH79" s="223"/>
      <c r="II79" s="223"/>
      <c r="IJ79" s="223"/>
      <c r="IK79" s="223"/>
      <c r="IL79" s="223"/>
      <c r="IM79" s="223"/>
      <c r="IN79" s="223"/>
      <c r="IO79" s="223"/>
      <c r="IP79" s="223"/>
      <c r="IQ79" s="223"/>
      <c r="IR79" s="223"/>
      <c r="IS79" s="270" t="s">
        <v>455</v>
      </c>
      <c r="IT79" s="223"/>
      <c r="IU79" s="223"/>
      <c r="IV79" s="223"/>
      <c r="IW79" s="223"/>
      <c r="IX79" s="223"/>
      <c r="IY79" s="223"/>
      <c r="IZ79" s="223"/>
      <c r="JA79" s="223"/>
      <c r="JB79" s="223"/>
      <c r="JC79" s="223"/>
      <c r="JD79" s="223"/>
      <c r="JE79" s="223"/>
      <c r="JF79" s="223"/>
      <c r="JG79" s="223"/>
      <c r="JH79" s="223"/>
      <c r="JI79" s="223"/>
      <c r="JJ79" s="223"/>
      <c r="JK79" s="223"/>
      <c r="JL79" s="223"/>
      <c r="JM79" s="223"/>
      <c r="JN79" s="223"/>
      <c r="JO79" s="223"/>
      <c r="JP79" s="223"/>
      <c r="JQ79" s="223"/>
      <c r="JR79" s="223"/>
      <c r="JS79" s="223"/>
      <c r="JT79" s="223"/>
      <c r="JU79" s="223"/>
      <c r="JV79" s="223"/>
      <c r="JW79" s="223"/>
      <c r="JX79" s="223"/>
      <c r="JY79" s="223"/>
      <c r="JZ79" s="223"/>
      <c r="KA79" s="223"/>
      <c r="KB79" s="223"/>
      <c r="KC79" s="223"/>
      <c r="KD79" s="223"/>
      <c r="KE79" s="270" t="s">
        <v>455</v>
      </c>
      <c r="KF79" s="223"/>
      <c r="KG79" s="223"/>
      <c r="KH79" s="223"/>
      <c r="KI79" s="223"/>
      <c r="KJ79" s="223"/>
      <c r="KK79" s="223"/>
      <c r="KL79" s="223"/>
      <c r="KM79" s="223"/>
      <c r="KN79" s="223"/>
      <c r="KO79" s="223"/>
      <c r="KP79" s="223"/>
      <c r="KQ79" s="223"/>
      <c r="KR79" s="223"/>
      <c r="KS79" s="223"/>
      <c r="KT79" s="223"/>
      <c r="KU79" s="223"/>
      <c r="KV79" s="223"/>
      <c r="KW79" s="223"/>
      <c r="KX79" s="223"/>
      <c r="KY79" s="223"/>
      <c r="KZ79" s="223"/>
      <c r="LA79" s="223"/>
      <c r="LB79" s="223"/>
      <c r="LC79" s="223"/>
      <c r="LD79" s="223"/>
      <c r="LE79" s="223"/>
      <c r="LF79" s="223"/>
      <c r="LG79" s="223"/>
      <c r="LH79" s="223"/>
      <c r="LI79" s="223"/>
      <c r="LJ79" s="223"/>
      <c r="LK79" s="223"/>
      <c r="LL79" s="223"/>
      <c r="LM79" s="223"/>
      <c r="LN79" s="223"/>
      <c r="LO79" s="223"/>
      <c r="LP79" s="223"/>
      <c r="LQ79" s="223"/>
      <c r="LR79" s="223"/>
      <c r="LS79" s="223"/>
      <c r="LT79" s="270" t="s">
        <v>455</v>
      </c>
      <c r="LU79" s="223"/>
      <c r="LV79" s="223"/>
      <c r="LW79" s="223"/>
      <c r="LX79" s="223"/>
      <c r="LY79" s="223"/>
      <c r="LZ79" s="223"/>
      <c r="MA79" s="223"/>
      <c r="MB79" s="223"/>
      <c r="MC79" s="223"/>
      <c r="MD79" s="223"/>
      <c r="ME79" s="223"/>
      <c r="MF79" s="223"/>
      <c r="MG79" s="223"/>
      <c r="MH79" s="223"/>
      <c r="MI79" s="223"/>
      <c r="MJ79" s="223"/>
      <c r="MK79" s="223"/>
      <c r="ML79" s="223"/>
      <c r="MM79" s="223"/>
      <c r="MN79" s="223"/>
      <c r="MO79" s="223"/>
      <c r="MP79" s="223"/>
      <c r="MQ79" s="223"/>
      <c r="MR79" s="223"/>
      <c r="MS79" s="223"/>
      <c r="MT79" s="223"/>
      <c r="MU79" s="223"/>
      <c r="MV79" s="223"/>
      <c r="MW79" s="223"/>
      <c r="MX79" s="223"/>
      <c r="MY79" s="223"/>
      <c r="MZ79" s="223"/>
      <c r="NA79" s="223"/>
      <c r="NB79" s="223"/>
      <c r="NC79" s="223"/>
      <c r="ND79" s="223"/>
      <c r="NE79" s="223"/>
      <c r="NF79" s="223"/>
      <c r="NG79" s="223"/>
      <c r="NH79" s="223"/>
      <c r="NI79" s="223"/>
      <c r="NJ79" s="223"/>
      <c r="NK79" s="223"/>
      <c r="NL79" s="223"/>
      <c r="NM79" s="223"/>
      <c r="NN79" s="223"/>
      <c r="NO79" s="223"/>
      <c r="NP79" s="223"/>
      <c r="NQ79" s="223"/>
      <c r="NR79" s="223"/>
      <c r="NS79" s="223"/>
      <c r="NT79" s="223"/>
      <c r="NU79" s="223"/>
      <c r="NV79" s="223"/>
      <c r="NW79" s="223"/>
      <c r="NX79" s="223"/>
      <c r="NY79" s="223"/>
      <c r="NZ79" s="223"/>
      <c r="OA79" s="223"/>
      <c r="OB79" s="223"/>
      <c r="OC79" s="223"/>
      <c r="OD79" s="223"/>
      <c r="OE79" s="223"/>
      <c r="OF79" s="223"/>
      <c r="OG79" s="223"/>
      <c r="OH79" s="223"/>
      <c r="OI79" s="223"/>
      <c r="OJ79" s="223"/>
      <c r="OK79" s="223"/>
      <c r="OL79" s="223"/>
      <c r="OM79" s="223"/>
      <c r="ON79" s="223"/>
      <c r="OO79" s="223"/>
      <c r="OP79" s="223"/>
      <c r="OQ79" s="223"/>
      <c r="OR79" s="223"/>
      <c r="OS79" s="267">
        <f>IF(ISERROR(#REF!),0,1)</f>
        <v>0</v>
      </c>
      <c r="OT79" s="267">
        <f t="shared" ref="OT79:OU80" si="19">IF(C79="YES",1,0)</f>
        <v>0</v>
      </c>
      <c r="OU79" s="267">
        <f t="shared" si="19"/>
        <v>1</v>
      </c>
      <c r="OV79" s="223"/>
      <c r="OW79" s="223"/>
      <c r="OX79" s="223"/>
      <c r="OY79" s="223"/>
      <c r="OZ79" s="223"/>
      <c r="PA79" s="223"/>
      <c r="PB79" s="223"/>
      <c r="PC79" s="223"/>
      <c r="PD79" s="223"/>
      <c r="PE79" s="223"/>
      <c r="PF79" s="223"/>
      <c r="PG79" s="223"/>
      <c r="PH79" s="223"/>
      <c r="PI79" s="223"/>
      <c r="PJ79" s="223"/>
      <c r="PK79" s="223"/>
      <c r="PL79" s="223"/>
      <c r="PM79" s="223"/>
      <c r="PN79" s="223"/>
      <c r="PO79" s="223"/>
      <c r="PP79" s="223"/>
      <c r="PQ79" s="223"/>
      <c r="PR79" s="223"/>
      <c r="PS79" s="223"/>
      <c r="PT79" s="223"/>
      <c r="PU79" s="223"/>
      <c r="PV79" s="223"/>
      <c r="PW79" s="223"/>
      <c r="PX79" s="223"/>
      <c r="PY79" s="223"/>
      <c r="PZ79" s="223"/>
      <c r="QA79" s="223"/>
      <c r="QB79" s="223"/>
      <c r="QC79" s="223"/>
      <c r="QD79" s="223"/>
      <c r="QE79" s="223"/>
      <c r="QF79" s="223"/>
      <c r="QG79" s="223"/>
      <c r="QH79" s="223"/>
      <c r="QI79" s="223"/>
      <c r="QJ79" s="223"/>
      <c r="QK79" s="223"/>
      <c r="QL79" s="223"/>
      <c r="QM79" s="223"/>
      <c r="QN79" s="223"/>
      <c r="QO79" s="223"/>
      <c r="QP79" s="223"/>
      <c r="QQ79" s="223"/>
      <c r="QR79" s="223"/>
      <c r="QS79" s="223"/>
      <c r="QT79" s="223"/>
      <c r="QU79" s="223"/>
      <c r="QV79" s="223"/>
      <c r="QW79" s="223"/>
      <c r="QX79" s="223"/>
      <c r="QY79" s="223"/>
      <c r="QZ79" s="223"/>
      <c r="RA79" s="223"/>
      <c r="RB79" s="223"/>
      <c r="RC79" s="223"/>
      <c r="RD79" s="223"/>
      <c r="RE79" s="223"/>
      <c r="RF79" s="223"/>
      <c r="RG79" s="223"/>
      <c r="RH79" s="223"/>
      <c r="RI79" s="223"/>
      <c r="RJ79" s="223"/>
      <c r="RK79" s="223"/>
      <c r="RL79" s="223"/>
      <c r="RM79" s="223"/>
      <c r="RN79" s="223"/>
      <c r="RO79" s="223"/>
      <c r="RP79" s="223"/>
      <c r="RQ79" s="223"/>
      <c r="RR79" s="223"/>
      <c r="RS79" s="223"/>
      <c r="RT79" s="223"/>
      <c r="RU79" s="223"/>
      <c r="RV79" s="223"/>
      <c r="RW79" s="223"/>
      <c r="RX79" s="223"/>
      <c r="RY79" s="223"/>
      <c r="RZ79" s="223"/>
      <c r="SA79" s="223"/>
      <c r="SB79" s="223"/>
      <c r="SC79" s="223"/>
      <c r="SD79" s="223"/>
      <c r="SE79" s="223"/>
      <c r="SF79" s="223"/>
      <c r="SG79" s="223"/>
      <c r="SH79" s="223"/>
      <c r="SI79" s="223"/>
      <c r="SJ79" s="223"/>
      <c r="SK79" s="223"/>
      <c r="SL79" s="223"/>
      <c r="SM79" s="223"/>
      <c r="SN79" s="223"/>
      <c r="SO79" s="223"/>
      <c r="SP79" s="223"/>
      <c r="SQ79" s="223"/>
      <c r="SR79" s="223"/>
      <c r="SS79" s="223"/>
      <c r="ST79" s="223"/>
      <c r="SU79" s="223"/>
      <c r="SV79" s="223"/>
      <c r="SW79" s="223"/>
      <c r="SX79" s="223"/>
      <c r="SY79" s="223"/>
      <c r="SZ79" s="223"/>
      <c r="TA79" s="223"/>
      <c r="TB79" s="223"/>
      <c r="TC79" s="223"/>
      <c r="TD79" s="223"/>
      <c r="TE79" s="223"/>
      <c r="TF79" s="223"/>
      <c r="TG79" s="223"/>
      <c r="TH79" s="223"/>
      <c r="TI79" s="223"/>
      <c r="TJ79" s="223"/>
      <c r="TK79" s="223"/>
      <c r="TL79" s="223"/>
      <c r="TM79" s="223"/>
      <c r="TN79" s="223"/>
      <c r="TO79" s="223"/>
      <c r="TP79" s="223"/>
      <c r="TQ79" s="223"/>
      <c r="TR79" s="223"/>
      <c r="TS79" s="223"/>
      <c r="TT79" s="223"/>
      <c r="TU79" s="223"/>
      <c r="TV79" s="223"/>
      <c r="TW79" s="223"/>
      <c r="TX79" s="223"/>
      <c r="TY79" s="223"/>
      <c r="TZ79" s="223"/>
      <c r="UA79" s="223"/>
      <c r="UB79" s="223"/>
      <c r="UC79" s="223"/>
      <c r="UD79" s="223"/>
      <c r="UE79" s="223"/>
      <c r="UF79" s="223"/>
      <c r="UG79" s="223"/>
      <c r="UH79" s="223"/>
      <c r="UI79" s="223"/>
      <c r="UJ79" s="223"/>
      <c r="UK79" s="223"/>
      <c r="UL79" s="223"/>
      <c r="UM79" s="223"/>
      <c r="UN79" s="223"/>
      <c r="UO79" s="223"/>
      <c r="UP79" s="223"/>
      <c r="UQ79" s="223"/>
      <c r="UR79" s="223"/>
      <c r="US79" s="223"/>
      <c r="UT79" s="223"/>
      <c r="UU79" s="223"/>
      <c r="UV79" s="223"/>
      <c r="UW79" s="223"/>
      <c r="UX79" s="223"/>
      <c r="UY79" s="223"/>
      <c r="UZ79" s="223"/>
      <c r="VA79" s="223"/>
      <c r="VB79" s="223"/>
      <c r="VC79" s="223"/>
      <c r="VD79" s="223"/>
      <c r="VE79" s="223"/>
      <c r="VF79" s="223"/>
      <c r="VG79" s="223"/>
      <c r="VH79" s="223"/>
      <c r="VI79" s="223"/>
      <c r="VJ79" s="223"/>
      <c r="VK79" s="223"/>
      <c r="VL79" s="223"/>
      <c r="VM79" s="223"/>
      <c r="VN79" s="223"/>
      <c r="VO79" s="223"/>
      <c r="VP79" s="223"/>
      <c r="VQ79" s="223"/>
      <c r="VR79" s="223"/>
      <c r="VS79" s="223"/>
      <c r="VT79" s="223"/>
      <c r="VU79" s="223"/>
      <c r="VV79" s="223"/>
      <c r="VW79" s="223"/>
      <c r="VX79" s="223"/>
      <c r="VY79" s="223"/>
      <c r="VZ79" s="223"/>
      <c r="WA79" s="223"/>
      <c r="WB79" s="223"/>
      <c r="WC79" s="223"/>
      <c r="WD79" s="223"/>
      <c r="WE79" s="223"/>
      <c r="WF79" s="223"/>
      <c r="WG79" s="223"/>
      <c r="WH79" s="223"/>
      <c r="WI79" s="223"/>
      <c r="WJ79" s="223"/>
      <c r="WK79" s="223"/>
      <c r="WL79" s="223"/>
      <c r="WM79" s="223"/>
      <c r="WN79" s="223"/>
      <c r="WO79" s="223"/>
      <c r="WP79" s="223"/>
      <c r="WQ79" s="223"/>
      <c r="WR79" s="223"/>
      <c r="WS79" s="223"/>
      <c r="WT79" s="223"/>
      <c r="WU79" s="223"/>
      <c r="WV79" s="223"/>
      <c r="WW79" s="223"/>
      <c r="WX79" s="223"/>
      <c r="WY79" s="223"/>
      <c r="WZ79" s="223"/>
      <c r="XA79" s="223"/>
      <c r="XB79" s="223"/>
      <c r="XC79" s="223"/>
      <c r="XD79" s="223"/>
      <c r="XE79" s="223"/>
      <c r="XF79" s="223"/>
      <c r="XG79" s="223"/>
      <c r="XH79" s="223"/>
      <c r="XI79" s="223"/>
      <c r="XJ79" s="223"/>
      <c r="XK79" s="223"/>
      <c r="XL79" s="223"/>
      <c r="XM79" s="223"/>
      <c r="XN79" s="223"/>
      <c r="XO79" s="223"/>
      <c r="XP79" s="223"/>
      <c r="XQ79" s="223"/>
      <c r="XR79" s="223"/>
      <c r="XS79" s="223"/>
      <c r="XT79" s="223"/>
      <c r="XU79" s="223"/>
      <c r="XV79" s="223"/>
      <c r="XW79" s="223"/>
      <c r="XX79" s="223"/>
      <c r="XY79" s="223"/>
      <c r="XZ79" s="223"/>
      <c r="YA79" s="223"/>
      <c r="YB79" s="223"/>
      <c r="YC79" s="223"/>
      <c r="YD79" s="223"/>
      <c r="YE79" s="223"/>
      <c r="YF79" s="223"/>
      <c r="YG79" s="223"/>
      <c r="YH79" s="223"/>
      <c r="YI79" s="223"/>
      <c r="YJ79" s="223"/>
      <c r="YK79" s="223"/>
      <c r="YL79" s="223"/>
      <c r="YM79" s="223"/>
      <c r="YN79" s="223"/>
      <c r="YO79" s="223"/>
      <c r="YP79" s="223"/>
      <c r="YQ79" s="223"/>
      <c r="YR79" s="223"/>
      <c r="YS79" s="223"/>
      <c r="YT79" s="223"/>
      <c r="YU79" s="223"/>
      <c r="YV79" s="223"/>
      <c r="YW79" s="223"/>
      <c r="YX79" s="223"/>
      <c r="YY79" s="223"/>
      <c r="YZ79" s="223"/>
      <c r="ZA79" s="223"/>
      <c r="ZB79" s="223"/>
      <c r="ZC79" s="223"/>
      <c r="ZD79" s="223"/>
      <c r="ZE79" s="223"/>
      <c r="ZF79" s="223"/>
      <c r="ZG79" s="223"/>
      <c r="ZH79" s="223"/>
      <c r="ZI79" s="223"/>
      <c r="ZJ79" s="223"/>
      <c r="ZK79" s="223"/>
      <c r="ZL79" s="223"/>
      <c r="ZM79" s="223"/>
      <c r="ZN79" s="223"/>
      <c r="ZO79" s="223"/>
      <c r="ZP79" s="223"/>
      <c r="ZQ79" s="223"/>
      <c r="ZR79" s="223"/>
      <c r="ZS79" s="223"/>
      <c r="ZT79" s="223"/>
      <c r="ZU79" s="223"/>
      <c r="ZV79" s="223"/>
      <c r="ZW79" s="223"/>
      <c r="ZX79" s="223"/>
      <c r="ZY79" s="223"/>
      <c r="ZZ79" s="223"/>
      <c r="AAA79" s="223"/>
      <c r="AAB79" s="223"/>
      <c r="AAC79" s="223"/>
      <c r="AAD79" s="223"/>
      <c r="AAE79" s="223"/>
      <c r="AAF79" s="223"/>
      <c r="AAG79" s="223"/>
      <c r="AAH79" s="223"/>
      <c r="AAI79" s="223"/>
      <c r="AAJ79" s="223"/>
      <c r="AAK79" s="223"/>
      <c r="AAL79" s="223"/>
      <c r="AAM79" s="223"/>
      <c r="AAN79" s="223"/>
      <c r="AAO79" s="223"/>
      <c r="AAP79" s="223"/>
      <c r="AAQ79" s="223"/>
      <c r="AAR79" s="223"/>
      <c r="AAS79" s="223"/>
      <c r="AAT79" s="223"/>
      <c r="AAU79" s="223"/>
      <c r="AAV79" s="223"/>
      <c r="AAW79" s="223"/>
      <c r="AAX79" s="223"/>
      <c r="AAY79" s="223"/>
      <c r="AAZ79" s="223"/>
      <c r="ABA79" s="223"/>
      <c r="ABB79" s="223"/>
      <c r="ABC79" s="223"/>
      <c r="ABD79" s="223"/>
      <c r="ABE79" s="223"/>
      <c r="ABF79" s="223"/>
      <c r="ABG79" s="223"/>
      <c r="ABH79" s="223"/>
      <c r="ABI79" s="223"/>
      <c r="ABJ79" s="223"/>
      <c r="ABK79" s="223"/>
      <c r="ABL79" s="223"/>
      <c r="ABM79" s="223"/>
      <c r="ABN79" s="223"/>
      <c r="ABO79" s="223"/>
      <c r="ABP79" s="223"/>
      <c r="ABQ79" s="223"/>
      <c r="ABR79" s="223"/>
      <c r="ABS79" s="223"/>
      <c r="ABT79" s="223"/>
      <c r="ABU79" s="223"/>
      <c r="ABV79" s="223"/>
      <c r="ABW79" s="223"/>
      <c r="ABX79" s="223"/>
      <c r="ABY79" s="223"/>
      <c r="ABZ79" s="223"/>
      <c r="ACA79" s="223"/>
      <c r="ACB79" s="223"/>
      <c r="ACC79" s="223"/>
      <c r="ACD79" s="223"/>
      <c r="ACE79" s="223"/>
      <c r="ACF79" s="223"/>
      <c r="ACG79" s="223"/>
      <c r="ACH79" s="223"/>
      <c r="ACI79" s="223"/>
      <c r="ACJ79" s="223"/>
      <c r="ACK79" s="223"/>
      <c r="ACL79" s="223"/>
      <c r="ACM79" s="223"/>
      <c r="ACN79" s="223"/>
      <c r="ACO79" s="223"/>
      <c r="ACP79" s="223"/>
      <c r="ACQ79" s="223"/>
      <c r="ACR79" s="223"/>
      <c r="ACS79" s="223"/>
      <c r="ACT79" s="223"/>
      <c r="ACU79" s="223"/>
      <c r="ACV79" s="223"/>
      <c r="ACW79" s="223"/>
      <c r="ACX79" s="223"/>
      <c r="ACY79" s="223"/>
      <c r="ACZ79" s="223"/>
      <c r="ADA79" s="223"/>
      <c r="ADB79" s="223"/>
      <c r="ADC79" s="223"/>
      <c r="ADD79" s="223"/>
      <c r="ADE79" s="223"/>
      <c r="ADF79" s="223"/>
      <c r="ADG79" s="223"/>
      <c r="ADH79" s="223"/>
      <c r="ADI79" s="223"/>
      <c r="ADJ79" s="223"/>
      <c r="ADK79" s="223"/>
      <c r="ADL79" s="223"/>
      <c r="ADM79" s="223"/>
      <c r="ADN79" s="223"/>
      <c r="ADO79" s="223"/>
      <c r="ADP79" s="223"/>
      <c r="ADQ79" s="223"/>
      <c r="ADR79" s="223"/>
      <c r="ADS79" s="223"/>
      <c r="ADT79" s="223"/>
      <c r="ADU79" s="223"/>
      <c r="ADV79" s="223"/>
      <c r="ADW79" s="223"/>
      <c r="ADX79" s="223"/>
      <c r="ADY79" s="223"/>
      <c r="ADZ79" s="223"/>
      <c r="AEA79" s="223"/>
      <c r="AEB79" s="223"/>
      <c r="AEC79" s="223"/>
      <c r="AED79" s="223"/>
      <c r="AEE79" s="223"/>
      <c r="AEF79" s="223"/>
      <c r="AEG79" s="223"/>
      <c r="AEH79" s="223"/>
      <c r="AEI79" s="223"/>
      <c r="AEJ79" s="223"/>
      <c r="AEK79" s="223"/>
      <c r="AEL79" s="223"/>
      <c r="AEM79" s="223"/>
      <c r="AEN79" s="223"/>
      <c r="AEO79" s="223"/>
      <c r="AEP79" s="223"/>
      <c r="AEQ79" s="223"/>
      <c r="AER79" s="223"/>
      <c r="AES79" s="223"/>
      <c r="AET79" s="223"/>
      <c r="AEU79" s="223"/>
      <c r="AEV79" s="223"/>
      <c r="AEW79" s="223"/>
      <c r="AEX79" s="223"/>
      <c r="AEY79" s="223"/>
      <c r="AEZ79" s="223"/>
      <c r="AFA79" s="223"/>
      <c r="AFB79" s="223"/>
      <c r="AFC79" s="223"/>
      <c r="AFD79" s="223"/>
      <c r="AFE79" s="223"/>
      <c r="AFF79" s="223"/>
      <c r="AFG79" s="223"/>
      <c r="AFH79" s="223"/>
      <c r="AFI79" s="223"/>
      <c r="AFJ79" s="223"/>
      <c r="AFK79" s="223"/>
      <c r="AFL79" s="223"/>
      <c r="AFM79" s="223"/>
      <c r="AFN79" s="223"/>
      <c r="AFO79" s="223"/>
      <c r="AFP79" s="223"/>
      <c r="AFQ79" s="223"/>
      <c r="AFR79" s="223"/>
      <c r="AFS79" s="223"/>
      <c r="AFT79" s="223"/>
    </row>
    <row r="80" spans="1:852" s="64" customFormat="1">
      <c r="A80" s="267" t="s">
        <v>1454</v>
      </c>
      <c r="B80" s="267"/>
      <c r="C80" s="840" t="str">
        <f>IF(Severity!F80&gt;=0.5,"YES","NO")</f>
        <v>NO</v>
      </c>
      <c r="D80" s="840" t="str">
        <f>IF(Severity!G80&gt;=0.5,"YES","NO")</f>
        <v>YES</v>
      </c>
      <c r="E80" s="209">
        <v>6</v>
      </c>
      <c r="F80" s="209">
        <v>2</v>
      </c>
      <c r="G80" s="270" t="s">
        <v>406</v>
      </c>
      <c r="H80" s="270" t="s">
        <v>455</v>
      </c>
      <c r="I80" s="270">
        <v>18</v>
      </c>
      <c r="J80" s="270">
        <v>23</v>
      </c>
      <c r="K80" s="270" t="s">
        <v>455</v>
      </c>
      <c r="L80" s="267"/>
      <c r="M80" s="267"/>
      <c r="N80" s="267"/>
      <c r="O80" s="270" t="s">
        <v>455</v>
      </c>
      <c r="P80" s="267"/>
      <c r="Q80" s="267"/>
      <c r="R80" s="267"/>
      <c r="S80" s="270" t="s">
        <v>602</v>
      </c>
      <c r="T80" s="270">
        <v>17</v>
      </c>
      <c r="U80" s="267"/>
      <c r="V80" s="267"/>
      <c r="W80" s="113">
        <v>14.7</v>
      </c>
      <c r="X80" s="267">
        <v>3.8</v>
      </c>
      <c r="Y80" s="267"/>
      <c r="Z80" s="267"/>
      <c r="AA80" s="113"/>
      <c r="AB80" s="267"/>
      <c r="AC80" s="267"/>
      <c r="AD80" s="267"/>
      <c r="AE80" s="267"/>
      <c r="AF80" s="267"/>
      <c r="AG80" s="267"/>
      <c r="AH80" s="267"/>
      <c r="AI80" s="267">
        <v>90</v>
      </c>
      <c r="AJ80" s="267">
        <f t="shared" si="17"/>
        <v>67</v>
      </c>
      <c r="AK80" s="834">
        <f>AJ80</f>
        <v>67</v>
      </c>
      <c r="AL80" s="270" t="s">
        <v>3011</v>
      </c>
      <c r="AM80" s="270" t="s">
        <v>455</v>
      </c>
      <c r="AN80" s="270">
        <v>0</v>
      </c>
      <c r="AO80" s="270">
        <v>14</v>
      </c>
      <c r="AP80" s="270" t="s">
        <v>455</v>
      </c>
      <c r="AQ80" s="267"/>
      <c r="AR80" s="267"/>
      <c r="AS80" s="267"/>
      <c r="AT80" s="270" t="s">
        <v>455</v>
      </c>
      <c r="AU80" s="267"/>
      <c r="AV80" s="267"/>
      <c r="AW80" s="267"/>
      <c r="AX80" s="267" t="s">
        <v>602</v>
      </c>
      <c r="AY80" s="267">
        <v>17</v>
      </c>
      <c r="AZ80" s="267"/>
      <c r="BA80" s="267"/>
      <c r="BB80" s="114">
        <v>14.8</v>
      </c>
      <c r="BC80" s="267">
        <v>3.5</v>
      </c>
      <c r="BD80" s="267"/>
      <c r="BE80" s="267"/>
      <c r="BF80" s="267"/>
      <c r="BG80" s="267"/>
      <c r="BH80" s="267"/>
      <c r="BI80" s="267"/>
      <c r="BJ80" s="267"/>
      <c r="BK80" s="267"/>
      <c r="BL80" s="267"/>
      <c r="BM80" s="267"/>
      <c r="BN80" s="270">
        <v>88</v>
      </c>
      <c r="BO80" s="270">
        <f t="shared" si="18"/>
        <v>74</v>
      </c>
      <c r="BP80" s="835">
        <f>BO80</f>
        <v>74</v>
      </c>
      <c r="BQ80" s="270"/>
      <c r="BR80" s="270" t="s">
        <v>455</v>
      </c>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70"/>
      <c r="CW80" s="270" t="s">
        <v>455</v>
      </c>
      <c r="CX80" s="270"/>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70" t="s">
        <v>455</v>
      </c>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70" t="s">
        <v>455</v>
      </c>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70" t="s">
        <v>455</v>
      </c>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70" t="s">
        <v>455</v>
      </c>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70" t="s">
        <v>455</v>
      </c>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70" t="s">
        <v>455</v>
      </c>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267"/>
      <c r="NF80" s="212"/>
      <c r="NG80" s="212"/>
      <c r="NH80" s="212"/>
      <c r="NI80" s="212"/>
      <c r="NJ80" s="212"/>
      <c r="NK80" s="212"/>
      <c r="NL80" s="212"/>
      <c r="NM80" s="212"/>
      <c r="NN80" s="212"/>
      <c r="NO80" s="212"/>
      <c r="NP80" s="212"/>
      <c r="NQ80" s="212"/>
      <c r="NR80" s="212"/>
      <c r="NS80" s="212"/>
      <c r="NT80" s="212"/>
      <c r="NU80" s="212"/>
      <c r="NV80" s="212"/>
      <c r="NW80" s="212"/>
      <c r="NX80" s="212"/>
      <c r="NY80" s="212"/>
      <c r="NZ80" s="212"/>
      <c r="OA80" s="212"/>
      <c r="OB80" s="212"/>
      <c r="OC80" s="212"/>
      <c r="OD80" s="212"/>
      <c r="OE80" s="212"/>
      <c r="OF80" s="212"/>
      <c r="OG80" s="212"/>
      <c r="OH80" s="212"/>
      <c r="OI80" s="212"/>
      <c r="OJ80" s="212"/>
      <c r="OK80" s="212"/>
      <c r="OL80" s="212"/>
      <c r="OM80" s="212"/>
      <c r="ON80" s="212"/>
      <c r="OO80" s="212"/>
      <c r="OP80" s="212"/>
      <c r="OQ80" s="212"/>
      <c r="OR80" s="212"/>
      <c r="OS80" s="267">
        <f>IF(ISERROR(#REF!),0,1)</f>
        <v>0</v>
      </c>
      <c r="OT80" s="267">
        <f t="shared" si="19"/>
        <v>0</v>
      </c>
      <c r="OU80" s="267">
        <f t="shared" si="19"/>
        <v>1</v>
      </c>
      <c r="OV80" s="223"/>
      <c r="OW80" s="223"/>
      <c r="OX80" s="223"/>
      <c r="OY80" s="223"/>
      <c r="OZ80" s="223"/>
      <c r="PA80" s="223"/>
      <c r="PB80" s="223"/>
      <c r="PC80" s="223"/>
      <c r="PD80" s="223"/>
      <c r="PE80" s="223"/>
      <c r="PF80" s="223"/>
      <c r="PG80" s="223"/>
      <c r="PH80" s="223"/>
      <c r="PI80" s="223"/>
      <c r="PJ80" s="223"/>
      <c r="PK80" s="223"/>
      <c r="PL80" s="223"/>
      <c r="PM80" s="223"/>
      <c r="PN80" s="223"/>
      <c r="PO80" s="223"/>
      <c r="PP80" s="223"/>
      <c r="PQ80" s="223"/>
      <c r="PR80" s="223"/>
      <c r="PS80" s="223"/>
      <c r="PT80" s="223"/>
      <c r="PU80" s="223"/>
      <c r="PV80" s="223"/>
      <c r="PW80" s="223"/>
      <c r="PX80" s="223"/>
      <c r="PY80" s="223"/>
      <c r="PZ80" s="223"/>
      <c r="QA80" s="223"/>
      <c r="QB80" s="223"/>
      <c r="QC80" s="223"/>
      <c r="QD80" s="223"/>
      <c r="QE80" s="223"/>
      <c r="QF80" s="223"/>
      <c r="QG80" s="223"/>
      <c r="QH80" s="223"/>
      <c r="QI80" s="223"/>
      <c r="QJ80" s="223"/>
      <c r="QK80" s="223"/>
      <c r="QL80" s="223"/>
      <c r="QM80" s="223"/>
      <c r="QN80" s="223"/>
      <c r="QO80" s="223"/>
      <c r="QP80" s="223"/>
      <c r="QQ80" s="223"/>
      <c r="QR80" s="223"/>
      <c r="QS80" s="223"/>
      <c r="QT80" s="223"/>
      <c r="QU80" s="223"/>
      <c r="QV80" s="223"/>
      <c r="QW80" s="223"/>
      <c r="QX80" s="223"/>
      <c r="QY80" s="223"/>
      <c r="QZ80" s="223"/>
      <c r="RA80" s="223"/>
      <c r="RB80" s="223"/>
      <c r="RC80" s="223"/>
      <c r="RD80" s="223"/>
      <c r="RE80" s="223"/>
      <c r="RF80" s="223"/>
      <c r="RG80" s="223"/>
      <c r="RH80" s="223"/>
      <c r="RI80" s="223"/>
      <c r="RJ80" s="223"/>
      <c r="RK80" s="223"/>
      <c r="RL80" s="223"/>
      <c r="RM80" s="223"/>
      <c r="RN80" s="223"/>
      <c r="RO80" s="223"/>
      <c r="RP80" s="223"/>
      <c r="RQ80" s="223"/>
      <c r="RR80" s="223"/>
      <c r="RS80" s="223"/>
      <c r="RT80" s="223"/>
      <c r="RU80" s="223"/>
      <c r="RV80" s="223"/>
      <c r="RW80" s="223"/>
      <c r="RX80" s="223"/>
      <c r="RY80" s="223"/>
      <c r="RZ80" s="223"/>
      <c r="SA80" s="223"/>
      <c r="SB80" s="223"/>
      <c r="SC80" s="223"/>
      <c r="SD80" s="223"/>
      <c r="SE80" s="223"/>
      <c r="SF80" s="223"/>
      <c r="SG80" s="223"/>
      <c r="SH80" s="223"/>
      <c r="SI80" s="223"/>
      <c r="SJ80" s="223"/>
      <c r="SK80" s="223"/>
      <c r="SL80" s="223"/>
      <c r="SM80" s="223"/>
      <c r="SN80" s="223"/>
      <c r="SO80" s="223"/>
      <c r="SP80" s="223"/>
      <c r="SQ80" s="223"/>
      <c r="SR80" s="223"/>
      <c r="SS80" s="223"/>
      <c r="ST80" s="223"/>
      <c r="SU80" s="223"/>
      <c r="SV80" s="223"/>
      <c r="SW80" s="223"/>
      <c r="SX80" s="223"/>
      <c r="SY80" s="223"/>
      <c r="SZ80" s="223"/>
      <c r="TA80" s="223"/>
      <c r="TB80" s="223"/>
      <c r="TC80" s="223"/>
      <c r="TD80" s="223"/>
      <c r="TE80" s="223"/>
      <c r="TF80" s="223"/>
      <c r="TG80" s="223"/>
      <c r="TH80" s="223"/>
      <c r="TI80" s="223"/>
      <c r="TJ80" s="223"/>
      <c r="TK80" s="223"/>
      <c r="TL80" s="223"/>
      <c r="TM80" s="223"/>
      <c r="TN80" s="223"/>
      <c r="TO80" s="223"/>
      <c r="TP80" s="223"/>
      <c r="TQ80" s="223"/>
      <c r="TR80" s="223"/>
      <c r="TS80" s="223"/>
      <c r="TT80" s="223"/>
      <c r="TU80" s="223"/>
      <c r="TV80" s="223"/>
      <c r="TW80" s="223"/>
      <c r="TX80" s="223"/>
      <c r="TY80" s="223"/>
      <c r="TZ80" s="223"/>
      <c r="UA80" s="223"/>
      <c r="UB80" s="223"/>
      <c r="UC80" s="223"/>
      <c r="UD80" s="223"/>
      <c r="UE80" s="223"/>
      <c r="UF80" s="223"/>
      <c r="UG80" s="223"/>
      <c r="UH80" s="223"/>
      <c r="UI80" s="223"/>
      <c r="UJ80" s="223"/>
      <c r="UK80" s="223"/>
      <c r="UL80" s="223"/>
      <c r="UM80" s="223"/>
      <c r="UN80" s="223"/>
      <c r="UO80" s="223"/>
      <c r="UP80" s="223"/>
      <c r="UQ80" s="223"/>
      <c r="UR80" s="223"/>
      <c r="US80" s="223"/>
      <c r="UT80" s="223"/>
      <c r="UU80" s="223"/>
      <c r="UV80" s="223"/>
      <c r="UW80" s="223"/>
      <c r="UX80" s="223"/>
      <c r="UY80" s="223"/>
      <c r="UZ80" s="223"/>
      <c r="VA80" s="223"/>
      <c r="VB80" s="223"/>
      <c r="VC80" s="223"/>
      <c r="VD80" s="223"/>
      <c r="VE80" s="223"/>
      <c r="VF80" s="223"/>
      <c r="VG80" s="223"/>
      <c r="VH80" s="223"/>
      <c r="VI80" s="223"/>
      <c r="VJ80" s="223"/>
      <c r="VK80" s="223"/>
      <c r="VL80" s="223"/>
      <c r="VM80" s="223"/>
      <c r="VN80" s="223"/>
      <c r="VO80" s="223"/>
      <c r="VP80" s="223"/>
      <c r="VQ80" s="223"/>
      <c r="VR80" s="223"/>
      <c r="VS80" s="223"/>
      <c r="VT80" s="223"/>
      <c r="VU80" s="223"/>
      <c r="VV80" s="223"/>
      <c r="VW80" s="223"/>
      <c r="VX80" s="223"/>
      <c r="VY80" s="223"/>
      <c r="VZ80" s="223"/>
      <c r="WA80" s="223"/>
      <c r="WB80" s="223"/>
      <c r="WC80" s="223"/>
      <c r="WD80" s="223"/>
      <c r="WE80" s="223"/>
      <c r="WF80" s="223"/>
      <c r="WG80" s="223"/>
      <c r="WH80" s="223"/>
      <c r="WI80" s="223"/>
      <c r="WJ80" s="223"/>
      <c r="WK80" s="223"/>
      <c r="WL80" s="223"/>
      <c r="WM80" s="223"/>
      <c r="WN80" s="223"/>
      <c r="WO80" s="223"/>
      <c r="WP80" s="223"/>
      <c r="WQ80" s="223"/>
      <c r="WR80" s="223"/>
      <c r="WS80" s="223"/>
      <c r="WT80" s="223"/>
      <c r="WU80" s="223"/>
      <c r="WV80" s="223"/>
      <c r="WW80" s="223"/>
      <c r="WX80" s="223"/>
      <c r="WY80" s="223"/>
      <c r="WZ80" s="223"/>
      <c r="XA80" s="223"/>
      <c r="XB80" s="223"/>
      <c r="XC80" s="223"/>
      <c r="XD80" s="223"/>
      <c r="XE80" s="223"/>
      <c r="XF80" s="223"/>
      <c r="XG80" s="223"/>
      <c r="XH80" s="223"/>
      <c r="XI80" s="223"/>
      <c r="XJ80" s="223"/>
      <c r="XK80" s="223"/>
      <c r="XL80" s="223"/>
      <c r="XM80" s="223"/>
      <c r="XN80" s="223"/>
      <c r="XO80" s="223"/>
      <c r="XP80" s="223"/>
      <c r="XQ80" s="223"/>
      <c r="XR80" s="223"/>
      <c r="XS80" s="223"/>
      <c r="XT80" s="223"/>
      <c r="XU80" s="223"/>
      <c r="XV80" s="223"/>
      <c r="XW80" s="223"/>
      <c r="XX80" s="223"/>
      <c r="XY80" s="223"/>
      <c r="XZ80" s="223"/>
      <c r="YA80" s="223"/>
      <c r="YB80" s="223"/>
      <c r="YC80" s="223"/>
      <c r="YD80" s="223"/>
      <c r="YE80" s="223"/>
      <c r="YF80" s="223"/>
      <c r="YG80" s="223"/>
      <c r="YH80" s="223"/>
      <c r="YI80" s="223"/>
      <c r="YJ80" s="223"/>
      <c r="YK80" s="223"/>
      <c r="YL80" s="223"/>
      <c r="YM80" s="223"/>
      <c r="YN80" s="223"/>
      <c r="YO80" s="223"/>
      <c r="YP80" s="223"/>
      <c r="YQ80" s="223"/>
      <c r="YR80" s="223"/>
      <c r="YS80" s="223"/>
      <c r="YT80" s="223"/>
      <c r="YU80" s="223"/>
      <c r="YV80" s="223"/>
      <c r="YW80" s="223"/>
      <c r="YX80" s="223"/>
      <c r="YY80" s="223"/>
      <c r="YZ80" s="223"/>
      <c r="ZA80" s="223"/>
      <c r="ZB80" s="223"/>
      <c r="ZC80" s="223"/>
      <c r="ZD80" s="223"/>
      <c r="ZE80" s="223"/>
      <c r="ZF80" s="223"/>
      <c r="ZG80" s="223"/>
      <c r="ZH80" s="223"/>
      <c r="ZI80" s="223"/>
      <c r="ZJ80" s="223"/>
      <c r="ZK80" s="223"/>
      <c r="ZL80" s="223"/>
      <c r="ZM80" s="223"/>
      <c r="ZN80" s="223"/>
      <c r="ZO80" s="223"/>
      <c r="ZP80" s="223"/>
      <c r="ZQ80" s="223"/>
      <c r="ZR80" s="223"/>
      <c r="ZS80" s="223"/>
      <c r="ZT80" s="223"/>
      <c r="ZU80" s="223"/>
      <c r="ZV80" s="223"/>
      <c r="ZW80" s="223"/>
      <c r="ZX80" s="223"/>
      <c r="ZY80" s="223"/>
      <c r="ZZ80" s="223"/>
      <c r="AAA80" s="223"/>
      <c r="AAB80" s="223"/>
      <c r="AAC80" s="223"/>
      <c r="AAD80" s="223"/>
      <c r="AAE80" s="223"/>
      <c r="AAF80" s="223"/>
      <c r="AAG80" s="223"/>
      <c r="AAH80" s="223"/>
      <c r="AAI80" s="223"/>
      <c r="AAJ80" s="223"/>
      <c r="AAK80" s="223"/>
      <c r="AAL80" s="223"/>
      <c r="AAM80" s="223"/>
      <c r="AAN80" s="223"/>
      <c r="AAO80" s="223"/>
      <c r="AAP80" s="223"/>
      <c r="AAQ80" s="223"/>
      <c r="AAR80" s="223"/>
      <c r="AAS80" s="223"/>
      <c r="AAT80" s="223"/>
      <c r="AAU80" s="223"/>
      <c r="AAV80" s="223"/>
      <c r="AAW80" s="223"/>
      <c r="AAX80" s="223"/>
      <c r="AAY80" s="223"/>
      <c r="AAZ80" s="223"/>
      <c r="ABA80" s="223"/>
      <c r="ABB80" s="223"/>
      <c r="ABC80" s="223"/>
      <c r="ABD80" s="223"/>
      <c r="ABE80" s="223"/>
      <c r="ABF80" s="223"/>
      <c r="ABG80" s="223"/>
      <c r="ABH80" s="223"/>
      <c r="ABI80" s="223"/>
      <c r="ABJ80" s="223"/>
      <c r="ABK80" s="223"/>
      <c r="ABL80" s="223"/>
      <c r="ABM80" s="223"/>
      <c r="ABN80" s="223"/>
      <c r="ABO80" s="223"/>
      <c r="ABP80" s="223"/>
      <c r="ABQ80" s="223"/>
      <c r="ABR80" s="223"/>
      <c r="ABS80" s="223"/>
      <c r="ABT80" s="223"/>
      <c r="ABU80" s="223"/>
      <c r="ABV80" s="223"/>
      <c r="ABW80" s="223"/>
      <c r="ABX80" s="223"/>
      <c r="ABY80" s="223"/>
      <c r="ABZ80" s="223"/>
      <c r="ACA80" s="223"/>
      <c r="ACB80" s="223"/>
      <c r="ACC80" s="223"/>
      <c r="ACD80" s="223"/>
      <c r="ACE80" s="223"/>
      <c r="ACF80" s="223"/>
      <c r="ACG80" s="223"/>
      <c r="ACH80" s="223"/>
      <c r="ACI80" s="223"/>
      <c r="ACJ80" s="223"/>
      <c r="ACK80" s="223"/>
      <c r="ACL80" s="223"/>
      <c r="ACM80" s="223"/>
      <c r="ACN80" s="223"/>
      <c r="ACO80" s="223"/>
      <c r="ACP80" s="223"/>
      <c r="ACQ80" s="223"/>
      <c r="ACR80" s="223"/>
      <c r="ACS80" s="223"/>
      <c r="ACT80" s="223"/>
      <c r="ACU80" s="223"/>
      <c r="ACV80" s="223"/>
      <c r="ACW80" s="223"/>
      <c r="ACX80" s="223"/>
      <c r="ACY80" s="223"/>
      <c r="ACZ80" s="223"/>
      <c r="ADA80" s="223"/>
      <c r="ADB80" s="223"/>
      <c r="ADC80" s="223"/>
      <c r="ADD80" s="223"/>
      <c r="ADE80" s="223"/>
      <c r="ADF80" s="223"/>
      <c r="ADG80" s="223"/>
      <c r="ADH80" s="223"/>
      <c r="ADI80" s="223"/>
      <c r="ADJ80" s="223"/>
      <c r="ADK80" s="223"/>
      <c r="ADL80" s="223"/>
      <c r="ADM80" s="223"/>
      <c r="ADN80" s="223"/>
      <c r="ADO80" s="223"/>
      <c r="ADP80" s="223"/>
      <c r="ADQ80" s="223"/>
      <c r="ADR80" s="223"/>
      <c r="ADS80" s="223"/>
      <c r="ADT80" s="223"/>
      <c r="ADU80" s="223"/>
      <c r="ADV80" s="223"/>
      <c r="ADW80" s="223"/>
      <c r="ADX80" s="223"/>
      <c r="ADY80" s="223"/>
      <c r="ADZ80" s="223"/>
      <c r="AEA80" s="223"/>
      <c r="AEB80" s="223"/>
      <c r="AEC80" s="223"/>
      <c r="AED80" s="223"/>
      <c r="AEE80" s="223"/>
      <c r="AEF80" s="223"/>
      <c r="AEG80" s="223"/>
      <c r="AEH80" s="223"/>
      <c r="AEI80" s="223"/>
      <c r="AEJ80" s="223"/>
      <c r="AEK80" s="223"/>
      <c r="AEL80" s="223"/>
      <c r="AEM80" s="223"/>
      <c r="AEN80" s="223"/>
      <c r="AEO80" s="223"/>
      <c r="AEP80" s="223"/>
      <c r="AEQ80" s="223"/>
      <c r="AER80" s="223"/>
      <c r="AES80" s="223"/>
      <c r="AET80" s="223"/>
      <c r="AEU80" s="223"/>
      <c r="AEV80" s="223"/>
      <c r="AEW80" s="223"/>
      <c r="AEX80" s="223"/>
      <c r="AEY80" s="223"/>
      <c r="AEZ80" s="223"/>
      <c r="AFA80" s="223"/>
      <c r="AFB80" s="223"/>
      <c r="AFC80" s="223"/>
      <c r="AFD80" s="223"/>
      <c r="AFE80" s="223"/>
      <c r="AFF80" s="223"/>
      <c r="AFG80" s="223"/>
      <c r="AFH80" s="223"/>
      <c r="AFI80" s="223"/>
      <c r="AFJ80" s="223"/>
      <c r="AFK80" s="223"/>
      <c r="AFL80" s="223"/>
      <c r="AFM80" s="223"/>
      <c r="AFN80" s="223"/>
      <c r="AFO80" s="223"/>
      <c r="AFP80" s="223"/>
      <c r="AFQ80" s="223"/>
      <c r="AFR80" s="223"/>
      <c r="AFS80" s="223"/>
      <c r="AFT80" s="223"/>
    </row>
    <row r="81" spans="1:852" s="267" customFormat="1">
      <c r="A81" s="267" t="s">
        <v>3557</v>
      </c>
      <c r="C81" s="840" t="str">
        <f>IF(Severity!F81&gt;=0.5,"YES","NO")</f>
        <v>YES</v>
      </c>
      <c r="D81" s="840" t="str">
        <f>IF(Severity!G81&gt;=0.5,"YES","NO")</f>
        <v>NO</v>
      </c>
      <c r="E81" s="267">
        <v>2</v>
      </c>
      <c r="F81" s="267">
        <v>2</v>
      </c>
      <c r="G81" s="95" t="s">
        <v>2383</v>
      </c>
      <c r="H81" s="270" t="s">
        <v>749</v>
      </c>
      <c r="I81" s="270">
        <v>0</v>
      </c>
      <c r="J81" s="270">
        <v>0</v>
      </c>
      <c r="K81" s="270" t="s">
        <v>455</v>
      </c>
      <c r="N81" s="270"/>
      <c r="O81" s="270" t="s">
        <v>455</v>
      </c>
      <c r="S81" s="270" t="s">
        <v>3005</v>
      </c>
      <c r="T81" s="270">
        <v>21</v>
      </c>
      <c r="U81" s="113">
        <v>35.1</v>
      </c>
      <c r="V81" s="113">
        <v>7.4</v>
      </c>
      <c r="Y81" s="113">
        <v>19.100000000000001</v>
      </c>
      <c r="Z81" s="113">
        <v>13.1</v>
      </c>
      <c r="AA81" s="113"/>
      <c r="AB81" s="113"/>
      <c r="AC81" s="113"/>
      <c r="AD81" s="113"/>
      <c r="AE81" s="114"/>
      <c r="AF81" s="113"/>
      <c r="AG81" s="113"/>
      <c r="AH81" s="113"/>
      <c r="AI81" s="267">
        <v>10</v>
      </c>
      <c r="AJ81" s="267">
        <f t="shared" si="17"/>
        <v>10</v>
      </c>
      <c r="AK81" s="267" t="s">
        <v>455</v>
      </c>
      <c r="AL81" s="95" t="s">
        <v>652</v>
      </c>
      <c r="AM81" s="270" t="s">
        <v>749</v>
      </c>
      <c r="AN81" s="267">
        <v>0</v>
      </c>
      <c r="AO81" s="267">
        <v>0</v>
      </c>
      <c r="AP81" s="270" t="s">
        <v>455</v>
      </c>
      <c r="AT81" s="270" t="s">
        <v>455</v>
      </c>
      <c r="AX81" s="270" t="s">
        <v>3005</v>
      </c>
      <c r="AY81" s="267">
        <v>21</v>
      </c>
      <c r="AZ81" s="114">
        <v>37.1</v>
      </c>
      <c r="BA81" s="114">
        <v>13.4</v>
      </c>
      <c r="BD81" s="114">
        <v>30.2</v>
      </c>
      <c r="BE81" s="114">
        <v>17</v>
      </c>
      <c r="BF81" s="114"/>
      <c r="BG81" s="114"/>
      <c r="BH81" s="114"/>
      <c r="BI81" s="114"/>
      <c r="BJ81" s="114"/>
      <c r="BK81" s="114"/>
      <c r="BL81" s="114"/>
      <c r="BM81" s="114"/>
      <c r="BN81" s="267">
        <v>15</v>
      </c>
      <c r="BO81" s="270">
        <f t="shared" si="18"/>
        <v>15</v>
      </c>
      <c r="BP81" s="270" t="s">
        <v>455</v>
      </c>
      <c r="BR81" s="270" t="s">
        <v>455</v>
      </c>
      <c r="CF81" s="114"/>
      <c r="CG81" s="114"/>
      <c r="CH81" s="114"/>
      <c r="CI81" s="114"/>
      <c r="CJ81" s="114"/>
      <c r="CK81" s="114"/>
      <c r="CL81" s="114"/>
      <c r="CM81" s="114"/>
      <c r="CN81" s="114"/>
      <c r="CO81" s="114"/>
      <c r="CP81" s="114"/>
      <c r="CQ81" s="114"/>
      <c r="CR81" s="114"/>
      <c r="CS81" s="114"/>
      <c r="CW81" s="270" t="s">
        <v>455</v>
      </c>
      <c r="DK81" s="113"/>
      <c r="DL81" s="113"/>
      <c r="DM81" s="113"/>
      <c r="DN81" s="113"/>
      <c r="DO81" s="113"/>
      <c r="DP81" s="113"/>
      <c r="DQ81" s="113"/>
      <c r="DR81" s="113"/>
      <c r="DS81" s="113"/>
      <c r="DT81" s="113"/>
      <c r="DU81" s="113"/>
      <c r="DV81" s="113"/>
      <c r="DW81" s="113"/>
      <c r="DX81" s="113"/>
      <c r="EB81" s="270" t="s">
        <v>455</v>
      </c>
      <c r="EP81" s="113"/>
      <c r="EQ81" s="113"/>
      <c r="ER81" s="113"/>
      <c r="ES81" s="113"/>
      <c r="ET81" s="113"/>
      <c r="EU81" s="113"/>
      <c r="EV81" s="113"/>
      <c r="EW81" s="113"/>
      <c r="EX81" s="113"/>
      <c r="EY81" s="113"/>
      <c r="EZ81" s="113"/>
      <c r="FA81" s="113"/>
      <c r="FB81" s="113"/>
      <c r="FC81" s="113"/>
      <c r="FF81" s="270" t="s">
        <v>455</v>
      </c>
      <c r="HD81" s="270" t="s">
        <v>455</v>
      </c>
      <c r="IS81" s="270" t="s">
        <v>455</v>
      </c>
      <c r="KE81" s="270" t="s">
        <v>455</v>
      </c>
      <c r="LT81" s="270" t="s">
        <v>455</v>
      </c>
    </row>
    <row r="82" spans="1:852" s="197" customFormat="1">
      <c r="A82" s="267" t="s">
        <v>1475</v>
      </c>
      <c r="B82" s="267"/>
      <c r="C82" s="840" t="str">
        <f>IF(Severity!F82&gt;=0.5,"YES","NO")</f>
        <v>YES</v>
      </c>
      <c r="D82" s="840" t="str">
        <f>IF(Severity!G82&gt;=0.5,"YES","NO")</f>
        <v>NO</v>
      </c>
      <c r="E82" s="209">
        <v>4</v>
      </c>
      <c r="F82" s="209">
        <v>2</v>
      </c>
      <c r="G82" s="270" t="s">
        <v>406</v>
      </c>
      <c r="H82" s="270" t="s">
        <v>455</v>
      </c>
      <c r="I82" s="270">
        <v>2</v>
      </c>
      <c r="J82" s="270">
        <v>3</v>
      </c>
      <c r="K82" s="270" t="s">
        <v>455</v>
      </c>
      <c r="L82" s="267"/>
      <c r="M82" s="267"/>
      <c r="N82" s="267"/>
      <c r="O82" s="270" t="s">
        <v>455</v>
      </c>
      <c r="P82" s="267"/>
      <c r="Q82" s="267"/>
      <c r="R82" s="267"/>
      <c r="S82" s="270" t="s">
        <v>602</v>
      </c>
      <c r="T82" s="270">
        <v>21</v>
      </c>
      <c r="U82" s="267">
        <v>36.700000000000003</v>
      </c>
      <c r="V82" s="267">
        <v>6.8</v>
      </c>
      <c r="W82" s="113"/>
      <c r="X82" s="267"/>
      <c r="Y82" s="267"/>
      <c r="Z82" s="267"/>
      <c r="AA82" s="113"/>
      <c r="AB82" s="267"/>
      <c r="AC82" s="267"/>
      <c r="AD82" s="267"/>
      <c r="AE82" s="267"/>
      <c r="AF82" s="267"/>
      <c r="AG82" s="267"/>
      <c r="AH82" s="267"/>
      <c r="AI82" s="267">
        <v>20</v>
      </c>
      <c r="AJ82" s="267">
        <f t="shared" si="17"/>
        <v>17</v>
      </c>
      <c r="AK82" s="267" t="s">
        <v>455</v>
      </c>
      <c r="AL82" s="270" t="s">
        <v>3011</v>
      </c>
      <c r="AM82" s="270" t="s">
        <v>455</v>
      </c>
      <c r="AN82" s="270">
        <v>0</v>
      </c>
      <c r="AO82" s="270">
        <v>5</v>
      </c>
      <c r="AP82" s="270" t="s">
        <v>455</v>
      </c>
      <c r="AQ82" s="267"/>
      <c r="AR82" s="267"/>
      <c r="AS82" s="267"/>
      <c r="AT82" s="270" t="s">
        <v>455</v>
      </c>
      <c r="AU82" s="267"/>
      <c r="AV82" s="267"/>
      <c r="AW82" s="267"/>
      <c r="AX82" s="267" t="s">
        <v>602</v>
      </c>
      <c r="AY82" s="267">
        <v>21</v>
      </c>
      <c r="AZ82" s="267">
        <v>35.799999999999997</v>
      </c>
      <c r="BA82" s="267">
        <v>8.1</v>
      </c>
      <c r="BB82" s="114"/>
      <c r="BC82" s="267"/>
      <c r="BD82" s="267"/>
      <c r="BE82" s="267"/>
      <c r="BF82" s="114"/>
      <c r="BG82" s="267"/>
      <c r="BH82" s="267"/>
      <c r="BI82" s="267"/>
      <c r="BJ82" s="267"/>
      <c r="BK82" s="267"/>
      <c r="BL82" s="267"/>
      <c r="BM82" s="267"/>
      <c r="BN82" s="270">
        <v>20</v>
      </c>
      <c r="BO82" s="270">
        <f t="shared" si="18"/>
        <v>15</v>
      </c>
      <c r="BP82" s="270" t="s">
        <v>455</v>
      </c>
      <c r="BQ82" s="270"/>
      <c r="BR82" s="270" t="s">
        <v>455</v>
      </c>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70"/>
      <c r="CW82" s="270" t="s">
        <v>455</v>
      </c>
      <c r="CX82" s="270"/>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70" t="s">
        <v>455</v>
      </c>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70" t="s">
        <v>455</v>
      </c>
      <c r="FG82" s="267"/>
      <c r="FH82" s="267"/>
      <c r="FI82" s="267"/>
      <c r="FJ82" s="267"/>
      <c r="FK82" s="267"/>
      <c r="FL82" s="267"/>
      <c r="FM82" s="267"/>
      <c r="FN82" s="267"/>
      <c r="FO82" s="267"/>
      <c r="FP82" s="267"/>
      <c r="FQ82" s="267"/>
      <c r="FR82" s="267"/>
      <c r="FS82" s="267"/>
      <c r="FT82" s="267"/>
      <c r="FU82" s="70"/>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70" t="s">
        <v>455</v>
      </c>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70" t="s">
        <v>455</v>
      </c>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70" t="s">
        <v>455</v>
      </c>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70" t="s">
        <v>455</v>
      </c>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267"/>
      <c r="NF82" s="267"/>
      <c r="NG82" s="267"/>
      <c r="NH82" s="267"/>
      <c r="NI82" s="267"/>
      <c r="NJ82" s="267"/>
      <c r="NK82" s="267"/>
      <c r="NL82" s="267"/>
      <c r="NM82" s="267"/>
      <c r="NN82" s="267"/>
      <c r="NO82" s="267"/>
      <c r="NP82" s="267"/>
      <c r="NQ82" s="267"/>
      <c r="NR82" s="267"/>
      <c r="NS82" s="267"/>
      <c r="NT82" s="267"/>
      <c r="NU82" s="267"/>
      <c r="NV82" s="267"/>
      <c r="NW82" s="267"/>
      <c r="NX82" s="267"/>
      <c r="NY82" s="267"/>
      <c r="NZ82" s="267"/>
      <c r="OA82" s="267"/>
      <c r="OB82" s="267"/>
      <c r="OC82" s="267"/>
      <c r="OD82" s="267"/>
      <c r="OE82" s="267"/>
      <c r="OF82" s="267"/>
      <c r="OG82" s="267"/>
      <c r="OH82" s="267"/>
      <c r="OI82" s="267"/>
      <c r="OJ82" s="267"/>
      <c r="OK82" s="267"/>
      <c r="OL82" s="267"/>
      <c r="OM82" s="267"/>
      <c r="ON82" s="267"/>
      <c r="OO82" s="267"/>
      <c r="OP82" s="267"/>
      <c r="OQ82" s="267"/>
      <c r="OR82" s="267"/>
      <c r="OS82" s="267">
        <f>IF(ISERROR(#REF!),0,1)</f>
        <v>0</v>
      </c>
      <c r="OT82" s="267">
        <f t="shared" ref="OT82:OT91" si="20">IF(C82="YES",1,0)</f>
        <v>1</v>
      </c>
      <c r="OU82" s="267">
        <f t="shared" ref="OU82:OU91" si="21">IF(D82="YES",1,0)</f>
        <v>0</v>
      </c>
    </row>
    <row r="83" spans="1:852" s="64" customFormat="1">
      <c r="A83" s="128" t="s">
        <v>2827</v>
      </c>
      <c r="B83" s="128"/>
      <c r="C83" s="840" t="str">
        <f>IF(Severity!F83&gt;=0.5,"YES","NO")</f>
        <v>YES</v>
      </c>
      <c r="D83" s="840" t="str">
        <f>IF(Severity!G83&gt;=0.5,"YES","NO")</f>
        <v>NO</v>
      </c>
      <c r="E83" s="213">
        <v>7</v>
      </c>
      <c r="F83" s="213">
        <v>2</v>
      </c>
      <c r="G83" s="270" t="s">
        <v>2371</v>
      </c>
      <c r="H83" s="270" t="s">
        <v>747</v>
      </c>
      <c r="I83" s="270" t="s">
        <v>455</v>
      </c>
      <c r="J83" s="270">
        <v>77</v>
      </c>
      <c r="K83" s="270" t="s">
        <v>455</v>
      </c>
      <c r="L83" s="265"/>
      <c r="M83" s="265"/>
      <c r="N83" s="270"/>
      <c r="O83" s="270" t="s">
        <v>455</v>
      </c>
      <c r="P83" s="265"/>
      <c r="Q83" s="265"/>
      <c r="R83" s="265"/>
      <c r="S83" s="270" t="s">
        <v>908</v>
      </c>
      <c r="T83" s="270">
        <v>21</v>
      </c>
      <c r="U83" s="125">
        <v>28.9</v>
      </c>
      <c r="V83" s="125">
        <v>10.1</v>
      </c>
      <c r="W83" s="125"/>
      <c r="X83" s="125"/>
      <c r="Y83" s="125"/>
      <c r="Z83" s="125"/>
      <c r="AA83" s="125">
        <v>19</v>
      </c>
      <c r="AB83" s="125">
        <v>13.3</v>
      </c>
      <c r="AC83" s="125"/>
      <c r="AD83" s="125"/>
      <c r="AE83" s="125"/>
      <c r="AF83" s="114"/>
      <c r="AG83" s="125"/>
      <c r="AH83" s="125"/>
      <c r="AI83" s="265">
        <v>228</v>
      </c>
      <c r="AJ83" s="267">
        <f t="shared" si="17"/>
        <v>151</v>
      </c>
      <c r="AK83" s="265">
        <v>151</v>
      </c>
      <c r="AL83" s="270" t="s">
        <v>624</v>
      </c>
      <c r="AM83" s="270" t="s">
        <v>749</v>
      </c>
      <c r="AN83" s="270" t="s">
        <v>455</v>
      </c>
      <c r="AO83" s="270">
        <v>5</v>
      </c>
      <c r="AP83" s="270" t="s">
        <v>455</v>
      </c>
      <c r="AQ83" s="265"/>
      <c r="AR83" s="265"/>
      <c r="AS83" s="265"/>
      <c r="AT83" s="270" t="s">
        <v>455</v>
      </c>
      <c r="AU83" s="265"/>
      <c r="AV83" s="265"/>
      <c r="AW83" s="265"/>
      <c r="AX83" s="265" t="s">
        <v>908</v>
      </c>
      <c r="AY83" s="265">
        <v>21</v>
      </c>
      <c r="AZ83" s="114">
        <v>29.7</v>
      </c>
      <c r="BA83" s="114">
        <v>10.8</v>
      </c>
      <c r="BB83" s="114"/>
      <c r="BC83" s="114"/>
      <c r="BD83" s="114"/>
      <c r="BE83" s="114"/>
      <c r="BF83" s="114">
        <v>25.4</v>
      </c>
      <c r="BG83" s="114">
        <v>11.8</v>
      </c>
      <c r="BH83" s="114"/>
      <c r="BI83" s="114"/>
      <c r="BJ83" s="114"/>
      <c r="BK83" s="114"/>
      <c r="BL83" s="114"/>
      <c r="BM83" s="114"/>
      <c r="BN83" s="265">
        <v>231</v>
      </c>
      <c r="BO83" s="270">
        <f t="shared" si="18"/>
        <v>226</v>
      </c>
      <c r="BP83" s="265">
        <v>226</v>
      </c>
      <c r="BQ83" s="270"/>
      <c r="BR83" s="270" t="s">
        <v>455</v>
      </c>
      <c r="BS83" s="265"/>
      <c r="BT83" s="265"/>
      <c r="BU83" s="265"/>
      <c r="BV83" s="265"/>
      <c r="BW83" s="265"/>
      <c r="BX83" s="265"/>
      <c r="BY83" s="265"/>
      <c r="BZ83" s="265"/>
      <c r="CA83" s="265"/>
      <c r="CB83" s="265"/>
      <c r="CC83" s="265"/>
      <c r="CD83" s="265"/>
      <c r="CE83" s="114"/>
      <c r="CF83" s="114"/>
      <c r="CG83" s="114"/>
      <c r="CH83" s="114"/>
      <c r="CI83" s="114"/>
      <c r="CJ83" s="114"/>
      <c r="CK83" s="114"/>
      <c r="CL83" s="114"/>
      <c r="CM83" s="114"/>
      <c r="CN83" s="114"/>
      <c r="CO83" s="114"/>
      <c r="CP83" s="114"/>
      <c r="CQ83" s="114"/>
      <c r="CR83" s="114"/>
      <c r="CS83" s="265"/>
      <c r="CT83" s="265"/>
      <c r="CU83" s="265"/>
      <c r="CV83" s="270"/>
      <c r="CW83" s="270" t="s">
        <v>455</v>
      </c>
      <c r="CX83" s="270"/>
      <c r="CY83" s="265"/>
      <c r="CZ83" s="265"/>
      <c r="DA83" s="265"/>
      <c r="DB83" s="265"/>
      <c r="DC83" s="265"/>
      <c r="DD83" s="265"/>
      <c r="DE83" s="265"/>
      <c r="DF83" s="265"/>
      <c r="DG83" s="265"/>
      <c r="DH83" s="265"/>
      <c r="DI83" s="265"/>
      <c r="DJ83" s="125"/>
      <c r="DK83" s="125"/>
      <c r="DL83" s="125"/>
      <c r="DM83" s="125"/>
      <c r="DN83" s="125"/>
      <c r="DO83" s="125"/>
      <c r="DP83" s="125"/>
      <c r="DQ83" s="125"/>
      <c r="DR83" s="125"/>
      <c r="DS83" s="125"/>
      <c r="DT83" s="125"/>
      <c r="DU83" s="125"/>
      <c r="DV83" s="125"/>
      <c r="DW83" s="125"/>
      <c r="DX83" s="265"/>
      <c r="DY83" s="265"/>
      <c r="DZ83" s="265"/>
      <c r="EA83" s="265"/>
      <c r="EB83" s="270" t="s">
        <v>455</v>
      </c>
      <c r="EC83" s="265"/>
      <c r="ED83" s="265"/>
      <c r="EE83" s="265"/>
      <c r="EF83" s="265"/>
      <c r="EG83" s="265"/>
      <c r="EH83" s="265"/>
      <c r="EI83" s="265"/>
      <c r="EJ83" s="265"/>
      <c r="EK83" s="265"/>
      <c r="EL83" s="265"/>
      <c r="EM83" s="265"/>
      <c r="EN83" s="265"/>
      <c r="EO83" s="125"/>
      <c r="EP83" s="265"/>
      <c r="EQ83" s="125"/>
      <c r="ER83" s="125"/>
      <c r="ES83" s="125"/>
      <c r="ET83" s="125"/>
      <c r="EU83" s="125"/>
      <c r="EV83" s="125"/>
      <c r="EW83" s="125"/>
      <c r="EX83" s="125"/>
      <c r="EY83" s="125"/>
      <c r="EZ83" s="125"/>
      <c r="FA83" s="125"/>
      <c r="FB83" s="125"/>
      <c r="FC83" s="125"/>
      <c r="FD83" s="265"/>
      <c r="FE83" s="265"/>
      <c r="FF83" s="270" t="s">
        <v>455</v>
      </c>
      <c r="FG83" s="265"/>
      <c r="FH83" s="265"/>
      <c r="FI83" s="265"/>
      <c r="FJ83" s="265"/>
      <c r="FK83" s="265"/>
      <c r="FL83" s="265"/>
      <c r="FM83" s="265"/>
      <c r="FN83" s="265"/>
      <c r="FO83" s="265"/>
      <c r="FP83" s="265"/>
      <c r="FQ83" s="265"/>
      <c r="FR83" s="265"/>
      <c r="FS83" s="265"/>
      <c r="FT83" s="265"/>
      <c r="FU83" s="265"/>
      <c r="FV83" s="265"/>
      <c r="FW83" s="265"/>
      <c r="FX83" s="265"/>
      <c r="FY83" s="265"/>
      <c r="FZ83" s="265"/>
      <c r="GA83" s="265"/>
      <c r="GB83" s="265"/>
      <c r="GC83" s="265"/>
      <c r="GD83" s="265"/>
      <c r="GE83" s="265"/>
      <c r="GF83" s="265"/>
      <c r="GG83" s="265"/>
      <c r="GH83" s="265"/>
      <c r="GI83" s="265"/>
      <c r="GJ83" s="265"/>
      <c r="GK83" s="265"/>
      <c r="GL83" s="265"/>
      <c r="GM83" s="265"/>
      <c r="GN83" s="265"/>
      <c r="GO83" s="265"/>
      <c r="GP83" s="265"/>
      <c r="GQ83" s="265"/>
      <c r="GR83" s="265"/>
      <c r="GS83" s="265"/>
      <c r="GT83" s="265"/>
      <c r="GU83" s="265"/>
      <c r="GV83" s="265"/>
      <c r="GW83" s="265"/>
      <c r="GX83" s="265"/>
      <c r="GY83" s="265"/>
      <c r="GZ83" s="265"/>
      <c r="HA83" s="265"/>
      <c r="HB83" s="265"/>
      <c r="HC83" s="265"/>
      <c r="HD83" s="270" t="s">
        <v>455</v>
      </c>
      <c r="HE83" s="265"/>
      <c r="HF83" s="265"/>
      <c r="HG83" s="265"/>
      <c r="HH83" s="265"/>
      <c r="HI83" s="265"/>
      <c r="HJ83" s="265"/>
      <c r="HK83" s="265"/>
      <c r="HL83" s="265"/>
      <c r="HM83" s="265"/>
      <c r="HN83" s="265"/>
      <c r="HO83" s="265"/>
      <c r="HP83" s="265"/>
      <c r="HQ83" s="265"/>
      <c r="HR83" s="265"/>
      <c r="HS83" s="265"/>
      <c r="HT83" s="265"/>
      <c r="HU83" s="265"/>
      <c r="HV83" s="265"/>
      <c r="HW83" s="265"/>
      <c r="HX83" s="265"/>
      <c r="HY83" s="265"/>
      <c r="HZ83" s="265"/>
      <c r="IA83" s="265"/>
      <c r="IB83" s="265"/>
      <c r="IC83" s="265"/>
      <c r="ID83" s="265"/>
      <c r="IE83" s="265"/>
      <c r="IF83" s="265"/>
      <c r="IG83" s="265"/>
      <c r="IH83" s="265"/>
      <c r="II83" s="265"/>
      <c r="IJ83" s="265"/>
      <c r="IK83" s="265"/>
      <c r="IL83" s="265"/>
      <c r="IM83" s="265"/>
      <c r="IN83" s="265"/>
      <c r="IO83" s="265"/>
      <c r="IP83" s="265"/>
      <c r="IQ83" s="265"/>
      <c r="IR83" s="265"/>
      <c r="IS83" s="270" t="s">
        <v>455</v>
      </c>
      <c r="IT83" s="265"/>
      <c r="IU83" s="265"/>
      <c r="IV83" s="265"/>
      <c r="IW83" s="265"/>
      <c r="IX83" s="265"/>
      <c r="IY83" s="265"/>
      <c r="IZ83" s="265"/>
      <c r="JA83" s="265"/>
      <c r="JB83" s="265"/>
      <c r="JC83" s="265"/>
      <c r="JD83" s="265"/>
      <c r="JE83" s="265"/>
      <c r="JF83" s="265"/>
      <c r="JG83" s="265"/>
      <c r="JH83" s="265"/>
      <c r="JI83" s="265"/>
      <c r="JJ83" s="265"/>
      <c r="JK83" s="265"/>
      <c r="JL83" s="265"/>
      <c r="JM83" s="265"/>
      <c r="JN83" s="265"/>
      <c r="JO83" s="265"/>
      <c r="JP83" s="265"/>
      <c r="JQ83" s="265"/>
      <c r="JR83" s="265"/>
      <c r="JS83" s="265"/>
      <c r="JT83" s="265"/>
      <c r="JU83" s="265"/>
      <c r="JV83" s="265"/>
      <c r="JW83" s="265"/>
      <c r="JX83" s="265"/>
      <c r="JY83" s="265"/>
      <c r="JZ83" s="265"/>
      <c r="KA83" s="265"/>
      <c r="KB83" s="265"/>
      <c r="KC83" s="265"/>
      <c r="KD83" s="265"/>
      <c r="KE83" s="270" t="s">
        <v>455</v>
      </c>
      <c r="KF83" s="265"/>
      <c r="KG83" s="265"/>
      <c r="KH83" s="265"/>
      <c r="KI83" s="265"/>
      <c r="KJ83" s="265"/>
      <c r="KK83" s="265"/>
      <c r="KL83" s="265"/>
      <c r="KM83" s="265"/>
      <c r="KN83" s="265"/>
      <c r="KO83" s="265"/>
      <c r="KP83" s="265"/>
      <c r="KQ83" s="265"/>
      <c r="KR83" s="265"/>
      <c r="KS83" s="265"/>
      <c r="KT83" s="265"/>
      <c r="KU83" s="265"/>
      <c r="KV83" s="265"/>
      <c r="KW83" s="265"/>
      <c r="KX83" s="265"/>
      <c r="KY83" s="265"/>
      <c r="KZ83" s="265"/>
      <c r="LA83" s="265"/>
      <c r="LB83" s="265"/>
      <c r="LC83" s="265"/>
      <c r="LD83" s="265"/>
      <c r="LE83" s="265"/>
      <c r="LF83" s="265"/>
      <c r="LG83" s="265"/>
      <c r="LH83" s="265"/>
      <c r="LI83" s="265"/>
      <c r="LJ83" s="265"/>
      <c r="LK83" s="265"/>
      <c r="LL83" s="265"/>
      <c r="LM83" s="265"/>
      <c r="LN83" s="265"/>
      <c r="LO83" s="265"/>
      <c r="LP83" s="265"/>
      <c r="LQ83" s="265"/>
      <c r="LR83" s="265"/>
      <c r="LS83" s="265"/>
      <c r="LT83" s="270" t="s">
        <v>455</v>
      </c>
      <c r="LU83" s="265"/>
      <c r="LV83" s="265"/>
      <c r="LW83" s="265"/>
      <c r="LX83" s="265"/>
      <c r="LY83" s="265"/>
      <c r="LZ83" s="265"/>
      <c r="MA83" s="265"/>
      <c r="MB83" s="265"/>
      <c r="MC83" s="265"/>
      <c r="MD83" s="265"/>
      <c r="ME83" s="265"/>
      <c r="MF83" s="265"/>
      <c r="MG83" s="265"/>
      <c r="MH83" s="265"/>
      <c r="MI83" s="265"/>
      <c r="MJ83" s="265"/>
      <c r="MK83" s="265"/>
      <c r="ML83" s="265"/>
      <c r="MM83" s="265"/>
      <c r="MN83" s="265"/>
      <c r="MO83" s="265"/>
      <c r="MP83" s="265"/>
      <c r="MQ83" s="265"/>
      <c r="MR83" s="265"/>
      <c r="MS83" s="265"/>
      <c r="MT83" s="265"/>
      <c r="MU83" s="265"/>
      <c r="MV83" s="265"/>
      <c r="MW83" s="265"/>
      <c r="MX83" s="265"/>
      <c r="MY83" s="265"/>
      <c r="MZ83" s="265"/>
      <c r="NA83" s="265"/>
      <c r="NB83" s="265"/>
      <c r="NC83" s="265"/>
      <c r="ND83" s="265"/>
      <c r="NE83" s="265"/>
      <c r="NF83" s="217"/>
      <c r="NG83" s="217"/>
      <c r="NH83" s="217"/>
      <c r="NI83" s="217"/>
      <c r="NJ83" s="217"/>
      <c r="NK83" s="217"/>
      <c r="NL83" s="217"/>
      <c r="NM83" s="217"/>
      <c r="NN83" s="217"/>
      <c r="NO83" s="217"/>
      <c r="NP83" s="217"/>
      <c r="NQ83" s="217"/>
      <c r="NR83" s="217"/>
      <c r="NS83" s="217"/>
      <c r="NT83" s="217"/>
      <c r="NU83" s="217"/>
      <c r="NV83" s="217"/>
      <c r="NW83" s="217"/>
      <c r="NX83" s="217"/>
      <c r="NY83" s="217"/>
      <c r="NZ83" s="217"/>
      <c r="OA83" s="217"/>
      <c r="OB83" s="217"/>
      <c r="OC83" s="217"/>
      <c r="OD83" s="217"/>
      <c r="OE83" s="217"/>
      <c r="OF83" s="217"/>
      <c r="OG83" s="217"/>
      <c r="OH83" s="217"/>
      <c r="OI83" s="217"/>
      <c r="OJ83" s="217"/>
      <c r="OK83" s="217"/>
      <c r="OL83" s="217"/>
      <c r="OM83" s="217"/>
      <c r="ON83" s="217"/>
      <c r="OO83" s="217"/>
      <c r="OP83" s="217"/>
      <c r="OQ83" s="217"/>
      <c r="OR83" s="217"/>
      <c r="OS83" s="267">
        <f>IF(ISERROR(#REF!),0,1)</f>
        <v>0</v>
      </c>
      <c r="OT83" s="267">
        <f t="shared" si="20"/>
        <v>1</v>
      </c>
      <c r="OU83" s="267">
        <f t="shared" si="21"/>
        <v>0</v>
      </c>
      <c r="OV83" s="223"/>
      <c r="OW83" s="223"/>
      <c r="OX83" s="223"/>
      <c r="OY83" s="223"/>
      <c r="OZ83" s="223"/>
      <c r="PA83" s="223"/>
      <c r="PB83" s="223"/>
      <c r="PC83" s="223"/>
      <c r="PD83" s="223"/>
      <c r="PE83" s="223"/>
      <c r="PF83" s="223"/>
      <c r="PG83" s="223"/>
      <c r="PH83" s="223"/>
      <c r="PI83" s="223"/>
      <c r="PJ83" s="223"/>
      <c r="PK83" s="223"/>
      <c r="PL83" s="223"/>
      <c r="PM83" s="223"/>
      <c r="PN83" s="223"/>
      <c r="PO83" s="223"/>
      <c r="PP83" s="223"/>
      <c r="PQ83" s="223"/>
      <c r="PR83" s="223"/>
      <c r="PS83" s="223"/>
      <c r="PT83" s="223"/>
      <c r="PU83" s="223"/>
      <c r="PV83" s="223"/>
      <c r="PW83" s="223"/>
      <c r="PX83" s="223"/>
      <c r="PY83" s="223"/>
      <c r="PZ83" s="223"/>
      <c r="QA83" s="223"/>
      <c r="QB83" s="223"/>
      <c r="QC83" s="223"/>
      <c r="QD83" s="223"/>
      <c r="QE83" s="223"/>
      <c r="QF83" s="223"/>
      <c r="QG83" s="223"/>
      <c r="QH83" s="223"/>
      <c r="QI83" s="223"/>
      <c r="QJ83" s="223"/>
      <c r="QK83" s="223"/>
      <c r="QL83" s="223"/>
      <c r="QM83" s="223"/>
      <c r="QN83" s="223"/>
      <c r="QO83" s="223"/>
      <c r="QP83" s="223"/>
      <c r="QQ83" s="223"/>
      <c r="QR83" s="223"/>
      <c r="QS83" s="223"/>
      <c r="QT83" s="223"/>
      <c r="QU83" s="223"/>
      <c r="QV83" s="223"/>
      <c r="QW83" s="223"/>
      <c r="QX83" s="223"/>
      <c r="QY83" s="223"/>
      <c r="QZ83" s="223"/>
      <c r="RA83" s="223"/>
      <c r="RB83" s="223"/>
      <c r="RC83" s="223"/>
      <c r="RD83" s="223"/>
      <c r="RE83" s="223"/>
      <c r="RF83" s="223"/>
      <c r="RG83" s="223"/>
      <c r="RH83" s="223"/>
      <c r="RI83" s="223"/>
      <c r="RJ83" s="223"/>
      <c r="RK83" s="223"/>
      <c r="RL83" s="223"/>
      <c r="RM83" s="223"/>
      <c r="RN83" s="223"/>
      <c r="RO83" s="223"/>
      <c r="RP83" s="223"/>
      <c r="RQ83" s="223"/>
      <c r="RR83" s="223"/>
      <c r="RS83" s="223"/>
      <c r="RT83" s="223"/>
      <c r="RU83" s="223"/>
      <c r="RV83" s="223"/>
      <c r="RW83" s="223"/>
      <c r="RX83" s="223"/>
      <c r="RY83" s="223"/>
      <c r="RZ83" s="223"/>
      <c r="SA83" s="223"/>
      <c r="SB83" s="223"/>
      <c r="SC83" s="223"/>
      <c r="SD83" s="223"/>
      <c r="SE83" s="223"/>
      <c r="SF83" s="223"/>
      <c r="SG83" s="223"/>
      <c r="SH83" s="223"/>
      <c r="SI83" s="223"/>
      <c r="SJ83" s="223"/>
      <c r="SK83" s="223"/>
      <c r="SL83" s="223"/>
      <c r="SM83" s="223"/>
      <c r="SN83" s="223"/>
      <c r="SO83" s="223"/>
      <c r="SP83" s="223"/>
      <c r="SQ83" s="223"/>
      <c r="SR83" s="223"/>
      <c r="SS83" s="223"/>
      <c r="ST83" s="223"/>
      <c r="SU83" s="223"/>
      <c r="SV83" s="223"/>
      <c r="SW83" s="223"/>
      <c r="SX83" s="223"/>
      <c r="SY83" s="223"/>
      <c r="SZ83" s="223"/>
      <c r="TA83" s="223"/>
      <c r="TB83" s="223"/>
      <c r="TC83" s="223"/>
      <c r="TD83" s="223"/>
      <c r="TE83" s="223"/>
      <c r="TF83" s="223"/>
      <c r="TG83" s="223"/>
      <c r="TH83" s="223"/>
      <c r="TI83" s="223"/>
      <c r="TJ83" s="223"/>
      <c r="TK83" s="223"/>
      <c r="TL83" s="223"/>
      <c r="TM83" s="223"/>
      <c r="TN83" s="223"/>
      <c r="TO83" s="223"/>
      <c r="TP83" s="223"/>
      <c r="TQ83" s="223"/>
      <c r="TR83" s="223"/>
      <c r="TS83" s="223"/>
      <c r="TT83" s="223"/>
      <c r="TU83" s="223"/>
      <c r="TV83" s="223"/>
      <c r="TW83" s="223"/>
      <c r="TX83" s="223"/>
      <c r="TY83" s="223"/>
      <c r="TZ83" s="223"/>
      <c r="UA83" s="223"/>
      <c r="UB83" s="223"/>
      <c r="UC83" s="223"/>
      <c r="UD83" s="223"/>
      <c r="UE83" s="223"/>
      <c r="UF83" s="223"/>
      <c r="UG83" s="223"/>
      <c r="UH83" s="223"/>
      <c r="UI83" s="223"/>
      <c r="UJ83" s="223"/>
      <c r="UK83" s="223"/>
      <c r="UL83" s="223"/>
      <c r="UM83" s="223"/>
      <c r="UN83" s="223"/>
      <c r="UO83" s="223"/>
      <c r="UP83" s="223"/>
      <c r="UQ83" s="223"/>
      <c r="UR83" s="223"/>
      <c r="US83" s="223"/>
      <c r="UT83" s="223"/>
      <c r="UU83" s="223"/>
      <c r="UV83" s="223"/>
      <c r="UW83" s="223"/>
      <c r="UX83" s="223"/>
      <c r="UY83" s="223"/>
      <c r="UZ83" s="223"/>
      <c r="VA83" s="223"/>
      <c r="VB83" s="223"/>
      <c r="VC83" s="223"/>
      <c r="VD83" s="223"/>
      <c r="VE83" s="223"/>
      <c r="VF83" s="223"/>
      <c r="VG83" s="223"/>
      <c r="VH83" s="223"/>
      <c r="VI83" s="223"/>
      <c r="VJ83" s="223"/>
      <c r="VK83" s="223"/>
      <c r="VL83" s="223"/>
      <c r="VM83" s="223"/>
      <c r="VN83" s="223"/>
      <c r="VO83" s="223"/>
      <c r="VP83" s="223"/>
      <c r="VQ83" s="223"/>
      <c r="VR83" s="223"/>
      <c r="VS83" s="223"/>
      <c r="VT83" s="223"/>
      <c r="VU83" s="223"/>
      <c r="VV83" s="223"/>
      <c r="VW83" s="223"/>
      <c r="VX83" s="223"/>
      <c r="VY83" s="223"/>
      <c r="VZ83" s="223"/>
      <c r="WA83" s="223"/>
      <c r="WB83" s="223"/>
      <c r="WC83" s="223"/>
      <c r="WD83" s="223"/>
      <c r="WE83" s="223"/>
      <c r="WF83" s="223"/>
      <c r="WG83" s="223"/>
      <c r="WH83" s="223"/>
      <c r="WI83" s="223"/>
      <c r="WJ83" s="223"/>
      <c r="WK83" s="223"/>
      <c r="WL83" s="223"/>
      <c r="WM83" s="223"/>
      <c r="WN83" s="223"/>
      <c r="WO83" s="223"/>
      <c r="WP83" s="223"/>
      <c r="WQ83" s="223"/>
      <c r="WR83" s="223"/>
      <c r="WS83" s="223"/>
      <c r="WT83" s="223"/>
      <c r="WU83" s="223"/>
      <c r="WV83" s="223"/>
      <c r="WW83" s="223"/>
      <c r="WX83" s="223"/>
      <c r="WY83" s="223"/>
      <c r="WZ83" s="223"/>
      <c r="XA83" s="223"/>
      <c r="XB83" s="223"/>
      <c r="XC83" s="223"/>
      <c r="XD83" s="223"/>
      <c r="XE83" s="223"/>
      <c r="XF83" s="223"/>
      <c r="XG83" s="223"/>
      <c r="XH83" s="223"/>
      <c r="XI83" s="223"/>
      <c r="XJ83" s="223"/>
      <c r="XK83" s="223"/>
      <c r="XL83" s="223"/>
      <c r="XM83" s="223"/>
      <c r="XN83" s="223"/>
      <c r="XO83" s="223"/>
      <c r="XP83" s="223"/>
      <c r="XQ83" s="223"/>
      <c r="XR83" s="223"/>
      <c r="XS83" s="223"/>
      <c r="XT83" s="223"/>
      <c r="XU83" s="223"/>
      <c r="XV83" s="223"/>
      <c r="XW83" s="223"/>
      <c r="XX83" s="223"/>
      <c r="XY83" s="223"/>
      <c r="XZ83" s="223"/>
      <c r="YA83" s="223"/>
      <c r="YB83" s="223"/>
      <c r="YC83" s="223"/>
      <c r="YD83" s="223"/>
      <c r="YE83" s="223"/>
      <c r="YF83" s="223"/>
      <c r="YG83" s="223"/>
      <c r="YH83" s="223"/>
      <c r="YI83" s="223"/>
      <c r="YJ83" s="223"/>
      <c r="YK83" s="223"/>
      <c r="YL83" s="223"/>
      <c r="YM83" s="223"/>
      <c r="YN83" s="223"/>
      <c r="YO83" s="223"/>
      <c r="YP83" s="223"/>
      <c r="YQ83" s="223"/>
      <c r="YR83" s="223"/>
      <c r="YS83" s="223"/>
      <c r="YT83" s="223"/>
      <c r="YU83" s="223"/>
      <c r="YV83" s="223"/>
      <c r="YW83" s="223"/>
      <c r="YX83" s="223"/>
      <c r="YY83" s="223"/>
      <c r="YZ83" s="223"/>
      <c r="ZA83" s="223"/>
      <c r="ZB83" s="223"/>
      <c r="ZC83" s="223"/>
      <c r="ZD83" s="223"/>
      <c r="ZE83" s="223"/>
      <c r="ZF83" s="223"/>
      <c r="ZG83" s="223"/>
      <c r="ZH83" s="223"/>
      <c r="ZI83" s="223"/>
      <c r="ZJ83" s="223"/>
      <c r="ZK83" s="223"/>
      <c r="ZL83" s="223"/>
      <c r="ZM83" s="223"/>
      <c r="ZN83" s="223"/>
      <c r="ZO83" s="223"/>
      <c r="ZP83" s="223"/>
      <c r="ZQ83" s="223"/>
      <c r="ZR83" s="223"/>
      <c r="ZS83" s="223"/>
      <c r="ZT83" s="223"/>
      <c r="ZU83" s="223"/>
      <c r="ZV83" s="223"/>
      <c r="ZW83" s="223"/>
      <c r="ZX83" s="223"/>
      <c r="ZY83" s="223"/>
      <c r="ZZ83" s="223"/>
      <c r="AAA83" s="223"/>
      <c r="AAB83" s="223"/>
      <c r="AAC83" s="223"/>
      <c r="AAD83" s="223"/>
      <c r="AAE83" s="223"/>
      <c r="AAF83" s="223"/>
      <c r="AAG83" s="223"/>
      <c r="AAH83" s="223"/>
      <c r="AAI83" s="223"/>
      <c r="AAJ83" s="223"/>
      <c r="AAK83" s="223"/>
      <c r="AAL83" s="223"/>
      <c r="AAM83" s="223"/>
      <c r="AAN83" s="223"/>
      <c r="AAO83" s="223"/>
      <c r="AAP83" s="223"/>
      <c r="AAQ83" s="223"/>
      <c r="AAR83" s="223"/>
      <c r="AAS83" s="223"/>
      <c r="AAT83" s="223"/>
      <c r="AAU83" s="223"/>
      <c r="AAV83" s="223"/>
      <c r="AAW83" s="223"/>
      <c r="AAX83" s="223"/>
      <c r="AAY83" s="223"/>
      <c r="AAZ83" s="223"/>
      <c r="ABA83" s="223"/>
      <c r="ABB83" s="223"/>
      <c r="ABC83" s="223"/>
      <c r="ABD83" s="223"/>
      <c r="ABE83" s="223"/>
      <c r="ABF83" s="223"/>
      <c r="ABG83" s="223"/>
      <c r="ABH83" s="223"/>
      <c r="ABI83" s="223"/>
      <c r="ABJ83" s="223"/>
      <c r="ABK83" s="223"/>
      <c r="ABL83" s="223"/>
      <c r="ABM83" s="223"/>
      <c r="ABN83" s="223"/>
      <c r="ABO83" s="223"/>
      <c r="ABP83" s="223"/>
      <c r="ABQ83" s="223"/>
      <c r="ABR83" s="223"/>
      <c r="ABS83" s="223"/>
      <c r="ABT83" s="223"/>
      <c r="ABU83" s="223"/>
      <c r="ABV83" s="223"/>
      <c r="ABW83" s="223"/>
      <c r="ABX83" s="223"/>
      <c r="ABY83" s="223"/>
      <c r="ABZ83" s="223"/>
      <c r="ACA83" s="223"/>
      <c r="ACB83" s="223"/>
      <c r="ACC83" s="223"/>
      <c r="ACD83" s="223"/>
      <c r="ACE83" s="223"/>
      <c r="ACF83" s="223"/>
      <c r="ACG83" s="223"/>
      <c r="ACH83" s="223"/>
      <c r="ACI83" s="223"/>
      <c r="ACJ83" s="223"/>
      <c r="ACK83" s="223"/>
      <c r="ACL83" s="223"/>
      <c r="ACM83" s="223"/>
      <c r="ACN83" s="223"/>
      <c r="ACO83" s="223"/>
      <c r="ACP83" s="223"/>
      <c r="ACQ83" s="223"/>
      <c r="ACR83" s="223"/>
      <c r="ACS83" s="223"/>
      <c r="ACT83" s="223"/>
      <c r="ACU83" s="223"/>
      <c r="ACV83" s="223"/>
      <c r="ACW83" s="223"/>
      <c r="ACX83" s="223"/>
      <c r="ACY83" s="223"/>
      <c r="ACZ83" s="223"/>
      <c r="ADA83" s="223"/>
      <c r="ADB83" s="223"/>
      <c r="ADC83" s="223"/>
      <c r="ADD83" s="223"/>
      <c r="ADE83" s="223"/>
      <c r="ADF83" s="223"/>
      <c r="ADG83" s="223"/>
      <c r="ADH83" s="223"/>
      <c r="ADI83" s="223"/>
      <c r="ADJ83" s="223"/>
      <c r="ADK83" s="223"/>
      <c r="ADL83" s="223"/>
      <c r="ADM83" s="223"/>
      <c r="ADN83" s="223"/>
      <c r="ADO83" s="223"/>
      <c r="ADP83" s="223"/>
      <c r="ADQ83" s="223"/>
      <c r="ADR83" s="223"/>
      <c r="ADS83" s="223"/>
      <c r="ADT83" s="223"/>
      <c r="ADU83" s="223"/>
      <c r="ADV83" s="223"/>
      <c r="ADW83" s="223"/>
      <c r="ADX83" s="223"/>
      <c r="ADY83" s="223"/>
      <c r="ADZ83" s="223"/>
      <c r="AEA83" s="223"/>
      <c r="AEB83" s="223"/>
      <c r="AEC83" s="223"/>
      <c r="AED83" s="223"/>
      <c r="AEE83" s="223"/>
      <c r="AEF83" s="223"/>
      <c r="AEG83" s="223"/>
      <c r="AEH83" s="223"/>
      <c r="AEI83" s="223"/>
      <c r="AEJ83" s="223"/>
      <c r="AEK83" s="223"/>
      <c r="AEL83" s="223"/>
      <c r="AEM83" s="223"/>
      <c r="AEN83" s="223"/>
      <c r="AEO83" s="223"/>
      <c r="AEP83" s="223"/>
      <c r="AEQ83" s="223"/>
      <c r="AER83" s="223"/>
      <c r="AES83" s="223"/>
      <c r="AET83" s="223"/>
      <c r="AEU83" s="223"/>
      <c r="AEV83" s="223"/>
      <c r="AEW83" s="223"/>
      <c r="AEX83" s="223"/>
      <c r="AEY83" s="223"/>
      <c r="AEZ83" s="223"/>
      <c r="AFA83" s="223"/>
      <c r="AFB83" s="223"/>
      <c r="AFC83" s="223"/>
      <c r="AFD83" s="223"/>
      <c r="AFE83" s="223"/>
      <c r="AFF83" s="223"/>
      <c r="AFG83" s="223"/>
      <c r="AFH83" s="223"/>
      <c r="AFI83" s="223"/>
      <c r="AFJ83" s="223"/>
      <c r="AFK83" s="223"/>
      <c r="AFL83" s="223"/>
      <c r="AFM83" s="223"/>
      <c r="AFN83" s="223"/>
      <c r="AFO83" s="223"/>
      <c r="AFP83" s="223"/>
      <c r="AFQ83" s="223"/>
      <c r="AFR83" s="223"/>
      <c r="AFS83" s="223"/>
      <c r="AFT83" s="223"/>
    </row>
    <row r="84" spans="1:852" s="64" customFormat="1">
      <c r="A84" s="267" t="s">
        <v>2682</v>
      </c>
      <c r="B84" s="267"/>
      <c r="C84" s="840" t="str">
        <f>IF(Severity!F84&gt;=0.5,"YES","NO")</f>
        <v>YES</v>
      </c>
      <c r="D84" s="840" t="str">
        <f>IF(Severity!G84&gt;=0.5,"YES","NO")</f>
        <v>NO</v>
      </c>
      <c r="E84" s="209">
        <v>6</v>
      </c>
      <c r="F84" s="209">
        <v>2</v>
      </c>
      <c r="G84" s="270" t="s">
        <v>410</v>
      </c>
      <c r="H84" s="270" t="s">
        <v>455</v>
      </c>
      <c r="I84" s="270">
        <v>1</v>
      </c>
      <c r="J84" s="270">
        <v>13</v>
      </c>
      <c r="K84" s="270" t="s">
        <v>455</v>
      </c>
      <c r="L84" s="267"/>
      <c r="M84" s="267"/>
      <c r="N84" s="270"/>
      <c r="O84" s="270" t="s">
        <v>455</v>
      </c>
      <c r="P84" s="267"/>
      <c r="Q84" s="267"/>
      <c r="R84" s="267"/>
      <c r="S84" s="270" t="s">
        <v>237</v>
      </c>
      <c r="T84" s="270">
        <v>10</v>
      </c>
      <c r="U84" s="113">
        <v>32.5</v>
      </c>
      <c r="V84" s="113">
        <v>6.1</v>
      </c>
      <c r="W84" s="113"/>
      <c r="X84" s="113"/>
      <c r="Y84" s="113">
        <v>14.2</v>
      </c>
      <c r="Z84" s="113">
        <v>9.8000000000000007</v>
      </c>
      <c r="AA84" s="113">
        <v>17.2</v>
      </c>
      <c r="AB84" s="113">
        <v>11.7</v>
      </c>
      <c r="AC84" s="113"/>
      <c r="AD84" s="113"/>
      <c r="AE84" s="114"/>
      <c r="AF84" s="113"/>
      <c r="AG84" s="113"/>
      <c r="AH84" s="113"/>
      <c r="AI84" s="267">
        <v>56</v>
      </c>
      <c r="AJ84" s="267">
        <f t="shared" si="17"/>
        <v>43</v>
      </c>
      <c r="AK84" s="267">
        <v>43</v>
      </c>
      <c r="AL84" s="270" t="s">
        <v>406</v>
      </c>
      <c r="AM84" s="90" t="s">
        <v>455</v>
      </c>
      <c r="AN84" s="270">
        <v>1</v>
      </c>
      <c r="AO84" s="270">
        <v>11</v>
      </c>
      <c r="AP84" s="270" t="s">
        <v>455</v>
      </c>
      <c r="AQ84" s="267"/>
      <c r="AR84" s="267"/>
      <c r="AS84" s="267"/>
      <c r="AT84" s="270" t="s">
        <v>455</v>
      </c>
      <c r="AU84" s="267"/>
      <c r="AV84" s="267"/>
      <c r="AW84" s="267"/>
      <c r="AX84" s="267" t="s">
        <v>237</v>
      </c>
      <c r="AY84" s="267">
        <v>10</v>
      </c>
      <c r="AZ84" s="114">
        <v>30.3</v>
      </c>
      <c r="BA84" s="114">
        <v>6.6</v>
      </c>
      <c r="BB84" s="114"/>
      <c r="BC84" s="114"/>
      <c r="BD84" s="114">
        <v>10.9</v>
      </c>
      <c r="BE84" s="114">
        <v>7.4</v>
      </c>
      <c r="BF84" s="114">
        <v>13</v>
      </c>
      <c r="BG84" s="114">
        <v>9.3000000000000007</v>
      </c>
      <c r="BH84" s="114"/>
      <c r="BI84" s="114"/>
      <c r="BJ84" s="114"/>
      <c r="BK84" s="114"/>
      <c r="BL84" s="114"/>
      <c r="BM84" s="114"/>
      <c r="BN84" s="267">
        <v>59</v>
      </c>
      <c r="BO84" s="270">
        <f t="shared" si="18"/>
        <v>48</v>
      </c>
      <c r="BP84" s="267">
        <v>48</v>
      </c>
      <c r="BQ84" s="270"/>
      <c r="BR84" s="90" t="s">
        <v>455</v>
      </c>
      <c r="BS84" s="267"/>
      <c r="BT84" s="267"/>
      <c r="BU84" s="267"/>
      <c r="BV84" s="267"/>
      <c r="BW84" s="267"/>
      <c r="BX84" s="267"/>
      <c r="BY84" s="267"/>
      <c r="BZ84" s="267"/>
      <c r="CA84" s="267"/>
      <c r="CB84" s="267"/>
      <c r="CC84" s="267"/>
      <c r="CD84" s="267"/>
      <c r="CE84" s="114"/>
      <c r="CF84" s="114"/>
      <c r="CG84" s="114"/>
      <c r="CH84" s="114"/>
      <c r="CI84" s="114"/>
      <c r="CJ84" s="114"/>
      <c r="CK84" s="114"/>
      <c r="CL84" s="114"/>
      <c r="CM84" s="114"/>
      <c r="CN84" s="114"/>
      <c r="CO84" s="114"/>
      <c r="CP84" s="114"/>
      <c r="CQ84" s="114"/>
      <c r="CR84" s="114"/>
      <c r="CS84" s="267"/>
      <c r="CT84" s="267"/>
      <c r="CU84" s="267"/>
      <c r="CV84" s="95"/>
      <c r="CW84" s="90" t="s">
        <v>455</v>
      </c>
      <c r="CX84" s="95"/>
      <c r="CY84" s="222"/>
      <c r="CZ84" s="222"/>
      <c r="DA84" s="222"/>
      <c r="DB84" s="222"/>
      <c r="DC84" s="222"/>
      <c r="DD84" s="222"/>
      <c r="DE84" s="222"/>
      <c r="DF84" s="222"/>
      <c r="DG84" s="222"/>
      <c r="DH84" s="222"/>
      <c r="DI84" s="222"/>
      <c r="DJ84" s="91"/>
      <c r="DK84" s="91"/>
      <c r="DL84" s="91"/>
      <c r="DM84" s="91"/>
      <c r="DN84" s="91"/>
      <c r="DO84" s="91"/>
      <c r="DP84" s="91"/>
      <c r="DQ84" s="91"/>
      <c r="DR84" s="91"/>
      <c r="DS84" s="91"/>
      <c r="DT84" s="91"/>
      <c r="DU84" s="91"/>
      <c r="DV84" s="91"/>
      <c r="DW84" s="91"/>
      <c r="DX84" s="222"/>
      <c r="DY84" s="222"/>
      <c r="DZ84" s="222"/>
      <c r="EA84" s="222"/>
      <c r="EB84" s="270" t="s">
        <v>455</v>
      </c>
      <c r="EC84" s="222"/>
      <c r="ED84" s="222"/>
      <c r="EE84" s="222"/>
      <c r="EF84" s="222"/>
      <c r="EG84" s="222"/>
      <c r="EH84" s="222"/>
      <c r="EI84" s="222"/>
      <c r="EJ84" s="222"/>
      <c r="EK84" s="222"/>
      <c r="EL84" s="222"/>
      <c r="EM84" s="222"/>
      <c r="EN84" s="222"/>
      <c r="EO84" s="91"/>
      <c r="EP84" s="91"/>
      <c r="EQ84" s="91"/>
      <c r="ER84" s="91"/>
      <c r="ES84" s="91"/>
      <c r="ET84" s="91"/>
      <c r="EU84" s="91"/>
      <c r="EV84" s="91"/>
      <c r="EW84" s="91"/>
      <c r="EX84" s="91"/>
      <c r="EY84" s="91"/>
      <c r="EZ84" s="91"/>
      <c r="FA84" s="91"/>
      <c r="FB84" s="91"/>
      <c r="FC84" s="222"/>
      <c r="FD84" s="222"/>
      <c r="FE84" s="222"/>
      <c r="FF84" s="270" t="s">
        <v>455</v>
      </c>
      <c r="FG84" s="222"/>
      <c r="FH84" s="222"/>
      <c r="FI84" s="222"/>
      <c r="FJ84" s="222"/>
      <c r="FK84" s="222"/>
      <c r="FL84" s="222"/>
      <c r="FM84" s="222"/>
      <c r="FN84" s="222"/>
      <c r="FO84" s="222"/>
      <c r="FP84" s="222"/>
      <c r="FQ84" s="222"/>
      <c r="FR84" s="222"/>
      <c r="FS84" s="222"/>
      <c r="FT84" s="222"/>
      <c r="FU84" s="222"/>
      <c r="FV84" s="222"/>
      <c r="FW84" s="222"/>
      <c r="FX84" s="222"/>
      <c r="FY84" s="222"/>
      <c r="FZ84" s="222"/>
      <c r="GA84" s="222"/>
      <c r="GB84" s="222"/>
      <c r="GC84" s="222"/>
      <c r="GD84" s="222"/>
      <c r="GE84" s="222"/>
      <c r="GF84" s="222"/>
      <c r="GG84" s="222"/>
      <c r="GH84" s="222"/>
      <c r="GI84" s="222"/>
      <c r="GJ84" s="222"/>
      <c r="GK84" s="222"/>
      <c r="GL84" s="222"/>
      <c r="GM84" s="222"/>
      <c r="GN84" s="222"/>
      <c r="GO84" s="222"/>
      <c r="GP84" s="222"/>
      <c r="GQ84" s="222"/>
      <c r="GR84" s="222"/>
      <c r="GS84" s="222"/>
      <c r="GT84" s="222"/>
      <c r="GU84" s="222"/>
      <c r="GV84" s="222"/>
      <c r="GW84" s="222"/>
      <c r="GX84" s="222"/>
      <c r="GY84" s="222"/>
      <c r="GZ84" s="222"/>
      <c r="HA84" s="222"/>
      <c r="HB84" s="222"/>
      <c r="HC84" s="222"/>
      <c r="HD84" s="270" t="s">
        <v>455</v>
      </c>
      <c r="HE84" s="222"/>
      <c r="HF84" s="222"/>
      <c r="HG84" s="222"/>
      <c r="HH84" s="222"/>
      <c r="HI84" s="222"/>
      <c r="HJ84" s="222"/>
      <c r="HK84" s="222"/>
      <c r="HL84" s="222"/>
      <c r="HM84" s="222"/>
      <c r="HN84" s="222"/>
      <c r="HO84" s="222"/>
      <c r="HP84" s="222"/>
      <c r="HQ84" s="222"/>
      <c r="HR84" s="222"/>
      <c r="HS84" s="222"/>
      <c r="HT84" s="222"/>
      <c r="HU84" s="222"/>
      <c r="HV84" s="222"/>
      <c r="HW84" s="222"/>
      <c r="HX84" s="222"/>
      <c r="HY84" s="222"/>
      <c r="HZ84" s="222"/>
      <c r="IA84" s="222"/>
      <c r="IB84" s="222"/>
      <c r="IC84" s="222"/>
      <c r="ID84" s="222"/>
      <c r="IE84" s="222"/>
      <c r="IF84" s="222"/>
      <c r="IG84" s="222"/>
      <c r="IH84" s="222"/>
      <c r="II84" s="222"/>
      <c r="IJ84" s="222"/>
      <c r="IK84" s="222"/>
      <c r="IL84" s="222"/>
      <c r="IM84" s="222"/>
      <c r="IN84" s="222"/>
      <c r="IO84" s="222"/>
      <c r="IP84" s="222"/>
      <c r="IQ84" s="222"/>
      <c r="IR84" s="222"/>
      <c r="IS84" s="270" t="s">
        <v>455</v>
      </c>
      <c r="IT84" s="222"/>
      <c r="IU84" s="222"/>
      <c r="IV84" s="222"/>
      <c r="IW84" s="222"/>
      <c r="IX84" s="222"/>
      <c r="IY84" s="222"/>
      <c r="IZ84" s="222"/>
      <c r="JA84" s="222"/>
      <c r="JB84" s="222"/>
      <c r="JC84" s="222"/>
      <c r="JD84" s="222"/>
      <c r="JE84" s="222"/>
      <c r="JF84" s="222"/>
      <c r="JG84" s="222"/>
      <c r="JH84" s="222"/>
      <c r="JI84" s="222"/>
      <c r="JJ84" s="222"/>
      <c r="JK84" s="222"/>
      <c r="JL84" s="222"/>
      <c r="JM84" s="222"/>
      <c r="JN84" s="222"/>
      <c r="JO84" s="222"/>
      <c r="JP84" s="222"/>
      <c r="JQ84" s="222"/>
      <c r="JR84" s="222"/>
      <c r="JS84" s="222"/>
      <c r="JT84" s="222"/>
      <c r="JU84" s="222"/>
      <c r="JV84" s="222"/>
      <c r="JW84" s="222"/>
      <c r="JX84" s="222"/>
      <c r="JY84" s="222"/>
      <c r="JZ84" s="222"/>
      <c r="KA84" s="222"/>
      <c r="KB84" s="222"/>
      <c r="KC84" s="222"/>
      <c r="KD84" s="222"/>
      <c r="KE84" s="270" t="s">
        <v>455</v>
      </c>
      <c r="KF84" s="222"/>
      <c r="KG84" s="222"/>
      <c r="KH84" s="222"/>
      <c r="KI84" s="222"/>
      <c r="KJ84" s="222"/>
      <c r="KK84" s="222"/>
      <c r="KL84" s="222"/>
      <c r="KM84" s="222"/>
      <c r="KN84" s="222"/>
      <c r="KO84" s="222"/>
      <c r="KP84" s="222"/>
      <c r="KQ84" s="222"/>
      <c r="KR84" s="222"/>
      <c r="KS84" s="222"/>
      <c r="KT84" s="222"/>
      <c r="KU84" s="222"/>
      <c r="KV84" s="222"/>
      <c r="KW84" s="222"/>
      <c r="KX84" s="222"/>
      <c r="KY84" s="222"/>
      <c r="KZ84" s="222"/>
      <c r="LA84" s="222"/>
      <c r="LB84" s="222"/>
      <c r="LC84" s="222"/>
      <c r="LD84" s="222"/>
      <c r="LE84" s="222"/>
      <c r="LF84" s="222"/>
      <c r="LG84" s="222"/>
      <c r="LH84" s="222"/>
      <c r="LI84" s="222"/>
      <c r="LJ84" s="222"/>
      <c r="LK84" s="222"/>
      <c r="LL84" s="222"/>
      <c r="LM84" s="222"/>
      <c r="LN84" s="222"/>
      <c r="LO84" s="222"/>
      <c r="LP84" s="222"/>
      <c r="LQ84" s="222"/>
      <c r="LR84" s="222"/>
      <c r="LS84" s="222"/>
      <c r="LT84" s="270" t="s">
        <v>455</v>
      </c>
      <c r="LU84" s="222"/>
      <c r="LV84" s="222"/>
      <c r="LW84" s="222"/>
      <c r="LX84" s="222"/>
      <c r="LY84" s="222"/>
      <c r="LZ84" s="222"/>
      <c r="MA84" s="222"/>
      <c r="MB84" s="222"/>
      <c r="MC84" s="222"/>
      <c r="MD84" s="222"/>
      <c r="ME84" s="222"/>
      <c r="MF84" s="222"/>
      <c r="MG84" s="222"/>
      <c r="MH84" s="222"/>
      <c r="MI84" s="222"/>
      <c r="MJ84" s="222"/>
      <c r="MK84" s="222"/>
      <c r="ML84" s="222"/>
      <c r="MM84" s="222"/>
      <c r="MN84" s="222"/>
      <c r="MO84" s="222"/>
      <c r="MP84" s="222"/>
      <c r="MQ84" s="222"/>
      <c r="MR84" s="222"/>
      <c r="MS84" s="222"/>
      <c r="MT84" s="222"/>
      <c r="MU84" s="222"/>
      <c r="MV84" s="222"/>
      <c r="MW84" s="222"/>
      <c r="MX84" s="222"/>
      <c r="MY84" s="222"/>
      <c r="MZ84" s="222"/>
      <c r="NA84" s="222"/>
      <c r="NB84" s="222"/>
      <c r="NC84" s="222"/>
      <c r="ND84" s="222"/>
      <c r="NE84" s="222"/>
      <c r="NF84" s="222"/>
      <c r="NG84" s="222"/>
      <c r="NH84" s="222"/>
      <c r="NI84" s="222"/>
      <c r="NJ84" s="222"/>
      <c r="NK84" s="222"/>
      <c r="NL84" s="222"/>
      <c r="NM84" s="222"/>
      <c r="NN84" s="222"/>
      <c r="NO84" s="222"/>
      <c r="NP84" s="222"/>
      <c r="NQ84" s="222"/>
      <c r="NR84" s="222"/>
      <c r="NS84" s="222"/>
      <c r="NT84" s="222"/>
      <c r="NU84" s="222"/>
      <c r="NV84" s="222"/>
      <c r="NW84" s="222"/>
      <c r="NX84" s="222"/>
      <c r="NY84" s="222"/>
      <c r="NZ84" s="222"/>
      <c r="OA84" s="222"/>
      <c r="OB84" s="222"/>
      <c r="OC84" s="222"/>
      <c r="OD84" s="222"/>
      <c r="OE84" s="222"/>
      <c r="OF84" s="222"/>
      <c r="OG84" s="222"/>
      <c r="OH84" s="222"/>
      <c r="OI84" s="222"/>
      <c r="OJ84" s="222"/>
      <c r="OK84" s="222"/>
      <c r="OL84" s="222"/>
      <c r="OM84" s="222"/>
      <c r="ON84" s="222"/>
      <c r="OO84" s="222"/>
      <c r="OP84" s="222"/>
      <c r="OQ84" s="222"/>
      <c r="OR84" s="222"/>
      <c r="OS84" s="267">
        <f>IF(ISERROR(#REF!),0,1)</f>
        <v>0</v>
      </c>
      <c r="OT84" s="267">
        <f t="shared" si="20"/>
        <v>1</v>
      </c>
      <c r="OU84" s="267">
        <f t="shared" si="21"/>
        <v>0</v>
      </c>
      <c r="OV84" s="223"/>
      <c r="OW84" s="223"/>
      <c r="OX84" s="223"/>
      <c r="OY84" s="223"/>
      <c r="OZ84" s="223"/>
      <c r="PA84" s="223"/>
      <c r="PB84" s="223"/>
      <c r="PC84" s="223"/>
      <c r="PD84" s="223"/>
      <c r="PE84" s="223"/>
      <c r="PF84" s="223"/>
      <c r="PG84" s="223"/>
      <c r="PH84" s="223"/>
      <c r="PI84" s="223"/>
      <c r="PJ84" s="223"/>
      <c r="PK84" s="223"/>
      <c r="PL84" s="223"/>
      <c r="PM84" s="223"/>
      <c r="PN84" s="223"/>
      <c r="PO84" s="223"/>
      <c r="PP84" s="223"/>
      <c r="PQ84" s="223"/>
      <c r="PR84" s="223"/>
      <c r="PS84" s="223"/>
      <c r="PT84" s="223"/>
      <c r="PU84" s="223"/>
      <c r="PV84" s="223"/>
      <c r="PW84" s="223"/>
      <c r="PX84" s="223"/>
      <c r="PY84" s="223"/>
      <c r="PZ84" s="223"/>
      <c r="QA84" s="223"/>
      <c r="QB84" s="223"/>
      <c r="QC84" s="223"/>
      <c r="QD84" s="223"/>
      <c r="QE84" s="223"/>
      <c r="QF84" s="223"/>
      <c r="QG84" s="223"/>
      <c r="QH84" s="223"/>
      <c r="QI84" s="223"/>
      <c r="QJ84" s="223"/>
      <c r="QK84" s="223"/>
      <c r="QL84" s="223"/>
      <c r="QM84" s="223"/>
      <c r="QN84" s="223"/>
      <c r="QO84" s="223"/>
      <c r="QP84" s="223"/>
      <c r="QQ84" s="223"/>
      <c r="QR84" s="223"/>
      <c r="QS84" s="223"/>
      <c r="QT84" s="223"/>
      <c r="QU84" s="223"/>
      <c r="QV84" s="223"/>
      <c r="QW84" s="223"/>
      <c r="QX84" s="223"/>
      <c r="QY84" s="223"/>
      <c r="QZ84" s="223"/>
      <c r="RA84" s="223"/>
      <c r="RB84" s="223"/>
      <c r="RC84" s="223"/>
      <c r="RD84" s="223"/>
      <c r="RE84" s="223"/>
      <c r="RF84" s="223"/>
      <c r="RG84" s="223"/>
      <c r="RH84" s="223"/>
      <c r="RI84" s="223"/>
      <c r="RJ84" s="223"/>
      <c r="RK84" s="223"/>
      <c r="RL84" s="223"/>
      <c r="RM84" s="223"/>
      <c r="RN84" s="223"/>
      <c r="RO84" s="223"/>
      <c r="RP84" s="223"/>
      <c r="RQ84" s="223"/>
      <c r="RR84" s="223"/>
      <c r="RS84" s="223"/>
      <c r="RT84" s="223"/>
      <c r="RU84" s="223"/>
      <c r="RV84" s="223"/>
      <c r="RW84" s="223"/>
      <c r="RX84" s="223"/>
      <c r="RY84" s="223"/>
      <c r="RZ84" s="223"/>
      <c r="SA84" s="223"/>
      <c r="SB84" s="223"/>
      <c r="SC84" s="223"/>
      <c r="SD84" s="223"/>
      <c r="SE84" s="223"/>
      <c r="SF84" s="223"/>
      <c r="SG84" s="223"/>
      <c r="SH84" s="223"/>
      <c r="SI84" s="223"/>
      <c r="SJ84" s="223"/>
      <c r="SK84" s="223"/>
      <c r="SL84" s="223"/>
      <c r="SM84" s="223"/>
      <c r="SN84" s="223"/>
      <c r="SO84" s="223"/>
      <c r="SP84" s="223"/>
      <c r="SQ84" s="223"/>
      <c r="SR84" s="223"/>
      <c r="SS84" s="223"/>
      <c r="ST84" s="223"/>
      <c r="SU84" s="223"/>
      <c r="SV84" s="223"/>
      <c r="SW84" s="223"/>
      <c r="SX84" s="223"/>
      <c r="SY84" s="223"/>
      <c r="SZ84" s="223"/>
      <c r="TA84" s="223"/>
      <c r="TB84" s="223"/>
      <c r="TC84" s="223"/>
      <c r="TD84" s="223"/>
      <c r="TE84" s="223"/>
      <c r="TF84" s="223"/>
      <c r="TG84" s="223"/>
      <c r="TH84" s="223"/>
      <c r="TI84" s="223"/>
      <c r="TJ84" s="223"/>
      <c r="TK84" s="223"/>
      <c r="TL84" s="223"/>
      <c r="TM84" s="223"/>
      <c r="TN84" s="223"/>
      <c r="TO84" s="223"/>
      <c r="TP84" s="223"/>
      <c r="TQ84" s="223"/>
      <c r="TR84" s="223"/>
      <c r="TS84" s="223"/>
      <c r="TT84" s="223"/>
      <c r="TU84" s="223"/>
      <c r="TV84" s="223"/>
      <c r="TW84" s="223"/>
      <c r="TX84" s="223"/>
      <c r="TY84" s="223"/>
      <c r="TZ84" s="223"/>
      <c r="UA84" s="223"/>
      <c r="UB84" s="223"/>
      <c r="UC84" s="223"/>
      <c r="UD84" s="223"/>
      <c r="UE84" s="223"/>
      <c r="UF84" s="223"/>
      <c r="UG84" s="223"/>
      <c r="UH84" s="223"/>
      <c r="UI84" s="223"/>
      <c r="UJ84" s="223"/>
      <c r="UK84" s="223"/>
      <c r="UL84" s="223"/>
      <c r="UM84" s="223"/>
      <c r="UN84" s="223"/>
      <c r="UO84" s="223"/>
      <c r="UP84" s="223"/>
      <c r="UQ84" s="223"/>
      <c r="UR84" s="223"/>
      <c r="US84" s="223"/>
      <c r="UT84" s="223"/>
      <c r="UU84" s="223"/>
      <c r="UV84" s="223"/>
      <c r="UW84" s="223"/>
      <c r="UX84" s="223"/>
      <c r="UY84" s="223"/>
      <c r="UZ84" s="223"/>
      <c r="VA84" s="223"/>
      <c r="VB84" s="223"/>
      <c r="VC84" s="223"/>
      <c r="VD84" s="223"/>
      <c r="VE84" s="223"/>
      <c r="VF84" s="223"/>
      <c r="VG84" s="223"/>
      <c r="VH84" s="223"/>
      <c r="VI84" s="223"/>
      <c r="VJ84" s="223"/>
      <c r="VK84" s="223"/>
      <c r="VL84" s="223"/>
      <c r="VM84" s="223"/>
      <c r="VN84" s="223"/>
      <c r="VO84" s="223"/>
      <c r="VP84" s="223"/>
      <c r="VQ84" s="223"/>
      <c r="VR84" s="223"/>
      <c r="VS84" s="223"/>
      <c r="VT84" s="223"/>
      <c r="VU84" s="223"/>
      <c r="VV84" s="223"/>
      <c r="VW84" s="223"/>
      <c r="VX84" s="223"/>
      <c r="VY84" s="223"/>
      <c r="VZ84" s="223"/>
      <c r="WA84" s="223"/>
      <c r="WB84" s="223"/>
      <c r="WC84" s="223"/>
      <c r="WD84" s="223"/>
      <c r="WE84" s="223"/>
      <c r="WF84" s="223"/>
      <c r="WG84" s="223"/>
      <c r="WH84" s="223"/>
      <c r="WI84" s="223"/>
      <c r="WJ84" s="223"/>
      <c r="WK84" s="223"/>
      <c r="WL84" s="223"/>
      <c r="WM84" s="223"/>
      <c r="WN84" s="223"/>
      <c r="WO84" s="223"/>
      <c r="WP84" s="223"/>
      <c r="WQ84" s="223"/>
      <c r="WR84" s="223"/>
      <c r="WS84" s="223"/>
      <c r="WT84" s="223"/>
      <c r="WU84" s="223"/>
      <c r="WV84" s="223"/>
      <c r="WW84" s="223"/>
      <c r="WX84" s="223"/>
      <c r="WY84" s="223"/>
      <c r="WZ84" s="223"/>
      <c r="XA84" s="223"/>
      <c r="XB84" s="223"/>
      <c r="XC84" s="223"/>
      <c r="XD84" s="223"/>
      <c r="XE84" s="223"/>
      <c r="XF84" s="223"/>
      <c r="XG84" s="223"/>
      <c r="XH84" s="223"/>
      <c r="XI84" s="223"/>
      <c r="XJ84" s="223"/>
      <c r="XK84" s="223"/>
      <c r="XL84" s="223"/>
      <c r="XM84" s="223"/>
      <c r="XN84" s="223"/>
      <c r="XO84" s="223"/>
      <c r="XP84" s="223"/>
      <c r="XQ84" s="223"/>
      <c r="XR84" s="223"/>
      <c r="XS84" s="223"/>
      <c r="XT84" s="223"/>
      <c r="XU84" s="223"/>
      <c r="XV84" s="223"/>
      <c r="XW84" s="223"/>
      <c r="XX84" s="223"/>
      <c r="XY84" s="223"/>
      <c r="XZ84" s="223"/>
      <c r="YA84" s="223"/>
      <c r="YB84" s="223"/>
      <c r="YC84" s="223"/>
      <c r="YD84" s="223"/>
      <c r="YE84" s="223"/>
      <c r="YF84" s="223"/>
      <c r="YG84" s="223"/>
      <c r="YH84" s="223"/>
      <c r="YI84" s="223"/>
      <c r="YJ84" s="223"/>
      <c r="YK84" s="223"/>
      <c r="YL84" s="223"/>
      <c r="YM84" s="223"/>
      <c r="YN84" s="223"/>
      <c r="YO84" s="223"/>
      <c r="YP84" s="223"/>
      <c r="YQ84" s="223"/>
      <c r="YR84" s="223"/>
      <c r="YS84" s="223"/>
      <c r="YT84" s="223"/>
      <c r="YU84" s="223"/>
      <c r="YV84" s="223"/>
      <c r="YW84" s="223"/>
      <c r="YX84" s="223"/>
      <c r="YY84" s="223"/>
      <c r="YZ84" s="223"/>
      <c r="ZA84" s="223"/>
      <c r="ZB84" s="223"/>
      <c r="ZC84" s="223"/>
      <c r="ZD84" s="223"/>
      <c r="ZE84" s="223"/>
      <c r="ZF84" s="223"/>
      <c r="ZG84" s="223"/>
      <c r="ZH84" s="223"/>
      <c r="ZI84" s="223"/>
      <c r="ZJ84" s="223"/>
      <c r="ZK84" s="223"/>
      <c r="ZL84" s="223"/>
      <c r="ZM84" s="223"/>
      <c r="ZN84" s="223"/>
      <c r="ZO84" s="223"/>
      <c r="ZP84" s="223"/>
      <c r="ZQ84" s="223"/>
      <c r="ZR84" s="223"/>
      <c r="ZS84" s="223"/>
      <c r="ZT84" s="223"/>
      <c r="ZU84" s="223"/>
      <c r="ZV84" s="223"/>
      <c r="ZW84" s="223"/>
      <c r="ZX84" s="223"/>
      <c r="ZY84" s="223"/>
      <c r="ZZ84" s="223"/>
      <c r="AAA84" s="223"/>
      <c r="AAB84" s="223"/>
      <c r="AAC84" s="223"/>
      <c r="AAD84" s="223"/>
      <c r="AAE84" s="223"/>
      <c r="AAF84" s="223"/>
      <c r="AAG84" s="223"/>
      <c r="AAH84" s="223"/>
      <c r="AAI84" s="223"/>
      <c r="AAJ84" s="223"/>
      <c r="AAK84" s="223"/>
      <c r="AAL84" s="223"/>
      <c r="AAM84" s="223"/>
      <c r="AAN84" s="223"/>
      <c r="AAO84" s="223"/>
      <c r="AAP84" s="223"/>
      <c r="AAQ84" s="223"/>
      <c r="AAR84" s="223"/>
      <c r="AAS84" s="223"/>
      <c r="AAT84" s="223"/>
      <c r="AAU84" s="223"/>
      <c r="AAV84" s="223"/>
      <c r="AAW84" s="223"/>
      <c r="AAX84" s="223"/>
      <c r="AAY84" s="223"/>
      <c r="AAZ84" s="223"/>
      <c r="ABA84" s="223"/>
      <c r="ABB84" s="223"/>
      <c r="ABC84" s="223"/>
      <c r="ABD84" s="223"/>
      <c r="ABE84" s="223"/>
      <c r="ABF84" s="223"/>
      <c r="ABG84" s="223"/>
      <c r="ABH84" s="223"/>
      <c r="ABI84" s="223"/>
      <c r="ABJ84" s="223"/>
      <c r="ABK84" s="223"/>
      <c r="ABL84" s="223"/>
      <c r="ABM84" s="223"/>
      <c r="ABN84" s="223"/>
      <c r="ABO84" s="223"/>
      <c r="ABP84" s="223"/>
      <c r="ABQ84" s="223"/>
      <c r="ABR84" s="223"/>
      <c r="ABS84" s="223"/>
      <c r="ABT84" s="223"/>
      <c r="ABU84" s="223"/>
      <c r="ABV84" s="223"/>
      <c r="ABW84" s="223"/>
      <c r="ABX84" s="223"/>
      <c r="ABY84" s="223"/>
      <c r="ABZ84" s="223"/>
      <c r="ACA84" s="223"/>
      <c r="ACB84" s="223"/>
      <c r="ACC84" s="223"/>
      <c r="ACD84" s="223"/>
      <c r="ACE84" s="223"/>
      <c r="ACF84" s="223"/>
      <c r="ACG84" s="223"/>
      <c r="ACH84" s="223"/>
      <c r="ACI84" s="223"/>
      <c r="ACJ84" s="223"/>
      <c r="ACK84" s="223"/>
      <c r="ACL84" s="223"/>
      <c r="ACM84" s="223"/>
      <c r="ACN84" s="223"/>
      <c r="ACO84" s="223"/>
      <c r="ACP84" s="223"/>
      <c r="ACQ84" s="223"/>
      <c r="ACR84" s="223"/>
      <c r="ACS84" s="223"/>
      <c r="ACT84" s="223"/>
      <c r="ACU84" s="223"/>
      <c r="ACV84" s="223"/>
      <c r="ACW84" s="223"/>
      <c r="ACX84" s="223"/>
      <c r="ACY84" s="223"/>
      <c r="ACZ84" s="223"/>
      <c r="ADA84" s="223"/>
      <c r="ADB84" s="223"/>
      <c r="ADC84" s="223"/>
      <c r="ADD84" s="223"/>
      <c r="ADE84" s="223"/>
      <c r="ADF84" s="223"/>
      <c r="ADG84" s="223"/>
      <c r="ADH84" s="223"/>
      <c r="ADI84" s="223"/>
      <c r="ADJ84" s="223"/>
      <c r="ADK84" s="223"/>
      <c r="ADL84" s="223"/>
      <c r="ADM84" s="223"/>
      <c r="ADN84" s="223"/>
      <c r="ADO84" s="223"/>
      <c r="ADP84" s="223"/>
      <c r="ADQ84" s="223"/>
      <c r="ADR84" s="223"/>
      <c r="ADS84" s="223"/>
      <c r="ADT84" s="223"/>
      <c r="ADU84" s="223"/>
      <c r="ADV84" s="223"/>
      <c r="ADW84" s="223"/>
      <c r="ADX84" s="223"/>
      <c r="ADY84" s="223"/>
      <c r="ADZ84" s="223"/>
      <c r="AEA84" s="223"/>
      <c r="AEB84" s="223"/>
      <c r="AEC84" s="223"/>
      <c r="AED84" s="223"/>
      <c r="AEE84" s="223"/>
      <c r="AEF84" s="223"/>
      <c r="AEG84" s="223"/>
      <c r="AEH84" s="223"/>
      <c r="AEI84" s="223"/>
      <c r="AEJ84" s="223"/>
      <c r="AEK84" s="223"/>
      <c r="AEL84" s="223"/>
      <c r="AEM84" s="223"/>
      <c r="AEN84" s="223"/>
      <c r="AEO84" s="223"/>
      <c r="AEP84" s="223"/>
      <c r="AEQ84" s="223"/>
      <c r="AER84" s="223"/>
      <c r="AES84" s="223"/>
      <c r="AET84" s="223"/>
      <c r="AEU84" s="223"/>
      <c r="AEV84" s="223"/>
      <c r="AEW84" s="223"/>
      <c r="AEX84" s="223"/>
      <c r="AEY84" s="223"/>
      <c r="AEZ84" s="223"/>
      <c r="AFA84" s="223"/>
      <c r="AFB84" s="223"/>
      <c r="AFC84" s="223"/>
      <c r="AFD84" s="223"/>
      <c r="AFE84" s="223"/>
      <c r="AFF84" s="223"/>
      <c r="AFG84" s="223"/>
      <c r="AFH84" s="223"/>
      <c r="AFI84" s="223"/>
      <c r="AFJ84" s="223"/>
      <c r="AFK84" s="223"/>
      <c r="AFL84" s="223"/>
      <c r="AFM84" s="223"/>
      <c r="AFN84" s="223"/>
      <c r="AFO84" s="223"/>
      <c r="AFP84" s="223"/>
      <c r="AFQ84" s="223"/>
      <c r="AFR84" s="223"/>
      <c r="AFS84" s="223"/>
      <c r="AFT84" s="223"/>
    </row>
    <row r="85" spans="1:852" s="64" customFormat="1">
      <c r="A85" s="267" t="s">
        <v>529</v>
      </c>
      <c r="B85" s="267"/>
      <c r="C85" s="840" t="str">
        <f>IF(Severity!F85&gt;=0.5,"YES","NO")</f>
        <v>YES</v>
      </c>
      <c r="D85" s="840" t="str">
        <f>IF(Severity!G85&gt;=0.5,"YES","NO")</f>
        <v>NO</v>
      </c>
      <c r="E85" s="209">
        <v>6</v>
      </c>
      <c r="F85" s="209">
        <v>2</v>
      </c>
      <c r="G85" s="270" t="s">
        <v>398</v>
      </c>
      <c r="H85" s="270" t="s">
        <v>455</v>
      </c>
      <c r="I85" s="270" t="s">
        <v>455</v>
      </c>
      <c r="J85" s="270">
        <v>4</v>
      </c>
      <c r="K85" s="270" t="s">
        <v>237</v>
      </c>
      <c r="L85" s="267">
        <v>10</v>
      </c>
      <c r="M85" s="267">
        <v>6</v>
      </c>
      <c r="N85" s="270">
        <v>10</v>
      </c>
      <c r="O85" s="270" t="s">
        <v>237</v>
      </c>
      <c r="P85" s="267">
        <v>10</v>
      </c>
      <c r="Q85" s="267">
        <v>10</v>
      </c>
      <c r="R85" s="267">
        <v>50</v>
      </c>
      <c r="S85" s="270" t="s">
        <v>237</v>
      </c>
      <c r="T85" s="270">
        <v>10</v>
      </c>
      <c r="U85" s="113">
        <v>36.6</v>
      </c>
      <c r="V85" s="113">
        <v>5.5</v>
      </c>
      <c r="W85" s="113"/>
      <c r="X85" s="113"/>
      <c r="Y85" s="113">
        <v>10.8</v>
      </c>
      <c r="Z85" s="113">
        <v>10</v>
      </c>
      <c r="AA85" s="113"/>
      <c r="AB85" s="113"/>
      <c r="AC85" s="113"/>
      <c r="AD85" s="113"/>
      <c r="AE85" s="114"/>
      <c r="AF85" s="113"/>
      <c r="AG85" s="113"/>
      <c r="AH85" s="113"/>
      <c r="AI85" s="267">
        <v>25</v>
      </c>
      <c r="AJ85" s="267">
        <f t="shared" si="17"/>
        <v>21</v>
      </c>
      <c r="AK85" s="267" t="s">
        <v>455</v>
      </c>
      <c r="AL85" s="270" t="s">
        <v>384</v>
      </c>
      <c r="AM85" s="270" t="s">
        <v>455</v>
      </c>
      <c r="AN85" s="270" t="s">
        <v>455</v>
      </c>
      <c r="AO85" s="270">
        <v>5</v>
      </c>
      <c r="AP85" s="270" t="s">
        <v>237</v>
      </c>
      <c r="AQ85" s="267">
        <v>10</v>
      </c>
      <c r="AR85" s="267">
        <v>4</v>
      </c>
      <c r="AS85" s="267">
        <v>10</v>
      </c>
      <c r="AT85" s="270" t="s">
        <v>237</v>
      </c>
      <c r="AU85" s="267">
        <v>10</v>
      </c>
      <c r="AV85" s="267">
        <v>6</v>
      </c>
      <c r="AW85" s="267">
        <v>50</v>
      </c>
      <c r="AX85" s="267" t="s">
        <v>237</v>
      </c>
      <c r="AY85" s="267">
        <v>10</v>
      </c>
      <c r="AZ85" s="114">
        <v>38.200000000000003</v>
      </c>
      <c r="BA85" s="114">
        <v>4.9000000000000004</v>
      </c>
      <c r="BB85" s="114"/>
      <c r="BC85" s="114"/>
      <c r="BD85" s="114">
        <v>16.7</v>
      </c>
      <c r="BE85" s="114">
        <v>11.3</v>
      </c>
      <c r="BF85" s="114"/>
      <c r="BG85" s="114"/>
      <c r="BH85" s="114"/>
      <c r="BI85" s="114"/>
      <c r="BJ85" s="114"/>
      <c r="BK85" s="114"/>
      <c r="BL85" s="114"/>
      <c r="BM85" s="114"/>
      <c r="BN85" s="270">
        <v>26</v>
      </c>
      <c r="BO85" s="270">
        <f t="shared" si="18"/>
        <v>21</v>
      </c>
      <c r="BP85" s="270" t="s">
        <v>455</v>
      </c>
      <c r="BQ85" s="270"/>
      <c r="BR85" s="270" t="s">
        <v>455</v>
      </c>
      <c r="BS85" s="267"/>
      <c r="BT85" s="267"/>
      <c r="BU85" s="267"/>
      <c r="BV85" s="267"/>
      <c r="BW85" s="267"/>
      <c r="BX85" s="267"/>
      <c r="BY85" s="267"/>
      <c r="BZ85" s="267"/>
      <c r="CA85" s="267"/>
      <c r="CB85" s="267"/>
      <c r="CC85" s="267"/>
      <c r="CD85" s="267"/>
      <c r="CE85" s="114"/>
      <c r="CF85" s="114"/>
      <c r="CG85" s="114"/>
      <c r="CH85" s="114"/>
      <c r="CI85" s="114"/>
      <c r="CJ85" s="114"/>
      <c r="CK85" s="114"/>
      <c r="CL85" s="114"/>
      <c r="CM85" s="114"/>
      <c r="CN85" s="114"/>
      <c r="CO85" s="114"/>
      <c r="CP85" s="114"/>
      <c r="CQ85" s="114"/>
      <c r="CR85" s="114"/>
      <c r="CS85" s="267"/>
      <c r="CT85" s="267"/>
      <c r="CU85" s="267"/>
      <c r="CV85" s="270"/>
      <c r="CW85" s="270" t="s">
        <v>455</v>
      </c>
      <c r="CX85" s="270"/>
      <c r="CY85" s="267"/>
      <c r="CZ85" s="267"/>
      <c r="DA85" s="267"/>
      <c r="DB85" s="267"/>
      <c r="DC85" s="267"/>
      <c r="DD85" s="267"/>
      <c r="DE85" s="267"/>
      <c r="DF85" s="267"/>
      <c r="DG85" s="267"/>
      <c r="DH85" s="267"/>
      <c r="DI85" s="267"/>
      <c r="DJ85" s="113"/>
      <c r="DK85" s="113"/>
      <c r="DL85" s="113"/>
      <c r="DM85" s="113"/>
      <c r="DN85" s="113"/>
      <c r="DO85" s="113"/>
      <c r="DP85" s="113"/>
      <c r="DQ85" s="113"/>
      <c r="DR85" s="113"/>
      <c r="DS85" s="113"/>
      <c r="DT85" s="113"/>
      <c r="DU85" s="113"/>
      <c r="DV85" s="113"/>
      <c r="DW85" s="113"/>
      <c r="DX85" s="267"/>
      <c r="DY85" s="267"/>
      <c r="DZ85" s="267"/>
      <c r="EA85" s="267"/>
      <c r="EB85" s="270" t="s">
        <v>455</v>
      </c>
      <c r="EC85" s="267"/>
      <c r="ED85" s="267"/>
      <c r="EE85" s="267"/>
      <c r="EF85" s="267"/>
      <c r="EG85" s="267"/>
      <c r="EH85" s="267"/>
      <c r="EI85" s="267"/>
      <c r="EJ85" s="267"/>
      <c r="EK85" s="267"/>
      <c r="EL85" s="267"/>
      <c r="EM85" s="267"/>
      <c r="EN85" s="267"/>
      <c r="EO85" s="113"/>
      <c r="EP85" s="113"/>
      <c r="EQ85" s="113"/>
      <c r="ER85" s="113"/>
      <c r="ES85" s="113"/>
      <c r="ET85" s="113"/>
      <c r="EU85" s="113"/>
      <c r="EV85" s="113"/>
      <c r="EW85" s="113"/>
      <c r="EX85" s="113"/>
      <c r="EY85" s="113"/>
      <c r="EZ85" s="113"/>
      <c r="FA85" s="113"/>
      <c r="FB85" s="113"/>
      <c r="FC85" s="267"/>
      <c r="FD85" s="267"/>
      <c r="FE85" s="267"/>
      <c r="FF85" s="270" t="s">
        <v>455</v>
      </c>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70" t="s">
        <v>455</v>
      </c>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70" t="s">
        <v>455</v>
      </c>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70" t="s">
        <v>455</v>
      </c>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70" t="s">
        <v>455</v>
      </c>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267"/>
      <c r="NF85" s="212"/>
      <c r="NG85" s="212"/>
      <c r="NH85" s="212"/>
      <c r="NI85" s="212"/>
      <c r="NJ85" s="212"/>
      <c r="NK85" s="212"/>
      <c r="NL85" s="212"/>
      <c r="NM85" s="212"/>
      <c r="NN85" s="212"/>
      <c r="NO85" s="212"/>
      <c r="NP85" s="212"/>
      <c r="NQ85" s="212"/>
      <c r="NR85" s="212"/>
      <c r="NS85" s="212"/>
      <c r="NT85" s="212"/>
      <c r="NU85" s="212"/>
      <c r="NV85" s="212"/>
      <c r="NW85" s="212"/>
      <c r="NX85" s="212"/>
      <c r="NY85" s="212"/>
      <c r="NZ85" s="212"/>
      <c r="OA85" s="212"/>
      <c r="OB85" s="212"/>
      <c r="OC85" s="212"/>
      <c r="OD85" s="212"/>
      <c r="OE85" s="212"/>
      <c r="OF85" s="212"/>
      <c r="OG85" s="212"/>
      <c r="OH85" s="212"/>
      <c r="OI85" s="212"/>
      <c r="OJ85" s="212"/>
      <c r="OK85" s="212"/>
      <c r="OL85" s="212"/>
      <c r="OM85" s="212"/>
      <c r="ON85" s="212"/>
      <c r="OO85" s="212"/>
      <c r="OP85" s="212"/>
      <c r="OQ85" s="212"/>
      <c r="OR85" s="212"/>
      <c r="OS85" s="267">
        <f>IF(ISERROR(#REF!),0,1)</f>
        <v>0</v>
      </c>
      <c r="OT85" s="267">
        <f t="shared" si="20"/>
        <v>1</v>
      </c>
      <c r="OU85" s="267">
        <f t="shared" si="21"/>
        <v>0</v>
      </c>
      <c r="OV85" s="223"/>
      <c r="OW85" s="223"/>
      <c r="OX85" s="223"/>
      <c r="OY85" s="223"/>
      <c r="OZ85" s="223"/>
      <c r="PA85" s="223"/>
      <c r="PB85" s="223"/>
      <c r="PC85" s="223"/>
      <c r="PD85" s="223"/>
      <c r="PE85" s="223"/>
      <c r="PF85" s="223"/>
      <c r="PG85" s="223"/>
      <c r="PH85" s="223"/>
      <c r="PI85" s="223"/>
      <c r="PJ85" s="223"/>
      <c r="PK85" s="223"/>
      <c r="PL85" s="223"/>
      <c r="PM85" s="223"/>
      <c r="PN85" s="223"/>
      <c r="PO85" s="223"/>
      <c r="PP85" s="223"/>
      <c r="PQ85" s="223"/>
      <c r="PR85" s="223"/>
      <c r="PS85" s="223"/>
      <c r="PT85" s="223"/>
      <c r="PU85" s="223"/>
      <c r="PV85" s="223"/>
      <c r="PW85" s="223"/>
      <c r="PX85" s="223"/>
      <c r="PY85" s="223"/>
      <c r="PZ85" s="223"/>
      <c r="QA85" s="223"/>
      <c r="QB85" s="223"/>
      <c r="QC85" s="223"/>
      <c r="QD85" s="223"/>
      <c r="QE85" s="223"/>
      <c r="QF85" s="223"/>
      <c r="QG85" s="223"/>
      <c r="QH85" s="223"/>
      <c r="QI85" s="223"/>
      <c r="QJ85" s="223"/>
      <c r="QK85" s="223"/>
      <c r="QL85" s="223"/>
      <c r="QM85" s="223"/>
      <c r="QN85" s="223"/>
      <c r="QO85" s="223"/>
      <c r="QP85" s="223"/>
      <c r="QQ85" s="223"/>
      <c r="QR85" s="223"/>
      <c r="QS85" s="223"/>
      <c r="QT85" s="223"/>
      <c r="QU85" s="223"/>
      <c r="QV85" s="223"/>
      <c r="QW85" s="223"/>
      <c r="QX85" s="223"/>
      <c r="QY85" s="223"/>
      <c r="QZ85" s="223"/>
      <c r="RA85" s="223"/>
      <c r="RB85" s="223"/>
      <c r="RC85" s="223"/>
      <c r="RD85" s="223"/>
      <c r="RE85" s="223"/>
      <c r="RF85" s="223"/>
      <c r="RG85" s="223"/>
      <c r="RH85" s="223"/>
      <c r="RI85" s="223"/>
      <c r="RJ85" s="223"/>
      <c r="RK85" s="223"/>
      <c r="RL85" s="223"/>
      <c r="RM85" s="223"/>
      <c r="RN85" s="223"/>
      <c r="RO85" s="223"/>
      <c r="RP85" s="223"/>
      <c r="RQ85" s="223"/>
      <c r="RR85" s="223"/>
      <c r="RS85" s="223"/>
      <c r="RT85" s="223"/>
      <c r="RU85" s="223"/>
      <c r="RV85" s="223"/>
      <c r="RW85" s="223"/>
      <c r="RX85" s="223"/>
      <c r="RY85" s="223"/>
      <c r="RZ85" s="223"/>
      <c r="SA85" s="223"/>
      <c r="SB85" s="223"/>
      <c r="SC85" s="223"/>
      <c r="SD85" s="223"/>
      <c r="SE85" s="223"/>
      <c r="SF85" s="223"/>
      <c r="SG85" s="223"/>
      <c r="SH85" s="223"/>
      <c r="SI85" s="223"/>
      <c r="SJ85" s="223"/>
      <c r="SK85" s="223"/>
      <c r="SL85" s="223"/>
      <c r="SM85" s="223"/>
      <c r="SN85" s="223"/>
      <c r="SO85" s="223"/>
      <c r="SP85" s="223"/>
      <c r="SQ85" s="223"/>
      <c r="SR85" s="223"/>
      <c r="SS85" s="223"/>
      <c r="ST85" s="223"/>
      <c r="SU85" s="223"/>
      <c r="SV85" s="223"/>
      <c r="SW85" s="223"/>
      <c r="SX85" s="223"/>
      <c r="SY85" s="223"/>
      <c r="SZ85" s="223"/>
      <c r="TA85" s="223"/>
      <c r="TB85" s="223"/>
      <c r="TC85" s="223"/>
      <c r="TD85" s="223"/>
      <c r="TE85" s="223"/>
      <c r="TF85" s="223"/>
      <c r="TG85" s="223"/>
      <c r="TH85" s="223"/>
      <c r="TI85" s="223"/>
      <c r="TJ85" s="223"/>
      <c r="TK85" s="223"/>
      <c r="TL85" s="223"/>
      <c r="TM85" s="223"/>
      <c r="TN85" s="223"/>
      <c r="TO85" s="223"/>
      <c r="TP85" s="223"/>
      <c r="TQ85" s="223"/>
      <c r="TR85" s="223"/>
      <c r="TS85" s="223"/>
      <c r="TT85" s="223"/>
      <c r="TU85" s="223"/>
      <c r="TV85" s="223"/>
      <c r="TW85" s="223"/>
      <c r="TX85" s="223"/>
      <c r="TY85" s="223"/>
      <c r="TZ85" s="223"/>
      <c r="UA85" s="223"/>
      <c r="UB85" s="223"/>
      <c r="UC85" s="223"/>
      <c r="UD85" s="223"/>
      <c r="UE85" s="223"/>
      <c r="UF85" s="223"/>
      <c r="UG85" s="223"/>
      <c r="UH85" s="223"/>
      <c r="UI85" s="223"/>
      <c r="UJ85" s="223"/>
      <c r="UK85" s="223"/>
      <c r="UL85" s="223"/>
      <c r="UM85" s="223"/>
      <c r="UN85" s="223"/>
      <c r="UO85" s="223"/>
      <c r="UP85" s="223"/>
      <c r="UQ85" s="223"/>
      <c r="UR85" s="223"/>
      <c r="US85" s="223"/>
      <c r="UT85" s="223"/>
      <c r="UU85" s="223"/>
      <c r="UV85" s="223"/>
      <c r="UW85" s="223"/>
      <c r="UX85" s="223"/>
      <c r="UY85" s="223"/>
      <c r="UZ85" s="223"/>
      <c r="VA85" s="223"/>
      <c r="VB85" s="223"/>
      <c r="VC85" s="223"/>
      <c r="VD85" s="223"/>
      <c r="VE85" s="223"/>
      <c r="VF85" s="223"/>
      <c r="VG85" s="223"/>
      <c r="VH85" s="223"/>
      <c r="VI85" s="223"/>
      <c r="VJ85" s="223"/>
      <c r="VK85" s="223"/>
      <c r="VL85" s="223"/>
      <c r="VM85" s="223"/>
      <c r="VN85" s="223"/>
      <c r="VO85" s="223"/>
      <c r="VP85" s="223"/>
      <c r="VQ85" s="223"/>
      <c r="VR85" s="223"/>
      <c r="VS85" s="223"/>
      <c r="VT85" s="223"/>
      <c r="VU85" s="223"/>
      <c r="VV85" s="223"/>
      <c r="VW85" s="223"/>
      <c r="VX85" s="223"/>
      <c r="VY85" s="223"/>
      <c r="VZ85" s="223"/>
      <c r="WA85" s="223"/>
      <c r="WB85" s="223"/>
      <c r="WC85" s="223"/>
      <c r="WD85" s="223"/>
      <c r="WE85" s="223"/>
      <c r="WF85" s="223"/>
      <c r="WG85" s="223"/>
      <c r="WH85" s="223"/>
      <c r="WI85" s="223"/>
      <c r="WJ85" s="223"/>
      <c r="WK85" s="223"/>
      <c r="WL85" s="223"/>
      <c r="WM85" s="223"/>
      <c r="WN85" s="223"/>
      <c r="WO85" s="223"/>
      <c r="WP85" s="223"/>
      <c r="WQ85" s="223"/>
      <c r="WR85" s="223"/>
      <c r="WS85" s="223"/>
      <c r="WT85" s="223"/>
      <c r="WU85" s="223"/>
      <c r="WV85" s="223"/>
      <c r="WW85" s="223"/>
      <c r="WX85" s="223"/>
      <c r="WY85" s="223"/>
      <c r="WZ85" s="223"/>
      <c r="XA85" s="223"/>
      <c r="XB85" s="223"/>
      <c r="XC85" s="223"/>
      <c r="XD85" s="223"/>
      <c r="XE85" s="223"/>
      <c r="XF85" s="223"/>
      <c r="XG85" s="223"/>
      <c r="XH85" s="223"/>
      <c r="XI85" s="223"/>
      <c r="XJ85" s="223"/>
      <c r="XK85" s="223"/>
      <c r="XL85" s="223"/>
      <c r="XM85" s="223"/>
      <c r="XN85" s="223"/>
      <c r="XO85" s="223"/>
      <c r="XP85" s="223"/>
      <c r="XQ85" s="223"/>
      <c r="XR85" s="223"/>
      <c r="XS85" s="223"/>
      <c r="XT85" s="223"/>
      <c r="XU85" s="223"/>
      <c r="XV85" s="223"/>
      <c r="XW85" s="223"/>
      <c r="XX85" s="223"/>
      <c r="XY85" s="223"/>
      <c r="XZ85" s="223"/>
      <c r="YA85" s="223"/>
      <c r="YB85" s="223"/>
      <c r="YC85" s="223"/>
      <c r="YD85" s="223"/>
      <c r="YE85" s="223"/>
      <c r="YF85" s="223"/>
      <c r="YG85" s="223"/>
      <c r="YH85" s="223"/>
      <c r="YI85" s="223"/>
      <c r="YJ85" s="223"/>
      <c r="YK85" s="223"/>
      <c r="YL85" s="223"/>
      <c r="YM85" s="223"/>
      <c r="YN85" s="223"/>
      <c r="YO85" s="223"/>
      <c r="YP85" s="223"/>
      <c r="YQ85" s="223"/>
      <c r="YR85" s="223"/>
      <c r="YS85" s="223"/>
      <c r="YT85" s="223"/>
      <c r="YU85" s="223"/>
      <c r="YV85" s="223"/>
      <c r="YW85" s="223"/>
      <c r="YX85" s="223"/>
      <c r="YY85" s="223"/>
      <c r="YZ85" s="223"/>
      <c r="ZA85" s="223"/>
      <c r="ZB85" s="223"/>
      <c r="ZC85" s="223"/>
      <c r="ZD85" s="223"/>
      <c r="ZE85" s="223"/>
      <c r="ZF85" s="223"/>
      <c r="ZG85" s="223"/>
      <c r="ZH85" s="223"/>
      <c r="ZI85" s="223"/>
      <c r="ZJ85" s="223"/>
      <c r="ZK85" s="223"/>
      <c r="ZL85" s="223"/>
      <c r="ZM85" s="223"/>
      <c r="ZN85" s="223"/>
      <c r="ZO85" s="223"/>
      <c r="ZP85" s="223"/>
      <c r="ZQ85" s="223"/>
      <c r="ZR85" s="223"/>
      <c r="ZS85" s="223"/>
      <c r="ZT85" s="223"/>
      <c r="ZU85" s="223"/>
      <c r="ZV85" s="223"/>
      <c r="ZW85" s="223"/>
      <c r="ZX85" s="223"/>
      <c r="ZY85" s="223"/>
      <c r="ZZ85" s="223"/>
      <c r="AAA85" s="223"/>
      <c r="AAB85" s="223"/>
      <c r="AAC85" s="223"/>
      <c r="AAD85" s="223"/>
      <c r="AAE85" s="223"/>
      <c r="AAF85" s="223"/>
      <c r="AAG85" s="223"/>
      <c r="AAH85" s="223"/>
      <c r="AAI85" s="223"/>
      <c r="AAJ85" s="223"/>
      <c r="AAK85" s="223"/>
      <c r="AAL85" s="223"/>
      <c r="AAM85" s="223"/>
      <c r="AAN85" s="223"/>
      <c r="AAO85" s="223"/>
      <c r="AAP85" s="223"/>
      <c r="AAQ85" s="223"/>
      <c r="AAR85" s="223"/>
      <c r="AAS85" s="223"/>
      <c r="AAT85" s="223"/>
      <c r="AAU85" s="223"/>
      <c r="AAV85" s="223"/>
      <c r="AAW85" s="223"/>
      <c r="AAX85" s="223"/>
      <c r="AAY85" s="223"/>
      <c r="AAZ85" s="223"/>
      <c r="ABA85" s="223"/>
      <c r="ABB85" s="223"/>
      <c r="ABC85" s="223"/>
      <c r="ABD85" s="223"/>
      <c r="ABE85" s="223"/>
      <c r="ABF85" s="223"/>
      <c r="ABG85" s="223"/>
      <c r="ABH85" s="223"/>
      <c r="ABI85" s="223"/>
      <c r="ABJ85" s="223"/>
      <c r="ABK85" s="223"/>
      <c r="ABL85" s="223"/>
      <c r="ABM85" s="223"/>
      <c r="ABN85" s="223"/>
      <c r="ABO85" s="223"/>
      <c r="ABP85" s="223"/>
      <c r="ABQ85" s="223"/>
      <c r="ABR85" s="223"/>
      <c r="ABS85" s="223"/>
      <c r="ABT85" s="223"/>
      <c r="ABU85" s="223"/>
      <c r="ABV85" s="223"/>
      <c r="ABW85" s="223"/>
      <c r="ABX85" s="223"/>
      <c r="ABY85" s="223"/>
      <c r="ABZ85" s="223"/>
      <c r="ACA85" s="223"/>
      <c r="ACB85" s="223"/>
      <c r="ACC85" s="223"/>
      <c r="ACD85" s="223"/>
      <c r="ACE85" s="223"/>
      <c r="ACF85" s="223"/>
      <c r="ACG85" s="223"/>
      <c r="ACH85" s="223"/>
      <c r="ACI85" s="223"/>
      <c r="ACJ85" s="223"/>
      <c r="ACK85" s="223"/>
      <c r="ACL85" s="223"/>
      <c r="ACM85" s="223"/>
      <c r="ACN85" s="223"/>
      <c r="ACO85" s="223"/>
      <c r="ACP85" s="223"/>
      <c r="ACQ85" s="223"/>
      <c r="ACR85" s="223"/>
      <c r="ACS85" s="223"/>
      <c r="ACT85" s="223"/>
      <c r="ACU85" s="223"/>
      <c r="ACV85" s="223"/>
      <c r="ACW85" s="223"/>
      <c r="ACX85" s="223"/>
      <c r="ACY85" s="223"/>
      <c r="ACZ85" s="223"/>
      <c r="ADA85" s="223"/>
      <c r="ADB85" s="223"/>
      <c r="ADC85" s="223"/>
      <c r="ADD85" s="223"/>
      <c r="ADE85" s="223"/>
      <c r="ADF85" s="223"/>
      <c r="ADG85" s="223"/>
      <c r="ADH85" s="223"/>
      <c r="ADI85" s="223"/>
      <c r="ADJ85" s="223"/>
      <c r="ADK85" s="223"/>
      <c r="ADL85" s="223"/>
      <c r="ADM85" s="223"/>
      <c r="ADN85" s="223"/>
      <c r="ADO85" s="223"/>
      <c r="ADP85" s="223"/>
      <c r="ADQ85" s="223"/>
      <c r="ADR85" s="223"/>
      <c r="ADS85" s="223"/>
      <c r="ADT85" s="223"/>
      <c r="ADU85" s="223"/>
      <c r="ADV85" s="223"/>
      <c r="ADW85" s="223"/>
      <c r="ADX85" s="223"/>
      <c r="ADY85" s="223"/>
      <c r="ADZ85" s="223"/>
      <c r="AEA85" s="223"/>
      <c r="AEB85" s="223"/>
      <c r="AEC85" s="223"/>
      <c r="AED85" s="223"/>
      <c r="AEE85" s="223"/>
      <c r="AEF85" s="223"/>
      <c r="AEG85" s="223"/>
      <c r="AEH85" s="223"/>
      <c r="AEI85" s="223"/>
      <c r="AEJ85" s="223"/>
      <c r="AEK85" s="223"/>
      <c r="AEL85" s="223"/>
      <c r="AEM85" s="223"/>
      <c r="AEN85" s="223"/>
      <c r="AEO85" s="223"/>
      <c r="AEP85" s="223"/>
      <c r="AEQ85" s="223"/>
      <c r="AER85" s="223"/>
      <c r="AES85" s="223"/>
      <c r="AET85" s="223"/>
      <c r="AEU85" s="223"/>
      <c r="AEV85" s="223"/>
      <c r="AEW85" s="223"/>
      <c r="AEX85" s="223"/>
      <c r="AEY85" s="223"/>
      <c r="AEZ85" s="223"/>
      <c r="AFA85" s="223"/>
      <c r="AFB85" s="223"/>
      <c r="AFC85" s="223"/>
      <c r="AFD85" s="223"/>
      <c r="AFE85" s="223"/>
      <c r="AFF85" s="223"/>
      <c r="AFG85" s="223"/>
      <c r="AFH85" s="223"/>
      <c r="AFI85" s="223"/>
      <c r="AFJ85" s="223"/>
      <c r="AFK85" s="223"/>
      <c r="AFL85" s="223"/>
      <c r="AFM85" s="223"/>
      <c r="AFN85" s="223"/>
      <c r="AFO85" s="223"/>
      <c r="AFP85" s="223"/>
      <c r="AFQ85" s="223"/>
      <c r="AFR85" s="223"/>
      <c r="AFS85" s="223"/>
      <c r="AFT85" s="223"/>
    </row>
    <row r="86" spans="1:852" s="64" customFormat="1">
      <c r="A86" s="101" t="s">
        <v>2551</v>
      </c>
      <c r="B86" s="101"/>
      <c r="C86" s="840" t="str">
        <f>IF(Severity!F86&gt;=0.5,"YES","NO")</f>
        <v>NO</v>
      </c>
      <c r="D86" s="840" t="str">
        <f>IF(Severity!G86&gt;=0.5,"YES","NO")</f>
        <v>YES</v>
      </c>
      <c r="E86" s="111">
        <v>18</v>
      </c>
      <c r="F86" s="111">
        <v>2</v>
      </c>
      <c r="G86" s="270" t="s">
        <v>2903</v>
      </c>
      <c r="H86" s="103" t="s">
        <v>750</v>
      </c>
      <c r="I86" s="270" t="s">
        <v>455</v>
      </c>
      <c r="J86" s="270">
        <v>0</v>
      </c>
      <c r="K86" s="270" t="s">
        <v>602</v>
      </c>
      <c r="L86" s="265">
        <v>17</v>
      </c>
      <c r="M86" s="265">
        <v>5</v>
      </c>
      <c r="N86" s="270">
        <v>7</v>
      </c>
      <c r="O86" s="270" t="s">
        <v>455</v>
      </c>
      <c r="P86" s="265"/>
      <c r="Q86" s="265"/>
      <c r="R86" s="265"/>
      <c r="S86" s="270" t="s">
        <v>602</v>
      </c>
      <c r="T86" s="265">
        <v>17</v>
      </c>
      <c r="U86" s="125">
        <v>22.1</v>
      </c>
      <c r="V86" s="125">
        <v>5.9</v>
      </c>
      <c r="W86" s="125"/>
      <c r="X86" s="125"/>
      <c r="Y86" s="125">
        <v>12.9</v>
      </c>
      <c r="Z86" s="125">
        <v>7.3</v>
      </c>
      <c r="AA86" s="125"/>
      <c r="AB86" s="125"/>
      <c r="AC86" s="125"/>
      <c r="AD86" s="125"/>
      <c r="AE86" s="114"/>
      <c r="AF86" s="125"/>
      <c r="AG86" s="125"/>
      <c r="AH86" s="125"/>
      <c r="AI86" s="265">
        <v>22</v>
      </c>
      <c r="AJ86" s="267">
        <f t="shared" si="17"/>
        <v>22</v>
      </c>
      <c r="AK86" s="267" t="s">
        <v>455</v>
      </c>
      <c r="AL86" s="270" t="s">
        <v>2388</v>
      </c>
      <c r="AM86" s="103" t="s">
        <v>750</v>
      </c>
      <c r="AN86" s="270" t="s">
        <v>455</v>
      </c>
      <c r="AO86" s="270">
        <v>2</v>
      </c>
      <c r="AP86" s="270" t="s">
        <v>602</v>
      </c>
      <c r="AQ86" s="265">
        <v>17</v>
      </c>
      <c r="AR86" s="265">
        <v>0</v>
      </c>
      <c r="AS86" s="270">
        <v>7</v>
      </c>
      <c r="AT86" s="270" t="s">
        <v>455</v>
      </c>
      <c r="AU86" s="265"/>
      <c r="AV86" s="265"/>
      <c r="AW86" s="265"/>
      <c r="AX86" s="265" t="s">
        <v>602</v>
      </c>
      <c r="AY86" s="265">
        <v>17</v>
      </c>
      <c r="AZ86" s="114">
        <v>22.5</v>
      </c>
      <c r="BA86" s="114">
        <v>4.9000000000000004</v>
      </c>
      <c r="BB86" s="114"/>
      <c r="BC86" s="114"/>
      <c r="BD86" s="114">
        <v>17</v>
      </c>
      <c r="BE86" s="114">
        <v>6.8</v>
      </c>
      <c r="BF86" s="114"/>
      <c r="BG86" s="114"/>
      <c r="BH86" s="114"/>
      <c r="BI86" s="114"/>
      <c r="BJ86" s="114"/>
      <c r="BK86" s="114"/>
      <c r="BL86" s="114"/>
      <c r="BM86" s="114"/>
      <c r="BN86" s="265">
        <v>22</v>
      </c>
      <c r="BO86" s="270">
        <f t="shared" si="18"/>
        <v>20</v>
      </c>
      <c r="BP86" s="270" t="s">
        <v>455</v>
      </c>
      <c r="BQ86" s="270"/>
      <c r="BR86" s="270" t="s">
        <v>455</v>
      </c>
      <c r="BS86" s="265"/>
      <c r="BT86" s="265"/>
      <c r="BU86" s="265"/>
      <c r="BV86" s="265"/>
      <c r="BW86" s="265"/>
      <c r="BX86" s="265"/>
      <c r="BY86" s="265"/>
      <c r="BZ86" s="265"/>
      <c r="CA86" s="265"/>
      <c r="CB86" s="265"/>
      <c r="CC86" s="265"/>
      <c r="CD86" s="265"/>
      <c r="CE86" s="114"/>
      <c r="CF86" s="114"/>
      <c r="CG86" s="114"/>
      <c r="CH86" s="114"/>
      <c r="CI86" s="114"/>
      <c r="CJ86" s="114"/>
      <c r="CK86" s="114"/>
      <c r="CL86" s="114"/>
      <c r="CM86" s="114"/>
      <c r="CN86" s="114"/>
      <c r="CO86" s="114"/>
      <c r="CP86" s="114"/>
      <c r="CQ86" s="114"/>
      <c r="CR86" s="114"/>
      <c r="CS86" s="265"/>
      <c r="CT86" s="265"/>
      <c r="CU86" s="265"/>
      <c r="CV86" s="270"/>
      <c r="CW86" s="270" t="s">
        <v>455</v>
      </c>
      <c r="CX86" s="270"/>
      <c r="CY86" s="265"/>
      <c r="CZ86" s="265"/>
      <c r="DA86" s="265"/>
      <c r="DB86" s="265"/>
      <c r="DC86" s="265"/>
      <c r="DD86" s="265"/>
      <c r="DE86" s="265"/>
      <c r="DF86" s="265"/>
      <c r="DG86" s="265"/>
      <c r="DH86" s="265"/>
      <c r="DI86" s="265"/>
      <c r="DJ86" s="125"/>
      <c r="DK86" s="125"/>
      <c r="DL86" s="125"/>
      <c r="DM86" s="125"/>
      <c r="DN86" s="125"/>
      <c r="DO86" s="125"/>
      <c r="DP86" s="125"/>
      <c r="DQ86" s="125"/>
      <c r="DR86" s="125"/>
      <c r="DS86" s="125"/>
      <c r="DT86" s="125"/>
      <c r="DU86" s="125"/>
      <c r="DV86" s="125"/>
      <c r="DW86" s="125"/>
      <c r="DX86" s="265"/>
      <c r="DY86" s="265"/>
      <c r="DZ86" s="265"/>
      <c r="EA86" s="265"/>
      <c r="EB86" s="270" t="s">
        <v>455</v>
      </c>
      <c r="EC86" s="265"/>
      <c r="ED86" s="265"/>
      <c r="EE86" s="265"/>
      <c r="EF86" s="265"/>
      <c r="EG86" s="265"/>
      <c r="EH86" s="265"/>
      <c r="EI86" s="265"/>
      <c r="EJ86" s="265"/>
      <c r="EK86" s="265"/>
      <c r="EL86" s="265"/>
      <c r="EM86" s="265"/>
      <c r="EN86" s="265"/>
      <c r="EO86" s="125"/>
      <c r="EP86" s="125"/>
      <c r="EQ86" s="125"/>
      <c r="ER86" s="125"/>
      <c r="ES86" s="125"/>
      <c r="ET86" s="125"/>
      <c r="EU86" s="125"/>
      <c r="EV86" s="125"/>
      <c r="EW86" s="125"/>
      <c r="EX86" s="125"/>
      <c r="EY86" s="125"/>
      <c r="EZ86" s="125"/>
      <c r="FA86" s="125"/>
      <c r="FB86" s="125"/>
      <c r="FC86" s="265"/>
      <c r="FD86" s="265"/>
      <c r="FE86" s="265"/>
      <c r="FF86" s="270" t="s">
        <v>455</v>
      </c>
      <c r="FG86" s="270"/>
      <c r="FH86" s="265"/>
      <c r="FI86" s="265"/>
      <c r="FJ86" s="265"/>
      <c r="FK86" s="265"/>
      <c r="FL86" s="265"/>
      <c r="FM86" s="265"/>
      <c r="FN86" s="265"/>
      <c r="FO86" s="265"/>
      <c r="FP86" s="265"/>
      <c r="FQ86" s="265"/>
      <c r="FR86" s="265"/>
      <c r="FS86" s="265"/>
      <c r="FT86" s="265"/>
      <c r="FU86" s="265"/>
      <c r="FV86" s="265"/>
      <c r="FW86" s="265"/>
      <c r="FX86" s="265"/>
      <c r="FY86" s="265"/>
      <c r="FZ86" s="265"/>
      <c r="GA86" s="265"/>
      <c r="GB86" s="265"/>
      <c r="GC86" s="265"/>
      <c r="GD86" s="265"/>
      <c r="GE86" s="265"/>
      <c r="GF86" s="265"/>
      <c r="GG86" s="265"/>
      <c r="GH86" s="265"/>
      <c r="GI86" s="265"/>
      <c r="GJ86" s="265"/>
      <c r="GK86" s="265"/>
      <c r="GL86" s="265"/>
      <c r="GM86" s="265"/>
      <c r="GN86" s="265"/>
      <c r="GO86" s="265"/>
      <c r="GP86" s="265"/>
      <c r="GQ86" s="265"/>
      <c r="GR86" s="265"/>
      <c r="GS86" s="265"/>
      <c r="GT86" s="265"/>
      <c r="GU86" s="265"/>
      <c r="GV86" s="265"/>
      <c r="GW86" s="265"/>
      <c r="GX86" s="265"/>
      <c r="GY86" s="265"/>
      <c r="GZ86" s="265"/>
      <c r="HA86" s="265"/>
      <c r="HB86" s="265"/>
      <c r="HC86" s="265"/>
      <c r="HD86" s="270" t="s">
        <v>455</v>
      </c>
      <c r="HE86" s="265"/>
      <c r="HF86" s="265"/>
      <c r="HG86" s="270"/>
      <c r="HH86" s="265"/>
      <c r="HI86" s="265"/>
      <c r="HJ86" s="265"/>
      <c r="HK86" s="265"/>
      <c r="HL86" s="265"/>
      <c r="HM86" s="265"/>
      <c r="HN86" s="265"/>
      <c r="HO86" s="265"/>
      <c r="HP86" s="265"/>
      <c r="HQ86" s="265"/>
      <c r="HR86" s="265"/>
      <c r="HS86" s="265"/>
      <c r="HT86" s="265"/>
      <c r="HU86" s="265"/>
      <c r="HV86" s="265"/>
      <c r="HW86" s="265"/>
      <c r="HX86" s="265"/>
      <c r="HY86" s="265"/>
      <c r="HZ86" s="265"/>
      <c r="IA86" s="265"/>
      <c r="IB86" s="265"/>
      <c r="IC86" s="265"/>
      <c r="ID86" s="265"/>
      <c r="IE86" s="265"/>
      <c r="IF86" s="265"/>
      <c r="IG86" s="265"/>
      <c r="IH86" s="265"/>
      <c r="II86" s="265"/>
      <c r="IJ86" s="265"/>
      <c r="IK86" s="265"/>
      <c r="IL86" s="265"/>
      <c r="IM86" s="265"/>
      <c r="IN86" s="265"/>
      <c r="IO86" s="265"/>
      <c r="IP86" s="265"/>
      <c r="IQ86" s="265"/>
      <c r="IR86" s="265"/>
      <c r="IS86" s="270" t="s">
        <v>455</v>
      </c>
      <c r="IT86" s="265"/>
      <c r="IU86" s="265"/>
      <c r="IV86" s="265"/>
      <c r="IW86" s="265"/>
      <c r="IX86" s="265"/>
      <c r="IY86" s="265"/>
      <c r="IZ86" s="265"/>
      <c r="JA86" s="265"/>
      <c r="JB86" s="265"/>
      <c r="JC86" s="265"/>
      <c r="JD86" s="265"/>
      <c r="JE86" s="265"/>
      <c r="JF86" s="265"/>
      <c r="JG86" s="265"/>
      <c r="JH86" s="265"/>
      <c r="JI86" s="265"/>
      <c r="JJ86" s="265"/>
      <c r="JK86" s="265"/>
      <c r="JL86" s="265"/>
      <c r="JM86" s="265"/>
      <c r="JN86" s="265"/>
      <c r="JO86" s="265"/>
      <c r="JP86" s="265"/>
      <c r="JQ86" s="265"/>
      <c r="JR86" s="265"/>
      <c r="JS86" s="265"/>
      <c r="JT86" s="265"/>
      <c r="JU86" s="265"/>
      <c r="JV86" s="265"/>
      <c r="JW86" s="265"/>
      <c r="JX86" s="265"/>
      <c r="JY86" s="265"/>
      <c r="JZ86" s="265"/>
      <c r="KA86" s="265"/>
      <c r="KB86" s="265"/>
      <c r="KC86" s="265"/>
      <c r="KD86" s="265"/>
      <c r="KE86" s="270" t="s">
        <v>455</v>
      </c>
      <c r="KF86" s="265"/>
      <c r="KG86" s="265"/>
      <c r="KH86" s="265"/>
      <c r="KI86" s="270"/>
      <c r="KJ86" s="265"/>
      <c r="KK86" s="265"/>
      <c r="KL86" s="265"/>
      <c r="KM86" s="265"/>
      <c r="KN86" s="265"/>
      <c r="KO86" s="265"/>
      <c r="KP86" s="265"/>
      <c r="KQ86" s="265"/>
      <c r="KR86" s="265"/>
      <c r="KS86" s="265"/>
      <c r="KT86" s="265"/>
      <c r="KU86" s="265"/>
      <c r="KV86" s="265"/>
      <c r="KW86" s="265"/>
      <c r="KX86" s="265"/>
      <c r="KY86" s="265"/>
      <c r="KZ86" s="265"/>
      <c r="LA86" s="265"/>
      <c r="LB86" s="265"/>
      <c r="LC86" s="265"/>
      <c r="LD86" s="265"/>
      <c r="LE86" s="265"/>
      <c r="LF86" s="265"/>
      <c r="LG86" s="265"/>
      <c r="LH86" s="265"/>
      <c r="LI86" s="265"/>
      <c r="LJ86" s="265"/>
      <c r="LK86" s="265"/>
      <c r="LL86" s="265"/>
      <c r="LM86" s="265"/>
      <c r="LN86" s="265"/>
      <c r="LO86" s="265"/>
      <c r="LP86" s="265"/>
      <c r="LQ86" s="265"/>
      <c r="LR86" s="265"/>
      <c r="LS86" s="265"/>
      <c r="LT86" s="270" t="s">
        <v>455</v>
      </c>
      <c r="LU86" s="265"/>
      <c r="LV86" s="265"/>
      <c r="LW86" s="265"/>
      <c r="LX86" s="265"/>
      <c r="LY86" s="265"/>
      <c r="LZ86" s="265"/>
      <c r="MA86" s="265"/>
      <c r="MB86" s="265"/>
      <c r="MC86" s="265"/>
      <c r="MD86" s="265"/>
      <c r="ME86" s="265"/>
      <c r="MF86" s="265"/>
      <c r="MG86" s="265"/>
      <c r="MH86" s="265"/>
      <c r="MI86" s="265"/>
      <c r="MJ86" s="265"/>
      <c r="MK86" s="265"/>
      <c r="ML86" s="265"/>
      <c r="MM86" s="265"/>
      <c r="MN86" s="265"/>
      <c r="MO86" s="265"/>
      <c r="MP86" s="265"/>
      <c r="MQ86" s="265"/>
      <c r="MR86" s="265"/>
      <c r="MS86" s="265"/>
      <c r="MT86" s="265"/>
      <c r="MU86" s="265"/>
      <c r="MV86" s="265"/>
      <c r="MW86" s="265"/>
      <c r="MX86" s="265"/>
      <c r="MY86" s="265"/>
      <c r="MZ86" s="265"/>
      <c r="NA86" s="265"/>
      <c r="NB86" s="265"/>
      <c r="NC86" s="265"/>
      <c r="ND86" s="265"/>
      <c r="NE86" s="265"/>
      <c r="NF86" s="217"/>
      <c r="NG86" s="217"/>
      <c r="NH86" s="217"/>
      <c r="NI86" s="217"/>
      <c r="NJ86" s="217"/>
      <c r="NK86" s="217"/>
      <c r="NL86" s="217"/>
      <c r="NM86" s="217"/>
      <c r="NN86" s="217"/>
      <c r="NO86" s="217"/>
      <c r="NP86" s="217"/>
      <c r="NQ86" s="217"/>
      <c r="NR86" s="217"/>
      <c r="NS86" s="217"/>
      <c r="NT86" s="217"/>
      <c r="NU86" s="217"/>
      <c r="NV86" s="217"/>
      <c r="NW86" s="217"/>
      <c r="NX86" s="217"/>
      <c r="NY86" s="217"/>
      <c r="NZ86" s="217"/>
      <c r="OA86" s="217"/>
      <c r="OB86" s="217"/>
      <c r="OC86" s="217"/>
      <c r="OD86" s="217"/>
      <c r="OE86" s="217"/>
      <c r="OF86" s="217"/>
      <c r="OG86" s="217"/>
      <c r="OH86" s="217"/>
      <c r="OI86" s="217"/>
      <c r="OJ86" s="217"/>
      <c r="OK86" s="217"/>
      <c r="OL86" s="217"/>
      <c r="OM86" s="217"/>
      <c r="ON86" s="217"/>
      <c r="OO86" s="217"/>
      <c r="OP86" s="217"/>
      <c r="OQ86" s="217"/>
      <c r="OR86" s="217"/>
      <c r="OS86" s="267">
        <f>IF(ISERROR(#REF!),0,1)</f>
        <v>0</v>
      </c>
      <c r="OT86" s="267">
        <f t="shared" si="20"/>
        <v>0</v>
      </c>
      <c r="OU86" s="267">
        <f t="shared" si="21"/>
        <v>1</v>
      </c>
      <c r="OV86" s="223"/>
      <c r="OW86" s="223"/>
      <c r="OX86" s="223"/>
      <c r="OY86" s="223"/>
      <c r="OZ86" s="223"/>
      <c r="PA86" s="223"/>
      <c r="PB86" s="223"/>
      <c r="PC86" s="223"/>
      <c r="PD86" s="223"/>
      <c r="PE86" s="223"/>
      <c r="PF86" s="223"/>
      <c r="PG86" s="223"/>
      <c r="PH86" s="223"/>
      <c r="PI86" s="223"/>
      <c r="PJ86" s="223"/>
      <c r="PK86" s="223"/>
      <c r="PL86" s="223"/>
      <c r="PM86" s="223"/>
      <c r="PN86" s="223"/>
      <c r="PO86" s="223"/>
      <c r="PP86" s="223"/>
      <c r="PQ86" s="223"/>
      <c r="PR86" s="223"/>
      <c r="PS86" s="223"/>
      <c r="PT86" s="223"/>
      <c r="PU86" s="223"/>
      <c r="PV86" s="223"/>
      <c r="PW86" s="223"/>
      <c r="PX86" s="223"/>
      <c r="PY86" s="223"/>
      <c r="PZ86" s="223"/>
      <c r="QA86" s="223"/>
      <c r="QB86" s="223"/>
      <c r="QC86" s="223"/>
      <c r="QD86" s="223"/>
      <c r="QE86" s="223"/>
      <c r="QF86" s="223"/>
      <c r="QG86" s="223"/>
      <c r="QH86" s="223"/>
      <c r="QI86" s="223"/>
      <c r="QJ86" s="223"/>
      <c r="QK86" s="223"/>
      <c r="QL86" s="223"/>
      <c r="QM86" s="223"/>
      <c r="QN86" s="223"/>
      <c r="QO86" s="223"/>
      <c r="QP86" s="223"/>
      <c r="QQ86" s="223"/>
      <c r="QR86" s="223"/>
      <c r="QS86" s="223"/>
      <c r="QT86" s="223"/>
      <c r="QU86" s="223"/>
      <c r="QV86" s="223"/>
      <c r="QW86" s="223"/>
      <c r="QX86" s="223"/>
      <c r="QY86" s="223"/>
      <c r="QZ86" s="223"/>
      <c r="RA86" s="223"/>
      <c r="RB86" s="223"/>
      <c r="RC86" s="223"/>
      <c r="RD86" s="223"/>
      <c r="RE86" s="223"/>
      <c r="RF86" s="223"/>
      <c r="RG86" s="223"/>
      <c r="RH86" s="223"/>
      <c r="RI86" s="223"/>
      <c r="RJ86" s="223"/>
      <c r="RK86" s="223"/>
      <c r="RL86" s="223"/>
      <c r="RM86" s="223"/>
      <c r="RN86" s="223"/>
      <c r="RO86" s="223"/>
      <c r="RP86" s="223"/>
      <c r="RQ86" s="223"/>
      <c r="RR86" s="223"/>
      <c r="RS86" s="223"/>
      <c r="RT86" s="223"/>
      <c r="RU86" s="223"/>
      <c r="RV86" s="223"/>
      <c r="RW86" s="223"/>
      <c r="RX86" s="223"/>
      <c r="RY86" s="223"/>
      <c r="RZ86" s="223"/>
      <c r="SA86" s="223"/>
      <c r="SB86" s="223"/>
      <c r="SC86" s="223"/>
      <c r="SD86" s="223"/>
      <c r="SE86" s="223"/>
      <c r="SF86" s="223"/>
      <c r="SG86" s="223"/>
      <c r="SH86" s="223"/>
      <c r="SI86" s="223"/>
      <c r="SJ86" s="223"/>
      <c r="SK86" s="223"/>
      <c r="SL86" s="223"/>
      <c r="SM86" s="223"/>
      <c r="SN86" s="223"/>
      <c r="SO86" s="223"/>
      <c r="SP86" s="223"/>
      <c r="SQ86" s="223"/>
      <c r="SR86" s="223"/>
      <c r="SS86" s="223"/>
      <c r="ST86" s="223"/>
      <c r="SU86" s="223"/>
      <c r="SV86" s="223"/>
      <c r="SW86" s="223"/>
      <c r="SX86" s="223"/>
      <c r="SY86" s="223"/>
      <c r="SZ86" s="223"/>
      <c r="TA86" s="223"/>
      <c r="TB86" s="223"/>
      <c r="TC86" s="223"/>
      <c r="TD86" s="223"/>
      <c r="TE86" s="223"/>
      <c r="TF86" s="223"/>
      <c r="TG86" s="223"/>
      <c r="TH86" s="223"/>
      <c r="TI86" s="223"/>
      <c r="TJ86" s="223"/>
      <c r="TK86" s="223"/>
      <c r="TL86" s="223"/>
      <c r="TM86" s="223"/>
      <c r="TN86" s="223"/>
      <c r="TO86" s="223"/>
      <c r="TP86" s="223"/>
      <c r="TQ86" s="223"/>
      <c r="TR86" s="223"/>
      <c r="TS86" s="223"/>
      <c r="TT86" s="223"/>
      <c r="TU86" s="223"/>
      <c r="TV86" s="223"/>
      <c r="TW86" s="223"/>
      <c r="TX86" s="223"/>
      <c r="TY86" s="223"/>
      <c r="TZ86" s="223"/>
      <c r="UA86" s="223"/>
      <c r="UB86" s="223"/>
      <c r="UC86" s="223"/>
      <c r="UD86" s="223"/>
      <c r="UE86" s="223"/>
      <c r="UF86" s="223"/>
      <c r="UG86" s="223"/>
      <c r="UH86" s="223"/>
      <c r="UI86" s="223"/>
      <c r="UJ86" s="223"/>
      <c r="UK86" s="223"/>
      <c r="UL86" s="223"/>
      <c r="UM86" s="223"/>
      <c r="UN86" s="223"/>
      <c r="UO86" s="223"/>
      <c r="UP86" s="223"/>
      <c r="UQ86" s="223"/>
      <c r="UR86" s="223"/>
      <c r="US86" s="223"/>
      <c r="UT86" s="223"/>
      <c r="UU86" s="223"/>
      <c r="UV86" s="223"/>
      <c r="UW86" s="223"/>
      <c r="UX86" s="223"/>
      <c r="UY86" s="223"/>
      <c r="UZ86" s="223"/>
      <c r="VA86" s="223"/>
      <c r="VB86" s="223"/>
      <c r="VC86" s="223"/>
      <c r="VD86" s="223"/>
      <c r="VE86" s="223"/>
      <c r="VF86" s="223"/>
      <c r="VG86" s="223"/>
      <c r="VH86" s="223"/>
      <c r="VI86" s="223"/>
      <c r="VJ86" s="223"/>
      <c r="VK86" s="223"/>
      <c r="VL86" s="223"/>
      <c r="VM86" s="223"/>
      <c r="VN86" s="223"/>
      <c r="VO86" s="223"/>
      <c r="VP86" s="223"/>
      <c r="VQ86" s="223"/>
      <c r="VR86" s="223"/>
      <c r="VS86" s="223"/>
      <c r="VT86" s="223"/>
      <c r="VU86" s="223"/>
      <c r="VV86" s="223"/>
      <c r="VW86" s="223"/>
      <c r="VX86" s="223"/>
      <c r="VY86" s="223"/>
      <c r="VZ86" s="223"/>
      <c r="WA86" s="223"/>
      <c r="WB86" s="223"/>
      <c r="WC86" s="223"/>
      <c r="WD86" s="223"/>
      <c r="WE86" s="223"/>
      <c r="WF86" s="223"/>
      <c r="WG86" s="223"/>
      <c r="WH86" s="223"/>
      <c r="WI86" s="223"/>
      <c r="WJ86" s="223"/>
      <c r="WK86" s="223"/>
      <c r="WL86" s="223"/>
      <c r="WM86" s="223"/>
      <c r="WN86" s="223"/>
      <c r="WO86" s="223"/>
      <c r="WP86" s="223"/>
      <c r="WQ86" s="223"/>
      <c r="WR86" s="223"/>
      <c r="WS86" s="223"/>
      <c r="WT86" s="223"/>
      <c r="WU86" s="223"/>
      <c r="WV86" s="223"/>
      <c r="WW86" s="223"/>
      <c r="WX86" s="223"/>
      <c r="WY86" s="223"/>
      <c r="WZ86" s="223"/>
      <c r="XA86" s="223"/>
      <c r="XB86" s="223"/>
      <c r="XC86" s="223"/>
      <c r="XD86" s="223"/>
      <c r="XE86" s="223"/>
      <c r="XF86" s="223"/>
      <c r="XG86" s="223"/>
      <c r="XH86" s="223"/>
      <c r="XI86" s="223"/>
      <c r="XJ86" s="223"/>
      <c r="XK86" s="223"/>
      <c r="XL86" s="223"/>
      <c r="XM86" s="223"/>
      <c r="XN86" s="223"/>
      <c r="XO86" s="223"/>
      <c r="XP86" s="223"/>
      <c r="XQ86" s="223"/>
      <c r="XR86" s="223"/>
      <c r="XS86" s="223"/>
      <c r="XT86" s="223"/>
      <c r="XU86" s="223"/>
      <c r="XV86" s="223"/>
      <c r="XW86" s="223"/>
      <c r="XX86" s="223"/>
      <c r="XY86" s="223"/>
      <c r="XZ86" s="223"/>
      <c r="YA86" s="223"/>
      <c r="YB86" s="223"/>
      <c r="YC86" s="223"/>
      <c r="YD86" s="223"/>
      <c r="YE86" s="223"/>
      <c r="YF86" s="223"/>
      <c r="YG86" s="223"/>
      <c r="YH86" s="223"/>
      <c r="YI86" s="223"/>
      <c r="YJ86" s="223"/>
      <c r="YK86" s="223"/>
      <c r="YL86" s="223"/>
      <c r="YM86" s="223"/>
      <c r="YN86" s="223"/>
      <c r="YO86" s="223"/>
      <c r="YP86" s="223"/>
      <c r="YQ86" s="223"/>
      <c r="YR86" s="223"/>
      <c r="YS86" s="223"/>
      <c r="YT86" s="223"/>
      <c r="YU86" s="223"/>
      <c r="YV86" s="223"/>
      <c r="YW86" s="223"/>
      <c r="YX86" s="223"/>
      <c r="YY86" s="223"/>
      <c r="YZ86" s="223"/>
      <c r="ZA86" s="223"/>
      <c r="ZB86" s="223"/>
      <c r="ZC86" s="223"/>
      <c r="ZD86" s="223"/>
      <c r="ZE86" s="223"/>
      <c r="ZF86" s="223"/>
      <c r="ZG86" s="223"/>
      <c r="ZH86" s="223"/>
      <c r="ZI86" s="223"/>
      <c r="ZJ86" s="223"/>
      <c r="ZK86" s="223"/>
      <c r="ZL86" s="223"/>
      <c r="ZM86" s="223"/>
      <c r="ZN86" s="223"/>
      <c r="ZO86" s="223"/>
      <c r="ZP86" s="223"/>
      <c r="ZQ86" s="223"/>
      <c r="ZR86" s="223"/>
      <c r="ZS86" s="223"/>
      <c r="ZT86" s="223"/>
      <c r="ZU86" s="223"/>
      <c r="ZV86" s="223"/>
      <c r="ZW86" s="223"/>
      <c r="ZX86" s="223"/>
      <c r="ZY86" s="223"/>
      <c r="ZZ86" s="223"/>
      <c r="AAA86" s="223"/>
      <c r="AAB86" s="223"/>
      <c r="AAC86" s="223"/>
      <c r="AAD86" s="223"/>
      <c r="AAE86" s="223"/>
      <c r="AAF86" s="223"/>
      <c r="AAG86" s="223"/>
      <c r="AAH86" s="223"/>
      <c r="AAI86" s="223"/>
      <c r="AAJ86" s="223"/>
      <c r="AAK86" s="223"/>
      <c r="AAL86" s="223"/>
      <c r="AAM86" s="223"/>
      <c r="AAN86" s="223"/>
      <c r="AAO86" s="223"/>
      <c r="AAP86" s="223"/>
      <c r="AAQ86" s="223"/>
      <c r="AAR86" s="223"/>
      <c r="AAS86" s="223"/>
      <c r="AAT86" s="223"/>
      <c r="AAU86" s="223"/>
      <c r="AAV86" s="223"/>
      <c r="AAW86" s="223"/>
      <c r="AAX86" s="223"/>
      <c r="AAY86" s="223"/>
      <c r="AAZ86" s="223"/>
      <c r="ABA86" s="223"/>
      <c r="ABB86" s="223"/>
      <c r="ABC86" s="223"/>
      <c r="ABD86" s="223"/>
      <c r="ABE86" s="223"/>
      <c r="ABF86" s="223"/>
      <c r="ABG86" s="223"/>
      <c r="ABH86" s="223"/>
      <c r="ABI86" s="223"/>
      <c r="ABJ86" s="223"/>
      <c r="ABK86" s="223"/>
      <c r="ABL86" s="223"/>
      <c r="ABM86" s="223"/>
      <c r="ABN86" s="223"/>
      <c r="ABO86" s="223"/>
      <c r="ABP86" s="223"/>
      <c r="ABQ86" s="223"/>
      <c r="ABR86" s="223"/>
      <c r="ABS86" s="223"/>
      <c r="ABT86" s="223"/>
      <c r="ABU86" s="223"/>
      <c r="ABV86" s="223"/>
      <c r="ABW86" s="223"/>
      <c r="ABX86" s="223"/>
      <c r="ABY86" s="223"/>
      <c r="ABZ86" s="223"/>
      <c r="ACA86" s="223"/>
      <c r="ACB86" s="223"/>
      <c r="ACC86" s="223"/>
      <c r="ACD86" s="223"/>
      <c r="ACE86" s="223"/>
      <c r="ACF86" s="223"/>
      <c r="ACG86" s="223"/>
      <c r="ACH86" s="223"/>
      <c r="ACI86" s="223"/>
      <c r="ACJ86" s="223"/>
      <c r="ACK86" s="223"/>
      <c r="ACL86" s="223"/>
      <c r="ACM86" s="223"/>
      <c r="ACN86" s="223"/>
      <c r="ACO86" s="223"/>
      <c r="ACP86" s="223"/>
      <c r="ACQ86" s="223"/>
      <c r="ACR86" s="223"/>
      <c r="ACS86" s="223"/>
      <c r="ACT86" s="223"/>
      <c r="ACU86" s="223"/>
      <c r="ACV86" s="223"/>
      <c r="ACW86" s="223"/>
      <c r="ACX86" s="223"/>
      <c r="ACY86" s="223"/>
      <c r="ACZ86" s="223"/>
      <c r="ADA86" s="223"/>
      <c r="ADB86" s="223"/>
      <c r="ADC86" s="223"/>
      <c r="ADD86" s="223"/>
      <c r="ADE86" s="223"/>
      <c r="ADF86" s="223"/>
      <c r="ADG86" s="223"/>
      <c r="ADH86" s="223"/>
      <c r="ADI86" s="223"/>
      <c r="ADJ86" s="223"/>
      <c r="ADK86" s="223"/>
      <c r="ADL86" s="223"/>
      <c r="ADM86" s="223"/>
      <c r="ADN86" s="223"/>
      <c r="ADO86" s="223"/>
      <c r="ADP86" s="223"/>
      <c r="ADQ86" s="223"/>
      <c r="ADR86" s="223"/>
      <c r="ADS86" s="223"/>
      <c r="ADT86" s="223"/>
      <c r="ADU86" s="223"/>
      <c r="ADV86" s="223"/>
      <c r="ADW86" s="223"/>
      <c r="ADX86" s="223"/>
      <c r="ADY86" s="223"/>
      <c r="ADZ86" s="223"/>
      <c r="AEA86" s="223"/>
      <c r="AEB86" s="223"/>
      <c r="AEC86" s="223"/>
      <c r="AED86" s="223"/>
      <c r="AEE86" s="223"/>
      <c r="AEF86" s="223"/>
      <c r="AEG86" s="223"/>
      <c r="AEH86" s="223"/>
      <c r="AEI86" s="223"/>
      <c r="AEJ86" s="223"/>
      <c r="AEK86" s="223"/>
      <c r="AEL86" s="223"/>
      <c r="AEM86" s="223"/>
      <c r="AEN86" s="223"/>
      <c r="AEO86" s="223"/>
      <c r="AEP86" s="223"/>
      <c r="AEQ86" s="223"/>
      <c r="AER86" s="223"/>
      <c r="AES86" s="223"/>
      <c r="AET86" s="223"/>
      <c r="AEU86" s="223"/>
      <c r="AEV86" s="223"/>
      <c r="AEW86" s="223"/>
      <c r="AEX86" s="223"/>
      <c r="AEY86" s="223"/>
      <c r="AEZ86" s="223"/>
      <c r="AFA86" s="223"/>
      <c r="AFB86" s="223"/>
      <c r="AFC86" s="223"/>
      <c r="AFD86" s="223"/>
      <c r="AFE86" s="223"/>
      <c r="AFF86" s="223"/>
      <c r="AFG86" s="223"/>
      <c r="AFH86" s="223"/>
      <c r="AFI86" s="223"/>
      <c r="AFJ86" s="223"/>
      <c r="AFK86" s="223"/>
      <c r="AFL86" s="223"/>
      <c r="AFM86" s="223"/>
      <c r="AFN86" s="223"/>
      <c r="AFO86" s="223"/>
      <c r="AFP86" s="223"/>
      <c r="AFQ86" s="223"/>
      <c r="AFR86" s="223"/>
      <c r="AFS86" s="223"/>
      <c r="AFT86" s="223"/>
    </row>
    <row r="87" spans="1:852" s="64" customFormat="1">
      <c r="A87" s="265" t="s">
        <v>628</v>
      </c>
      <c r="B87" s="265"/>
      <c r="C87" s="840" t="str">
        <f>IF(Severity!F87&gt;=0.5,"YES","NO")</f>
        <v>NO</v>
      </c>
      <c r="D87" s="840" t="str">
        <f>IF(Severity!G87&gt;=0.5,"YES","NO")</f>
        <v>YES</v>
      </c>
      <c r="E87" s="111">
        <v>4</v>
      </c>
      <c r="F87" s="111">
        <v>2</v>
      </c>
      <c r="G87" s="270" t="s">
        <v>2389</v>
      </c>
      <c r="H87" s="270" t="s">
        <v>455</v>
      </c>
      <c r="I87" s="270" t="s">
        <v>455</v>
      </c>
      <c r="J87" s="270">
        <v>7</v>
      </c>
      <c r="K87" s="270" t="s">
        <v>455</v>
      </c>
      <c r="L87" s="265"/>
      <c r="M87" s="265"/>
      <c r="N87" s="270"/>
      <c r="O87" s="270" t="s">
        <v>455</v>
      </c>
      <c r="P87" s="265"/>
      <c r="Q87" s="265"/>
      <c r="R87" s="265"/>
      <c r="S87" s="270" t="s">
        <v>602</v>
      </c>
      <c r="T87" s="270">
        <v>21</v>
      </c>
      <c r="U87" s="125">
        <v>20</v>
      </c>
      <c r="V87" s="125">
        <v>4.7</v>
      </c>
      <c r="W87" s="125">
        <v>20.2</v>
      </c>
      <c r="X87" s="125">
        <v>4.4000000000000004</v>
      </c>
      <c r="Y87" s="125"/>
      <c r="Z87" s="125"/>
      <c r="AA87" s="125">
        <v>9.6</v>
      </c>
      <c r="AB87" s="125">
        <v>5.5</v>
      </c>
      <c r="AC87" s="125"/>
      <c r="AD87" s="125"/>
      <c r="AE87" s="114"/>
      <c r="AF87" s="125"/>
      <c r="AG87" s="125"/>
      <c r="AH87" s="125"/>
      <c r="AI87" s="265">
        <v>40</v>
      </c>
      <c r="AJ87" s="267">
        <f t="shared" si="17"/>
        <v>33</v>
      </c>
      <c r="AK87" s="265">
        <v>33</v>
      </c>
      <c r="AL87" s="270" t="s">
        <v>2269</v>
      </c>
      <c r="AM87" s="270" t="s">
        <v>455</v>
      </c>
      <c r="AN87" s="270" t="s">
        <v>455</v>
      </c>
      <c r="AO87" s="270">
        <v>1</v>
      </c>
      <c r="AP87" s="270" t="s">
        <v>455</v>
      </c>
      <c r="AQ87" s="265"/>
      <c r="AR87" s="265"/>
      <c r="AS87" s="265"/>
      <c r="AT87" s="270" t="s">
        <v>455</v>
      </c>
      <c r="AU87" s="265"/>
      <c r="AV87" s="265"/>
      <c r="AW87" s="265"/>
      <c r="AX87" s="265" t="s">
        <v>602</v>
      </c>
      <c r="AY87" s="265">
        <v>21</v>
      </c>
      <c r="AZ87" s="114">
        <v>19.600000000000001</v>
      </c>
      <c r="BA87" s="114">
        <v>3.6</v>
      </c>
      <c r="BB87" s="114">
        <v>19.600000000000001</v>
      </c>
      <c r="BC87" s="114">
        <v>3.6</v>
      </c>
      <c r="BD87" s="114"/>
      <c r="BE87" s="114"/>
      <c r="BF87" s="114">
        <v>19</v>
      </c>
      <c r="BG87" s="114">
        <v>4.5</v>
      </c>
      <c r="BH87" s="114"/>
      <c r="BI87" s="114"/>
      <c r="BJ87" s="114"/>
      <c r="BK87" s="114"/>
      <c r="BL87" s="114"/>
      <c r="BM87" s="114"/>
      <c r="BN87" s="270">
        <v>40</v>
      </c>
      <c r="BO87" s="270">
        <f t="shared" si="18"/>
        <v>39</v>
      </c>
      <c r="BP87" s="270">
        <v>39</v>
      </c>
      <c r="BQ87" s="270"/>
      <c r="BR87" s="270" t="s">
        <v>455</v>
      </c>
      <c r="BS87" s="265"/>
      <c r="BT87" s="265"/>
      <c r="BU87" s="265"/>
      <c r="BV87" s="265"/>
      <c r="BW87" s="265"/>
      <c r="BX87" s="265"/>
      <c r="BY87" s="265"/>
      <c r="BZ87" s="265"/>
      <c r="CA87" s="265"/>
      <c r="CB87" s="265"/>
      <c r="CC87" s="265"/>
      <c r="CD87" s="265"/>
      <c r="CE87" s="114"/>
      <c r="CF87" s="114"/>
      <c r="CG87" s="114"/>
      <c r="CH87" s="114"/>
      <c r="CI87" s="114"/>
      <c r="CJ87" s="114"/>
      <c r="CK87" s="114"/>
      <c r="CL87" s="114"/>
      <c r="CM87" s="114"/>
      <c r="CN87" s="114"/>
      <c r="CO87" s="114"/>
      <c r="CP87" s="114"/>
      <c r="CQ87" s="114"/>
      <c r="CR87" s="114"/>
      <c r="CS87" s="265"/>
      <c r="CT87" s="265"/>
      <c r="CU87" s="265"/>
      <c r="CV87" s="270"/>
      <c r="CW87" s="270" t="s">
        <v>455</v>
      </c>
      <c r="CX87" s="270"/>
      <c r="CY87" s="265"/>
      <c r="CZ87" s="265"/>
      <c r="DA87" s="265"/>
      <c r="DB87" s="265"/>
      <c r="DC87" s="265"/>
      <c r="DD87" s="265"/>
      <c r="DE87" s="265"/>
      <c r="DF87" s="265"/>
      <c r="DG87" s="265"/>
      <c r="DH87" s="265"/>
      <c r="DI87" s="265"/>
      <c r="DJ87" s="125"/>
      <c r="DK87" s="125"/>
      <c r="DL87" s="125"/>
      <c r="DM87" s="125"/>
      <c r="DN87" s="125"/>
      <c r="DO87" s="125"/>
      <c r="DP87" s="125"/>
      <c r="DQ87" s="125"/>
      <c r="DR87" s="125"/>
      <c r="DS87" s="125"/>
      <c r="DT87" s="125"/>
      <c r="DU87" s="125"/>
      <c r="DV87" s="125"/>
      <c r="DW87" s="125"/>
      <c r="DX87" s="265"/>
      <c r="DY87" s="265"/>
      <c r="DZ87" s="265"/>
      <c r="EA87" s="265"/>
      <c r="EB87" s="270" t="s">
        <v>455</v>
      </c>
      <c r="EC87" s="265"/>
      <c r="ED87" s="265"/>
      <c r="EE87" s="265"/>
      <c r="EF87" s="265"/>
      <c r="EG87" s="265"/>
      <c r="EH87" s="265"/>
      <c r="EI87" s="265"/>
      <c r="EJ87" s="265"/>
      <c r="EK87" s="265"/>
      <c r="EL87" s="265"/>
      <c r="EM87" s="265"/>
      <c r="EN87" s="265"/>
      <c r="EO87" s="125"/>
      <c r="EP87" s="125"/>
      <c r="EQ87" s="125"/>
      <c r="ER87" s="125"/>
      <c r="ES87" s="125"/>
      <c r="ET87" s="125"/>
      <c r="EU87" s="125"/>
      <c r="EV87" s="125"/>
      <c r="EW87" s="125"/>
      <c r="EX87" s="125"/>
      <c r="EY87" s="125"/>
      <c r="EZ87" s="125"/>
      <c r="FA87" s="125"/>
      <c r="FB87" s="125"/>
      <c r="FC87" s="265"/>
      <c r="FD87" s="265"/>
      <c r="FE87" s="265"/>
      <c r="FF87" s="270" t="s">
        <v>455</v>
      </c>
      <c r="FG87" s="265"/>
      <c r="FH87" s="265"/>
      <c r="FI87" s="265"/>
      <c r="FJ87" s="265"/>
      <c r="FK87" s="265"/>
      <c r="FL87" s="265"/>
      <c r="FM87" s="265"/>
      <c r="FN87" s="265"/>
      <c r="FO87" s="265"/>
      <c r="FP87" s="265"/>
      <c r="FQ87" s="265"/>
      <c r="FR87" s="265"/>
      <c r="FS87" s="265"/>
      <c r="FT87" s="265"/>
      <c r="FU87" s="265"/>
      <c r="FV87" s="265"/>
      <c r="FW87" s="265"/>
      <c r="FX87" s="265"/>
      <c r="FY87" s="265"/>
      <c r="FZ87" s="265"/>
      <c r="GA87" s="265"/>
      <c r="GB87" s="265"/>
      <c r="GC87" s="265"/>
      <c r="GD87" s="265"/>
      <c r="GE87" s="265"/>
      <c r="GF87" s="265"/>
      <c r="GG87" s="265"/>
      <c r="GH87" s="265"/>
      <c r="GI87" s="265"/>
      <c r="GJ87" s="265"/>
      <c r="GK87" s="265"/>
      <c r="GL87" s="265"/>
      <c r="GM87" s="265"/>
      <c r="GN87" s="265"/>
      <c r="GO87" s="265"/>
      <c r="GP87" s="265"/>
      <c r="GQ87" s="265"/>
      <c r="GR87" s="265"/>
      <c r="GS87" s="265"/>
      <c r="GT87" s="265"/>
      <c r="GU87" s="265"/>
      <c r="GV87" s="265"/>
      <c r="GW87" s="265"/>
      <c r="GX87" s="265"/>
      <c r="GY87" s="265"/>
      <c r="GZ87" s="265"/>
      <c r="HA87" s="265"/>
      <c r="HB87" s="265"/>
      <c r="HC87" s="265"/>
      <c r="HD87" s="270" t="s">
        <v>455</v>
      </c>
      <c r="HE87" s="265"/>
      <c r="HF87" s="265"/>
      <c r="HG87" s="265"/>
      <c r="HH87" s="265"/>
      <c r="HI87" s="265"/>
      <c r="HJ87" s="265"/>
      <c r="HK87" s="265"/>
      <c r="HL87" s="265"/>
      <c r="HM87" s="265"/>
      <c r="HN87" s="265"/>
      <c r="HO87" s="265"/>
      <c r="HP87" s="265"/>
      <c r="HQ87" s="265"/>
      <c r="HR87" s="265"/>
      <c r="HS87" s="265"/>
      <c r="HT87" s="265"/>
      <c r="HU87" s="265"/>
      <c r="HV87" s="265"/>
      <c r="HW87" s="265"/>
      <c r="HX87" s="265"/>
      <c r="HY87" s="265"/>
      <c r="HZ87" s="265"/>
      <c r="IA87" s="265"/>
      <c r="IB87" s="265"/>
      <c r="IC87" s="265"/>
      <c r="ID87" s="265"/>
      <c r="IE87" s="265"/>
      <c r="IF87" s="265"/>
      <c r="IG87" s="265"/>
      <c r="IH87" s="265"/>
      <c r="II87" s="265"/>
      <c r="IJ87" s="265"/>
      <c r="IK87" s="265"/>
      <c r="IL87" s="265"/>
      <c r="IM87" s="265"/>
      <c r="IN87" s="265"/>
      <c r="IO87" s="265"/>
      <c r="IP87" s="265"/>
      <c r="IQ87" s="265"/>
      <c r="IR87" s="265"/>
      <c r="IS87" s="270" t="s">
        <v>455</v>
      </c>
      <c r="IT87" s="265"/>
      <c r="IU87" s="265"/>
      <c r="IV87" s="265"/>
      <c r="IW87" s="265"/>
      <c r="IX87" s="265"/>
      <c r="IY87" s="265"/>
      <c r="IZ87" s="265"/>
      <c r="JA87" s="265"/>
      <c r="JB87" s="265"/>
      <c r="JC87" s="265"/>
      <c r="JD87" s="265"/>
      <c r="JE87" s="265"/>
      <c r="JF87" s="265"/>
      <c r="JG87" s="265"/>
      <c r="JH87" s="265"/>
      <c r="JI87" s="265"/>
      <c r="JJ87" s="265"/>
      <c r="JK87" s="265"/>
      <c r="JL87" s="265"/>
      <c r="JM87" s="265"/>
      <c r="JN87" s="265"/>
      <c r="JO87" s="265"/>
      <c r="JP87" s="265"/>
      <c r="JQ87" s="265"/>
      <c r="JR87" s="265"/>
      <c r="JS87" s="265"/>
      <c r="JT87" s="265"/>
      <c r="JU87" s="265"/>
      <c r="JV87" s="265"/>
      <c r="JW87" s="265"/>
      <c r="JX87" s="265"/>
      <c r="JY87" s="265"/>
      <c r="JZ87" s="265"/>
      <c r="KA87" s="265"/>
      <c r="KB87" s="265"/>
      <c r="KC87" s="265"/>
      <c r="KD87" s="265"/>
      <c r="KE87" s="270" t="s">
        <v>455</v>
      </c>
      <c r="KF87" s="265"/>
      <c r="KG87" s="265"/>
      <c r="KH87" s="265"/>
      <c r="KI87" s="265"/>
      <c r="KJ87" s="265"/>
      <c r="KK87" s="265"/>
      <c r="KL87" s="265"/>
      <c r="KM87" s="265"/>
      <c r="KN87" s="265"/>
      <c r="KO87" s="265"/>
      <c r="KP87" s="265"/>
      <c r="KQ87" s="265"/>
      <c r="KR87" s="265"/>
      <c r="KS87" s="265"/>
      <c r="KT87" s="265"/>
      <c r="KU87" s="265"/>
      <c r="KV87" s="265"/>
      <c r="KW87" s="265"/>
      <c r="KX87" s="265"/>
      <c r="KY87" s="265"/>
      <c r="KZ87" s="265"/>
      <c r="LA87" s="265"/>
      <c r="LB87" s="265"/>
      <c r="LC87" s="265"/>
      <c r="LD87" s="265"/>
      <c r="LE87" s="265"/>
      <c r="LF87" s="265"/>
      <c r="LG87" s="265"/>
      <c r="LH87" s="265"/>
      <c r="LI87" s="265"/>
      <c r="LJ87" s="265"/>
      <c r="LK87" s="265"/>
      <c r="LL87" s="265"/>
      <c r="LM87" s="265"/>
      <c r="LN87" s="265"/>
      <c r="LO87" s="265"/>
      <c r="LP87" s="265"/>
      <c r="LQ87" s="265"/>
      <c r="LR87" s="265"/>
      <c r="LS87" s="265"/>
      <c r="LT87" s="270" t="s">
        <v>455</v>
      </c>
      <c r="LU87" s="265"/>
      <c r="LV87" s="265"/>
      <c r="LW87" s="265"/>
      <c r="LX87" s="265"/>
      <c r="LY87" s="265"/>
      <c r="LZ87" s="265"/>
      <c r="MA87" s="265"/>
      <c r="MB87" s="265"/>
      <c r="MC87" s="265"/>
      <c r="MD87" s="265"/>
      <c r="ME87" s="265"/>
      <c r="MF87" s="265"/>
      <c r="MG87" s="265"/>
      <c r="MH87" s="265"/>
      <c r="MI87" s="265"/>
      <c r="MJ87" s="265"/>
      <c r="MK87" s="265"/>
      <c r="ML87" s="265"/>
      <c r="MM87" s="265"/>
      <c r="MN87" s="265"/>
      <c r="MO87" s="265"/>
      <c r="MP87" s="265"/>
      <c r="MQ87" s="265"/>
      <c r="MR87" s="265"/>
      <c r="MS87" s="265"/>
      <c r="MT87" s="265"/>
      <c r="MU87" s="265"/>
      <c r="MV87" s="265"/>
      <c r="MW87" s="265"/>
      <c r="MX87" s="265"/>
      <c r="MY87" s="265"/>
      <c r="MZ87" s="265"/>
      <c r="NA87" s="265"/>
      <c r="NB87" s="265"/>
      <c r="NC87" s="265"/>
      <c r="ND87" s="265"/>
      <c r="NE87" s="265"/>
      <c r="NF87" s="217"/>
      <c r="NG87" s="217"/>
      <c r="NH87" s="217"/>
      <c r="NI87" s="217"/>
      <c r="NJ87" s="217"/>
      <c r="NK87" s="217"/>
      <c r="NL87" s="217"/>
      <c r="NM87" s="217"/>
      <c r="NN87" s="217"/>
      <c r="NO87" s="217"/>
      <c r="NP87" s="217"/>
      <c r="NQ87" s="217"/>
      <c r="NR87" s="217"/>
      <c r="NS87" s="217"/>
      <c r="NT87" s="217"/>
      <c r="NU87" s="217"/>
      <c r="NV87" s="217"/>
      <c r="NW87" s="217"/>
      <c r="NX87" s="217"/>
      <c r="NY87" s="217"/>
      <c r="NZ87" s="217"/>
      <c r="OA87" s="217"/>
      <c r="OB87" s="217"/>
      <c r="OC87" s="217"/>
      <c r="OD87" s="217"/>
      <c r="OE87" s="217"/>
      <c r="OF87" s="217"/>
      <c r="OG87" s="217"/>
      <c r="OH87" s="217"/>
      <c r="OI87" s="217"/>
      <c r="OJ87" s="217"/>
      <c r="OK87" s="217"/>
      <c r="OL87" s="217"/>
      <c r="OM87" s="217"/>
      <c r="ON87" s="217"/>
      <c r="OO87" s="217"/>
      <c r="OP87" s="217"/>
      <c r="OQ87" s="217"/>
      <c r="OR87" s="217"/>
      <c r="OS87" s="267">
        <f>IF(ISERROR(#REF!),0,1)</f>
        <v>0</v>
      </c>
      <c r="OT87" s="267">
        <f t="shared" si="20"/>
        <v>0</v>
      </c>
      <c r="OU87" s="267">
        <f t="shared" si="21"/>
        <v>1</v>
      </c>
      <c r="OV87" s="223"/>
      <c r="OW87" s="223"/>
      <c r="OX87" s="223"/>
      <c r="OY87" s="223"/>
      <c r="OZ87" s="223"/>
      <c r="PA87" s="223"/>
      <c r="PB87" s="223"/>
      <c r="PC87" s="223"/>
      <c r="PD87" s="223"/>
      <c r="PE87" s="223"/>
      <c r="PF87" s="223"/>
      <c r="PG87" s="223"/>
      <c r="PH87" s="223"/>
      <c r="PI87" s="223"/>
      <c r="PJ87" s="223"/>
      <c r="PK87" s="223"/>
      <c r="PL87" s="223"/>
      <c r="PM87" s="223"/>
      <c r="PN87" s="223"/>
      <c r="PO87" s="223"/>
      <c r="PP87" s="223"/>
      <c r="PQ87" s="223"/>
      <c r="PR87" s="223"/>
      <c r="PS87" s="223"/>
      <c r="PT87" s="223"/>
      <c r="PU87" s="223"/>
      <c r="PV87" s="223"/>
      <c r="PW87" s="223"/>
      <c r="PX87" s="223"/>
      <c r="PY87" s="223"/>
      <c r="PZ87" s="223"/>
      <c r="QA87" s="223"/>
      <c r="QB87" s="223"/>
      <c r="QC87" s="223"/>
      <c r="QD87" s="223"/>
      <c r="QE87" s="223"/>
      <c r="QF87" s="223"/>
      <c r="QG87" s="223"/>
      <c r="QH87" s="223"/>
      <c r="QI87" s="223"/>
      <c r="QJ87" s="223"/>
      <c r="QK87" s="223"/>
      <c r="QL87" s="223"/>
      <c r="QM87" s="223"/>
      <c r="QN87" s="223"/>
      <c r="QO87" s="223"/>
      <c r="QP87" s="223"/>
      <c r="QQ87" s="223"/>
      <c r="QR87" s="223"/>
      <c r="QS87" s="223"/>
      <c r="QT87" s="223"/>
      <c r="QU87" s="223"/>
      <c r="QV87" s="223"/>
      <c r="QW87" s="223"/>
      <c r="QX87" s="223"/>
      <c r="QY87" s="223"/>
      <c r="QZ87" s="223"/>
      <c r="RA87" s="223"/>
      <c r="RB87" s="223"/>
      <c r="RC87" s="223"/>
      <c r="RD87" s="223"/>
      <c r="RE87" s="223"/>
      <c r="RF87" s="223"/>
      <c r="RG87" s="223"/>
      <c r="RH87" s="223"/>
      <c r="RI87" s="223"/>
      <c r="RJ87" s="223"/>
      <c r="RK87" s="223"/>
      <c r="RL87" s="223"/>
      <c r="RM87" s="223"/>
      <c r="RN87" s="223"/>
      <c r="RO87" s="223"/>
      <c r="RP87" s="223"/>
      <c r="RQ87" s="223"/>
      <c r="RR87" s="223"/>
      <c r="RS87" s="223"/>
      <c r="RT87" s="223"/>
      <c r="RU87" s="223"/>
      <c r="RV87" s="223"/>
      <c r="RW87" s="223"/>
      <c r="RX87" s="223"/>
      <c r="RY87" s="223"/>
      <c r="RZ87" s="223"/>
      <c r="SA87" s="223"/>
      <c r="SB87" s="223"/>
      <c r="SC87" s="223"/>
      <c r="SD87" s="223"/>
      <c r="SE87" s="223"/>
      <c r="SF87" s="223"/>
      <c r="SG87" s="223"/>
      <c r="SH87" s="223"/>
      <c r="SI87" s="223"/>
      <c r="SJ87" s="223"/>
      <c r="SK87" s="223"/>
      <c r="SL87" s="223"/>
      <c r="SM87" s="223"/>
      <c r="SN87" s="223"/>
      <c r="SO87" s="223"/>
      <c r="SP87" s="223"/>
      <c r="SQ87" s="223"/>
      <c r="SR87" s="223"/>
      <c r="SS87" s="223"/>
      <c r="ST87" s="223"/>
      <c r="SU87" s="223"/>
      <c r="SV87" s="223"/>
      <c r="SW87" s="223"/>
      <c r="SX87" s="223"/>
      <c r="SY87" s="223"/>
      <c r="SZ87" s="223"/>
      <c r="TA87" s="223"/>
      <c r="TB87" s="223"/>
      <c r="TC87" s="223"/>
      <c r="TD87" s="223"/>
      <c r="TE87" s="223"/>
      <c r="TF87" s="223"/>
      <c r="TG87" s="223"/>
      <c r="TH87" s="223"/>
      <c r="TI87" s="223"/>
      <c r="TJ87" s="223"/>
      <c r="TK87" s="223"/>
      <c r="TL87" s="223"/>
      <c r="TM87" s="223"/>
      <c r="TN87" s="223"/>
      <c r="TO87" s="223"/>
      <c r="TP87" s="223"/>
      <c r="TQ87" s="223"/>
      <c r="TR87" s="223"/>
      <c r="TS87" s="223"/>
      <c r="TT87" s="223"/>
      <c r="TU87" s="223"/>
      <c r="TV87" s="223"/>
      <c r="TW87" s="223"/>
      <c r="TX87" s="223"/>
      <c r="TY87" s="223"/>
      <c r="TZ87" s="223"/>
      <c r="UA87" s="223"/>
      <c r="UB87" s="223"/>
      <c r="UC87" s="223"/>
      <c r="UD87" s="223"/>
      <c r="UE87" s="223"/>
      <c r="UF87" s="223"/>
      <c r="UG87" s="223"/>
      <c r="UH87" s="223"/>
      <c r="UI87" s="223"/>
      <c r="UJ87" s="223"/>
      <c r="UK87" s="223"/>
      <c r="UL87" s="223"/>
      <c r="UM87" s="223"/>
      <c r="UN87" s="223"/>
      <c r="UO87" s="223"/>
      <c r="UP87" s="223"/>
      <c r="UQ87" s="223"/>
      <c r="UR87" s="223"/>
      <c r="US87" s="223"/>
      <c r="UT87" s="223"/>
      <c r="UU87" s="223"/>
      <c r="UV87" s="223"/>
      <c r="UW87" s="223"/>
      <c r="UX87" s="223"/>
      <c r="UY87" s="223"/>
      <c r="UZ87" s="223"/>
      <c r="VA87" s="223"/>
      <c r="VB87" s="223"/>
      <c r="VC87" s="223"/>
      <c r="VD87" s="223"/>
      <c r="VE87" s="223"/>
      <c r="VF87" s="223"/>
      <c r="VG87" s="223"/>
      <c r="VH87" s="223"/>
      <c r="VI87" s="223"/>
      <c r="VJ87" s="223"/>
      <c r="VK87" s="223"/>
      <c r="VL87" s="223"/>
      <c r="VM87" s="223"/>
      <c r="VN87" s="223"/>
      <c r="VO87" s="223"/>
      <c r="VP87" s="223"/>
      <c r="VQ87" s="223"/>
      <c r="VR87" s="223"/>
      <c r="VS87" s="223"/>
      <c r="VT87" s="223"/>
      <c r="VU87" s="223"/>
      <c r="VV87" s="223"/>
      <c r="VW87" s="223"/>
      <c r="VX87" s="223"/>
      <c r="VY87" s="223"/>
      <c r="VZ87" s="223"/>
      <c r="WA87" s="223"/>
      <c r="WB87" s="223"/>
      <c r="WC87" s="223"/>
      <c r="WD87" s="223"/>
      <c r="WE87" s="223"/>
      <c r="WF87" s="223"/>
      <c r="WG87" s="223"/>
      <c r="WH87" s="223"/>
      <c r="WI87" s="223"/>
      <c r="WJ87" s="223"/>
      <c r="WK87" s="223"/>
      <c r="WL87" s="223"/>
      <c r="WM87" s="223"/>
      <c r="WN87" s="223"/>
      <c r="WO87" s="223"/>
      <c r="WP87" s="223"/>
      <c r="WQ87" s="223"/>
      <c r="WR87" s="223"/>
      <c r="WS87" s="223"/>
      <c r="WT87" s="223"/>
      <c r="WU87" s="223"/>
      <c r="WV87" s="223"/>
      <c r="WW87" s="223"/>
      <c r="WX87" s="223"/>
      <c r="WY87" s="223"/>
      <c r="WZ87" s="223"/>
      <c r="XA87" s="223"/>
      <c r="XB87" s="223"/>
      <c r="XC87" s="223"/>
      <c r="XD87" s="223"/>
      <c r="XE87" s="223"/>
      <c r="XF87" s="223"/>
      <c r="XG87" s="223"/>
      <c r="XH87" s="223"/>
      <c r="XI87" s="223"/>
      <c r="XJ87" s="223"/>
      <c r="XK87" s="223"/>
      <c r="XL87" s="223"/>
      <c r="XM87" s="223"/>
      <c r="XN87" s="223"/>
      <c r="XO87" s="223"/>
      <c r="XP87" s="223"/>
      <c r="XQ87" s="223"/>
      <c r="XR87" s="223"/>
      <c r="XS87" s="223"/>
      <c r="XT87" s="223"/>
      <c r="XU87" s="223"/>
      <c r="XV87" s="223"/>
      <c r="XW87" s="223"/>
      <c r="XX87" s="223"/>
      <c r="XY87" s="223"/>
      <c r="XZ87" s="223"/>
      <c r="YA87" s="223"/>
      <c r="YB87" s="223"/>
      <c r="YC87" s="223"/>
      <c r="YD87" s="223"/>
      <c r="YE87" s="223"/>
      <c r="YF87" s="223"/>
      <c r="YG87" s="223"/>
      <c r="YH87" s="223"/>
      <c r="YI87" s="223"/>
      <c r="YJ87" s="223"/>
      <c r="YK87" s="223"/>
      <c r="YL87" s="223"/>
      <c r="YM87" s="223"/>
      <c r="YN87" s="223"/>
      <c r="YO87" s="223"/>
      <c r="YP87" s="223"/>
      <c r="YQ87" s="223"/>
      <c r="YR87" s="223"/>
      <c r="YS87" s="223"/>
      <c r="YT87" s="223"/>
      <c r="YU87" s="223"/>
      <c r="YV87" s="223"/>
      <c r="YW87" s="223"/>
      <c r="YX87" s="223"/>
      <c r="YY87" s="223"/>
      <c r="YZ87" s="223"/>
      <c r="ZA87" s="223"/>
      <c r="ZB87" s="223"/>
      <c r="ZC87" s="223"/>
      <c r="ZD87" s="223"/>
      <c r="ZE87" s="223"/>
      <c r="ZF87" s="223"/>
      <c r="ZG87" s="223"/>
      <c r="ZH87" s="223"/>
      <c r="ZI87" s="223"/>
      <c r="ZJ87" s="223"/>
      <c r="ZK87" s="223"/>
      <c r="ZL87" s="223"/>
      <c r="ZM87" s="223"/>
      <c r="ZN87" s="223"/>
      <c r="ZO87" s="223"/>
      <c r="ZP87" s="223"/>
      <c r="ZQ87" s="223"/>
      <c r="ZR87" s="223"/>
      <c r="ZS87" s="223"/>
      <c r="ZT87" s="223"/>
      <c r="ZU87" s="223"/>
      <c r="ZV87" s="223"/>
      <c r="ZW87" s="223"/>
      <c r="ZX87" s="223"/>
      <c r="ZY87" s="223"/>
      <c r="ZZ87" s="223"/>
      <c r="AAA87" s="223"/>
      <c r="AAB87" s="223"/>
      <c r="AAC87" s="223"/>
      <c r="AAD87" s="223"/>
      <c r="AAE87" s="223"/>
      <c r="AAF87" s="223"/>
      <c r="AAG87" s="223"/>
      <c r="AAH87" s="223"/>
      <c r="AAI87" s="223"/>
      <c r="AAJ87" s="223"/>
      <c r="AAK87" s="223"/>
      <c r="AAL87" s="223"/>
      <c r="AAM87" s="223"/>
      <c r="AAN87" s="223"/>
      <c r="AAO87" s="223"/>
      <c r="AAP87" s="223"/>
      <c r="AAQ87" s="223"/>
      <c r="AAR87" s="223"/>
      <c r="AAS87" s="223"/>
      <c r="AAT87" s="223"/>
      <c r="AAU87" s="223"/>
      <c r="AAV87" s="223"/>
      <c r="AAW87" s="223"/>
      <c r="AAX87" s="223"/>
      <c r="AAY87" s="223"/>
      <c r="AAZ87" s="223"/>
      <c r="ABA87" s="223"/>
      <c r="ABB87" s="223"/>
      <c r="ABC87" s="223"/>
      <c r="ABD87" s="223"/>
      <c r="ABE87" s="223"/>
      <c r="ABF87" s="223"/>
      <c r="ABG87" s="223"/>
      <c r="ABH87" s="223"/>
      <c r="ABI87" s="223"/>
      <c r="ABJ87" s="223"/>
      <c r="ABK87" s="223"/>
      <c r="ABL87" s="223"/>
      <c r="ABM87" s="223"/>
      <c r="ABN87" s="223"/>
      <c r="ABO87" s="223"/>
      <c r="ABP87" s="223"/>
      <c r="ABQ87" s="223"/>
      <c r="ABR87" s="223"/>
      <c r="ABS87" s="223"/>
      <c r="ABT87" s="223"/>
      <c r="ABU87" s="223"/>
      <c r="ABV87" s="223"/>
      <c r="ABW87" s="223"/>
      <c r="ABX87" s="223"/>
      <c r="ABY87" s="223"/>
      <c r="ABZ87" s="223"/>
      <c r="ACA87" s="223"/>
      <c r="ACB87" s="223"/>
      <c r="ACC87" s="223"/>
      <c r="ACD87" s="223"/>
      <c r="ACE87" s="223"/>
      <c r="ACF87" s="223"/>
      <c r="ACG87" s="223"/>
      <c r="ACH87" s="223"/>
      <c r="ACI87" s="223"/>
      <c r="ACJ87" s="223"/>
      <c r="ACK87" s="223"/>
      <c r="ACL87" s="223"/>
      <c r="ACM87" s="223"/>
      <c r="ACN87" s="223"/>
      <c r="ACO87" s="223"/>
      <c r="ACP87" s="223"/>
      <c r="ACQ87" s="223"/>
      <c r="ACR87" s="223"/>
      <c r="ACS87" s="223"/>
      <c r="ACT87" s="223"/>
      <c r="ACU87" s="223"/>
      <c r="ACV87" s="223"/>
      <c r="ACW87" s="223"/>
      <c r="ACX87" s="223"/>
      <c r="ACY87" s="223"/>
      <c r="ACZ87" s="223"/>
      <c r="ADA87" s="223"/>
      <c r="ADB87" s="223"/>
      <c r="ADC87" s="223"/>
      <c r="ADD87" s="223"/>
      <c r="ADE87" s="223"/>
      <c r="ADF87" s="223"/>
      <c r="ADG87" s="223"/>
      <c r="ADH87" s="223"/>
      <c r="ADI87" s="223"/>
      <c r="ADJ87" s="223"/>
      <c r="ADK87" s="223"/>
      <c r="ADL87" s="223"/>
      <c r="ADM87" s="223"/>
      <c r="ADN87" s="223"/>
      <c r="ADO87" s="223"/>
      <c r="ADP87" s="223"/>
      <c r="ADQ87" s="223"/>
      <c r="ADR87" s="223"/>
      <c r="ADS87" s="223"/>
      <c r="ADT87" s="223"/>
      <c r="ADU87" s="223"/>
      <c r="ADV87" s="223"/>
      <c r="ADW87" s="223"/>
      <c r="ADX87" s="223"/>
      <c r="ADY87" s="223"/>
      <c r="ADZ87" s="223"/>
      <c r="AEA87" s="223"/>
      <c r="AEB87" s="223"/>
      <c r="AEC87" s="223"/>
      <c r="AED87" s="223"/>
      <c r="AEE87" s="223"/>
      <c r="AEF87" s="223"/>
      <c r="AEG87" s="223"/>
      <c r="AEH87" s="223"/>
      <c r="AEI87" s="223"/>
      <c r="AEJ87" s="223"/>
      <c r="AEK87" s="223"/>
      <c r="AEL87" s="223"/>
      <c r="AEM87" s="223"/>
      <c r="AEN87" s="223"/>
      <c r="AEO87" s="223"/>
      <c r="AEP87" s="223"/>
      <c r="AEQ87" s="223"/>
      <c r="AER87" s="223"/>
      <c r="AES87" s="223"/>
      <c r="AET87" s="223"/>
      <c r="AEU87" s="223"/>
      <c r="AEV87" s="223"/>
      <c r="AEW87" s="223"/>
      <c r="AEX87" s="223"/>
      <c r="AEY87" s="223"/>
      <c r="AEZ87" s="223"/>
      <c r="AFA87" s="223"/>
      <c r="AFB87" s="223"/>
      <c r="AFC87" s="223"/>
      <c r="AFD87" s="223"/>
      <c r="AFE87" s="223"/>
      <c r="AFF87" s="223"/>
      <c r="AFG87" s="223"/>
      <c r="AFH87" s="223"/>
      <c r="AFI87" s="223"/>
      <c r="AFJ87" s="223"/>
      <c r="AFK87" s="223"/>
      <c r="AFL87" s="223"/>
      <c r="AFM87" s="223"/>
      <c r="AFN87" s="223"/>
      <c r="AFO87" s="223"/>
      <c r="AFP87" s="223"/>
      <c r="AFQ87" s="223"/>
      <c r="AFR87" s="223"/>
      <c r="AFS87" s="223"/>
      <c r="AFT87" s="223"/>
    </row>
    <row r="88" spans="1:852" s="64" customFormat="1">
      <c r="A88" s="267" t="s">
        <v>1466</v>
      </c>
      <c r="B88" s="267"/>
      <c r="C88" s="840" t="str">
        <f>IF(Severity!F88&gt;=0.5,"YES","NO")</f>
        <v>YES</v>
      </c>
      <c r="D88" s="840" t="str">
        <f>IF(Severity!G88&gt;=0.5,"YES","NO")</f>
        <v>NO</v>
      </c>
      <c r="E88" s="209">
        <v>6</v>
      </c>
      <c r="F88" s="209">
        <v>2</v>
      </c>
      <c r="G88" s="270" t="s">
        <v>403</v>
      </c>
      <c r="H88" s="270" t="s">
        <v>455</v>
      </c>
      <c r="I88" s="270" t="s">
        <v>455</v>
      </c>
      <c r="J88" s="270">
        <v>30</v>
      </c>
      <c r="K88" s="270" t="s">
        <v>455</v>
      </c>
      <c r="L88" s="267"/>
      <c r="M88" s="267"/>
      <c r="N88" s="267"/>
      <c r="O88" s="270" t="s">
        <v>237</v>
      </c>
      <c r="P88" s="267">
        <v>10</v>
      </c>
      <c r="Q88" s="267">
        <v>28</v>
      </c>
      <c r="R88" s="267">
        <v>50</v>
      </c>
      <c r="S88" s="270" t="s">
        <v>237</v>
      </c>
      <c r="T88" s="270">
        <v>10</v>
      </c>
      <c r="U88" s="267">
        <v>30.7</v>
      </c>
      <c r="V88" s="267">
        <v>5.9</v>
      </c>
      <c r="W88" s="113"/>
      <c r="X88" s="267"/>
      <c r="Y88" s="267">
        <v>13.5</v>
      </c>
      <c r="Z88" s="267">
        <v>8.8000000000000007</v>
      </c>
      <c r="AA88" s="267"/>
      <c r="AB88" s="267"/>
      <c r="AC88" s="267"/>
      <c r="AD88" s="267"/>
      <c r="AE88" s="267"/>
      <c r="AF88" s="267"/>
      <c r="AG88" s="267"/>
      <c r="AH88" s="267"/>
      <c r="AI88" s="267">
        <v>78</v>
      </c>
      <c r="AJ88" s="267">
        <f t="shared" si="17"/>
        <v>48</v>
      </c>
      <c r="AK88" s="267" t="s">
        <v>455</v>
      </c>
      <c r="AL88" s="270" t="s">
        <v>403</v>
      </c>
      <c r="AM88" s="270" t="s">
        <v>455</v>
      </c>
      <c r="AN88" s="270" t="s">
        <v>455</v>
      </c>
      <c r="AO88" s="270">
        <v>28</v>
      </c>
      <c r="AP88" s="270" t="s">
        <v>455</v>
      </c>
      <c r="AQ88" s="267"/>
      <c r="AR88" s="267"/>
      <c r="AS88" s="267"/>
      <c r="AT88" s="270" t="s">
        <v>237</v>
      </c>
      <c r="AU88" s="267">
        <v>10</v>
      </c>
      <c r="AV88" s="267">
        <v>35</v>
      </c>
      <c r="AW88" s="267">
        <v>50</v>
      </c>
      <c r="AX88" s="267" t="s">
        <v>237</v>
      </c>
      <c r="AY88" s="267">
        <v>10</v>
      </c>
      <c r="AZ88" s="267">
        <v>30.8</v>
      </c>
      <c r="BA88" s="267">
        <v>4.9000000000000004</v>
      </c>
      <c r="BB88" s="267"/>
      <c r="BC88" s="267"/>
      <c r="BD88" s="267">
        <v>11.3</v>
      </c>
      <c r="BE88" s="267">
        <v>7.3</v>
      </c>
      <c r="BF88" s="267"/>
      <c r="BG88" s="267"/>
      <c r="BH88" s="267"/>
      <c r="BI88" s="267"/>
      <c r="BJ88" s="267"/>
      <c r="BK88" s="267"/>
      <c r="BL88" s="267"/>
      <c r="BM88" s="267"/>
      <c r="BN88" s="270">
        <v>80</v>
      </c>
      <c r="BO88" s="270">
        <f t="shared" si="18"/>
        <v>52</v>
      </c>
      <c r="BP88" s="270" t="s">
        <v>455</v>
      </c>
      <c r="BQ88" s="270"/>
      <c r="BR88" s="270" t="s">
        <v>455</v>
      </c>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70"/>
      <c r="CW88" s="270" t="s">
        <v>455</v>
      </c>
      <c r="CX88" s="270"/>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70" t="s">
        <v>455</v>
      </c>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70" t="s">
        <v>455</v>
      </c>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70" t="s">
        <v>455</v>
      </c>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70" t="s">
        <v>455</v>
      </c>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70" t="s">
        <v>455</v>
      </c>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70" t="s">
        <v>455</v>
      </c>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267"/>
      <c r="NF88" s="222"/>
      <c r="NG88" s="222"/>
      <c r="NH88" s="222"/>
      <c r="NI88" s="222"/>
      <c r="NJ88" s="222"/>
      <c r="NK88" s="222"/>
      <c r="NL88" s="222"/>
      <c r="NM88" s="222"/>
      <c r="NN88" s="222"/>
      <c r="NO88" s="222"/>
      <c r="NP88" s="222"/>
      <c r="NQ88" s="222"/>
      <c r="NR88" s="222"/>
      <c r="NS88" s="222"/>
      <c r="NT88" s="222"/>
      <c r="NU88" s="222"/>
      <c r="NV88" s="222"/>
      <c r="NW88" s="222"/>
      <c r="NX88" s="222"/>
      <c r="NY88" s="222"/>
      <c r="NZ88" s="222"/>
      <c r="OA88" s="222"/>
      <c r="OB88" s="222"/>
      <c r="OC88" s="222"/>
      <c r="OD88" s="222"/>
      <c r="OE88" s="222"/>
      <c r="OF88" s="222"/>
      <c r="OG88" s="222"/>
      <c r="OH88" s="222"/>
      <c r="OI88" s="222"/>
      <c r="OJ88" s="222"/>
      <c r="OK88" s="222"/>
      <c r="OL88" s="222"/>
      <c r="OM88" s="222"/>
      <c r="ON88" s="222"/>
      <c r="OO88" s="222"/>
      <c r="OP88" s="222"/>
      <c r="OQ88" s="222"/>
      <c r="OR88" s="222"/>
      <c r="OS88" s="267">
        <f>IF(ISERROR(#REF!),0,1)</f>
        <v>0</v>
      </c>
      <c r="OT88" s="267">
        <f t="shared" si="20"/>
        <v>1</v>
      </c>
      <c r="OU88" s="267">
        <f t="shared" si="21"/>
        <v>0</v>
      </c>
      <c r="OV88" s="223"/>
      <c r="OW88" s="223"/>
      <c r="OX88" s="223"/>
      <c r="OY88" s="223"/>
      <c r="OZ88" s="223"/>
      <c r="PA88" s="223"/>
      <c r="PB88" s="223"/>
      <c r="PC88" s="223"/>
      <c r="PD88" s="223"/>
      <c r="PE88" s="223"/>
      <c r="PF88" s="223"/>
      <c r="PG88" s="223"/>
      <c r="PH88" s="223"/>
      <c r="PI88" s="223"/>
      <c r="PJ88" s="223"/>
      <c r="PK88" s="223"/>
      <c r="PL88" s="223"/>
      <c r="PM88" s="223"/>
      <c r="PN88" s="223"/>
      <c r="PO88" s="223"/>
      <c r="PP88" s="223"/>
      <c r="PQ88" s="223"/>
      <c r="PR88" s="223"/>
      <c r="PS88" s="223"/>
      <c r="PT88" s="223"/>
      <c r="PU88" s="223"/>
      <c r="PV88" s="223"/>
      <c r="PW88" s="223"/>
      <c r="PX88" s="223"/>
      <c r="PY88" s="223"/>
      <c r="PZ88" s="223"/>
      <c r="QA88" s="223"/>
      <c r="QB88" s="223"/>
      <c r="QC88" s="223"/>
      <c r="QD88" s="223"/>
      <c r="QE88" s="223"/>
      <c r="QF88" s="223"/>
      <c r="QG88" s="223"/>
      <c r="QH88" s="223"/>
      <c r="QI88" s="223"/>
      <c r="QJ88" s="223"/>
      <c r="QK88" s="223"/>
      <c r="QL88" s="223"/>
      <c r="QM88" s="223"/>
      <c r="QN88" s="223"/>
      <c r="QO88" s="223"/>
      <c r="QP88" s="223"/>
      <c r="QQ88" s="223"/>
      <c r="QR88" s="223"/>
      <c r="QS88" s="223"/>
      <c r="QT88" s="223"/>
      <c r="QU88" s="223"/>
      <c r="QV88" s="223"/>
      <c r="QW88" s="223"/>
      <c r="QX88" s="223"/>
      <c r="QY88" s="223"/>
      <c r="QZ88" s="223"/>
      <c r="RA88" s="223"/>
      <c r="RB88" s="223"/>
      <c r="RC88" s="223"/>
      <c r="RD88" s="223"/>
      <c r="RE88" s="223"/>
      <c r="RF88" s="223"/>
      <c r="RG88" s="223"/>
      <c r="RH88" s="223"/>
      <c r="RI88" s="223"/>
      <c r="RJ88" s="223"/>
      <c r="RK88" s="223"/>
      <c r="RL88" s="223"/>
      <c r="RM88" s="223"/>
      <c r="RN88" s="223"/>
      <c r="RO88" s="223"/>
      <c r="RP88" s="223"/>
      <c r="RQ88" s="223"/>
      <c r="RR88" s="223"/>
      <c r="RS88" s="223"/>
      <c r="RT88" s="223"/>
      <c r="RU88" s="223"/>
      <c r="RV88" s="223"/>
      <c r="RW88" s="223"/>
      <c r="RX88" s="223"/>
      <c r="RY88" s="223"/>
      <c r="RZ88" s="223"/>
      <c r="SA88" s="223"/>
      <c r="SB88" s="223"/>
      <c r="SC88" s="223"/>
      <c r="SD88" s="223"/>
      <c r="SE88" s="223"/>
      <c r="SF88" s="223"/>
      <c r="SG88" s="223"/>
      <c r="SH88" s="223"/>
      <c r="SI88" s="223"/>
      <c r="SJ88" s="223"/>
      <c r="SK88" s="223"/>
      <c r="SL88" s="223"/>
      <c r="SM88" s="223"/>
      <c r="SN88" s="223"/>
      <c r="SO88" s="223"/>
      <c r="SP88" s="223"/>
      <c r="SQ88" s="223"/>
      <c r="SR88" s="223"/>
      <c r="SS88" s="223"/>
      <c r="ST88" s="223"/>
      <c r="SU88" s="223"/>
      <c r="SV88" s="223"/>
      <c r="SW88" s="223"/>
      <c r="SX88" s="223"/>
      <c r="SY88" s="223"/>
      <c r="SZ88" s="223"/>
      <c r="TA88" s="223"/>
      <c r="TB88" s="223"/>
      <c r="TC88" s="223"/>
      <c r="TD88" s="223"/>
      <c r="TE88" s="223"/>
      <c r="TF88" s="223"/>
      <c r="TG88" s="223"/>
      <c r="TH88" s="223"/>
      <c r="TI88" s="223"/>
      <c r="TJ88" s="223"/>
      <c r="TK88" s="223"/>
      <c r="TL88" s="223"/>
      <c r="TM88" s="223"/>
      <c r="TN88" s="223"/>
      <c r="TO88" s="223"/>
      <c r="TP88" s="223"/>
      <c r="TQ88" s="223"/>
      <c r="TR88" s="223"/>
      <c r="TS88" s="223"/>
      <c r="TT88" s="223"/>
      <c r="TU88" s="223"/>
      <c r="TV88" s="223"/>
      <c r="TW88" s="223"/>
      <c r="TX88" s="223"/>
      <c r="TY88" s="223"/>
      <c r="TZ88" s="223"/>
      <c r="UA88" s="223"/>
      <c r="UB88" s="223"/>
      <c r="UC88" s="223"/>
      <c r="UD88" s="223"/>
      <c r="UE88" s="223"/>
      <c r="UF88" s="223"/>
      <c r="UG88" s="223"/>
      <c r="UH88" s="223"/>
      <c r="UI88" s="223"/>
      <c r="UJ88" s="223"/>
      <c r="UK88" s="223"/>
      <c r="UL88" s="223"/>
      <c r="UM88" s="223"/>
      <c r="UN88" s="223"/>
      <c r="UO88" s="223"/>
      <c r="UP88" s="223"/>
      <c r="UQ88" s="223"/>
      <c r="UR88" s="223"/>
      <c r="US88" s="223"/>
      <c r="UT88" s="223"/>
      <c r="UU88" s="223"/>
      <c r="UV88" s="223"/>
      <c r="UW88" s="223"/>
      <c r="UX88" s="223"/>
      <c r="UY88" s="223"/>
      <c r="UZ88" s="223"/>
      <c r="VA88" s="223"/>
      <c r="VB88" s="223"/>
      <c r="VC88" s="223"/>
      <c r="VD88" s="223"/>
      <c r="VE88" s="223"/>
      <c r="VF88" s="223"/>
      <c r="VG88" s="223"/>
      <c r="VH88" s="223"/>
      <c r="VI88" s="223"/>
      <c r="VJ88" s="223"/>
      <c r="VK88" s="223"/>
      <c r="VL88" s="223"/>
      <c r="VM88" s="223"/>
      <c r="VN88" s="223"/>
      <c r="VO88" s="223"/>
      <c r="VP88" s="223"/>
      <c r="VQ88" s="223"/>
      <c r="VR88" s="223"/>
      <c r="VS88" s="223"/>
      <c r="VT88" s="223"/>
      <c r="VU88" s="223"/>
      <c r="VV88" s="223"/>
      <c r="VW88" s="223"/>
      <c r="VX88" s="223"/>
      <c r="VY88" s="223"/>
      <c r="VZ88" s="223"/>
      <c r="WA88" s="223"/>
      <c r="WB88" s="223"/>
      <c r="WC88" s="223"/>
      <c r="WD88" s="223"/>
      <c r="WE88" s="223"/>
      <c r="WF88" s="223"/>
      <c r="WG88" s="223"/>
      <c r="WH88" s="223"/>
      <c r="WI88" s="223"/>
      <c r="WJ88" s="223"/>
      <c r="WK88" s="223"/>
      <c r="WL88" s="223"/>
      <c r="WM88" s="223"/>
      <c r="WN88" s="223"/>
      <c r="WO88" s="223"/>
      <c r="WP88" s="223"/>
      <c r="WQ88" s="223"/>
      <c r="WR88" s="223"/>
      <c r="WS88" s="223"/>
      <c r="WT88" s="223"/>
      <c r="WU88" s="223"/>
      <c r="WV88" s="223"/>
      <c r="WW88" s="223"/>
      <c r="WX88" s="223"/>
      <c r="WY88" s="223"/>
      <c r="WZ88" s="223"/>
      <c r="XA88" s="223"/>
      <c r="XB88" s="223"/>
      <c r="XC88" s="223"/>
      <c r="XD88" s="223"/>
      <c r="XE88" s="223"/>
      <c r="XF88" s="223"/>
      <c r="XG88" s="223"/>
      <c r="XH88" s="223"/>
      <c r="XI88" s="223"/>
      <c r="XJ88" s="223"/>
      <c r="XK88" s="223"/>
      <c r="XL88" s="223"/>
      <c r="XM88" s="223"/>
      <c r="XN88" s="223"/>
      <c r="XO88" s="223"/>
      <c r="XP88" s="223"/>
      <c r="XQ88" s="223"/>
      <c r="XR88" s="223"/>
      <c r="XS88" s="223"/>
      <c r="XT88" s="223"/>
      <c r="XU88" s="223"/>
      <c r="XV88" s="223"/>
      <c r="XW88" s="223"/>
      <c r="XX88" s="223"/>
      <c r="XY88" s="223"/>
      <c r="XZ88" s="223"/>
      <c r="YA88" s="223"/>
      <c r="YB88" s="223"/>
      <c r="YC88" s="223"/>
      <c r="YD88" s="223"/>
      <c r="YE88" s="223"/>
      <c r="YF88" s="223"/>
      <c r="YG88" s="223"/>
      <c r="YH88" s="223"/>
      <c r="YI88" s="223"/>
      <c r="YJ88" s="223"/>
      <c r="YK88" s="223"/>
      <c r="YL88" s="223"/>
      <c r="YM88" s="223"/>
      <c r="YN88" s="223"/>
      <c r="YO88" s="223"/>
      <c r="YP88" s="223"/>
      <c r="YQ88" s="223"/>
      <c r="YR88" s="223"/>
      <c r="YS88" s="223"/>
      <c r="YT88" s="223"/>
      <c r="YU88" s="223"/>
      <c r="YV88" s="223"/>
      <c r="YW88" s="223"/>
      <c r="YX88" s="223"/>
      <c r="YY88" s="223"/>
      <c r="YZ88" s="223"/>
      <c r="ZA88" s="223"/>
      <c r="ZB88" s="223"/>
      <c r="ZC88" s="223"/>
      <c r="ZD88" s="223"/>
      <c r="ZE88" s="223"/>
      <c r="ZF88" s="223"/>
      <c r="ZG88" s="223"/>
      <c r="ZH88" s="223"/>
      <c r="ZI88" s="223"/>
      <c r="ZJ88" s="223"/>
      <c r="ZK88" s="223"/>
      <c r="ZL88" s="223"/>
      <c r="ZM88" s="223"/>
      <c r="ZN88" s="223"/>
      <c r="ZO88" s="223"/>
      <c r="ZP88" s="223"/>
      <c r="ZQ88" s="223"/>
      <c r="ZR88" s="223"/>
      <c r="ZS88" s="223"/>
      <c r="ZT88" s="223"/>
      <c r="ZU88" s="223"/>
      <c r="ZV88" s="223"/>
      <c r="ZW88" s="223"/>
      <c r="ZX88" s="223"/>
      <c r="ZY88" s="223"/>
      <c r="ZZ88" s="223"/>
      <c r="AAA88" s="223"/>
      <c r="AAB88" s="223"/>
      <c r="AAC88" s="223"/>
      <c r="AAD88" s="223"/>
      <c r="AAE88" s="223"/>
      <c r="AAF88" s="223"/>
      <c r="AAG88" s="223"/>
      <c r="AAH88" s="223"/>
      <c r="AAI88" s="223"/>
      <c r="AAJ88" s="223"/>
      <c r="AAK88" s="223"/>
      <c r="AAL88" s="223"/>
      <c r="AAM88" s="223"/>
      <c r="AAN88" s="223"/>
      <c r="AAO88" s="223"/>
      <c r="AAP88" s="223"/>
      <c r="AAQ88" s="223"/>
      <c r="AAR88" s="223"/>
      <c r="AAS88" s="223"/>
      <c r="AAT88" s="223"/>
      <c r="AAU88" s="223"/>
      <c r="AAV88" s="223"/>
      <c r="AAW88" s="223"/>
      <c r="AAX88" s="223"/>
      <c r="AAY88" s="223"/>
      <c r="AAZ88" s="223"/>
      <c r="ABA88" s="223"/>
      <c r="ABB88" s="223"/>
      <c r="ABC88" s="223"/>
      <c r="ABD88" s="223"/>
      <c r="ABE88" s="223"/>
      <c r="ABF88" s="223"/>
      <c r="ABG88" s="223"/>
      <c r="ABH88" s="223"/>
      <c r="ABI88" s="223"/>
      <c r="ABJ88" s="223"/>
      <c r="ABK88" s="223"/>
      <c r="ABL88" s="223"/>
      <c r="ABM88" s="223"/>
      <c r="ABN88" s="223"/>
      <c r="ABO88" s="223"/>
      <c r="ABP88" s="223"/>
      <c r="ABQ88" s="223"/>
      <c r="ABR88" s="223"/>
      <c r="ABS88" s="223"/>
      <c r="ABT88" s="223"/>
      <c r="ABU88" s="223"/>
      <c r="ABV88" s="223"/>
      <c r="ABW88" s="223"/>
      <c r="ABX88" s="223"/>
      <c r="ABY88" s="223"/>
      <c r="ABZ88" s="223"/>
      <c r="ACA88" s="223"/>
      <c r="ACB88" s="223"/>
      <c r="ACC88" s="223"/>
      <c r="ACD88" s="223"/>
      <c r="ACE88" s="223"/>
      <c r="ACF88" s="223"/>
      <c r="ACG88" s="223"/>
      <c r="ACH88" s="223"/>
      <c r="ACI88" s="223"/>
      <c r="ACJ88" s="223"/>
      <c r="ACK88" s="223"/>
      <c r="ACL88" s="223"/>
      <c r="ACM88" s="223"/>
      <c r="ACN88" s="223"/>
      <c r="ACO88" s="223"/>
      <c r="ACP88" s="223"/>
      <c r="ACQ88" s="223"/>
      <c r="ACR88" s="223"/>
      <c r="ACS88" s="223"/>
      <c r="ACT88" s="223"/>
      <c r="ACU88" s="223"/>
      <c r="ACV88" s="223"/>
      <c r="ACW88" s="223"/>
      <c r="ACX88" s="223"/>
      <c r="ACY88" s="223"/>
      <c r="ACZ88" s="223"/>
      <c r="ADA88" s="223"/>
      <c r="ADB88" s="223"/>
      <c r="ADC88" s="223"/>
      <c r="ADD88" s="223"/>
      <c r="ADE88" s="223"/>
      <c r="ADF88" s="223"/>
      <c r="ADG88" s="223"/>
      <c r="ADH88" s="223"/>
      <c r="ADI88" s="223"/>
      <c r="ADJ88" s="223"/>
      <c r="ADK88" s="223"/>
      <c r="ADL88" s="223"/>
      <c r="ADM88" s="223"/>
      <c r="ADN88" s="223"/>
      <c r="ADO88" s="223"/>
      <c r="ADP88" s="223"/>
      <c r="ADQ88" s="223"/>
      <c r="ADR88" s="223"/>
      <c r="ADS88" s="223"/>
      <c r="ADT88" s="223"/>
      <c r="ADU88" s="223"/>
      <c r="ADV88" s="223"/>
      <c r="ADW88" s="223"/>
      <c r="ADX88" s="223"/>
      <c r="ADY88" s="223"/>
      <c r="ADZ88" s="223"/>
      <c r="AEA88" s="223"/>
      <c r="AEB88" s="223"/>
      <c r="AEC88" s="223"/>
      <c r="AED88" s="223"/>
      <c r="AEE88" s="223"/>
      <c r="AEF88" s="223"/>
      <c r="AEG88" s="223"/>
      <c r="AEH88" s="223"/>
      <c r="AEI88" s="223"/>
      <c r="AEJ88" s="223"/>
      <c r="AEK88" s="223"/>
      <c r="AEL88" s="223"/>
      <c r="AEM88" s="223"/>
      <c r="AEN88" s="223"/>
      <c r="AEO88" s="223"/>
      <c r="AEP88" s="223"/>
      <c r="AEQ88" s="223"/>
      <c r="AER88" s="223"/>
      <c r="AES88" s="223"/>
      <c r="AET88" s="223"/>
      <c r="AEU88" s="223"/>
      <c r="AEV88" s="223"/>
      <c r="AEW88" s="223"/>
      <c r="AEX88" s="223"/>
      <c r="AEY88" s="223"/>
      <c r="AEZ88" s="223"/>
      <c r="AFA88" s="223"/>
      <c r="AFB88" s="223"/>
      <c r="AFC88" s="223"/>
      <c r="AFD88" s="223"/>
      <c r="AFE88" s="223"/>
      <c r="AFF88" s="223"/>
      <c r="AFG88" s="223"/>
      <c r="AFH88" s="223"/>
      <c r="AFI88" s="223"/>
      <c r="AFJ88" s="223"/>
      <c r="AFK88" s="223"/>
      <c r="AFL88" s="223"/>
      <c r="AFM88" s="223"/>
      <c r="AFN88" s="223"/>
      <c r="AFO88" s="223"/>
      <c r="AFP88" s="223"/>
      <c r="AFQ88" s="223"/>
      <c r="AFR88" s="223"/>
      <c r="AFS88" s="223"/>
      <c r="AFT88" s="223"/>
    </row>
    <row r="89" spans="1:852" s="64" customFormat="1">
      <c r="A89" s="265" t="s">
        <v>2311</v>
      </c>
      <c r="B89" s="265"/>
      <c r="C89" s="840" t="str">
        <f>IF(Severity!F89&gt;=0.5,"YES","NO")</f>
        <v>NO</v>
      </c>
      <c r="D89" s="840" t="str">
        <f>IF(Severity!G89&gt;=0.5,"YES","NO")</f>
        <v>YES</v>
      </c>
      <c r="E89" s="213">
        <v>10</v>
      </c>
      <c r="F89" s="213">
        <v>2</v>
      </c>
      <c r="G89" s="270" t="s">
        <v>2930</v>
      </c>
      <c r="H89" s="270" t="s">
        <v>749</v>
      </c>
      <c r="I89" s="270" t="s">
        <v>455</v>
      </c>
      <c r="J89" s="270">
        <v>4</v>
      </c>
      <c r="K89" s="270" t="s">
        <v>908</v>
      </c>
      <c r="L89" s="265">
        <v>21</v>
      </c>
      <c r="M89" s="265">
        <v>16</v>
      </c>
      <c r="N89" s="270">
        <v>10</v>
      </c>
      <c r="O89" s="270" t="s">
        <v>455</v>
      </c>
      <c r="P89" s="265"/>
      <c r="Q89" s="265"/>
      <c r="R89" s="265"/>
      <c r="S89" s="270" t="s">
        <v>908</v>
      </c>
      <c r="T89" s="270">
        <v>21</v>
      </c>
      <c r="U89" s="189">
        <v>26.54</v>
      </c>
      <c r="V89" s="189">
        <v>5.8</v>
      </c>
      <c r="W89" s="189"/>
      <c r="X89" s="189"/>
      <c r="Y89" s="189">
        <v>11.48</v>
      </c>
      <c r="Z89" s="189">
        <v>7.8</v>
      </c>
      <c r="AA89" s="125"/>
      <c r="AB89" s="125"/>
      <c r="AC89" s="125"/>
      <c r="AD89" s="125"/>
      <c r="AE89" s="114"/>
      <c r="AF89" s="125"/>
      <c r="AG89" s="125"/>
      <c r="AH89" s="125"/>
      <c r="AI89" s="265">
        <v>46</v>
      </c>
      <c r="AJ89" s="267">
        <f t="shared" si="17"/>
        <v>42</v>
      </c>
      <c r="AK89" s="267" t="s">
        <v>455</v>
      </c>
      <c r="AL89" s="270" t="s">
        <v>2392</v>
      </c>
      <c r="AM89" s="270" t="s">
        <v>749</v>
      </c>
      <c r="AN89" s="270" t="s">
        <v>455</v>
      </c>
      <c r="AO89" s="270">
        <v>0</v>
      </c>
      <c r="AP89" s="270" t="s">
        <v>908</v>
      </c>
      <c r="AQ89" s="265">
        <v>21</v>
      </c>
      <c r="AR89" s="265">
        <v>4</v>
      </c>
      <c r="AS89" s="270">
        <v>10</v>
      </c>
      <c r="AT89" s="270" t="s">
        <v>455</v>
      </c>
      <c r="AU89" s="265"/>
      <c r="AV89" s="265"/>
      <c r="AW89" s="265"/>
      <c r="AX89" s="265" t="s">
        <v>908</v>
      </c>
      <c r="AY89" s="265">
        <v>21</v>
      </c>
      <c r="AZ89" s="185">
        <v>26.33</v>
      </c>
      <c r="BA89" s="185">
        <v>6.7</v>
      </c>
      <c r="BB89" s="185"/>
      <c r="BC89" s="185"/>
      <c r="BD89" s="185">
        <v>20.22</v>
      </c>
      <c r="BE89" s="185">
        <v>7.8</v>
      </c>
      <c r="BF89" s="114"/>
      <c r="BG89" s="114"/>
      <c r="BH89" s="114"/>
      <c r="BI89" s="114"/>
      <c r="BJ89" s="114"/>
      <c r="BK89" s="114"/>
      <c r="BL89" s="114"/>
      <c r="BM89" s="114"/>
      <c r="BN89" s="270">
        <v>46</v>
      </c>
      <c r="BO89" s="270">
        <f t="shared" si="18"/>
        <v>46</v>
      </c>
      <c r="BP89" s="270" t="s">
        <v>455</v>
      </c>
      <c r="BQ89" s="270"/>
      <c r="BR89" s="270" t="s">
        <v>455</v>
      </c>
      <c r="BS89" s="265"/>
      <c r="BT89" s="265"/>
      <c r="BU89" s="265"/>
      <c r="BV89" s="265"/>
      <c r="BW89" s="265"/>
      <c r="BX89" s="265"/>
      <c r="BY89" s="265"/>
      <c r="BZ89" s="265"/>
      <c r="CA89" s="265"/>
      <c r="CB89" s="265"/>
      <c r="CC89" s="265"/>
      <c r="CD89" s="265"/>
      <c r="CE89" s="114"/>
      <c r="CF89" s="114"/>
      <c r="CG89" s="114"/>
      <c r="CH89" s="114"/>
      <c r="CI89" s="114"/>
      <c r="CJ89" s="114"/>
      <c r="CK89" s="114"/>
      <c r="CL89" s="114"/>
      <c r="CM89" s="114"/>
      <c r="CN89" s="114"/>
      <c r="CO89" s="114"/>
      <c r="CP89" s="114"/>
      <c r="CQ89" s="114"/>
      <c r="CR89" s="114"/>
      <c r="CS89" s="265"/>
      <c r="CT89" s="265"/>
      <c r="CU89" s="265"/>
      <c r="CV89" s="270"/>
      <c r="CW89" s="270" t="s">
        <v>455</v>
      </c>
      <c r="CX89" s="270"/>
      <c r="CY89" s="265"/>
      <c r="CZ89" s="265"/>
      <c r="DA89" s="265"/>
      <c r="DB89" s="265"/>
      <c r="DC89" s="265"/>
      <c r="DD89" s="265"/>
      <c r="DE89" s="265"/>
      <c r="DF89" s="265"/>
      <c r="DG89" s="265"/>
      <c r="DH89" s="265"/>
      <c r="DI89" s="265"/>
      <c r="DJ89" s="125"/>
      <c r="DK89" s="125"/>
      <c r="DL89" s="125"/>
      <c r="DM89" s="125"/>
      <c r="DN89" s="125"/>
      <c r="DO89" s="125"/>
      <c r="DP89" s="125"/>
      <c r="DQ89" s="125"/>
      <c r="DR89" s="125"/>
      <c r="DS89" s="125"/>
      <c r="DT89" s="125"/>
      <c r="DU89" s="125"/>
      <c r="DV89" s="125"/>
      <c r="DW89" s="125"/>
      <c r="DX89" s="265"/>
      <c r="DY89" s="265"/>
      <c r="DZ89" s="265"/>
      <c r="EA89" s="265"/>
      <c r="EB89" s="270" t="s">
        <v>455</v>
      </c>
      <c r="EC89" s="265"/>
      <c r="ED89" s="265"/>
      <c r="EE89" s="265"/>
      <c r="EF89" s="265"/>
      <c r="EG89" s="265"/>
      <c r="EH89" s="265"/>
      <c r="EI89" s="265"/>
      <c r="EJ89" s="265"/>
      <c r="EK89" s="265"/>
      <c r="EL89" s="265"/>
      <c r="EM89" s="265"/>
      <c r="EN89" s="265"/>
      <c r="EO89" s="125"/>
      <c r="EP89" s="125"/>
      <c r="EQ89" s="125"/>
      <c r="ER89" s="125"/>
      <c r="ES89" s="125"/>
      <c r="ET89" s="125"/>
      <c r="EU89" s="125"/>
      <c r="EV89" s="125"/>
      <c r="EW89" s="125"/>
      <c r="EX89" s="125"/>
      <c r="EY89" s="125"/>
      <c r="EZ89" s="125"/>
      <c r="FA89" s="125"/>
      <c r="FB89" s="125"/>
      <c r="FC89" s="265"/>
      <c r="FD89" s="265"/>
      <c r="FE89" s="265"/>
      <c r="FF89" s="270" t="s">
        <v>455</v>
      </c>
      <c r="FG89" s="270"/>
      <c r="FH89" s="265"/>
      <c r="FI89" s="265"/>
      <c r="FJ89" s="265"/>
      <c r="FK89" s="265"/>
      <c r="FL89" s="265"/>
      <c r="FM89" s="265"/>
      <c r="FN89" s="265"/>
      <c r="FO89" s="265"/>
      <c r="FP89" s="265"/>
      <c r="FQ89" s="265"/>
      <c r="FR89" s="265"/>
      <c r="FS89" s="265"/>
      <c r="FT89" s="265"/>
      <c r="FU89" s="265"/>
      <c r="FV89" s="265"/>
      <c r="FW89" s="265"/>
      <c r="FX89" s="265"/>
      <c r="FY89" s="265"/>
      <c r="FZ89" s="265"/>
      <c r="GA89" s="265"/>
      <c r="GB89" s="265"/>
      <c r="GC89" s="265"/>
      <c r="GD89" s="265"/>
      <c r="GE89" s="265"/>
      <c r="GF89" s="265"/>
      <c r="GG89" s="265"/>
      <c r="GH89" s="265"/>
      <c r="GI89" s="265"/>
      <c r="GJ89" s="265"/>
      <c r="GK89" s="265"/>
      <c r="GL89" s="265"/>
      <c r="GM89" s="265"/>
      <c r="GN89" s="265"/>
      <c r="GO89" s="265"/>
      <c r="GP89" s="265"/>
      <c r="GQ89" s="265"/>
      <c r="GR89" s="265"/>
      <c r="GS89" s="265"/>
      <c r="GT89" s="265"/>
      <c r="GU89" s="265"/>
      <c r="GV89" s="265"/>
      <c r="GW89" s="265"/>
      <c r="GX89" s="265"/>
      <c r="GY89" s="265"/>
      <c r="GZ89" s="265"/>
      <c r="HA89" s="265"/>
      <c r="HB89" s="265"/>
      <c r="HC89" s="265"/>
      <c r="HD89" s="270" t="s">
        <v>455</v>
      </c>
      <c r="HE89" s="265"/>
      <c r="HF89" s="265"/>
      <c r="HG89" s="270"/>
      <c r="HH89" s="265"/>
      <c r="HI89" s="265"/>
      <c r="HJ89" s="265"/>
      <c r="HK89" s="265"/>
      <c r="HL89" s="265"/>
      <c r="HM89" s="265"/>
      <c r="HN89" s="265"/>
      <c r="HO89" s="265"/>
      <c r="HP89" s="265"/>
      <c r="HQ89" s="265"/>
      <c r="HR89" s="265"/>
      <c r="HS89" s="265"/>
      <c r="HT89" s="265"/>
      <c r="HU89" s="265"/>
      <c r="HV89" s="265"/>
      <c r="HW89" s="265"/>
      <c r="HX89" s="265"/>
      <c r="HY89" s="265"/>
      <c r="HZ89" s="265"/>
      <c r="IA89" s="265"/>
      <c r="IB89" s="265"/>
      <c r="IC89" s="265"/>
      <c r="ID89" s="265"/>
      <c r="IE89" s="265"/>
      <c r="IF89" s="265"/>
      <c r="IG89" s="265"/>
      <c r="IH89" s="265"/>
      <c r="II89" s="265"/>
      <c r="IJ89" s="265"/>
      <c r="IK89" s="265"/>
      <c r="IL89" s="265"/>
      <c r="IM89" s="265"/>
      <c r="IN89" s="265"/>
      <c r="IO89" s="265"/>
      <c r="IP89" s="265"/>
      <c r="IQ89" s="265"/>
      <c r="IR89" s="265"/>
      <c r="IS89" s="270" t="s">
        <v>455</v>
      </c>
      <c r="IT89" s="265"/>
      <c r="IU89" s="265"/>
      <c r="IV89" s="265"/>
      <c r="IW89" s="265"/>
      <c r="IX89" s="265"/>
      <c r="IY89" s="265"/>
      <c r="IZ89" s="265"/>
      <c r="JA89" s="265"/>
      <c r="JB89" s="265"/>
      <c r="JC89" s="265"/>
      <c r="JD89" s="265"/>
      <c r="JE89" s="265"/>
      <c r="JF89" s="265"/>
      <c r="JG89" s="265"/>
      <c r="JH89" s="265"/>
      <c r="JI89" s="265"/>
      <c r="JJ89" s="265"/>
      <c r="JK89" s="265"/>
      <c r="JL89" s="265"/>
      <c r="JM89" s="265"/>
      <c r="JN89" s="265"/>
      <c r="JO89" s="265"/>
      <c r="JP89" s="265"/>
      <c r="JQ89" s="265"/>
      <c r="JR89" s="265"/>
      <c r="JS89" s="265"/>
      <c r="JT89" s="265"/>
      <c r="JU89" s="265"/>
      <c r="JV89" s="265"/>
      <c r="JW89" s="265"/>
      <c r="JX89" s="265"/>
      <c r="JY89" s="265"/>
      <c r="JZ89" s="265"/>
      <c r="KA89" s="265"/>
      <c r="KB89" s="265"/>
      <c r="KC89" s="265"/>
      <c r="KD89" s="265"/>
      <c r="KE89" s="270" t="s">
        <v>455</v>
      </c>
      <c r="KF89" s="265"/>
      <c r="KG89" s="265"/>
      <c r="KH89" s="265"/>
      <c r="KI89" s="270"/>
      <c r="KJ89" s="265"/>
      <c r="KK89" s="265"/>
      <c r="KL89" s="265"/>
      <c r="KM89" s="265"/>
      <c r="KN89" s="265"/>
      <c r="KO89" s="265"/>
      <c r="KP89" s="265"/>
      <c r="KQ89" s="265"/>
      <c r="KR89" s="265"/>
      <c r="KS89" s="265"/>
      <c r="KT89" s="265"/>
      <c r="KU89" s="265"/>
      <c r="KV89" s="265"/>
      <c r="KW89" s="265"/>
      <c r="KX89" s="265"/>
      <c r="KY89" s="265"/>
      <c r="KZ89" s="265"/>
      <c r="LA89" s="265"/>
      <c r="LB89" s="265"/>
      <c r="LC89" s="265"/>
      <c r="LD89" s="265"/>
      <c r="LE89" s="265"/>
      <c r="LF89" s="265"/>
      <c r="LG89" s="265"/>
      <c r="LH89" s="265"/>
      <c r="LI89" s="265"/>
      <c r="LJ89" s="265"/>
      <c r="LK89" s="265"/>
      <c r="LL89" s="265"/>
      <c r="LM89" s="265"/>
      <c r="LN89" s="265"/>
      <c r="LO89" s="265"/>
      <c r="LP89" s="265"/>
      <c r="LQ89" s="265"/>
      <c r="LR89" s="265"/>
      <c r="LS89" s="265"/>
      <c r="LT89" s="270" t="s">
        <v>455</v>
      </c>
      <c r="LU89" s="265"/>
      <c r="LV89" s="265"/>
      <c r="LW89" s="265"/>
      <c r="LX89" s="265"/>
      <c r="LY89" s="265"/>
      <c r="LZ89" s="265"/>
      <c r="MA89" s="265"/>
      <c r="MB89" s="265"/>
      <c r="MC89" s="265"/>
      <c r="MD89" s="265"/>
      <c r="ME89" s="265"/>
      <c r="MF89" s="265"/>
      <c r="MG89" s="265"/>
      <c r="MH89" s="265"/>
      <c r="MI89" s="265"/>
      <c r="MJ89" s="265"/>
      <c r="MK89" s="265"/>
      <c r="ML89" s="265"/>
      <c r="MM89" s="265"/>
      <c r="MN89" s="265"/>
      <c r="MO89" s="265"/>
      <c r="MP89" s="265"/>
      <c r="MQ89" s="265"/>
      <c r="MR89" s="265"/>
      <c r="MS89" s="265"/>
      <c r="MT89" s="265"/>
      <c r="MU89" s="265"/>
      <c r="MV89" s="265"/>
      <c r="MW89" s="265"/>
      <c r="MX89" s="265"/>
      <c r="MY89" s="265"/>
      <c r="MZ89" s="265"/>
      <c r="NA89" s="265"/>
      <c r="NB89" s="265"/>
      <c r="NC89" s="265"/>
      <c r="ND89" s="265"/>
      <c r="NE89" s="265"/>
      <c r="NF89" s="223"/>
      <c r="NG89" s="223"/>
      <c r="NH89" s="223"/>
      <c r="NI89" s="223"/>
      <c r="NJ89" s="223"/>
      <c r="NK89" s="223"/>
      <c r="NL89" s="223"/>
      <c r="NM89" s="223"/>
      <c r="NN89" s="223"/>
      <c r="NO89" s="223"/>
      <c r="NP89" s="223"/>
      <c r="NQ89" s="223"/>
      <c r="NR89" s="223"/>
      <c r="NS89" s="223"/>
      <c r="NT89" s="223"/>
      <c r="NU89" s="223"/>
      <c r="NV89" s="223"/>
      <c r="NW89" s="223"/>
      <c r="NX89" s="223"/>
      <c r="NY89" s="223"/>
      <c r="NZ89" s="223"/>
      <c r="OA89" s="223"/>
      <c r="OB89" s="223"/>
      <c r="OC89" s="223"/>
      <c r="OD89" s="223"/>
      <c r="OE89" s="223"/>
      <c r="OF89" s="223"/>
      <c r="OG89" s="223"/>
      <c r="OH89" s="223"/>
      <c r="OI89" s="223"/>
      <c r="OJ89" s="223"/>
      <c r="OK89" s="223"/>
      <c r="OL89" s="223"/>
      <c r="OM89" s="223"/>
      <c r="ON89" s="223"/>
      <c r="OO89" s="223"/>
      <c r="OP89" s="223"/>
      <c r="OQ89" s="223"/>
      <c r="OR89" s="223"/>
      <c r="OS89" s="267">
        <f>IF(ISERROR(#REF!),0,1)</f>
        <v>0</v>
      </c>
      <c r="OT89" s="267">
        <f t="shared" si="20"/>
        <v>0</v>
      </c>
      <c r="OU89" s="267">
        <f t="shared" si="21"/>
        <v>1</v>
      </c>
      <c r="OV89" s="223"/>
      <c r="OW89" s="223"/>
      <c r="OX89" s="223"/>
      <c r="OY89" s="223"/>
      <c r="OZ89" s="223"/>
      <c r="PA89" s="223"/>
      <c r="PB89" s="223"/>
      <c r="PC89" s="223"/>
      <c r="PD89" s="223"/>
      <c r="PE89" s="223"/>
      <c r="PF89" s="223"/>
      <c r="PG89" s="223"/>
      <c r="PH89" s="223"/>
      <c r="PI89" s="223"/>
      <c r="PJ89" s="223"/>
      <c r="PK89" s="223"/>
      <c r="PL89" s="223"/>
      <c r="PM89" s="223"/>
      <c r="PN89" s="223"/>
      <c r="PO89" s="223"/>
      <c r="PP89" s="223"/>
      <c r="PQ89" s="223"/>
      <c r="PR89" s="223"/>
      <c r="PS89" s="223"/>
      <c r="PT89" s="223"/>
      <c r="PU89" s="223"/>
      <c r="PV89" s="223"/>
      <c r="PW89" s="223"/>
      <c r="PX89" s="223"/>
      <c r="PY89" s="223"/>
      <c r="PZ89" s="223"/>
      <c r="QA89" s="223"/>
      <c r="QB89" s="223"/>
      <c r="QC89" s="223"/>
      <c r="QD89" s="223"/>
      <c r="QE89" s="223"/>
      <c r="QF89" s="223"/>
      <c r="QG89" s="223"/>
      <c r="QH89" s="223"/>
      <c r="QI89" s="223"/>
      <c r="QJ89" s="223"/>
      <c r="QK89" s="223"/>
      <c r="QL89" s="223"/>
      <c r="QM89" s="223"/>
      <c r="QN89" s="223"/>
      <c r="QO89" s="223"/>
      <c r="QP89" s="223"/>
      <c r="QQ89" s="223"/>
      <c r="QR89" s="223"/>
      <c r="QS89" s="223"/>
      <c r="QT89" s="223"/>
      <c r="QU89" s="223"/>
      <c r="QV89" s="223"/>
      <c r="QW89" s="223"/>
      <c r="QX89" s="223"/>
      <c r="QY89" s="223"/>
      <c r="QZ89" s="223"/>
      <c r="RA89" s="223"/>
      <c r="RB89" s="223"/>
      <c r="RC89" s="223"/>
      <c r="RD89" s="223"/>
      <c r="RE89" s="223"/>
      <c r="RF89" s="223"/>
      <c r="RG89" s="223"/>
      <c r="RH89" s="223"/>
      <c r="RI89" s="223"/>
      <c r="RJ89" s="223"/>
      <c r="RK89" s="223"/>
      <c r="RL89" s="223"/>
      <c r="RM89" s="223"/>
      <c r="RN89" s="223"/>
      <c r="RO89" s="223"/>
      <c r="RP89" s="223"/>
      <c r="RQ89" s="223"/>
      <c r="RR89" s="223"/>
      <c r="RS89" s="223"/>
      <c r="RT89" s="223"/>
      <c r="RU89" s="223"/>
      <c r="RV89" s="223"/>
      <c r="RW89" s="223"/>
      <c r="RX89" s="223"/>
      <c r="RY89" s="223"/>
      <c r="RZ89" s="223"/>
      <c r="SA89" s="223"/>
      <c r="SB89" s="223"/>
      <c r="SC89" s="223"/>
      <c r="SD89" s="223"/>
      <c r="SE89" s="223"/>
      <c r="SF89" s="223"/>
      <c r="SG89" s="223"/>
      <c r="SH89" s="223"/>
      <c r="SI89" s="223"/>
      <c r="SJ89" s="223"/>
      <c r="SK89" s="223"/>
      <c r="SL89" s="223"/>
      <c r="SM89" s="223"/>
      <c r="SN89" s="223"/>
      <c r="SO89" s="223"/>
      <c r="SP89" s="223"/>
      <c r="SQ89" s="223"/>
      <c r="SR89" s="223"/>
      <c r="SS89" s="223"/>
      <c r="ST89" s="223"/>
      <c r="SU89" s="223"/>
      <c r="SV89" s="223"/>
      <c r="SW89" s="223"/>
      <c r="SX89" s="223"/>
      <c r="SY89" s="223"/>
      <c r="SZ89" s="223"/>
      <c r="TA89" s="223"/>
      <c r="TB89" s="223"/>
      <c r="TC89" s="223"/>
      <c r="TD89" s="223"/>
      <c r="TE89" s="223"/>
      <c r="TF89" s="223"/>
      <c r="TG89" s="223"/>
      <c r="TH89" s="223"/>
      <c r="TI89" s="223"/>
      <c r="TJ89" s="223"/>
      <c r="TK89" s="223"/>
      <c r="TL89" s="223"/>
      <c r="TM89" s="223"/>
      <c r="TN89" s="223"/>
      <c r="TO89" s="223"/>
      <c r="TP89" s="223"/>
      <c r="TQ89" s="223"/>
      <c r="TR89" s="223"/>
      <c r="TS89" s="223"/>
      <c r="TT89" s="223"/>
      <c r="TU89" s="223"/>
      <c r="TV89" s="223"/>
      <c r="TW89" s="223"/>
      <c r="TX89" s="223"/>
      <c r="TY89" s="223"/>
      <c r="TZ89" s="223"/>
      <c r="UA89" s="223"/>
      <c r="UB89" s="223"/>
      <c r="UC89" s="223"/>
      <c r="UD89" s="223"/>
      <c r="UE89" s="223"/>
      <c r="UF89" s="223"/>
      <c r="UG89" s="223"/>
      <c r="UH89" s="223"/>
      <c r="UI89" s="223"/>
      <c r="UJ89" s="223"/>
      <c r="UK89" s="223"/>
      <c r="UL89" s="223"/>
      <c r="UM89" s="223"/>
      <c r="UN89" s="223"/>
      <c r="UO89" s="223"/>
      <c r="UP89" s="223"/>
      <c r="UQ89" s="223"/>
      <c r="UR89" s="223"/>
      <c r="US89" s="223"/>
      <c r="UT89" s="223"/>
      <c r="UU89" s="223"/>
      <c r="UV89" s="223"/>
      <c r="UW89" s="223"/>
      <c r="UX89" s="223"/>
      <c r="UY89" s="223"/>
      <c r="UZ89" s="223"/>
      <c r="VA89" s="223"/>
      <c r="VB89" s="223"/>
      <c r="VC89" s="223"/>
      <c r="VD89" s="223"/>
      <c r="VE89" s="223"/>
      <c r="VF89" s="223"/>
      <c r="VG89" s="223"/>
      <c r="VH89" s="223"/>
      <c r="VI89" s="223"/>
      <c r="VJ89" s="223"/>
      <c r="VK89" s="223"/>
      <c r="VL89" s="223"/>
      <c r="VM89" s="223"/>
      <c r="VN89" s="223"/>
      <c r="VO89" s="223"/>
      <c r="VP89" s="223"/>
      <c r="VQ89" s="223"/>
      <c r="VR89" s="223"/>
      <c r="VS89" s="223"/>
      <c r="VT89" s="223"/>
      <c r="VU89" s="223"/>
      <c r="VV89" s="223"/>
      <c r="VW89" s="223"/>
      <c r="VX89" s="223"/>
      <c r="VY89" s="223"/>
      <c r="VZ89" s="223"/>
      <c r="WA89" s="223"/>
      <c r="WB89" s="223"/>
      <c r="WC89" s="223"/>
      <c r="WD89" s="223"/>
      <c r="WE89" s="223"/>
      <c r="WF89" s="223"/>
      <c r="WG89" s="223"/>
      <c r="WH89" s="223"/>
      <c r="WI89" s="223"/>
      <c r="WJ89" s="223"/>
      <c r="WK89" s="223"/>
      <c r="WL89" s="223"/>
      <c r="WM89" s="223"/>
      <c r="WN89" s="223"/>
      <c r="WO89" s="223"/>
      <c r="WP89" s="223"/>
      <c r="WQ89" s="223"/>
      <c r="WR89" s="223"/>
      <c r="WS89" s="223"/>
      <c r="WT89" s="223"/>
      <c r="WU89" s="223"/>
      <c r="WV89" s="223"/>
      <c r="WW89" s="223"/>
      <c r="WX89" s="223"/>
      <c r="WY89" s="223"/>
      <c r="WZ89" s="223"/>
      <c r="XA89" s="223"/>
      <c r="XB89" s="223"/>
      <c r="XC89" s="223"/>
      <c r="XD89" s="223"/>
      <c r="XE89" s="223"/>
      <c r="XF89" s="223"/>
      <c r="XG89" s="223"/>
      <c r="XH89" s="223"/>
      <c r="XI89" s="223"/>
      <c r="XJ89" s="223"/>
      <c r="XK89" s="223"/>
      <c r="XL89" s="223"/>
      <c r="XM89" s="223"/>
      <c r="XN89" s="223"/>
      <c r="XO89" s="223"/>
      <c r="XP89" s="223"/>
      <c r="XQ89" s="223"/>
      <c r="XR89" s="223"/>
      <c r="XS89" s="223"/>
      <c r="XT89" s="223"/>
      <c r="XU89" s="223"/>
      <c r="XV89" s="223"/>
      <c r="XW89" s="223"/>
      <c r="XX89" s="223"/>
      <c r="XY89" s="223"/>
      <c r="XZ89" s="223"/>
      <c r="YA89" s="223"/>
      <c r="YB89" s="223"/>
      <c r="YC89" s="223"/>
      <c r="YD89" s="223"/>
      <c r="YE89" s="223"/>
      <c r="YF89" s="223"/>
      <c r="YG89" s="223"/>
      <c r="YH89" s="223"/>
      <c r="YI89" s="223"/>
      <c r="YJ89" s="223"/>
      <c r="YK89" s="223"/>
      <c r="YL89" s="223"/>
      <c r="YM89" s="223"/>
      <c r="YN89" s="223"/>
      <c r="YO89" s="223"/>
      <c r="YP89" s="223"/>
      <c r="YQ89" s="223"/>
      <c r="YR89" s="223"/>
      <c r="YS89" s="223"/>
      <c r="YT89" s="223"/>
      <c r="YU89" s="223"/>
      <c r="YV89" s="223"/>
      <c r="YW89" s="223"/>
      <c r="YX89" s="223"/>
      <c r="YY89" s="223"/>
      <c r="YZ89" s="223"/>
      <c r="ZA89" s="223"/>
      <c r="ZB89" s="223"/>
      <c r="ZC89" s="223"/>
      <c r="ZD89" s="223"/>
      <c r="ZE89" s="223"/>
      <c r="ZF89" s="223"/>
      <c r="ZG89" s="223"/>
      <c r="ZH89" s="223"/>
      <c r="ZI89" s="223"/>
      <c r="ZJ89" s="223"/>
      <c r="ZK89" s="223"/>
      <c r="ZL89" s="223"/>
      <c r="ZM89" s="223"/>
      <c r="ZN89" s="223"/>
      <c r="ZO89" s="223"/>
      <c r="ZP89" s="223"/>
      <c r="ZQ89" s="223"/>
      <c r="ZR89" s="223"/>
      <c r="ZS89" s="223"/>
      <c r="ZT89" s="223"/>
      <c r="ZU89" s="223"/>
      <c r="ZV89" s="223"/>
      <c r="ZW89" s="223"/>
      <c r="ZX89" s="223"/>
      <c r="ZY89" s="223"/>
      <c r="ZZ89" s="223"/>
      <c r="AAA89" s="223"/>
      <c r="AAB89" s="223"/>
      <c r="AAC89" s="223"/>
      <c r="AAD89" s="223"/>
      <c r="AAE89" s="223"/>
      <c r="AAF89" s="223"/>
      <c r="AAG89" s="223"/>
      <c r="AAH89" s="223"/>
      <c r="AAI89" s="223"/>
      <c r="AAJ89" s="223"/>
      <c r="AAK89" s="223"/>
      <c r="AAL89" s="223"/>
      <c r="AAM89" s="223"/>
      <c r="AAN89" s="223"/>
      <c r="AAO89" s="223"/>
      <c r="AAP89" s="223"/>
      <c r="AAQ89" s="223"/>
      <c r="AAR89" s="223"/>
      <c r="AAS89" s="223"/>
      <c r="AAT89" s="223"/>
      <c r="AAU89" s="223"/>
      <c r="AAV89" s="223"/>
      <c r="AAW89" s="223"/>
      <c r="AAX89" s="223"/>
      <c r="AAY89" s="223"/>
      <c r="AAZ89" s="223"/>
      <c r="ABA89" s="223"/>
      <c r="ABB89" s="223"/>
      <c r="ABC89" s="223"/>
      <c r="ABD89" s="223"/>
      <c r="ABE89" s="223"/>
      <c r="ABF89" s="223"/>
      <c r="ABG89" s="223"/>
      <c r="ABH89" s="223"/>
      <c r="ABI89" s="223"/>
      <c r="ABJ89" s="223"/>
      <c r="ABK89" s="223"/>
      <c r="ABL89" s="223"/>
      <c r="ABM89" s="223"/>
      <c r="ABN89" s="223"/>
      <c r="ABO89" s="223"/>
      <c r="ABP89" s="223"/>
      <c r="ABQ89" s="223"/>
      <c r="ABR89" s="223"/>
      <c r="ABS89" s="223"/>
      <c r="ABT89" s="223"/>
      <c r="ABU89" s="223"/>
      <c r="ABV89" s="223"/>
      <c r="ABW89" s="223"/>
      <c r="ABX89" s="223"/>
      <c r="ABY89" s="223"/>
      <c r="ABZ89" s="223"/>
      <c r="ACA89" s="223"/>
      <c r="ACB89" s="223"/>
      <c r="ACC89" s="223"/>
      <c r="ACD89" s="223"/>
      <c r="ACE89" s="223"/>
      <c r="ACF89" s="223"/>
      <c r="ACG89" s="223"/>
      <c r="ACH89" s="223"/>
      <c r="ACI89" s="223"/>
      <c r="ACJ89" s="223"/>
      <c r="ACK89" s="223"/>
      <c r="ACL89" s="223"/>
      <c r="ACM89" s="223"/>
      <c r="ACN89" s="223"/>
      <c r="ACO89" s="223"/>
      <c r="ACP89" s="223"/>
      <c r="ACQ89" s="223"/>
      <c r="ACR89" s="223"/>
      <c r="ACS89" s="223"/>
      <c r="ACT89" s="223"/>
      <c r="ACU89" s="223"/>
      <c r="ACV89" s="223"/>
      <c r="ACW89" s="223"/>
      <c r="ACX89" s="223"/>
      <c r="ACY89" s="223"/>
      <c r="ACZ89" s="223"/>
      <c r="ADA89" s="223"/>
      <c r="ADB89" s="223"/>
      <c r="ADC89" s="223"/>
      <c r="ADD89" s="223"/>
      <c r="ADE89" s="223"/>
      <c r="ADF89" s="223"/>
      <c r="ADG89" s="223"/>
      <c r="ADH89" s="223"/>
      <c r="ADI89" s="223"/>
      <c r="ADJ89" s="223"/>
      <c r="ADK89" s="223"/>
      <c r="ADL89" s="223"/>
      <c r="ADM89" s="223"/>
      <c r="ADN89" s="223"/>
      <c r="ADO89" s="223"/>
      <c r="ADP89" s="223"/>
      <c r="ADQ89" s="223"/>
      <c r="ADR89" s="223"/>
      <c r="ADS89" s="223"/>
      <c r="ADT89" s="223"/>
      <c r="ADU89" s="223"/>
      <c r="ADV89" s="223"/>
      <c r="ADW89" s="223"/>
      <c r="ADX89" s="223"/>
      <c r="ADY89" s="223"/>
      <c r="ADZ89" s="223"/>
      <c r="AEA89" s="223"/>
      <c r="AEB89" s="223"/>
      <c r="AEC89" s="223"/>
      <c r="AED89" s="223"/>
      <c r="AEE89" s="223"/>
      <c r="AEF89" s="223"/>
      <c r="AEG89" s="223"/>
      <c r="AEH89" s="223"/>
      <c r="AEI89" s="223"/>
      <c r="AEJ89" s="223"/>
      <c r="AEK89" s="223"/>
      <c r="AEL89" s="223"/>
      <c r="AEM89" s="223"/>
      <c r="AEN89" s="223"/>
      <c r="AEO89" s="223"/>
      <c r="AEP89" s="223"/>
      <c r="AEQ89" s="223"/>
      <c r="AER89" s="223"/>
      <c r="AES89" s="223"/>
      <c r="AET89" s="223"/>
      <c r="AEU89" s="223"/>
      <c r="AEV89" s="223"/>
      <c r="AEW89" s="223"/>
      <c r="AEX89" s="223"/>
      <c r="AEY89" s="223"/>
      <c r="AEZ89" s="223"/>
      <c r="AFA89" s="223"/>
      <c r="AFB89" s="223"/>
      <c r="AFC89" s="223"/>
      <c r="AFD89" s="223"/>
      <c r="AFE89" s="223"/>
      <c r="AFF89" s="223"/>
      <c r="AFG89" s="223"/>
      <c r="AFH89" s="223"/>
      <c r="AFI89" s="223"/>
      <c r="AFJ89" s="223"/>
      <c r="AFK89" s="223"/>
      <c r="AFL89" s="223"/>
      <c r="AFM89" s="223"/>
      <c r="AFN89" s="223"/>
      <c r="AFO89" s="223"/>
      <c r="AFP89" s="223"/>
      <c r="AFQ89" s="223"/>
      <c r="AFR89" s="223"/>
      <c r="AFS89" s="223"/>
      <c r="AFT89" s="223"/>
    </row>
    <row r="90" spans="1:852" s="64" customFormat="1">
      <c r="A90" s="98" t="s">
        <v>2312</v>
      </c>
      <c r="B90" s="98"/>
      <c r="C90" s="840" t="str">
        <f>IF(Severity!F90&gt;=0.5,"YES","NO")</f>
        <v>NO</v>
      </c>
      <c r="D90" s="840" t="str">
        <f>IF(Severity!G90&gt;=0.5,"YES","NO")</f>
        <v>YES</v>
      </c>
      <c r="E90" s="186">
        <v>10</v>
      </c>
      <c r="F90" s="111">
        <v>3</v>
      </c>
      <c r="G90" s="270" t="s">
        <v>2370</v>
      </c>
      <c r="H90" s="270" t="s">
        <v>455</v>
      </c>
      <c r="I90" s="270" t="s">
        <v>455</v>
      </c>
      <c r="J90" s="270">
        <v>3</v>
      </c>
      <c r="K90" s="270" t="s">
        <v>908</v>
      </c>
      <c r="L90" s="265">
        <v>21</v>
      </c>
      <c r="M90" s="265">
        <v>16</v>
      </c>
      <c r="N90" s="270">
        <v>10</v>
      </c>
      <c r="O90" s="270" t="s">
        <v>455</v>
      </c>
      <c r="P90" s="265"/>
      <c r="Q90" s="265"/>
      <c r="R90" s="265"/>
      <c r="S90" s="270" t="s">
        <v>908</v>
      </c>
      <c r="T90" s="270">
        <v>21</v>
      </c>
      <c r="U90" s="125"/>
      <c r="V90" s="125"/>
      <c r="W90" s="125">
        <v>26.44</v>
      </c>
      <c r="X90" s="125">
        <v>7.6</v>
      </c>
      <c r="Y90" s="125"/>
      <c r="Z90" s="125"/>
      <c r="AA90" s="125">
        <v>13.78</v>
      </c>
      <c r="AB90" s="125">
        <v>9.4</v>
      </c>
      <c r="AC90" s="125"/>
      <c r="AD90" s="125"/>
      <c r="AE90" s="114"/>
      <c r="AF90" s="125"/>
      <c r="AG90" s="125"/>
      <c r="AH90" s="125"/>
      <c r="AI90" s="265">
        <v>39</v>
      </c>
      <c r="AJ90" s="267">
        <f t="shared" si="17"/>
        <v>36</v>
      </c>
      <c r="AK90" s="265">
        <v>36</v>
      </c>
      <c r="AL90" s="270" t="s">
        <v>2372</v>
      </c>
      <c r="AM90" s="270" t="s">
        <v>749</v>
      </c>
      <c r="AN90" s="270" t="s">
        <v>455</v>
      </c>
      <c r="AO90" s="270">
        <v>6</v>
      </c>
      <c r="AP90" s="270" t="s">
        <v>908</v>
      </c>
      <c r="AQ90" s="265">
        <v>21</v>
      </c>
      <c r="AR90" s="265">
        <v>11</v>
      </c>
      <c r="AS90" s="265">
        <v>10</v>
      </c>
      <c r="AT90" s="270" t="s">
        <v>455</v>
      </c>
      <c r="AU90" s="265"/>
      <c r="AV90" s="265"/>
      <c r="AW90" s="265"/>
      <c r="AX90" s="265" t="s">
        <v>908</v>
      </c>
      <c r="AY90" s="265">
        <v>21</v>
      </c>
      <c r="AZ90" s="114">
        <v>25.3</v>
      </c>
      <c r="BA90" s="114">
        <v>8</v>
      </c>
      <c r="BB90" s="114"/>
      <c r="BC90" s="114"/>
      <c r="BD90" s="114"/>
      <c r="BE90" s="114"/>
      <c r="BF90" s="114">
        <v>16.059999999999999</v>
      </c>
      <c r="BG90" s="114">
        <v>10.4</v>
      </c>
      <c r="BH90" s="114"/>
      <c r="BI90" s="114"/>
      <c r="BJ90" s="114"/>
      <c r="BK90" s="114"/>
      <c r="BL90" s="114"/>
      <c r="BM90" s="114"/>
      <c r="BN90" s="270">
        <v>40</v>
      </c>
      <c r="BO90" s="270">
        <f t="shared" si="18"/>
        <v>34</v>
      </c>
      <c r="BP90" s="270">
        <v>34</v>
      </c>
      <c r="BQ90" s="270" t="s">
        <v>2392</v>
      </c>
      <c r="BR90" s="270" t="s">
        <v>455</v>
      </c>
      <c r="BS90" s="270" t="s">
        <v>455</v>
      </c>
      <c r="BT90" s="265">
        <v>3</v>
      </c>
      <c r="BU90" s="265" t="s">
        <v>908</v>
      </c>
      <c r="BV90" s="265">
        <v>21</v>
      </c>
      <c r="BW90" s="265">
        <v>4</v>
      </c>
      <c r="BX90" s="265">
        <v>10</v>
      </c>
      <c r="BY90" s="270" t="s">
        <v>455</v>
      </c>
      <c r="BZ90" s="265"/>
      <c r="CA90" s="265"/>
      <c r="CB90" s="265"/>
      <c r="CC90" s="265" t="s">
        <v>908</v>
      </c>
      <c r="CD90" s="265">
        <v>21</v>
      </c>
      <c r="CE90" s="114">
        <v>26.24</v>
      </c>
      <c r="CF90" s="114">
        <v>7.9</v>
      </c>
      <c r="CG90" s="114"/>
      <c r="CH90" s="114"/>
      <c r="CI90" s="114"/>
      <c r="CJ90" s="114"/>
      <c r="CK90" s="114">
        <v>21.67</v>
      </c>
      <c r="CL90" s="114">
        <v>9.5</v>
      </c>
      <c r="CM90" s="114"/>
      <c r="CN90" s="114"/>
      <c r="CO90" s="114"/>
      <c r="CP90" s="114"/>
      <c r="CQ90" s="114"/>
      <c r="CR90" s="114"/>
      <c r="CS90" s="265">
        <v>42</v>
      </c>
      <c r="CT90" s="267">
        <f>CS90-BT90</f>
        <v>39</v>
      </c>
      <c r="CU90" s="265">
        <v>39</v>
      </c>
      <c r="CV90" s="270"/>
      <c r="CW90" s="270" t="s">
        <v>455</v>
      </c>
      <c r="CX90" s="270"/>
      <c r="CY90" s="265"/>
      <c r="CZ90" s="265"/>
      <c r="DA90" s="265"/>
      <c r="DB90" s="265"/>
      <c r="DC90" s="265"/>
      <c r="DD90" s="265"/>
      <c r="DE90" s="265"/>
      <c r="DF90" s="265"/>
      <c r="DG90" s="265"/>
      <c r="DH90" s="265"/>
      <c r="DI90" s="265"/>
      <c r="DJ90" s="125"/>
      <c r="DK90" s="125"/>
      <c r="DL90" s="125"/>
      <c r="DM90" s="125"/>
      <c r="DN90" s="125"/>
      <c r="DO90" s="125"/>
      <c r="DP90" s="125"/>
      <c r="DQ90" s="125"/>
      <c r="DR90" s="125"/>
      <c r="DS90" s="125"/>
      <c r="DT90" s="125"/>
      <c r="DU90" s="125"/>
      <c r="DV90" s="125"/>
      <c r="DW90" s="125"/>
      <c r="DX90" s="265"/>
      <c r="DY90" s="265"/>
      <c r="DZ90" s="265"/>
      <c r="EA90" s="265"/>
      <c r="EB90" s="270" t="s">
        <v>455</v>
      </c>
      <c r="EC90" s="265"/>
      <c r="ED90" s="265"/>
      <c r="EE90" s="265"/>
      <c r="EF90" s="265"/>
      <c r="EG90" s="265"/>
      <c r="EH90" s="265"/>
      <c r="EI90" s="265"/>
      <c r="EJ90" s="265"/>
      <c r="EK90" s="265"/>
      <c r="EL90" s="265"/>
      <c r="EM90" s="265"/>
      <c r="EN90" s="265"/>
      <c r="EO90" s="125"/>
      <c r="EP90" s="125"/>
      <c r="EQ90" s="125"/>
      <c r="ER90" s="125"/>
      <c r="ES90" s="125"/>
      <c r="ET90" s="125"/>
      <c r="EU90" s="125"/>
      <c r="EV90" s="125"/>
      <c r="EW90" s="125"/>
      <c r="EX90" s="125"/>
      <c r="EY90" s="125"/>
      <c r="EZ90" s="125"/>
      <c r="FA90" s="125"/>
      <c r="FB90" s="125"/>
      <c r="FC90" s="265"/>
      <c r="FD90" s="265"/>
      <c r="FE90" s="265"/>
      <c r="FF90" s="270" t="s">
        <v>455</v>
      </c>
      <c r="FG90" s="270"/>
      <c r="FH90" s="265"/>
      <c r="FI90" s="265"/>
      <c r="FJ90" s="265"/>
      <c r="FK90" s="265"/>
      <c r="FL90" s="265"/>
      <c r="FM90" s="265"/>
      <c r="FN90" s="265"/>
      <c r="FO90" s="265"/>
      <c r="FP90" s="265"/>
      <c r="FQ90" s="265"/>
      <c r="FR90" s="265"/>
      <c r="FS90" s="265"/>
      <c r="FT90" s="265"/>
      <c r="FU90" s="265"/>
      <c r="FV90" s="265"/>
      <c r="FW90" s="265"/>
      <c r="FX90" s="265"/>
      <c r="FY90" s="265"/>
      <c r="FZ90" s="265"/>
      <c r="GA90" s="265"/>
      <c r="GB90" s="265"/>
      <c r="GC90" s="265"/>
      <c r="GD90" s="265"/>
      <c r="GE90" s="265"/>
      <c r="GF90" s="265"/>
      <c r="GG90" s="265"/>
      <c r="GH90" s="265"/>
      <c r="GI90" s="265"/>
      <c r="GJ90" s="265"/>
      <c r="GK90" s="265"/>
      <c r="GL90" s="265"/>
      <c r="GM90" s="265"/>
      <c r="GN90" s="265"/>
      <c r="GO90" s="265"/>
      <c r="GP90" s="265"/>
      <c r="GQ90" s="265"/>
      <c r="GR90" s="265"/>
      <c r="GS90" s="265"/>
      <c r="GT90" s="265"/>
      <c r="GU90" s="265"/>
      <c r="GV90" s="265"/>
      <c r="GW90" s="265"/>
      <c r="GX90" s="265"/>
      <c r="GY90" s="265"/>
      <c r="GZ90" s="265"/>
      <c r="HA90" s="265"/>
      <c r="HB90" s="265"/>
      <c r="HC90" s="265"/>
      <c r="HD90" s="270" t="s">
        <v>455</v>
      </c>
      <c r="HE90" s="265"/>
      <c r="HF90" s="265"/>
      <c r="HG90" s="270"/>
      <c r="HH90" s="265"/>
      <c r="HI90" s="265"/>
      <c r="HJ90" s="265"/>
      <c r="HK90" s="265"/>
      <c r="HL90" s="265"/>
      <c r="HM90" s="265"/>
      <c r="HN90" s="265"/>
      <c r="HO90" s="265"/>
      <c r="HP90" s="265"/>
      <c r="HQ90" s="265"/>
      <c r="HR90" s="265"/>
      <c r="HS90" s="265"/>
      <c r="HT90" s="265"/>
      <c r="HU90" s="265"/>
      <c r="HV90" s="265"/>
      <c r="HW90" s="265"/>
      <c r="HX90" s="265"/>
      <c r="HY90" s="265"/>
      <c r="HZ90" s="265"/>
      <c r="IA90" s="265"/>
      <c r="IB90" s="265"/>
      <c r="IC90" s="265"/>
      <c r="ID90" s="265"/>
      <c r="IE90" s="265"/>
      <c r="IF90" s="265"/>
      <c r="IG90" s="265"/>
      <c r="IH90" s="265"/>
      <c r="II90" s="265"/>
      <c r="IJ90" s="265"/>
      <c r="IK90" s="265"/>
      <c r="IL90" s="265"/>
      <c r="IM90" s="265"/>
      <c r="IN90" s="265"/>
      <c r="IO90" s="265"/>
      <c r="IP90" s="265"/>
      <c r="IQ90" s="265"/>
      <c r="IR90" s="265"/>
      <c r="IS90" s="270" t="s">
        <v>455</v>
      </c>
      <c r="IT90" s="265"/>
      <c r="IU90" s="265"/>
      <c r="IV90" s="265"/>
      <c r="IW90" s="265"/>
      <c r="IX90" s="265"/>
      <c r="IY90" s="265"/>
      <c r="IZ90" s="265"/>
      <c r="JA90" s="265"/>
      <c r="JB90" s="265"/>
      <c r="JC90" s="265"/>
      <c r="JD90" s="265"/>
      <c r="JE90" s="265"/>
      <c r="JF90" s="265"/>
      <c r="JG90" s="265"/>
      <c r="JH90" s="265"/>
      <c r="JI90" s="265"/>
      <c r="JJ90" s="265"/>
      <c r="JK90" s="265"/>
      <c r="JL90" s="265"/>
      <c r="JM90" s="265"/>
      <c r="JN90" s="265"/>
      <c r="JO90" s="265"/>
      <c r="JP90" s="265"/>
      <c r="JQ90" s="265"/>
      <c r="JR90" s="265"/>
      <c r="JS90" s="265"/>
      <c r="JT90" s="265"/>
      <c r="JU90" s="265"/>
      <c r="JV90" s="265"/>
      <c r="JW90" s="265"/>
      <c r="JX90" s="265"/>
      <c r="JY90" s="265"/>
      <c r="JZ90" s="265"/>
      <c r="KA90" s="265"/>
      <c r="KB90" s="265"/>
      <c r="KC90" s="265"/>
      <c r="KD90" s="265"/>
      <c r="KE90" s="270" t="s">
        <v>455</v>
      </c>
      <c r="KF90" s="265"/>
      <c r="KG90" s="265"/>
      <c r="KH90" s="265"/>
      <c r="KI90" s="270"/>
      <c r="KJ90" s="265"/>
      <c r="KK90" s="265"/>
      <c r="KL90" s="265"/>
      <c r="KM90" s="265"/>
      <c r="KN90" s="265"/>
      <c r="KO90" s="265"/>
      <c r="KP90" s="265"/>
      <c r="KQ90" s="265"/>
      <c r="KR90" s="265"/>
      <c r="KS90" s="265"/>
      <c r="KT90" s="265"/>
      <c r="KU90" s="265"/>
      <c r="KV90" s="265"/>
      <c r="KW90" s="265"/>
      <c r="KX90" s="265"/>
      <c r="KY90" s="265"/>
      <c r="KZ90" s="265"/>
      <c r="LA90" s="265"/>
      <c r="LB90" s="265"/>
      <c r="LC90" s="265"/>
      <c r="LD90" s="265"/>
      <c r="LE90" s="265"/>
      <c r="LF90" s="265"/>
      <c r="LG90" s="265"/>
      <c r="LH90" s="265"/>
      <c r="LI90" s="265"/>
      <c r="LJ90" s="265"/>
      <c r="LK90" s="265"/>
      <c r="LL90" s="265"/>
      <c r="LM90" s="265"/>
      <c r="LN90" s="265"/>
      <c r="LO90" s="265"/>
      <c r="LP90" s="265"/>
      <c r="LQ90" s="265"/>
      <c r="LR90" s="265"/>
      <c r="LS90" s="265"/>
      <c r="LT90" s="270" t="s">
        <v>455</v>
      </c>
      <c r="LU90" s="265"/>
      <c r="LV90" s="265"/>
      <c r="LW90" s="265"/>
      <c r="LX90" s="265"/>
      <c r="LY90" s="265"/>
      <c r="LZ90" s="265"/>
      <c r="MA90" s="265"/>
      <c r="MB90" s="265"/>
      <c r="MC90" s="265"/>
      <c r="MD90" s="265"/>
      <c r="ME90" s="265"/>
      <c r="MF90" s="265"/>
      <c r="MG90" s="265"/>
      <c r="MH90" s="265"/>
      <c r="MI90" s="265"/>
      <c r="MJ90" s="265"/>
      <c r="MK90" s="265"/>
      <c r="ML90" s="265"/>
      <c r="MM90" s="265"/>
      <c r="MN90" s="265"/>
      <c r="MO90" s="265"/>
      <c r="MP90" s="265"/>
      <c r="MQ90" s="265"/>
      <c r="MR90" s="265"/>
      <c r="MS90" s="265"/>
      <c r="MT90" s="265"/>
      <c r="MU90" s="265"/>
      <c r="MV90" s="265"/>
      <c r="MW90" s="265"/>
      <c r="MX90" s="265"/>
      <c r="MY90" s="265"/>
      <c r="MZ90" s="265"/>
      <c r="NA90" s="265"/>
      <c r="NB90" s="265"/>
      <c r="NC90" s="265"/>
      <c r="ND90" s="265"/>
      <c r="NE90" s="265"/>
      <c r="NF90" s="223"/>
      <c r="NG90" s="223"/>
      <c r="NH90" s="223"/>
      <c r="NI90" s="223"/>
      <c r="NJ90" s="223"/>
      <c r="NK90" s="223"/>
      <c r="NL90" s="223"/>
      <c r="NM90" s="223"/>
      <c r="NN90" s="223"/>
      <c r="NO90" s="223"/>
      <c r="NP90" s="223"/>
      <c r="NQ90" s="223"/>
      <c r="NR90" s="223"/>
      <c r="NS90" s="223"/>
      <c r="NT90" s="223"/>
      <c r="NU90" s="223"/>
      <c r="NV90" s="223"/>
      <c r="NW90" s="223"/>
      <c r="NX90" s="223"/>
      <c r="NY90" s="223"/>
      <c r="NZ90" s="223"/>
      <c r="OA90" s="223"/>
      <c r="OB90" s="223"/>
      <c r="OC90" s="223"/>
      <c r="OD90" s="223"/>
      <c r="OE90" s="223"/>
      <c r="OF90" s="223"/>
      <c r="OG90" s="223"/>
      <c r="OH90" s="223"/>
      <c r="OI90" s="223"/>
      <c r="OJ90" s="223"/>
      <c r="OK90" s="223"/>
      <c r="OL90" s="223"/>
      <c r="OM90" s="223"/>
      <c r="ON90" s="223"/>
      <c r="OO90" s="223"/>
      <c r="OP90" s="223"/>
      <c r="OQ90" s="223"/>
      <c r="OR90" s="223"/>
      <c r="OS90" s="267">
        <f>IF(ISERROR(#REF!),0,1)</f>
        <v>0</v>
      </c>
      <c r="OT90" s="267">
        <f t="shared" si="20"/>
        <v>0</v>
      </c>
      <c r="OU90" s="267">
        <f t="shared" si="21"/>
        <v>1</v>
      </c>
      <c r="OV90" s="223"/>
      <c r="OW90" s="223"/>
      <c r="OX90" s="223"/>
      <c r="OY90" s="223"/>
      <c r="OZ90" s="223"/>
      <c r="PA90" s="223"/>
      <c r="PB90" s="223"/>
      <c r="PC90" s="223"/>
      <c r="PD90" s="223"/>
      <c r="PE90" s="223"/>
      <c r="PF90" s="223"/>
      <c r="PG90" s="223"/>
      <c r="PH90" s="223"/>
      <c r="PI90" s="223"/>
      <c r="PJ90" s="223"/>
      <c r="PK90" s="223"/>
      <c r="PL90" s="223"/>
      <c r="PM90" s="223"/>
      <c r="PN90" s="223"/>
      <c r="PO90" s="223"/>
      <c r="PP90" s="223"/>
      <c r="PQ90" s="223"/>
      <c r="PR90" s="223"/>
      <c r="PS90" s="223"/>
      <c r="PT90" s="223"/>
      <c r="PU90" s="223"/>
      <c r="PV90" s="223"/>
      <c r="PW90" s="223"/>
      <c r="PX90" s="223"/>
      <c r="PY90" s="223"/>
      <c r="PZ90" s="223"/>
      <c r="QA90" s="223"/>
      <c r="QB90" s="223"/>
      <c r="QC90" s="223"/>
      <c r="QD90" s="223"/>
      <c r="QE90" s="223"/>
      <c r="QF90" s="223"/>
      <c r="QG90" s="223"/>
      <c r="QH90" s="223"/>
      <c r="QI90" s="223"/>
      <c r="QJ90" s="223"/>
      <c r="QK90" s="223"/>
      <c r="QL90" s="223"/>
      <c r="QM90" s="223"/>
      <c r="QN90" s="223"/>
      <c r="QO90" s="223"/>
      <c r="QP90" s="223"/>
      <c r="QQ90" s="223"/>
      <c r="QR90" s="223"/>
      <c r="QS90" s="223"/>
      <c r="QT90" s="223"/>
      <c r="QU90" s="223"/>
      <c r="QV90" s="223"/>
      <c r="QW90" s="223"/>
      <c r="QX90" s="223"/>
      <c r="QY90" s="223"/>
      <c r="QZ90" s="223"/>
      <c r="RA90" s="223"/>
      <c r="RB90" s="223"/>
      <c r="RC90" s="223"/>
      <c r="RD90" s="223"/>
      <c r="RE90" s="223"/>
      <c r="RF90" s="223"/>
      <c r="RG90" s="223"/>
      <c r="RH90" s="223"/>
      <c r="RI90" s="223"/>
      <c r="RJ90" s="223"/>
      <c r="RK90" s="223"/>
      <c r="RL90" s="223"/>
      <c r="RM90" s="223"/>
      <c r="RN90" s="223"/>
      <c r="RO90" s="223"/>
      <c r="RP90" s="223"/>
      <c r="RQ90" s="223"/>
      <c r="RR90" s="223"/>
      <c r="RS90" s="223"/>
      <c r="RT90" s="223"/>
      <c r="RU90" s="223"/>
      <c r="RV90" s="223"/>
      <c r="RW90" s="223"/>
      <c r="RX90" s="223"/>
      <c r="RY90" s="223"/>
      <c r="RZ90" s="223"/>
      <c r="SA90" s="223"/>
      <c r="SB90" s="223"/>
      <c r="SC90" s="223"/>
      <c r="SD90" s="223"/>
      <c r="SE90" s="223"/>
      <c r="SF90" s="223"/>
      <c r="SG90" s="223"/>
      <c r="SH90" s="223"/>
      <c r="SI90" s="223"/>
      <c r="SJ90" s="223"/>
      <c r="SK90" s="223"/>
      <c r="SL90" s="223"/>
      <c r="SM90" s="223"/>
      <c r="SN90" s="223"/>
      <c r="SO90" s="223"/>
      <c r="SP90" s="223"/>
      <c r="SQ90" s="223"/>
      <c r="SR90" s="223"/>
      <c r="SS90" s="223"/>
      <c r="ST90" s="223"/>
      <c r="SU90" s="223"/>
      <c r="SV90" s="223"/>
      <c r="SW90" s="223"/>
      <c r="SX90" s="223"/>
      <c r="SY90" s="223"/>
      <c r="SZ90" s="223"/>
      <c r="TA90" s="223"/>
      <c r="TB90" s="223"/>
      <c r="TC90" s="223"/>
      <c r="TD90" s="223"/>
      <c r="TE90" s="223"/>
      <c r="TF90" s="223"/>
      <c r="TG90" s="223"/>
      <c r="TH90" s="223"/>
      <c r="TI90" s="223"/>
      <c r="TJ90" s="223"/>
      <c r="TK90" s="223"/>
      <c r="TL90" s="223"/>
      <c r="TM90" s="223"/>
      <c r="TN90" s="223"/>
      <c r="TO90" s="223"/>
      <c r="TP90" s="223"/>
      <c r="TQ90" s="223"/>
      <c r="TR90" s="223"/>
      <c r="TS90" s="223"/>
      <c r="TT90" s="223"/>
      <c r="TU90" s="223"/>
      <c r="TV90" s="223"/>
      <c r="TW90" s="223"/>
      <c r="TX90" s="223"/>
      <c r="TY90" s="223"/>
      <c r="TZ90" s="223"/>
      <c r="UA90" s="223"/>
      <c r="UB90" s="223"/>
      <c r="UC90" s="223"/>
      <c r="UD90" s="223"/>
      <c r="UE90" s="223"/>
      <c r="UF90" s="223"/>
      <c r="UG90" s="223"/>
      <c r="UH90" s="223"/>
      <c r="UI90" s="223"/>
      <c r="UJ90" s="223"/>
      <c r="UK90" s="223"/>
      <c r="UL90" s="223"/>
      <c r="UM90" s="223"/>
      <c r="UN90" s="223"/>
      <c r="UO90" s="223"/>
      <c r="UP90" s="223"/>
      <c r="UQ90" s="223"/>
      <c r="UR90" s="223"/>
      <c r="US90" s="223"/>
      <c r="UT90" s="223"/>
      <c r="UU90" s="223"/>
      <c r="UV90" s="223"/>
      <c r="UW90" s="223"/>
      <c r="UX90" s="223"/>
      <c r="UY90" s="223"/>
      <c r="UZ90" s="223"/>
      <c r="VA90" s="223"/>
      <c r="VB90" s="223"/>
      <c r="VC90" s="223"/>
      <c r="VD90" s="223"/>
      <c r="VE90" s="223"/>
      <c r="VF90" s="223"/>
      <c r="VG90" s="223"/>
      <c r="VH90" s="223"/>
      <c r="VI90" s="223"/>
      <c r="VJ90" s="223"/>
      <c r="VK90" s="223"/>
      <c r="VL90" s="223"/>
      <c r="VM90" s="223"/>
      <c r="VN90" s="223"/>
      <c r="VO90" s="223"/>
      <c r="VP90" s="223"/>
      <c r="VQ90" s="223"/>
      <c r="VR90" s="223"/>
      <c r="VS90" s="223"/>
      <c r="VT90" s="223"/>
      <c r="VU90" s="223"/>
      <c r="VV90" s="223"/>
      <c r="VW90" s="223"/>
      <c r="VX90" s="223"/>
      <c r="VY90" s="223"/>
      <c r="VZ90" s="223"/>
      <c r="WA90" s="223"/>
      <c r="WB90" s="223"/>
      <c r="WC90" s="223"/>
      <c r="WD90" s="223"/>
      <c r="WE90" s="223"/>
      <c r="WF90" s="223"/>
      <c r="WG90" s="223"/>
      <c r="WH90" s="223"/>
      <c r="WI90" s="223"/>
      <c r="WJ90" s="223"/>
      <c r="WK90" s="223"/>
      <c r="WL90" s="223"/>
      <c r="WM90" s="223"/>
      <c r="WN90" s="223"/>
      <c r="WO90" s="223"/>
      <c r="WP90" s="223"/>
      <c r="WQ90" s="223"/>
      <c r="WR90" s="223"/>
      <c r="WS90" s="223"/>
      <c r="WT90" s="223"/>
      <c r="WU90" s="223"/>
      <c r="WV90" s="223"/>
      <c r="WW90" s="223"/>
      <c r="WX90" s="223"/>
      <c r="WY90" s="223"/>
      <c r="WZ90" s="223"/>
      <c r="XA90" s="223"/>
      <c r="XB90" s="223"/>
      <c r="XC90" s="223"/>
      <c r="XD90" s="223"/>
      <c r="XE90" s="223"/>
      <c r="XF90" s="223"/>
      <c r="XG90" s="223"/>
      <c r="XH90" s="223"/>
      <c r="XI90" s="223"/>
      <c r="XJ90" s="223"/>
      <c r="XK90" s="223"/>
      <c r="XL90" s="223"/>
      <c r="XM90" s="223"/>
      <c r="XN90" s="223"/>
      <c r="XO90" s="223"/>
      <c r="XP90" s="223"/>
      <c r="XQ90" s="223"/>
      <c r="XR90" s="223"/>
      <c r="XS90" s="223"/>
      <c r="XT90" s="223"/>
      <c r="XU90" s="223"/>
      <c r="XV90" s="223"/>
      <c r="XW90" s="223"/>
      <c r="XX90" s="223"/>
      <c r="XY90" s="223"/>
      <c r="XZ90" s="223"/>
      <c r="YA90" s="223"/>
      <c r="YB90" s="223"/>
      <c r="YC90" s="223"/>
      <c r="YD90" s="223"/>
      <c r="YE90" s="223"/>
      <c r="YF90" s="223"/>
      <c r="YG90" s="223"/>
      <c r="YH90" s="223"/>
      <c r="YI90" s="223"/>
      <c r="YJ90" s="223"/>
      <c r="YK90" s="223"/>
      <c r="YL90" s="223"/>
      <c r="YM90" s="223"/>
      <c r="YN90" s="223"/>
      <c r="YO90" s="223"/>
      <c r="YP90" s="223"/>
      <c r="YQ90" s="223"/>
      <c r="YR90" s="223"/>
      <c r="YS90" s="223"/>
      <c r="YT90" s="223"/>
      <c r="YU90" s="223"/>
      <c r="YV90" s="223"/>
      <c r="YW90" s="223"/>
      <c r="YX90" s="223"/>
      <c r="YY90" s="223"/>
      <c r="YZ90" s="223"/>
      <c r="ZA90" s="223"/>
      <c r="ZB90" s="223"/>
      <c r="ZC90" s="223"/>
      <c r="ZD90" s="223"/>
      <c r="ZE90" s="223"/>
      <c r="ZF90" s="223"/>
      <c r="ZG90" s="223"/>
      <c r="ZH90" s="223"/>
      <c r="ZI90" s="223"/>
      <c r="ZJ90" s="223"/>
      <c r="ZK90" s="223"/>
      <c r="ZL90" s="223"/>
      <c r="ZM90" s="223"/>
      <c r="ZN90" s="223"/>
      <c r="ZO90" s="223"/>
      <c r="ZP90" s="223"/>
      <c r="ZQ90" s="223"/>
      <c r="ZR90" s="223"/>
      <c r="ZS90" s="223"/>
      <c r="ZT90" s="223"/>
      <c r="ZU90" s="223"/>
      <c r="ZV90" s="223"/>
      <c r="ZW90" s="223"/>
      <c r="ZX90" s="223"/>
      <c r="ZY90" s="223"/>
      <c r="ZZ90" s="223"/>
      <c r="AAA90" s="223"/>
      <c r="AAB90" s="223"/>
      <c r="AAC90" s="223"/>
      <c r="AAD90" s="223"/>
      <c r="AAE90" s="223"/>
      <c r="AAF90" s="223"/>
      <c r="AAG90" s="223"/>
      <c r="AAH90" s="223"/>
      <c r="AAI90" s="223"/>
      <c r="AAJ90" s="223"/>
      <c r="AAK90" s="223"/>
      <c r="AAL90" s="223"/>
      <c r="AAM90" s="223"/>
      <c r="AAN90" s="223"/>
      <c r="AAO90" s="223"/>
      <c r="AAP90" s="223"/>
      <c r="AAQ90" s="223"/>
      <c r="AAR90" s="223"/>
      <c r="AAS90" s="223"/>
      <c r="AAT90" s="223"/>
      <c r="AAU90" s="223"/>
      <c r="AAV90" s="223"/>
      <c r="AAW90" s="223"/>
      <c r="AAX90" s="223"/>
      <c r="AAY90" s="223"/>
      <c r="AAZ90" s="223"/>
      <c r="ABA90" s="223"/>
      <c r="ABB90" s="223"/>
      <c r="ABC90" s="223"/>
      <c r="ABD90" s="223"/>
      <c r="ABE90" s="223"/>
      <c r="ABF90" s="223"/>
      <c r="ABG90" s="223"/>
      <c r="ABH90" s="223"/>
      <c r="ABI90" s="223"/>
      <c r="ABJ90" s="223"/>
      <c r="ABK90" s="223"/>
      <c r="ABL90" s="223"/>
      <c r="ABM90" s="223"/>
      <c r="ABN90" s="223"/>
      <c r="ABO90" s="223"/>
      <c r="ABP90" s="223"/>
      <c r="ABQ90" s="223"/>
      <c r="ABR90" s="223"/>
      <c r="ABS90" s="223"/>
      <c r="ABT90" s="223"/>
      <c r="ABU90" s="223"/>
      <c r="ABV90" s="223"/>
      <c r="ABW90" s="223"/>
      <c r="ABX90" s="223"/>
      <c r="ABY90" s="223"/>
      <c r="ABZ90" s="223"/>
      <c r="ACA90" s="223"/>
      <c r="ACB90" s="223"/>
      <c r="ACC90" s="223"/>
      <c r="ACD90" s="223"/>
      <c r="ACE90" s="223"/>
      <c r="ACF90" s="223"/>
      <c r="ACG90" s="223"/>
      <c r="ACH90" s="223"/>
      <c r="ACI90" s="223"/>
      <c r="ACJ90" s="223"/>
      <c r="ACK90" s="223"/>
      <c r="ACL90" s="223"/>
      <c r="ACM90" s="223"/>
      <c r="ACN90" s="223"/>
      <c r="ACO90" s="223"/>
      <c r="ACP90" s="223"/>
      <c r="ACQ90" s="223"/>
      <c r="ACR90" s="223"/>
      <c r="ACS90" s="223"/>
      <c r="ACT90" s="223"/>
      <c r="ACU90" s="223"/>
      <c r="ACV90" s="223"/>
      <c r="ACW90" s="223"/>
      <c r="ACX90" s="223"/>
      <c r="ACY90" s="223"/>
      <c r="ACZ90" s="223"/>
      <c r="ADA90" s="223"/>
      <c r="ADB90" s="223"/>
      <c r="ADC90" s="223"/>
      <c r="ADD90" s="223"/>
      <c r="ADE90" s="223"/>
      <c r="ADF90" s="223"/>
      <c r="ADG90" s="223"/>
      <c r="ADH90" s="223"/>
      <c r="ADI90" s="223"/>
      <c r="ADJ90" s="223"/>
      <c r="ADK90" s="223"/>
      <c r="ADL90" s="223"/>
      <c r="ADM90" s="223"/>
      <c r="ADN90" s="223"/>
      <c r="ADO90" s="223"/>
      <c r="ADP90" s="223"/>
      <c r="ADQ90" s="223"/>
      <c r="ADR90" s="223"/>
      <c r="ADS90" s="223"/>
      <c r="ADT90" s="223"/>
      <c r="ADU90" s="223"/>
      <c r="ADV90" s="223"/>
      <c r="ADW90" s="223"/>
      <c r="ADX90" s="223"/>
      <c r="ADY90" s="223"/>
      <c r="ADZ90" s="223"/>
      <c r="AEA90" s="223"/>
      <c r="AEB90" s="223"/>
      <c r="AEC90" s="223"/>
      <c r="AED90" s="223"/>
      <c r="AEE90" s="223"/>
      <c r="AEF90" s="223"/>
      <c r="AEG90" s="223"/>
      <c r="AEH90" s="223"/>
      <c r="AEI90" s="223"/>
      <c r="AEJ90" s="223"/>
      <c r="AEK90" s="223"/>
      <c r="AEL90" s="223"/>
      <c r="AEM90" s="223"/>
      <c r="AEN90" s="223"/>
      <c r="AEO90" s="223"/>
      <c r="AEP90" s="223"/>
      <c r="AEQ90" s="223"/>
      <c r="AER90" s="223"/>
      <c r="AES90" s="223"/>
      <c r="AET90" s="223"/>
      <c r="AEU90" s="223"/>
      <c r="AEV90" s="223"/>
      <c r="AEW90" s="223"/>
      <c r="AEX90" s="223"/>
      <c r="AEY90" s="223"/>
      <c r="AEZ90" s="223"/>
      <c r="AFA90" s="223"/>
      <c r="AFB90" s="223"/>
      <c r="AFC90" s="223"/>
      <c r="AFD90" s="223"/>
      <c r="AFE90" s="223"/>
      <c r="AFF90" s="223"/>
      <c r="AFG90" s="223"/>
      <c r="AFH90" s="223"/>
      <c r="AFI90" s="223"/>
      <c r="AFJ90" s="223"/>
      <c r="AFK90" s="223"/>
      <c r="AFL90" s="223"/>
      <c r="AFM90" s="223"/>
      <c r="AFN90" s="223"/>
      <c r="AFO90" s="223"/>
      <c r="AFP90" s="223"/>
      <c r="AFQ90" s="223"/>
      <c r="AFR90" s="223"/>
      <c r="AFS90" s="223"/>
      <c r="AFT90" s="223"/>
    </row>
    <row r="91" spans="1:852" s="64" customFormat="1">
      <c r="A91" s="101" t="s">
        <v>2566</v>
      </c>
      <c r="B91" s="101"/>
      <c r="C91" s="840" t="str">
        <f>IF(Severity!F91&gt;=0.5,"YES","NO")</f>
        <v>NO</v>
      </c>
      <c r="D91" s="840" t="str">
        <f>IF(Severity!G91&gt;=0.5,"YES","NO")</f>
        <v>YES</v>
      </c>
      <c r="E91" s="111">
        <v>12</v>
      </c>
      <c r="F91" s="111">
        <v>2</v>
      </c>
      <c r="G91" s="270" t="s">
        <v>2903</v>
      </c>
      <c r="H91" s="270" t="s">
        <v>749</v>
      </c>
      <c r="I91" s="270" t="s">
        <v>455</v>
      </c>
      <c r="J91" s="270">
        <v>5</v>
      </c>
      <c r="K91" s="270" t="s">
        <v>455</v>
      </c>
      <c r="L91" s="265"/>
      <c r="M91" s="265"/>
      <c r="N91" s="270"/>
      <c r="O91" s="270" t="s">
        <v>237</v>
      </c>
      <c r="P91" s="265">
        <v>10</v>
      </c>
      <c r="Q91" s="265">
        <v>12</v>
      </c>
      <c r="R91" s="265">
        <v>60</v>
      </c>
      <c r="S91" s="270" t="s">
        <v>237</v>
      </c>
      <c r="T91" s="270">
        <v>10</v>
      </c>
      <c r="U91" s="125">
        <v>23.61</v>
      </c>
      <c r="V91" s="125">
        <v>7.38</v>
      </c>
      <c r="W91" s="125"/>
      <c r="X91" s="125"/>
      <c r="Y91" s="125">
        <v>13.57</v>
      </c>
      <c r="Z91" s="125">
        <v>12.34</v>
      </c>
      <c r="AA91" s="125">
        <v>10.5</v>
      </c>
      <c r="AB91" s="125">
        <v>11.43</v>
      </c>
      <c r="AC91" s="125"/>
      <c r="AD91" s="125"/>
      <c r="AE91" s="114">
        <v>-10.039999999999999</v>
      </c>
      <c r="AF91" s="125">
        <v>11.55</v>
      </c>
      <c r="AG91" s="125">
        <v>-12.31</v>
      </c>
      <c r="AH91" s="125">
        <v>11.44</v>
      </c>
      <c r="AI91" s="265">
        <v>23</v>
      </c>
      <c r="AJ91" s="267">
        <f t="shared" si="17"/>
        <v>18</v>
      </c>
      <c r="AK91" s="265">
        <v>18</v>
      </c>
      <c r="AL91" s="270" t="s">
        <v>2902</v>
      </c>
      <c r="AM91" s="270" t="s">
        <v>749</v>
      </c>
      <c r="AN91" s="270" t="s">
        <v>455</v>
      </c>
      <c r="AO91" s="270">
        <v>6</v>
      </c>
      <c r="AP91" s="270" t="s">
        <v>455</v>
      </c>
      <c r="AQ91" s="265"/>
      <c r="AR91" s="265"/>
      <c r="AS91" s="270"/>
      <c r="AT91" s="270" t="s">
        <v>237</v>
      </c>
      <c r="AU91" s="265">
        <v>10</v>
      </c>
      <c r="AV91" s="265">
        <v>11</v>
      </c>
      <c r="AW91" s="265">
        <v>60</v>
      </c>
      <c r="AX91" s="270" t="s">
        <v>237</v>
      </c>
      <c r="AY91" s="265">
        <v>10</v>
      </c>
      <c r="AZ91" s="114">
        <v>21.6</v>
      </c>
      <c r="BA91" s="114">
        <v>7.25</v>
      </c>
      <c r="BB91" s="114"/>
      <c r="BC91" s="114"/>
      <c r="BD91" s="114">
        <v>10.92</v>
      </c>
      <c r="BE91" s="114">
        <v>9.8699999999999992</v>
      </c>
      <c r="BF91" s="114">
        <v>8</v>
      </c>
      <c r="BG91" s="114">
        <v>9.07</v>
      </c>
      <c r="BH91" s="114"/>
      <c r="BI91" s="114"/>
      <c r="BJ91" s="114">
        <v>-10.68</v>
      </c>
      <c r="BK91" s="114">
        <v>11.74</v>
      </c>
      <c r="BL91" s="114">
        <v>-13.59</v>
      </c>
      <c r="BM91" s="114">
        <v>11.83</v>
      </c>
      <c r="BN91" s="265">
        <v>25</v>
      </c>
      <c r="BO91" s="270">
        <f t="shared" si="18"/>
        <v>19</v>
      </c>
      <c r="BP91" s="265">
        <v>19</v>
      </c>
      <c r="BQ91" s="270"/>
      <c r="BR91" s="270" t="s">
        <v>455</v>
      </c>
      <c r="BS91" s="265"/>
      <c r="BT91" s="265"/>
      <c r="BU91" s="265"/>
      <c r="BV91" s="265"/>
      <c r="BW91" s="265"/>
      <c r="BX91" s="265"/>
      <c r="BY91" s="265"/>
      <c r="BZ91" s="265"/>
      <c r="CA91" s="265"/>
      <c r="CB91" s="265"/>
      <c r="CC91" s="265"/>
      <c r="CD91" s="265"/>
      <c r="CE91" s="114"/>
      <c r="CF91" s="114"/>
      <c r="CG91" s="114"/>
      <c r="CH91" s="114"/>
      <c r="CI91" s="114"/>
      <c r="CJ91" s="114"/>
      <c r="CK91" s="114"/>
      <c r="CL91" s="114"/>
      <c r="CM91" s="114"/>
      <c r="CN91" s="114"/>
      <c r="CO91" s="114"/>
      <c r="CP91" s="114"/>
      <c r="CQ91" s="114"/>
      <c r="CR91" s="114"/>
      <c r="CS91" s="265"/>
      <c r="CT91" s="265"/>
      <c r="CU91" s="265"/>
      <c r="CV91" s="270"/>
      <c r="CW91" s="270" t="s">
        <v>455</v>
      </c>
      <c r="CX91" s="90"/>
      <c r="CY91" s="217"/>
      <c r="CZ91" s="217"/>
      <c r="DA91" s="217"/>
      <c r="DB91" s="217"/>
      <c r="DC91" s="217"/>
      <c r="DD91" s="217"/>
      <c r="DE91" s="217"/>
      <c r="DF91" s="217"/>
      <c r="DG91" s="217"/>
      <c r="DH91" s="217"/>
      <c r="DI91" s="217"/>
      <c r="DJ91" s="183"/>
      <c r="DK91" s="183"/>
      <c r="DL91" s="183"/>
      <c r="DM91" s="183"/>
      <c r="DN91" s="183"/>
      <c r="DO91" s="183"/>
      <c r="DP91" s="183"/>
      <c r="DQ91" s="183"/>
      <c r="DR91" s="183"/>
      <c r="DS91" s="183"/>
      <c r="DT91" s="183"/>
      <c r="DU91" s="183"/>
      <c r="DV91" s="183"/>
      <c r="DW91" s="183"/>
      <c r="DX91" s="217"/>
      <c r="DY91" s="217"/>
      <c r="DZ91" s="217"/>
      <c r="EA91" s="217"/>
      <c r="EB91" s="270" t="s">
        <v>455</v>
      </c>
      <c r="EC91" s="217"/>
      <c r="ED91" s="217"/>
      <c r="EE91" s="217"/>
      <c r="EF91" s="217"/>
      <c r="EG91" s="217"/>
      <c r="EH91" s="217"/>
      <c r="EI91" s="217"/>
      <c r="EJ91" s="217"/>
      <c r="EK91" s="217"/>
      <c r="EL91" s="217"/>
      <c r="EM91" s="217"/>
      <c r="EN91" s="217"/>
      <c r="EO91" s="183"/>
      <c r="EP91" s="183"/>
      <c r="EQ91" s="183"/>
      <c r="ER91" s="183"/>
      <c r="ES91" s="183"/>
      <c r="ET91" s="183"/>
      <c r="EU91" s="183"/>
      <c r="EV91" s="183"/>
      <c r="EW91" s="183"/>
      <c r="EX91" s="183"/>
      <c r="EY91" s="183"/>
      <c r="EZ91" s="183"/>
      <c r="FA91" s="183"/>
      <c r="FB91" s="183"/>
      <c r="FC91" s="217"/>
      <c r="FD91" s="217"/>
      <c r="FE91" s="217"/>
      <c r="FF91" s="270" t="s">
        <v>455</v>
      </c>
      <c r="FG91" s="90"/>
      <c r="FH91" s="217"/>
      <c r="FI91" s="217"/>
      <c r="FJ91" s="217"/>
      <c r="FK91" s="217"/>
      <c r="FL91" s="217"/>
      <c r="FM91" s="217"/>
      <c r="FN91" s="217"/>
      <c r="FO91" s="217"/>
      <c r="FP91" s="217"/>
      <c r="FQ91" s="217"/>
      <c r="FR91" s="217"/>
      <c r="FS91" s="217"/>
      <c r="FT91" s="217"/>
      <c r="FU91" s="217"/>
      <c r="FV91" s="217"/>
      <c r="FW91" s="217"/>
      <c r="FX91" s="217"/>
      <c r="FY91" s="217"/>
      <c r="FZ91" s="217"/>
      <c r="GA91" s="217"/>
      <c r="GB91" s="217"/>
      <c r="GC91" s="217"/>
      <c r="GD91" s="217"/>
      <c r="GE91" s="217"/>
      <c r="GF91" s="217"/>
      <c r="GG91" s="217"/>
      <c r="GH91" s="217"/>
      <c r="GI91" s="217"/>
      <c r="GJ91" s="217"/>
      <c r="GK91" s="217"/>
      <c r="GL91" s="217"/>
      <c r="GM91" s="217"/>
      <c r="GN91" s="217"/>
      <c r="GO91" s="217"/>
      <c r="GP91" s="217"/>
      <c r="GQ91" s="217"/>
      <c r="GR91" s="217"/>
      <c r="GS91" s="217"/>
      <c r="GT91" s="217"/>
      <c r="GU91" s="217"/>
      <c r="GV91" s="217"/>
      <c r="GW91" s="217"/>
      <c r="GX91" s="217"/>
      <c r="GY91" s="217"/>
      <c r="GZ91" s="217"/>
      <c r="HA91" s="217"/>
      <c r="HB91" s="217"/>
      <c r="HC91" s="217"/>
      <c r="HD91" s="270" t="s">
        <v>455</v>
      </c>
      <c r="HE91" s="217"/>
      <c r="HF91" s="217"/>
      <c r="HG91" s="90"/>
      <c r="HH91" s="217"/>
      <c r="HI91" s="217"/>
      <c r="HJ91" s="217"/>
      <c r="HK91" s="217"/>
      <c r="HL91" s="217"/>
      <c r="HM91" s="217"/>
      <c r="HN91" s="217"/>
      <c r="HO91" s="217"/>
      <c r="HP91" s="217"/>
      <c r="HQ91" s="217"/>
      <c r="HR91" s="217"/>
      <c r="HS91" s="217"/>
      <c r="HT91" s="217"/>
      <c r="HU91" s="217"/>
      <c r="HV91" s="217"/>
      <c r="HW91" s="217"/>
      <c r="HX91" s="217"/>
      <c r="HY91" s="217"/>
      <c r="HZ91" s="217"/>
      <c r="IA91" s="217"/>
      <c r="IB91" s="217"/>
      <c r="IC91" s="217"/>
      <c r="ID91" s="217"/>
      <c r="IE91" s="217"/>
      <c r="IF91" s="217"/>
      <c r="IG91" s="217"/>
      <c r="IH91" s="217"/>
      <c r="II91" s="217"/>
      <c r="IJ91" s="217"/>
      <c r="IK91" s="217"/>
      <c r="IL91" s="217"/>
      <c r="IM91" s="217"/>
      <c r="IN91" s="217"/>
      <c r="IO91" s="217"/>
      <c r="IP91" s="217"/>
      <c r="IQ91" s="217"/>
      <c r="IR91" s="217"/>
      <c r="IS91" s="270" t="s">
        <v>455</v>
      </c>
      <c r="IT91" s="217"/>
      <c r="IU91" s="217"/>
      <c r="IV91" s="217"/>
      <c r="IW91" s="217"/>
      <c r="IX91" s="217"/>
      <c r="IY91" s="217"/>
      <c r="IZ91" s="217"/>
      <c r="JA91" s="217"/>
      <c r="JB91" s="217"/>
      <c r="JC91" s="217"/>
      <c r="JD91" s="217"/>
      <c r="JE91" s="217"/>
      <c r="JF91" s="217"/>
      <c r="JG91" s="217"/>
      <c r="JH91" s="217"/>
      <c r="JI91" s="217"/>
      <c r="JJ91" s="217"/>
      <c r="JK91" s="217"/>
      <c r="JL91" s="217"/>
      <c r="JM91" s="217"/>
      <c r="JN91" s="217"/>
      <c r="JO91" s="217"/>
      <c r="JP91" s="217"/>
      <c r="JQ91" s="217"/>
      <c r="JR91" s="217"/>
      <c r="JS91" s="217"/>
      <c r="JT91" s="217"/>
      <c r="JU91" s="217"/>
      <c r="JV91" s="217"/>
      <c r="JW91" s="217"/>
      <c r="JX91" s="217"/>
      <c r="JY91" s="217"/>
      <c r="JZ91" s="217"/>
      <c r="KA91" s="217"/>
      <c r="KB91" s="217"/>
      <c r="KC91" s="217"/>
      <c r="KD91" s="217"/>
      <c r="KE91" s="270" t="s">
        <v>455</v>
      </c>
      <c r="KF91" s="217"/>
      <c r="KG91" s="217"/>
      <c r="KH91" s="217"/>
      <c r="KI91" s="90"/>
      <c r="KJ91" s="217"/>
      <c r="KK91" s="217"/>
      <c r="KL91" s="217"/>
      <c r="KM91" s="217"/>
      <c r="KN91" s="217"/>
      <c r="KO91" s="217"/>
      <c r="KP91" s="217"/>
      <c r="KQ91" s="217"/>
      <c r="KR91" s="217"/>
      <c r="KS91" s="217"/>
      <c r="KT91" s="217"/>
      <c r="KU91" s="217"/>
      <c r="KV91" s="217"/>
      <c r="KW91" s="217"/>
      <c r="KX91" s="217"/>
      <c r="KY91" s="217"/>
      <c r="KZ91" s="217"/>
      <c r="LA91" s="217"/>
      <c r="LB91" s="217"/>
      <c r="LC91" s="217"/>
      <c r="LD91" s="217"/>
      <c r="LE91" s="217"/>
      <c r="LF91" s="217"/>
      <c r="LG91" s="217"/>
      <c r="LH91" s="217"/>
      <c r="LI91" s="217"/>
      <c r="LJ91" s="217"/>
      <c r="LK91" s="217"/>
      <c r="LL91" s="217"/>
      <c r="LM91" s="217"/>
      <c r="LN91" s="217"/>
      <c r="LO91" s="217"/>
      <c r="LP91" s="217"/>
      <c r="LQ91" s="217"/>
      <c r="LR91" s="217"/>
      <c r="LS91" s="217"/>
      <c r="LT91" s="270" t="s">
        <v>455</v>
      </c>
      <c r="LU91" s="217"/>
      <c r="LV91" s="217"/>
      <c r="LW91" s="217"/>
      <c r="LX91" s="217"/>
      <c r="LY91" s="217"/>
      <c r="LZ91" s="217"/>
      <c r="MA91" s="217"/>
      <c r="MB91" s="217"/>
      <c r="MC91" s="217"/>
      <c r="MD91" s="217"/>
      <c r="ME91" s="217"/>
      <c r="MF91" s="217"/>
      <c r="MG91" s="217"/>
      <c r="MH91" s="217"/>
      <c r="MI91" s="217"/>
      <c r="MJ91" s="217"/>
      <c r="MK91" s="217"/>
      <c r="ML91" s="217"/>
      <c r="MM91" s="217"/>
      <c r="MN91" s="217"/>
      <c r="MO91" s="217"/>
      <c r="MP91" s="217"/>
      <c r="MQ91" s="217"/>
      <c r="MR91" s="217"/>
      <c r="MS91" s="217"/>
      <c r="MT91" s="217"/>
      <c r="MU91" s="217"/>
      <c r="MV91" s="217"/>
      <c r="MW91" s="217"/>
      <c r="MX91" s="217"/>
      <c r="MY91" s="217"/>
      <c r="MZ91" s="217"/>
      <c r="NA91" s="217"/>
      <c r="NB91" s="217"/>
      <c r="NC91" s="217"/>
      <c r="ND91" s="217"/>
      <c r="NE91" s="217"/>
      <c r="NF91" s="217"/>
      <c r="NG91" s="217"/>
      <c r="NH91" s="217"/>
      <c r="NI91" s="217"/>
      <c r="NJ91" s="217"/>
      <c r="NK91" s="217"/>
      <c r="NL91" s="217"/>
      <c r="NM91" s="217"/>
      <c r="NN91" s="217"/>
      <c r="NO91" s="217"/>
      <c r="NP91" s="217"/>
      <c r="NQ91" s="217"/>
      <c r="NR91" s="217"/>
      <c r="NS91" s="217"/>
      <c r="NT91" s="217"/>
      <c r="NU91" s="217"/>
      <c r="NV91" s="217"/>
      <c r="NW91" s="217"/>
      <c r="NX91" s="217"/>
      <c r="NY91" s="217"/>
      <c r="NZ91" s="217"/>
      <c r="OA91" s="217"/>
      <c r="OB91" s="217"/>
      <c r="OC91" s="217"/>
      <c r="OD91" s="217"/>
      <c r="OE91" s="217"/>
      <c r="OF91" s="217"/>
      <c r="OG91" s="217"/>
      <c r="OH91" s="217"/>
      <c r="OI91" s="217"/>
      <c r="OJ91" s="217"/>
      <c r="OK91" s="217"/>
      <c r="OL91" s="217"/>
      <c r="OM91" s="217"/>
      <c r="ON91" s="217"/>
      <c r="OO91" s="217"/>
      <c r="OP91" s="217"/>
      <c r="OQ91" s="217"/>
      <c r="OR91" s="217"/>
      <c r="OS91" s="267">
        <f>IF(ISERROR(#REF!),0,1)</f>
        <v>0</v>
      </c>
      <c r="OT91" s="267">
        <f t="shared" si="20"/>
        <v>0</v>
      </c>
      <c r="OU91" s="267">
        <f t="shared" si="21"/>
        <v>1</v>
      </c>
      <c r="OV91" s="223"/>
      <c r="OW91" s="223"/>
      <c r="OX91" s="223"/>
      <c r="OY91" s="223"/>
      <c r="OZ91" s="223"/>
      <c r="PA91" s="223"/>
      <c r="PB91" s="223"/>
      <c r="PC91" s="223"/>
      <c r="PD91" s="223"/>
      <c r="PE91" s="223"/>
      <c r="PF91" s="223"/>
      <c r="PG91" s="223"/>
      <c r="PH91" s="223"/>
      <c r="PI91" s="223"/>
      <c r="PJ91" s="223"/>
      <c r="PK91" s="223"/>
      <c r="PL91" s="223"/>
      <c r="PM91" s="223"/>
      <c r="PN91" s="223"/>
      <c r="PO91" s="223"/>
      <c r="PP91" s="223"/>
      <c r="PQ91" s="223"/>
      <c r="PR91" s="223"/>
      <c r="PS91" s="223"/>
      <c r="PT91" s="223"/>
      <c r="PU91" s="223"/>
      <c r="PV91" s="223"/>
      <c r="PW91" s="223"/>
      <c r="PX91" s="223"/>
      <c r="PY91" s="223"/>
      <c r="PZ91" s="223"/>
      <c r="QA91" s="223"/>
      <c r="QB91" s="223"/>
      <c r="QC91" s="223"/>
      <c r="QD91" s="223"/>
      <c r="QE91" s="223"/>
      <c r="QF91" s="223"/>
      <c r="QG91" s="223"/>
      <c r="QH91" s="223"/>
      <c r="QI91" s="223"/>
      <c r="QJ91" s="223"/>
      <c r="QK91" s="223"/>
      <c r="QL91" s="223"/>
      <c r="QM91" s="223"/>
      <c r="QN91" s="223"/>
      <c r="QO91" s="223"/>
      <c r="QP91" s="223"/>
      <c r="QQ91" s="223"/>
      <c r="QR91" s="223"/>
      <c r="QS91" s="223"/>
      <c r="QT91" s="223"/>
      <c r="QU91" s="223"/>
      <c r="QV91" s="223"/>
      <c r="QW91" s="223"/>
      <c r="QX91" s="223"/>
      <c r="QY91" s="223"/>
      <c r="QZ91" s="223"/>
      <c r="RA91" s="223"/>
      <c r="RB91" s="223"/>
      <c r="RC91" s="223"/>
      <c r="RD91" s="223"/>
      <c r="RE91" s="223"/>
      <c r="RF91" s="223"/>
      <c r="RG91" s="223"/>
      <c r="RH91" s="223"/>
      <c r="RI91" s="223"/>
      <c r="RJ91" s="223"/>
      <c r="RK91" s="223"/>
      <c r="RL91" s="223"/>
      <c r="RM91" s="223"/>
      <c r="RN91" s="223"/>
      <c r="RO91" s="223"/>
      <c r="RP91" s="223"/>
      <c r="RQ91" s="223"/>
      <c r="RR91" s="223"/>
      <c r="RS91" s="223"/>
      <c r="RT91" s="223"/>
      <c r="RU91" s="223"/>
      <c r="RV91" s="223"/>
      <c r="RW91" s="223"/>
      <c r="RX91" s="223"/>
      <c r="RY91" s="223"/>
      <c r="RZ91" s="223"/>
      <c r="SA91" s="223"/>
      <c r="SB91" s="223"/>
      <c r="SC91" s="223"/>
      <c r="SD91" s="223"/>
      <c r="SE91" s="223"/>
      <c r="SF91" s="223"/>
      <c r="SG91" s="223"/>
      <c r="SH91" s="223"/>
      <c r="SI91" s="223"/>
      <c r="SJ91" s="223"/>
      <c r="SK91" s="223"/>
      <c r="SL91" s="223"/>
      <c r="SM91" s="223"/>
      <c r="SN91" s="223"/>
      <c r="SO91" s="223"/>
      <c r="SP91" s="223"/>
      <c r="SQ91" s="223"/>
      <c r="SR91" s="223"/>
      <c r="SS91" s="223"/>
      <c r="ST91" s="223"/>
      <c r="SU91" s="223"/>
      <c r="SV91" s="223"/>
      <c r="SW91" s="223"/>
      <c r="SX91" s="223"/>
      <c r="SY91" s="223"/>
      <c r="SZ91" s="223"/>
      <c r="TA91" s="223"/>
      <c r="TB91" s="223"/>
      <c r="TC91" s="223"/>
      <c r="TD91" s="223"/>
      <c r="TE91" s="223"/>
      <c r="TF91" s="223"/>
      <c r="TG91" s="223"/>
      <c r="TH91" s="223"/>
      <c r="TI91" s="223"/>
      <c r="TJ91" s="223"/>
      <c r="TK91" s="223"/>
      <c r="TL91" s="223"/>
      <c r="TM91" s="223"/>
      <c r="TN91" s="223"/>
      <c r="TO91" s="223"/>
      <c r="TP91" s="223"/>
      <c r="TQ91" s="223"/>
      <c r="TR91" s="223"/>
      <c r="TS91" s="223"/>
      <c r="TT91" s="223"/>
      <c r="TU91" s="223"/>
      <c r="TV91" s="223"/>
      <c r="TW91" s="223"/>
      <c r="TX91" s="223"/>
      <c r="TY91" s="223"/>
      <c r="TZ91" s="223"/>
      <c r="UA91" s="223"/>
      <c r="UB91" s="223"/>
      <c r="UC91" s="223"/>
      <c r="UD91" s="223"/>
      <c r="UE91" s="223"/>
      <c r="UF91" s="223"/>
      <c r="UG91" s="223"/>
      <c r="UH91" s="223"/>
      <c r="UI91" s="223"/>
      <c r="UJ91" s="223"/>
      <c r="UK91" s="223"/>
      <c r="UL91" s="223"/>
      <c r="UM91" s="223"/>
      <c r="UN91" s="223"/>
      <c r="UO91" s="223"/>
      <c r="UP91" s="223"/>
      <c r="UQ91" s="223"/>
      <c r="UR91" s="223"/>
      <c r="US91" s="223"/>
      <c r="UT91" s="223"/>
      <c r="UU91" s="223"/>
      <c r="UV91" s="223"/>
      <c r="UW91" s="223"/>
      <c r="UX91" s="223"/>
      <c r="UY91" s="223"/>
      <c r="UZ91" s="223"/>
      <c r="VA91" s="223"/>
      <c r="VB91" s="223"/>
      <c r="VC91" s="223"/>
      <c r="VD91" s="223"/>
      <c r="VE91" s="223"/>
      <c r="VF91" s="223"/>
      <c r="VG91" s="223"/>
      <c r="VH91" s="223"/>
      <c r="VI91" s="223"/>
      <c r="VJ91" s="223"/>
      <c r="VK91" s="223"/>
      <c r="VL91" s="223"/>
      <c r="VM91" s="223"/>
      <c r="VN91" s="223"/>
      <c r="VO91" s="223"/>
      <c r="VP91" s="223"/>
      <c r="VQ91" s="223"/>
      <c r="VR91" s="223"/>
      <c r="VS91" s="223"/>
      <c r="VT91" s="223"/>
      <c r="VU91" s="223"/>
      <c r="VV91" s="223"/>
      <c r="VW91" s="223"/>
      <c r="VX91" s="223"/>
      <c r="VY91" s="223"/>
      <c r="VZ91" s="223"/>
      <c r="WA91" s="223"/>
      <c r="WB91" s="223"/>
      <c r="WC91" s="223"/>
      <c r="WD91" s="223"/>
      <c r="WE91" s="223"/>
      <c r="WF91" s="223"/>
      <c r="WG91" s="223"/>
      <c r="WH91" s="223"/>
      <c r="WI91" s="223"/>
      <c r="WJ91" s="223"/>
      <c r="WK91" s="223"/>
      <c r="WL91" s="223"/>
      <c r="WM91" s="223"/>
      <c r="WN91" s="223"/>
      <c r="WO91" s="223"/>
      <c r="WP91" s="223"/>
      <c r="WQ91" s="223"/>
      <c r="WR91" s="223"/>
      <c r="WS91" s="223"/>
      <c r="WT91" s="223"/>
      <c r="WU91" s="223"/>
      <c r="WV91" s="223"/>
      <c r="WW91" s="223"/>
      <c r="WX91" s="223"/>
      <c r="WY91" s="223"/>
      <c r="WZ91" s="223"/>
      <c r="XA91" s="223"/>
      <c r="XB91" s="223"/>
      <c r="XC91" s="223"/>
      <c r="XD91" s="223"/>
      <c r="XE91" s="223"/>
      <c r="XF91" s="223"/>
      <c r="XG91" s="223"/>
      <c r="XH91" s="223"/>
      <c r="XI91" s="223"/>
      <c r="XJ91" s="223"/>
      <c r="XK91" s="223"/>
      <c r="XL91" s="223"/>
      <c r="XM91" s="223"/>
      <c r="XN91" s="223"/>
      <c r="XO91" s="223"/>
      <c r="XP91" s="223"/>
      <c r="XQ91" s="223"/>
      <c r="XR91" s="223"/>
      <c r="XS91" s="223"/>
      <c r="XT91" s="223"/>
      <c r="XU91" s="223"/>
      <c r="XV91" s="223"/>
      <c r="XW91" s="223"/>
      <c r="XX91" s="223"/>
      <c r="XY91" s="223"/>
      <c r="XZ91" s="223"/>
      <c r="YA91" s="223"/>
      <c r="YB91" s="223"/>
      <c r="YC91" s="223"/>
      <c r="YD91" s="223"/>
      <c r="YE91" s="223"/>
      <c r="YF91" s="223"/>
      <c r="YG91" s="223"/>
      <c r="YH91" s="223"/>
      <c r="YI91" s="223"/>
      <c r="YJ91" s="223"/>
      <c r="YK91" s="223"/>
      <c r="YL91" s="223"/>
      <c r="YM91" s="223"/>
      <c r="YN91" s="223"/>
      <c r="YO91" s="223"/>
      <c r="YP91" s="223"/>
      <c r="YQ91" s="223"/>
      <c r="YR91" s="223"/>
      <c r="YS91" s="223"/>
      <c r="YT91" s="223"/>
      <c r="YU91" s="223"/>
      <c r="YV91" s="223"/>
      <c r="YW91" s="223"/>
      <c r="YX91" s="223"/>
      <c r="YY91" s="223"/>
      <c r="YZ91" s="223"/>
      <c r="ZA91" s="223"/>
      <c r="ZB91" s="223"/>
      <c r="ZC91" s="223"/>
      <c r="ZD91" s="223"/>
      <c r="ZE91" s="223"/>
      <c r="ZF91" s="223"/>
      <c r="ZG91" s="223"/>
      <c r="ZH91" s="223"/>
      <c r="ZI91" s="223"/>
      <c r="ZJ91" s="223"/>
      <c r="ZK91" s="223"/>
      <c r="ZL91" s="223"/>
      <c r="ZM91" s="223"/>
      <c r="ZN91" s="223"/>
      <c r="ZO91" s="223"/>
      <c r="ZP91" s="223"/>
      <c r="ZQ91" s="223"/>
      <c r="ZR91" s="223"/>
      <c r="ZS91" s="223"/>
      <c r="ZT91" s="223"/>
      <c r="ZU91" s="223"/>
      <c r="ZV91" s="223"/>
      <c r="ZW91" s="223"/>
      <c r="ZX91" s="223"/>
      <c r="ZY91" s="223"/>
      <c r="ZZ91" s="223"/>
      <c r="AAA91" s="223"/>
      <c r="AAB91" s="223"/>
      <c r="AAC91" s="223"/>
      <c r="AAD91" s="223"/>
      <c r="AAE91" s="223"/>
      <c r="AAF91" s="223"/>
      <c r="AAG91" s="223"/>
      <c r="AAH91" s="223"/>
      <c r="AAI91" s="223"/>
      <c r="AAJ91" s="223"/>
      <c r="AAK91" s="223"/>
      <c r="AAL91" s="223"/>
      <c r="AAM91" s="223"/>
      <c r="AAN91" s="223"/>
      <c r="AAO91" s="223"/>
      <c r="AAP91" s="223"/>
      <c r="AAQ91" s="223"/>
      <c r="AAR91" s="223"/>
      <c r="AAS91" s="223"/>
      <c r="AAT91" s="223"/>
      <c r="AAU91" s="223"/>
      <c r="AAV91" s="223"/>
      <c r="AAW91" s="223"/>
      <c r="AAX91" s="223"/>
      <c r="AAY91" s="223"/>
      <c r="AAZ91" s="223"/>
      <c r="ABA91" s="223"/>
      <c r="ABB91" s="223"/>
      <c r="ABC91" s="223"/>
      <c r="ABD91" s="223"/>
      <c r="ABE91" s="223"/>
      <c r="ABF91" s="223"/>
      <c r="ABG91" s="223"/>
      <c r="ABH91" s="223"/>
      <c r="ABI91" s="223"/>
      <c r="ABJ91" s="223"/>
      <c r="ABK91" s="223"/>
      <c r="ABL91" s="223"/>
      <c r="ABM91" s="223"/>
      <c r="ABN91" s="223"/>
      <c r="ABO91" s="223"/>
      <c r="ABP91" s="223"/>
      <c r="ABQ91" s="223"/>
      <c r="ABR91" s="223"/>
      <c r="ABS91" s="223"/>
      <c r="ABT91" s="223"/>
      <c r="ABU91" s="223"/>
      <c r="ABV91" s="223"/>
      <c r="ABW91" s="223"/>
      <c r="ABX91" s="223"/>
      <c r="ABY91" s="223"/>
      <c r="ABZ91" s="223"/>
      <c r="ACA91" s="223"/>
      <c r="ACB91" s="223"/>
      <c r="ACC91" s="223"/>
      <c r="ACD91" s="223"/>
      <c r="ACE91" s="223"/>
      <c r="ACF91" s="223"/>
      <c r="ACG91" s="223"/>
      <c r="ACH91" s="223"/>
      <c r="ACI91" s="223"/>
      <c r="ACJ91" s="223"/>
      <c r="ACK91" s="223"/>
      <c r="ACL91" s="223"/>
      <c r="ACM91" s="223"/>
      <c r="ACN91" s="223"/>
      <c r="ACO91" s="223"/>
      <c r="ACP91" s="223"/>
      <c r="ACQ91" s="223"/>
      <c r="ACR91" s="223"/>
      <c r="ACS91" s="223"/>
      <c r="ACT91" s="223"/>
      <c r="ACU91" s="223"/>
      <c r="ACV91" s="223"/>
      <c r="ACW91" s="223"/>
      <c r="ACX91" s="223"/>
      <c r="ACY91" s="223"/>
      <c r="ACZ91" s="223"/>
      <c r="ADA91" s="223"/>
      <c r="ADB91" s="223"/>
      <c r="ADC91" s="223"/>
      <c r="ADD91" s="223"/>
      <c r="ADE91" s="223"/>
      <c r="ADF91" s="223"/>
      <c r="ADG91" s="223"/>
      <c r="ADH91" s="223"/>
      <c r="ADI91" s="223"/>
      <c r="ADJ91" s="223"/>
      <c r="ADK91" s="223"/>
      <c r="ADL91" s="223"/>
      <c r="ADM91" s="223"/>
      <c r="ADN91" s="223"/>
      <c r="ADO91" s="223"/>
      <c r="ADP91" s="223"/>
      <c r="ADQ91" s="223"/>
      <c r="ADR91" s="223"/>
      <c r="ADS91" s="223"/>
      <c r="ADT91" s="223"/>
      <c r="ADU91" s="223"/>
      <c r="ADV91" s="223"/>
      <c r="ADW91" s="223"/>
      <c r="ADX91" s="223"/>
      <c r="ADY91" s="223"/>
      <c r="ADZ91" s="223"/>
      <c r="AEA91" s="223"/>
      <c r="AEB91" s="223"/>
      <c r="AEC91" s="223"/>
      <c r="AED91" s="223"/>
      <c r="AEE91" s="223"/>
      <c r="AEF91" s="223"/>
      <c r="AEG91" s="223"/>
      <c r="AEH91" s="223"/>
      <c r="AEI91" s="223"/>
      <c r="AEJ91" s="223"/>
      <c r="AEK91" s="223"/>
      <c r="AEL91" s="223"/>
      <c r="AEM91" s="223"/>
      <c r="AEN91" s="223"/>
      <c r="AEO91" s="223"/>
      <c r="AEP91" s="223"/>
      <c r="AEQ91" s="223"/>
      <c r="AER91" s="223"/>
      <c r="AES91" s="223"/>
      <c r="AET91" s="223"/>
      <c r="AEU91" s="223"/>
      <c r="AEV91" s="223"/>
      <c r="AEW91" s="223"/>
      <c r="AEX91" s="223"/>
      <c r="AEY91" s="223"/>
      <c r="AEZ91" s="223"/>
      <c r="AFA91" s="223"/>
      <c r="AFB91" s="223"/>
      <c r="AFC91" s="223"/>
      <c r="AFD91" s="223"/>
      <c r="AFE91" s="223"/>
      <c r="AFF91" s="223"/>
      <c r="AFG91" s="223"/>
      <c r="AFH91" s="223"/>
      <c r="AFI91" s="223"/>
      <c r="AFJ91" s="223"/>
      <c r="AFK91" s="223"/>
      <c r="AFL91" s="223"/>
      <c r="AFM91" s="223"/>
      <c r="AFN91" s="223"/>
      <c r="AFO91" s="223"/>
      <c r="AFP91" s="223"/>
      <c r="AFQ91" s="223"/>
      <c r="AFR91" s="223"/>
      <c r="AFS91" s="223"/>
      <c r="AFT91" s="223"/>
    </row>
    <row r="92" spans="1:852" s="211" customFormat="1">
      <c r="A92" s="150" t="s">
        <v>3672</v>
      </c>
      <c r="B92" s="150"/>
      <c r="C92" s="840" t="str">
        <f>IF(Severity!F92&gt;=0.5,"YES","NO")</f>
        <v>NO</v>
      </c>
      <c r="D92" s="840" t="str">
        <f>IF(Severity!G92&gt;=0.5,"YES","NO")</f>
        <v>YES</v>
      </c>
      <c r="E92" s="266">
        <v>12</v>
      </c>
      <c r="F92" s="266">
        <v>2</v>
      </c>
      <c r="G92" s="270" t="s">
        <v>3674</v>
      </c>
      <c r="H92" s="270" t="s">
        <v>749</v>
      </c>
      <c r="I92" s="270" t="s">
        <v>455</v>
      </c>
      <c r="J92" s="270">
        <v>16</v>
      </c>
      <c r="K92" s="270" t="s">
        <v>602</v>
      </c>
      <c r="L92" s="270">
        <v>17</v>
      </c>
      <c r="M92" s="265">
        <v>40</v>
      </c>
      <c r="N92" s="270">
        <v>7</v>
      </c>
      <c r="O92" s="270" t="s">
        <v>602</v>
      </c>
      <c r="P92" s="270">
        <v>17</v>
      </c>
      <c r="Q92" s="265">
        <v>42</v>
      </c>
      <c r="R92" s="265">
        <v>50</v>
      </c>
      <c r="S92" s="270" t="s">
        <v>602</v>
      </c>
      <c r="T92" s="270">
        <v>17</v>
      </c>
      <c r="U92" s="265"/>
      <c r="V92" s="265"/>
      <c r="W92" s="223">
        <v>15.45</v>
      </c>
      <c r="X92" s="223">
        <v>2.09</v>
      </c>
      <c r="Y92" s="223"/>
      <c r="Z92" s="223"/>
      <c r="AA92" s="223">
        <v>8.73</v>
      </c>
      <c r="AB92" s="223">
        <v>5.2</v>
      </c>
      <c r="AC92" s="125"/>
      <c r="AD92" s="125"/>
      <c r="AE92" s="114"/>
      <c r="AF92" s="125"/>
      <c r="AG92" s="125">
        <v>-6.81</v>
      </c>
      <c r="AH92" s="125">
        <v>4.91</v>
      </c>
      <c r="AI92" s="265">
        <v>112</v>
      </c>
      <c r="AJ92" s="267">
        <f t="shared" si="17"/>
        <v>96</v>
      </c>
      <c r="AK92" s="265">
        <v>96</v>
      </c>
      <c r="AL92" s="270" t="s">
        <v>2374</v>
      </c>
      <c r="AM92" s="270" t="s">
        <v>749</v>
      </c>
      <c r="AN92" s="270" t="s">
        <v>455</v>
      </c>
      <c r="AO92" s="270">
        <v>18</v>
      </c>
      <c r="AP92" s="270" t="s">
        <v>602</v>
      </c>
      <c r="AQ92" s="270">
        <v>17</v>
      </c>
      <c r="AR92" s="265">
        <v>22</v>
      </c>
      <c r="AS92" s="265">
        <v>7</v>
      </c>
      <c r="AT92" s="270" t="s">
        <v>602</v>
      </c>
      <c r="AU92" s="270">
        <v>17</v>
      </c>
      <c r="AV92" s="265">
        <v>26</v>
      </c>
      <c r="AW92" s="265">
        <v>50</v>
      </c>
      <c r="AX92" s="270" t="s">
        <v>602</v>
      </c>
      <c r="AY92" s="270">
        <v>17</v>
      </c>
      <c r="AZ92" s="265"/>
      <c r="BA92" s="265"/>
      <c r="BB92" s="125">
        <v>15.68</v>
      </c>
      <c r="BC92" s="125">
        <v>2.46</v>
      </c>
      <c r="BD92" s="125"/>
      <c r="BE92" s="125"/>
      <c r="BF92" s="125">
        <v>11.22</v>
      </c>
      <c r="BG92" s="125">
        <v>5.78</v>
      </c>
      <c r="BH92" s="114"/>
      <c r="BI92" s="114"/>
      <c r="BJ92" s="114"/>
      <c r="BK92" s="114"/>
      <c r="BL92" s="114">
        <v>-4.54</v>
      </c>
      <c r="BM92" s="114">
        <v>5.26</v>
      </c>
      <c r="BN92" s="265">
        <v>108</v>
      </c>
      <c r="BO92" s="270">
        <f t="shared" si="18"/>
        <v>90</v>
      </c>
      <c r="BP92" s="265">
        <v>90</v>
      </c>
      <c r="BQ92" s="270"/>
      <c r="BR92" s="270" t="s">
        <v>455</v>
      </c>
      <c r="BS92" s="270"/>
      <c r="BT92" s="265"/>
      <c r="BU92" s="270"/>
      <c r="BV92" s="265"/>
      <c r="BW92" s="265"/>
      <c r="BX92" s="217"/>
      <c r="BY92" s="90"/>
      <c r="BZ92" s="217"/>
      <c r="CA92" s="217"/>
      <c r="CB92" s="217"/>
      <c r="CC92" s="217"/>
      <c r="CD92" s="217"/>
      <c r="CE92" s="217"/>
      <c r="CF92" s="217"/>
      <c r="CG92" s="92"/>
      <c r="CH92" s="92"/>
      <c r="CI92" s="92"/>
      <c r="CJ92" s="92"/>
      <c r="CK92" s="92"/>
      <c r="CL92" s="92"/>
      <c r="CM92" s="92"/>
      <c r="CN92" s="92"/>
      <c r="CO92" s="92"/>
      <c r="CP92" s="92"/>
      <c r="CQ92" s="92"/>
      <c r="CR92" s="92"/>
      <c r="CS92" s="217"/>
      <c r="CT92" s="217"/>
      <c r="CU92" s="217"/>
      <c r="CV92" s="270"/>
      <c r="CW92" s="270" t="s">
        <v>455</v>
      </c>
      <c r="CX92" s="90"/>
      <c r="CY92" s="217"/>
      <c r="CZ92" s="217"/>
      <c r="DA92" s="217"/>
      <c r="DB92" s="217"/>
      <c r="DC92" s="217"/>
      <c r="DD92" s="217"/>
      <c r="DE92" s="217"/>
      <c r="DF92" s="217"/>
      <c r="DG92" s="217"/>
      <c r="DH92" s="217"/>
      <c r="DI92" s="217"/>
      <c r="DJ92" s="183"/>
      <c r="DK92" s="183"/>
      <c r="DL92" s="183"/>
      <c r="DM92" s="183"/>
      <c r="DN92" s="183"/>
      <c r="DO92" s="183"/>
      <c r="DP92" s="183"/>
      <c r="DQ92" s="183"/>
      <c r="DR92" s="183"/>
      <c r="DS92" s="183"/>
      <c r="DT92" s="183"/>
      <c r="DU92" s="183"/>
      <c r="DV92" s="183"/>
      <c r="DW92" s="183"/>
      <c r="DX92" s="217"/>
      <c r="DY92" s="217"/>
      <c r="DZ92" s="217"/>
      <c r="EA92" s="217"/>
      <c r="EB92" s="270" t="s">
        <v>455</v>
      </c>
      <c r="EC92" s="217"/>
      <c r="ED92" s="217"/>
      <c r="EE92" s="217"/>
      <c r="EF92" s="217"/>
      <c r="EG92" s="217"/>
      <c r="EH92" s="217"/>
      <c r="EI92" s="217"/>
      <c r="EJ92" s="217"/>
      <c r="EK92" s="217"/>
      <c r="EL92" s="217"/>
      <c r="EM92" s="217"/>
      <c r="EN92" s="217"/>
      <c r="EO92" s="183"/>
      <c r="EP92" s="183"/>
      <c r="EQ92" s="183"/>
      <c r="ER92" s="183"/>
      <c r="ES92" s="183"/>
      <c r="ET92" s="183"/>
      <c r="EU92" s="183"/>
      <c r="EV92" s="183"/>
      <c r="EW92" s="183"/>
      <c r="EX92" s="183"/>
      <c r="EY92" s="183"/>
      <c r="EZ92" s="183"/>
      <c r="FA92" s="183"/>
      <c r="FB92" s="183"/>
      <c r="FC92" s="217"/>
      <c r="FD92" s="217"/>
      <c r="FE92" s="217"/>
      <c r="FF92" s="270" t="s">
        <v>455</v>
      </c>
      <c r="FG92" s="217"/>
      <c r="FH92" s="217"/>
      <c r="FI92" s="217"/>
      <c r="FJ92" s="217"/>
      <c r="FK92" s="217"/>
      <c r="FL92" s="217"/>
      <c r="FM92" s="217"/>
      <c r="FN92" s="217"/>
      <c r="FO92" s="217"/>
      <c r="FP92" s="217"/>
      <c r="FQ92" s="217"/>
      <c r="FR92" s="217"/>
      <c r="FS92" s="217"/>
      <c r="FT92" s="217"/>
      <c r="FU92" s="217"/>
      <c r="FV92" s="217"/>
      <c r="FW92" s="217"/>
      <c r="FX92" s="217"/>
      <c r="FY92" s="217"/>
      <c r="FZ92" s="217"/>
      <c r="GA92" s="217"/>
      <c r="GB92" s="217"/>
      <c r="GC92" s="217"/>
      <c r="GD92" s="217"/>
      <c r="GE92" s="217"/>
      <c r="GF92" s="217"/>
      <c r="GG92" s="217"/>
      <c r="GH92" s="217"/>
      <c r="GI92" s="217"/>
      <c r="GJ92" s="217"/>
      <c r="GK92" s="217"/>
      <c r="GL92" s="217"/>
      <c r="GM92" s="217"/>
      <c r="GN92" s="217"/>
      <c r="GO92" s="217"/>
      <c r="GP92" s="217"/>
      <c r="GQ92" s="217"/>
      <c r="GR92" s="217"/>
      <c r="GS92" s="217"/>
      <c r="GT92" s="217"/>
      <c r="GU92" s="217"/>
      <c r="GV92" s="217"/>
      <c r="GW92" s="217"/>
      <c r="GX92" s="217"/>
      <c r="GY92" s="217"/>
      <c r="GZ92" s="217"/>
      <c r="HA92" s="217"/>
      <c r="HB92" s="217"/>
      <c r="HC92" s="217"/>
      <c r="HD92" s="270" t="s">
        <v>455</v>
      </c>
      <c r="HE92" s="217"/>
      <c r="HF92" s="217"/>
      <c r="HG92" s="217"/>
      <c r="HH92" s="217"/>
      <c r="HI92" s="217"/>
      <c r="HJ92" s="217"/>
      <c r="HK92" s="217"/>
      <c r="HL92" s="217"/>
      <c r="HM92" s="217"/>
      <c r="HN92" s="217"/>
      <c r="HO92" s="217"/>
      <c r="HP92" s="217"/>
      <c r="HQ92" s="217"/>
      <c r="HR92" s="217"/>
      <c r="HS92" s="217"/>
      <c r="HT92" s="217"/>
      <c r="HU92" s="217"/>
      <c r="HV92" s="217"/>
      <c r="HW92" s="217"/>
      <c r="HX92" s="217"/>
      <c r="HY92" s="217"/>
      <c r="HZ92" s="217"/>
      <c r="IA92" s="217"/>
      <c r="IB92" s="217"/>
      <c r="IC92" s="217"/>
      <c r="ID92" s="217"/>
      <c r="IE92" s="217"/>
      <c r="IF92" s="217"/>
      <c r="IG92" s="217"/>
      <c r="IH92" s="217"/>
      <c r="II92" s="217"/>
      <c r="IJ92" s="217"/>
      <c r="IK92" s="217"/>
      <c r="IL92" s="217"/>
      <c r="IM92" s="217"/>
      <c r="IN92" s="217"/>
      <c r="IO92" s="217"/>
      <c r="IP92" s="217"/>
      <c r="IQ92" s="217"/>
      <c r="IR92" s="217"/>
      <c r="IS92" s="270" t="s">
        <v>455</v>
      </c>
      <c r="IT92" s="217"/>
      <c r="IU92" s="217"/>
      <c r="IV92" s="217"/>
      <c r="IW92" s="217"/>
      <c r="IX92" s="217"/>
      <c r="IY92" s="217"/>
      <c r="IZ92" s="217"/>
      <c r="JA92" s="217"/>
      <c r="JB92" s="217"/>
      <c r="JC92" s="217"/>
      <c r="JD92" s="217"/>
      <c r="JE92" s="217"/>
      <c r="JF92" s="217"/>
      <c r="JG92" s="217"/>
      <c r="JH92" s="217"/>
      <c r="JI92" s="217"/>
      <c r="JJ92" s="217"/>
      <c r="JK92" s="217"/>
      <c r="JL92" s="217"/>
      <c r="JM92" s="217"/>
      <c r="JN92" s="217"/>
      <c r="JO92" s="217"/>
      <c r="JP92" s="217"/>
      <c r="JQ92" s="217"/>
      <c r="JR92" s="217"/>
      <c r="JS92" s="217"/>
      <c r="JT92" s="217"/>
      <c r="JU92" s="217"/>
      <c r="JV92" s="217"/>
      <c r="JW92" s="217"/>
      <c r="JX92" s="217"/>
      <c r="JY92" s="217"/>
      <c r="JZ92" s="217"/>
      <c r="KA92" s="217"/>
      <c r="KB92" s="217"/>
      <c r="KC92" s="217"/>
      <c r="KD92" s="217"/>
      <c r="KE92" s="270" t="s">
        <v>455</v>
      </c>
      <c r="KF92" s="217"/>
      <c r="KG92" s="217"/>
      <c r="KH92" s="217"/>
      <c r="KI92" s="217"/>
      <c r="KJ92" s="217"/>
      <c r="KK92" s="217"/>
      <c r="KL92" s="217"/>
      <c r="KM92" s="217"/>
      <c r="KN92" s="217"/>
      <c r="KO92" s="217"/>
      <c r="KP92" s="217"/>
      <c r="KQ92" s="217"/>
      <c r="KR92" s="217"/>
      <c r="KS92" s="217"/>
      <c r="KT92" s="217"/>
      <c r="KU92" s="217"/>
      <c r="KV92" s="217"/>
      <c r="KW92" s="217"/>
      <c r="KX92" s="217"/>
      <c r="KY92" s="217"/>
      <c r="KZ92" s="217"/>
      <c r="LA92" s="217"/>
      <c r="LB92" s="217"/>
      <c r="LC92" s="217"/>
      <c r="LD92" s="217"/>
      <c r="LE92" s="217"/>
      <c r="LF92" s="217"/>
      <c r="LG92" s="217"/>
      <c r="LH92" s="217"/>
      <c r="LI92" s="217"/>
      <c r="LJ92" s="217"/>
      <c r="LK92" s="217"/>
      <c r="LL92" s="217"/>
      <c r="LM92" s="217"/>
      <c r="LN92" s="217"/>
      <c r="LO92" s="217"/>
      <c r="LP92" s="217"/>
      <c r="LQ92" s="217"/>
      <c r="LR92" s="217"/>
      <c r="LS92" s="217"/>
      <c r="LT92" s="270" t="s">
        <v>455</v>
      </c>
      <c r="LU92" s="217"/>
      <c r="LV92" s="217"/>
      <c r="LW92" s="217"/>
      <c r="LX92" s="217"/>
      <c r="LY92" s="217"/>
      <c r="LZ92" s="217"/>
      <c r="MA92" s="217"/>
      <c r="MB92" s="217"/>
      <c r="MC92" s="217"/>
      <c r="MD92" s="217"/>
      <c r="ME92" s="217"/>
      <c r="MF92" s="217"/>
      <c r="MG92" s="217"/>
      <c r="MH92" s="217"/>
      <c r="MI92" s="217"/>
      <c r="MJ92" s="217"/>
      <c r="MK92" s="217"/>
      <c r="ML92" s="217"/>
      <c r="MM92" s="217"/>
      <c r="MN92" s="217"/>
      <c r="MO92" s="217"/>
      <c r="MP92" s="217"/>
      <c r="MQ92" s="217"/>
      <c r="MR92" s="217"/>
      <c r="MS92" s="217"/>
      <c r="MT92" s="217"/>
      <c r="MU92" s="217"/>
      <c r="MV92" s="217"/>
      <c r="MW92" s="217"/>
      <c r="MX92" s="217"/>
      <c r="MY92" s="217"/>
      <c r="MZ92" s="217"/>
      <c r="NA92" s="217"/>
      <c r="NB92" s="217"/>
      <c r="NC92" s="217"/>
      <c r="ND92" s="217"/>
      <c r="NE92" s="217"/>
      <c r="NF92" s="217"/>
      <c r="NG92" s="217"/>
      <c r="NH92" s="217"/>
      <c r="NI92" s="217"/>
      <c r="NJ92" s="217"/>
      <c r="NK92" s="217"/>
      <c r="NL92" s="217"/>
      <c r="NM92" s="217"/>
      <c r="NN92" s="217"/>
      <c r="NO92" s="217"/>
      <c r="NP92" s="217"/>
      <c r="NQ92" s="217"/>
      <c r="NR92" s="217"/>
      <c r="NS92" s="217"/>
      <c r="NT92" s="217"/>
      <c r="NU92" s="217"/>
      <c r="NV92" s="217"/>
      <c r="NW92" s="217"/>
      <c r="NX92" s="217"/>
      <c r="NY92" s="217"/>
      <c r="NZ92" s="217"/>
      <c r="OA92" s="217"/>
      <c r="OB92" s="217"/>
      <c r="OC92" s="217"/>
      <c r="OD92" s="217"/>
      <c r="OE92" s="217"/>
      <c r="OF92" s="217"/>
      <c r="OG92" s="217"/>
      <c r="OH92" s="217"/>
      <c r="OI92" s="217"/>
      <c r="OJ92" s="217"/>
      <c r="OK92" s="217"/>
      <c r="OL92" s="217"/>
      <c r="OM92" s="217"/>
      <c r="ON92" s="217"/>
      <c r="OO92" s="217"/>
      <c r="OP92" s="217"/>
      <c r="OQ92" s="217"/>
      <c r="OR92" s="217"/>
      <c r="OS92" s="267"/>
      <c r="OT92" s="267"/>
      <c r="OU92" s="267"/>
      <c r="OV92" s="223"/>
      <c r="OW92" s="223"/>
      <c r="OX92" s="223"/>
      <c r="OY92" s="223"/>
      <c r="OZ92" s="223"/>
      <c r="PA92" s="223"/>
      <c r="PB92" s="223"/>
      <c r="PC92" s="223"/>
      <c r="PD92" s="223"/>
      <c r="PE92" s="223"/>
      <c r="PF92" s="223"/>
      <c r="PG92" s="223"/>
      <c r="PH92" s="223"/>
      <c r="PI92" s="223"/>
      <c r="PJ92" s="223"/>
      <c r="PK92" s="223"/>
      <c r="PL92" s="223"/>
      <c r="PM92" s="223"/>
      <c r="PN92" s="223"/>
      <c r="PO92" s="223"/>
      <c r="PP92" s="223"/>
      <c r="PQ92" s="223"/>
      <c r="PR92" s="223"/>
      <c r="PS92" s="223"/>
      <c r="PT92" s="223"/>
      <c r="PU92" s="223"/>
      <c r="PV92" s="223"/>
      <c r="PW92" s="223"/>
      <c r="PX92" s="223"/>
      <c r="PY92" s="223"/>
      <c r="PZ92" s="223"/>
      <c r="QA92" s="223"/>
      <c r="QB92" s="223"/>
      <c r="QC92" s="223"/>
      <c r="QD92" s="223"/>
      <c r="QE92" s="223"/>
      <c r="QF92" s="223"/>
      <c r="QG92" s="223"/>
      <c r="QH92" s="223"/>
      <c r="QI92" s="223"/>
      <c r="QJ92" s="223"/>
      <c r="QK92" s="223"/>
      <c r="QL92" s="223"/>
      <c r="QM92" s="223"/>
      <c r="QN92" s="223"/>
      <c r="QO92" s="223"/>
      <c r="QP92" s="223"/>
      <c r="QQ92" s="223"/>
      <c r="QR92" s="223"/>
      <c r="QS92" s="223"/>
      <c r="QT92" s="223"/>
      <c r="QU92" s="223"/>
      <c r="QV92" s="223"/>
      <c r="QW92" s="223"/>
      <c r="QX92" s="223"/>
      <c r="QY92" s="223"/>
      <c r="QZ92" s="223"/>
      <c r="RA92" s="223"/>
      <c r="RB92" s="223"/>
      <c r="RC92" s="223"/>
      <c r="RD92" s="223"/>
      <c r="RE92" s="223"/>
      <c r="RF92" s="223"/>
      <c r="RG92" s="223"/>
      <c r="RH92" s="223"/>
      <c r="RI92" s="223"/>
      <c r="RJ92" s="223"/>
      <c r="RK92" s="223"/>
      <c r="RL92" s="223"/>
      <c r="RM92" s="223"/>
      <c r="RN92" s="223"/>
      <c r="RO92" s="223"/>
      <c r="RP92" s="223"/>
      <c r="RQ92" s="223"/>
      <c r="RR92" s="223"/>
      <c r="RS92" s="223"/>
      <c r="RT92" s="223"/>
      <c r="RU92" s="223"/>
      <c r="RV92" s="223"/>
      <c r="RW92" s="223"/>
      <c r="RX92" s="223"/>
      <c r="RY92" s="223"/>
      <c r="RZ92" s="223"/>
      <c r="SA92" s="223"/>
      <c r="SB92" s="223"/>
      <c r="SC92" s="223"/>
      <c r="SD92" s="223"/>
      <c r="SE92" s="223"/>
      <c r="SF92" s="223"/>
      <c r="SG92" s="223"/>
      <c r="SH92" s="223"/>
      <c r="SI92" s="223"/>
      <c r="SJ92" s="223"/>
      <c r="SK92" s="223"/>
      <c r="SL92" s="223"/>
      <c r="SM92" s="223"/>
      <c r="SN92" s="223"/>
      <c r="SO92" s="223"/>
      <c r="SP92" s="223"/>
      <c r="SQ92" s="223"/>
      <c r="SR92" s="223"/>
      <c r="SS92" s="223"/>
      <c r="ST92" s="223"/>
      <c r="SU92" s="223"/>
      <c r="SV92" s="223"/>
      <c r="SW92" s="223"/>
      <c r="SX92" s="223"/>
      <c r="SY92" s="223"/>
      <c r="SZ92" s="223"/>
      <c r="TA92" s="223"/>
      <c r="TB92" s="223"/>
      <c r="TC92" s="223"/>
      <c r="TD92" s="223"/>
      <c r="TE92" s="223"/>
      <c r="TF92" s="223"/>
      <c r="TG92" s="223"/>
      <c r="TH92" s="223"/>
      <c r="TI92" s="223"/>
      <c r="TJ92" s="223"/>
      <c r="TK92" s="223"/>
      <c r="TL92" s="223"/>
      <c r="TM92" s="223"/>
      <c r="TN92" s="223"/>
      <c r="TO92" s="223"/>
      <c r="TP92" s="223"/>
      <c r="TQ92" s="223"/>
      <c r="TR92" s="223"/>
      <c r="TS92" s="223"/>
      <c r="TT92" s="223"/>
      <c r="TU92" s="223"/>
      <c r="TV92" s="223"/>
      <c r="TW92" s="223"/>
      <c r="TX92" s="223"/>
      <c r="TY92" s="223"/>
      <c r="TZ92" s="223"/>
      <c r="UA92" s="223"/>
      <c r="UB92" s="223"/>
      <c r="UC92" s="223"/>
      <c r="UD92" s="223"/>
      <c r="UE92" s="223"/>
      <c r="UF92" s="223"/>
      <c r="UG92" s="223"/>
      <c r="UH92" s="223"/>
      <c r="UI92" s="223"/>
      <c r="UJ92" s="223"/>
      <c r="UK92" s="223"/>
      <c r="UL92" s="223"/>
      <c r="UM92" s="223"/>
      <c r="UN92" s="223"/>
      <c r="UO92" s="223"/>
      <c r="UP92" s="223"/>
      <c r="UQ92" s="223"/>
      <c r="UR92" s="223"/>
      <c r="US92" s="223"/>
      <c r="UT92" s="223"/>
      <c r="UU92" s="223"/>
      <c r="UV92" s="223"/>
      <c r="UW92" s="223"/>
      <c r="UX92" s="223"/>
      <c r="UY92" s="223"/>
      <c r="UZ92" s="223"/>
      <c r="VA92" s="223"/>
      <c r="VB92" s="223"/>
      <c r="VC92" s="223"/>
      <c r="VD92" s="223"/>
      <c r="VE92" s="223"/>
      <c r="VF92" s="223"/>
      <c r="VG92" s="223"/>
      <c r="VH92" s="223"/>
      <c r="VI92" s="223"/>
      <c r="VJ92" s="223"/>
      <c r="VK92" s="223"/>
      <c r="VL92" s="223"/>
      <c r="VM92" s="223"/>
      <c r="VN92" s="223"/>
      <c r="VO92" s="223"/>
      <c r="VP92" s="223"/>
      <c r="VQ92" s="223"/>
      <c r="VR92" s="223"/>
      <c r="VS92" s="223"/>
      <c r="VT92" s="223"/>
      <c r="VU92" s="223"/>
      <c r="VV92" s="223"/>
      <c r="VW92" s="223"/>
      <c r="VX92" s="223"/>
      <c r="VY92" s="223"/>
      <c r="VZ92" s="223"/>
      <c r="WA92" s="223"/>
      <c r="WB92" s="223"/>
      <c r="WC92" s="223"/>
      <c r="WD92" s="223"/>
      <c r="WE92" s="223"/>
      <c r="WF92" s="223"/>
      <c r="WG92" s="223"/>
      <c r="WH92" s="223"/>
      <c r="WI92" s="223"/>
      <c r="WJ92" s="223"/>
      <c r="WK92" s="223"/>
      <c r="WL92" s="223"/>
      <c r="WM92" s="223"/>
      <c r="WN92" s="223"/>
      <c r="WO92" s="223"/>
      <c r="WP92" s="223"/>
      <c r="WQ92" s="223"/>
      <c r="WR92" s="223"/>
      <c r="WS92" s="223"/>
      <c r="WT92" s="223"/>
      <c r="WU92" s="223"/>
      <c r="WV92" s="223"/>
      <c r="WW92" s="223"/>
      <c r="WX92" s="223"/>
      <c r="WY92" s="223"/>
      <c r="WZ92" s="223"/>
      <c r="XA92" s="223"/>
      <c r="XB92" s="223"/>
      <c r="XC92" s="223"/>
      <c r="XD92" s="223"/>
      <c r="XE92" s="223"/>
      <c r="XF92" s="223"/>
      <c r="XG92" s="223"/>
      <c r="XH92" s="223"/>
      <c r="XI92" s="223"/>
      <c r="XJ92" s="223"/>
      <c r="XK92" s="223"/>
      <c r="XL92" s="223"/>
      <c r="XM92" s="223"/>
      <c r="XN92" s="223"/>
      <c r="XO92" s="223"/>
      <c r="XP92" s="223"/>
      <c r="XQ92" s="223"/>
      <c r="XR92" s="223"/>
      <c r="XS92" s="223"/>
      <c r="XT92" s="223"/>
      <c r="XU92" s="223"/>
      <c r="XV92" s="223"/>
      <c r="XW92" s="223"/>
      <c r="XX92" s="223"/>
      <c r="XY92" s="223"/>
      <c r="XZ92" s="223"/>
      <c r="YA92" s="223"/>
      <c r="YB92" s="223"/>
      <c r="YC92" s="223"/>
      <c r="YD92" s="223"/>
      <c r="YE92" s="223"/>
      <c r="YF92" s="223"/>
      <c r="YG92" s="223"/>
      <c r="YH92" s="223"/>
      <c r="YI92" s="223"/>
      <c r="YJ92" s="223"/>
      <c r="YK92" s="223"/>
      <c r="YL92" s="223"/>
      <c r="YM92" s="223"/>
      <c r="YN92" s="223"/>
      <c r="YO92" s="223"/>
      <c r="YP92" s="223"/>
      <c r="YQ92" s="223"/>
      <c r="YR92" s="223"/>
      <c r="YS92" s="223"/>
      <c r="YT92" s="223"/>
      <c r="YU92" s="223"/>
      <c r="YV92" s="223"/>
      <c r="YW92" s="223"/>
      <c r="YX92" s="223"/>
      <c r="YY92" s="223"/>
      <c r="YZ92" s="223"/>
      <c r="ZA92" s="223"/>
      <c r="ZB92" s="223"/>
      <c r="ZC92" s="223"/>
      <c r="ZD92" s="223"/>
      <c r="ZE92" s="223"/>
      <c r="ZF92" s="223"/>
      <c r="ZG92" s="223"/>
      <c r="ZH92" s="223"/>
      <c r="ZI92" s="223"/>
      <c r="ZJ92" s="223"/>
      <c r="ZK92" s="223"/>
      <c r="ZL92" s="223"/>
      <c r="ZM92" s="223"/>
      <c r="ZN92" s="223"/>
      <c r="ZO92" s="223"/>
      <c r="ZP92" s="223"/>
      <c r="ZQ92" s="223"/>
      <c r="ZR92" s="223"/>
      <c r="ZS92" s="223"/>
      <c r="ZT92" s="223"/>
      <c r="ZU92" s="223"/>
      <c r="ZV92" s="223"/>
      <c r="ZW92" s="223"/>
      <c r="ZX92" s="223"/>
      <c r="ZY92" s="223"/>
      <c r="ZZ92" s="223"/>
      <c r="AAA92" s="223"/>
      <c r="AAB92" s="223"/>
      <c r="AAC92" s="223"/>
      <c r="AAD92" s="223"/>
      <c r="AAE92" s="223"/>
      <c r="AAF92" s="223"/>
      <c r="AAG92" s="223"/>
      <c r="AAH92" s="223"/>
      <c r="AAI92" s="223"/>
      <c r="AAJ92" s="223"/>
      <c r="AAK92" s="223"/>
      <c r="AAL92" s="223"/>
      <c r="AAM92" s="223"/>
      <c r="AAN92" s="223"/>
      <c r="AAO92" s="223"/>
      <c r="AAP92" s="223"/>
      <c r="AAQ92" s="223"/>
      <c r="AAR92" s="223"/>
      <c r="AAS92" s="223"/>
      <c r="AAT92" s="223"/>
      <c r="AAU92" s="223"/>
      <c r="AAV92" s="223"/>
      <c r="AAW92" s="223"/>
      <c r="AAX92" s="223"/>
      <c r="AAY92" s="223"/>
      <c r="AAZ92" s="223"/>
      <c r="ABA92" s="223"/>
      <c r="ABB92" s="223"/>
      <c r="ABC92" s="223"/>
      <c r="ABD92" s="223"/>
      <c r="ABE92" s="223"/>
      <c r="ABF92" s="223"/>
      <c r="ABG92" s="223"/>
      <c r="ABH92" s="223"/>
      <c r="ABI92" s="223"/>
      <c r="ABJ92" s="223"/>
      <c r="ABK92" s="223"/>
      <c r="ABL92" s="223"/>
      <c r="ABM92" s="223"/>
      <c r="ABN92" s="223"/>
      <c r="ABO92" s="223"/>
      <c r="ABP92" s="223"/>
      <c r="ABQ92" s="223"/>
      <c r="ABR92" s="223"/>
      <c r="ABS92" s="223"/>
      <c r="ABT92" s="223"/>
      <c r="ABU92" s="223"/>
      <c r="ABV92" s="223"/>
      <c r="ABW92" s="223"/>
      <c r="ABX92" s="223"/>
      <c r="ABY92" s="223"/>
      <c r="ABZ92" s="223"/>
      <c r="ACA92" s="223"/>
      <c r="ACB92" s="223"/>
      <c r="ACC92" s="223"/>
      <c r="ACD92" s="223"/>
      <c r="ACE92" s="223"/>
      <c r="ACF92" s="223"/>
      <c r="ACG92" s="223"/>
      <c r="ACH92" s="223"/>
      <c r="ACI92" s="223"/>
      <c r="ACJ92" s="223"/>
      <c r="ACK92" s="223"/>
      <c r="ACL92" s="223"/>
      <c r="ACM92" s="223"/>
      <c r="ACN92" s="223"/>
      <c r="ACO92" s="223"/>
      <c r="ACP92" s="223"/>
      <c r="ACQ92" s="223"/>
      <c r="ACR92" s="223"/>
      <c r="ACS92" s="223"/>
      <c r="ACT92" s="223"/>
      <c r="ACU92" s="223"/>
      <c r="ACV92" s="223"/>
      <c r="ACW92" s="223"/>
      <c r="ACX92" s="223"/>
      <c r="ACY92" s="223"/>
      <c r="ACZ92" s="223"/>
      <c r="ADA92" s="223"/>
      <c r="ADB92" s="223"/>
      <c r="ADC92" s="223"/>
      <c r="ADD92" s="223"/>
      <c r="ADE92" s="223"/>
      <c r="ADF92" s="223"/>
      <c r="ADG92" s="223"/>
      <c r="ADH92" s="223"/>
      <c r="ADI92" s="223"/>
      <c r="ADJ92" s="223"/>
      <c r="ADK92" s="223"/>
      <c r="ADL92" s="223"/>
      <c r="ADM92" s="223"/>
      <c r="ADN92" s="223"/>
      <c r="ADO92" s="223"/>
      <c r="ADP92" s="223"/>
      <c r="ADQ92" s="223"/>
      <c r="ADR92" s="223"/>
      <c r="ADS92" s="223"/>
      <c r="ADT92" s="223"/>
      <c r="ADU92" s="223"/>
      <c r="ADV92" s="223"/>
      <c r="ADW92" s="223"/>
      <c r="ADX92" s="223"/>
      <c r="ADY92" s="223"/>
      <c r="ADZ92" s="223"/>
      <c r="AEA92" s="223"/>
      <c r="AEB92" s="223"/>
      <c r="AEC92" s="223"/>
      <c r="AED92" s="223"/>
      <c r="AEE92" s="223"/>
      <c r="AEF92" s="223"/>
      <c r="AEG92" s="223"/>
      <c r="AEH92" s="223"/>
      <c r="AEI92" s="223"/>
      <c r="AEJ92" s="223"/>
      <c r="AEK92" s="223"/>
      <c r="AEL92" s="223"/>
      <c r="AEM92" s="223"/>
      <c r="AEN92" s="223"/>
      <c r="AEO92" s="223"/>
      <c r="AEP92" s="223"/>
      <c r="AEQ92" s="223"/>
      <c r="AER92" s="223"/>
      <c r="AES92" s="223"/>
      <c r="AET92" s="223"/>
      <c r="AEU92" s="223"/>
      <c r="AEV92" s="223"/>
      <c r="AEW92" s="223"/>
      <c r="AEX92" s="223"/>
      <c r="AEY92" s="223"/>
      <c r="AEZ92" s="223"/>
      <c r="AFA92" s="223"/>
      <c r="AFB92" s="223"/>
      <c r="AFC92" s="223"/>
      <c r="AFD92" s="223"/>
      <c r="AFE92" s="223"/>
      <c r="AFF92" s="223"/>
      <c r="AFG92" s="223"/>
      <c r="AFH92" s="223"/>
      <c r="AFI92" s="223"/>
      <c r="AFJ92" s="223"/>
      <c r="AFK92" s="223"/>
      <c r="AFL92" s="223"/>
      <c r="AFM92" s="223"/>
      <c r="AFN92" s="223"/>
      <c r="AFO92" s="223"/>
      <c r="AFP92" s="223"/>
      <c r="AFQ92" s="223"/>
      <c r="AFR92" s="223"/>
      <c r="AFS92" s="223"/>
      <c r="AFT92" s="223"/>
    </row>
    <row r="93" spans="1:852" s="64" customFormat="1">
      <c r="A93" s="265" t="s">
        <v>915</v>
      </c>
      <c r="B93" s="265"/>
      <c r="C93" s="840" t="str">
        <f>IF(Severity!F93&gt;=0.5,"YES","NO")</f>
        <v>NO</v>
      </c>
      <c r="D93" s="840" t="str">
        <f>IF(Severity!G93&gt;=0.5,"YES","NO")</f>
        <v>YES</v>
      </c>
      <c r="E93" s="112">
        <v>13</v>
      </c>
      <c r="F93" s="112">
        <v>2</v>
      </c>
      <c r="G93" s="271" t="s">
        <v>722</v>
      </c>
      <c r="H93" s="270" t="s">
        <v>747</v>
      </c>
      <c r="I93" s="270" t="s">
        <v>455</v>
      </c>
      <c r="J93" s="270">
        <v>13</v>
      </c>
      <c r="K93" s="270" t="s">
        <v>455</v>
      </c>
      <c r="L93" s="265"/>
      <c r="M93" s="265"/>
      <c r="N93" s="270"/>
      <c r="O93" s="270" t="s">
        <v>455</v>
      </c>
      <c r="P93" s="265"/>
      <c r="Q93" s="265"/>
      <c r="R93" s="265"/>
      <c r="S93" s="270" t="s">
        <v>602</v>
      </c>
      <c r="T93" s="270">
        <v>17</v>
      </c>
      <c r="U93" s="125">
        <v>19.2</v>
      </c>
      <c r="V93" s="125">
        <v>4.7</v>
      </c>
      <c r="W93" s="125"/>
      <c r="X93" s="125"/>
      <c r="Y93" s="125">
        <v>11.3</v>
      </c>
      <c r="Z93" s="125">
        <v>6.6</v>
      </c>
      <c r="AA93" s="125"/>
      <c r="AB93" s="125"/>
      <c r="AC93" s="125"/>
      <c r="AD93" s="125"/>
      <c r="AE93" s="114"/>
      <c r="AF93" s="125"/>
      <c r="AG93" s="125"/>
      <c r="AH93" s="125"/>
      <c r="AI93" s="265">
        <v>56</v>
      </c>
      <c r="AJ93" s="267">
        <f t="shared" si="17"/>
        <v>43</v>
      </c>
      <c r="AK93" s="267" t="s">
        <v>455</v>
      </c>
      <c r="AL93" s="271" t="s">
        <v>2392</v>
      </c>
      <c r="AM93" s="270" t="s">
        <v>747</v>
      </c>
      <c r="AN93" s="270" t="s">
        <v>455</v>
      </c>
      <c r="AO93" s="270">
        <v>18</v>
      </c>
      <c r="AP93" s="270" t="s">
        <v>455</v>
      </c>
      <c r="AQ93" s="265"/>
      <c r="AR93" s="265"/>
      <c r="AS93" s="265"/>
      <c r="AT93" s="270" t="s">
        <v>455</v>
      </c>
      <c r="AU93" s="265"/>
      <c r="AV93" s="265"/>
      <c r="AW93" s="265"/>
      <c r="AX93" s="265" t="s">
        <v>602</v>
      </c>
      <c r="AY93" s="265">
        <v>17</v>
      </c>
      <c r="AZ93" s="114">
        <v>18.600000000000001</v>
      </c>
      <c r="BA93" s="114">
        <v>4</v>
      </c>
      <c r="BB93" s="114"/>
      <c r="BC93" s="114"/>
      <c r="BD93" s="114">
        <v>10.5</v>
      </c>
      <c r="BE93" s="114">
        <v>6.4</v>
      </c>
      <c r="BF93" s="114"/>
      <c r="BG93" s="114"/>
      <c r="BH93" s="114"/>
      <c r="BI93" s="114"/>
      <c r="BJ93" s="114"/>
      <c r="BK93" s="114"/>
      <c r="BL93" s="114"/>
      <c r="BM93" s="114"/>
      <c r="BN93" s="270">
        <v>59</v>
      </c>
      <c r="BO93" s="270">
        <f t="shared" si="18"/>
        <v>41</v>
      </c>
      <c r="BP93" s="270" t="s">
        <v>455</v>
      </c>
      <c r="BQ93" s="90"/>
      <c r="BR93" s="270" t="s">
        <v>455</v>
      </c>
      <c r="BS93" s="265"/>
      <c r="BT93" s="265"/>
      <c r="BU93" s="265"/>
      <c r="BV93" s="265"/>
      <c r="BW93" s="265"/>
      <c r="BX93" s="265"/>
      <c r="BY93" s="265"/>
      <c r="BZ93" s="265"/>
      <c r="CA93" s="265"/>
      <c r="CB93" s="265"/>
      <c r="CC93" s="265"/>
      <c r="CD93" s="265"/>
      <c r="CE93" s="114"/>
      <c r="CF93" s="114"/>
      <c r="CG93" s="114"/>
      <c r="CH93" s="114"/>
      <c r="CI93" s="114"/>
      <c r="CJ93" s="114"/>
      <c r="CK93" s="114"/>
      <c r="CL93" s="114"/>
      <c r="CM93" s="114"/>
      <c r="CN93" s="114"/>
      <c r="CO93" s="114"/>
      <c r="CP93" s="114"/>
      <c r="CQ93" s="114"/>
      <c r="CR93" s="114"/>
      <c r="CS93" s="265"/>
      <c r="CT93" s="265"/>
      <c r="CU93" s="265"/>
      <c r="CV93" s="234"/>
      <c r="CW93" s="270" t="s">
        <v>455</v>
      </c>
      <c r="CX93" s="270"/>
      <c r="CY93" s="265"/>
      <c r="CZ93" s="265"/>
      <c r="DA93" s="265"/>
      <c r="DB93" s="265"/>
      <c r="DC93" s="265"/>
      <c r="DD93" s="265"/>
      <c r="DE93" s="265"/>
      <c r="DF93" s="265"/>
      <c r="DG93" s="265"/>
      <c r="DH93" s="265"/>
      <c r="DI93" s="265"/>
      <c r="DJ93" s="125"/>
      <c r="DK93" s="125"/>
      <c r="DL93" s="125"/>
      <c r="DM93" s="125"/>
      <c r="DN93" s="125"/>
      <c r="DO93" s="125"/>
      <c r="DP93" s="125"/>
      <c r="DQ93" s="125"/>
      <c r="DR93" s="125"/>
      <c r="DS93" s="125"/>
      <c r="DT93" s="125"/>
      <c r="DU93" s="125"/>
      <c r="DV93" s="125"/>
      <c r="DW93" s="125"/>
      <c r="DX93" s="265"/>
      <c r="DY93" s="265"/>
      <c r="DZ93" s="265"/>
      <c r="EA93" s="265"/>
      <c r="EB93" s="270" t="s">
        <v>455</v>
      </c>
      <c r="EC93" s="265"/>
      <c r="ED93" s="265"/>
      <c r="EE93" s="265"/>
      <c r="EF93" s="265"/>
      <c r="EG93" s="265"/>
      <c r="EH93" s="265"/>
      <c r="EI93" s="265"/>
      <c r="EJ93" s="265"/>
      <c r="EK93" s="265"/>
      <c r="EL93" s="265"/>
      <c r="EM93" s="265"/>
      <c r="EN93" s="265"/>
      <c r="EO93" s="125"/>
      <c r="EP93" s="125"/>
      <c r="EQ93" s="125"/>
      <c r="ER93" s="125"/>
      <c r="ES93" s="125"/>
      <c r="ET93" s="125"/>
      <c r="EU93" s="125"/>
      <c r="EV93" s="125"/>
      <c r="EW93" s="125"/>
      <c r="EX93" s="125"/>
      <c r="EY93" s="125"/>
      <c r="EZ93" s="125"/>
      <c r="FA93" s="125"/>
      <c r="FB93" s="125"/>
      <c r="FC93" s="265"/>
      <c r="FD93" s="265"/>
      <c r="FE93" s="265"/>
      <c r="FF93" s="270" t="s">
        <v>455</v>
      </c>
      <c r="FG93" s="265"/>
      <c r="FH93" s="265"/>
      <c r="FI93" s="265"/>
      <c r="FJ93" s="265"/>
      <c r="FK93" s="265"/>
      <c r="FL93" s="265"/>
      <c r="FM93" s="265"/>
      <c r="FN93" s="265"/>
      <c r="FO93" s="265"/>
      <c r="FP93" s="265"/>
      <c r="FQ93" s="265"/>
      <c r="FR93" s="265"/>
      <c r="FS93" s="265"/>
      <c r="FT93" s="265"/>
      <c r="FU93" s="265"/>
      <c r="FV93" s="265"/>
      <c r="FW93" s="265"/>
      <c r="FX93" s="265"/>
      <c r="FY93" s="265"/>
      <c r="FZ93" s="265"/>
      <c r="GA93" s="265"/>
      <c r="GB93" s="265"/>
      <c r="GC93" s="265"/>
      <c r="GD93" s="265"/>
      <c r="GE93" s="265"/>
      <c r="GF93" s="265"/>
      <c r="GG93" s="265"/>
      <c r="GH93" s="265"/>
      <c r="GI93" s="265"/>
      <c r="GJ93" s="265"/>
      <c r="GK93" s="265"/>
      <c r="GL93" s="265"/>
      <c r="GM93" s="265"/>
      <c r="GN93" s="265"/>
      <c r="GO93" s="265"/>
      <c r="GP93" s="265"/>
      <c r="GQ93" s="265"/>
      <c r="GR93" s="265"/>
      <c r="GS93" s="265"/>
      <c r="GT93" s="265"/>
      <c r="GU93" s="265"/>
      <c r="GV93" s="265"/>
      <c r="GW93" s="265"/>
      <c r="GX93" s="265"/>
      <c r="GY93" s="265"/>
      <c r="GZ93" s="265"/>
      <c r="HA93" s="265"/>
      <c r="HB93" s="265"/>
      <c r="HC93" s="265"/>
      <c r="HD93" s="270" t="s">
        <v>455</v>
      </c>
      <c r="HE93" s="265"/>
      <c r="HF93" s="265"/>
      <c r="HG93" s="265"/>
      <c r="HH93" s="265"/>
      <c r="HI93" s="265"/>
      <c r="HJ93" s="265"/>
      <c r="HK93" s="265"/>
      <c r="HL93" s="265"/>
      <c r="HM93" s="265"/>
      <c r="HN93" s="265"/>
      <c r="HO93" s="265"/>
      <c r="HP93" s="265"/>
      <c r="HQ93" s="265"/>
      <c r="HR93" s="265"/>
      <c r="HS93" s="265"/>
      <c r="HT93" s="265"/>
      <c r="HU93" s="265"/>
      <c r="HV93" s="265"/>
      <c r="HW93" s="265"/>
      <c r="HX93" s="265"/>
      <c r="HY93" s="265"/>
      <c r="HZ93" s="265"/>
      <c r="IA93" s="265"/>
      <c r="IB93" s="265"/>
      <c r="IC93" s="265"/>
      <c r="ID93" s="265"/>
      <c r="IE93" s="265"/>
      <c r="IF93" s="265"/>
      <c r="IG93" s="265"/>
      <c r="IH93" s="265"/>
      <c r="II93" s="265"/>
      <c r="IJ93" s="265"/>
      <c r="IK93" s="265"/>
      <c r="IL93" s="265"/>
      <c r="IM93" s="265"/>
      <c r="IN93" s="265"/>
      <c r="IO93" s="265"/>
      <c r="IP93" s="265"/>
      <c r="IQ93" s="265"/>
      <c r="IR93" s="265"/>
      <c r="IS93" s="270" t="s">
        <v>455</v>
      </c>
      <c r="IT93" s="265"/>
      <c r="IU93" s="265"/>
      <c r="IV93" s="265"/>
      <c r="IW93" s="265"/>
      <c r="IX93" s="265"/>
      <c r="IY93" s="265"/>
      <c r="IZ93" s="265"/>
      <c r="JA93" s="265"/>
      <c r="JB93" s="265"/>
      <c r="JC93" s="265"/>
      <c r="JD93" s="265"/>
      <c r="JE93" s="265"/>
      <c r="JF93" s="265"/>
      <c r="JG93" s="265"/>
      <c r="JH93" s="265"/>
      <c r="JI93" s="265"/>
      <c r="JJ93" s="265"/>
      <c r="JK93" s="265"/>
      <c r="JL93" s="265"/>
      <c r="JM93" s="265"/>
      <c r="JN93" s="265"/>
      <c r="JO93" s="265"/>
      <c r="JP93" s="265"/>
      <c r="JQ93" s="265"/>
      <c r="JR93" s="265"/>
      <c r="JS93" s="265"/>
      <c r="JT93" s="265"/>
      <c r="JU93" s="265"/>
      <c r="JV93" s="265"/>
      <c r="JW93" s="265"/>
      <c r="JX93" s="265"/>
      <c r="JY93" s="265"/>
      <c r="JZ93" s="265"/>
      <c r="KA93" s="265"/>
      <c r="KB93" s="265"/>
      <c r="KC93" s="265"/>
      <c r="KD93" s="265"/>
      <c r="KE93" s="270" t="s">
        <v>455</v>
      </c>
      <c r="KF93" s="265"/>
      <c r="KG93" s="265"/>
      <c r="KH93" s="265"/>
      <c r="KI93" s="265"/>
      <c r="KJ93" s="265"/>
      <c r="KK93" s="265"/>
      <c r="KL93" s="265"/>
      <c r="KM93" s="265"/>
      <c r="KN93" s="265"/>
      <c r="KO93" s="265"/>
      <c r="KP93" s="265"/>
      <c r="KQ93" s="265"/>
      <c r="KR93" s="265"/>
      <c r="KS93" s="265"/>
      <c r="KT93" s="265"/>
      <c r="KU93" s="265"/>
      <c r="KV93" s="265"/>
      <c r="KW93" s="265"/>
      <c r="KX93" s="265"/>
      <c r="KY93" s="265"/>
      <c r="KZ93" s="265"/>
      <c r="LA93" s="265"/>
      <c r="LB93" s="265"/>
      <c r="LC93" s="265"/>
      <c r="LD93" s="265"/>
      <c r="LE93" s="265"/>
      <c r="LF93" s="265"/>
      <c r="LG93" s="265"/>
      <c r="LH93" s="265"/>
      <c r="LI93" s="265"/>
      <c r="LJ93" s="265"/>
      <c r="LK93" s="265"/>
      <c r="LL93" s="265"/>
      <c r="LM93" s="265"/>
      <c r="LN93" s="265"/>
      <c r="LO93" s="265"/>
      <c r="LP93" s="265"/>
      <c r="LQ93" s="265"/>
      <c r="LR93" s="265"/>
      <c r="LS93" s="265"/>
      <c r="LT93" s="270" t="s">
        <v>455</v>
      </c>
      <c r="LU93" s="265"/>
      <c r="LV93" s="265"/>
      <c r="LW93" s="265"/>
      <c r="LX93" s="265"/>
      <c r="LY93" s="265"/>
      <c r="LZ93" s="265"/>
      <c r="MA93" s="265"/>
      <c r="MB93" s="265"/>
      <c r="MC93" s="265"/>
      <c r="MD93" s="265"/>
      <c r="ME93" s="265"/>
      <c r="MF93" s="265"/>
      <c r="MG93" s="265"/>
      <c r="MH93" s="265"/>
      <c r="MI93" s="265"/>
      <c r="MJ93" s="265"/>
      <c r="MK93" s="265"/>
      <c r="ML93" s="265"/>
      <c r="MM93" s="265"/>
      <c r="MN93" s="265"/>
      <c r="MO93" s="265"/>
      <c r="MP93" s="265"/>
      <c r="MQ93" s="265"/>
      <c r="MR93" s="265"/>
      <c r="MS93" s="265"/>
      <c r="MT93" s="265"/>
      <c r="MU93" s="265"/>
      <c r="MV93" s="265"/>
      <c r="MW93" s="265"/>
      <c r="MX93" s="265"/>
      <c r="MY93" s="265"/>
      <c r="MZ93" s="265"/>
      <c r="NA93" s="265"/>
      <c r="NB93" s="265"/>
      <c r="NC93" s="265"/>
      <c r="ND93" s="265"/>
      <c r="NE93" s="265"/>
      <c r="NF93" s="265"/>
      <c r="NG93" s="265"/>
      <c r="NH93" s="265"/>
      <c r="NI93" s="265"/>
      <c r="NJ93" s="265"/>
      <c r="NK93" s="265"/>
      <c r="NL93" s="265"/>
      <c r="NM93" s="265"/>
      <c r="NN93" s="265"/>
      <c r="NO93" s="265"/>
      <c r="NP93" s="265"/>
      <c r="NQ93" s="265"/>
      <c r="NR93" s="265"/>
      <c r="NS93" s="265"/>
      <c r="NT93" s="265"/>
      <c r="NU93" s="265"/>
      <c r="NV93" s="265"/>
      <c r="NW93" s="265"/>
      <c r="NX93" s="265"/>
      <c r="NY93" s="265"/>
      <c r="NZ93" s="265"/>
      <c r="OA93" s="265"/>
      <c r="OB93" s="265"/>
      <c r="OC93" s="265"/>
      <c r="OD93" s="265"/>
      <c r="OE93" s="265"/>
      <c r="OF93" s="265"/>
      <c r="OG93" s="265"/>
      <c r="OH93" s="265"/>
      <c r="OI93" s="265"/>
      <c r="OJ93" s="265"/>
      <c r="OK93" s="265"/>
      <c r="OL93" s="265"/>
      <c r="OM93" s="265"/>
      <c r="ON93" s="265"/>
      <c r="OO93" s="265"/>
      <c r="OP93" s="265"/>
      <c r="OQ93" s="265"/>
      <c r="OR93" s="265"/>
      <c r="OS93" s="267">
        <f>IF(ISERROR(#REF!),0,1)</f>
        <v>0</v>
      </c>
      <c r="OT93" s="267">
        <f t="shared" ref="OT93:OT96" si="22">IF(C93="YES",1,0)</f>
        <v>0</v>
      </c>
      <c r="OU93" s="267">
        <f t="shared" ref="OU93:OU96" si="23">IF(D93="YES",1,0)</f>
        <v>1</v>
      </c>
      <c r="OV93" s="223"/>
      <c r="OW93" s="223"/>
      <c r="OX93" s="223"/>
      <c r="OY93" s="223"/>
      <c r="OZ93" s="223"/>
      <c r="PA93" s="223"/>
      <c r="PB93" s="223"/>
      <c r="PC93" s="223"/>
      <c r="PD93" s="223"/>
      <c r="PE93" s="223"/>
      <c r="PF93" s="223"/>
      <c r="PG93" s="223"/>
      <c r="PH93" s="223"/>
      <c r="PI93" s="223"/>
      <c r="PJ93" s="223"/>
      <c r="PK93" s="223"/>
      <c r="PL93" s="223"/>
      <c r="PM93" s="223"/>
      <c r="PN93" s="223"/>
      <c r="PO93" s="223"/>
      <c r="PP93" s="223"/>
      <c r="PQ93" s="223"/>
      <c r="PR93" s="223"/>
      <c r="PS93" s="223"/>
      <c r="PT93" s="223"/>
      <c r="PU93" s="223"/>
      <c r="PV93" s="223"/>
      <c r="PW93" s="223"/>
      <c r="PX93" s="223"/>
      <c r="PY93" s="223"/>
      <c r="PZ93" s="223"/>
      <c r="QA93" s="223"/>
      <c r="QB93" s="223"/>
      <c r="QC93" s="223"/>
      <c r="QD93" s="223"/>
      <c r="QE93" s="223"/>
      <c r="QF93" s="223"/>
      <c r="QG93" s="223"/>
      <c r="QH93" s="223"/>
      <c r="QI93" s="223"/>
      <c r="QJ93" s="223"/>
      <c r="QK93" s="223"/>
      <c r="QL93" s="223"/>
      <c r="QM93" s="223"/>
      <c r="QN93" s="223"/>
      <c r="QO93" s="223"/>
      <c r="QP93" s="223"/>
      <c r="QQ93" s="223"/>
      <c r="QR93" s="223"/>
      <c r="QS93" s="223"/>
      <c r="QT93" s="223"/>
      <c r="QU93" s="223"/>
      <c r="QV93" s="223"/>
      <c r="QW93" s="223"/>
      <c r="QX93" s="223"/>
      <c r="QY93" s="223"/>
      <c r="QZ93" s="223"/>
      <c r="RA93" s="223"/>
      <c r="RB93" s="223"/>
      <c r="RC93" s="223"/>
      <c r="RD93" s="223"/>
      <c r="RE93" s="223"/>
      <c r="RF93" s="223"/>
      <c r="RG93" s="223"/>
      <c r="RH93" s="223"/>
      <c r="RI93" s="223"/>
      <c r="RJ93" s="223"/>
      <c r="RK93" s="223"/>
      <c r="RL93" s="223"/>
      <c r="RM93" s="223"/>
      <c r="RN93" s="223"/>
      <c r="RO93" s="223"/>
      <c r="RP93" s="223"/>
      <c r="RQ93" s="223"/>
      <c r="RR93" s="223"/>
      <c r="RS93" s="223"/>
      <c r="RT93" s="223"/>
      <c r="RU93" s="223"/>
      <c r="RV93" s="223"/>
      <c r="RW93" s="223"/>
      <c r="RX93" s="223"/>
      <c r="RY93" s="223"/>
      <c r="RZ93" s="223"/>
      <c r="SA93" s="223"/>
      <c r="SB93" s="223"/>
      <c r="SC93" s="223"/>
      <c r="SD93" s="223"/>
      <c r="SE93" s="223"/>
      <c r="SF93" s="223"/>
      <c r="SG93" s="223"/>
      <c r="SH93" s="223"/>
      <c r="SI93" s="223"/>
      <c r="SJ93" s="223"/>
      <c r="SK93" s="223"/>
      <c r="SL93" s="223"/>
      <c r="SM93" s="223"/>
      <c r="SN93" s="223"/>
      <c r="SO93" s="223"/>
      <c r="SP93" s="223"/>
      <c r="SQ93" s="223"/>
      <c r="SR93" s="223"/>
      <c r="SS93" s="223"/>
      <c r="ST93" s="223"/>
      <c r="SU93" s="223"/>
      <c r="SV93" s="223"/>
      <c r="SW93" s="223"/>
      <c r="SX93" s="223"/>
      <c r="SY93" s="223"/>
      <c r="SZ93" s="223"/>
      <c r="TA93" s="223"/>
      <c r="TB93" s="223"/>
      <c r="TC93" s="223"/>
      <c r="TD93" s="223"/>
      <c r="TE93" s="223"/>
      <c r="TF93" s="223"/>
      <c r="TG93" s="223"/>
      <c r="TH93" s="223"/>
      <c r="TI93" s="223"/>
      <c r="TJ93" s="223"/>
      <c r="TK93" s="223"/>
      <c r="TL93" s="223"/>
      <c r="TM93" s="223"/>
      <c r="TN93" s="223"/>
      <c r="TO93" s="223"/>
      <c r="TP93" s="223"/>
      <c r="TQ93" s="223"/>
      <c r="TR93" s="223"/>
      <c r="TS93" s="223"/>
      <c r="TT93" s="223"/>
      <c r="TU93" s="223"/>
      <c r="TV93" s="223"/>
      <c r="TW93" s="223"/>
      <c r="TX93" s="223"/>
      <c r="TY93" s="223"/>
      <c r="TZ93" s="223"/>
      <c r="UA93" s="223"/>
      <c r="UB93" s="223"/>
      <c r="UC93" s="223"/>
      <c r="UD93" s="223"/>
      <c r="UE93" s="223"/>
      <c r="UF93" s="223"/>
      <c r="UG93" s="223"/>
      <c r="UH93" s="223"/>
      <c r="UI93" s="223"/>
      <c r="UJ93" s="223"/>
      <c r="UK93" s="223"/>
      <c r="UL93" s="223"/>
      <c r="UM93" s="223"/>
      <c r="UN93" s="223"/>
      <c r="UO93" s="223"/>
      <c r="UP93" s="223"/>
      <c r="UQ93" s="223"/>
      <c r="UR93" s="223"/>
      <c r="US93" s="223"/>
      <c r="UT93" s="223"/>
      <c r="UU93" s="223"/>
      <c r="UV93" s="223"/>
      <c r="UW93" s="223"/>
      <c r="UX93" s="223"/>
      <c r="UY93" s="223"/>
      <c r="UZ93" s="223"/>
      <c r="VA93" s="223"/>
      <c r="VB93" s="223"/>
      <c r="VC93" s="223"/>
      <c r="VD93" s="223"/>
      <c r="VE93" s="223"/>
      <c r="VF93" s="223"/>
      <c r="VG93" s="223"/>
      <c r="VH93" s="223"/>
      <c r="VI93" s="223"/>
      <c r="VJ93" s="223"/>
      <c r="VK93" s="223"/>
      <c r="VL93" s="223"/>
      <c r="VM93" s="223"/>
      <c r="VN93" s="223"/>
      <c r="VO93" s="223"/>
      <c r="VP93" s="223"/>
      <c r="VQ93" s="223"/>
      <c r="VR93" s="223"/>
      <c r="VS93" s="223"/>
      <c r="VT93" s="223"/>
      <c r="VU93" s="223"/>
      <c r="VV93" s="223"/>
      <c r="VW93" s="223"/>
      <c r="VX93" s="223"/>
      <c r="VY93" s="223"/>
      <c r="VZ93" s="223"/>
      <c r="WA93" s="223"/>
      <c r="WB93" s="223"/>
      <c r="WC93" s="223"/>
      <c r="WD93" s="223"/>
      <c r="WE93" s="223"/>
      <c r="WF93" s="223"/>
      <c r="WG93" s="223"/>
      <c r="WH93" s="223"/>
      <c r="WI93" s="223"/>
      <c r="WJ93" s="223"/>
      <c r="WK93" s="223"/>
      <c r="WL93" s="223"/>
      <c r="WM93" s="223"/>
      <c r="WN93" s="223"/>
      <c r="WO93" s="223"/>
      <c r="WP93" s="223"/>
      <c r="WQ93" s="223"/>
      <c r="WR93" s="223"/>
      <c r="WS93" s="223"/>
      <c r="WT93" s="223"/>
      <c r="WU93" s="223"/>
      <c r="WV93" s="223"/>
      <c r="WW93" s="223"/>
      <c r="WX93" s="223"/>
      <c r="WY93" s="223"/>
      <c r="WZ93" s="223"/>
      <c r="XA93" s="223"/>
      <c r="XB93" s="223"/>
      <c r="XC93" s="223"/>
      <c r="XD93" s="223"/>
      <c r="XE93" s="223"/>
      <c r="XF93" s="223"/>
      <c r="XG93" s="223"/>
      <c r="XH93" s="223"/>
      <c r="XI93" s="223"/>
      <c r="XJ93" s="223"/>
      <c r="XK93" s="223"/>
      <c r="XL93" s="223"/>
      <c r="XM93" s="223"/>
      <c r="XN93" s="223"/>
      <c r="XO93" s="223"/>
      <c r="XP93" s="223"/>
      <c r="XQ93" s="223"/>
      <c r="XR93" s="223"/>
      <c r="XS93" s="223"/>
      <c r="XT93" s="223"/>
      <c r="XU93" s="223"/>
      <c r="XV93" s="223"/>
      <c r="XW93" s="223"/>
      <c r="XX93" s="223"/>
      <c r="XY93" s="223"/>
      <c r="XZ93" s="223"/>
      <c r="YA93" s="223"/>
      <c r="YB93" s="223"/>
      <c r="YC93" s="223"/>
      <c r="YD93" s="223"/>
      <c r="YE93" s="223"/>
      <c r="YF93" s="223"/>
      <c r="YG93" s="223"/>
      <c r="YH93" s="223"/>
      <c r="YI93" s="223"/>
      <c r="YJ93" s="223"/>
      <c r="YK93" s="223"/>
      <c r="YL93" s="223"/>
      <c r="YM93" s="223"/>
      <c r="YN93" s="223"/>
      <c r="YO93" s="223"/>
      <c r="YP93" s="223"/>
      <c r="YQ93" s="223"/>
      <c r="YR93" s="223"/>
      <c r="YS93" s="223"/>
      <c r="YT93" s="223"/>
      <c r="YU93" s="223"/>
      <c r="YV93" s="223"/>
      <c r="YW93" s="223"/>
      <c r="YX93" s="223"/>
      <c r="YY93" s="223"/>
      <c r="YZ93" s="223"/>
      <c r="ZA93" s="223"/>
      <c r="ZB93" s="223"/>
      <c r="ZC93" s="223"/>
      <c r="ZD93" s="223"/>
      <c r="ZE93" s="223"/>
      <c r="ZF93" s="223"/>
      <c r="ZG93" s="223"/>
      <c r="ZH93" s="223"/>
      <c r="ZI93" s="223"/>
      <c r="ZJ93" s="223"/>
      <c r="ZK93" s="223"/>
      <c r="ZL93" s="223"/>
      <c r="ZM93" s="223"/>
      <c r="ZN93" s="223"/>
      <c r="ZO93" s="223"/>
      <c r="ZP93" s="223"/>
      <c r="ZQ93" s="223"/>
      <c r="ZR93" s="223"/>
      <c r="ZS93" s="223"/>
      <c r="ZT93" s="223"/>
      <c r="ZU93" s="223"/>
      <c r="ZV93" s="223"/>
      <c r="ZW93" s="223"/>
      <c r="ZX93" s="223"/>
      <c r="ZY93" s="223"/>
      <c r="ZZ93" s="223"/>
      <c r="AAA93" s="223"/>
      <c r="AAB93" s="223"/>
      <c r="AAC93" s="223"/>
      <c r="AAD93" s="223"/>
      <c r="AAE93" s="223"/>
      <c r="AAF93" s="223"/>
      <c r="AAG93" s="223"/>
      <c r="AAH93" s="223"/>
      <c r="AAI93" s="223"/>
      <c r="AAJ93" s="223"/>
      <c r="AAK93" s="223"/>
      <c r="AAL93" s="223"/>
      <c r="AAM93" s="223"/>
      <c r="AAN93" s="223"/>
      <c r="AAO93" s="223"/>
      <c r="AAP93" s="223"/>
      <c r="AAQ93" s="223"/>
      <c r="AAR93" s="223"/>
      <c r="AAS93" s="223"/>
      <c r="AAT93" s="223"/>
      <c r="AAU93" s="223"/>
      <c r="AAV93" s="223"/>
      <c r="AAW93" s="223"/>
      <c r="AAX93" s="223"/>
      <c r="AAY93" s="223"/>
      <c r="AAZ93" s="223"/>
      <c r="ABA93" s="223"/>
      <c r="ABB93" s="223"/>
      <c r="ABC93" s="223"/>
      <c r="ABD93" s="223"/>
      <c r="ABE93" s="223"/>
      <c r="ABF93" s="223"/>
      <c r="ABG93" s="223"/>
      <c r="ABH93" s="223"/>
      <c r="ABI93" s="223"/>
      <c r="ABJ93" s="223"/>
      <c r="ABK93" s="223"/>
      <c r="ABL93" s="223"/>
      <c r="ABM93" s="223"/>
      <c r="ABN93" s="223"/>
      <c r="ABO93" s="223"/>
      <c r="ABP93" s="223"/>
      <c r="ABQ93" s="223"/>
      <c r="ABR93" s="223"/>
      <c r="ABS93" s="223"/>
      <c r="ABT93" s="223"/>
      <c r="ABU93" s="223"/>
      <c r="ABV93" s="223"/>
      <c r="ABW93" s="223"/>
      <c r="ABX93" s="223"/>
      <c r="ABY93" s="223"/>
      <c r="ABZ93" s="223"/>
      <c r="ACA93" s="223"/>
      <c r="ACB93" s="223"/>
      <c r="ACC93" s="223"/>
      <c r="ACD93" s="223"/>
      <c r="ACE93" s="223"/>
      <c r="ACF93" s="223"/>
      <c r="ACG93" s="223"/>
      <c r="ACH93" s="223"/>
      <c r="ACI93" s="223"/>
      <c r="ACJ93" s="223"/>
      <c r="ACK93" s="223"/>
      <c r="ACL93" s="223"/>
      <c r="ACM93" s="223"/>
      <c r="ACN93" s="223"/>
      <c r="ACO93" s="223"/>
      <c r="ACP93" s="223"/>
      <c r="ACQ93" s="223"/>
      <c r="ACR93" s="223"/>
      <c r="ACS93" s="223"/>
      <c r="ACT93" s="223"/>
      <c r="ACU93" s="223"/>
      <c r="ACV93" s="223"/>
      <c r="ACW93" s="223"/>
      <c r="ACX93" s="223"/>
      <c r="ACY93" s="223"/>
      <c r="ACZ93" s="223"/>
      <c r="ADA93" s="223"/>
      <c r="ADB93" s="223"/>
      <c r="ADC93" s="223"/>
      <c r="ADD93" s="223"/>
      <c r="ADE93" s="223"/>
      <c r="ADF93" s="223"/>
      <c r="ADG93" s="223"/>
      <c r="ADH93" s="223"/>
      <c r="ADI93" s="223"/>
      <c r="ADJ93" s="223"/>
      <c r="ADK93" s="223"/>
      <c r="ADL93" s="223"/>
      <c r="ADM93" s="223"/>
      <c r="ADN93" s="223"/>
      <c r="ADO93" s="223"/>
      <c r="ADP93" s="223"/>
      <c r="ADQ93" s="223"/>
      <c r="ADR93" s="223"/>
      <c r="ADS93" s="223"/>
      <c r="ADT93" s="223"/>
      <c r="ADU93" s="223"/>
      <c r="ADV93" s="223"/>
      <c r="ADW93" s="223"/>
      <c r="ADX93" s="223"/>
      <c r="ADY93" s="223"/>
      <c r="ADZ93" s="223"/>
      <c r="AEA93" s="223"/>
      <c r="AEB93" s="223"/>
      <c r="AEC93" s="223"/>
      <c r="AED93" s="223"/>
      <c r="AEE93" s="223"/>
      <c r="AEF93" s="223"/>
      <c r="AEG93" s="223"/>
      <c r="AEH93" s="223"/>
      <c r="AEI93" s="223"/>
      <c r="AEJ93" s="223"/>
      <c r="AEK93" s="223"/>
      <c r="AEL93" s="223"/>
      <c r="AEM93" s="223"/>
      <c r="AEN93" s="223"/>
      <c r="AEO93" s="223"/>
      <c r="AEP93" s="223"/>
      <c r="AEQ93" s="223"/>
      <c r="AER93" s="223"/>
      <c r="AES93" s="223"/>
      <c r="AET93" s="223"/>
      <c r="AEU93" s="223"/>
      <c r="AEV93" s="223"/>
      <c r="AEW93" s="223"/>
      <c r="AEX93" s="223"/>
      <c r="AEY93" s="223"/>
      <c r="AEZ93" s="223"/>
      <c r="AFA93" s="223"/>
      <c r="AFB93" s="223"/>
      <c r="AFC93" s="223"/>
      <c r="AFD93" s="223"/>
      <c r="AFE93" s="223"/>
      <c r="AFF93" s="223"/>
      <c r="AFG93" s="223"/>
      <c r="AFH93" s="223"/>
      <c r="AFI93" s="223"/>
      <c r="AFJ93" s="223"/>
      <c r="AFK93" s="223"/>
      <c r="AFL93" s="223"/>
      <c r="AFM93" s="223"/>
      <c r="AFN93" s="223"/>
      <c r="AFO93" s="223"/>
      <c r="AFP93" s="223"/>
      <c r="AFQ93" s="223"/>
      <c r="AFR93" s="223"/>
      <c r="AFS93" s="223"/>
      <c r="AFT93" s="223"/>
    </row>
    <row r="94" spans="1:852" s="64" customFormat="1">
      <c r="A94" s="128" t="s">
        <v>2337</v>
      </c>
      <c r="B94" s="128"/>
      <c r="C94" s="260" t="s">
        <v>3028</v>
      </c>
      <c r="D94" s="260" t="s">
        <v>173</v>
      </c>
      <c r="E94" s="208">
        <v>8</v>
      </c>
      <c r="F94" s="208">
        <v>2</v>
      </c>
      <c r="G94" s="271" t="s">
        <v>398</v>
      </c>
      <c r="H94" s="270" t="s">
        <v>455</v>
      </c>
      <c r="I94" s="270">
        <v>31</v>
      </c>
      <c r="J94" s="270">
        <v>44</v>
      </c>
      <c r="K94" s="270" t="s">
        <v>237</v>
      </c>
      <c r="L94" s="212">
        <v>10</v>
      </c>
      <c r="M94" s="212">
        <v>96</v>
      </c>
      <c r="N94" s="270">
        <v>12</v>
      </c>
      <c r="O94" s="270" t="s">
        <v>455</v>
      </c>
      <c r="P94" s="267"/>
      <c r="Q94" s="267"/>
      <c r="R94" s="267"/>
      <c r="S94" s="270" t="s">
        <v>455</v>
      </c>
      <c r="T94" s="270"/>
      <c r="U94" s="91"/>
      <c r="V94" s="91"/>
      <c r="W94" s="113"/>
      <c r="X94" s="113"/>
      <c r="Y94" s="113"/>
      <c r="Z94" s="113"/>
      <c r="AA94" s="113"/>
      <c r="AB94" s="113"/>
      <c r="AC94" s="113"/>
      <c r="AD94" s="113"/>
      <c r="AE94" s="114"/>
      <c r="AF94" s="113"/>
      <c r="AG94" s="113"/>
      <c r="AH94" s="113"/>
      <c r="AI94" s="267">
        <v>179</v>
      </c>
      <c r="AJ94" s="267">
        <f t="shared" si="17"/>
        <v>135</v>
      </c>
      <c r="AK94" s="267" t="s">
        <v>455</v>
      </c>
      <c r="AL94" s="271" t="s">
        <v>406</v>
      </c>
      <c r="AM94" s="270" t="s">
        <v>455</v>
      </c>
      <c r="AN94" s="270">
        <v>48</v>
      </c>
      <c r="AO94" s="270">
        <v>56</v>
      </c>
      <c r="AP94" s="270" t="s">
        <v>237</v>
      </c>
      <c r="AQ94" s="212">
        <v>10</v>
      </c>
      <c r="AR94" s="212">
        <v>99</v>
      </c>
      <c r="AS94" s="90">
        <v>12</v>
      </c>
      <c r="AT94" s="270" t="s">
        <v>455</v>
      </c>
      <c r="AU94" s="267"/>
      <c r="AV94" s="267"/>
      <c r="AW94" s="267"/>
      <c r="AX94" s="270" t="s">
        <v>455</v>
      </c>
      <c r="AY94" s="267"/>
      <c r="AZ94" s="92"/>
      <c r="BA94" s="92"/>
      <c r="BB94" s="114"/>
      <c r="BC94" s="114"/>
      <c r="BD94" s="114"/>
      <c r="BE94" s="114"/>
      <c r="BF94" s="114"/>
      <c r="BG94" s="114"/>
      <c r="BH94" s="114"/>
      <c r="BI94" s="114"/>
      <c r="BJ94" s="114"/>
      <c r="BK94" s="114"/>
      <c r="BL94" s="114"/>
      <c r="BM94" s="114"/>
      <c r="BN94" s="270">
        <v>186</v>
      </c>
      <c r="BO94" s="270">
        <f t="shared" si="18"/>
        <v>130</v>
      </c>
      <c r="BP94" s="270" t="s">
        <v>455</v>
      </c>
      <c r="BQ94" s="95"/>
      <c r="BR94" s="270" t="s">
        <v>455</v>
      </c>
      <c r="BS94" s="222"/>
      <c r="BT94" s="222"/>
      <c r="BU94" s="222"/>
      <c r="BV94" s="222"/>
      <c r="BW94" s="222"/>
      <c r="BX94" s="222"/>
      <c r="BY94" s="222"/>
      <c r="BZ94" s="222"/>
      <c r="CA94" s="222"/>
      <c r="CB94" s="222"/>
      <c r="CC94" s="222"/>
      <c r="CD94" s="222"/>
      <c r="CE94" s="114"/>
      <c r="CF94" s="114"/>
      <c r="CG94" s="114"/>
      <c r="CH94" s="114"/>
      <c r="CI94" s="114"/>
      <c r="CJ94" s="114"/>
      <c r="CK94" s="114"/>
      <c r="CL94" s="114"/>
      <c r="CM94" s="114"/>
      <c r="CN94" s="114"/>
      <c r="CO94" s="114"/>
      <c r="CP94" s="114"/>
      <c r="CQ94" s="114"/>
      <c r="CR94" s="114"/>
      <c r="CS94" s="222"/>
      <c r="CT94" s="222"/>
      <c r="CU94" s="222"/>
      <c r="CV94" s="95"/>
      <c r="CW94" s="270" t="s">
        <v>455</v>
      </c>
      <c r="CX94" s="95"/>
      <c r="CY94" s="222"/>
      <c r="CZ94" s="222"/>
      <c r="DA94" s="222"/>
      <c r="DB94" s="222"/>
      <c r="DC94" s="222"/>
      <c r="DD94" s="222"/>
      <c r="DE94" s="222"/>
      <c r="DF94" s="222"/>
      <c r="DG94" s="222"/>
      <c r="DH94" s="222"/>
      <c r="DI94" s="222"/>
      <c r="DJ94" s="113"/>
      <c r="DK94" s="113"/>
      <c r="DL94" s="113"/>
      <c r="DM94" s="113"/>
      <c r="DN94" s="113"/>
      <c r="DO94" s="113"/>
      <c r="DP94" s="113"/>
      <c r="DQ94" s="113"/>
      <c r="DR94" s="113"/>
      <c r="DS94" s="113"/>
      <c r="DT94" s="113"/>
      <c r="DU94" s="113"/>
      <c r="DV94" s="113"/>
      <c r="DW94" s="113"/>
      <c r="DX94" s="222"/>
      <c r="DY94" s="222"/>
      <c r="DZ94" s="222"/>
      <c r="EA94" s="222"/>
      <c r="EB94" s="270" t="s">
        <v>455</v>
      </c>
      <c r="EC94" s="222"/>
      <c r="ED94" s="222"/>
      <c r="EE94" s="222"/>
      <c r="EF94" s="222"/>
      <c r="EG94" s="222"/>
      <c r="EH94" s="222"/>
      <c r="EI94" s="222"/>
      <c r="EJ94" s="222"/>
      <c r="EK94" s="222"/>
      <c r="EL94" s="222"/>
      <c r="EM94" s="222"/>
      <c r="EN94" s="222"/>
      <c r="EO94" s="113"/>
      <c r="EP94" s="113"/>
      <c r="EQ94" s="113"/>
      <c r="ER94" s="113"/>
      <c r="ES94" s="113"/>
      <c r="ET94" s="113"/>
      <c r="EU94" s="113"/>
      <c r="EV94" s="113"/>
      <c r="EW94" s="113"/>
      <c r="EX94" s="113"/>
      <c r="EY94" s="113"/>
      <c r="EZ94" s="113"/>
      <c r="FA94" s="113"/>
      <c r="FB94" s="113"/>
      <c r="FC94" s="222"/>
      <c r="FD94" s="222"/>
      <c r="FE94" s="222"/>
      <c r="FF94" s="270" t="s">
        <v>455</v>
      </c>
      <c r="FG94" s="222"/>
      <c r="FH94" s="222"/>
      <c r="FI94" s="222"/>
      <c r="FJ94" s="222"/>
      <c r="FK94" s="222"/>
      <c r="FL94" s="222"/>
      <c r="FM94" s="222"/>
      <c r="FN94" s="222"/>
      <c r="FO94" s="222"/>
      <c r="FP94" s="222"/>
      <c r="FQ94" s="222"/>
      <c r="FR94" s="222"/>
      <c r="FS94" s="222"/>
      <c r="FT94" s="222"/>
      <c r="FU94" s="222"/>
      <c r="FV94" s="222"/>
      <c r="FW94" s="222"/>
      <c r="FX94" s="222"/>
      <c r="FY94" s="222"/>
      <c r="FZ94" s="222"/>
      <c r="GA94" s="222"/>
      <c r="GB94" s="222"/>
      <c r="GC94" s="222"/>
      <c r="GD94" s="222"/>
      <c r="GE94" s="222"/>
      <c r="GF94" s="222"/>
      <c r="GG94" s="222"/>
      <c r="GH94" s="222"/>
      <c r="GI94" s="222"/>
      <c r="GJ94" s="222"/>
      <c r="GK94" s="222"/>
      <c r="GL94" s="222"/>
      <c r="GM94" s="222"/>
      <c r="GN94" s="222"/>
      <c r="GO94" s="222"/>
      <c r="GP94" s="222"/>
      <c r="GQ94" s="222"/>
      <c r="GR94" s="222"/>
      <c r="GS94" s="222"/>
      <c r="GT94" s="222"/>
      <c r="GU94" s="222"/>
      <c r="GV94" s="222"/>
      <c r="GW94" s="222"/>
      <c r="GX94" s="222"/>
      <c r="GY94" s="222"/>
      <c r="GZ94" s="222"/>
      <c r="HA94" s="222"/>
      <c r="HB94" s="222"/>
      <c r="HC94" s="222"/>
      <c r="HD94" s="270" t="s">
        <v>455</v>
      </c>
      <c r="HE94" s="222"/>
      <c r="HF94" s="222"/>
      <c r="HG94" s="222"/>
      <c r="HH94" s="222"/>
      <c r="HI94" s="222"/>
      <c r="HJ94" s="222"/>
      <c r="HK94" s="222"/>
      <c r="HL94" s="222"/>
      <c r="HM94" s="222"/>
      <c r="HN94" s="222"/>
      <c r="HO94" s="222"/>
      <c r="HP94" s="222"/>
      <c r="HQ94" s="222"/>
      <c r="HR94" s="222"/>
      <c r="HS94" s="222"/>
      <c r="HT94" s="222"/>
      <c r="HU94" s="222"/>
      <c r="HV94" s="222"/>
      <c r="HW94" s="222"/>
      <c r="HX94" s="222"/>
      <c r="HY94" s="222"/>
      <c r="HZ94" s="222"/>
      <c r="IA94" s="222"/>
      <c r="IB94" s="222"/>
      <c r="IC94" s="222"/>
      <c r="ID94" s="222"/>
      <c r="IE94" s="222"/>
      <c r="IF94" s="222"/>
      <c r="IG94" s="222"/>
      <c r="IH94" s="222"/>
      <c r="II94" s="222"/>
      <c r="IJ94" s="222"/>
      <c r="IK94" s="222"/>
      <c r="IL94" s="222"/>
      <c r="IM94" s="222"/>
      <c r="IN94" s="222"/>
      <c r="IO94" s="222"/>
      <c r="IP94" s="222"/>
      <c r="IQ94" s="222"/>
      <c r="IR94" s="222"/>
      <c r="IS94" s="270" t="s">
        <v>455</v>
      </c>
      <c r="IT94" s="222"/>
      <c r="IU94" s="222"/>
      <c r="IV94" s="222"/>
      <c r="IW94" s="222"/>
      <c r="IX94" s="222"/>
      <c r="IY94" s="222"/>
      <c r="IZ94" s="222"/>
      <c r="JA94" s="222"/>
      <c r="JB94" s="222"/>
      <c r="JC94" s="222"/>
      <c r="JD94" s="222"/>
      <c r="JE94" s="222"/>
      <c r="JF94" s="222"/>
      <c r="JG94" s="222"/>
      <c r="JH94" s="222"/>
      <c r="JI94" s="222"/>
      <c r="JJ94" s="222"/>
      <c r="JK94" s="222"/>
      <c r="JL94" s="222"/>
      <c r="JM94" s="222"/>
      <c r="JN94" s="222"/>
      <c r="JO94" s="222"/>
      <c r="JP94" s="222"/>
      <c r="JQ94" s="222"/>
      <c r="JR94" s="222"/>
      <c r="JS94" s="222"/>
      <c r="JT94" s="222"/>
      <c r="JU94" s="222"/>
      <c r="JV94" s="222"/>
      <c r="JW94" s="222"/>
      <c r="JX94" s="222"/>
      <c r="JY94" s="222"/>
      <c r="JZ94" s="222"/>
      <c r="KA94" s="222"/>
      <c r="KB94" s="222"/>
      <c r="KC94" s="222"/>
      <c r="KD94" s="222"/>
      <c r="KE94" s="270" t="s">
        <v>455</v>
      </c>
      <c r="KF94" s="222"/>
      <c r="KG94" s="222"/>
      <c r="KH94" s="222"/>
      <c r="KI94" s="222"/>
      <c r="KJ94" s="222"/>
      <c r="KK94" s="222"/>
      <c r="KL94" s="222"/>
      <c r="KM94" s="222"/>
      <c r="KN94" s="222"/>
      <c r="KO94" s="222"/>
      <c r="KP94" s="222"/>
      <c r="KQ94" s="222"/>
      <c r="KR94" s="222"/>
      <c r="KS94" s="222"/>
      <c r="KT94" s="222"/>
      <c r="KU94" s="222"/>
      <c r="KV94" s="222"/>
      <c r="KW94" s="222"/>
      <c r="KX94" s="222"/>
      <c r="KY94" s="222"/>
      <c r="KZ94" s="222"/>
      <c r="LA94" s="222"/>
      <c r="LB94" s="222"/>
      <c r="LC94" s="222"/>
      <c r="LD94" s="222"/>
      <c r="LE94" s="222"/>
      <c r="LF94" s="222"/>
      <c r="LG94" s="222"/>
      <c r="LH94" s="222"/>
      <c r="LI94" s="222"/>
      <c r="LJ94" s="222"/>
      <c r="LK94" s="222"/>
      <c r="LL94" s="222"/>
      <c r="LM94" s="222"/>
      <c r="LN94" s="222"/>
      <c r="LO94" s="222"/>
      <c r="LP94" s="222"/>
      <c r="LQ94" s="222"/>
      <c r="LR94" s="222"/>
      <c r="LS94" s="222"/>
      <c r="LT94" s="270" t="s">
        <v>455</v>
      </c>
      <c r="LU94" s="222"/>
      <c r="LV94" s="222"/>
      <c r="LW94" s="222"/>
      <c r="LX94" s="222"/>
      <c r="LY94" s="222"/>
      <c r="LZ94" s="222"/>
      <c r="MA94" s="222"/>
      <c r="MB94" s="222"/>
      <c r="MC94" s="222"/>
      <c r="MD94" s="222"/>
      <c r="ME94" s="222"/>
      <c r="MF94" s="222"/>
      <c r="MG94" s="222"/>
      <c r="MH94" s="222"/>
      <c r="MI94" s="222"/>
      <c r="MJ94" s="222"/>
      <c r="MK94" s="222"/>
      <c r="ML94" s="222"/>
      <c r="MM94" s="222"/>
      <c r="MN94" s="222"/>
      <c r="MO94" s="222"/>
      <c r="MP94" s="222"/>
      <c r="MQ94" s="222"/>
      <c r="MR94" s="222"/>
      <c r="MS94" s="222"/>
      <c r="MT94" s="222"/>
      <c r="MU94" s="222"/>
      <c r="MV94" s="222"/>
      <c r="MW94" s="222"/>
      <c r="MX94" s="222"/>
      <c r="MY94" s="222"/>
      <c r="MZ94" s="222"/>
      <c r="NA94" s="222"/>
      <c r="NB94" s="222"/>
      <c r="NC94" s="222"/>
      <c r="ND94" s="222"/>
      <c r="NE94" s="222"/>
      <c r="NF94" s="222"/>
      <c r="NG94" s="222"/>
      <c r="NH94" s="222"/>
      <c r="NI94" s="222"/>
      <c r="NJ94" s="222"/>
      <c r="NK94" s="222"/>
      <c r="NL94" s="222"/>
      <c r="NM94" s="222"/>
      <c r="NN94" s="222"/>
      <c r="NO94" s="222"/>
      <c r="NP94" s="222"/>
      <c r="NQ94" s="222"/>
      <c r="NR94" s="222"/>
      <c r="NS94" s="222"/>
      <c r="NT94" s="222"/>
      <c r="NU94" s="222"/>
      <c r="NV94" s="222"/>
      <c r="NW94" s="222"/>
      <c r="NX94" s="222"/>
      <c r="NY94" s="222"/>
      <c r="NZ94" s="222"/>
      <c r="OA94" s="222"/>
      <c r="OB94" s="222"/>
      <c r="OC94" s="222"/>
      <c r="OD94" s="222"/>
      <c r="OE94" s="222"/>
      <c r="OF94" s="222"/>
      <c r="OG94" s="222"/>
      <c r="OH94" s="222"/>
      <c r="OI94" s="222"/>
      <c r="OJ94" s="222"/>
      <c r="OK94" s="222"/>
      <c r="OL94" s="222"/>
      <c r="OM94" s="222"/>
      <c r="ON94" s="222"/>
      <c r="OO94" s="222"/>
      <c r="OP94" s="222"/>
      <c r="OQ94" s="222"/>
      <c r="OR94" s="222"/>
      <c r="OS94" s="267">
        <f>IF(ISERROR(#REF!),0,1)</f>
        <v>0</v>
      </c>
      <c r="OT94" s="267">
        <f t="shared" si="22"/>
        <v>1</v>
      </c>
      <c r="OU94" s="267">
        <f t="shared" si="23"/>
        <v>0</v>
      </c>
      <c r="OV94" s="223"/>
      <c r="OW94" s="223"/>
      <c r="OX94" s="223"/>
      <c r="OY94" s="223"/>
      <c r="OZ94" s="223"/>
      <c r="PA94" s="223"/>
      <c r="PB94" s="223"/>
      <c r="PC94" s="223"/>
      <c r="PD94" s="223"/>
      <c r="PE94" s="223"/>
      <c r="PF94" s="223"/>
      <c r="PG94" s="223"/>
      <c r="PH94" s="223"/>
      <c r="PI94" s="223"/>
      <c r="PJ94" s="223"/>
      <c r="PK94" s="223"/>
      <c r="PL94" s="223"/>
      <c r="PM94" s="223"/>
      <c r="PN94" s="223"/>
      <c r="PO94" s="223"/>
      <c r="PP94" s="223"/>
      <c r="PQ94" s="223"/>
      <c r="PR94" s="223"/>
      <c r="PS94" s="223"/>
      <c r="PT94" s="223"/>
      <c r="PU94" s="223"/>
      <c r="PV94" s="223"/>
      <c r="PW94" s="223"/>
      <c r="PX94" s="223"/>
      <c r="PY94" s="223"/>
      <c r="PZ94" s="223"/>
      <c r="QA94" s="223"/>
      <c r="QB94" s="223"/>
      <c r="QC94" s="223"/>
      <c r="QD94" s="223"/>
      <c r="QE94" s="223"/>
      <c r="QF94" s="223"/>
      <c r="QG94" s="223"/>
      <c r="QH94" s="223"/>
      <c r="QI94" s="223"/>
      <c r="QJ94" s="223"/>
      <c r="QK94" s="223"/>
      <c r="QL94" s="223"/>
      <c r="QM94" s="223"/>
      <c r="QN94" s="223"/>
      <c r="QO94" s="223"/>
      <c r="QP94" s="223"/>
      <c r="QQ94" s="223"/>
      <c r="QR94" s="223"/>
      <c r="QS94" s="223"/>
      <c r="QT94" s="223"/>
      <c r="QU94" s="223"/>
      <c r="QV94" s="223"/>
      <c r="QW94" s="223"/>
      <c r="QX94" s="223"/>
      <c r="QY94" s="223"/>
      <c r="QZ94" s="223"/>
      <c r="RA94" s="223"/>
      <c r="RB94" s="223"/>
      <c r="RC94" s="223"/>
      <c r="RD94" s="223"/>
      <c r="RE94" s="223"/>
      <c r="RF94" s="223"/>
      <c r="RG94" s="223"/>
      <c r="RH94" s="223"/>
      <c r="RI94" s="223"/>
      <c r="RJ94" s="223"/>
      <c r="RK94" s="223"/>
      <c r="RL94" s="223"/>
      <c r="RM94" s="223"/>
      <c r="RN94" s="223"/>
      <c r="RO94" s="223"/>
      <c r="RP94" s="223"/>
      <c r="RQ94" s="223"/>
      <c r="RR94" s="223"/>
      <c r="RS94" s="223"/>
      <c r="RT94" s="223"/>
      <c r="RU94" s="223"/>
      <c r="RV94" s="223"/>
      <c r="RW94" s="223"/>
      <c r="RX94" s="223"/>
      <c r="RY94" s="223"/>
      <c r="RZ94" s="223"/>
      <c r="SA94" s="223"/>
      <c r="SB94" s="223"/>
      <c r="SC94" s="223"/>
      <c r="SD94" s="223"/>
      <c r="SE94" s="223"/>
      <c r="SF94" s="223"/>
      <c r="SG94" s="223"/>
      <c r="SH94" s="223"/>
      <c r="SI94" s="223"/>
      <c r="SJ94" s="223"/>
      <c r="SK94" s="223"/>
      <c r="SL94" s="223"/>
      <c r="SM94" s="223"/>
      <c r="SN94" s="223"/>
      <c r="SO94" s="223"/>
      <c r="SP94" s="223"/>
      <c r="SQ94" s="223"/>
      <c r="SR94" s="223"/>
      <c r="SS94" s="223"/>
      <c r="ST94" s="223"/>
      <c r="SU94" s="223"/>
      <c r="SV94" s="223"/>
      <c r="SW94" s="223"/>
      <c r="SX94" s="223"/>
      <c r="SY94" s="223"/>
      <c r="SZ94" s="223"/>
      <c r="TA94" s="223"/>
      <c r="TB94" s="223"/>
      <c r="TC94" s="223"/>
      <c r="TD94" s="223"/>
      <c r="TE94" s="223"/>
      <c r="TF94" s="223"/>
      <c r="TG94" s="223"/>
      <c r="TH94" s="223"/>
      <c r="TI94" s="223"/>
      <c r="TJ94" s="223"/>
      <c r="TK94" s="223"/>
      <c r="TL94" s="223"/>
      <c r="TM94" s="223"/>
      <c r="TN94" s="223"/>
      <c r="TO94" s="223"/>
      <c r="TP94" s="223"/>
      <c r="TQ94" s="223"/>
      <c r="TR94" s="223"/>
      <c r="TS94" s="223"/>
      <c r="TT94" s="223"/>
      <c r="TU94" s="223"/>
      <c r="TV94" s="223"/>
      <c r="TW94" s="223"/>
      <c r="TX94" s="223"/>
      <c r="TY94" s="223"/>
      <c r="TZ94" s="223"/>
      <c r="UA94" s="223"/>
      <c r="UB94" s="223"/>
      <c r="UC94" s="223"/>
      <c r="UD94" s="223"/>
      <c r="UE94" s="223"/>
      <c r="UF94" s="223"/>
      <c r="UG94" s="223"/>
      <c r="UH94" s="223"/>
      <c r="UI94" s="223"/>
      <c r="UJ94" s="223"/>
      <c r="UK94" s="223"/>
      <c r="UL94" s="223"/>
      <c r="UM94" s="223"/>
      <c r="UN94" s="223"/>
      <c r="UO94" s="223"/>
      <c r="UP94" s="223"/>
      <c r="UQ94" s="223"/>
      <c r="UR94" s="223"/>
      <c r="US94" s="223"/>
      <c r="UT94" s="223"/>
      <c r="UU94" s="223"/>
      <c r="UV94" s="223"/>
      <c r="UW94" s="223"/>
      <c r="UX94" s="223"/>
      <c r="UY94" s="223"/>
      <c r="UZ94" s="223"/>
      <c r="VA94" s="223"/>
      <c r="VB94" s="223"/>
      <c r="VC94" s="223"/>
      <c r="VD94" s="223"/>
      <c r="VE94" s="223"/>
      <c r="VF94" s="223"/>
      <c r="VG94" s="223"/>
      <c r="VH94" s="223"/>
      <c r="VI94" s="223"/>
      <c r="VJ94" s="223"/>
      <c r="VK94" s="223"/>
      <c r="VL94" s="223"/>
      <c r="VM94" s="223"/>
      <c r="VN94" s="223"/>
      <c r="VO94" s="223"/>
      <c r="VP94" s="223"/>
      <c r="VQ94" s="223"/>
      <c r="VR94" s="223"/>
      <c r="VS94" s="223"/>
      <c r="VT94" s="223"/>
      <c r="VU94" s="223"/>
      <c r="VV94" s="223"/>
      <c r="VW94" s="223"/>
      <c r="VX94" s="223"/>
      <c r="VY94" s="223"/>
      <c r="VZ94" s="223"/>
      <c r="WA94" s="223"/>
      <c r="WB94" s="223"/>
      <c r="WC94" s="223"/>
      <c r="WD94" s="223"/>
      <c r="WE94" s="223"/>
      <c r="WF94" s="223"/>
      <c r="WG94" s="223"/>
      <c r="WH94" s="223"/>
      <c r="WI94" s="223"/>
      <c r="WJ94" s="223"/>
      <c r="WK94" s="223"/>
      <c r="WL94" s="223"/>
      <c r="WM94" s="223"/>
      <c r="WN94" s="223"/>
      <c r="WO94" s="223"/>
      <c r="WP94" s="223"/>
      <c r="WQ94" s="223"/>
      <c r="WR94" s="223"/>
      <c r="WS94" s="223"/>
      <c r="WT94" s="223"/>
      <c r="WU94" s="223"/>
      <c r="WV94" s="223"/>
      <c r="WW94" s="223"/>
      <c r="WX94" s="223"/>
      <c r="WY94" s="223"/>
      <c r="WZ94" s="223"/>
      <c r="XA94" s="223"/>
      <c r="XB94" s="223"/>
      <c r="XC94" s="223"/>
      <c r="XD94" s="223"/>
      <c r="XE94" s="223"/>
      <c r="XF94" s="223"/>
      <c r="XG94" s="223"/>
      <c r="XH94" s="223"/>
      <c r="XI94" s="223"/>
      <c r="XJ94" s="223"/>
      <c r="XK94" s="223"/>
      <c r="XL94" s="223"/>
      <c r="XM94" s="223"/>
      <c r="XN94" s="223"/>
      <c r="XO94" s="223"/>
      <c r="XP94" s="223"/>
      <c r="XQ94" s="223"/>
      <c r="XR94" s="223"/>
      <c r="XS94" s="223"/>
      <c r="XT94" s="223"/>
      <c r="XU94" s="223"/>
      <c r="XV94" s="223"/>
      <c r="XW94" s="223"/>
      <c r="XX94" s="223"/>
      <c r="XY94" s="223"/>
      <c r="XZ94" s="223"/>
      <c r="YA94" s="223"/>
      <c r="YB94" s="223"/>
      <c r="YC94" s="223"/>
      <c r="YD94" s="223"/>
      <c r="YE94" s="223"/>
      <c r="YF94" s="223"/>
      <c r="YG94" s="223"/>
      <c r="YH94" s="223"/>
      <c r="YI94" s="223"/>
      <c r="YJ94" s="223"/>
      <c r="YK94" s="223"/>
      <c r="YL94" s="223"/>
      <c r="YM94" s="223"/>
      <c r="YN94" s="223"/>
      <c r="YO94" s="223"/>
      <c r="YP94" s="223"/>
      <c r="YQ94" s="223"/>
      <c r="YR94" s="223"/>
      <c r="YS94" s="223"/>
      <c r="YT94" s="223"/>
      <c r="YU94" s="223"/>
      <c r="YV94" s="223"/>
      <c r="YW94" s="223"/>
      <c r="YX94" s="223"/>
      <c r="YY94" s="223"/>
      <c r="YZ94" s="223"/>
      <c r="ZA94" s="223"/>
      <c r="ZB94" s="223"/>
      <c r="ZC94" s="223"/>
      <c r="ZD94" s="223"/>
      <c r="ZE94" s="223"/>
      <c r="ZF94" s="223"/>
      <c r="ZG94" s="223"/>
      <c r="ZH94" s="223"/>
      <c r="ZI94" s="223"/>
      <c r="ZJ94" s="223"/>
      <c r="ZK94" s="223"/>
      <c r="ZL94" s="223"/>
      <c r="ZM94" s="223"/>
      <c r="ZN94" s="223"/>
      <c r="ZO94" s="223"/>
      <c r="ZP94" s="223"/>
      <c r="ZQ94" s="223"/>
      <c r="ZR94" s="223"/>
      <c r="ZS94" s="223"/>
      <c r="ZT94" s="223"/>
      <c r="ZU94" s="223"/>
      <c r="ZV94" s="223"/>
      <c r="ZW94" s="223"/>
      <c r="ZX94" s="223"/>
      <c r="ZY94" s="223"/>
      <c r="ZZ94" s="223"/>
      <c r="AAA94" s="223"/>
      <c r="AAB94" s="223"/>
      <c r="AAC94" s="223"/>
      <c r="AAD94" s="223"/>
      <c r="AAE94" s="223"/>
      <c r="AAF94" s="223"/>
      <c r="AAG94" s="223"/>
      <c r="AAH94" s="223"/>
      <c r="AAI94" s="223"/>
      <c r="AAJ94" s="223"/>
      <c r="AAK94" s="223"/>
      <c r="AAL94" s="223"/>
      <c r="AAM94" s="223"/>
      <c r="AAN94" s="223"/>
      <c r="AAO94" s="223"/>
      <c r="AAP94" s="223"/>
      <c r="AAQ94" s="223"/>
      <c r="AAR94" s="223"/>
      <c r="AAS94" s="223"/>
      <c r="AAT94" s="223"/>
      <c r="AAU94" s="223"/>
      <c r="AAV94" s="223"/>
      <c r="AAW94" s="223"/>
      <c r="AAX94" s="223"/>
      <c r="AAY94" s="223"/>
      <c r="AAZ94" s="223"/>
      <c r="ABA94" s="223"/>
      <c r="ABB94" s="223"/>
      <c r="ABC94" s="223"/>
      <c r="ABD94" s="223"/>
      <c r="ABE94" s="223"/>
      <c r="ABF94" s="223"/>
      <c r="ABG94" s="223"/>
      <c r="ABH94" s="223"/>
      <c r="ABI94" s="223"/>
      <c r="ABJ94" s="223"/>
      <c r="ABK94" s="223"/>
      <c r="ABL94" s="223"/>
      <c r="ABM94" s="223"/>
      <c r="ABN94" s="223"/>
      <c r="ABO94" s="223"/>
      <c r="ABP94" s="223"/>
      <c r="ABQ94" s="223"/>
      <c r="ABR94" s="223"/>
      <c r="ABS94" s="223"/>
      <c r="ABT94" s="223"/>
      <c r="ABU94" s="223"/>
      <c r="ABV94" s="223"/>
      <c r="ABW94" s="223"/>
      <c r="ABX94" s="223"/>
      <c r="ABY94" s="223"/>
      <c r="ABZ94" s="223"/>
      <c r="ACA94" s="223"/>
      <c r="ACB94" s="223"/>
      <c r="ACC94" s="223"/>
      <c r="ACD94" s="223"/>
      <c r="ACE94" s="223"/>
      <c r="ACF94" s="223"/>
      <c r="ACG94" s="223"/>
      <c r="ACH94" s="223"/>
      <c r="ACI94" s="223"/>
      <c r="ACJ94" s="223"/>
      <c r="ACK94" s="223"/>
      <c r="ACL94" s="223"/>
      <c r="ACM94" s="223"/>
      <c r="ACN94" s="223"/>
      <c r="ACO94" s="223"/>
      <c r="ACP94" s="223"/>
      <c r="ACQ94" s="223"/>
      <c r="ACR94" s="223"/>
      <c r="ACS94" s="223"/>
      <c r="ACT94" s="223"/>
      <c r="ACU94" s="223"/>
      <c r="ACV94" s="223"/>
      <c r="ACW94" s="223"/>
      <c r="ACX94" s="223"/>
      <c r="ACY94" s="223"/>
      <c r="ACZ94" s="223"/>
      <c r="ADA94" s="223"/>
      <c r="ADB94" s="223"/>
      <c r="ADC94" s="223"/>
      <c r="ADD94" s="223"/>
      <c r="ADE94" s="223"/>
      <c r="ADF94" s="223"/>
      <c r="ADG94" s="223"/>
      <c r="ADH94" s="223"/>
      <c r="ADI94" s="223"/>
      <c r="ADJ94" s="223"/>
      <c r="ADK94" s="223"/>
      <c r="ADL94" s="223"/>
      <c r="ADM94" s="223"/>
      <c r="ADN94" s="223"/>
      <c r="ADO94" s="223"/>
      <c r="ADP94" s="223"/>
      <c r="ADQ94" s="223"/>
      <c r="ADR94" s="223"/>
      <c r="ADS94" s="223"/>
      <c r="ADT94" s="223"/>
      <c r="ADU94" s="223"/>
      <c r="ADV94" s="223"/>
      <c r="ADW94" s="223"/>
      <c r="ADX94" s="223"/>
      <c r="ADY94" s="223"/>
      <c r="ADZ94" s="223"/>
      <c r="AEA94" s="223"/>
      <c r="AEB94" s="223"/>
      <c r="AEC94" s="223"/>
      <c r="AED94" s="223"/>
      <c r="AEE94" s="223"/>
      <c r="AEF94" s="223"/>
      <c r="AEG94" s="223"/>
      <c r="AEH94" s="223"/>
      <c r="AEI94" s="223"/>
      <c r="AEJ94" s="223"/>
      <c r="AEK94" s="223"/>
      <c r="AEL94" s="223"/>
      <c r="AEM94" s="223"/>
      <c r="AEN94" s="223"/>
      <c r="AEO94" s="223"/>
      <c r="AEP94" s="223"/>
      <c r="AEQ94" s="223"/>
      <c r="AER94" s="223"/>
      <c r="AES94" s="223"/>
      <c r="AET94" s="223"/>
      <c r="AEU94" s="223"/>
      <c r="AEV94" s="223"/>
      <c r="AEW94" s="223"/>
      <c r="AEX94" s="223"/>
      <c r="AEY94" s="223"/>
      <c r="AEZ94" s="223"/>
      <c r="AFA94" s="223"/>
      <c r="AFB94" s="223"/>
      <c r="AFC94" s="223"/>
      <c r="AFD94" s="223"/>
      <c r="AFE94" s="223"/>
      <c r="AFF94" s="223"/>
      <c r="AFG94" s="223"/>
      <c r="AFH94" s="223"/>
      <c r="AFI94" s="223"/>
      <c r="AFJ94" s="223"/>
      <c r="AFK94" s="223"/>
      <c r="AFL94" s="223"/>
      <c r="AFM94" s="223"/>
      <c r="AFN94" s="223"/>
      <c r="AFO94" s="223"/>
      <c r="AFP94" s="223"/>
      <c r="AFQ94" s="223"/>
      <c r="AFR94" s="223"/>
      <c r="AFS94" s="223"/>
      <c r="AFT94" s="223"/>
    </row>
    <row r="95" spans="1:852" s="64" customFormat="1">
      <c r="A95" s="265" t="s">
        <v>656</v>
      </c>
      <c r="B95" s="265"/>
      <c r="C95" s="840" t="str">
        <f>IF(Severity!F95&gt;=0.5,"YES","NO")</f>
        <v>NO</v>
      </c>
      <c r="D95" s="840" t="str">
        <f>IF(Severity!G95&gt;=0.5,"YES","NO")</f>
        <v>YES</v>
      </c>
      <c r="E95" s="213">
        <v>18</v>
      </c>
      <c r="F95" s="213">
        <v>2</v>
      </c>
      <c r="G95" s="271" t="s">
        <v>2904</v>
      </c>
      <c r="H95" s="270" t="s">
        <v>749</v>
      </c>
      <c r="I95" s="270" t="s">
        <v>455</v>
      </c>
      <c r="J95" s="270">
        <v>1</v>
      </c>
      <c r="K95" s="270" t="s">
        <v>455</v>
      </c>
      <c r="L95" s="217"/>
      <c r="M95" s="90"/>
      <c r="N95" s="270"/>
      <c r="O95" s="270" t="s">
        <v>455</v>
      </c>
      <c r="P95" s="270"/>
      <c r="Q95" s="270"/>
      <c r="R95" s="270"/>
      <c r="S95" s="270" t="s">
        <v>602</v>
      </c>
      <c r="T95" s="270">
        <v>17</v>
      </c>
      <c r="U95" s="125">
        <v>11.4</v>
      </c>
      <c r="V95" s="125">
        <v>3.08</v>
      </c>
      <c r="W95" s="114"/>
      <c r="X95" s="114"/>
      <c r="Y95" s="125">
        <v>5.25</v>
      </c>
      <c r="Z95" s="125">
        <v>4.4800000000000004</v>
      </c>
      <c r="AA95" s="114"/>
      <c r="AB95" s="114"/>
      <c r="AC95" s="114"/>
      <c r="AD95" s="114"/>
      <c r="AE95" s="114"/>
      <c r="AF95" s="114"/>
      <c r="AG95" s="114"/>
      <c r="AH95" s="114"/>
      <c r="AI95" s="265">
        <v>21</v>
      </c>
      <c r="AJ95" s="267">
        <f t="shared" si="17"/>
        <v>20</v>
      </c>
      <c r="AK95" s="267" t="s">
        <v>455</v>
      </c>
      <c r="AL95" s="271" t="s">
        <v>624</v>
      </c>
      <c r="AM95" s="270" t="s">
        <v>455</v>
      </c>
      <c r="AN95" s="270" t="s">
        <v>455</v>
      </c>
      <c r="AO95" s="270">
        <v>3</v>
      </c>
      <c r="AP95" s="270" t="s">
        <v>455</v>
      </c>
      <c r="AQ95" s="217"/>
      <c r="AR95" s="217"/>
      <c r="AS95" s="217"/>
      <c r="AT95" s="270" t="s">
        <v>455</v>
      </c>
      <c r="AU95" s="265"/>
      <c r="AV95" s="265"/>
      <c r="AW95" s="265"/>
      <c r="AX95" s="265" t="s">
        <v>602</v>
      </c>
      <c r="AY95" s="265">
        <v>17</v>
      </c>
      <c r="AZ95" s="114">
        <v>11.8</v>
      </c>
      <c r="BA95" s="114">
        <v>2.84</v>
      </c>
      <c r="BB95" s="114"/>
      <c r="BC95" s="114"/>
      <c r="BD95" s="114">
        <v>7.75</v>
      </c>
      <c r="BE95" s="114">
        <v>6.05</v>
      </c>
      <c r="BF95" s="114"/>
      <c r="BG95" s="114"/>
      <c r="BH95" s="114"/>
      <c r="BI95" s="114"/>
      <c r="BJ95" s="114"/>
      <c r="BK95" s="114"/>
      <c r="BL95" s="114"/>
      <c r="BM95" s="114"/>
      <c r="BN95" s="270">
        <v>23</v>
      </c>
      <c r="BO95" s="270">
        <f t="shared" si="18"/>
        <v>20</v>
      </c>
      <c r="BP95" s="270" t="s">
        <v>455</v>
      </c>
      <c r="BQ95" s="270"/>
      <c r="BR95" s="270" t="s">
        <v>455</v>
      </c>
      <c r="BS95" s="265"/>
      <c r="BT95" s="265"/>
      <c r="BU95" s="265"/>
      <c r="BV95" s="217"/>
      <c r="BW95" s="217"/>
      <c r="BX95" s="217"/>
      <c r="BY95" s="265"/>
      <c r="BZ95" s="265"/>
      <c r="CA95" s="265"/>
      <c r="CB95" s="265"/>
      <c r="CC95" s="265"/>
      <c r="CD95" s="265"/>
      <c r="CE95" s="114"/>
      <c r="CF95" s="114"/>
      <c r="CG95" s="114"/>
      <c r="CH95" s="114"/>
      <c r="CI95" s="114"/>
      <c r="CJ95" s="114"/>
      <c r="CK95" s="114"/>
      <c r="CL95" s="114"/>
      <c r="CM95" s="114"/>
      <c r="CN95" s="114"/>
      <c r="CO95" s="114"/>
      <c r="CP95" s="114"/>
      <c r="CQ95" s="114"/>
      <c r="CR95" s="114"/>
      <c r="CS95" s="265"/>
      <c r="CT95" s="265"/>
      <c r="CU95" s="265"/>
      <c r="CV95" s="90"/>
      <c r="CW95" s="270" t="s">
        <v>455</v>
      </c>
      <c r="CX95" s="90"/>
      <c r="CY95" s="217"/>
      <c r="CZ95" s="217"/>
      <c r="DA95" s="217"/>
      <c r="DB95" s="217"/>
      <c r="DC95" s="217"/>
      <c r="DD95" s="217"/>
      <c r="DE95" s="217"/>
      <c r="DF95" s="217"/>
      <c r="DG95" s="217"/>
      <c r="DH95" s="217"/>
      <c r="DI95" s="217"/>
      <c r="DJ95" s="125"/>
      <c r="DK95" s="125"/>
      <c r="DL95" s="125"/>
      <c r="DM95" s="125"/>
      <c r="DN95" s="125"/>
      <c r="DO95" s="125"/>
      <c r="DP95" s="125"/>
      <c r="DQ95" s="125"/>
      <c r="DR95" s="125"/>
      <c r="DS95" s="125"/>
      <c r="DT95" s="125"/>
      <c r="DU95" s="125"/>
      <c r="DV95" s="125"/>
      <c r="DW95" s="125"/>
      <c r="DX95" s="217"/>
      <c r="DY95" s="217"/>
      <c r="DZ95" s="217"/>
      <c r="EA95" s="217"/>
      <c r="EB95" s="270" t="s">
        <v>455</v>
      </c>
      <c r="EC95" s="217"/>
      <c r="ED95" s="217"/>
      <c r="EE95" s="217"/>
      <c r="EF95" s="217"/>
      <c r="EG95" s="217"/>
      <c r="EH95" s="217"/>
      <c r="EI95" s="217"/>
      <c r="EJ95" s="217"/>
      <c r="EK95" s="217"/>
      <c r="EL95" s="217"/>
      <c r="EM95" s="217"/>
      <c r="EN95" s="217"/>
      <c r="EO95" s="125"/>
      <c r="EP95" s="125"/>
      <c r="EQ95" s="125"/>
      <c r="ER95" s="125"/>
      <c r="ES95" s="125"/>
      <c r="ET95" s="125"/>
      <c r="EU95" s="125"/>
      <c r="EV95" s="125"/>
      <c r="EW95" s="125"/>
      <c r="EX95" s="125"/>
      <c r="EY95" s="125"/>
      <c r="EZ95" s="125"/>
      <c r="FA95" s="125"/>
      <c r="FB95" s="125"/>
      <c r="FC95" s="217"/>
      <c r="FD95" s="217"/>
      <c r="FE95" s="217"/>
      <c r="FF95" s="270" t="s">
        <v>455</v>
      </c>
      <c r="FG95" s="217"/>
      <c r="FH95" s="217"/>
      <c r="FI95" s="217"/>
      <c r="FJ95" s="217"/>
      <c r="FK95" s="217"/>
      <c r="FL95" s="217"/>
      <c r="FM95" s="217"/>
      <c r="FN95" s="217"/>
      <c r="FO95" s="217"/>
      <c r="FP95" s="217"/>
      <c r="FQ95" s="217"/>
      <c r="FR95" s="217"/>
      <c r="FS95" s="217"/>
      <c r="FT95" s="217"/>
      <c r="FU95" s="217"/>
      <c r="FV95" s="217"/>
      <c r="FW95" s="217"/>
      <c r="FX95" s="217"/>
      <c r="FY95" s="217"/>
      <c r="FZ95" s="217"/>
      <c r="GA95" s="217"/>
      <c r="GB95" s="217"/>
      <c r="GC95" s="217"/>
      <c r="GD95" s="217"/>
      <c r="GE95" s="217"/>
      <c r="GF95" s="217"/>
      <c r="GG95" s="217"/>
      <c r="GH95" s="217"/>
      <c r="GI95" s="217"/>
      <c r="GJ95" s="217"/>
      <c r="GK95" s="217"/>
      <c r="GL95" s="217"/>
      <c r="GM95" s="217"/>
      <c r="GN95" s="217"/>
      <c r="GO95" s="217"/>
      <c r="GP95" s="217"/>
      <c r="GQ95" s="217"/>
      <c r="GR95" s="217"/>
      <c r="GS95" s="217"/>
      <c r="GT95" s="217"/>
      <c r="GU95" s="217"/>
      <c r="GV95" s="217"/>
      <c r="GW95" s="217"/>
      <c r="GX95" s="217"/>
      <c r="GY95" s="217"/>
      <c r="GZ95" s="217"/>
      <c r="HA95" s="217"/>
      <c r="HB95" s="217"/>
      <c r="HC95" s="217"/>
      <c r="HD95" s="270" t="s">
        <v>455</v>
      </c>
      <c r="HE95" s="217"/>
      <c r="HF95" s="217"/>
      <c r="HG95" s="217"/>
      <c r="HH95" s="217"/>
      <c r="HI95" s="217"/>
      <c r="HJ95" s="217"/>
      <c r="HK95" s="217"/>
      <c r="HL95" s="217"/>
      <c r="HM95" s="217"/>
      <c r="HN95" s="217"/>
      <c r="HO95" s="217"/>
      <c r="HP95" s="217"/>
      <c r="HQ95" s="217"/>
      <c r="HR95" s="217"/>
      <c r="HS95" s="217"/>
      <c r="HT95" s="217"/>
      <c r="HU95" s="217"/>
      <c r="HV95" s="217"/>
      <c r="HW95" s="217"/>
      <c r="HX95" s="217"/>
      <c r="HY95" s="217"/>
      <c r="HZ95" s="217"/>
      <c r="IA95" s="217"/>
      <c r="IB95" s="217"/>
      <c r="IC95" s="217"/>
      <c r="ID95" s="217"/>
      <c r="IE95" s="217"/>
      <c r="IF95" s="217"/>
      <c r="IG95" s="217"/>
      <c r="IH95" s="217"/>
      <c r="II95" s="217"/>
      <c r="IJ95" s="217"/>
      <c r="IK95" s="217"/>
      <c r="IL95" s="217"/>
      <c r="IM95" s="217"/>
      <c r="IN95" s="217"/>
      <c r="IO95" s="217"/>
      <c r="IP95" s="217"/>
      <c r="IQ95" s="217"/>
      <c r="IR95" s="217"/>
      <c r="IS95" s="270" t="s">
        <v>455</v>
      </c>
      <c r="IT95" s="217"/>
      <c r="IU95" s="217"/>
      <c r="IV95" s="217"/>
      <c r="IW95" s="217"/>
      <c r="IX95" s="217"/>
      <c r="IY95" s="217"/>
      <c r="IZ95" s="217"/>
      <c r="JA95" s="217"/>
      <c r="JB95" s="217"/>
      <c r="JC95" s="217"/>
      <c r="JD95" s="217"/>
      <c r="JE95" s="217"/>
      <c r="JF95" s="217"/>
      <c r="JG95" s="217"/>
      <c r="JH95" s="217"/>
      <c r="JI95" s="217"/>
      <c r="JJ95" s="217"/>
      <c r="JK95" s="217"/>
      <c r="JL95" s="217"/>
      <c r="JM95" s="217"/>
      <c r="JN95" s="217"/>
      <c r="JO95" s="217"/>
      <c r="JP95" s="217"/>
      <c r="JQ95" s="217"/>
      <c r="JR95" s="217"/>
      <c r="JS95" s="217"/>
      <c r="JT95" s="217"/>
      <c r="JU95" s="217"/>
      <c r="JV95" s="217"/>
      <c r="JW95" s="217"/>
      <c r="JX95" s="217"/>
      <c r="JY95" s="217"/>
      <c r="JZ95" s="217"/>
      <c r="KA95" s="217"/>
      <c r="KB95" s="217"/>
      <c r="KC95" s="217"/>
      <c r="KD95" s="217"/>
      <c r="KE95" s="270" t="s">
        <v>455</v>
      </c>
      <c r="KF95" s="217"/>
      <c r="KG95" s="217"/>
      <c r="KH95" s="217"/>
      <c r="KI95" s="217"/>
      <c r="KJ95" s="217"/>
      <c r="KK95" s="217"/>
      <c r="KL95" s="217"/>
      <c r="KM95" s="217"/>
      <c r="KN95" s="217"/>
      <c r="KO95" s="217"/>
      <c r="KP95" s="217"/>
      <c r="KQ95" s="217"/>
      <c r="KR95" s="217"/>
      <c r="KS95" s="217"/>
      <c r="KT95" s="217"/>
      <c r="KU95" s="217"/>
      <c r="KV95" s="217"/>
      <c r="KW95" s="217"/>
      <c r="KX95" s="217"/>
      <c r="KY95" s="217"/>
      <c r="KZ95" s="217"/>
      <c r="LA95" s="217"/>
      <c r="LB95" s="217"/>
      <c r="LC95" s="217"/>
      <c r="LD95" s="217"/>
      <c r="LE95" s="217"/>
      <c r="LF95" s="217"/>
      <c r="LG95" s="217"/>
      <c r="LH95" s="217"/>
      <c r="LI95" s="217"/>
      <c r="LJ95" s="217"/>
      <c r="LK95" s="217"/>
      <c r="LL95" s="217"/>
      <c r="LM95" s="217"/>
      <c r="LN95" s="217"/>
      <c r="LO95" s="217"/>
      <c r="LP95" s="217"/>
      <c r="LQ95" s="217"/>
      <c r="LR95" s="217"/>
      <c r="LS95" s="217"/>
      <c r="LT95" s="270" t="s">
        <v>455</v>
      </c>
      <c r="LU95" s="217"/>
      <c r="LV95" s="217"/>
      <c r="LW95" s="217"/>
      <c r="LX95" s="217"/>
      <c r="LY95" s="217"/>
      <c r="LZ95" s="217"/>
      <c r="MA95" s="217"/>
      <c r="MB95" s="217"/>
      <c r="MC95" s="217"/>
      <c r="MD95" s="217"/>
      <c r="ME95" s="217"/>
      <c r="MF95" s="217"/>
      <c r="MG95" s="217"/>
      <c r="MH95" s="217"/>
      <c r="MI95" s="217"/>
      <c r="MJ95" s="217"/>
      <c r="MK95" s="217"/>
      <c r="ML95" s="217"/>
      <c r="MM95" s="217"/>
      <c r="MN95" s="217"/>
      <c r="MO95" s="217"/>
      <c r="MP95" s="217"/>
      <c r="MQ95" s="217"/>
      <c r="MR95" s="217"/>
      <c r="MS95" s="217"/>
      <c r="MT95" s="217"/>
      <c r="MU95" s="217"/>
      <c r="MV95" s="217"/>
      <c r="MW95" s="217"/>
      <c r="MX95" s="217"/>
      <c r="MY95" s="217"/>
      <c r="MZ95" s="217"/>
      <c r="NA95" s="217"/>
      <c r="NB95" s="217"/>
      <c r="NC95" s="217"/>
      <c r="ND95" s="217"/>
      <c r="NE95" s="217"/>
      <c r="NF95" s="217"/>
      <c r="NG95" s="217"/>
      <c r="NH95" s="217"/>
      <c r="NI95" s="217"/>
      <c r="NJ95" s="217"/>
      <c r="NK95" s="217"/>
      <c r="NL95" s="217"/>
      <c r="NM95" s="217"/>
      <c r="NN95" s="217"/>
      <c r="NO95" s="217"/>
      <c r="NP95" s="217"/>
      <c r="NQ95" s="217"/>
      <c r="NR95" s="217"/>
      <c r="NS95" s="217"/>
      <c r="NT95" s="217"/>
      <c r="NU95" s="217"/>
      <c r="NV95" s="217"/>
      <c r="NW95" s="217"/>
      <c r="NX95" s="217"/>
      <c r="NY95" s="217"/>
      <c r="NZ95" s="217"/>
      <c r="OA95" s="217"/>
      <c r="OB95" s="217"/>
      <c r="OC95" s="217"/>
      <c r="OD95" s="217"/>
      <c r="OE95" s="217"/>
      <c r="OF95" s="217"/>
      <c r="OG95" s="217"/>
      <c r="OH95" s="217"/>
      <c r="OI95" s="217"/>
      <c r="OJ95" s="217"/>
      <c r="OK95" s="217"/>
      <c r="OL95" s="217"/>
      <c r="OM95" s="217"/>
      <c r="ON95" s="217"/>
      <c r="OO95" s="217"/>
      <c r="OP95" s="217"/>
      <c r="OQ95" s="217"/>
      <c r="OR95" s="217"/>
      <c r="OS95" s="267">
        <f>IF(ISERROR(#REF!),0,1)</f>
        <v>0</v>
      </c>
      <c r="OT95" s="267">
        <f t="shared" si="22"/>
        <v>0</v>
      </c>
      <c r="OU95" s="267">
        <f t="shared" si="23"/>
        <v>1</v>
      </c>
      <c r="OV95" s="223"/>
      <c r="OW95" s="223"/>
      <c r="OX95" s="223"/>
      <c r="OY95" s="223"/>
      <c r="OZ95" s="223"/>
      <c r="PA95" s="223"/>
      <c r="PB95" s="223"/>
      <c r="PC95" s="223"/>
      <c r="PD95" s="223"/>
      <c r="PE95" s="223"/>
      <c r="PF95" s="223"/>
      <c r="PG95" s="223"/>
      <c r="PH95" s="223"/>
      <c r="PI95" s="223"/>
      <c r="PJ95" s="223"/>
      <c r="PK95" s="223"/>
      <c r="PL95" s="223"/>
      <c r="PM95" s="223"/>
      <c r="PN95" s="223"/>
      <c r="PO95" s="223"/>
      <c r="PP95" s="223"/>
      <c r="PQ95" s="223"/>
      <c r="PR95" s="223"/>
      <c r="PS95" s="223"/>
      <c r="PT95" s="223"/>
      <c r="PU95" s="223"/>
      <c r="PV95" s="223"/>
      <c r="PW95" s="223"/>
      <c r="PX95" s="223"/>
      <c r="PY95" s="223"/>
      <c r="PZ95" s="223"/>
      <c r="QA95" s="223"/>
      <c r="QB95" s="223"/>
      <c r="QC95" s="223"/>
      <c r="QD95" s="223"/>
      <c r="QE95" s="223"/>
      <c r="QF95" s="223"/>
      <c r="QG95" s="223"/>
      <c r="QH95" s="223"/>
      <c r="QI95" s="223"/>
      <c r="QJ95" s="223"/>
      <c r="QK95" s="223"/>
      <c r="QL95" s="223"/>
      <c r="QM95" s="223"/>
      <c r="QN95" s="223"/>
      <c r="QO95" s="223"/>
      <c r="QP95" s="223"/>
      <c r="QQ95" s="223"/>
      <c r="QR95" s="223"/>
      <c r="QS95" s="223"/>
      <c r="QT95" s="223"/>
      <c r="QU95" s="223"/>
      <c r="QV95" s="223"/>
      <c r="QW95" s="223"/>
      <c r="QX95" s="223"/>
      <c r="QY95" s="223"/>
      <c r="QZ95" s="223"/>
      <c r="RA95" s="223"/>
      <c r="RB95" s="223"/>
      <c r="RC95" s="223"/>
      <c r="RD95" s="223"/>
      <c r="RE95" s="223"/>
      <c r="RF95" s="223"/>
      <c r="RG95" s="223"/>
      <c r="RH95" s="223"/>
      <c r="RI95" s="223"/>
      <c r="RJ95" s="223"/>
      <c r="RK95" s="223"/>
      <c r="RL95" s="223"/>
      <c r="RM95" s="223"/>
      <c r="RN95" s="223"/>
      <c r="RO95" s="223"/>
      <c r="RP95" s="223"/>
      <c r="RQ95" s="223"/>
      <c r="RR95" s="223"/>
      <c r="RS95" s="223"/>
      <c r="RT95" s="223"/>
      <c r="RU95" s="223"/>
      <c r="RV95" s="223"/>
      <c r="RW95" s="223"/>
      <c r="RX95" s="223"/>
      <c r="RY95" s="223"/>
      <c r="RZ95" s="223"/>
      <c r="SA95" s="223"/>
      <c r="SB95" s="223"/>
      <c r="SC95" s="223"/>
      <c r="SD95" s="223"/>
      <c r="SE95" s="223"/>
      <c r="SF95" s="223"/>
      <c r="SG95" s="223"/>
      <c r="SH95" s="223"/>
      <c r="SI95" s="223"/>
      <c r="SJ95" s="223"/>
      <c r="SK95" s="223"/>
      <c r="SL95" s="223"/>
      <c r="SM95" s="223"/>
      <c r="SN95" s="223"/>
      <c r="SO95" s="223"/>
      <c r="SP95" s="223"/>
      <c r="SQ95" s="223"/>
      <c r="SR95" s="223"/>
      <c r="SS95" s="223"/>
      <c r="ST95" s="223"/>
      <c r="SU95" s="223"/>
      <c r="SV95" s="223"/>
      <c r="SW95" s="223"/>
      <c r="SX95" s="223"/>
      <c r="SY95" s="223"/>
      <c r="SZ95" s="223"/>
      <c r="TA95" s="223"/>
      <c r="TB95" s="223"/>
      <c r="TC95" s="223"/>
      <c r="TD95" s="223"/>
      <c r="TE95" s="223"/>
      <c r="TF95" s="223"/>
      <c r="TG95" s="223"/>
      <c r="TH95" s="223"/>
      <c r="TI95" s="223"/>
      <c r="TJ95" s="223"/>
      <c r="TK95" s="223"/>
      <c r="TL95" s="223"/>
      <c r="TM95" s="223"/>
      <c r="TN95" s="223"/>
      <c r="TO95" s="223"/>
      <c r="TP95" s="223"/>
      <c r="TQ95" s="223"/>
      <c r="TR95" s="223"/>
      <c r="TS95" s="223"/>
      <c r="TT95" s="223"/>
      <c r="TU95" s="223"/>
      <c r="TV95" s="223"/>
      <c r="TW95" s="223"/>
      <c r="TX95" s="223"/>
      <c r="TY95" s="223"/>
      <c r="TZ95" s="223"/>
      <c r="UA95" s="223"/>
      <c r="UB95" s="223"/>
      <c r="UC95" s="223"/>
      <c r="UD95" s="223"/>
      <c r="UE95" s="223"/>
      <c r="UF95" s="223"/>
      <c r="UG95" s="223"/>
      <c r="UH95" s="223"/>
      <c r="UI95" s="223"/>
      <c r="UJ95" s="223"/>
      <c r="UK95" s="223"/>
      <c r="UL95" s="223"/>
      <c r="UM95" s="223"/>
      <c r="UN95" s="223"/>
      <c r="UO95" s="223"/>
      <c r="UP95" s="223"/>
      <c r="UQ95" s="223"/>
      <c r="UR95" s="223"/>
      <c r="US95" s="223"/>
      <c r="UT95" s="223"/>
      <c r="UU95" s="223"/>
      <c r="UV95" s="223"/>
      <c r="UW95" s="223"/>
      <c r="UX95" s="223"/>
      <c r="UY95" s="223"/>
      <c r="UZ95" s="223"/>
      <c r="VA95" s="223"/>
      <c r="VB95" s="223"/>
      <c r="VC95" s="223"/>
      <c r="VD95" s="223"/>
      <c r="VE95" s="223"/>
      <c r="VF95" s="223"/>
      <c r="VG95" s="223"/>
      <c r="VH95" s="223"/>
      <c r="VI95" s="223"/>
      <c r="VJ95" s="223"/>
      <c r="VK95" s="223"/>
      <c r="VL95" s="223"/>
      <c r="VM95" s="223"/>
      <c r="VN95" s="223"/>
      <c r="VO95" s="223"/>
      <c r="VP95" s="223"/>
      <c r="VQ95" s="223"/>
      <c r="VR95" s="223"/>
      <c r="VS95" s="223"/>
      <c r="VT95" s="223"/>
      <c r="VU95" s="223"/>
      <c r="VV95" s="223"/>
      <c r="VW95" s="223"/>
      <c r="VX95" s="223"/>
      <c r="VY95" s="223"/>
      <c r="VZ95" s="223"/>
      <c r="WA95" s="223"/>
      <c r="WB95" s="223"/>
      <c r="WC95" s="223"/>
      <c r="WD95" s="223"/>
      <c r="WE95" s="223"/>
      <c r="WF95" s="223"/>
      <c r="WG95" s="223"/>
      <c r="WH95" s="223"/>
      <c r="WI95" s="223"/>
      <c r="WJ95" s="223"/>
      <c r="WK95" s="223"/>
      <c r="WL95" s="223"/>
      <c r="WM95" s="223"/>
      <c r="WN95" s="223"/>
      <c r="WO95" s="223"/>
      <c r="WP95" s="223"/>
      <c r="WQ95" s="223"/>
      <c r="WR95" s="223"/>
      <c r="WS95" s="223"/>
      <c r="WT95" s="223"/>
      <c r="WU95" s="223"/>
      <c r="WV95" s="223"/>
      <c r="WW95" s="223"/>
      <c r="WX95" s="223"/>
      <c r="WY95" s="223"/>
      <c r="WZ95" s="223"/>
      <c r="XA95" s="223"/>
      <c r="XB95" s="223"/>
      <c r="XC95" s="223"/>
      <c r="XD95" s="223"/>
      <c r="XE95" s="223"/>
      <c r="XF95" s="223"/>
      <c r="XG95" s="223"/>
      <c r="XH95" s="223"/>
      <c r="XI95" s="223"/>
      <c r="XJ95" s="223"/>
      <c r="XK95" s="223"/>
      <c r="XL95" s="223"/>
      <c r="XM95" s="223"/>
      <c r="XN95" s="223"/>
      <c r="XO95" s="223"/>
      <c r="XP95" s="223"/>
      <c r="XQ95" s="223"/>
      <c r="XR95" s="223"/>
      <c r="XS95" s="223"/>
      <c r="XT95" s="223"/>
      <c r="XU95" s="223"/>
      <c r="XV95" s="223"/>
      <c r="XW95" s="223"/>
      <c r="XX95" s="223"/>
      <c r="XY95" s="223"/>
      <c r="XZ95" s="223"/>
      <c r="YA95" s="223"/>
      <c r="YB95" s="223"/>
      <c r="YC95" s="223"/>
      <c r="YD95" s="223"/>
      <c r="YE95" s="223"/>
      <c r="YF95" s="223"/>
      <c r="YG95" s="223"/>
      <c r="YH95" s="223"/>
      <c r="YI95" s="223"/>
      <c r="YJ95" s="223"/>
      <c r="YK95" s="223"/>
      <c r="YL95" s="223"/>
      <c r="YM95" s="223"/>
      <c r="YN95" s="223"/>
      <c r="YO95" s="223"/>
      <c r="YP95" s="223"/>
      <c r="YQ95" s="223"/>
      <c r="YR95" s="223"/>
      <c r="YS95" s="223"/>
      <c r="YT95" s="223"/>
      <c r="YU95" s="223"/>
      <c r="YV95" s="223"/>
      <c r="YW95" s="223"/>
      <c r="YX95" s="223"/>
      <c r="YY95" s="223"/>
      <c r="YZ95" s="223"/>
      <c r="ZA95" s="223"/>
      <c r="ZB95" s="223"/>
      <c r="ZC95" s="223"/>
      <c r="ZD95" s="223"/>
      <c r="ZE95" s="223"/>
      <c r="ZF95" s="223"/>
      <c r="ZG95" s="223"/>
      <c r="ZH95" s="223"/>
      <c r="ZI95" s="223"/>
      <c r="ZJ95" s="223"/>
      <c r="ZK95" s="223"/>
      <c r="ZL95" s="223"/>
      <c r="ZM95" s="223"/>
      <c r="ZN95" s="223"/>
      <c r="ZO95" s="223"/>
      <c r="ZP95" s="223"/>
      <c r="ZQ95" s="223"/>
      <c r="ZR95" s="223"/>
      <c r="ZS95" s="223"/>
      <c r="ZT95" s="223"/>
      <c r="ZU95" s="223"/>
      <c r="ZV95" s="223"/>
      <c r="ZW95" s="223"/>
      <c r="ZX95" s="223"/>
      <c r="ZY95" s="223"/>
      <c r="ZZ95" s="223"/>
      <c r="AAA95" s="223"/>
      <c r="AAB95" s="223"/>
      <c r="AAC95" s="223"/>
      <c r="AAD95" s="223"/>
      <c r="AAE95" s="223"/>
      <c r="AAF95" s="223"/>
      <c r="AAG95" s="223"/>
      <c r="AAH95" s="223"/>
      <c r="AAI95" s="223"/>
      <c r="AAJ95" s="223"/>
      <c r="AAK95" s="223"/>
      <c r="AAL95" s="223"/>
      <c r="AAM95" s="223"/>
      <c r="AAN95" s="223"/>
      <c r="AAO95" s="223"/>
      <c r="AAP95" s="223"/>
      <c r="AAQ95" s="223"/>
      <c r="AAR95" s="223"/>
      <c r="AAS95" s="223"/>
      <c r="AAT95" s="223"/>
      <c r="AAU95" s="223"/>
      <c r="AAV95" s="223"/>
      <c r="AAW95" s="223"/>
      <c r="AAX95" s="223"/>
      <c r="AAY95" s="223"/>
      <c r="AAZ95" s="223"/>
      <c r="ABA95" s="223"/>
      <c r="ABB95" s="223"/>
      <c r="ABC95" s="223"/>
      <c r="ABD95" s="223"/>
      <c r="ABE95" s="223"/>
      <c r="ABF95" s="223"/>
      <c r="ABG95" s="223"/>
      <c r="ABH95" s="223"/>
      <c r="ABI95" s="223"/>
      <c r="ABJ95" s="223"/>
      <c r="ABK95" s="223"/>
      <c r="ABL95" s="223"/>
      <c r="ABM95" s="223"/>
      <c r="ABN95" s="223"/>
      <c r="ABO95" s="223"/>
      <c r="ABP95" s="223"/>
      <c r="ABQ95" s="223"/>
      <c r="ABR95" s="223"/>
      <c r="ABS95" s="223"/>
      <c r="ABT95" s="223"/>
      <c r="ABU95" s="223"/>
      <c r="ABV95" s="223"/>
      <c r="ABW95" s="223"/>
      <c r="ABX95" s="223"/>
      <c r="ABY95" s="223"/>
      <c r="ABZ95" s="223"/>
      <c r="ACA95" s="223"/>
      <c r="ACB95" s="223"/>
      <c r="ACC95" s="223"/>
      <c r="ACD95" s="223"/>
      <c r="ACE95" s="223"/>
      <c r="ACF95" s="223"/>
      <c r="ACG95" s="223"/>
      <c r="ACH95" s="223"/>
      <c r="ACI95" s="223"/>
      <c r="ACJ95" s="223"/>
      <c r="ACK95" s="223"/>
      <c r="ACL95" s="223"/>
      <c r="ACM95" s="223"/>
      <c r="ACN95" s="223"/>
      <c r="ACO95" s="223"/>
      <c r="ACP95" s="223"/>
      <c r="ACQ95" s="223"/>
      <c r="ACR95" s="223"/>
      <c r="ACS95" s="223"/>
      <c r="ACT95" s="223"/>
      <c r="ACU95" s="223"/>
      <c r="ACV95" s="223"/>
      <c r="ACW95" s="223"/>
      <c r="ACX95" s="223"/>
      <c r="ACY95" s="223"/>
      <c r="ACZ95" s="223"/>
      <c r="ADA95" s="223"/>
      <c r="ADB95" s="223"/>
      <c r="ADC95" s="223"/>
      <c r="ADD95" s="223"/>
      <c r="ADE95" s="223"/>
      <c r="ADF95" s="223"/>
      <c r="ADG95" s="223"/>
      <c r="ADH95" s="223"/>
      <c r="ADI95" s="223"/>
      <c r="ADJ95" s="223"/>
      <c r="ADK95" s="223"/>
      <c r="ADL95" s="223"/>
      <c r="ADM95" s="223"/>
      <c r="ADN95" s="223"/>
      <c r="ADO95" s="223"/>
      <c r="ADP95" s="223"/>
      <c r="ADQ95" s="223"/>
      <c r="ADR95" s="223"/>
      <c r="ADS95" s="223"/>
      <c r="ADT95" s="223"/>
      <c r="ADU95" s="223"/>
      <c r="ADV95" s="223"/>
      <c r="ADW95" s="223"/>
      <c r="ADX95" s="223"/>
      <c r="ADY95" s="223"/>
      <c r="ADZ95" s="223"/>
      <c r="AEA95" s="223"/>
      <c r="AEB95" s="223"/>
      <c r="AEC95" s="223"/>
      <c r="AED95" s="223"/>
      <c r="AEE95" s="223"/>
      <c r="AEF95" s="223"/>
      <c r="AEG95" s="223"/>
      <c r="AEH95" s="223"/>
      <c r="AEI95" s="223"/>
      <c r="AEJ95" s="223"/>
      <c r="AEK95" s="223"/>
      <c r="AEL95" s="223"/>
      <c r="AEM95" s="223"/>
      <c r="AEN95" s="223"/>
      <c r="AEO95" s="223"/>
      <c r="AEP95" s="223"/>
      <c r="AEQ95" s="223"/>
      <c r="AER95" s="223"/>
      <c r="AES95" s="223"/>
      <c r="AET95" s="223"/>
      <c r="AEU95" s="223"/>
      <c r="AEV95" s="223"/>
      <c r="AEW95" s="223"/>
      <c r="AEX95" s="223"/>
      <c r="AEY95" s="223"/>
      <c r="AEZ95" s="223"/>
      <c r="AFA95" s="223"/>
      <c r="AFB95" s="223"/>
      <c r="AFC95" s="223"/>
      <c r="AFD95" s="223"/>
      <c r="AFE95" s="223"/>
      <c r="AFF95" s="223"/>
      <c r="AFG95" s="223"/>
      <c r="AFH95" s="223"/>
      <c r="AFI95" s="223"/>
      <c r="AFJ95" s="223"/>
      <c r="AFK95" s="223"/>
      <c r="AFL95" s="223"/>
      <c r="AFM95" s="223"/>
      <c r="AFN95" s="223"/>
      <c r="AFO95" s="223"/>
      <c r="AFP95" s="223"/>
      <c r="AFQ95" s="223"/>
      <c r="AFR95" s="223"/>
      <c r="AFS95" s="223"/>
      <c r="AFT95" s="223"/>
    </row>
    <row r="96" spans="1:852" s="64" customFormat="1">
      <c r="A96" s="267" t="s">
        <v>1541</v>
      </c>
      <c r="B96" s="267"/>
      <c r="C96" s="260" t="s">
        <v>173</v>
      </c>
      <c r="D96" s="260" t="s">
        <v>3028</v>
      </c>
      <c r="E96" s="209">
        <v>13</v>
      </c>
      <c r="F96" s="209">
        <v>2</v>
      </c>
      <c r="G96" s="90" t="s">
        <v>360</v>
      </c>
      <c r="H96" s="270" t="s">
        <v>455</v>
      </c>
      <c r="I96" s="270">
        <v>10</v>
      </c>
      <c r="J96" s="270">
        <v>38</v>
      </c>
      <c r="K96" s="270" t="s">
        <v>455</v>
      </c>
      <c r="L96" s="267"/>
      <c r="M96" s="267"/>
      <c r="N96" s="270"/>
      <c r="O96" s="270" t="s">
        <v>237</v>
      </c>
      <c r="P96" s="267">
        <v>10</v>
      </c>
      <c r="Q96" s="267">
        <v>24</v>
      </c>
      <c r="R96" s="267">
        <v>50</v>
      </c>
      <c r="S96" s="270" t="s">
        <v>237</v>
      </c>
      <c r="T96" s="270">
        <v>10</v>
      </c>
      <c r="U96" s="113">
        <v>25.3</v>
      </c>
      <c r="V96" s="113" t="s">
        <v>455</v>
      </c>
      <c r="W96" s="113"/>
      <c r="X96" s="113"/>
      <c r="Y96" s="113"/>
      <c r="Z96" s="113"/>
      <c r="AA96" s="113"/>
      <c r="AB96" s="113"/>
      <c r="AC96" s="113"/>
      <c r="AD96" s="113"/>
      <c r="AE96" s="114"/>
      <c r="AF96" s="113"/>
      <c r="AG96" s="113"/>
      <c r="AH96" s="113"/>
      <c r="AI96" s="267">
        <v>75</v>
      </c>
      <c r="AJ96" s="267">
        <f t="shared" si="17"/>
        <v>37</v>
      </c>
      <c r="AK96" s="267" t="s">
        <v>455</v>
      </c>
      <c r="AL96" s="271" t="s">
        <v>3011</v>
      </c>
      <c r="AM96" s="270" t="s">
        <v>455</v>
      </c>
      <c r="AN96" s="270">
        <v>4</v>
      </c>
      <c r="AO96" s="270">
        <v>31</v>
      </c>
      <c r="AP96" s="270" t="s">
        <v>455</v>
      </c>
      <c r="AQ96" s="267"/>
      <c r="AR96" s="267"/>
      <c r="AS96" s="267"/>
      <c r="AT96" s="270" t="s">
        <v>237</v>
      </c>
      <c r="AU96" s="267">
        <v>10</v>
      </c>
      <c r="AV96" s="267">
        <v>16</v>
      </c>
      <c r="AW96" s="267">
        <v>50</v>
      </c>
      <c r="AX96" s="270" t="s">
        <v>237</v>
      </c>
      <c r="AY96" s="267">
        <v>10</v>
      </c>
      <c r="AZ96" s="114">
        <v>24.2</v>
      </c>
      <c r="BA96" s="114" t="s">
        <v>455</v>
      </c>
      <c r="BB96" s="114"/>
      <c r="BC96" s="114"/>
      <c r="BD96" s="114"/>
      <c r="BE96" s="114"/>
      <c r="BF96" s="114"/>
      <c r="BG96" s="114"/>
      <c r="BH96" s="114"/>
      <c r="BI96" s="114"/>
      <c r="BJ96" s="114"/>
      <c r="BK96" s="114"/>
      <c r="BL96" s="114"/>
      <c r="BM96" s="114"/>
      <c r="BN96" s="270">
        <v>76</v>
      </c>
      <c r="BO96" s="270">
        <f t="shared" si="18"/>
        <v>45</v>
      </c>
      <c r="BP96" s="270" t="s">
        <v>455</v>
      </c>
      <c r="BQ96" s="90"/>
      <c r="BR96" s="270" t="s">
        <v>455</v>
      </c>
      <c r="BS96" s="267"/>
      <c r="BT96" s="267"/>
      <c r="BU96" s="267"/>
      <c r="BV96" s="267"/>
      <c r="BW96" s="267"/>
      <c r="BX96" s="212"/>
      <c r="BY96" s="212"/>
      <c r="BZ96" s="212"/>
      <c r="CA96" s="212"/>
      <c r="CB96" s="212"/>
      <c r="CC96" s="212"/>
      <c r="CD96" s="212"/>
      <c r="CE96" s="114"/>
      <c r="CF96" s="114"/>
      <c r="CG96" s="114"/>
      <c r="CH96" s="114"/>
      <c r="CI96" s="114"/>
      <c r="CJ96" s="114"/>
      <c r="CK96" s="114"/>
      <c r="CL96" s="114"/>
      <c r="CM96" s="114"/>
      <c r="CN96" s="114"/>
      <c r="CO96" s="114"/>
      <c r="CP96" s="114"/>
      <c r="CQ96" s="114"/>
      <c r="CR96" s="114"/>
      <c r="CS96" s="212"/>
      <c r="CT96" s="212"/>
      <c r="CU96" s="212"/>
      <c r="CV96" s="270"/>
      <c r="CW96" s="270" t="s">
        <v>455</v>
      </c>
      <c r="CX96" s="90"/>
      <c r="CY96" s="212"/>
      <c r="CZ96" s="212"/>
      <c r="DA96" s="212"/>
      <c r="DB96" s="212"/>
      <c r="DC96" s="212"/>
      <c r="DD96" s="212"/>
      <c r="DE96" s="212"/>
      <c r="DF96" s="212"/>
      <c r="DG96" s="212"/>
      <c r="DH96" s="212"/>
      <c r="DI96" s="212"/>
      <c r="DJ96" s="113"/>
      <c r="DK96" s="113"/>
      <c r="DL96" s="113"/>
      <c r="DM96" s="113"/>
      <c r="DN96" s="113"/>
      <c r="DO96" s="113"/>
      <c r="DP96" s="113"/>
      <c r="DQ96" s="113"/>
      <c r="DR96" s="113"/>
      <c r="DS96" s="113"/>
      <c r="DT96" s="113"/>
      <c r="DU96" s="113"/>
      <c r="DV96" s="113"/>
      <c r="DW96" s="113"/>
      <c r="DX96" s="212"/>
      <c r="DY96" s="212"/>
      <c r="DZ96" s="212"/>
      <c r="EA96" s="212"/>
      <c r="EB96" s="270" t="s">
        <v>455</v>
      </c>
      <c r="EC96" s="212"/>
      <c r="ED96" s="212"/>
      <c r="EE96" s="212"/>
      <c r="EF96" s="212"/>
      <c r="EG96" s="212"/>
      <c r="EH96" s="212"/>
      <c r="EI96" s="212"/>
      <c r="EJ96" s="212"/>
      <c r="EK96" s="212"/>
      <c r="EL96" s="212"/>
      <c r="EM96" s="212"/>
      <c r="EN96" s="212"/>
      <c r="EO96" s="113"/>
      <c r="EP96" s="113"/>
      <c r="EQ96" s="113"/>
      <c r="ER96" s="113"/>
      <c r="ES96" s="113"/>
      <c r="ET96" s="113"/>
      <c r="EU96" s="113"/>
      <c r="EV96" s="113"/>
      <c r="EW96" s="113"/>
      <c r="EX96" s="113"/>
      <c r="EY96" s="113"/>
      <c r="EZ96" s="113"/>
      <c r="FA96" s="113"/>
      <c r="FB96" s="113"/>
      <c r="FC96" s="212"/>
      <c r="FD96" s="212"/>
      <c r="FE96" s="212"/>
      <c r="FF96" s="270" t="s">
        <v>455</v>
      </c>
      <c r="FG96" s="212"/>
      <c r="FH96" s="212"/>
      <c r="FI96" s="212"/>
      <c r="FJ96" s="212"/>
      <c r="FK96" s="212"/>
      <c r="FL96" s="212"/>
      <c r="FM96" s="212"/>
      <c r="FN96" s="212"/>
      <c r="FO96" s="212"/>
      <c r="FP96" s="212"/>
      <c r="FQ96" s="212"/>
      <c r="FR96" s="212"/>
      <c r="FS96" s="212"/>
      <c r="FT96" s="212"/>
      <c r="FU96" s="212"/>
      <c r="FV96" s="212"/>
      <c r="FW96" s="212"/>
      <c r="FX96" s="212"/>
      <c r="FY96" s="212"/>
      <c r="FZ96" s="212"/>
      <c r="GA96" s="212"/>
      <c r="GB96" s="212"/>
      <c r="GC96" s="212"/>
      <c r="GD96" s="212"/>
      <c r="GE96" s="212"/>
      <c r="GF96" s="212"/>
      <c r="GG96" s="212"/>
      <c r="GH96" s="212"/>
      <c r="GI96" s="212"/>
      <c r="GJ96" s="212"/>
      <c r="GK96" s="212"/>
      <c r="GL96" s="212"/>
      <c r="GM96" s="212"/>
      <c r="GN96" s="212"/>
      <c r="GO96" s="212"/>
      <c r="GP96" s="212"/>
      <c r="GQ96" s="212"/>
      <c r="GR96" s="212"/>
      <c r="GS96" s="212"/>
      <c r="GT96" s="212"/>
      <c r="GU96" s="212"/>
      <c r="GV96" s="212"/>
      <c r="GW96" s="212"/>
      <c r="GX96" s="212"/>
      <c r="GY96" s="212"/>
      <c r="GZ96" s="212"/>
      <c r="HA96" s="212"/>
      <c r="HB96" s="212"/>
      <c r="HC96" s="212"/>
      <c r="HD96" s="270" t="s">
        <v>455</v>
      </c>
      <c r="HE96" s="212"/>
      <c r="HF96" s="212"/>
      <c r="HG96" s="212"/>
      <c r="HH96" s="212"/>
      <c r="HI96" s="212"/>
      <c r="HJ96" s="212"/>
      <c r="HK96" s="212"/>
      <c r="HL96" s="212"/>
      <c r="HM96" s="212"/>
      <c r="HN96" s="212"/>
      <c r="HO96" s="212"/>
      <c r="HP96" s="212"/>
      <c r="HQ96" s="212"/>
      <c r="HR96" s="212"/>
      <c r="HS96" s="212"/>
      <c r="HT96" s="212"/>
      <c r="HU96" s="212"/>
      <c r="HV96" s="212"/>
      <c r="HW96" s="212"/>
      <c r="HX96" s="212"/>
      <c r="HY96" s="212"/>
      <c r="HZ96" s="212"/>
      <c r="IA96" s="212"/>
      <c r="IB96" s="212"/>
      <c r="IC96" s="212"/>
      <c r="ID96" s="212"/>
      <c r="IE96" s="212"/>
      <c r="IF96" s="212"/>
      <c r="IG96" s="212"/>
      <c r="IH96" s="212"/>
      <c r="II96" s="212"/>
      <c r="IJ96" s="212"/>
      <c r="IK96" s="212"/>
      <c r="IL96" s="212"/>
      <c r="IM96" s="212"/>
      <c r="IN96" s="212"/>
      <c r="IO96" s="212"/>
      <c r="IP96" s="212"/>
      <c r="IQ96" s="212"/>
      <c r="IR96" s="212"/>
      <c r="IS96" s="270" t="s">
        <v>455</v>
      </c>
      <c r="IT96" s="212"/>
      <c r="IU96" s="212"/>
      <c r="IV96" s="212"/>
      <c r="IW96" s="212"/>
      <c r="IX96" s="212"/>
      <c r="IY96" s="212"/>
      <c r="IZ96" s="212"/>
      <c r="JA96" s="212"/>
      <c r="JB96" s="212"/>
      <c r="JC96" s="212"/>
      <c r="JD96" s="212"/>
      <c r="JE96" s="212"/>
      <c r="JF96" s="212"/>
      <c r="JG96" s="212"/>
      <c r="JH96" s="212"/>
      <c r="JI96" s="212"/>
      <c r="JJ96" s="212"/>
      <c r="JK96" s="212"/>
      <c r="JL96" s="212"/>
      <c r="JM96" s="212"/>
      <c r="JN96" s="212"/>
      <c r="JO96" s="212"/>
      <c r="JP96" s="212"/>
      <c r="JQ96" s="212"/>
      <c r="JR96" s="212"/>
      <c r="JS96" s="212"/>
      <c r="JT96" s="212"/>
      <c r="JU96" s="212"/>
      <c r="JV96" s="212"/>
      <c r="JW96" s="212"/>
      <c r="JX96" s="212"/>
      <c r="JY96" s="212"/>
      <c r="JZ96" s="212"/>
      <c r="KA96" s="212"/>
      <c r="KB96" s="212"/>
      <c r="KC96" s="212"/>
      <c r="KD96" s="212"/>
      <c r="KE96" s="270" t="s">
        <v>455</v>
      </c>
      <c r="KF96" s="212"/>
      <c r="KG96" s="212"/>
      <c r="KH96" s="212"/>
      <c r="KI96" s="212"/>
      <c r="KJ96" s="212"/>
      <c r="KK96" s="212"/>
      <c r="KL96" s="212"/>
      <c r="KM96" s="212"/>
      <c r="KN96" s="212"/>
      <c r="KO96" s="212"/>
      <c r="KP96" s="212"/>
      <c r="KQ96" s="212"/>
      <c r="KR96" s="212"/>
      <c r="KS96" s="212"/>
      <c r="KT96" s="212"/>
      <c r="KU96" s="212"/>
      <c r="KV96" s="212"/>
      <c r="KW96" s="212"/>
      <c r="KX96" s="212"/>
      <c r="KY96" s="212"/>
      <c r="KZ96" s="212"/>
      <c r="LA96" s="212"/>
      <c r="LB96" s="212"/>
      <c r="LC96" s="212"/>
      <c r="LD96" s="212"/>
      <c r="LE96" s="212"/>
      <c r="LF96" s="212"/>
      <c r="LG96" s="212"/>
      <c r="LH96" s="212"/>
      <c r="LI96" s="212"/>
      <c r="LJ96" s="212"/>
      <c r="LK96" s="212"/>
      <c r="LL96" s="212"/>
      <c r="LM96" s="212"/>
      <c r="LN96" s="212"/>
      <c r="LO96" s="212"/>
      <c r="LP96" s="212"/>
      <c r="LQ96" s="212"/>
      <c r="LR96" s="212"/>
      <c r="LS96" s="212"/>
      <c r="LT96" s="270" t="s">
        <v>455</v>
      </c>
      <c r="LU96" s="212"/>
      <c r="LV96" s="212"/>
      <c r="LW96" s="212"/>
      <c r="LX96" s="212"/>
      <c r="LY96" s="212"/>
      <c r="LZ96" s="212"/>
      <c r="MA96" s="212"/>
      <c r="MB96" s="212"/>
      <c r="MC96" s="212"/>
      <c r="MD96" s="212"/>
      <c r="ME96" s="212"/>
      <c r="MF96" s="212"/>
      <c r="MG96" s="212"/>
      <c r="MH96" s="212"/>
      <c r="MI96" s="212"/>
      <c r="MJ96" s="212"/>
      <c r="MK96" s="212"/>
      <c r="ML96" s="212"/>
      <c r="MM96" s="212"/>
      <c r="MN96" s="212"/>
      <c r="MO96" s="212"/>
      <c r="MP96" s="212"/>
      <c r="MQ96" s="212"/>
      <c r="MR96" s="212"/>
      <c r="MS96" s="212"/>
      <c r="MT96" s="212"/>
      <c r="MU96" s="212"/>
      <c r="MV96" s="212"/>
      <c r="MW96" s="212"/>
      <c r="MX96" s="212"/>
      <c r="MY96" s="212"/>
      <c r="MZ96" s="212"/>
      <c r="NA96" s="212"/>
      <c r="NB96" s="212"/>
      <c r="NC96" s="212"/>
      <c r="ND96" s="212"/>
      <c r="NE96" s="212"/>
      <c r="NF96" s="212"/>
      <c r="NG96" s="212"/>
      <c r="NH96" s="212"/>
      <c r="NI96" s="212"/>
      <c r="NJ96" s="212"/>
      <c r="NK96" s="212"/>
      <c r="NL96" s="212"/>
      <c r="NM96" s="212"/>
      <c r="NN96" s="212"/>
      <c r="NO96" s="212"/>
      <c r="NP96" s="212"/>
      <c r="NQ96" s="212"/>
      <c r="NR96" s="212"/>
      <c r="NS96" s="212"/>
      <c r="NT96" s="212"/>
      <c r="NU96" s="212"/>
      <c r="NV96" s="212"/>
      <c r="NW96" s="212"/>
      <c r="NX96" s="212"/>
      <c r="NY96" s="212"/>
      <c r="NZ96" s="212"/>
      <c r="OA96" s="212"/>
      <c r="OB96" s="212"/>
      <c r="OC96" s="212"/>
      <c r="OD96" s="212"/>
      <c r="OE96" s="212"/>
      <c r="OF96" s="212"/>
      <c r="OG96" s="212"/>
      <c r="OH96" s="212"/>
      <c r="OI96" s="212"/>
      <c r="OJ96" s="212"/>
      <c r="OK96" s="212"/>
      <c r="OL96" s="212"/>
      <c r="OM96" s="212"/>
      <c r="ON96" s="212"/>
      <c r="OO96" s="212"/>
      <c r="OP96" s="212"/>
      <c r="OQ96" s="212"/>
      <c r="OR96" s="212"/>
      <c r="OS96" s="267">
        <f>IF(ISERROR(#REF!),0,1)</f>
        <v>0</v>
      </c>
      <c r="OT96" s="267">
        <f t="shared" si="22"/>
        <v>0</v>
      </c>
      <c r="OU96" s="267">
        <f t="shared" si="23"/>
        <v>1</v>
      </c>
      <c r="OV96" s="223"/>
      <c r="OW96" s="223"/>
      <c r="OX96" s="223"/>
      <c r="OY96" s="223"/>
      <c r="OZ96" s="223"/>
      <c r="PA96" s="223"/>
      <c r="PB96" s="223"/>
      <c r="PC96" s="223"/>
      <c r="PD96" s="223"/>
      <c r="PE96" s="223"/>
      <c r="PF96" s="223"/>
      <c r="PG96" s="223"/>
      <c r="PH96" s="223"/>
      <c r="PI96" s="223"/>
      <c r="PJ96" s="223"/>
      <c r="PK96" s="223"/>
      <c r="PL96" s="223"/>
      <c r="PM96" s="223"/>
      <c r="PN96" s="223"/>
      <c r="PO96" s="223"/>
      <c r="PP96" s="223"/>
      <c r="PQ96" s="223"/>
      <c r="PR96" s="223"/>
      <c r="PS96" s="223"/>
      <c r="PT96" s="223"/>
      <c r="PU96" s="223"/>
      <c r="PV96" s="223"/>
      <c r="PW96" s="223"/>
      <c r="PX96" s="223"/>
      <c r="PY96" s="223"/>
      <c r="PZ96" s="223"/>
      <c r="QA96" s="223"/>
      <c r="QB96" s="223"/>
      <c r="QC96" s="223"/>
      <c r="QD96" s="223"/>
      <c r="QE96" s="223"/>
      <c r="QF96" s="223"/>
      <c r="QG96" s="223"/>
      <c r="QH96" s="223"/>
      <c r="QI96" s="223"/>
      <c r="QJ96" s="223"/>
      <c r="QK96" s="223"/>
      <c r="QL96" s="223"/>
      <c r="QM96" s="223"/>
      <c r="QN96" s="223"/>
      <c r="QO96" s="223"/>
      <c r="QP96" s="223"/>
      <c r="QQ96" s="223"/>
      <c r="QR96" s="223"/>
      <c r="QS96" s="223"/>
      <c r="QT96" s="223"/>
      <c r="QU96" s="223"/>
      <c r="QV96" s="223"/>
      <c r="QW96" s="223"/>
      <c r="QX96" s="223"/>
      <c r="QY96" s="223"/>
      <c r="QZ96" s="223"/>
      <c r="RA96" s="223"/>
      <c r="RB96" s="223"/>
      <c r="RC96" s="223"/>
      <c r="RD96" s="223"/>
      <c r="RE96" s="223"/>
      <c r="RF96" s="223"/>
      <c r="RG96" s="223"/>
      <c r="RH96" s="223"/>
      <c r="RI96" s="223"/>
      <c r="RJ96" s="223"/>
      <c r="RK96" s="223"/>
      <c r="RL96" s="223"/>
      <c r="RM96" s="223"/>
      <c r="RN96" s="223"/>
      <c r="RO96" s="223"/>
      <c r="RP96" s="223"/>
      <c r="RQ96" s="223"/>
      <c r="RR96" s="223"/>
      <c r="RS96" s="223"/>
      <c r="RT96" s="223"/>
      <c r="RU96" s="223"/>
      <c r="RV96" s="223"/>
      <c r="RW96" s="223"/>
      <c r="RX96" s="223"/>
      <c r="RY96" s="223"/>
      <c r="RZ96" s="223"/>
      <c r="SA96" s="223"/>
      <c r="SB96" s="223"/>
      <c r="SC96" s="223"/>
      <c r="SD96" s="223"/>
      <c r="SE96" s="223"/>
      <c r="SF96" s="223"/>
      <c r="SG96" s="223"/>
      <c r="SH96" s="223"/>
      <c r="SI96" s="223"/>
      <c r="SJ96" s="223"/>
      <c r="SK96" s="223"/>
      <c r="SL96" s="223"/>
      <c r="SM96" s="223"/>
      <c r="SN96" s="223"/>
      <c r="SO96" s="223"/>
      <c r="SP96" s="223"/>
      <c r="SQ96" s="223"/>
      <c r="SR96" s="223"/>
      <c r="SS96" s="223"/>
      <c r="ST96" s="223"/>
      <c r="SU96" s="223"/>
      <c r="SV96" s="223"/>
      <c r="SW96" s="223"/>
      <c r="SX96" s="223"/>
      <c r="SY96" s="223"/>
      <c r="SZ96" s="223"/>
      <c r="TA96" s="223"/>
      <c r="TB96" s="223"/>
      <c r="TC96" s="223"/>
      <c r="TD96" s="223"/>
      <c r="TE96" s="223"/>
      <c r="TF96" s="223"/>
      <c r="TG96" s="223"/>
      <c r="TH96" s="223"/>
      <c r="TI96" s="223"/>
      <c r="TJ96" s="223"/>
      <c r="TK96" s="223"/>
      <c r="TL96" s="223"/>
      <c r="TM96" s="223"/>
      <c r="TN96" s="223"/>
      <c r="TO96" s="223"/>
      <c r="TP96" s="223"/>
      <c r="TQ96" s="223"/>
      <c r="TR96" s="223"/>
      <c r="TS96" s="223"/>
      <c r="TT96" s="223"/>
      <c r="TU96" s="223"/>
      <c r="TV96" s="223"/>
      <c r="TW96" s="223"/>
      <c r="TX96" s="223"/>
      <c r="TY96" s="223"/>
      <c r="TZ96" s="223"/>
      <c r="UA96" s="223"/>
      <c r="UB96" s="223"/>
      <c r="UC96" s="223"/>
      <c r="UD96" s="223"/>
      <c r="UE96" s="223"/>
      <c r="UF96" s="223"/>
      <c r="UG96" s="223"/>
      <c r="UH96" s="223"/>
      <c r="UI96" s="223"/>
      <c r="UJ96" s="223"/>
      <c r="UK96" s="223"/>
      <c r="UL96" s="223"/>
      <c r="UM96" s="223"/>
      <c r="UN96" s="223"/>
      <c r="UO96" s="223"/>
      <c r="UP96" s="223"/>
      <c r="UQ96" s="223"/>
      <c r="UR96" s="223"/>
      <c r="US96" s="223"/>
      <c r="UT96" s="223"/>
      <c r="UU96" s="223"/>
      <c r="UV96" s="223"/>
      <c r="UW96" s="223"/>
      <c r="UX96" s="223"/>
      <c r="UY96" s="223"/>
      <c r="UZ96" s="223"/>
      <c r="VA96" s="223"/>
      <c r="VB96" s="223"/>
      <c r="VC96" s="223"/>
      <c r="VD96" s="223"/>
      <c r="VE96" s="223"/>
      <c r="VF96" s="223"/>
      <c r="VG96" s="223"/>
      <c r="VH96" s="223"/>
      <c r="VI96" s="223"/>
      <c r="VJ96" s="223"/>
      <c r="VK96" s="223"/>
      <c r="VL96" s="223"/>
      <c r="VM96" s="223"/>
      <c r="VN96" s="223"/>
      <c r="VO96" s="223"/>
      <c r="VP96" s="223"/>
      <c r="VQ96" s="223"/>
      <c r="VR96" s="223"/>
      <c r="VS96" s="223"/>
      <c r="VT96" s="223"/>
      <c r="VU96" s="223"/>
      <c r="VV96" s="223"/>
      <c r="VW96" s="223"/>
      <c r="VX96" s="223"/>
      <c r="VY96" s="223"/>
      <c r="VZ96" s="223"/>
      <c r="WA96" s="223"/>
      <c r="WB96" s="223"/>
      <c r="WC96" s="223"/>
      <c r="WD96" s="223"/>
      <c r="WE96" s="223"/>
      <c r="WF96" s="223"/>
      <c r="WG96" s="223"/>
      <c r="WH96" s="223"/>
      <c r="WI96" s="223"/>
      <c r="WJ96" s="223"/>
      <c r="WK96" s="223"/>
      <c r="WL96" s="223"/>
      <c r="WM96" s="223"/>
      <c r="WN96" s="223"/>
      <c r="WO96" s="223"/>
      <c r="WP96" s="223"/>
      <c r="WQ96" s="223"/>
      <c r="WR96" s="223"/>
      <c r="WS96" s="223"/>
      <c r="WT96" s="223"/>
      <c r="WU96" s="223"/>
      <c r="WV96" s="223"/>
      <c r="WW96" s="223"/>
      <c r="WX96" s="223"/>
      <c r="WY96" s="223"/>
      <c r="WZ96" s="223"/>
      <c r="XA96" s="223"/>
      <c r="XB96" s="223"/>
      <c r="XC96" s="223"/>
      <c r="XD96" s="223"/>
      <c r="XE96" s="223"/>
      <c r="XF96" s="223"/>
      <c r="XG96" s="223"/>
      <c r="XH96" s="223"/>
      <c r="XI96" s="223"/>
      <c r="XJ96" s="223"/>
      <c r="XK96" s="223"/>
      <c r="XL96" s="223"/>
      <c r="XM96" s="223"/>
      <c r="XN96" s="223"/>
      <c r="XO96" s="223"/>
      <c r="XP96" s="223"/>
      <c r="XQ96" s="223"/>
      <c r="XR96" s="223"/>
      <c r="XS96" s="223"/>
      <c r="XT96" s="223"/>
      <c r="XU96" s="223"/>
      <c r="XV96" s="223"/>
      <c r="XW96" s="223"/>
      <c r="XX96" s="223"/>
      <c r="XY96" s="223"/>
      <c r="XZ96" s="223"/>
      <c r="YA96" s="223"/>
      <c r="YB96" s="223"/>
      <c r="YC96" s="223"/>
      <c r="YD96" s="223"/>
      <c r="YE96" s="223"/>
      <c r="YF96" s="223"/>
      <c r="YG96" s="223"/>
      <c r="YH96" s="223"/>
      <c r="YI96" s="223"/>
      <c r="YJ96" s="223"/>
      <c r="YK96" s="223"/>
      <c r="YL96" s="223"/>
      <c r="YM96" s="223"/>
      <c r="YN96" s="223"/>
      <c r="YO96" s="223"/>
      <c r="YP96" s="223"/>
      <c r="YQ96" s="223"/>
      <c r="YR96" s="223"/>
      <c r="YS96" s="223"/>
      <c r="YT96" s="223"/>
      <c r="YU96" s="223"/>
      <c r="YV96" s="223"/>
      <c r="YW96" s="223"/>
      <c r="YX96" s="223"/>
      <c r="YY96" s="223"/>
      <c r="YZ96" s="223"/>
      <c r="ZA96" s="223"/>
      <c r="ZB96" s="223"/>
      <c r="ZC96" s="223"/>
      <c r="ZD96" s="223"/>
      <c r="ZE96" s="223"/>
      <c r="ZF96" s="223"/>
      <c r="ZG96" s="223"/>
      <c r="ZH96" s="223"/>
      <c r="ZI96" s="223"/>
      <c r="ZJ96" s="223"/>
      <c r="ZK96" s="223"/>
      <c r="ZL96" s="223"/>
      <c r="ZM96" s="223"/>
      <c r="ZN96" s="223"/>
      <c r="ZO96" s="223"/>
      <c r="ZP96" s="223"/>
      <c r="ZQ96" s="223"/>
      <c r="ZR96" s="223"/>
      <c r="ZS96" s="223"/>
      <c r="ZT96" s="223"/>
      <c r="ZU96" s="223"/>
      <c r="ZV96" s="223"/>
      <c r="ZW96" s="223"/>
      <c r="ZX96" s="223"/>
      <c r="ZY96" s="223"/>
      <c r="ZZ96" s="223"/>
      <c r="AAA96" s="223"/>
      <c r="AAB96" s="223"/>
      <c r="AAC96" s="223"/>
      <c r="AAD96" s="223"/>
      <c r="AAE96" s="223"/>
      <c r="AAF96" s="223"/>
      <c r="AAG96" s="223"/>
      <c r="AAH96" s="223"/>
      <c r="AAI96" s="223"/>
      <c r="AAJ96" s="223"/>
      <c r="AAK96" s="223"/>
      <c r="AAL96" s="223"/>
      <c r="AAM96" s="223"/>
      <c r="AAN96" s="223"/>
      <c r="AAO96" s="223"/>
      <c r="AAP96" s="223"/>
      <c r="AAQ96" s="223"/>
      <c r="AAR96" s="223"/>
      <c r="AAS96" s="223"/>
      <c r="AAT96" s="223"/>
      <c r="AAU96" s="223"/>
      <c r="AAV96" s="223"/>
      <c r="AAW96" s="223"/>
      <c r="AAX96" s="223"/>
      <c r="AAY96" s="223"/>
      <c r="AAZ96" s="223"/>
      <c r="ABA96" s="223"/>
      <c r="ABB96" s="223"/>
      <c r="ABC96" s="223"/>
      <c r="ABD96" s="223"/>
      <c r="ABE96" s="223"/>
      <c r="ABF96" s="223"/>
      <c r="ABG96" s="223"/>
      <c r="ABH96" s="223"/>
      <c r="ABI96" s="223"/>
      <c r="ABJ96" s="223"/>
      <c r="ABK96" s="223"/>
      <c r="ABL96" s="223"/>
      <c r="ABM96" s="223"/>
      <c r="ABN96" s="223"/>
      <c r="ABO96" s="223"/>
      <c r="ABP96" s="223"/>
      <c r="ABQ96" s="223"/>
      <c r="ABR96" s="223"/>
      <c r="ABS96" s="223"/>
      <c r="ABT96" s="223"/>
      <c r="ABU96" s="223"/>
      <c r="ABV96" s="223"/>
      <c r="ABW96" s="223"/>
      <c r="ABX96" s="223"/>
      <c r="ABY96" s="223"/>
      <c r="ABZ96" s="223"/>
      <c r="ACA96" s="223"/>
      <c r="ACB96" s="223"/>
      <c r="ACC96" s="223"/>
      <c r="ACD96" s="223"/>
      <c r="ACE96" s="223"/>
      <c r="ACF96" s="223"/>
      <c r="ACG96" s="223"/>
      <c r="ACH96" s="223"/>
      <c r="ACI96" s="223"/>
      <c r="ACJ96" s="223"/>
      <c r="ACK96" s="223"/>
      <c r="ACL96" s="223"/>
      <c r="ACM96" s="223"/>
      <c r="ACN96" s="223"/>
      <c r="ACO96" s="223"/>
      <c r="ACP96" s="223"/>
      <c r="ACQ96" s="223"/>
      <c r="ACR96" s="223"/>
      <c r="ACS96" s="223"/>
      <c r="ACT96" s="223"/>
      <c r="ACU96" s="223"/>
      <c r="ACV96" s="223"/>
      <c r="ACW96" s="223"/>
      <c r="ACX96" s="223"/>
      <c r="ACY96" s="223"/>
      <c r="ACZ96" s="223"/>
      <c r="ADA96" s="223"/>
      <c r="ADB96" s="223"/>
      <c r="ADC96" s="223"/>
      <c r="ADD96" s="223"/>
      <c r="ADE96" s="223"/>
      <c r="ADF96" s="223"/>
      <c r="ADG96" s="223"/>
      <c r="ADH96" s="223"/>
      <c r="ADI96" s="223"/>
      <c r="ADJ96" s="223"/>
      <c r="ADK96" s="223"/>
      <c r="ADL96" s="223"/>
      <c r="ADM96" s="223"/>
      <c r="ADN96" s="223"/>
      <c r="ADO96" s="223"/>
      <c r="ADP96" s="223"/>
      <c r="ADQ96" s="223"/>
      <c r="ADR96" s="223"/>
      <c r="ADS96" s="223"/>
      <c r="ADT96" s="223"/>
      <c r="ADU96" s="223"/>
      <c r="ADV96" s="223"/>
      <c r="ADW96" s="223"/>
      <c r="ADX96" s="223"/>
      <c r="ADY96" s="223"/>
      <c r="ADZ96" s="223"/>
      <c r="AEA96" s="223"/>
      <c r="AEB96" s="223"/>
      <c r="AEC96" s="223"/>
      <c r="AED96" s="223"/>
      <c r="AEE96" s="223"/>
      <c r="AEF96" s="223"/>
      <c r="AEG96" s="223"/>
      <c r="AEH96" s="223"/>
      <c r="AEI96" s="223"/>
      <c r="AEJ96" s="223"/>
      <c r="AEK96" s="223"/>
      <c r="AEL96" s="223"/>
      <c r="AEM96" s="223"/>
      <c r="AEN96" s="223"/>
      <c r="AEO96" s="223"/>
      <c r="AEP96" s="223"/>
      <c r="AEQ96" s="223"/>
      <c r="AER96" s="223"/>
      <c r="AES96" s="223"/>
      <c r="AET96" s="223"/>
      <c r="AEU96" s="223"/>
      <c r="AEV96" s="223"/>
      <c r="AEW96" s="223"/>
      <c r="AEX96" s="223"/>
      <c r="AEY96" s="223"/>
      <c r="AEZ96" s="223"/>
      <c r="AFA96" s="223"/>
      <c r="AFB96" s="223"/>
      <c r="AFC96" s="223"/>
      <c r="AFD96" s="223"/>
      <c r="AFE96" s="223"/>
      <c r="AFF96" s="223"/>
      <c r="AFG96" s="223"/>
      <c r="AFH96" s="223"/>
      <c r="AFI96" s="223"/>
      <c r="AFJ96" s="223"/>
      <c r="AFK96" s="223"/>
      <c r="AFL96" s="223"/>
      <c r="AFM96" s="223"/>
      <c r="AFN96" s="223"/>
      <c r="AFO96" s="223"/>
      <c r="AFP96" s="223"/>
      <c r="AFQ96" s="223"/>
      <c r="AFR96" s="223"/>
      <c r="AFS96" s="223"/>
      <c r="AFT96" s="223"/>
    </row>
    <row r="97" spans="1:852" s="223" customFormat="1">
      <c r="A97" s="267" t="s">
        <v>3171</v>
      </c>
      <c r="B97" s="267"/>
      <c r="C97" s="840" t="str">
        <f>IF(Severity!F97&gt;=0.5,"YES","NO")</f>
        <v>NO</v>
      </c>
      <c r="D97" s="840" t="str">
        <f>IF(Severity!G97&gt;=0.5,"YES","NO")</f>
        <v>YES</v>
      </c>
      <c r="E97" s="267">
        <v>7</v>
      </c>
      <c r="F97" s="267">
        <v>2</v>
      </c>
      <c r="G97" s="90" t="s">
        <v>722</v>
      </c>
      <c r="H97" s="270" t="s">
        <v>747</v>
      </c>
      <c r="I97" s="270" t="s">
        <v>455</v>
      </c>
      <c r="J97" s="270">
        <v>7</v>
      </c>
      <c r="K97" s="270" t="s">
        <v>455</v>
      </c>
      <c r="L97" s="267"/>
      <c r="M97" s="267"/>
      <c r="N97" s="270"/>
      <c r="O97" s="270" t="s">
        <v>455</v>
      </c>
      <c r="P97" s="212"/>
      <c r="Q97" s="267"/>
      <c r="R97" s="212"/>
      <c r="S97" s="270" t="s">
        <v>908</v>
      </c>
      <c r="T97" s="270">
        <v>21</v>
      </c>
      <c r="U97" s="113"/>
      <c r="V97" s="113"/>
      <c r="W97" s="113">
        <v>21.67</v>
      </c>
      <c r="X97" s="113">
        <v>6.78</v>
      </c>
      <c r="Y97" s="113"/>
      <c r="Z97" s="113"/>
      <c r="AA97" s="113">
        <v>12.8</v>
      </c>
      <c r="AB97" s="113">
        <v>4.38</v>
      </c>
      <c r="AC97" s="113"/>
      <c r="AD97" s="113"/>
      <c r="AE97" s="114"/>
      <c r="AF97" s="113"/>
      <c r="AG97" s="113">
        <v>-8.8699999999999992</v>
      </c>
      <c r="AH97" s="113">
        <v>6.66</v>
      </c>
      <c r="AI97" s="267">
        <v>22</v>
      </c>
      <c r="AJ97" s="267">
        <f t="shared" si="17"/>
        <v>15</v>
      </c>
      <c r="AK97" s="267">
        <v>15</v>
      </c>
      <c r="AL97" s="90" t="s">
        <v>2269</v>
      </c>
      <c r="AM97" s="270" t="s">
        <v>455</v>
      </c>
      <c r="AN97" s="270" t="s">
        <v>455</v>
      </c>
      <c r="AO97" s="270">
        <v>10</v>
      </c>
      <c r="AP97" s="270" t="s">
        <v>455</v>
      </c>
      <c r="AQ97" s="267"/>
      <c r="AR97" s="267"/>
      <c r="AS97" s="267"/>
      <c r="AT97" s="270" t="s">
        <v>455</v>
      </c>
      <c r="AU97" s="212"/>
      <c r="AV97" s="267"/>
      <c r="AW97" s="212"/>
      <c r="AX97" s="270" t="s">
        <v>908</v>
      </c>
      <c r="AY97" s="267">
        <v>21</v>
      </c>
      <c r="AZ97" s="114"/>
      <c r="BA97" s="114"/>
      <c r="BB97" s="114">
        <v>19.25</v>
      </c>
      <c r="BC97" s="114">
        <v>9.34</v>
      </c>
      <c r="BD97" s="114"/>
      <c r="BE97" s="114"/>
      <c r="BF97" s="114">
        <v>19.670000000000002</v>
      </c>
      <c r="BG97" s="114">
        <v>8.17</v>
      </c>
      <c r="BH97" s="114"/>
      <c r="BI97" s="114"/>
      <c r="BJ97" s="114"/>
      <c r="BK97" s="114"/>
      <c r="BL97" s="114">
        <v>0.42</v>
      </c>
      <c r="BM97" s="114">
        <v>3.73</v>
      </c>
      <c r="BN97" s="270">
        <v>22</v>
      </c>
      <c r="BO97" s="270">
        <f t="shared" si="18"/>
        <v>12</v>
      </c>
      <c r="BP97" s="270">
        <v>12</v>
      </c>
      <c r="BQ97" s="90"/>
      <c r="BR97" s="270"/>
      <c r="BS97" s="212"/>
      <c r="BT97" s="212"/>
      <c r="BU97" s="212"/>
      <c r="BV97" s="212"/>
      <c r="BW97" s="212"/>
      <c r="BX97" s="212"/>
      <c r="BY97" s="212"/>
      <c r="BZ97" s="212"/>
      <c r="CA97" s="212"/>
      <c r="CB97" s="212"/>
      <c r="CC97" s="212"/>
      <c r="CD97" s="212"/>
      <c r="CE97" s="114"/>
      <c r="CF97" s="114"/>
      <c r="CG97" s="114"/>
      <c r="CH97" s="114"/>
      <c r="CI97" s="114"/>
      <c r="CJ97" s="114"/>
      <c r="CK97" s="114"/>
      <c r="CL97" s="114"/>
      <c r="CM97" s="114"/>
      <c r="CN97" s="114"/>
      <c r="CO97" s="114"/>
      <c r="CP97" s="114"/>
      <c r="CQ97" s="114"/>
      <c r="CR97" s="114"/>
      <c r="CS97" s="212"/>
      <c r="CT97" s="212"/>
      <c r="CU97" s="212"/>
      <c r="CV97" s="90"/>
      <c r="CW97" s="270"/>
      <c r="CX97" s="90"/>
      <c r="CY97" s="212"/>
      <c r="CZ97" s="212"/>
      <c r="DA97" s="212"/>
      <c r="DB97" s="212"/>
      <c r="DC97" s="212"/>
      <c r="DD97" s="212"/>
      <c r="DE97" s="212"/>
      <c r="DF97" s="212"/>
      <c r="DG97" s="212"/>
      <c r="DH97" s="212"/>
      <c r="DI97" s="212"/>
      <c r="DJ97" s="113"/>
      <c r="DK97" s="113"/>
      <c r="DL97" s="113"/>
      <c r="DM97" s="113"/>
      <c r="DN97" s="113"/>
      <c r="DO97" s="113"/>
      <c r="DP97" s="113"/>
      <c r="DQ97" s="113"/>
      <c r="DR97" s="113"/>
      <c r="DS97" s="113"/>
      <c r="DT97" s="113"/>
      <c r="DU97" s="113"/>
      <c r="DV97" s="113"/>
      <c r="DW97" s="113"/>
      <c r="DX97" s="212"/>
      <c r="DY97" s="212"/>
      <c r="DZ97" s="212"/>
      <c r="EA97" s="212"/>
      <c r="EB97" s="270" t="s">
        <v>455</v>
      </c>
      <c r="EC97" s="212"/>
      <c r="ED97" s="212"/>
      <c r="EE97" s="212"/>
      <c r="EF97" s="212"/>
      <c r="EG97" s="212"/>
      <c r="EH97" s="212"/>
      <c r="EI97" s="212"/>
      <c r="EJ97" s="212"/>
      <c r="EK97" s="212"/>
      <c r="EL97" s="212"/>
      <c r="EM97" s="212"/>
      <c r="EN97" s="212"/>
      <c r="EO97" s="113"/>
      <c r="EP97" s="113"/>
      <c r="EQ97" s="113"/>
      <c r="ER97" s="113"/>
      <c r="ES97" s="113"/>
      <c r="ET97" s="113"/>
      <c r="EU97" s="113"/>
      <c r="EV97" s="113"/>
      <c r="EW97" s="113"/>
      <c r="EX97" s="113"/>
      <c r="EY97" s="113"/>
      <c r="EZ97" s="113"/>
      <c r="FA97" s="113"/>
      <c r="FB97" s="113"/>
      <c r="FC97" s="212"/>
      <c r="FD97" s="212"/>
      <c r="FE97" s="212"/>
      <c r="FF97" s="270"/>
      <c r="FG97" s="212"/>
      <c r="FH97" s="212"/>
      <c r="FI97" s="212"/>
      <c r="FJ97" s="212"/>
      <c r="FK97" s="212"/>
      <c r="FL97" s="212"/>
      <c r="FM97" s="212"/>
      <c r="FN97" s="212"/>
      <c r="FO97" s="212"/>
      <c r="FP97" s="212"/>
      <c r="FQ97" s="212"/>
      <c r="FR97" s="212"/>
      <c r="FS97" s="212"/>
      <c r="FT97" s="212"/>
      <c r="FU97" s="212"/>
      <c r="FV97" s="212"/>
      <c r="FW97" s="212"/>
      <c r="FX97" s="212"/>
      <c r="FY97" s="212"/>
      <c r="FZ97" s="212"/>
      <c r="GA97" s="212"/>
      <c r="GB97" s="212"/>
      <c r="GC97" s="212"/>
      <c r="GD97" s="212"/>
      <c r="GE97" s="212"/>
      <c r="GF97" s="212"/>
      <c r="GG97" s="212"/>
      <c r="GH97" s="212"/>
      <c r="GI97" s="212"/>
      <c r="GJ97" s="212"/>
      <c r="GK97" s="212"/>
      <c r="GL97" s="212"/>
      <c r="GM97" s="212"/>
      <c r="GN97" s="212"/>
      <c r="GO97" s="212"/>
      <c r="GP97" s="212"/>
      <c r="GQ97" s="212"/>
      <c r="GR97" s="212"/>
      <c r="GS97" s="212"/>
      <c r="GT97" s="212"/>
      <c r="GU97" s="212"/>
      <c r="GV97" s="212"/>
      <c r="GW97" s="212"/>
      <c r="GX97" s="212"/>
      <c r="GY97" s="212"/>
      <c r="GZ97" s="212"/>
      <c r="HA97" s="212"/>
      <c r="HB97" s="212"/>
      <c r="HC97" s="212"/>
      <c r="HD97" s="270"/>
      <c r="HE97" s="212"/>
      <c r="HF97" s="212"/>
      <c r="HG97" s="212"/>
      <c r="HH97" s="212"/>
      <c r="HI97" s="212"/>
      <c r="HJ97" s="212"/>
      <c r="HK97" s="212"/>
      <c r="HL97" s="212"/>
      <c r="HM97" s="212"/>
      <c r="HN97" s="212"/>
      <c r="HO97" s="212"/>
      <c r="HP97" s="212"/>
      <c r="HQ97" s="212"/>
      <c r="HR97" s="212"/>
      <c r="HS97" s="212"/>
      <c r="HT97" s="212"/>
      <c r="HU97" s="212"/>
      <c r="HV97" s="212"/>
      <c r="HW97" s="212"/>
      <c r="HX97" s="212"/>
      <c r="HY97" s="212"/>
      <c r="HZ97" s="212"/>
      <c r="IA97" s="212"/>
      <c r="IB97" s="212"/>
      <c r="IC97" s="212"/>
      <c r="ID97" s="212"/>
      <c r="IE97" s="212"/>
      <c r="IF97" s="212"/>
      <c r="IG97" s="212"/>
      <c r="IH97" s="212"/>
      <c r="II97" s="212"/>
      <c r="IJ97" s="212"/>
      <c r="IK97" s="212"/>
      <c r="IL97" s="212"/>
      <c r="IM97" s="212"/>
      <c r="IN97" s="212"/>
      <c r="IO97" s="212"/>
      <c r="IP97" s="212"/>
      <c r="IQ97" s="212"/>
      <c r="IR97" s="212"/>
      <c r="IS97" s="270"/>
      <c r="IT97" s="212"/>
      <c r="IU97" s="212"/>
      <c r="IV97" s="212"/>
      <c r="IW97" s="212"/>
      <c r="IX97" s="212"/>
      <c r="IY97" s="212"/>
      <c r="IZ97" s="212"/>
      <c r="JA97" s="212"/>
      <c r="JB97" s="212"/>
      <c r="JC97" s="212"/>
      <c r="JD97" s="212"/>
      <c r="JE97" s="212"/>
      <c r="JF97" s="212"/>
      <c r="JG97" s="212"/>
      <c r="JH97" s="212"/>
      <c r="JI97" s="212"/>
      <c r="JJ97" s="212"/>
      <c r="JK97" s="212"/>
      <c r="JL97" s="212"/>
      <c r="JM97" s="212"/>
      <c r="JN97" s="212"/>
      <c r="JO97" s="212"/>
      <c r="JP97" s="212"/>
      <c r="JQ97" s="212"/>
      <c r="JR97" s="212"/>
      <c r="JS97" s="212"/>
      <c r="JT97" s="212"/>
      <c r="JU97" s="212"/>
      <c r="JV97" s="212"/>
      <c r="JW97" s="212"/>
      <c r="JX97" s="212"/>
      <c r="JY97" s="212"/>
      <c r="JZ97" s="212"/>
      <c r="KA97" s="212"/>
      <c r="KB97" s="212"/>
      <c r="KC97" s="212"/>
      <c r="KD97" s="212"/>
      <c r="KE97" s="270"/>
      <c r="KF97" s="212"/>
      <c r="KG97" s="212"/>
      <c r="KH97" s="212"/>
      <c r="KI97" s="212"/>
      <c r="KJ97" s="212"/>
      <c r="KK97" s="212"/>
      <c r="KL97" s="212"/>
      <c r="KM97" s="212"/>
      <c r="KN97" s="212"/>
      <c r="KO97" s="212"/>
      <c r="KP97" s="212"/>
      <c r="KQ97" s="212"/>
      <c r="KR97" s="212"/>
      <c r="KS97" s="212"/>
      <c r="KT97" s="212"/>
      <c r="KU97" s="212"/>
      <c r="KV97" s="212"/>
      <c r="KW97" s="212"/>
      <c r="KX97" s="212"/>
      <c r="KY97" s="212"/>
      <c r="KZ97" s="212"/>
      <c r="LA97" s="212"/>
      <c r="LB97" s="212"/>
      <c r="LC97" s="212"/>
      <c r="LD97" s="212"/>
      <c r="LE97" s="212"/>
      <c r="LF97" s="212"/>
      <c r="LG97" s="212"/>
      <c r="LH97" s="212"/>
      <c r="LI97" s="212"/>
      <c r="LJ97" s="212"/>
      <c r="LK97" s="212"/>
      <c r="LL97" s="212"/>
      <c r="LM97" s="212"/>
      <c r="LN97" s="212"/>
      <c r="LO97" s="212"/>
      <c r="LP97" s="212"/>
      <c r="LQ97" s="212"/>
      <c r="LR97" s="212"/>
      <c r="LS97" s="212"/>
      <c r="LT97" s="270"/>
      <c r="LU97" s="212"/>
      <c r="LV97" s="212"/>
      <c r="LW97" s="212"/>
      <c r="LX97" s="212"/>
      <c r="LY97" s="212"/>
      <c r="LZ97" s="212"/>
      <c r="MA97" s="212"/>
      <c r="MB97" s="212"/>
      <c r="MC97" s="212"/>
      <c r="MD97" s="212"/>
      <c r="ME97" s="212"/>
      <c r="MF97" s="212"/>
      <c r="MG97" s="212"/>
      <c r="MH97" s="212"/>
      <c r="MI97" s="212"/>
      <c r="MJ97" s="212"/>
      <c r="MK97" s="212"/>
      <c r="ML97" s="212"/>
      <c r="MM97" s="212"/>
      <c r="MN97" s="212"/>
      <c r="MO97" s="212"/>
      <c r="MP97" s="212"/>
      <c r="MQ97" s="212"/>
      <c r="MR97" s="212"/>
      <c r="MS97" s="212"/>
      <c r="MT97" s="212"/>
      <c r="MU97" s="212"/>
      <c r="MV97" s="212"/>
      <c r="MW97" s="212"/>
      <c r="MX97" s="212"/>
      <c r="MY97" s="212"/>
      <c r="MZ97" s="212"/>
      <c r="NA97" s="212"/>
      <c r="NB97" s="212"/>
      <c r="NC97" s="212"/>
      <c r="ND97" s="212"/>
      <c r="NE97" s="212"/>
      <c r="NF97" s="212"/>
      <c r="NG97" s="212"/>
      <c r="NH97" s="212"/>
      <c r="NI97" s="212"/>
      <c r="NJ97" s="212"/>
      <c r="NK97" s="212"/>
      <c r="NL97" s="212"/>
      <c r="NM97" s="212"/>
      <c r="NN97" s="212"/>
      <c r="NO97" s="212"/>
      <c r="NP97" s="212"/>
      <c r="NQ97" s="212"/>
      <c r="NR97" s="212"/>
      <c r="NS97" s="212"/>
      <c r="NT97" s="212"/>
      <c r="NU97" s="212"/>
      <c r="NV97" s="212"/>
      <c r="NW97" s="212"/>
      <c r="NX97" s="212"/>
      <c r="NY97" s="212"/>
      <c r="NZ97" s="212"/>
      <c r="OA97" s="212"/>
      <c r="OB97" s="212"/>
      <c r="OC97" s="212"/>
      <c r="OD97" s="212"/>
      <c r="OE97" s="212"/>
      <c r="OF97" s="212"/>
      <c r="OG97" s="212"/>
      <c r="OH97" s="212"/>
      <c r="OI97" s="212"/>
      <c r="OJ97" s="212"/>
      <c r="OK97" s="212"/>
      <c r="OL97" s="212"/>
      <c r="OM97" s="212"/>
      <c r="ON97" s="212"/>
      <c r="OO97" s="212"/>
      <c r="OP97" s="212"/>
      <c r="OQ97" s="212"/>
      <c r="OR97" s="212"/>
      <c r="OS97" s="267"/>
      <c r="OT97" s="267"/>
      <c r="OU97" s="267"/>
    </row>
    <row r="98" spans="1:852" s="64" customFormat="1">
      <c r="A98" s="267" t="s">
        <v>2298</v>
      </c>
      <c r="B98" s="267"/>
      <c r="C98" s="840" t="str">
        <f>IF(Severity!F98&gt;=0.5,"YES","NO")</f>
        <v>YES</v>
      </c>
      <c r="D98" s="840" t="str">
        <f>IF(Severity!G98&gt;=0.5,"YES","NO")</f>
        <v>NO</v>
      </c>
      <c r="E98" s="209">
        <v>8</v>
      </c>
      <c r="F98" s="209">
        <v>2</v>
      </c>
      <c r="G98" s="90" t="s">
        <v>410</v>
      </c>
      <c r="H98" s="270" t="s">
        <v>455</v>
      </c>
      <c r="I98" s="270">
        <v>5</v>
      </c>
      <c r="J98" s="270">
        <v>18</v>
      </c>
      <c r="K98" s="270" t="s">
        <v>455</v>
      </c>
      <c r="L98" s="267"/>
      <c r="M98" s="267"/>
      <c r="N98" s="270"/>
      <c r="O98" s="270" t="s">
        <v>237</v>
      </c>
      <c r="P98" s="212">
        <v>10</v>
      </c>
      <c r="Q98" s="267">
        <v>116</v>
      </c>
      <c r="R98" s="212">
        <v>50</v>
      </c>
      <c r="S98" s="270" t="s">
        <v>237</v>
      </c>
      <c r="T98" s="270">
        <v>10</v>
      </c>
      <c r="U98" s="113">
        <v>29.6</v>
      </c>
      <c r="V98" s="113">
        <v>4.9000000000000004</v>
      </c>
      <c r="W98" s="113"/>
      <c r="X98" s="113"/>
      <c r="Y98" s="113"/>
      <c r="Z98" s="113"/>
      <c r="AA98" s="113"/>
      <c r="AB98" s="113"/>
      <c r="AC98" s="113"/>
      <c r="AD98" s="113"/>
      <c r="AE98" s="114"/>
      <c r="AF98" s="113"/>
      <c r="AG98" s="113"/>
      <c r="AH98" s="113"/>
      <c r="AI98" s="267">
        <v>137</v>
      </c>
      <c r="AJ98" s="267">
        <f t="shared" si="17"/>
        <v>119</v>
      </c>
      <c r="AK98" s="267" t="s">
        <v>455</v>
      </c>
      <c r="AL98" s="90" t="s">
        <v>398</v>
      </c>
      <c r="AM98" s="270" t="s">
        <v>455</v>
      </c>
      <c r="AN98" s="270">
        <v>4</v>
      </c>
      <c r="AO98" s="270">
        <v>8</v>
      </c>
      <c r="AP98" s="270" t="s">
        <v>455</v>
      </c>
      <c r="AQ98" s="267"/>
      <c r="AR98" s="267"/>
      <c r="AS98" s="267"/>
      <c r="AT98" s="270" t="s">
        <v>237</v>
      </c>
      <c r="AU98" s="212">
        <v>10</v>
      </c>
      <c r="AV98" s="267">
        <v>117</v>
      </c>
      <c r="AW98" s="212">
        <v>50</v>
      </c>
      <c r="AX98" s="267" t="s">
        <v>237</v>
      </c>
      <c r="AY98" s="270">
        <v>10</v>
      </c>
      <c r="AZ98" s="114">
        <v>29.1</v>
      </c>
      <c r="BA98" s="114">
        <v>4.5</v>
      </c>
      <c r="BB98" s="114"/>
      <c r="BC98" s="114"/>
      <c r="BD98" s="114"/>
      <c r="BE98" s="114"/>
      <c r="BF98" s="114"/>
      <c r="BG98" s="114"/>
      <c r="BH98" s="114"/>
      <c r="BI98" s="114"/>
      <c r="BJ98" s="114"/>
      <c r="BK98" s="114"/>
      <c r="BL98" s="114"/>
      <c r="BM98" s="114"/>
      <c r="BN98" s="270">
        <v>133</v>
      </c>
      <c r="BO98" s="270">
        <f t="shared" si="18"/>
        <v>125</v>
      </c>
      <c r="BP98" s="270" t="s">
        <v>455</v>
      </c>
      <c r="BQ98" s="90"/>
      <c r="BR98" s="270" t="s">
        <v>455</v>
      </c>
      <c r="BS98" s="212"/>
      <c r="BT98" s="212"/>
      <c r="BU98" s="212"/>
      <c r="BV98" s="212"/>
      <c r="BW98" s="212"/>
      <c r="BX98" s="212"/>
      <c r="BY98" s="212"/>
      <c r="BZ98" s="212"/>
      <c r="CA98" s="267"/>
      <c r="CB98" s="212"/>
      <c r="CC98" s="267"/>
      <c r="CD98" s="212"/>
      <c r="CE98" s="114"/>
      <c r="CF98" s="114"/>
      <c r="CG98" s="114"/>
      <c r="CH98" s="114"/>
      <c r="CI98" s="114"/>
      <c r="CJ98" s="114"/>
      <c r="CK98" s="114"/>
      <c r="CL98" s="114"/>
      <c r="CM98" s="114"/>
      <c r="CN98" s="114"/>
      <c r="CO98" s="114"/>
      <c r="CP98" s="114"/>
      <c r="CQ98" s="114"/>
      <c r="CR98" s="114"/>
      <c r="CS98" s="212"/>
      <c r="CT98" s="212"/>
      <c r="CU98" s="212"/>
      <c r="CV98" s="90"/>
      <c r="CW98" s="270" t="s">
        <v>455</v>
      </c>
      <c r="CX98" s="90"/>
      <c r="CY98" s="212"/>
      <c r="CZ98" s="212"/>
      <c r="DA98" s="212"/>
      <c r="DB98" s="212"/>
      <c r="DC98" s="212"/>
      <c r="DD98" s="212"/>
      <c r="DE98" s="212"/>
      <c r="DF98" s="212"/>
      <c r="DG98" s="212"/>
      <c r="DH98" s="212"/>
      <c r="DI98" s="212"/>
      <c r="DJ98" s="113"/>
      <c r="DK98" s="113"/>
      <c r="DL98" s="113"/>
      <c r="DM98" s="113"/>
      <c r="DN98" s="113"/>
      <c r="DO98" s="113"/>
      <c r="DP98" s="113"/>
      <c r="DQ98" s="113"/>
      <c r="DR98" s="113"/>
      <c r="DS98" s="113"/>
      <c r="DT98" s="113"/>
      <c r="DU98" s="113"/>
      <c r="DV98" s="113"/>
      <c r="DW98" s="113"/>
      <c r="DX98" s="212"/>
      <c r="DY98" s="212"/>
      <c r="DZ98" s="212"/>
      <c r="EA98" s="212"/>
      <c r="EB98" s="270" t="s">
        <v>455</v>
      </c>
      <c r="EC98" s="212"/>
      <c r="ED98" s="212"/>
      <c r="EE98" s="212"/>
      <c r="EF98" s="212"/>
      <c r="EG98" s="212"/>
      <c r="EH98" s="212"/>
      <c r="EI98" s="212"/>
      <c r="EJ98" s="212"/>
      <c r="EK98" s="212"/>
      <c r="EL98" s="212"/>
      <c r="EM98" s="212"/>
      <c r="EN98" s="212"/>
      <c r="EO98" s="113"/>
      <c r="EP98" s="113"/>
      <c r="EQ98" s="113"/>
      <c r="ER98" s="113"/>
      <c r="ES98" s="113"/>
      <c r="ET98" s="113"/>
      <c r="EU98" s="113"/>
      <c r="EV98" s="113"/>
      <c r="EW98" s="113"/>
      <c r="EX98" s="113"/>
      <c r="EY98" s="113"/>
      <c r="EZ98" s="113"/>
      <c r="FA98" s="113"/>
      <c r="FB98" s="113"/>
      <c r="FC98" s="212"/>
      <c r="FD98" s="212"/>
      <c r="FE98" s="212"/>
      <c r="FF98" s="270" t="s">
        <v>455</v>
      </c>
      <c r="FG98" s="212"/>
      <c r="FH98" s="212"/>
      <c r="FI98" s="212"/>
      <c r="FJ98" s="212"/>
      <c r="FK98" s="212"/>
      <c r="FL98" s="212"/>
      <c r="FM98" s="212"/>
      <c r="FN98" s="212"/>
      <c r="FO98" s="212"/>
      <c r="FP98" s="212"/>
      <c r="FQ98" s="212"/>
      <c r="FR98" s="212"/>
      <c r="FS98" s="212"/>
      <c r="FT98" s="212"/>
      <c r="FU98" s="212"/>
      <c r="FV98" s="212"/>
      <c r="FW98" s="212"/>
      <c r="FX98" s="212"/>
      <c r="FY98" s="212"/>
      <c r="FZ98" s="212"/>
      <c r="GA98" s="212"/>
      <c r="GB98" s="212"/>
      <c r="GC98" s="212"/>
      <c r="GD98" s="212"/>
      <c r="GE98" s="212"/>
      <c r="GF98" s="212"/>
      <c r="GG98" s="212"/>
      <c r="GH98" s="212"/>
      <c r="GI98" s="212"/>
      <c r="GJ98" s="212"/>
      <c r="GK98" s="212"/>
      <c r="GL98" s="212"/>
      <c r="GM98" s="212"/>
      <c r="GN98" s="212"/>
      <c r="GO98" s="212"/>
      <c r="GP98" s="212"/>
      <c r="GQ98" s="212"/>
      <c r="GR98" s="212"/>
      <c r="GS98" s="212"/>
      <c r="GT98" s="212"/>
      <c r="GU98" s="212"/>
      <c r="GV98" s="212"/>
      <c r="GW98" s="212"/>
      <c r="GX98" s="212"/>
      <c r="GY98" s="212"/>
      <c r="GZ98" s="212"/>
      <c r="HA98" s="212"/>
      <c r="HB98" s="212"/>
      <c r="HC98" s="212"/>
      <c r="HD98" s="270" t="s">
        <v>455</v>
      </c>
      <c r="HE98" s="212"/>
      <c r="HF98" s="212"/>
      <c r="HG98" s="212"/>
      <c r="HH98" s="212"/>
      <c r="HI98" s="212"/>
      <c r="HJ98" s="212"/>
      <c r="HK98" s="212"/>
      <c r="HL98" s="212"/>
      <c r="HM98" s="212"/>
      <c r="HN98" s="212"/>
      <c r="HO98" s="212"/>
      <c r="HP98" s="212"/>
      <c r="HQ98" s="212"/>
      <c r="HR98" s="212"/>
      <c r="HS98" s="212"/>
      <c r="HT98" s="212"/>
      <c r="HU98" s="212"/>
      <c r="HV98" s="212"/>
      <c r="HW98" s="212"/>
      <c r="HX98" s="212"/>
      <c r="HY98" s="212"/>
      <c r="HZ98" s="212"/>
      <c r="IA98" s="212"/>
      <c r="IB98" s="212"/>
      <c r="IC98" s="212"/>
      <c r="ID98" s="212"/>
      <c r="IE98" s="212"/>
      <c r="IF98" s="212"/>
      <c r="IG98" s="212"/>
      <c r="IH98" s="212"/>
      <c r="II98" s="212"/>
      <c r="IJ98" s="212"/>
      <c r="IK98" s="212"/>
      <c r="IL98" s="212"/>
      <c r="IM98" s="212"/>
      <c r="IN98" s="212"/>
      <c r="IO98" s="212"/>
      <c r="IP98" s="212"/>
      <c r="IQ98" s="212"/>
      <c r="IR98" s="212"/>
      <c r="IS98" s="270" t="s">
        <v>455</v>
      </c>
      <c r="IT98" s="212"/>
      <c r="IU98" s="212"/>
      <c r="IV98" s="212"/>
      <c r="IW98" s="212"/>
      <c r="IX98" s="212"/>
      <c r="IY98" s="212"/>
      <c r="IZ98" s="212"/>
      <c r="JA98" s="212"/>
      <c r="JB98" s="212"/>
      <c r="JC98" s="212"/>
      <c r="JD98" s="212"/>
      <c r="JE98" s="212"/>
      <c r="JF98" s="212"/>
      <c r="JG98" s="212"/>
      <c r="JH98" s="212"/>
      <c r="JI98" s="212"/>
      <c r="JJ98" s="212"/>
      <c r="JK98" s="212"/>
      <c r="JL98" s="212"/>
      <c r="JM98" s="212"/>
      <c r="JN98" s="212"/>
      <c r="JO98" s="212"/>
      <c r="JP98" s="212"/>
      <c r="JQ98" s="212"/>
      <c r="JR98" s="212"/>
      <c r="JS98" s="212"/>
      <c r="JT98" s="212"/>
      <c r="JU98" s="212"/>
      <c r="JV98" s="212"/>
      <c r="JW98" s="212"/>
      <c r="JX98" s="212"/>
      <c r="JY98" s="212"/>
      <c r="JZ98" s="212"/>
      <c r="KA98" s="212"/>
      <c r="KB98" s="212"/>
      <c r="KC98" s="212"/>
      <c r="KD98" s="212"/>
      <c r="KE98" s="270" t="s">
        <v>455</v>
      </c>
      <c r="KF98" s="212"/>
      <c r="KG98" s="212"/>
      <c r="KH98" s="212"/>
      <c r="KI98" s="212"/>
      <c r="KJ98" s="212"/>
      <c r="KK98" s="212"/>
      <c r="KL98" s="212"/>
      <c r="KM98" s="212"/>
      <c r="KN98" s="212"/>
      <c r="KO98" s="212"/>
      <c r="KP98" s="212"/>
      <c r="KQ98" s="212"/>
      <c r="KR98" s="212"/>
      <c r="KS98" s="212"/>
      <c r="KT98" s="212"/>
      <c r="KU98" s="212"/>
      <c r="KV98" s="212"/>
      <c r="KW98" s="212"/>
      <c r="KX98" s="212"/>
      <c r="KY98" s="212"/>
      <c r="KZ98" s="212"/>
      <c r="LA98" s="212"/>
      <c r="LB98" s="212"/>
      <c r="LC98" s="212"/>
      <c r="LD98" s="212"/>
      <c r="LE98" s="212"/>
      <c r="LF98" s="212"/>
      <c r="LG98" s="212"/>
      <c r="LH98" s="212"/>
      <c r="LI98" s="212"/>
      <c r="LJ98" s="212"/>
      <c r="LK98" s="212"/>
      <c r="LL98" s="212"/>
      <c r="LM98" s="212"/>
      <c r="LN98" s="212"/>
      <c r="LO98" s="212"/>
      <c r="LP98" s="212"/>
      <c r="LQ98" s="212"/>
      <c r="LR98" s="212"/>
      <c r="LS98" s="212"/>
      <c r="LT98" s="270" t="s">
        <v>455</v>
      </c>
      <c r="LU98" s="212"/>
      <c r="LV98" s="212"/>
      <c r="LW98" s="212"/>
      <c r="LX98" s="212"/>
      <c r="LY98" s="212"/>
      <c r="LZ98" s="212"/>
      <c r="MA98" s="212"/>
      <c r="MB98" s="212"/>
      <c r="MC98" s="212"/>
      <c r="MD98" s="212"/>
      <c r="ME98" s="212"/>
      <c r="MF98" s="212"/>
      <c r="MG98" s="212"/>
      <c r="MH98" s="212"/>
      <c r="MI98" s="212"/>
      <c r="MJ98" s="212"/>
      <c r="MK98" s="212"/>
      <c r="ML98" s="212"/>
      <c r="MM98" s="212"/>
      <c r="MN98" s="212"/>
      <c r="MO98" s="212"/>
      <c r="MP98" s="212"/>
      <c r="MQ98" s="212"/>
      <c r="MR98" s="212"/>
      <c r="MS98" s="212"/>
      <c r="MT98" s="212"/>
      <c r="MU98" s="212"/>
      <c r="MV98" s="212"/>
      <c r="MW98" s="212"/>
      <c r="MX98" s="212"/>
      <c r="MY98" s="212"/>
      <c r="MZ98" s="212"/>
      <c r="NA98" s="212"/>
      <c r="NB98" s="212"/>
      <c r="NC98" s="212"/>
      <c r="ND98" s="212"/>
      <c r="NE98" s="212"/>
      <c r="NF98" s="212"/>
      <c r="NG98" s="212"/>
      <c r="NH98" s="212"/>
      <c r="NI98" s="212"/>
      <c r="NJ98" s="212"/>
      <c r="NK98" s="212"/>
      <c r="NL98" s="212"/>
      <c r="NM98" s="212"/>
      <c r="NN98" s="212"/>
      <c r="NO98" s="212"/>
      <c r="NP98" s="212"/>
      <c r="NQ98" s="212"/>
      <c r="NR98" s="212"/>
      <c r="NS98" s="212"/>
      <c r="NT98" s="212"/>
      <c r="NU98" s="212"/>
      <c r="NV98" s="212"/>
      <c r="NW98" s="212"/>
      <c r="NX98" s="212"/>
      <c r="NY98" s="212"/>
      <c r="NZ98" s="212"/>
      <c r="OA98" s="212"/>
      <c r="OB98" s="212"/>
      <c r="OC98" s="212"/>
      <c r="OD98" s="212"/>
      <c r="OE98" s="212"/>
      <c r="OF98" s="212"/>
      <c r="OG98" s="212"/>
      <c r="OH98" s="212"/>
      <c r="OI98" s="212"/>
      <c r="OJ98" s="212"/>
      <c r="OK98" s="212"/>
      <c r="OL98" s="212"/>
      <c r="OM98" s="212"/>
      <c r="ON98" s="212"/>
      <c r="OO98" s="212"/>
      <c r="OP98" s="212"/>
      <c r="OQ98" s="212"/>
      <c r="OR98" s="212"/>
      <c r="OS98" s="267">
        <f>IF(ISERROR(#REF!),0,1)</f>
        <v>0</v>
      </c>
      <c r="OT98" s="267">
        <f t="shared" ref="OT98:OT103" si="24">IF(C98="YES",1,0)</f>
        <v>1</v>
      </c>
      <c r="OU98" s="267">
        <f t="shared" ref="OU98:OU103" si="25">IF(D98="YES",1,0)</f>
        <v>0</v>
      </c>
      <c r="OV98" s="223"/>
      <c r="OW98" s="223"/>
      <c r="OX98" s="223"/>
      <c r="OY98" s="223"/>
      <c r="OZ98" s="223"/>
      <c r="PA98" s="223"/>
      <c r="PB98" s="223"/>
      <c r="PC98" s="223"/>
      <c r="PD98" s="223"/>
      <c r="PE98" s="223"/>
      <c r="PF98" s="223"/>
      <c r="PG98" s="223"/>
      <c r="PH98" s="223"/>
      <c r="PI98" s="223"/>
      <c r="PJ98" s="223"/>
      <c r="PK98" s="223"/>
      <c r="PL98" s="223"/>
      <c r="PM98" s="223"/>
      <c r="PN98" s="223"/>
      <c r="PO98" s="223"/>
      <c r="PP98" s="223"/>
      <c r="PQ98" s="223"/>
      <c r="PR98" s="223"/>
      <c r="PS98" s="223"/>
      <c r="PT98" s="223"/>
      <c r="PU98" s="223"/>
      <c r="PV98" s="223"/>
      <c r="PW98" s="223"/>
      <c r="PX98" s="223"/>
      <c r="PY98" s="223"/>
      <c r="PZ98" s="223"/>
      <c r="QA98" s="223"/>
      <c r="QB98" s="223"/>
      <c r="QC98" s="223"/>
      <c r="QD98" s="223"/>
      <c r="QE98" s="223"/>
      <c r="QF98" s="223"/>
      <c r="QG98" s="223"/>
      <c r="QH98" s="223"/>
      <c r="QI98" s="223"/>
      <c r="QJ98" s="223"/>
      <c r="QK98" s="223"/>
      <c r="QL98" s="223"/>
      <c r="QM98" s="223"/>
      <c r="QN98" s="223"/>
      <c r="QO98" s="223"/>
      <c r="QP98" s="223"/>
      <c r="QQ98" s="223"/>
      <c r="QR98" s="223"/>
      <c r="QS98" s="223"/>
      <c r="QT98" s="223"/>
      <c r="QU98" s="223"/>
      <c r="QV98" s="223"/>
      <c r="QW98" s="223"/>
      <c r="QX98" s="223"/>
      <c r="QY98" s="223"/>
      <c r="QZ98" s="223"/>
      <c r="RA98" s="223"/>
      <c r="RB98" s="223"/>
      <c r="RC98" s="223"/>
      <c r="RD98" s="223"/>
      <c r="RE98" s="223"/>
      <c r="RF98" s="223"/>
      <c r="RG98" s="223"/>
      <c r="RH98" s="223"/>
      <c r="RI98" s="223"/>
      <c r="RJ98" s="223"/>
      <c r="RK98" s="223"/>
      <c r="RL98" s="223"/>
      <c r="RM98" s="223"/>
      <c r="RN98" s="223"/>
      <c r="RO98" s="223"/>
      <c r="RP98" s="223"/>
      <c r="RQ98" s="223"/>
      <c r="RR98" s="223"/>
      <c r="RS98" s="223"/>
      <c r="RT98" s="223"/>
      <c r="RU98" s="223"/>
      <c r="RV98" s="223"/>
      <c r="RW98" s="223"/>
      <c r="RX98" s="223"/>
      <c r="RY98" s="223"/>
      <c r="RZ98" s="223"/>
      <c r="SA98" s="223"/>
      <c r="SB98" s="223"/>
      <c r="SC98" s="223"/>
      <c r="SD98" s="223"/>
      <c r="SE98" s="223"/>
      <c r="SF98" s="223"/>
      <c r="SG98" s="223"/>
      <c r="SH98" s="223"/>
      <c r="SI98" s="223"/>
      <c r="SJ98" s="223"/>
      <c r="SK98" s="223"/>
      <c r="SL98" s="223"/>
      <c r="SM98" s="223"/>
      <c r="SN98" s="223"/>
      <c r="SO98" s="223"/>
      <c r="SP98" s="223"/>
      <c r="SQ98" s="223"/>
      <c r="SR98" s="223"/>
      <c r="SS98" s="223"/>
      <c r="ST98" s="223"/>
      <c r="SU98" s="223"/>
      <c r="SV98" s="223"/>
      <c r="SW98" s="223"/>
      <c r="SX98" s="223"/>
      <c r="SY98" s="223"/>
      <c r="SZ98" s="223"/>
      <c r="TA98" s="223"/>
      <c r="TB98" s="223"/>
      <c r="TC98" s="223"/>
      <c r="TD98" s="223"/>
      <c r="TE98" s="223"/>
      <c r="TF98" s="223"/>
      <c r="TG98" s="223"/>
      <c r="TH98" s="223"/>
      <c r="TI98" s="223"/>
      <c r="TJ98" s="223"/>
      <c r="TK98" s="223"/>
      <c r="TL98" s="223"/>
      <c r="TM98" s="223"/>
      <c r="TN98" s="223"/>
      <c r="TO98" s="223"/>
      <c r="TP98" s="223"/>
      <c r="TQ98" s="223"/>
      <c r="TR98" s="223"/>
      <c r="TS98" s="223"/>
      <c r="TT98" s="223"/>
      <c r="TU98" s="223"/>
      <c r="TV98" s="223"/>
      <c r="TW98" s="223"/>
      <c r="TX98" s="223"/>
      <c r="TY98" s="223"/>
      <c r="TZ98" s="223"/>
      <c r="UA98" s="223"/>
      <c r="UB98" s="223"/>
      <c r="UC98" s="223"/>
      <c r="UD98" s="223"/>
      <c r="UE98" s="223"/>
      <c r="UF98" s="223"/>
      <c r="UG98" s="223"/>
      <c r="UH98" s="223"/>
      <c r="UI98" s="223"/>
      <c r="UJ98" s="223"/>
      <c r="UK98" s="223"/>
      <c r="UL98" s="223"/>
      <c r="UM98" s="223"/>
      <c r="UN98" s="223"/>
      <c r="UO98" s="223"/>
      <c r="UP98" s="223"/>
      <c r="UQ98" s="223"/>
      <c r="UR98" s="223"/>
      <c r="US98" s="223"/>
      <c r="UT98" s="223"/>
      <c r="UU98" s="223"/>
      <c r="UV98" s="223"/>
      <c r="UW98" s="223"/>
      <c r="UX98" s="223"/>
      <c r="UY98" s="223"/>
      <c r="UZ98" s="223"/>
      <c r="VA98" s="223"/>
      <c r="VB98" s="223"/>
      <c r="VC98" s="223"/>
      <c r="VD98" s="223"/>
      <c r="VE98" s="223"/>
      <c r="VF98" s="223"/>
      <c r="VG98" s="223"/>
      <c r="VH98" s="223"/>
      <c r="VI98" s="223"/>
      <c r="VJ98" s="223"/>
      <c r="VK98" s="223"/>
      <c r="VL98" s="223"/>
      <c r="VM98" s="223"/>
      <c r="VN98" s="223"/>
      <c r="VO98" s="223"/>
      <c r="VP98" s="223"/>
      <c r="VQ98" s="223"/>
      <c r="VR98" s="223"/>
      <c r="VS98" s="223"/>
      <c r="VT98" s="223"/>
      <c r="VU98" s="223"/>
      <c r="VV98" s="223"/>
      <c r="VW98" s="223"/>
      <c r="VX98" s="223"/>
      <c r="VY98" s="223"/>
      <c r="VZ98" s="223"/>
      <c r="WA98" s="223"/>
      <c r="WB98" s="223"/>
      <c r="WC98" s="223"/>
      <c r="WD98" s="223"/>
      <c r="WE98" s="223"/>
      <c r="WF98" s="223"/>
      <c r="WG98" s="223"/>
      <c r="WH98" s="223"/>
      <c r="WI98" s="223"/>
      <c r="WJ98" s="223"/>
      <c r="WK98" s="223"/>
      <c r="WL98" s="223"/>
      <c r="WM98" s="223"/>
      <c r="WN98" s="223"/>
      <c r="WO98" s="223"/>
      <c r="WP98" s="223"/>
      <c r="WQ98" s="223"/>
      <c r="WR98" s="223"/>
      <c r="WS98" s="223"/>
      <c r="WT98" s="223"/>
      <c r="WU98" s="223"/>
      <c r="WV98" s="223"/>
      <c r="WW98" s="223"/>
      <c r="WX98" s="223"/>
      <c r="WY98" s="223"/>
      <c r="WZ98" s="223"/>
      <c r="XA98" s="223"/>
      <c r="XB98" s="223"/>
      <c r="XC98" s="223"/>
      <c r="XD98" s="223"/>
      <c r="XE98" s="223"/>
      <c r="XF98" s="223"/>
      <c r="XG98" s="223"/>
      <c r="XH98" s="223"/>
      <c r="XI98" s="223"/>
      <c r="XJ98" s="223"/>
      <c r="XK98" s="223"/>
      <c r="XL98" s="223"/>
      <c r="XM98" s="223"/>
      <c r="XN98" s="223"/>
      <c r="XO98" s="223"/>
      <c r="XP98" s="223"/>
      <c r="XQ98" s="223"/>
      <c r="XR98" s="223"/>
      <c r="XS98" s="223"/>
      <c r="XT98" s="223"/>
      <c r="XU98" s="223"/>
      <c r="XV98" s="223"/>
      <c r="XW98" s="223"/>
      <c r="XX98" s="223"/>
      <c r="XY98" s="223"/>
      <c r="XZ98" s="223"/>
      <c r="YA98" s="223"/>
      <c r="YB98" s="223"/>
      <c r="YC98" s="223"/>
      <c r="YD98" s="223"/>
      <c r="YE98" s="223"/>
      <c r="YF98" s="223"/>
      <c r="YG98" s="223"/>
      <c r="YH98" s="223"/>
      <c r="YI98" s="223"/>
      <c r="YJ98" s="223"/>
      <c r="YK98" s="223"/>
      <c r="YL98" s="223"/>
      <c r="YM98" s="223"/>
      <c r="YN98" s="223"/>
      <c r="YO98" s="223"/>
      <c r="YP98" s="223"/>
      <c r="YQ98" s="223"/>
      <c r="YR98" s="223"/>
      <c r="YS98" s="223"/>
      <c r="YT98" s="223"/>
      <c r="YU98" s="223"/>
      <c r="YV98" s="223"/>
      <c r="YW98" s="223"/>
      <c r="YX98" s="223"/>
      <c r="YY98" s="223"/>
      <c r="YZ98" s="223"/>
      <c r="ZA98" s="223"/>
      <c r="ZB98" s="223"/>
      <c r="ZC98" s="223"/>
      <c r="ZD98" s="223"/>
      <c r="ZE98" s="223"/>
      <c r="ZF98" s="223"/>
      <c r="ZG98" s="223"/>
      <c r="ZH98" s="223"/>
      <c r="ZI98" s="223"/>
      <c r="ZJ98" s="223"/>
      <c r="ZK98" s="223"/>
      <c r="ZL98" s="223"/>
      <c r="ZM98" s="223"/>
      <c r="ZN98" s="223"/>
      <c r="ZO98" s="223"/>
      <c r="ZP98" s="223"/>
      <c r="ZQ98" s="223"/>
      <c r="ZR98" s="223"/>
      <c r="ZS98" s="223"/>
      <c r="ZT98" s="223"/>
      <c r="ZU98" s="223"/>
      <c r="ZV98" s="223"/>
      <c r="ZW98" s="223"/>
      <c r="ZX98" s="223"/>
      <c r="ZY98" s="223"/>
      <c r="ZZ98" s="223"/>
      <c r="AAA98" s="223"/>
      <c r="AAB98" s="223"/>
      <c r="AAC98" s="223"/>
      <c r="AAD98" s="223"/>
      <c r="AAE98" s="223"/>
      <c r="AAF98" s="223"/>
      <c r="AAG98" s="223"/>
      <c r="AAH98" s="223"/>
      <c r="AAI98" s="223"/>
      <c r="AAJ98" s="223"/>
      <c r="AAK98" s="223"/>
      <c r="AAL98" s="223"/>
      <c r="AAM98" s="223"/>
      <c r="AAN98" s="223"/>
      <c r="AAO98" s="223"/>
      <c r="AAP98" s="223"/>
      <c r="AAQ98" s="223"/>
      <c r="AAR98" s="223"/>
      <c r="AAS98" s="223"/>
      <c r="AAT98" s="223"/>
      <c r="AAU98" s="223"/>
      <c r="AAV98" s="223"/>
      <c r="AAW98" s="223"/>
      <c r="AAX98" s="223"/>
      <c r="AAY98" s="223"/>
      <c r="AAZ98" s="223"/>
      <c r="ABA98" s="223"/>
      <c r="ABB98" s="223"/>
      <c r="ABC98" s="223"/>
      <c r="ABD98" s="223"/>
      <c r="ABE98" s="223"/>
      <c r="ABF98" s="223"/>
      <c r="ABG98" s="223"/>
      <c r="ABH98" s="223"/>
      <c r="ABI98" s="223"/>
      <c r="ABJ98" s="223"/>
      <c r="ABK98" s="223"/>
      <c r="ABL98" s="223"/>
      <c r="ABM98" s="223"/>
      <c r="ABN98" s="223"/>
      <c r="ABO98" s="223"/>
      <c r="ABP98" s="223"/>
      <c r="ABQ98" s="223"/>
      <c r="ABR98" s="223"/>
      <c r="ABS98" s="223"/>
      <c r="ABT98" s="223"/>
      <c r="ABU98" s="223"/>
      <c r="ABV98" s="223"/>
      <c r="ABW98" s="223"/>
      <c r="ABX98" s="223"/>
      <c r="ABY98" s="223"/>
      <c r="ABZ98" s="223"/>
      <c r="ACA98" s="223"/>
      <c r="ACB98" s="223"/>
      <c r="ACC98" s="223"/>
      <c r="ACD98" s="223"/>
      <c r="ACE98" s="223"/>
      <c r="ACF98" s="223"/>
      <c r="ACG98" s="223"/>
      <c r="ACH98" s="223"/>
      <c r="ACI98" s="223"/>
      <c r="ACJ98" s="223"/>
      <c r="ACK98" s="223"/>
      <c r="ACL98" s="223"/>
      <c r="ACM98" s="223"/>
      <c r="ACN98" s="223"/>
      <c r="ACO98" s="223"/>
      <c r="ACP98" s="223"/>
      <c r="ACQ98" s="223"/>
      <c r="ACR98" s="223"/>
      <c r="ACS98" s="223"/>
      <c r="ACT98" s="223"/>
      <c r="ACU98" s="223"/>
      <c r="ACV98" s="223"/>
      <c r="ACW98" s="223"/>
      <c r="ACX98" s="223"/>
      <c r="ACY98" s="223"/>
      <c r="ACZ98" s="223"/>
      <c r="ADA98" s="223"/>
      <c r="ADB98" s="223"/>
      <c r="ADC98" s="223"/>
      <c r="ADD98" s="223"/>
      <c r="ADE98" s="223"/>
      <c r="ADF98" s="223"/>
      <c r="ADG98" s="223"/>
      <c r="ADH98" s="223"/>
      <c r="ADI98" s="223"/>
      <c r="ADJ98" s="223"/>
      <c r="ADK98" s="223"/>
      <c r="ADL98" s="223"/>
      <c r="ADM98" s="223"/>
      <c r="ADN98" s="223"/>
      <c r="ADO98" s="223"/>
      <c r="ADP98" s="223"/>
      <c r="ADQ98" s="223"/>
      <c r="ADR98" s="223"/>
      <c r="ADS98" s="223"/>
      <c r="ADT98" s="223"/>
      <c r="ADU98" s="223"/>
      <c r="ADV98" s="223"/>
      <c r="ADW98" s="223"/>
      <c r="ADX98" s="223"/>
      <c r="ADY98" s="223"/>
      <c r="ADZ98" s="223"/>
      <c r="AEA98" s="223"/>
      <c r="AEB98" s="223"/>
      <c r="AEC98" s="223"/>
      <c r="AED98" s="223"/>
      <c r="AEE98" s="223"/>
      <c r="AEF98" s="223"/>
      <c r="AEG98" s="223"/>
      <c r="AEH98" s="223"/>
      <c r="AEI98" s="223"/>
      <c r="AEJ98" s="223"/>
      <c r="AEK98" s="223"/>
      <c r="AEL98" s="223"/>
      <c r="AEM98" s="223"/>
      <c r="AEN98" s="223"/>
      <c r="AEO98" s="223"/>
      <c r="AEP98" s="223"/>
      <c r="AEQ98" s="223"/>
      <c r="AER98" s="223"/>
      <c r="AES98" s="223"/>
      <c r="AET98" s="223"/>
      <c r="AEU98" s="223"/>
      <c r="AEV98" s="223"/>
      <c r="AEW98" s="223"/>
      <c r="AEX98" s="223"/>
      <c r="AEY98" s="223"/>
      <c r="AEZ98" s="223"/>
      <c r="AFA98" s="223"/>
      <c r="AFB98" s="223"/>
      <c r="AFC98" s="223"/>
      <c r="AFD98" s="223"/>
      <c r="AFE98" s="223"/>
      <c r="AFF98" s="223"/>
      <c r="AFG98" s="223"/>
      <c r="AFH98" s="223"/>
      <c r="AFI98" s="223"/>
      <c r="AFJ98" s="223"/>
      <c r="AFK98" s="223"/>
      <c r="AFL98" s="223"/>
      <c r="AFM98" s="223"/>
      <c r="AFN98" s="223"/>
      <c r="AFO98" s="223"/>
      <c r="AFP98" s="223"/>
      <c r="AFQ98" s="223"/>
      <c r="AFR98" s="223"/>
      <c r="AFS98" s="223"/>
      <c r="AFT98" s="223"/>
    </row>
    <row r="99" spans="1:852" s="64" customFormat="1">
      <c r="A99" s="267" t="s">
        <v>1440</v>
      </c>
      <c r="B99" s="267"/>
      <c r="C99" s="840" t="str">
        <f>IF(Severity!F99&gt;=0.5,"YES","NO")</f>
        <v>YES</v>
      </c>
      <c r="D99" s="840" t="str">
        <f>IF(Severity!G99&gt;=0.5,"YES","NO")</f>
        <v>NO</v>
      </c>
      <c r="E99" s="209">
        <v>8</v>
      </c>
      <c r="F99" s="209">
        <v>3</v>
      </c>
      <c r="G99" s="90" t="s">
        <v>403</v>
      </c>
      <c r="H99" s="270" t="s">
        <v>455</v>
      </c>
      <c r="I99" s="270">
        <v>4</v>
      </c>
      <c r="J99" s="270">
        <v>9</v>
      </c>
      <c r="K99" s="270" t="s">
        <v>237</v>
      </c>
      <c r="L99" s="267">
        <v>10</v>
      </c>
      <c r="M99" s="267">
        <v>78</v>
      </c>
      <c r="N99" s="270">
        <v>11</v>
      </c>
      <c r="O99" s="270" t="s">
        <v>237</v>
      </c>
      <c r="P99" s="267">
        <v>10</v>
      </c>
      <c r="Q99" s="267">
        <v>95</v>
      </c>
      <c r="R99" s="267">
        <v>50</v>
      </c>
      <c r="S99" s="270" t="s">
        <v>237</v>
      </c>
      <c r="T99" s="270">
        <v>10</v>
      </c>
      <c r="U99" s="113">
        <v>29</v>
      </c>
      <c r="V99" s="113">
        <v>4.3</v>
      </c>
      <c r="W99" s="113"/>
      <c r="X99" s="113"/>
      <c r="Y99" s="113">
        <v>13.7</v>
      </c>
      <c r="Z99" s="113">
        <v>8.3000000000000007</v>
      </c>
      <c r="AA99" s="113"/>
      <c r="AB99" s="113"/>
      <c r="AC99" s="113"/>
      <c r="AD99" s="113"/>
      <c r="AE99" s="114">
        <v>-15.3</v>
      </c>
      <c r="AF99" s="113">
        <v>8.4</v>
      </c>
      <c r="AG99" s="113"/>
      <c r="AH99" s="113"/>
      <c r="AI99" s="267">
        <v>155</v>
      </c>
      <c r="AJ99" s="267">
        <f t="shared" si="17"/>
        <v>146</v>
      </c>
      <c r="AK99" s="267" t="s">
        <v>455</v>
      </c>
      <c r="AL99" s="90" t="s">
        <v>398</v>
      </c>
      <c r="AM99" s="270" t="s">
        <v>455</v>
      </c>
      <c r="AN99" s="270">
        <v>6</v>
      </c>
      <c r="AO99" s="270">
        <v>8</v>
      </c>
      <c r="AP99" s="270" t="s">
        <v>237</v>
      </c>
      <c r="AQ99" s="267">
        <v>10</v>
      </c>
      <c r="AR99" s="267">
        <v>66</v>
      </c>
      <c r="AS99" s="267">
        <v>11</v>
      </c>
      <c r="AT99" s="270" t="s">
        <v>237</v>
      </c>
      <c r="AU99" s="267">
        <v>10</v>
      </c>
      <c r="AV99" s="267">
        <v>81</v>
      </c>
      <c r="AW99" s="267">
        <v>50</v>
      </c>
      <c r="AX99" s="267" t="s">
        <v>237</v>
      </c>
      <c r="AY99" s="267">
        <v>10</v>
      </c>
      <c r="AZ99" s="114">
        <v>29.2</v>
      </c>
      <c r="BA99" s="114">
        <v>4.2</v>
      </c>
      <c r="BB99" s="114"/>
      <c r="BC99" s="114"/>
      <c r="BD99" s="114">
        <v>15</v>
      </c>
      <c r="BE99" s="114">
        <v>8.6999999999999993</v>
      </c>
      <c r="BF99" s="114"/>
      <c r="BG99" s="114"/>
      <c r="BH99" s="114"/>
      <c r="BI99" s="114"/>
      <c r="BJ99" s="114">
        <v>-14.2</v>
      </c>
      <c r="BK99" s="114">
        <v>8.9</v>
      </c>
      <c r="BL99" s="114"/>
      <c r="BM99" s="114"/>
      <c r="BN99" s="270">
        <v>160</v>
      </c>
      <c r="BO99" s="270">
        <f t="shared" si="18"/>
        <v>152</v>
      </c>
      <c r="BP99" s="270" t="s">
        <v>455</v>
      </c>
      <c r="BQ99" s="90" t="s">
        <v>3011</v>
      </c>
      <c r="BR99" s="270" t="s">
        <v>455</v>
      </c>
      <c r="BS99" s="267">
        <v>4</v>
      </c>
      <c r="BT99" s="267">
        <v>15</v>
      </c>
      <c r="BU99" s="267" t="s">
        <v>237</v>
      </c>
      <c r="BV99" s="267">
        <v>10</v>
      </c>
      <c r="BW99" s="267">
        <v>63</v>
      </c>
      <c r="BX99" s="267">
        <v>11</v>
      </c>
      <c r="BY99" s="267" t="s">
        <v>237</v>
      </c>
      <c r="BZ99" s="267">
        <v>10</v>
      </c>
      <c r="CA99" s="267">
        <v>68</v>
      </c>
      <c r="CB99" s="267">
        <v>50</v>
      </c>
      <c r="CC99" s="267" t="s">
        <v>237</v>
      </c>
      <c r="CD99" s="267">
        <v>10</v>
      </c>
      <c r="CE99" s="114">
        <v>28.7</v>
      </c>
      <c r="CF99" s="114">
        <v>4</v>
      </c>
      <c r="CG99" s="114"/>
      <c r="CH99" s="114"/>
      <c r="CI99" s="114">
        <v>16.2</v>
      </c>
      <c r="CJ99" s="114">
        <v>9.8000000000000007</v>
      </c>
      <c r="CK99" s="114"/>
      <c r="CL99" s="114"/>
      <c r="CM99" s="114"/>
      <c r="CN99" s="114"/>
      <c r="CO99" s="114">
        <v>-12.5</v>
      </c>
      <c r="CP99" s="114">
        <v>9.5</v>
      </c>
      <c r="CQ99" s="114"/>
      <c r="CR99" s="114"/>
      <c r="CS99" s="267">
        <v>154</v>
      </c>
      <c r="CT99" s="267">
        <f>CS99-BT99</f>
        <v>139</v>
      </c>
      <c r="CU99" s="270" t="s">
        <v>455</v>
      </c>
      <c r="CV99" s="270"/>
      <c r="CW99" s="270" t="s">
        <v>455</v>
      </c>
      <c r="CX99" s="270"/>
      <c r="CY99" s="267"/>
      <c r="CZ99" s="267"/>
      <c r="DA99" s="267"/>
      <c r="DB99" s="267"/>
      <c r="DC99" s="267"/>
      <c r="DD99" s="267"/>
      <c r="DE99" s="267"/>
      <c r="DF99" s="267"/>
      <c r="DG99" s="267"/>
      <c r="DH99" s="267"/>
      <c r="DI99" s="267"/>
      <c r="DJ99" s="113"/>
      <c r="DK99" s="113"/>
      <c r="DL99" s="113"/>
      <c r="DM99" s="113"/>
      <c r="DN99" s="113"/>
      <c r="DO99" s="113"/>
      <c r="DP99" s="113"/>
      <c r="DQ99" s="113"/>
      <c r="DR99" s="113"/>
      <c r="DS99" s="113"/>
      <c r="DT99" s="113"/>
      <c r="DU99" s="113"/>
      <c r="DV99" s="113"/>
      <c r="DW99" s="113"/>
      <c r="DX99" s="267"/>
      <c r="DY99" s="267"/>
      <c r="DZ99" s="267"/>
      <c r="EA99" s="267"/>
      <c r="EB99" s="270" t="s">
        <v>455</v>
      </c>
      <c r="EC99" s="267"/>
      <c r="ED99" s="267"/>
      <c r="EE99" s="267"/>
      <c r="EF99" s="267"/>
      <c r="EG99" s="267"/>
      <c r="EH99" s="267"/>
      <c r="EI99" s="267"/>
      <c r="EJ99" s="267"/>
      <c r="EK99" s="267"/>
      <c r="EL99" s="267"/>
      <c r="EM99" s="267"/>
      <c r="EN99" s="267"/>
      <c r="EO99" s="113"/>
      <c r="EP99" s="113"/>
      <c r="EQ99" s="113"/>
      <c r="ER99" s="113"/>
      <c r="ES99" s="113"/>
      <c r="ET99" s="113"/>
      <c r="EU99" s="113"/>
      <c r="EV99" s="113"/>
      <c r="EW99" s="113"/>
      <c r="EX99" s="113"/>
      <c r="EY99" s="113"/>
      <c r="EZ99" s="113"/>
      <c r="FA99" s="113"/>
      <c r="FB99" s="113"/>
      <c r="FC99" s="267"/>
      <c r="FD99" s="267"/>
      <c r="FE99" s="267"/>
      <c r="FF99" s="270" t="s">
        <v>455</v>
      </c>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70" t="s">
        <v>455</v>
      </c>
      <c r="HE99" s="267"/>
      <c r="HF99" s="267"/>
      <c r="HG99" s="267"/>
      <c r="HH99" s="267"/>
      <c r="HI99" s="267"/>
      <c r="HJ99" s="267"/>
      <c r="HK99" s="267"/>
      <c r="HL99" s="267"/>
      <c r="HM99" s="267"/>
      <c r="HN99" s="267"/>
      <c r="HO99" s="267"/>
      <c r="HP99" s="267"/>
      <c r="HQ99" s="267"/>
      <c r="HR99" s="267"/>
      <c r="HS99" s="267"/>
      <c r="HT99" s="267"/>
      <c r="HU99" s="267"/>
      <c r="HV99" s="267"/>
      <c r="HW99" s="267"/>
      <c r="HX99" s="267"/>
      <c r="HY99" s="267"/>
      <c r="HZ99" s="267"/>
      <c r="IA99" s="267"/>
      <c r="IB99" s="267"/>
      <c r="IC99" s="267"/>
      <c r="ID99" s="267"/>
      <c r="IE99" s="267"/>
      <c r="IF99" s="267"/>
      <c r="IG99" s="267"/>
      <c r="IH99" s="267"/>
      <c r="II99" s="267"/>
      <c r="IJ99" s="267"/>
      <c r="IK99" s="267"/>
      <c r="IL99" s="267"/>
      <c r="IM99" s="267"/>
      <c r="IN99" s="267"/>
      <c r="IO99" s="267"/>
      <c r="IP99" s="267"/>
      <c r="IQ99" s="267"/>
      <c r="IR99" s="267"/>
      <c r="IS99" s="270" t="s">
        <v>455</v>
      </c>
      <c r="IT99" s="267"/>
      <c r="IU99" s="267"/>
      <c r="IV99" s="267"/>
      <c r="IW99" s="267"/>
      <c r="IX99" s="267"/>
      <c r="IY99" s="267"/>
      <c r="IZ99" s="267"/>
      <c r="JA99" s="267"/>
      <c r="JB99" s="267"/>
      <c r="JC99" s="267"/>
      <c r="JD99" s="267"/>
      <c r="JE99" s="267"/>
      <c r="JF99" s="267"/>
      <c r="JG99" s="267"/>
      <c r="JH99" s="267"/>
      <c r="JI99" s="267"/>
      <c r="JJ99" s="267"/>
      <c r="JK99" s="267"/>
      <c r="JL99" s="267"/>
      <c r="JM99" s="267"/>
      <c r="JN99" s="267"/>
      <c r="JO99" s="267"/>
      <c r="JP99" s="267"/>
      <c r="JQ99" s="267"/>
      <c r="JR99" s="267"/>
      <c r="JS99" s="267"/>
      <c r="JT99" s="267"/>
      <c r="JU99" s="267"/>
      <c r="JV99" s="267"/>
      <c r="JW99" s="267"/>
      <c r="JX99" s="267"/>
      <c r="JY99" s="267"/>
      <c r="JZ99" s="267"/>
      <c r="KA99" s="267"/>
      <c r="KB99" s="267"/>
      <c r="KC99" s="267"/>
      <c r="KD99" s="267"/>
      <c r="KE99" s="270" t="s">
        <v>455</v>
      </c>
      <c r="KF99" s="267"/>
      <c r="KG99" s="267"/>
      <c r="KH99" s="267"/>
      <c r="KI99" s="267"/>
      <c r="KJ99" s="267"/>
      <c r="KK99" s="267"/>
      <c r="KL99" s="267"/>
      <c r="KM99" s="267"/>
      <c r="KN99" s="267"/>
      <c r="KO99" s="267"/>
      <c r="KP99" s="267"/>
      <c r="KQ99" s="267"/>
      <c r="KR99" s="267"/>
      <c r="KS99" s="267"/>
      <c r="KT99" s="267"/>
      <c r="KU99" s="267"/>
      <c r="KV99" s="267"/>
      <c r="KW99" s="267"/>
      <c r="KX99" s="267"/>
      <c r="KY99" s="267"/>
      <c r="KZ99" s="267"/>
      <c r="LA99" s="267"/>
      <c r="LB99" s="267"/>
      <c r="LC99" s="267"/>
      <c r="LD99" s="267"/>
      <c r="LE99" s="267"/>
      <c r="LF99" s="267"/>
      <c r="LG99" s="267"/>
      <c r="LH99" s="267"/>
      <c r="LI99" s="267"/>
      <c r="LJ99" s="267"/>
      <c r="LK99" s="267"/>
      <c r="LL99" s="267"/>
      <c r="LM99" s="267"/>
      <c r="LN99" s="267"/>
      <c r="LO99" s="267"/>
      <c r="LP99" s="267"/>
      <c r="LQ99" s="267"/>
      <c r="LR99" s="267"/>
      <c r="LS99" s="267"/>
      <c r="LT99" s="270" t="s">
        <v>455</v>
      </c>
      <c r="LU99" s="267"/>
      <c r="LV99" s="267"/>
      <c r="LW99" s="267"/>
      <c r="LX99" s="267"/>
      <c r="LY99" s="267"/>
      <c r="LZ99" s="267"/>
      <c r="MA99" s="267"/>
      <c r="MB99" s="267"/>
      <c r="MC99" s="267"/>
      <c r="MD99" s="267"/>
      <c r="ME99" s="267"/>
      <c r="MF99" s="267"/>
      <c r="MG99" s="267"/>
      <c r="MH99" s="267"/>
      <c r="MI99" s="267"/>
      <c r="MJ99" s="267"/>
      <c r="MK99" s="267"/>
      <c r="ML99" s="267"/>
      <c r="MM99" s="267"/>
      <c r="MN99" s="267"/>
      <c r="MO99" s="267"/>
      <c r="MP99" s="267"/>
      <c r="MQ99" s="267"/>
      <c r="MR99" s="267"/>
      <c r="MS99" s="267"/>
      <c r="MT99" s="267"/>
      <c r="MU99" s="267"/>
      <c r="MV99" s="267"/>
      <c r="MW99" s="267"/>
      <c r="MX99" s="267"/>
      <c r="MY99" s="267"/>
      <c r="MZ99" s="267"/>
      <c r="NA99" s="267"/>
      <c r="NB99" s="267"/>
      <c r="NC99" s="267"/>
      <c r="ND99" s="267"/>
      <c r="NE99" s="267"/>
      <c r="NF99" s="267"/>
      <c r="NG99" s="267"/>
      <c r="NH99" s="267"/>
      <c r="NI99" s="267"/>
      <c r="NJ99" s="267"/>
      <c r="NK99" s="267"/>
      <c r="NL99" s="267"/>
      <c r="NM99" s="267"/>
      <c r="NN99" s="267"/>
      <c r="NO99" s="267"/>
      <c r="NP99" s="267"/>
      <c r="NQ99" s="267"/>
      <c r="NR99" s="267"/>
      <c r="NS99" s="267"/>
      <c r="NT99" s="267"/>
      <c r="NU99" s="267"/>
      <c r="NV99" s="267"/>
      <c r="NW99" s="267"/>
      <c r="NX99" s="267"/>
      <c r="NY99" s="267"/>
      <c r="NZ99" s="267"/>
      <c r="OA99" s="267"/>
      <c r="OB99" s="267"/>
      <c r="OC99" s="267"/>
      <c r="OD99" s="267"/>
      <c r="OE99" s="267"/>
      <c r="OF99" s="267"/>
      <c r="OG99" s="267"/>
      <c r="OH99" s="267"/>
      <c r="OI99" s="267"/>
      <c r="OJ99" s="267"/>
      <c r="OK99" s="267"/>
      <c r="OL99" s="267"/>
      <c r="OM99" s="267"/>
      <c r="ON99" s="267"/>
      <c r="OO99" s="267"/>
      <c r="OP99" s="267"/>
      <c r="OQ99" s="267"/>
      <c r="OR99" s="267"/>
      <c r="OS99" s="267">
        <f>IF(ISERROR(#REF!),0,1)</f>
        <v>0</v>
      </c>
      <c r="OT99" s="267">
        <f t="shared" si="24"/>
        <v>1</v>
      </c>
      <c r="OU99" s="267">
        <f t="shared" si="25"/>
        <v>0</v>
      </c>
      <c r="OV99" s="223"/>
      <c r="OW99" s="223"/>
      <c r="OX99" s="223"/>
      <c r="OY99" s="223"/>
      <c r="OZ99" s="223"/>
      <c r="PA99" s="223"/>
      <c r="PB99" s="223"/>
      <c r="PC99" s="223"/>
      <c r="PD99" s="223"/>
      <c r="PE99" s="223"/>
      <c r="PF99" s="223"/>
      <c r="PG99" s="223"/>
      <c r="PH99" s="223"/>
      <c r="PI99" s="223"/>
      <c r="PJ99" s="223"/>
      <c r="PK99" s="223"/>
      <c r="PL99" s="223"/>
      <c r="PM99" s="223"/>
      <c r="PN99" s="223"/>
      <c r="PO99" s="223"/>
      <c r="PP99" s="223"/>
      <c r="PQ99" s="223"/>
      <c r="PR99" s="223"/>
      <c r="PS99" s="223"/>
      <c r="PT99" s="223"/>
      <c r="PU99" s="223"/>
      <c r="PV99" s="223"/>
      <c r="PW99" s="223"/>
      <c r="PX99" s="223"/>
      <c r="PY99" s="223"/>
      <c r="PZ99" s="223"/>
      <c r="QA99" s="223"/>
      <c r="QB99" s="223"/>
      <c r="QC99" s="223"/>
      <c r="QD99" s="223"/>
      <c r="QE99" s="223"/>
      <c r="QF99" s="223"/>
      <c r="QG99" s="223"/>
      <c r="QH99" s="223"/>
      <c r="QI99" s="223"/>
      <c r="QJ99" s="223"/>
      <c r="QK99" s="223"/>
      <c r="QL99" s="223"/>
      <c r="QM99" s="223"/>
      <c r="QN99" s="223"/>
      <c r="QO99" s="223"/>
      <c r="QP99" s="223"/>
      <c r="QQ99" s="223"/>
      <c r="QR99" s="223"/>
      <c r="QS99" s="223"/>
      <c r="QT99" s="223"/>
      <c r="QU99" s="223"/>
      <c r="QV99" s="223"/>
      <c r="QW99" s="223"/>
      <c r="QX99" s="223"/>
      <c r="QY99" s="223"/>
      <c r="QZ99" s="223"/>
      <c r="RA99" s="223"/>
      <c r="RB99" s="223"/>
      <c r="RC99" s="223"/>
      <c r="RD99" s="223"/>
      <c r="RE99" s="223"/>
      <c r="RF99" s="223"/>
      <c r="RG99" s="223"/>
      <c r="RH99" s="223"/>
      <c r="RI99" s="223"/>
      <c r="RJ99" s="223"/>
      <c r="RK99" s="223"/>
      <c r="RL99" s="223"/>
      <c r="RM99" s="223"/>
      <c r="RN99" s="223"/>
      <c r="RO99" s="223"/>
      <c r="RP99" s="223"/>
      <c r="RQ99" s="223"/>
      <c r="RR99" s="223"/>
      <c r="RS99" s="223"/>
      <c r="RT99" s="223"/>
      <c r="RU99" s="223"/>
      <c r="RV99" s="223"/>
      <c r="RW99" s="223"/>
      <c r="RX99" s="223"/>
      <c r="RY99" s="223"/>
      <c r="RZ99" s="223"/>
      <c r="SA99" s="223"/>
      <c r="SB99" s="223"/>
      <c r="SC99" s="223"/>
      <c r="SD99" s="223"/>
      <c r="SE99" s="223"/>
      <c r="SF99" s="223"/>
      <c r="SG99" s="223"/>
      <c r="SH99" s="223"/>
      <c r="SI99" s="223"/>
      <c r="SJ99" s="223"/>
      <c r="SK99" s="223"/>
      <c r="SL99" s="223"/>
      <c r="SM99" s="223"/>
      <c r="SN99" s="223"/>
      <c r="SO99" s="223"/>
      <c r="SP99" s="223"/>
      <c r="SQ99" s="223"/>
      <c r="SR99" s="223"/>
      <c r="SS99" s="223"/>
      <c r="ST99" s="223"/>
      <c r="SU99" s="223"/>
      <c r="SV99" s="223"/>
      <c r="SW99" s="223"/>
      <c r="SX99" s="223"/>
      <c r="SY99" s="223"/>
      <c r="SZ99" s="223"/>
      <c r="TA99" s="223"/>
      <c r="TB99" s="223"/>
      <c r="TC99" s="223"/>
      <c r="TD99" s="223"/>
      <c r="TE99" s="223"/>
      <c r="TF99" s="223"/>
      <c r="TG99" s="223"/>
      <c r="TH99" s="223"/>
      <c r="TI99" s="223"/>
      <c r="TJ99" s="223"/>
      <c r="TK99" s="223"/>
      <c r="TL99" s="223"/>
      <c r="TM99" s="223"/>
      <c r="TN99" s="223"/>
      <c r="TO99" s="223"/>
      <c r="TP99" s="223"/>
      <c r="TQ99" s="223"/>
      <c r="TR99" s="223"/>
      <c r="TS99" s="223"/>
      <c r="TT99" s="223"/>
      <c r="TU99" s="223"/>
      <c r="TV99" s="223"/>
      <c r="TW99" s="223"/>
      <c r="TX99" s="223"/>
      <c r="TY99" s="223"/>
      <c r="TZ99" s="223"/>
      <c r="UA99" s="223"/>
      <c r="UB99" s="223"/>
      <c r="UC99" s="223"/>
      <c r="UD99" s="223"/>
      <c r="UE99" s="223"/>
      <c r="UF99" s="223"/>
      <c r="UG99" s="223"/>
      <c r="UH99" s="223"/>
      <c r="UI99" s="223"/>
      <c r="UJ99" s="223"/>
      <c r="UK99" s="223"/>
      <c r="UL99" s="223"/>
      <c r="UM99" s="223"/>
      <c r="UN99" s="223"/>
      <c r="UO99" s="223"/>
      <c r="UP99" s="223"/>
      <c r="UQ99" s="223"/>
      <c r="UR99" s="223"/>
      <c r="US99" s="223"/>
      <c r="UT99" s="223"/>
      <c r="UU99" s="223"/>
      <c r="UV99" s="223"/>
      <c r="UW99" s="223"/>
      <c r="UX99" s="223"/>
      <c r="UY99" s="223"/>
      <c r="UZ99" s="223"/>
      <c r="VA99" s="223"/>
      <c r="VB99" s="223"/>
      <c r="VC99" s="223"/>
      <c r="VD99" s="223"/>
      <c r="VE99" s="223"/>
      <c r="VF99" s="223"/>
      <c r="VG99" s="223"/>
      <c r="VH99" s="223"/>
      <c r="VI99" s="223"/>
      <c r="VJ99" s="223"/>
      <c r="VK99" s="223"/>
      <c r="VL99" s="223"/>
      <c r="VM99" s="223"/>
      <c r="VN99" s="223"/>
      <c r="VO99" s="223"/>
      <c r="VP99" s="223"/>
      <c r="VQ99" s="223"/>
      <c r="VR99" s="223"/>
      <c r="VS99" s="223"/>
      <c r="VT99" s="223"/>
      <c r="VU99" s="223"/>
      <c r="VV99" s="223"/>
      <c r="VW99" s="223"/>
      <c r="VX99" s="223"/>
      <c r="VY99" s="223"/>
      <c r="VZ99" s="223"/>
      <c r="WA99" s="223"/>
      <c r="WB99" s="223"/>
      <c r="WC99" s="223"/>
      <c r="WD99" s="223"/>
      <c r="WE99" s="223"/>
      <c r="WF99" s="223"/>
      <c r="WG99" s="223"/>
      <c r="WH99" s="223"/>
      <c r="WI99" s="223"/>
      <c r="WJ99" s="223"/>
      <c r="WK99" s="223"/>
      <c r="WL99" s="223"/>
      <c r="WM99" s="223"/>
      <c r="WN99" s="223"/>
      <c r="WO99" s="223"/>
      <c r="WP99" s="223"/>
      <c r="WQ99" s="223"/>
      <c r="WR99" s="223"/>
      <c r="WS99" s="223"/>
      <c r="WT99" s="223"/>
      <c r="WU99" s="223"/>
      <c r="WV99" s="223"/>
      <c r="WW99" s="223"/>
      <c r="WX99" s="223"/>
      <c r="WY99" s="223"/>
      <c r="WZ99" s="223"/>
      <c r="XA99" s="223"/>
      <c r="XB99" s="223"/>
      <c r="XC99" s="223"/>
      <c r="XD99" s="223"/>
      <c r="XE99" s="223"/>
      <c r="XF99" s="223"/>
      <c r="XG99" s="223"/>
      <c r="XH99" s="223"/>
      <c r="XI99" s="223"/>
      <c r="XJ99" s="223"/>
      <c r="XK99" s="223"/>
      <c r="XL99" s="223"/>
      <c r="XM99" s="223"/>
      <c r="XN99" s="223"/>
      <c r="XO99" s="223"/>
      <c r="XP99" s="223"/>
      <c r="XQ99" s="223"/>
      <c r="XR99" s="223"/>
      <c r="XS99" s="223"/>
      <c r="XT99" s="223"/>
      <c r="XU99" s="223"/>
      <c r="XV99" s="223"/>
      <c r="XW99" s="223"/>
      <c r="XX99" s="223"/>
      <c r="XY99" s="223"/>
      <c r="XZ99" s="223"/>
      <c r="YA99" s="223"/>
      <c r="YB99" s="223"/>
      <c r="YC99" s="223"/>
      <c r="YD99" s="223"/>
      <c r="YE99" s="223"/>
      <c r="YF99" s="223"/>
      <c r="YG99" s="223"/>
      <c r="YH99" s="223"/>
      <c r="YI99" s="223"/>
      <c r="YJ99" s="223"/>
      <c r="YK99" s="223"/>
      <c r="YL99" s="223"/>
      <c r="YM99" s="223"/>
      <c r="YN99" s="223"/>
      <c r="YO99" s="223"/>
      <c r="YP99" s="223"/>
      <c r="YQ99" s="223"/>
      <c r="YR99" s="223"/>
      <c r="YS99" s="223"/>
      <c r="YT99" s="223"/>
      <c r="YU99" s="223"/>
      <c r="YV99" s="223"/>
      <c r="YW99" s="223"/>
      <c r="YX99" s="223"/>
      <c r="YY99" s="223"/>
      <c r="YZ99" s="223"/>
      <c r="ZA99" s="223"/>
      <c r="ZB99" s="223"/>
      <c r="ZC99" s="223"/>
      <c r="ZD99" s="223"/>
      <c r="ZE99" s="223"/>
      <c r="ZF99" s="223"/>
      <c r="ZG99" s="223"/>
      <c r="ZH99" s="223"/>
      <c r="ZI99" s="223"/>
      <c r="ZJ99" s="223"/>
      <c r="ZK99" s="223"/>
      <c r="ZL99" s="223"/>
      <c r="ZM99" s="223"/>
      <c r="ZN99" s="223"/>
      <c r="ZO99" s="223"/>
      <c r="ZP99" s="223"/>
      <c r="ZQ99" s="223"/>
      <c r="ZR99" s="223"/>
      <c r="ZS99" s="223"/>
      <c r="ZT99" s="223"/>
      <c r="ZU99" s="223"/>
      <c r="ZV99" s="223"/>
      <c r="ZW99" s="223"/>
      <c r="ZX99" s="223"/>
      <c r="ZY99" s="223"/>
      <c r="ZZ99" s="223"/>
      <c r="AAA99" s="223"/>
      <c r="AAB99" s="223"/>
      <c r="AAC99" s="223"/>
      <c r="AAD99" s="223"/>
      <c r="AAE99" s="223"/>
      <c r="AAF99" s="223"/>
      <c r="AAG99" s="223"/>
      <c r="AAH99" s="223"/>
      <c r="AAI99" s="223"/>
      <c r="AAJ99" s="223"/>
      <c r="AAK99" s="223"/>
      <c r="AAL99" s="223"/>
      <c r="AAM99" s="223"/>
      <c r="AAN99" s="223"/>
      <c r="AAO99" s="223"/>
      <c r="AAP99" s="223"/>
      <c r="AAQ99" s="223"/>
      <c r="AAR99" s="223"/>
      <c r="AAS99" s="223"/>
      <c r="AAT99" s="223"/>
      <c r="AAU99" s="223"/>
      <c r="AAV99" s="223"/>
      <c r="AAW99" s="223"/>
      <c r="AAX99" s="223"/>
      <c r="AAY99" s="223"/>
      <c r="AAZ99" s="223"/>
      <c r="ABA99" s="223"/>
      <c r="ABB99" s="223"/>
      <c r="ABC99" s="223"/>
      <c r="ABD99" s="223"/>
      <c r="ABE99" s="223"/>
      <c r="ABF99" s="223"/>
      <c r="ABG99" s="223"/>
      <c r="ABH99" s="223"/>
      <c r="ABI99" s="223"/>
      <c r="ABJ99" s="223"/>
      <c r="ABK99" s="223"/>
      <c r="ABL99" s="223"/>
      <c r="ABM99" s="223"/>
      <c r="ABN99" s="223"/>
      <c r="ABO99" s="223"/>
      <c r="ABP99" s="223"/>
      <c r="ABQ99" s="223"/>
      <c r="ABR99" s="223"/>
      <c r="ABS99" s="223"/>
      <c r="ABT99" s="223"/>
      <c r="ABU99" s="223"/>
      <c r="ABV99" s="223"/>
      <c r="ABW99" s="223"/>
      <c r="ABX99" s="223"/>
      <c r="ABY99" s="223"/>
      <c r="ABZ99" s="223"/>
      <c r="ACA99" s="223"/>
      <c r="ACB99" s="223"/>
      <c r="ACC99" s="223"/>
      <c r="ACD99" s="223"/>
      <c r="ACE99" s="223"/>
      <c r="ACF99" s="223"/>
      <c r="ACG99" s="223"/>
      <c r="ACH99" s="223"/>
      <c r="ACI99" s="223"/>
      <c r="ACJ99" s="223"/>
      <c r="ACK99" s="223"/>
      <c r="ACL99" s="223"/>
      <c r="ACM99" s="223"/>
      <c r="ACN99" s="223"/>
      <c r="ACO99" s="223"/>
      <c r="ACP99" s="223"/>
      <c r="ACQ99" s="223"/>
      <c r="ACR99" s="223"/>
      <c r="ACS99" s="223"/>
      <c r="ACT99" s="223"/>
      <c r="ACU99" s="223"/>
      <c r="ACV99" s="223"/>
      <c r="ACW99" s="223"/>
      <c r="ACX99" s="223"/>
      <c r="ACY99" s="223"/>
      <c r="ACZ99" s="223"/>
      <c r="ADA99" s="223"/>
      <c r="ADB99" s="223"/>
      <c r="ADC99" s="223"/>
      <c r="ADD99" s="223"/>
      <c r="ADE99" s="223"/>
      <c r="ADF99" s="223"/>
      <c r="ADG99" s="223"/>
      <c r="ADH99" s="223"/>
      <c r="ADI99" s="223"/>
      <c r="ADJ99" s="223"/>
      <c r="ADK99" s="223"/>
      <c r="ADL99" s="223"/>
      <c r="ADM99" s="223"/>
      <c r="ADN99" s="223"/>
      <c r="ADO99" s="223"/>
      <c r="ADP99" s="223"/>
      <c r="ADQ99" s="223"/>
      <c r="ADR99" s="223"/>
      <c r="ADS99" s="223"/>
      <c r="ADT99" s="223"/>
      <c r="ADU99" s="223"/>
      <c r="ADV99" s="223"/>
      <c r="ADW99" s="223"/>
      <c r="ADX99" s="223"/>
      <c r="ADY99" s="223"/>
      <c r="ADZ99" s="223"/>
      <c r="AEA99" s="223"/>
      <c r="AEB99" s="223"/>
      <c r="AEC99" s="223"/>
      <c r="AED99" s="223"/>
      <c r="AEE99" s="223"/>
      <c r="AEF99" s="223"/>
      <c r="AEG99" s="223"/>
      <c r="AEH99" s="223"/>
      <c r="AEI99" s="223"/>
      <c r="AEJ99" s="223"/>
      <c r="AEK99" s="223"/>
      <c r="AEL99" s="223"/>
      <c r="AEM99" s="223"/>
      <c r="AEN99" s="223"/>
      <c r="AEO99" s="223"/>
      <c r="AEP99" s="223"/>
      <c r="AEQ99" s="223"/>
      <c r="AER99" s="223"/>
      <c r="AES99" s="223"/>
      <c r="AET99" s="223"/>
      <c r="AEU99" s="223"/>
      <c r="AEV99" s="223"/>
      <c r="AEW99" s="223"/>
      <c r="AEX99" s="223"/>
      <c r="AEY99" s="223"/>
      <c r="AEZ99" s="223"/>
      <c r="AFA99" s="223"/>
      <c r="AFB99" s="223"/>
      <c r="AFC99" s="223"/>
      <c r="AFD99" s="223"/>
      <c r="AFE99" s="223"/>
      <c r="AFF99" s="223"/>
      <c r="AFG99" s="223"/>
      <c r="AFH99" s="223"/>
      <c r="AFI99" s="223"/>
      <c r="AFJ99" s="223"/>
      <c r="AFK99" s="223"/>
      <c r="AFL99" s="223"/>
      <c r="AFM99" s="223"/>
      <c r="AFN99" s="223"/>
      <c r="AFO99" s="223"/>
      <c r="AFP99" s="223"/>
      <c r="AFQ99" s="223"/>
      <c r="AFR99" s="223"/>
      <c r="AFS99" s="223"/>
      <c r="AFT99" s="223"/>
    </row>
    <row r="100" spans="1:852" s="64" customFormat="1">
      <c r="A100" s="265" t="s">
        <v>2770</v>
      </c>
      <c r="B100" s="265"/>
      <c r="C100" s="840" t="str">
        <f>IF(Severity!F100&gt;=0.5,"YES","NO")</f>
        <v>NO</v>
      </c>
      <c r="D100" s="840" t="str">
        <f>IF(Severity!G100&gt;=0.5,"YES","NO")</f>
        <v>YES</v>
      </c>
      <c r="E100" s="214">
        <v>8</v>
      </c>
      <c r="F100" s="214">
        <v>3</v>
      </c>
      <c r="G100" s="95" t="s">
        <v>2902</v>
      </c>
      <c r="H100" s="270" t="s">
        <v>749</v>
      </c>
      <c r="I100" s="270" t="s">
        <v>455</v>
      </c>
      <c r="J100" s="270">
        <v>12</v>
      </c>
      <c r="K100" s="270" t="s">
        <v>275</v>
      </c>
      <c r="L100" s="265">
        <v>20</v>
      </c>
      <c r="M100" s="265">
        <v>18</v>
      </c>
      <c r="N100" s="270">
        <v>16</v>
      </c>
      <c r="O100" s="270" t="s">
        <v>455</v>
      </c>
      <c r="P100" s="265"/>
      <c r="Q100" s="265"/>
      <c r="R100" s="265"/>
      <c r="S100" s="270" t="s">
        <v>275</v>
      </c>
      <c r="T100" s="270">
        <v>20</v>
      </c>
      <c r="U100" s="125">
        <v>27.88</v>
      </c>
      <c r="V100" s="125">
        <v>9.6999999999999993</v>
      </c>
      <c r="W100" s="125"/>
      <c r="X100" s="125"/>
      <c r="Y100" s="125">
        <v>16.3</v>
      </c>
      <c r="Z100" s="125">
        <v>11.1</v>
      </c>
      <c r="AA100" s="125"/>
      <c r="AB100" s="125"/>
      <c r="AC100" s="125"/>
      <c r="AD100" s="125"/>
      <c r="AE100" s="114"/>
      <c r="AF100" s="125"/>
      <c r="AG100" s="125"/>
      <c r="AH100" s="125"/>
      <c r="AI100" s="265">
        <v>42</v>
      </c>
      <c r="AJ100" s="267">
        <f t="shared" si="17"/>
        <v>30</v>
      </c>
      <c r="AK100" s="267" t="s">
        <v>455</v>
      </c>
      <c r="AL100" s="95" t="s">
        <v>2903</v>
      </c>
      <c r="AM100" s="270" t="s">
        <v>749</v>
      </c>
      <c r="AN100" s="270" t="s">
        <v>455</v>
      </c>
      <c r="AO100" s="270">
        <v>12</v>
      </c>
      <c r="AP100" s="270" t="s">
        <v>275</v>
      </c>
      <c r="AQ100" s="270">
        <v>20</v>
      </c>
      <c r="AR100" s="265">
        <v>20</v>
      </c>
      <c r="AS100" s="265">
        <v>16</v>
      </c>
      <c r="AT100" s="270" t="s">
        <v>455</v>
      </c>
      <c r="AU100" s="265"/>
      <c r="AV100" s="265"/>
      <c r="AW100" s="265"/>
      <c r="AX100" s="265" t="s">
        <v>275</v>
      </c>
      <c r="AY100" s="270">
        <v>20</v>
      </c>
      <c r="AZ100" s="114">
        <v>28.18</v>
      </c>
      <c r="BA100" s="114">
        <v>9.6999999999999993</v>
      </c>
      <c r="BB100" s="114"/>
      <c r="BC100" s="114"/>
      <c r="BD100" s="114">
        <v>14.83</v>
      </c>
      <c r="BE100" s="114">
        <v>10.9</v>
      </c>
      <c r="BF100" s="114"/>
      <c r="BG100" s="114"/>
      <c r="BH100" s="114"/>
      <c r="BI100" s="114"/>
      <c r="BJ100" s="114"/>
      <c r="BK100" s="114"/>
      <c r="BL100" s="114"/>
      <c r="BM100" s="114"/>
      <c r="BN100" s="265">
        <v>45</v>
      </c>
      <c r="BO100" s="270">
        <f t="shared" si="18"/>
        <v>33</v>
      </c>
      <c r="BP100" s="270" t="s">
        <v>455</v>
      </c>
      <c r="BQ100" s="95" t="s">
        <v>624</v>
      </c>
      <c r="BR100" s="119" t="s">
        <v>747</v>
      </c>
      <c r="BS100" s="265"/>
      <c r="BT100" s="265">
        <v>17</v>
      </c>
      <c r="BU100" s="265" t="s">
        <v>275</v>
      </c>
      <c r="BV100" s="270">
        <v>20</v>
      </c>
      <c r="BW100" s="265">
        <v>10</v>
      </c>
      <c r="BX100" s="265">
        <v>16</v>
      </c>
      <c r="BY100" s="270" t="s">
        <v>455</v>
      </c>
      <c r="BZ100" s="265"/>
      <c r="CA100" s="265"/>
      <c r="CB100" s="265"/>
      <c r="CC100" s="265" t="s">
        <v>275</v>
      </c>
      <c r="CD100" s="270">
        <v>20</v>
      </c>
      <c r="CE100" s="114">
        <v>28.1</v>
      </c>
      <c r="CF100" s="114">
        <v>9.6</v>
      </c>
      <c r="CG100" s="114"/>
      <c r="CH100" s="114"/>
      <c r="CI100" s="114">
        <v>25.23</v>
      </c>
      <c r="CJ100" s="114">
        <v>11.5</v>
      </c>
      <c r="CK100" s="114"/>
      <c r="CL100" s="114"/>
      <c r="CM100" s="114"/>
      <c r="CN100" s="114"/>
      <c r="CO100" s="114"/>
      <c r="CP100" s="114"/>
      <c r="CQ100" s="114"/>
      <c r="CR100" s="114"/>
      <c r="CS100" s="265">
        <v>48</v>
      </c>
      <c r="CT100" s="267">
        <f>CS100-BT100</f>
        <v>31</v>
      </c>
      <c r="CU100" s="270" t="s">
        <v>455</v>
      </c>
      <c r="CV100" s="270"/>
      <c r="CW100" s="270" t="s">
        <v>455</v>
      </c>
      <c r="CX100" s="270"/>
      <c r="CY100" s="265"/>
      <c r="CZ100" s="265"/>
      <c r="DA100" s="265"/>
      <c r="DB100" s="265"/>
      <c r="DC100" s="265"/>
      <c r="DD100" s="265"/>
      <c r="DE100" s="265"/>
      <c r="DF100" s="265"/>
      <c r="DG100" s="265"/>
      <c r="DH100" s="265"/>
      <c r="DI100" s="265"/>
      <c r="DJ100" s="125"/>
      <c r="DK100" s="125"/>
      <c r="DL100" s="125"/>
      <c r="DM100" s="125"/>
      <c r="DN100" s="125"/>
      <c r="DO100" s="125"/>
      <c r="DP100" s="125"/>
      <c r="DQ100" s="125"/>
      <c r="DR100" s="125"/>
      <c r="DS100" s="125"/>
      <c r="DT100" s="125"/>
      <c r="DU100" s="125"/>
      <c r="DV100" s="125"/>
      <c r="DW100" s="125"/>
      <c r="DX100" s="265"/>
      <c r="DY100" s="265"/>
      <c r="DZ100" s="265"/>
      <c r="EA100" s="265"/>
      <c r="EB100" s="270" t="s">
        <v>455</v>
      </c>
      <c r="EC100" s="265"/>
      <c r="ED100" s="265"/>
      <c r="EE100" s="265"/>
      <c r="EF100" s="265"/>
      <c r="EG100" s="265"/>
      <c r="EH100" s="265"/>
      <c r="EI100" s="265"/>
      <c r="EJ100" s="265"/>
      <c r="EK100" s="265"/>
      <c r="EL100" s="265"/>
      <c r="EM100" s="265"/>
      <c r="EN100" s="265"/>
      <c r="EO100" s="125"/>
      <c r="EP100" s="125"/>
      <c r="EQ100" s="125"/>
      <c r="ER100" s="125"/>
      <c r="ES100" s="125"/>
      <c r="ET100" s="125"/>
      <c r="EU100" s="125"/>
      <c r="EV100" s="125"/>
      <c r="EW100" s="125"/>
      <c r="EX100" s="125"/>
      <c r="EY100" s="125"/>
      <c r="EZ100" s="125"/>
      <c r="FA100" s="125"/>
      <c r="FB100" s="125"/>
      <c r="FC100" s="265"/>
      <c r="FD100" s="265"/>
      <c r="FE100" s="265"/>
      <c r="FF100" s="270" t="s">
        <v>455</v>
      </c>
      <c r="FG100" s="270"/>
      <c r="FH100" s="265"/>
      <c r="FI100" s="265"/>
      <c r="FJ100" s="265"/>
      <c r="FK100" s="265"/>
      <c r="FL100" s="265"/>
      <c r="FM100" s="265"/>
      <c r="FN100" s="265"/>
      <c r="FO100" s="265"/>
      <c r="FP100" s="265"/>
      <c r="FQ100" s="265"/>
      <c r="FR100" s="265"/>
      <c r="FS100" s="265"/>
      <c r="FT100" s="265"/>
      <c r="FU100" s="265"/>
      <c r="FV100" s="265"/>
      <c r="FW100" s="265"/>
      <c r="FX100" s="265"/>
      <c r="FY100" s="265"/>
      <c r="FZ100" s="265"/>
      <c r="GA100" s="265"/>
      <c r="GB100" s="265"/>
      <c r="GC100" s="265"/>
      <c r="GD100" s="265"/>
      <c r="GE100" s="265"/>
      <c r="GF100" s="265"/>
      <c r="GG100" s="265"/>
      <c r="GH100" s="265"/>
      <c r="GI100" s="265"/>
      <c r="GJ100" s="265"/>
      <c r="GK100" s="265"/>
      <c r="GL100" s="265"/>
      <c r="GM100" s="265"/>
      <c r="GN100" s="265"/>
      <c r="GO100" s="265"/>
      <c r="GP100" s="265"/>
      <c r="GQ100" s="265"/>
      <c r="GR100" s="265"/>
      <c r="GS100" s="265"/>
      <c r="GT100" s="265"/>
      <c r="GU100" s="265"/>
      <c r="GV100" s="265"/>
      <c r="GW100" s="265"/>
      <c r="GX100" s="265"/>
      <c r="GY100" s="265"/>
      <c r="GZ100" s="265"/>
      <c r="HA100" s="265"/>
      <c r="HB100" s="265"/>
      <c r="HC100" s="265"/>
      <c r="HD100" s="270" t="s">
        <v>455</v>
      </c>
      <c r="HE100" s="265"/>
      <c r="HF100" s="265"/>
      <c r="HG100" s="270"/>
      <c r="HH100" s="265"/>
      <c r="HI100" s="265"/>
      <c r="HJ100" s="265"/>
      <c r="HK100" s="265"/>
      <c r="HL100" s="265"/>
      <c r="HM100" s="265"/>
      <c r="HN100" s="265"/>
      <c r="HO100" s="265"/>
      <c r="HP100" s="265"/>
      <c r="HQ100" s="265"/>
      <c r="HR100" s="265"/>
      <c r="HS100" s="265"/>
      <c r="HT100" s="265"/>
      <c r="HU100" s="265"/>
      <c r="HV100" s="265"/>
      <c r="HW100" s="265"/>
      <c r="HX100" s="265"/>
      <c r="HY100" s="265"/>
      <c r="HZ100" s="265"/>
      <c r="IA100" s="265"/>
      <c r="IB100" s="265"/>
      <c r="IC100" s="265"/>
      <c r="ID100" s="265"/>
      <c r="IE100" s="265"/>
      <c r="IF100" s="265"/>
      <c r="IG100" s="265"/>
      <c r="IH100" s="265"/>
      <c r="II100" s="265"/>
      <c r="IJ100" s="265"/>
      <c r="IK100" s="265"/>
      <c r="IL100" s="265"/>
      <c r="IM100" s="265"/>
      <c r="IN100" s="265"/>
      <c r="IO100" s="265"/>
      <c r="IP100" s="265"/>
      <c r="IQ100" s="265"/>
      <c r="IR100" s="265"/>
      <c r="IS100" s="270" t="s">
        <v>455</v>
      </c>
      <c r="IT100" s="265"/>
      <c r="IU100" s="265"/>
      <c r="IV100" s="265"/>
      <c r="IW100" s="265"/>
      <c r="IX100" s="265"/>
      <c r="IY100" s="265"/>
      <c r="IZ100" s="265"/>
      <c r="JA100" s="265"/>
      <c r="JB100" s="265"/>
      <c r="JC100" s="265"/>
      <c r="JD100" s="265"/>
      <c r="JE100" s="265"/>
      <c r="JF100" s="265"/>
      <c r="JG100" s="265"/>
      <c r="JH100" s="265"/>
      <c r="JI100" s="265"/>
      <c r="JJ100" s="265"/>
      <c r="JK100" s="265"/>
      <c r="JL100" s="265"/>
      <c r="JM100" s="265"/>
      <c r="JN100" s="265"/>
      <c r="JO100" s="265"/>
      <c r="JP100" s="265"/>
      <c r="JQ100" s="265"/>
      <c r="JR100" s="265"/>
      <c r="JS100" s="265"/>
      <c r="JT100" s="265"/>
      <c r="JU100" s="265"/>
      <c r="JV100" s="265"/>
      <c r="JW100" s="265"/>
      <c r="JX100" s="265"/>
      <c r="JY100" s="265"/>
      <c r="JZ100" s="265"/>
      <c r="KA100" s="265"/>
      <c r="KB100" s="265"/>
      <c r="KC100" s="265"/>
      <c r="KD100" s="265"/>
      <c r="KE100" s="270" t="s">
        <v>455</v>
      </c>
      <c r="KF100" s="265"/>
      <c r="KG100" s="265"/>
      <c r="KH100" s="265"/>
      <c r="KI100" s="270"/>
      <c r="KJ100" s="265"/>
      <c r="KK100" s="265"/>
      <c r="KL100" s="265"/>
      <c r="KM100" s="265"/>
      <c r="KN100" s="265"/>
      <c r="KO100" s="265"/>
      <c r="KP100" s="265"/>
      <c r="KQ100" s="265"/>
      <c r="KR100" s="265"/>
      <c r="KS100" s="265"/>
      <c r="KT100" s="265"/>
      <c r="KU100" s="265"/>
      <c r="KV100" s="265"/>
      <c r="KW100" s="265"/>
      <c r="KX100" s="265"/>
      <c r="KY100" s="265"/>
      <c r="KZ100" s="265"/>
      <c r="LA100" s="265"/>
      <c r="LB100" s="265"/>
      <c r="LC100" s="265"/>
      <c r="LD100" s="265"/>
      <c r="LE100" s="265"/>
      <c r="LF100" s="265"/>
      <c r="LG100" s="265"/>
      <c r="LH100" s="265"/>
      <c r="LI100" s="265"/>
      <c r="LJ100" s="265"/>
      <c r="LK100" s="265"/>
      <c r="LL100" s="265"/>
      <c r="LM100" s="265"/>
      <c r="LN100" s="265"/>
      <c r="LO100" s="265"/>
      <c r="LP100" s="265"/>
      <c r="LQ100" s="265"/>
      <c r="LR100" s="265"/>
      <c r="LS100" s="265"/>
      <c r="LT100" s="270" t="s">
        <v>455</v>
      </c>
      <c r="LU100" s="265"/>
      <c r="LV100" s="265"/>
      <c r="LW100" s="265"/>
      <c r="LX100" s="265"/>
      <c r="LY100" s="265"/>
      <c r="LZ100" s="265"/>
      <c r="MA100" s="265"/>
      <c r="MB100" s="265"/>
      <c r="MC100" s="265"/>
      <c r="MD100" s="265"/>
      <c r="ME100" s="265"/>
      <c r="MF100" s="265"/>
      <c r="MG100" s="265"/>
      <c r="MH100" s="265"/>
      <c r="MI100" s="265"/>
      <c r="MJ100" s="265"/>
      <c r="MK100" s="265"/>
      <c r="ML100" s="265"/>
      <c r="MM100" s="265"/>
      <c r="MN100" s="265"/>
      <c r="MO100" s="265"/>
      <c r="MP100" s="265"/>
      <c r="MQ100" s="265"/>
      <c r="MR100" s="265"/>
      <c r="MS100" s="265"/>
      <c r="MT100" s="265"/>
      <c r="MU100" s="265"/>
      <c r="MV100" s="265"/>
      <c r="MW100" s="265"/>
      <c r="MX100" s="265"/>
      <c r="MY100" s="265"/>
      <c r="MZ100" s="265"/>
      <c r="NA100" s="265"/>
      <c r="NB100" s="265"/>
      <c r="NC100" s="265"/>
      <c r="ND100" s="265"/>
      <c r="NE100" s="265"/>
      <c r="NF100" s="265"/>
      <c r="NG100" s="265"/>
      <c r="NH100" s="265"/>
      <c r="NI100" s="265"/>
      <c r="NJ100" s="265"/>
      <c r="NK100" s="265"/>
      <c r="NL100" s="265"/>
      <c r="NM100" s="265"/>
      <c r="NN100" s="265"/>
      <c r="NO100" s="265"/>
      <c r="NP100" s="265"/>
      <c r="NQ100" s="265"/>
      <c r="NR100" s="265"/>
      <c r="NS100" s="265"/>
      <c r="NT100" s="265"/>
      <c r="NU100" s="265"/>
      <c r="NV100" s="265"/>
      <c r="NW100" s="265"/>
      <c r="NX100" s="265"/>
      <c r="NY100" s="265"/>
      <c r="NZ100" s="265"/>
      <c r="OA100" s="265"/>
      <c r="OB100" s="265"/>
      <c r="OC100" s="265"/>
      <c r="OD100" s="265"/>
      <c r="OE100" s="265"/>
      <c r="OF100" s="265"/>
      <c r="OG100" s="265"/>
      <c r="OH100" s="265"/>
      <c r="OI100" s="265"/>
      <c r="OJ100" s="265"/>
      <c r="OK100" s="265"/>
      <c r="OL100" s="265"/>
      <c r="OM100" s="265"/>
      <c r="ON100" s="265"/>
      <c r="OO100" s="265"/>
      <c r="OP100" s="265"/>
      <c r="OQ100" s="265"/>
      <c r="OR100" s="265"/>
      <c r="OS100" s="267">
        <f>IF(ISERROR(#REF!),0,1)</f>
        <v>0</v>
      </c>
      <c r="OT100" s="267">
        <f t="shared" si="24"/>
        <v>0</v>
      </c>
      <c r="OU100" s="267">
        <f t="shared" si="25"/>
        <v>1</v>
      </c>
      <c r="OV100" s="223"/>
      <c r="OW100" s="223"/>
      <c r="OX100" s="223"/>
      <c r="OY100" s="223"/>
      <c r="OZ100" s="223"/>
      <c r="PA100" s="223"/>
      <c r="PB100" s="223"/>
      <c r="PC100" s="223"/>
      <c r="PD100" s="223"/>
      <c r="PE100" s="223"/>
      <c r="PF100" s="223"/>
      <c r="PG100" s="223"/>
      <c r="PH100" s="223"/>
      <c r="PI100" s="223"/>
      <c r="PJ100" s="223"/>
      <c r="PK100" s="223"/>
      <c r="PL100" s="223"/>
      <c r="PM100" s="223"/>
      <c r="PN100" s="223"/>
      <c r="PO100" s="223"/>
      <c r="PP100" s="223"/>
      <c r="PQ100" s="223"/>
      <c r="PR100" s="223"/>
      <c r="PS100" s="223"/>
      <c r="PT100" s="223"/>
      <c r="PU100" s="223"/>
      <c r="PV100" s="223"/>
      <c r="PW100" s="223"/>
      <c r="PX100" s="223"/>
      <c r="PY100" s="223"/>
      <c r="PZ100" s="223"/>
      <c r="QA100" s="223"/>
      <c r="QB100" s="223"/>
      <c r="QC100" s="223"/>
      <c r="QD100" s="223"/>
      <c r="QE100" s="223"/>
      <c r="QF100" s="223"/>
      <c r="QG100" s="223"/>
      <c r="QH100" s="223"/>
      <c r="QI100" s="223"/>
      <c r="QJ100" s="223"/>
      <c r="QK100" s="223"/>
      <c r="QL100" s="223"/>
      <c r="QM100" s="223"/>
      <c r="QN100" s="223"/>
      <c r="QO100" s="223"/>
      <c r="QP100" s="223"/>
      <c r="QQ100" s="223"/>
      <c r="QR100" s="223"/>
      <c r="QS100" s="223"/>
      <c r="QT100" s="223"/>
      <c r="QU100" s="223"/>
      <c r="QV100" s="223"/>
      <c r="QW100" s="223"/>
      <c r="QX100" s="223"/>
      <c r="QY100" s="223"/>
      <c r="QZ100" s="223"/>
      <c r="RA100" s="223"/>
      <c r="RB100" s="223"/>
      <c r="RC100" s="223"/>
      <c r="RD100" s="223"/>
      <c r="RE100" s="223"/>
      <c r="RF100" s="223"/>
      <c r="RG100" s="223"/>
      <c r="RH100" s="223"/>
      <c r="RI100" s="223"/>
      <c r="RJ100" s="223"/>
      <c r="RK100" s="223"/>
      <c r="RL100" s="223"/>
      <c r="RM100" s="223"/>
      <c r="RN100" s="223"/>
      <c r="RO100" s="223"/>
      <c r="RP100" s="223"/>
      <c r="RQ100" s="223"/>
      <c r="RR100" s="223"/>
      <c r="RS100" s="223"/>
      <c r="RT100" s="223"/>
      <c r="RU100" s="223"/>
      <c r="RV100" s="223"/>
      <c r="RW100" s="223"/>
      <c r="RX100" s="223"/>
      <c r="RY100" s="223"/>
      <c r="RZ100" s="223"/>
      <c r="SA100" s="223"/>
      <c r="SB100" s="223"/>
      <c r="SC100" s="223"/>
      <c r="SD100" s="223"/>
      <c r="SE100" s="223"/>
      <c r="SF100" s="223"/>
      <c r="SG100" s="223"/>
      <c r="SH100" s="223"/>
      <c r="SI100" s="223"/>
      <c r="SJ100" s="223"/>
      <c r="SK100" s="223"/>
      <c r="SL100" s="223"/>
      <c r="SM100" s="223"/>
      <c r="SN100" s="223"/>
      <c r="SO100" s="223"/>
      <c r="SP100" s="223"/>
      <c r="SQ100" s="223"/>
      <c r="SR100" s="223"/>
      <c r="SS100" s="223"/>
      <c r="ST100" s="223"/>
      <c r="SU100" s="223"/>
      <c r="SV100" s="223"/>
      <c r="SW100" s="223"/>
      <c r="SX100" s="223"/>
      <c r="SY100" s="223"/>
      <c r="SZ100" s="223"/>
      <c r="TA100" s="223"/>
      <c r="TB100" s="223"/>
      <c r="TC100" s="223"/>
      <c r="TD100" s="223"/>
      <c r="TE100" s="223"/>
      <c r="TF100" s="223"/>
      <c r="TG100" s="223"/>
      <c r="TH100" s="223"/>
      <c r="TI100" s="223"/>
      <c r="TJ100" s="223"/>
      <c r="TK100" s="223"/>
      <c r="TL100" s="223"/>
      <c r="TM100" s="223"/>
      <c r="TN100" s="223"/>
      <c r="TO100" s="223"/>
      <c r="TP100" s="223"/>
      <c r="TQ100" s="223"/>
      <c r="TR100" s="223"/>
      <c r="TS100" s="223"/>
      <c r="TT100" s="223"/>
      <c r="TU100" s="223"/>
      <c r="TV100" s="223"/>
      <c r="TW100" s="223"/>
      <c r="TX100" s="223"/>
      <c r="TY100" s="223"/>
      <c r="TZ100" s="223"/>
      <c r="UA100" s="223"/>
      <c r="UB100" s="223"/>
      <c r="UC100" s="223"/>
      <c r="UD100" s="223"/>
      <c r="UE100" s="223"/>
      <c r="UF100" s="223"/>
      <c r="UG100" s="223"/>
      <c r="UH100" s="223"/>
      <c r="UI100" s="223"/>
      <c r="UJ100" s="223"/>
      <c r="UK100" s="223"/>
      <c r="UL100" s="223"/>
      <c r="UM100" s="223"/>
      <c r="UN100" s="223"/>
      <c r="UO100" s="223"/>
      <c r="UP100" s="223"/>
      <c r="UQ100" s="223"/>
      <c r="UR100" s="223"/>
      <c r="US100" s="223"/>
      <c r="UT100" s="223"/>
      <c r="UU100" s="223"/>
      <c r="UV100" s="223"/>
      <c r="UW100" s="223"/>
      <c r="UX100" s="223"/>
      <c r="UY100" s="223"/>
      <c r="UZ100" s="223"/>
      <c r="VA100" s="223"/>
      <c r="VB100" s="223"/>
      <c r="VC100" s="223"/>
      <c r="VD100" s="223"/>
      <c r="VE100" s="223"/>
      <c r="VF100" s="223"/>
      <c r="VG100" s="223"/>
      <c r="VH100" s="223"/>
      <c r="VI100" s="223"/>
      <c r="VJ100" s="223"/>
      <c r="VK100" s="223"/>
      <c r="VL100" s="223"/>
      <c r="VM100" s="223"/>
      <c r="VN100" s="223"/>
      <c r="VO100" s="223"/>
      <c r="VP100" s="223"/>
      <c r="VQ100" s="223"/>
      <c r="VR100" s="223"/>
      <c r="VS100" s="223"/>
      <c r="VT100" s="223"/>
      <c r="VU100" s="223"/>
      <c r="VV100" s="223"/>
      <c r="VW100" s="223"/>
      <c r="VX100" s="223"/>
      <c r="VY100" s="223"/>
      <c r="VZ100" s="223"/>
      <c r="WA100" s="223"/>
      <c r="WB100" s="223"/>
      <c r="WC100" s="223"/>
      <c r="WD100" s="223"/>
      <c r="WE100" s="223"/>
      <c r="WF100" s="223"/>
      <c r="WG100" s="223"/>
      <c r="WH100" s="223"/>
      <c r="WI100" s="223"/>
      <c r="WJ100" s="223"/>
      <c r="WK100" s="223"/>
      <c r="WL100" s="223"/>
      <c r="WM100" s="223"/>
      <c r="WN100" s="223"/>
      <c r="WO100" s="223"/>
      <c r="WP100" s="223"/>
      <c r="WQ100" s="223"/>
      <c r="WR100" s="223"/>
      <c r="WS100" s="223"/>
      <c r="WT100" s="223"/>
      <c r="WU100" s="223"/>
      <c r="WV100" s="223"/>
      <c r="WW100" s="223"/>
      <c r="WX100" s="223"/>
      <c r="WY100" s="223"/>
      <c r="WZ100" s="223"/>
      <c r="XA100" s="223"/>
      <c r="XB100" s="223"/>
      <c r="XC100" s="223"/>
      <c r="XD100" s="223"/>
      <c r="XE100" s="223"/>
      <c r="XF100" s="223"/>
      <c r="XG100" s="223"/>
      <c r="XH100" s="223"/>
      <c r="XI100" s="223"/>
      <c r="XJ100" s="223"/>
      <c r="XK100" s="223"/>
      <c r="XL100" s="223"/>
      <c r="XM100" s="223"/>
      <c r="XN100" s="223"/>
      <c r="XO100" s="223"/>
      <c r="XP100" s="223"/>
      <c r="XQ100" s="223"/>
      <c r="XR100" s="223"/>
      <c r="XS100" s="223"/>
      <c r="XT100" s="223"/>
      <c r="XU100" s="223"/>
      <c r="XV100" s="223"/>
      <c r="XW100" s="223"/>
      <c r="XX100" s="223"/>
      <c r="XY100" s="223"/>
      <c r="XZ100" s="223"/>
      <c r="YA100" s="223"/>
      <c r="YB100" s="223"/>
      <c r="YC100" s="223"/>
      <c r="YD100" s="223"/>
      <c r="YE100" s="223"/>
      <c r="YF100" s="223"/>
      <c r="YG100" s="223"/>
      <c r="YH100" s="223"/>
      <c r="YI100" s="223"/>
      <c r="YJ100" s="223"/>
      <c r="YK100" s="223"/>
      <c r="YL100" s="223"/>
      <c r="YM100" s="223"/>
      <c r="YN100" s="223"/>
      <c r="YO100" s="223"/>
      <c r="YP100" s="223"/>
      <c r="YQ100" s="223"/>
      <c r="YR100" s="223"/>
      <c r="YS100" s="223"/>
      <c r="YT100" s="223"/>
      <c r="YU100" s="223"/>
      <c r="YV100" s="223"/>
      <c r="YW100" s="223"/>
      <c r="YX100" s="223"/>
      <c r="YY100" s="223"/>
      <c r="YZ100" s="223"/>
      <c r="ZA100" s="223"/>
      <c r="ZB100" s="223"/>
      <c r="ZC100" s="223"/>
      <c r="ZD100" s="223"/>
      <c r="ZE100" s="223"/>
      <c r="ZF100" s="223"/>
      <c r="ZG100" s="223"/>
      <c r="ZH100" s="223"/>
      <c r="ZI100" s="223"/>
      <c r="ZJ100" s="223"/>
      <c r="ZK100" s="223"/>
      <c r="ZL100" s="223"/>
      <c r="ZM100" s="223"/>
      <c r="ZN100" s="223"/>
      <c r="ZO100" s="223"/>
      <c r="ZP100" s="223"/>
      <c r="ZQ100" s="223"/>
      <c r="ZR100" s="223"/>
      <c r="ZS100" s="223"/>
      <c r="ZT100" s="223"/>
      <c r="ZU100" s="223"/>
      <c r="ZV100" s="223"/>
      <c r="ZW100" s="223"/>
      <c r="ZX100" s="223"/>
      <c r="ZY100" s="223"/>
      <c r="ZZ100" s="223"/>
      <c r="AAA100" s="223"/>
      <c r="AAB100" s="223"/>
      <c r="AAC100" s="223"/>
      <c r="AAD100" s="223"/>
      <c r="AAE100" s="223"/>
      <c r="AAF100" s="223"/>
      <c r="AAG100" s="223"/>
      <c r="AAH100" s="223"/>
      <c r="AAI100" s="223"/>
      <c r="AAJ100" s="223"/>
      <c r="AAK100" s="223"/>
      <c r="AAL100" s="223"/>
      <c r="AAM100" s="223"/>
      <c r="AAN100" s="223"/>
      <c r="AAO100" s="223"/>
      <c r="AAP100" s="223"/>
      <c r="AAQ100" s="223"/>
      <c r="AAR100" s="223"/>
      <c r="AAS100" s="223"/>
      <c r="AAT100" s="223"/>
      <c r="AAU100" s="223"/>
      <c r="AAV100" s="223"/>
      <c r="AAW100" s="223"/>
      <c r="AAX100" s="223"/>
      <c r="AAY100" s="223"/>
      <c r="AAZ100" s="223"/>
      <c r="ABA100" s="223"/>
      <c r="ABB100" s="223"/>
      <c r="ABC100" s="223"/>
      <c r="ABD100" s="223"/>
      <c r="ABE100" s="223"/>
      <c r="ABF100" s="223"/>
      <c r="ABG100" s="223"/>
      <c r="ABH100" s="223"/>
      <c r="ABI100" s="223"/>
      <c r="ABJ100" s="223"/>
      <c r="ABK100" s="223"/>
      <c r="ABL100" s="223"/>
      <c r="ABM100" s="223"/>
      <c r="ABN100" s="223"/>
      <c r="ABO100" s="223"/>
      <c r="ABP100" s="223"/>
      <c r="ABQ100" s="223"/>
      <c r="ABR100" s="223"/>
      <c r="ABS100" s="223"/>
      <c r="ABT100" s="223"/>
      <c r="ABU100" s="223"/>
      <c r="ABV100" s="223"/>
      <c r="ABW100" s="223"/>
      <c r="ABX100" s="223"/>
      <c r="ABY100" s="223"/>
      <c r="ABZ100" s="223"/>
      <c r="ACA100" s="223"/>
      <c r="ACB100" s="223"/>
      <c r="ACC100" s="223"/>
      <c r="ACD100" s="223"/>
      <c r="ACE100" s="223"/>
      <c r="ACF100" s="223"/>
      <c r="ACG100" s="223"/>
      <c r="ACH100" s="223"/>
      <c r="ACI100" s="223"/>
      <c r="ACJ100" s="223"/>
      <c r="ACK100" s="223"/>
      <c r="ACL100" s="223"/>
      <c r="ACM100" s="223"/>
      <c r="ACN100" s="223"/>
      <c r="ACO100" s="223"/>
      <c r="ACP100" s="223"/>
      <c r="ACQ100" s="223"/>
      <c r="ACR100" s="223"/>
      <c r="ACS100" s="223"/>
      <c r="ACT100" s="223"/>
      <c r="ACU100" s="223"/>
      <c r="ACV100" s="223"/>
      <c r="ACW100" s="223"/>
      <c r="ACX100" s="223"/>
      <c r="ACY100" s="223"/>
      <c r="ACZ100" s="223"/>
      <c r="ADA100" s="223"/>
      <c r="ADB100" s="223"/>
      <c r="ADC100" s="223"/>
      <c r="ADD100" s="223"/>
      <c r="ADE100" s="223"/>
      <c r="ADF100" s="223"/>
      <c r="ADG100" s="223"/>
      <c r="ADH100" s="223"/>
      <c r="ADI100" s="223"/>
      <c r="ADJ100" s="223"/>
      <c r="ADK100" s="223"/>
      <c r="ADL100" s="223"/>
      <c r="ADM100" s="223"/>
      <c r="ADN100" s="223"/>
      <c r="ADO100" s="223"/>
      <c r="ADP100" s="223"/>
      <c r="ADQ100" s="223"/>
      <c r="ADR100" s="223"/>
      <c r="ADS100" s="223"/>
      <c r="ADT100" s="223"/>
      <c r="ADU100" s="223"/>
      <c r="ADV100" s="223"/>
      <c r="ADW100" s="223"/>
      <c r="ADX100" s="223"/>
      <c r="ADY100" s="223"/>
      <c r="ADZ100" s="223"/>
      <c r="AEA100" s="223"/>
      <c r="AEB100" s="223"/>
      <c r="AEC100" s="223"/>
      <c r="AED100" s="223"/>
      <c r="AEE100" s="223"/>
      <c r="AEF100" s="223"/>
      <c r="AEG100" s="223"/>
      <c r="AEH100" s="223"/>
      <c r="AEI100" s="223"/>
      <c r="AEJ100" s="223"/>
      <c r="AEK100" s="223"/>
      <c r="AEL100" s="223"/>
      <c r="AEM100" s="223"/>
      <c r="AEN100" s="223"/>
      <c r="AEO100" s="223"/>
      <c r="AEP100" s="223"/>
      <c r="AEQ100" s="223"/>
      <c r="AER100" s="223"/>
      <c r="AES100" s="223"/>
      <c r="AET100" s="223"/>
      <c r="AEU100" s="223"/>
      <c r="AEV100" s="223"/>
      <c r="AEW100" s="223"/>
      <c r="AEX100" s="223"/>
      <c r="AEY100" s="223"/>
      <c r="AEZ100" s="223"/>
      <c r="AFA100" s="223"/>
      <c r="AFB100" s="223"/>
      <c r="AFC100" s="223"/>
      <c r="AFD100" s="223"/>
      <c r="AFE100" s="223"/>
      <c r="AFF100" s="223"/>
      <c r="AFG100" s="223"/>
      <c r="AFH100" s="223"/>
      <c r="AFI100" s="223"/>
      <c r="AFJ100" s="223"/>
      <c r="AFK100" s="223"/>
      <c r="AFL100" s="223"/>
      <c r="AFM100" s="223"/>
      <c r="AFN100" s="223"/>
      <c r="AFO100" s="223"/>
      <c r="AFP100" s="223"/>
      <c r="AFQ100" s="223"/>
      <c r="AFR100" s="223"/>
      <c r="AFS100" s="223"/>
      <c r="AFT100" s="223"/>
    </row>
    <row r="101" spans="1:852" s="64" customFormat="1">
      <c r="A101" s="98" t="s">
        <v>1201</v>
      </c>
      <c r="B101" s="98"/>
      <c r="C101" s="840" t="str">
        <f>IF(Severity!F101&gt;=0.5,"YES","NO")</f>
        <v>NO</v>
      </c>
      <c r="D101" s="840" t="str">
        <f>IF(Severity!G101&gt;=0.5,"YES","NO")</f>
        <v>YES</v>
      </c>
      <c r="E101" s="213">
        <v>17</v>
      </c>
      <c r="F101" s="213">
        <v>2</v>
      </c>
      <c r="G101" s="95" t="s">
        <v>2382</v>
      </c>
      <c r="H101" s="270" t="s">
        <v>749</v>
      </c>
      <c r="I101" s="270" t="s">
        <v>455</v>
      </c>
      <c r="J101" s="270">
        <v>8</v>
      </c>
      <c r="K101" s="270" t="s">
        <v>455</v>
      </c>
      <c r="L101" s="265"/>
      <c r="M101" s="265"/>
      <c r="N101" s="270"/>
      <c r="O101" s="270" t="s">
        <v>237</v>
      </c>
      <c r="P101" s="265">
        <v>10</v>
      </c>
      <c r="Q101" s="265">
        <v>41</v>
      </c>
      <c r="R101" s="265">
        <v>60</v>
      </c>
      <c r="S101" s="270" t="s">
        <v>237</v>
      </c>
      <c r="T101" s="270">
        <v>10</v>
      </c>
      <c r="U101" s="125">
        <v>23.3</v>
      </c>
      <c r="V101" s="125">
        <v>6.5</v>
      </c>
      <c r="W101" s="183"/>
      <c r="X101" s="183"/>
      <c r="Y101" s="125">
        <v>12.6</v>
      </c>
      <c r="Z101" s="125">
        <v>9.6</v>
      </c>
      <c r="AA101" s="125"/>
      <c r="AB101" s="125"/>
      <c r="AC101" s="125"/>
      <c r="AD101" s="125"/>
      <c r="AE101" s="114"/>
      <c r="AF101" s="125"/>
      <c r="AG101" s="125"/>
      <c r="AH101" s="125"/>
      <c r="AI101" s="265">
        <v>91</v>
      </c>
      <c r="AJ101" s="267">
        <f t="shared" si="17"/>
        <v>83</v>
      </c>
      <c r="AK101" s="267" t="s">
        <v>455</v>
      </c>
      <c r="AL101" s="95" t="s">
        <v>2904</v>
      </c>
      <c r="AM101" s="270" t="s">
        <v>749</v>
      </c>
      <c r="AN101" s="270" t="s">
        <v>455</v>
      </c>
      <c r="AO101" s="270">
        <v>10</v>
      </c>
      <c r="AP101" s="270" t="s">
        <v>455</v>
      </c>
      <c r="AQ101" s="265"/>
      <c r="AR101" s="265"/>
      <c r="AS101" s="265"/>
      <c r="AT101" s="270" t="s">
        <v>237</v>
      </c>
      <c r="AU101" s="265">
        <v>10</v>
      </c>
      <c r="AV101" s="265">
        <v>51</v>
      </c>
      <c r="AW101" s="265">
        <v>60</v>
      </c>
      <c r="AX101" s="270" t="s">
        <v>237</v>
      </c>
      <c r="AY101" s="265">
        <v>10</v>
      </c>
      <c r="AZ101" s="114">
        <v>24.4</v>
      </c>
      <c r="BA101" s="114">
        <v>6.2</v>
      </c>
      <c r="BB101" s="114"/>
      <c r="BC101" s="114"/>
      <c r="BD101" s="114">
        <v>10.5</v>
      </c>
      <c r="BE101" s="114">
        <v>9.4</v>
      </c>
      <c r="BF101" s="114"/>
      <c r="BG101" s="114"/>
      <c r="BH101" s="114"/>
      <c r="BI101" s="114"/>
      <c r="BJ101" s="114"/>
      <c r="BK101" s="114"/>
      <c r="BL101" s="114"/>
      <c r="BM101" s="114"/>
      <c r="BN101" s="270">
        <v>86</v>
      </c>
      <c r="BO101" s="270">
        <f t="shared" si="18"/>
        <v>76</v>
      </c>
      <c r="BP101" s="270" t="s">
        <v>455</v>
      </c>
      <c r="BQ101" s="90"/>
      <c r="BR101" s="270" t="s">
        <v>455</v>
      </c>
      <c r="BS101" s="217"/>
      <c r="BT101" s="217"/>
      <c r="BU101" s="265"/>
      <c r="BV101" s="217"/>
      <c r="BW101" s="217"/>
      <c r="BX101" s="217"/>
      <c r="BY101" s="265"/>
      <c r="BZ101" s="217"/>
      <c r="CA101" s="217"/>
      <c r="CB101" s="217"/>
      <c r="CC101" s="217"/>
      <c r="CD101" s="217"/>
      <c r="CE101" s="114"/>
      <c r="CF101" s="114"/>
      <c r="CG101" s="114"/>
      <c r="CH101" s="114"/>
      <c r="CI101" s="114"/>
      <c r="CJ101" s="114"/>
      <c r="CK101" s="114"/>
      <c r="CL101" s="114"/>
      <c r="CM101" s="114"/>
      <c r="CN101" s="114"/>
      <c r="CO101" s="114"/>
      <c r="CP101" s="114"/>
      <c r="CQ101" s="114"/>
      <c r="CR101" s="114"/>
      <c r="CS101" s="217"/>
      <c r="CT101" s="217"/>
      <c r="CU101" s="217"/>
      <c r="CV101" s="90"/>
      <c r="CW101" s="270" t="s">
        <v>455</v>
      </c>
      <c r="CX101" s="90"/>
      <c r="CY101" s="217"/>
      <c r="CZ101" s="217"/>
      <c r="DA101" s="217"/>
      <c r="DB101" s="217"/>
      <c r="DC101" s="217"/>
      <c r="DD101" s="265"/>
      <c r="DE101" s="217"/>
      <c r="DF101" s="217"/>
      <c r="DG101" s="217"/>
      <c r="DH101" s="265"/>
      <c r="DI101" s="217"/>
      <c r="DJ101" s="125"/>
      <c r="DK101" s="125"/>
      <c r="DL101" s="125"/>
      <c r="DM101" s="125"/>
      <c r="DN101" s="125"/>
      <c r="DO101" s="125"/>
      <c r="DP101" s="125"/>
      <c r="DQ101" s="125"/>
      <c r="DR101" s="125"/>
      <c r="DS101" s="125"/>
      <c r="DT101" s="125"/>
      <c r="DU101" s="125"/>
      <c r="DV101" s="125"/>
      <c r="DW101" s="125"/>
      <c r="DX101" s="217"/>
      <c r="DY101" s="217"/>
      <c r="DZ101" s="217"/>
      <c r="EA101" s="217"/>
      <c r="EB101" s="270" t="s">
        <v>455</v>
      </c>
      <c r="EC101" s="265"/>
      <c r="ED101" s="265"/>
      <c r="EE101" s="265"/>
      <c r="EF101" s="265"/>
      <c r="EG101" s="265"/>
      <c r="EH101" s="265"/>
      <c r="EI101" s="265"/>
      <c r="EJ101" s="265"/>
      <c r="EK101" s="265"/>
      <c r="EL101" s="265"/>
      <c r="EM101" s="265"/>
      <c r="EN101" s="265"/>
      <c r="EO101" s="125"/>
      <c r="EP101" s="125"/>
      <c r="EQ101" s="125"/>
      <c r="ER101" s="125"/>
      <c r="ES101" s="125"/>
      <c r="ET101" s="125"/>
      <c r="EU101" s="125"/>
      <c r="EV101" s="125"/>
      <c r="EW101" s="125"/>
      <c r="EX101" s="125"/>
      <c r="EY101" s="125"/>
      <c r="EZ101" s="125"/>
      <c r="FA101" s="125"/>
      <c r="FB101" s="125"/>
      <c r="FC101" s="265"/>
      <c r="FD101" s="265"/>
      <c r="FE101" s="265"/>
      <c r="FF101" s="270" t="s">
        <v>455</v>
      </c>
      <c r="FG101" s="270"/>
      <c r="FH101" s="265"/>
      <c r="FI101" s="265"/>
      <c r="FJ101" s="265"/>
      <c r="FK101" s="265"/>
      <c r="FL101" s="265"/>
      <c r="FM101" s="265"/>
      <c r="FN101" s="265"/>
      <c r="FO101" s="265"/>
      <c r="FP101" s="265"/>
      <c r="FQ101" s="265"/>
      <c r="FR101" s="265"/>
      <c r="FS101" s="265"/>
      <c r="FT101" s="265"/>
      <c r="FU101" s="265"/>
      <c r="FV101" s="265"/>
      <c r="FW101" s="265"/>
      <c r="FX101" s="265"/>
      <c r="FY101" s="265"/>
      <c r="FZ101" s="265"/>
      <c r="GA101" s="265"/>
      <c r="GB101" s="265"/>
      <c r="GC101" s="265"/>
      <c r="GD101" s="265"/>
      <c r="GE101" s="265"/>
      <c r="GF101" s="265"/>
      <c r="GG101" s="265"/>
      <c r="GH101" s="265"/>
      <c r="GI101" s="265"/>
      <c r="GJ101" s="265"/>
      <c r="GK101" s="265"/>
      <c r="GL101" s="265"/>
      <c r="GM101" s="265"/>
      <c r="GN101" s="265"/>
      <c r="GO101" s="265"/>
      <c r="GP101" s="265"/>
      <c r="GQ101" s="265"/>
      <c r="GR101" s="265"/>
      <c r="GS101" s="265"/>
      <c r="GT101" s="265"/>
      <c r="GU101" s="265"/>
      <c r="GV101" s="265"/>
      <c r="GW101" s="265"/>
      <c r="GX101" s="265"/>
      <c r="GY101" s="265"/>
      <c r="GZ101" s="265"/>
      <c r="HA101" s="265"/>
      <c r="HB101" s="265"/>
      <c r="HC101" s="265"/>
      <c r="HD101" s="270" t="s">
        <v>455</v>
      </c>
      <c r="HE101" s="265"/>
      <c r="HF101" s="265"/>
      <c r="HG101" s="270"/>
      <c r="HH101" s="265"/>
      <c r="HI101" s="265"/>
      <c r="HJ101" s="265"/>
      <c r="HK101" s="265"/>
      <c r="HL101" s="265"/>
      <c r="HM101" s="265"/>
      <c r="HN101" s="265"/>
      <c r="HO101" s="265"/>
      <c r="HP101" s="265"/>
      <c r="HQ101" s="265"/>
      <c r="HR101" s="265"/>
      <c r="HS101" s="265"/>
      <c r="HT101" s="265"/>
      <c r="HU101" s="265"/>
      <c r="HV101" s="265"/>
      <c r="HW101" s="265"/>
      <c r="HX101" s="265"/>
      <c r="HY101" s="265"/>
      <c r="HZ101" s="265"/>
      <c r="IA101" s="265"/>
      <c r="IB101" s="265"/>
      <c r="IC101" s="265"/>
      <c r="ID101" s="265"/>
      <c r="IE101" s="265"/>
      <c r="IF101" s="265"/>
      <c r="IG101" s="265"/>
      <c r="IH101" s="265"/>
      <c r="II101" s="265"/>
      <c r="IJ101" s="265"/>
      <c r="IK101" s="265"/>
      <c r="IL101" s="265"/>
      <c r="IM101" s="265"/>
      <c r="IN101" s="265"/>
      <c r="IO101" s="265"/>
      <c r="IP101" s="265"/>
      <c r="IQ101" s="265"/>
      <c r="IR101" s="265"/>
      <c r="IS101" s="270" t="s">
        <v>455</v>
      </c>
      <c r="IT101" s="265"/>
      <c r="IU101" s="265"/>
      <c r="IV101" s="265"/>
      <c r="IW101" s="265"/>
      <c r="IX101" s="265"/>
      <c r="IY101" s="265"/>
      <c r="IZ101" s="265"/>
      <c r="JA101" s="265"/>
      <c r="JB101" s="265"/>
      <c r="JC101" s="265"/>
      <c r="JD101" s="265"/>
      <c r="JE101" s="265"/>
      <c r="JF101" s="265"/>
      <c r="JG101" s="265"/>
      <c r="JH101" s="265"/>
      <c r="JI101" s="265"/>
      <c r="JJ101" s="265"/>
      <c r="JK101" s="265"/>
      <c r="JL101" s="265"/>
      <c r="JM101" s="265"/>
      <c r="JN101" s="265"/>
      <c r="JO101" s="265"/>
      <c r="JP101" s="265"/>
      <c r="JQ101" s="265"/>
      <c r="JR101" s="265"/>
      <c r="JS101" s="265"/>
      <c r="JT101" s="265"/>
      <c r="JU101" s="265"/>
      <c r="JV101" s="265"/>
      <c r="JW101" s="265"/>
      <c r="JX101" s="265"/>
      <c r="JY101" s="265"/>
      <c r="JZ101" s="265"/>
      <c r="KA101" s="265"/>
      <c r="KB101" s="265"/>
      <c r="KC101" s="265"/>
      <c r="KD101" s="265"/>
      <c r="KE101" s="270" t="s">
        <v>455</v>
      </c>
      <c r="KF101" s="265"/>
      <c r="KG101" s="265"/>
      <c r="KH101" s="265"/>
      <c r="KI101" s="270"/>
      <c r="KJ101" s="265"/>
      <c r="KK101" s="265"/>
      <c r="KL101" s="265"/>
      <c r="KM101" s="265"/>
      <c r="KN101" s="265"/>
      <c r="KO101" s="265"/>
      <c r="KP101" s="265"/>
      <c r="KQ101" s="265"/>
      <c r="KR101" s="265"/>
      <c r="KS101" s="265"/>
      <c r="KT101" s="265"/>
      <c r="KU101" s="265"/>
      <c r="KV101" s="265"/>
      <c r="KW101" s="265"/>
      <c r="KX101" s="265"/>
      <c r="KY101" s="265"/>
      <c r="KZ101" s="265"/>
      <c r="LA101" s="265"/>
      <c r="LB101" s="265"/>
      <c r="LC101" s="265"/>
      <c r="LD101" s="265"/>
      <c r="LE101" s="265"/>
      <c r="LF101" s="265"/>
      <c r="LG101" s="265"/>
      <c r="LH101" s="265"/>
      <c r="LI101" s="265"/>
      <c r="LJ101" s="265"/>
      <c r="LK101" s="265"/>
      <c r="LL101" s="265"/>
      <c r="LM101" s="265"/>
      <c r="LN101" s="265"/>
      <c r="LO101" s="265"/>
      <c r="LP101" s="265"/>
      <c r="LQ101" s="265"/>
      <c r="LR101" s="265"/>
      <c r="LS101" s="265"/>
      <c r="LT101" s="270" t="s">
        <v>455</v>
      </c>
      <c r="LU101" s="217"/>
      <c r="LV101" s="217"/>
      <c r="LW101" s="217"/>
      <c r="LX101" s="217"/>
      <c r="LY101" s="217"/>
      <c r="LZ101" s="265"/>
      <c r="MA101" s="265"/>
      <c r="MB101" s="265"/>
      <c r="MC101" s="265"/>
      <c r="MD101" s="265"/>
      <c r="ME101" s="265"/>
      <c r="MF101" s="265"/>
      <c r="MG101" s="265"/>
      <c r="MH101" s="265"/>
      <c r="MI101" s="265"/>
      <c r="MJ101" s="265"/>
      <c r="MK101" s="265"/>
      <c r="ML101" s="265"/>
      <c r="MM101" s="265"/>
      <c r="MN101" s="265"/>
      <c r="MO101" s="265"/>
      <c r="MP101" s="265"/>
      <c r="MQ101" s="265"/>
      <c r="MR101" s="265"/>
      <c r="MS101" s="265"/>
      <c r="MT101" s="265"/>
      <c r="MU101" s="265"/>
      <c r="MV101" s="265"/>
      <c r="MW101" s="265"/>
      <c r="MX101" s="265"/>
      <c r="MY101" s="265"/>
      <c r="MZ101" s="265"/>
      <c r="NA101" s="265"/>
      <c r="NB101" s="265"/>
      <c r="NC101" s="265"/>
      <c r="ND101" s="265"/>
      <c r="NE101" s="265"/>
      <c r="NF101" s="265"/>
      <c r="NG101" s="265"/>
      <c r="NH101" s="265"/>
      <c r="NI101" s="265"/>
      <c r="NJ101" s="265"/>
      <c r="NK101" s="265"/>
      <c r="NL101" s="265"/>
      <c r="NM101" s="265"/>
      <c r="NN101" s="265"/>
      <c r="NO101" s="265"/>
      <c r="NP101" s="265"/>
      <c r="NQ101" s="265"/>
      <c r="NR101" s="265"/>
      <c r="NS101" s="265"/>
      <c r="NT101" s="265"/>
      <c r="NU101" s="265"/>
      <c r="NV101" s="265"/>
      <c r="NW101" s="265"/>
      <c r="NX101" s="265"/>
      <c r="NY101" s="265"/>
      <c r="NZ101" s="265"/>
      <c r="OA101" s="265"/>
      <c r="OB101" s="265"/>
      <c r="OC101" s="265"/>
      <c r="OD101" s="265"/>
      <c r="OE101" s="265"/>
      <c r="OF101" s="265"/>
      <c r="OG101" s="265"/>
      <c r="OH101" s="265"/>
      <c r="OI101" s="265"/>
      <c r="OJ101" s="265"/>
      <c r="OK101" s="265"/>
      <c r="OL101" s="265"/>
      <c r="OM101" s="265"/>
      <c r="ON101" s="265"/>
      <c r="OO101" s="265"/>
      <c r="OP101" s="265"/>
      <c r="OQ101" s="265"/>
      <c r="OR101" s="265"/>
      <c r="OS101" s="267">
        <f>IF(ISERROR(#REF!),0,1)</f>
        <v>0</v>
      </c>
      <c r="OT101" s="267">
        <f t="shared" si="24"/>
        <v>0</v>
      </c>
      <c r="OU101" s="267">
        <f t="shared" si="25"/>
        <v>1</v>
      </c>
      <c r="OV101" s="223"/>
      <c r="OW101" s="223"/>
      <c r="OX101" s="223"/>
      <c r="OY101" s="223"/>
      <c r="OZ101" s="223"/>
      <c r="PA101" s="223"/>
      <c r="PB101" s="223"/>
      <c r="PC101" s="223"/>
      <c r="PD101" s="223"/>
      <c r="PE101" s="223"/>
      <c r="PF101" s="223"/>
      <c r="PG101" s="223"/>
      <c r="PH101" s="223"/>
      <c r="PI101" s="223"/>
      <c r="PJ101" s="223"/>
      <c r="PK101" s="223"/>
      <c r="PL101" s="223"/>
      <c r="PM101" s="223"/>
      <c r="PN101" s="223"/>
      <c r="PO101" s="223"/>
      <c r="PP101" s="223"/>
      <c r="PQ101" s="223"/>
      <c r="PR101" s="223"/>
      <c r="PS101" s="223"/>
      <c r="PT101" s="223"/>
      <c r="PU101" s="223"/>
      <c r="PV101" s="223"/>
      <c r="PW101" s="223"/>
      <c r="PX101" s="223"/>
      <c r="PY101" s="223"/>
      <c r="PZ101" s="223"/>
      <c r="QA101" s="223"/>
      <c r="QB101" s="223"/>
      <c r="QC101" s="223"/>
      <c r="QD101" s="223"/>
      <c r="QE101" s="223"/>
      <c r="QF101" s="223"/>
      <c r="QG101" s="223"/>
      <c r="QH101" s="223"/>
      <c r="QI101" s="223"/>
      <c r="QJ101" s="223"/>
      <c r="QK101" s="223"/>
      <c r="QL101" s="223"/>
      <c r="QM101" s="223"/>
      <c r="QN101" s="223"/>
      <c r="QO101" s="223"/>
      <c r="QP101" s="223"/>
      <c r="QQ101" s="223"/>
      <c r="QR101" s="223"/>
      <c r="QS101" s="223"/>
      <c r="QT101" s="223"/>
      <c r="QU101" s="223"/>
      <c r="QV101" s="223"/>
      <c r="QW101" s="223"/>
      <c r="QX101" s="223"/>
      <c r="QY101" s="223"/>
      <c r="QZ101" s="223"/>
      <c r="RA101" s="223"/>
      <c r="RB101" s="223"/>
      <c r="RC101" s="223"/>
      <c r="RD101" s="223"/>
      <c r="RE101" s="223"/>
      <c r="RF101" s="223"/>
      <c r="RG101" s="223"/>
      <c r="RH101" s="223"/>
      <c r="RI101" s="223"/>
      <c r="RJ101" s="223"/>
      <c r="RK101" s="223"/>
      <c r="RL101" s="223"/>
      <c r="RM101" s="223"/>
      <c r="RN101" s="223"/>
      <c r="RO101" s="223"/>
      <c r="RP101" s="223"/>
      <c r="RQ101" s="223"/>
      <c r="RR101" s="223"/>
      <c r="RS101" s="223"/>
      <c r="RT101" s="223"/>
      <c r="RU101" s="223"/>
      <c r="RV101" s="223"/>
      <c r="RW101" s="223"/>
      <c r="RX101" s="223"/>
      <c r="RY101" s="223"/>
      <c r="RZ101" s="223"/>
      <c r="SA101" s="223"/>
      <c r="SB101" s="223"/>
      <c r="SC101" s="223"/>
      <c r="SD101" s="223"/>
      <c r="SE101" s="223"/>
      <c r="SF101" s="223"/>
      <c r="SG101" s="223"/>
      <c r="SH101" s="223"/>
      <c r="SI101" s="223"/>
      <c r="SJ101" s="223"/>
      <c r="SK101" s="223"/>
      <c r="SL101" s="223"/>
      <c r="SM101" s="223"/>
      <c r="SN101" s="223"/>
      <c r="SO101" s="223"/>
      <c r="SP101" s="223"/>
      <c r="SQ101" s="223"/>
      <c r="SR101" s="223"/>
      <c r="SS101" s="223"/>
      <c r="ST101" s="223"/>
      <c r="SU101" s="223"/>
      <c r="SV101" s="223"/>
      <c r="SW101" s="223"/>
      <c r="SX101" s="223"/>
      <c r="SY101" s="223"/>
      <c r="SZ101" s="223"/>
      <c r="TA101" s="223"/>
      <c r="TB101" s="223"/>
      <c r="TC101" s="223"/>
      <c r="TD101" s="223"/>
      <c r="TE101" s="223"/>
      <c r="TF101" s="223"/>
      <c r="TG101" s="223"/>
      <c r="TH101" s="223"/>
      <c r="TI101" s="223"/>
      <c r="TJ101" s="223"/>
      <c r="TK101" s="223"/>
      <c r="TL101" s="223"/>
      <c r="TM101" s="223"/>
      <c r="TN101" s="223"/>
      <c r="TO101" s="223"/>
      <c r="TP101" s="223"/>
      <c r="TQ101" s="223"/>
      <c r="TR101" s="223"/>
      <c r="TS101" s="223"/>
      <c r="TT101" s="223"/>
      <c r="TU101" s="223"/>
      <c r="TV101" s="223"/>
      <c r="TW101" s="223"/>
      <c r="TX101" s="223"/>
      <c r="TY101" s="223"/>
      <c r="TZ101" s="223"/>
      <c r="UA101" s="223"/>
      <c r="UB101" s="223"/>
      <c r="UC101" s="223"/>
      <c r="UD101" s="223"/>
      <c r="UE101" s="223"/>
      <c r="UF101" s="223"/>
      <c r="UG101" s="223"/>
      <c r="UH101" s="223"/>
      <c r="UI101" s="223"/>
      <c r="UJ101" s="223"/>
      <c r="UK101" s="223"/>
      <c r="UL101" s="223"/>
      <c r="UM101" s="223"/>
      <c r="UN101" s="223"/>
      <c r="UO101" s="223"/>
      <c r="UP101" s="223"/>
      <c r="UQ101" s="223"/>
      <c r="UR101" s="223"/>
      <c r="US101" s="223"/>
      <c r="UT101" s="223"/>
      <c r="UU101" s="223"/>
      <c r="UV101" s="223"/>
      <c r="UW101" s="223"/>
      <c r="UX101" s="223"/>
      <c r="UY101" s="223"/>
      <c r="UZ101" s="223"/>
      <c r="VA101" s="223"/>
      <c r="VB101" s="223"/>
      <c r="VC101" s="223"/>
      <c r="VD101" s="223"/>
      <c r="VE101" s="223"/>
      <c r="VF101" s="223"/>
      <c r="VG101" s="223"/>
      <c r="VH101" s="223"/>
      <c r="VI101" s="223"/>
      <c r="VJ101" s="223"/>
      <c r="VK101" s="223"/>
      <c r="VL101" s="223"/>
      <c r="VM101" s="223"/>
      <c r="VN101" s="223"/>
      <c r="VO101" s="223"/>
      <c r="VP101" s="223"/>
      <c r="VQ101" s="223"/>
      <c r="VR101" s="223"/>
      <c r="VS101" s="223"/>
      <c r="VT101" s="223"/>
      <c r="VU101" s="223"/>
      <c r="VV101" s="223"/>
      <c r="VW101" s="223"/>
      <c r="VX101" s="223"/>
      <c r="VY101" s="223"/>
      <c r="VZ101" s="223"/>
      <c r="WA101" s="223"/>
      <c r="WB101" s="223"/>
      <c r="WC101" s="223"/>
      <c r="WD101" s="223"/>
      <c r="WE101" s="223"/>
      <c r="WF101" s="223"/>
      <c r="WG101" s="223"/>
      <c r="WH101" s="223"/>
      <c r="WI101" s="223"/>
      <c r="WJ101" s="223"/>
      <c r="WK101" s="223"/>
      <c r="WL101" s="223"/>
      <c r="WM101" s="223"/>
      <c r="WN101" s="223"/>
      <c r="WO101" s="223"/>
      <c r="WP101" s="223"/>
      <c r="WQ101" s="223"/>
      <c r="WR101" s="223"/>
      <c r="WS101" s="223"/>
      <c r="WT101" s="223"/>
      <c r="WU101" s="223"/>
      <c r="WV101" s="223"/>
      <c r="WW101" s="223"/>
      <c r="WX101" s="223"/>
      <c r="WY101" s="223"/>
      <c r="WZ101" s="223"/>
      <c r="XA101" s="223"/>
      <c r="XB101" s="223"/>
      <c r="XC101" s="223"/>
      <c r="XD101" s="223"/>
      <c r="XE101" s="223"/>
      <c r="XF101" s="223"/>
      <c r="XG101" s="223"/>
      <c r="XH101" s="223"/>
      <c r="XI101" s="223"/>
      <c r="XJ101" s="223"/>
      <c r="XK101" s="223"/>
      <c r="XL101" s="223"/>
      <c r="XM101" s="223"/>
      <c r="XN101" s="223"/>
      <c r="XO101" s="223"/>
      <c r="XP101" s="223"/>
      <c r="XQ101" s="223"/>
      <c r="XR101" s="223"/>
      <c r="XS101" s="223"/>
      <c r="XT101" s="223"/>
      <c r="XU101" s="223"/>
      <c r="XV101" s="223"/>
      <c r="XW101" s="223"/>
      <c r="XX101" s="223"/>
      <c r="XY101" s="223"/>
      <c r="XZ101" s="223"/>
      <c r="YA101" s="223"/>
      <c r="YB101" s="223"/>
      <c r="YC101" s="223"/>
      <c r="YD101" s="223"/>
      <c r="YE101" s="223"/>
      <c r="YF101" s="223"/>
      <c r="YG101" s="223"/>
      <c r="YH101" s="223"/>
      <c r="YI101" s="223"/>
      <c r="YJ101" s="223"/>
      <c r="YK101" s="223"/>
      <c r="YL101" s="223"/>
      <c r="YM101" s="223"/>
      <c r="YN101" s="223"/>
      <c r="YO101" s="223"/>
      <c r="YP101" s="223"/>
      <c r="YQ101" s="223"/>
      <c r="YR101" s="223"/>
      <c r="YS101" s="223"/>
      <c r="YT101" s="223"/>
      <c r="YU101" s="223"/>
      <c r="YV101" s="223"/>
      <c r="YW101" s="223"/>
      <c r="YX101" s="223"/>
      <c r="YY101" s="223"/>
      <c r="YZ101" s="223"/>
      <c r="ZA101" s="223"/>
      <c r="ZB101" s="223"/>
      <c r="ZC101" s="223"/>
      <c r="ZD101" s="223"/>
      <c r="ZE101" s="223"/>
      <c r="ZF101" s="223"/>
      <c r="ZG101" s="223"/>
      <c r="ZH101" s="223"/>
      <c r="ZI101" s="223"/>
      <c r="ZJ101" s="223"/>
      <c r="ZK101" s="223"/>
      <c r="ZL101" s="223"/>
      <c r="ZM101" s="223"/>
      <c r="ZN101" s="223"/>
      <c r="ZO101" s="223"/>
      <c r="ZP101" s="223"/>
      <c r="ZQ101" s="223"/>
      <c r="ZR101" s="223"/>
      <c r="ZS101" s="223"/>
      <c r="ZT101" s="223"/>
      <c r="ZU101" s="223"/>
      <c r="ZV101" s="223"/>
      <c r="ZW101" s="223"/>
      <c r="ZX101" s="223"/>
      <c r="ZY101" s="223"/>
      <c r="ZZ101" s="223"/>
      <c r="AAA101" s="223"/>
      <c r="AAB101" s="223"/>
      <c r="AAC101" s="223"/>
      <c r="AAD101" s="223"/>
      <c r="AAE101" s="223"/>
      <c r="AAF101" s="223"/>
      <c r="AAG101" s="223"/>
      <c r="AAH101" s="223"/>
      <c r="AAI101" s="223"/>
      <c r="AAJ101" s="223"/>
      <c r="AAK101" s="223"/>
      <c r="AAL101" s="223"/>
      <c r="AAM101" s="223"/>
      <c r="AAN101" s="223"/>
      <c r="AAO101" s="223"/>
      <c r="AAP101" s="223"/>
      <c r="AAQ101" s="223"/>
      <c r="AAR101" s="223"/>
      <c r="AAS101" s="223"/>
      <c r="AAT101" s="223"/>
      <c r="AAU101" s="223"/>
      <c r="AAV101" s="223"/>
      <c r="AAW101" s="223"/>
      <c r="AAX101" s="223"/>
      <c r="AAY101" s="223"/>
      <c r="AAZ101" s="223"/>
      <c r="ABA101" s="223"/>
      <c r="ABB101" s="223"/>
      <c r="ABC101" s="223"/>
      <c r="ABD101" s="223"/>
      <c r="ABE101" s="223"/>
      <c r="ABF101" s="223"/>
      <c r="ABG101" s="223"/>
      <c r="ABH101" s="223"/>
      <c r="ABI101" s="223"/>
      <c r="ABJ101" s="223"/>
      <c r="ABK101" s="223"/>
      <c r="ABL101" s="223"/>
      <c r="ABM101" s="223"/>
      <c r="ABN101" s="223"/>
      <c r="ABO101" s="223"/>
      <c r="ABP101" s="223"/>
      <c r="ABQ101" s="223"/>
      <c r="ABR101" s="223"/>
      <c r="ABS101" s="223"/>
      <c r="ABT101" s="223"/>
      <c r="ABU101" s="223"/>
      <c r="ABV101" s="223"/>
      <c r="ABW101" s="223"/>
      <c r="ABX101" s="223"/>
      <c r="ABY101" s="223"/>
      <c r="ABZ101" s="223"/>
      <c r="ACA101" s="223"/>
      <c r="ACB101" s="223"/>
      <c r="ACC101" s="223"/>
      <c r="ACD101" s="223"/>
      <c r="ACE101" s="223"/>
      <c r="ACF101" s="223"/>
      <c r="ACG101" s="223"/>
      <c r="ACH101" s="223"/>
      <c r="ACI101" s="223"/>
      <c r="ACJ101" s="223"/>
      <c r="ACK101" s="223"/>
      <c r="ACL101" s="223"/>
      <c r="ACM101" s="223"/>
      <c r="ACN101" s="223"/>
      <c r="ACO101" s="223"/>
      <c r="ACP101" s="223"/>
      <c r="ACQ101" s="223"/>
      <c r="ACR101" s="223"/>
      <c r="ACS101" s="223"/>
      <c r="ACT101" s="223"/>
      <c r="ACU101" s="223"/>
      <c r="ACV101" s="223"/>
      <c r="ACW101" s="223"/>
      <c r="ACX101" s="223"/>
      <c r="ACY101" s="223"/>
      <c r="ACZ101" s="223"/>
      <c r="ADA101" s="223"/>
      <c r="ADB101" s="223"/>
      <c r="ADC101" s="223"/>
      <c r="ADD101" s="223"/>
      <c r="ADE101" s="223"/>
      <c r="ADF101" s="223"/>
      <c r="ADG101" s="223"/>
      <c r="ADH101" s="223"/>
      <c r="ADI101" s="223"/>
      <c r="ADJ101" s="223"/>
      <c r="ADK101" s="223"/>
      <c r="ADL101" s="223"/>
      <c r="ADM101" s="223"/>
      <c r="ADN101" s="223"/>
      <c r="ADO101" s="223"/>
      <c r="ADP101" s="223"/>
      <c r="ADQ101" s="223"/>
      <c r="ADR101" s="223"/>
      <c r="ADS101" s="223"/>
      <c r="ADT101" s="223"/>
      <c r="ADU101" s="223"/>
      <c r="ADV101" s="223"/>
      <c r="ADW101" s="223"/>
      <c r="ADX101" s="223"/>
      <c r="ADY101" s="223"/>
      <c r="ADZ101" s="223"/>
      <c r="AEA101" s="223"/>
      <c r="AEB101" s="223"/>
      <c r="AEC101" s="223"/>
      <c r="AED101" s="223"/>
      <c r="AEE101" s="223"/>
      <c r="AEF101" s="223"/>
      <c r="AEG101" s="223"/>
      <c r="AEH101" s="223"/>
      <c r="AEI101" s="223"/>
      <c r="AEJ101" s="223"/>
      <c r="AEK101" s="223"/>
      <c r="AEL101" s="223"/>
      <c r="AEM101" s="223"/>
      <c r="AEN101" s="223"/>
      <c r="AEO101" s="223"/>
      <c r="AEP101" s="223"/>
      <c r="AEQ101" s="223"/>
      <c r="AER101" s="223"/>
      <c r="AES101" s="223"/>
      <c r="AET101" s="223"/>
      <c r="AEU101" s="223"/>
      <c r="AEV101" s="223"/>
      <c r="AEW101" s="223"/>
      <c r="AEX101" s="223"/>
      <c r="AEY101" s="223"/>
      <c r="AEZ101" s="223"/>
      <c r="AFA101" s="223"/>
      <c r="AFB101" s="223"/>
      <c r="AFC101" s="223"/>
      <c r="AFD101" s="223"/>
      <c r="AFE101" s="223"/>
      <c r="AFF101" s="223"/>
      <c r="AFG101" s="223"/>
      <c r="AFH101" s="223"/>
      <c r="AFI101" s="223"/>
      <c r="AFJ101" s="223"/>
      <c r="AFK101" s="223"/>
      <c r="AFL101" s="223"/>
      <c r="AFM101" s="223"/>
      <c r="AFN101" s="223"/>
      <c r="AFO101" s="223"/>
      <c r="AFP101" s="223"/>
      <c r="AFQ101" s="223"/>
      <c r="AFR101" s="223"/>
      <c r="AFS101" s="223"/>
      <c r="AFT101" s="223"/>
    </row>
    <row r="102" spans="1:852" s="64" customFormat="1">
      <c r="A102" s="135" t="s">
        <v>2955</v>
      </c>
      <c r="B102" s="135"/>
      <c r="C102" s="840" t="str">
        <f>IF(Severity!F102&gt;=0.5,"YES","NO")</f>
        <v>YES</v>
      </c>
      <c r="D102" s="840" t="str">
        <f>IF(Severity!G102&gt;=0.5,"YES","NO")</f>
        <v>NO</v>
      </c>
      <c r="E102" s="209">
        <v>10</v>
      </c>
      <c r="F102" s="209">
        <v>2</v>
      </c>
      <c r="G102" s="215" t="s">
        <v>3001</v>
      </c>
      <c r="H102" s="270" t="s">
        <v>749</v>
      </c>
      <c r="I102" s="270" t="s">
        <v>455</v>
      </c>
      <c r="J102" s="270">
        <v>2</v>
      </c>
      <c r="K102" s="270" t="s">
        <v>455</v>
      </c>
      <c r="L102" s="267"/>
      <c r="M102" s="267"/>
      <c r="N102" s="270"/>
      <c r="O102" s="270" t="s">
        <v>455</v>
      </c>
      <c r="P102" s="267"/>
      <c r="Q102" s="267"/>
      <c r="R102" s="267"/>
      <c r="S102" s="270" t="s">
        <v>908</v>
      </c>
      <c r="T102" s="267">
        <v>21</v>
      </c>
      <c r="U102" s="113">
        <v>28.96</v>
      </c>
      <c r="V102" s="113">
        <v>8.07</v>
      </c>
      <c r="W102" s="113"/>
      <c r="X102" s="113"/>
      <c r="Y102" s="113">
        <v>15.17</v>
      </c>
      <c r="Z102" s="113">
        <v>11.51</v>
      </c>
      <c r="AA102" s="113"/>
      <c r="AB102" s="113"/>
      <c r="AC102" s="113"/>
      <c r="AD102" s="113"/>
      <c r="AE102" s="114"/>
      <c r="AF102" s="113"/>
      <c r="AG102" s="113"/>
      <c r="AH102" s="113"/>
      <c r="AI102" s="267">
        <v>46</v>
      </c>
      <c r="AJ102" s="267">
        <f t="shared" si="17"/>
        <v>44</v>
      </c>
      <c r="AK102" s="267" t="s">
        <v>455</v>
      </c>
      <c r="AL102" s="222" t="s">
        <v>3001</v>
      </c>
      <c r="AM102" s="270" t="s">
        <v>749</v>
      </c>
      <c r="AN102" s="270"/>
      <c r="AO102" s="270">
        <v>1</v>
      </c>
      <c r="AP102" s="270" t="s">
        <v>455</v>
      </c>
      <c r="AQ102" s="267"/>
      <c r="AR102" s="267"/>
      <c r="AS102" s="270"/>
      <c r="AT102" s="270" t="s">
        <v>455</v>
      </c>
      <c r="AU102" s="267"/>
      <c r="AV102" s="267"/>
      <c r="AW102" s="267"/>
      <c r="AX102" s="265" t="s">
        <v>908</v>
      </c>
      <c r="AY102" s="267">
        <v>21</v>
      </c>
      <c r="AZ102" s="114">
        <v>27.32</v>
      </c>
      <c r="BA102" s="114">
        <v>7.89</v>
      </c>
      <c r="BB102" s="114"/>
      <c r="BC102" s="114"/>
      <c r="BD102" s="114">
        <v>13.68</v>
      </c>
      <c r="BE102" s="114">
        <v>10.68</v>
      </c>
      <c r="BF102" s="114"/>
      <c r="BG102" s="114"/>
      <c r="BH102" s="114"/>
      <c r="BI102" s="114"/>
      <c r="BJ102" s="114"/>
      <c r="BK102" s="114"/>
      <c r="BL102" s="114"/>
      <c r="BM102" s="114"/>
      <c r="BN102" s="267">
        <v>47</v>
      </c>
      <c r="BO102" s="270">
        <f t="shared" si="18"/>
        <v>46</v>
      </c>
      <c r="BP102" s="270" t="s">
        <v>455</v>
      </c>
      <c r="BQ102" s="90"/>
      <c r="BR102" s="270" t="s">
        <v>455</v>
      </c>
      <c r="BS102" s="212"/>
      <c r="BT102" s="212"/>
      <c r="BU102" s="267"/>
      <c r="BV102" s="212"/>
      <c r="BW102" s="212"/>
      <c r="BX102" s="212"/>
      <c r="BY102" s="267"/>
      <c r="BZ102" s="212"/>
      <c r="CA102" s="212"/>
      <c r="CB102" s="212"/>
      <c r="CC102" s="212"/>
      <c r="CD102" s="212"/>
      <c r="CE102" s="114"/>
      <c r="CF102" s="114"/>
      <c r="CG102" s="114"/>
      <c r="CH102" s="114"/>
      <c r="CI102" s="114"/>
      <c r="CJ102" s="114"/>
      <c r="CK102" s="114"/>
      <c r="CL102" s="114"/>
      <c r="CM102" s="114"/>
      <c r="CN102" s="114"/>
      <c r="CO102" s="114"/>
      <c r="CP102" s="114"/>
      <c r="CQ102" s="114"/>
      <c r="CR102" s="114"/>
      <c r="CS102" s="212"/>
      <c r="CT102" s="212"/>
      <c r="CU102" s="212"/>
      <c r="CV102" s="90"/>
      <c r="CW102" s="270" t="s">
        <v>455</v>
      </c>
      <c r="CX102" s="270"/>
      <c r="CY102" s="267"/>
      <c r="CZ102" s="267"/>
      <c r="DA102" s="267"/>
      <c r="DB102" s="267"/>
      <c r="DC102" s="267"/>
      <c r="DD102" s="267"/>
      <c r="DE102" s="267"/>
      <c r="DF102" s="267"/>
      <c r="DG102" s="267"/>
      <c r="DH102" s="267"/>
      <c r="DI102" s="267"/>
      <c r="DJ102" s="113"/>
      <c r="DK102" s="113"/>
      <c r="DL102" s="113"/>
      <c r="DM102" s="113"/>
      <c r="DN102" s="113"/>
      <c r="DO102" s="113"/>
      <c r="DP102" s="113"/>
      <c r="DQ102" s="113"/>
      <c r="DR102" s="113"/>
      <c r="DS102" s="113"/>
      <c r="DT102" s="113"/>
      <c r="DU102" s="113"/>
      <c r="DV102" s="113"/>
      <c r="DW102" s="113"/>
      <c r="DX102" s="267"/>
      <c r="DY102" s="267"/>
      <c r="DZ102" s="267"/>
      <c r="EA102" s="267"/>
      <c r="EB102" s="270" t="s">
        <v>455</v>
      </c>
      <c r="EC102" s="267"/>
      <c r="ED102" s="267"/>
      <c r="EE102" s="267"/>
      <c r="EF102" s="267"/>
      <c r="EG102" s="267"/>
      <c r="EH102" s="267"/>
      <c r="EI102" s="267"/>
      <c r="EJ102" s="267"/>
      <c r="EK102" s="267"/>
      <c r="EL102" s="267"/>
      <c r="EM102" s="267"/>
      <c r="EN102" s="267"/>
      <c r="EO102" s="113"/>
      <c r="EP102" s="113"/>
      <c r="EQ102" s="113"/>
      <c r="ER102" s="113"/>
      <c r="ES102" s="113"/>
      <c r="ET102" s="113"/>
      <c r="EU102" s="113"/>
      <c r="EV102" s="113"/>
      <c r="EW102" s="113"/>
      <c r="EX102" s="113"/>
      <c r="EY102" s="113"/>
      <c r="EZ102" s="113"/>
      <c r="FA102" s="113"/>
      <c r="FB102" s="113"/>
      <c r="FC102" s="267"/>
      <c r="FD102" s="267"/>
      <c r="FE102" s="267"/>
      <c r="FF102" s="270" t="s">
        <v>455</v>
      </c>
      <c r="FG102" s="270"/>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70" t="s">
        <v>455</v>
      </c>
      <c r="HE102" s="267"/>
      <c r="HF102" s="267"/>
      <c r="HG102" s="270"/>
      <c r="HH102" s="267"/>
      <c r="HI102" s="267"/>
      <c r="HJ102" s="267"/>
      <c r="HK102" s="267"/>
      <c r="HL102" s="267"/>
      <c r="HM102" s="267"/>
      <c r="HN102" s="267"/>
      <c r="HO102" s="267"/>
      <c r="HP102" s="267"/>
      <c r="HQ102" s="267"/>
      <c r="HR102" s="267"/>
      <c r="HS102" s="267"/>
      <c r="HT102" s="267"/>
      <c r="HU102" s="267"/>
      <c r="HV102" s="267"/>
      <c r="HW102" s="267"/>
      <c r="HX102" s="267"/>
      <c r="HY102" s="267"/>
      <c r="HZ102" s="267"/>
      <c r="IA102" s="267"/>
      <c r="IB102" s="267"/>
      <c r="IC102" s="267"/>
      <c r="ID102" s="267"/>
      <c r="IE102" s="267"/>
      <c r="IF102" s="267"/>
      <c r="IG102" s="267"/>
      <c r="IH102" s="267"/>
      <c r="II102" s="267"/>
      <c r="IJ102" s="267"/>
      <c r="IK102" s="267"/>
      <c r="IL102" s="267"/>
      <c r="IM102" s="267"/>
      <c r="IN102" s="267"/>
      <c r="IO102" s="267"/>
      <c r="IP102" s="267"/>
      <c r="IQ102" s="267"/>
      <c r="IR102" s="267"/>
      <c r="IS102" s="270" t="s">
        <v>455</v>
      </c>
      <c r="IT102" s="267"/>
      <c r="IU102" s="267"/>
      <c r="IV102" s="267"/>
      <c r="IW102" s="267"/>
      <c r="IX102" s="267"/>
      <c r="IY102" s="267"/>
      <c r="IZ102" s="267"/>
      <c r="JA102" s="267"/>
      <c r="JB102" s="267"/>
      <c r="JC102" s="267"/>
      <c r="JD102" s="267"/>
      <c r="JE102" s="267"/>
      <c r="JF102" s="267"/>
      <c r="JG102" s="267"/>
      <c r="JH102" s="267"/>
      <c r="JI102" s="267"/>
      <c r="JJ102" s="267"/>
      <c r="JK102" s="267"/>
      <c r="JL102" s="267"/>
      <c r="JM102" s="267"/>
      <c r="JN102" s="267"/>
      <c r="JO102" s="267"/>
      <c r="JP102" s="267"/>
      <c r="JQ102" s="267"/>
      <c r="JR102" s="267"/>
      <c r="JS102" s="267"/>
      <c r="JT102" s="267"/>
      <c r="JU102" s="267"/>
      <c r="JV102" s="267"/>
      <c r="JW102" s="267"/>
      <c r="JX102" s="267"/>
      <c r="JY102" s="267"/>
      <c r="JZ102" s="267"/>
      <c r="KA102" s="267"/>
      <c r="KB102" s="267"/>
      <c r="KC102" s="267"/>
      <c r="KD102" s="267"/>
      <c r="KE102" s="270" t="s">
        <v>455</v>
      </c>
      <c r="KF102" s="267"/>
      <c r="KG102" s="267"/>
      <c r="KH102" s="267"/>
      <c r="KI102" s="270"/>
      <c r="KJ102" s="267"/>
      <c r="KK102" s="267"/>
      <c r="KL102" s="267"/>
      <c r="KM102" s="267"/>
      <c r="KN102" s="267"/>
      <c r="KO102" s="267"/>
      <c r="KP102" s="267"/>
      <c r="KQ102" s="267"/>
      <c r="KR102" s="267"/>
      <c r="KS102" s="267"/>
      <c r="KT102" s="267"/>
      <c r="KU102" s="267"/>
      <c r="KV102" s="267"/>
      <c r="KW102" s="267"/>
      <c r="KX102" s="267"/>
      <c r="KY102" s="267"/>
      <c r="KZ102" s="267"/>
      <c r="LA102" s="267"/>
      <c r="LB102" s="267"/>
      <c r="LC102" s="267"/>
      <c r="LD102" s="267"/>
      <c r="LE102" s="267"/>
      <c r="LF102" s="267"/>
      <c r="LG102" s="267"/>
      <c r="LH102" s="267"/>
      <c r="LI102" s="267"/>
      <c r="LJ102" s="267"/>
      <c r="LK102" s="267"/>
      <c r="LL102" s="267"/>
      <c r="LM102" s="267"/>
      <c r="LN102" s="267"/>
      <c r="LO102" s="267"/>
      <c r="LP102" s="267"/>
      <c r="LQ102" s="267"/>
      <c r="LR102" s="267"/>
      <c r="LS102" s="267"/>
      <c r="LT102" s="270" t="s">
        <v>455</v>
      </c>
      <c r="LU102" s="267"/>
      <c r="LV102" s="267"/>
      <c r="LW102" s="267"/>
      <c r="LX102" s="267"/>
      <c r="LY102" s="267"/>
      <c r="LZ102" s="267"/>
      <c r="MA102" s="267"/>
      <c r="MB102" s="267"/>
      <c r="MC102" s="267"/>
      <c r="MD102" s="267"/>
      <c r="ME102" s="267"/>
      <c r="MF102" s="267"/>
      <c r="MG102" s="267"/>
      <c r="MH102" s="267"/>
      <c r="MI102" s="267"/>
      <c r="MJ102" s="267"/>
      <c r="MK102" s="267"/>
      <c r="ML102" s="267"/>
      <c r="MM102" s="267"/>
      <c r="MN102" s="267"/>
      <c r="MO102" s="267"/>
      <c r="MP102" s="267"/>
      <c r="MQ102" s="267"/>
      <c r="MR102" s="267"/>
      <c r="MS102" s="267"/>
      <c r="MT102" s="267"/>
      <c r="MU102" s="267"/>
      <c r="MV102" s="267"/>
      <c r="MW102" s="267"/>
      <c r="MX102" s="267"/>
      <c r="MY102" s="267"/>
      <c r="MZ102" s="267"/>
      <c r="NA102" s="267"/>
      <c r="NB102" s="267"/>
      <c r="NC102" s="267"/>
      <c r="ND102" s="267"/>
      <c r="NE102" s="267"/>
      <c r="NF102" s="267"/>
      <c r="NG102" s="267"/>
      <c r="NH102" s="267"/>
      <c r="NI102" s="267"/>
      <c r="NJ102" s="267"/>
      <c r="NK102" s="267"/>
      <c r="NL102" s="267"/>
      <c r="NM102" s="267"/>
      <c r="NN102" s="267"/>
      <c r="NO102" s="267"/>
      <c r="NP102" s="267"/>
      <c r="NQ102" s="267"/>
      <c r="NR102" s="267"/>
      <c r="NS102" s="267"/>
      <c r="NT102" s="267"/>
      <c r="NU102" s="267"/>
      <c r="NV102" s="267"/>
      <c r="NW102" s="267"/>
      <c r="NX102" s="267"/>
      <c r="NY102" s="267"/>
      <c r="NZ102" s="267"/>
      <c r="OA102" s="267"/>
      <c r="OB102" s="267"/>
      <c r="OC102" s="267"/>
      <c r="OD102" s="267"/>
      <c r="OE102" s="267"/>
      <c r="OF102" s="267"/>
      <c r="OG102" s="267"/>
      <c r="OH102" s="267"/>
      <c r="OI102" s="267"/>
      <c r="OJ102" s="267"/>
      <c r="OK102" s="267"/>
      <c r="OL102" s="267"/>
      <c r="OM102" s="267"/>
      <c r="ON102" s="267"/>
      <c r="OO102" s="267"/>
      <c r="OP102" s="267"/>
      <c r="OQ102" s="267"/>
      <c r="OR102" s="267"/>
      <c r="OS102" s="267">
        <f>IF(ISERROR(#REF!),0,1)</f>
        <v>0</v>
      </c>
      <c r="OT102" s="267">
        <f t="shared" si="24"/>
        <v>1</v>
      </c>
      <c r="OU102" s="267">
        <f t="shared" si="25"/>
        <v>0</v>
      </c>
      <c r="OV102" s="223"/>
      <c r="OW102" s="223"/>
      <c r="OX102" s="223"/>
      <c r="OY102" s="223"/>
      <c r="OZ102" s="223"/>
      <c r="PA102" s="223"/>
      <c r="PB102" s="223"/>
      <c r="PC102" s="223"/>
      <c r="PD102" s="223"/>
      <c r="PE102" s="223"/>
      <c r="PF102" s="223"/>
      <c r="PG102" s="223"/>
      <c r="PH102" s="223"/>
      <c r="PI102" s="223"/>
      <c r="PJ102" s="223"/>
      <c r="PK102" s="223"/>
      <c r="PL102" s="223"/>
      <c r="PM102" s="223"/>
      <c r="PN102" s="223"/>
      <c r="PO102" s="223"/>
      <c r="PP102" s="223"/>
      <c r="PQ102" s="223"/>
      <c r="PR102" s="223"/>
      <c r="PS102" s="223"/>
      <c r="PT102" s="223"/>
      <c r="PU102" s="223"/>
      <c r="PV102" s="223"/>
      <c r="PW102" s="223"/>
      <c r="PX102" s="223"/>
      <c r="PY102" s="223"/>
      <c r="PZ102" s="223"/>
      <c r="QA102" s="223"/>
      <c r="QB102" s="223"/>
      <c r="QC102" s="223"/>
      <c r="QD102" s="223"/>
      <c r="QE102" s="223"/>
      <c r="QF102" s="223"/>
      <c r="QG102" s="223"/>
      <c r="QH102" s="223"/>
      <c r="QI102" s="223"/>
      <c r="QJ102" s="223"/>
      <c r="QK102" s="223"/>
      <c r="QL102" s="223"/>
      <c r="QM102" s="223"/>
      <c r="QN102" s="223"/>
      <c r="QO102" s="223"/>
      <c r="QP102" s="223"/>
      <c r="QQ102" s="223"/>
      <c r="QR102" s="223"/>
      <c r="QS102" s="223"/>
      <c r="QT102" s="223"/>
      <c r="QU102" s="223"/>
      <c r="QV102" s="223"/>
      <c r="QW102" s="223"/>
      <c r="QX102" s="223"/>
      <c r="QY102" s="223"/>
      <c r="QZ102" s="223"/>
      <c r="RA102" s="223"/>
      <c r="RB102" s="223"/>
      <c r="RC102" s="223"/>
      <c r="RD102" s="223"/>
      <c r="RE102" s="223"/>
      <c r="RF102" s="223"/>
      <c r="RG102" s="223"/>
      <c r="RH102" s="223"/>
      <c r="RI102" s="223"/>
      <c r="RJ102" s="223"/>
      <c r="RK102" s="223"/>
      <c r="RL102" s="223"/>
      <c r="RM102" s="223"/>
      <c r="RN102" s="223"/>
      <c r="RO102" s="223"/>
      <c r="RP102" s="223"/>
      <c r="RQ102" s="223"/>
      <c r="RR102" s="223"/>
      <c r="RS102" s="223"/>
      <c r="RT102" s="223"/>
      <c r="RU102" s="223"/>
      <c r="RV102" s="223"/>
      <c r="RW102" s="223"/>
      <c r="RX102" s="223"/>
      <c r="RY102" s="223"/>
      <c r="RZ102" s="223"/>
      <c r="SA102" s="223"/>
      <c r="SB102" s="223"/>
      <c r="SC102" s="223"/>
      <c r="SD102" s="223"/>
      <c r="SE102" s="223"/>
      <c r="SF102" s="223"/>
      <c r="SG102" s="223"/>
      <c r="SH102" s="223"/>
      <c r="SI102" s="223"/>
      <c r="SJ102" s="223"/>
      <c r="SK102" s="223"/>
      <c r="SL102" s="223"/>
      <c r="SM102" s="223"/>
      <c r="SN102" s="223"/>
      <c r="SO102" s="223"/>
      <c r="SP102" s="223"/>
      <c r="SQ102" s="223"/>
      <c r="SR102" s="223"/>
      <c r="SS102" s="223"/>
      <c r="ST102" s="223"/>
      <c r="SU102" s="223"/>
      <c r="SV102" s="223"/>
      <c r="SW102" s="223"/>
      <c r="SX102" s="223"/>
      <c r="SY102" s="223"/>
      <c r="SZ102" s="223"/>
      <c r="TA102" s="223"/>
      <c r="TB102" s="223"/>
      <c r="TC102" s="223"/>
      <c r="TD102" s="223"/>
      <c r="TE102" s="223"/>
      <c r="TF102" s="223"/>
      <c r="TG102" s="223"/>
      <c r="TH102" s="223"/>
      <c r="TI102" s="223"/>
      <c r="TJ102" s="223"/>
      <c r="TK102" s="223"/>
      <c r="TL102" s="223"/>
      <c r="TM102" s="223"/>
      <c r="TN102" s="223"/>
      <c r="TO102" s="223"/>
      <c r="TP102" s="223"/>
      <c r="TQ102" s="223"/>
      <c r="TR102" s="223"/>
      <c r="TS102" s="223"/>
      <c r="TT102" s="223"/>
      <c r="TU102" s="223"/>
      <c r="TV102" s="223"/>
      <c r="TW102" s="223"/>
      <c r="TX102" s="223"/>
      <c r="TY102" s="223"/>
      <c r="TZ102" s="223"/>
      <c r="UA102" s="223"/>
      <c r="UB102" s="223"/>
      <c r="UC102" s="223"/>
      <c r="UD102" s="223"/>
      <c r="UE102" s="223"/>
      <c r="UF102" s="223"/>
      <c r="UG102" s="223"/>
      <c r="UH102" s="223"/>
      <c r="UI102" s="223"/>
      <c r="UJ102" s="223"/>
      <c r="UK102" s="223"/>
      <c r="UL102" s="223"/>
      <c r="UM102" s="223"/>
      <c r="UN102" s="223"/>
      <c r="UO102" s="223"/>
      <c r="UP102" s="223"/>
      <c r="UQ102" s="223"/>
      <c r="UR102" s="223"/>
      <c r="US102" s="223"/>
      <c r="UT102" s="223"/>
      <c r="UU102" s="223"/>
      <c r="UV102" s="223"/>
      <c r="UW102" s="223"/>
      <c r="UX102" s="223"/>
      <c r="UY102" s="223"/>
      <c r="UZ102" s="223"/>
      <c r="VA102" s="223"/>
      <c r="VB102" s="223"/>
      <c r="VC102" s="223"/>
      <c r="VD102" s="223"/>
      <c r="VE102" s="223"/>
      <c r="VF102" s="223"/>
      <c r="VG102" s="223"/>
      <c r="VH102" s="223"/>
      <c r="VI102" s="223"/>
      <c r="VJ102" s="223"/>
      <c r="VK102" s="223"/>
      <c r="VL102" s="223"/>
      <c r="VM102" s="223"/>
      <c r="VN102" s="223"/>
      <c r="VO102" s="223"/>
      <c r="VP102" s="223"/>
      <c r="VQ102" s="223"/>
      <c r="VR102" s="223"/>
      <c r="VS102" s="223"/>
      <c r="VT102" s="223"/>
      <c r="VU102" s="223"/>
      <c r="VV102" s="223"/>
      <c r="VW102" s="223"/>
      <c r="VX102" s="223"/>
      <c r="VY102" s="223"/>
      <c r="VZ102" s="223"/>
      <c r="WA102" s="223"/>
      <c r="WB102" s="223"/>
      <c r="WC102" s="223"/>
      <c r="WD102" s="223"/>
      <c r="WE102" s="223"/>
      <c r="WF102" s="223"/>
      <c r="WG102" s="223"/>
      <c r="WH102" s="223"/>
      <c r="WI102" s="223"/>
      <c r="WJ102" s="223"/>
      <c r="WK102" s="223"/>
      <c r="WL102" s="223"/>
      <c r="WM102" s="223"/>
      <c r="WN102" s="223"/>
      <c r="WO102" s="223"/>
      <c r="WP102" s="223"/>
      <c r="WQ102" s="223"/>
      <c r="WR102" s="223"/>
      <c r="WS102" s="223"/>
      <c r="WT102" s="223"/>
      <c r="WU102" s="223"/>
      <c r="WV102" s="223"/>
      <c r="WW102" s="223"/>
      <c r="WX102" s="223"/>
      <c r="WY102" s="223"/>
      <c r="WZ102" s="223"/>
      <c r="XA102" s="223"/>
      <c r="XB102" s="223"/>
      <c r="XC102" s="223"/>
      <c r="XD102" s="223"/>
      <c r="XE102" s="223"/>
      <c r="XF102" s="223"/>
      <c r="XG102" s="223"/>
      <c r="XH102" s="223"/>
      <c r="XI102" s="223"/>
      <c r="XJ102" s="223"/>
      <c r="XK102" s="223"/>
      <c r="XL102" s="223"/>
      <c r="XM102" s="223"/>
      <c r="XN102" s="223"/>
      <c r="XO102" s="223"/>
      <c r="XP102" s="223"/>
      <c r="XQ102" s="223"/>
      <c r="XR102" s="223"/>
      <c r="XS102" s="223"/>
      <c r="XT102" s="223"/>
      <c r="XU102" s="223"/>
      <c r="XV102" s="223"/>
      <c r="XW102" s="223"/>
      <c r="XX102" s="223"/>
      <c r="XY102" s="223"/>
      <c r="XZ102" s="223"/>
      <c r="YA102" s="223"/>
      <c r="YB102" s="223"/>
      <c r="YC102" s="223"/>
      <c r="YD102" s="223"/>
      <c r="YE102" s="223"/>
      <c r="YF102" s="223"/>
      <c r="YG102" s="223"/>
      <c r="YH102" s="223"/>
      <c r="YI102" s="223"/>
      <c r="YJ102" s="223"/>
      <c r="YK102" s="223"/>
      <c r="YL102" s="223"/>
      <c r="YM102" s="223"/>
      <c r="YN102" s="223"/>
      <c r="YO102" s="223"/>
      <c r="YP102" s="223"/>
      <c r="YQ102" s="223"/>
      <c r="YR102" s="223"/>
      <c r="YS102" s="223"/>
      <c r="YT102" s="223"/>
      <c r="YU102" s="223"/>
      <c r="YV102" s="223"/>
      <c r="YW102" s="223"/>
      <c r="YX102" s="223"/>
      <c r="YY102" s="223"/>
      <c r="YZ102" s="223"/>
      <c r="ZA102" s="223"/>
      <c r="ZB102" s="223"/>
      <c r="ZC102" s="223"/>
      <c r="ZD102" s="223"/>
      <c r="ZE102" s="223"/>
      <c r="ZF102" s="223"/>
      <c r="ZG102" s="223"/>
      <c r="ZH102" s="223"/>
      <c r="ZI102" s="223"/>
      <c r="ZJ102" s="223"/>
      <c r="ZK102" s="223"/>
      <c r="ZL102" s="223"/>
      <c r="ZM102" s="223"/>
      <c r="ZN102" s="223"/>
      <c r="ZO102" s="223"/>
      <c r="ZP102" s="223"/>
      <c r="ZQ102" s="223"/>
      <c r="ZR102" s="223"/>
      <c r="ZS102" s="223"/>
      <c r="ZT102" s="223"/>
      <c r="ZU102" s="223"/>
      <c r="ZV102" s="223"/>
      <c r="ZW102" s="223"/>
      <c r="ZX102" s="223"/>
      <c r="ZY102" s="223"/>
      <c r="ZZ102" s="223"/>
      <c r="AAA102" s="223"/>
      <c r="AAB102" s="223"/>
      <c r="AAC102" s="223"/>
      <c r="AAD102" s="223"/>
      <c r="AAE102" s="223"/>
      <c r="AAF102" s="223"/>
      <c r="AAG102" s="223"/>
      <c r="AAH102" s="223"/>
      <c r="AAI102" s="223"/>
      <c r="AAJ102" s="223"/>
      <c r="AAK102" s="223"/>
      <c r="AAL102" s="223"/>
      <c r="AAM102" s="223"/>
      <c r="AAN102" s="223"/>
      <c r="AAO102" s="223"/>
      <c r="AAP102" s="223"/>
      <c r="AAQ102" s="223"/>
      <c r="AAR102" s="223"/>
      <c r="AAS102" s="223"/>
      <c r="AAT102" s="223"/>
      <c r="AAU102" s="223"/>
      <c r="AAV102" s="223"/>
      <c r="AAW102" s="223"/>
      <c r="AAX102" s="223"/>
      <c r="AAY102" s="223"/>
      <c r="AAZ102" s="223"/>
      <c r="ABA102" s="223"/>
      <c r="ABB102" s="223"/>
      <c r="ABC102" s="223"/>
      <c r="ABD102" s="223"/>
      <c r="ABE102" s="223"/>
      <c r="ABF102" s="223"/>
      <c r="ABG102" s="223"/>
      <c r="ABH102" s="223"/>
      <c r="ABI102" s="223"/>
      <c r="ABJ102" s="223"/>
      <c r="ABK102" s="223"/>
      <c r="ABL102" s="223"/>
      <c r="ABM102" s="223"/>
      <c r="ABN102" s="223"/>
      <c r="ABO102" s="223"/>
      <c r="ABP102" s="223"/>
      <c r="ABQ102" s="223"/>
      <c r="ABR102" s="223"/>
      <c r="ABS102" s="223"/>
      <c r="ABT102" s="223"/>
      <c r="ABU102" s="223"/>
      <c r="ABV102" s="223"/>
      <c r="ABW102" s="223"/>
      <c r="ABX102" s="223"/>
      <c r="ABY102" s="223"/>
      <c r="ABZ102" s="223"/>
      <c r="ACA102" s="223"/>
      <c r="ACB102" s="223"/>
      <c r="ACC102" s="223"/>
      <c r="ACD102" s="223"/>
      <c r="ACE102" s="223"/>
      <c r="ACF102" s="223"/>
      <c r="ACG102" s="223"/>
      <c r="ACH102" s="223"/>
      <c r="ACI102" s="223"/>
      <c r="ACJ102" s="223"/>
      <c r="ACK102" s="223"/>
      <c r="ACL102" s="223"/>
      <c r="ACM102" s="223"/>
      <c r="ACN102" s="223"/>
      <c r="ACO102" s="223"/>
      <c r="ACP102" s="223"/>
      <c r="ACQ102" s="223"/>
      <c r="ACR102" s="223"/>
      <c r="ACS102" s="223"/>
      <c r="ACT102" s="223"/>
      <c r="ACU102" s="223"/>
      <c r="ACV102" s="223"/>
      <c r="ACW102" s="223"/>
      <c r="ACX102" s="223"/>
      <c r="ACY102" s="223"/>
      <c r="ACZ102" s="223"/>
      <c r="ADA102" s="223"/>
      <c r="ADB102" s="223"/>
      <c r="ADC102" s="223"/>
      <c r="ADD102" s="223"/>
      <c r="ADE102" s="223"/>
      <c r="ADF102" s="223"/>
      <c r="ADG102" s="223"/>
      <c r="ADH102" s="223"/>
      <c r="ADI102" s="223"/>
      <c r="ADJ102" s="223"/>
      <c r="ADK102" s="223"/>
      <c r="ADL102" s="223"/>
      <c r="ADM102" s="223"/>
      <c r="ADN102" s="223"/>
      <c r="ADO102" s="223"/>
      <c r="ADP102" s="223"/>
      <c r="ADQ102" s="223"/>
      <c r="ADR102" s="223"/>
      <c r="ADS102" s="223"/>
      <c r="ADT102" s="223"/>
      <c r="ADU102" s="223"/>
      <c r="ADV102" s="223"/>
      <c r="ADW102" s="223"/>
      <c r="ADX102" s="223"/>
      <c r="ADY102" s="223"/>
      <c r="ADZ102" s="223"/>
      <c r="AEA102" s="223"/>
      <c r="AEB102" s="223"/>
      <c r="AEC102" s="223"/>
      <c r="AED102" s="223"/>
      <c r="AEE102" s="223"/>
      <c r="AEF102" s="223"/>
      <c r="AEG102" s="223"/>
      <c r="AEH102" s="223"/>
      <c r="AEI102" s="223"/>
      <c r="AEJ102" s="223"/>
      <c r="AEK102" s="223"/>
      <c r="AEL102" s="223"/>
      <c r="AEM102" s="223"/>
      <c r="AEN102" s="223"/>
      <c r="AEO102" s="223"/>
      <c r="AEP102" s="223"/>
      <c r="AEQ102" s="223"/>
      <c r="AER102" s="223"/>
      <c r="AES102" s="223"/>
      <c r="AET102" s="223"/>
      <c r="AEU102" s="223"/>
      <c r="AEV102" s="223"/>
      <c r="AEW102" s="223"/>
      <c r="AEX102" s="223"/>
      <c r="AEY102" s="223"/>
      <c r="AEZ102" s="223"/>
      <c r="AFA102" s="223"/>
      <c r="AFB102" s="223"/>
      <c r="AFC102" s="223"/>
      <c r="AFD102" s="223"/>
      <c r="AFE102" s="223"/>
      <c r="AFF102" s="223"/>
      <c r="AFG102" s="223"/>
      <c r="AFH102" s="223"/>
      <c r="AFI102" s="223"/>
      <c r="AFJ102" s="223"/>
      <c r="AFK102" s="223"/>
      <c r="AFL102" s="223"/>
      <c r="AFM102" s="223"/>
      <c r="AFN102" s="223"/>
      <c r="AFO102" s="223"/>
      <c r="AFP102" s="223"/>
      <c r="AFQ102" s="223"/>
      <c r="AFR102" s="223"/>
      <c r="AFS102" s="223"/>
      <c r="AFT102" s="223"/>
    </row>
    <row r="103" spans="1:852" s="64" customFormat="1">
      <c r="A103" s="267" t="s">
        <v>744</v>
      </c>
      <c r="B103" s="267" t="s">
        <v>10066</v>
      </c>
      <c r="C103" s="260" t="s">
        <v>3028</v>
      </c>
      <c r="D103" s="260" t="s">
        <v>173</v>
      </c>
      <c r="E103" s="208">
        <v>6</v>
      </c>
      <c r="F103" s="208">
        <v>2</v>
      </c>
      <c r="G103" s="90" t="s">
        <v>360</v>
      </c>
      <c r="H103" s="270" t="s">
        <v>455</v>
      </c>
      <c r="I103" s="270">
        <v>2</v>
      </c>
      <c r="J103" s="270">
        <v>2</v>
      </c>
      <c r="K103" s="270" t="s">
        <v>455</v>
      </c>
      <c r="L103" s="267"/>
      <c r="M103" s="267"/>
      <c r="N103" s="270"/>
      <c r="O103" s="270" t="s">
        <v>602</v>
      </c>
      <c r="P103" s="267">
        <v>21</v>
      </c>
      <c r="Q103" s="267">
        <v>12</v>
      </c>
      <c r="R103" s="267">
        <v>50</v>
      </c>
      <c r="S103" s="270" t="s">
        <v>602</v>
      </c>
      <c r="T103" s="270">
        <v>21</v>
      </c>
      <c r="U103" s="113">
        <v>26.4</v>
      </c>
      <c r="V103" s="113" t="s">
        <v>455</v>
      </c>
      <c r="W103" s="113"/>
      <c r="X103" s="113"/>
      <c r="Y103" s="113"/>
      <c r="Z103" s="113"/>
      <c r="AA103" s="113"/>
      <c r="AB103" s="113"/>
      <c r="AC103" s="113"/>
      <c r="AD103" s="113"/>
      <c r="AE103" s="114"/>
      <c r="AF103" s="113"/>
      <c r="AG103" s="113"/>
      <c r="AH103" s="113"/>
      <c r="AI103" s="267">
        <v>18</v>
      </c>
      <c r="AJ103" s="267">
        <f t="shared" si="17"/>
        <v>16</v>
      </c>
      <c r="AK103" s="267" t="s">
        <v>455</v>
      </c>
      <c r="AL103" s="90" t="s">
        <v>3011</v>
      </c>
      <c r="AM103" s="270" t="s">
        <v>455</v>
      </c>
      <c r="AN103" s="270">
        <v>1</v>
      </c>
      <c r="AO103" s="270">
        <v>1</v>
      </c>
      <c r="AP103" s="270" t="s">
        <v>455</v>
      </c>
      <c r="AQ103" s="267"/>
      <c r="AR103" s="267"/>
      <c r="AS103" s="267"/>
      <c r="AT103" s="270" t="s">
        <v>765</v>
      </c>
      <c r="AU103" s="267">
        <v>21</v>
      </c>
      <c r="AV103" s="267">
        <v>5</v>
      </c>
      <c r="AW103" s="267">
        <v>50</v>
      </c>
      <c r="AX103" s="270" t="s">
        <v>602</v>
      </c>
      <c r="AY103" s="267">
        <v>21</v>
      </c>
      <c r="AZ103" s="114">
        <v>26</v>
      </c>
      <c r="BA103" s="114" t="s">
        <v>455</v>
      </c>
      <c r="BB103" s="114"/>
      <c r="BC103" s="114"/>
      <c r="BD103" s="114"/>
      <c r="BE103" s="114"/>
      <c r="BF103" s="114"/>
      <c r="BG103" s="114"/>
      <c r="BH103" s="114"/>
      <c r="BI103" s="114"/>
      <c r="BJ103" s="114"/>
      <c r="BK103" s="114"/>
      <c r="BL103" s="114"/>
      <c r="BM103" s="114"/>
      <c r="BN103" s="270">
        <v>18</v>
      </c>
      <c r="BO103" s="270">
        <f t="shared" si="18"/>
        <v>17</v>
      </c>
      <c r="BP103" s="270" t="s">
        <v>455</v>
      </c>
      <c r="BQ103" s="90"/>
      <c r="BR103" s="270" t="s">
        <v>455</v>
      </c>
      <c r="BS103" s="267"/>
      <c r="BT103" s="267"/>
      <c r="BU103" s="267"/>
      <c r="BV103" s="267"/>
      <c r="BW103" s="267"/>
      <c r="BX103" s="267"/>
      <c r="BY103" s="267"/>
      <c r="BZ103" s="267"/>
      <c r="CA103" s="267"/>
      <c r="CB103" s="267"/>
      <c r="CC103" s="267"/>
      <c r="CD103" s="267"/>
      <c r="CE103" s="114"/>
      <c r="CF103" s="114"/>
      <c r="CG103" s="114"/>
      <c r="CH103" s="114"/>
      <c r="CI103" s="114"/>
      <c r="CJ103" s="114"/>
      <c r="CK103" s="114"/>
      <c r="CL103" s="114"/>
      <c r="CM103" s="114"/>
      <c r="CN103" s="114"/>
      <c r="CO103" s="114"/>
      <c r="CP103" s="114"/>
      <c r="CQ103" s="114"/>
      <c r="CR103" s="114"/>
      <c r="CS103" s="267"/>
      <c r="CT103" s="267"/>
      <c r="CU103" s="267"/>
      <c r="CV103" s="270"/>
      <c r="CW103" s="270" t="s">
        <v>455</v>
      </c>
      <c r="CX103" s="270"/>
      <c r="CY103" s="267"/>
      <c r="CZ103" s="267"/>
      <c r="DA103" s="267"/>
      <c r="DB103" s="267"/>
      <c r="DC103" s="267"/>
      <c r="DD103" s="267"/>
      <c r="DE103" s="267"/>
      <c r="DF103" s="267"/>
      <c r="DG103" s="267"/>
      <c r="DH103" s="267"/>
      <c r="DI103" s="267"/>
      <c r="DJ103" s="113"/>
      <c r="DK103" s="113"/>
      <c r="DL103" s="113"/>
      <c r="DM103" s="113"/>
      <c r="DN103" s="113"/>
      <c r="DO103" s="113"/>
      <c r="DP103" s="113"/>
      <c r="DQ103" s="113"/>
      <c r="DR103" s="113"/>
      <c r="DS103" s="113"/>
      <c r="DT103" s="113"/>
      <c r="DU103" s="113"/>
      <c r="DV103" s="113"/>
      <c r="DW103" s="113"/>
      <c r="DX103" s="267"/>
      <c r="DY103" s="267"/>
      <c r="DZ103" s="267"/>
      <c r="EA103" s="267"/>
      <c r="EB103" s="270" t="s">
        <v>455</v>
      </c>
      <c r="EC103" s="267"/>
      <c r="ED103" s="267"/>
      <c r="EE103" s="267"/>
      <c r="EF103" s="267"/>
      <c r="EG103" s="267"/>
      <c r="EH103" s="267"/>
      <c r="EI103" s="267"/>
      <c r="EJ103" s="267"/>
      <c r="EK103" s="267"/>
      <c r="EL103" s="267"/>
      <c r="EM103" s="267"/>
      <c r="EN103" s="113"/>
      <c r="EO103" s="113"/>
      <c r="EP103" s="113"/>
      <c r="EQ103" s="113"/>
      <c r="ER103" s="113"/>
      <c r="ES103" s="113"/>
      <c r="ET103" s="113"/>
      <c r="EU103" s="113"/>
      <c r="EV103" s="113"/>
      <c r="EW103" s="113"/>
      <c r="EX103" s="113"/>
      <c r="EY103" s="113"/>
      <c r="EZ103" s="113"/>
      <c r="FA103" s="113"/>
      <c r="FB103" s="267"/>
      <c r="FC103" s="267"/>
      <c r="FD103" s="267"/>
      <c r="FE103" s="267"/>
      <c r="FF103" s="270" t="s">
        <v>455</v>
      </c>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267"/>
      <c r="HB103" s="267"/>
      <c r="HC103" s="267"/>
      <c r="HD103" s="270" t="s">
        <v>455</v>
      </c>
      <c r="HE103" s="267"/>
      <c r="HF103" s="267"/>
      <c r="HG103" s="267"/>
      <c r="HH103" s="267"/>
      <c r="HI103" s="267"/>
      <c r="HJ103" s="267"/>
      <c r="HK103" s="267"/>
      <c r="HL103" s="267"/>
      <c r="HM103" s="267"/>
      <c r="HN103" s="267"/>
      <c r="HO103" s="267"/>
      <c r="HP103" s="267"/>
      <c r="HQ103" s="267"/>
      <c r="HR103" s="267"/>
      <c r="HS103" s="267"/>
      <c r="HT103" s="267"/>
      <c r="HU103" s="267"/>
      <c r="HV103" s="267"/>
      <c r="HW103" s="267"/>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70" t="s">
        <v>455</v>
      </c>
      <c r="IT103" s="267"/>
      <c r="IU103" s="267"/>
      <c r="IV103" s="267"/>
      <c r="IW103" s="267"/>
      <c r="IX103" s="267"/>
      <c r="IY103" s="267"/>
      <c r="IZ103" s="267"/>
      <c r="JA103" s="267"/>
      <c r="JB103" s="267"/>
      <c r="JC103" s="267"/>
      <c r="JD103" s="267"/>
      <c r="JE103" s="267"/>
      <c r="JF103" s="267"/>
      <c r="JG103" s="267"/>
      <c r="JH103" s="267"/>
      <c r="JI103" s="267"/>
      <c r="JJ103" s="267"/>
      <c r="JK103" s="267"/>
      <c r="JL103" s="267"/>
      <c r="JM103" s="267"/>
      <c r="JN103" s="267"/>
      <c r="JO103" s="267"/>
      <c r="JP103" s="267"/>
      <c r="JQ103" s="267"/>
      <c r="JR103" s="267"/>
      <c r="JS103" s="267"/>
      <c r="JT103" s="267"/>
      <c r="JU103" s="267"/>
      <c r="JV103" s="267"/>
      <c r="JW103" s="267"/>
      <c r="JX103" s="267"/>
      <c r="JY103" s="267"/>
      <c r="JZ103" s="267"/>
      <c r="KA103" s="267"/>
      <c r="KB103" s="267"/>
      <c r="KC103" s="267"/>
      <c r="KD103" s="267"/>
      <c r="KE103" s="270" t="s">
        <v>455</v>
      </c>
      <c r="KF103" s="267"/>
      <c r="KG103" s="267"/>
      <c r="KH103" s="267"/>
      <c r="KI103" s="267"/>
      <c r="KJ103" s="267"/>
      <c r="KK103" s="267"/>
      <c r="KL103" s="267"/>
      <c r="KM103" s="267"/>
      <c r="KN103" s="267"/>
      <c r="KO103" s="267"/>
      <c r="KP103" s="267"/>
      <c r="KQ103" s="267"/>
      <c r="KR103" s="267"/>
      <c r="KS103" s="267"/>
      <c r="KT103" s="267"/>
      <c r="KU103" s="267"/>
      <c r="KV103" s="267"/>
      <c r="KW103" s="267"/>
      <c r="KX103" s="267"/>
      <c r="KY103" s="267"/>
      <c r="KZ103" s="267"/>
      <c r="LA103" s="267"/>
      <c r="LB103" s="267"/>
      <c r="LC103" s="267"/>
      <c r="LD103" s="267"/>
      <c r="LE103" s="267"/>
      <c r="LF103" s="267"/>
      <c r="LG103" s="267"/>
      <c r="LH103" s="267"/>
      <c r="LI103" s="267"/>
      <c r="LJ103" s="267"/>
      <c r="LK103" s="267"/>
      <c r="LL103" s="267"/>
      <c r="LM103" s="267"/>
      <c r="LN103" s="267"/>
      <c r="LO103" s="267"/>
      <c r="LP103" s="267"/>
      <c r="LQ103" s="267"/>
      <c r="LR103" s="267"/>
      <c r="LS103" s="267"/>
      <c r="LT103" s="270" t="s">
        <v>455</v>
      </c>
      <c r="LU103" s="267"/>
      <c r="LV103" s="267"/>
      <c r="LW103" s="267"/>
      <c r="LX103" s="267"/>
      <c r="LY103" s="267"/>
      <c r="LZ103" s="267"/>
      <c r="MA103" s="267"/>
      <c r="MB103" s="267"/>
      <c r="MC103" s="267"/>
      <c r="MD103" s="267"/>
      <c r="ME103" s="267"/>
      <c r="MF103" s="267"/>
      <c r="MG103" s="267"/>
      <c r="MH103" s="267"/>
      <c r="MI103" s="267"/>
      <c r="MJ103" s="267"/>
      <c r="MK103" s="267"/>
      <c r="ML103" s="267"/>
      <c r="MM103" s="267"/>
      <c r="MN103" s="267"/>
      <c r="MO103" s="267"/>
      <c r="MP103" s="267"/>
      <c r="MQ103" s="267"/>
      <c r="MR103" s="267"/>
      <c r="MS103" s="267"/>
      <c r="MT103" s="267"/>
      <c r="MU103" s="267"/>
      <c r="MV103" s="267"/>
      <c r="MW103" s="267"/>
      <c r="MX103" s="267"/>
      <c r="MY103" s="267"/>
      <c r="MZ103" s="267"/>
      <c r="NA103" s="267"/>
      <c r="NB103" s="267"/>
      <c r="NC103" s="267"/>
      <c r="ND103" s="267"/>
      <c r="NE103" s="267"/>
      <c r="NF103" s="267"/>
      <c r="NG103" s="267"/>
      <c r="NH103" s="267"/>
      <c r="NI103" s="267"/>
      <c r="NJ103" s="267"/>
      <c r="NK103" s="267"/>
      <c r="NL103" s="267"/>
      <c r="NM103" s="267"/>
      <c r="NN103" s="267"/>
      <c r="NO103" s="267"/>
      <c r="NP103" s="267"/>
      <c r="NQ103" s="267"/>
      <c r="NR103" s="267"/>
      <c r="NS103" s="267"/>
      <c r="NT103" s="267"/>
      <c r="NU103" s="267"/>
      <c r="NV103" s="267"/>
      <c r="NW103" s="267"/>
      <c r="NX103" s="267"/>
      <c r="NY103" s="267"/>
      <c r="NZ103" s="267"/>
      <c r="OA103" s="267"/>
      <c r="OB103" s="267"/>
      <c r="OC103" s="267"/>
      <c r="OD103" s="267"/>
      <c r="OE103" s="267"/>
      <c r="OF103" s="267"/>
      <c r="OG103" s="267"/>
      <c r="OH103" s="267"/>
      <c r="OI103" s="267"/>
      <c r="OJ103" s="267"/>
      <c r="OK103" s="267"/>
      <c r="OL103" s="267"/>
      <c r="OM103" s="267"/>
      <c r="ON103" s="267"/>
      <c r="OO103" s="267"/>
      <c r="OP103" s="267"/>
      <c r="OQ103" s="267"/>
      <c r="OR103" s="267"/>
      <c r="OS103" s="267">
        <f>IF(ISERROR(#REF!),0,1)</f>
        <v>0</v>
      </c>
      <c r="OT103" s="267">
        <f t="shared" si="24"/>
        <v>1</v>
      </c>
      <c r="OU103" s="267">
        <f t="shared" si="25"/>
        <v>0</v>
      </c>
      <c r="OV103" s="223"/>
      <c r="OW103" s="223"/>
      <c r="OX103" s="223"/>
      <c r="OY103" s="223"/>
      <c r="OZ103" s="223"/>
      <c r="PA103" s="223"/>
      <c r="PB103" s="223"/>
      <c r="PC103" s="223"/>
      <c r="PD103" s="223"/>
      <c r="PE103" s="223"/>
      <c r="PF103" s="223"/>
      <c r="PG103" s="223"/>
      <c r="PH103" s="223"/>
      <c r="PI103" s="223"/>
      <c r="PJ103" s="223"/>
      <c r="PK103" s="223"/>
      <c r="PL103" s="223"/>
      <c r="PM103" s="223"/>
      <c r="PN103" s="223"/>
      <c r="PO103" s="223"/>
      <c r="PP103" s="223"/>
      <c r="PQ103" s="223"/>
      <c r="PR103" s="223"/>
      <c r="PS103" s="223"/>
      <c r="PT103" s="223"/>
      <c r="PU103" s="223"/>
      <c r="PV103" s="223"/>
      <c r="PW103" s="223"/>
      <c r="PX103" s="223"/>
      <c r="PY103" s="223"/>
      <c r="PZ103" s="223"/>
      <c r="QA103" s="223"/>
      <c r="QB103" s="223"/>
      <c r="QC103" s="223"/>
      <c r="QD103" s="223"/>
      <c r="QE103" s="223"/>
      <c r="QF103" s="223"/>
      <c r="QG103" s="223"/>
      <c r="QH103" s="223"/>
      <c r="QI103" s="223"/>
      <c r="QJ103" s="223"/>
      <c r="QK103" s="223"/>
      <c r="QL103" s="223"/>
      <c r="QM103" s="223"/>
      <c r="QN103" s="223"/>
      <c r="QO103" s="223"/>
      <c r="QP103" s="223"/>
      <c r="QQ103" s="223"/>
      <c r="QR103" s="223"/>
      <c r="QS103" s="223"/>
      <c r="QT103" s="223"/>
      <c r="QU103" s="223"/>
      <c r="QV103" s="223"/>
      <c r="QW103" s="223"/>
      <c r="QX103" s="223"/>
      <c r="QY103" s="223"/>
      <c r="QZ103" s="223"/>
      <c r="RA103" s="223"/>
      <c r="RB103" s="223"/>
      <c r="RC103" s="223"/>
      <c r="RD103" s="223"/>
      <c r="RE103" s="223"/>
      <c r="RF103" s="223"/>
      <c r="RG103" s="223"/>
      <c r="RH103" s="223"/>
      <c r="RI103" s="223"/>
      <c r="RJ103" s="223"/>
      <c r="RK103" s="223"/>
      <c r="RL103" s="223"/>
      <c r="RM103" s="223"/>
      <c r="RN103" s="223"/>
      <c r="RO103" s="223"/>
      <c r="RP103" s="223"/>
      <c r="RQ103" s="223"/>
      <c r="RR103" s="223"/>
      <c r="RS103" s="223"/>
      <c r="RT103" s="223"/>
      <c r="RU103" s="223"/>
      <c r="RV103" s="223"/>
      <c r="RW103" s="223"/>
      <c r="RX103" s="223"/>
      <c r="RY103" s="223"/>
      <c r="RZ103" s="223"/>
      <c r="SA103" s="223"/>
      <c r="SB103" s="223"/>
      <c r="SC103" s="223"/>
      <c r="SD103" s="223"/>
      <c r="SE103" s="223"/>
      <c r="SF103" s="223"/>
      <c r="SG103" s="223"/>
      <c r="SH103" s="223"/>
      <c r="SI103" s="223"/>
      <c r="SJ103" s="223"/>
      <c r="SK103" s="223"/>
      <c r="SL103" s="223"/>
      <c r="SM103" s="223"/>
      <c r="SN103" s="223"/>
      <c r="SO103" s="223"/>
      <c r="SP103" s="223"/>
      <c r="SQ103" s="223"/>
      <c r="SR103" s="223"/>
      <c r="SS103" s="223"/>
      <c r="ST103" s="223"/>
      <c r="SU103" s="223"/>
      <c r="SV103" s="223"/>
      <c r="SW103" s="223"/>
      <c r="SX103" s="223"/>
      <c r="SY103" s="223"/>
      <c r="SZ103" s="223"/>
      <c r="TA103" s="223"/>
      <c r="TB103" s="223"/>
      <c r="TC103" s="223"/>
      <c r="TD103" s="223"/>
      <c r="TE103" s="223"/>
      <c r="TF103" s="223"/>
      <c r="TG103" s="223"/>
      <c r="TH103" s="223"/>
      <c r="TI103" s="223"/>
      <c r="TJ103" s="223"/>
      <c r="TK103" s="223"/>
      <c r="TL103" s="223"/>
      <c r="TM103" s="223"/>
      <c r="TN103" s="223"/>
      <c r="TO103" s="223"/>
      <c r="TP103" s="223"/>
      <c r="TQ103" s="223"/>
      <c r="TR103" s="223"/>
      <c r="TS103" s="223"/>
      <c r="TT103" s="223"/>
      <c r="TU103" s="223"/>
      <c r="TV103" s="223"/>
      <c r="TW103" s="223"/>
      <c r="TX103" s="223"/>
      <c r="TY103" s="223"/>
      <c r="TZ103" s="223"/>
      <c r="UA103" s="223"/>
      <c r="UB103" s="223"/>
      <c r="UC103" s="223"/>
      <c r="UD103" s="223"/>
      <c r="UE103" s="223"/>
      <c r="UF103" s="223"/>
      <c r="UG103" s="223"/>
      <c r="UH103" s="223"/>
      <c r="UI103" s="223"/>
      <c r="UJ103" s="223"/>
      <c r="UK103" s="223"/>
      <c r="UL103" s="223"/>
      <c r="UM103" s="223"/>
      <c r="UN103" s="223"/>
      <c r="UO103" s="223"/>
      <c r="UP103" s="223"/>
      <c r="UQ103" s="223"/>
      <c r="UR103" s="223"/>
      <c r="US103" s="223"/>
      <c r="UT103" s="223"/>
      <c r="UU103" s="223"/>
      <c r="UV103" s="223"/>
      <c r="UW103" s="223"/>
      <c r="UX103" s="223"/>
      <c r="UY103" s="223"/>
      <c r="UZ103" s="223"/>
      <c r="VA103" s="223"/>
      <c r="VB103" s="223"/>
      <c r="VC103" s="223"/>
      <c r="VD103" s="223"/>
      <c r="VE103" s="223"/>
      <c r="VF103" s="223"/>
      <c r="VG103" s="223"/>
      <c r="VH103" s="223"/>
      <c r="VI103" s="223"/>
      <c r="VJ103" s="223"/>
      <c r="VK103" s="223"/>
      <c r="VL103" s="223"/>
      <c r="VM103" s="223"/>
      <c r="VN103" s="223"/>
      <c r="VO103" s="223"/>
      <c r="VP103" s="223"/>
      <c r="VQ103" s="223"/>
      <c r="VR103" s="223"/>
      <c r="VS103" s="223"/>
      <c r="VT103" s="223"/>
      <c r="VU103" s="223"/>
      <c r="VV103" s="223"/>
      <c r="VW103" s="223"/>
      <c r="VX103" s="223"/>
      <c r="VY103" s="223"/>
      <c r="VZ103" s="223"/>
      <c r="WA103" s="223"/>
      <c r="WB103" s="223"/>
      <c r="WC103" s="223"/>
      <c r="WD103" s="223"/>
      <c r="WE103" s="223"/>
      <c r="WF103" s="223"/>
      <c r="WG103" s="223"/>
      <c r="WH103" s="223"/>
      <c r="WI103" s="223"/>
      <c r="WJ103" s="223"/>
      <c r="WK103" s="223"/>
      <c r="WL103" s="223"/>
      <c r="WM103" s="223"/>
      <c r="WN103" s="223"/>
      <c r="WO103" s="223"/>
      <c r="WP103" s="223"/>
      <c r="WQ103" s="223"/>
      <c r="WR103" s="223"/>
      <c r="WS103" s="223"/>
      <c r="WT103" s="223"/>
      <c r="WU103" s="223"/>
      <c r="WV103" s="223"/>
      <c r="WW103" s="223"/>
      <c r="WX103" s="223"/>
      <c r="WY103" s="223"/>
      <c r="WZ103" s="223"/>
      <c r="XA103" s="223"/>
      <c r="XB103" s="223"/>
      <c r="XC103" s="223"/>
      <c r="XD103" s="223"/>
      <c r="XE103" s="223"/>
      <c r="XF103" s="223"/>
      <c r="XG103" s="223"/>
      <c r="XH103" s="223"/>
      <c r="XI103" s="223"/>
      <c r="XJ103" s="223"/>
      <c r="XK103" s="223"/>
      <c r="XL103" s="223"/>
      <c r="XM103" s="223"/>
      <c r="XN103" s="223"/>
      <c r="XO103" s="223"/>
      <c r="XP103" s="223"/>
      <c r="XQ103" s="223"/>
      <c r="XR103" s="223"/>
      <c r="XS103" s="223"/>
      <c r="XT103" s="223"/>
      <c r="XU103" s="223"/>
      <c r="XV103" s="223"/>
      <c r="XW103" s="223"/>
      <c r="XX103" s="223"/>
      <c r="XY103" s="223"/>
      <c r="XZ103" s="223"/>
      <c r="YA103" s="223"/>
      <c r="YB103" s="223"/>
      <c r="YC103" s="223"/>
      <c r="YD103" s="223"/>
      <c r="YE103" s="223"/>
      <c r="YF103" s="223"/>
      <c r="YG103" s="223"/>
      <c r="YH103" s="223"/>
      <c r="YI103" s="223"/>
      <c r="YJ103" s="223"/>
      <c r="YK103" s="223"/>
      <c r="YL103" s="223"/>
      <c r="YM103" s="223"/>
      <c r="YN103" s="223"/>
      <c r="YO103" s="223"/>
      <c r="YP103" s="223"/>
      <c r="YQ103" s="223"/>
      <c r="YR103" s="223"/>
      <c r="YS103" s="223"/>
      <c r="YT103" s="223"/>
      <c r="YU103" s="223"/>
      <c r="YV103" s="223"/>
      <c r="YW103" s="223"/>
      <c r="YX103" s="223"/>
      <c r="YY103" s="223"/>
      <c r="YZ103" s="223"/>
      <c r="ZA103" s="223"/>
      <c r="ZB103" s="223"/>
      <c r="ZC103" s="223"/>
      <c r="ZD103" s="223"/>
      <c r="ZE103" s="223"/>
      <c r="ZF103" s="223"/>
      <c r="ZG103" s="223"/>
      <c r="ZH103" s="223"/>
      <c r="ZI103" s="223"/>
      <c r="ZJ103" s="223"/>
      <c r="ZK103" s="223"/>
      <c r="ZL103" s="223"/>
      <c r="ZM103" s="223"/>
      <c r="ZN103" s="223"/>
      <c r="ZO103" s="223"/>
      <c r="ZP103" s="223"/>
      <c r="ZQ103" s="223"/>
      <c r="ZR103" s="223"/>
      <c r="ZS103" s="223"/>
      <c r="ZT103" s="223"/>
      <c r="ZU103" s="223"/>
      <c r="ZV103" s="223"/>
      <c r="ZW103" s="223"/>
      <c r="ZX103" s="223"/>
      <c r="ZY103" s="223"/>
      <c r="ZZ103" s="223"/>
      <c r="AAA103" s="223"/>
      <c r="AAB103" s="223"/>
      <c r="AAC103" s="223"/>
      <c r="AAD103" s="223"/>
      <c r="AAE103" s="223"/>
      <c r="AAF103" s="223"/>
      <c r="AAG103" s="223"/>
      <c r="AAH103" s="223"/>
      <c r="AAI103" s="223"/>
      <c r="AAJ103" s="223"/>
      <c r="AAK103" s="223"/>
      <c r="AAL103" s="223"/>
      <c r="AAM103" s="223"/>
      <c r="AAN103" s="223"/>
      <c r="AAO103" s="223"/>
      <c r="AAP103" s="223"/>
      <c r="AAQ103" s="223"/>
      <c r="AAR103" s="223"/>
      <c r="AAS103" s="223"/>
      <c r="AAT103" s="223"/>
      <c r="AAU103" s="223"/>
      <c r="AAV103" s="223"/>
      <c r="AAW103" s="223"/>
      <c r="AAX103" s="223"/>
      <c r="AAY103" s="223"/>
      <c r="AAZ103" s="223"/>
      <c r="ABA103" s="223"/>
      <c r="ABB103" s="223"/>
      <c r="ABC103" s="223"/>
      <c r="ABD103" s="223"/>
      <c r="ABE103" s="223"/>
      <c r="ABF103" s="223"/>
      <c r="ABG103" s="223"/>
      <c r="ABH103" s="223"/>
      <c r="ABI103" s="223"/>
      <c r="ABJ103" s="223"/>
      <c r="ABK103" s="223"/>
      <c r="ABL103" s="223"/>
      <c r="ABM103" s="223"/>
      <c r="ABN103" s="223"/>
      <c r="ABO103" s="223"/>
      <c r="ABP103" s="223"/>
      <c r="ABQ103" s="223"/>
      <c r="ABR103" s="223"/>
      <c r="ABS103" s="223"/>
      <c r="ABT103" s="223"/>
      <c r="ABU103" s="223"/>
      <c r="ABV103" s="223"/>
      <c r="ABW103" s="223"/>
      <c r="ABX103" s="223"/>
      <c r="ABY103" s="223"/>
      <c r="ABZ103" s="223"/>
      <c r="ACA103" s="223"/>
      <c r="ACB103" s="223"/>
      <c r="ACC103" s="223"/>
      <c r="ACD103" s="223"/>
      <c r="ACE103" s="223"/>
      <c r="ACF103" s="223"/>
      <c r="ACG103" s="223"/>
      <c r="ACH103" s="223"/>
      <c r="ACI103" s="223"/>
      <c r="ACJ103" s="223"/>
      <c r="ACK103" s="223"/>
      <c r="ACL103" s="223"/>
      <c r="ACM103" s="223"/>
      <c r="ACN103" s="223"/>
      <c r="ACO103" s="223"/>
      <c r="ACP103" s="223"/>
      <c r="ACQ103" s="223"/>
      <c r="ACR103" s="223"/>
      <c r="ACS103" s="223"/>
      <c r="ACT103" s="223"/>
      <c r="ACU103" s="223"/>
      <c r="ACV103" s="223"/>
      <c r="ACW103" s="223"/>
      <c r="ACX103" s="223"/>
      <c r="ACY103" s="223"/>
      <c r="ACZ103" s="223"/>
      <c r="ADA103" s="223"/>
      <c r="ADB103" s="223"/>
      <c r="ADC103" s="223"/>
      <c r="ADD103" s="223"/>
      <c r="ADE103" s="223"/>
      <c r="ADF103" s="223"/>
      <c r="ADG103" s="223"/>
      <c r="ADH103" s="223"/>
      <c r="ADI103" s="223"/>
      <c r="ADJ103" s="223"/>
      <c r="ADK103" s="223"/>
      <c r="ADL103" s="223"/>
      <c r="ADM103" s="223"/>
      <c r="ADN103" s="223"/>
      <c r="ADO103" s="223"/>
      <c r="ADP103" s="223"/>
      <c r="ADQ103" s="223"/>
      <c r="ADR103" s="223"/>
      <c r="ADS103" s="223"/>
      <c r="ADT103" s="223"/>
      <c r="ADU103" s="223"/>
      <c r="ADV103" s="223"/>
      <c r="ADW103" s="223"/>
      <c r="ADX103" s="223"/>
      <c r="ADY103" s="223"/>
      <c r="ADZ103" s="223"/>
      <c r="AEA103" s="223"/>
      <c r="AEB103" s="223"/>
      <c r="AEC103" s="223"/>
      <c r="AED103" s="223"/>
      <c r="AEE103" s="223"/>
      <c r="AEF103" s="223"/>
      <c r="AEG103" s="223"/>
      <c r="AEH103" s="223"/>
      <c r="AEI103" s="223"/>
      <c r="AEJ103" s="223"/>
      <c r="AEK103" s="223"/>
      <c r="AEL103" s="223"/>
      <c r="AEM103" s="223"/>
      <c r="AEN103" s="223"/>
      <c r="AEO103" s="223"/>
      <c r="AEP103" s="223"/>
      <c r="AEQ103" s="223"/>
      <c r="AER103" s="223"/>
      <c r="AES103" s="223"/>
      <c r="AET103" s="223"/>
      <c r="AEU103" s="223"/>
      <c r="AEV103" s="223"/>
      <c r="AEW103" s="223"/>
      <c r="AEX103" s="223"/>
      <c r="AEY103" s="223"/>
      <c r="AEZ103" s="223"/>
      <c r="AFA103" s="223"/>
      <c r="AFB103" s="223"/>
      <c r="AFC103" s="223"/>
      <c r="AFD103" s="223"/>
      <c r="AFE103" s="223"/>
      <c r="AFF103" s="223"/>
      <c r="AFG103" s="223"/>
      <c r="AFH103" s="223"/>
      <c r="AFI103" s="223"/>
      <c r="AFJ103" s="223"/>
      <c r="AFK103" s="223"/>
      <c r="AFL103" s="223"/>
      <c r="AFM103" s="223"/>
      <c r="AFN103" s="223"/>
      <c r="AFO103" s="223"/>
      <c r="AFP103" s="223"/>
      <c r="AFQ103" s="223"/>
      <c r="AFR103" s="223"/>
      <c r="AFS103" s="223"/>
      <c r="AFT103" s="223"/>
    </row>
    <row r="104" spans="1:852" s="64" customFormat="1">
      <c r="A104" s="98" t="s">
        <v>1286</v>
      </c>
      <c r="B104" s="98"/>
      <c r="C104" s="840" t="str">
        <f>IF(Severity!F104&gt;=0.5,"YES","NO")</f>
        <v>NO</v>
      </c>
      <c r="D104" s="840" t="str">
        <f>IF(Severity!G104&gt;=0.5,"YES","NO")</f>
        <v>YES</v>
      </c>
      <c r="E104" s="112">
        <v>24</v>
      </c>
      <c r="F104" s="112">
        <v>3</v>
      </c>
      <c r="G104" s="95" t="s">
        <v>2388</v>
      </c>
      <c r="H104" s="270" t="s">
        <v>749</v>
      </c>
      <c r="I104" s="270" t="s">
        <v>455</v>
      </c>
      <c r="J104" s="270">
        <v>0</v>
      </c>
      <c r="K104" s="270" t="s">
        <v>455</v>
      </c>
      <c r="L104" s="265"/>
      <c r="M104" s="265"/>
      <c r="N104" s="270"/>
      <c r="O104" s="270" t="s">
        <v>455</v>
      </c>
      <c r="P104" s="265"/>
      <c r="Q104" s="265"/>
      <c r="R104" s="265"/>
      <c r="S104" s="270" t="s">
        <v>602</v>
      </c>
      <c r="T104" s="270">
        <v>17</v>
      </c>
      <c r="U104" s="125">
        <v>12.6</v>
      </c>
      <c r="V104" s="125">
        <v>2.4</v>
      </c>
      <c r="W104" s="125">
        <v>12.6</v>
      </c>
      <c r="X104" s="125">
        <v>2.4</v>
      </c>
      <c r="Y104" s="125">
        <v>8.9</v>
      </c>
      <c r="Z104" s="125">
        <v>3.3</v>
      </c>
      <c r="AA104" s="125">
        <v>8.9</v>
      </c>
      <c r="AB104" s="125">
        <v>3.3</v>
      </c>
      <c r="AC104" s="125"/>
      <c r="AD104" s="125"/>
      <c r="AE104" s="114"/>
      <c r="AF104" s="125"/>
      <c r="AG104" s="125"/>
      <c r="AH104" s="125"/>
      <c r="AI104" s="265">
        <v>10</v>
      </c>
      <c r="AJ104" s="267">
        <f t="shared" si="17"/>
        <v>10</v>
      </c>
      <c r="AK104" s="265">
        <v>10</v>
      </c>
      <c r="AL104" s="90" t="s">
        <v>652</v>
      </c>
      <c r="AM104" s="270" t="s">
        <v>749</v>
      </c>
      <c r="AN104" s="270" t="s">
        <v>455</v>
      </c>
      <c r="AO104" s="270">
        <v>0</v>
      </c>
      <c r="AP104" s="270" t="s">
        <v>455</v>
      </c>
      <c r="AQ104" s="265"/>
      <c r="AR104" s="265"/>
      <c r="AS104" s="265"/>
      <c r="AT104" s="270" t="s">
        <v>455</v>
      </c>
      <c r="AU104" s="265"/>
      <c r="AV104" s="265"/>
      <c r="AW104" s="265"/>
      <c r="AX104" s="265" t="s">
        <v>602</v>
      </c>
      <c r="AY104" s="265">
        <v>17</v>
      </c>
      <c r="AZ104" s="114">
        <v>11.5</v>
      </c>
      <c r="BA104" s="114">
        <v>2.7</v>
      </c>
      <c r="BB104" s="114">
        <v>11.5</v>
      </c>
      <c r="BC104" s="114">
        <v>2.7</v>
      </c>
      <c r="BD104" s="114">
        <v>9</v>
      </c>
      <c r="BE104" s="114">
        <v>2.9</v>
      </c>
      <c r="BF104" s="114">
        <v>9</v>
      </c>
      <c r="BG104" s="114">
        <v>2.9</v>
      </c>
      <c r="BH104" s="114"/>
      <c r="BI104" s="114"/>
      <c r="BJ104" s="114"/>
      <c r="BK104" s="114"/>
      <c r="BL104" s="114"/>
      <c r="BM104" s="114"/>
      <c r="BN104" s="270">
        <v>10</v>
      </c>
      <c r="BO104" s="270">
        <f t="shared" si="18"/>
        <v>10</v>
      </c>
      <c r="BP104" s="270">
        <v>10</v>
      </c>
      <c r="BQ104" s="95" t="s">
        <v>2269</v>
      </c>
      <c r="BR104" s="270" t="s">
        <v>749</v>
      </c>
      <c r="BS104" s="270" t="s">
        <v>455</v>
      </c>
      <c r="BT104" s="265">
        <v>0</v>
      </c>
      <c r="BU104" s="270" t="s">
        <v>455</v>
      </c>
      <c r="BV104" s="265"/>
      <c r="BW104" s="265"/>
      <c r="BX104" s="265"/>
      <c r="BY104" s="270" t="s">
        <v>455</v>
      </c>
      <c r="BZ104" s="265"/>
      <c r="CA104" s="265"/>
      <c r="CB104" s="265"/>
      <c r="CC104" s="265" t="s">
        <v>602</v>
      </c>
      <c r="CD104" s="265">
        <v>17</v>
      </c>
      <c r="CE104" s="114">
        <v>11.8</v>
      </c>
      <c r="CF104" s="114">
        <v>2.2999999999999998</v>
      </c>
      <c r="CG104" s="114">
        <v>11.8</v>
      </c>
      <c r="CH104" s="114">
        <v>2.2999999999999998</v>
      </c>
      <c r="CI104" s="114">
        <v>12</v>
      </c>
      <c r="CJ104" s="114">
        <v>2</v>
      </c>
      <c r="CK104" s="114">
        <v>12</v>
      </c>
      <c r="CL104" s="114">
        <v>2</v>
      </c>
      <c r="CM104" s="114"/>
      <c r="CN104" s="114"/>
      <c r="CO104" s="114"/>
      <c r="CP104" s="114"/>
      <c r="CQ104" s="114"/>
      <c r="CR104" s="114"/>
      <c r="CS104" s="265">
        <v>10</v>
      </c>
      <c r="CT104" s="267">
        <f>CS104-BT104</f>
        <v>10</v>
      </c>
      <c r="CU104" s="265">
        <v>10</v>
      </c>
      <c r="CV104" s="270"/>
      <c r="CW104" s="270" t="s">
        <v>455</v>
      </c>
      <c r="CX104" s="270"/>
      <c r="CY104" s="265"/>
      <c r="CZ104" s="265"/>
      <c r="DA104" s="265"/>
      <c r="DB104" s="265"/>
      <c r="DC104" s="265"/>
      <c r="DD104" s="265"/>
      <c r="DE104" s="265"/>
      <c r="DF104" s="265"/>
      <c r="DG104" s="265"/>
      <c r="DH104" s="265"/>
      <c r="DI104" s="265"/>
      <c r="DJ104" s="125"/>
      <c r="DK104" s="125"/>
      <c r="DL104" s="125"/>
      <c r="DM104" s="125"/>
      <c r="DN104" s="125"/>
      <c r="DO104" s="125"/>
      <c r="DP104" s="125"/>
      <c r="DQ104" s="125"/>
      <c r="DR104" s="125"/>
      <c r="DS104" s="125"/>
      <c r="DT104" s="125"/>
      <c r="DU104" s="125"/>
      <c r="DV104" s="125"/>
      <c r="DW104" s="125"/>
      <c r="DX104" s="265"/>
      <c r="DY104" s="265"/>
      <c r="DZ104" s="265"/>
      <c r="EA104" s="265"/>
      <c r="EB104" s="270" t="s">
        <v>455</v>
      </c>
      <c r="EC104" s="265"/>
      <c r="ED104" s="265"/>
      <c r="EE104" s="265"/>
      <c r="EF104" s="265"/>
      <c r="EG104" s="265"/>
      <c r="EH104" s="265"/>
      <c r="EI104" s="265"/>
      <c r="EJ104" s="265"/>
      <c r="EK104" s="265"/>
      <c r="EL104" s="265"/>
      <c r="EM104" s="265"/>
      <c r="EN104" s="265"/>
      <c r="EO104" s="125"/>
      <c r="EP104" s="125"/>
      <c r="EQ104" s="125"/>
      <c r="ER104" s="125"/>
      <c r="ES104" s="125"/>
      <c r="ET104" s="125"/>
      <c r="EU104" s="125"/>
      <c r="EV104" s="125"/>
      <c r="EW104" s="125"/>
      <c r="EX104" s="125"/>
      <c r="EY104" s="125"/>
      <c r="EZ104" s="125"/>
      <c r="FA104" s="125"/>
      <c r="FB104" s="125"/>
      <c r="FC104" s="265"/>
      <c r="FD104" s="265"/>
      <c r="FE104" s="265"/>
      <c r="FF104" s="270" t="s">
        <v>455</v>
      </c>
      <c r="FG104" s="270"/>
      <c r="FH104" s="265"/>
      <c r="FI104" s="265"/>
      <c r="FJ104" s="265"/>
      <c r="FK104" s="265"/>
      <c r="FL104" s="265"/>
      <c r="FM104" s="265"/>
      <c r="FN104" s="265"/>
      <c r="FO104" s="265"/>
      <c r="FP104" s="265"/>
      <c r="FQ104" s="265"/>
      <c r="FR104" s="265"/>
      <c r="FS104" s="265"/>
      <c r="FT104" s="265"/>
      <c r="FU104" s="265"/>
      <c r="FV104" s="265"/>
      <c r="FW104" s="265"/>
      <c r="FX104" s="265"/>
      <c r="FY104" s="265"/>
      <c r="FZ104" s="265"/>
      <c r="GA104" s="265"/>
      <c r="GB104" s="265"/>
      <c r="GC104" s="265"/>
      <c r="GD104" s="265"/>
      <c r="GE104" s="265"/>
      <c r="GF104" s="265"/>
      <c r="GG104" s="265"/>
      <c r="GH104" s="265"/>
      <c r="GI104" s="265"/>
      <c r="GJ104" s="265"/>
      <c r="GK104" s="265"/>
      <c r="GL104" s="265"/>
      <c r="GM104" s="265"/>
      <c r="GN104" s="265"/>
      <c r="GO104" s="265"/>
      <c r="GP104" s="265"/>
      <c r="GQ104" s="265"/>
      <c r="GR104" s="265"/>
      <c r="GS104" s="265"/>
      <c r="GT104" s="265"/>
      <c r="GU104" s="265"/>
      <c r="GV104" s="265"/>
      <c r="GW104" s="265"/>
      <c r="GX104" s="265"/>
      <c r="GY104" s="265"/>
      <c r="GZ104" s="265"/>
      <c r="HA104" s="265"/>
      <c r="HB104" s="265"/>
      <c r="HC104" s="265"/>
      <c r="HD104" s="270" t="s">
        <v>455</v>
      </c>
      <c r="HE104" s="265"/>
      <c r="HF104" s="265"/>
      <c r="HG104" s="270"/>
      <c r="HH104" s="265"/>
      <c r="HI104" s="265"/>
      <c r="HJ104" s="265"/>
      <c r="HK104" s="265"/>
      <c r="HL104" s="265"/>
      <c r="HM104" s="265"/>
      <c r="HN104" s="265"/>
      <c r="HO104" s="265"/>
      <c r="HP104" s="265"/>
      <c r="HQ104" s="265"/>
      <c r="HR104" s="265"/>
      <c r="HS104" s="265"/>
      <c r="HT104" s="265"/>
      <c r="HU104" s="265"/>
      <c r="HV104" s="265"/>
      <c r="HW104" s="265"/>
      <c r="HX104" s="265"/>
      <c r="HY104" s="265"/>
      <c r="HZ104" s="265"/>
      <c r="IA104" s="265"/>
      <c r="IB104" s="265"/>
      <c r="IC104" s="265"/>
      <c r="ID104" s="265"/>
      <c r="IE104" s="265"/>
      <c r="IF104" s="265"/>
      <c r="IG104" s="265"/>
      <c r="IH104" s="265"/>
      <c r="II104" s="265"/>
      <c r="IJ104" s="265"/>
      <c r="IK104" s="265"/>
      <c r="IL104" s="265"/>
      <c r="IM104" s="265"/>
      <c r="IN104" s="265"/>
      <c r="IO104" s="265"/>
      <c r="IP104" s="265"/>
      <c r="IQ104" s="265"/>
      <c r="IR104" s="265"/>
      <c r="IS104" s="270" t="s">
        <v>455</v>
      </c>
      <c r="IT104" s="265"/>
      <c r="IU104" s="265"/>
      <c r="IV104" s="265"/>
      <c r="IW104" s="265"/>
      <c r="IX104" s="265"/>
      <c r="IY104" s="265"/>
      <c r="IZ104" s="265"/>
      <c r="JA104" s="265"/>
      <c r="JB104" s="265"/>
      <c r="JC104" s="265"/>
      <c r="JD104" s="265"/>
      <c r="JE104" s="265"/>
      <c r="JF104" s="265"/>
      <c r="JG104" s="265"/>
      <c r="JH104" s="265"/>
      <c r="JI104" s="265"/>
      <c r="JJ104" s="265"/>
      <c r="JK104" s="265"/>
      <c r="JL104" s="265"/>
      <c r="JM104" s="265"/>
      <c r="JN104" s="265"/>
      <c r="JO104" s="265"/>
      <c r="JP104" s="265"/>
      <c r="JQ104" s="265"/>
      <c r="JR104" s="265"/>
      <c r="JS104" s="265"/>
      <c r="JT104" s="265"/>
      <c r="JU104" s="265"/>
      <c r="JV104" s="265"/>
      <c r="JW104" s="265"/>
      <c r="JX104" s="265"/>
      <c r="JY104" s="265"/>
      <c r="JZ104" s="265"/>
      <c r="KA104" s="265"/>
      <c r="KB104" s="265"/>
      <c r="KC104" s="265"/>
      <c r="KD104" s="265"/>
      <c r="KE104" s="270" t="s">
        <v>455</v>
      </c>
      <c r="KF104" s="265"/>
      <c r="KG104" s="265"/>
      <c r="KH104" s="265"/>
      <c r="KI104" s="270"/>
      <c r="KJ104" s="265"/>
      <c r="KK104" s="265"/>
      <c r="KL104" s="265"/>
      <c r="KM104" s="265"/>
      <c r="KN104" s="265"/>
      <c r="KO104" s="265"/>
      <c r="KP104" s="265"/>
      <c r="KQ104" s="265"/>
      <c r="KR104" s="265"/>
      <c r="KS104" s="265"/>
      <c r="KT104" s="265"/>
      <c r="KU104" s="265"/>
      <c r="KV104" s="265"/>
      <c r="KW104" s="265"/>
      <c r="KX104" s="265"/>
      <c r="KY104" s="265"/>
      <c r="KZ104" s="265"/>
      <c r="LA104" s="265"/>
      <c r="LB104" s="265"/>
      <c r="LC104" s="265"/>
      <c r="LD104" s="265"/>
      <c r="LE104" s="265"/>
      <c r="LF104" s="265"/>
      <c r="LG104" s="265"/>
      <c r="LH104" s="265"/>
      <c r="LI104" s="265"/>
      <c r="LJ104" s="265"/>
      <c r="LK104" s="265"/>
      <c r="LL104" s="265"/>
      <c r="LM104" s="265"/>
      <c r="LN104" s="265"/>
      <c r="LO104" s="265"/>
      <c r="LP104" s="265"/>
      <c r="LQ104" s="265"/>
      <c r="LR104" s="265"/>
      <c r="LS104" s="265"/>
      <c r="LT104" s="270" t="s">
        <v>455</v>
      </c>
      <c r="LU104" s="265"/>
      <c r="LV104" s="265"/>
      <c r="LW104" s="265"/>
      <c r="LX104" s="265"/>
      <c r="LY104" s="265"/>
      <c r="LZ104" s="265"/>
      <c r="MA104" s="265"/>
      <c r="MB104" s="265"/>
      <c r="MC104" s="265"/>
      <c r="MD104" s="265"/>
      <c r="ME104" s="265"/>
      <c r="MF104" s="265"/>
      <c r="MG104" s="265"/>
      <c r="MH104" s="265"/>
      <c r="MI104" s="265"/>
      <c r="MJ104" s="265"/>
      <c r="MK104" s="265"/>
      <c r="ML104" s="265"/>
      <c r="MM104" s="265"/>
      <c r="MN104" s="265"/>
      <c r="MO104" s="265"/>
      <c r="MP104" s="265"/>
      <c r="MQ104" s="265"/>
      <c r="MR104" s="265"/>
      <c r="MS104" s="265"/>
      <c r="MT104" s="265"/>
      <c r="MU104" s="265"/>
      <c r="MV104" s="265"/>
      <c r="MW104" s="265"/>
      <c r="MX104" s="265"/>
      <c r="MY104" s="265"/>
      <c r="MZ104" s="265"/>
      <c r="NA104" s="265"/>
      <c r="NB104" s="265"/>
      <c r="NC104" s="265"/>
      <c r="ND104" s="265"/>
      <c r="NE104" s="265"/>
      <c r="NF104" s="265"/>
      <c r="NG104" s="265"/>
      <c r="NH104" s="265"/>
      <c r="NI104" s="265"/>
      <c r="NJ104" s="265"/>
      <c r="NK104" s="265"/>
      <c r="NL104" s="265"/>
      <c r="NM104" s="265"/>
      <c r="NN104" s="265"/>
      <c r="NO104" s="265"/>
      <c r="NP104" s="265"/>
      <c r="NQ104" s="265"/>
      <c r="NR104" s="265"/>
      <c r="NS104" s="265"/>
      <c r="NT104" s="265"/>
      <c r="NU104" s="265"/>
      <c r="NV104" s="265"/>
      <c r="NW104" s="265"/>
      <c r="NX104" s="265"/>
      <c r="NY104" s="265"/>
      <c r="NZ104" s="265"/>
      <c r="OA104" s="265"/>
      <c r="OB104" s="265"/>
      <c r="OC104" s="265"/>
      <c r="OD104" s="265"/>
      <c r="OE104" s="265"/>
      <c r="OF104" s="265"/>
      <c r="OG104" s="265"/>
      <c r="OH104" s="265"/>
      <c r="OI104" s="265"/>
      <c r="OJ104" s="265"/>
      <c r="OK104" s="265"/>
      <c r="OL104" s="265"/>
      <c r="OM104" s="265"/>
      <c r="ON104" s="265"/>
      <c r="OO104" s="265"/>
      <c r="OP104" s="265"/>
      <c r="OQ104" s="265"/>
      <c r="OR104" s="265"/>
      <c r="OS104" s="267">
        <f>IF(ISERROR(#REF!),0,1)</f>
        <v>0</v>
      </c>
      <c r="OT104" s="267">
        <f t="shared" ref="OT104:OU108" si="26">IF(C104="YES",1,0)</f>
        <v>0</v>
      </c>
      <c r="OU104" s="267">
        <f t="shared" si="26"/>
        <v>1</v>
      </c>
      <c r="OV104" s="223"/>
      <c r="OW104" s="223"/>
      <c r="OX104" s="223"/>
      <c r="OY104" s="223"/>
      <c r="OZ104" s="223"/>
      <c r="PA104" s="223"/>
      <c r="PB104" s="223"/>
      <c r="PC104" s="223"/>
      <c r="PD104" s="223"/>
      <c r="PE104" s="223"/>
      <c r="PF104" s="223"/>
      <c r="PG104" s="223"/>
      <c r="PH104" s="223"/>
      <c r="PI104" s="223"/>
      <c r="PJ104" s="223"/>
      <c r="PK104" s="223"/>
      <c r="PL104" s="223"/>
      <c r="PM104" s="223"/>
      <c r="PN104" s="223"/>
      <c r="PO104" s="223"/>
      <c r="PP104" s="223"/>
      <c r="PQ104" s="223"/>
      <c r="PR104" s="223"/>
      <c r="PS104" s="223"/>
      <c r="PT104" s="223"/>
      <c r="PU104" s="223"/>
      <c r="PV104" s="223"/>
      <c r="PW104" s="223"/>
      <c r="PX104" s="223"/>
      <c r="PY104" s="223"/>
      <c r="PZ104" s="223"/>
      <c r="QA104" s="223"/>
      <c r="QB104" s="223"/>
      <c r="QC104" s="223"/>
      <c r="QD104" s="223"/>
      <c r="QE104" s="223"/>
      <c r="QF104" s="223"/>
      <c r="QG104" s="223"/>
      <c r="QH104" s="223"/>
      <c r="QI104" s="223"/>
      <c r="QJ104" s="223"/>
      <c r="QK104" s="223"/>
      <c r="QL104" s="223"/>
      <c r="QM104" s="223"/>
      <c r="QN104" s="223"/>
      <c r="QO104" s="223"/>
      <c r="QP104" s="223"/>
      <c r="QQ104" s="223"/>
      <c r="QR104" s="223"/>
      <c r="QS104" s="223"/>
      <c r="QT104" s="223"/>
      <c r="QU104" s="223"/>
      <c r="QV104" s="223"/>
      <c r="QW104" s="223"/>
      <c r="QX104" s="223"/>
      <c r="QY104" s="223"/>
      <c r="QZ104" s="223"/>
      <c r="RA104" s="223"/>
      <c r="RB104" s="223"/>
      <c r="RC104" s="223"/>
      <c r="RD104" s="223"/>
      <c r="RE104" s="223"/>
      <c r="RF104" s="223"/>
      <c r="RG104" s="223"/>
      <c r="RH104" s="223"/>
      <c r="RI104" s="223"/>
      <c r="RJ104" s="223"/>
      <c r="RK104" s="223"/>
      <c r="RL104" s="223"/>
      <c r="RM104" s="223"/>
      <c r="RN104" s="223"/>
      <c r="RO104" s="223"/>
      <c r="RP104" s="223"/>
      <c r="RQ104" s="223"/>
      <c r="RR104" s="223"/>
      <c r="RS104" s="223"/>
      <c r="RT104" s="223"/>
      <c r="RU104" s="223"/>
      <c r="RV104" s="223"/>
      <c r="RW104" s="223"/>
      <c r="RX104" s="223"/>
      <c r="RY104" s="223"/>
      <c r="RZ104" s="223"/>
      <c r="SA104" s="223"/>
      <c r="SB104" s="223"/>
      <c r="SC104" s="223"/>
      <c r="SD104" s="223"/>
      <c r="SE104" s="223"/>
      <c r="SF104" s="223"/>
      <c r="SG104" s="223"/>
      <c r="SH104" s="223"/>
      <c r="SI104" s="223"/>
      <c r="SJ104" s="223"/>
      <c r="SK104" s="223"/>
      <c r="SL104" s="223"/>
      <c r="SM104" s="223"/>
      <c r="SN104" s="223"/>
      <c r="SO104" s="223"/>
      <c r="SP104" s="223"/>
      <c r="SQ104" s="223"/>
      <c r="SR104" s="223"/>
      <c r="SS104" s="223"/>
      <c r="ST104" s="223"/>
      <c r="SU104" s="223"/>
      <c r="SV104" s="223"/>
      <c r="SW104" s="223"/>
      <c r="SX104" s="223"/>
      <c r="SY104" s="223"/>
      <c r="SZ104" s="223"/>
      <c r="TA104" s="223"/>
      <c r="TB104" s="223"/>
      <c r="TC104" s="223"/>
      <c r="TD104" s="223"/>
      <c r="TE104" s="223"/>
      <c r="TF104" s="223"/>
      <c r="TG104" s="223"/>
      <c r="TH104" s="223"/>
      <c r="TI104" s="223"/>
      <c r="TJ104" s="223"/>
      <c r="TK104" s="223"/>
      <c r="TL104" s="223"/>
      <c r="TM104" s="223"/>
      <c r="TN104" s="223"/>
      <c r="TO104" s="223"/>
      <c r="TP104" s="223"/>
      <c r="TQ104" s="223"/>
      <c r="TR104" s="223"/>
      <c r="TS104" s="223"/>
      <c r="TT104" s="223"/>
      <c r="TU104" s="223"/>
      <c r="TV104" s="223"/>
      <c r="TW104" s="223"/>
      <c r="TX104" s="223"/>
      <c r="TY104" s="223"/>
      <c r="TZ104" s="223"/>
      <c r="UA104" s="223"/>
      <c r="UB104" s="223"/>
      <c r="UC104" s="223"/>
      <c r="UD104" s="223"/>
      <c r="UE104" s="223"/>
      <c r="UF104" s="223"/>
      <c r="UG104" s="223"/>
      <c r="UH104" s="223"/>
      <c r="UI104" s="223"/>
      <c r="UJ104" s="223"/>
      <c r="UK104" s="223"/>
      <c r="UL104" s="223"/>
      <c r="UM104" s="223"/>
      <c r="UN104" s="223"/>
      <c r="UO104" s="223"/>
      <c r="UP104" s="223"/>
      <c r="UQ104" s="223"/>
      <c r="UR104" s="223"/>
      <c r="US104" s="223"/>
      <c r="UT104" s="223"/>
      <c r="UU104" s="223"/>
      <c r="UV104" s="223"/>
      <c r="UW104" s="223"/>
      <c r="UX104" s="223"/>
      <c r="UY104" s="223"/>
      <c r="UZ104" s="223"/>
      <c r="VA104" s="223"/>
      <c r="VB104" s="223"/>
      <c r="VC104" s="223"/>
      <c r="VD104" s="223"/>
      <c r="VE104" s="223"/>
      <c r="VF104" s="223"/>
      <c r="VG104" s="223"/>
      <c r="VH104" s="223"/>
      <c r="VI104" s="223"/>
      <c r="VJ104" s="223"/>
      <c r="VK104" s="223"/>
      <c r="VL104" s="223"/>
      <c r="VM104" s="223"/>
      <c r="VN104" s="223"/>
      <c r="VO104" s="223"/>
      <c r="VP104" s="223"/>
      <c r="VQ104" s="223"/>
      <c r="VR104" s="223"/>
      <c r="VS104" s="223"/>
      <c r="VT104" s="223"/>
      <c r="VU104" s="223"/>
      <c r="VV104" s="223"/>
      <c r="VW104" s="223"/>
      <c r="VX104" s="223"/>
      <c r="VY104" s="223"/>
      <c r="VZ104" s="223"/>
      <c r="WA104" s="223"/>
      <c r="WB104" s="223"/>
      <c r="WC104" s="223"/>
      <c r="WD104" s="223"/>
      <c r="WE104" s="223"/>
      <c r="WF104" s="223"/>
      <c r="WG104" s="223"/>
      <c r="WH104" s="223"/>
      <c r="WI104" s="223"/>
      <c r="WJ104" s="223"/>
      <c r="WK104" s="223"/>
      <c r="WL104" s="223"/>
      <c r="WM104" s="223"/>
      <c r="WN104" s="223"/>
      <c r="WO104" s="223"/>
      <c r="WP104" s="223"/>
      <c r="WQ104" s="223"/>
      <c r="WR104" s="223"/>
      <c r="WS104" s="223"/>
      <c r="WT104" s="223"/>
      <c r="WU104" s="223"/>
      <c r="WV104" s="223"/>
      <c r="WW104" s="223"/>
      <c r="WX104" s="223"/>
      <c r="WY104" s="223"/>
      <c r="WZ104" s="223"/>
      <c r="XA104" s="223"/>
      <c r="XB104" s="223"/>
      <c r="XC104" s="223"/>
      <c r="XD104" s="223"/>
      <c r="XE104" s="223"/>
      <c r="XF104" s="223"/>
      <c r="XG104" s="223"/>
      <c r="XH104" s="223"/>
      <c r="XI104" s="223"/>
      <c r="XJ104" s="223"/>
      <c r="XK104" s="223"/>
      <c r="XL104" s="223"/>
      <c r="XM104" s="223"/>
      <c r="XN104" s="223"/>
      <c r="XO104" s="223"/>
      <c r="XP104" s="223"/>
      <c r="XQ104" s="223"/>
      <c r="XR104" s="223"/>
      <c r="XS104" s="223"/>
      <c r="XT104" s="223"/>
      <c r="XU104" s="223"/>
      <c r="XV104" s="223"/>
      <c r="XW104" s="223"/>
      <c r="XX104" s="223"/>
      <c r="XY104" s="223"/>
      <c r="XZ104" s="223"/>
      <c r="YA104" s="223"/>
      <c r="YB104" s="223"/>
      <c r="YC104" s="223"/>
      <c r="YD104" s="223"/>
      <c r="YE104" s="223"/>
      <c r="YF104" s="223"/>
      <c r="YG104" s="223"/>
      <c r="YH104" s="223"/>
      <c r="YI104" s="223"/>
      <c r="YJ104" s="223"/>
      <c r="YK104" s="223"/>
      <c r="YL104" s="223"/>
      <c r="YM104" s="223"/>
      <c r="YN104" s="223"/>
      <c r="YO104" s="223"/>
      <c r="YP104" s="223"/>
      <c r="YQ104" s="223"/>
      <c r="YR104" s="223"/>
      <c r="YS104" s="223"/>
      <c r="YT104" s="223"/>
      <c r="YU104" s="223"/>
      <c r="YV104" s="223"/>
      <c r="YW104" s="223"/>
      <c r="YX104" s="223"/>
      <c r="YY104" s="223"/>
      <c r="YZ104" s="223"/>
      <c r="ZA104" s="223"/>
      <c r="ZB104" s="223"/>
      <c r="ZC104" s="223"/>
      <c r="ZD104" s="223"/>
      <c r="ZE104" s="223"/>
      <c r="ZF104" s="223"/>
      <c r="ZG104" s="223"/>
      <c r="ZH104" s="223"/>
      <c r="ZI104" s="223"/>
      <c r="ZJ104" s="223"/>
      <c r="ZK104" s="223"/>
      <c r="ZL104" s="223"/>
      <c r="ZM104" s="223"/>
      <c r="ZN104" s="223"/>
      <c r="ZO104" s="223"/>
      <c r="ZP104" s="223"/>
      <c r="ZQ104" s="223"/>
      <c r="ZR104" s="223"/>
      <c r="ZS104" s="223"/>
      <c r="ZT104" s="223"/>
      <c r="ZU104" s="223"/>
      <c r="ZV104" s="223"/>
      <c r="ZW104" s="223"/>
      <c r="ZX104" s="223"/>
      <c r="ZY104" s="223"/>
      <c r="ZZ104" s="223"/>
      <c r="AAA104" s="223"/>
      <c r="AAB104" s="223"/>
      <c r="AAC104" s="223"/>
      <c r="AAD104" s="223"/>
      <c r="AAE104" s="223"/>
      <c r="AAF104" s="223"/>
      <c r="AAG104" s="223"/>
      <c r="AAH104" s="223"/>
      <c r="AAI104" s="223"/>
      <c r="AAJ104" s="223"/>
      <c r="AAK104" s="223"/>
      <c r="AAL104" s="223"/>
      <c r="AAM104" s="223"/>
      <c r="AAN104" s="223"/>
      <c r="AAO104" s="223"/>
      <c r="AAP104" s="223"/>
      <c r="AAQ104" s="223"/>
      <c r="AAR104" s="223"/>
      <c r="AAS104" s="223"/>
      <c r="AAT104" s="223"/>
      <c r="AAU104" s="223"/>
      <c r="AAV104" s="223"/>
      <c r="AAW104" s="223"/>
      <c r="AAX104" s="223"/>
      <c r="AAY104" s="223"/>
      <c r="AAZ104" s="223"/>
      <c r="ABA104" s="223"/>
      <c r="ABB104" s="223"/>
      <c r="ABC104" s="223"/>
      <c r="ABD104" s="223"/>
      <c r="ABE104" s="223"/>
      <c r="ABF104" s="223"/>
      <c r="ABG104" s="223"/>
      <c r="ABH104" s="223"/>
      <c r="ABI104" s="223"/>
      <c r="ABJ104" s="223"/>
      <c r="ABK104" s="223"/>
      <c r="ABL104" s="223"/>
      <c r="ABM104" s="223"/>
      <c r="ABN104" s="223"/>
      <c r="ABO104" s="223"/>
      <c r="ABP104" s="223"/>
      <c r="ABQ104" s="223"/>
      <c r="ABR104" s="223"/>
      <c r="ABS104" s="223"/>
      <c r="ABT104" s="223"/>
      <c r="ABU104" s="223"/>
      <c r="ABV104" s="223"/>
      <c r="ABW104" s="223"/>
      <c r="ABX104" s="223"/>
      <c r="ABY104" s="223"/>
      <c r="ABZ104" s="223"/>
      <c r="ACA104" s="223"/>
      <c r="ACB104" s="223"/>
      <c r="ACC104" s="223"/>
      <c r="ACD104" s="223"/>
      <c r="ACE104" s="223"/>
      <c r="ACF104" s="223"/>
      <c r="ACG104" s="223"/>
      <c r="ACH104" s="223"/>
      <c r="ACI104" s="223"/>
      <c r="ACJ104" s="223"/>
      <c r="ACK104" s="223"/>
      <c r="ACL104" s="223"/>
      <c r="ACM104" s="223"/>
      <c r="ACN104" s="223"/>
      <c r="ACO104" s="223"/>
      <c r="ACP104" s="223"/>
      <c r="ACQ104" s="223"/>
      <c r="ACR104" s="223"/>
      <c r="ACS104" s="223"/>
      <c r="ACT104" s="223"/>
      <c r="ACU104" s="223"/>
      <c r="ACV104" s="223"/>
      <c r="ACW104" s="223"/>
      <c r="ACX104" s="223"/>
      <c r="ACY104" s="223"/>
      <c r="ACZ104" s="223"/>
      <c r="ADA104" s="223"/>
      <c r="ADB104" s="223"/>
      <c r="ADC104" s="223"/>
      <c r="ADD104" s="223"/>
      <c r="ADE104" s="223"/>
      <c r="ADF104" s="223"/>
      <c r="ADG104" s="223"/>
      <c r="ADH104" s="223"/>
      <c r="ADI104" s="223"/>
      <c r="ADJ104" s="223"/>
      <c r="ADK104" s="223"/>
      <c r="ADL104" s="223"/>
      <c r="ADM104" s="223"/>
      <c r="ADN104" s="223"/>
      <c r="ADO104" s="223"/>
      <c r="ADP104" s="223"/>
      <c r="ADQ104" s="223"/>
      <c r="ADR104" s="223"/>
      <c r="ADS104" s="223"/>
      <c r="ADT104" s="223"/>
      <c r="ADU104" s="223"/>
      <c r="ADV104" s="223"/>
      <c r="ADW104" s="223"/>
      <c r="ADX104" s="223"/>
      <c r="ADY104" s="223"/>
      <c r="ADZ104" s="223"/>
      <c r="AEA104" s="223"/>
      <c r="AEB104" s="223"/>
      <c r="AEC104" s="223"/>
      <c r="AED104" s="223"/>
      <c r="AEE104" s="223"/>
      <c r="AEF104" s="223"/>
      <c r="AEG104" s="223"/>
      <c r="AEH104" s="223"/>
      <c r="AEI104" s="223"/>
      <c r="AEJ104" s="223"/>
      <c r="AEK104" s="223"/>
      <c r="AEL104" s="223"/>
      <c r="AEM104" s="223"/>
      <c r="AEN104" s="223"/>
      <c r="AEO104" s="223"/>
      <c r="AEP104" s="223"/>
      <c r="AEQ104" s="223"/>
      <c r="AER104" s="223"/>
      <c r="AES104" s="223"/>
      <c r="AET104" s="223"/>
      <c r="AEU104" s="223"/>
      <c r="AEV104" s="223"/>
      <c r="AEW104" s="223"/>
      <c r="AEX104" s="223"/>
      <c r="AEY104" s="223"/>
      <c r="AEZ104" s="223"/>
      <c r="AFA104" s="223"/>
      <c r="AFB104" s="223"/>
      <c r="AFC104" s="223"/>
      <c r="AFD104" s="223"/>
      <c r="AFE104" s="223"/>
      <c r="AFF104" s="223"/>
      <c r="AFG104" s="223"/>
      <c r="AFH104" s="223"/>
      <c r="AFI104" s="223"/>
      <c r="AFJ104" s="223"/>
      <c r="AFK104" s="223"/>
      <c r="AFL104" s="223"/>
      <c r="AFM104" s="223"/>
      <c r="AFN104" s="223"/>
      <c r="AFO104" s="223"/>
      <c r="AFP104" s="223"/>
      <c r="AFQ104" s="223"/>
      <c r="AFR104" s="223"/>
      <c r="AFS104" s="223"/>
      <c r="AFT104" s="223"/>
    </row>
    <row r="105" spans="1:852" s="64" customFormat="1">
      <c r="A105" s="101" t="s">
        <v>2034</v>
      </c>
      <c r="B105" s="101"/>
      <c r="C105" s="840" t="str">
        <f>IF(Severity!F105&gt;=0.5,"YES","NO")</f>
        <v>YES</v>
      </c>
      <c r="D105" s="840" t="str">
        <f>IF(Severity!G105&gt;=0.5,"YES","NO")</f>
        <v>NO</v>
      </c>
      <c r="E105" s="214">
        <v>8</v>
      </c>
      <c r="F105" s="214">
        <v>2</v>
      </c>
      <c r="G105" s="95" t="s">
        <v>2918</v>
      </c>
      <c r="H105" s="270" t="s">
        <v>747</v>
      </c>
      <c r="I105" s="270" t="s">
        <v>455</v>
      </c>
      <c r="J105" s="270">
        <v>13</v>
      </c>
      <c r="K105" s="270" t="s">
        <v>455</v>
      </c>
      <c r="L105" s="265"/>
      <c r="M105" s="265"/>
      <c r="N105" s="270"/>
      <c r="O105" s="270" t="s">
        <v>455</v>
      </c>
      <c r="P105" s="265"/>
      <c r="Q105" s="265"/>
      <c r="R105" s="265"/>
      <c r="S105" s="270" t="s">
        <v>908</v>
      </c>
      <c r="T105" s="270">
        <v>21</v>
      </c>
      <c r="U105" s="125"/>
      <c r="V105" s="125"/>
      <c r="W105" s="125">
        <v>36.229999999999997</v>
      </c>
      <c r="X105" s="125">
        <v>11.11</v>
      </c>
      <c r="Y105" s="125"/>
      <c r="Z105" s="125"/>
      <c r="AA105" s="125">
        <v>23.62</v>
      </c>
      <c r="AB105" s="125">
        <v>16.829999999999998</v>
      </c>
      <c r="AC105" s="125"/>
      <c r="AD105" s="125"/>
      <c r="AE105" s="114"/>
      <c r="AF105" s="125"/>
      <c r="AG105" s="125"/>
      <c r="AH105" s="125"/>
      <c r="AI105" s="265">
        <v>39</v>
      </c>
      <c r="AJ105" s="267">
        <f t="shared" si="17"/>
        <v>26</v>
      </c>
      <c r="AK105" s="265">
        <v>26</v>
      </c>
      <c r="AL105" s="95" t="s">
        <v>2927</v>
      </c>
      <c r="AM105" s="270" t="s">
        <v>747</v>
      </c>
      <c r="AN105" s="270" t="s">
        <v>455</v>
      </c>
      <c r="AO105" s="270">
        <v>11</v>
      </c>
      <c r="AP105" s="270" t="s">
        <v>455</v>
      </c>
      <c r="AQ105" s="265"/>
      <c r="AR105" s="265"/>
      <c r="AS105" s="265"/>
      <c r="AT105" s="270" t="s">
        <v>455</v>
      </c>
      <c r="AU105" s="265"/>
      <c r="AV105" s="265"/>
      <c r="AW105" s="265"/>
      <c r="AX105" s="265" t="s">
        <v>908</v>
      </c>
      <c r="AY105" s="270">
        <v>21</v>
      </c>
      <c r="AZ105" s="114"/>
      <c r="BA105" s="114"/>
      <c r="BB105" s="114">
        <v>32.42</v>
      </c>
      <c r="BC105" s="114">
        <v>9.01</v>
      </c>
      <c r="BD105" s="114"/>
      <c r="BE105" s="114"/>
      <c r="BF105" s="114">
        <v>21.21</v>
      </c>
      <c r="BG105" s="114">
        <v>13.83</v>
      </c>
      <c r="BH105" s="114"/>
      <c r="BI105" s="114"/>
      <c r="BJ105" s="114"/>
      <c r="BK105" s="114"/>
      <c r="BL105" s="114"/>
      <c r="BM105" s="114"/>
      <c r="BN105" s="270">
        <v>30</v>
      </c>
      <c r="BO105" s="270">
        <f t="shared" si="18"/>
        <v>19</v>
      </c>
      <c r="BP105" s="270">
        <v>19</v>
      </c>
      <c r="BQ105" s="95"/>
      <c r="BR105" s="270" t="s">
        <v>455</v>
      </c>
      <c r="BS105" s="265"/>
      <c r="BT105" s="265"/>
      <c r="BU105" s="265"/>
      <c r="BV105" s="265"/>
      <c r="BW105" s="265"/>
      <c r="BX105" s="265"/>
      <c r="BY105" s="265"/>
      <c r="BZ105" s="265"/>
      <c r="CA105" s="265"/>
      <c r="CB105" s="265"/>
      <c r="CC105" s="265"/>
      <c r="CD105" s="265"/>
      <c r="CE105" s="114"/>
      <c r="CF105" s="114"/>
      <c r="CG105" s="114"/>
      <c r="CH105" s="114"/>
      <c r="CI105" s="114"/>
      <c r="CJ105" s="114"/>
      <c r="CK105" s="114"/>
      <c r="CL105" s="114"/>
      <c r="CM105" s="114"/>
      <c r="CN105" s="114"/>
      <c r="CO105" s="114"/>
      <c r="CP105" s="114"/>
      <c r="CQ105" s="114"/>
      <c r="CR105" s="114"/>
      <c r="CS105" s="265"/>
      <c r="CT105" s="265"/>
      <c r="CU105" s="265"/>
      <c r="CV105" s="95"/>
      <c r="CW105" s="270" t="s">
        <v>455</v>
      </c>
      <c r="CX105" s="270"/>
      <c r="CY105" s="265"/>
      <c r="CZ105" s="265"/>
      <c r="DA105" s="265"/>
      <c r="DB105" s="265"/>
      <c r="DC105" s="265"/>
      <c r="DD105" s="265"/>
      <c r="DE105" s="265"/>
      <c r="DF105" s="265"/>
      <c r="DG105" s="265"/>
      <c r="DH105" s="265"/>
      <c r="DI105" s="265"/>
      <c r="DJ105" s="125"/>
      <c r="DK105" s="125"/>
      <c r="DL105" s="125"/>
      <c r="DM105" s="125"/>
      <c r="DN105" s="125"/>
      <c r="DO105" s="125"/>
      <c r="DP105" s="125"/>
      <c r="DQ105" s="125"/>
      <c r="DR105" s="125"/>
      <c r="DS105" s="125"/>
      <c r="DT105" s="125"/>
      <c r="DU105" s="125"/>
      <c r="DV105" s="125"/>
      <c r="DW105" s="125"/>
      <c r="DX105" s="265"/>
      <c r="DY105" s="265"/>
      <c r="DZ105" s="265"/>
      <c r="EA105" s="265"/>
      <c r="EB105" s="270" t="s">
        <v>455</v>
      </c>
      <c r="EC105" s="265"/>
      <c r="ED105" s="265"/>
      <c r="EE105" s="265"/>
      <c r="EF105" s="265"/>
      <c r="EG105" s="265"/>
      <c r="EH105" s="265"/>
      <c r="EI105" s="265"/>
      <c r="EJ105" s="265"/>
      <c r="EK105" s="265"/>
      <c r="EL105" s="265"/>
      <c r="EM105" s="265"/>
      <c r="EN105" s="265"/>
      <c r="EO105" s="125"/>
      <c r="EP105" s="125"/>
      <c r="EQ105" s="125"/>
      <c r="ER105" s="125"/>
      <c r="ES105" s="125"/>
      <c r="ET105" s="125"/>
      <c r="EU105" s="125"/>
      <c r="EV105" s="125"/>
      <c r="EW105" s="125"/>
      <c r="EX105" s="125"/>
      <c r="EY105" s="125"/>
      <c r="EZ105" s="125"/>
      <c r="FA105" s="125"/>
      <c r="FB105" s="125"/>
      <c r="FC105" s="265"/>
      <c r="FD105" s="265"/>
      <c r="FE105" s="265"/>
      <c r="FF105" s="270" t="s">
        <v>455</v>
      </c>
      <c r="FG105" s="270"/>
      <c r="FH105" s="265"/>
      <c r="FI105" s="265"/>
      <c r="FJ105" s="265"/>
      <c r="FK105" s="265"/>
      <c r="FL105" s="265"/>
      <c r="FM105" s="265"/>
      <c r="FN105" s="265"/>
      <c r="FO105" s="265"/>
      <c r="FP105" s="265"/>
      <c r="FQ105" s="265"/>
      <c r="FR105" s="265"/>
      <c r="FS105" s="265"/>
      <c r="FT105" s="265"/>
      <c r="FU105" s="265"/>
      <c r="FV105" s="265"/>
      <c r="FW105" s="265"/>
      <c r="FX105" s="265"/>
      <c r="FY105" s="265"/>
      <c r="FZ105" s="265"/>
      <c r="GA105" s="265"/>
      <c r="GB105" s="265"/>
      <c r="GC105" s="265"/>
      <c r="GD105" s="265"/>
      <c r="GE105" s="265"/>
      <c r="GF105" s="265"/>
      <c r="GG105" s="265"/>
      <c r="GH105" s="265"/>
      <c r="GI105" s="265"/>
      <c r="GJ105" s="265"/>
      <c r="GK105" s="265"/>
      <c r="GL105" s="265"/>
      <c r="GM105" s="265"/>
      <c r="GN105" s="265"/>
      <c r="GO105" s="265"/>
      <c r="GP105" s="265"/>
      <c r="GQ105" s="265"/>
      <c r="GR105" s="265"/>
      <c r="GS105" s="265"/>
      <c r="GT105" s="265"/>
      <c r="GU105" s="265"/>
      <c r="GV105" s="265"/>
      <c r="GW105" s="265"/>
      <c r="GX105" s="265"/>
      <c r="GY105" s="265"/>
      <c r="GZ105" s="265"/>
      <c r="HA105" s="265"/>
      <c r="HB105" s="265"/>
      <c r="HC105" s="265"/>
      <c r="HD105" s="270" t="s">
        <v>455</v>
      </c>
      <c r="HE105" s="265"/>
      <c r="HF105" s="265"/>
      <c r="HG105" s="270"/>
      <c r="HH105" s="265"/>
      <c r="HI105" s="265"/>
      <c r="HJ105" s="265"/>
      <c r="HK105" s="265"/>
      <c r="HL105" s="265"/>
      <c r="HM105" s="265"/>
      <c r="HN105" s="265"/>
      <c r="HO105" s="265"/>
      <c r="HP105" s="265"/>
      <c r="HQ105" s="265"/>
      <c r="HR105" s="265"/>
      <c r="HS105" s="265"/>
      <c r="HT105" s="265"/>
      <c r="HU105" s="265"/>
      <c r="HV105" s="265"/>
      <c r="HW105" s="265"/>
      <c r="HX105" s="265"/>
      <c r="HY105" s="265"/>
      <c r="HZ105" s="265"/>
      <c r="IA105" s="265"/>
      <c r="IB105" s="265"/>
      <c r="IC105" s="265"/>
      <c r="ID105" s="265"/>
      <c r="IE105" s="265"/>
      <c r="IF105" s="265"/>
      <c r="IG105" s="265"/>
      <c r="IH105" s="265"/>
      <c r="II105" s="265"/>
      <c r="IJ105" s="265"/>
      <c r="IK105" s="265"/>
      <c r="IL105" s="265"/>
      <c r="IM105" s="265"/>
      <c r="IN105" s="265"/>
      <c r="IO105" s="265"/>
      <c r="IP105" s="265"/>
      <c r="IQ105" s="265"/>
      <c r="IR105" s="265"/>
      <c r="IS105" s="270" t="s">
        <v>455</v>
      </c>
      <c r="IT105" s="265"/>
      <c r="IU105" s="265"/>
      <c r="IV105" s="265"/>
      <c r="IW105" s="265"/>
      <c r="IX105" s="265"/>
      <c r="IY105" s="265"/>
      <c r="IZ105" s="265"/>
      <c r="JA105" s="265"/>
      <c r="JB105" s="265"/>
      <c r="JC105" s="265"/>
      <c r="JD105" s="265"/>
      <c r="JE105" s="265"/>
      <c r="JF105" s="265"/>
      <c r="JG105" s="265"/>
      <c r="JH105" s="265"/>
      <c r="JI105" s="265"/>
      <c r="JJ105" s="265"/>
      <c r="JK105" s="265"/>
      <c r="JL105" s="265"/>
      <c r="JM105" s="265"/>
      <c r="JN105" s="265"/>
      <c r="JO105" s="265"/>
      <c r="JP105" s="265"/>
      <c r="JQ105" s="265"/>
      <c r="JR105" s="265"/>
      <c r="JS105" s="265"/>
      <c r="JT105" s="265"/>
      <c r="JU105" s="265"/>
      <c r="JV105" s="265"/>
      <c r="JW105" s="265"/>
      <c r="JX105" s="265"/>
      <c r="JY105" s="265"/>
      <c r="JZ105" s="265"/>
      <c r="KA105" s="265"/>
      <c r="KB105" s="265"/>
      <c r="KC105" s="265"/>
      <c r="KD105" s="265"/>
      <c r="KE105" s="270" t="s">
        <v>455</v>
      </c>
      <c r="KF105" s="265"/>
      <c r="KG105" s="265"/>
      <c r="KH105" s="265"/>
      <c r="KI105" s="270"/>
      <c r="KJ105" s="265"/>
      <c r="KK105" s="265"/>
      <c r="KL105" s="265"/>
      <c r="KM105" s="265"/>
      <c r="KN105" s="265"/>
      <c r="KO105" s="265"/>
      <c r="KP105" s="265"/>
      <c r="KQ105" s="265"/>
      <c r="KR105" s="265"/>
      <c r="KS105" s="265"/>
      <c r="KT105" s="265"/>
      <c r="KU105" s="265"/>
      <c r="KV105" s="265"/>
      <c r="KW105" s="265"/>
      <c r="KX105" s="265"/>
      <c r="KY105" s="265"/>
      <c r="KZ105" s="265"/>
      <c r="LA105" s="265"/>
      <c r="LB105" s="265"/>
      <c r="LC105" s="265"/>
      <c r="LD105" s="265"/>
      <c r="LE105" s="265"/>
      <c r="LF105" s="265"/>
      <c r="LG105" s="265"/>
      <c r="LH105" s="265"/>
      <c r="LI105" s="265"/>
      <c r="LJ105" s="265"/>
      <c r="LK105" s="265"/>
      <c r="LL105" s="265"/>
      <c r="LM105" s="265"/>
      <c r="LN105" s="265"/>
      <c r="LO105" s="265"/>
      <c r="LP105" s="265"/>
      <c r="LQ105" s="265"/>
      <c r="LR105" s="265"/>
      <c r="LS105" s="265"/>
      <c r="LT105" s="270" t="s">
        <v>455</v>
      </c>
      <c r="LU105" s="265"/>
      <c r="LV105" s="265"/>
      <c r="LW105" s="265"/>
      <c r="LX105" s="265"/>
      <c r="LY105" s="265"/>
      <c r="LZ105" s="265"/>
      <c r="MA105" s="265"/>
      <c r="MB105" s="265"/>
      <c r="MC105" s="265"/>
      <c r="MD105" s="265"/>
      <c r="ME105" s="265"/>
      <c r="MF105" s="265"/>
      <c r="MG105" s="265"/>
      <c r="MH105" s="265"/>
      <c r="MI105" s="265"/>
      <c r="MJ105" s="265"/>
      <c r="MK105" s="265"/>
      <c r="ML105" s="265"/>
      <c r="MM105" s="265"/>
      <c r="MN105" s="265"/>
      <c r="MO105" s="265"/>
      <c r="MP105" s="265"/>
      <c r="MQ105" s="265"/>
      <c r="MR105" s="265"/>
      <c r="MS105" s="265"/>
      <c r="MT105" s="265"/>
      <c r="MU105" s="265"/>
      <c r="MV105" s="265"/>
      <c r="MW105" s="265"/>
      <c r="MX105" s="265"/>
      <c r="MY105" s="265"/>
      <c r="MZ105" s="265"/>
      <c r="NA105" s="265"/>
      <c r="NB105" s="265"/>
      <c r="NC105" s="265"/>
      <c r="ND105" s="265"/>
      <c r="NE105" s="265"/>
      <c r="NF105" s="265"/>
      <c r="NG105" s="265"/>
      <c r="NH105" s="265"/>
      <c r="NI105" s="265"/>
      <c r="NJ105" s="265"/>
      <c r="NK105" s="265"/>
      <c r="NL105" s="265"/>
      <c r="NM105" s="265"/>
      <c r="NN105" s="265"/>
      <c r="NO105" s="265"/>
      <c r="NP105" s="265"/>
      <c r="NQ105" s="265"/>
      <c r="NR105" s="265"/>
      <c r="NS105" s="265"/>
      <c r="NT105" s="265"/>
      <c r="NU105" s="265"/>
      <c r="NV105" s="265"/>
      <c r="NW105" s="265"/>
      <c r="NX105" s="265"/>
      <c r="NY105" s="265"/>
      <c r="NZ105" s="265"/>
      <c r="OA105" s="265"/>
      <c r="OB105" s="265"/>
      <c r="OC105" s="265"/>
      <c r="OD105" s="265"/>
      <c r="OE105" s="265"/>
      <c r="OF105" s="265"/>
      <c r="OG105" s="265"/>
      <c r="OH105" s="265"/>
      <c r="OI105" s="265"/>
      <c r="OJ105" s="265"/>
      <c r="OK105" s="265"/>
      <c r="OL105" s="265"/>
      <c r="OM105" s="265"/>
      <c r="ON105" s="265"/>
      <c r="OO105" s="265"/>
      <c r="OP105" s="265"/>
      <c r="OQ105" s="265"/>
      <c r="OR105" s="265"/>
      <c r="OS105" s="267">
        <f>IF(ISERROR(#REF!),0,1)</f>
        <v>0</v>
      </c>
      <c r="OT105" s="267">
        <f t="shared" si="26"/>
        <v>1</v>
      </c>
      <c r="OU105" s="267">
        <f t="shared" si="26"/>
        <v>0</v>
      </c>
      <c r="OV105" s="223"/>
      <c r="OW105" s="223"/>
      <c r="OX105" s="223"/>
      <c r="OY105" s="223"/>
      <c r="OZ105" s="223"/>
      <c r="PA105" s="223"/>
      <c r="PB105" s="223"/>
      <c r="PC105" s="223"/>
      <c r="PD105" s="223"/>
      <c r="PE105" s="223"/>
      <c r="PF105" s="223"/>
      <c r="PG105" s="223"/>
      <c r="PH105" s="223"/>
      <c r="PI105" s="223"/>
      <c r="PJ105" s="223"/>
      <c r="PK105" s="223"/>
      <c r="PL105" s="223"/>
      <c r="PM105" s="223"/>
      <c r="PN105" s="223"/>
      <c r="PO105" s="223"/>
      <c r="PP105" s="223"/>
      <c r="PQ105" s="223"/>
      <c r="PR105" s="223"/>
      <c r="PS105" s="223"/>
      <c r="PT105" s="223"/>
      <c r="PU105" s="223"/>
      <c r="PV105" s="223"/>
      <c r="PW105" s="223"/>
      <c r="PX105" s="223"/>
      <c r="PY105" s="223"/>
      <c r="PZ105" s="223"/>
      <c r="QA105" s="223"/>
      <c r="QB105" s="223"/>
      <c r="QC105" s="223"/>
      <c r="QD105" s="223"/>
      <c r="QE105" s="223"/>
      <c r="QF105" s="223"/>
      <c r="QG105" s="223"/>
      <c r="QH105" s="223"/>
      <c r="QI105" s="223"/>
      <c r="QJ105" s="223"/>
      <c r="QK105" s="223"/>
      <c r="QL105" s="223"/>
      <c r="QM105" s="223"/>
      <c r="QN105" s="223"/>
      <c r="QO105" s="223"/>
      <c r="QP105" s="223"/>
      <c r="QQ105" s="223"/>
      <c r="QR105" s="223"/>
      <c r="QS105" s="223"/>
      <c r="QT105" s="223"/>
      <c r="QU105" s="223"/>
      <c r="QV105" s="223"/>
      <c r="QW105" s="223"/>
      <c r="QX105" s="223"/>
      <c r="QY105" s="223"/>
      <c r="QZ105" s="223"/>
      <c r="RA105" s="223"/>
      <c r="RB105" s="223"/>
      <c r="RC105" s="223"/>
      <c r="RD105" s="223"/>
      <c r="RE105" s="223"/>
      <c r="RF105" s="223"/>
      <c r="RG105" s="223"/>
      <c r="RH105" s="223"/>
      <c r="RI105" s="223"/>
      <c r="RJ105" s="223"/>
      <c r="RK105" s="223"/>
      <c r="RL105" s="223"/>
      <c r="RM105" s="223"/>
      <c r="RN105" s="223"/>
      <c r="RO105" s="223"/>
      <c r="RP105" s="223"/>
      <c r="RQ105" s="223"/>
      <c r="RR105" s="223"/>
      <c r="RS105" s="223"/>
      <c r="RT105" s="223"/>
      <c r="RU105" s="223"/>
      <c r="RV105" s="223"/>
      <c r="RW105" s="223"/>
      <c r="RX105" s="223"/>
      <c r="RY105" s="223"/>
      <c r="RZ105" s="223"/>
      <c r="SA105" s="223"/>
      <c r="SB105" s="223"/>
      <c r="SC105" s="223"/>
      <c r="SD105" s="223"/>
      <c r="SE105" s="223"/>
      <c r="SF105" s="223"/>
      <c r="SG105" s="223"/>
      <c r="SH105" s="223"/>
      <c r="SI105" s="223"/>
      <c r="SJ105" s="223"/>
      <c r="SK105" s="223"/>
      <c r="SL105" s="223"/>
      <c r="SM105" s="223"/>
      <c r="SN105" s="223"/>
      <c r="SO105" s="223"/>
      <c r="SP105" s="223"/>
      <c r="SQ105" s="223"/>
      <c r="SR105" s="223"/>
      <c r="SS105" s="223"/>
      <c r="ST105" s="223"/>
      <c r="SU105" s="223"/>
      <c r="SV105" s="223"/>
      <c r="SW105" s="223"/>
      <c r="SX105" s="223"/>
      <c r="SY105" s="223"/>
      <c r="SZ105" s="223"/>
      <c r="TA105" s="223"/>
      <c r="TB105" s="223"/>
      <c r="TC105" s="223"/>
      <c r="TD105" s="223"/>
      <c r="TE105" s="223"/>
      <c r="TF105" s="223"/>
      <c r="TG105" s="223"/>
      <c r="TH105" s="223"/>
      <c r="TI105" s="223"/>
      <c r="TJ105" s="223"/>
      <c r="TK105" s="223"/>
      <c r="TL105" s="223"/>
      <c r="TM105" s="223"/>
      <c r="TN105" s="223"/>
      <c r="TO105" s="223"/>
      <c r="TP105" s="223"/>
      <c r="TQ105" s="223"/>
      <c r="TR105" s="223"/>
      <c r="TS105" s="223"/>
      <c r="TT105" s="223"/>
      <c r="TU105" s="223"/>
      <c r="TV105" s="223"/>
      <c r="TW105" s="223"/>
      <c r="TX105" s="223"/>
      <c r="TY105" s="223"/>
      <c r="TZ105" s="223"/>
      <c r="UA105" s="223"/>
      <c r="UB105" s="223"/>
      <c r="UC105" s="223"/>
      <c r="UD105" s="223"/>
      <c r="UE105" s="223"/>
      <c r="UF105" s="223"/>
      <c r="UG105" s="223"/>
      <c r="UH105" s="223"/>
      <c r="UI105" s="223"/>
      <c r="UJ105" s="223"/>
      <c r="UK105" s="223"/>
      <c r="UL105" s="223"/>
      <c r="UM105" s="223"/>
      <c r="UN105" s="223"/>
      <c r="UO105" s="223"/>
      <c r="UP105" s="223"/>
      <c r="UQ105" s="223"/>
      <c r="UR105" s="223"/>
      <c r="US105" s="223"/>
      <c r="UT105" s="223"/>
      <c r="UU105" s="223"/>
      <c r="UV105" s="223"/>
      <c r="UW105" s="223"/>
      <c r="UX105" s="223"/>
      <c r="UY105" s="223"/>
      <c r="UZ105" s="223"/>
      <c r="VA105" s="223"/>
      <c r="VB105" s="223"/>
      <c r="VC105" s="223"/>
      <c r="VD105" s="223"/>
      <c r="VE105" s="223"/>
      <c r="VF105" s="223"/>
      <c r="VG105" s="223"/>
      <c r="VH105" s="223"/>
      <c r="VI105" s="223"/>
      <c r="VJ105" s="223"/>
      <c r="VK105" s="223"/>
      <c r="VL105" s="223"/>
      <c r="VM105" s="223"/>
      <c r="VN105" s="223"/>
      <c r="VO105" s="223"/>
      <c r="VP105" s="223"/>
      <c r="VQ105" s="223"/>
      <c r="VR105" s="223"/>
      <c r="VS105" s="223"/>
      <c r="VT105" s="223"/>
      <c r="VU105" s="223"/>
      <c r="VV105" s="223"/>
      <c r="VW105" s="223"/>
      <c r="VX105" s="223"/>
      <c r="VY105" s="223"/>
      <c r="VZ105" s="223"/>
      <c r="WA105" s="223"/>
      <c r="WB105" s="223"/>
      <c r="WC105" s="223"/>
      <c r="WD105" s="223"/>
      <c r="WE105" s="223"/>
      <c r="WF105" s="223"/>
      <c r="WG105" s="223"/>
      <c r="WH105" s="223"/>
      <c r="WI105" s="223"/>
      <c r="WJ105" s="223"/>
      <c r="WK105" s="223"/>
      <c r="WL105" s="223"/>
      <c r="WM105" s="223"/>
      <c r="WN105" s="223"/>
      <c r="WO105" s="223"/>
      <c r="WP105" s="223"/>
      <c r="WQ105" s="223"/>
      <c r="WR105" s="223"/>
      <c r="WS105" s="223"/>
      <c r="WT105" s="223"/>
      <c r="WU105" s="223"/>
      <c r="WV105" s="223"/>
      <c r="WW105" s="223"/>
      <c r="WX105" s="223"/>
      <c r="WY105" s="223"/>
      <c r="WZ105" s="223"/>
      <c r="XA105" s="223"/>
      <c r="XB105" s="223"/>
      <c r="XC105" s="223"/>
      <c r="XD105" s="223"/>
      <c r="XE105" s="223"/>
      <c r="XF105" s="223"/>
      <c r="XG105" s="223"/>
      <c r="XH105" s="223"/>
      <c r="XI105" s="223"/>
      <c r="XJ105" s="223"/>
      <c r="XK105" s="223"/>
      <c r="XL105" s="223"/>
      <c r="XM105" s="223"/>
      <c r="XN105" s="223"/>
      <c r="XO105" s="223"/>
      <c r="XP105" s="223"/>
      <c r="XQ105" s="223"/>
      <c r="XR105" s="223"/>
      <c r="XS105" s="223"/>
      <c r="XT105" s="223"/>
      <c r="XU105" s="223"/>
      <c r="XV105" s="223"/>
      <c r="XW105" s="223"/>
      <c r="XX105" s="223"/>
      <c r="XY105" s="223"/>
      <c r="XZ105" s="223"/>
      <c r="YA105" s="223"/>
      <c r="YB105" s="223"/>
      <c r="YC105" s="223"/>
      <c r="YD105" s="223"/>
      <c r="YE105" s="223"/>
      <c r="YF105" s="223"/>
      <c r="YG105" s="223"/>
      <c r="YH105" s="223"/>
      <c r="YI105" s="223"/>
      <c r="YJ105" s="223"/>
      <c r="YK105" s="223"/>
      <c r="YL105" s="223"/>
      <c r="YM105" s="223"/>
      <c r="YN105" s="223"/>
      <c r="YO105" s="223"/>
      <c r="YP105" s="223"/>
      <c r="YQ105" s="223"/>
      <c r="YR105" s="223"/>
      <c r="YS105" s="223"/>
      <c r="YT105" s="223"/>
      <c r="YU105" s="223"/>
      <c r="YV105" s="223"/>
      <c r="YW105" s="223"/>
      <c r="YX105" s="223"/>
      <c r="YY105" s="223"/>
      <c r="YZ105" s="223"/>
      <c r="ZA105" s="223"/>
      <c r="ZB105" s="223"/>
      <c r="ZC105" s="223"/>
      <c r="ZD105" s="223"/>
      <c r="ZE105" s="223"/>
      <c r="ZF105" s="223"/>
      <c r="ZG105" s="223"/>
      <c r="ZH105" s="223"/>
      <c r="ZI105" s="223"/>
      <c r="ZJ105" s="223"/>
      <c r="ZK105" s="223"/>
      <c r="ZL105" s="223"/>
      <c r="ZM105" s="223"/>
      <c r="ZN105" s="223"/>
      <c r="ZO105" s="223"/>
      <c r="ZP105" s="223"/>
      <c r="ZQ105" s="223"/>
      <c r="ZR105" s="223"/>
      <c r="ZS105" s="223"/>
      <c r="ZT105" s="223"/>
      <c r="ZU105" s="223"/>
      <c r="ZV105" s="223"/>
      <c r="ZW105" s="223"/>
      <c r="ZX105" s="223"/>
      <c r="ZY105" s="223"/>
      <c r="ZZ105" s="223"/>
      <c r="AAA105" s="223"/>
      <c r="AAB105" s="223"/>
      <c r="AAC105" s="223"/>
      <c r="AAD105" s="223"/>
      <c r="AAE105" s="223"/>
      <c r="AAF105" s="223"/>
      <c r="AAG105" s="223"/>
      <c r="AAH105" s="223"/>
      <c r="AAI105" s="223"/>
      <c r="AAJ105" s="223"/>
      <c r="AAK105" s="223"/>
      <c r="AAL105" s="223"/>
      <c r="AAM105" s="223"/>
      <c r="AAN105" s="223"/>
      <c r="AAO105" s="223"/>
      <c r="AAP105" s="223"/>
      <c r="AAQ105" s="223"/>
      <c r="AAR105" s="223"/>
      <c r="AAS105" s="223"/>
      <c r="AAT105" s="223"/>
      <c r="AAU105" s="223"/>
      <c r="AAV105" s="223"/>
      <c r="AAW105" s="223"/>
      <c r="AAX105" s="223"/>
      <c r="AAY105" s="223"/>
      <c r="AAZ105" s="223"/>
      <c r="ABA105" s="223"/>
      <c r="ABB105" s="223"/>
      <c r="ABC105" s="223"/>
      <c r="ABD105" s="223"/>
      <c r="ABE105" s="223"/>
      <c r="ABF105" s="223"/>
      <c r="ABG105" s="223"/>
      <c r="ABH105" s="223"/>
      <c r="ABI105" s="223"/>
      <c r="ABJ105" s="223"/>
      <c r="ABK105" s="223"/>
      <c r="ABL105" s="223"/>
      <c r="ABM105" s="223"/>
      <c r="ABN105" s="223"/>
      <c r="ABO105" s="223"/>
      <c r="ABP105" s="223"/>
      <c r="ABQ105" s="223"/>
      <c r="ABR105" s="223"/>
      <c r="ABS105" s="223"/>
      <c r="ABT105" s="223"/>
      <c r="ABU105" s="223"/>
      <c r="ABV105" s="223"/>
      <c r="ABW105" s="223"/>
      <c r="ABX105" s="223"/>
      <c r="ABY105" s="223"/>
      <c r="ABZ105" s="223"/>
      <c r="ACA105" s="223"/>
      <c r="ACB105" s="223"/>
      <c r="ACC105" s="223"/>
      <c r="ACD105" s="223"/>
      <c r="ACE105" s="223"/>
      <c r="ACF105" s="223"/>
      <c r="ACG105" s="223"/>
      <c r="ACH105" s="223"/>
      <c r="ACI105" s="223"/>
      <c r="ACJ105" s="223"/>
      <c r="ACK105" s="223"/>
      <c r="ACL105" s="223"/>
      <c r="ACM105" s="223"/>
      <c r="ACN105" s="223"/>
      <c r="ACO105" s="223"/>
      <c r="ACP105" s="223"/>
      <c r="ACQ105" s="223"/>
      <c r="ACR105" s="223"/>
      <c r="ACS105" s="223"/>
      <c r="ACT105" s="223"/>
      <c r="ACU105" s="223"/>
      <c r="ACV105" s="223"/>
      <c r="ACW105" s="223"/>
      <c r="ACX105" s="223"/>
      <c r="ACY105" s="223"/>
      <c r="ACZ105" s="223"/>
      <c r="ADA105" s="223"/>
      <c r="ADB105" s="223"/>
      <c r="ADC105" s="223"/>
      <c r="ADD105" s="223"/>
      <c r="ADE105" s="223"/>
      <c r="ADF105" s="223"/>
      <c r="ADG105" s="223"/>
      <c r="ADH105" s="223"/>
      <c r="ADI105" s="223"/>
      <c r="ADJ105" s="223"/>
      <c r="ADK105" s="223"/>
      <c r="ADL105" s="223"/>
      <c r="ADM105" s="223"/>
      <c r="ADN105" s="223"/>
      <c r="ADO105" s="223"/>
      <c r="ADP105" s="223"/>
      <c r="ADQ105" s="223"/>
      <c r="ADR105" s="223"/>
      <c r="ADS105" s="223"/>
      <c r="ADT105" s="223"/>
      <c r="ADU105" s="223"/>
      <c r="ADV105" s="223"/>
      <c r="ADW105" s="223"/>
      <c r="ADX105" s="223"/>
      <c r="ADY105" s="223"/>
      <c r="ADZ105" s="223"/>
      <c r="AEA105" s="223"/>
      <c r="AEB105" s="223"/>
      <c r="AEC105" s="223"/>
      <c r="AED105" s="223"/>
      <c r="AEE105" s="223"/>
      <c r="AEF105" s="223"/>
      <c r="AEG105" s="223"/>
      <c r="AEH105" s="223"/>
      <c r="AEI105" s="223"/>
      <c r="AEJ105" s="223"/>
      <c r="AEK105" s="223"/>
      <c r="AEL105" s="223"/>
      <c r="AEM105" s="223"/>
      <c r="AEN105" s="223"/>
      <c r="AEO105" s="223"/>
      <c r="AEP105" s="223"/>
      <c r="AEQ105" s="223"/>
      <c r="AER105" s="223"/>
      <c r="AES105" s="223"/>
      <c r="AET105" s="223"/>
      <c r="AEU105" s="223"/>
      <c r="AEV105" s="223"/>
      <c r="AEW105" s="223"/>
      <c r="AEX105" s="223"/>
      <c r="AEY105" s="223"/>
      <c r="AEZ105" s="223"/>
      <c r="AFA105" s="223"/>
      <c r="AFB105" s="223"/>
      <c r="AFC105" s="223"/>
      <c r="AFD105" s="223"/>
      <c r="AFE105" s="223"/>
      <c r="AFF105" s="223"/>
      <c r="AFG105" s="223"/>
      <c r="AFH105" s="223"/>
      <c r="AFI105" s="223"/>
      <c r="AFJ105" s="223"/>
      <c r="AFK105" s="223"/>
      <c r="AFL105" s="223"/>
      <c r="AFM105" s="223"/>
      <c r="AFN105" s="223"/>
      <c r="AFO105" s="223"/>
      <c r="AFP105" s="223"/>
      <c r="AFQ105" s="223"/>
      <c r="AFR105" s="223"/>
      <c r="AFS105" s="223"/>
      <c r="AFT105" s="223"/>
    </row>
    <row r="106" spans="1:852" s="64" customFormat="1">
      <c r="A106" s="265" t="s">
        <v>645</v>
      </c>
      <c r="B106" s="265"/>
      <c r="C106" s="840" t="str">
        <f>IF(Severity!F106&gt;=0.5,"YES","NO")</f>
        <v>NO</v>
      </c>
      <c r="D106" s="840" t="str">
        <f>IF(Severity!G106&gt;=0.5,"YES","NO")</f>
        <v>YES</v>
      </c>
      <c r="E106" s="270" t="s">
        <v>455</v>
      </c>
      <c r="F106" s="111">
        <v>3</v>
      </c>
      <c r="G106" s="271" t="s">
        <v>2904</v>
      </c>
      <c r="H106" s="270" t="s">
        <v>749</v>
      </c>
      <c r="I106" s="270" t="s">
        <v>455</v>
      </c>
      <c r="J106" s="270">
        <v>0</v>
      </c>
      <c r="K106" s="270" t="s">
        <v>455</v>
      </c>
      <c r="L106" s="265"/>
      <c r="M106" s="265"/>
      <c r="N106" s="270"/>
      <c r="O106" s="270" t="s">
        <v>455</v>
      </c>
      <c r="P106" s="265"/>
      <c r="Q106" s="265"/>
      <c r="R106" s="265"/>
      <c r="S106" s="270" t="s">
        <v>602</v>
      </c>
      <c r="T106" s="270">
        <v>17</v>
      </c>
      <c r="U106" s="223">
        <v>17.78</v>
      </c>
      <c r="V106" s="223">
        <v>3.58</v>
      </c>
      <c r="W106" s="223"/>
      <c r="X106" s="223"/>
      <c r="Y106" s="223">
        <v>6.3</v>
      </c>
      <c r="Z106" s="223">
        <v>4.8099999999999996</v>
      </c>
      <c r="AA106" s="223"/>
      <c r="AB106" s="223"/>
      <c r="AC106" s="125"/>
      <c r="AD106" s="125"/>
      <c r="AE106" s="114"/>
      <c r="AF106" s="125"/>
      <c r="AG106" s="125"/>
      <c r="AH106" s="125"/>
      <c r="AI106" s="265">
        <v>37</v>
      </c>
      <c r="AJ106" s="267">
        <f t="shared" si="17"/>
        <v>37</v>
      </c>
      <c r="AK106" s="267" t="s">
        <v>455</v>
      </c>
      <c r="AL106" s="95" t="s">
        <v>2382</v>
      </c>
      <c r="AM106" s="270" t="s">
        <v>455</v>
      </c>
      <c r="AN106" s="270" t="s">
        <v>455</v>
      </c>
      <c r="AO106" s="270">
        <v>0</v>
      </c>
      <c r="AP106" s="270" t="s">
        <v>455</v>
      </c>
      <c r="AQ106" s="265"/>
      <c r="AR106" s="265"/>
      <c r="AS106" s="265"/>
      <c r="AT106" s="270" t="s">
        <v>455</v>
      </c>
      <c r="AU106" s="265"/>
      <c r="AV106" s="265"/>
      <c r="AW106" s="265"/>
      <c r="AX106" s="265" t="s">
        <v>602</v>
      </c>
      <c r="AY106" s="265">
        <v>17</v>
      </c>
      <c r="AZ106" s="114">
        <v>18.57</v>
      </c>
      <c r="BA106" s="114">
        <v>4.0599999999999996</v>
      </c>
      <c r="BB106" s="223"/>
      <c r="BC106" s="223"/>
      <c r="BD106" s="223">
        <v>8.4</v>
      </c>
      <c r="BE106" s="223">
        <v>6.46</v>
      </c>
      <c r="BF106" s="223"/>
      <c r="BG106" s="223"/>
      <c r="BH106" s="114"/>
      <c r="BI106" s="114"/>
      <c r="BJ106" s="114"/>
      <c r="BK106" s="114"/>
      <c r="BL106" s="114"/>
      <c r="BM106" s="114"/>
      <c r="BN106" s="270">
        <v>35</v>
      </c>
      <c r="BO106" s="270">
        <f t="shared" si="18"/>
        <v>35</v>
      </c>
      <c r="BP106" s="270" t="s">
        <v>455</v>
      </c>
      <c r="BQ106" s="270" t="s">
        <v>3425</v>
      </c>
      <c r="BR106" s="270" t="s">
        <v>455</v>
      </c>
      <c r="BS106" s="265" t="s">
        <v>455</v>
      </c>
      <c r="BT106" s="265">
        <v>0</v>
      </c>
      <c r="BU106" s="265" t="s">
        <v>455</v>
      </c>
      <c r="BV106" s="265"/>
      <c r="BW106" s="265"/>
      <c r="BX106" s="265"/>
      <c r="BY106" s="265" t="s">
        <v>455</v>
      </c>
      <c r="BZ106" s="265"/>
      <c r="CA106" s="265"/>
      <c r="CB106" s="265"/>
      <c r="CC106" s="265" t="s">
        <v>602</v>
      </c>
      <c r="CD106" s="265">
        <v>17</v>
      </c>
      <c r="CE106" s="114">
        <v>18.53</v>
      </c>
      <c r="CF106" s="114">
        <v>3.58</v>
      </c>
      <c r="CG106" s="114"/>
      <c r="CH106" s="114"/>
      <c r="CI106" s="114">
        <v>4.7</v>
      </c>
      <c r="CJ106" s="114">
        <v>5.32</v>
      </c>
      <c r="CK106" s="114"/>
      <c r="CL106" s="114"/>
      <c r="CM106" s="114"/>
      <c r="CN106" s="114"/>
      <c r="CO106" s="114"/>
      <c r="CP106" s="114"/>
      <c r="CQ106" s="114"/>
      <c r="CR106" s="114"/>
      <c r="CS106" s="265">
        <v>30</v>
      </c>
      <c r="CT106" s="267">
        <f>CS106-BT106</f>
        <v>30</v>
      </c>
      <c r="CU106" s="270" t="s">
        <v>455</v>
      </c>
      <c r="CV106" s="270"/>
      <c r="CW106" s="270" t="s">
        <v>455</v>
      </c>
      <c r="CX106" s="270"/>
      <c r="CY106" s="265"/>
      <c r="CZ106" s="265"/>
      <c r="DA106" s="265"/>
      <c r="DB106" s="265"/>
      <c r="DC106" s="265"/>
      <c r="DD106" s="265"/>
      <c r="DE106" s="265"/>
      <c r="DF106" s="265"/>
      <c r="DG106" s="265"/>
      <c r="DH106" s="265"/>
      <c r="DI106" s="265"/>
      <c r="DJ106" s="125"/>
      <c r="DK106" s="125"/>
      <c r="DL106" s="125"/>
      <c r="DM106" s="125"/>
      <c r="DN106" s="125"/>
      <c r="DO106" s="125"/>
      <c r="DP106" s="125"/>
      <c r="DQ106" s="125"/>
      <c r="DR106" s="125"/>
      <c r="DS106" s="125"/>
      <c r="DT106" s="125"/>
      <c r="DU106" s="125"/>
      <c r="DV106" s="125"/>
      <c r="DW106" s="125"/>
      <c r="DX106" s="265"/>
      <c r="DY106" s="265"/>
      <c r="DZ106" s="265"/>
      <c r="EA106" s="265"/>
      <c r="EB106" s="270" t="s">
        <v>455</v>
      </c>
      <c r="EC106" s="265"/>
      <c r="ED106" s="265"/>
      <c r="EE106" s="265"/>
      <c r="EF106" s="265"/>
      <c r="EG106" s="265"/>
      <c r="EH106" s="265"/>
      <c r="EI106" s="265"/>
      <c r="EJ106" s="265"/>
      <c r="EK106" s="265"/>
      <c r="EL106" s="265"/>
      <c r="EM106" s="265"/>
      <c r="EN106" s="265"/>
      <c r="EO106" s="125"/>
      <c r="EP106" s="125"/>
      <c r="EQ106" s="125"/>
      <c r="ER106" s="125"/>
      <c r="ES106" s="125"/>
      <c r="ET106" s="125"/>
      <c r="EU106" s="125"/>
      <c r="EV106" s="125"/>
      <c r="EW106" s="125"/>
      <c r="EX106" s="125"/>
      <c r="EY106" s="125"/>
      <c r="EZ106" s="125"/>
      <c r="FA106" s="125"/>
      <c r="FB106" s="125"/>
      <c r="FC106" s="265"/>
      <c r="FD106" s="265"/>
      <c r="FE106" s="265"/>
      <c r="FF106" s="270" t="s">
        <v>455</v>
      </c>
      <c r="FG106" s="265"/>
      <c r="FH106" s="265"/>
      <c r="FI106" s="265"/>
      <c r="FJ106" s="265"/>
      <c r="FK106" s="265"/>
      <c r="FL106" s="265"/>
      <c r="FM106" s="265"/>
      <c r="FN106" s="265"/>
      <c r="FO106" s="265"/>
      <c r="FP106" s="265"/>
      <c r="FQ106" s="265"/>
      <c r="FR106" s="265"/>
      <c r="FS106" s="265"/>
      <c r="FT106" s="265"/>
      <c r="FU106" s="265"/>
      <c r="FV106" s="265"/>
      <c r="FW106" s="265"/>
      <c r="FX106" s="265"/>
      <c r="FY106" s="265"/>
      <c r="FZ106" s="265"/>
      <c r="GA106" s="265"/>
      <c r="GB106" s="265"/>
      <c r="GC106" s="265"/>
      <c r="GD106" s="265"/>
      <c r="GE106" s="265"/>
      <c r="GF106" s="265"/>
      <c r="GG106" s="265"/>
      <c r="GH106" s="265"/>
      <c r="GI106" s="265"/>
      <c r="GJ106" s="265"/>
      <c r="GK106" s="265"/>
      <c r="GL106" s="265"/>
      <c r="GM106" s="265"/>
      <c r="GN106" s="265"/>
      <c r="GO106" s="265"/>
      <c r="GP106" s="265"/>
      <c r="GQ106" s="265"/>
      <c r="GR106" s="265"/>
      <c r="GS106" s="265"/>
      <c r="GT106" s="265"/>
      <c r="GU106" s="265"/>
      <c r="GV106" s="265"/>
      <c r="GW106" s="265"/>
      <c r="GX106" s="265"/>
      <c r="GY106" s="265"/>
      <c r="GZ106" s="265"/>
      <c r="HA106" s="265"/>
      <c r="HB106" s="265"/>
      <c r="HC106" s="265"/>
      <c r="HD106" s="270" t="s">
        <v>455</v>
      </c>
      <c r="HE106" s="265"/>
      <c r="HF106" s="265"/>
      <c r="HG106" s="265"/>
      <c r="HH106" s="265"/>
      <c r="HI106" s="265"/>
      <c r="HJ106" s="265"/>
      <c r="HK106" s="265"/>
      <c r="HL106" s="265"/>
      <c r="HM106" s="265"/>
      <c r="HN106" s="265"/>
      <c r="HO106" s="265"/>
      <c r="HP106" s="265"/>
      <c r="HQ106" s="265"/>
      <c r="HR106" s="265"/>
      <c r="HS106" s="265"/>
      <c r="HT106" s="265"/>
      <c r="HU106" s="265"/>
      <c r="HV106" s="265"/>
      <c r="HW106" s="265"/>
      <c r="HX106" s="265"/>
      <c r="HY106" s="265"/>
      <c r="HZ106" s="265"/>
      <c r="IA106" s="265"/>
      <c r="IB106" s="265"/>
      <c r="IC106" s="265"/>
      <c r="ID106" s="265"/>
      <c r="IE106" s="265"/>
      <c r="IF106" s="265"/>
      <c r="IG106" s="265"/>
      <c r="IH106" s="265"/>
      <c r="II106" s="265"/>
      <c r="IJ106" s="265"/>
      <c r="IK106" s="265"/>
      <c r="IL106" s="265"/>
      <c r="IM106" s="265"/>
      <c r="IN106" s="265"/>
      <c r="IO106" s="265"/>
      <c r="IP106" s="265"/>
      <c r="IQ106" s="265"/>
      <c r="IR106" s="265"/>
      <c r="IS106" s="270" t="s">
        <v>455</v>
      </c>
      <c r="IT106" s="265"/>
      <c r="IU106" s="265"/>
      <c r="IV106" s="265"/>
      <c r="IW106" s="265"/>
      <c r="IX106" s="265"/>
      <c r="IY106" s="265"/>
      <c r="IZ106" s="265"/>
      <c r="JA106" s="265"/>
      <c r="JB106" s="265"/>
      <c r="JC106" s="265"/>
      <c r="JD106" s="265"/>
      <c r="JE106" s="265"/>
      <c r="JF106" s="265"/>
      <c r="JG106" s="265"/>
      <c r="JH106" s="265"/>
      <c r="JI106" s="265"/>
      <c r="JJ106" s="265"/>
      <c r="JK106" s="265"/>
      <c r="JL106" s="265"/>
      <c r="JM106" s="265"/>
      <c r="JN106" s="265"/>
      <c r="JO106" s="265"/>
      <c r="JP106" s="265"/>
      <c r="JQ106" s="265"/>
      <c r="JR106" s="265"/>
      <c r="JS106" s="265"/>
      <c r="JT106" s="265"/>
      <c r="JU106" s="265"/>
      <c r="JV106" s="265"/>
      <c r="JW106" s="265"/>
      <c r="JX106" s="265"/>
      <c r="JY106" s="265"/>
      <c r="JZ106" s="265"/>
      <c r="KA106" s="265"/>
      <c r="KB106" s="265"/>
      <c r="KC106" s="265"/>
      <c r="KD106" s="265"/>
      <c r="KE106" s="270" t="s">
        <v>455</v>
      </c>
      <c r="KF106" s="265"/>
      <c r="KG106" s="265"/>
      <c r="KH106" s="265"/>
      <c r="KI106" s="265"/>
      <c r="KJ106" s="265"/>
      <c r="KK106" s="265"/>
      <c r="KL106" s="265"/>
      <c r="KM106" s="265"/>
      <c r="KN106" s="265"/>
      <c r="KO106" s="265"/>
      <c r="KP106" s="265"/>
      <c r="KQ106" s="265"/>
      <c r="KR106" s="265"/>
      <c r="KS106" s="265"/>
      <c r="KT106" s="265"/>
      <c r="KU106" s="265"/>
      <c r="KV106" s="265"/>
      <c r="KW106" s="265"/>
      <c r="KX106" s="265"/>
      <c r="KY106" s="265"/>
      <c r="KZ106" s="265"/>
      <c r="LA106" s="265"/>
      <c r="LB106" s="265"/>
      <c r="LC106" s="265"/>
      <c r="LD106" s="265"/>
      <c r="LE106" s="265"/>
      <c r="LF106" s="265"/>
      <c r="LG106" s="265"/>
      <c r="LH106" s="265"/>
      <c r="LI106" s="265"/>
      <c r="LJ106" s="265"/>
      <c r="LK106" s="265"/>
      <c r="LL106" s="265"/>
      <c r="LM106" s="265"/>
      <c r="LN106" s="265"/>
      <c r="LO106" s="265"/>
      <c r="LP106" s="265"/>
      <c r="LQ106" s="265"/>
      <c r="LR106" s="265"/>
      <c r="LS106" s="265"/>
      <c r="LT106" s="270" t="s">
        <v>455</v>
      </c>
      <c r="LU106" s="265"/>
      <c r="LV106" s="265"/>
      <c r="LW106" s="265"/>
      <c r="LX106" s="265"/>
      <c r="LY106" s="265"/>
      <c r="LZ106" s="265"/>
      <c r="MA106" s="265"/>
      <c r="MB106" s="265"/>
      <c r="MC106" s="265"/>
      <c r="MD106" s="265"/>
      <c r="ME106" s="265"/>
      <c r="MF106" s="265"/>
      <c r="MG106" s="265"/>
      <c r="MH106" s="265"/>
      <c r="MI106" s="265"/>
      <c r="MJ106" s="265"/>
      <c r="MK106" s="265"/>
      <c r="ML106" s="265"/>
      <c r="MM106" s="265"/>
      <c r="MN106" s="265"/>
      <c r="MO106" s="265"/>
      <c r="MP106" s="265"/>
      <c r="MQ106" s="265"/>
      <c r="MR106" s="265"/>
      <c r="MS106" s="265"/>
      <c r="MT106" s="265"/>
      <c r="MU106" s="265"/>
      <c r="MV106" s="265"/>
      <c r="MW106" s="265"/>
      <c r="MX106" s="265"/>
      <c r="MY106" s="265"/>
      <c r="MZ106" s="265"/>
      <c r="NA106" s="265"/>
      <c r="NB106" s="265"/>
      <c r="NC106" s="265"/>
      <c r="ND106" s="265"/>
      <c r="NE106" s="265"/>
      <c r="NF106" s="265"/>
      <c r="NG106" s="265"/>
      <c r="NH106" s="265"/>
      <c r="NI106" s="265"/>
      <c r="NJ106" s="265"/>
      <c r="NK106" s="265"/>
      <c r="NL106" s="265"/>
      <c r="NM106" s="265"/>
      <c r="NN106" s="265"/>
      <c r="NO106" s="265"/>
      <c r="NP106" s="265"/>
      <c r="NQ106" s="265"/>
      <c r="NR106" s="265"/>
      <c r="NS106" s="265"/>
      <c r="NT106" s="265"/>
      <c r="NU106" s="265"/>
      <c r="NV106" s="265"/>
      <c r="NW106" s="265"/>
      <c r="NX106" s="265"/>
      <c r="NY106" s="265"/>
      <c r="NZ106" s="265"/>
      <c r="OA106" s="265"/>
      <c r="OB106" s="265"/>
      <c r="OC106" s="265"/>
      <c r="OD106" s="265"/>
      <c r="OE106" s="265"/>
      <c r="OF106" s="265"/>
      <c r="OG106" s="265"/>
      <c r="OH106" s="265"/>
      <c r="OI106" s="265"/>
      <c r="OJ106" s="265"/>
      <c r="OK106" s="265"/>
      <c r="OL106" s="265"/>
      <c r="OM106" s="265"/>
      <c r="ON106" s="265"/>
      <c r="OO106" s="265"/>
      <c r="OP106" s="265"/>
      <c r="OQ106" s="265"/>
      <c r="OR106" s="265"/>
      <c r="OS106" s="267">
        <v>1</v>
      </c>
      <c r="OT106" s="267">
        <f t="shared" si="26"/>
        <v>0</v>
      </c>
      <c r="OU106" s="267">
        <f t="shared" si="26"/>
        <v>1</v>
      </c>
      <c r="OV106" s="223"/>
      <c r="OW106" s="223"/>
      <c r="OX106" s="223"/>
      <c r="OY106" s="223"/>
      <c r="OZ106" s="223"/>
      <c r="PA106" s="223"/>
      <c r="PB106" s="223"/>
      <c r="PC106" s="223"/>
      <c r="PD106" s="223"/>
      <c r="PE106" s="223"/>
      <c r="PF106" s="223"/>
      <c r="PG106" s="223"/>
      <c r="PH106" s="223"/>
      <c r="PI106" s="223"/>
      <c r="PJ106" s="223"/>
      <c r="PK106" s="223"/>
      <c r="PL106" s="223"/>
      <c r="PM106" s="223"/>
      <c r="PN106" s="223"/>
      <c r="PO106" s="223"/>
      <c r="PP106" s="223"/>
      <c r="PQ106" s="223"/>
      <c r="PR106" s="223"/>
      <c r="PS106" s="223"/>
      <c r="PT106" s="223"/>
      <c r="PU106" s="223"/>
      <c r="PV106" s="223"/>
      <c r="PW106" s="223"/>
      <c r="PX106" s="223"/>
      <c r="PY106" s="223"/>
      <c r="PZ106" s="223"/>
      <c r="QA106" s="223"/>
      <c r="QB106" s="223"/>
      <c r="QC106" s="223"/>
      <c r="QD106" s="223"/>
      <c r="QE106" s="223"/>
      <c r="QF106" s="223"/>
      <c r="QG106" s="223"/>
      <c r="QH106" s="223"/>
      <c r="QI106" s="223"/>
      <c r="QJ106" s="223"/>
      <c r="QK106" s="223"/>
      <c r="QL106" s="223"/>
      <c r="QM106" s="223"/>
      <c r="QN106" s="223"/>
      <c r="QO106" s="223"/>
      <c r="QP106" s="223"/>
      <c r="QQ106" s="223"/>
      <c r="QR106" s="223"/>
      <c r="QS106" s="223"/>
      <c r="QT106" s="223"/>
      <c r="QU106" s="223"/>
      <c r="QV106" s="223"/>
      <c r="QW106" s="223"/>
      <c r="QX106" s="223"/>
      <c r="QY106" s="223"/>
      <c r="QZ106" s="223"/>
      <c r="RA106" s="223"/>
      <c r="RB106" s="223"/>
      <c r="RC106" s="223"/>
      <c r="RD106" s="223"/>
      <c r="RE106" s="223"/>
      <c r="RF106" s="223"/>
      <c r="RG106" s="223"/>
      <c r="RH106" s="223"/>
      <c r="RI106" s="223"/>
      <c r="RJ106" s="223"/>
      <c r="RK106" s="223"/>
      <c r="RL106" s="223"/>
      <c r="RM106" s="223"/>
      <c r="RN106" s="223"/>
      <c r="RO106" s="223"/>
      <c r="RP106" s="223"/>
      <c r="RQ106" s="223"/>
      <c r="RR106" s="223"/>
      <c r="RS106" s="223"/>
      <c r="RT106" s="223"/>
      <c r="RU106" s="223"/>
      <c r="RV106" s="223"/>
      <c r="RW106" s="223"/>
      <c r="RX106" s="223"/>
      <c r="RY106" s="223"/>
      <c r="RZ106" s="223"/>
      <c r="SA106" s="223"/>
      <c r="SB106" s="223"/>
      <c r="SC106" s="223"/>
      <c r="SD106" s="223"/>
      <c r="SE106" s="223"/>
      <c r="SF106" s="223"/>
      <c r="SG106" s="223"/>
      <c r="SH106" s="223"/>
      <c r="SI106" s="223"/>
      <c r="SJ106" s="223"/>
      <c r="SK106" s="223"/>
      <c r="SL106" s="223"/>
      <c r="SM106" s="223"/>
      <c r="SN106" s="223"/>
      <c r="SO106" s="223"/>
      <c r="SP106" s="223"/>
      <c r="SQ106" s="223"/>
      <c r="SR106" s="223"/>
      <c r="SS106" s="223"/>
      <c r="ST106" s="223"/>
      <c r="SU106" s="223"/>
      <c r="SV106" s="223"/>
      <c r="SW106" s="223"/>
      <c r="SX106" s="223"/>
      <c r="SY106" s="223"/>
      <c r="SZ106" s="223"/>
      <c r="TA106" s="223"/>
      <c r="TB106" s="223"/>
      <c r="TC106" s="223"/>
      <c r="TD106" s="223"/>
      <c r="TE106" s="223"/>
      <c r="TF106" s="223"/>
      <c r="TG106" s="223"/>
      <c r="TH106" s="223"/>
      <c r="TI106" s="223"/>
      <c r="TJ106" s="223"/>
      <c r="TK106" s="223"/>
      <c r="TL106" s="223"/>
      <c r="TM106" s="223"/>
      <c r="TN106" s="223"/>
      <c r="TO106" s="223"/>
      <c r="TP106" s="223"/>
      <c r="TQ106" s="223"/>
      <c r="TR106" s="223"/>
      <c r="TS106" s="223"/>
      <c r="TT106" s="223"/>
      <c r="TU106" s="223"/>
      <c r="TV106" s="223"/>
      <c r="TW106" s="223"/>
      <c r="TX106" s="223"/>
      <c r="TY106" s="223"/>
      <c r="TZ106" s="223"/>
      <c r="UA106" s="223"/>
      <c r="UB106" s="223"/>
      <c r="UC106" s="223"/>
      <c r="UD106" s="223"/>
      <c r="UE106" s="223"/>
      <c r="UF106" s="223"/>
      <c r="UG106" s="223"/>
      <c r="UH106" s="223"/>
      <c r="UI106" s="223"/>
      <c r="UJ106" s="223"/>
      <c r="UK106" s="223"/>
      <c r="UL106" s="223"/>
      <c r="UM106" s="223"/>
      <c r="UN106" s="223"/>
      <c r="UO106" s="223"/>
      <c r="UP106" s="223"/>
      <c r="UQ106" s="223"/>
      <c r="UR106" s="223"/>
      <c r="US106" s="223"/>
      <c r="UT106" s="223"/>
      <c r="UU106" s="223"/>
      <c r="UV106" s="223"/>
      <c r="UW106" s="223"/>
      <c r="UX106" s="223"/>
      <c r="UY106" s="223"/>
      <c r="UZ106" s="223"/>
      <c r="VA106" s="223"/>
      <c r="VB106" s="223"/>
      <c r="VC106" s="223"/>
      <c r="VD106" s="223"/>
      <c r="VE106" s="223"/>
      <c r="VF106" s="223"/>
      <c r="VG106" s="223"/>
      <c r="VH106" s="223"/>
      <c r="VI106" s="223"/>
      <c r="VJ106" s="223"/>
      <c r="VK106" s="223"/>
      <c r="VL106" s="223"/>
      <c r="VM106" s="223"/>
      <c r="VN106" s="223"/>
      <c r="VO106" s="223"/>
      <c r="VP106" s="223"/>
      <c r="VQ106" s="223"/>
      <c r="VR106" s="223"/>
      <c r="VS106" s="223"/>
      <c r="VT106" s="223"/>
      <c r="VU106" s="223"/>
      <c r="VV106" s="223"/>
      <c r="VW106" s="223"/>
      <c r="VX106" s="223"/>
      <c r="VY106" s="223"/>
      <c r="VZ106" s="223"/>
      <c r="WA106" s="223"/>
      <c r="WB106" s="223"/>
      <c r="WC106" s="223"/>
      <c r="WD106" s="223"/>
      <c r="WE106" s="223"/>
      <c r="WF106" s="223"/>
      <c r="WG106" s="223"/>
      <c r="WH106" s="223"/>
      <c r="WI106" s="223"/>
      <c r="WJ106" s="223"/>
      <c r="WK106" s="223"/>
      <c r="WL106" s="223"/>
      <c r="WM106" s="223"/>
      <c r="WN106" s="223"/>
      <c r="WO106" s="223"/>
      <c r="WP106" s="223"/>
      <c r="WQ106" s="223"/>
      <c r="WR106" s="223"/>
      <c r="WS106" s="223"/>
      <c r="WT106" s="223"/>
      <c r="WU106" s="223"/>
      <c r="WV106" s="223"/>
      <c r="WW106" s="223"/>
      <c r="WX106" s="223"/>
      <c r="WY106" s="223"/>
      <c r="WZ106" s="223"/>
      <c r="XA106" s="223"/>
      <c r="XB106" s="223"/>
      <c r="XC106" s="223"/>
      <c r="XD106" s="223"/>
      <c r="XE106" s="223"/>
      <c r="XF106" s="223"/>
      <c r="XG106" s="223"/>
      <c r="XH106" s="223"/>
      <c r="XI106" s="223"/>
      <c r="XJ106" s="223"/>
      <c r="XK106" s="223"/>
      <c r="XL106" s="223"/>
      <c r="XM106" s="223"/>
      <c r="XN106" s="223"/>
      <c r="XO106" s="223"/>
      <c r="XP106" s="223"/>
      <c r="XQ106" s="223"/>
      <c r="XR106" s="223"/>
      <c r="XS106" s="223"/>
      <c r="XT106" s="223"/>
      <c r="XU106" s="223"/>
      <c r="XV106" s="223"/>
      <c r="XW106" s="223"/>
      <c r="XX106" s="223"/>
      <c r="XY106" s="223"/>
      <c r="XZ106" s="223"/>
      <c r="YA106" s="223"/>
      <c r="YB106" s="223"/>
      <c r="YC106" s="223"/>
      <c r="YD106" s="223"/>
      <c r="YE106" s="223"/>
      <c r="YF106" s="223"/>
      <c r="YG106" s="223"/>
      <c r="YH106" s="223"/>
      <c r="YI106" s="223"/>
      <c r="YJ106" s="223"/>
      <c r="YK106" s="223"/>
      <c r="YL106" s="223"/>
      <c r="YM106" s="223"/>
      <c r="YN106" s="223"/>
      <c r="YO106" s="223"/>
      <c r="YP106" s="223"/>
      <c r="YQ106" s="223"/>
      <c r="YR106" s="223"/>
      <c r="YS106" s="223"/>
      <c r="YT106" s="223"/>
      <c r="YU106" s="223"/>
      <c r="YV106" s="223"/>
      <c r="YW106" s="223"/>
      <c r="YX106" s="223"/>
      <c r="YY106" s="223"/>
      <c r="YZ106" s="223"/>
      <c r="ZA106" s="223"/>
      <c r="ZB106" s="223"/>
      <c r="ZC106" s="223"/>
      <c r="ZD106" s="223"/>
      <c r="ZE106" s="223"/>
      <c r="ZF106" s="223"/>
      <c r="ZG106" s="223"/>
      <c r="ZH106" s="223"/>
      <c r="ZI106" s="223"/>
      <c r="ZJ106" s="223"/>
      <c r="ZK106" s="223"/>
      <c r="ZL106" s="223"/>
      <c r="ZM106" s="223"/>
      <c r="ZN106" s="223"/>
      <c r="ZO106" s="223"/>
      <c r="ZP106" s="223"/>
      <c r="ZQ106" s="223"/>
      <c r="ZR106" s="223"/>
      <c r="ZS106" s="223"/>
      <c r="ZT106" s="223"/>
      <c r="ZU106" s="223"/>
      <c r="ZV106" s="223"/>
      <c r="ZW106" s="223"/>
      <c r="ZX106" s="223"/>
      <c r="ZY106" s="223"/>
      <c r="ZZ106" s="223"/>
      <c r="AAA106" s="223"/>
      <c r="AAB106" s="223"/>
      <c r="AAC106" s="223"/>
      <c r="AAD106" s="223"/>
      <c r="AAE106" s="223"/>
      <c r="AAF106" s="223"/>
      <c r="AAG106" s="223"/>
      <c r="AAH106" s="223"/>
      <c r="AAI106" s="223"/>
      <c r="AAJ106" s="223"/>
      <c r="AAK106" s="223"/>
      <c r="AAL106" s="223"/>
      <c r="AAM106" s="223"/>
      <c r="AAN106" s="223"/>
      <c r="AAO106" s="223"/>
      <c r="AAP106" s="223"/>
      <c r="AAQ106" s="223"/>
      <c r="AAR106" s="223"/>
      <c r="AAS106" s="223"/>
      <c r="AAT106" s="223"/>
      <c r="AAU106" s="223"/>
      <c r="AAV106" s="223"/>
      <c r="AAW106" s="223"/>
      <c r="AAX106" s="223"/>
      <c r="AAY106" s="223"/>
      <c r="AAZ106" s="223"/>
      <c r="ABA106" s="223"/>
      <c r="ABB106" s="223"/>
      <c r="ABC106" s="223"/>
      <c r="ABD106" s="223"/>
      <c r="ABE106" s="223"/>
      <c r="ABF106" s="223"/>
      <c r="ABG106" s="223"/>
      <c r="ABH106" s="223"/>
      <c r="ABI106" s="223"/>
      <c r="ABJ106" s="223"/>
      <c r="ABK106" s="223"/>
      <c r="ABL106" s="223"/>
      <c r="ABM106" s="223"/>
      <c r="ABN106" s="223"/>
      <c r="ABO106" s="223"/>
      <c r="ABP106" s="223"/>
      <c r="ABQ106" s="223"/>
      <c r="ABR106" s="223"/>
      <c r="ABS106" s="223"/>
      <c r="ABT106" s="223"/>
      <c r="ABU106" s="223"/>
      <c r="ABV106" s="223"/>
      <c r="ABW106" s="223"/>
      <c r="ABX106" s="223"/>
      <c r="ABY106" s="223"/>
      <c r="ABZ106" s="223"/>
      <c r="ACA106" s="223"/>
      <c r="ACB106" s="223"/>
      <c r="ACC106" s="223"/>
      <c r="ACD106" s="223"/>
      <c r="ACE106" s="223"/>
      <c r="ACF106" s="223"/>
      <c r="ACG106" s="223"/>
      <c r="ACH106" s="223"/>
      <c r="ACI106" s="223"/>
      <c r="ACJ106" s="223"/>
      <c r="ACK106" s="223"/>
      <c r="ACL106" s="223"/>
      <c r="ACM106" s="223"/>
      <c r="ACN106" s="223"/>
      <c r="ACO106" s="223"/>
      <c r="ACP106" s="223"/>
      <c r="ACQ106" s="223"/>
      <c r="ACR106" s="223"/>
      <c r="ACS106" s="223"/>
      <c r="ACT106" s="223"/>
      <c r="ACU106" s="223"/>
      <c r="ACV106" s="223"/>
      <c r="ACW106" s="223"/>
      <c r="ACX106" s="223"/>
      <c r="ACY106" s="223"/>
      <c r="ACZ106" s="223"/>
      <c r="ADA106" s="223"/>
      <c r="ADB106" s="223"/>
      <c r="ADC106" s="223"/>
      <c r="ADD106" s="223"/>
      <c r="ADE106" s="223"/>
      <c r="ADF106" s="223"/>
      <c r="ADG106" s="223"/>
      <c r="ADH106" s="223"/>
      <c r="ADI106" s="223"/>
      <c r="ADJ106" s="223"/>
      <c r="ADK106" s="223"/>
      <c r="ADL106" s="223"/>
      <c r="ADM106" s="223"/>
      <c r="ADN106" s="223"/>
      <c r="ADO106" s="223"/>
      <c r="ADP106" s="223"/>
      <c r="ADQ106" s="223"/>
      <c r="ADR106" s="223"/>
      <c r="ADS106" s="223"/>
      <c r="ADT106" s="223"/>
      <c r="ADU106" s="223"/>
      <c r="ADV106" s="223"/>
      <c r="ADW106" s="223"/>
      <c r="ADX106" s="223"/>
      <c r="ADY106" s="223"/>
      <c r="ADZ106" s="223"/>
      <c r="AEA106" s="223"/>
      <c r="AEB106" s="223"/>
      <c r="AEC106" s="223"/>
      <c r="AED106" s="223"/>
      <c r="AEE106" s="223"/>
      <c r="AEF106" s="223"/>
      <c r="AEG106" s="223"/>
      <c r="AEH106" s="223"/>
      <c r="AEI106" s="223"/>
      <c r="AEJ106" s="223"/>
      <c r="AEK106" s="223"/>
      <c r="AEL106" s="223"/>
      <c r="AEM106" s="223"/>
      <c r="AEN106" s="223"/>
      <c r="AEO106" s="223"/>
      <c r="AEP106" s="223"/>
      <c r="AEQ106" s="223"/>
      <c r="AER106" s="223"/>
      <c r="AES106" s="223"/>
      <c r="AET106" s="223"/>
      <c r="AEU106" s="223"/>
      <c r="AEV106" s="223"/>
      <c r="AEW106" s="223"/>
      <c r="AEX106" s="223"/>
      <c r="AEY106" s="223"/>
      <c r="AEZ106" s="223"/>
      <c r="AFA106" s="223"/>
      <c r="AFB106" s="223"/>
      <c r="AFC106" s="223"/>
      <c r="AFD106" s="223"/>
      <c r="AFE106" s="223"/>
      <c r="AFF106" s="223"/>
      <c r="AFG106" s="223"/>
      <c r="AFH106" s="223"/>
      <c r="AFI106" s="223"/>
      <c r="AFJ106" s="223"/>
      <c r="AFK106" s="223"/>
      <c r="AFL106" s="223"/>
      <c r="AFM106" s="223"/>
      <c r="AFN106" s="223"/>
      <c r="AFO106" s="223"/>
      <c r="AFP106" s="223"/>
      <c r="AFQ106" s="223"/>
      <c r="AFR106" s="223"/>
      <c r="AFS106" s="223"/>
      <c r="AFT106" s="223"/>
    </row>
    <row r="107" spans="1:852" s="64" customFormat="1">
      <c r="A107" s="126" t="s">
        <v>2292</v>
      </c>
      <c r="B107" s="126"/>
      <c r="C107" s="840" t="str">
        <f>IF(Severity!F107&gt;=0.5,"YES","NO")</f>
        <v>NO</v>
      </c>
      <c r="D107" s="840" t="str">
        <f>IF(Severity!G107&gt;=0.5,"YES","NO")</f>
        <v>YES</v>
      </c>
      <c r="E107" s="267">
        <v>3</v>
      </c>
      <c r="F107" s="267">
        <v>2</v>
      </c>
      <c r="G107" s="271" t="s">
        <v>406</v>
      </c>
      <c r="H107" s="270" t="s">
        <v>455</v>
      </c>
      <c r="I107" s="270">
        <v>1</v>
      </c>
      <c r="J107" s="270">
        <v>1</v>
      </c>
      <c r="K107" s="270" t="s">
        <v>455</v>
      </c>
      <c r="L107" s="267"/>
      <c r="M107" s="267"/>
      <c r="N107" s="270"/>
      <c r="O107" s="270" t="s">
        <v>455</v>
      </c>
      <c r="P107" s="267"/>
      <c r="Q107" s="267"/>
      <c r="R107" s="267"/>
      <c r="S107" s="270" t="s">
        <v>602</v>
      </c>
      <c r="T107" s="270">
        <v>17</v>
      </c>
      <c r="U107" s="113">
        <v>22.9</v>
      </c>
      <c r="V107" s="113">
        <v>5.2</v>
      </c>
      <c r="W107" s="113"/>
      <c r="X107" s="113"/>
      <c r="Y107" s="113">
        <v>10.3</v>
      </c>
      <c r="Z107" s="113">
        <v>8.1</v>
      </c>
      <c r="AA107" s="113"/>
      <c r="AB107" s="113"/>
      <c r="AC107" s="113"/>
      <c r="AD107" s="113"/>
      <c r="AE107" s="114"/>
      <c r="AF107" s="113"/>
      <c r="AG107" s="113"/>
      <c r="AH107" s="113"/>
      <c r="AI107" s="267">
        <v>12</v>
      </c>
      <c r="AJ107" s="267">
        <f t="shared" si="17"/>
        <v>11</v>
      </c>
      <c r="AK107" s="267" t="s">
        <v>455</v>
      </c>
      <c r="AL107" s="270" t="s">
        <v>3011</v>
      </c>
      <c r="AM107" s="270" t="s">
        <v>455</v>
      </c>
      <c r="AN107" s="270">
        <v>2</v>
      </c>
      <c r="AO107" s="270">
        <v>4</v>
      </c>
      <c r="AP107" s="270" t="s">
        <v>455</v>
      </c>
      <c r="AQ107" s="267"/>
      <c r="AR107" s="267"/>
      <c r="AS107" s="267"/>
      <c r="AT107" s="270" t="s">
        <v>455</v>
      </c>
      <c r="AU107" s="267"/>
      <c r="AV107" s="267"/>
      <c r="AW107" s="267"/>
      <c r="AX107" s="267" t="s">
        <v>602</v>
      </c>
      <c r="AY107" s="267">
        <v>17</v>
      </c>
      <c r="AZ107" s="267">
        <v>22.3</v>
      </c>
      <c r="BA107" s="114">
        <v>5.6</v>
      </c>
      <c r="BB107" s="114"/>
      <c r="BC107" s="114"/>
      <c r="BD107" s="114">
        <v>16.8</v>
      </c>
      <c r="BE107" s="114">
        <v>7.8</v>
      </c>
      <c r="BF107" s="114"/>
      <c r="BG107" s="114"/>
      <c r="BH107" s="114"/>
      <c r="BI107" s="114"/>
      <c r="BJ107" s="114"/>
      <c r="BK107" s="114"/>
      <c r="BL107" s="114"/>
      <c r="BM107" s="114"/>
      <c r="BN107" s="270">
        <v>12</v>
      </c>
      <c r="BO107" s="270">
        <f t="shared" si="18"/>
        <v>8</v>
      </c>
      <c r="BP107" s="270" t="s">
        <v>455</v>
      </c>
      <c r="BQ107" s="270"/>
      <c r="BR107" s="270" t="s">
        <v>455</v>
      </c>
      <c r="BS107" s="212"/>
      <c r="BT107" s="212"/>
      <c r="BU107" s="212"/>
      <c r="BV107" s="212"/>
      <c r="BW107" s="212"/>
      <c r="BX107" s="212"/>
      <c r="BY107" s="212"/>
      <c r="BZ107" s="212"/>
      <c r="CA107" s="212"/>
      <c r="CB107" s="212"/>
      <c r="CC107" s="212"/>
      <c r="CD107" s="212"/>
      <c r="CE107" s="92"/>
      <c r="CF107" s="92"/>
      <c r="CG107" s="92"/>
      <c r="CH107" s="92"/>
      <c r="CI107" s="92"/>
      <c r="CJ107" s="92"/>
      <c r="CK107" s="92"/>
      <c r="CL107" s="92"/>
      <c r="CM107" s="92"/>
      <c r="CN107" s="92"/>
      <c r="CO107" s="92"/>
      <c r="CP107" s="92"/>
      <c r="CQ107" s="92"/>
      <c r="CR107" s="92"/>
      <c r="CS107" s="212"/>
      <c r="CT107" s="212"/>
      <c r="CU107" s="212"/>
      <c r="CV107" s="90"/>
      <c r="CW107" s="270" t="s">
        <v>455</v>
      </c>
      <c r="CX107" s="270"/>
      <c r="CY107" s="267"/>
      <c r="CZ107" s="267"/>
      <c r="DA107" s="267"/>
      <c r="DB107" s="267"/>
      <c r="DC107" s="267"/>
      <c r="DD107" s="267"/>
      <c r="DE107" s="267"/>
      <c r="DF107" s="267"/>
      <c r="DG107" s="267"/>
      <c r="DH107" s="267"/>
      <c r="DI107" s="267"/>
      <c r="DJ107" s="113"/>
      <c r="DK107" s="113"/>
      <c r="DL107" s="113"/>
      <c r="DM107" s="113"/>
      <c r="DN107" s="113"/>
      <c r="DO107" s="113"/>
      <c r="DP107" s="113"/>
      <c r="DQ107" s="113"/>
      <c r="DR107" s="113"/>
      <c r="DS107" s="113"/>
      <c r="DT107" s="113"/>
      <c r="DU107" s="113"/>
      <c r="DV107" s="113"/>
      <c r="DW107" s="113"/>
      <c r="DX107" s="267"/>
      <c r="DY107" s="267"/>
      <c r="DZ107" s="267"/>
      <c r="EA107" s="267"/>
      <c r="EB107" s="270" t="s">
        <v>455</v>
      </c>
      <c r="EC107" s="267"/>
      <c r="ED107" s="267"/>
      <c r="EE107" s="267"/>
      <c r="EF107" s="267"/>
      <c r="EG107" s="267"/>
      <c r="EH107" s="267"/>
      <c r="EI107" s="267"/>
      <c r="EJ107" s="267"/>
      <c r="EK107" s="267"/>
      <c r="EL107" s="267"/>
      <c r="EM107" s="267"/>
      <c r="EN107" s="267"/>
      <c r="EO107" s="113"/>
      <c r="EP107" s="113"/>
      <c r="EQ107" s="113"/>
      <c r="ER107" s="113"/>
      <c r="ES107" s="113"/>
      <c r="ET107" s="113"/>
      <c r="EU107" s="113"/>
      <c r="EV107" s="113"/>
      <c r="EW107" s="113"/>
      <c r="EX107" s="113"/>
      <c r="EY107" s="113"/>
      <c r="EZ107" s="113"/>
      <c r="FA107" s="113"/>
      <c r="FB107" s="113"/>
      <c r="FC107" s="267"/>
      <c r="FD107" s="267"/>
      <c r="FE107" s="267"/>
      <c r="FF107" s="270" t="s">
        <v>455</v>
      </c>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70" t="s">
        <v>455</v>
      </c>
      <c r="HE107" s="267"/>
      <c r="HF107" s="267"/>
      <c r="HG107" s="267"/>
      <c r="HH107" s="267"/>
      <c r="HI107" s="267"/>
      <c r="HJ107" s="267"/>
      <c r="HK107" s="267"/>
      <c r="HL107" s="267"/>
      <c r="HM107" s="267"/>
      <c r="HN107" s="267"/>
      <c r="HO107" s="267"/>
      <c r="HP107" s="267"/>
      <c r="HQ107" s="267"/>
      <c r="HR107" s="267"/>
      <c r="HS107" s="267"/>
      <c r="HT107" s="267"/>
      <c r="HU107" s="267"/>
      <c r="HV107" s="267"/>
      <c r="HW107" s="267"/>
      <c r="HX107" s="267"/>
      <c r="HY107" s="267"/>
      <c r="HZ107" s="267"/>
      <c r="IA107" s="267"/>
      <c r="IB107" s="267"/>
      <c r="IC107" s="267"/>
      <c r="ID107" s="267"/>
      <c r="IE107" s="267"/>
      <c r="IF107" s="267"/>
      <c r="IG107" s="267"/>
      <c r="IH107" s="267"/>
      <c r="II107" s="267"/>
      <c r="IJ107" s="267"/>
      <c r="IK107" s="267"/>
      <c r="IL107" s="267"/>
      <c r="IM107" s="267"/>
      <c r="IN107" s="267"/>
      <c r="IO107" s="267"/>
      <c r="IP107" s="267"/>
      <c r="IQ107" s="267"/>
      <c r="IR107" s="267"/>
      <c r="IS107" s="270" t="s">
        <v>455</v>
      </c>
      <c r="IT107" s="267"/>
      <c r="IU107" s="267"/>
      <c r="IV107" s="267"/>
      <c r="IW107" s="267"/>
      <c r="IX107" s="267"/>
      <c r="IY107" s="267"/>
      <c r="IZ107" s="267"/>
      <c r="JA107" s="267"/>
      <c r="JB107" s="267"/>
      <c r="JC107" s="267"/>
      <c r="JD107" s="267"/>
      <c r="JE107" s="267"/>
      <c r="JF107" s="267"/>
      <c r="JG107" s="267"/>
      <c r="JH107" s="267"/>
      <c r="JI107" s="267"/>
      <c r="JJ107" s="267"/>
      <c r="JK107" s="267"/>
      <c r="JL107" s="267"/>
      <c r="JM107" s="267"/>
      <c r="JN107" s="267"/>
      <c r="JO107" s="267"/>
      <c r="JP107" s="267"/>
      <c r="JQ107" s="267"/>
      <c r="JR107" s="267"/>
      <c r="JS107" s="267"/>
      <c r="JT107" s="267"/>
      <c r="JU107" s="267"/>
      <c r="JV107" s="267"/>
      <c r="JW107" s="267"/>
      <c r="JX107" s="267"/>
      <c r="JY107" s="267"/>
      <c r="JZ107" s="267"/>
      <c r="KA107" s="267"/>
      <c r="KB107" s="267"/>
      <c r="KC107" s="267"/>
      <c r="KD107" s="267"/>
      <c r="KE107" s="270" t="s">
        <v>455</v>
      </c>
      <c r="KF107" s="267"/>
      <c r="KG107" s="267"/>
      <c r="KH107" s="267"/>
      <c r="KI107" s="267"/>
      <c r="KJ107" s="267"/>
      <c r="KK107" s="267"/>
      <c r="KL107" s="267"/>
      <c r="KM107" s="267"/>
      <c r="KN107" s="267"/>
      <c r="KO107" s="267"/>
      <c r="KP107" s="267"/>
      <c r="KQ107" s="267"/>
      <c r="KR107" s="267"/>
      <c r="KS107" s="267"/>
      <c r="KT107" s="267"/>
      <c r="KU107" s="267"/>
      <c r="KV107" s="267"/>
      <c r="KW107" s="267"/>
      <c r="KX107" s="267"/>
      <c r="KY107" s="267"/>
      <c r="KZ107" s="267"/>
      <c r="LA107" s="267"/>
      <c r="LB107" s="267"/>
      <c r="LC107" s="267"/>
      <c r="LD107" s="267"/>
      <c r="LE107" s="267"/>
      <c r="LF107" s="267"/>
      <c r="LG107" s="267"/>
      <c r="LH107" s="267"/>
      <c r="LI107" s="267"/>
      <c r="LJ107" s="267"/>
      <c r="LK107" s="267"/>
      <c r="LL107" s="267"/>
      <c r="LM107" s="267"/>
      <c r="LN107" s="267"/>
      <c r="LO107" s="267"/>
      <c r="LP107" s="267"/>
      <c r="LQ107" s="267"/>
      <c r="LR107" s="267"/>
      <c r="LS107" s="267"/>
      <c r="LT107" s="270" t="s">
        <v>455</v>
      </c>
      <c r="LU107" s="267"/>
      <c r="LV107" s="267"/>
      <c r="LW107" s="267"/>
      <c r="LX107" s="267"/>
      <c r="LY107" s="267"/>
      <c r="LZ107" s="267"/>
      <c r="MA107" s="267"/>
      <c r="MB107" s="267"/>
      <c r="MC107" s="267"/>
      <c r="MD107" s="267"/>
      <c r="ME107" s="267"/>
      <c r="MF107" s="267"/>
      <c r="MG107" s="267"/>
      <c r="MH107" s="267"/>
      <c r="MI107" s="267"/>
      <c r="MJ107" s="267"/>
      <c r="MK107" s="267"/>
      <c r="ML107" s="267"/>
      <c r="MM107" s="267"/>
      <c r="MN107" s="267"/>
      <c r="MO107" s="267"/>
      <c r="MP107" s="267"/>
      <c r="MQ107" s="267"/>
      <c r="MR107" s="267"/>
      <c r="MS107" s="267"/>
      <c r="MT107" s="267"/>
      <c r="MU107" s="267"/>
      <c r="MV107" s="267"/>
      <c r="MW107" s="267"/>
      <c r="MX107" s="267"/>
      <c r="MY107" s="267"/>
      <c r="MZ107" s="267"/>
      <c r="NA107" s="267"/>
      <c r="NB107" s="267"/>
      <c r="NC107" s="267"/>
      <c r="ND107" s="267"/>
      <c r="NE107" s="267"/>
      <c r="NF107" s="267"/>
      <c r="NG107" s="267"/>
      <c r="NH107" s="267"/>
      <c r="NI107" s="267"/>
      <c r="NJ107" s="267"/>
      <c r="NK107" s="267"/>
      <c r="NL107" s="267"/>
      <c r="NM107" s="267"/>
      <c r="NN107" s="267"/>
      <c r="NO107" s="267"/>
      <c r="NP107" s="267"/>
      <c r="NQ107" s="267"/>
      <c r="NR107" s="267"/>
      <c r="NS107" s="267"/>
      <c r="NT107" s="267"/>
      <c r="NU107" s="267"/>
      <c r="NV107" s="267"/>
      <c r="NW107" s="267"/>
      <c r="NX107" s="267"/>
      <c r="NY107" s="267"/>
      <c r="NZ107" s="267"/>
      <c r="OA107" s="267"/>
      <c r="OB107" s="267"/>
      <c r="OC107" s="267"/>
      <c r="OD107" s="267"/>
      <c r="OE107" s="267"/>
      <c r="OF107" s="267"/>
      <c r="OG107" s="267"/>
      <c r="OH107" s="267"/>
      <c r="OI107" s="267"/>
      <c r="OJ107" s="267"/>
      <c r="OK107" s="267"/>
      <c r="OL107" s="267"/>
      <c r="OM107" s="267"/>
      <c r="ON107" s="267"/>
      <c r="OO107" s="267"/>
      <c r="OP107" s="267"/>
      <c r="OQ107" s="267"/>
      <c r="OR107" s="267"/>
      <c r="OS107" s="267">
        <f>IF(ISERROR(#REF!),0,1)</f>
        <v>0</v>
      </c>
      <c r="OT107" s="267">
        <f t="shared" si="26"/>
        <v>0</v>
      </c>
      <c r="OU107" s="267">
        <f t="shared" si="26"/>
        <v>1</v>
      </c>
      <c r="OV107" s="223"/>
      <c r="OW107" s="223"/>
      <c r="OX107" s="223"/>
      <c r="OY107" s="223"/>
      <c r="OZ107" s="223"/>
      <c r="PA107" s="223"/>
      <c r="PB107" s="223"/>
      <c r="PC107" s="223"/>
      <c r="PD107" s="223"/>
      <c r="PE107" s="223"/>
      <c r="PF107" s="223"/>
      <c r="PG107" s="223"/>
      <c r="PH107" s="223"/>
      <c r="PI107" s="223"/>
      <c r="PJ107" s="223"/>
      <c r="PK107" s="223"/>
      <c r="PL107" s="223"/>
      <c r="PM107" s="223"/>
      <c r="PN107" s="223"/>
      <c r="PO107" s="223"/>
      <c r="PP107" s="223"/>
      <c r="PQ107" s="223"/>
      <c r="PR107" s="223"/>
      <c r="PS107" s="223"/>
      <c r="PT107" s="223"/>
      <c r="PU107" s="223"/>
      <c r="PV107" s="223"/>
      <c r="PW107" s="223"/>
      <c r="PX107" s="223"/>
      <c r="PY107" s="223"/>
      <c r="PZ107" s="223"/>
      <c r="QA107" s="223"/>
      <c r="QB107" s="223"/>
      <c r="QC107" s="223"/>
      <c r="QD107" s="223"/>
      <c r="QE107" s="223"/>
      <c r="QF107" s="223"/>
      <c r="QG107" s="223"/>
      <c r="QH107" s="223"/>
      <c r="QI107" s="223"/>
      <c r="QJ107" s="223"/>
      <c r="QK107" s="223"/>
      <c r="QL107" s="223"/>
      <c r="QM107" s="223"/>
      <c r="QN107" s="223"/>
      <c r="QO107" s="223"/>
      <c r="QP107" s="223"/>
      <c r="QQ107" s="223"/>
      <c r="QR107" s="223"/>
      <c r="QS107" s="223"/>
      <c r="QT107" s="223"/>
      <c r="QU107" s="223"/>
      <c r="QV107" s="223"/>
      <c r="QW107" s="223"/>
      <c r="QX107" s="223"/>
      <c r="QY107" s="223"/>
      <c r="QZ107" s="223"/>
      <c r="RA107" s="223"/>
      <c r="RB107" s="223"/>
      <c r="RC107" s="223"/>
      <c r="RD107" s="223"/>
      <c r="RE107" s="223"/>
      <c r="RF107" s="223"/>
      <c r="RG107" s="223"/>
      <c r="RH107" s="223"/>
      <c r="RI107" s="223"/>
      <c r="RJ107" s="223"/>
      <c r="RK107" s="223"/>
      <c r="RL107" s="223"/>
      <c r="RM107" s="223"/>
      <c r="RN107" s="223"/>
      <c r="RO107" s="223"/>
      <c r="RP107" s="223"/>
      <c r="RQ107" s="223"/>
      <c r="RR107" s="223"/>
      <c r="RS107" s="223"/>
      <c r="RT107" s="223"/>
      <c r="RU107" s="223"/>
      <c r="RV107" s="223"/>
      <c r="RW107" s="223"/>
      <c r="RX107" s="223"/>
      <c r="RY107" s="223"/>
      <c r="RZ107" s="223"/>
      <c r="SA107" s="223"/>
      <c r="SB107" s="223"/>
      <c r="SC107" s="223"/>
      <c r="SD107" s="223"/>
      <c r="SE107" s="223"/>
      <c r="SF107" s="223"/>
      <c r="SG107" s="223"/>
      <c r="SH107" s="223"/>
      <c r="SI107" s="223"/>
      <c r="SJ107" s="223"/>
      <c r="SK107" s="223"/>
      <c r="SL107" s="223"/>
      <c r="SM107" s="223"/>
      <c r="SN107" s="223"/>
      <c r="SO107" s="223"/>
      <c r="SP107" s="223"/>
      <c r="SQ107" s="223"/>
      <c r="SR107" s="223"/>
      <c r="SS107" s="223"/>
      <c r="ST107" s="223"/>
      <c r="SU107" s="223"/>
      <c r="SV107" s="223"/>
      <c r="SW107" s="223"/>
      <c r="SX107" s="223"/>
      <c r="SY107" s="223"/>
      <c r="SZ107" s="223"/>
      <c r="TA107" s="223"/>
      <c r="TB107" s="223"/>
      <c r="TC107" s="223"/>
      <c r="TD107" s="223"/>
      <c r="TE107" s="223"/>
      <c r="TF107" s="223"/>
      <c r="TG107" s="223"/>
      <c r="TH107" s="223"/>
      <c r="TI107" s="223"/>
      <c r="TJ107" s="223"/>
      <c r="TK107" s="223"/>
      <c r="TL107" s="223"/>
      <c r="TM107" s="223"/>
      <c r="TN107" s="223"/>
      <c r="TO107" s="223"/>
      <c r="TP107" s="223"/>
      <c r="TQ107" s="223"/>
      <c r="TR107" s="223"/>
      <c r="TS107" s="223"/>
      <c r="TT107" s="223"/>
      <c r="TU107" s="223"/>
      <c r="TV107" s="223"/>
      <c r="TW107" s="223"/>
      <c r="TX107" s="223"/>
      <c r="TY107" s="223"/>
      <c r="TZ107" s="223"/>
      <c r="UA107" s="223"/>
      <c r="UB107" s="223"/>
      <c r="UC107" s="223"/>
      <c r="UD107" s="223"/>
      <c r="UE107" s="223"/>
      <c r="UF107" s="223"/>
      <c r="UG107" s="223"/>
      <c r="UH107" s="223"/>
      <c r="UI107" s="223"/>
      <c r="UJ107" s="223"/>
      <c r="UK107" s="223"/>
      <c r="UL107" s="223"/>
      <c r="UM107" s="223"/>
      <c r="UN107" s="223"/>
      <c r="UO107" s="223"/>
      <c r="UP107" s="223"/>
      <c r="UQ107" s="223"/>
      <c r="UR107" s="223"/>
      <c r="US107" s="223"/>
      <c r="UT107" s="223"/>
      <c r="UU107" s="223"/>
      <c r="UV107" s="223"/>
      <c r="UW107" s="223"/>
      <c r="UX107" s="223"/>
      <c r="UY107" s="223"/>
      <c r="UZ107" s="223"/>
      <c r="VA107" s="223"/>
      <c r="VB107" s="223"/>
      <c r="VC107" s="223"/>
      <c r="VD107" s="223"/>
      <c r="VE107" s="223"/>
      <c r="VF107" s="223"/>
      <c r="VG107" s="223"/>
      <c r="VH107" s="223"/>
      <c r="VI107" s="223"/>
      <c r="VJ107" s="223"/>
      <c r="VK107" s="223"/>
      <c r="VL107" s="223"/>
      <c r="VM107" s="223"/>
      <c r="VN107" s="223"/>
      <c r="VO107" s="223"/>
      <c r="VP107" s="223"/>
      <c r="VQ107" s="223"/>
      <c r="VR107" s="223"/>
      <c r="VS107" s="223"/>
      <c r="VT107" s="223"/>
      <c r="VU107" s="223"/>
      <c r="VV107" s="223"/>
      <c r="VW107" s="223"/>
      <c r="VX107" s="223"/>
      <c r="VY107" s="223"/>
      <c r="VZ107" s="223"/>
      <c r="WA107" s="223"/>
      <c r="WB107" s="223"/>
      <c r="WC107" s="223"/>
      <c r="WD107" s="223"/>
      <c r="WE107" s="223"/>
      <c r="WF107" s="223"/>
      <c r="WG107" s="223"/>
      <c r="WH107" s="223"/>
      <c r="WI107" s="223"/>
      <c r="WJ107" s="223"/>
      <c r="WK107" s="223"/>
      <c r="WL107" s="223"/>
      <c r="WM107" s="223"/>
      <c r="WN107" s="223"/>
      <c r="WO107" s="223"/>
      <c r="WP107" s="223"/>
      <c r="WQ107" s="223"/>
      <c r="WR107" s="223"/>
      <c r="WS107" s="223"/>
      <c r="WT107" s="223"/>
      <c r="WU107" s="223"/>
      <c r="WV107" s="223"/>
      <c r="WW107" s="223"/>
      <c r="WX107" s="223"/>
      <c r="WY107" s="223"/>
      <c r="WZ107" s="223"/>
      <c r="XA107" s="223"/>
      <c r="XB107" s="223"/>
      <c r="XC107" s="223"/>
      <c r="XD107" s="223"/>
      <c r="XE107" s="223"/>
      <c r="XF107" s="223"/>
      <c r="XG107" s="223"/>
      <c r="XH107" s="223"/>
      <c r="XI107" s="223"/>
      <c r="XJ107" s="223"/>
      <c r="XK107" s="223"/>
      <c r="XL107" s="223"/>
      <c r="XM107" s="223"/>
      <c r="XN107" s="223"/>
      <c r="XO107" s="223"/>
      <c r="XP107" s="223"/>
      <c r="XQ107" s="223"/>
      <c r="XR107" s="223"/>
      <c r="XS107" s="223"/>
      <c r="XT107" s="223"/>
      <c r="XU107" s="223"/>
      <c r="XV107" s="223"/>
      <c r="XW107" s="223"/>
      <c r="XX107" s="223"/>
      <c r="XY107" s="223"/>
      <c r="XZ107" s="223"/>
      <c r="YA107" s="223"/>
      <c r="YB107" s="223"/>
      <c r="YC107" s="223"/>
      <c r="YD107" s="223"/>
      <c r="YE107" s="223"/>
      <c r="YF107" s="223"/>
      <c r="YG107" s="223"/>
      <c r="YH107" s="223"/>
      <c r="YI107" s="223"/>
      <c r="YJ107" s="223"/>
      <c r="YK107" s="223"/>
      <c r="YL107" s="223"/>
      <c r="YM107" s="223"/>
      <c r="YN107" s="223"/>
      <c r="YO107" s="223"/>
      <c r="YP107" s="223"/>
      <c r="YQ107" s="223"/>
      <c r="YR107" s="223"/>
      <c r="YS107" s="223"/>
      <c r="YT107" s="223"/>
      <c r="YU107" s="223"/>
      <c r="YV107" s="223"/>
      <c r="YW107" s="223"/>
      <c r="YX107" s="223"/>
      <c r="YY107" s="223"/>
      <c r="YZ107" s="223"/>
      <c r="ZA107" s="223"/>
      <c r="ZB107" s="223"/>
      <c r="ZC107" s="223"/>
      <c r="ZD107" s="223"/>
      <c r="ZE107" s="223"/>
      <c r="ZF107" s="223"/>
      <c r="ZG107" s="223"/>
      <c r="ZH107" s="223"/>
      <c r="ZI107" s="223"/>
      <c r="ZJ107" s="223"/>
      <c r="ZK107" s="223"/>
      <c r="ZL107" s="223"/>
      <c r="ZM107" s="223"/>
      <c r="ZN107" s="223"/>
      <c r="ZO107" s="223"/>
      <c r="ZP107" s="223"/>
      <c r="ZQ107" s="223"/>
      <c r="ZR107" s="223"/>
      <c r="ZS107" s="223"/>
      <c r="ZT107" s="223"/>
      <c r="ZU107" s="223"/>
      <c r="ZV107" s="223"/>
      <c r="ZW107" s="223"/>
      <c r="ZX107" s="223"/>
      <c r="ZY107" s="223"/>
      <c r="ZZ107" s="223"/>
      <c r="AAA107" s="223"/>
      <c r="AAB107" s="223"/>
      <c r="AAC107" s="223"/>
      <c r="AAD107" s="223"/>
      <c r="AAE107" s="223"/>
      <c r="AAF107" s="223"/>
      <c r="AAG107" s="223"/>
      <c r="AAH107" s="223"/>
      <c r="AAI107" s="223"/>
      <c r="AAJ107" s="223"/>
      <c r="AAK107" s="223"/>
      <c r="AAL107" s="223"/>
      <c r="AAM107" s="223"/>
      <c r="AAN107" s="223"/>
      <c r="AAO107" s="223"/>
      <c r="AAP107" s="223"/>
      <c r="AAQ107" s="223"/>
      <c r="AAR107" s="223"/>
      <c r="AAS107" s="223"/>
      <c r="AAT107" s="223"/>
      <c r="AAU107" s="223"/>
      <c r="AAV107" s="223"/>
      <c r="AAW107" s="223"/>
      <c r="AAX107" s="223"/>
      <c r="AAY107" s="223"/>
      <c r="AAZ107" s="223"/>
      <c r="ABA107" s="223"/>
      <c r="ABB107" s="223"/>
      <c r="ABC107" s="223"/>
      <c r="ABD107" s="223"/>
      <c r="ABE107" s="223"/>
      <c r="ABF107" s="223"/>
      <c r="ABG107" s="223"/>
      <c r="ABH107" s="223"/>
      <c r="ABI107" s="223"/>
      <c r="ABJ107" s="223"/>
      <c r="ABK107" s="223"/>
      <c r="ABL107" s="223"/>
      <c r="ABM107" s="223"/>
      <c r="ABN107" s="223"/>
      <c r="ABO107" s="223"/>
      <c r="ABP107" s="223"/>
      <c r="ABQ107" s="223"/>
      <c r="ABR107" s="223"/>
      <c r="ABS107" s="223"/>
      <c r="ABT107" s="223"/>
      <c r="ABU107" s="223"/>
      <c r="ABV107" s="223"/>
      <c r="ABW107" s="223"/>
      <c r="ABX107" s="223"/>
      <c r="ABY107" s="223"/>
      <c r="ABZ107" s="223"/>
      <c r="ACA107" s="223"/>
      <c r="ACB107" s="223"/>
      <c r="ACC107" s="223"/>
      <c r="ACD107" s="223"/>
      <c r="ACE107" s="223"/>
      <c r="ACF107" s="223"/>
      <c r="ACG107" s="223"/>
      <c r="ACH107" s="223"/>
      <c r="ACI107" s="223"/>
      <c r="ACJ107" s="223"/>
      <c r="ACK107" s="223"/>
      <c r="ACL107" s="223"/>
      <c r="ACM107" s="223"/>
      <c r="ACN107" s="223"/>
      <c r="ACO107" s="223"/>
      <c r="ACP107" s="223"/>
      <c r="ACQ107" s="223"/>
      <c r="ACR107" s="223"/>
      <c r="ACS107" s="223"/>
      <c r="ACT107" s="223"/>
      <c r="ACU107" s="223"/>
      <c r="ACV107" s="223"/>
      <c r="ACW107" s="223"/>
      <c r="ACX107" s="223"/>
      <c r="ACY107" s="223"/>
      <c r="ACZ107" s="223"/>
      <c r="ADA107" s="223"/>
      <c r="ADB107" s="223"/>
      <c r="ADC107" s="223"/>
      <c r="ADD107" s="223"/>
      <c r="ADE107" s="223"/>
      <c r="ADF107" s="223"/>
      <c r="ADG107" s="223"/>
      <c r="ADH107" s="223"/>
      <c r="ADI107" s="223"/>
      <c r="ADJ107" s="223"/>
      <c r="ADK107" s="223"/>
      <c r="ADL107" s="223"/>
      <c r="ADM107" s="223"/>
      <c r="ADN107" s="223"/>
      <c r="ADO107" s="223"/>
      <c r="ADP107" s="223"/>
      <c r="ADQ107" s="223"/>
      <c r="ADR107" s="223"/>
      <c r="ADS107" s="223"/>
      <c r="ADT107" s="223"/>
      <c r="ADU107" s="223"/>
      <c r="ADV107" s="223"/>
      <c r="ADW107" s="223"/>
      <c r="ADX107" s="223"/>
      <c r="ADY107" s="223"/>
      <c r="ADZ107" s="223"/>
      <c r="AEA107" s="223"/>
      <c r="AEB107" s="223"/>
      <c r="AEC107" s="223"/>
      <c r="AED107" s="223"/>
      <c r="AEE107" s="223"/>
      <c r="AEF107" s="223"/>
      <c r="AEG107" s="223"/>
      <c r="AEH107" s="223"/>
      <c r="AEI107" s="223"/>
      <c r="AEJ107" s="223"/>
      <c r="AEK107" s="223"/>
      <c r="AEL107" s="223"/>
      <c r="AEM107" s="223"/>
      <c r="AEN107" s="223"/>
      <c r="AEO107" s="223"/>
      <c r="AEP107" s="223"/>
      <c r="AEQ107" s="223"/>
      <c r="AER107" s="223"/>
      <c r="AES107" s="223"/>
      <c r="AET107" s="223"/>
      <c r="AEU107" s="223"/>
      <c r="AEV107" s="223"/>
      <c r="AEW107" s="223"/>
      <c r="AEX107" s="223"/>
      <c r="AEY107" s="223"/>
      <c r="AEZ107" s="223"/>
      <c r="AFA107" s="223"/>
      <c r="AFB107" s="223"/>
      <c r="AFC107" s="223"/>
      <c r="AFD107" s="223"/>
      <c r="AFE107" s="223"/>
      <c r="AFF107" s="223"/>
      <c r="AFG107" s="223"/>
      <c r="AFH107" s="223"/>
      <c r="AFI107" s="223"/>
      <c r="AFJ107" s="223"/>
      <c r="AFK107" s="223"/>
      <c r="AFL107" s="223"/>
      <c r="AFM107" s="223"/>
      <c r="AFN107" s="223"/>
      <c r="AFO107" s="223"/>
      <c r="AFP107" s="223"/>
      <c r="AFQ107" s="223"/>
      <c r="AFR107" s="223"/>
      <c r="AFS107" s="223"/>
      <c r="AFT107" s="223"/>
    </row>
    <row r="108" spans="1:852" s="64" customFormat="1" ht="15.75">
      <c r="A108" s="216" t="s">
        <v>849</v>
      </c>
      <c r="B108" s="216"/>
      <c r="C108" s="260" t="s">
        <v>173</v>
      </c>
      <c r="D108" s="260" t="s">
        <v>3028</v>
      </c>
      <c r="E108" s="111">
        <v>10</v>
      </c>
      <c r="F108" s="111">
        <v>3</v>
      </c>
      <c r="G108" s="90" t="s">
        <v>722</v>
      </c>
      <c r="H108" s="270" t="s">
        <v>455</v>
      </c>
      <c r="I108" s="270" t="s">
        <v>455</v>
      </c>
      <c r="J108" s="270">
        <v>1</v>
      </c>
      <c r="K108" s="270" t="s">
        <v>455</v>
      </c>
      <c r="L108" s="265"/>
      <c r="M108" s="265"/>
      <c r="N108" s="270"/>
      <c r="O108" s="270" t="s">
        <v>455</v>
      </c>
      <c r="P108" s="265"/>
      <c r="Q108" s="265"/>
      <c r="R108" s="265"/>
      <c r="S108" s="270" t="s">
        <v>455</v>
      </c>
      <c r="T108" s="270"/>
      <c r="U108" s="125"/>
      <c r="V108" s="125"/>
      <c r="W108" s="125"/>
      <c r="X108" s="125"/>
      <c r="Y108" s="125"/>
      <c r="Z108" s="125"/>
      <c r="AA108" s="125"/>
      <c r="AB108" s="125"/>
      <c r="AC108" s="125"/>
      <c r="AD108" s="125"/>
      <c r="AE108" s="114"/>
      <c r="AF108" s="125"/>
      <c r="AG108" s="125"/>
      <c r="AH108" s="125"/>
      <c r="AI108" s="265">
        <v>16</v>
      </c>
      <c r="AJ108" s="267">
        <f t="shared" si="17"/>
        <v>15</v>
      </c>
      <c r="AK108" s="267" t="s">
        <v>455</v>
      </c>
      <c r="AL108" s="271" t="s">
        <v>2392</v>
      </c>
      <c r="AM108" s="270" t="s">
        <v>455</v>
      </c>
      <c r="AN108" s="270" t="s">
        <v>455</v>
      </c>
      <c r="AO108" s="270">
        <v>1</v>
      </c>
      <c r="AP108" s="270" t="s">
        <v>455</v>
      </c>
      <c r="AQ108" s="265"/>
      <c r="AR108" s="265"/>
      <c r="AS108" s="265"/>
      <c r="AT108" s="270" t="s">
        <v>455</v>
      </c>
      <c r="AU108" s="265"/>
      <c r="AV108" s="265"/>
      <c r="AW108" s="265"/>
      <c r="AX108" s="270" t="s">
        <v>455</v>
      </c>
      <c r="AY108" s="265"/>
      <c r="AZ108" s="114"/>
      <c r="BA108" s="114"/>
      <c r="BB108" s="114"/>
      <c r="BC108" s="114"/>
      <c r="BD108" s="114"/>
      <c r="BE108" s="114"/>
      <c r="BF108" s="114"/>
      <c r="BG108" s="114"/>
      <c r="BH108" s="114"/>
      <c r="BI108" s="114"/>
      <c r="BJ108" s="114"/>
      <c r="BK108" s="114"/>
      <c r="BL108" s="114"/>
      <c r="BM108" s="114"/>
      <c r="BN108" s="270">
        <v>15</v>
      </c>
      <c r="BO108" s="270">
        <f t="shared" si="18"/>
        <v>14</v>
      </c>
      <c r="BP108" s="270" t="s">
        <v>455</v>
      </c>
      <c r="BQ108" s="270" t="s">
        <v>2269</v>
      </c>
      <c r="BR108" s="270" t="s">
        <v>455</v>
      </c>
      <c r="BS108" s="265" t="s">
        <v>455</v>
      </c>
      <c r="BT108" s="265">
        <v>2</v>
      </c>
      <c r="BU108" s="270" t="s">
        <v>455</v>
      </c>
      <c r="BV108" s="265"/>
      <c r="BW108" s="265"/>
      <c r="BX108" s="265"/>
      <c r="BY108" s="270" t="s">
        <v>455</v>
      </c>
      <c r="BZ108" s="265"/>
      <c r="CA108" s="265"/>
      <c r="CB108" s="265"/>
      <c r="CC108" s="270" t="s">
        <v>455</v>
      </c>
      <c r="CD108" s="265"/>
      <c r="CE108" s="114"/>
      <c r="CF108" s="114"/>
      <c r="CG108" s="114"/>
      <c r="CH108" s="114"/>
      <c r="CI108" s="114"/>
      <c r="CJ108" s="114"/>
      <c r="CK108" s="114"/>
      <c r="CL108" s="114"/>
      <c r="CM108" s="114"/>
      <c r="CN108" s="114"/>
      <c r="CO108" s="114"/>
      <c r="CP108" s="114"/>
      <c r="CQ108" s="114"/>
      <c r="CR108" s="114"/>
      <c r="CS108" s="265">
        <v>16</v>
      </c>
      <c r="CT108" s="267">
        <f>CS108-BT108</f>
        <v>14</v>
      </c>
      <c r="CU108" s="270" t="s">
        <v>455</v>
      </c>
      <c r="CV108" s="270"/>
      <c r="CW108" s="270" t="s">
        <v>455</v>
      </c>
      <c r="CX108" s="270"/>
      <c r="CY108" s="265"/>
      <c r="CZ108" s="265"/>
      <c r="DA108" s="265"/>
      <c r="DB108" s="265"/>
      <c r="DC108" s="265"/>
      <c r="DD108" s="265"/>
      <c r="DE108" s="265"/>
      <c r="DF108" s="265"/>
      <c r="DG108" s="265"/>
      <c r="DH108" s="265"/>
      <c r="DI108" s="265"/>
      <c r="DJ108" s="125"/>
      <c r="DK108" s="125"/>
      <c r="DL108" s="125"/>
      <c r="DM108" s="125"/>
      <c r="DN108" s="125"/>
      <c r="DO108" s="125"/>
      <c r="DP108" s="125"/>
      <c r="DQ108" s="125"/>
      <c r="DR108" s="125"/>
      <c r="DS108" s="125"/>
      <c r="DT108" s="125"/>
      <c r="DU108" s="125"/>
      <c r="DV108" s="125"/>
      <c r="DW108" s="125"/>
      <c r="DX108" s="265"/>
      <c r="DY108" s="265"/>
      <c r="DZ108" s="265"/>
      <c r="EA108" s="265"/>
      <c r="EB108" s="270" t="s">
        <v>455</v>
      </c>
      <c r="EC108" s="265"/>
      <c r="ED108" s="265"/>
      <c r="EE108" s="265"/>
      <c r="EF108" s="265"/>
      <c r="EG108" s="265"/>
      <c r="EH108" s="265"/>
      <c r="EI108" s="265"/>
      <c r="EJ108" s="265"/>
      <c r="EK108" s="265"/>
      <c r="EL108" s="265"/>
      <c r="EM108" s="265"/>
      <c r="EN108" s="265"/>
      <c r="EO108" s="125"/>
      <c r="EP108" s="125"/>
      <c r="EQ108" s="125"/>
      <c r="ER108" s="125"/>
      <c r="ES108" s="125"/>
      <c r="ET108" s="125"/>
      <c r="EU108" s="125"/>
      <c r="EV108" s="125"/>
      <c r="EW108" s="125"/>
      <c r="EX108" s="125"/>
      <c r="EY108" s="125"/>
      <c r="EZ108" s="125"/>
      <c r="FA108" s="125"/>
      <c r="FB108" s="125"/>
      <c r="FC108" s="265"/>
      <c r="FD108" s="265"/>
      <c r="FE108" s="265"/>
      <c r="FF108" s="270" t="s">
        <v>455</v>
      </c>
      <c r="FG108" s="265"/>
      <c r="FH108" s="265"/>
      <c r="FI108" s="265"/>
      <c r="FJ108" s="265"/>
      <c r="FK108" s="265"/>
      <c r="FL108" s="265"/>
      <c r="FM108" s="265"/>
      <c r="FN108" s="265"/>
      <c r="FO108" s="265"/>
      <c r="FP108" s="265"/>
      <c r="FQ108" s="265"/>
      <c r="FR108" s="265"/>
      <c r="FS108" s="265"/>
      <c r="FT108" s="265"/>
      <c r="FU108" s="265"/>
      <c r="FV108" s="265"/>
      <c r="FW108" s="265"/>
      <c r="FX108" s="265"/>
      <c r="FY108" s="265"/>
      <c r="FZ108" s="265"/>
      <c r="GA108" s="265"/>
      <c r="GB108" s="265"/>
      <c r="GC108" s="265"/>
      <c r="GD108" s="265"/>
      <c r="GE108" s="265"/>
      <c r="GF108" s="265"/>
      <c r="GG108" s="265"/>
      <c r="GH108" s="265"/>
      <c r="GI108" s="265"/>
      <c r="GJ108" s="265"/>
      <c r="GK108" s="265"/>
      <c r="GL108" s="265"/>
      <c r="GM108" s="265"/>
      <c r="GN108" s="265"/>
      <c r="GO108" s="265"/>
      <c r="GP108" s="265"/>
      <c r="GQ108" s="265"/>
      <c r="GR108" s="265"/>
      <c r="GS108" s="265"/>
      <c r="GT108" s="265"/>
      <c r="GU108" s="265"/>
      <c r="GV108" s="265"/>
      <c r="GW108" s="265"/>
      <c r="GX108" s="265"/>
      <c r="GY108" s="265"/>
      <c r="GZ108" s="265"/>
      <c r="HA108" s="265"/>
      <c r="HB108" s="265"/>
      <c r="HC108" s="265"/>
      <c r="HD108" s="270" t="s">
        <v>455</v>
      </c>
      <c r="HE108" s="265"/>
      <c r="HF108" s="265"/>
      <c r="HG108" s="265"/>
      <c r="HH108" s="265"/>
      <c r="HI108" s="265"/>
      <c r="HJ108" s="265"/>
      <c r="HK108" s="265"/>
      <c r="HL108" s="265"/>
      <c r="HM108" s="265"/>
      <c r="HN108" s="265"/>
      <c r="HO108" s="265"/>
      <c r="HP108" s="265"/>
      <c r="HQ108" s="265"/>
      <c r="HR108" s="265"/>
      <c r="HS108" s="265"/>
      <c r="HT108" s="265"/>
      <c r="HU108" s="265"/>
      <c r="HV108" s="265"/>
      <c r="HW108" s="265"/>
      <c r="HX108" s="265"/>
      <c r="HY108" s="265"/>
      <c r="HZ108" s="265"/>
      <c r="IA108" s="265"/>
      <c r="IB108" s="265"/>
      <c r="IC108" s="265"/>
      <c r="ID108" s="265"/>
      <c r="IE108" s="265"/>
      <c r="IF108" s="265"/>
      <c r="IG108" s="265"/>
      <c r="IH108" s="265"/>
      <c r="II108" s="265"/>
      <c r="IJ108" s="265"/>
      <c r="IK108" s="265"/>
      <c r="IL108" s="265"/>
      <c r="IM108" s="265"/>
      <c r="IN108" s="265"/>
      <c r="IO108" s="265"/>
      <c r="IP108" s="265"/>
      <c r="IQ108" s="265"/>
      <c r="IR108" s="265"/>
      <c r="IS108" s="270" t="s">
        <v>455</v>
      </c>
      <c r="IT108" s="265"/>
      <c r="IU108" s="265"/>
      <c r="IV108" s="265"/>
      <c r="IW108" s="265"/>
      <c r="IX108" s="265"/>
      <c r="IY108" s="265"/>
      <c r="IZ108" s="265"/>
      <c r="JA108" s="265"/>
      <c r="JB108" s="265"/>
      <c r="JC108" s="265"/>
      <c r="JD108" s="265"/>
      <c r="JE108" s="265"/>
      <c r="JF108" s="265"/>
      <c r="JG108" s="265"/>
      <c r="JH108" s="265"/>
      <c r="JI108" s="265"/>
      <c r="JJ108" s="265"/>
      <c r="JK108" s="265"/>
      <c r="JL108" s="265"/>
      <c r="JM108" s="265"/>
      <c r="JN108" s="265"/>
      <c r="JO108" s="265"/>
      <c r="JP108" s="265"/>
      <c r="JQ108" s="265"/>
      <c r="JR108" s="265"/>
      <c r="JS108" s="265"/>
      <c r="JT108" s="265"/>
      <c r="JU108" s="265"/>
      <c r="JV108" s="265"/>
      <c r="JW108" s="265"/>
      <c r="JX108" s="265"/>
      <c r="JY108" s="265"/>
      <c r="JZ108" s="265"/>
      <c r="KA108" s="265"/>
      <c r="KB108" s="265"/>
      <c r="KC108" s="265"/>
      <c r="KD108" s="265"/>
      <c r="KE108" s="270" t="s">
        <v>455</v>
      </c>
      <c r="KF108" s="265"/>
      <c r="KG108" s="265"/>
      <c r="KH108" s="265"/>
      <c r="KI108" s="265"/>
      <c r="KJ108" s="265"/>
      <c r="KK108" s="265"/>
      <c r="KL108" s="265"/>
      <c r="KM108" s="265"/>
      <c r="KN108" s="265"/>
      <c r="KO108" s="265"/>
      <c r="KP108" s="265"/>
      <c r="KQ108" s="265"/>
      <c r="KR108" s="265"/>
      <c r="KS108" s="265"/>
      <c r="KT108" s="265"/>
      <c r="KU108" s="265"/>
      <c r="KV108" s="265"/>
      <c r="KW108" s="265"/>
      <c r="KX108" s="265"/>
      <c r="KY108" s="265"/>
      <c r="KZ108" s="265"/>
      <c r="LA108" s="265"/>
      <c r="LB108" s="265"/>
      <c r="LC108" s="265"/>
      <c r="LD108" s="265"/>
      <c r="LE108" s="265"/>
      <c r="LF108" s="265"/>
      <c r="LG108" s="265"/>
      <c r="LH108" s="265"/>
      <c r="LI108" s="265"/>
      <c r="LJ108" s="265"/>
      <c r="LK108" s="265"/>
      <c r="LL108" s="265"/>
      <c r="LM108" s="265"/>
      <c r="LN108" s="265"/>
      <c r="LO108" s="265"/>
      <c r="LP108" s="265"/>
      <c r="LQ108" s="265"/>
      <c r="LR108" s="265"/>
      <c r="LS108" s="265"/>
      <c r="LT108" s="270" t="s">
        <v>455</v>
      </c>
      <c r="LU108" s="265"/>
      <c r="LV108" s="265"/>
      <c r="LW108" s="265"/>
      <c r="LX108" s="265"/>
      <c r="LY108" s="265"/>
      <c r="LZ108" s="265"/>
      <c r="MA108" s="265"/>
      <c r="MB108" s="265"/>
      <c r="MC108" s="265"/>
      <c r="MD108" s="265"/>
      <c r="ME108" s="265"/>
      <c r="MF108" s="265"/>
      <c r="MG108" s="265"/>
      <c r="MH108" s="265"/>
      <c r="MI108" s="265"/>
      <c r="MJ108" s="265"/>
      <c r="MK108" s="265"/>
      <c r="ML108" s="265"/>
      <c r="MM108" s="265"/>
      <c r="MN108" s="265"/>
      <c r="MO108" s="265"/>
      <c r="MP108" s="265"/>
      <c r="MQ108" s="265"/>
      <c r="MR108" s="265"/>
      <c r="MS108" s="265"/>
      <c r="MT108" s="265"/>
      <c r="MU108" s="265"/>
      <c r="MV108" s="265"/>
      <c r="MW108" s="265"/>
      <c r="MX108" s="265"/>
      <c r="MY108" s="265"/>
      <c r="MZ108" s="265"/>
      <c r="NA108" s="265"/>
      <c r="NB108" s="265"/>
      <c r="NC108" s="265"/>
      <c r="ND108" s="265"/>
      <c r="NE108" s="265"/>
      <c r="NF108" s="265"/>
      <c r="NG108" s="265"/>
      <c r="NH108" s="265"/>
      <c r="NI108" s="265"/>
      <c r="NJ108" s="265"/>
      <c r="NK108" s="265"/>
      <c r="NL108" s="265"/>
      <c r="NM108" s="265"/>
      <c r="NN108" s="265"/>
      <c r="NO108" s="265"/>
      <c r="NP108" s="265"/>
      <c r="NQ108" s="265"/>
      <c r="NR108" s="265"/>
      <c r="NS108" s="265"/>
      <c r="NT108" s="265"/>
      <c r="NU108" s="265"/>
      <c r="NV108" s="265"/>
      <c r="NW108" s="265"/>
      <c r="NX108" s="265"/>
      <c r="NY108" s="265"/>
      <c r="NZ108" s="265"/>
      <c r="OA108" s="265"/>
      <c r="OB108" s="265"/>
      <c r="OC108" s="265"/>
      <c r="OD108" s="265"/>
      <c r="OE108" s="265"/>
      <c r="OF108" s="265"/>
      <c r="OG108" s="265"/>
      <c r="OH108" s="265"/>
      <c r="OI108" s="265"/>
      <c r="OJ108" s="265"/>
      <c r="OK108" s="265"/>
      <c r="OL108" s="265"/>
      <c r="OM108" s="265"/>
      <c r="ON108" s="265"/>
      <c r="OO108" s="265"/>
      <c r="OP108" s="265"/>
      <c r="OQ108" s="265"/>
      <c r="OR108" s="265"/>
      <c r="OS108" s="267">
        <f>IF(ISERROR(#REF!),0,1)</f>
        <v>0</v>
      </c>
      <c r="OT108" s="267">
        <f t="shared" si="26"/>
        <v>0</v>
      </c>
      <c r="OU108" s="267">
        <f t="shared" si="26"/>
        <v>1</v>
      </c>
      <c r="OV108" s="223"/>
      <c r="OW108" s="223"/>
      <c r="OX108" s="223"/>
      <c r="OY108" s="223"/>
      <c r="OZ108" s="223"/>
      <c r="PA108" s="223"/>
      <c r="PB108" s="223"/>
      <c r="PC108" s="223"/>
      <c r="PD108" s="223"/>
      <c r="PE108" s="223"/>
      <c r="PF108" s="223"/>
      <c r="PG108" s="223"/>
      <c r="PH108" s="223"/>
      <c r="PI108" s="223"/>
      <c r="PJ108" s="223"/>
      <c r="PK108" s="223"/>
      <c r="PL108" s="223"/>
      <c r="PM108" s="223"/>
      <c r="PN108" s="223"/>
      <c r="PO108" s="223"/>
      <c r="PP108" s="223"/>
      <c r="PQ108" s="223"/>
      <c r="PR108" s="223"/>
      <c r="PS108" s="223"/>
      <c r="PT108" s="223"/>
      <c r="PU108" s="223"/>
      <c r="PV108" s="223"/>
      <c r="PW108" s="223"/>
      <c r="PX108" s="223"/>
      <c r="PY108" s="223"/>
      <c r="PZ108" s="223"/>
      <c r="QA108" s="223"/>
      <c r="QB108" s="223"/>
      <c r="QC108" s="223"/>
      <c r="QD108" s="223"/>
      <c r="QE108" s="223"/>
      <c r="QF108" s="223"/>
      <c r="QG108" s="223"/>
      <c r="QH108" s="223"/>
      <c r="QI108" s="223"/>
      <c r="QJ108" s="223"/>
      <c r="QK108" s="223"/>
      <c r="QL108" s="223"/>
      <c r="QM108" s="223"/>
      <c r="QN108" s="223"/>
      <c r="QO108" s="223"/>
      <c r="QP108" s="223"/>
      <c r="QQ108" s="223"/>
      <c r="QR108" s="223"/>
      <c r="QS108" s="223"/>
      <c r="QT108" s="223"/>
      <c r="QU108" s="223"/>
      <c r="QV108" s="223"/>
      <c r="QW108" s="223"/>
      <c r="QX108" s="223"/>
      <c r="QY108" s="223"/>
      <c r="QZ108" s="223"/>
      <c r="RA108" s="223"/>
      <c r="RB108" s="223"/>
      <c r="RC108" s="223"/>
      <c r="RD108" s="223"/>
      <c r="RE108" s="223"/>
      <c r="RF108" s="223"/>
      <c r="RG108" s="223"/>
      <c r="RH108" s="223"/>
      <c r="RI108" s="223"/>
      <c r="RJ108" s="223"/>
      <c r="RK108" s="223"/>
      <c r="RL108" s="223"/>
      <c r="RM108" s="223"/>
      <c r="RN108" s="223"/>
      <c r="RO108" s="223"/>
      <c r="RP108" s="223"/>
      <c r="RQ108" s="223"/>
      <c r="RR108" s="223"/>
      <c r="RS108" s="223"/>
      <c r="RT108" s="223"/>
      <c r="RU108" s="223"/>
      <c r="RV108" s="223"/>
      <c r="RW108" s="223"/>
      <c r="RX108" s="223"/>
      <c r="RY108" s="223"/>
      <c r="RZ108" s="223"/>
      <c r="SA108" s="223"/>
      <c r="SB108" s="223"/>
      <c r="SC108" s="223"/>
      <c r="SD108" s="223"/>
      <c r="SE108" s="223"/>
      <c r="SF108" s="223"/>
      <c r="SG108" s="223"/>
      <c r="SH108" s="223"/>
      <c r="SI108" s="223"/>
      <c r="SJ108" s="223"/>
      <c r="SK108" s="223"/>
      <c r="SL108" s="223"/>
      <c r="SM108" s="223"/>
      <c r="SN108" s="223"/>
      <c r="SO108" s="223"/>
      <c r="SP108" s="223"/>
      <c r="SQ108" s="223"/>
      <c r="SR108" s="223"/>
      <c r="SS108" s="223"/>
      <c r="ST108" s="223"/>
      <c r="SU108" s="223"/>
      <c r="SV108" s="223"/>
      <c r="SW108" s="223"/>
      <c r="SX108" s="223"/>
      <c r="SY108" s="223"/>
      <c r="SZ108" s="223"/>
      <c r="TA108" s="223"/>
      <c r="TB108" s="223"/>
      <c r="TC108" s="223"/>
      <c r="TD108" s="223"/>
      <c r="TE108" s="223"/>
      <c r="TF108" s="223"/>
      <c r="TG108" s="223"/>
      <c r="TH108" s="223"/>
      <c r="TI108" s="223"/>
      <c r="TJ108" s="223"/>
      <c r="TK108" s="223"/>
      <c r="TL108" s="223"/>
      <c r="TM108" s="223"/>
      <c r="TN108" s="223"/>
      <c r="TO108" s="223"/>
      <c r="TP108" s="223"/>
      <c r="TQ108" s="223"/>
      <c r="TR108" s="223"/>
      <c r="TS108" s="223"/>
      <c r="TT108" s="223"/>
      <c r="TU108" s="223"/>
      <c r="TV108" s="223"/>
      <c r="TW108" s="223"/>
      <c r="TX108" s="223"/>
      <c r="TY108" s="223"/>
      <c r="TZ108" s="223"/>
      <c r="UA108" s="223"/>
      <c r="UB108" s="223"/>
      <c r="UC108" s="223"/>
      <c r="UD108" s="223"/>
      <c r="UE108" s="223"/>
      <c r="UF108" s="223"/>
      <c r="UG108" s="223"/>
      <c r="UH108" s="223"/>
      <c r="UI108" s="223"/>
      <c r="UJ108" s="223"/>
      <c r="UK108" s="223"/>
      <c r="UL108" s="223"/>
      <c r="UM108" s="223"/>
      <c r="UN108" s="223"/>
      <c r="UO108" s="223"/>
      <c r="UP108" s="223"/>
      <c r="UQ108" s="223"/>
      <c r="UR108" s="223"/>
      <c r="US108" s="223"/>
      <c r="UT108" s="223"/>
      <c r="UU108" s="223"/>
      <c r="UV108" s="223"/>
      <c r="UW108" s="223"/>
      <c r="UX108" s="223"/>
      <c r="UY108" s="223"/>
      <c r="UZ108" s="223"/>
      <c r="VA108" s="223"/>
      <c r="VB108" s="223"/>
      <c r="VC108" s="223"/>
      <c r="VD108" s="223"/>
      <c r="VE108" s="223"/>
      <c r="VF108" s="223"/>
      <c r="VG108" s="223"/>
      <c r="VH108" s="223"/>
      <c r="VI108" s="223"/>
      <c r="VJ108" s="223"/>
      <c r="VK108" s="223"/>
      <c r="VL108" s="223"/>
      <c r="VM108" s="223"/>
      <c r="VN108" s="223"/>
      <c r="VO108" s="223"/>
      <c r="VP108" s="223"/>
      <c r="VQ108" s="223"/>
      <c r="VR108" s="223"/>
      <c r="VS108" s="223"/>
      <c r="VT108" s="223"/>
      <c r="VU108" s="223"/>
      <c r="VV108" s="223"/>
      <c r="VW108" s="223"/>
      <c r="VX108" s="223"/>
      <c r="VY108" s="223"/>
      <c r="VZ108" s="223"/>
      <c r="WA108" s="223"/>
      <c r="WB108" s="223"/>
      <c r="WC108" s="223"/>
      <c r="WD108" s="223"/>
      <c r="WE108" s="223"/>
      <c r="WF108" s="223"/>
      <c r="WG108" s="223"/>
      <c r="WH108" s="223"/>
      <c r="WI108" s="223"/>
      <c r="WJ108" s="223"/>
      <c r="WK108" s="223"/>
      <c r="WL108" s="223"/>
      <c r="WM108" s="223"/>
      <c r="WN108" s="223"/>
      <c r="WO108" s="223"/>
      <c r="WP108" s="223"/>
      <c r="WQ108" s="223"/>
      <c r="WR108" s="223"/>
      <c r="WS108" s="223"/>
      <c r="WT108" s="223"/>
      <c r="WU108" s="223"/>
      <c r="WV108" s="223"/>
      <c r="WW108" s="223"/>
      <c r="WX108" s="223"/>
      <c r="WY108" s="223"/>
      <c r="WZ108" s="223"/>
      <c r="XA108" s="223"/>
      <c r="XB108" s="223"/>
      <c r="XC108" s="223"/>
      <c r="XD108" s="223"/>
      <c r="XE108" s="223"/>
      <c r="XF108" s="223"/>
      <c r="XG108" s="223"/>
      <c r="XH108" s="223"/>
      <c r="XI108" s="223"/>
      <c r="XJ108" s="223"/>
      <c r="XK108" s="223"/>
      <c r="XL108" s="223"/>
      <c r="XM108" s="223"/>
      <c r="XN108" s="223"/>
      <c r="XO108" s="223"/>
      <c r="XP108" s="223"/>
      <c r="XQ108" s="223"/>
      <c r="XR108" s="223"/>
      <c r="XS108" s="223"/>
      <c r="XT108" s="223"/>
      <c r="XU108" s="223"/>
      <c r="XV108" s="223"/>
      <c r="XW108" s="223"/>
      <c r="XX108" s="223"/>
      <c r="XY108" s="223"/>
      <c r="XZ108" s="223"/>
      <c r="YA108" s="223"/>
      <c r="YB108" s="223"/>
      <c r="YC108" s="223"/>
      <c r="YD108" s="223"/>
      <c r="YE108" s="223"/>
      <c r="YF108" s="223"/>
      <c r="YG108" s="223"/>
      <c r="YH108" s="223"/>
      <c r="YI108" s="223"/>
      <c r="YJ108" s="223"/>
      <c r="YK108" s="223"/>
      <c r="YL108" s="223"/>
      <c r="YM108" s="223"/>
      <c r="YN108" s="223"/>
      <c r="YO108" s="223"/>
      <c r="YP108" s="223"/>
      <c r="YQ108" s="223"/>
      <c r="YR108" s="223"/>
      <c r="YS108" s="223"/>
      <c r="YT108" s="223"/>
      <c r="YU108" s="223"/>
      <c r="YV108" s="223"/>
      <c r="YW108" s="223"/>
      <c r="YX108" s="223"/>
      <c r="YY108" s="223"/>
      <c r="YZ108" s="223"/>
      <c r="ZA108" s="223"/>
      <c r="ZB108" s="223"/>
      <c r="ZC108" s="223"/>
      <c r="ZD108" s="223"/>
      <c r="ZE108" s="223"/>
      <c r="ZF108" s="223"/>
      <c r="ZG108" s="223"/>
      <c r="ZH108" s="223"/>
      <c r="ZI108" s="223"/>
      <c r="ZJ108" s="223"/>
      <c r="ZK108" s="223"/>
      <c r="ZL108" s="223"/>
      <c r="ZM108" s="223"/>
      <c r="ZN108" s="223"/>
      <c r="ZO108" s="223"/>
      <c r="ZP108" s="223"/>
      <c r="ZQ108" s="223"/>
      <c r="ZR108" s="223"/>
      <c r="ZS108" s="223"/>
      <c r="ZT108" s="223"/>
      <c r="ZU108" s="223"/>
      <c r="ZV108" s="223"/>
      <c r="ZW108" s="223"/>
      <c r="ZX108" s="223"/>
      <c r="ZY108" s="223"/>
      <c r="ZZ108" s="223"/>
      <c r="AAA108" s="223"/>
      <c r="AAB108" s="223"/>
      <c r="AAC108" s="223"/>
      <c r="AAD108" s="223"/>
      <c r="AAE108" s="223"/>
      <c r="AAF108" s="223"/>
      <c r="AAG108" s="223"/>
      <c r="AAH108" s="223"/>
      <c r="AAI108" s="223"/>
      <c r="AAJ108" s="223"/>
      <c r="AAK108" s="223"/>
      <c r="AAL108" s="223"/>
      <c r="AAM108" s="223"/>
      <c r="AAN108" s="223"/>
      <c r="AAO108" s="223"/>
      <c r="AAP108" s="223"/>
      <c r="AAQ108" s="223"/>
      <c r="AAR108" s="223"/>
      <c r="AAS108" s="223"/>
      <c r="AAT108" s="223"/>
      <c r="AAU108" s="223"/>
      <c r="AAV108" s="223"/>
      <c r="AAW108" s="223"/>
      <c r="AAX108" s="223"/>
      <c r="AAY108" s="223"/>
      <c r="AAZ108" s="223"/>
      <c r="ABA108" s="223"/>
      <c r="ABB108" s="223"/>
      <c r="ABC108" s="223"/>
      <c r="ABD108" s="223"/>
      <c r="ABE108" s="223"/>
      <c r="ABF108" s="223"/>
      <c r="ABG108" s="223"/>
      <c r="ABH108" s="223"/>
      <c r="ABI108" s="223"/>
      <c r="ABJ108" s="223"/>
      <c r="ABK108" s="223"/>
      <c r="ABL108" s="223"/>
      <c r="ABM108" s="223"/>
      <c r="ABN108" s="223"/>
      <c r="ABO108" s="223"/>
      <c r="ABP108" s="223"/>
      <c r="ABQ108" s="223"/>
      <c r="ABR108" s="223"/>
      <c r="ABS108" s="223"/>
      <c r="ABT108" s="223"/>
      <c r="ABU108" s="223"/>
      <c r="ABV108" s="223"/>
      <c r="ABW108" s="223"/>
      <c r="ABX108" s="223"/>
      <c r="ABY108" s="223"/>
      <c r="ABZ108" s="223"/>
      <c r="ACA108" s="223"/>
      <c r="ACB108" s="223"/>
      <c r="ACC108" s="223"/>
      <c r="ACD108" s="223"/>
      <c r="ACE108" s="223"/>
      <c r="ACF108" s="223"/>
      <c r="ACG108" s="223"/>
      <c r="ACH108" s="223"/>
      <c r="ACI108" s="223"/>
      <c r="ACJ108" s="223"/>
      <c r="ACK108" s="223"/>
      <c r="ACL108" s="223"/>
      <c r="ACM108" s="223"/>
      <c r="ACN108" s="223"/>
      <c r="ACO108" s="223"/>
      <c r="ACP108" s="223"/>
      <c r="ACQ108" s="223"/>
      <c r="ACR108" s="223"/>
      <c r="ACS108" s="223"/>
      <c r="ACT108" s="223"/>
      <c r="ACU108" s="223"/>
      <c r="ACV108" s="223"/>
      <c r="ACW108" s="223"/>
      <c r="ACX108" s="223"/>
      <c r="ACY108" s="223"/>
      <c r="ACZ108" s="223"/>
      <c r="ADA108" s="223"/>
      <c r="ADB108" s="223"/>
      <c r="ADC108" s="223"/>
      <c r="ADD108" s="223"/>
      <c r="ADE108" s="223"/>
      <c r="ADF108" s="223"/>
      <c r="ADG108" s="223"/>
      <c r="ADH108" s="223"/>
      <c r="ADI108" s="223"/>
      <c r="ADJ108" s="223"/>
      <c r="ADK108" s="223"/>
      <c r="ADL108" s="223"/>
      <c r="ADM108" s="223"/>
      <c r="ADN108" s="223"/>
      <c r="ADO108" s="223"/>
      <c r="ADP108" s="223"/>
      <c r="ADQ108" s="223"/>
      <c r="ADR108" s="223"/>
      <c r="ADS108" s="223"/>
      <c r="ADT108" s="223"/>
      <c r="ADU108" s="223"/>
      <c r="ADV108" s="223"/>
      <c r="ADW108" s="223"/>
      <c r="ADX108" s="223"/>
      <c r="ADY108" s="223"/>
      <c r="ADZ108" s="223"/>
      <c r="AEA108" s="223"/>
      <c r="AEB108" s="223"/>
      <c r="AEC108" s="223"/>
      <c r="AED108" s="223"/>
      <c r="AEE108" s="223"/>
      <c r="AEF108" s="223"/>
      <c r="AEG108" s="223"/>
      <c r="AEH108" s="223"/>
      <c r="AEI108" s="223"/>
      <c r="AEJ108" s="223"/>
      <c r="AEK108" s="223"/>
      <c r="AEL108" s="223"/>
      <c r="AEM108" s="223"/>
      <c r="AEN108" s="223"/>
      <c r="AEO108" s="223"/>
      <c r="AEP108" s="223"/>
      <c r="AEQ108" s="223"/>
      <c r="AER108" s="223"/>
      <c r="AES108" s="223"/>
      <c r="AET108" s="223"/>
      <c r="AEU108" s="223"/>
      <c r="AEV108" s="223"/>
      <c r="AEW108" s="223"/>
      <c r="AEX108" s="223"/>
      <c r="AEY108" s="223"/>
      <c r="AEZ108" s="223"/>
      <c r="AFA108" s="223"/>
      <c r="AFB108" s="223"/>
      <c r="AFC108" s="223"/>
      <c r="AFD108" s="223"/>
      <c r="AFE108" s="223"/>
      <c r="AFF108" s="223"/>
      <c r="AFG108" s="223"/>
      <c r="AFH108" s="223"/>
      <c r="AFI108" s="223"/>
      <c r="AFJ108" s="223"/>
      <c r="AFK108" s="223"/>
      <c r="AFL108" s="223"/>
      <c r="AFM108" s="223"/>
      <c r="AFN108" s="223"/>
      <c r="AFO108" s="223"/>
      <c r="AFP108" s="223"/>
      <c r="AFQ108" s="223"/>
      <c r="AFR108" s="223"/>
      <c r="AFS108" s="223"/>
      <c r="AFT108" s="223"/>
    </row>
    <row r="109" spans="1:852" s="211" customFormat="1">
      <c r="A109" s="101" t="s">
        <v>3562</v>
      </c>
      <c r="B109" s="101"/>
      <c r="C109" s="840" t="str">
        <f>IF(Severity!F109&gt;=0.5,"YES","NO")</f>
        <v>NO</v>
      </c>
      <c r="D109" s="840" t="str">
        <f>IF(Severity!G109&gt;=0.5,"YES","NO")</f>
        <v>YES</v>
      </c>
      <c r="E109" s="265">
        <v>4</v>
      </c>
      <c r="F109" s="265">
        <v>2</v>
      </c>
      <c r="G109" s="90" t="s">
        <v>406</v>
      </c>
      <c r="H109" s="270" t="s">
        <v>455</v>
      </c>
      <c r="I109" s="270">
        <v>2</v>
      </c>
      <c r="J109" s="270">
        <v>2</v>
      </c>
      <c r="K109" s="270" t="s">
        <v>455</v>
      </c>
      <c r="L109" s="265"/>
      <c r="M109" s="265"/>
      <c r="N109" s="270"/>
      <c r="O109" s="270" t="s">
        <v>455</v>
      </c>
      <c r="P109" s="217"/>
      <c r="Q109" s="217"/>
      <c r="R109" s="217"/>
      <c r="S109" s="270" t="s">
        <v>602</v>
      </c>
      <c r="T109" s="265">
        <v>17</v>
      </c>
      <c r="U109" s="223"/>
      <c r="V109" s="223"/>
      <c r="W109" s="114">
        <v>19.5</v>
      </c>
      <c r="X109" s="114">
        <v>4.5</v>
      </c>
      <c r="Y109" s="125"/>
      <c r="Z109" s="125"/>
      <c r="AA109" s="125">
        <v>8.4</v>
      </c>
      <c r="AB109" s="125">
        <v>4.4000000000000004</v>
      </c>
      <c r="AC109" s="125"/>
      <c r="AD109" s="125"/>
      <c r="AE109" s="114"/>
      <c r="AF109" s="125"/>
      <c r="AG109" s="125">
        <v>-11.1</v>
      </c>
      <c r="AH109" s="125">
        <v>5.5</v>
      </c>
      <c r="AI109" s="265">
        <v>22</v>
      </c>
      <c r="AJ109" s="267">
        <f t="shared" ref="AJ109:AJ141" si="27">AI109-J109</f>
        <v>20</v>
      </c>
      <c r="AK109" s="265">
        <v>20</v>
      </c>
      <c r="AL109" s="90" t="s">
        <v>608</v>
      </c>
      <c r="AM109" s="119" t="s">
        <v>455</v>
      </c>
      <c r="AN109" s="270">
        <v>2</v>
      </c>
      <c r="AO109" s="270">
        <v>3</v>
      </c>
      <c r="AP109" s="270" t="s">
        <v>455</v>
      </c>
      <c r="AQ109" s="265"/>
      <c r="AR109" s="265"/>
      <c r="AS109" s="265"/>
      <c r="AT109" s="270" t="s">
        <v>455</v>
      </c>
      <c r="AU109" s="217"/>
      <c r="AV109" s="217"/>
      <c r="AW109" s="217"/>
      <c r="AX109" s="265" t="s">
        <v>602</v>
      </c>
      <c r="AY109" s="217">
        <v>17</v>
      </c>
      <c r="AZ109" s="114"/>
      <c r="BA109" s="114"/>
      <c r="BB109" s="114">
        <v>19.5</v>
      </c>
      <c r="BC109" s="114">
        <v>4.3</v>
      </c>
      <c r="BD109" s="114"/>
      <c r="BE109" s="114"/>
      <c r="BF109" s="114">
        <v>7.2</v>
      </c>
      <c r="BG109" s="114">
        <v>5.0999999999999996</v>
      </c>
      <c r="BH109" s="114"/>
      <c r="BI109" s="114"/>
      <c r="BJ109" s="114"/>
      <c r="BK109" s="114"/>
      <c r="BL109" s="114">
        <v>-12.3</v>
      </c>
      <c r="BM109" s="114">
        <v>6.1</v>
      </c>
      <c r="BN109" s="265">
        <v>24</v>
      </c>
      <c r="BO109" s="270">
        <f t="shared" ref="BO109:BO141" si="28">BN109-AO109</f>
        <v>21</v>
      </c>
      <c r="BP109" s="265">
        <v>21</v>
      </c>
      <c r="BQ109" s="90"/>
      <c r="BR109" s="270" t="s">
        <v>455</v>
      </c>
      <c r="BS109" s="217"/>
      <c r="BT109" s="217"/>
      <c r="BU109" s="217"/>
      <c r="BV109" s="217"/>
      <c r="BW109" s="217"/>
      <c r="BX109" s="217"/>
      <c r="BY109" s="217"/>
      <c r="BZ109" s="217"/>
      <c r="CA109" s="217"/>
      <c r="CB109" s="217"/>
      <c r="CC109" s="217"/>
      <c r="CD109" s="217"/>
      <c r="CE109" s="114"/>
      <c r="CF109" s="114"/>
      <c r="CG109" s="114"/>
      <c r="CH109" s="114"/>
      <c r="CI109" s="114"/>
      <c r="CJ109" s="114"/>
      <c r="CK109" s="114"/>
      <c r="CL109" s="114"/>
      <c r="CM109" s="114"/>
      <c r="CN109" s="114"/>
      <c r="CO109" s="114"/>
      <c r="CP109" s="114"/>
      <c r="CQ109" s="114"/>
      <c r="CR109" s="114"/>
      <c r="CS109" s="217"/>
      <c r="CT109" s="217"/>
      <c r="CU109" s="217"/>
      <c r="CV109" s="90"/>
      <c r="CW109" s="270" t="s">
        <v>455</v>
      </c>
      <c r="CX109" s="90"/>
      <c r="CY109" s="217"/>
      <c r="CZ109" s="217"/>
      <c r="DA109" s="217"/>
      <c r="DB109" s="217"/>
      <c r="DC109" s="217"/>
      <c r="DD109" s="217"/>
      <c r="DE109" s="217"/>
      <c r="DF109" s="217"/>
      <c r="DG109" s="217"/>
      <c r="DH109" s="217"/>
      <c r="DI109" s="217"/>
      <c r="DJ109" s="125"/>
      <c r="DK109" s="125"/>
      <c r="DL109" s="125"/>
      <c r="DM109" s="125"/>
      <c r="DN109" s="125"/>
      <c r="DO109" s="125"/>
      <c r="DP109" s="125"/>
      <c r="DQ109" s="125"/>
      <c r="DR109" s="125"/>
      <c r="DS109" s="125"/>
      <c r="DT109" s="125"/>
      <c r="DU109" s="125"/>
      <c r="DV109" s="125"/>
      <c r="DW109" s="125"/>
      <c r="DX109" s="217"/>
      <c r="DY109" s="217"/>
      <c r="DZ109" s="217"/>
      <c r="EA109" s="217"/>
      <c r="EB109" s="270" t="s">
        <v>455</v>
      </c>
      <c r="EC109" s="217"/>
      <c r="ED109" s="217"/>
      <c r="EE109" s="217"/>
      <c r="EF109" s="217"/>
      <c r="EG109" s="217"/>
      <c r="EH109" s="217"/>
      <c r="EI109" s="217"/>
      <c r="EJ109" s="217"/>
      <c r="EK109" s="217"/>
      <c r="EL109" s="217"/>
      <c r="EM109" s="217"/>
      <c r="EN109" s="217"/>
      <c r="EO109" s="125"/>
      <c r="EP109" s="125"/>
      <c r="EQ109" s="125"/>
      <c r="ER109" s="125"/>
      <c r="ES109" s="125"/>
      <c r="ET109" s="125"/>
      <c r="EU109" s="125"/>
      <c r="EV109" s="125"/>
      <c r="EW109" s="125"/>
      <c r="EX109" s="125"/>
      <c r="EY109" s="125"/>
      <c r="EZ109" s="125"/>
      <c r="FA109" s="125"/>
      <c r="FB109" s="125"/>
      <c r="FC109" s="217"/>
      <c r="FD109" s="217"/>
      <c r="FE109" s="217"/>
      <c r="FF109" s="270" t="s">
        <v>455</v>
      </c>
      <c r="FG109" s="90"/>
      <c r="FH109" s="217"/>
      <c r="FI109" s="217"/>
      <c r="FJ109" s="217"/>
      <c r="FK109" s="217"/>
      <c r="FL109" s="217"/>
      <c r="FM109" s="217"/>
      <c r="FN109" s="217"/>
      <c r="FO109" s="217"/>
      <c r="FP109" s="217"/>
      <c r="FQ109" s="217"/>
      <c r="FR109" s="217"/>
      <c r="FS109" s="217"/>
      <c r="FT109" s="217"/>
      <c r="FU109" s="217"/>
      <c r="FV109" s="217"/>
      <c r="FW109" s="217"/>
      <c r="FX109" s="217"/>
      <c r="FY109" s="217"/>
      <c r="FZ109" s="217"/>
      <c r="GA109" s="217"/>
      <c r="GB109" s="217"/>
      <c r="GC109" s="217"/>
      <c r="GD109" s="217"/>
      <c r="GE109" s="217"/>
      <c r="GF109" s="217"/>
      <c r="GG109" s="217"/>
      <c r="GH109" s="217"/>
      <c r="GI109" s="217"/>
      <c r="GJ109" s="217"/>
      <c r="GK109" s="217"/>
      <c r="GL109" s="217"/>
      <c r="GM109" s="217"/>
      <c r="GN109" s="217"/>
      <c r="GO109" s="217"/>
      <c r="GP109" s="217"/>
      <c r="GQ109" s="217"/>
      <c r="GR109" s="217"/>
      <c r="GS109" s="217"/>
      <c r="GT109" s="217"/>
      <c r="GU109" s="217"/>
      <c r="GV109" s="217"/>
      <c r="GW109" s="217"/>
      <c r="GX109" s="217"/>
      <c r="GY109" s="217"/>
      <c r="GZ109" s="217"/>
      <c r="HA109" s="217"/>
      <c r="HB109" s="217"/>
      <c r="HC109" s="217"/>
      <c r="HD109" s="270" t="s">
        <v>455</v>
      </c>
      <c r="HE109" s="217"/>
      <c r="HF109" s="217"/>
      <c r="HG109" s="90"/>
      <c r="HH109" s="217"/>
      <c r="HI109" s="217"/>
      <c r="HJ109" s="217"/>
      <c r="HK109" s="217"/>
      <c r="HL109" s="217"/>
      <c r="HM109" s="217"/>
      <c r="HN109" s="217"/>
      <c r="HO109" s="217"/>
      <c r="HP109" s="217"/>
      <c r="HQ109" s="217"/>
      <c r="HR109" s="217"/>
      <c r="HS109" s="217"/>
      <c r="HT109" s="217"/>
      <c r="HU109" s="217"/>
      <c r="HV109" s="217"/>
      <c r="HW109" s="217"/>
      <c r="HX109" s="217"/>
      <c r="HY109" s="217"/>
      <c r="HZ109" s="217"/>
      <c r="IA109" s="217"/>
      <c r="IB109" s="217"/>
      <c r="IC109" s="217"/>
      <c r="ID109" s="217"/>
      <c r="IE109" s="217"/>
      <c r="IF109" s="217"/>
      <c r="IG109" s="217"/>
      <c r="IH109" s="217"/>
      <c r="II109" s="217"/>
      <c r="IJ109" s="217"/>
      <c r="IK109" s="217"/>
      <c r="IL109" s="217"/>
      <c r="IM109" s="217"/>
      <c r="IN109" s="217"/>
      <c r="IO109" s="217"/>
      <c r="IP109" s="217"/>
      <c r="IQ109" s="217"/>
      <c r="IR109" s="217"/>
      <c r="IS109" s="270" t="s">
        <v>455</v>
      </c>
      <c r="IT109" s="217"/>
      <c r="IU109" s="217"/>
      <c r="IV109" s="217"/>
      <c r="IW109" s="217"/>
      <c r="IX109" s="217"/>
      <c r="IY109" s="217"/>
      <c r="IZ109" s="217"/>
      <c r="JA109" s="217"/>
      <c r="JB109" s="217"/>
      <c r="JC109" s="217"/>
      <c r="JD109" s="217"/>
      <c r="JE109" s="217"/>
      <c r="JF109" s="217"/>
      <c r="JG109" s="217"/>
      <c r="JH109" s="217"/>
      <c r="JI109" s="217"/>
      <c r="JJ109" s="217"/>
      <c r="JK109" s="217"/>
      <c r="JL109" s="217"/>
      <c r="JM109" s="217"/>
      <c r="JN109" s="217"/>
      <c r="JO109" s="217"/>
      <c r="JP109" s="217"/>
      <c r="JQ109" s="217"/>
      <c r="JR109" s="217"/>
      <c r="JS109" s="217"/>
      <c r="JT109" s="217"/>
      <c r="JU109" s="217"/>
      <c r="JV109" s="217"/>
      <c r="JW109" s="217"/>
      <c r="JX109" s="217"/>
      <c r="JY109" s="217"/>
      <c r="JZ109" s="217"/>
      <c r="KA109" s="217"/>
      <c r="KB109" s="217"/>
      <c r="KC109" s="217"/>
      <c r="KD109" s="217"/>
      <c r="KE109" s="270" t="s">
        <v>455</v>
      </c>
      <c r="KF109" s="217"/>
      <c r="KG109" s="217"/>
      <c r="KH109" s="217"/>
      <c r="KI109" s="90"/>
      <c r="KJ109" s="217"/>
      <c r="KK109" s="217"/>
      <c r="KL109" s="217"/>
      <c r="KM109" s="217"/>
      <c r="KN109" s="217"/>
      <c r="KO109" s="217"/>
      <c r="KP109" s="217"/>
      <c r="KQ109" s="217"/>
      <c r="KR109" s="217"/>
      <c r="KS109" s="217"/>
      <c r="KT109" s="217"/>
      <c r="KU109" s="217"/>
      <c r="KV109" s="217"/>
      <c r="KW109" s="217"/>
      <c r="KX109" s="217"/>
      <c r="KY109" s="217"/>
      <c r="KZ109" s="217"/>
      <c r="LA109" s="217"/>
      <c r="LB109" s="217"/>
      <c r="LC109" s="217"/>
      <c r="LD109" s="217"/>
      <c r="LE109" s="217"/>
      <c r="LF109" s="217"/>
      <c r="LG109" s="217"/>
      <c r="LH109" s="217"/>
      <c r="LI109" s="217"/>
      <c r="LJ109" s="217"/>
      <c r="LK109" s="217"/>
      <c r="LL109" s="217"/>
      <c r="LM109" s="217"/>
      <c r="LN109" s="217"/>
      <c r="LO109" s="217"/>
      <c r="LP109" s="217"/>
      <c r="LQ109" s="217"/>
      <c r="LR109" s="217"/>
      <c r="LS109" s="217"/>
      <c r="LT109" s="270" t="s">
        <v>455</v>
      </c>
      <c r="LU109" s="217"/>
      <c r="LV109" s="217"/>
      <c r="LW109" s="217"/>
      <c r="LX109" s="217"/>
      <c r="LY109" s="217"/>
      <c r="LZ109" s="217"/>
      <c r="MA109" s="217"/>
      <c r="MB109" s="217"/>
      <c r="MC109" s="217"/>
      <c r="MD109" s="217"/>
      <c r="ME109" s="217"/>
      <c r="MF109" s="217"/>
      <c r="MG109" s="217"/>
      <c r="MH109" s="217"/>
      <c r="MI109" s="217"/>
      <c r="MJ109" s="217"/>
      <c r="MK109" s="217"/>
      <c r="ML109" s="217"/>
      <c r="MM109" s="217"/>
      <c r="MN109" s="217"/>
      <c r="MO109" s="217"/>
      <c r="MP109" s="217"/>
      <c r="MQ109" s="217"/>
      <c r="MR109" s="217"/>
      <c r="MS109" s="217"/>
      <c r="MT109" s="217"/>
      <c r="MU109" s="217"/>
      <c r="MV109" s="217"/>
      <c r="MW109" s="217"/>
      <c r="MX109" s="217"/>
      <c r="MY109" s="217"/>
      <c r="MZ109" s="217"/>
      <c r="NA109" s="217"/>
      <c r="NB109" s="217"/>
      <c r="NC109" s="217"/>
      <c r="ND109" s="217"/>
      <c r="NE109" s="217"/>
      <c r="NF109" s="217"/>
      <c r="NG109" s="217"/>
      <c r="NH109" s="217"/>
      <c r="NI109" s="217"/>
      <c r="NJ109" s="217"/>
      <c r="NK109" s="217"/>
      <c r="NL109" s="217"/>
      <c r="NM109" s="217"/>
      <c r="NN109" s="217"/>
      <c r="NO109" s="217"/>
      <c r="NP109" s="217"/>
      <c r="NQ109" s="217"/>
      <c r="NR109" s="217"/>
      <c r="NS109" s="217"/>
      <c r="NT109" s="217"/>
      <c r="NU109" s="217"/>
      <c r="NV109" s="217"/>
      <c r="NW109" s="217"/>
      <c r="NX109" s="217"/>
      <c r="NY109" s="217"/>
      <c r="NZ109" s="217"/>
      <c r="OA109" s="217"/>
      <c r="OB109" s="217"/>
      <c r="OC109" s="217"/>
      <c r="OD109" s="217"/>
      <c r="OE109" s="217"/>
      <c r="OF109" s="217"/>
      <c r="OG109" s="217"/>
      <c r="OH109" s="217"/>
      <c r="OI109" s="217"/>
      <c r="OJ109" s="217"/>
      <c r="OK109" s="217"/>
      <c r="OL109" s="217"/>
      <c r="OM109" s="217"/>
      <c r="ON109" s="217"/>
      <c r="OO109" s="217"/>
      <c r="OP109" s="217"/>
      <c r="OQ109" s="217"/>
      <c r="OR109" s="217"/>
      <c r="OS109" s="267"/>
      <c r="OT109" s="267"/>
      <c r="OU109" s="267"/>
      <c r="OV109" s="223"/>
      <c r="OW109" s="223"/>
      <c r="OX109" s="223"/>
      <c r="OY109" s="223"/>
      <c r="OZ109" s="223"/>
      <c r="PA109" s="223"/>
      <c r="PB109" s="223"/>
      <c r="PC109" s="223"/>
      <c r="PD109" s="223"/>
      <c r="PE109" s="223"/>
      <c r="PF109" s="223"/>
      <c r="PG109" s="223"/>
      <c r="PH109" s="223"/>
      <c r="PI109" s="223"/>
      <c r="PJ109" s="223"/>
      <c r="PK109" s="223"/>
      <c r="PL109" s="223"/>
      <c r="PM109" s="223"/>
      <c r="PN109" s="223"/>
      <c r="PO109" s="223"/>
      <c r="PP109" s="223"/>
      <c r="PQ109" s="223"/>
      <c r="PR109" s="223"/>
      <c r="PS109" s="223"/>
      <c r="PT109" s="223"/>
      <c r="PU109" s="223"/>
      <c r="PV109" s="223"/>
      <c r="PW109" s="223"/>
      <c r="PX109" s="223"/>
      <c r="PY109" s="223"/>
      <c r="PZ109" s="223"/>
      <c r="QA109" s="223"/>
      <c r="QB109" s="223"/>
      <c r="QC109" s="223"/>
      <c r="QD109" s="223"/>
      <c r="QE109" s="223"/>
      <c r="QF109" s="223"/>
      <c r="QG109" s="223"/>
      <c r="QH109" s="223"/>
      <c r="QI109" s="223"/>
      <c r="QJ109" s="223"/>
      <c r="QK109" s="223"/>
      <c r="QL109" s="223"/>
      <c r="QM109" s="223"/>
      <c r="QN109" s="223"/>
      <c r="QO109" s="223"/>
      <c r="QP109" s="223"/>
      <c r="QQ109" s="223"/>
      <c r="QR109" s="223"/>
      <c r="QS109" s="223"/>
      <c r="QT109" s="223"/>
      <c r="QU109" s="223"/>
      <c r="QV109" s="223"/>
      <c r="QW109" s="223"/>
      <c r="QX109" s="223"/>
      <c r="QY109" s="223"/>
      <c r="QZ109" s="223"/>
      <c r="RA109" s="223"/>
      <c r="RB109" s="223"/>
      <c r="RC109" s="223"/>
      <c r="RD109" s="223"/>
      <c r="RE109" s="223"/>
      <c r="RF109" s="223"/>
      <c r="RG109" s="223"/>
      <c r="RH109" s="223"/>
      <c r="RI109" s="223"/>
      <c r="RJ109" s="223"/>
      <c r="RK109" s="223"/>
      <c r="RL109" s="223"/>
      <c r="RM109" s="223"/>
      <c r="RN109" s="223"/>
      <c r="RO109" s="223"/>
      <c r="RP109" s="223"/>
      <c r="RQ109" s="223"/>
      <c r="RR109" s="223"/>
      <c r="RS109" s="223"/>
      <c r="RT109" s="223"/>
      <c r="RU109" s="223"/>
      <c r="RV109" s="223"/>
      <c r="RW109" s="223"/>
      <c r="RX109" s="223"/>
      <c r="RY109" s="223"/>
      <c r="RZ109" s="223"/>
      <c r="SA109" s="223"/>
      <c r="SB109" s="223"/>
      <c r="SC109" s="223"/>
      <c r="SD109" s="223"/>
      <c r="SE109" s="223"/>
      <c r="SF109" s="223"/>
      <c r="SG109" s="223"/>
      <c r="SH109" s="223"/>
      <c r="SI109" s="223"/>
      <c r="SJ109" s="223"/>
      <c r="SK109" s="223"/>
      <c r="SL109" s="223"/>
      <c r="SM109" s="223"/>
      <c r="SN109" s="223"/>
      <c r="SO109" s="223"/>
      <c r="SP109" s="223"/>
      <c r="SQ109" s="223"/>
      <c r="SR109" s="223"/>
      <c r="SS109" s="223"/>
      <c r="ST109" s="223"/>
      <c r="SU109" s="223"/>
      <c r="SV109" s="223"/>
      <c r="SW109" s="223"/>
      <c r="SX109" s="223"/>
      <c r="SY109" s="223"/>
      <c r="SZ109" s="223"/>
      <c r="TA109" s="223"/>
      <c r="TB109" s="223"/>
      <c r="TC109" s="223"/>
      <c r="TD109" s="223"/>
      <c r="TE109" s="223"/>
      <c r="TF109" s="223"/>
      <c r="TG109" s="223"/>
      <c r="TH109" s="223"/>
      <c r="TI109" s="223"/>
      <c r="TJ109" s="223"/>
      <c r="TK109" s="223"/>
      <c r="TL109" s="223"/>
      <c r="TM109" s="223"/>
      <c r="TN109" s="223"/>
      <c r="TO109" s="223"/>
      <c r="TP109" s="223"/>
      <c r="TQ109" s="223"/>
      <c r="TR109" s="223"/>
      <c r="TS109" s="223"/>
      <c r="TT109" s="223"/>
      <c r="TU109" s="223"/>
      <c r="TV109" s="223"/>
      <c r="TW109" s="223"/>
      <c r="TX109" s="223"/>
      <c r="TY109" s="223"/>
      <c r="TZ109" s="223"/>
      <c r="UA109" s="223"/>
      <c r="UB109" s="223"/>
      <c r="UC109" s="223"/>
      <c r="UD109" s="223"/>
      <c r="UE109" s="223"/>
      <c r="UF109" s="223"/>
      <c r="UG109" s="223"/>
      <c r="UH109" s="223"/>
      <c r="UI109" s="223"/>
      <c r="UJ109" s="223"/>
      <c r="UK109" s="223"/>
      <c r="UL109" s="223"/>
      <c r="UM109" s="223"/>
      <c r="UN109" s="223"/>
      <c r="UO109" s="223"/>
      <c r="UP109" s="223"/>
      <c r="UQ109" s="223"/>
      <c r="UR109" s="223"/>
      <c r="US109" s="223"/>
      <c r="UT109" s="223"/>
      <c r="UU109" s="223"/>
      <c r="UV109" s="223"/>
      <c r="UW109" s="223"/>
      <c r="UX109" s="223"/>
      <c r="UY109" s="223"/>
      <c r="UZ109" s="223"/>
      <c r="VA109" s="223"/>
      <c r="VB109" s="223"/>
      <c r="VC109" s="223"/>
      <c r="VD109" s="223"/>
      <c r="VE109" s="223"/>
      <c r="VF109" s="223"/>
      <c r="VG109" s="223"/>
      <c r="VH109" s="223"/>
      <c r="VI109" s="223"/>
      <c r="VJ109" s="223"/>
      <c r="VK109" s="223"/>
      <c r="VL109" s="223"/>
      <c r="VM109" s="223"/>
      <c r="VN109" s="223"/>
      <c r="VO109" s="223"/>
      <c r="VP109" s="223"/>
      <c r="VQ109" s="223"/>
      <c r="VR109" s="223"/>
      <c r="VS109" s="223"/>
      <c r="VT109" s="223"/>
      <c r="VU109" s="223"/>
      <c r="VV109" s="223"/>
      <c r="VW109" s="223"/>
      <c r="VX109" s="223"/>
      <c r="VY109" s="223"/>
      <c r="VZ109" s="223"/>
      <c r="WA109" s="223"/>
      <c r="WB109" s="223"/>
      <c r="WC109" s="223"/>
      <c r="WD109" s="223"/>
      <c r="WE109" s="223"/>
      <c r="WF109" s="223"/>
      <c r="WG109" s="223"/>
      <c r="WH109" s="223"/>
      <c r="WI109" s="223"/>
      <c r="WJ109" s="223"/>
      <c r="WK109" s="223"/>
      <c r="WL109" s="223"/>
      <c r="WM109" s="223"/>
      <c r="WN109" s="223"/>
      <c r="WO109" s="223"/>
      <c r="WP109" s="223"/>
      <c r="WQ109" s="223"/>
      <c r="WR109" s="223"/>
      <c r="WS109" s="223"/>
      <c r="WT109" s="223"/>
      <c r="WU109" s="223"/>
      <c r="WV109" s="223"/>
      <c r="WW109" s="223"/>
      <c r="WX109" s="223"/>
      <c r="WY109" s="223"/>
      <c r="WZ109" s="223"/>
      <c r="XA109" s="223"/>
      <c r="XB109" s="223"/>
      <c r="XC109" s="223"/>
      <c r="XD109" s="223"/>
      <c r="XE109" s="223"/>
      <c r="XF109" s="223"/>
      <c r="XG109" s="223"/>
      <c r="XH109" s="223"/>
      <c r="XI109" s="223"/>
      <c r="XJ109" s="223"/>
      <c r="XK109" s="223"/>
      <c r="XL109" s="223"/>
      <c r="XM109" s="223"/>
      <c r="XN109" s="223"/>
      <c r="XO109" s="223"/>
      <c r="XP109" s="223"/>
      <c r="XQ109" s="223"/>
      <c r="XR109" s="223"/>
      <c r="XS109" s="223"/>
      <c r="XT109" s="223"/>
      <c r="XU109" s="223"/>
      <c r="XV109" s="223"/>
      <c r="XW109" s="223"/>
      <c r="XX109" s="223"/>
      <c r="XY109" s="223"/>
      <c r="XZ109" s="223"/>
      <c r="YA109" s="223"/>
      <c r="YB109" s="223"/>
      <c r="YC109" s="223"/>
      <c r="YD109" s="223"/>
      <c r="YE109" s="223"/>
      <c r="YF109" s="223"/>
      <c r="YG109" s="223"/>
      <c r="YH109" s="223"/>
      <c r="YI109" s="223"/>
      <c r="YJ109" s="223"/>
      <c r="YK109" s="223"/>
      <c r="YL109" s="223"/>
      <c r="YM109" s="223"/>
      <c r="YN109" s="223"/>
      <c r="YO109" s="223"/>
      <c r="YP109" s="223"/>
      <c r="YQ109" s="223"/>
      <c r="YR109" s="223"/>
      <c r="YS109" s="223"/>
      <c r="YT109" s="223"/>
      <c r="YU109" s="223"/>
      <c r="YV109" s="223"/>
      <c r="YW109" s="223"/>
      <c r="YX109" s="223"/>
      <c r="YY109" s="223"/>
      <c r="YZ109" s="223"/>
      <c r="ZA109" s="223"/>
      <c r="ZB109" s="223"/>
      <c r="ZC109" s="223"/>
      <c r="ZD109" s="223"/>
      <c r="ZE109" s="223"/>
      <c r="ZF109" s="223"/>
      <c r="ZG109" s="223"/>
      <c r="ZH109" s="223"/>
      <c r="ZI109" s="223"/>
      <c r="ZJ109" s="223"/>
      <c r="ZK109" s="223"/>
      <c r="ZL109" s="223"/>
      <c r="ZM109" s="223"/>
      <c r="ZN109" s="223"/>
      <c r="ZO109" s="223"/>
      <c r="ZP109" s="223"/>
      <c r="ZQ109" s="223"/>
      <c r="ZR109" s="223"/>
      <c r="ZS109" s="223"/>
      <c r="ZT109" s="223"/>
      <c r="ZU109" s="223"/>
      <c r="ZV109" s="223"/>
      <c r="ZW109" s="223"/>
      <c r="ZX109" s="223"/>
      <c r="ZY109" s="223"/>
      <c r="ZZ109" s="223"/>
      <c r="AAA109" s="223"/>
      <c r="AAB109" s="223"/>
      <c r="AAC109" s="223"/>
      <c r="AAD109" s="223"/>
      <c r="AAE109" s="223"/>
      <c r="AAF109" s="223"/>
      <c r="AAG109" s="223"/>
      <c r="AAH109" s="223"/>
      <c r="AAI109" s="223"/>
      <c r="AAJ109" s="223"/>
      <c r="AAK109" s="223"/>
      <c r="AAL109" s="223"/>
      <c r="AAM109" s="223"/>
      <c r="AAN109" s="223"/>
      <c r="AAO109" s="223"/>
      <c r="AAP109" s="223"/>
      <c r="AAQ109" s="223"/>
      <c r="AAR109" s="223"/>
      <c r="AAS109" s="223"/>
      <c r="AAT109" s="223"/>
      <c r="AAU109" s="223"/>
      <c r="AAV109" s="223"/>
      <c r="AAW109" s="223"/>
      <c r="AAX109" s="223"/>
      <c r="AAY109" s="223"/>
      <c r="AAZ109" s="223"/>
      <c r="ABA109" s="223"/>
      <c r="ABB109" s="223"/>
      <c r="ABC109" s="223"/>
      <c r="ABD109" s="223"/>
      <c r="ABE109" s="223"/>
      <c r="ABF109" s="223"/>
      <c r="ABG109" s="223"/>
      <c r="ABH109" s="223"/>
      <c r="ABI109" s="223"/>
      <c r="ABJ109" s="223"/>
      <c r="ABK109" s="223"/>
      <c r="ABL109" s="223"/>
      <c r="ABM109" s="223"/>
      <c r="ABN109" s="223"/>
      <c r="ABO109" s="223"/>
      <c r="ABP109" s="223"/>
      <c r="ABQ109" s="223"/>
      <c r="ABR109" s="223"/>
      <c r="ABS109" s="223"/>
      <c r="ABT109" s="223"/>
      <c r="ABU109" s="223"/>
      <c r="ABV109" s="223"/>
      <c r="ABW109" s="223"/>
      <c r="ABX109" s="223"/>
      <c r="ABY109" s="223"/>
      <c r="ABZ109" s="223"/>
      <c r="ACA109" s="223"/>
      <c r="ACB109" s="223"/>
      <c r="ACC109" s="223"/>
      <c r="ACD109" s="223"/>
      <c r="ACE109" s="223"/>
      <c r="ACF109" s="223"/>
      <c r="ACG109" s="223"/>
      <c r="ACH109" s="223"/>
      <c r="ACI109" s="223"/>
      <c r="ACJ109" s="223"/>
      <c r="ACK109" s="223"/>
      <c r="ACL109" s="223"/>
      <c r="ACM109" s="223"/>
      <c r="ACN109" s="223"/>
      <c r="ACO109" s="223"/>
      <c r="ACP109" s="223"/>
      <c r="ACQ109" s="223"/>
      <c r="ACR109" s="223"/>
      <c r="ACS109" s="223"/>
      <c r="ACT109" s="223"/>
      <c r="ACU109" s="223"/>
      <c r="ACV109" s="223"/>
      <c r="ACW109" s="223"/>
      <c r="ACX109" s="223"/>
      <c r="ACY109" s="223"/>
      <c r="ACZ109" s="223"/>
      <c r="ADA109" s="223"/>
      <c r="ADB109" s="223"/>
      <c r="ADC109" s="223"/>
      <c r="ADD109" s="223"/>
      <c r="ADE109" s="223"/>
      <c r="ADF109" s="223"/>
      <c r="ADG109" s="223"/>
      <c r="ADH109" s="223"/>
      <c r="ADI109" s="223"/>
      <c r="ADJ109" s="223"/>
      <c r="ADK109" s="223"/>
      <c r="ADL109" s="223"/>
      <c r="ADM109" s="223"/>
      <c r="ADN109" s="223"/>
      <c r="ADO109" s="223"/>
      <c r="ADP109" s="223"/>
      <c r="ADQ109" s="223"/>
      <c r="ADR109" s="223"/>
      <c r="ADS109" s="223"/>
      <c r="ADT109" s="223"/>
      <c r="ADU109" s="223"/>
      <c r="ADV109" s="223"/>
      <c r="ADW109" s="223"/>
      <c r="ADX109" s="223"/>
      <c r="ADY109" s="223"/>
      <c r="ADZ109" s="223"/>
      <c r="AEA109" s="223"/>
      <c r="AEB109" s="223"/>
      <c r="AEC109" s="223"/>
      <c r="AED109" s="223"/>
      <c r="AEE109" s="223"/>
      <c r="AEF109" s="223"/>
      <c r="AEG109" s="223"/>
      <c r="AEH109" s="223"/>
      <c r="AEI109" s="223"/>
      <c r="AEJ109" s="223"/>
      <c r="AEK109" s="223"/>
      <c r="AEL109" s="223"/>
      <c r="AEM109" s="223"/>
      <c r="AEN109" s="223"/>
      <c r="AEO109" s="223"/>
      <c r="AEP109" s="223"/>
      <c r="AEQ109" s="223"/>
      <c r="AER109" s="223"/>
      <c r="AES109" s="223"/>
      <c r="AET109" s="223"/>
      <c r="AEU109" s="223"/>
      <c r="AEV109" s="223"/>
      <c r="AEW109" s="223"/>
      <c r="AEX109" s="223"/>
      <c r="AEY109" s="223"/>
      <c r="AEZ109" s="223"/>
      <c r="AFA109" s="223"/>
      <c r="AFB109" s="223"/>
      <c r="AFC109" s="223"/>
      <c r="AFD109" s="223"/>
      <c r="AFE109" s="223"/>
      <c r="AFF109" s="223"/>
      <c r="AFG109" s="223"/>
      <c r="AFH109" s="223"/>
      <c r="AFI109" s="223"/>
      <c r="AFJ109" s="223"/>
      <c r="AFK109" s="223"/>
      <c r="AFL109" s="223"/>
      <c r="AFM109" s="223"/>
      <c r="AFN109" s="223"/>
      <c r="AFO109" s="223"/>
      <c r="AFP109" s="223"/>
      <c r="AFQ109" s="223"/>
      <c r="AFR109" s="223"/>
      <c r="AFS109" s="223"/>
      <c r="AFT109" s="223"/>
    </row>
    <row r="110" spans="1:852" s="64" customFormat="1">
      <c r="A110" s="101" t="s">
        <v>2524</v>
      </c>
      <c r="B110" s="101"/>
      <c r="C110" s="840" t="str">
        <f>IF(Severity!F110&gt;=0.5,"YES","NO")</f>
        <v>NO</v>
      </c>
      <c r="D110" s="840" t="str">
        <f>IF(Severity!G110&gt;=0.5,"YES","NO")</f>
        <v>YES</v>
      </c>
      <c r="E110" s="214">
        <v>4</v>
      </c>
      <c r="F110" s="214">
        <v>2</v>
      </c>
      <c r="G110" s="90" t="s">
        <v>440</v>
      </c>
      <c r="H110" s="119" t="s">
        <v>749</v>
      </c>
      <c r="I110" s="270" t="s">
        <v>455</v>
      </c>
      <c r="J110" s="270">
        <v>1</v>
      </c>
      <c r="K110" s="270" t="s">
        <v>602</v>
      </c>
      <c r="L110" s="265">
        <v>17</v>
      </c>
      <c r="M110" s="265">
        <v>11</v>
      </c>
      <c r="N110" s="265">
        <v>7</v>
      </c>
      <c r="O110" s="270" t="s">
        <v>602</v>
      </c>
      <c r="P110" s="217">
        <v>17</v>
      </c>
      <c r="Q110" s="217">
        <v>12</v>
      </c>
      <c r="R110" s="217">
        <v>50</v>
      </c>
      <c r="S110" s="270" t="s">
        <v>602</v>
      </c>
      <c r="T110" s="265">
        <v>17</v>
      </c>
      <c r="U110" s="114">
        <v>13.93</v>
      </c>
      <c r="V110" s="114">
        <v>3.71</v>
      </c>
      <c r="W110" s="114"/>
      <c r="X110" s="114"/>
      <c r="Y110" s="114">
        <v>6.57</v>
      </c>
      <c r="Z110" s="114">
        <v>4.47</v>
      </c>
      <c r="AA110" s="114"/>
      <c r="AB110" s="114"/>
      <c r="AC110" s="114"/>
      <c r="AD110" s="114"/>
      <c r="AE110" s="114"/>
      <c r="AF110" s="114"/>
      <c r="AG110" s="114"/>
      <c r="AH110" s="114"/>
      <c r="AI110" s="265">
        <v>16</v>
      </c>
      <c r="AJ110" s="267">
        <f t="shared" si="27"/>
        <v>15</v>
      </c>
      <c r="AK110" s="267" t="s">
        <v>455</v>
      </c>
      <c r="AL110" s="95" t="s">
        <v>2269</v>
      </c>
      <c r="AM110" s="270" t="s">
        <v>749</v>
      </c>
      <c r="AN110" s="270" t="s">
        <v>455</v>
      </c>
      <c r="AO110" s="270">
        <v>1</v>
      </c>
      <c r="AP110" s="270" t="s">
        <v>602</v>
      </c>
      <c r="AQ110" s="265">
        <v>17</v>
      </c>
      <c r="AR110" s="265">
        <v>4</v>
      </c>
      <c r="AS110" s="265">
        <v>7</v>
      </c>
      <c r="AT110" s="270" t="s">
        <v>455</v>
      </c>
      <c r="AU110" s="217"/>
      <c r="AV110" s="217"/>
      <c r="AW110" s="217"/>
      <c r="AX110" s="265" t="s">
        <v>602</v>
      </c>
      <c r="AY110" s="90">
        <v>17</v>
      </c>
      <c r="AZ110" s="114">
        <v>14.67</v>
      </c>
      <c r="BA110" s="114">
        <v>2.81</v>
      </c>
      <c r="BB110" s="114"/>
      <c r="BC110" s="114"/>
      <c r="BD110" s="114">
        <v>13.08</v>
      </c>
      <c r="BE110" s="114">
        <v>4.8499999999999996</v>
      </c>
      <c r="BF110" s="114"/>
      <c r="BG110" s="114"/>
      <c r="BH110" s="114"/>
      <c r="BI110" s="114"/>
      <c r="BJ110" s="114"/>
      <c r="BK110" s="114"/>
      <c r="BL110" s="114"/>
      <c r="BM110" s="114"/>
      <c r="BN110" s="265">
        <v>14</v>
      </c>
      <c r="BO110" s="270">
        <f t="shared" si="28"/>
        <v>13</v>
      </c>
      <c r="BP110" s="270" t="s">
        <v>455</v>
      </c>
      <c r="BQ110" s="90"/>
      <c r="BR110" s="270" t="s">
        <v>455</v>
      </c>
      <c r="BS110" s="217"/>
      <c r="BT110" s="217"/>
      <c r="BU110" s="217"/>
      <c r="BV110" s="217"/>
      <c r="BW110" s="217"/>
      <c r="BX110" s="217"/>
      <c r="BY110" s="217"/>
      <c r="BZ110" s="217"/>
      <c r="CA110" s="217"/>
      <c r="CB110" s="217"/>
      <c r="CC110" s="217"/>
      <c r="CD110" s="217"/>
      <c r="CE110" s="265"/>
      <c r="CF110" s="265"/>
      <c r="CG110" s="265"/>
      <c r="CH110" s="265"/>
      <c r="CI110" s="265"/>
      <c r="CJ110" s="265"/>
      <c r="CK110" s="265"/>
      <c r="CL110" s="265"/>
      <c r="CM110" s="265"/>
      <c r="CN110" s="265"/>
      <c r="CO110" s="265"/>
      <c r="CP110" s="265"/>
      <c r="CQ110" s="265"/>
      <c r="CR110" s="265"/>
      <c r="CS110" s="217"/>
      <c r="CT110" s="217"/>
      <c r="CU110" s="217"/>
      <c r="CV110" s="90"/>
      <c r="CW110" s="270" t="s">
        <v>455</v>
      </c>
      <c r="CX110" s="90"/>
      <c r="CY110" s="217"/>
      <c r="CZ110" s="217"/>
      <c r="DA110" s="217"/>
      <c r="DB110" s="217"/>
      <c r="DC110" s="217"/>
      <c r="DD110" s="217"/>
      <c r="DE110" s="217"/>
      <c r="DF110" s="217"/>
      <c r="DG110" s="217"/>
      <c r="DH110" s="217"/>
      <c r="DI110" s="217"/>
      <c r="DJ110" s="125"/>
      <c r="DK110" s="125"/>
      <c r="DL110" s="125"/>
      <c r="DM110" s="125"/>
      <c r="DN110" s="125"/>
      <c r="DO110" s="125"/>
      <c r="DP110" s="125"/>
      <c r="DQ110" s="125"/>
      <c r="DR110" s="125"/>
      <c r="DS110" s="125"/>
      <c r="DT110" s="125"/>
      <c r="DU110" s="125"/>
      <c r="DV110" s="125"/>
      <c r="DW110" s="125"/>
      <c r="DX110" s="217"/>
      <c r="DY110" s="217"/>
      <c r="DZ110" s="217"/>
      <c r="EA110" s="217"/>
      <c r="EB110" s="270" t="s">
        <v>455</v>
      </c>
      <c r="EC110" s="217"/>
      <c r="ED110" s="217"/>
      <c r="EE110" s="217"/>
      <c r="EF110" s="217"/>
      <c r="EG110" s="217"/>
      <c r="EH110" s="217"/>
      <c r="EI110" s="217"/>
      <c r="EJ110" s="217"/>
      <c r="EK110" s="217"/>
      <c r="EL110" s="217"/>
      <c r="EM110" s="217"/>
      <c r="EN110" s="217"/>
      <c r="EO110" s="125"/>
      <c r="EP110" s="125"/>
      <c r="EQ110" s="125"/>
      <c r="ER110" s="125"/>
      <c r="ES110" s="125"/>
      <c r="ET110" s="125"/>
      <c r="EU110" s="125"/>
      <c r="EV110" s="125"/>
      <c r="EW110" s="125"/>
      <c r="EX110" s="125"/>
      <c r="EY110" s="125"/>
      <c r="EZ110" s="125"/>
      <c r="FA110" s="125"/>
      <c r="FB110" s="125"/>
      <c r="FC110" s="217"/>
      <c r="FD110" s="217"/>
      <c r="FE110" s="217"/>
      <c r="FF110" s="270" t="s">
        <v>455</v>
      </c>
      <c r="FG110" s="90"/>
      <c r="FH110" s="217"/>
      <c r="FI110" s="217"/>
      <c r="FJ110" s="217"/>
      <c r="FK110" s="217"/>
      <c r="FL110" s="217"/>
      <c r="FM110" s="217"/>
      <c r="FN110" s="217"/>
      <c r="FO110" s="217"/>
      <c r="FP110" s="217"/>
      <c r="FQ110" s="217"/>
      <c r="FR110" s="217"/>
      <c r="FS110" s="217"/>
      <c r="FT110" s="217"/>
      <c r="FU110" s="217"/>
      <c r="FV110" s="217"/>
      <c r="FW110" s="217"/>
      <c r="FX110" s="217"/>
      <c r="FY110" s="217"/>
      <c r="FZ110" s="217"/>
      <c r="GA110" s="217"/>
      <c r="GB110" s="217"/>
      <c r="GC110" s="217"/>
      <c r="GD110" s="217"/>
      <c r="GE110" s="217"/>
      <c r="GF110" s="217"/>
      <c r="GG110" s="217"/>
      <c r="GH110" s="217"/>
      <c r="GI110" s="217"/>
      <c r="GJ110" s="217"/>
      <c r="GK110" s="217"/>
      <c r="GL110" s="217"/>
      <c r="GM110" s="217"/>
      <c r="GN110" s="217"/>
      <c r="GO110" s="217"/>
      <c r="GP110" s="217"/>
      <c r="GQ110" s="217"/>
      <c r="GR110" s="217"/>
      <c r="GS110" s="217"/>
      <c r="GT110" s="217"/>
      <c r="GU110" s="217"/>
      <c r="GV110" s="217"/>
      <c r="GW110" s="217"/>
      <c r="GX110" s="217"/>
      <c r="GY110" s="217"/>
      <c r="GZ110" s="217"/>
      <c r="HA110" s="217"/>
      <c r="HB110" s="217"/>
      <c r="HC110" s="217"/>
      <c r="HD110" s="270" t="s">
        <v>455</v>
      </c>
      <c r="HE110" s="217"/>
      <c r="HF110" s="217"/>
      <c r="HG110" s="90"/>
      <c r="HH110" s="217"/>
      <c r="HI110" s="217"/>
      <c r="HJ110" s="217"/>
      <c r="HK110" s="217"/>
      <c r="HL110" s="217"/>
      <c r="HM110" s="217"/>
      <c r="HN110" s="217"/>
      <c r="HO110" s="217"/>
      <c r="HP110" s="217"/>
      <c r="HQ110" s="217"/>
      <c r="HR110" s="217"/>
      <c r="HS110" s="217"/>
      <c r="HT110" s="217"/>
      <c r="HU110" s="217"/>
      <c r="HV110" s="217"/>
      <c r="HW110" s="217"/>
      <c r="HX110" s="217"/>
      <c r="HY110" s="217"/>
      <c r="HZ110" s="217"/>
      <c r="IA110" s="217"/>
      <c r="IB110" s="217"/>
      <c r="IC110" s="217"/>
      <c r="ID110" s="217"/>
      <c r="IE110" s="217"/>
      <c r="IF110" s="217"/>
      <c r="IG110" s="217"/>
      <c r="IH110" s="217"/>
      <c r="II110" s="217"/>
      <c r="IJ110" s="217"/>
      <c r="IK110" s="217"/>
      <c r="IL110" s="217"/>
      <c r="IM110" s="217"/>
      <c r="IN110" s="217"/>
      <c r="IO110" s="217"/>
      <c r="IP110" s="217"/>
      <c r="IQ110" s="217"/>
      <c r="IR110" s="217"/>
      <c r="IS110" s="270" t="s">
        <v>455</v>
      </c>
      <c r="IT110" s="217"/>
      <c r="IU110" s="217"/>
      <c r="IV110" s="217"/>
      <c r="IW110" s="217"/>
      <c r="IX110" s="217"/>
      <c r="IY110" s="217"/>
      <c r="IZ110" s="217"/>
      <c r="JA110" s="217"/>
      <c r="JB110" s="217"/>
      <c r="JC110" s="217"/>
      <c r="JD110" s="217"/>
      <c r="JE110" s="217"/>
      <c r="JF110" s="217"/>
      <c r="JG110" s="217"/>
      <c r="JH110" s="217"/>
      <c r="JI110" s="217"/>
      <c r="JJ110" s="217"/>
      <c r="JK110" s="217"/>
      <c r="JL110" s="217"/>
      <c r="JM110" s="217"/>
      <c r="JN110" s="217"/>
      <c r="JO110" s="217"/>
      <c r="JP110" s="217"/>
      <c r="JQ110" s="217"/>
      <c r="JR110" s="217"/>
      <c r="JS110" s="217"/>
      <c r="JT110" s="217"/>
      <c r="JU110" s="217"/>
      <c r="JV110" s="217"/>
      <c r="JW110" s="217"/>
      <c r="JX110" s="217"/>
      <c r="JY110" s="217"/>
      <c r="JZ110" s="217"/>
      <c r="KA110" s="217"/>
      <c r="KB110" s="217"/>
      <c r="KC110" s="217"/>
      <c r="KD110" s="217"/>
      <c r="KE110" s="270" t="s">
        <v>455</v>
      </c>
      <c r="KF110" s="217"/>
      <c r="KG110" s="217"/>
      <c r="KH110" s="217"/>
      <c r="KI110" s="90"/>
      <c r="KJ110" s="217"/>
      <c r="KK110" s="217"/>
      <c r="KL110" s="217"/>
      <c r="KM110" s="217"/>
      <c r="KN110" s="217"/>
      <c r="KO110" s="217"/>
      <c r="KP110" s="217"/>
      <c r="KQ110" s="217"/>
      <c r="KR110" s="217"/>
      <c r="KS110" s="217"/>
      <c r="KT110" s="217"/>
      <c r="KU110" s="217"/>
      <c r="KV110" s="217"/>
      <c r="KW110" s="217"/>
      <c r="KX110" s="217"/>
      <c r="KY110" s="217"/>
      <c r="KZ110" s="217"/>
      <c r="LA110" s="217"/>
      <c r="LB110" s="217"/>
      <c r="LC110" s="217"/>
      <c r="LD110" s="217"/>
      <c r="LE110" s="217"/>
      <c r="LF110" s="217"/>
      <c r="LG110" s="217"/>
      <c r="LH110" s="217"/>
      <c r="LI110" s="217"/>
      <c r="LJ110" s="217"/>
      <c r="LK110" s="217"/>
      <c r="LL110" s="217"/>
      <c r="LM110" s="217"/>
      <c r="LN110" s="217"/>
      <c r="LO110" s="217"/>
      <c r="LP110" s="217"/>
      <c r="LQ110" s="217"/>
      <c r="LR110" s="217"/>
      <c r="LS110" s="217"/>
      <c r="LT110" s="270" t="s">
        <v>455</v>
      </c>
      <c r="LU110" s="217"/>
      <c r="LV110" s="217"/>
      <c r="LW110" s="217"/>
      <c r="LX110" s="217"/>
      <c r="LY110" s="217"/>
      <c r="LZ110" s="217"/>
      <c r="MA110" s="217"/>
      <c r="MB110" s="217"/>
      <c r="MC110" s="217"/>
      <c r="MD110" s="217"/>
      <c r="ME110" s="217"/>
      <c r="MF110" s="217"/>
      <c r="MG110" s="217"/>
      <c r="MH110" s="217"/>
      <c r="MI110" s="217"/>
      <c r="MJ110" s="217"/>
      <c r="MK110" s="217"/>
      <c r="ML110" s="217"/>
      <c r="MM110" s="217"/>
      <c r="MN110" s="217"/>
      <c r="MO110" s="217"/>
      <c r="MP110" s="217"/>
      <c r="MQ110" s="217"/>
      <c r="MR110" s="217"/>
      <c r="MS110" s="217"/>
      <c r="MT110" s="217"/>
      <c r="MU110" s="217"/>
      <c r="MV110" s="217"/>
      <c r="MW110" s="217"/>
      <c r="MX110" s="217"/>
      <c r="MY110" s="217"/>
      <c r="MZ110" s="217"/>
      <c r="NA110" s="217"/>
      <c r="NB110" s="217"/>
      <c r="NC110" s="217"/>
      <c r="ND110" s="217"/>
      <c r="NE110" s="217"/>
      <c r="NF110" s="217"/>
      <c r="NG110" s="217"/>
      <c r="NH110" s="217"/>
      <c r="NI110" s="217"/>
      <c r="NJ110" s="217"/>
      <c r="NK110" s="217"/>
      <c r="NL110" s="217"/>
      <c r="NM110" s="217"/>
      <c r="NN110" s="217"/>
      <c r="NO110" s="217"/>
      <c r="NP110" s="217"/>
      <c r="NQ110" s="217"/>
      <c r="NR110" s="217"/>
      <c r="NS110" s="217"/>
      <c r="NT110" s="217"/>
      <c r="NU110" s="217"/>
      <c r="NV110" s="217"/>
      <c r="NW110" s="217"/>
      <c r="NX110" s="217"/>
      <c r="NY110" s="217"/>
      <c r="NZ110" s="217"/>
      <c r="OA110" s="217"/>
      <c r="OB110" s="217"/>
      <c r="OC110" s="217"/>
      <c r="OD110" s="217"/>
      <c r="OE110" s="217"/>
      <c r="OF110" s="217"/>
      <c r="OG110" s="217"/>
      <c r="OH110" s="217"/>
      <c r="OI110" s="217"/>
      <c r="OJ110" s="217"/>
      <c r="OK110" s="217"/>
      <c r="OL110" s="217"/>
      <c r="OM110" s="217"/>
      <c r="ON110" s="217"/>
      <c r="OO110" s="217"/>
      <c r="OP110" s="217"/>
      <c r="OQ110" s="217"/>
      <c r="OR110" s="217"/>
      <c r="OS110" s="267">
        <f>IF(ISERROR(#REF!),0,1)</f>
        <v>0</v>
      </c>
      <c r="OT110" s="267">
        <f t="shared" ref="OT110:OU112" si="29">IF(C110="YES",1,0)</f>
        <v>0</v>
      </c>
      <c r="OU110" s="267">
        <f t="shared" si="29"/>
        <v>1</v>
      </c>
      <c r="OV110" s="223"/>
      <c r="OW110" s="223"/>
      <c r="OX110" s="223"/>
      <c r="OY110" s="223"/>
      <c r="OZ110" s="223"/>
      <c r="PA110" s="223"/>
      <c r="PB110" s="223"/>
      <c r="PC110" s="223"/>
      <c r="PD110" s="223"/>
      <c r="PE110" s="223"/>
      <c r="PF110" s="223"/>
      <c r="PG110" s="223"/>
      <c r="PH110" s="223"/>
      <c r="PI110" s="223"/>
      <c r="PJ110" s="223"/>
      <c r="PK110" s="223"/>
      <c r="PL110" s="223"/>
      <c r="PM110" s="223"/>
      <c r="PN110" s="223"/>
      <c r="PO110" s="223"/>
      <c r="PP110" s="223"/>
      <c r="PQ110" s="223"/>
      <c r="PR110" s="223"/>
      <c r="PS110" s="223"/>
      <c r="PT110" s="223"/>
      <c r="PU110" s="223"/>
      <c r="PV110" s="223"/>
      <c r="PW110" s="223"/>
      <c r="PX110" s="223"/>
      <c r="PY110" s="223"/>
      <c r="PZ110" s="223"/>
      <c r="QA110" s="223"/>
      <c r="QB110" s="223"/>
      <c r="QC110" s="223"/>
      <c r="QD110" s="223"/>
      <c r="QE110" s="223"/>
      <c r="QF110" s="223"/>
      <c r="QG110" s="223"/>
      <c r="QH110" s="223"/>
      <c r="QI110" s="223"/>
      <c r="QJ110" s="223"/>
      <c r="QK110" s="223"/>
      <c r="QL110" s="223"/>
      <c r="QM110" s="223"/>
      <c r="QN110" s="223"/>
      <c r="QO110" s="223"/>
      <c r="QP110" s="223"/>
      <c r="QQ110" s="223"/>
      <c r="QR110" s="223"/>
      <c r="QS110" s="223"/>
      <c r="QT110" s="223"/>
      <c r="QU110" s="223"/>
      <c r="QV110" s="223"/>
      <c r="QW110" s="223"/>
      <c r="QX110" s="223"/>
      <c r="QY110" s="223"/>
      <c r="QZ110" s="223"/>
      <c r="RA110" s="223"/>
      <c r="RB110" s="223"/>
      <c r="RC110" s="223"/>
      <c r="RD110" s="223"/>
      <c r="RE110" s="223"/>
      <c r="RF110" s="223"/>
      <c r="RG110" s="223"/>
      <c r="RH110" s="223"/>
      <c r="RI110" s="223"/>
      <c r="RJ110" s="223"/>
      <c r="RK110" s="223"/>
      <c r="RL110" s="223"/>
      <c r="RM110" s="223"/>
      <c r="RN110" s="223"/>
      <c r="RO110" s="223"/>
      <c r="RP110" s="223"/>
      <c r="RQ110" s="223"/>
      <c r="RR110" s="223"/>
      <c r="RS110" s="223"/>
      <c r="RT110" s="223"/>
      <c r="RU110" s="223"/>
      <c r="RV110" s="223"/>
      <c r="RW110" s="223"/>
      <c r="RX110" s="223"/>
      <c r="RY110" s="223"/>
      <c r="RZ110" s="223"/>
      <c r="SA110" s="223"/>
      <c r="SB110" s="223"/>
      <c r="SC110" s="223"/>
      <c r="SD110" s="223"/>
      <c r="SE110" s="223"/>
      <c r="SF110" s="223"/>
      <c r="SG110" s="223"/>
      <c r="SH110" s="223"/>
      <c r="SI110" s="223"/>
      <c r="SJ110" s="223"/>
      <c r="SK110" s="223"/>
      <c r="SL110" s="223"/>
      <c r="SM110" s="223"/>
      <c r="SN110" s="223"/>
      <c r="SO110" s="223"/>
      <c r="SP110" s="223"/>
      <c r="SQ110" s="223"/>
      <c r="SR110" s="223"/>
      <c r="SS110" s="223"/>
      <c r="ST110" s="223"/>
      <c r="SU110" s="223"/>
      <c r="SV110" s="223"/>
      <c r="SW110" s="223"/>
      <c r="SX110" s="223"/>
      <c r="SY110" s="223"/>
      <c r="SZ110" s="223"/>
      <c r="TA110" s="223"/>
      <c r="TB110" s="223"/>
      <c r="TC110" s="223"/>
      <c r="TD110" s="223"/>
      <c r="TE110" s="223"/>
      <c r="TF110" s="223"/>
      <c r="TG110" s="223"/>
      <c r="TH110" s="223"/>
      <c r="TI110" s="223"/>
      <c r="TJ110" s="223"/>
      <c r="TK110" s="223"/>
      <c r="TL110" s="223"/>
      <c r="TM110" s="223"/>
      <c r="TN110" s="223"/>
      <c r="TO110" s="223"/>
      <c r="TP110" s="223"/>
      <c r="TQ110" s="223"/>
      <c r="TR110" s="223"/>
      <c r="TS110" s="223"/>
      <c r="TT110" s="223"/>
      <c r="TU110" s="223"/>
      <c r="TV110" s="223"/>
      <c r="TW110" s="223"/>
      <c r="TX110" s="223"/>
      <c r="TY110" s="223"/>
      <c r="TZ110" s="223"/>
      <c r="UA110" s="223"/>
      <c r="UB110" s="223"/>
      <c r="UC110" s="223"/>
      <c r="UD110" s="223"/>
      <c r="UE110" s="223"/>
      <c r="UF110" s="223"/>
      <c r="UG110" s="223"/>
      <c r="UH110" s="223"/>
      <c r="UI110" s="223"/>
      <c r="UJ110" s="223"/>
      <c r="UK110" s="223"/>
      <c r="UL110" s="223"/>
      <c r="UM110" s="223"/>
      <c r="UN110" s="223"/>
      <c r="UO110" s="223"/>
      <c r="UP110" s="223"/>
      <c r="UQ110" s="223"/>
      <c r="UR110" s="223"/>
      <c r="US110" s="223"/>
      <c r="UT110" s="223"/>
      <c r="UU110" s="223"/>
      <c r="UV110" s="223"/>
      <c r="UW110" s="223"/>
      <c r="UX110" s="223"/>
      <c r="UY110" s="223"/>
      <c r="UZ110" s="223"/>
      <c r="VA110" s="223"/>
      <c r="VB110" s="223"/>
      <c r="VC110" s="223"/>
      <c r="VD110" s="223"/>
      <c r="VE110" s="223"/>
      <c r="VF110" s="223"/>
      <c r="VG110" s="223"/>
      <c r="VH110" s="223"/>
      <c r="VI110" s="223"/>
      <c r="VJ110" s="223"/>
      <c r="VK110" s="223"/>
      <c r="VL110" s="223"/>
      <c r="VM110" s="223"/>
      <c r="VN110" s="223"/>
      <c r="VO110" s="223"/>
      <c r="VP110" s="223"/>
      <c r="VQ110" s="223"/>
      <c r="VR110" s="223"/>
      <c r="VS110" s="223"/>
      <c r="VT110" s="223"/>
      <c r="VU110" s="223"/>
      <c r="VV110" s="223"/>
      <c r="VW110" s="223"/>
      <c r="VX110" s="223"/>
      <c r="VY110" s="223"/>
      <c r="VZ110" s="223"/>
      <c r="WA110" s="223"/>
      <c r="WB110" s="223"/>
      <c r="WC110" s="223"/>
      <c r="WD110" s="223"/>
      <c r="WE110" s="223"/>
      <c r="WF110" s="223"/>
      <c r="WG110" s="223"/>
      <c r="WH110" s="223"/>
      <c r="WI110" s="223"/>
      <c r="WJ110" s="223"/>
      <c r="WK110" s="223"/>
      <c r="WL110" s="223"/>
      <c r="WM110" s="223"/>
      <c r="WN110" s="223"/>
      <c r="WO110" s="223"/>
      <c r="WP110" s="223"/>
      <c r="WQ110" s="223"/>
      <c r="WR110" s="223"/>
      <c r="WS110" s="223"/>
      <c r="WT110" s="223"/>
      <c r="WU110" s="223"/>
      <c r="WV110" s="223"/>
      <c r="WW110" s="223"/>
      <c r="WX110" s="223"/>
      <c r="WY110" s="223"/>
      <c r="WZ110" s="223"/>
      <c r="XA110" s="223"/>
      <c r="XB110" s="223"/>
      <c r="XC110" s="223"/>
      <c r="XD110" s="223"/>
      <c r="XE110" s="223"/>
      <c r="XF110" s="223"/>
      <c r="XG110" s="223"/>
      <c r="XH110" s="223"/>
      <c r="XI110" s="223"/>
      <c r="XJ110" s="223"/>
      <c r="XK110" s="223"/>
      <c r="XL110" s="223"/>
      <c r="XM110" s="223"/>
      <c r="XN110" s="223"/>
      <c r="XO110" s="223"/>
      <c r="XP110" s="223"/>
      <c r="XQ110" s="223"/>
      <c r="XR110" s="223"/>
      <c r="XS110" s="223"/>
      <c r="XT110" s="223"/>
      <c r="XU110" s="223"/>
      <c r="XV110" s="223"/>
      <c r="XW110" s="223"/>
      <c r="XX110" s="223"/>
      <c r="XY110" s="223"/>
      <c r="XZ110" s="223"/>
      <c r="YA110" s="223"/>
      <c r="YB110" s="223"/>
      <c r="YC110" s="223"/>
      <c r="YD110" s="223"/>
      <c r="YE110" s="223"/>
      <c r="YF110" s="223"/>
      <c r="YG110" s="223"/>
      <c r="YH110" s="223"/>
      <c r="YI110" s="223"/>
      <c r="YJ110" s="223"/>
      <c r="YK110" s="223"/>
      <c r="YL110" s="223"/>
      <c r="YM110" s="223"/>
      <c r="YN110" s="223"/>
      <c r="YO110" s="223"/>
      <c r="YP110" s="223"/>
      <c r="YQ110" s="223"/>
      <c r="YR110" s="223"/>
      <c r="YS110" s="223"/>
      <c r="YT110" s="223"/>
      <c r="YU110" s="223"/>
      <c r="YV110" s="223"/>
      <c r="YW110" s="223"/>
      <c r="YX110" s="223"/>
      <c r="YY110" s="223"/>
      <c r="YZ110" s="223"/>
      <c r="ZA110" s="223"/>
      <c r="ZB110" s="223"/>
      <c r="ZC110" s="223"/>
      <c r="ZD110" s="223"/>
      <c r="ZE110" s="223"/>
      <c r="ZF110" s="223"/>
      <c r="ZG110" s="223"/>
      <c r="ZH110" s="223"/>
      <c r="ZI110" s="223"/>
      <c r="ZJ110" s="223"/>
      <c r="ZK110" s="223"/>
      <c r="ZL110" s="223"/>
      <c r="ZM110" s="223"/>
      <c r="ZN110" s="223"/>
      <c r="ZO110" s="223"/>
      <c r="ZP110" s="223"/>
      <c r="ZQ110" s="223"/>
      <c r="ZR110" s="223"/>
      <c r="ZS110" s="223"/>
      <c r="ZT110" s="223"/>
      <c r="ZU110" s="223"/>
      <c r="ZV110" s="223"/>
      <c r="ZW110" s="223"/>
      <c r="ZX110" s="223"/>
      <c r="ZY110" s="223"/>
      <c r="ZZ110" s="223"/>
      <c r="AAA110" s="223"/>
      <c r="AAB110" s="223"/>
      <c r="AAC110" s="223"/>
      <c r="AAD110" s="223"/>
      <c r="AAE110" s="223"/>
      <c r="AAF110" s="223"/>
      <c r="AAG110" s="223"/>
      <c r="AAH110" s="223"/>
      <c r="AAI110" s="223"/>
      <c r="AAJ110" s="223"/>
      <c r="AAK110" s="223"/>
      <c r="AAL110" s="223"/>
      <c r="AAM110" s="223"/>
      <c r="AAN110" s="223"/>
      <c r="AAO110" s="223"/>
      <c r="AAP110" s="223"/>
      <c r="AAQ110" s="223"/>
      <c r="AAR110" s="223"/>
      <c r="AAS110" s="223"/>
      <c r="AAT110" s="223"/>
      <c r="AAU110" s="223"/>
      <c r="AAV110" s="223"/>
      <c r="AAW110" s="223"/>
      <c r="AAX110" s="223"/>
      <c r="AAY110" s="223"/>
      <c r="AAZ110" s="223"/>
      <c r="ABA110" s="223"/>
      <c r="ABB110" s="223"/>
      <c r="ABC110" s="223"/>
      <c r="ABD110" s="223"/>
      <c r="ABE110" s="223"/>
      <c r="ABF110" s="223"/>
      <c r="ABG110" s="223"/>
      <c r="ABH110" s="223"/>
      <c r="ABI110" s="223"/>
      <c r="ABJ110" s="223"/>
      <c r="ABK110" s="223"/>
      <c r="ABL110" s="223"/>
      <c r="ABM110" s="223"/>
      <c r="ABN110" s="223"/>
      <c r="ABO110" s="223"/>
      <c r="ABP110" s="223"/>
      <c r="ABQ110" s="223"/>
      <c r="ABR110" s="223"/>
      <c r="ABS110" s="223"/>
      <c r="ABT110" s="223"/>
      <c r="ABU110" s="223"/>
      <c r="ABV110" s="223"/>
      <c r="ABW110" s="223"/>
      <c r="ABX110" s="223"/>
      <c r="ABY110" s="223"/>
      <c r="ABZ110" s="223"/>
      <c r="ACA110" s="223"/>
      <c r="ACB110" s="223"/>
      <c r="ACC110" s="223"/>
      <c r="ACD110" s="223"/>
      <c r="ACE110" s="223"/>
      <c r="ACF110" s="223"/>
      <c r="ACG110" s="223"/>
      <c r="ACH110" s="223"/>
      <c r="ACI110" s="223"/>
      <c r="ACJ110" s="223"/>
      <c r="ACK110" s="223"/>
      <c r="ACL110" s="223"/>
      <c r="ACM110" s="223"/>
      <c r="ACN110" s="223"/>
      <c r="ACO110" s="223"/>
      <c r="ACP110" s="223"/>
      <c r="ACQ110" s="223"/>
      <c r="ACR110" s="223"/>
      <c r="ACS110" s="223"/>
      <c r="ACT110" s="223"/>
      <c r="ACU110" s="223"/>
      <c r="ACV110" s="223"/>
      <c r="ACW110" s="223"/>
      <c r="ACX110" s="223"/>
      <c r="ACY110" s="223"/>
      <c r="ACZ110" s="223"/>
      <c r="ADA110" s="223"/>
      <c r="ADB110" s="223"/>
      <c r="ADC110" s="223"/>
      <c r="ADD110" s="223"/>
      <c r="ADE110" s="223"/>
      <c r="ADF110" s="223"/>
      <c r="ADG110" s="223"/>
      <c r="ADH110" s="223"/>
      <c r="ADI110" s="223"/>
      <c r="ADJ110" s="223"/>
      <c r="ADK110" s="223"/>
      <c r="ADL110" s="223"/>
      <c r="ADM110" s="223"/>
      <c r="ADN110" s="223"/>
      <c r="ADO110" s="223"/>
      <c r="ADP110" s="223"/>
      <c r="ADQ110" s="223"/>
      <c r="ADR110" s="223"/>
      <c r="ADS110" s="223"/>
      <c r="ADT110" s="223"/>
      <c r="ADU110" s="223"/>
      <c r="ADV110" s="223"/>
      <c r="ADW110" s="223"/>
      <c r="ADX110" s="223"/>
      <c r="ADY110" s="223"/>
      <c r="ADZ110" s="223"/>
      <c r="AEA110" s="223"/>
      <c r="AEB110" s="223"/>
      <c r="AEC110" s="223"/>
      <c r="AED110" s="223"/>
      <c r="AEE110" s="223"/>
      <c r="AEF110" s="223"/>
      <c r="AEG110" s="223"/>
      <c r="AEH110" s="223"/>
      <c r="AEI110" s="223"/>
      <c r="AEJ110" s="223"/>
      <c r="AEK110" s="223"/>
      <c r="AEL110" s="223"/>
      <c r="AEM110" s="223"/>
      <c r="AEN110" s="223"/>
      <c r="AEO110" s="223"/>
      <c r="AEP110" s="223"/>
      <c r="AEQ110" s="223"/>
      <c r="AER110" s="223"/>
      <c r="AES110" s="223"/>
      <c r="AET110" s="223"/>
      <c r="AEU110" s="223"/>
      <c r="AEV110" s="223"/>
      <c r="AEW110" s="223"/>
      <c r="AEX110" s="223"/>
      <c r="AEY110" s="223"/>
      <c r="AEZ110" s="223"/>
      <c r="AFA110" s="223"/>
      <c r="AFB110" s="223"/>
      <c r="AFC110" s="223"/>
      <c r="AFD110" s="223"/>
      <c r="AFE110" s="223"/>
      <c r="AFF110" s="223"/>
      <c r="AFG110" s="223"/>
      <c r="AFH110" s="223"/>
      <c r="AFI110" s="223"/>
      <c r="AFJ110" s="223"/>
      <c r="AFK110" s="223"/>
      <c r="AFL110" s="223"/>
      <c r="AFM110" s="223"/>
      <c r="AFN110" s="223"/>
      <c r="AFO110" s="223"/>
      <c r="AFP110" s="223"/>
      <c r="AFQ110" s="223"/>
      <c r="AFR110" s="223"/>
      <c r="AFS110" s="223"/>
      <c r="AFT110" s="223"/>
    </row>
    <row r="111" spans="1:852" s="64" customFormat="1" ht="15.75">
      <c r="A111" s="216" t="s">
        <v>850</v>
      </c>
      <c r="B111" s="216"/>
      <c r="C111" s="840" t="str">
        <f>IF(Severity!F111&gt;=0.5,"YES","NO")</f>
        <v>NO</v>
      </c>
      <c r="D111" s="840" t="str">
        <f>IF(Severity!G111&gt;=0.5,"YES","NO")</f>
        <v>YES</v>
      </c>
      <c r="E111" s="111">
        <v>6</v>
      </c>
      <c r="F111" s="111">
        <v>3</v>
      </c>
      <c r="G111" s="90" t="s">
        <v>722</v>
      </c>
      <c r="H111" s="270" t="s">
        <v>455</v>
      </c>
      <c r="I111" s="270" t="s">
        <v>455</v>
      </c>
      <c r="J111" s="270">
        <v>0</v>
      </c>
      <c r="K111" s="270" t="s">
        <v>455</v>
      </c>
      <c r="L111" s="265"/>
      <c r="M111" s="265"/>
      <c r="N111" s="270"/>
      <c r="O111" s="270" t="s">
        <v>455</v>
      </c>
      <c r="P111" s="265"/>
      <c r="Q111" s="265"/>
      <c r="R111" s="265"/>
      <c r="S111" s="270" t="s">
        <v>3005</v>
      </c>
      <c r="T111" s="270">
        <v>21</v>
      </c>
      <c r="U111" s="125">
        <v>16.600000000000001</v>
      </c>
      <c r="V111" s="125">
        <v>3.1</v>
      </c>
      <c r="W111" s="125"/>
      <c r="X111" s="125"/>
      <c r="Y111" s="125">
        <v>11.1</v>
      </c>
      <c r="Z111" s="125">
        <v>3</v>
      </c>
      <c r="AA111" s="223"/>
      <c r="AB111" s="223"/>
      <c r="AC111" s="125"/>
      <c r="AD111" s="125"/>
      <c r="AE111" s="114"/>
      <c r="AF111" s="125"/>
      <c r="AG111" s="125"/>
      <c r="AH111" s="125"/>
      <c r="AI111" s="270">
        <v>10</v>
      </c>
      <c r="AJ111" s="267">
        <f t="shared" si="27"/>
        <v>10</v>
      </c>
      <c r="AK111" s="267" t="s">
        <v>455</v>
      </c>
      <c r="AL111" s="90" t="s">
        <v>2392</v>
      </c>
      <c r="AM111" s="270" t="s">
        <v>455</v>
      </c>
      <c r="AN111" s="270" t="s">
        <v>455</v>
      </c>
      <c r="AO111" s="270">
        <v>0</v>
      </c>
      <c r="AP111" s="270" t="s">
        <v>455</v>
      </c>
      <c r="AQ111" s="265"/>
      <c r="AR111" s="265"/>
      <c r="AS111" s="265"/>
      <c r="AT111" s="270" t="s">
        <v>455</v>
      </c>
      <c r="AU111" s="265"/>
      <c r="AV111" s="265"/>
      <c r="AW111" s="265"/>
      <c r="AX111" s="265" t="s">
        <v>236</v>
      </c>
      <c r="AY111" s="265">
        <v>21</v>
      </c>
      <c r="AZ111" s="114">
        <v>16</v>
      </c>
      <c r="BA111" s="114">
        <v>3.6</v>
      </c>
      <c r="BB111" s="92"/>
      <c r="BC111" s="92"/>
      <c r="BD111" s="92">
        <v>11.8</v>
      </c>
      <c r="BE111" s="92">
        <v>4</v>
      </c>
      <c r="BF111" s="223"/>
      <c r="BG111" s="223"/>
      <c r="BH111" s="114"/>
      <c r="BI111" s="114"/>
      <c r="BJ111" s="114"/>
      <c r="BK111" s="114"/>
      <c r="BL111" s="114"/>
      <c r="BM111" s="114"/>
      <c r="BN111" s="270">
        <v>10</v>
      </c>
      <c r="BO111" s="270">
        <f t="shared" si="28"/>
        <v>10</v>
      </c>
      <c r="BP111" s="270" t="s">
        <v>455</v>
      </c>
      <c r="BQ111" s="90" t="s">
        <v>2269</v>
      </c>
      <c r="BR111" s="270" t="s">
        <v>455</v>
      </c>
      <c r="BS111" s="265" t="s">
        <v>455</v>
      </c>
      <c r="BT111" s="265">
        <v>0</v>
      </c>
      <c r="BU111" s="270" t="s">
        <v>455</v>
      </c>
      <c r="BV111" s="265"/>
      <c r="BW111" s="265"/>
      <c r="BX111" s="265"/>
      <c r="BY111" s="270" t="s">
        <v>455</v>
      </c>
      <c r="BZ111" s="265"/>
      <c r="CA111" s="265"/>
      <c r="CB111" s="265"/>
      <c r="CC111" s="265" t="s">
        <v>236</v>
      </c>
      <c r="CD111" s="265">
        <v>21</v>
      </c>
      <c r="CE111" s="114">
        <v>15.2</v>
      </c>
      <c r="CF111" s="114">
        <v>2.4</v>
      </c>
      <c r="CG111" s="114"/>
      <c r="CH111" s="114"/>
      <c r="CI111" s="114">
        <v>14.7</v>
      </c>
      <c r="CJ111" s="114">
        <v>3.7</v>
      </c>
      <c r="CK111" s="114"/>
      <c r="CL111" s="114"/>
      <c r="CM111" s="114"/>
      <c r="CN111" s="114"/>
      <c r="CO111" s="114"/>
      <c r="CP111" s="114"/>
      <c r="CQ111" s="114"/>
      <c r="CR111" s="114"/>
      <c r="CS111" s="265">
        <v>10</v>
      </c>
      <c r="CT111" s="267">
        <f>CS111-BT111</f>
        <v>10</v>
      </c>
      <c r="CU111" s="270" t="s">
        <v>455</v>
      </c>
      <c r="CV111" s="270"/>
      <c r="CW111" s="270" t="s">
        <v>455</v>
      </c>
      <c r="CX111" s="270"/>
      <c r="CY111" s="265"/>
      <c r="CZ111" s="265"/>
      <c r="DA111" s="265"/>
      <c r="DB111" s="265"/>
      <c r="DC111" s="265"/>
      <c r="DD111" s="265"/>
      <c r="DE111" s="265"/>
      <c r="DF111" s="265"/>
      <c r="DG111" s="265"/>
      <c r="DH111" s="265"/>
      <c r="DI111" s="265"/>
      <c r="DJ111" s="125"/>
      <c r="DK111" s="125"/>
      <c r="DL111" s="125"/>
      <c r="DM111" s="125"/>
      <c r="DN111" s="125"/>
      <c r="DO111" s="125"/>
      <c r="DP111" s="125"/>
      <c r="DQ111" s="125"/>
      <c r="DR111" s="125"/>
      <c r="DS111" s="125"/>
      <c r="DT111" s="125"/>
      <c r="DU111" s="125"/>
      <c r="DV111" s="125"/>
      <c r="DW111" s="125"/>
      <c r="DX111" s="265"/>
      <c r="DY111" s="265"/>
      <c r="DZ111" s="265"/>
      <c r="EA111" s="265"/>
      <c r="EB111" s="270" t="s">
        <v>455</v>
      </c>
      <c r="EC111" s="265"/>
      <c r="ED111" s="265"/>
      <c r="EE111" s="265"/>
      <c r="EF111" s="265"/>
      <c r="EG111" s="265"/>
      <c r="EH111" s="265"/>
      <c r="EI111" s="265"/>
      <c r="EJ111" s="265"/>
      <c r="EK111" s="265"/>
      <c r="EL111" s="265"/>
      <c r="EM111" s="265"/>
      <c r="EN111" s="265"/>
      <c r="EO111" s="125"/>
      <c r="EP111" s="125"/>
      <c r="EQ111" s="125"/>
      <c r="ER111" s="125"/>
      <c r="ES111" s="125"/>
      <c r="ET111" s="125"/>
      <c r="EU111" s="125"/>
      <c r="EV111" s="125"/>
      <c r="EW111" s="125"/>
      <c r="EX111" s="125"/>
      <c r="EY111" s="125"/>
      <c r="EZ111" s="125"/>
      <c r="FA111" s="125"/>
      <c r="FB111" s="125"/>
      <c r="FC111" s="265"/>
      <c r="FD111" s="265"/>
      <c r="FE111" s="265"/>
      <c r="FF111" s="270" t="s">
        <v>455</v>
      </c>
      <c r="FG111" s="265"/>
      <c r="FH111" s="265"/>
      <c r="FI111" s="265"/>
      <c r="FJ111" s="265"/>
      <c r="FK111" s="265"/>
      <c r="FL111" s="265"/>
      <c r="FM111" s="265"/>
      <c r="FN111" s="265"/>
      <c r="FO111" s="265"/>
      <c r="FP111" s="265"/>
      <c r="FQ111" s="265"/>
      <c r="FR111" s="265"/>
      <c r="FS111" s="265"/>
      <c r="FT111" s="265"/>
      <c r="FU111" s="265"/>
      <c r="FV111" s="265"/>
      <c r="FW111" s="265"/>
      <c r="FX111" s="265"/>
      <c r="FY111" s="265"/>
      <c r="FZ111" s="265"/>
      <c r="GA111" s="265"/>
      <c r="GB111" s="265"/>
      <c r="GC111" s="265"/>
      <c r="GD111" s="265"/>
      <c r="GE111" s="265"/>
      <c r="GF111" s="265"/>
      <c r="GG111" s="265"/>
      <c r="GH111" s="265"/>
      <c r="GI111" s="265"/>
      <c r="GJ111" s="265"/>
      <c r="GK111" s="265"/>
      <c r="GL111" s="265"/>
      <c r="GM111" s="265"/>
      <c r="GN111" s="265"/>
      <c r="GO111" s="265"/>
      <c r="GP111" s="265"/>
      <c r="GQ111" s="265"/>
      <c r="GR111" s="265"/>
      <c r="GS111" s="265"/>
      <c r="GT111" s="265"/>
      <c r="GU111" s="265"/>
      <c r="GV111" s="265"/>
      <c r="GW111" s="265"/>
      <c r="GX111" s="265"/>
      <c r="GY111" s="265"/>
      <c r="GZ111" s="265"/>
      <c r="HA111" s="265"/>
      <c r="HB111" s="265"/>
      <c r="HC111" s="265"/>
      <c r="HD111" s="270" t="s">
        <v>455</v>
      </c>
      <c r="HE111" s="265"/>
      <c r="HF111" s="265"/>
      <c r="HG111" s="265"/>
      <c r="HH111" s="265"/>
      <c r="HI111" s="265"/>
      <c r="HJ111" s="265"/>
      <c r="HK111" s="265"/>
      <c r="HL111" s="265"/>
      <c r="HM111" s="265"/>
      <c r="HN111" s="265"/>
      <c r="HO111" s="265"/>
      <c r="HP111" s="265"/>
      <c r="HQ111" s="265"/>
      <c r="HR111" s="265"/>
      <c r="HS111" s="265"/>
      <c r="HT111" s="265"/>
      <c r="HU111" s="265"/>
      <c r="HV111" s="265"/>
      <c r="HW111" s="265"/>
      <c r="HX111" s="265"/>
      <c r="HY111" s="265"/>
      <c r="HZ111" s="265"/>
      <c r="IA111" s="265"/>
      <c r="IB111" s="265"/>
      <c r="IC111" s="265"/>
      <c r="ID111" s="265"/>
      <c r="IE111" s="265"/>
      <c r="IF111" s="265"/>
      <c r="IG111" s="265"/>
      <c r="IH111" s="265"/>
      <c r="II111" s="265"/>
      <c r="IJ111" s="265"/>
      <c r="IK111" s="265"/>
      <c r="IL111" s="265"/>
      <c r="IM111" s="265"/>
      <c r="IN111" s="265"/>
      <c r="IO111" s="265"/>
      <c r="IP111" s="265"/>
      <c r="IQ111" s="265"/>
      <c r="IR111" s="265"/>
      <c r="IS111" s="270" t="s">
        <v>455</v>
      </c>
      <c r="IT111" s="265"/>
      <c r="IU111" s="265"/>
      <c r="IV111" s="265"/>
      <c r="IW111" s="265"/>
      <c r="IX111" s="265"/>
      <c r="IY111" s="265"/>
      <c r="IZ111" s="265"/>
      <c r="JA111" s="265"/>
      <c r="JB111" s="265"/>
      <c r="JC111" s="265"/>
      <c r="JD111" s="265"/>
      <c r="JE111" s="265"/>
      <c r="JF111" s="265"/>
      <c r="JG111" s="265"/>
      <c r="JH111" s="265"/>
      <c r="JI111" s="265"/>
      <c r="JJ111" s="265"/>
      <c r="JK111" s="265"/>
      <c r="JL111" s="265"/>
      <c r="JM111" s="265"/>
      <c r="JN111" s="265"/>
      <c r="JO111" s="265"/>
      <c r="JP111" s="265"/>
      <c r="JQ111" s="265"/>
      <c r="JR111" s="265"/>
      <c r="JS111" s="265"/>
      <c r="JT111" s="265"/>
      <c r="JU111" s="265"/>
      <c r="JV111" s="265"/>
      <c r="JW111" s="265"/>
      <c r="JX111" s="265"/>
      <c r="JY111" s="265"/>
      <c r="JZ111" s="265"/>
      <c r="KA111" s="265"/>
      <c r="KB111" s="265"/>
      <c r="KC111" s="265"/>
      <c r="KD111" s="265"/>
      <c r="KE111" s="270" t="s">
        <v>455</v>
      </c>
      <c r="KF111" s="265"/>
      <c r="KG111" s="265"/>
      <c r="KH111" s="265"/>
      <c r="KI111" s="265"/>
      <c r="KJ111" s="265"/>
      <c r="KK111" s="265"/>
      <c r="KL111" s="265"/>
      <c r="KM111" s="265"/>
      <c r="KN111" s="265"/>
      <c r="KO111" s="265"/>
      <c r="KP111" s="265"/>
      <c r="KQ111" s="265"/>
      <c r="KR111" s="265"/>
      <c r="KS111" s="265"/>
      <c r="KT111" s="265"/>
      <c r="KU111" s="265"/>
      <c r="KV111" s="265"/>
      <c r="KW111" s="265"/>
      <c r="KX111" s="265"/>
      <c r="KY111" s="265"/>
      <c r="KZ111" s="265"/>
      <c r="LA111" s="265"/>
      <c r="LB111" s="265"/>
      <c r="LC111" s="265"/>
      <c r="LD111" s="265"/>
      <c r="LE111" s="265"/>
      <c r="LF111" s="265"/>
      <c r="LG111" s="265"/>
      <c r="LH111" s="265"/>
      <c r="LI111" s="265"/>
      <c r="LJ111" s="265"/>
      <c r="LK111" s="265"/>
      <c r="LL111" s="265"/>
      <c r="LM111" s="265"/>
      <c r="LN111" s="265"/>
      <c r="LO111" s="265"/>
      <c r="LP111" s="265"/>
      <c r="LQ111" s="265"/>
      <c r="LR111" s="265"/>
      <c r="LS111" s="265"/>
      <c r="LT111" s="270" t="s">
        <v>455</v>
      </c>
      <c r="LU111" s="265"/>
      <c r="LV111" s="265"/>
      <c r="LW111" s="265"/>
      <c r="LX111" s="265"/>
      <c r="LY111" s="265"/>
      <c r="LZ111" s="265"/>
      <c r="MA111" s="265"/>
      <c r="MB111" s="265"/>
      <c r="MC111" s="265"/>
      <c r="MD111" s="265"/>
      <c r="ME111" s="265"/>
      <c r="MF111" s="265"/>
      <c r="MG111" s="265"/>
      <c r="MH111" s="265"/>
      <c r="MI111" s="265"/>
      <c r="MJ111" s="265"/>
      <c r="MK111" s="265"/>
      <c r="ML111" s="265"/>
      <c r="MM111" s="265"/>
      <c r="MN111" s="265"/>
      <c r="MO111" s="265"/>
      <c r="MP111" s="265"/>
      <c r="MQ111" s="265"/>
      <c r="MR111" s="265"/>
      <c r="MS111" s="265"/>
      <c r="MT111" s="265"/>
      <c r="MU111" s="265"/>
      <c r="MV111" s="265"/>
      <c r="MW111" s="265"/>
      <c r="MX111" s="265"/>
      <c r="MY111" s="265"/>
      <c r="MZ111" s="265"/>
      <c r="NA111" s="265"/>
      <c r="NB111" s="265"/>
      <c r="NC111" s="265"/>
      <c r="ND111" s="265"/>
      <c r="NE111" s="265"/>
      <c r="NF111" s="265"/>
      <c r="NG111" s="265"/>
      <c r="NH111" s="265"/>
      <c r="NI111" s="265"/>
      <c r="NJ111" s="265"/>
      <c r="NK111" s="265"/>
      <c r="NL111" s="265"/>
      <c r="NM111" s="265"/>
      <c r="NN111" s="265"/>
      <c r="NO111" s="265"/>
      <c r="NP111" s="265"/>
      <c r="NQ111" s="265"/>
      <c r="NR111" s="265"/>
      <c r="NS111" s="265"/>
      <c r="NT111" s="265"/>
      <c r="NU111" s="265"/>
      <c r="NV111" s="265"/>
      <c r="NW111" s="265"/>
      <c r="NX111" s="265"/>
      <c r="NY111" s="265"/>
      <c r="NZ111" s="265"/>
      <c r="OA111" s="265"/>
      <c r="OB111" s="265"/>
      <c r="OC111" s="265"/>
      <c r="OD111" s="265"/>
      <c r="OE111" s="265"/>
      <c r="OF111" s="265"/>
      <c r="OG111" s="265"/>
      <c r="OH111" s="265"/>
      <c r="OI111" s="265"/>
      <c r="OJ111" s="265"/>
      <c r="OK111" s="265"/>
      <c r="OL111" s="265"/>
      <c r="OM111" s="265"/>
      <c r="ON111" s="265"/>
      <c r="OO111" s="265"/>
      <c r="OP111" s="265"/>
      <c r="OQ111" s="265"/>
      <c r="OR111" s="265"/>
      <c r="OS111" s="267">
        <f>IF(ISERROR(#REF!),0,1)</f>
        <v>0</v>
      </c>
      <c r="OT111" s="267">
        <f t="shared" si="29"/>
        <v>0</v>
      </c>
      <c r="OU111" s="267">
        <f t="shared" si="29"/>
        <v>1</v>
      </c>
      <c r="OV111" s="223"/>
      <c r="OW111" s="223"/>
      <c r="OX111" s="223"/>
      <c r="OY111" s="223"/>
      <c r="OZ111" s="223"/>
      <c r="PA111" s="223"/>
      <c r="PB111" s="223"/>
      <c r="PC111" s="223"/>
      <c r="PD111" s="223"/>
      <c r="PE111" s="223"/>
      <c r="PF111" s="223"/>
      <c r="PG111" s="223"/>
      <c r="PH111" s="223"/>
      <c r="PI111" s="223"/>
      <c r="PJ111" s="223"/>
      <c r="PK111" s="223"/>
      <c r="PL111" s="223"/>
      <c r="PM111" s="223"/>
      <c r="PN111" s="223"/>
      <c r="PO111" s="223"/>
      <c r="PP111" s="223"/>
      <c r="PQ111" s="223"/>
      <c r="PR111" s="223"/>
      <c r="PS111" s="223"/>
      <c r="PT111" s="223"/>
      <c r="PU111" s="223"/>
      <c r="PV111" s="223"/>
      <c r="PW111" s="223"/>
      <c r="PX111" s="223"/>
      <c r="PY111" s="223"/>
      <c r="PZ111" s="223"/>
      <c r="QA111" s="223"/>
      <c r="QB111" s="223"/>
      <c r="QC111" s="223"/>
      <c r="QD111" s="223"/>
      <c r="QE111" s="223"/>
      <c r="QF111" s="223"/>
      <c r="QG111" s="223"/>
      <c r="QH111" s="223"/>
      <c r="QI111" s="223"/>
      <c r="QJ111" s="223"/>
      <c r="QK111" s="223"/>
      <c r="QL111" s="223"/>
      <c r="QM111" s="223"/>
      <c r="QN111" s="223"/>
      <c r="QO111" s="223"/>
      <c r="QP111" s="223"/>
      <c r="QQ111" s="223"/>
      <c r="QR111" s="223"/>
      <c r="QS111" s="223"/>
      <c r="QT111" s="223"/>
      <c r="QU111" s="223"/>
      <c r="QV111" s="223"/>
      <c r="QW111" s="223"/>
      <c r="QX111" s="223"/>
      <c r="QY111" s="223"/>
      <c r="QZ111" s="223"/>
      <c r="RA111" s="223"/>
      <c r="RB111" s="223"/>
      <c r="RC111" s="223"/>
      <c r="RD111" s="223"/>
      <c r="RE111" s="223"/>
      <c r="RF111" s="223"/>
      <c r="RG111" s="223"/>
      <c r="RH111" s="223"/>
      <c r="RI111" s="223"/>
      <c r="RJ111" s="223"/>
      <c r="RK111" s="223"/>
      <c r="RL111" s="223"/>
      <c r="RM111" s="223"/>
      <c r="RN111" s="223"/>
      <c r="RO111" s="223"/>
      <c r="RP111" s="223"/>
      <c r="RQ111" s="223"/>
      <c r="RR111" s="223"/>
      <c r="RS111" s="223"/>
      <c r="RT111" s="223"/>
      <c r="RU111" s="223"/>
      <c r="RV111" s="223"/>
      <c r="RW111" s="223"/>
      <c r="RX111" s="223"/>
      <c r="RY111" s="223"/>
      <c r="RZ111" s="223"/>
      <c r="SA111" s="223"/>
      <c r="SB111" s="223"/>
      <c r="SC111" s="223"/>
      <c r="SD111" s="223"/>
      <c r="SE111" s="223"/>
      <c r="SF111" s="223"/>
      <c r="SG111" s="223"/>
      <c r="SH111" s="223"/>
      <c r="SI111" s="223"/>
      <c r="SJ111" s="223"/>
      <c r="SK111" s="223"/>
      <c r="SL111" s="223"/>
      <c r="SM111" s="223"/>
      <c r="SN111" s="223"/>
      <c r="SO111" s="223"/>
      <c r="SP111" s="223"/>
      <c r="SQ111" s="223"/>
      <c r="SR111" s="223"/>
      <c r="SS111" s="223"/>
      <c r="ST111" s="223"/>
      <c r="SU111" s="223"/>
      <c r="SV111" s="223"/>
      <c r="SW111" s="223"/>
      <c r="SX111" s="223"/>
      <c r="SY111" s="223"/>
      <c r="SZ111" s="223"/>
      <c r="TA111" s="223"/>
      <c r="TB111" s="223"/>
      <c r="TC111" s="223"/>
      <c r="TD111" s="223"/>
      <c r="TE111" s="223"/>
      <c r="TF111" s="223"/>
      <c r="TG111" s="223"/>
      <c r="TH111" s="223"/>
      <c r="TI111" s="223"/>
      <c r="TJ111" s="223"/>
      <c r="TK111" s="223"/>
      <c r="TL111" s="223"/>
      <c r="TM111" s="223"/>
      <c r="TN111" s="223"/>
      <c r="TO111" s="223"/>
      <c r="TP111" s="223"/>
      <c r="TQ111" s="223"/>
      <c r="TR111" s="223"/>
      <c r="TS111" s="223"/>
      <c r="TT111" s="223"/>
      <c r="TU111" s="223"/>
      <c r="TV111" s="223"/>
      <c r="TW111" s="223"/>
      <c r="TX111" s="223"/>
      <c r="TY111" s="223"/>
      <c r="TZ111" s="223"/>
      <c r="UA111" s="223"/>
      <c r="UB111" s="223"/>
      <c r="UC111" s="223"/>
      <c r="UD111" s="223"/>
      <c r="UE111" s="223"/>
      <c r="UF111" s="223"/>
      <c r="UG111" s="223"/>
      <c r="UH111" s="223"/>
      <c r="UI111" s="223"/>
      <c r="UJ111" s="223"/>
      <c r="UK111" s="223"/>
      <c r="UL111" s="223"/>
      <c r="UM111" s="223"/>
      <c r="UN111" s="223"/>
      <c r="UO111" s="223"/>
      <c r="UP111" s="223"/>
      <c r="UQ111" s="223"/>
      <c r="UR111" s="223"/>
      <c r="US111" s="223"/>
      <c r="UT111" s="223"/>
      <c r="UU111" s="223"/>
      <c r="UV111" s="223"/>
      <c r="UW111" s="223"/>
      <c r="UX111" s="223"/>
      <c r="UY111" s="223"/>
      <c r="UZ111" s="223"/>
      <c r="VA111" s="223"/>
      <c r="VB111" s="223"/>
      <c r="VC111" s="223"/>
      <c r="VD111" s="223"/>
      <c r="VE111" s="223"/>
      <c r="VF111" s="223"/>
      <c r="VG111" s="223"/>
      <c r="VH111" s="223"/>
      <c r="VI111" s="223"/>
      <c r="VJ111" s="223"/>
      <c r="VK111" s="223"/>
      <c r="VL111" s="223"/>
      <c r="VM111" s="223"/>
      <c r="VN111" s="223"/>
      <c r="VO111" s="223"/>
      <c r="VP111" s="223"/>
      <c r="VQ111" s="223"/>
      <c r="VR111" s="223"/>
      <c r="VS111" s="223"/>
      <c r="VT111" s="223"/>
      <c r="VU111" s="223"/>
      <c r="VV111" s="223"/>
      <c r="VW111" s="223"/>
      <c r="VX111" s="223"/>
      <c r="VY111" s="223"/>
      <c r="VZ111" s="223"/>
      <c r="WA111" s="223"/>
      <c r="WB111" s="223"/>
      <c r="WC111" s="223"/>
      <c r="WD111" s="223"/>
      <c r="WE111" s="223"/>
      <c r="WF111" s="223"/>
      <c r="WG111" s="223"/>
      <c r="WH111" s="223"/>
      <c r="WI111" s="223"/>
      <c r="WJ111" s="223"/>
      <c r="WK111" s="223"/>
      <c r="WL111" s="223"/>
      <c r="WM111" s="223"/>
      <c r="WN111" s="223"/>
      <c r="WO111" s="223"/>
      <c r="WP111" s="223"/>
      <c r="WQ111" s="223"/>
      <c r="WR111" s="223"/>
      <c r="WS111" s="223"/>
      <c r="WT111" s="223"/>
      <c r="WU111" s="223"/>
      <c r="WV111" s="223"/>
      <c r="WW111" s="223"/>
      <c r="WX111" s="223"/>
      <c r="WY111" s="223"/>
      <c r="WZ111" s="223"/>
      <c r="XA111" s="223"/>
      <c r="XB111" s="223"/>
      <c r="XC111" s="223"/>
      <c r="XD111" s="223"/>
      <c r="XE111" s="223"/>
      <c r="XF111" s="223"/>
      <c r="XG111" s="223"/>
      <c r="XH111" s="223"/>
      <c r="XI111" s="223"/>
      <c r="XJ111" s="223"/>
      <c r="XK111" s="223"/>
      <c r="XL111" s="223"/>
      <c r="XM111" s="223"/>
      <c r="XN111" s="223"/>
      <c r="XO111" s="223"/>
      <c r="XP111" s="223"/>
      <c r="XQ111" s="223"/>
      <c r="XR111" s="223"/>
      <c r="XS111" s="223"/>
      <c r="XT111" s="223"/>
      <c r="XU111" s="223"/>
      <c r="XV111" s="223"/>
      <c r="XW111" s="223"/>
      <c r="XX111" s="223"/>
      <c r="XY111" s="223"/>
      <c r="XZ111" s="223"/>
      <c r="YA111" s="223"/>
      <c r="YB111" s="223"/>
      <c r="YC111" s="223"/>
      <c r="YD111" s="223"/>
      <c r="YE111" s="223"/>
      <c r="YF111" s="223"/>
      <c r="YG111" s="223"/>
      <c r="YH111" s="223"/>
      <c r="YI111" s="223"/>
      <c r="YJ111" s="223"/>
      <c r="YK111" s="223"/>
      <c r="YL111" s="223"/>
      <c r="YM111" s="223"/>
      <c r="YN111" s="223"/>
      <c r="YO111" s="223"/>
      <c r="YP111" s="223"/>
      <c r="YQ111" s="223"/>
      <c r="YR111" s="223"/>
      <c r="YS111" s="223"/>
      <c r="YT111" s="223"/>
      <c r="YU111" s="223"/>
      <c r="YV111" s="223"/>
      <c r="YW111" s="223"/>
      <c r="YX111" s="223"/>
      <c r="YY111" s="223"/>
      <c r="YZ111" s="223"/>
      <c r="ZA111" s="223"/>
      <c r="ZB111" s="223"/>
      <c r="ZC111" s="223"/>
      <c r="ZD111" s="223"/>
      <c r="ZE111" s="223"/>
      <c r="ZF111" s="223"/>
      <c r="ZG111" s="223"/>
      <c r="ZH111" s="223"/>
      <c r="ZI111" s="223"/>
      <c r="ZJ111" s="223"/>
      <c r="ZK111" s="223"/>
      <c r="ZL111" s="223"/>
      <c r="ZM111" s="223"/>
      <c r="ZN111" s="223"/>
      <c r="ZO111" s="223"/>
      <c r="ZP111" s="223"/>
      <c r="ZQ111" s="223"/>
      <c r="ZR111" s="223"/>
      <c r="ZS111" s="223"/>
      <c r="ZT111" s="223"/>
      <c r="ZU111" s="223"/>
      <c r="ZV111" s="223"/>
      <c r="ZW111" s="223"/>
      <c r="ZX111" s="223"/>
      <c r="ZY111" s="223"/>
      <c r="ZZ111" s="223"/>
      <c r="AAA111" s="223"/>
      <c r="AAB111" s="223"/>
      <c r="AAC111" s="223"/>
      <c r="AAD111" s="223"/>
      <c r="AAE111" s="223"/>
      <c r="AAF111" s="223"/>
      <c r="AAG111" s="223"/>
      <c r="AAH111" s="223"/>
      <c r="AAI111" s="223"/>
      <c r="AAJ111" s="223"/>
      <c r="AAK111" s="223"/>
      <c r="AAL111" s="223"/>
      <c r="AAM111" s="223"/>
      <c r="AAN111" s="223"/>
      <c r="AAO111" s="223"/>
      <c r="AAP111" s="223"/>
      <c r="AAQ111" s="223"/>
      <c r="AAR111" s="223"/>
      <c r="AAS111" s="223"/>
      <c r="AAT111" s="223"/>
      <c r="AAU111" s="223"/>
      <c r="AAV111" s="223"/>
      <c r="AAW111" s="223"/>
      <c r="AAX111" s="223"/>
      <c r="AAY111" s="223"/>
      <c r="AAZ111" s="223"/>
      <c r="ABA111" s="223"/>
      <c r="ABB111" s="223"/>
      <c r="ABC111" s="223"/>
      <c r="ABD111" s="223"/>
      <c r="ABE111" s="223"/>
      <c r="ABF111" s="223"/>
      <c r="ABG111" s="223"/>
      <c r="ABH111" s="223"/>
      <c r="ABI111" s="223"/>
      <c r="ABJ111" s="223"/>
      <c r="ABK111" s="223"/>
      <c r="ABL111" s="223"/>
      <c r="ABM111" s="223"/>
      <c r="ABN111" s="223"/>
      <c r="ABO111" s="223"/>
      <c r="ABP111" s="223"/>
      <c r="ABQ111" s="223"/>
      <c r="ABR111" s="223"/>
      <c r="ABS111" s="223"/>
      <c r="ABT111" s="223"/>
      <c r="ABU111" s="223"/>
      <c r="ABV111" s="223"/>
      <c r="ABW111" s="223"/>
      <c r="ABX111" s="223"/>
      <c r="ABY111" s="223"/>
      <c r="ABZ111" s="223"/>
      <c r="ACA111" s="223"/>
      <c r="ACB111" s="223"/>
      <c r="ACC111" s="223"/>
      <c r="ACD111" s="223"/>
      <c r="ACE111" s="223"/>
      <c r="ACF111" s="223"/>
      <c r="ACG111" s="223"/>
      <c r="ACH111" s="223"/>
      <c r="ACI111" s="223"/>
      <c r="ACJ111" s="223"/>
      <c r="ACK111" s="223"/>
      <c r="ACL111" s="223"/>
      <c r="ACM111" s="223"/>
      <c r="ACN111" s="223"/>
      <c r="ACO111" s="223"/>
      <c r="ACP111" s="223"/>
      <c r="ACQ111" s="223"/>
      <c r="ACR111" s="223"/>
      <c r="ACS111" s="223"/>
      <c r="ACT111" s="223"/>
      <c r="ACU111" s="223"/>
      <c r="ACV111" s="223"/>
      <c r="ACW111" s="223"/>
      <c r="ACX111" s="223"/>
      <c r="ACY111" s="223"/>
      <c r="ACZ111" s="223"/>
      <c r="ADA111" s="223"/>
      <c r="ADB111" s="223"/>
      <c r="ADC111" s="223"/>
      <c r="ADD111" s="223"/>
      <c r="ADE111" s="223"/>
      <c r="ADF111" s="223"/>
      <c r="ADG111" s="223"/>
      <c r="ADH111" s="223"/>
      <c r="ADI111" s="223"/>
      <c r="ADJ111" s="223"/>
      <c r="ADK111" s="223"/>
      <c r="ADL111" s="223"/>
      <c r="ADM111" s="223"/>
      <c r="ADN111" s="223"/>
      <c r="ADO111" s="223"/>
      <c r="ADP111" s="223"/>
      <c r="ADQ111" s="223"/>
      <c r="ADR111" s="223"/>
      <c r="ADS111" s="223"/>
      <c r="ADT111" s="223"/>
      <c r="ADU111" s="223"/>
      <c r="ADV111" s="223"/>
      <c r="ADW111" s="223"/>
      <c r="ADX111" s="223"/>
      <c r="ADY111" s="223"/>
      <c r="ADZ111" s="223"/>
      <c r="AEA111" s="223"/>
      <c r="AEB111" s="223"/>
      <c r="AEC111" s="223"/>
      <c r="AED111" s="223"/>
      <c r="AEE111" s="223"/>
      <c r="AEF111" s="223"/>
      <c r="AEG111" s="223"/>
      <c r="AEH111" s="223"/>
      <c r="AEI111" s="223"/>
      <c r="AEJ111" s="223"/>
      <c r="AEK111" s="223"/>
      <c r="AEL111" s="223"/>
      <c r="AEM111" s="223"/>
      <c r="AEN111" s="223"/>
      <c r="AEO111" s="223"/>
      <c r="AEP111" s="223"/>
      <c r="AEQ111" s="223"/>
      <c r="AER111" s="223"/>
      <c r="AES111" s="223"/>
      <c r="AET111" s="223"/>
      <c r="AEU111" s="223"/>
      <c r="AEV111" s="223"/>
      <c r="AEW111" s="223"/>
      <c r="AEX111" s="223"/>
      <c r="AEY111" s="223"/>
      <c r="AEZ111" s="223"/>
      <c r="AFA111" s="223"/>
      <c r="AFB111" s="223"/>
      <c r="AFC111" s="223"/>
      <c r="AFD111" s="223"/>
      <c r="AFE111" s="223"/>
      <c r="AFF111" s="223"/>
      <c r="AFG111" s="223"/>
      <c r="AFH111" s="223"/>
      <c r="AFI111" s="223"/>
      <c r="AFJ111" s="223"/>
      <c r="AFK111" s="223"/>
      <c r="AFL111" s="223"/>
      <c r="AFM111" s="223"/>
      <c r="AFN111" s="223"/>
      <c r="AFO111" s="223"/>
      <c r="AFP111" s="223"/>
      <c r="AFQ111" s="223"/>
      <c r="AFR111" s="223"/>
      <c r="AFS111" s="223"/>
      <c r="AFT111" s="223"/>
    </row>
    <row r="112" spans="1:852" s="64" customFormat="1">
      <c r="A112" s="267" t="s">
        <v>402</v>
      </c>
      <c r="B112" s="267"/>
      <c r="C112" s="840" t="str">
        <f>IF(Severity!F112&gt;=0.5,"YES","NO")</f>
        <v>YES</v>
      </c>
      <c r="D112" s="840" t="str">
        <f>IF(Severity!G112&gt;=0.5,"YES","NO")</f>
        <v>NO</v>
      </c>
      <c r="E112" s="209">
        <v>4</v>
      </c>
      <c r="F112" s="209">
        <v>2</v>
      </c>
      <c r="G112" s="90" t="s">
        <v>398</v>
      </c>
      <c r="H112" s="270" t="s">
        <v>455</v>
      </c>
      <c r="I112" s="270">
        <v>22</v>
      </c>
      <c r="J112" s="270">
        <v>43</v>
      </c>
      <c r="K112" s="270" t="s">
        <v>455</v>
      </c>
      <c r="L112" s="267"/>
      <c r="M112" s="267"/>
      <c r="N112" s="270"/>
      <c r="O112" s="270" t="s">
        <v>366</v>
      </c>
      <c r="P112" s="267">
        <v>7</v>
      </c>
      <c r="Q112" s="267">
        <v>37</v>
      </c>
      <c r="R112" s="267"/>
      <c r="S112" s="270" t="s">
        <v>602</v>
      </c>
      <c r="T112" s="270">
        <v>17</v>
      </c>
      <c r="U112" s="113">
        <v>23.9</v>
      </c>
      <c r="V112" s="113">
        <v>3.2</v>
      </c>
      <c r="W112" s="113"/>
      <c r="X112" s="113"/>
      <c r="Y112" s="113"/>
      <c r="Z112" s="113"/>
      <c r="AA112" s="113"/>
      <c r="AB112" s="113"/>
      <c r="AC112" s="113"/>
      <c r="AD112" s="113"/>
      <c r="AE112" s="114">
        <v>-9.43</v>
      </c>
      <c r="AF112" s="113" t="s">
        <v>455</v>
      </c>
      <c r="AG112" s="113"/>
      <c r="AH112" s="113"/>
      <c r="AI112" s="267">
        <v>89</v>
      </c>
      <c r="AJ112" s="267">
        <f t="shared" si="27"/>
        <v>46</v>
      </c>
      <c r="AK112" s="267" t="s">
        <v>455</v>
      </c>
      <c r="AL112" s="90" t="s">
        <v>3011</v>
      </c>
      <c r="AM112" s="270" t="s">
        <v>455</v>
      </c>
      <c r="AN112" s="270">
        <v>7</v>
      </c>
      <c r="AO112" s="270">
        <v>40</v>
      </c>
      <c r="AP112" s="270" t="s">
        <v>455</v>
      </c>
      <c r="AQ112" s="267"/>
      <c r="AR112" s="267"/>
      <c r="AS112" s="267"/>
      <c r="AT112" s="270" t="s">
        <v>366</v>
      </c>
      <c r="AU112" s="267">
        <v>7</v>
      </c>
      <c r="AV112" s="267">
        <v>24</v>
      </c>
      <c r="AW112" s="267"/>
      <c r="AX112" s="267" t="s">
        <v>602</v>
      </c>
      <c r="AY112" s="267">
        <v>17</v>
      </c>
      <c r="AZ112" s="114">
        <v>24.1</v>
      </c>
      <c r="BA112" s="114">
        <v>3.5</v>
      </c>
      <c r="BB112" s="114"/>
      <c r="BC112" s="114"/>
      <c r="BD112" s="114"/>
      <c r="BE112" s="114"/>
      <c r="BF112" s="114"/>
      <c r="BG112" s="114"/>
      <c r="BH112" s="114"/>
      <c r="BI112" s="114"/>
      <c r="BJ112" s="185">
        <v>-6.95</v>
      </c>
      <c r="BK112" s="114" t="s">
        <v>455</v>
      </c>
      <c r="BL112" s="114"/>
      <c r="BM112" s="114"/>
      <c r="BN112" s="270">
        <v>91</v>
      </c>
      <c r="BO112" s="270">
        <f t="shared" si="28"/>
        <v>51</v>
      </c>
      <c r="BP112" s="270" t="s">
        <v>455</v>
      </c>
      <c r="BQ112" s="270"/>
      <c r="BR112" s="270" t="s">
        <v>455</v>
      </c>
      <c r="BS112" s="267"/>
      <c r="BT112" s="267"/>
      <c r="BU112" s="267"/>
      <c r="BV112" s="267"/>
      <c r="BW112" s="267"/>
      <c r="BX112" s="267"/>
      <c r="BY112" s="267"/>
      <c r="BZ112" s="267"/>
      <c r="CA112" s="267"/>
      <c r="CB112" s="267"/>
      <c r="CC112" s="267"/>
      <c r="CD112" s="267"/>
      <c r="CE112" s="114"/>
      <c r="CF112" s="114"/>
      <c r="CG112" s="114"/>
      <c r="CH112" s="114"/>
      <c r="CI112" s="114"/>
      <c r="CJ112" s="114"/>
      <c r="CK112" s="114"/>
      <c r="CL112" s="114"/>
      <c r="CM112" s="114"/>
      <c r="CN112" s="114"/>
      <c r="CO112" s="114"/>
      <c r="CP112" s="114"/>
      <c r="CQ112" s="114"/>
      <c r="CR112" s="114"/>
      <c r="CS112" s="267"/>
      <c r="CT112" s="267"/>
      <c r="CU112" s="267"/>
      <c r="CV112" s="270"/>
      <c r="CW112" s="270" t="s">
        <v>455</v>
      </c>
      <c r="CX112" s="270"/>
      <c r="CY112" s="267"/>
      <c r="CZ112" s="267"/>
      <c r="DA112" s="267"/>
      <c r="DB112" s="267"/>
      <c r="DC112" s="267"/>
      <c r="DD112" s="267"/>
      <c r="DE112" s="267"/>
      <c r="DF112" s="267"/>
      <c r="DG112" s="267"/>
      <c r="DH112" s="267"/>
      <c r="DI112" s="267"/>
      <c r="DJ112" s="113"/>
      <c r="DK112" s="113"/>
      <c r="DL112" s="113"/>
      <c r="DM112" s="113"/>
      <c r="DN112" s="113"/>
      <c r="DO112" s="113"/>
      <c r="DP112" s="113"/>
      <c r="DQ112" s="113"/>
      <c r="DR112" s="113"/>
      <c r="DS112" s="113"/>
      <c r="DT112" s="113"/>
      <c r="DU112" s="113"/>
      <c r="DV112" s="113"/>
      <c r="DW112" s="113"/>
      <c r="DX112" s="267"/>
      <c r="DY112" s="267"/>
      <c r="DZ112" s="267"/>
      <c r="EA112" s="267"/>
      <c r="EB112" s="270" t="s">
        <v>455</v>
      </c>
      <c r="EC112" s="267"/>
      <c r="ED112" s="267"/>
      <c r="EE112" s="267"/>
      <c r="EF112" s="267"/>
      <c r="EG112" s="267"/>
      <c r="EH112" s="267"/>
      <c r="EI112" s="267"/>
      <c r="EJ112" s="267"/>
      <c r="EK112" s="267"/>
      <c r="EL112" s="267"/>
      <c r="EM112" s="267"/>
      <c r="EN112" s="267"/>
      <c r="EO112" s="113"/>
      <c r="EP112" s="113"/>
      <c r="EQ112" s="113"/>
      <c r="ER112" s="113"/>
      <c r="ES112" s="113"/>
      <c r="ET112" s="113"/>
      <c r="EU112" s="113"/>
      <c r="EV112" s="113"/>
      <c r="EW112" s="113"/>
      <c r="EX112" s="113"/>
      <c r="EY112" s="113"/>
      <c r="EZ112" s="113"/>
      <c r="FA112" s="113"/>
      <c r="FB112" s="113"/>
      <c r="FC112" s="267"/>
      <c r="FD112" s="267"/>
      <c r="FE112" s="267"/>
      <c r="FF112" s="270" t="s">
        <v>455</v>
      </c>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7"/>
      <c r="GH112" s="267"/>
      <c r="GI112" s="267"/>
      <c r="GJ112" s="267"/>
      <c r="GK112" s="267"/>
      <c r="GL112" s="267"/>
      <c r="GM112" s="267"/>
      <c r="GN112" s="267"/>
      <c r="GO112" s="267"/>
      <c r="GP112" s="267"/>
      <c r="GQ112" s="267"/>
      <c r="GR112" s="267"/>
      <c r="GS112" s="267"/>
      <c r="GT112" s="267"/>
      <c r="GU112" s="267"/>
      <c r="GV112" s="267"/>
      <c r="GW112" s="267"/>
      <c r="GX112" s="267"/>
      <c r="GY112" s="267"/>
      <c r="GZ112" s="267"/>
      <c r="HA112" s="267"/>
      <c r="HB112" s="267"/>
      <c r="HC112" s="267"/>
      <c r="HD112" s="270" t="s">
        <v>455</v>
      </c>
      <c r="HE112" s="267"/>
      <c r="HF112" s="267"/>
      <c r="HG112" s="267"/>
      <c r="HH112" s="267"/>
      <c r="HI112" s="267"/>
      <c r="HJ112" s="267"/>
      <c r="HK112" s="267"/>
      <c r="HL112" s="267"/>
      <c r="HM112" s="267"/>
      <c r="HN112" s="267"/>
      <c r="HO112" s="267"/>
      <c r="HP112" s="267"/>
      <c r="HQ112" s="267"/>
      <c r="HR112" s="267"/>
      <c r="HS112" s="267"/>
      <c r="HT112" s="267"/>
      <c r="HU112" s="267"/>
      <c r="HV112" s="267"/>
      <c r="HW112" s="267"/>
      <c r="HX112" s="267"/>
      <c r="HY112" s="267"/>
      <c r="HZ112" s="267"/>
      <c r="IA112" s="267"/>
      <c r="IB112" s="267"/>
      <c r="IC112" s="267"/>
      <c r="ID112" s="267"/>
      <c r="IE112" s="267"/>
      <c r="IF112" s="267"/>
      <c r="IG112" s="267"/>
      <c r="IH112" s="267"/>
      <c r="II112" s="267"/>
      <c r="IJ112" s="267"/>
      <c r="IK112" s="267"/>
      <c r="IL112" s="267"/>
      <c r="IM112" s="267"/>
      <c r="IN112" s="267"/>
      <c r="IO112" s="267"/>
      <c r="IP112" s="267"/>
      <c r="IQ112" s="267"/>
      <c r="IR112" s="267"/>
      <c r="IS112" s="270" t="s">
        <v>455</v>
      </c>
      <c r="IT112" s="267"/>
      <c r="IU112" s="267"/>
      <c r="IV112" s="267"/>
      <c r="IW112" s="267"/>
      <c r="IX112" s="267"/>
      <c r="IY112" s="267"/>
      <c r="IZ112" s="267"/>
      <c r="JA112" s="267"/>
      <c r="JB112" s="267"/>
      <c r="JC112" s="267"/>
      <c r="JD112" s="267"/>
      <c r="JE112" s="267"/>
      <c r="JF112" s="267"/>
      <c r="JG112" s="267"/>
      <c r="JH112" s="267"/>
      <c r="JI112" s="267"/>
      <c r="JJ112" s="267"/>
      <c r="JK112" s="267"/>
      <c r="JL112" s="267"/>
      <c r="JM112" s="267"/>
      <c r="JN112" s="267"/>
      <c r="JO112" s="267"/>
      <c r="JP112" s="267"/>
      <c r="JQ112" s="267"/>
      <c r="JR112" s="267"/>
      <c r="JS112" s="267"/>
      <c r="JT112" s="267"/>
      <c r="JU112" s="267"/>
      <c r="JV112" s="267"/>
      <c r="JW112" s="267"/>
      <c r="JX112" s="267"/>
      <c r="JY112" s="267"/>
      <c r="JZ112" s="267"/>
      <c r="KA112" s="267"/>
      <c r="KB112" s="267"/>
      <c r="KC112" s="267"/>
      <c r="KD112" s="267"/>
      <c r="KE112" s="270" t="s">
        <v>455</v>
      </c>
      <c r="KF112" s="267"/>
      <c r="KG112" s="267"/>
      <c r="KH112" s="267"/>
      <c r="KI112" s="267"/>
      <c r="KJ112" s="267"/>
      <c r="KK112" s="267"/>
      <c r="KL112" s="267"/>
      <c r="KM112" s="267"/>
      <c r="KN112" s="267"/>
      <c r="KO112" s="267"/>
      <c r="KP112" s="267"/>
      <c r="KQ112" s="267"/>
      <c r="KR112" s="267"/>
      <c r="KS112" s="267"/>
      <c r="KT112" s="267"/>
      <c r="KU112" s="267"/>
      <c r="KV112" s="267"/>
      <c r="KW112" s="267"/>
      <c r="KX112" s="267"/>
      <c r="KY112" s="267"/>
      <c r="KZ112" s="267"/>
      <c r="LA112" s="267"/>
      <c r="LB112" s="267"/>
      <c r="LC112" s="267"/>
      <c r="LD112" s="267"/>
      <c r="LE112" s="267"/>
      <c r="LF112" s="267"/>
      <c r="LG112" s="267"/>
      <c r="LH112" s="267"/>
      <c r="LI112" s="267"/>
      <c r="LJ112" s="267"/>
      <c r="LK112" s="267"/>
      <c r="LL112" s="267"/>
      <c r="LM112" s="267"/>
      <c r="LN112" s="267"/>
      <c r="LO112" s="267"/>
      <c r="LP112" s="267"/>
      <c r="LQ112" s="267"/>
      <c r="LR112" s="267"/>
      <c r="LS112" s="267"/>
      <c r="LT112" s="270" t="s">
        <v>455</v>
      </c>
      <c r="LU112" s="267"/>
      <c r="LV112" s="267"/>
      <c r="LW112" s="267"/>
      <c r="LX112" s="267"/>
      <c r="LY112" s="267"/>
      <c r="LZ112" s="267"/>
      <c r="MA112" s="267"/>
      <c r="MB112" s="267"/>
      <c r="MC112" s="267"/>
      <c r="MD112" s="267"/>
      <c r="ME112" s="267"/>
      <c r="MF112" s="267"/>
      <c r="MG112" s="267"/>
      <c r="MH112" s="267"/>
      <c r="MI112" s="267"/>
      <c r="MJ112" s="267"/>
      <c r="MK112" s="267"/>
      <c r="ML112" s="267"/>
      <c r="MM112" s="267"/>
      <c r="MN112" s="267"/>
      <c r="MO112" s="267"/>
      <c r="MP112" s="267"/>
      <c r="MQ112" s="267"/>
      <c r="MR112" s="267"/>
      <c r="MS112" s="267"/>
      <c r="MT112" s="267"/>
      <c r="MU112" s="267"/>
      <c r="MV112" s="267"/>
      <c r="MW112" s="267"/>
      <c r="MX112" s="267"/>
      <c r="MY112" s="267"/>
      <c r="MZ112" s="267"/>
      <c r="NA112" s="267"/>
      <c r="NB112" s="267"/>
      <c r="NC112" s="267"/>
      <c r="ND112" s="267"/>
      <c r="NE112" s="267"/>
      <c r="NF112" s="267"/>
      <c r="NG112" s="267"/>
      <c r="NH112" s="267"/>
      <c r="NI112" s="267"/>
      <c r="NJ112" s="267"/>
      <c r="NK112" s="267"/>
      <c r="NL112" s="267"/>
      <c r="NM112" s="267"/>
      <c r="NN112" s="267"/>
      <c r="NO112" s="267"/>
      <c r="NP112" s="267"/>
      <c r="NQ112" s="267"/>
      <c r="NR112" s="267"/>
      <c r="NS112" s="267"/>
      <c r="NT112" s="267"/>
      <c r="NU112" s="267"/>
      <c r="NV112" s="267"/>
      <c r="NW112" s="267"/>
      <c r="NX112" s="267"/>
      <c r="NY112" s="267"/>
      <c r="NZ112" s="267"/>
      <c r="OA112" s="267"/>
      <c r="OB112" s="267"/>
      <c r="OC112" s="267"/>
      <c r="OD112" s="267"/>
      <c r="OE112" s="267"/>
      <c r="OF112" s="267"/>
      <c r="OG112" s="267"/>
      <c r="OH112" s="267"/>
      <c r="OI112" s="267"/>
      <c r="OJ112" s="267"/>
      <c r="OK112" s="267"/>
      <c r="OL112" s="267"/>
      <c r="OM112" s="267"/>
      <c r="ON112" s="267"/>
      <c r="OO112" s="267"/>
      <c r="OP112" s="267"/>
      <c r="OQ112" s="267"/>
      <c r="OR112" s="267"/>
      <c r="OS112" s="267">
        <f>IF(ISERROR(#REF!),0,1)</f>
        <v>0</v>
      </c>
      <c r="OT112" s="267">
        <f t="shared" si="29"/>
        <v>1</v>
      </c>
      <c r="OU112" s="267">
        <f t="shared" si="29"/>
        <v>0</v>
      </c>
      <c r="OV112" s="223"/>
      <c r="OW112" s="223"/>
      <c r="OX112" s="223"/>
      <c r="OY112" s="223"/>
      <c r="OZ112" s="223"/>
      <c r="PA112" s="223"/>
      <c r="PB112" s="223"/>
      <c r="PC112" s="223"/>
      <c r="PD112" s="223"/>
      <c r="PE112" s="223"/>
      <c r="PF112" s="223"/>
      <c r="PG112" s="223"/>
      <c r="PH112" s="223"/>
      <c r="PI112" s="223"/>
      <c r="PJ112" s="223"/>
      <c r="PK112" s="223"/>
      <c r="PL112" s="223"/>
      <c r="PM112" s="223"/>
      <c r="PN112" s="223"/>
      <c r="PO112" s="223"/>
      <c r="PP112" s="223"/>
      <c r="PQ112" s="223"/>
      <c r="PR112" s="223"/>
      <c r="PS112" s="223"/>
      <c r="PT112" s="223"/>
      <c r="PU112" s="223"/>
      <c r="PV112" s="223"/>
      <c r="PW112" s="223"/>
      <c r="PX112" s="223"/>
      <c r="PY112" s="223"/>
      <c r="PZ112" s="223"/>
      <c r="QA112" s="223"/>
      <c r="QB112" s="223"/>
      <c r="QC112" s="223"/>
      <c r="QD112" s="223"/>
      <c r="QE112" s="223"/>
      <c r="QF112" s="223"/>
      <c r="QG112" s="223"/>
      <c r="QH112" s="223"/>
      <c r="QI112" s="223"/>
      <c r="QJ112" s="223"/>
      <c r="QK112" s="223"/>
      <c r="QL112" s="223"/>
      <c r="QM112" s="223"/>
      <c r="QN112" s="223"/>
      <c r="QO112" s="223"/>
      <c r="QP112" s="223"/>
      <c r="QQ112" s="223"/>
      <c r="QR112" s="223"/>
      <c r="QS112" s="223"/>
      <c r="QT112" s="223"/>
      <c r="QU112" s="223"/>
      <c r="QV112" s="223"/>
      <c r="QW112" s="223"/>
      <c r="QX112" s="223"/>
      <c r="QY112" s="223"/>
      <c r="QZ112" s="223"/>
      <c r="RA112" s="223"/>
      <c r="RB112" s="223"/>
      <c r="RC112" s="223"/>
      <c r="RD112" s="223"/>
      <c r="RE112" s="223"/>
      <c r="RF112" s="223"/>
      <c r="RG112" s="223"/>
      <c r="RH112" s="223"/>
      <c r="RI112" s="223"/>
      <c r="RJ112" s="223"/>
      <c r="RK112" s="223"/>
      <c r="RL112" s="223"/>
      <c r="RM112" s="223"/>
      <c r="RN112" s="223"/>
      <c r="RO112" s="223"/>
      <c r="RP112" s="223"/>
      <c r="RQ112" s="223"/>
      <c r="RR112" s="223"/>
      <c r="RS112" s="223"/>
      <c r="RT112" s="223"/>
      <c r="RU112" s="223"/>
      <c r="RV112" s="223"/>
      <c r="RW112" s="223"/>
      <c r="RX112" s="223"/>
      <c r="RY112" s="223"/>
      <c r="RZ112" s="223"/>
      <c r="SA112" s="223"/>
      <c r="SB112" s="223"/>
      <c r="SC112" s="223"/>
      <c r="SD112" s="223"/>
      <c r="SE112" s="223"/>
      <c r="SF112" s="223"/>
      <c r="SG112" s="223"/>
      <c r="SH112" s="223"/>
      <c r="SI112" s="223"/>
      <c r="SJ112" s="223"/>
      <c r="SK112" s="223"/>
      <c r="SL112" s="223"/>
      <c r="SM112" s="223"/>
      <c r="SN112" s="223"/>
      <c r="SO112" s="223"/>
      <c r="SP112" s="223"/>
      <c r="SQ112" s="223"/>
      <c r="SR112" s="223"/>
      <c r="SS112" s="223"/>
      <c r="ST112" s="223"/>
      <c r="SU112" s="223"/>
      <c r="SV112" s="223"/>
      <c r="SW112" s="223"/>
      <c r="SX112" s="223"/>
      <c r="SY112" s="223"/>
      <c r="SZ112" s="223"/>
      <c r="TA112" s="223"/>
      <c r="TB112" s="223"/>
      <c r="TC112" s="223"/>
      <c r="TD112" s="223"/>
      <c r="TE112" s="223"/>
      <c r="TF112" s="223"/>
      <c r="TG112" s="223"/>
      <c r="TH112" s="223"/>
      <c r="TI112" s="223"/>
      <c r="TJ112" s="223"/>
      <c r="TK112" s="223"/>
      <c r="TL112" s="223"/>
      <c r="TM112" s="223"/>
      <c r="TN112" s="223"/>
      <c r="TO112" s="223"/>
      <c r="TP112" s="223"/>
      <c r="TQ112" s="223"/>
      <c r="TR112" s="223"/>
      <c r="TS112" s="223"/>
      <c r="TT112" s="223"/>
      <c r="TU112" s="223"/>
      <c r="TV112" s="223"/>
      <c r="TW112" s="223"/>
      <c r="TX112" s="223"/>
      <c r="TY112" s="223"/>
      <c r="TZ112" s="223"/>
      <c r="UA112" s="223"/>
      <c r="UB112" s="223"/>
      <c r="UC112" s="223"/>
      <c r="UD112" s="223"/>
      <c r="UE112" s="223"/>
      <c r="UF112" s="223"/>
      <c r="UG112" s="223"/>
      <c r="UH112" s="223"/>
      <c r="UI112" s="223"/>
      <c r="UJ112" s="223"/>
      <c r="UK112" s="223"/>
      <c r="UL112" s="223"/>
      <c r="UM112" s="223"/>
      <c r="UN112" s="223"/>
      <c r="UO112" s="223"/>
      <c r="UP112" s="223"/>
      <c r="UQ112" s="223"/>
      <c r="UR112" s="223"/>
      <c r="US112" s="223"/>
      <c r="UT112" s="223"/>
      <c r="UU112" s="223"/>
      <c r="UV112" s="223"/>
      <c r="UW112" s="223"/>
      <c r="UX112" s="223"/>
      <c r="UY112" s="223"/>
      <c r="UZ112" s="223"/>
      <c r="VA112" s="223"/>
      <c r="VB112" s="223"/>
      <c r="VC112" s="223"/>
      <c r="VD112" s="223"/>
      <c r="VE112" s="223"/>
      <c r="VF112" s="223"/>
      <c r="VG112" s="223"/>
      <c r="VH112" s="223"/>
      <c r="VI112" s="223"/>
      <c r="VJ112" s="223"/>
      <c r="VK112" s="223"/>
      <c r="VL112" s="223"/>
      <c r="VM112" s="223"/>
      <c r="VN112" s="223"/>
      <c r="VO112" s="223"/>
      <c r="VP112" s="223"/>
      <c r="VQ112" s="223"/>
      <c r="VR112" s="223"/>
      <c r="VS112" s="223"/>
      <c r="VT112" s="223"/>
      <c r="VU112" s="223"/>
      <c r="VV112" s="223"/>
      <c r="VW112" s="223"/>
      <c r="VX112" s="223"/>
      <c r="VY112" s="223"/>
      <c r="VZ112" s="223"/>
      <c r="WA112" s="223"/>
      <c r="WB112" s="223"/>
      <c r="WC112" s="223"/>
      <c r="WD112" s="223"/>
      <c r="WE112" s="223"/>
      <c r="WF112" s="223"/>
      <c r="WG112" s="223"/>
      <c r="WH112" s="223"/>
      <c r="WI112" s="223"/>
      <c r="WJ112" s="223"/>
      <c r="WK112" s="223"/>
      <c r="WL112" s="223"/>
      <c r="WM112" s="223"/>
      <c r="WN112" s="223"/>
      <c r="WO112" s="223"/>
      <c r="WP112" s="223"/>
      <c r="WQ112" s="223"/>
      <c r="WR112" s="223"/>
      <c r="WS112" s="223"/>
      <c r="WT112" s="223"/>
      <c r="WU112" s="223"/>
      <c r="WV112" s="223"/>
      <c r="WW112" s="223"/>
      <c r="WX112" s="223"/>
      <c r="WY112" s="223"/>
      <c r="WZ112" s="223"/>
      <c r="XA112" s="223"/>
      <c r="XB112" s="223"/>
      <c r="XC112" s="223"/>
      <c r="XD112" s="223"/>
      <c r="XE112" s="223"/>
      <c r="XF112" s="223"/>
      <c r="XG112" s="223"/>
      <c r="XH112" s="223"/>
      <c r="XI112" s="223"/>
      <c r="XJ112" s="223"/>
      <c r="XK112" s="223"/>
      <c r="XL112" s="223"/>
      <c r="XM112" s="223"/>
      <c r="XN112" s="223"/>
      <c r="XO112" s="223"/>
      <c r="XP112" s="223"/>
      <c r="XQ112" s="223"/>
      <c r="XR112" s="223"/>
      <c r="XS112" s="223"/>
      <c r="XT112" s="223"/>
      <c r="XU112" s="223"/>
      <c r="XV112" s="223"/>
      <c r="XW112" s="223"/>
      <c r="XX112" s="223"/>
      <c r="XY112" s="223"/>
      <c r="XZ112" s="223"/>
      <c r="YA112" s="223"/>
      <c r="YB112" s="223"/>
      <c r="YC112" s="223"/>
      <c r="YD112" s="223"/>
      <c r="YE112" s="223"/>
      <c r="YF112" s="223"/>
      <c r="YG112" s="223"/>
      <c r="YH112" s="223"/>
      <c r="YI112" s="223"/>
      <c r="YJ112" s="223"/>
      <c r="YK112" s="223"/>
      <c r="YL112" s="223"/>
      <c r="YM112" s="223"/>
      <c r="YN112" s="223"/>
      <c r="YO112" s="223"/>
      <c r="YP112" s="223"/>
      <c r="YQ112" s="223"/>
      <c r="YR112" s="223"/>
      <c r="YS112" s="223"/>
      <c r="YT112" s="223"/>
      <c r="YU112" s="223"/>
      <c r="YV112" s="223"/>
      <c r="YW112" s="223"/>
      <c r="YX112" s="223"/>
      <c r="YY112" s="223"/>
      <c r="YZ112" s="223"/>
      <c r="ZA112" s="223"/>
      <c r="ZB112" s="223"/>
      <c r="ZC112" s="223"/>
      <c r="ZD112" s="223"/>
      <c r="ZE112" s="223"/>
      <c r="ZF112" s="223"/>
      <c r="ZG112" s="223"/>
      <c r="ZH112" s="223"/>
      <c r="ZI112" s="223"/>
      <c r="ZJ112" s="223"/>
      <c r="ZK112" s="223"/>
      <c r="ZL112" s="223"/>
      <c r="ZM112" s="223"/>
      <c r="ZN112" s="223"/>
      <c r="ZO112" s="223"/>
      <c r="ZP112" s="223"/>
      <c r="ZQ112" s="223"/>
      <c r="ZR112" s="223"/>
      <c r="ZS112" s="223"/>
      <c r="ZT112" s="223"/>
      <c r="ZU112" s="223"/>
      <c r="ZV112" s="223"/>
      <c r="ZW112" s="223"/>
      <c r="ZX112" s="223"/>
      <c r="ZY112" s="223"/>
      <c r="ZZ112" s="223"/>
      <c r="AAA112" s="223"/>
      <c r="AAB112" s="223"/>
      <c r="AAC112" s="223"/>
      <c r="AAD112" s="223"/>
      <c r="AAE112" s="223"/>
      <c r="AAF112" s="223"/>
      <c r="AAG112" s="223"/>
      <c r="AAH112" s="223"/>
      <c r="AAI112" s="223"/>
      <c r="AAJ112" s="223"/>
      <c r="AAK112" s="223"/>
      <c r="AAL112" s="223"/>
      <c r="AAM112" s="223"/>
      <c r="AAN112" s="223"/>
      <c r="AAO112" s="223"/>
      <c r="AAP112" s="223"/>
      <c r="AAQ112" s="223"/>
      <c r="AAR112" s="223"/>
      <c r="AAS112" s="223"/>
      <c r="AAT112" s="223"/>
      <c r="AAU112" s="223"/>
      <c r="AAV112" s="223"/>
      <c r="AAW112" s="223"/>
      <c r="AAX112" s="223"/>
      <c r="AAY112" s="223"/>
      <c r="AAZ112" s="223"/>
      <c r="ABA112" s="223"/>
      <c r="ABB112" s="223"/>
      <c r="ABC112" s="223"/>
      <c r="ABD112" s="223"/>
      <c r="ABE112" s="223"/>
      <c r="ABF112" s="223"/>
      <c r="ABG112" s="223"/>
      <c r="ABH112" s="223"/>
      <c r="ABI112" s="223"/>
      <c r="ABJ112" s="223"/>
      <c r="ABK112" s="223"/>
      <c r="ABL112" s="223"/>
      <c r="ABM112" s="223"/>
      <c r="ABN112" s="223"/>
      <c r="ABO112" s="223"/>
      <c r="ABP112" s="223"/>
      <c r="ABQ112" s="223"/>
      <c r="ABR112" s="223"/>
      <c r="ABS112" s="223"/>
      <c r="ABT112" s="223"/>
      <c r="ABU112" s="223"/>
      <c r="ABV112" s="223"/>
      <c r="ABW112" s="223"/>
      <c r="ABX112" s="223"/>
      <c r="ABY112" s="223"/>
      <c r="ABZ112" s="223"/>
      <c r="ACA112" s="223"/>
      <c r="ACB112" s="223"/>
      <c r="ACC112" s="223"/>
      <c r="ACD112" s="223"/>
      <c r="ACE112" s="223"/>
      <c r="ACF112" s="223"/>
      <c r="ACG112" s="223"/>
      <c r="ACH112" s="223"/>
      <c r="ACI112" s="223"/>
      <c r="ACJ112" s="223"/>
      <c r="ACK112" s="223"/>
      <c r="ACL112" s="223"/>
      <c r="ACM112" s="223"/>
      <c r="ACN112" s="223"/>
      <c r="ACO112" s="223"/>
      <c r="ACP112" s="223"/>
      <c r="ACQ112" s="223"/>
      <c r="ACR112" s="223"/>
      <c r="ACS112" s="223"/>
      <c r="ACT112" s="223"/>
      <c r="ACU112" s="223"/>
      <c r="ACV112" s="223"/>
      <c r="ACW112" s="223"/>
      <c r="ACX112" s="223"/>
      <c r="ACY112" s="223"/>
      <c r="ACZ112" s="223"/>
      <c r="ADA112" s="223"/>
      <c r="ADB112" s="223"/>
      <c r="ADC112" s="223"/>
      <c r="ADD112" s="223"/>
      <c r="ADE112" s="223"/>
      <c r="ADF112" s="223"/>
      <c r="ADG112" s="223"/>
      <c r="ADH112" s="223"/>
      <c r="ADI112" s="223"/>
      <c r="ADJ112" s="223"/>
      <c r="ADK112" s="223"/>
      <c r="ADL112" s="223"/>
      <c r="ADM112" s="223"/>
      <c r="ADN112" s="223"/>
      <c r="ADO112" s="223"/>
      <c r="ADP112" s="223"/>
      <c r="ADQ112" s="223"/>
      <c r="ADR112" s="223"/>
      <c r="ADS112" s="223"/>
      <c r="ADT112" s="223"/>
      <c r="ADU112" s="223"/>
      <c r="ADV112" s="223"/>
      <c r="ADW112" s="223"/>
      <c r="ADX112" s="223"/>
      <c r="ADY112" s="223"/>
      <c r="ADZ112" s="223"/>
      <c r="AEA112" s="223"/>
      <c r="AEB112" s="223"/>
      <c r="AEC112" s="223"/>
      <c r="AED112" s="223"/>
      <c r="AEE112" s="223"/>
      <c r="AEF112" s="223"/>
      <c r="AEG112" s="223"/>
      <c r="AEH112" s="223"/>
      <c r="AEI112" s="223"/>
      <c r="AEJ112" s="223"/>
      <c r="AEK112" s="223"/>
      <c r="AEL112" s="223"/>
      <c r="AEM112" s="223"/>
      <c r="AEN112" s="223"/>
      <c r="AEO112" s="223"/>
      <c r="AEP112" s="223"/>
      <c r="AEQ112" s="223"/>
      <c r="AER112" s="223"/>
      <c r="AES112" s="223"/>
      <c r="AET112" s="223"/>
      <c r="AEU112" s="223"/>
      <c r="AEV112" s="223"/>
      <c r="AEW112" s="223"/>
      <c r="AEX112" s="223"/>
      <c r="AEY112" s="223"/>
      <c r="AEZ112" s="223"/>
      <c r="AFA112" s="223"/>
      <c r="AFB112" s="223"/>
      <c r="AFC112" s="223"/>
      <c r="AFD112" s="223"/>
      <c r="AFE112" s="223"/>
      <c r="AFF112" s="223"/>
      <c r="AFG112" s="223"/>
      <c r="AFH112" s="223"/>
      <c r="AFI112" s="223"/>
      <c r="AFJ112" s="223"/>
      <c r="AFK112" s="223"/>
      <c r="AFL112" s="223"/>
      <c r="AFM112" s="223"/>
      <c r="AFN112" s="223"/>
      <c r="AFO112" s="223"/>
      <c r="AFP112" s="223"/>
      <c r="AFQ112" s="223"/>
      <c r="AFR112" s="223"/>
      <c r="AFS112" s="223"/>
      <c r="AFT112" s="223"/>
    </row>
    <row r="113" spans="1:852" s="64" customFormat="1">
      <c r="A113" s="267" t="s">
        <v>1467</v>
      </c>
      <c r="B113" s="267"/>
      <c r="C113" s="840" t="str">
        <f>IF(Severity!F113&gt;=0.5,"YES","NO")</f>
        <v>NO</v>
      </c>
      <c r="D113" s="840" t="str">
        <f>IF(Severity!G113&gt;=0.5,"YES","NO")</f>
        <v>YES</v>
      </c>
      <c r="E113" s="209">
        <v>12</v>
      </c>
      <c r="F113" s="209">
        <v>2</v>
      </c>
      <c r="G113" s="271" t="s">
        <v>403</v>
      </c>
      <c r="H113" s="270" t="s">
        <v>455</v>
      </c>
      <c r="I113" s="270">
        <v>8</v>
      </c>
      <c r="J113" s="270">
        <v>35</v>
      </c>
      <c r="K113" s="270" t="s">
        <v>602</v>
      </c>
      <c r="L113" s="267">
        <v>17</v>
      </c>
      <c r="M113" s="267">
        <v>18</v>
      </c>
      <c r="N113" s="267">
        <v>6</v>
      </c>
      <c r="O113" s="270" t="s">
        <v>602</v>
      </c>
      <c r="P113" s="267">
        <v>17</v>
      </c>
      <c r="Q113" s="267">
        <v>22</v>
      </c>
      <c r="R113" s="267">
        <v>50</v>
      </c>
      <c r="S113" s="270" t="s">
        <v>602</v>
      </c>
      <c r="T113" s="270">
        <v>17</v>
      </c>
      <c r="U113" s="267">
        <v>19.25</v>
      </c>
      <c r="V113" s="267">
        <v>4.88</v>
      </c>
      <c r="W113" s="113">
        <v>12.94</v>
      </c>
      <c r="X113" s="267">
        <v>6.98</v>
      </c>
      <c r="Y113" s="267"/>
      <c r="Z113" s="267"/>
      <c r="AA113" s="267"/>
      <c r="AB113" s="267"/>
      <c r="AC113" s="267"/>
      <c r="AD113" s="267"/>
      <c r="AE113" s="267"/>
      <c r="AF113" s="267"/>
      <c r="AG113" s="267"/>
      <c r="AH113" s="267"/>
      <c r="AI113" s="267">
        <v>65</v>
      </c>
      <c r="AJ113" s="267">
        <f t="shared" si="27"/>
        <v>30</v>
      </c>
      <c r="AK113" s="267" t="s">
        <v>455</v>
      </c>
      <c r="AL113" s="90" t="s">
        <v>3011</v>
      </c>
      <c r="AM113" s="270" t="s">
        <v>455</v>
      </c>
      <c r="AN113" s="270">
        <v>4</v>
      </c>
      <c r="AO113" s="270">
        <v>29</v>
      </c>
      <c r="AP113" s="270" t="s">
        <v>602</v>
      </c>
      <c r="AQ113" s="267">
        <v>17</v>
      </c>
      <c r="AR113" s="267">
        <v>10</v>
      </c>
      <c r="AS113" s="267">
        <v>6</v>
      </c>
      <c r="AT113" s="270" t="s">
        <v>602</v>
      </c>
      <c r="AU113" s="267">
        <v>17</v>
      </c>
      <c r="AV113" s="267">
        <v>18</v>
      </c>
      <c r="AW113" s="267">
        <v>50</v>
      </c>
      <c r="AX113" s="267" t="s">
        <v>602</v>
      </c>
      <c r="AY113" s="267">
        <v>17</v>
      </c>
      <c r="AZ113" s="267">
        <v>19.43</v>
      </c>
      <c r="BA113" s="267">
        <v>4.07</v>
      </c>
      <c r="BB113" s="267"/>
      <c r="BC113" s="267"/>
      <c r="BD113" s="267">
        <v>14.32</v>
      </c>
      <c r="BE113" s="267">
        <v>6.92</v>
      </c>
      <c r="BF113" s="267"/>
      <c r="BG113" s="267"/>
      <c r="BH113" s="267"/>
      <c r="BI113" s="267"/>
      <c r="BJ113" s="267"/>
      <c r="BK113" s="267"/>
      <c r="BL113" s="267"/>
      <c r="BM113" s="267"/>
      <c r="BN113" s="270">
        <v>60</v>
      </c>
      <c r="BO113" s="270">
        <f t="shared" si="28"/>
        <v>31</v>
      </c>
      <c r="BP113" s="270" t="s">
        <v>455</v>
      </c>
      <c r="BQ113" s="270"/>
      <c r="BR113" s="270" t="s">
        <v>455</v>
      </c>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70"/>
      <c r="CW113" s="270" t="s">
        <v>455</v>
      </c>
      <c r="CX113" s="270"/>
      <c r="CY113" s="267"/>
      <c r="CZ113" s="267"/>
      <c r="DA113" s="267"/>
      <c r="DB113" s="267"/>
      <c r="DC113" s="267"/>
      <c r="DD113" s="267"/>
      <c r="DE113" s="267"/>
      <c r="DF113" s="267"/>
      <c r="DG113" s="267"/>
      <c r="DH113" s="267"/>
      <c r="DI113" s="267"/>
      <c r="DJ113" s="267"/>
      <c r="DK113" s="267"/>
      <c r="DL113" s="267"/>
      <c r="DM113" s="267"/>
      <c r="DN113" s="267"/>
      <c r="DO113" s="267"/>
      <c r="DP113" s="267"/>
      <c r="DQ113" s="267"/>
      <c r="DR113" s="267"/>
      <c r="DS113" s="267"/>
      <c r="DT113" s="267"/>
      <c r="DU113" s="267"/>
      <c r="DV113" s="267"/>
      <c r="DW113" s="267"/>
      <c r="DX113" s="267"/>
      <c r="DY113" s="267"/>
      <c r="DZ113" s="267"/>
      <c r="EA113" s="267"/>
      <c r="EB113" s="270" t="s">
        <v>455</v>
      </c>
      <c r="EC113" s="267"/>
      <c r="ED113" s="267"/>
      <c r="EE113" s="267"/>
      <c r="EF113" s="267"/>
      <c r="EG113" s="267"/>
      <c r="EH113" s="267"/>
      <c r="EI113" s="267"/>
      <c r="EJ113" s="267"/>
      <c r="EK113" s="267"/>
      <c r="EL113" s="267"/>
      <c r="EM113" s="267"/>
      <c r="EN113" s="267"/>
      <c r="EO113" s="267"/>
      <c r="EP113" s="267"/>
      <c r="EQ113" s="267"/>
      <c r="ER113" s="267"/>
      <c r="ES113" s="267"/>
      <c r="ET113" s="267"/>
      <c r="EU113" s="267"/>
      <c r="EV113" s="267"/>
      <c r="EW113" s="267"/>
      <c r="EX113" s="267"/>
      <c r="EY113" s="267"/>
      <c r="EZ113" s="267"/>
      <c r="FA113" s="267"/>
      <c r="FB113" s="267"/>
      <c r="FC113" s="267"/>
      <c r="FD113" s="267"/>
      <c r="FE113" s="267"/>
      <c r="FF113" s="270" t="s">
        <v>455</v>
      </c>
      <c r="FG113" s="267"/>
      <c r="FH113" s="267"/>
      <c r="FI113" s="267"/>
      <c r="FJ113" s="267"/>
      <c r="FK113" s="267"/>
      <c r="FL113" s="267"/>
      <c r="FM113" s="267"/>
      <c r="FN113" s="267"/>
      <c r="FO113" s="267"/>
      <c r="FP113" s="267"/>
      <c r="FQ113" s="267"/>
      <c r="FR113" s="267"/>
      <c r="FS113" s="267"/>
      <c r="FT113" s="267"/>
      <c r="FU113" s="267"/>
      <c r="FV113" s="267"/>
      <c r="FW113" s="267"/>
      <c r="FX113" s="267"/>
      <c r="FY113" s="267"/>
      <c r="FZ113" s="267"/>
      <c r="GA113" s="267"/>
      <c r="GB113" s="267"/>
      <c r="GC113" s="267"/>
      <c r="GD113" s="267"/>
      <c r="GE113" s="267"/>
      <c r="GF113" s="267"/>
      <c r="GG113" s="267"/>
      <c r="GH113" s="267"/>
      <c r="GI113" s="267"/>
      <c r="GJ113" s="267"/>
      <c r="GK113" s="267"/>
      <c r="GL113" s="267"/>
      <c r="GM113" s="267"/>
      <c r="GN113" s="267"/>
      <c r="GO113" s="267"/>
      <c r="GP113" s="267"/>
      <c r="GQ113" s="267"/>
      <c r="GR113" s="267"/>
      <c r="GS113" s="267"/>
      <c r="GT113" s="267"/>
      <c r="GU113" s="267"/>
      <c r="GV113" s="267"/>
      <c r="GW113" s="267"/>
      <c r="GX113" s="267"/>
      <c r="GY113" s="267"/>
      <c r="GZ113" s="267"/>
      <c r="HA113" s="267"/>
      <c r="HB113" s="267"/>
      <c r="HC113" s="267"/>
      <c r="HD113" s="270" t="s">
        <v>455</v>
      </c>
      <c r="HE113" s="267"/>
      <c r="HF113" s="267"/>
      <c r="HG113" s="267"/>
      <c r="HH113" s="267"/>
      <c r="HI113" s="267"/>
      <c r="HJ113" s="267"/>
      <c r="HK113" s="267"/>
      <c r="HL113" s="267"/>
      <c r="HM113" s="267"/>
      <c r="HN113" s="267"/>
      <c r="HO113" s="267"/>
      <c r="HP113" s="267"/>
      <c r="HQ113" s="267"/>
      <c r="HR113" s="267"/>
      <c r="HS113" s="267"/>
      <c r="HT113" s="267"/>
      <c r="HU113" s="267"/>
      <c r="HV113" s="267"/>
      <c r="HW113" s="267"/>
      <c r="HX113" s="267"/>
      <c r="HY113" s="267"/>
      <c r="HZ113" s="267"/>
      <c r="IA113" s="267"/>
      <c r="IB113" s="267"/>
      <c r="IC113" s="267"/>
      <c r="ID113" s="267"/>
      <c r="IE113" s="267"/>
      <c r="IF113" s="267"/>
      <c r="IG113" s="267"/>
      <c r="IH113" s="267"/>
      <c r="II113" s="267"/>
      <c r="IJ113" s="267"/>
      <c r="IK113" s="267"/>
      <c r="IL113" s="267"/>
      <c r="IM113" s="267"/>
      <c r="IN113" s="267"/>
      <c r="IO113" s="267"/>
      <c r="IP113" s="267"/>
      <c r="IQ113" s="267"/>
      <c r="IR113" s="267"/>
      <c r="IS113" s="270" t="s">
        <v>455</v>
      </c>
      <c r="IT113" s="267"/>
      <c r="IU113" s="267"/>
      <c r="IV113" s="267"/>
      <c r="IW113" s="267"/>
      <c r="IX113" s="267"/>
      <c r="IY113" s="267"/>
      <c r="IZ113" s="267"/>
      <c r="JA113" s="267"/>
      <c r="JB113" s="267"/>
      <c r="JC113" s="267"/>
      <c r="JD113" s="267"/>
      <c r="JE113" s="267"/>
      <c r="JF113" s="267"/>
      <c r="JG113" s="267"/>
      <c r="JH113" s="267"/>
      <c r="JI113" s="267"/>
      <c r="JJ113" s="267"/>
      <c r="JK113" s="267"/>
      <c r="JL113" s="267"/>
      <c r="JM113" s="267"/>
      <c r="JN113" s="267"/>
      <c r="JO113" s="267"/>
      <c r="JP113" s="267"/>
      <c r="JQ113" s="267"/>
      <c r="JR113" s="267"/>
      <c r="JS113" s="267"/>
      <c r="JT113" s="267"/>
      <c r="JU113" s="267"/>
      <c r="JV113" s="267"/>
      <c r="JW113" s="267"/>
      <c r="JX113" s="267"/>
      <c r="JY113" s="267"/>
      <c r="JZ113" s="267"/>
      <c r="KA113" s="267"/>
      <c r="KB113" s="267"/>
      <c r="KC113" s="267"/>
      <c r="KD113" s="267"/>
      <c r="KE113" s="270" t="s">
        <v>455</v>
      </c>
      <c r="KF113" s="267"/>
      <c r="KG113" s="267"/>
      <c r="KH113" s="267"/>
      <c r="KI113" s="267"/>
      <c r="KJ113" s="267"/>
      <c r="KK113" s="267"/>
      <c r="KL113" s="267"/>
      <c r="KM113" s="267"/>
      <c r="KN113" s="267"/>
      <c r="KO113" s="267"/>
      <c r="KP113" s="267"/>
      <c r="KQ113" s="267"/>
      <c r="KR113" s="267"/>
      <c r="KS113" s="267"/>
      <c r="KT113" s="267"/>
      <c r="KU113" s="267"/>
      <c r="KV113" s="267"/>
      <c r="KW113" s="267"/>
      <c r="KX113" s="267"/>
      <c r="KY113" s="267"/>
      <c r="KZ113" s="267"/>
      <c r="LA113" s="267"/>
      <c r="LB113" s="267"/>
      <c r="LC113" s="267"/>
      <c r="LD113" s="267"/>
      <c r="LE113" s="267"/>
      <c r="LF113" s="267"/>
      <c r="LG113" s="267"/>
      <c r="LH113" s="267"/>
      <c r="LI113" s="267"/>
      <c r="LJ113" s="267"/>
      <c r="LK113" s="267"/>
      <c r="LL113" s="267"/>
      <c r="LM113" s="267"/>
      <c r="LN113" s="267"/>
      <c r="LO113" s="267"/>
      <c r="LP113" s="267"/>
      <c r="LQ113" s="267"/>
      <c r="LR113" s="267"/>
      <c r="LS113" s="267"/>
      <c r="LT113" s="270" t="s">
        <v>455</v>
      </c>
      <c r="LU113" s="267"/>
      <c r="LV113" s="267"/>
      <c r="LW113" s="267"/>
      <c r="LX113" s="267"/>
      <c r="LY113" s="267"/>
      <c r="LZ113" s="267"/>
      <c r="MA113" s="267"/>
      <c r="MB113" s="267"/>
      <c r="MC113" s="267"/>
      <c r="MD113" s="267"/>
      <c r="ME113" s="267"/>
      <c r="MF113" s="267"/>
      <c r="MG113" s="267"/>
      <c r="MH113" s="267"/>
      <c r="MI113" s="267"/>
      <c r="MJ113" s="267"/>
      <c r="MK113" s="267"/>
      <c r="ML113" s="267"/>
      <c r="MM113" s="267"/>
      <c r="MN113" s="267"/>
      <c r="MO113" s="267"/>
      <c r="MP113" s="267"/>
      <c r="MQ113" s="267"/>
      <c r="MR113" s="267"/>
      <c r="MS113" s="267"/>
      <c r="MT113" s="267"/>
      <c r="MU113" s="267"/>
      <c r="MV113" s="267"/>
      <c r="MW113" s="267"/>
      <c r="MX113" s="267"/>
      <c r="MY113" s="267"/>
      <c r="MZ113" s="267"/>
      <c r="NA113" s="267"/>
      <c r="NB113" s="267"/>
      <c r="NC113" s="267"/>
      <c r="ND113" s="267"/>
      <c r="NE113" s="267"/>
      <c r="NF113" s="267"/>
      <c r="NG113" s="267"/>
      <c r="NH113" s="267"/>
      <c r="NI113" s="267"/>
      <c r="NJ113" s="267"/>
      <c r="NK113" s="267"/>
      <c r="NL113" s="267"/>
      <c r="NM113" s="267"/>
      <c r="NN113" s="267"/>
      <c r="NO113" s="267"/>
      <c r="NP113" s="267"/>
      <c r="NQ113" s="267"/>
      <c r="NR113" s="267"/>
      <c r="NS113" s="267"/>
      <c r="NT113" s="267"/>
      <c r="NU113" s="267"/>
      <c r="NV113" s="267"/>
      <c r="NW113" s="267"/>
      <c r="NX113" s="267"/>
      <c r="NY113" s="267"/>
      <c r="NZ113" s="267"/>
      <c r="OA113" s="267"/>
      <c r="OB113" s="267"/>
      <c r="OC113" s="267"/>
      <c r="OD113" s="267"/>
      <c r="OE113" s="267"/>
      <c r="OF113" s="267"/>
      <c r="OG113" s="267"/>
      <c r="OH113" s="267"/>
      <c r="OI113" s="267"/>
      <c r="OJ113" s="267"/>
      <c r="OK113" s="267"/>
      <c r="OL113" s="267"/>
      <c r="OM113" s="267"/>
      <c r="ON113" s="267"/>
      <c r="OO113" s="267"/>
      <c r="OP113" s="267"/>
      <c r="OQ113" s="267"/>
      <c r="OR113" s="267"/>
      <c r="OS113" s="267">
        <f>IF(ISERROR(#REF!),0,1)</f>
        <v>0</v>
      </c>
      <c r="OT113" s="267">
        <f>IF(C113="YES",1,0)</f>
        <v>0</v>
      </c>
      <c r="OU113" s="267">
        <f>IF(D113="YES",1,0)</f>
        <v>1</v>
      </c>
      <c r="OV113" s="223"/>
      <c r="OW113" s="223"/>
      <c r="OX113" s="223"/>
      <c r="OY113" s="223"/>
      <c r="OZ113" s="223"/>
      <c r="PA113" s="223"/>
      <c r="PB113" s="223"/>
      <c r="PC113" s="223"/>
      <c r="PD113" s="223"/>
      <c r="PE113" s="223"/>
      <c r="PF113" s="223"/>
      <c r="PG113" s="223"/>
      <c r="PH113" s="223"/>
      <c r="PI113" s="223"/>
      <c r="PJ113" s="223"/>
      <c r="PK113" s="223"/>
      <c r="PL113" s="223"/>
      <c r="PM113" s="223"/>
      <c r="PN113" s="223"/>
      <c r="PO113" s="223"/>
      <c r="PP113" s="223"/>
      <c r="PQ113" s="223"/>
      <c r="PR113" s="223"/>
      <c r="PS113" s="223"/>
      <c r="PT113" s="223"/>
      <c r="PU113" s="223"/>
      <c r="PV113" s="223"/>
      <c r="PW113" s="223"/>
      <c r="PX113" s="223"/>
      <c r="PY113" s="223"/>
      <c r="PZ113" s="223"/>
      <c r="QA113" s="223"/>
      <c r="QB113" s="223"/>
      <c r="QC113" s="223"/>
      <c r="QD113" s="223"/>
      <c r="QE113" s="223"/>
      <c r="QF113" s="223"/>
      <c r="QG113" s="223"/>
      <c r="QH113" s="223"/>
      <c r="QI113" s="223"/>
      <c r="QJ113" s="223"/>
      <c r="QK113" s="223"/>
      <c r="QL113" s="223"/>
      <c r="QM113" s="223"/>
      <c r="QN113" s="223"/>
      <c r="QO113" s="223"/>
      <c r="QP113" s="223"/>
      <c r="QQ113" s="223"/>
      <c r="QR113" s="223"/>
      <c r="QS113" s="223"/>
      <c r="QT113" s="223"/>
      <c r="QU113" s="223"/>
      <c r="QV113" s="223"/>
      <c r="QW113" s="223"/>
      <c r="QX113" s="223"/>
      <c r="QY113" s="223"/>
      <c r="QZ113" s="223"/>
      <c r="RA113" s="223"/>
      <c r="RB113" s="223"/>
      <c r="RC113" s="223"/>
      <c r="RD113" s="223"/>
      <c r="RE113" s="223"/>
      <c r="RF113" s="223"/>
      <c r="RG113" s="223"/>
      <c r="RH113" s="223"/>
      <c r="RI113" s="223"/>
      <c r="RJ113" s="223"/>
      <c r="RK113" s="223"/>
      <c r="RL113" s="223"/>
      <c r="RM113" s="223"/>
      <c r="RN113" s="223"/>
      <c r="RO113" s="223"/>
      <c r="RP113" s="223"/>
      <c r="RQ113" s="223"/>
      <c r="RR113" s="223"/>
      <c r="RS113" s="223"/>
      <c r="RT113" s="223"/>
      <c r="RU113" s="223"/>
      <c r="RV113" s="223"/>
      <c r="RW113" s="223"/>
      <c r="RX113" s="223"/>
      <c r="RY113" s="223"/>
      <c r="RZ113" s="223"/>
      <c r="SA113" s="223"/>
      <c r="SB113" s="223"/>
      <c r="SC113" s="223"/>
      <c r="SD113" s="223"/>
      <c r="SE113" s="223"/>
      <c r="SF113" s="223"/>
      <c r="SG113" s="223"/>
      <c r="SH113" s="223"/>
      <c r="SI113" s="223"/>
      <c r="SJ113" s="223"/>
      <c r="SK113" s="223"/>
      <c r="SL113" s="223"/>
      <c r="SM113" s="223"/>
      <c r="SN113" s="223"/>
      <c r="SO113" s="223"/>
      <c r="SP113" s="223"/>
      <c r="SQ113" s="223"/>
      <c r="SR113" s="223"/>
      <c r="SS113" s="223"/>
      <c r="ST113" s="223"/>
      <c r="SU113" s="223"/>
      <c r="SV113" s="223"/>
      <c r="SW113" s="223"/>
      <c r="SX113" s="223"/>
      <c r="SY113" s="223"/>
      <c r="SZ113" s="223"/>
      <c r="TA113" s="223"/>
      <c r="TB113" s="223"/>
      <c r="TC113" s="223"/>
      <c r="TD113" s="223"/>
      <c r="TE113" s="223"/>
      <c r="TF113" s="223"/>
      <c r="TG113" s="223"/>
      <c r="TH113" s="223"/>
      <c r="TI113" s="223"/>
      <c r="TJ113" s="223"/>
      <c r="TK113" s="223"/>
      <c r="TL113" s="223"/>
      <c r="TM113" s="223"/>
      <c r="TN113" s="223"/>
      <c r="TO113" s="223"/>
      <c r="TP113" s="223"/>
      <c r="TQ113" s="223"/>
      <c r="TR113" s="223"/>
      <c r="TS113" s="223"/>
      <c r="TT113" s="223"/>
      <c r="TU113" s="223"/>
      <c r="TV113" s="223"/>
      <c r="TW113" s="223"/>
      <c r="TX113" s="223"/>
      <c r="TY113" s="223"/>
      <c r="TZ113" s="223"/>
      <c r="UA113" s="223"/>
      <c r="UB113" s="223"/>
      <c r="UC113" s="223"/>
      <c r="UD113" s="223"/>
      <c r="UE113" s="223"/>
      <c r="UF113" s="223"/>
      <c r="UG113" s="223"/>
      <c r="UH113" s="223"/>
      <c r="UI113" s="223"/>
      <c r="UJ113" s="223"/>
      <c r="UK113" s="223"/>
      <c r="UL113" s="223"/>
      <c r="UM113" s="223"/>
      <c r="UN113" s="223"/>
      <c r="UO113" s="223"/>
      <c r="UP113" s="223"/>
      <c r="UQ113" s="223"/>
      <c r="UR113" s="223"/>
      <c r="US113" s="223"/>
      <c r="UT113" s="223"/>
      <c r="UU113" s="223"/>
      <c r="UV113" s="223"/>
      <c r="UW113" s="223"/>
      <c r="UX113" s="223"/>
      <c r="UY113" s="223"/>
      <c r="UZ113" s="223"/>
      <c r="VA113" s="223"/>
      <c r="VB113" s="223"/>
      <c r="VC113" s="223"/>
      <c r="VD113" s="223"/>
      <c r="VE113" s="223"/>
      <c r="VF113" s="223"/>
      <c r="VG113" s="223"/>
      <c r="VH113" s="223"/>
      <c r="VI113" s="223"/>
      <c r="VJ113" s="223"/>
      <c r="VK113" s="223"/>
      <c r="VL113" s="223"/>
      <c r="VM113" s="223"/>
      <c r="VN113" s="223"/>
      <c r="VO113" s="223"/>
      <c r="VP113" s="223"/>
      <c r="VQ113" s="223"/>
      <c r="VR113" s="223"/>
      <c r="VS113" s="223"/>
      <c r="VT113" s="223"/>
      <c r="VU113" s="223"/>
      <c r="VV113" s="223"/>
      <c r="VW113" s="223"/>
      <c r="VX113" s="223"/>
      <c r="VY113" s="223"/>
      <c r="VZ113" s="223"/>
      <c r="WA113" s="223"/>
      <c r="WB113" s="223"/>
      <c r="WC113" s="223"/>
      <c r="WD113" s="223"/>
      <c r="WE113" s="223"/>
      <c r="WF113" s="223"/>
      <c r="WG113" s="223"/>
      <c r="WH113" s="223"/>
      <c r="WI113" s="223"/>
      <c r="WJ113" s="223"/>
      <c r="WK113" s="223"/>
      <c r="WL113" s="223"/>
      <c r="WM113" s="223"/>
      <c r="WN113" s="223"/>
      <c r="WO113" s="223"/>
      <c r="WP113" s="223"/>
      <c r="WQ113" s="223"/>
      <c r="WR113" s="223"/>
      <c r="WS113" s="223"/>
      <c r="WT113" s="223"/>
      <c r="WU113" s="223"/>
      <c r="WV113" s="223"/>
      <c r="WW113" s="223"/>
      <c r="WX113" s="223"/>
      <c r="WY113" s="223"/>
      <c r="WZ113" s="223"/>
      <c r="XA113" s="223"/>
      <c r="XB113" s="223"/>
      <c r="XC113" s="223"/>
      <c r="XD113" s="223"/>
      <c r="XE113" s="223"/>
      <c r="XF113" s="223"/>
      <c r="XG113" s="223"/>
      <c r="XH113" s="223"/>
      <c r="XI113" s="223"/>
      <c r="XJ113" s="223"/>
      <c r="XK113" s="223"/>
      <c r="XL113" s="223"/>
      <c r="XM113" s="223"/>
      <c r="XN113" s="223"/>
      <c r="XO113" s="223"/>
      <c r="XP113" s="223"/>
      <c r="XQ113" s="223"/>
      <c r="XR113" s="223"/>
      <c r="XS113" s="223"/>
      <c r="XT113" s="223"/>
      <c r="XU113" s="223"/>
      <c r="XV113" s="223"/>
      <c r="XW113" s="223"/>
      <c r="XX113" s="223"/>
      <c r="XY113" s="223"/>
      <c r="XZ113" s="223"/>
      <c r="YA113" s="223"/>
      <c r="YB113" s="223"/>
      <c r="YC113" s="223"/>
      <c r="YD113" s="223"/>
      <c r="YE113" s="223"/>
      <c r="YF113" s="223"/>
      <c r="YG113" s="223"/>
      <c r="YH113" s="223"/>
      <c r="YI113" s="223"/>
      <c r="YJ113" s="223"/>
      <c r="YK113" s="223"/>
      <c r="YL113" s="223"/>
      <c r="YM113" s="223"/>
      <c r="YN113" s="223"/>
      <c r="YO113" s="223"/>
      <c r="YP113" s="223"/>
      <c r="YQ113" s="223"/>
      <c r="YR113" s="223"/>
      <c r="YS113" s="223"/>
      <c r="YT113" s="223"/>
      <c r="YU113" s="223"/>
      <c r="YV113" s="223"/>
      <c r="YW113" s="223"/>
      <c r="YX113" s="223"/>
      <c r="YY113" s="223"/>
      <c r="YZ113" s="223"/>
      <c r="ZA113" s="223"/>
      <c r="ZB113" s="223"/>
      <c r="ZC113" s="223"/>
      <c r="ZD113" s="223"/>
      <c r="ZE113" s="223"/>
      <c r="ZF113" s="223"/>
      <c r="ZG113" s="223"/>
      <c r="ZH113" s="223"/>
      <c r="ZI113" s="223"/>
      <c r="ZJ113" s="223"/>
      <c r="ZK113" s="223"/>
      <c r="ZL113" s="223"/>
      <c r="ZM113" s="223"/>
      <c r="ZN113" s="223"/>
      <c r="ZO113" s="223"/>
      <c r="ZP113" s="223"/>
      <c r="ZQ113" s="223"/>
      <c r="ZR113" s="223"/>
      <c r="ZS113" s="223"/>
      <c r="ZT113" s="223"/>
      <c r="ZU113" s="223"/>
      <c r="ZV113" s="223"/>
      <c r="ZW113" s="223"/>
      <c r="ZX113" s="223"/>
      <c r="ZY113" s="223"/>
      <c r="ZZ113" s="223"/>
      <c r="AAA113" s="223"/>
      <c r="AAB113" s="223"/>
      <c r="AAC113" s="223"/>
      <c r="AAD113" s="223"/>
      <c r="AAE113" s="223"/>
      <c r="AAF113" s="223"/>
      <c r="AAG113" s="223"/>
      <c r="AAH113" s="223"/>
      <c r="AAI113" s="223"/>
      <c r="AAJ113" s="223"/>
      <c r="AAK113" s="223"/>
      <c r="AAL113" s="223"/>
      <c r="AAM113" s="223"/>
      <c r="AAN113" s="223"/>
      <c r="AAO113" s="223"/>
      <c r="AAP113" s="223"/>
      <c r="AAQ113" s="223"/>
      <c r="AAR113" s="223"/>
      <c r="AAS113" s="223"/>
      <c r="AAT113" s="223"/>
      <c r="AAU113" s="223"/>
      <c r="AAV113" s="223"/>
      <c r="AAW113" s="223"/>
      <c r="AAX113" s="223"/>
      <c r="AAY113" s="223"/>
      <c r="AAZ113" s="223"/>
      <c r="ABA113" s="223"/>
      <c r="ABB113" s="223"/>
      <c r="ABC113" s="223"/>
      <c r="ABD113" s="223"/>
      <c r="ABE113" s="223"/>
      <c r="ABF113" s="223"/>
      <c r="ABG113" s="223"/>
      <c r="ABH113" s="223"/>
      <c r="ABI113" s="223"/>
      <c r="ABJ113" s="223"/>
      <c r="ABK113" s="223"/>
      <c r="ABL113" s="223"/>
      <c r="ABM113" s="223"/>
      <c r="ABN113" s="223"/>
      <c r="ABO113" s="223"/>
      <c r="ABP113" s="223"/>
      <c r="ABQ113" s="223"/>
      <c r="ABR113" s="223"/>
      <c r="ABS113" s="223"/>
      <c r="ABT113" s="223"/>
      <c r="ABU113" s="223"/>
      <c r="ABV113" s="223"/>
      <c r="ABW113" s="223"/>
      <c r="ABX113" s="223"/>
      <c r="ABY113" s="223"/>
      <c r="ABZ113" s="223"/>
      <c r="ACA113" s="223"/>
      <c r="ACB113" s="223"/>
      <c r="ACC113" s="223"/>
      <c r="ACD113" s="223"/>
      <c r="ACE113" s="223"/>
      <c r="ACF113" s="223"/>
      <c r="ACG113" s="223"/>
      <c r="ACH113" s="223"/>
      <c r="ACI113" s="223"/>
      <c r="ACJ113" s="223"/>
      <c r="ACK113" s="223"/>
      <c r="ACL113" s="223"/>
      <c r="ACM113" s="223"/>
      <c r="ACN113" s="223"/>
      <c r="ACO113" s="223"/>
      <c r="ACP113" s="223"/>
      <c r="ACQ113" s="223"/>
      <c r="ACR113" s="223"/>
      <c r="ACS113" s="223"/>
      <c r="ACT113" s="223"/>
      <c r="ACU113" s="223"/>
      <c r="ACV113" s="223"/>
      <c r="ACW113" s="223"/>
      <c r="ACX113" s="223"/>
      <c r="ACY113" s="223"/>
      <c r="ACZ113" s="223"/>
      <c r="ADA113" s="223"/>
      <c r="ADB113" s="223"/>
      <c r="ADC113" s="223"/>
      <c r="ADD113" s="223"/>
      <c r="ADE113" s="223"/>
      <c r="ADF113" s="223"/>
      <c r="ADG113" s="223"/>
      <c r="ADH113" s="223"/>
      <c r="ADI113" s="223"/>
      <c r="ADJ113" s="223"/>
      <c r="ADK113" s="223"/>
      <c r="ADL113" s="223"/>
      <c r="ADM113" s="223"/>
      <c r="ADN113" s="223"/>
      <c r="ADO113" s="223"/>
      <c r="ADP113" s="223"/>
      <c r="ADQ113" s="223"/>
      <c r="ADR113" s="223"/>
      <c r="ADS113" s="223"/>
      <c r="ADT113" s="223"/>
      <c r="ADU113" s="223"/>
      <c r="ADV113" s="223"/>
      <c r="ADW113" s="223"/>
      <c r="ADX113" s="223"/>
      <c r="ADY113" s="223"/>
      <c r="ADZ113" s="223"/>
      <c r="AEA113" s="223"/>
      <c r="AEB113" s="223"/>
      <c r="AEC113" s="223"/>
      <c r="AED113" s="223"/>
      <c r="AEE113" s="223"/>
      <c r="AEF113" s="223"/>
      <c r="AEG113" s="223"/>
      <c r="AEH113" s="223"/>
      <c r="AEI113" s="223"/>
      <c r="AEJ113" s="223"/>
      <c r="AEK113" s="223"/>
      <c r="AEL113" s="223"/>
      <c r="AEM113" s="223"/>
      <c r="AEN113" s="223"/>
      <c r="AEO113" s="223"/>
      <c r="AEP113" s="223"/>
      <c r="AEQ113" s="223"/>
      <c r="AER113" s="223"/>
      <c r="AES113" s="223"/>
      <c r="AET113" s="223"/>
      <c r="AEU113" s="223"/>
      <c r="AEV113" s="223"/>
      <c r="AEW113" s="223"/>
      <c r="AEX113" s="223"/>
      <c r="AEY113" s="223"/>
      <c r="AEZ113" s="223"/>
      <c r="AFA113" s="223"/>
      <c r="AFB113" s="223"/>
      <c r="AFC113" s="223"/>
      <c r="AFD113" s="223"/>
      <c r="AFE113" s="223"/>
      <c r="AFF113" s="223"/>
      <c r="AFG113" s="223"/>
      <c r="AFH113" s="223"/>
      <c r="AFI113" s="223"/>
      <c r="AFJ113" s="223"/>
      <c r="AFK113" s="223"/>
      <c r="AFL113" s="223"/>
      <c r="AFM113" s="223"/>
      <c r="AFN113" s="223"/>
      <c r="AFO113" s="223"/>
      <c r="AFP113" s="223"/>
      <c r="AFQ113" s="223"/>
      <c r="AFR113" s="223"/>
      <c r="AFS113" s="223"/>
      <c r="AFT113" s="223"/>
    </row>
    <row r="114" spans="1:852" s="64" customFormat="1">
      <c r="A114" s="101" t="s">
        <v>2046</v>
      </c>
      <c r="B114" s="101"/>
      <c r="C114" s="840" t="str">
        <f>IF(Severity!F114&gt;=0.5,"YES","NO")</f>
        <v>NO</v>
      </c>
      <c r="D114" s="840" t="str">
        <f>IF(Severity!G114&gt;=0.5,"YES","NO")</f>
        <v>YES</v>
      </c>
      <c r="E114" s="214">
        <v>20</v>
      </c>
      <c r="F114" s="214">
        <v>2</v>
      </c>
      <c r="G114" s="271" t="s">
        <v>2904</v>
      </c>
      <c r="H114" s="270" t="s">
        <v>749</v>
      </c>
      <c r="I114" s="270" t="s">
        <v>455</v>
      </c>
      <c r="J114" s="270">
        <v>1</v>
      </c>
      <c r="K114" s="270" t="s">
        <v>455</v>
      </c>
      <c r="L114" s="265"/>
      <c r="M114" s="265"/>
      <c r="N114" s="270"/>
      <c r="O114" s="270" t="s">
        <v>455</v>
      </c>
      <c r="P114" s="265"/>
      <c r="Q114" s="265"/>
      <c r="R114" s="265"/>
      <c r="S114" s="270" t="s">
        <v>602</v>
      </c>
      <c r="T114" s="265">
        <v>17</v>
      </c>
      <c r="U114" s="125">
        <v>20.83</v>
      </c>
      <c r="V114" s="125">
        <v>3.96</v>
      </c>
      <c r="W114" s="125"/>
      <c r="X114" s="125"/>
      <c r="Y114" s="125">
        <v>15.43</v>
      </c>
      <c r="Z114" s="125">
        <v>5.51</v>
      </c>
      <c r="AA114" s="125"/>
      <c r="AB114" s="125"/>
      <c r="AC114" s="125"/>
      <c r="AD114" s="125"/>
      <c r="AE114" s="114"/>
      <c r="AF114" s="125"/>
      <c r="AG114" s="125"/>
      <c r="AH114" s="125"/>
      <c r="AI114" s="265">
        <v>41</v>
      </c>
      <c r="AJ114" s="267">
        <f t="shared" si="27"/>
        <v>40</v>
      </c>
      <c r="AK114" s="267" t="s">
        <v>455</v>
      </c>
      <c r="AL114" s="95" t="s">
        <v>624</v>
      </c>
      <c r="AM114" s="270" t="s">
        <v>749</v>
      </c>
      <c r="AN114" s="270" t="s">
        <v>455</v>
      </c>
      <c r="AO114" s="270">
        <v>3</v>
      </c>
      <c r="AP114" s="270" t="s">
        <v>455</v>
      </c>
      <c r="AQ114" s="265"/>
      <c r="AR114" s="265"/>
      <c r="AS114" s="265"/>
      <c r="AT114" s="270" t="s">
        <v>455</v>
      </c>
      <c r="AU114" s="265"/>
      <c r="AV114" s="265"/>
      <c r="AW114" s="265"/>
      <c r="AX114" s="265" t="s">
        <v>602</v>
      </c>
      <c r="AY114" s="265">
        <v>17</v>
      </c>
      <c r="AZ114" s="114">
        <v>19.23</v>
      </c>
      <c r="BA114" s="114">
        <v>3.72</v>
      </c>
      <c r="BB114" s="114"/>
      <c r="BC114" s="114"/>
      <c r="BD114" s="114">
        <v>17</v>
      </c>
      <c r="BE114" s="114">
        <v>5.68</v>
      </c>
      <c r="BF114" s="114"/>
      <c r="BG114" s="114"/>
      <c r="BH114" s="114"/>
      <c r="BI114" s="114"/>
      <c r="BJ114" s="114"/>
      <c r="BK114" s="114"/>
      <c r="BL114" s="114"/>
      <c r="BM114" s="114"/>
      <c r="BN114" s="270">
        <v>44</v>
      </c>
      <c r="BO114" s="270">
        <f t="shared" si="28"/>
        <v>41</v>
      </c>
      <c r="BP114" s="270" t="s">
        <v>455</v>
      </c>
      <c r="BQ114" s="95"/>
      <c r="BR114" s="270" t="s">
        <v>455</v>
      </c>
      <c r="BS114" s="217"/>
      <c r="BT114" s="217"/>
      <c r="BU114" s="217"/>
      <c r="BV114" s="217"/>
      <c r="BW114" s="217"/>
      <c r="BX114" s="217"/>
      <c r="BY114" s="217"/>
      <c r="BZ114" s="217"/>
      <c r="CA114" s="217"/>
      <c r="CB114" s="217"/>
      <c r="CC114" s="217"/>
      <c r="CD114" s="217"/>
      <c r="CE114" s="114"/>
      <c r="CF114" s="114"/>
      <c r="CG114" s="114"/>
      <c r="CH114" s="114"/>
      <c r="CI114" s="114"/>
      <c r="CJ114" s="114"/>
      <c r="CK114" s="114"/>
      <c r="CL114" s="114"/>
      <c r="CM114" s="114"/>
      <c r="CN114" s="114"/>
      <c r="CO114" s="114"/>
      <c r="CP114" s="114"/>
      <c r="CQ114" s="114"/>
      <c r="CR114" s="114"/>
      <c r="CS114" s="217"/>
      <c r="CT114" s="217"/>
      <c r="CU114" s="217"/>
      <c r="CV114" s="90"/>
      <c r="CW114" s="270" t="s">
        <v>455</v>
      </c>
      <c r="CX114" s="90"/>
      <c r="CY114" s="217"/>
      <c r="CZ114" s="217"/>
      <c r="DA114" s="217"/>
      <c r="DB114" s="217"/>
      <c r="DC114" s="217"/>
      <c r="DD114" s="217"/>
      <c r="DE114" s="217"/>
      <c r="DF114" s="217"/>
      <c r="DG114" s="217"/>
      <c r="DH114" s="217"/>
      <c r="DI114" s="217"/>
      <c r="DJ114" s="125"/>
      <c r="DK114" s="125"/>
      <c r="DL114" s="125"/>
      <c r="DM114" s="125"/>
      <c r="DN114" s="125"/>
      <c r="DO114" s="125"/>
      <c r="DP114" s="125"/>
      <c r="DQ114" s="125"/>
      <c r="DR114" s="125"/>
      <c r="DS114" s="125"/>
      <c r="DT114" s="125"/>
      <c r="DU114" s="125"/>
      <c r="DV114" s="125"/>
      <c r="DW114" s="125"/>
      <c r="DX114" s="217"/>
      <c r="DY114" s="217"/>
      <c r="DZ114" s="217"/>
      <c r="EA114" s="217"/>
      <c r="EB114" s="270" t="s">
        <v>455</v>
      </c>
      <c r="EC114" s="217"/>
      <c r="ED114" s="217"/>
      <c r="EE114" s="217"/>
      <c r="EF114" s="217"/>
      <c r="EG114" s="217"/>
      <c r="EH114" s="217"/>
      <c r="EI114" s="217"/>
      <c r="EJ114" s="217"/>
      <c r="EK114" s="217"/>
      <c r="EL114" s="217"/>
      <c r="EM114" s="217"/>
      <c r="EN114" s="217"/>
      <c r="EO114" s="125"/>
      <c r="EP114" s="125"/>
      <c r="EQ114" s="125"/>
      <c r="ER114" s="125"/>
      <c r="ES114" s="125"/>
      <c r="ET114" s="125"/>
      <c r="EU114" s="125"/>
      <c r="EV114" s="125"/>
      <c r="EW114" s="125"/>
      <c r="EX114" s="125"/>
      <c r="EY114" s="125"/>
      <c r="EZ114" s="125"/>
      <c r="FA114" s="125"/>
      <c r="FB114" s="125"/>
      <c r="FC114" s="217"/>
      <c r="FD114" s="217"/>
      <c r="FE114" s="217"/>
      <c r="FF114" s="270" t="s">
        <v>455</v>
      </c>
      <c r="FG114" s="270"/>
      <c r="FH114" s="217"/>
      <c r="FI114" s="217"/>
      <c r="FJ114" s="217"/>
      <c r="FK114" s="217"/>
      <c r="FL114" s="217"/>
      <c r="FM114" s="217"/>
      <c r="FN114" s="217"/>
      <c r="FO114" s="217"/>
      <c r="FP114" s="217"/>
      <c r="FQ114" s="217"/>
      <c r="FR114" s="217"/>
      <c r="FS114" s="217"/>
      <c r="FT114" s="217"/>
      <c r="FU114" s="217"/>
      <c r="FV114" s="217"/>
      <c r="FW114" s="217"/>
      <c r="FX114" s="217"/>
      <c r="FY114" s="217"/>
      <c r="FZ114" s="217"/>
      <c r="GA114" s="217"/>
      <c r="GB114" s="217"/>
      <c r="GC114" s="217"/>
      <c r="GD114" s="217"/>
      <c r="GE114" s="217"/>
      <c r="GF114" s="217"/>
      <c r="GG114" s="217"/>
      <c r="GH114" s="217"/>
      <c r="GI114" s="217"/>
      <c r="GJ114" s="217"/>
      <c r="GK114" s="217"/>
      <c r="GL114" s="217"/>
      <c r="GM114" s="217"/>
      <c r="GN114" s="217"/>
      <c r="GO114" s="217"/>
      <c r="GP114" s="217"/>
      <c r="GQ114" s="217"/>
      <c r="GR114" s="217"/>
      <c r="GS114" s="217"/>
      <c r="GT114" s="217"/>
      <c r="GU114" s="217"/>
      <c r="GV114" s="217"/>
      <c r="GW114" s="217"/>
      <c r="GX114" s="217"/>
      <c r="GY114" s="217"/>
      <c r="GZ114" s="217"/>
      <c r="HA114" s="217"/>
      <c r="HB114" s="217"/>
      <c r="HC114" s="217"/>
      <c r="HD114" s="270" t="s">
        <v>455</v>
      </c>
      <c r="HE114" s="217"/>
      <c r="HF114" s="217"/>
      <c r="HG114" s="270"/>
      <c r="HH114" s="217"/>
      <c r="HI114" s="217"/>
      <c r="HJ114" s="217"/>
      <c r="HK114" s="217"/>
      <c r="HL114" s="217"/>
      <c r="HM114" s="217"/>
      <c r="HN114" s="217"/>
      <c r="HO114" s="217"/>
      <c r="HP114" s="217"/>
      <c r="HQ114" s="217"/>
      <c r="HR114" s="217"/>
      <c r="HS114" s="217"/>
      <c r="HT114" s="217"/>
      <c r="HU114" s="217"/>
      <c r="HV114" s="217"/>
      <c r="HW114" s="217"/>
      <c r="HX114" s="217"/>
      <c r="HY114" s="217"/>
      <c r="HZ114" s="217"/>
      <c r="IA114" s="217"/>
      <c r="IB114" s="217"/>
      <c r="IC114" s="217"/>
      <c r="ID114" s="217"/>
      <c r="IE114" s="217"/>
      <c r="IF114" s="217"/>
      <c r="IG114" s="217"/>
      <c r="IH114" s="217"/>
      <c r="II114" s="217"/>
      <c r="IJ114" s="217"/>
      <c r="IK114" s="217"/>
      <c r="IL114" s="217"/>
      <c r="IM114" s="217"/>
      <c r="IN114" s="217"/>
      <c r="IO114" s="217"/>
      <c r="IP114" s="217"/>
      <c r="IQ114" s="217"/>
      <c r="IR114" s="217"/>
      <c r="IS114" s="270" t="s">
        <v>455</v>
      </c>
      <c r="IT114" s="217"/>
      <c r="IU114" s="217"/>
      <c r="IV114" s="217"/>
      <c r="IW114" s="217"/>
      <c r="IX114" s="217"/>
      <c r="IY114" s="217"/>
      <c r="IZ114" s="217"/>
      <c r="JA114" s="217"/>
      <c r="JB114" s="217"/>
      <c r="JC114" s="217"/>
      <c r="JD114" s="217"/>
      <c r="JE114" s="217"/>
      <c r="JF114" s="217"/>
      <c r="JG114" s="217"/>
      <c r="JH114" s="217"/>
      <c r="JI114" s="217"/>
      <c r="JJ114" s="217"/>
      <c r="JK114" s="217"/>
      <c r="JL114" s="217"/>
      <c r="JM114" s="217"/>
      <c r="JN114" s="217"/>
      <c r="JO114" s="217"/>
      <c r="JP114" s="217"/>
      <c r="JQ114" s="217"/>
      <c r="JR114" s="217"/>
      <c r="JS114" s="217"/>
      <c r="JT114" s="217"/>
      <c r="JU114" s="217"/>
      <c r="JV114" s="217"/>
      <c r="JW114" s="217"/>
      <c r="JX114" s="217"/>
      <c r="JY114" s="217"/>
      <c r="JZ114" s="217"/>
      <c r="KA114" s="217"/>
      <c r="KB114" s="217"/>
      <c r="KC114" s="217"/>
      <c r="KD114" s="217"/>
      <c r="KE114" s="270" t="s">
        <v>455</v>
      </c>
      <c r="KF114" s="217"/>
      <c r="KG114" s="217"/>
      <c r="KH114" s="217"/>
      <c r="KI114" s="270"/>
      <c r="KJ114" s="217"/>
      <c r="KK114" s="217"/>
      <c r="KL114" s="217"/>
      <c r="KM114" s="217"/>
      <c r="KN114" s="217"/>
      <c r="KO114" s="217"/>
      <c r="KP114" s="217"/>
      <c r="KQ114" s="217"/>
      <c r="KR114" s="217"/>
      <c r="KS114" s="217"/>
      <c r="KT114" s="217"/>
      <c r="KU114" s="217"/>
      <c r="KV114" s="217"/>
      <c r="KW114" s="217"/>
      <c r="KX114" s="217"/>
      <c r="KY114" s="217"/>
      <c r="KZ114" s="217"/>
      <c r="LA114" s="217"/>
      <c r="LB114" s="217"/>
      <c r="LC114" s="217"/>
      <c r="LD114" s="217"/>
      <c r="LE114" s="217"/>
      <c r="LF114" s="217"/>
      <c r="LG114" s="217"/>
      <c r="LH114" s="217"/>
      <c r="LI114" s="217"/>
      <c r="LJ114" s="217"/>
      <c r="LK114" s="217"/>
      <c r="LL114" s="217"/>
      <c r="LM114" s="217"/>
      <c r="LN114" s="217"/>
      <c r="LO114" s="217"/>
      <c r="LP114" s="217"/>
      <c r="LQ114" s="217"/>
      <c r="LR114" s="217"/>
      <c r="LS114" s="217"/>
      <c r="LT114" s="270" t="s">
        <v>455</v>
      </c>
      <c r="LU114" s="217"/>
      <c r="LV114" s="217"/>
      <c r="LW114" s="217"/>
      <c r="LX114" s="217"/>
      <c r="LY114" s="217"/>
      <c r="LZ114" s="217"/>
      <c r="MA114" s="217"/>
      <c r="MB114" s="217"/>
      <c r="MC114" s="217"/>
      <c r="MD114" s="217"/>
      <c r="ME114" s="217"/>
      <c r="MF114" s="217"/>
      <c r="MG114" s="217"/>
      <c r="MH114" s="217"/>
      <c r="MI114" s="217"/>
      <c r="MJ114" s="217"/>
      <c r="MK114" s="217"/>
      <c r="ML114" s="217"/>
      <c r="MM114" s="217"/>
      <c r="MN114" s="217"/>
      <c r="MO114" s="217"/>
      <c r="MP114" s="217"/>
      <c r="MQ114" s="217"/>
      <c r="MR114" s="217"/>
      <c r="MS114" s="217"/>
      <c r="MT114" s="217"/>
      <c r="MU114" s="217"/>
      <c r="MV114" s="217"/>
      <c r="MW114" s="217"/>
      <c r="MX114" s="217"/>
      <c r="MY114" s="217"/>
      <c r="MZ114" s="217"/>
      <c r="NA114" s="217"/>
      <c r="NB114" s="217"/>
      <c r="NC114" s="217"/>
      <c r="ND114" s="217"/>
      <c r="NE114" s="217"/>
      <c r="NF114" s="217"/>
      <c r="NG114" s="217"/>
      <c r="NH114" s="217"/>
      <c r="NI114" s="217"/>
      <c r="NJ114" s="217"/>
      <c r="NK114" s="217"/>
      <c r="NL114" s="217"/>
      <c r="NM114" s="217"/>
      <c r="NN114" s="217"/>
      <c r="NO114" s="217"/>
      <c r="NP114" s="217"/>
      <c r="NQ114" s="217"/>
      <c r="NR114" s="217"/>
      <c r="NS114" s="217"/>
      <c r="NT114" s="217"/>
      <c r="NU114" s="217"/>
      <c r="NV114" s="217"/>
      <c r="NW114" s="217"/>
      <c r="NX114" s="217"/>
      <c r="NY114" s="217"/>
      <c r="NZ114" s="217"/>
      <c r="OA114" s="217"/>
      <c r="OB114" s="217"/>
      <c r="OC114" s="217"/>
      <c r="OD114" s="217"/>
      <c r="OE114" s="217"/>
      <c r="OF114" s="217"/>
      <c r="OG114" s="217"/>
      <c r="OH114" s="217"/>
      <c r="OI114" s="217"/>
      <c r="OJ114" s="217"/>
      <c r="OK114" s="217"/>
      <c r="OL114" s="217"/>
      <c r="OM114" s="217"/>
      <c r="ON114" s="217"/>
      <c r="OO114" s="217"/>
      <c r="OP114" s="217"/>
      <c r="OQ114" s="217"/>
      <c r="OR114" s="217"/>
      <c r="OS114" s="267">
        <f>IF(ISERROR(#REF!),0,1)</f>
        <v>0</v>
      </c>
      <c r="OT114" s="267">
        <f>IF(C114="YES",1,0)</f>
        <v>0</v>
      </c>
      <c r="OU114" s="267">
        <f>IF(D114="YES",1,0)</f>
        <v>1</v>
      </c>
      <c r="OV114" s="223"/>
      <c r="OW114" s="223"/>
      <c r="OX114" s="223"/>
      <c r="OY114" s="223"/>
      <c r="OZ114" s="223"/>
      <c r="PA114" s="223"/>
      <c r="PB114" s="223"/>
      <c r="PC114" s="223"/>
      <c r="PD114" s="223"/>
      <c r="PE114" s="223"/>
      <c r="PF114" s="223"/>
      <c r="PG114" s="223"/>
      <c r="PH114" s="223"/>
      <c r="PI114" s="223"/>
      <c r="PJ114" s="223"/>
      <c r="PK114" s="223"/>
      <c r="PL114" s="223"/>
      <c r="PM114" s="223"/>
      <c r="PN114" s="223"/>
      <c r="PO114" s="223"/>
      <c r="PP114" s="223"/>
      <c r="PQ114" s="223"/>
      <c r="PR114" s="223"/>
      <c r="PS114" s="223"/>
      <c r="PT114" s="223"/>
      <c r="PU114" s="223"/>
      <c r="PV114" s="223"/>
      <c r="PW114" s="223"/>
      <c r="PX114" s="223"/>
      <c r="PY114" s="223"/>
      <c r="PZ114" s="223"/>
      <c r="QA114" s="223"/>
      <c r="QB114" s="223"/>
      <c r="QC114" s="223"/>
      <c r="QD114" s="223"/>
      <c r="QE114" s="223"/>
      <c r="QF114" s="223"/>
      <c r="QG114" s="223"/>
      <c r="QH114" s="223"/>
      <c r="QI114" s="223"/>
      <c r="QJ114" s="223"/>
      <c r="QK114" s="223"/>
      <c r="QL114" s="223"/>
      <c r="QM114" s="223"/>
      <c r="QN114" s="223"/>
      <c r="QO114" s="223"/>
      <c r="QP114" s="223"/>
      <c r="QQ114" s="223"/>
      <c r="QR114" s="223"/>
      <c r="QS114" s="223"/>
      <c r="QT114" s="223"/>
      <c r="QU114" s="223"/>
      <c r="QV114" s="223"/>
      <c r="QW114" s="223"/>
      <c r="QX114" s="223"/>
      <c r="QY114" s="223"/>
      <c r="QZ114" s="223"/>
      <c r="RA114" s="223"/>
      <c r="RB114" s="223"/>
      <c r="RC114" s="223"/>
      <c r="RD114" s="223"/>
      <c r="RE114" s="223"/>
      <c r="RF114" s="223"/>
      <c r="RG114" s="223"/>
      <c r="RH114" s="223"/>
      <c r="RI114" s="223"/>
      <c r="RJ114" s="223"/>
      <c r="RK114" s="223"/>
      <c r="RL114" s="223"/>
      <c r="RM114" s="223"/>
      <c r="RN114" s="223"/>
      <c r="RO114" s="223"/>
      <c r="RP114" s="223"/>
      <c r="RQ114" s="223"/>
      <c r="RR114" s="223"/>
      <c r="RS114" s="223"/>
      <c r="RT114" s="223"/>
      <c r="RU114" s="223"/>
      <c r="RV114" s="223"/>
      <c r="RW114" s="223"/>
      <c r="RX114" s="223"/>
      <c r="RY114" s="223"/>
      <c r="RZ114" s="223"/>
      <c r="SA114" s="223"/>
      <c r="SB114" s="223"/>
      <c r="SC114" s="223"/>
      <c r="SD114" s="223"/>
      <c r="SE114" s="223"/>
      <c r="SF114" s="223"/>
      <c r="SG114" s="223"/>
      <c r="SH114" s="223"/>
      <c r="SI114" s="223"/>
      <c r="SJ114" s="223"/>
      <c r="SK114" s="223"/>
      <c r="SL114" s="223"/>
      <c r="SM114" s="223"/>
      <c r="SN114" s="223"/>
      <c r="SO114" s="223"/>
      <c r="SP114" s="223"/>
      <c r="SQ114" s="223"/>
      <c r="SR114" s="223"/>
      <c r="SS114" s="223"/>
      <c r="ST114" s="223"/>
      <c r="SU114" s="223"/>
      <c r="SV114" s="223"/>
      <c r="SW114" s="223"/>
      <c r="SX114" s="223"/>
      <c r="SY114" s="223"/>
      <c r="SZ114" s="223"/>
      <c r="TA114" s="223"/>
      <c r="TB114" s="223"/>
      <c r="TC114" s="223"/>
      <c r="TD114" s="223"/>
      <c r="TE114" s="223"/>
      <c r="TF114" s="223"/>
      <c r="TG114" s="223"/>
      <c r="TH114" s="223"/>
      <c r="TI114" s="223"/>
      <c r="TJ114" s="223"/>
      <c r="TK114" s="223"/>
      <c r="TL114" s="223"/>
      <c r="TM114" s="223"/>
      <c r="TN114" s="223"/>
      <c r="TO114" s="223"/>
      <c r="TP114" s="223"/>
      <c r="TQ114" s="223"/>
      <c r="TR114" s="223"/>
      <c r="TS114" s="223"/>
      <c r="TT114" s="223"/>
      <c r="TU114" s="223"/>
      <c r="TV114" s="223"/>
      <c r="TW114" s="223"/>
      <c r="TX114" s="223"/>
      <c r="TY114" s="223"/>
      <c r="TZ114" s="223"/>
      <c r="UA114" s="223"/>
      <c r="UB114" s="223"/>
      <c r="UC114" s="223"/>
      <c r="UD114" s="223"/>
      <c r="UE114" s="223"/>
      <c r="UF114" s="223"/>
      <c r="UG114" s="223"/>
      <c r="UH114" s="223"/>
      <c r="UI114" s="223"/>
      <c r="UJ114" s="223"/>
      <c r="UK114" s="223"/>
      <c r="UL114" s="223"/>
      <c r="UM114" s="223"/>
      <c r="UN114" s="223"/>
      <c r="UO114" s="223"/>
      <c r="UP114" s="223"/>
      <c r="UQ114" s="223"/>
      <c r="UR114" s="223"/>
      <c r="US114" s="223"/>
      <c r="UT114" s="223"/>
      <c r="UU114" s="223"/>
      <c r="UV114" s="223"/>
      <c r="UW114" s="223"/>
      <c r="UX114" s="223"/>
      <c r="UY114" s="223"/>
      <c r="UZ114" s="223"/>
      <c r="VA114" s="223"/>
      <c r="VB114" s="223"/>
      <c r="VC114" s="223"/>
      <c r="VD114" s="223"/>
      <c r="VE114" s="223"/>
      <c r="VF114" s="223"/>
      <c r="VG114" s="223"/>
      <c r="VH114" s="223"/>
      <c r="VI114" s="223"/>
      <c r="VJ114" s="223"/>
      <c r="VK114" s="223"/>
      <c r="VL114" s="223"/>
      <c r="VM114" s="223"/>
      <c r="VN114" s="223"/>
      <c r="VO114" s="223"/>
      <c r="VP114" s="223"/>
      <c r="VQ114" s="223"/>
      <c r="VR114" s="223"/>
      <c r="VS114" s="223"/>
      <c r="VT114" s="223"/>
      <c r="VU114" s="223"/>
      <c r="VV114" s="223"/>
      <c r="VW114" s="223"/>
      <c r="VX114" s="223"/>
      <c r="VY114" s="223"/>
      <c r="VZ114" s="223"/>
      <c r="WA114" s="223"/>
      <c r="WB114" s="223"/>
      <c r="WC114" s="223"/>
      <c r="WD114" s="223"/>
      <c r="WE114" s="223"/>
      <c r="WF114" s="223"/>
      <c r="WG114" s="223"/>
      <c r="WH114" s="223"/>
      <c r="WI114" s="223"/>
      <c r="WJ114" s="223"/>
      <c r="WK114" s="223"/>
      <c r="WL114" s="223"/>
      <c r="WM114" s="223"/>
      <c r="WN114" s="223"/>
      <c r="WO114" s="223"/>
      <c r="WP114" s="223"/>
      <c r="WQ114" s="223"/>
      <c r="WR114" s="223"/>
      <c r="WS114" s="223"/>
      <c r="WT114" s="223"/>
      <c r="WU114" s="223"/>
      <c r="WV114" s="223"/>
      <c r="WW114" s="223"/>
      <c r="WX114" s="223"/>
      <c r="WY114" s="223"/>
      <c r="WZ114" s="223"/>
      <c r="XA114" s="223"/>
      <c r="XB114" s="223"/>
      <c r="XC114" s="223"/>
      <c r="XD114" s="223"/>
      <c r="XE114" s="223"/>
      <c r="XF114" s="223"/>
      <c r="XG114" s="223"/>
      <c r="XH114" s="223"/>
      <c r="XI114" s="223"/>
      <c r="XJ114" s="223"/>
      <c r="XK114" s="223"/>
      <c r="XL114" s="223"/>
      <c r="XM114" s="223"/>
      <c r="XN114" s="223"/>
      <c r="XO114" s="223"/>
      <c r="XP114" s="223"/>
      <c r="XQ114" s="223"/>
      <c r="XR114" s="223"/>
      <c r="XS114" s="223"/>
      <c r="XT114" s="223"/>
      <c r="XU114" s="223"/>
      <c r="XV114" s="223"/>
      <c r="XW114" s="223"/>
      <c r="XX114" s="223"/>
      <c r="XY114" s="223"/>
      <c r="XZ114" s="223"/>
      <c r="YA114" s="223"/>
      <c r="YB114" s="223"/>
      <c r="YC114" s="223"/>
      <c r="YD114" s="223"/>
      <c r="YE114" s="223"/>
      <c r="YF114" s="223"/>
      <c r="YG114" s="223"/>
      <c r="YH114" s="223"/>
      <c r="YI114" s="223"/>
      <c r="YJ114" s="223"/>
      <c r="YK114" s="223"/>
      <c r="YL114" s="223"/>
      <c r="YM114" s="223"/>
      <c r="YN114" s="223"/>
      <c r="YO114" s="223"/>
      <c r="YP114" s="223"/>
      <c r="YQ114" s="223"/>
      <c r="YR114" s="223"/>
      <c r="YS114" s="223"/>
      <c r="YT114" s="223"/>
      <c r="YU114" s="223"/>
      <c r="YV114" s="223"/>
      <c r="YW114" s="223"/>
      <c r="YX114" s="223"/>
      <c r="YY114" s="223"/>
      <c r="YZ114" s="223"/>
      <c r="ZA114" s="223"/>
      <c r="ZB114" s="223"/>
      <c r="ZC114" s="223"/>
      <c r="ZD114" s="223"/>
      <c r="ZE114" s="223"/>
      <c r="ZF114" s="223"/>
      <c r="ZG114" s="223"/>
      <c r="ZH114" s="223"/>
      <c r="ZI114" s="223"/>
      <c r="ZJ114" s="223"/>
      <c r="ZK114" s="223"/>
      <c r="ZL114" s="223"/>
      <c r="ZM114" s="223"/>
      <c r="ZN114" s="223"/>
      <c r="ZO114" s="223"/>
      <c r="ZP114" s="223"/>
      <c r="ZQ114" s="223"/>
      <c r="ZR114" s="223"/>
      <c r="ZS114" s="223"/>
      <c r="ZT114" s="223"/>
      <c r="ZU114" s="223"/>
      <c r="ZV114" s="223"/>
      <c r="ZW114" s="223"/>
      <c r="ZX114" s="223"/>
      <c r="ZY114" s="223"/>
      <c r="ZZ114" s="223"/>
      <c r="AAA114" s="223"/>
      <c r="AAB114" s="223"/>
      <c r="AAC114" s="223"/>
      <c r="AAD114" s="223"/>
      <c r="AAE114" s="223"/>
      <c r="AAF114" s="223"/>
      <c r="AAG114" s="223"/>
      <c r="AAH114" s="223"/>
      <c r="AAI114" s="223"/>
      <c r="AAJ114" s="223"/>
      <c r="AAK114" s="223"/>
      <c r="AAL114" s="223"/>
      <c r="AAM114" s="223"/>
      <c r="AAN114" s="223"/>
      <c r="AAO114" s="223"/>
      <c r="AAP114" s="223"/>
      <c r="AAQ114" s="223"/>
      <c r="AAR114" s="223"/>
      <c r="AAS114" s="223"/>
      <c r="AAT114" s="223"/>
      <c r="AAU114" s="223"/>
      <c r="AAV114" s="223"/>
      <c r="AAW114" s="223"/>
      <c r="AAX114" s="223"/>
      <c r="AAY114" s="223"/>
      <c r="AAZ114" s="223"/>
      <c r="ABA114" s="223"/>
      <c r="ABB114" s="223"/>
      <c r="ABC114" s="223"/>
      <c r="ABD114" s="223"/>
      <c r="ABE114" s="223"/>
      <c r="ABF114" s="223"/>
      <c r="ABG114" s="223"/>
      <c r="ABH114" s="223"/>
      <c r="ABI114" s="223"/>
      <c r="ABJ114" s="223"/>
      <c r="ABK114" s="223"/>
      <c r="ABL114" s="223"/>
      <c r="ABM114" s="223"/>
      <c r="ABN114" s="223"/>
      <c r="ABO114" s="223"/>
      <c r="ABP114" s="223"/>
      <c r="ABQ114" s="223"/>
      <c r="ABR114" s="223"/>
      <c r="ABS114" s="223"/>
      <c r="ABT114" s="223"/>
      <c r="ABU114" s="223"/>
      <c r="ABV114" s="223"/>
      <c r="ABW114" s="223"/>
      <c r="ABX114" s="223"/>
      <c r="ABY114" s="223"/>
      <c r="ABZ114" s="223"/>
      <c r="ACA114" s="223"/>
      <c r="ACB114" s="223"/>
      <c r="ACC114" s="223"/>
      <c r="ACD114" s="223"/>
      <c r="ACE114" s="223"/>
      <c r="ACF114" s="223"/>
      <c r="ACG114" s="223"/>
      <c r="ACH114" s="223"/>
      <c r="ACI114" s="223"/>
      <c r="ACJ114" s="223"/>
      <c r="ACK114" s="223"/>
      <c r="ACL114" s="223"/>
      <c r="ACM114" s="223"/>
      <c r="ACN114" s="223"/>
      <c r="ACO114" s="223"/>
      <c r="ACP114" s="223"/>
      <c r="ACQ114" s="223"/>
      <c r="ACR114" s="223"/>
      <c r="ACS114" s="223"/>
      <c r="ACT114" s="223"/>
      <c r="ACU114" s="223"/>
      <c r="ACV114" s="223"/>
      <c r="ACW114" s="223"/>
      <c r="ACX114" s="223"/>
      <c r="ACY114" s="223"/>
      <c r="ACZ114" s="223"/>
      <c r="ADA114" s="223"/>
      <c r="ADB114" s="223"/>
      <c r="ADC114" s="223"/>
      <c r="ADD114" s="223"/>
      <c r="ADE114" s="223"/>
      <c r="ADF114" s="223"/>
      <c r="ADG114" s="223"/>
      <c r="ADH114" s="223"/>
      <c r="ADI114" s="223"/>
      <c r="ADJ114" s="223"/>
      <c r="ADK114" s="223"/>
      <c r="ADL114" s="223"/>
      <c r="ADM114" s="223"/>
      <c r="ADN114" s="223"/>
      <c r="ADO114" s="223"/>
      <c r="ADP114" s="223"/>
      <c r="ADQ114" s="223"/>
      <c r="ADR114" s="223"/>
      <c r="ADS114" s="223"/>
      <c r="ADT114" s="223"/>
      <c r="ADU114" s="223"/>
      <c r="ADV114" s="223"/>
      <c r="ADW114" s="223"/>
      <c r="ADX114" s="223"/>
      <c r="ADY114" s="223"/>
      <c r="ADZ114" s="223"/>
      <c r="AEA114" s="223"/>
      <c r="AEB114" s="223"/>
      <c r="AEC114" s="223"/>
      <c r="AED114" s="223"/>
      <c r="AEE114" s="223"/>
      <c r="AEF114" s="223"/>
      <c r="AEG114" s="223"/>
      <c r="AEH114" s="223"/>
      <c r="AEI114" s="223"/>
      <c r="AEJ114" s="223"/>
      <c r="AEK114" s="223"/>
      <c r="AEL114" s="223"/>
      <c r="AEM114" s="223"/>
      <c r="AEN114" s="223"/>
      <c r="AEO114" s="223"/>
      <c r="AEP114" s="223"/>
      <c r="AEQ114" s="223"/>
      <c r="AER114" s="223"/>
      <c r="AES114" s="223"/>
      <c r="AET114" s="223"/>
      <c r="AEU114" s="223"/>
      <c r="AEV114" s="223"/>
      <c r="AEW114" s="223"/>
      <c r="AEX114" s="223"/>
      <c r="AEY114" s="223"/>
      <c r="AEZ114" s="223"/>
      <c r="AFA114" s="223"/>
      <c r="AFB114" s="223"/>
      <c r="AFC114" s="223"/>
      <c r="AFD114" s="223"/>
      <c r="AFE114" s="223"/>
      <c r="AFF114" s="223"/>
      <c r="AFG114" s="223"/>
      <c r="AFH114" s="223"/>
      <c r="AFI114" s="223"/>
      <c r="AFJ114" s="223"/>
      <c r="AFK114" s="223"/>
      <c r="AFL114" s="223"/>
      <c r="AFM114" s="223"/>
      <c r="AFN114" s="223"/>
      <c r="AFO114" s="223"/>
      <c r="AFP114" s="223"/>
      <c r="AFQ114" s="223"/>
      <c r="AFR114" s="223"/>
      <c r="AFS114" s="223"/>
      <c r="AFT114" s="223"/>
    </row>
    <row r="115" spans="1:852" s="267" customFormat="1">
      <c r="A115" s="101" t="s">
        <v>3502</v>
      </c>
      <c r="B115" s="101"/>
      <c r="C115" s="840" t="str">
        <f>IF(Severity!F115&gt;=0.5,"YES","NO")</f>
        <v>NO</v>
      </c>
      <c r="D115" s="840" t="str">
        <f>IF(Severity!G115&gt;=0.5,"YES","NO")</f>
        <v>YES</v>
      </c>
      <c r="E115" s="267">
        <v>18</v>
      </c>
      <c r="F115" s="267">
        <v>2</v>
      </c>
      <c r="G115" s="271" t="s">
        <v>2904</v>
      </c>
      <c r="H115" s="270" t="s">
        <v>749</v>
      </c>
      <c r="I115" s="270" t="s">
        <v>455</v>
      </c>
      <c r="J115" s="270">
        <v>53</v>
      </c>
      <c r="K115" s="270" t="s">
        <v>455</v>
      </c>
      <c r="N115" s="270"/>
      <c r="O115" s="267" t="s">
        <v>602</v>
      </c>
      <c r="P115" s="270">
        <v>17</v>
      </c>
      <c r="Q115" s="267">
        <v>53</v>
      </c>
      <c r="R115" s="267">
        <v>50</v>
      </c>
      <c r="S115" s="267" t="s">
        <v>602</v>
      </c>
      <c r="T115" s="270">
        <v>17</v>
      </c>
      <c r="U115" s="113">
        <v>22.83</v>
      </c>
      <c r="V115" s="113">
        <v>3.2</v>
      </c>
      <c r="W115" s="113"/>
      <c r="X115" s="113"/>
      <c r="Y115" s="113">
        <v>12.51</v>
      </c>
      <c r="Z115" s="113">
        <v>7.8</v>
      </c>
      <c r="AA115" s="113"/>
      <c r="AB115" s="113"/>
      <c r="AC115" s="113"/>
      <c r="AD115" s="113"/>
      <c r="AE115" s="114"/>
      <c r="AF115" s="113"/>
      <c r="AG115" s="113"/>
      <c r="AH115" s="113"/>
      <c r="AI115" s="267">
        <v>162</v>
      </c>
      <c r="AJ115" s="267">
        <f t="shared" si="27"/>
        <v>109</v>
      </c>
      <c r="AK115" s="267" t="s">
        <v>455</v>
      </c>
      <c r="AL115" s="271" t="s">
        <v>2904</v>
      </c>
      <c r="AM115" s="270" t="s">
        <v>749</v>
      </c>
      <c r="AN115" s="270" t="s">
        <v>455</v>
      </c>
      <c r="AO115" s="267">
        <v>34</v>
      </c>
      <c r="AP115" s="270" t="s">
        <v>455</v>
      </c>
      <c r="AT115" s="270" t="s">
        <v>602</v>
      </c>
      <c r="AU115" s="270">
        <v>17</v>
      </c>
      <c r="AV115" s="267">
        <v>57</v>
      </c>
      <c r="AW115" s="267">
        <v>50</v>
      </c>
      <c r="AX115" s="267" t="s">
        <v>602</v>
      </c>
      <c r="AY115" s="270">
        <v>17</v>
      </c>
      <c r="AZ115" s="114">
        <v>22.83</v>
      </c>
      <c r="BA115" s="114">
        <v>3.2</v>
      </c>
      <c r="BB115" s="114"/>
      <c r="BC115" s="114"/>
      <c r="BD115" s="114">
        <v>13.58</v>
      </c>
      <c r="BE115" s="114">
        <v>7.3</v>
      </c>
      <c r="BF115" s="114"/>
      <c r="BG115" s="114"/>
      <c r="BH115" s="114"/>
      <c r="BI115" s="114"/>
      <c r="BJ115" s="114"/>
      <c r="BK115" s="114"/>
      <c r="BL115" s="114"/>
      <c r="BM115" s="114"/>
      <c r="BN115" s="267">
        <v>163</v>
      </c>
      <c r="BO115" s="270">
        <f t="shared" si="28"/>
        <v>129</v>
      </c>
      <c r="BP115" s="270" t="s">
        <v>455</v>
      </c>
      <c r="BR115" s="270" t="s">
        <v>455</v>
      </c>
      <c r="CF115" s="114"/>
      <c r="CG115" s="114"/>
      <c r="CH115" s="114"/>
      <c r="CI115" s="114"/>
      <c r="CJ115" s="114"/>
      <c r="CK115" s="114"/>
      <c r="CL115" s="114"/>
      <c r="CM115" s="114"/>
      <c r="CN115" s="114"/>
      <c r="CO115" s="114"/>
      <c r="CP115" s="114"/>
      <c r="CQ115" s="114"/>
      <c r="CR115" s="114"/>
      <c r="CS115" s="114"/>
      <c r="CW115" s="270" t="s">
        <v>455</v>
      </c>
      <c r="CX115" s="270"/>
      <c r="DK115" s="113"/>
      <c r="DL115" s="113"/>
      <c r="DM115" s="113"/>
      <c r="DN115" s="113"/>
      <c r="DO115" s="113"/>
      <c r="DP115" s="113"/>
      <c r="DQ115" s="113"/>
      <c r="DR115" s="113"/>
      <c r="DS115" s="113"/>
      <c r="DT115" s="113"/>
      <c r="DU115" s="113"/>
      <c r="DV115" s="113"/>
      <c r="DW115" s="113"/>
      <c r="DX115" s="113"/>
      <c r="EB115" s="270" t="s">
        <v>455</v>
      </c>
      <c r="EC115" s="270"/>
      <c r="EP115" s="113"/>
      <c r="EQ115" s="113"/>
      <c r="ER115" s="113"/>
      <c r="ES115" s="113"/>
      <c r="ET115" s="113"/>
      <c r="EU115" s="113"/>
      <c r="EV115" s="113"/>
      <c r="EW115" s="113"/>
      <c r="EX115" s="113"/>
      <c r="EY115" s="113"/>
      <c r="EZ115" s="113"/>
      <c r="FA115" s="113"/>
      <c r="FB115" s="113"/>
      <c r="FC115" s="113"/>
      <c r="FF115" s="270" t="s">
        <v>455</v>
      </c>
      <c r="FH115" s="270"/>
      <c r="HD115" s="270" t="s">
        <v>455</v>
      </c>
      <c r="HH115" s="270"/>
      <c r="IS115" s="270" t="s">
        <v>455</v>
      </c>
      <c r="KE115" s="270" t="s">
        <v>455</v>
      </c>
      <c r="KJ115" s="270"/>
      <c r="LT115" s="270" t="s">
        <v>455</v>
      </c>
    </row>
    <row r="116" spans="1:852" s="64" customFormat="1">
      <c r="A116" s="101" t="s">
        <v>2058</v>
      </c>
      <c r="B116" s="101"/>
      <c r="C116" s="840" t="str">
        <f>IF(Severity!F116&gt;=0.5,"YES","NO")</f>
        <v>NO</v>
      </c>
      <c r="D116" s="840" t="str">
        <f>IF(Severity!G116&gt;=0.5,"YES","NO")</f>
        <v>YES</v>
      </c>
      <c r="E116" s="111">
        <v>4</v>
      </c>
      <c r="F116" s="111">
        <v>4</v>
      </c>
      <c r="G116" s="202" t="s">
        <v>2389</v>
      </c>
      <c r="H116" s="270" t="s">
        <v>749</v>
      </c>
      <c r="I116" s="270" t="s">
        <v>455</v>
      </c>
      <c r="J116" s="270">
        <v>3</v>
      </c>
      <c r="K116" s="270" t="s">
        <v>455</v>
      </c>
      <c r="L116" s="265"/>
      <c r="M116" s="265"/>
      <c r="N116" s="270"/>
      <c r="O116" s="270" t="s">
        <v>455</v>
      </c>
      <c r="P116" s="265"/>
      <c r="Q116" s="265"/>
      <c r="R116" s="265"/>
      <c r="S116" s="270" t="s">
        <v>908</v>
      </c>
      <c r="T116" s="270">
        <v>21</v>
      </c>
      <c r="U116" s="125">
        <v>11.7</v>
      </c>
      <c r="V116" s="125">
        <v>2.2000000000000002</v>
      </c>
      <c r="W116" s="125"/>
      <c r="X116" s="125"/>
      <c r="Y116" s="125">
        <v>7.7</v>
      </c>
      <c r="Z116" s="125">
        <v>4.8</v>
      </c>
      <c r="AA116" s="125"/>
      <c r="AB116" s="125"/>
      <c r="AC116" s="125"/>
      <c r="AD116" s="125"/>
      <c r="AE116" s="114"/>
      <c r="AF116" s="125"/>
      <c r="AG116" s="125"/>
      <c r="AH116" s="125"/>
      <c r="AI116" s="265">
        <v>24</v>
      </c>
      <c r="AJ116" s="267">
        <f t="shared" si="27"/>
        <v>21</v>
      </c>
      <c r="AK116" s="267" t="s">
        <v>455</v>
      </c>
      <c r="AL116" s="95" t="s">
        <v>2269</v>
      </c>
      <c r="AM116" s="270" t="s">
        <v>749</v>
      </c>
      <c r="AN116" s="270" t="s">
        <v>455</v>
      </c>
      <c r="AO116" s="270">
        <v>2</v>
      </c>
      <c r="AP116" s="270" t="s">
        <v>455</v>
      </c>
      <c r="AQ116" s="265"/>
      <c r="AR116" s="265"/>
      <c r="AS116" s="265"/>
      <c r="AT116" s="270" t="s">
        <v>455</v>
      </c>
      <c r="AU116" s="265"/>
      <c r="AV116" s="265"/>
      <c r="AW116" s="265"/>
      <c r="AX116" s="265" t="s">
        <v>908</v>
      </c>
      <c r="AY116" s="270">
        <v>21</v>
      </c>
      <c r="AZ116" s="114">
        <v>12.7</v>
      </c>
      <c r="BA116" s="114">
        <v>2.2999999999999998</v>
      </c>
      <c r="BB116" s="114"/>
      <c r="BC116" s="114"/>
      <c r="BD116" s="114">
        <v>12</v>
      </c>
      <c r="BE116" s="114">
        <v>7.9</v>
      </c>
      <c r="BF116" s="114"/>
      <c r="BG116" s="114"/>
      <c r="BH116" s="114"/>
      <c r="BI116" s="114"/>
      <c r="BJ116" s="114"/>
      <c r="BK116" s="114"/>
      <c r="BL116" s="114"/>
      <c r="BM116" s="114"/>
      <c r="BN116" s="270">
        <v>24</v>
      </c>
      <c r="BO116" s="270">
        <f t="shared" si="28"/>
        <v>22</v>
      </c>
      <c r="BP116" s="270" t="s">
        <v>455</v>
      </c>
      <c r="BQ116" s="270" t="s">
        <v>2392</v>
      </c>
      <c r="BR116" s="270" t="s">
        <v>749</v>
      </c>
      <c r="BS116" s="270" t="s">
        <v>455</v>
      </c>
      <c r="BT116" s="265">
        <v>3</v>
      </c>
      <c r="BU116" s="270" t="s">
        <v>455</v>
      </c>
      <c r="BV116" s="265"/>
      <c r="BW116" s="265"/>
      <c r="BX116" s="265"/>
      <c r="BY116" s="270" t="s">
        <v>455</v>
      </c>
      <c r="BZ116" s="265"/>
      <c r="CA116" s="265"/>
      <c r="CB116" s="265"/>
      <c r="CC116" s="265" t="s">
        <v>908</v>
      </c>
      <c r="CD116" s="265">
        <v>21</v>
      </c>
      <c r="CE116" s="114">
        <v>11.7</v>
      </c>
      <c r="CF116" s="114">
        <v>1.6</v>
      </c>
      <c r="CG116" s="114"/>
      <c r="CH116" s="114"/>
      <c r="CI116" s="114">
        <v>7.1</v>
      </c>
      <c r="CJ116" s="114">
        <v>5.3</v>
      </c>
      <c r="CK116" s="114"/>
      <c r="CL116" s="114"/>
      <c r="CM116" s="114"/>
      <c r="CN116" s="114"/>
      <c r="CO116" s="114"/>
      <c r="CP116" s="114"/>
      <c r="CQ116" s="114"/>
      <c r="CR116" s="114"/>
      <c r="CS116" s="265">
        <v>24</v>
      </c>
      <c r="CT116" s="267">
        <f>CS116-BT116</f>
        <v>21</v>
      </c>
      <c r="CU116" s="270" t="s">
        <v>455</v>
      </c>
      <c r="CV116" s="270" t="s">
        <v>624</v>
      </c>
      <c r="CW116" s="270" t="s">
        <v>455</v>
      </c>
      <c r="CX116" s="270" t="s">
        <v>455</v>
      </c>
      <c r="CY116" s="265">
        <v>4</v>
      </c>
      <c r="CZ116" s="270" t="s">
        <v>455</v>
      </c>
      <c r="DA116" s="265"/>
      <c r="DB116" s="265"/>
      <c r="DC116" s="265"/>
      <c r="DD116" s="270" t="s">
        <v>455</v>
      </c>
      <c r="DE116" s="265"/>
      <c r="DF116" s="265"/>
      <c r="DG116" s="265"/>
      <c r="DH116" s="265" t="s">
        <v>908</v>
      </c>
      <c r="DI116" s="265">
        <v>21</v>
      </c>
      <c r="DJ116" s="125">
        <v>11.3</v>
      </c>
      <c r="DK116" s="125">
        <v>1.9</v>
      </c>
      <c r="DL116" s="125"/>
      <c r="DM116" s="125"/>
      <c r="DN116" s="125">
        <v>11</v>
      </c>
      <c r="DO116" s="125">
        <v>6.1</v>
      </c>
      <c r="DP116" s="125"/>
      <c r="DQ116" s="125"/>
      <c r="DR116" s="125"/>
      <c r="DS116" s="125"/>
      <c r="DT116" s="125"/>
      <c r="DU116" s="125"/>
      <c r="DV116" s="125"/>
      <c r="DW116" s="125"/>
      <c r="DX116" s="265">
        <v>24</v>
      </c>
      <c r="DY116" s="265">
        <f>DX116-CY116</f>
        <v>20</v>
      </c>
      <c r="DZ116" s="265" t="s">
        <v>455</v>
      </c>
      <c r="EA116" s="265"/>
      <c r="EB116" s="270" t="s">
        <v>455</v>
      </c>
      <c r="EC116" s="265"/>
      <c r="ED116" s="265"/>
      <c r="EE116" s="265"/>
      <c r="EF116" s="265"/>
      <c r="EG116" s="265"/>
      <c r="EH116" s="265"/>
      <c r="EI116" s="265"/>
      <c r="EJ116" s="265"/>
      <c r="EK116" s="265"/>
      <c r="EL116" s="265"/>
      <c r="EM116" s="265"/>
      <c r="EN116" s="265"/>
      <c r="EO116" s="125"/>
      <c r="EP116" s="125"/>
      <c r="EQ116" s="125"/>
      <c r="ER116" s="125"/>
      <c r="ES116" s="125"/>
      <c r="ET116" s="125"/>
      <c r="EU116" s="125"/>
      <c r="EV116" s="125"/>
      <c r="EW116" s="125"/>
      <c r="EX116" s="125"/>
      <c r="EY116" s="125"/>
      <c r="EZ116" s="125"/>
      <c r="FA116" s="125"/>
      <c r="FB116" s="125"/>
      <c r="FC116" s="265"/>
      <c r="FD116" s="265"/>
      <c r="FE116" s="265"/>
      <c r="FF116" s="270" t="s">
        <v>455</v>
      </c>
      <c r="FG116" s="270"/>
      <c r="FH116" s="265"/>
      <c r="FI116" s="265"/>
      <c r="FJ116" s="265"/>
      <c r="FK116" s="265"/>
      <c r="FL116" s="265"/>
      <c r="FM116" s="265"/>
      <c r="FN116" s="265"/>
      <c r="FO116" s="265"/>
      <c r="FP116" s="265"/>
      <c r="FQ116" s="265"/>
      <c r="FR116" s="265"/>
      <c r="FS116" s="265"/>
      <c r="FT116" s="265"/>
      <c r="FU116" s="265"/>
      <c r="FV116" s="265"/>
      <c r="FW116" s="265"/>
      <c r="FX116" s="265"/>
      <c r="FY116" s="265"/>
      <c r="FZ116" s="265"/>
      <c r="GA116" s="265"/>
      <c r="GB116" s="265"/>
      <c r="GC116" s="265"/>
      <c r="GD116" s="265"/>
      <c r="GE116" s="265"/>
      <c r="GF116" s="265"/>
      <c r="GG116" s="265"/>
      <c r="GH116" s="265"/>
      <c r="GI116" s="265"/>
      <c r="GJ116" s="265"/>
      <c r="GK116" s="265"/>
      <c r="GL116" s="265"/>
      <c r="GM116" s="265"/>
      <c r="GN116" s="265"/>
      <c r="GO116" s="265"/>
      <c r="GP116" s="265"/>
      <c r="GQ116" s="265"/>
      <c r="GR116" s="265"/>
      <c r="GS116" s="265"/>
      <c r="GT116" s="265"/>
      <c r="GU116" s="265"/>
      <c r="GV116" s="265"/>
      <c r="GW116" s="265"/>
      <c r="GX116" s="265"/>
      <c r="GY116" s="265"/>
      <c r="GZ116" s="265"/>
      <c r="HA116" s="265"/>
      <c r="HB116" s="265"/>
      <c r="HC116" s="265"/>
      <c r="HD116" s="270" t="s">
        <v>455</v>
      </c>
      <c r="HE116" s="265"/>
      <c r="HF116" s="265"/>
      <c r="HG116" s="270"/>
      <c r="HH116" s="265"/>
      <c r="HI116" s="265"/>
      <c r="HJ116" s="265"/>
      <c r="HK116" s="265"/>
      <c r="HL116" s="265"/>
      <c r="HM116" s="265"/>
      <c r="HN116" s="265"/>
      <c r="HO116" s="265"/>
      <c r="HP116" s="265"/>
      <c r="HQ116" s="265"/>
      <c r="HR116" s="265"/>
      <c r="HS116" s="265"/>
      <c r="HT116" s="265"/>
      <c r="HU116" s="265"/>
      <c r="HV116" s="265"/>
      <c r="HW116" s="265"/>
      <c r="HX116" s="265"/>
      <c r="HY116" s="265"/>
      <c r="HZ116" s="265"/>
      <c r="IA116" s="265"/>
      <c r="IB116" s="265"/>
      <c r="IC116" s="265"/>
      <c r="ID116" s="265"/>
      <c r="IE116" s="265"/>
      <c r="IF116" s="265"/>
      <c r="IG116" s="265"/>
      <c r="IH116" s="265"/>
      <c r="II116" s="265"/>
      <c r="IJ116" s="265"/>
      <c r="IK116" s="265"/>
      <c r="IL116" s="265"/>
      <c r="IM116" s="265"/>
      <c r="IN116" s="265"/>
      <c r="IO116" s="265"/>
      <c r="IP116" s="265"/>
      <c r="IQ116" s="265"/>
      <c r="IR116" s="265"/>
      <c r="IS116" s="270" t="s">
        <v>455</v>
      </c>
      <c r="IT116" s="265"/>
      <c r="IU116" s="265"/>
      <c r="IV116" s="265"/>
      <c r="IW116" s="265"/>
      <c r="IX116" s="265"/>
      <c r="IY116" s="265"/>
      <c r="IZ116" s="265"/>
      <c r="JA116" s="265"/>
      <c r="JB116" s="265"/>
      <c r="JC116" s="265"/>
      <c r="JD116" s="265"/>
      <c r="JE116" s="265"/>
      <c r="JF116" s="265"/>
      <c r="JG116" s="265"/>
      <c r="JH116" s="265"/>
      <c r="JI116" s="265"/>
      <c r="JJ116" s="265"/>
      <c r="JK116" s="265"/>
      <c r="JL116" s="265"/>
      <c r="JM116" s="265"/>
      <c r="JN116" s="265"/>
      <c r="JO116" s="265"/>
      <c r="JP116" s="265"/>
      <c r="JQ116" s="265"/>
      <c r="JR116" s="265"/>
      <c r="JS116" s="265"/>
      <c r="JT116" s="265"/>
      <c r="JU116" s="265"/>
      <c r="JV116" s="265"/>
      <c r="JW116" s="265"/>
      <c r="JX116" s="265"/>
      <c r="JY116" s="265"/>
      <c r="JZ116" s="265"/>
      <c r="KA116" s="265"/>
      <c r="KB116" s="265"/>
      <c r="KC116" s="265"/>
      <c r="KD116" s="265"/>
      <c r="KE116" s="270" t="s">
        <v>455</v>
      </c>
      <c r="KF116" s="265"/>
      <c r="KG116" s="265"/>
      <c r="KH116" s="265"/>
      <c r="KI116" s="270"/>
      <c r="KJ116" s="265"/>
      <c r="KK116" s="265"/>
      <c r="KL116" s="265"/>
      <c r="KM116" s="265"/>
      <c r="KN116" s="265"/>
      <c r="KO116" s="265"/>
      <c r="KP116" s="265"/>
      <c r="KQ116" s="265"/>
      <c r="KR116" s="265"/>
      <c r="KS116" s="265"/>
      <c r="KT116" s="265"/>
      <c r="KU116" s="265"/>
      <c r="KV116" s="265"/>
      <c r="KW116" s="265"/>
      <c r="KX116" s="265"/>
      <c r="KY116" s="265"/>
      <c r="KZ116" s="265"/>
      <c r="LA116" s="265"/>
      <c r="LB116" s="265"/>
      <c r="LC116" s="265"/>
      <c r="LD116" s="265"/>
      <c r="LE116" s="265"/>
      <c r="LF116" s="265"/>
      <c r="LG116" s="265"/>
      <c r="LH116" s="265"/>
      <c r="LI116" s="265"/>
      <c r="LJ116" s="265"/>
      <c r="LK116" s="265"/>
      <c r="LL116" s="265"/>
      <c r="LM116" s="265"/>
      <c r="LN116" s="265"/>
      <c r="LO116" s="265"/>
      <c r="LP116" s="265"/>
      <c r="LQ116" s="265"/>
      <c r="LR116" s="265"/>
      <c r="LS116" s="265"/>
      <c r="LT116" s="270" t="s">
        <v>455</v>
      </c>
      <c r="LU116" s="265"/>
      <c r="LV116" s="265"/>
      <c r="LW116" s="265"/>
      <c r="LX116" s="265"/>
      <c r="LY116" s="265"/>
      <c r="LZ116" s="265"/>
      <c r="MA116" s="265"/>
      <c r="MB116" s="265"/>
      <c r="MC116" s="265"/>
      <c r="MD116" s="265"/>
      <c r="ME116" s="265"/>
      <c r="MF116" s="265"/>
      <c r="MG116" s="265"/>
      <c r="MH116" s="265"/>
      <c r="MI116" s="265"/>
      <c r="MJ116" s="265"/>
      <c r="MK116" s="265"/>
      <c r="ML116" s="265"/>
      <c r="MM116" s="265"/>
      <c r="MN116" s="265"/>
      <c r="MO116" s="265"/>
      <c r="MP116" s="265"/>
      <c r="MQ116" s="265"/>
      <c r="MR116" s="265"/>
      <c r="MS116" s="265"/>
      <c r="MT116" s="265"/>
      <c r="MU116" s="265"/>
      <c r="MV116" s="265"/>
      <c r="MW116" s="265"/>
      <c r="MX116" s="265"/>
      <c r="MY116" s="265"/>
      <c r="MZ116" s="265"/>
      <c r="NA116" s="265"/>
      <c r="NB116" s="265"/>
      <c r="NC116" s="265"/>
      <c r="ND116" s="265"/>
      <c r="NE116" s="265"/>
      <c r="NF116" s="265"/>
      <c r="NG116" s="265"/>
      <c r="NH116" s="265"/>
      <c r="NI116" s="265"/>
      <c r="NJ116" s="265"/>
      <c r="NK116" s="265"/>
      <c r="NL116" s="265"/>
      <c r="NM116" s="265"/>
      <c r="NN116" s="265"/>
      <c r="NO116" s="265"/>
      <c r="NP116" s="265"/>
      <c r="NQ116" s="265"/>
      <c r="NR116" s="265"/>
      <c r="NS116" s="265"/>
      <c r="NT116" s="265"/>
      <c r="NU116" s="265"/>
      <c r="NV116" s="265"/>
      <c r="NW116" s="265"/>
      <c r="NX116" s="265"/>
      <c r="NY116" s="265"/>
      <c r="NZ116" s="265"/>
      <c r="OA116" s="265"/>
      <c r="OB116" s="265"/>
      <c r="OC116" s="265"/>
      <c r="OD116" s="265"/>
      <c r="OE116" s="265"/>
      <c r="OF116" s="265"/>
      <c r="OG116" s="265"/>
      <c r="OH116" s="265"/>
      <c r="OI116" s="265"/>
      <c r="OJ116" s="265"/>
      <c r="OK116" s="265"/>
      <c r="OL116" s="265"/>
      <c r="OM116" s="265"/>
      <c r="ON116" s="265"/>
      <c r="OO116" s="265"/>
      <c r="OP116" s="265"/>
      <c r="OQ116" s="265"/>
      <c r="OR116" s="265"/>
      <c r="OS116" s="267">
        <f>IF(ISERROR(#REF!),0,1)</f>
        <v>0</v>
      </c>
      <c r="OT116" s="267">
        <f>IF(C116="YES",1,0)</f>
        <v>0</v>
      </c>
      <c r="OU116" s="267">
        <f>IF(D116="YES",1,0)</f>
        <v>1</v>
      </c>
      <c r="OV116" s="223"/>
      <c r="OW116" s="223"/>
      <c r="OX116" s="223"/>
      <c r="OY116" s="223"/>
      <c r="OZ116" s="223"/>
      <c r="PA116" s="223"/>
      <c r="PB116" s="223"/>
      <c r="PC116" s="223"/>
      <c r="PD116" s="223"/>
      <c r="PE116" s="223"/>
      <c r="PF116" s="223"/>
      <c r="PG116" s="223"/>
      <c r="PH116" s="223"/>
      <c r="PI116" s="223"/>
      <c r="PJ116" s="223"/>
      <c r="PK116" s="223"/>
      <c r="PL116" s="223"/>
      <c r="PM116" s="223"/>
      <c r="PN116" s="223"/>
      <c r="PO116" s="223"/>
      <c r="PP116" s="223"/>
      <c r="PQ116" s="223"/>
      <c r="PR116" s="223"/>
      <c r="PS116" s="223"/>
      <c r="PT116" s="223"/>
      <c r="PU116" s="223"/>
      <c r="PV116" s="223"/>
      <c r="PW116" s="223"/>
      <c r="PX116" s="223"/>
      <c r="PY116" s="223"/>
      <c r="PZ116" s="223"/>
      <c r="QA116" s="223"/>
      <c r="QB116" s="223"/>
      <c r="QC116" s="223"/>
      <c r="QD116" s="223"/>
      <c r="QE116" s="223"/>
      <c r="QF116" s="223"/>
      <c r="QG116" s="223"/>
      <c r="QH116" s="223"/>
      <c r="QI116" s="223"/>
      <c r="QJ116" s="223"/>
      <c r="QK116" s="223"/>
      <c r="QL116" s="223"/>
      <c r="QM116" s="223"/>
      <c r="QN116" s="223"/>
      <c r="QO116" s="223"/>
      <c r="QP116" s="223"/>
      <c r="QQ116" s="223"/>
      <c r="QR116" s="223"/>
      <c r="QS116" s="223"/>
      <c r="QT116" s="223"/>
      <c r="QU116" s="223"/>
      <c r="QV116" s="223"/>
      <c r="QW116" s="223"/>
      <c r="QX116" s="223"/>
      <c r="QY116" s="223"/>
      <c r="QZ116" s="223"/>
      <c r="RA116" s="223"/>
      <c r="RB116" s="223"/>
      <c r="RC116" s="223"/>
      <c r="RD116" s="223"/>
      <c r="RE116" s="223"/>
      <c r="RF116" s="223"/>
      <c r="RG116" s="223"/>
      <c r="RH116" s="223"/>
      <c r="RI116" s="223"/>
      <c r="RJ116" s="223"/>
      <c r="RK116" s="223"/>
      <c r="RL116" s="223"/>
      <c r="RM116" s="223"/>
      <c r="RN116" s="223"/>
      <c r="RO116" s="223"/>
      <c r="RP116" s="223"/>
      <c r="RQ116" s="223"/>
      <c r="RR116" s="223"/>
      <c r="RS116" s="223"/>
      <c r="RT116" s="223"/>
      <c r="RU116" s="223"/>
      <c r="RV116" s="223"/>
      <c r="RW116" s="223"/>
      <c r="RX116" s="223"/>
      <c r="RY116" s="223"/>
      <c r="RZ116" s="223"/>
      <c r="SA116" s="223"/>
      <c r="SB116" s="223"/>
      <c r="SC116" s="223"/>
      <c r="SD116" s="223"/>
      <c r="SE116" s="223"/>
      <c r="SF116" s="223"/>
      <c r="SG116" s="223"/>
      <c r="SH116" s="223"/>
      <c r="SI116" s="223"/>
      <c r="SJ116" s="223"/>
      <c r="SK116" s="223"/>
      <c r="SL116" s="223"/>
      <c r="SM116" s="223"/>
      <c r="SN116" s="223"/>
      <c r="SO116" s="223"/>
      <c r="SP116" s="223"/>
      <c r="SQ116" s="223"/>
      <c r="SR116" s="223"/>
      <c r="SS116" s="223"/>
      <c r="ST116" s="223"/>
      <c r="SU116" s="223"/>
      <c r="SV116" s="223"/>
      <c r="SW116" s="223"/>
      <c r="SX116" s="223"/>
      <c r="SY116" s="223"/>
      <c r="SZ116" s="223"/>
      <c r="TA116" s="223"/>
      <c r="TB116" s="223"/>
      <c r="TC116" s="223"/>
      <c r="TD116" s="223"/>
      <c r="TE116" s="223"/>
      <c r="TF116" s="223"/>
      <c r="TG116" s="223"/>
      <c r="TH116" s="223"/>
      <c r="TI116" s="223"/>
      <c r="TJ116" s="223"/>
      <c r="TK116" s="223"/>
      <c r="TL116" s="223"/>
      <c r="TM116" s="223"/>
      <c r="TN116" s="223"/>
      <c r="TO116" s="223"/>
      <c r="TP116" s="223"/>
      <c r="TQ116" s="223"/>
      <c r="TR116" s="223"/>
      <c r="TS116" s="223"/>
      <c r="TT116" s="223"/>
      <c r="TU116" s="223"/>
      <c r="TV116" s="223"/>
      <c r="TW116" s="223"/>
      <c r="TX116" s="223"/>
      <c r="TY116" s="223"/>
      <c r="TZ116" s="223"/>
      <c r="UA116" s="223"/>
      <c r="UB116" s="223"/>
      <c r="UC116" s="223"/>
      <c r="UD116" s="223"/>
      <c r="UE116" s="223"/>
      <c r="UF116" s="223"/>
      <c r="UG116" s="223"/>
      <c r="UH116" s="223"/>
      <c r="UI116" s="223"/>
      <c r="UJ116" s="223"/>
      <c r="UK116" s="223"/>
      <c r="UL116" s="223"/>
      <c r="UM116" s="223"/>
      <c r="UN116" s="223"/>
      <c r="UO116" s="223"/>
      <c r="UP116" s="223"/>
      <c r="UQ116" s="223"/>
      <c r="UR116" s="223"/>
      <c r="US116" s="223"/>
      <c r="UT116" s="223"/>
      <c r="UU116" s="223"/>
      <c r="UV116" s="223"/>
      <c r="UW116" s="223"/>
      <c r="UX116" s="223"/>
      <c r="UY116" s="223"/>
      <c r="UZ116" s="223"/>
      <c r="VA116" s="223"/>
      <c r="VB116" s="223"/>
      <c r="VC116" s="223"/>
      <c r="VD116" s="223"/>
      <c r="VE116" s="223"/>
      <c r="VF116" s="223"/>
      <c r="VG116" s="223"/>
      <c r="VH116" s="223"/>
      <c r="VI116" s="223"/>
      <c r="VJ116" s="223"/>
      <c r="VK116" s="223"/>
      <c r="VL116" s="223"/>
      <c r="VM116" s="223"/>
      <c r="VN116" s="223"/>
      <c r="VO116" s="223"/>
      <c r="VP116" s="223"/>
      <c r="VQ116" s="223"/>
      <c r="VR116" s="223"/>
      <c r="VS116" s="223"/>
      <c r="VT116" s="223"/>
      <c r="VU116" s="223"/>
      <c r="VV116" s="223"/>
      <c r="VW116" s="223"/>
      <c r="VX116" s="223"/>
      <c r="VY116" s="223"/>
      <c r="VZ116" s="223"/>
      <c r="WA116" s="223"/>
      <c r="WB116" s="223"/>
      <c r="WC116" s="223"/>
      <c r="WD116" s="223"/>
      <c r="WE116" s="223"/>
      <c r="WF116" s="223"/>
      <c r="WG116" s="223"/>
      <c r="WH116" s="223"/>
      <c r="WI116" s="223"/>
      <c r="WJ116" s="223"/>
      <c r="WK116" s="223"/>
      <c r="WL116" s="223"/>
      <c r="WM116" s="223"/>
      <c r="WN116" s="223"/>
      <c r="WO116" s="223"/>
      <c r="WP116" s="223"/>
      <c r="WQ116" s="223"/>
      <c r="WR116" s="223"/>
      <c r="WS116" s="223"/>
      <c r="WT116" s="223"/>
      <c r="WU116" s="223"/>
      <c r="WV116" s="223"/>
      <c r="WW116" s="223"/>
      <c r="WX116" s="223"/>
      <c r="WY116" s="223"/>
      <c r="WZ116" s="223"/>
      <c r="XA116" s="223"/>
      <c r="XB116" s="223"/>
      <c r="XC116" s="223"/>
      <c r="XD116" s="223"/>
      <c r="XE116" s="223"/>
      <c r="XF116" s="223"/>
      <c r="XG116" s="223"/>
      <c r="XH116" s="223"/>
      <c r="XI116" s="223"/>
      <c r="XJ116" s="223"/>
      <c r="XK116" s="223"/>
      <c r="XL116" s="223"/>
      <c r="XM116" s="223"/>
      <c r="XN116" s="223"/>
      <c r="XO116" s="223"/>
      <c r="XP116" s="223"/>
      <c r="XQ116" s="223"/>
      <c r="XR116" s="223"/>
      <c r="XS116" s="223"/>
      <c r="XT116" s="223"/>
      <c r="XU116" s="223"/>
      <c r="XV116" s="223"/>
      <c r="XW116" s="223"/>
      <c r="XX116" s="223"/>
      <c r="XY116" s="223"/>
      <c r="XZ116" s="223"/>
      <c r="YA116" s="223"/>
      <c r="YB116" s="223"/>
      <c r="YC116" s="223"/>
      <c r="YD116" s="223"/>
      <c r="YE116" s="223"/>
      <c r="YF116" s="223"/>
      <c r="YG116" s="223"/>
      <c r="YH116" s="223"/>
      <c r="YI116" s="223"/>
      <c r="YJ116" s="223"/>
      <c r="YK116" s="223"/>
      <c r="YL116" s="223"/>
      <c r="YM116" s="223"/>
      <c r="YN116" s="223"/>
      <c r="YO116" s="223"/>
      <c r="YP116" s="223"/>
      <c r="YQ116" s="223"/>
      <c r="YR116" s="223"/>
      <c r="YS116" s="223"/>
      <c r="YT116" s="223"/>
      <c r="YU116" s="223"/>
      <c r="YV116" s="223"/>
      <c r="YW116" s="223"/>
      <c r="YX116" s="223"/>
      <c r="YY116" s="223"/>
      <c r="YZ116" s="223"/>
      <c r="ZA116" s="223"/>
      <c r="ZB116" s="223"/>
      <c r="ZC116" s="223"/>
      <c r="ZD116" s="223"/>
      <c r="ZE116" s="223"/>
      <c r="ZF116" s="223"/>
      <c r="ZG116" s="223"/>
      <c r="ZH116" s="223"/>
      <c r="ZI116" s="223"/>
      <c r="ZJ116" s="223"/>
      <c r="ZK116" s="223"/>
      <c r="ZL116" s="223"/>
      <c r="ZM116" s="223"/>
      <c r="ZN116" s="223"/>
      <c r="ZO116" s="223"/>
      <c r="ZP116" s="223"/>
      <c r="ZQ116" s="223"/>
      <c r="ZR116" s="223"/>
      <c r="ZS116" s="223"/>
      <c r="ZT116" s="223"/>
      <c r="ZU116" s="223"/>
      <c r="ZV116" s="223"/>
      <c r="ZW116" s="223"/>
      <c r="ZX116" s="223"/>
      <c r="ZY116" s="223"/>
      <c r="ZZ116" s="223"/>
      <c r="AAA116" s="223"/>
      <c r="AAB116" s="223"/>
      <c r="AAC116" s="223"/>
      <c r="AAD116" s="223"/>
      <c r="AAE116" s="223"/>
      <c r="AAF116" s="223"/>
      <c r="AAG116" s="223"/>
      <c r="AAH116" s="223"/>
      <c r="AAI116" s="223"/>
      <c r="AAJ116" s="223"/>
      <c r="AAK116" s="223"/>
      <c r="AAL116" s="223"/>
      <c r="AAM116" s="223"/>
      <c r="AAN116" s="223"/>
      <c r="AAO116" s="223"/>
      <c r="AAP116" s="223"/>
      <c r="AAQ116" s="223"/>
      <c r="AAR116" s="223"/>
      <c r="AAS116" s="223"/>
      <c r="AAT116" s="223"/>
      <c r="AAU116" s="223"/>
      <c r="AAV116" s="223"/>
      <c r="AAW116" s="223"/>
      <c r="AAX116" s="223"/>
      <c r="AAY116" s="223"/>
      <c r="AAZ116" s="223"/>
      <c r="ABA116" s="223"/>
      <c r="ABB116" s="223"/>
      <c r="ABC116" s="223"/>
      <c r="ABD116" s="223"/>
      <c r="ABE116" s="223"/>
      <c r="ABF116" s="223"/>
      <c r="ABG116" s="223"/>
      <c r="ABH116" s="223"/>
      <c r="ABI116" s="223"/>
      <c r="ABJ116" s="223"/>
      <c r="ABK116" s="223"/>
      <c r="ABL116" s="223"/>
      <c r="ABM116" s="223"/>
      <c r="ABN116" s="223"/>
      <c r="ABO116" s="223"/>
      <c r="ABP116" s="223"/>
      <c r="ABQ116" s="223"/>
      <c r="ABR116" s="223"/>
      <c r="ABS116" s="223"/>
      <c r="ABT116" s="223"/>
      <c r="ABU116" s="223"/>
      <c r="ABV116" s="223"/>
      <c r="ABW116" s="223"/>
      <c r="ABX116" s="223"/>
      <c r="ABY116" s="223"/>
      <c r="ABZ116" s="223"/>
      <c r="ACA116" s="223"/>
      <c r="ACB116" s="223"/>
      <c r="ACC116" s="223"/>
      <c r="ACD116" s="223"/>
      <c r="ACE116" s="223"/>
      <c r="ACF116" s="223"/>
      <c r="ACG116" s="223"/>
      <c r="ACH116" s="223"/>
      <c r="ACI116" s="223"/>
      <c r="ACJ116" s="223"/>
      <c r="ACK116" s="223"/>
      <c r="ACL116" s="223"/>
      <c r="ACM116" s="223"/>
      <c r="ACN116" s="223"/>
      <c r="ACO116" s="223"/>
      <c r="ACP116" s="223"/>
      <c r="ACQ116" s="223"/>
      <c r="ACR116" s="223"/>
      <c r="ACS116" s="223"/>
      <c r="ACT116" s="223"/>
      <c r="ACU116" s="223"/>
      <c r="ACV116" s="223"/>
      <c r="ACW116" s="223"/>
      <c r="ACX116" s="223"/>
      <c r="ACY116" s="223"/>
      <c r="ACZ116" s="223"/>
      <c r="ADA116" s="223"/>
      <c r="ADB116" s="223"/>
      <c r="ADC116" s="223"/>
      <c r="ADD116" s="223"/>
      <c r="ADE116" s="223"/>
      <c r="ADF116" s="223"/>
      <c r="ADG116" s="223"/>
      <c r="ADH116" s="223"/>
      <c r="ADI116" s="223"/>
      <c r="ADJ116" s="223"/>
      <c r="ADK116" s="223"/>
      <c r="ADL116" s="223"/>
      <c r="ADM116" s="223"/>
      <c r="ADN116" s="223"/>
      <c r="ADO116" s="223"/>
      <c r="ADP116" s="223"/>
      <c r="ADQ116" s="223"/>
      <c r="ADR116" s="223"/>
      <c r="ADS116" s="223"/>
      <c r="ADT116" s="223"/>
      <c r="ADU116" s="223"/>
      <c r="ADV116" s="223"/>
      <c r="ADW116" s="223"/>
      <c r="ADX116" s="223"/>
      <c r="ADY116" s="223"/>
      <c r="ADZ116" s="223"/>
      <c r="AEA116" s="223"/>
      <c r="AEB116" s="223"/>
      <c r="AEC116" s="223"/>
      <c r="AED116" s="223"/>
      <c r="AEE116" s="223"/>
      <c r="AEF116" s="223"/>
      <c r="AEG116" s="223"/>
      <c r="AEH116" s="223"/>
      <c r="AEI116" s="223"/>
      <c r="AEJ116" s="223"/>
      <c r="AEK116" s="223"/>
      <c r="AEL116" s="223"/>
      <c r="AEM116" s="223"/>
      <c r="AEN116" s="223"/>
      <c r="AEO116" s="223"/>
      <c r="AEP116" s="223"/>
      <c r="AEQ116" s="223"/>
      <c r="AER116" s="223"/>
      <c r="AES116" s="223"/>
      <c r="AET116" s="223"/>
      <c r="AEU116" s="223"/>
      <c r="AEV116" s="223"/>
      <c r="AEW116" s="223"/>
      <c r="AEX116" s="223"/>
      <c r="AEY116" s="223"/>
      <c r="AEZ116" s="223"/>
      <c r="AFA116" s="223"/>
      <c r="AFB116" s="223"/>
      <c r="AFC116" s="223"/>
      <c r="AFD116" s="223"/>
      <c r="AFE116" s="223"/>
      <c r="AFF116" s="223"/>
      <c r="AFG116" s="223"/>
      <c r="AFH116" s="223"/>
      <c r="AFI116" s="223"/>
      <c r="AFJ116" s="223"/>
      <c r="AFK116" s="223"/>
      <c r="AFL116" s="223"/>
      <c r="AFM116" s="223"/>
      <c r="AFN116" s="223"/>
      <c r="AFO116" s="223"/>
      <c r="AFP116" s="223"/>
      <c r="AFQ116" s="223"/>
      <c r="AFR116" s="223"/>
      <c r="AFS116" s="223"/>
      <c r="AFT116" s="223"/>
    </row>
    <row r="117" spans="1:852" s="267" customFormat="1">
      <c r="A117" s="101" t="s">
        <v>3519</v>
      </c>
      <c r="B117" s="101"/>
      <c r="C117" s="840" t="str">
        <f>IF(Severity!F117&gt;=0.5,"YES","NO")</f>
        <v>NO</v>
      </c>
      <c r="D117" s="840" t="str">
        <f>IF(Severity!G117&gt;=0.5,"YES","NO")</f>
        <v>YES</v>
      </c>
      <c r="E117" s="267">
        <v>24</v>
      </c>
      <c r="F117" s="267">
        <v>2</v>
      </c>
      <c r="G117" s="212" t="s">
        <v>3536</v>
      </c>
      <c r="H117" s="270" t="s">
        <v>749</v>
      </c>
      <c r="I117" s="270" t="s">
        <v>455</v>
      </c>
      <c r="J117" s="270">
        <v>17</v>
      </c>
      <c r="K117" s="270" t="s">
        <v>455</v>
      </c>
      <c r="N117" s="270"/>
      <c r="O117" s="270" t="s">
        <v>455</v>
      </c>
      <c r="S117" s="267" t="s">
        <v>602</v>
      </c>
      <c r="T117" s="270">
        <v>17</v>
      </c>
      <c r="U117" s="113">
        <v>19.7</v>
      </c>
      <c r="V117" s="113">
        <v>3.9</v>
      </c>
      <c r="W117" s="113"/>
      <c r="X117" s="113"/>
      <c r="Y117" s="113"/>
      <c r="Z117" s="113"/>
      <c r="AA117" s="113">
        <v>9.6999999999999993</v>
      </c>
      <c r="AB117" s="113" t="s">
        <v>455</v>
      </c>
      <c r="AC117" s="113"/>
      <c r="AD117" s="113"/>
      <c r="AE117" s="114"/>
      <c r="AF117" s="113"/>
      <c r="AG117" s="113"/>
      <c r="AH117" s="113"/>
      <c r="AI117" s="267">
        <v>49</v>
      </c>
      <c r="AJ117" s="267">
        <f t="shared" si="27"/>
        <v>32</v>
      </c>
      <c r="AK117" s="267">
        <v>32</v>
      </c>
      <c r="AL117" s="212" t="s">
        <v>3536</v>
      </c>
      <c r="AM117" s="103" t="s">
        <v>749</v>
      </c>
      <c r="AN117" s="270" t="s">
        <v>455</v>
      </c>
      <c r="AO117" s="267">
        <v>24</v>
      </c>
      <c r="AP117" s="270" t="s">
        <v>455</v>
      </c>
      <c r="AT117" s="270" t="s">
        <v>455</v>
      </c>
      <c r="AX117" s="267" t="s">
        <v>602</v>
      </c>
      <c r="AY117" s="270">
        <v>17</v>
      </c>
      <c r="AZ117" s="114">
        <v>20.100000000000001</v>
      </c>
      <c r="BA117" s="114">
        <v>4.3</v>
      </c>
      <c r="BB117" s="114"/>
      <c r="BC117" s="114"/>
      <c r="BD117" s="114"/>
      <c r="BE117" s="114"/>
      <c r="BF117" s="114">
        <v>11.3</v>
      </c>
      <c r="BG117" s="114" t="s">
        <v>455</v>
      </c>
      <c r="BH117" s="114"/>
      <c r="BI117" s="114"/>
      <c r="BJ117" s="114"/>
      <c r="BK117" s="114"/>
      <c r="BL117" s="114"/>
      <c r="BM117" s="114"/>
      <c r="BN117" s="267">
        <v>54</v>
      </c>
      <c r="BO117" s="270">
        <f t="shared" si="28"/>
        <v>30</v>
      </c>
      <c r="BP117" s="267">
        <v>30</v>
      </c>
      <c r="BR117" s="270" t="s">
        <v>455</v>
      </c>
      <c r="CE117" s="114"/>
      <c r="CF117" s="114"/>
      <c r="CG117" s="114"/>
      <c r="CH117" s="114"/>
      <c r="CI117" s="114"/>
      <c r="CJ117" s="114"/>
      <c r="CK117" s="114"/>
      <c r="CL117" s="114"/>
      <c r="CM117" s="114"/>
      <c r="CN117" s="114"/>
      <c r="CO117" s="114"/>
      <c r="CP117" s="114"/>
      <c r="CQ117" s="114"/>
      <c r="CR117" s="114"/>
      <c r="CW117" s="270" t="s">
        <v>455</v>
      </c>
      <c r="DJ117" s="113"/>
      <c r="DK117" s="113"/>
      <c r="DL117" s="113"/>
      <c r="DM117" s="113"/>
      <c r="DN117" s="113"/>
      <c r="DP117" s="113"/>
      <c r="DQ117" s="113"/>
      <c r="DR117" s="113"/>
      <c r="DS117" s="113"/>
      <c r="DT117" s="113"/>
      <c r="DU117" s="113"/>
      <c r="DV117" s="113"/>
      <c r="DW117" s="113"/>
      <c r="DX117" s="113"/>
      <c r="EB117" s="270" t="s">
        <v>455</v>
      </c>
      <c r="EC117" s="270"/>
      <c r="EP117" s="113"/>
      <c r="EQ117" s="113"/>
      <c r="ER117" s="113"/>
      <c r="ES117" s="113"/>
      <c r="ET117" s="113"/>
      <c r="EU117" s="113"/>
      <c r="EV117" s="113"/>
      <c r="EW117" s="113"/>
      <c r="EX117" s="113"/>
      <c r="EY117" s="113"/>
      <c r="EZ117" s="113"/>
      <c r="FA117" s="113"/>
      <c r="FB117" s="113"/>
      <c r="FC117" s="113"/>
      <c r="FH117" s="270"/>
      <c r="HH117" s="270"/>
      <c r="KJ117" s="270"/>
    </row>
    <row r="118" spans="1:852" s="64" customFormat="1">
      <c r="A118" s="267" t="s">
        <v>2805</v>
      </c>
      <c r="B118" s="267"/>
      <c r="C118" s="840" t="str">
        <f>IF(Severity!F118&gt;=0.5,"YES","NO")</f>
        <v>YES</v>
      </c>
      <c r="D118" s="840" t="str">
        <f>IF(Severity!G118&gt;=0.5,"YES","NO")</f>
        <v>NO</v>
      </c>
      <c r="E118" s="208">
        <v>6</v>
      </c>
      <c r="F118" s="208">
        <v>2</v>
      </c>
      <c r="G118" s="90" t="s">
        <v>384</v>
      </c>
      <c r="H118" s="270" t="s">
        <v>455</v>
      </c>
      <c r="I118" s="270" t="s">
        <v>455</v>
      </c>
      <c r="J118" s="270">
        <v>14</v>
      </c>
      <c r="K118" s="270" t="s">
        <v>455</v>
      </c>
      <c r="L118" s="267"/>
      <c r="M118" s="267"/>
      <c r="N118" s="270"/>
      <c r="O118" s="270" t="s">
        <v>602</v>
      </c>
      <c r="P118" s="212">
        <v>21</v>
      </c>
      <c r="Q118" s="212">
        <v>51</v>
      </c>
      <c r="R118" s="212">
        <v>50</v>
      </c>
      <c r="S118" s="270" t="s">
        <v>602</v>
      </c>
      <c r="T118" s="270">
        <v>21</v>
      </c>
      <c r="U118" s="113"/>
      <c r="V118" s="113"/>
      <c r="W118" s="113">
        <v>27.1</v>
      </c>
      <c r="X118" s="113">
        <v>4.2</v>
      </c>
      <c r="Y118" s="113"/>
      <c r="Z118" s="113"/>
      <c r="AA118" s="113"/>
      <c r="AB118" s="113"/>
      <c r="AC118" s="113"/>
      <c r="AD118" s="113"/>
      <c r="AE118" s="114"/>
      <c r="AF118" s="113"/>
      <c r="AG118" s="113">
        <v>-15.4</v>
      </c>
      <c r="AH118" s="113">
        <v>7.9</v>
      </c>
      <c r="AI118" s="267">
        <v>116</v>
      </c>
      <c r="AJ118" s="267">
        <f t="shared" si="27"/>
        <v>102</v>
      </c>
      <c r="AK118" s="267">
        <v>102</v>
      </c>
      <c r="AL118" s="90" t="s">
        <v>406</v>
      </c>
      <c r="AM118" s="270" t="s">
        <v>455</v>
      </c>
      <c r="AN118" s="270" t="s">
        <v>455</v>
      </c>
      <c r="AO118" s="270">
        <v>16</v>
      </c>
      <c r="AP118" s="270" t="s">
        <v>455</v>
      </c>
      <c r="AQ118" s="267"/>
      <c r="AR118" s="267"/>
      <c r="AS118" s="267"/>
      <c r="AT118" s="270" t="s">
        <v>765</v>
      </c>
      <c r="AU118" s="212">
        <v>21</v>
      </c>
      <c r="AV118" s="212">
        <v>71</v>
      </c>
      <c r="AW118" s="212">
        <v>50</v>
      </c>
      <c r="AX118" s="267" t="s">
        <v>602</v>
      </c>
      <c r="AY118" s="270">
        <v>21</v>
      </c>
      <c r="AZ118" s="114"/>
      <c r="BA118" s="114"/>
      <c r="BB118" s="114">
        <v>27.5</v>
      </c>
      <c r="BC118" s="114">
        <v>4.5</v>
      </c>
      <c r="BD118" s="114"/>
      <c r="BE118" s="114"/>
      <c r="BF118" s="114"/>
      <c r="BG118" s="114"/>
      <c r="BH118" s="114"/>
      <c r="BI118" s="114"/>
      <c r="BJ118" s="114"/>
      <c r="BK118" s="114"/>
      <c r="BL118" s="114">
        <v>-16.899999999999999</v>
      </c>
      <c r="BM118" s="114">
        <v>8.1</v>
      </c>
      <c r="BN118" s="267">
        <v>124</v>
      </c>
      <c r="BO118" s="270">
        <f t="shared" si="28"/>
        <v>108</v>
      </c>
      <c r="BP118" s="267">
        <v>108</v>
      </c>
      <c r="BQ118" s="270"/>
      <c r="BR118" s="270" t="s">
        <v>455</v>
      </c>
      <c r="BS118" s="267"/>
      <c r="BT118" s="267"/>
      <c r="BU118" s="267"/>
      <c r="BV118" s="267"/>
      <c r="BW118" s="267"/>
      <c r="BX118" s="267"/>
      <c r="BY118" s="267"/>
      <c r="BZ118" s="212"/>
      <c r="CA118" s="212"/>
      <c r="CB118" s="267"/>
      <c r="CC118" s="267"/>
      <c r="CD118" s="267"/>
      <c r="CE118" s="114"/>
      <c r="CF118" s="114"/>
      <c r="CG118" s="114"/>
      <c r="CH118" s="114"/>
      <c r="CI118" s="114"/>
      <c r="CJ118" s="114"/>
      <c r="CK118" s="114"/>
      <c r="CL118" s="114"/>
      <c r="CM118" s="114"/>
      <c r="CN118" s="114"/>
      <c r="CO118" s="114"/>
      <c r="CP118" s="114"/>
      <c r="CQ118" s="114"/>
      <c r="CR118" s="114"/>
      <c r="CS118" s="267"/>
      <c r="CT118" s="267"/>
      <c r="CU118" s="267"/>
      <c r="CV118" s="90"/>
      <c r="CW118" s="270" t="s">
        <v>455</v>
      </c>
      <c r="CX118" s="90"/>
      <c r="CY118" s="212"/>
      <c r="CZ118" s="212"/>
      <c r="DA118" s="212"/>
      <c r="DB118" s="212"/>
      <c r="DC118" s="212"/>
      <c r="DD118" s="212"/>
      <c r="DE118" s="212"/>
      <c r="DF118" s="212"/>
      <c r="DG118" s="212"/>
      <c r="DH118" s="212"/>
      <c r="DI118" s="212"/>
      <c r="DJ118" s="113"/>
      <c r="DK118" s="113"/>
      <c r="DL118" s="113"/>
      <c r="DM118" s="113"/>
      <c r="DN118" s="113"/>
      <c r="DO118" s="113"/>
      <c r="DP118" s="113"/>
      <c r="DQ118" s="113"/>
      <c r="DR118" s="113"/>
      <c r="DS118" s="113"/>
      <c r="DT118" s="113"/>
      <c r="DU118" s="113"/>
      <c r="DV118" s="113"/>
      <c r="DW118" s="113"/>
      <c r="DX118" s="212"/>
      <c r="DY118" s="212"/>
      <c r="DZ118" s="212"/>
      <c r="EA118" s="212"/>
      <c r="EB118" s="270" t="s">
        <v>455</v>
      </c>
      <c r="EC118" s="212"/>
      <c r="ED118" s="212"/>
      <c r="EE118" s="212"/>
      <c r="EF118" s="212"/>
      <c r="EG118" s="212"/>
      <c r="EH118" s="212"/>
      <c r="EI118" s="212"/>
      <c r="EJ118" s="212"/>
      <c r="EK118" s="212"/>
      <c r="EL118" s="212"/>
      <c r="EM118" s="212"/>
      <c r="EN118" s="212"/>
      <c r="EO118" s="113"/>
      <c r="EP118" s="113"/>
      <c r="EQ118" s="113"/>
      <c r="ER118" s="113"/>
      <c r="ES118" s="113"/>
      <c r="ET118" s="113"/>
      <c r="EU118" s="113"/>
      <c r="EV118" s="113"/>
      <c r="EW118" s="113"/>
      <c r="EX118" s="113"/>
      <c r="EY118" s="113"/>
      <c r="EZ118" s="113"/>
      <c r="FA118" s="113"/>
      <c r="FB118" s="113"/>
      <c r="FC118" s="212"/>
      <c r="FD118" s="212"/>
      <c r="FE118" s="212"/>
      <c r="FF118" s="270" t="s">
        <v>455</v>
      </c>
      <c r="FG118" s="267"/>
      <c r="FH118" s="212"/>
      <c r="FI118" s="212"/>
      <c r="FJ118" s="212"/>
      <c r="FK118" s="212"/>
      <c r="FL118" s="212"/>
      <c r="FM118" s="212"/>
      <c r="FN118" s="212"/>
      <c r="FO118" s="212"/>
      <c r="FP118" s="212"/>
      <c r="FQ118" s="212"/>
      <c r="FR118" s="212"/>
      <c r="FS118" s="212"/>
      <c r="FT118" s="212"/>
      <c r="FU118" s="222"/>
      <c r="FV118" s="222"/>
      <c r="FW118" s="222"/>
      <c r="FX118" s="222"/>
      <c r="FY118" s="222"/>
      <c r="FZ118" s="222"/>
      <c r="GA118" s="222"/>
      <c r="GB118" s="222"/>
      <c r="GC118" s="222"/>
      <c r="GD118" s="222"/>
      <c r="GE118" s="222"/>
      <c r="GF118" s="222"/>
      <c r="GG118" s="222"/>
      <c r="GH118" s="222"/>
      <c r="GI118" s="222"/>
      <c r="GJ118" s="222"/>
      <c r="GK118" s="222"/>
      <c r="GL118" s="222"/>
      <c r="GM118" s="222"/>
      <c r="GN118" s="222"/>
      <c r="GO118" s="222"/>
      <c r="GP118" s="222"/>
      <c r="GQ118" s="222"/>
      <c r="GR118" s="222"/>
      <c r="GS118" s="222"/>
      <c r="GT118" s="222"/>
      <c r="GU118" s="222"/>
      <c r="GV118" s="222"/>
      <c r="GW118" s="222"/>
      <c r="GX118" s="222"/>
      <c r="GY118" s="222"/>
      <c r="GZ118" s="222"/>
      <c r="HA118" s="222"/>
      <c r="HB118" s="222"/>
      <c r="HC118" s="222"/>
      <c r="HD118" s="270" t="s">
        <v>455</v>
      </c>
      <c r="HE118" s="222"/>
      <c r="HF118" s="222"/>
      <c r="HG118" s="267"/>
      <c r="HH118" s="222"/>
      <c r="HI118" s="222"/>
      <c r="HJ118" s="222"/>
      <c r="HK118" s="222"/>
      <c r="HL118" s="222"/>
      <c r="HM118" s="222"/>
      <c r="HN118" s="222"/>
      <c r="HO118" s="222"/>
      <c r="HP118" s="222"/>
      <c r="HQ118" s="222"/>
      <c r="HR118" s="222"/>
      <c r="HS118" s="222"/>
      <c r="HT118" s="222"/>
      <c r="HU118" s="222"/>
      <c r="HV118" s="222"/>
      <c r="HW118" s="222"/>
      <c r="HX118" s="222"/>
      <c r="HY118" s="222"/>
      <c r="HZ118" s="222"/>
      <c r="IA118" s="222"/>
      <c r="IB118" s="222"/>
      <c r="IC118" s="222"/>
      <c r="ID118" s="222"/>
      <c r="IE118" s="222"/>
      <c r="IF118" s="222"/>
      <c r="IG118" s="222"/>
      <c r="IH118" s="222"/>
      <c r="II118" s="222"/>
      <c r="IJ118" s="222"/>
      <c r="IK118" s="222"/>
      <c r="IL118" s="222"/>
      <c r="IM118" s="222"/>
      <c r="IN118" s="222"/>
      <c r="IO118" s="222"/>
      <c r="IP118" s="222"/>
      <c r="IQ118" s="222"/>
      <c r="IR118" s="222"/>
      <c r="IS118" s="270" t="s">
        <v>455</v>
      </c>
      <c r="IT118" s="222"/>
      <c r="IU118" s="222"/>
      <c r="IV118" s="222"/>
      <c r="IW118" s="222"/>
      <c r="IX118" s="222"/>
      <c r="IY118" s="222"/>
      <c r="IZ118" s="222"/>
      <c r="JA118" s="222"/>
      <c r="JB118" s="222"/>
      <c r="JC118" s="222"/>
      <c r="JD118" s="222"/>
      <c r="JE118" s="222"/>
      <c r="JF118" s="222"/>
      <c r="JG118" s="222"/>
      <c r="JH118" s="222"/>
      <c r="JI118" s="222"/>
      <c r="JJ118" s="222"/>
      <c r="JK118" s="222"/>
      <c r="JL118" s="222"/>
      <c r="JM118" s="222"/>
      <c r="JN118" s="222"/>
      <c r="JO118" s="222"/>
      <c r="JP118" s="222"/>
      <c r="JQ118" s="222"/>
      <c r="JR118" s="222"/>
      <c r="JS118" s="222"/>
      <c r="JT118" s="222"/>
      <c r="JU118" s="222"/>
      <c r="JV118" s="222"/>
      <c r="JW118" s="222"/>
      <c r="JX118" s="222"/>
      <c r="JY118" s="222"/>
      <c r="JZ118" s="222"/>
      <c r="KA118" s="222"/>
      <c r="KB118" s="222"/>
      <c r="KC118" s="222"/>
      <c r="KD118" s="222"/>
      <c r="KE118" s="270" t="s">
        <v>455</v>
      </c>
      <c r="KF118" s="222"/>
      <c r="KG118" s="222"/>
      <c r="KH118" s="222"/>
      <c r="KI118" s="267"/>
      <c r="KJ118" s="222"/>
      <c r="KK118" s="222"/>
      <c r="KL118" s="222"/>
      <c r="KM118" s="222"/>
      <c r="KN118" s="222"/>
      <c r="KO118" s="222"/>
      <c r="KP118" s="222"/>
      <c r="KQ118" s="222"/>
      <c r="KR118" s="222"/>
      <c r="KS118" s="222"/>
      <c r="KT118" s="222"/>
      <c r="KU118" s="222"/>
      <c r="KV118" s="222"/>
      <c r="KW118" s="222"/>
      <c r="KX118" s="222"/>
      <c r="KY118" s="222"/>
      <c r="KZ118" s="222"/>
      <c r="LA118" s="222"/>
      <c r="LB118" s="222"/>
      <c r="LC118" s="222"/>
      <c r="LD118" s="222"/>
      <c r="LE118" s="222"/>
      <c r="LF118" s="222"/>
      <c r="LG118" s="222"/>
      <c r="LH118" s="222"/>
      <c r="LI118" s="222"/>
      <c r="LJ118" s="222"/>
      <c r="LK118" s="222"/>
      <c r="LL118" s="222"/>
      <c r="LM118" s="222"/>
      <c r="LN118" s="222"/>
      <c r="LO118" s="222"/>
      <c r="LP118" s="222"/>
      <c r="LQ118" s="222"/>
      <c r="LR118" s="222"/>
      <c r="LS118" s="222"/>
      <c r="LT118" s="270" t="s">
        <v>455</v>
      </c>
      <c r="LU118" s="222"/>
      <c r="LV118" s="222"/>
      <c r="LW118" s="222"/>
      <c r="LX118" s="222"/>
      <c r="LY118" s="222"/>
      <c r="LZ118" s="222"/>
      <c r="MA118" s="222"/>
      <c r="MB118" s="222"/>
      <c r="MC118" s="222"/>
      <c r="MD118" s="222"/>
      <c r="ME118" s="222"/>
      <c r="MF118" s="222"/>
      <c r="MG118" s="222"/>
      <c r="MH118" s="222"/>
      <c r="MI118" s="222"/>
      <c r="MJ118" s="222"/>
      <c r="MK118" s="222"/>
      <c r="ML118" s="222"/>
      <c r="MM118" s="222"/>
      <c r="MN118" s="222"/>
      <c r="MO118" s="222"/>
      <c r="MP118" s="222"/>
      <c r="MQ118" s="222"/>
      <c r="MR118" s="222"/>
      <c r="MS118" s="222"/>
      <c r="MT118" s="222"/>
      <c r="MU118" s="222"/>
      <c r="MV118" s="222"/>
      <c r="MW118" s="222"/>
      <c r="MX118" s="222"/>
      <c r="MY118" s="222"/>
      <c r="MZ118" s="222"/>
      <c r="NA118" s="222"/>
      <c r="NB118" s="222"/>
      <c r="NC118" s="222"/>
      <c r="ND118" s="222"/>
      <c r="NE118" s="222"/>
      <c r="NF118" s="222"/>
      <c r="NG118" s="222"/>
      <c r="NH118" s="222"/>
      <c r="NI118" s="222"/>
      <c r="NJ118" s="222"/>
      <c r="NK118" s="222"/>
      <c r="NL118" s="222"/>
      <c r="NM118" s="222"/>
      <c r="NN118" s="222"/>
      <c r="NO118" s="222"/>
      <c r="NP118" s="222"/>
      <c r="NQ118" s="222"/>
      <c r="NR118" s="222"/>
      <c r="NS118" s="222"/>
      <c r="NT118" s="222"/>
      <c r="NU118" s="222"/>
      <c r="NV118" s="222"/>
      <c r="NW118" s="222"/>
      <c r="NX118" s="222"/>
      <c r="NY118" s="222"/>
      <c r="NZ118" s="222"/>
      <c r="OA118" s="222"/>
      <c r="OB118" s="222"/>
      <c r="OC118" s="222"/>
      <c r="OD118" s="222"/>
      <c r="OE118" s="222"/>
      <c r="OF118" s="222"/>
      <c r="OG118" s="222"/>
      <c r="OH118" s="222"/>
      <c r="OI118" s="222"/>
      <c r="OJ118" s="222"/>
      <c r="OK118" s="222"/>
      <c r="OL118" s="222"/>
      <c r="OM118" s="222"/>
      <c r="ON118" s="222"/>
      <c r="OO118" s="222"/>
      <c r="OP118" s="222"/>
      <c r="OQ118" s="222"/>
      <c r="OR118" s="222"/>
      <c r="OS118" s="267">
        <f>IF(ISERROR(#REF!),0,1)</f>
        <v>0</v>
      </c>
      <c r="OT118" s="267">
        <f t="shared" ref="OT118:OT125" si="30">IF(C118="YES",1,0)</f>
        <v>1</v>
      </c>
      <c r="OU118" s="267">
        <f t="shared" ref="OU118:OU125" si="31">IF(D118="YES",1,0)</f>
        <v>0</v>
      </c>
      <c r="OV118" s="223"/>
      <c r="OW118" s="223"/>
      <c r="OX118" s="223"/>
      <c r="OY118" s="223"/>
      <c r="OZ118" s="223"/>
      <c r="PA118" s="223"/>
      <c r="PB118" s="223"/>
      <c r="PC118" s="223"/>
      <c r="PD118" s="223"/>
      <c r="PE118" s="223"/>
      <c r="PF118" s="223"/>
      <c r="PG118" s="223"/>
      <c r="PH118" s="223"/>
      <c r="PI118" s="223"/>
      <c r="PJ118" s="223"/>
      <c r="PK118" s="223"/>
      <c r="PL118" s="223"/>
      <c r="PM118" s="223"/>
      <c r="PN118" s="223"/>
      <c r="PO118" s="223"/>
      <c r="PP118" s="223"/>
      <c r="PQ118" s="223"/>
      <c r="PR118" s="223"/>
      <c r="PS118" s="223"/>
      <c r="PT118" s="223"/>
      <c r="PU118" s="223"/>
      <c r="PV118" s="223"/>
      <c r="PW118" s="223"/>
      <c r="PX118" s="223"/>
      <c r="PY118" s="223"/>
      <c r="PZ118" s="223"/>
      <c r="QA118" s="223"/>
      <c r="QB118" s="223"/>
      <c r="QC118" s="223"/>
      <c r="QD118" s="223"/>
      <c r="QE118" s="223"/>
      <c r="QF118" s="223"/>
      <c r="QG118" s="223"/>
      <c r="QH118" s="223"/>
      <c r="QI118" s="223"/>
      <c r="QJ118" s="223"/>
      <c r="QK118" s="223"/>
      <c r="QL118" s="223"/>
      <c r="QM118" s="223"/>
      <c r="QN118" s="223"/>
      <c r="QO118" s="223"/>
      <c r="QP118" s="223"/>
      <c r="QQ118" s="223"/>
      <c r="QR118" s="223"/>
      <c r="QS118" s="223"/>
      <c r="QT118" s="223"/>
      <c r="QU118" s="223"/>
      <c r="QV118" s="223"/>
      <c r="QW118" s="223"/>
      <c r="QX118" s="223"/>
      <c r="QY118" s="223"/>
      <c r="QZ118" s="223"/>
      <c r="RA118" s="223"/>
      <c r="RB118" s="223"/>
      <c r="RC118" s="223"/>
      <c r="RD118" s="223"/>
      <c r="RE118" s="223"/>
      <c r="RF118" s="223"/>
      <c r="RG118" s="223"/>
      <c r="RH118" s="223"/>
      <c r="RI118" s="223"/>
      <c r="RJ118" s="223"/>
      <c r="RK118" s="223"/>
      <c r="RL118" s="223"/>
      <c r="RM118" s="223"/>
      <c r="RN118" s="223"/>
      <c r="RO118" s="223"/>
      <c r="RP118" s="223"/>
      <c r="RQ118" s="223"/>
      <c r="RR118" s="223"/>
      <c r="RS118" s="223"/>
      <c r="RT118" s="223"/>
      <c r="RU118" s="223"/>
      <c r="RV118" s="223"/>
      <c r="RW118" s="223"/>
      <c r="RX118" s="223"/>
      <c r="RY118" s="223"/>
      <c r="RZ118" s="223"/>
      <c r="SA118" s="223"/>
      <c r="SB118" s="223"/>
      <c r="SC118" s="223"/>
      <c r="SD118" s="223"/>
      <c r="SE118" s="223"/>
      <c r="SF118" s="223"/>
      <c r="SG118" s="223"/>
      <c r="SH118" s="223"/>
      <c r="SI118" s="223"/>
      <c r="SJ118" s="223"/>
      <c r="SK118" s="223"/>
      <c r="SL118" s="223"/>
      <c r="SM118" s="223"/>
      <c r="SN118" s="223"/>
      <c r="SO118" s="223"/>
      <c r="SP118" s="223"/>
      <c r="SQ118" s="223"/>
      <c r="SR118" s="223"/>
      <c r="SS118" s="223"/>
      <c r="ST118" s="223"/>
      <c r="SU118" s="223"/>
      <c r="SV118" s="223"/>
      <c r="SW118" s="223"/>
      <c r="SX118" s="223"/>
      <c r="SY118" s="223"/>
      <c r="SZ118" s="223"/>
      <c r="TA118" s="223"/>
      <c r="TB118" s="223"/>
      <c r="TC118" s="223"/>
      <c r="TD118" s="223"/>
      <c r="TE118" s="223"/>
      <c r="TF118" s="223"/>
      <c r="TG118" s="223"/>
      <c r="TH118" s="223"/>
      <c r="TI118" s="223"/>
      <c r="TJ118" s="223"/>
      <c r="TK118" s="223"/>
      <c r="TL118" s="223"/>
      <c r="TM118" s="223"/>
      <c r="TN118" s="223"/>
      <c r="TO118" s="223"/>
      <c r="TP118" s="223"/>
      <c r="TQ118" s="223"/>
      <c r="TR118" s="223"/>
      <c r="TS118" s="223"/>
      <c r="TT118" s="223"/>
      <c r="TU118" s="223"/>
      <c r="TV118" s="223"/>
      <c r="TW118" s="223"/>
      <c r="TX118" s="223"/>
      <c r="TY118" s="223"/>
      <c r="TZ118" s="223"/>
      <c r="UA118" s="223"/>
      <c r="UB118" s="223"/>
      <c r="UC118" s="223"/>
      <c r="UD118" s="223"/>
      <c r="UE118" s="223"/>
      <c r="UF118" s="223"/>
      <c r="UG118" s="223"/>
      <c r="UH118" s="223"/>
      <c r="UI118" s="223"/>
      <c r="UJ118" s="223"/>
      <c r="UK118" s="223"/>
      <c r="UL118" s="223"/>
      <c r="UM118" s="223"/>
      <c r="UN118" s="223"/>
      <c r="UO118" s="223"/>
      <c r="UP118" s="223"/>
      <c r="UQ118" s="223"/>
      <c r="UR118" s="223"/>
      <c r="US118" s="223"/>
      <c r="UT118" s="223"/>
      <c r="UU118" s="223"/>
      <c r="UV118" s="223"/>
      <c r="UW118" s="223"/>
      <c r="UX118" s="223"/>
      <c r="UY118" s="223"/>
      <c r="UZ118" s="223"/>
      <c r="VA118" s="223"/>
      <c r="VB118" s="223"/>
      <c r="VC118" s="223"/>
      <c r="VD118" s="223"/>
      <c r="VE118" s="223"/>
      <c r="VF118" s="223"/>
      <c r="VG118" s="223"/>
      <c r="VH118" s="223"/>
      <c r="VI118" s="223"/>
      <c r="VJ118" s="223"/>
      <c r="VK118" s="223"/>
      <c r="VL118" s="223"/>
      <c r="VM118" s="223"/>
      <c r="VN118" s="223"/>
      <c r="VO118" s="223"/>
      <c r="VP118" s="223"/>
      <c r="VQ118" s="223"/>
      <c r="VR118" s="223"/>
      <c r="VS118" s="223"/>
      <c r="VT118" s="223"/>
      <c r="VU118" s="223"/>
      <c r="VV118" s="223"/>
      <c r="VW118" s="223"/>
      <c r="VX118" s="223"/>
      <c r="VY118" s="223"/>
      <c r="VZ118" s="223"/>
      <c r="WA118" s="223"/>
      <c r="WB118" s="223"/>
      <c r="WC118" s="223"/>
      <c r="WD118" s="223"/>
      <c r="WE118" s="223"/>
      <c r="WF118" s="223"/>
      <c r="WG118" s="223"/>
      <c r="WH118" s="223"/>
      <c r="WI118" s="223"/>
      <c r="WJ118" s="223"/>
      <c r="WK118" s="223"/>
      <c r="WL118" s="223"/>
      <c r="WM118" s="223"/>
      <c r="WN118" s="223"/>
      <c r="WO118" s="223"/>
      <c r="WP118" s="223"/>
      <c r="WQ118" s="223"/>
      <c r="WR118" s="223"/>
      <c r="WS118" s="223"/>
      <c r="WT118" s="223"/>
      <c r="WU118" s="223"/>
      <c r="WV118" s="223"/>
      <c r="WW118" s="223"/>
      <c r="WX118" s="223"/>
      <c r="WY118" s="223"/>
      <c r="WZ118" s="223"/>
      <c r="XA118" s="223"/>
      <c r="XB118" s="223"/>
      <c r="XC118" s="223"/>
      <c r="XD118" s="223"/>
      <c r="XE118" s="223"/>
      <c r="XF118" s="223"/>
      <c r="XG118" s="223"/>
      <c r="XH118" s="223"/>
      <c r="XI118" s="223"/>
      <c r="XJ118" s="223"/>
      <c r="XK118" s="223"/>
      <c r="XL118" s="223"/>
      <c r="XM118" s="223"/>
      <c r="XN118" s="223"/>
      <c r="XO118" s="223"/>
      <c r="XP118" s="223"/>
      <c r="XQ118" s="223"/>
      <c r="XR118" s="223"/>
      <c r="XS118" s="223"/>
      <c r="XT118" s="223"/>
      <c r="XU118" s="223"/>
      <c r="XV118" s="223"/>
      <c r="XW118" s="223"/>
      <c r="XX118" s="223"/>
      <c r="XY118" s="223"/>
      <c r="XZ118" s="223"/>
      <c r="YA118" s="223"/>
      <c r="YB118" s="223"/>
      <c r="YC118" s="223"/>
      <c r="YD118" s="223"/>
      <c r="YE118" s="223"/>
      <c r="YF118" s="223"/>
      <c r="YG118" s="223"/>
      <c r="YH118" s="223"/>
      <c r="YI118" s="223"/>
      <c r="YJ118" s="223"/>
      <c r="YK118" s="223"/>
      <c r="YL118" s="223"/>
      <c r="YM118" s="223"/>
      <c r="YN118" s="223"/>
      <c r="YO118" s="223"/>
      <c r="YP118" s="223"/>
      <c r="YQ118" s="223"/>
      <c r="YR118" s="223"/>
      <c r="YS118" s="223"/>
      <c r="YT118" s="223"/>
      <c r="YU118" s="223"/>
      <c r="YV118" s="223"/>
      <c r="YW118" s="223"/>
      <c r="YX118" s="223"/>
      <c r="YY118" s="223"/>
      <c r="YZ118" s="223"/>
      <c r="ZA118" s="223"/>
      <c r="ZB118" s="223"/>
      <c r="ZC118" s="223"/>
      <c r="ZD118" s="223"/>
      <c r="ZE118" s="223"/>
      <c r="ZF118" s="223"/>
      <c r="ZG118" s="223"/>
      <c r="ZH118" s="223"/>
      <c r="ZI118" s="223"/>
      <c r="ZJ118" s="223"/>
      <c r="ZK118" s="223"/>
      <c r="ZL118" s="223"/>
      <c r="ZM118" s="223"/>
      <c r="ZN118" s="223"/>
      <c r="ZO118" s="223"/>
      <c r="ZP118" s="223"/>
      <c r="ZQ118" s="223"/>
      <c r="ZR118" s="223"/>
      <c r="ZS118" s="223"/>
      <c r="ZT118" s="223"/>
      <c r="ZU118" s="223"/>
      <c r="ZV118" s="223"/>
      <c r="ZW118" s="223"/>
      <c r="ZX118" s="223"/>
      <c r="ZY118" s="223"/>
      <c r="ZZ118" s="223"/>
      <c r="AAA118" s="223"/>
      <c r="AAB118" s="223"/>
      <c r="AAC118" s="223"/>
      <c r="AAD118" s="223"/>
      <c r="AAE118" s="223"/>
      <c r="AAF118" s="223"/>
      <c r="AAG118" s="223"/>
      <c r="AAH118" s="223"/>
      <c r="AAI118" s="223"/>
      <c r="AAJ118" s="223"/>
      <c r="AAK118" s="223"/>
      <c r="AAL118" s="223"/>
      <c r="AAM118" s="223"/>
      <c r="AAN118" s="223"/>
      <c r="AAO118" s="223"/>
      <c r="AAP118" s="223"/>
      <c r="AAQ118" s="223"/>
      <c r="AAR118" s="223"/>
      <c r="AAS118" s="223"/>
      <c r="AAT118" s="223"/>
      <c r="AAU118" s="223"/>
      <c r="AAV118" s="223"/>
      <c r="AAW118" s="223"/>
      <c r="AAX118" s="223"/>
      <c r="AAY118" s="223"/>
      <c r="AAZ118" s="223"/>
      <c r="ABA118" s="223"/>
      <c r="ABB118" s="223"/>
      <c r="ABC118" s="223"/>
      <c r="ABD118" s="223"/>
      <c r="ABE118" s="223"/>
      <c r="ABF118" s="223"/>
      <c r="ABG118" s="223"/>
      <c r="ABH118" s="223"/>
      <c r="ABI118" s="223"/>
      <c r="ABJ118" s="223"/>
      <c r="ABK118" s="223"/>
      <c r="ABL118" s="223"/>
      <c r="ABM118" s="223"/>
      <c r="ABN118" s="223"/>
      <c r="ABO118" s="223"/>
      <c r="ABP118" s="223"/>
      <c r="ABQ118" s="223"/>
      <c r="ABR118" s="223"/>
      <c r="ABS118" s="223"/>
      <c r="ABT118" s="223"/>
      <c r="ABU118" s="223"/>
      <c r="ABV118" s="223"/>
      <c r="ABW118" s="223"/>
      <c r="ABX118" s="223"/>
      <c r="ABY118" s="223"/>
      <c r="ABZ118" s="223"/>
      <c r="ACA118" s="223"/>
      <c r="ACB118" s="223"/>
      <c r="ACC118" s="223"/>
      <c r="ACD118" s="223"/>
      <c r="ACE118" s="223"/>
      <c r="ACF118" s="223"/>
      <c r="ACG118" s="223"/>
      <c r="ACH118" s="223"/>
      <c r="ACI118" s="223"/>
      <c r="ACJ118" s="223"/>
      <c r="ACK118" s="223"/>
      <c r="ACL118" s="223"/>
      <c r="ACM118" s="223"/>
      <c r="ACN118" s="223"/>
      <c r="ACO118" s="223"/>
      <c r="ACP118" s="223"/>
      <c r="ACQ118" s="223"/>
      <c r="ACR118" s="223"/>
      <c r="ACS118" s="223"/>
      <c r="ACT118" s="223"/>
      <c r="ACU118" s="223"/>
      <c r="ACV118" s="223"/>
      <c r="ACW118" s="223"/>
      <c r="ACX118" s="223"/>
      <c r="ACY118" s="223"/>
      <c r="ACZ118" s="223"/>
      <c r="ADA118" s="223"/>
      <c r="ADB118" s="223"/>
      <c r="ADC118" s="223"/>
      <c r="ADD118" s="223"/>
      <c r="ADE118" s="223"/>
      <c r="ADF118" s="223"/>
      <c r="ADG118" s="223"/>
      <c r="ADH118" s="223"/>
      <c r="ADI118" s="223"/>
      <c r="ADJ118" s="223"/>
      <c r="ADK118" s="223"/>
      <c r="ADL118" s="223"/>
      <c r="ADM118" s="223"/>
      <c r="ADN118" s="223"/>
      <c r="ADO118" s="223"/>
      <c r="ADP118" s="223"/>
      <c r="ADQ118" s="223"/>
      <c r="ADR118" s="223"/>
      <c r="ADS118" s="223"/>
      <c r="ADT118" s="223"/>
      <c r="ADU118" s="223"/>
      <c r="ADV118" s="223"/>
      <c r="ADW118" s="223"/>
      <c r="ADX118" s="223"/>
      <c r="ADY118" s="223"/>
      <c r="ADZ118" s="223"/>
      <c r="AEA118" s="223"/>
      <c r="AEB118" s="223"/>
      <c r="AEC118" s="223"/>
      <c r="AED118" s="223"/>
      <c r="AEE118" s="223"/>
      <c r="AEF118" s="223"/>
      <c r="AEG118" s="223"/>
      <c r="AEH118" s="223"/>
      <c r="AEI118" s="223"/>
      <c r="AEJ118" s="223"/>
      <c r="AEK118" s="223"/>
      <c r="AEL118" s="223"/>
      <c r="AEM118" s="223"/>
      <c r="AEN118" s="223"/>
      <c r="AEO118" s="223"/>
      <c r="AEP118" s="223"/>
      <c r="AEQ118" s="223"/>
      <c r="AER118" s="223"/>
      <c r="AES118" s="223"/>
      <c r="AET118" s="223"/>
      <c r="AEU118" s="223"/>
      <c r="AEV118" s="223"/>
      <c r="AEW118" s="223"/>
      <c r="AEX118" s="223"/>
      <c r="AEY118" s="223"/>
      <c r="AEZ118" s="223"/>
      <c r="AFA118" s="223"/>
      <c r="AFB118" s="223"/>
      <c r="AFC118" s="223"/>
      <c r="AFD118" s="223"/>
      <c r="AFE118" s="223"/>
      <c r="AFF118" s="223"/>
      <c r="AFG118" s="223"/>
      <c r="AFH118" s="223"/>
      <c r="AFI118" s="223"/>
      <c r="AFJ118" s="223"/>
      <c r="AFK118" s="223"/>
      <c r="AFL118" s="223"/>
      <c r="AFM118" s="223"/>
      <c r="AFN118" s="223"/>
      <c r="AFO118" s="223"/>
      <c r="AFP118" s="223"/>
      <c r="AFQ118" s="223"/>
      <c r="AFR118" s="223"/>
      <c r="AFS118" s="223"/>
      <c r="AFT118" s="223"/>
    </row>
    <row r="119" spans="1:852" s="64" customFormat="1">
      <c r="A119" s="267" t="s">
        <v>1499</v>
      </c>
      <c r="B119" s="267"/>
      <c r="C119" s="840" t="str">
        <f>IF(Severity!F119&gt;=0.5,"YES","NO")</f>
        <v>YES</v>
      </c>
      <c r="D119" s="840" t="str">
        <f>IF(Severity!G119&gt;=0.5,"YES","NO")</f>
        <v>NO</v>
      </c>
      <c r="E119" s="208">
        <v>8</v>
      </c>
      <c r="F119" s="208">
        <v>2</v>
      </c>
      <c r="G119" s="90" t="s">
        <v>403</v>
      </c>
      <c r="H119" s="270" t="s">
        <v>455</v>
      </c>
      <c r="I119" s="270" t="s">
        <v>455</v>
      </c>
      <c r="J119" s="270">
        <v>10</v>
      </c>
      <c r="K119" s="270" t="s">
        <v>237</v>
      </c>
      <c r="L119" s="212">
        <v>10</v>
      </c>
      <c r="M119" s="212">
        <v>75</v>
      </c>
      <c r="N119" s="270">
        <v>12</v>
      </c>
      <c r="O119" s="270" t="s">
        <v>237</v>
      </c>
      <c r="P119" s="212">
        <v>10</v>
      </c>
      <c r="Q119" s="212">
        <v>105</v>
      </c>
      <c r="R119" s="212">
        <v>50</v>
      </c>
      <c r="S119" s="270" t="s">
        <v>237</v>
      </c>
      <c r="T119" s="270">
        <v>10</v>
      </c>
      <c r="U119" s="113">
        <v>36.299999999999997</v>
      </c>
      <c r="V119" s="113">
        <v>4.8</v>
      </c>
      <c r="W119" s="113"/>
      <c r="X119" s="113"/>
      <c r="Y119" s="113"/>
      <c r="Z119" s="113"/>
      <c r="AA119" s="113"/>
      <c r="AB119" s="113"/>
      <c r="AC119" s="113"/>
      <c r="AD119" s="113"/>
      <c r="AE119" s="114">
        <v>-22.4</v>
      </c>
      <c r="AF119" s="113" t="s">
        <v>455</v>
      </c>
      <c r="AG119" s="113"/>
      <c r="AH119" s="113"/>
      <c r="AI119" s="267">
        <v>142</v>
      </c>
      <c r="AJ119" s="267">
        <f t="shared" si="27"/>
        <v>132</v>
      </c>
      <c r="AK119" s="267" t="s">
        <v>455</v>
      </c>
      <c r="AL119" s="90" t="s">
        <v>398</v>
      </c>
      <c r="AM119" s="270" t="s">
        <v>455</v>
      </c>
      <c r="AN119" s="270" t="s">
        <v>455</v>
      </c>
      <c r="AO119" s="270">
        <v>25</v>
      </c>
      <c r="AP119" s="270" t="s">
        <v>237</v>
      </c>
      <c r="AQ119" s="212">
        <v>10</v>
      </c>
      <c r="AR119" s="212">
        <v>61</v>
      </c>
      <c r="AS119" s="212">
        <v>12</v>
      </c>
      <c r="AT119" s="270" t="s">
        <v>237</v>
      </c>
      <c r="AU119" s="212">
        <v>10</v>
      </c>
      <c r="AV119" s="212">
        <v>87</v>
      </c>
      <c r="AW119" s="212">
        <v>50</v>
      </c>
      <c r="AX119" s="267" t="s">
        <v>237</v>
      </c>
      <c r="AY119" s="267">
        <v>10</v>
      </c>
      <c r="AZ119" s="114">
        <v>35.700000000000003</v>
      </c>
      <c r="BA119" s="114">
        <v>4.4000000000000004</v>
      </c>
      <c r="BB119" s="114"/>
      <c r="BC119" s="114"/>
      <c r="BD119" s="114"/>
      <c r="BE119" s="114"/>
      <c r="BF119" s="114"/>
      <c r="BG119" s="114"/>
      <c r="BH119" s="114"/>
      <c r="BI119" s="114"/>
      <c r="BJ119" s="114">
        <v>-20.3</v>
      </c>
      <c r="BK119" s="114" t="s">
        <v>455</v>
      </c>
      <c r="BL119" s="114"/>
      <c r="BM119" s="114"/>
      <c r="BN119" s="270">
        <v>152</v>
      </c>
      <c r="BO119" s="270">
        <f t="shared" si="28"/>
        <v>127</v>
      </c>
      <c r="BP119" s="270" t="s">
        <v>455</v>
      </c>
      <c r="BQ119" s="270"/>
      <c r="BR119" s="270" t="s">
        <v>455</v>
      </c>
      <c r="BS119" s="267"/>
      <c r="BT119" s="212"/>
      <c r="BU119" s="267"/>
      <c r="BV119" s="212"/>
      <c r="BW119" s="212"/>
      <c r="BX119" s="212"/>
      <c r="BY119" s="267"/>
      <c r="BZ119" s="212"/>
      <c r="CA119" s="212"/>
      <c r="CB119" s="212"/>
      <c r="CC119" s="212"/>
      <c r="CD119" s="212"/>
      <c r="CE119" s="114"/>
      <c r="CF119" s="114"/>
      <c r="CG119" s="114"/>
      <c r="CH119" s="114"/>
      <c r="CI119" s="114"/>
      <c r="CJ119" s="114"/>
      <c r="CK119" s="114"/>
      <c r="CL119" s="114"/>
      <c r="CM119" s="114"/>
      <c r="CN119" s="114"/>
      <c r="CO119" s="114"/>
      <c r="CP119" s="114"/>
      <c r="CQ119" s="114"/>
      <c r="CR119" s="114"/>
      <c r="CS119" s="212"/>
      <c r="CT119" s="212"/>
      <c r="CU119" s="212"/>
      <c r="CV119" s="90"/>
      <c r="CW119" s="270" t="s">
        <v>455</v>
      </c>
      <c r="CX119" s="90"/>
      <c r="CY119" s="212"/>
      <c r="CZ119" s="212"/>
      <c r="DA119" s="212"/>
      <c r="DB119" s="212"/>
      <c r="DC119" s="212"/>
      <c r="DD119" s="212"/>
      <c r="DE119" s="212"/>
      <c r="DF119" s="212"/>
      <c r="DG119" s="212"/>
      <c r="DH119" s="212"/>
      <c r="DI119" s="212"/>
      <c r="DJ119" s="113"/>
      <c r="DK119" s="113"/>
      <c r="DL119" s="113"/>
      <c r="DM119" s="113"/>
      <c r="DN119" s="113"/>
      <c r="DO119" s="113"/>
      <c r="DP119" s="113"/>
      <c r="DQ119" s="113"/>
      <c r="DR119" s="113"/>
      <c r="DS119" s="113"/>
      <c r="DT119" s="113"/>
      <c r="DU119" s="113"/>
      <c r="DV119" s="113"/>
      <c r="DW119" s="113"/>
      <c r="DX119" s="212"/>
      <c r="DY119" s="212"/>
      <c r="DZ119" s="212"/>
      <c r="EA119" s="212"/>
      <c r="EB119" s="270" t="s">
        <v>455</v>
      </c>
      <c r="EC119" s="212"/>
      <c r="ED119" s="212"/>
      <c r="EE119" s="212"/>
      <c r="EF119" s="212"/>
      <c r="EG119" s="212"/>
      <c r="EH119" s="212"/>
      <c r="EI119" s="212"/>
      <c r="EJ119" s="212"/>
      <c r="EK119" s="212"/>
      <c r="EL119" s="212"/>
      <c r="EM119" s="212"/>
      <c r="EN119" s="212"/>
      <c r="EO119" s="113"/>
      <c r="EP119" s="113"/>
      <c r="EQ119" s="113"/>
      <c r="ER119" s="113"/>
      <c r="ES119" s="113"/>
      <c r="ET119" s="113"/>
      <c r="EU119" s="113"/>
      <c r="EV119" s="113"/>
      <c r="EW119" s="113"/>
      <c r="EX119" s="113"/>
      <c r="EY119" s="113"/>
      <c r="EZ119" s="113"/>
      <c r="FA119" s="113"/>
      <c r="FB119" s="113"/>
      <c r="FC119" s="212"/>
      <c r="FD119" s="212"/>
      <c r="FE119" s="212"/>
      <c r="FF119" s="270" t="s">
        <v>455</v>
      </c>
      <c r="FG119" s="267"/>
      <c r="FH119" s="212"/>
      <c r="FI119" s="212"/>
      <c r="FJ119" s="212"/>
      <c r="FK119" s="212"/>
      <c r="FL119" s="212"/>
      <c r="FM119" s="212"/>
      <c r="FN119" s="212"/>
      <c r="FO119" s="212"/>
      <c r="FP119" s="212"/>
      <c r="FQ119" s="212"/>
      <c r="FR119" s="212"/>
      <c r="FS119" s="212"/>
      <c r="FT119" s="212"/>
      <c r="FU119" s="222"/>
      <c r="FV119" s="222"/>
      <c r="FW119" s="222"/>
      <c r="FX119" s="222"/>
      <c r="FY119" s="222"/>
      <c r="FZ119" s="222"/>
      <c r="GA119" s="222"/>
      <c r="GB119" s="222"/>
      <c r="GC119" s="222"/>
      <c r="GD119" s="222"/>
      <c r="GE119" s="222"/>
      <c r="GF119" s="222"/>
      <c r="GG119" s="222"/>
      <c r="GH119" s="222"/>
      <c r="GI119" s="222"/>
      <c r="GJ119" s="222"/>
      <c r="GK119" s="222"/>
      <c r="GL119" s="222"/>
      <c r="GM119" s="222"/>
      <c r="GN119" s="222"/>
      <c r="GO119" s="222"/>
      <c r="GP119" s="222"/>
      <c r="GQ119" s="222"/>
      <c r="GR119" s="222"/>
      <c r="GS119" s="222"/>
      <c r="GT119" s="222"/>
      <c r="GU119" s="222"/>
      <c r="GV119" s="222"/>
      <c r="GW119" s="222"/>
      <c r="GX119" s="222"/>
      <c r="GY119" s="222"/>
      <c r="GZ119" s="222"/>
      <c r="HA119" s="222"/>
      <c r="HB119" s="222"/>
      <c r="HC119" s="222"/>
      <c r="HD119" s="270" t="s">
        <v>455</v>
      </c>
      <c r="HE119" s="222"/>
      <c r="HF119" s="222"/>
      <c r="HG119" s="267"/>
      <c r="HH119" s="222"/>
      <c r="HI119" s="222"/>
      <c r="HJ119" s="222"/>
      <c r="HK119" s="222"/>
      <c r="HL119" s="222"/>
      <c r="HM119" s="222"/>
      <c r="HN119" s="222"/>
      <c r="HO119" s="222"/>
      <c r="HP119" s="222"/>
      <c r="HQ119" s="222"/>
      <c r="HR119" s="222"/>
      <c r="HS119" s="222"/>
      <c r="HT119" s="222"/>
      <c r="HU119" s="222"/>
      <c r="HV119" s="222"/>
      <c r="HW119" s="222"/>
      <c r="HX119" s="222"/>
      <c r="HY119" s="222"/>
      <c r="HZ119" s="222"/>
      <c r="IA119" s="222"/>
      <c r="IB119" s="222"/>
      <c r="IC119" s="222"/>
      <c r="ID119" s="222"/>
      <c r="IE119" s="222"/>
      <c r="IF119" s="222"/>
      <c r="IG119" s="222"/>
      <c r="IH119" s="222"/>
      <c r="II119" s="222"/>
      <c r="IJ119" s="222"/>
      <c r="IK119" s="222"/>
      <c r="IL119" s="222"/>
      <c r="IM119" s="222"/>
      <c r="IN119" s="222"/>
      <c r="IO119" s="222"/>
      <c r="IP119" s="222"/>
      <c r="IQ119" s="222"/>
      <c r="IR119" s="222"/>
      <c r="IS119" s="270" t="s">
        <v>455</v>
      </c>
      <c r="IT119" s="222"/>
      <c r="IU119" s="222"/>
      <c r="IV119" s="222"/>
      <c r="IW119" s="222"/>
      <c r="IX119" s="222"/>
      <c r="IY119" s="222"/>
      <c r="IZ119" s="222"/>
      <c r="JA119" s="222"/>
      <c r="JB119" s="222"/>
      <c r="JC119" s="222"/>
      <c r="JD119" s="222"/>
      <c r="JE119" s="222"/>
      <c r="JF119" s="222"/>
      <c r="JG119" s="222"/>
      <c r="JH119" s="222"/>
      <c r="JI119" s="222"/>
      <c r="JJ119" s="222"/>
      <c r="JK119" s="222"/>
      <c r="JL119" s="222"/>
      <c r="JM119" s="222"/>
      <c r="JN119" s="222"/>
      <c r="JO119" s="222"/>
      <c r="JP119" s="222"/>
      <c r="JQ119" s="222"/>
      <c r="JR119" s="222"/>
      <c r="JS119" s="222"/>
      <c r="JT119" s="222"/>
      <c r="JU119" s="222"/>
      <c r="JV119" s="222"/>
      <c r="JW119" s="222"/>
      <c r="JX119" s="222"/>
      <c r="JY119" s="222"/>
      <c r="JZ119" s="222"/>
      <c r="KA119" s="222"/>
      <c r="KB119" s="222"/>
      <c r="KC119" s="222"/>
      <c r="KD119" s="222"/>
      <c r="KE119" s="270" t="s">
        <v>455</v>
      </c>
      <c r="KF119" s="222"/>
      <c r="KG119" s="222"/>
      <c r="KH119" s="222"/>
      <c r="KI119" s="267"/>
      <c r="KJ119" s="222"/>
      <c r="KK119" s="222"/>
      <c r="KL119" s="222"/>
      <c r="KM119" s="222"/>
      <c r="KN119" s="222"/>
      <c r="KO119" s="222"/>
      <c r="KP119" s="222"/>
      <c r="KQ119" s="222"/>
      <c r="KR119" s="222"/>
      <c r="KS119" s="222"/>
      <c r="KT119" s="222"/>
      <c r="KU119" s="222"/>
      <c r="KV119" s="222"/>
      <c r="KW119" s="222"/>
      <c r="KX119" s="222"/>
      <c r="KY119" s="222"/>
      <c r="KZ119" s="222"/>
      <c r="LA119" s="222"/>
      <c r="LB119" s="222"/>
      <c r="LC119" s="222"/>
      <c r="LD119" s="222"/>
      <c r="LE119" s="222"/>
      <c r="LF119" s="222"/>
      <c r="LG119" s="222"/>
      <c r="LH119" s="222"/>
      <c r="LI119" s="222"/>
      <c r="LJ119" s="222"/>
      <c r="LK119" s="222"/>
      <c r="LL119" s="222"/>
      <c r="LM119" s="222"/>
      <c r="LN119" s="222"/>
      <c r="LO119" s="222"/>
      <c r="LP119" s="222"/>
      <c r="LQ119" s="222"/>
      <c r="LR119" s="222"/>
      <c r="LS119" s="222"/>
      <c r="LT119" s="270" t="s">
        <v>455</v>
      </c>
      <c r="LU119" s="222"/>
      <c r="LV119" s="222"/>
      <c r="LW119" s="222"/>
      <c r="LX119" s="222"/>
      <c r="LY119" s="222"/>
      <c r="LZ119" s="222"/>
      <c r="MA119" s="222"/>
      <c r="MB119" s="222"/>
      <c r="MC119" s="222"/>
      <c r="MD119" s="222"/>
      <c r="ME119" s="222"/>
      <c r="MF119" s="222"/>
      <c r="MG119" s="222"/>
      <c r="MH119" s="222"/>
      <c r="MI119" s="222"/>
      <c r="MJ119" s="222"/>
      <c r="MK119" s="222"/>
      <c r="ML119" s="222"/>
      <c r="MM119" s="222"/>
      <c r="MN119" s="222"/>
      <c r="MO119" s="222"/>
      <c r="MP119" s="222"/>
      <c r="MQ119" s="222"/>
      <c r="MR119" s="222"/>
      <c r="MS119" s="222"/>
      <c r="MT119" s="222"/>
      <c r="MU119" s="222"/>
      <c r="MV119" s="222"/>
      <c r="MW119" s="222"/>
      <c r="MX119" s="222"/>
      <c r="MY119" s="222"/>
      <c r="MZ119" s="222"/>
      <c r="NA119" s="222"/>
      <c r="NB119" s="222"/>
      <c r="NC119" s="222"/>
      <c r="ND119" s="222"/>
      <c r="NE119" s="222"/>
      <c r="NF119" s="222"/>
      <c r="NG119" s="222"/>
      <c r="NH119" s="222"/>
      <c r="NI119" s="222"/>
      <c r="NJ119" s="222"/>
      <c r="NK119" s="222"/>
      <c r="NL119" s="222"/>
      <c r="NM119" s="222"/>
      <c r="NN119" s="222"/>
      <c r="NO119" s="222"/>
      <c r="NP119" s="222"/>
      <c r="NQ119" s="222"/>
      <c r="NR119" s="222"/>
      <c r="NS119" s="222"/>
      <c r="NT119" s="222"/>
      <c r="NU119" s="222"/>
      <c r="NV119" s="222"/>
      <c r="NW119" s="222"/>
      <c r="NX119" s="222"/>
      <c r="NY119" s="222"/>
      <c r="NZ119" s="222"/>
      <c r="OA119" s="222"/>
      <c r="OB119" s="222"/>
      <c r="OC119" s="222"/>
      <c r="OD119" s="222"/>
      <c r="OE119" s="222"/>
      <c r="OF119" s="222"/>
      <c r="OG119" s="222"/>
      <c r="OH119" s="222"/>
      <c r="OI119" s="222"/>
      <c r="OJ119" s="222"/>
      <c r="OK119" s="222"/>
      <c r="OL119" s="222"/>
      <c r="OM119" s="222"/>
      <c r="ON119" s="222"/>
      <c r="OO119" s="222"/>
      <c r="OP119" s="222"/>
      <c r="OQ119" s="222"/>
      <c r="OR119" s="222"/>
      <c r="OS119" s="267">
        <f>IF(ISERROR(#REF!),0,1)</f>
        <v>0</v>
      </c>
      <c r="OT119" s="267">
        <f t="shared" si="30"/>
        <v>1</v>
      </c>
      <c r="OU119" s="267">
        <f t="shared" si="31"/>
        <v>0</v>
      </c>
      <c r="OV119" s="223"/>
      <c r="OW119" s="223"/>
      <c r="OX119" s="223"/>
      <c r="OY119" s="223"/>
      <c r="OZ119" s="223"/>
      <c r="PA119" s="223"/>
      <c r="PB119" s="223"/>
      <c r="PC119" s="223"/>
      <c r="PD119" s="223"/>
      <c r="PE119" s="223"/>
      <c r="PF119" s="223"/>
      <c r="PG119" s="223"/>
      <c r="PH119" s="223"/>
      <c r="PI119" s="223"/>
      <c r="PJ119" s="223"/>
      <c r="PK119" s="223"/>
      <c r="PL119" s="223"/>
      <c r="PM119" s="223"/>
      <c r="PN119" s="223"/>
      <c r="PO119" s="223"/>
      <c r="PP119" s="223"/>
      <c r="PQ119" s="223"/>
      <c r="PR119" s="223"/>
      <c r="PS119" s="223"/>
      <c r="PT119" s="223"/>
      <c r="PU119" s="223"/>
      <c r="PV119" s="223"/>
      <c r="PW119" s="223"/>
      <c r="PX119" s="223"/>
      <c r="PY119" s="223"/>
      <c r="PZ119" s="223"/>
      <c r="QA119" s="223"/>
      <c r="QB119" s="223"/>
      <c r="QC119" s="223"/>
      <c r="QD119" s="223"/>
      <c r="QE119" s="223"/>
      <c r="QF119" s="223"/>
      <c r="QG119" s="223"/>
      <c r="QH119" s="223"/>
      <c r="QI119" s="223"/>
      <c r="QJ119" s="223"/>
      <c r="QK119" s="223"/>
      <c r="QL119" s="223"/>
      <c r="QM119" s="223"/>
      <c r="QN119" s="223"/>
      <c r="QO119" s="223"/>
      <c r="QP119" s="223"/>
      <c r="QQ119" s="223"/>
      <c r="QR119" s="223"/>
      <c r="QS119" s="223"/>
      <c r="QT119" s="223"/>
      <c r="QU119" s="223"/>
      <c r="QV119" s="223"/>
      <c r="QW119" s="223"/>
      <c r="QX119" s="223"/>
      <c r="QY119" s="223"/>
      <c r="QZ119" s="223"/>
      <c r="RA119" s="223"/>
      <c r="RB119" s="223"/>
      <c r="RC119" s="223"/>
      <c r="RD119" s="223"/>
      <c r="RE119" s="223"/>
      <c r="RF119" s="223"/>
      <c r="RG119" s="223"/>
      <c r="RH119" s="223"/>
      <c r="RI119" s="223"/>
      <c r="RJ119" s="223"/>
      <c r="RK119" s="223"/>
      <c r="RL119" s="223"/>
      <c r="RM119" s="223"/>
      <c r="RN119" s="223"/>
      <c r="RO119" s="223"/>
      <c r="RP119" s="223"/>
      <c r="RQ119" s="223"/>
      <c r="RR119" s="223"/>
      <c r="RS119" s="223"/>
      <c r="RT119" s="223"/>
      <c r="RU119" s="223"/>
      <c r="RV119" s="223"/>
      <c r="RW119" s="223"/>
      <c r="RX119" s="223"/>
      <c r="RY119" s="223"/>
      <c r="RZ119" s="223"/>
      <c r="SA119" s="223"/>
      <c r="SB119" s="223"/>
      <c r="SC119" s="223"/>
      <c r="SD119" s="223"/>
      <c r="SE119" s="223"/>
      <c r="SF119" s="223"/>
      <c r="SG119" s="223"/>
      <c r="SH119" s="223"/>
      <c r="SI119" s="223"/>
      <c r="SJ119" s="223"/>
      <c r="SK119" s="223"/>
      <c r="SL119" s="223"/>
      <c r="SM119" s="223"/>
      <c r="SN119" s="223"/>
      <c r="SO119" s="223"/>
      <c r="SP119" s="223"/>
      <c r="SQ119" s="223"/>
      <c r="SR119" s="223"/>
      <c r="SS119" s="223"/>
      <c r="ST119" s="223"/>
      <c r="SU119" s="223"/>
      <c r="SV119" s="223"/>
      <c r="SW119" s="223"/>
      <c r="SX119" s="223"/>
      <c r="SY119" s="223"/>
      <c r="SZ119" s="223"/>
      <c r="TA119" s="223"/>
      <c r="TB119" s="223"/>
      <c r="TC119" s="223"/>
      <c r="TD119" s="223"/>
      <c r="TE119" s="223"/>
      <c r="TF119" s="223"/>
      <c r="TG119" s="223"/>
      <c r="TH119" s="223"/>
      <c r="TI119" s="223"/>
      <c r="TJ119" s="223"/>
      <c r="TK119" s="223"/>
      <c r="TL119" s="223"/>
      <c r="TM119" s="223"/>
      <c r="TN119" s="223"/>
      <c r="TO119" s="223"/>
      <c r="TP119" s="223"/>
      <c r="TQ119" s="223"/>
      <c r="TR119" s="223"/>
      <c r="TS119" s="223"/>
      <c r="TT119" s="223"/>
      <c r="TU119" s="223"/>
      <c r="TV119" s="223"/>
      <c r="TW119" s="223"/>
      <c r="TX119" s="223"/>
      <c r="TY119" s="223"/>
      <c r="TZ119" s="223"/>
      <c r="UA119" s="223"/>
      <c r="UB119" s="223"/>
      <c r="UC119" s="223"/>
      <c r="UD119" s="223"/>
      <c r="UE119" s="223"/>
      <c r="UF119" s="223"/>
      <c r="UG119" s="223"/>
      <c r="UH119" s="223"/>
      <c r="UI119" s="223"/>
      <c r="UJ119" s="223"/>
      <c r="UK119" s="223"/>
      <c r="UL119" s="223"/>
      <c r="UM119" s="223"/>
      <c r="UN119" s="223"/>
      <c r="UO119" s="223"/>
      <c r="UP119" s="223"/>
      <c r="UQ119" s="223"/>
      <c r="UR119" s="223"/>
      <c r="US119" s="223"/>
      <c r="UT119" s="223"/>
      <c r="UU119" s="223"/>
      <c r="UV119" s="223"/>
      <c r="UW119" s="223"/>
      <c r="UX119" s="223"/>
      <c r="UY119" s="223"/>
      <c r="UZ119" s="223"/>
      <c r="VA119" s="223"/>
      <c r="VB119" s="223"/>
      <c r="VC119" s="223"/>
      <c r="VD119" s="223"/>
      <c r="VE119" s="223"/>
      <c r="VF119" s="223"/>
      <c r="VG119" s="223"/>
      <c r="VH119" s="223"/>
      <c r="VI119" s="223"/>
      <c r="VJ119" s="223"/>
      <c r="VK119" s="223"/>
      <c r="VL119" s="223"/>
      <c r="VM119" s="223"/>
      <c r="VN119" s="223"/>
      <c r="VO119" s="223"/>
      <c r="VP119" s="223"/>
      <c r="VQ119" s="223"/>
      <c r="VR119" s="223"/>
      <c r="VS119" s="223"/>
      <c r="VT119" s="223"/>
      <c r="VU119" s="223"/>
      <c r="VV119" s="223"/>
      <c r="VW119" s="223"/>
      <c r="VX119" s="223"/>
      <c r="VY119" s="223"/>
      <c r="VZ119" s="223"/>
      <c r="WA119" s="223"/>
      <c r="WB119" s="223"/>
      <c r="WC119" s="223"/>
      <c r="WD119" s="223"/>
      <c r="WE119" s="223"/>
      <c r="WF119" s="223"/>
      <c r="WG119" s="223"/>
      <c r="WH119" s="223"/>
      <c r="WI119" s="223"/>
      <c r="WJ119" s="223"/>
      <c r="WK119" s="223"/>
      <c r="WL119" s="223"/>
      <c r="WM119" s="223"/>
      <c r="WN119" s="223"/>
      <c r="WO119" s="223"/>
      <c r="WP119" s="223"/>
      <c r="WQ119" s="223"/>
      <c r="WR119" s="223"/>
      <c r="WS119" s="223"/>
      <c r="WT119" s="223"/>
      <c r="WU119" s="223"/>
      <c r="WV119" s="223"/>
      <c r="WW119" s="223"/>
      <c r="WX119" s="223"/>
      <c r="WY119" s="223"/>
      <c r="WZ119" s="223"/>
      <c r="XA119" s="223"/>
      <c r="XB119" s="223"/>
      <c r="XC119" s="223"/>
      <c r="XD119" s="223"/>
      <c r="XE119" s="223"/>
      <c r="XF119" s="223"/>
      <c r="XG119" s="223"/>
      <c r="XH119" s="223"/>
      <c r="XI119" s="223"/>
      <c r="XJ119" s="223"/>
      <c r="XK119" s="223"/>
      <c r="XL119" s="223"/>
      <c r="XM119" s="223"/>
      <c r="XN119" s="223"/>
      <c r="XO119" s="223"/>
      <c r="XP119" s="223"/>
      <c r="XQ119" s="223"/>
      <c r="XR119" s="223"/>
      <c r="XS119" s="223"/>
      <c r="XT119" s="223"/>
      <c r="XU119" s="223"/>
      <c r="XV119" s="223"/>
      <c r="XW119" s="223"/>
      <c r="XX119" s="223"/>
      <c r="XY119" s="223"/>
      <c r="XZ119" s="223"/>
      <c r="YA119" s="223"/>
      <c r="YB119" s="223"/>
      <c r="YC119" s="223"/>
      <c r="YD119" s="223"/>
      <c r="YE119" s="223"/>
      <c r="YF119" s="223"/>
      <c r="YG119" s="223"/>
      <c r="YH119" s="223"/>
      <c r="YI119" s="223"/>
      <c r="YJ119" s="223"/>
      <c r="YK119" s="223"/>
      <c r="YL119" s="223"/>
      <c r="YM119" s="223"/>
      <c r="YN119" s="223"/>
      <c r="YO119" s="223"/>
      <c r="YP119" s="223"/>
      <c r="YQ119" s="223"/>
      <c r="YR119" s="223"/>
      <c r="YS119" s="223"/>
      <c r="YT119" s="223"/>
      <c r="YU119" s="223"/>
      <c r="YV119" s="223"/>
      <c r="YW119" s="223"/>
      <c r="YX119" s="223"/>
      <c r="YY119" s="223"/>
      <c r="YZ119" s="223"/>
      <c r="ZA119" s="223"/>
      <c r="ZB119" s="223"/>
      <c r="ZC119" s="223"/>
      <c r="ZD119" s="223"/>
      <c r="ZE119" s="223"/>
      <c r="ZF119" s="223"/>
      <c r="ZG119" s="223"/>
      <c r="ZH119" s="223"/>
      <c r="ZI119" s="223"/>
      <c r="ZJ119" s="223"/>
      <c r="ZK119" s="223"/>
      <c r="ZL119" s="223"/>
      <c r="ZM119" s="223"/>
      <c r="ZN119" s="223"/>
      <c r="ZO119" s="223"/>
      <c r="ZP119" s="223"/>
      <c r="ZQ119" s="223"/>
      <c r="ZR119" s="223"/>
      <c r="ZS119" s="223"/>
      <c r="ZT119" s="223"/>
      <c r="ZU119" s="223"/>
      <c r="ZV119" s="223"/>
      <c r="ZW119" s="223"/>
      <c r="ZX119" s="223"/>
      <c r="ZY119" s="223"/>
      <c r="ZZ119" s="223"/>
      <c r="AAA119" s="223"/>
      <c r="AAB119" s="223"/>
      <c r="AAC119" s="223"/>
      <c r="AAD119" s="223"/>
      <c r="AAE119" s="223"/>
      <c r="AAF119" s="223"/>
      <c r="AAG119" s="223"/>
      <c r="AAH119" s="223"/>
      <c r="AAI119" s="223"/>
      <c r="AAJ119" s="223"/>
      <c r="AAK119" s="223"/>
      <c r="AAL119" s="223"/>
      <c r="AAM119" s="223"/>
      <c r="AAN119" s="223"/>
      <c r="AAO119" s="223"/>
      <c r="AAP119" s="223"/>
      <c r="AAQ119" s="223"/>
      <c r="AAR119" s="223"/>
      <c r="AAS119" s="223"/>
      <c r="AAT119" s="223"/>
      <c r="AAU119" s="223"/>
      <c r="AAV119" s="223"/>
      <c r="AAW119" s="223"/>
      <c r="AAX119" s="223"/>
      <c r="AAY119" s="223"/>
      <c r="AAZ119" s="223"/>
      <c r="ABA119" s="223"/>
      <c r="ABB119" s="223"/>
      <c r="ABC119" s="223"/>
      <c r="ABD119" s="223"/>
      <c r="ABE119" s="223"/>
      <c r="ABF119" s="223"/>
      <c r="ABG119" s="223"/>
      <c r="ABH119" s="223"/>
      <c r="ABI119" s="223"/>
      <c r="ABJ119" s="223"/>
      <c r="ABK119" s="223"/>
      <c r="ABL119" s="223"/>
      <c r="ABM119" s="223"/>
      <c r="ABN119" s="223"/>
      <c r="ABO119" s="223"/>
      <c r="ABP119" s="223"/>
      <c r="ABQ119" s="223"/>
      <c r="ABR119" s="223"/>
      <c r="ABS119" s="223"/>
      <c r="ABT119" s="223"/>
      <c r="ABU119" s="223"/>
      <c r="ABV119" s="223"/>
      <c r="ABW119" s="223"/>
      <c r="ABX119" s="223"/>
      <c r="ABY119" s="223"/>
      <c r="ABZ119" s="223"/>
      <c r="ACA119" s="223"/>
      <c r="ACB119" s="223"/>
      <c r="ACC119" s="223"/>
      <c r="ACD119" s="223"/>
      <c r="ACE119" s="223"/>
      <c r="ACF119" s="223"/>
      <c r="ACG119" s="223"/>
      <c r="ACH119" s="223"/>
      <c r="ACI119" s="223"/>
      <c r="ACJ119" s="223"/>
      <c r="ACK119" s="223"/>
      <c r="ACL119" s="223"/>
      <c r="ACM119" s="223"/>
      <c r="ACN119" s="223"/>
      <c r="ACO119" s="223"/>
      <c r="ACP119" s="223"/>
      <c r="ACQ119" s="223"/>
      <c r="ACR119" s="223"/>
      <c r="ACS119" s="223"/>
      <c r="ACT119" s="223"/>
      <c r="ACU119" s="223"/>
      <c r="ACV119" s="223"/>
      <c r="ACW119" s="223"/>
      <c r="ACX119" s="223"/>
      <c r="ACY119" s="223"/>
      <c r="ACZ119" s="223"/>
      <c r="ADA119" s="223"/>
      <c r="ADB119" s="223"/>
      <c r="ADC119" s="223"/>
      <c r="ADD119" s="223"/>
      <c r="ADE119" s="223"/>
      <c r="ADF119" s="223"/>
      <c r="ADG119" s="223"/>
      <c r="ADH119" s="223"/>
      <c r="ADI119" s="223"/>
      <c r="ADJ119" s="223"/>
      <c r="ADK119" s="223"/>
      <c r="ADL119" s="223"/>
      <c r="ADM119" s="223"/>
      <c r="ADN119" s="223"/>
      <c r="ADO119" s="223"/>
      <c r="ADP119" s="223"/>
      <c r="ADQ119" s="223"/>
      <c r="ADR119" s="223"/>
      <c r="ADS119" s="223"/>
      <c r="ADT119" s="223"/>
      <c r="ADU119" s="223"/>
      <c r="ADV119" s="223"/>
      <c r="ADW119" s="223"/>
      <c r="ADX119" s="223"/>
      <c r="ADY119" s="223"/>
      <c r="ADZ119" s="223"/>
      <c r="AEA119" s="223"/>
      <c r="AEB119" s="223"/>
      <c r="AEC119" s="223"/>
      <c r="AED119" s="223"/>
      <c r="AEE119" s="223"/>
      <c r="AEF119" s="223"/>
      <c r="AEG119" s="223"/>
      <c r="AEH119" s="223"/>
      <c r="AEI119" s="223"/>
      <c r="AEJ119" s="223"/>
      <c r="AEK119" s="223"/>
      <c r="AEL119" s="223"/>
      <c r="AEM119" s="223"/>
      <c r="AEN119" s="223"/>
      <c r="AEO119" s="223"/>
      <c r="AEP119" s="223"/>
      <c r="AEQ119" s="223"/>
      <c r="AER119" s="223"/>
      <c r="AES119" s="223"/>
      <c r="AET119" s="223"/>
      <c r="AEU119" s="223"/>
      <c r="AEV119" s="223"/>
      <c r="AEW119" s="223"/>
      <c r="AEX119" s="223"/>
      <c r="AEY119" s="223"/>
      <c r="AEZ119" s="223"/>
      <c r="AFA119" s="223"/>
      <c r="AFB119" s="223"/>
      <c r="AFC119" s="223"/>
      <c r="AFD119" s="223"/>
      <c r="AFE119" s="223"/>
      <c r="AFF119" s="223"/>
      <c r="AFG119" s="223"/>
      <c r="AFH119" s="223"/>
      <c r="AFI119" s="223"/>
      <c r="AFJ119" s="223"/>
      <c r="AFK119" s="223"/>
      <c r="AFL119" s="223"/>
      <c r="AFM119" s="223"/>
      <c r="AFN119" s="223"/>
      <c r="AFO119" s="223"/>
      <c r="AFP119" s="223"/>
      <c r="AFQ119" s="223"/>
      <c r="AFR119" s="223"/>
      <c r="AFS119" s="223"/>
      <c r="AFT119" s="223"/>
    </row>
    <row r="120" spans="1:852" s="64" customFormat="1">
      <c r="A120" s="267" t="s">
        <v>1481</v>
      </c>
      <c r="B120" s="267"/>
      <c r="C120" s="840" t="str">
        <f>IF(Severity!F120&gt;=0.5,"YES","NO")</f>
        <v>NO</v>
      </c>
      <c r="D120" s="840" t="str">
        <f>IF(Severity!G120&gt;=0.5,"YES","NO")</f>
        <v>YES</v>
      </c>
      <c r="E120" s="208">
        <v>12</v>
      </c>
      <c r="F120" s="208">
        <v>2</v>
      </c>
      <c r="G120" s="95" t="s">
        <v>2383</v>
      </c>
      <c r="H120" s="270" t="s">
        <v>749</v>
      </c>
      <c r="I120" s="270" t="s">
        <v>455</v>
      </c>
      <c r="J120" s="270">
        <v>5</v>
      </c>
      <c r="K120" s="270" t="s">
        <v>602</v>
      </c>
      <c r="L120" s="267">
        <v>17</v>
      </c>
      <c r="M120" s="267">
        <v>41</v>
      </c>
      <c r="N120" s="270">
        <v>7</v>
      </c>
      <c r="O120" s="270" t="s">
        <v>602</v>
      </c>
      <c r="P120" s="267">
        <v>17</v>
      </c>
      <c r="Q120" s="267">
        <v>44</v>
      </c>
      <c r="R120" s="267">
        <v>50</v>
      </c>
      <c r="S120" s="270" t="s">
        <v>602</v>
      </c>
      <c r="T120" s="270">
        <v>17</v>
      </c>
      <c r="U120" s="113">
        <v>21.1</v>
      </c>
      <c r="V120" s="113">
        <v>5.3</v>
      </c>
      <c r="W120" s="113"/>
      <c r="X120" s="113"/>
      <c r="Y120" s="113"/>
      <c r="Z120" s="113"/>
      <c r="AA120" s="113"/>
      <c r="AB120" s="113"/>
      <c r="AC120" s="113"/>
      <c r="AD120" s="113"/>
      <c r="AE120" s="114"/>
      <c r="AF120" s="113"/>
      <c r="AG120" s="113"/>
      <c r="AH120" s="113"/>
      <c r="AI120" s="267">
        <v>50</v>
      </c>
      <c r="AJ120" s="267">
        <f t="shared" si="27"/>
        <v>45</v>
      </c>
      <c r="AK120" s="267" t="s">
        <v>455</v>
      </c>
      <c r="AL120" s="95" t="s">
        <v>384</v>
      </c>
      <c r="AM120" s="270" t="s">
        <v>455</v>
      </c>
      <c r="AN120" s="270" t="s">
        <v>455</v>
      </c>
      <c r="AO120" s="270">
        <v>15</v>
      </c>
      <c r="AP120" s="270" t="s">
        <v>602</v>
      </c>
      <c r="AQ120" s="267">
        <v>17</v>
      </c>
      <c r="AR120" s="267">
        <v>24</v>
      </c>
      <c r="AS120" s="267">
        <v>7</v>
      </c>
      <c r="AT120" s="270" t="s">
        <v>602</v>
      </c>
      <c r="AU120" s="267">
        <v>17</v>
      </c>
      <c r="AV120" s="267">
        <v>33</v>
      </c>
      <c r="AW120" s="267">
        <v>50</v>
      </c>
      <c r="AX120" s="267" t="s">
        <v>602</v>
      </c>
      <c r="AY120" s="267">
        <v>17</v>
      </c>
      <c r="AZ120" s="114">
        <v>21.6</v>
      </c>
      <c r="BA120" s="114">
        <v>5.4</v>
      </c>
      <c r="BB120" s="114"/>
      <c r="BC120" s="114"/>
      <c r="BD120" s="114"/>
      <c r="BE120" s="114"/>
      <c r="BF120" s="114"/>
      <c r="BG120" s="114"/>
      <c r="BH120" s="114"/>
      <c r="BI120" s="114"/>
      <c r="BJ120" s="114"/>
      <c r="BK120" s="114"/>
      <c r="BL120" s="114"/>
      <c r="BM120" s="114"/>
      <c r="BN120" s="270">
        <v>50</v>
      </c>
      <c r="BO120" s="270">
        <f t="shared" si="28"/>
        <v>35</v>
      </c>
      <c r="BP120" s="270" t="s">
        <v>455</v>
      </c>
      <c r="BQ120" s="95"/>
      <c r="BR120" s="270" t="s">
        <v>455</v>
      </c>
      <c r="BS120" s="267"/>
      <c r="BT120" s="267"/>
      <c r="BU120" s="267"/>
      <c r="BV120" s="267"/>
      <c r="BW120" s="267"/>
      <c r="BX120" s="267"/>
      <c r="BY120" s="267"/>
      <c r="BZ120" s="267"/>
      <c r="CA120" s="267"/>
      <c r="CB120" s="267"/>
      <c r="CC120" s="267"/>
      <c r="CD120" s="267"/>
      <c r="CE120" s="114"/>
      <c r="CF120" s="114"/>
      <c r="CG120" s="114"/>
      <c r="CH120" s="114"/>
      <c r="CI120" s="114"/>
      <c r="CJ120" s="114"/>
      <c r="CK120" s="114"/>
      <c r="CL120" s="114"/>
      <c r="CM120" s="114"/>
      <c r="CN120" s="114"/>
      <c r="CO120" s="114"/>
      <c r="CP120" s="114"/>
      <c r="CQ120" s="114"/>
      <c r="CR120" s="114"/>
      <c r="CS120" s="267"/>
      <c r="CT120" s="267"/>
      <c r="CU120" s="267"/>
      <c r="CV120" s="270"/>
      <c r="CW120" s="270" t="s">
        <v>455</v>
      </c>
      <c r="CX120" s="270"/>
      <c r="CY120" s="267"/>
      <c r="CZ120" s="267"/>
      <c r="DA120" s="267"/>
      <c r="DB120" s="267"/>
      <c r="DC120" s="267"/>
      <c r="DD120" s="267"/>
      <c r="DE120" s="267"/>
      <c r="DF120" s="267"/>
      <c r="DG120" s="267"/>
      <c r="DH120" s="267"/>
      <c r="DI120" s="267"/>
      <c r="DJ120" s="113"/>
      <c r="DK120" s="113"/>
      <c r="DL120" s="113"/>
      <c r="DM120" s="113"/>
      <c r="DN120" s="113"/>
      <c r="DO120" s="113"/>
      <c r="DP120" s="113"/>
      <c r="DQ120" s="113"/>
      <c r="DR120" s="113"/>
      <c r="DS120" s="113"/>
      <c r="DT120" s="113"/>
      <c r="DU120" s="113"/>
      <c r="DV120" s="113"/>
      <c r="DW120" s="113"/>
      <c r="DX120" s="267"/>
      <c r="DY120" s="267"/>
      <c r="DZ120" s="267"/>
      <c r="EA120" s="267"/>
      <c r="EB120" s="270" t="s">
        <v>455</v>
      </c>
      <c r="EC120" s="267"/>
      <c r="ED120" s="267"/>
      <c r="EE120" s="267"/>
      <c r="EF120" s="267"/>
      <c r="EG120" s="267"/>
      <c r="EH120" s="267"/>
      <c r="EI120" s="267"/>
      <c r="EJ120" s="267"/>
      <c r="EK120" s="267"/>
      <c r="EL120" s="267"/>
      <c r="EM120" s="267"/>
      <c r="EN120" s="267"/>
      <c r="EO120" s="113"/>
      <c r="EP120" s="113"/>
      <c r="EQ120" s="113"/>
      <c r="ER120" s="113"/>
      <c r="ES120" s="113"/>
      <c r="ET120" s="113"/>
      <c r="EU120" s="113"/>
      <c r="EV120" s="113"/>
      <c r="EW120" s="113"/>
      <c r="EX120" s="113"/>
      <c r="EY120" s="113"/>
      <c r="EZ120" s="113"/>
      <c r="FA120" s="113"/>
      <c r="FB120" s="113"/>
      <c r="FC120" s="267"/>
      <c r="FD120" s="267"/>
      <c r="FE120" s="267"/>
      <c r="FF120" s="270" t="s">
        <v>455</v>
      </c>
      <c r="FG120" s="267"/>
      <c r="FH120" s="267"/>
      <c r="FI120" s="267"/>
      <c r="FJ120" s="267"/>
      <c r="FK120" s="267"/>
      <c r="FL120" s="267"/>
      <c r="FM120" s="267"/>
      <c r="FN120" s="267"/>
      <c r="FO120" s="267"/>
      <c r="FP120" s="267"/>
      <c r="FQ120" s="267"/>
      <c r="FR120" s="267"/>
      <c r="FS120" s="267"/>
      <c r="FT120" s="267"/>
      <c r="FU120" s="267"/>
      <c r="FV120" s="267"/>
      <c r="FW120" s="267"/>
      <c r="FX120" s="267"/>
      <c r="FY120" s="267"/>
      <c r="FZ120" s="267"/>
      <c r="GA120" s="267"/>
      <c r="GB120" s="267"/>
      <c r="GC120" s="267"/>
      <c r="GD120" s="267"/>
      <c r="GE120" s="267"/>
      <c r="GF120" s="267"/>
      <c r="GG120" s="267"/>
      <c r="GH120" s="267"/>
      <c r="GI120" s="267"/>
      <c r="GJ120" s="267"/>
      <c r="GK120" s="267"/>
      <c r="GL120" s="267"/>
      <c r="GM120" s="267"/>
      <c r="GN120" s="267"/>
      <c r="GO120" s="267"/>
      <c r="GP120" s="267"/>
      <c r="GQ120" s="267"/>
      <c r="GR120" s="267"/>
      <c r="GS120" s="267"/>
      <c r="GT120" s="267"/>
      <c r="GU120" s="267"/>
      <c r="GV120" s="267"/>
      <c r="GW120" s="267"/>
      <c r="GX120" s="267"/>
      <c r="GY120" s="267"/>
      <c r="GZ120" s="267"/>
      <c r="HA120" s="267"/>
      <c r="HB120" s="267"/>
      <c r="HC120" s="267"/>
      <c r="HD120" s="267" t="s">
        <v>455</v>
      </c>
      <c r="HE120" s="267"/>
      <c r="HF120" s="267"/>
      <c r="HG120" s="267"/>
      <c r="HH120" s="267"/>
      <c r="HI120" s="267"/>
      <c r="HJ120" s="267"/>
      <c r="HK120" s="267"/>
      <c r="HL120" s="267"/>
      <c r="HM120" s="267"/>
      <c r="HN120" s="267"/>
      <c r="HO120" s="267"/>
      <c r="HP120" s="267"/>
      <c r="HQ120" s="267"/>
      <c r="HR120" s="267"/>
      <c r="HS120" s="267"/>
      <c r="HT120" s="267"/>
      <c r="HU120" s="267"/>
      <c r="HV120" s="267"/>
      <c r="HW120" s="267"/>
      <c r="HX120" s="267"/>
      <c r="HY120" s="267"/>
      <c r="HZ120" s="267"/>
      <c r="IA120" s="267"/>
      <c r="IB120" s="267"/>
      <c r="IC120" s="267"/>
      <c r="ID120" s="267"/>
      <c r="IE120" s="267"/>
      <c r="IF120" s="267"/>
      <c r="IG120" s="267"/>
      <c r="IH120" s="267"/>
      <c r="II120" s="267"/>
      <c r="IJ120" s="267"/>
      <c r="IK120" s="267"/>
      <c r="IL120" s="267"/>
      <c r="IM120" s="267"/>
      <c r="IN120" s="267"/>
      <c r="IO120" s="267"/>
      <c r="IP120" s="267"/>
      <c r="IQ120" s="267"/>
      <c r="IR120" s="267"/>
      <c r="IS120" s="267" t="s">
        <v>455</v>
      </c>
      <c r="IT120" s="267"/>
      <c r="IU120" s="267"/>
      <c r="IV120" s="267"/>
      <c r="IW120" s="267"/>
      <c r="IX120" s="267"/>
      <c r="IY120" s="267"/>
      <c r="IZ120" s="267"/>
      <c r="JA120" s="267"/>
      <c r="JB120" s="267"/>
      <c r="JC120" s="267"/>
      <c r="JD120" s="267"/>
      <c r="JE120" s="267"/>
      <c r="JF120" s="267"/>
      <c r="JG120" s="267"/>
      <c r="JH120" s="267"/>
      <c r="JI120" s="267"/>
      <c r="JJ120" s="267"/>
      <c r="JK120" s="267"/>
      <c r="JL120" s="267"/>
      <c r="JM120" s="267"/>
      <c r="JN120" s="267"/>
      <c r="JO120" s="267"/>
      <c r="JP120" s="267"/>
      <c r="JQ120" s="267"/>
      <c r="JR120" s="267"/>
      <c r="JS120" s="267"/>
      <c r="JT120" s="267"/>
      <c r="JU120" s="267"/>
      <c r="JV120" s="267"/>
      <c r="JW120" s="267"/>
      <c r="JX120" s="267"/>
      <c r="JY120" s="267"/>
      <c r="JZ120" s="267"/>
      <c r="KA120" s="267"/>
      <c r="KB120" s="267"/>
      <c r="KC120" s="267"/>
      <c r="KD120" s="267"/>
      <c r="KE120" s="267" t="s">
        <v>455</v>
      </c>
      <c r="KF120" s="267"/>
      <c r="KG120" s="267"/>
      <c r="KH120" s="267"/>
      <c r="KI120" s="267"/>
      <c r="KJ120" s="267"/>
      <c r="KK120" s="267"/>
      <c r="KL120" s="267"/>
      <c r="KM120" s="267"/>
      <c r="KN120" s="267"/>
      <c r="KO120" s="267"/>
      <c r="KP120" s="267"/>
      <c r="KQ120" s="267"/>
      <c r="KR120" s="267"/>
      <c r="KS120" s="267"/>
      <c r="KT120" s="267"/>
      <c r="KU120" s="267"/>
      <c r="KV120" s="267"/>
      <c r="KW120" s="267"/>
      <c r="KX120" s="267"/>
      <c r="KY120" s="267"/>
      <c r="KZ120" s="267"/>
      <c r="LA120" s="267"/>
      <c r="LB120" s="267"/>
      <c r="LC120" s="267"/>
      <c r="LD120" s="267"/>
      <c r="LE120" s="267"/>
      <c r="LF120" s="267"/>
      <c r="LG120" s="267"/>
      <c r="LH120" s="267"/>
      <c r="LI120" s="267"/>
      <c r="LJ120" s="267"/>
      <c r="LK120" s="267"/>
      <c r="LL120" s="267"/>
      <c r="LM120" s="267"/>
      <c r="LN120" s="267"/>
      <c r="LO120" s="267"/>
      <c r="LP120" s="267"/>
      <c r="LQ120" s="267"/>
      <c r="LR120" s="267"/>
      <c r="LS120" s="267"/>
      <c r="LT120" s="267" t="s">
        <v>455</v>
      </c>
      <c r="LU120" s="267"/>
      <c r="LV120" s="267"/>
      <c r="LW120" s="267"/>
      <c r="LX120" s="267"/>
      <c r="LY120" s="267"/>
      <c r="LZ120" s="267"/>
      <c r="MA120" s="267"/>
      <c r="MB120" s="267"/>
      <c r="MC120" s="267"/>
      <c r="MD120" s="267"/>
      <c r="ME120" s="267"/>
      <c r="MF120" s="267"/>
      <c r="MG120" s="267"/>
      <c r="MH120" s="267"/>
      <c r="MI120" s="267"/>
      <c r="MJ120" s="267"/>
      <c r="MK120" s="267"/>
      <c r="ML120" s="267"/>
      <c r="MM120" s="267"/>
      <c r="MN120" s="267"/>
      <c r="MO120" s="267"/>
      <c r="MP120" s="267"/>
      <c r="MQ120" s="267"/>
      <c r="MR120" s="267"/>
      <c r="MS120" s="267"/>
      <c r="MT120" s="267"/>
      <c r="MU120" s="267"/>
      <c r="MV120" s="267"/>
      <c r="MW120" s="267"/>
      <c r="MX120" s="267"/>
      <c r="MY120" s="267"/>
      <c r="MZ120" s="267"/>
      <c r="NA120" s="267"/>
      <c r="NB120" s="267"/>
      <c r="NC120" s="267"/>
      <c r="ND120" s="267"/>
      <c r="NE120" s="267"/>
      <c r="NF120" s="267"/>
      <c r="NG120" s="267"/>
      <c r="NH120" s="267"/>
      <c r="NI120" s="267"/>
      <c r="NJ120" s="267"/>
      <c r="NK120" s="267"/>
      <c r="NL120" s="267"/>
      <c r="NM120" s="267"/>
      <c r="NN120" s="267"/>
      <c r="NO120" s="267"/>
      <c r="NP120" s="267"/>
      <c r="NQ120" s="267"/>
      <c r="NR120" s="267"/>
      <c r="NS120" s="267"/>
      <c r="NT120" s="267"/>
      <c r="NU120" s="267"/>
      <c r="NV120" s="267"/>
      <c r="NW120" s="267"/>
      <c r="NX120" s="267"/>
      <c r="NY120" s="267"/>
      <c r="NZ120" s="267"/>
      <c r="OA120" s="267"/>
      <c r="OB120" s="267"/>
      <c r="OC120" s="267"/>
      <c r="OD120" s="267"/>
      <c r="OE120" s="267"/>
      <c r="OF120" s="267"/>
      <c r="OG120" s="267"/>
      <c r="OH120" s="267"/>
      <c r="OI120" s="267"/>
      <c r="OJ120" s="267"/>
      <c r="OK120" s="267"/>
      <c r="OL120" s="267"/>
      <c r="OM120" s="267"/>
      <c r="ON120" s="267"/>
      <c r="OO120" s="267"/>
      <c r="OP120" s="267"/>
      <c r="OQ120" s="267"/>
      <c r="OR120" s="267"/>
      <c r="OS120" s="267">
        <f>IF(ISERROR(#REF!),0,1)</f>
        <v>0</v>
      </c>
      <c r="OT120" s="267">
        <f t="shared" si="30"/>
        <v>0</v>
      </c>
      <c r="OU120" s="267">
        <f t="shared" si="31"/>
        <v>1</v>
      </c>
      <c r="OV120" s="223"/>
      <c r="OW120" s="223"/>
      <c r="OX120" s="223"/>
      <c r="OY120" s="223"/>
      <c r="OZ120" s="223"/>
      <c r="PA120" s="223"/>
      <c r="PB120" s="223"/>
      <c r="PC120" s="223"/>
      <c r="PD120" s="223"/>
      <c r="PE120" s="223"/>
      <c r="PF120" s="223"/>
      <c r="PG120" s="223"/>
      <c r="PH120" s="223"/>
      <c r="PI120" s="223"/>
      <c r="PJ120" s="223"/>
      <c r="PK120" s="223"/>
      <c r="PL120" s="223"/>
      <c r="PM120" s="223"/>
      <c r="PN120" s="223"/>
      <c r="PO120" s="223"/>
      <c r="PP120" s="223"/>
      <c r="PQ120" s="223"/>
      <c r="PR120" s="223"/>
      <c r="PS120" s="223"/>
      <c r="PT120" s="223"/>
      <c r="PU120" s="223"/>
      <c r="PV120" s="223"/>
      <c r="PW120" s="223"/>
      <c r="PX120" s="223"/>
      <c r="PY120" s="223"/>
      <c r="PZ120" s="223"/>
      <c r="QA120" s="223"/>
      <c r="QB120" s="223"/>
      <c r="QC120" s="223"/>
      <c r="QD120" s="223"/>
      <c r="QE120" s="223"/>
      <c r="QF120" s="223"/>
      <c r="QG120" s="223"/>
      <c r="QH120" s="223"/>
      <c r="QI120" s="223"/>
      <c r="QJ120" s="223"/>
      <c r="QK120" s="223"/>
      <c r="QL120" s="223"/>
      <c r="QM120" s="223"/>
      <c r="QN120" s="223"/>
      <c r="QO120" s="223"/>
      <c r="QP120" s="223"/>
      <c r="QQ120" s="223"/>
      <c r="QR120" s="223"/>
      <c r="QS120" s="223"/>
      <c r="QT120" s="223"/>
      <c r="QU120" s="223"/>
      <c r="QV120" s="223"/>
      <c r="QW120" s="223"/>
      <c r="QX120" s="223"/>
      <c r="QY120" s="223"/>
      <c r="QZ120" s="223"/>
      <c r="RA120" s="223"/>
      <c r="RB120" s="223"/>
      <c r="RC120" s="223"/>
      <c r="RD120" s="223"/>
      <c r="RE120" s="223"/>
      <c r="RF120" s="223"/>
      <c r="RG120" s="223"/>
      <c r="RH120" s="223"/>
      <c r="RI120" s="223"/>
      <c r="RJ120" s="223"/>
      <c r="RK120" s="223"/>
      <c r="RL120" s="223"/>
      <c r="RM120" s="223"/>
      <c r="RN120" s="223"/>
      <c r="RO120" s="223"/>
      <c r="RP120" s="223"/>
      <c r="RQ120" s="223"/>
      <c r="RR120" s="223"/>
      <c r="RS120" s="223"/>
      <c r="RT120" s="223"/>
      <c r="RU120" s="223"/>
      <c r="RV120" s="223"/>
      <c r="RW120" s="223"/>
      <c r="RX120" s="223"/>
      <c r="RY120" s="223"/>
      <c r="RZ120" s="223"/>
      <c r="SA120" s="223"/>
      <c r="SB120" s="223"/>
      <c r="SC120" s="223"/>
      <c r="SD120" s="223"/>
      <c r="SE120" s="223"/>
      <c r="SF120" s="223"/>
      <c r="SG120" s="223"/>
      <c r="SH120" s="223"/>
      <c r="SI120" s="223"/>
      <c r="SJ120" s="223"/>
      <c r="SK120" s="223"/>
      <c r="SL120" s="223"/>
      <c r="SM120" s="223"/>
      <c r="SN120" s="223"/>
      <c r="SO120" s="223"/>
      <c r="SP120" s="223"/>
      <c r="SQ120" s="223"/>
      <c r="SR120" s="223"/>
      <c r="SS120" s="223"/>
      <c r="ST120" s="223"/>
      <c r="SU120" s="223"/>
      <c r="SV120" s="223"/>
      <c r="SW120" s="223"/>
      <c r="SX120" s="223"/>
      <c r="SY120" s="223"/>
      <c r="SZ120" s="223"/>
      <c r="TA120" s="223"/>
      <c r="TB120" s="223"/>
      <c r="TC120" s="223"/>
      <c r="TD120" s="223"/>
      <c r="TE120" s="223"/>
      <c r="TF120" s="223"/>
      <c r="TG120" s="223"/>
      <c r="TH120" s="223"/>
      <c r="TI120" s="223"/>
      <c r="TJ120" s="223"/>
      <c r="TK120" s="223"/>
      <c r="TL120" s="223"/>
      <c r="TM120" s="223"/>
      <c r="TN120" s="223"/>
      <c r="TO120" s="223"/>
      <c r="TP120" s="223"/>
      <c r="TQ120" s="223"/>
      <c r="TR120" s="223"/>
      <c r="TS120" s="223"/>
      <c r="TT120" s="223"/>
      <c r="TU120" s="223"/>
      <c r="TV120" s="223"/>
      <c r="TW120" s="223"/>
      <c r="TX120" s="223"/>
      <c r="TY120" s="223"/>
      <c r="TZ120" s="223"/>
      <c r="UA120" s="223"/>
      <c r="UB120" s="223"/>
      <c r="UC120" s="223"/>
      <c r="UD120" s="223"/>
      <c r="UE120" s="223"/>
      <c r="UF120" s="223"/>
      <c r="UG120" s="223"/>
      <c r="UH120" s="223"/>
      <c r="UI120" s="223"/>
      <c r="UJ120" s="223"/>
      <c r="UK120" s="223"/>
      <c r="UL120" s="223"/>
      <c r="UM120" s="223"/>
      <c r="UN120" s="223"/>
      <c r="UO120" s="223"/>
      <c r="UP120" s="223"/>
      <c r="UQ120" s="223"/>
      <c r="UR120" s="223"/>
      <c r="US120" s="223"/>
      <c r="UT120" s="223"/>
      <c r="UU120" s="223"/>
      <c r="UV120" s="223"/>
      <c r="UW120" s="223"/>
      <c r="UX120" s="223"/>
      <c r="UY120" s="223"/>
      <c r="UZ120" s="223"/>
      <c r="VA120" s="223"/>
      <c r="VB120" s="223"/>
      <c r="VC120" s="223"/>
      <c r="VD120" s="223"/>
      <c r="VE120" s="223"/>
      <c r="VF120" s="223"/>
      <c r="VG120" s="223"/>
      <c r="VH120" s="223"/>
      <c r="VI120" s="223"/>
      <c r="VJ120" s="223"/>
      <c r="VK120" s="223"/>
      <c r="VL120" s="223"/>
      <c r="VM120" s="223"/>
      <c r="VN120" s="223"/>
      <c r="VO120" s="223"/>
      <c r="VP120" s="223"/>
      <c r="VQ120" s="223"/>
      <c r="VR120" s="223"/>
      <c r="VS120" s="223"/>
      <c r="VT120" s="223"/>
      <c r="VU120" s="223"/>
      <c r="VV120" s="223"/>
      <c r="VW120" s="223"/>
      <c r="VX120" s="223"/>
      <c r="VY120" s="223"/>
      <c r="VZ120" s="223"/>
      <c r="WA120" s="223"/>
      <c r="WB120" s="223"/>
      <c r="WC120" s="223"/>
      <c r="WD120" s="223"/>
      <c r="WE120" s="223"/>
      <c r="WF120" s="223"/>
      <c r="WG120" s="223"/>
      <c r="WH120" s="223"/>
      <c r="WI120" s="223"/>
      <c r="WJ120" s="223"/>
      <c r="WK120" s="223"/>
      <c r="WL120" s="223"/>
      <c r="WM120" s="223"/>
      <c r="WN120" s="223"/>
      <c r="WO120" s="223"/>
      <c r="WP120" s="223"/>
      <c r="WQ120" s="223"/>
      <c r="WR120" s="223"/>
      <c r="WS120" s="223"/>
      <c r="WT120" s="223"/>
      <c r="WU120" s="223"/>
      <c r="WV120" s="223"/>
      <c r="WW120" s="223"/>
      <c r="WX120" s="223"/>
      <c r="WY120" s="223"/>
      <c r="WZ120" s="223"/>
      <c r="XA120" s="223"/>
      <c r="XB120" s="223"/>
      <c r="XC120" s="223"/>
      <c r="XD120" s="223"/>
      <c r="XE120" s="223"/>
      <c r="XF120" s="223"/>
      <c r="XG120" s="223"/>
      <c r="XH120" s="223"/>
      <c r="XI120" s="223"/>
      <c r="XJ120" s="223"/>
      <c r="XK120" s="223"/>
      <c r="XL120" s="223"/>
      <c r="XM120" s="223"/>
      <c r="XN120" s="223"/>
      <c r="XO120" s="223"/>
      <c r="XP120" s="223"/>
      <c r="XQ120" s="223"/>
      <c r="XR120" s="223"/>
      <c r="XS120" s="223"/>
      <c r="XT120" s="223"/>
      <c r="XU120" s="223"/>
      <c r="XV120" s="223"/>
      <c r="XW120" s="223"/>
      <c r="XX120" s="223"/>
      <c r="XY120" s="223"/>
      <c r="XZ120" s="223"/>
      <c r="YA120" s="223"/>
      <c r="YB120" s="223"/>
      <c r="YC120" s="223"/>
      <c r="YD120" s="223"/>
      <c r="YE120" s="223"/>
      <c r="YF120" s="223"/>
      <c r="YG120" s="223"/>
      <c r="YH120" s="223"/>
      <c r="YI120" s="223"/>
      <c r="YJ120" s="223"/>
      <c r="YK120" s="223"/>
      <c r="YL120" s="223"/>
      <c r="YM120" s="223"/>
      <c r="YN120" s="223"/>
      <c r="YO120" s="223"/>
      <c r="YP120" s="223"/>
      <c r="YQ120" s="223"/>
      <c r="YR120" s="223"/>
      <c r="YS120" s="223"/>
      <c r="YT120" s="223"/>
      <c r="YU120" s="223"/>
      <c r="YV120" s="223"/>
      <c r="YW120" s="223"/>
      <c r="YX120" s="223"/>
      <c r="YY120" s="223"/>
      <c r="YZ120" s="223"/>
      <c r="ZA120" s="223"/>
      <c r="ZB120" s="223"/>
      <c r="ZC120" s="223"/>
      <c r="ZD120" s="223"/>
      <c r="ZE120" s="223"/>
      <c r="ZF120" s="223"/>
      <c r="ZG120" s="223"/>
      <c r="ZH120" s="223"/>
      <c r="ZI120" s="223"/>
      <c r="ZJ120" s="223"/>
      <c r="ZK120" s="223"/>
      <c r="ZL120" s="223"/>
      <c r="ZM120" s="223"/>
      <c r="ZN120" s="223"/>
      <c r="ZO120" s="223"/>
      <c r="ZP120" s="223"/>
      <c r="ZQ120" s="223"/>
      <c r="ZR120" s="223"/>
      <c r="ZS120" s="223"/>
      <c r="ZT120" s="223"/>
      <c r="ZU120" s="223"/>
      <c r="ZV120" s="223"/>
      <c r="ZW120" s="223"/>
      <c r="ZX120" s="223"/>
      <c r="ZY120" s="223"/>
      <c r="ZZ120" s="223"/>
      <c r="AAA120" s="223"/>
      <c r="AAB120" s="223"/>
      <c r="AAC120" s="223"/>
      <c r="AAD120" s="223"/>
      <c r="AAE120" s="223"/>
      <c r="AAF120" s="223"/>
      <c r="AAG120" s="223"/>
      <c r="AAH120" s="223"/>
      <c r="AAI120" s="223"/>
      <c r="AAJ120" s="223"/>
      <c r="AAK120" s="223"/>
      <c r="AAL120" s="223"/>
      <c r="AAM120" s="223"/>
      <c r="AAN120" s="223"/>
      <c r="AAO120" s="223"/>
      <c r="AAP120" s="223"/>
      <c r="AAQ120" s="223"/>
      <c r="AAR120" s="223"/>
      <c r="AAS120" s="223"/>
      <c r="AAT120" s="223"/>
      <c r="AAU120" s="223"/>
      <c r="AAV120" s="223"/>
      <c r="AAW120" s="223"/>
      <c r="AAX120" s="223"/>
      <c r="AAY120" s="223"/>
      <c r="AAZ120" s="223"/>
      <c r="ABA120" s="223"/>
      <c r="ABB120" s="223"/>
      <c r="ABC120" s="223"/>
      <c r="ABD120" s="223"/>
      <c r="ABE120" s="223"/>
      <c r="ABF120" s="223"/>
      <c r="ABG120" s="223"/>
      <c r="ABH120" s="223"/>
      <c r="ABI120" s="223"/>
      <c r="ABJ120" s="223"/>
      <c r="ABK120" s="223"/>
      <c r="ABL120" s="223"/>
      <c r="ABM120" s="223"/>
      <c r="ABN120" s="223"/>
      <c r="ABO120" s="223"/>
      <c r="ABP120" s="223"/>
      <c r="ABQ120" s="223"/>
      <c r="ABR120" s="223"/>
      <c r="ABS120" s="223"/>
      <c r="ABT120" s="223"/>
      <c r="ABU120" s="223"/>
      <c r="ABV120" s="223"/>
      <c r="ABW120" s="223"/>
      <c r="ABX120" s="223"/>
      <c r="ABY120" s="223"/>
      <c r="ABZ120" s="223"/>
      <c r="ACA120" s="223"/>
      <c r="ACB120" s="223"/>
      <c r="ACC120" s="223"/>
      <c r="ACD120" s="223"/>
      <c r="ACE120" s="223"/>
      <c r="ACF120" s="223"/>
      <c r="ACG120" s="223"/>
      <c r="ACH120" s="223"/>
      <c r="ACI120" s="223"/>
      <c r="ACJ120" s="223"/>
      <c r="ACK120" s="223"/>
      <c r="ACL120" s="223"/>
      <c r="ACM120" s="223"/>
      <c r="ACN120" s="223"/>
      <c r="ACO120" s="223"/>
      <c r="ACP120" s="223"/>
      <c r="ACQ120" s="223"/>
      <c r="ACR120" s="223"/>
      <c r="ACS120" s="223"/>
      <c r="ACT120" s="223"/>
      <c r="ACU120" s="223"/>
      <c r="ACV120" s="223"/>
      <c r="ACW120" s="223"/>
      <c r="ACX120" s="223"/>
      <c r="ACY120" s="223"/>
      <c r="ACZ120" s="223"/>
      <c r="ADA120" s="223"/>
      <c r="ADB120" s="223"/>
      <c r="ADC120" s="223"/>
      <c r="ADD120" s="223"/>
      <c r="ADE120" s="223"/>
      <c r="ADF120" s="223"/>
      <c r="ADG120" s="223"/>
      <c r="ADH120" s="223"/>
      <c r="ADI120" s="223"/>
      <c r="ADJ120" s="223"/>
      <c r="ADK120" s="223"/>
      <c r="ADL120" s="223"/>
      <c r="ADM120" s="223"/>
      <c r="ADN120" s="223"/>
      <c r="ADO120" s="223"/>
      <c r="ADP120" s="223"/>
      <c r="ADQ120" s="223"/>
      <c r="ADR120" s="223"/>
      <c r="ADS120" s="223"/>
      <c r="ADT120" s="223"/>
      <c r="ADU120" s="223"/>
      <c r="ADV120" s="223"/>
      <c r="ADW120" s="223"/>
      <c r="ADX120" s="223"/>
      <c r="ADY120" s="223"/>
      <c r="ADZ120" s="223"/>
      <c r="AEA120" s="223"/>
      <c r="AEB120" s="223"/>
      <c r="AEC120" s="223"/>
      <c r="AED120" s="223"/>
      <c r="AEE120" s="223"/>
      <c r="AEF120" s="223"/>
      <c r="AEG120" s="223"/>
      <c r="AEH120" s="223"/>
      <c r="AEI120" s="223"/>
      <c r="AEJ120" s="223"/>
      <c r="AEK120" s="223"/>
      <c r="AEL120" s="223"/>
      <c r="AEM120" s="223"/>
      <c r="AEN120" s="223"/>
      <c r="AEO120" s="223"/>
      <c r="AEP120" s="223"/>
      <c r="AEQ120" s="223"/>
      <c r="AER120" s="223"/>
      <c r="AES120" s="223"/>
      <c r="AET120" s="223"/>
      <c r="AEU120" s="223"/>
      <c r="AEV120" s="223"/>
      <c r="AEW120" s="223"/>
      <c r="AEX120" s="223"/>
      <c r="AEY120" s="223"/>
      <c r="AEZ120" s="223"/>
      <c r="AFA120" s="223"/>
      <c r="AFB120" s="223"/>
      <c r="AFC120" s="223"/>
      <c r="AFD120" s="223"/>
      <c r="AFE120" s="223"/>
      <c r="AFF120" s="223"/>
      <c r="AFG120" s="223"/>
      <c r="AFH120" s="223"/>
      <c r="AFI120" s="223"/>
      <c r="AFJ120" s="223"/>
      <c r="AFK120" s="223"/>
      <c r="AFL120" s="223"/>
      <c r="AFM120" s="223"/>
      <c r="AFN120" s="223"/>
      <c r="AFO120" s="223"/>
      <c r="AFP120" s="223"/>
      <c r="AFQ120" s="223"/>
      <c r="AFR120" s="223"/>
      <c r="AFS120" s="223"/>
      <c r="AFT120" s="223"/>
    </row>
    <row r="121" spans="1:852" s="64" customFormat="1">
      <c r="A121" s="265" t="s">
        <v>1963</v>
      </c>
      <c r="B121" s="265"/>
      <c r="C121" s="840" t="str">
        <f>IF(Severity!F121&gt;=0.5,"YES","NO")</f>
        <v>YES</v>
      </c>
      <c r="D121" s="840" t="str">
        <f>IF(Severity!G121&gt;=0.5,"YES","NO")</f>
        <v>NO</v>
      </c>
      <c r="E121" s="112">
        <v>8</v>
      </c>
      <c r="F121" s="112">
        <v>2</v>
      </c>
      <c r="G121" s="271" t="s">
        <v>2380</v>
      </c>
      <c r="H121" s="270" t="s">
        <v>749</v>
      </c>
      <c r="I121" s="270" t="s">
        <v>455</v>
      </c>
      <c r="J121" s="270">
        <v>25</v>
      </c>
      <c r="K121" s="270" t="s">
        <v>455</v>
      </c>
      <c r="L121" s="217"/>
      <c r="M121" s="265"/>
      <c r="N121" s="270"/>
      <c r="O121" s="270" t="s">
        <v>455</v>
      </c>
      <c r="P121" s="217"/>
      <c r="Q121" s="265"/>
      <c r="R121" s="265"/>
      <c r="S121" s="270" t="s">
        <v>908</v>
      </c>
      <c r="T121" s="270">
        <v>21</v>
      </c>
      <c r="U121" s="189">
        <v>28.81</v>
      </c>
      <c r="V121" s="189">
        <v>11.11</v>
      </c>
      <c r="W121" s="125"/>
      <c r="X121" s="125"/>
      <c r="Y121" s="125"/>
      <c r="Z121" s="125"/>
      <c r="AA121" s="189">
        <v>20.51</v>
      </c>
      <c r="AB121" s="189">
        <v>12.22</v>
      </c>
      <c r="AC121" s="125"/>
      <c r="AD121" s="125"/>
      <c r="AE121" s="114"/>
      <c r="AF121" s="125"/>
      <c r="AG121" s="125"/>
      <c r="AH121" s="125"/>
      <c r="AI121" s="265">
        <v>105</v>
      </c>
      <c r="AJ121" s="267">
        <f t="shared" si="27"/>
        <v>80</v>
      </c>
      <c r="AK121" s="265">
        <v>80</v>
      </c>
      <c r="AL121" s="95" t="s">
        <v>2269</v>
      </c>
      <c r="AM121" s="270" t="s">
        <v>749</v>
      </c>
      <c r="AN121" s="270" t="s">
        <v>455</v>
      </c>
      <c r="AO121" s="270">
        <v>15</v>
      </c>
      <c r="AP121" s="270" t="s">
        <v>455</v>
      </c>
      <c r="AQ121" s="217"/>
      <c r="AR121" s="265"/>
      <c r="AS121" s="265"/>
      <c r="AT121" s="270" t="s">
        <v>455</v>
      </c>
      <c r="AU121" s="217"/>
      <c r="AV121" s="265"/>
      <c r="AW121" s="265"/>
      <c r="AX121" s="265" t="s">
        <v>908</v>
      </c>
      <c r="AY121" s="217">
        <v>21</v>
      </c>
      <c r="AZ121" s="185">
        <v>30.02</v>
      </c>
      <c r="BA121" s="185">
        <v>10.18</v>
      </c>
      <c r="BB121" s="114"/>
      <c r="BC121" s="114"/>
      <c r="BD121" s="114"/>
      <c r="BE121" s="114"/>
      <c r="BF121" s="185">
        <v>25.67</v>
      </c>
      <c r="BG121" s="185">
        <v>11.65</v>
      </c>
      <c r="BH121" s="114"/>
      <c r="BI121" s="114"/>
      <c r="BJ121" s="114"/>
      <c r="BK121" s="114"/>
      <c r="BL121" s="114"/>
      <c r="BM121" s="114"/>
      <c r="BN121" s="270">
        <v>105</v>
      </c>
      <c r="BO121" s="270">
        <f t="shared" si="28"/>
        <v>90</v>
      </c>
      <c r="BP121" s="270">
        <v>90</v>
      </c>
      <c r="BQ121" s="95"/>
      <c r="BR121" s="270" t="s">
        <v>455</v>
      </c>
      <c r="BS121" s="217"/>
      <c r="BT121" s="217"/>
      <c r="BU121" s="217"/>
      <c r="BV121" s="217"/>
      <c r="BW121" s="217"/>
      <c r="BX121" s="217"/>
      <c r="BY121" s="217"/>
      <c r="BZ121" s="217"/>
      <c r="CA121" s="217"/>
      <c r="CB121" s="217"/>
      <c r="CC121" s="217"/>
      <c r="CD121" s="217"/>
      <c r="CE121" s="114"/>
      <c r="CF121" s="114"/>
      <c r="CG121" s="114"/>
      <c r="CH121" s="114"/>
      <c r="CI121" s="114"/>
      <c r="CJ121" s="114"/>
      <c r="CK121" s="114"/>
      <c r="CL121" s="114"/>
      <c r="CM121" s="114"/>
      <c r="CN121" s="114"/>
      <c r="CO121" s="114"/>
      <c r="CP121" s="114"/>
      <c r="CQ121" s="114"/>
      <c r="CR121" s="114"/>
      <c r="CS121" s="217"/>
      <c r="CT121" s="217"/>
      <c r="CU121" s="217"/>
      <c r="CV121" s="90"/>
      <c r="CW121" s="270" t="s">
        <v>455</v>
      </c>
      <c r="CX121" s="90"/>
      <c r="CY121" s="217"/>
      <c r="CZ121" s="217"/>
      <c r="DA121" s="217"/>
      <c r="DB121" s="217"/>
      <c r="DC121" s="217"/>
      <c r="DD121" s="217"/>
      <c r="DE121" s="217"/>
      <c r="DF121" s="217"/>
      <c r="DG121" s="217"/>
      <c r="DH121" s="217"/>
      <c r="DI121" s="217"/>
      <c r="DJ121" s="125"/>
      <c r="DK121" s="125"/>
      <c r="DL121" s="125"/>
      <c r="DM121" s="125"/>
      <c r="DN121" s="125"/>
      <c r="DO121" s="125"/>
      <c r="DP121" s="125"/>
      <c r="DQ121" s="125"/>
      <c r="DR121" s="125"/>
      <c r="DS121" s="125"/>
      <c r="DT121" s="125"/>
      <c r="DU121" s="125"/>
      <c r="DV121" s="125"/>
      <c r="DW121" s="125"/>
      <c r="DX121" s="217"/>
      <c r="DY121" s="217"/>
      <c r="DZ121" s="217"/>
      <c r="EA121" s="217"/>
      <c r="EB121" s="270" t="s">
        <v>455</v>
      </c>
      <c r="EC121" s="217"/>
      <c r="ED121" s="217"/>
      <c r="EE121" s="217"/>
      <c r="EF121" s="217"/>
      <c r="EG121" s="217"/>
      <c r="EH121" s="217"/>
      <c r="EI121" s="217"/>
      <c r="EJ121" s="217"/>
      <c r="EK121" s="217"/>
      <c r="EL121" s="217"/>
      <c r="EM121" s="217"/>
      <c r="EN121" s="217"/>
      <c r="EO121" s="125"/>
      <c r="EP121" s="125"/>
      <c r="EQ121" s="125"/>
      <c r="ER121" s="125"/>
      <c r="ES121" s="125"/>
      <c r="ET121" s="125"/>
      <c r="EU121" s="125"/>
      <c r="EV121" s="125"/>
      <c r="EW121" s="125"/>
      <c r="EX121" s="125"/>
      <c r="EY121" s="125"/>
      <c r="EZ121" s="125"/>
      <c r="FA121" s="125"/>
      <c r="FB121" s="125"/>
      <c r="FC121" s="217"/>
      <c r="FD121" s="217"/>
      <c r="FE121" s="217"/>
      <c r="FF121" s="270" t="s">
        <v>455</v>
      </c>
      <c r="FG121" s="270"/>
      <c r="FH121" s="265"/>
      <c r="FI121" s="265"/>
      <c r="FJ121" s="265"/>
      <c r="FK121" s="265"/>
      <c r="FL121" s="217"/>
      <c r="FM121" s="217"/>
      <c r="FN121" s="217"/>
      <c r="FO121" s="217"/>
      <c r="FP121" s="217"/>
      <c r="FQ121" s="217"/>
      <c r="FR121" s="265"/>
      <c r="FS121" s="265"/>
      <c r="FT121" s="265"/>
      <c r="FU121" s="265"/>
      <c r="FV121" s="265"/>
      <c r="FW121" s="265"/>
      <c r="FX121" s="265"/>
      <c r="FY121" s="265"/>
      <c r="FZ121" s="217"/>
      <c r="GA121" s="217"/>
      <c r="GB121" s="217"/>
      <c r="GC121" s="217"/>
      <c r="GD121" s="217"/>
      <c r="GE121" s="217"/>
      <c r="GF121" s="217"/>
      <c r="GG121" s="217"/>
      <c r="GH121" s="217"/>
      <c r="GI121" s="217"/>
      <c r="GJ121" s="217"/>
      <c r="GK121" s="217"/>
      <c r="GL121" s="217"/>
      <c r="GM121" s="217"/>
      <c r="GN121" s="217"/>
      <c r="GO121" s="217"/>
      <c r="GP121" s="217"/>
      <c r="GQ121" s="265"/>
      <c r="GR121" s="217"/>
      <c r="GS121" s="217"/>
      <c r="GT121" s="217"/>
      <c r="GU121" s="217"/>
      <c r="GV121" s="217"/>
      <c r="GW121" s="217"/>
      <c r="GX121" s="217"/>
      <c r="GY121" s="217"/>
      <c r="GZ121" s="217"/>
      <c r="HA121" s="217"/>
      <c r="HB121" s="217"/>
      <c r="HC121" s="217"/>
      <c r="HD121" s="270" t="s">
        <v>455</v>
      </c>
      <c r="HE121" s="217"/>
      <c r="HF121" s="217"/>
      <c r="HG121" s="270"/>
      <c r="HH121" s="217"/>
      <c r="HI121" s="217"/>
      <c r="HJ121" s="217"/>
      <c r="HK121" s="217"/>
      <c r="HL121" s="217"/>
      <c r="HM121" s="217"/>
      <c r="HN121" s="217"/>
      <c r="HO121" s="217"/>
      <c r="HP121" s="217"/>
      <c r="HQ121" s="217"/>
      <c r="HR121" s="217"/>
      <c r="HS121" s="217"/>
      <c r="HT121" s="217"/>
      <c r="HU121" s="217"/>
      <c r="HV121" s="217"/>
      <c r="HW121" s="217"/>
      <c r="HX121" s="217"/>
      <c r="HY121" s="217"/>
      <c r="HZ121" s="217"/>
      <c r="IA121" s="217"/>
      <c r="IB121" s="217"/>
      <c r="IC121" s="217"/>
      <c r="ID121" s="217"/>
      <c r="IE121" s="217"/>
      <c r="IF121" s="217"/>
      <c r="IG121" s="217"/>
      <c r="IH121" s="217"/>
      <c r="II121" s="217"/>
      <c r="IJ121" s="217"/>
      <c r="IK121" s="217"/>
      <c r="IL121" s="217"/>
      <c r="IM121" s="217"/>
      <c r="IN121" s="217"/>
      <c r="IO121" s="217"/>
      <c r="IP121" s="217"/>
      <c r="IQ121" s="217"/>
      <c r="IR121" s="217"/>
      <c r="IS121" s="270" t="s">
        <v>455</v>
      </c>
      <c r="IT121" s="217"/>
      <c r="IU121" s="217"/>
      <c r="IV121" s="217"/>
      <c r="IW121" s="217"/>
      <c r="IX121" s="217"/>
      <c r="IY121" s="217"/>
      <c r="IZ121" s="217"/>
      <c r="JA121" s="217"/>
      <c r="JB121" s="217"/>
      <c r="JC121" s="217"/>
      <c r="JD121" s="217"/>
      <c r="JE121" s="217"/>
      <c r="JF121" s="217"/>
      <c r="JG121" s="217"/>
      <c r="JH121" s="217"/>
      <c r="JI121" s="217"/>
      <c r="JJ121" s="217"/>
      <c r="JK121" s="217"/>
      <c r="JL121" s="217"/>
      <c r="JM121" s="217"/>
      <c r="JN121" s="217"/>
      <c r="JO121" s="217"/>
      <c r="JP121" s="217"/>
      <c r="JQ121" s="217"/>
      <c r="JR121" s="217"/>
      <c r="JS121" s="217"/>
      <c r="JT121" s="217"/>
      <c r="JU121" s="217"/>
      <c r="JV121" s="217"/>
      <c r="JW121" s="217"/>
      <c r="JX121" s="217"/>
      <c r="JY121" s="217"/>
      <c r="JZ121" s="217"/>
      <c r="KA121" s="217"/>
      <c r="KB121" s="217"/>
      <c r="KC121" s="217"/>
      <c r="KD121" s="217"/>
      <c r="KE121" s="270" t="s">
        <v>455</v>
      </c>
      <c r="KF121" s="217"/>
      <c r="KG121" s="217"/>
      <c r="KH121" s="217"/>
      <c r="KI121" s="270"/>
      <c r="KJ121" s="217"/>
      <c r="KK121" s="217"/>
      <c r="KL121" s="217"/>
      <c r="KM121" s="217"/>
      <c r="KN121" s="217"/>
      <c r="KO121" s="217"/>
      <c r="KP121" s="217"/>
      <c r="KQ121" s="217"/>
      <c r="KR121" s="217"/>
      <c r="KS121" s="217"/>
      <c r="KT121" s="217"/>
      <c r="KU121" s="217"/>
      <c r="KV121" s="217"/>
      <c r="KW121" s="217"/>
      <c r="KX121" s="217"/>
      <c r="KY121" s="217"/>
      <c r="KZ121" s="217"/>
      <c r="LA121" s="217"/>
      <c r="LB121" s="217"/>
      <c r="LC121" s="217"/>
      <c r="LD121" s="217"/>
      <c r="LE121" s="217"/>
      <c r="LF121" s="217"/>
      <c r="LG121" s="217"/>
      <c r="LH121" s="217"/>
      <c r="LI121" s="217"/>
      <c r="LJ121" s="217"/>
      <c r="LK121" s="217"/>
      <c r="LL121" s="217"/>
      <c r="LM121" s="217"/>
      <c r="LN121" s="217"/>
      <c r="LO121" s="217"/>
      <c r="LP121" s="217"/>
      <c r="LQ121" s="217"/>
      <c r="LR121" s="217"/>
      <c r="LS121" s="217"/>
      <c r="LT121" s="270" t="s">
        <v>455</v>
      </c>
      <c r="LU121" s="217"/>
      <c r="LV121" s="217"/>
      <c r="LW121" s="217"/>
      <c r="LX121" s="217"/>
      <c r="LY121" s="217"/>
      <c r="LZ121" s="217"/>
      <c r="MA121" s="217"/>
      <c r="MB121" s="217"/>
      <c r="MC121" s="217"/>
      <c r="MD121" s="217"/>
      <c r="ME121" s="217"/>
      <c r="MF121" s="217"/>
      <c r="MG121" s="217"/>
      <c r="MH121" s="217"/>
      <c r="MI121" s="217"/>
      <c r="MJ121" s="217"/>
      <c r="MK121" s="217"/>
      <c r="ML121" s="217"/>
      <c r="MM121" s="217"/>
      <c r="MN121" s="217"/>
      <c r="MO121" s="217"/>
      <c r="MP121" s="217"/>
      <c r="MQ121" s="217"/>
      <c r="MR121" s="217"/>
      <c r="MS121" s="217"/>
      <c r="MT121" s="217"/>
      <c r="MU121" s="217"/>
      <c r="MV121" s="217"/>
      <c r="MW121" s="217"/>
      <c r="MX121" s="217"/>
      <c r="MY121" s="217"/>
      <c r="MZ121" s="217"/>
      <c r="NA121" s="217"/>
      <c r="NB121" s="217"/>
      <c r="NC121" s="217"/>
      <c r="ND121" s="217"/>
      <c r="NE121" s="217"/>
      <c r="NF121" s="217"/>
      <c r="NG121" s="217"/>
      <c r="NH121" s="217"/>
      <c r="NI121" s="217"/>
      <c r="NJ121" s="217"/>
      <c r="NK121" s="217"/>
      <c r="NL121" s="217"/>
      <c r="NM121" s="217"/>
      <c r="NN121" s="217"/>
      <c r="NO121" s="217"/>
      <c r="NP121" s="217"/>
      <c r="NQ121" s="217"/>
      <c r="NR121" s="217"/>
      <c r="NS121" s="217"/>
      <c r="NT121" s="217"/>
      <c r="NU121" s="217"/>
      <c r="NV121" s="217"/>
      <c r="NW121" s="217"/>
      <c r="NX121" s="217"/>
      <c r="NY121" s="217"/>
      <c r="NZ121" s="217"/>
      <c r="OA121" s="217"/>
      <c r="OB121" s="217"/>
      <c r="OC121" s="217"/>
      <c r="OD121" s="217"/>
      <c r="OE121" s="217"/>
      <c r="OF121" s="217"/>
      <c r="OG121" s="217"/>
      <c r="OH121" s="217"/>
      <c r="OI121" s="217"/>
      <c r="OJ121" s="217"/>
      <c r="OK121" s="217"/>
      <c r="OL121" s="217"/>
      <c r="OM121" s="217"/>
      <c r="ON121" s="217"/>
      <c r="OO121" s="217"/>
      <c r="OP121" s="217"/>
      <c r="OQ121" s="217"/>
      <c r="OR121" s="217"/>
      <c r="OS121" s="267">
        <f>IF(ISERROR(#REF!),0,1)</f>
        <v>0</v>
      </c>
      <c r="OT121" s="267">
        <f t="shared" si="30"/>
        <v>1</v>
      </c>
      <c r="OU121" s="267">
        <f t="shared" si="31"/>
        <v>0</v>
      </c>
      <c r="OV121" s="223"/>
      <c r="OW121" s="223"/>
      <c r="OX121" s="223"/>
      <c r="OY121" s="223"/>
      <c r="OZ121" s="223"/>
      <c r="PA121" s="223"/>
      <c r="PB121" s="223"/>
      <c r="PC121" s="223"/>
      <c r="PD121" s="223"/>
      <c r="PE121" s="223"/>
      <c r="PF121" s="223"/>
      <c r="PG121" s="223"/>
      <c r="PH121" s="223"/>
      <c r="PI121" s="223"/>
      <c r="PJ121" s="223"/>
      <c r="PK121" s="223"/>
      <c r="PL121" s="223"/>
      <c r="PM121" s="223"/>
      <c r="PN121" s="223"/>
      <c r="PO121" s="223"/>
      <c r="PP121" s="223"/>
      <c r="PQ121" s="223"/>
      <c r="PR121" s="223"/>
      <c r="PS121" s="223"/>
      <c r="PT121" s="223"/>
      <c r="PU121" s="223"/>
      <c r="PV121" s="223"/>
      <c r="PW121" s="223"/>
      <c r="PX121" s="223"/>
      <c r="PY121" s="223"/>
      <c r="PZ121" s="223"/>
      <c r="QA121" s="223"/>
      <c r="QB121" s="223"/>
      <c r="QC121" s="223"/>
      <c r="QD121" s="223"/>
      <c r="QE121" s="223"/>
      <c r="QF121" s="223"/>
      <c r="QG121" s="223"/>
      <c r="QH121" s="223"/>
      <c r="QI121" s="223"/>
      <c r="QJ121" s="223"/>
      <c r="QK121" s="223"/>
      <c r="QL121" s="223"/>
      <c r="QM121" s="223"/>
      <c r="QN121" s="223"/>
      <c r="QO121" s="223"/>
      <c r="QP121" s="223"/>
      <c r="QQ121" s="223"/>
      <c r="QR121" s="223"/>
      <c r="QS121" s="223"/>
      <c r="QT121" s="223"/>
      <c r="QU121" s="223"/>
      <c r="QV121" s="223"/>
      <c r="QW121" s="223"/>
      <c r="QX121" s="223"/>
      <c r="QY121" s="223"/>
      <c r="QZ121" s="223"/>
      <c r="RA121" s="223"/>
      <c r="RB121" s="223"/>
      <c r="RC121" s="223"/>
      <c r="RD121" s="223"/>
      <c r="RE121" s="223"/>
      <c r="RF121" s="223"/>
      <c r="RG121" s="223"/>
      <c r="RH121" s="223"/>
      <c r="RI121" s="223"/>
      <c r="RJ121" s="223"/>
      <c r="RK121" s="223"/>
      <c r="RL121" s="223"/>
      <c r="RM121" s="223"/>
      <c r="RN121" s="223"/>
      <c r="RO121" s="223"/>
      <c r="RP121" s="223"/>
      <c r="RQ121" s="223"/>
      <c r="RR121" s="223"/>
      <c r="RS121" s="223"/>
      <c r="RT121" s="223"/>
      <c r="RU121" s="223"/>
      <c r="RV121" s="223"/>
      <c r="RW121" s="223"/>
      <c r="RX121" s="223"/>
      <c r="RY121" s="223"/>
      <c r="RZ121" s="223"/>
      <c r="SA121" s="223"/>
      <c r="SB121" s="223"/>
      <c r="SC121" s="223"/>
      <c r="SD121" s="223"/>
      <c r="SE121" s="223"/>
      <c r="SF121" s="223"/>
      <c r="SG121" s="223"/>
      <c r="SH121" s="223"/>
      <c r="SI121" s="223"/>
      <c r="SJ121" s="223"/>
      <c r="SK121" s="223"/>
      <c r="SL121" s="223"/>
      <c r="SM121" s="223"/>
      <c r="SN121" s="223"/>
      <c r="SO121" s="223"/>
      <c r="SP121" s="223"/>
      <c r="SQ121" s="223"/>
      <c r="SR121" s="223"/>
      <c r="SS121" s="223"/>
      <c r="ST121" s="223"/>
      <c r="SU121" s="223"/>
      <c r="SV121" s="223"/>
      <c r="SW121" s="223"/>
      <c r="SX121" s="223"/>
      <c r="SY121" s="223"/>
      <c r="SZ121" s="223"/>
      <c r="TA121" s="223"/>
      <c r="TB121" s="223"/>
      <c r="TC121" s="223"/>
      <c r="TD121" s="223"/>
      <c r="TE121" s="223"/>
      <c r="TF121" s="223"/>
      <c r="TG121" s="223"/>
      <c r="TH121" s="223"/>
      <c r="TI121" s="223"/>
      <c r="TJ121" s="223"/>
      <c r="TK121" s="223"/>
      <c r="TL121" s="223"/>
      <c r="TM121" s="223"/>
      <c r="TN121" s="223"/>
      <c r="TO121" s="223"/>
      <c r="TP121" s="223"/>
      <c r="TQ121" s="223"/>
      <c r="TR121" s="223"/>
      <c r="TS121" s="223"/>
      <c r="TT121" s="223"/>
      <c r="TU121" s="223"/>
      <c r="TV121" s="223"/>
      <c r="TW121" s="223"/>
      <c r="TX121" s="223"/>
      <c r="TY121" s="223"/>
      <c r="TZ121" s="223"/>
      <c r="UA121" s="223"/>
      <c r="UB121" s="223"/>
      <c r="UC121" s="223"/>
      <c r="UD121" s="223"/>
      <c r="UE121" s="223"/>
      <c r="UF121" s="223"/>
      <c r="UG121" s="223"/>
      <c r="UH121" s="223"/>
      <c r="UI121" s="223"/>
      <c r="UJ121" s="223"/>
      <c r="UK121" s="223"/>
      <c r="UL121" s="223"/>
      <c r="UM121" s="223"/>
      <c r="UN121" s="223"/>
      <c r="UO121" s="223"/>
      <c r="UP121" s="223"/>
      <c r="UQ121" s="223"/>
      <c r="UR121" s="223"/>
      <c r="US121" s="223"/>
      <c r="UT121" s="223"/>
      <c r="UU121" s="223"/>
      <c r="UV121" s="223"/>
      <c r="UW121" s="223"/>
      <c r="UX121" s="223"/>
      <c r="UY121" s="223"/>
      <c r="UZ121" s="223"/>
      <c r="VA121" s="223"/>
      <c r="VB121" s="223"/>
      <c r="VC121" s="223"/>
      <c r="VD121" s="223"/>
      <c r="VE121" s="223"/>
      <c r="VF121" s="223"/>
      <c r="VG121" s="223"/>
      <c r="VH121" s="223"/>
      <c r="VI121" s="223"/>
      <c r="VJ121" s="223"/>
      <c r="VK121" s="223"/>
      <c r="VL121" s="223"/>
      <c r="VM121" s="223"/>
      <c r="VN121" s="223"/>
      <c r="VO121" s="223"/>
      <c r="VP121" s="223"/>
      <c r="VQ121" s="223"/>
      <c r="VR121" s="223"/>
      <c r="VS121" s="223"/>
      <c r="VT121" s="223"/>
      <c r="VU121" s="223"/>
      <c r="VV121" s="223"/>
      <c r="VW121" s="223"/>
      <c r="VX121" s="223"/>
      <c r="VY121" s="223"/>
      <c r="VZ121" s="223"/>
      <c r="WA121" s="223"/>
      <c r="WB121" s="223"/>
      <c r="WC121" s="223"/>
      <c r="WD121" s="223"/>
      <c r="WE121" s="223"/>
      <c r="WF121" s="223"/>
      <c r="WG121" s="223"/>
      <c r="WH121" s="223"/>
      <c r="WI121" s="223"/>
      <c r="WJ121" s="223"/>
      <c r="WK121" s="223"/>
      <c r="WL121" s="223"/>
      <c r="WM121" s="223"/>
      <c r="WN121" s="223"/>
      <c r="WO121" s="223"/>
      <c r="WP121" s="223"/>
      <c r="WQ121" s="223"/>
      <c r="WR121" s="223"/>
      <c r="WS121" s="223"/>
      <c r="WT121" s="223"/>
      <c r="WU121" s="223"/>
      <c r="WV121" s="223"/>
      <c r="WW121" s="223"/>
      <c r="WX121" s="223"/>
      <c r="WY121" s="223"/>
      <c r="WZ121" s="223"/>
      <c r="XA121" s="223"/>
      <c r="XB121" s="223"/>
      <c r="XC121" s="223"/>
      <c r="XD121" s="223"/>
      <c r="XE121" s="223"/>
      <c r="XF121" s="223"/>
      <c r="XG121" s="223"/>
      <c r="XH121" s="223"/>
      <c r="XI121" s="223"/>
      <c r="XJ121" s="223"/>
      <c r="XK121" s="223"/>
      <c r="XL121" s="223"/>
      <c r="XM121" s="223"/>
      <c r="XN121" s="223"/>
      <c r="XO121" s="223"/>
      <c r="XP121" s="223"/>
      <c r="XQ121" s="223"/>
      <c r="XR121" s="223"/>
      <c r="XS121" s="223"/>
      <c r="XT121" s="223"/>
      <c r="XU121" s="223"/>
      <c r="XV121" s="223"/>
      <c r="XW121" s="223"/>
      <c r="XX121" s="223"/>
      <c r="XY121" s="223"/>
      <c r="XZ121" s="223"/>
      <c r="YA121" s="223"/>
      <c r="YB121" s="223"/>
      <c r="YC121" s="223"/>
      <c r="YD121" s="223"/>
      <c r="YE121" s="223"/>
      <c r="YF121" s="223"/>
      <c r="YG121" s="223"/>
      <c r="YH121" s="223"/>
      <c r="YI121" s="223"/>
      <c r="YJ121" s="223"/>
      <c r="YK121" s="223"/>
      <c r="YL121" s="223"/>
      <c r="YM121" s="223"/>
      <c r="YN121" s="223"/>
      <c r="YO121" s="223"/>
      <c r="YP121" s="223"/>
      <c r="YQ121" s="223"/>
      <c r="YR121" s="223"/>
      <c r="YS121" s="223"/>
      <c r="YT121" s="223"/>
      <c r="YU121" s="223"/>
      <c r="YV121" s="223"/>
      <c r="YW121" s="223"/>
      <c r="YX121" s="223"/>
      <c r="YY121" s="223"/>
      <c r="YZ121" s="223"/>
      <c r="ZA121" s="223"/>
      <c r="ZB121" s="223"/>
      <c r="ZC121" s="223"/>
      <c r="ZD121" s="223"/>
      <c r="ZE121" s="223"/>
      <c r="ZF121" s="223"/>
      <c r="ZG121" s="223"/>
      <c r="ZH121" s="223"/>
      <c r="ZI121" s="223"/>
      <c r="ZJ121" s="223"/>
      <c r="ZK121" s="223"/>
      <c r="ZL121" s="223"/>
      <c r="ZM121" s="223"/>
      <c r="ZN121" s="223"/>
      <c r="ZO121" s="223"/>
      <c r="ZP121" s="223"/>
      <c r="ZQ121" s="223"/>
      <c r="ZR121" s="223"/>
      <c r="ZS121" s="223"/>
      <c r="ZT121" s="223"/>
      <c r="ZU121" s="223"/>
      <c r="ZV121" s="223"/>
      <c r="ZW121" s="223"/>
      <c r="ZX121" s="223"/>
      <c r="ZY121" s="223"/>
      <c r="ZZ121" s="223"/>
      <c r="AAA121" s="223"/>
      <c r="AAB121" s="223"/>
      <c r="AAC121" s="223"/>
      <c r="AAD121" s="223"/>
      <c r="AAE121" s="223"/>
      <c r="AAF121" s="223"/>
      <c r="AAG121" s="223"/>
      <c r="AAH121" s="223"/>
      <c r="AAI121" s="223"/>
      <c r="AAJ121" s="223"/>
      <c r="AAK121" s="223"/>
      <c r="AAL121" s="223"/>
      <c r="AAM121" s="223"/>
      <c r="AAN121" s="223"/>
      <c r="AAO121" s="223"/>
      <c r="AAP121" s="223"/>
      <c r="AAQ121" s="223"/>
      <c r="AAR121" s="223"/>
      <c r="AAS121" s="223"/>
      <c r="AAT121" s="223"/>
      <c r="AAU121" s="223"/>
      <c r="AAV121" s="223"/>
      <c r="AAW121" s="223"/>
      <c r="AAX121" s="223"/>
      <c r="AAY121" s="223"/>
      <c r="AAZ121" s="223"/>
      <c r="ABA121" s="223"/>
      <c r="ABB121" s="223"/>
      <c r="ABC121" s="223"/>
      <c r="ABD121" s="223"/>
      <c r="ABE121" s="223"/>
      <c r="ABF121" s="223"/>
      <c r="ABG121" s="223"/>
      <c r="ABH121" s="223"/>
      <c r="ABI121" s="223"/>
      <c r="ABJ121" s="223"/>
      <c r="ABK121" s="223"/>
      <c r="ABL121" s="223"/>
      <c r="ABM121" s="223"/>
      <c r="ABN121" s="223"/>
      <c r="ABO121" s="223"/>
      <c r="ABP121" s="223"/>
      <c r="ABQ121" s="223"/>
      <c r="ABR121" s="223"/>
      <c r="ABS121" s="223"/>
      <c r="ABT121" s="223"/>
      <c r="ABU121" s="223"/>
      <c r="ABV121" s="223"/>
      <c r="ABW121" s="223"/>
      <c r="ABX121" s="223"/>
      <c r="ABY121" s="223"/>
      <c r="ABZ121" s="223"/>
      <c r="ACA121" s="223"/>
      <c r="ACB121" s="223"/>
      <c r="ACC121" s="223"/>
      <c r="ACD121" s="223"/>
      <c r="ACE121" s="223"/>
      <c r="ACF121" s="223"/>
      <c r="ACG121" s="223"/>
      <c r="ACH121" s="223"/>
      <c r="ACI121" s="223"/>
      <c r="ACJ121" s="223"/>
      <c r="ACK121" s="223"/>
      <c r="ACL121" s="223"/>
      <c r="ACM121" s="223"/>
      <c r="ACN121" s="223"/>
      <c r="ACO121" s="223"/>
      <c r="ACP121" s="223"/>
      <c r="ACQ121" s="223"/>
      <c r="ACR121" s="223"/>
      <c r="ACS121" s="223"/>
      <c r="ACT121" s="223"/>
      <c r="ACU121" s="223"/>
      <c r="ACV121" s="223"/>
      <c r="ACW121" s="223"/>
      <c r="ACX121" s="223"/>
      <c r="ACY121" s="223"/>
      <c r="ACZ121" s="223"/>
      <c r="ADA121" s="223"/>
      <c r="ADB121" s="223"/>
      <c r="ADC121" s="223"/>
      <c r="ADD121" s="223"/>
      <c r="ADE121" s="223"/>
      <c r="ADF121" s="223"/>
      <c r="ADG121" s="223"/>
      <c r="ADH121" s="223"/>
      <c r="ADI121" s="223"/>
      <c r="ADJ121" s="223"/>
      <c r="ADK121" s="223"/>
      <c r="ADL121" s="223"/>
      <c r="ADM121" s="223"/>
      <c r="ADN121" s="223"/>
      <c r="ADO121" s="223"/>
      <c r="ADP121" s="223"/>
      <c r="ADQ121" s="223"/>
      <c r="ADR121" s="223"/>
      <c r="ADS121" s="223"/>
      <c r="ADT121" s="223"/>
      <c r="ADU121" s="223"/>
      <c r="ADV121" s="223"/>
      <c r="ADW121" s="223"/>
      <c r="ADX121" s="223"/>
      <c r="ADY121" s="223"/>
      <c r="ADZ121" s="223"/>
      <c r="AEA121" s="223"/>
      <c r="AEB121" s="223"/>
      <c r="AEC121" s="223"/>
      <c r="AED121" s="223"/>
      <c r="AEE121" s="223"/>
      <c r="AEF121" s="223"/>
      <c r="AEG121" s="223"/>
      <c r="AEH121" s="223"/>
      <c r="AEI121" s="223"/>
      <c r="AEJ121" s="223"/>
      <c r="AEK121" s="223"/>
      <c r="AEL121" s="223"/>
      <c r="AEM121" s="223"/>
      <c r="AEN121" s="223"/>
      <c r="AEO121" s="223"/>
      <c r="AEP121" s="223"/>
      <c r="AEQ121" s="223"/>
      <c r="AER121" s="223"/>
      <c r="AES121" s="223"/>
      <c r="AET121" s="223"/>
      <c r="AEU121" s="223"/>
      <c r="AEV121" s="223"/>
      <c r="AEW121" s="223"/>
      <c r="AEX121" s="223"/>
      <c r="AEY121" s="223"/>
      <c r="AEZ121" s="223"/>
      <c r="AFA121" s="223"/>
      <c r="AFB121" s="223"/>
      <c r="AFC121" s="223"/>
      <c r="AFD121" s="223"/>
      <c r="AFE121" s="223"/>
      <c r="AFF121" s="223"/>
      <c r="AFG121" s="223"/>
      <c r="AFH121" s="223"/>
      <c r="AFI121" s="223"/>
      <c r="AFJ121" s="223"/>
      <c r="AFK121" s="223"/>
      <c r="AFL121" s="223"/>
      <c r="AFM121" s="223"/>
      <c r="AFN121" s="223"/>
      <c r="AFO121" s="223"/>
      <c r="AFP121" s="223"/>
      <c r="AFQ121" s="223"/>
      <c r="AFR121" s="223"/>
      <c r="AFS121" s="223"/>
      <c r="AFT121" s="223"/>
    </row>
    <row r="122" spans="1:852" s="64" customFormat="1">
      <c r="A122" s="101" t="s">
        <v>2070</v>
      </c>
      <c r="B122" s="101"/>
      <c r="C122" s="840" t="str">
        <f>IF(Severity!F122&gt;=0.5,"YES","NO")</f>
        <v>NO</v>
      </c>
      <c r="D122" s="840" t="str">
        <f>IF(Severity!G122&gt;=0.5,"YES","NO")</f>
        <v>YES</v>
      </c>
      <c r="E122" s="112">
        <v>4</v>
      </c>
      <c r="F122" s="112">
        <v>2</v>
      </c>
      <c r="G122" s="95" t="s">
        <v>2389</v>
      </c>
      <c r="H122" s="270" t="s">
        <v>749</v>
      </c>
      <c r="I122" s="270" t="s">
        <v>455</v>
      </c>
      <c r="J122" s="270">
        <v>3</v>
      </c>
      <c r="K122" s="270" t="s">
        <v>455</v>
      </c>
      <c r="L122" s="217"/>
      <c r="M122" s="217"/>
      <c r="N122" s="270"/>
      <c r="O122" s="270" t="s">
        <v>455</v>
      </c>
      <c r="P122" s="217"/>
      <c r="Q122" s="265"/>
      <c r="R122" s="265"/>
      <c r="S122" s="270" t="s">
        <v>602</v>
      </c>
      <c r="T122" s="270">
        <v>17</v>
      </c>
      <c r="U122" s="125">
        <v>11.23</v>
      </c>
      <c r="V122" s="125">
        <v>6.57</v>
      </c>
      <c r="W122" s="125"/>
      <c r="X122" s="125"/>
      <c r="Y122" s="125">
        <v>5.46</v>
      </c>
      <c r="Z122" s="125">
        <v>4.96</v>
      </c>
      <c r="AA122" s="125"/>
      <c r="AB122" s="125"/>
      <c r="AC122" s="125"/>
      <c r="AD122" s="125"/>
      <c r="AE122" s="114"/>
      <c r="AF122" s="125"/>
      <c r="AG122" s="125"/>
      <c r="AH122" s="125"/>
      <c r="AI122" s="265">
        <v>13</v>
      </c>
      <c r="AJ122" s="267">
        <f t="shared" si="27"/>
        <v>10</v>
      </c>
      <c r="AK122" s="267" t="s">
        <v>455</v>
      </c>
      <c r="AL122" s="95" t="s">
        <v>2269</v>
      </c>
      <c r="AM122" s="270" t="s">
        <v>749</v>
      </c>
      <c r="AN122" s="270" t="s">
        <v>455</v>
      </c>
      <c r="AO122" s="270">
        <v>0</v>
      </c>
      <c r="AP122" s="270" t="s">
        <v>455</v>
      </c>
      <c r="AQ122" s="217"/>
      <c r="AR122" s="217"/>
      <c r="AS122" s="217"/>
      <c r="AT122" s="270" t="s">
        <v>455</v>
      </c>
      <c r="AU122" s="217"/>
      <c r="AV122" s="265"/>
      <c r="AW122" s="265"/>
      <c r="AX122" s="265" t="s">
        <v>602</v>
      </c>
      <c r="AY122" s="90">
        <v>17</v>
      </c>
      <c r="AZ122" s="114">
        <v>12</v>
      </c>
      <c r="BA122" s="114">
        <v>5.67</v>
      </c>
      <c r="BB122" s="114"/>
      <c r="BC122" s="114"/>
      <c r="BD122" s="114">
        <v>10.85</v>
      </c>
      <c r="BE122" s="114">
        <v>4.96</v>
      </c>
      <c r="BF122" s="114"/>
      <c r="BG122" s="114"/>
      <c r="BH122" s="114"/>
      <c r="BI122" s="114"/>
      <c r="BJ122" s="114"/>
      <c r="BK122" s="114"/>
      <c r="BL122" s="114"/>
      <c r="BM122" s="114"/>
      <c r="BN122" s="270">
        <v>13</v>
      </c>
      <c r="BO122" s="270">
        <f t="shared" si="28"/>
        <v>13</v>
      </c>
      <c r="BP122" s="270" t="s">
        <v>455</v>
      </c>
      <c r="BQ122" s="202"/>
      <c r="BR122" s="270" t="s">
        <v>455</v>
      </c>
      <c r="BS122" s="217"/>
      <c r="BT122" s="217"/>
      <c r="BU122" s="217"/>
      <c r="BV122" s="217"/>
      <c r="BW122" s="217"/>
      <c r="BX122" s="217"/>
      <c r="BY122" s="217"/>
      <c r="BZ122" s="217"/>
      <c r="CA122" s="217"/>
      <c r="CB122" s="217"/>
      <c r="CC122" s="217"/>
      <c r="CD122" s="217"/>
      <c r="CE122" s="114"/>
      <c r="CF122" s="114"/>
      <c r="CG122" s="114"/>
      <c r="CH122" s="114"/>
      <c r="CI122" s="114"/>
      <c r="CJ122" s="114"/>
      <c r="CK122" s="114"/>
      <c r="CL122" s="114"/>
      <c r="CM122" s="114"/>
      <c r="CN122" s="114"/>
      <c r="CO122" s="114"/>
      <c r="CP122" s="114"/>
      <c r="CQ122" s="114"/>
      <c r="CR122" s="114"/>
      <c r="CS122" s="217"/>
      <c r="CT122" s="217"/>
      <c r="CU122" s="217"/>
      <c r="CV122" s="90"/>
      <c r="CW122" s="270" t="s">
        <v>455</v>
      </c>
      <c r="CX122" s="90"/>
      <c r="CY122" s="217"/>
      <c r="CZ122" s="217"/>
      <c r="DA122" s="217"/>
      <c r="DB122" s="217"/>
      <c r="DC122" s="217"/>
      <c r="DD122" s="217"/>
      <c r="DE122" s="217"/>
      <c r="DF122" s="217"/>
      <c r="DG122" s="217"/>
      <c r="DH122" s="217"/>
      <c r="DI122" s="217"/>
      <c r="DJ122" s="125"/>
      <c r="DK122" s="125"/>
      <c r="DL122" s="125"/>
      <c r="DM122" s="125"/>
      <c r="DN122" s="125"/>
      <c r="DO122" s="125"/>
      <c r="DP122" s="125"/>
      <c r="DQ122" s="125"/>
      <c r="DR122" s="125"/>
      <c r="DS122" s="125"/>
      <c r="DT122" s="125"/>
      <c r="DU122" s="125"/>
      <c r="DV122" s="125"/>
      <c r="DW122" s="125"/>
      <c r="DX122" s="217"/>
      <c r="DY122" s="217"/>
      <c r="DZ122" s="217"/>
      <c r="EA122" s="217"/>
      <c r="EB122" s="270" t="s">
        <v>455</v>
      </c>
      <c r="EC122" s="217"/>
      <c r="ED122" s="217"/>
      <c r="EE122" s="217"/>
      <c r="EF122" s="217"/>
      <c r="EG122" s="217"/>
      <c r="EH122" s="217"/>
      <c r="EI122" s="217"/>
      <c r="EJ122" s="217"/>
      <c r="EK122" s="217"/>
      <c r="EL122" s="217"/>
      <c r="EM122" s="217"/>
      <c r="EN122" s="217"/>
      <c r="EO122" s="125"/>
      <c r="EP122" s="125"/>
      <c r="EQ122" s="125"/>
      <c r="ER122" s="125"/>
      <c r="ES122" s="125"/>
      <c r="ET122" s="125"/>
      <c r="EU122" s="125"/>
      <c r="EV122" s="125"/>
      <c r="EW122" s="125"/>
      <c r="EX122" s="125"/>
      <c r="EY122" s="125"/>
      <c r="EZ122" s="125"/>
      <c r="FA122" s="125"/>
      <c r="FB122" s="125"/>
      <c r="FC122" s="217"/>
      <c r="FD122" s="217"/>
      <c r="FE122" s="217"/>
      <c r="FF122" s="270" t="s">
        <v>455</v>
      </c>
      <c r="FG122" s="90"/>
      <c r="FH122" s="217"/>
      <c r="FI122" s="217"/>
      <c r="FJ122" s="217"/>
      <c r="FK122" s="217"/>
      <c r="FL122" s="217"/>
      <c r="FM122" s="217"/>
      <c r="FN122" s="217"/>
      <c r="FO122" s="217"/>
      <c r="FP122" s="217"/>
      <c r="FQ122" s="217"/>
      <c r="FR122" s="217"/>
      <c r="FS122" s="217"/>
      <c r="FT122" s="217"/>
      <c r="FU122" s="217"/>
      <c r="FV122" s="217"/>
      <c r="FW122" s="217"/>
      <c r="FX122" s="265"/>
      <c r="FY122" s="265"/>
      <c r="FZ122" s="217"/>
      <c r="GA122" s="217"/>
      <c r="GB122" s="217"/>
      <c r="GC122" s="217"/>
      <c r="GD122" s="217"/>
      <c r="GE122" s="217"/>
      <c r="GF122" s="217"/>
      <c r="GG122" s="217"/>
      <c r="GH122" s="217"/>
      <c r="GI122" s="217"/>
      <c r="GJ122" s="217"/>
      <c r="GK122" s="217"/>
      <c r="GL122" s="217"/>
      <c r="GM122" s="217"/>
      <c r="GN122" s="217"/>
      <c r="GO122" s="217"/>
      <c r="GP122" s="217"/>
      <c r="GQ122" s="217"/>
      <c r="GR122" s="217"/>
      <c r="GS122" s="217"/>
      <c r="GT122" s="217"/>
      <c r="GU122" s="217"/>
      <c r="GV122" s="217"/>
      <c r="GW122" s="217"/>
      <c r="GX122" s="217"/>
      <c r="GY122" s="217"/>
      <c r="GZ122" s="217"/>
      <c r="HA122" s="217"/>
      <c r="HB122" s="217"/>
      <c r="HC122" s="217"/>
      <c r="HD122" s="270" t="s">
        <v>455</v>
      </c>
      <c r="HE122" s="217"/>
      <c r="HF122" s="217"/>
      <c r="HG122" s="270"/>
      <c r="HH122" s="217"/>
      <c r="HI122" s="217"/>
      <c r="HJ122" s="217"/>
      <c r="HK122" s="217"/>
      <c r="HL122" s="217"/>
      <c r="HM122" s="217"/>
      <c r="HN122" s="217"/>
      <c r="HO122" s="217"/>
      <c r="HP122" s="217"/>
      <c r="HQ122" s="217"/>
      <c r="HR122" s="217"/>
      <c r="HS122" s="217"/>
      <c r="HT122" s="217"/>
      <c r="HU122" s="217"/>
      <c r="HV122" s="217"/>
      <c r="HW122" s="217"/>
      <c r="HX122" s="217"/>
      <c r="HY122" s="217"/>
      <c r="HZ122" s="217"/>
      <c r="IA122" s="217"/>
      <c r="IB122" s="217"/>
      <c r="IC122" s="217"/>
      <c r="ID122" s="217"/>
      <c r="IE122" s="217"/>
      <c r="IF122" s="217"/>
      <c r="IG122" s="217"/>
      <c r="IH122" s="217"/>
      <c r="II122" s="217"/>
      <c r="IJ122" s="217"/>
      <c r="IK122" s="217"/>
      <c r="IL122" s="217"/>
      <c r="IM122" s="217"/>
      <c r="IN122" s="217"/>
      <c r="IO122" s="217"/>
      <c r="IP122" s="217"/>
      <c r="IQ122" s="217"/>
      <c r="IR122" s="217"/>
      <c r="IS122" s="270" t="s">
        <v>455</v>
      </c>
      <c r="IT122" s="217"/>
      <c r="IU122" s="217"/>
      <c r="IV122" s="217"/>
      <c r="IW122" s="217"/>
      <c r="IX122" s="217"/>
      <c r="IY122" s="217"/>
      <c r="IZ122" s="217"/>
      <c r="JA122" s="217"/>
      <c r="JB122" s="217"/>
      <c r="JC122" s="217"/>
      <c r="JD122" s="217"/>
      <c r="JE122" s="217"/>
      <c r="JF122" s="217"/>
      <c r="JG122" s="217"/>
      <c r="JH122" s="217"/>
      <c r="JI122" s="217"/>
      <c r="JJ122" s="217"/>
      <c r="JK122" s="217"/>
      <c r="JL122" s="217"/>
      <c r="JM122" s="217"/>
      <c r="JN122" s="217"/>
      <c r="JO122" s="217"/>
      <c r="JP122" s="217"/>
      <c r="JQ122" s="217"/>
      <c r="JR122" s="217"/>
      <c r="JS122" s="217"/>
      <c r="JT122" s="217"/>
      <c r="JU122" s="217"/>
      <c r="JV122" s="217"/>
      <c r="JW122" s="217"/>
      <c r="JX122" s="217"/>
      <c r="JY122" s="217"/>
      <c r="JZ122" s="217"/>
      <c r="KA122" s="217"/>
      <c r="KB122" s="217"/>
      <c r="KC122" s="217"/>
      <c r="KD122" s="217"/>
      <c r="KE122" s="270" t="s">
        <v>455</v>
      </c>
      <c r="KF122" s="217"/>
      <c r="KG122" s="217"/>
      <c r="KH122" s="217"/>
      <c r="KI122" s="270"/>
      <c r="KJ122" s="217"/>
      <c r="KK122" s="217"/>
      <c r="KL122" s="217"/>
      <c r="KM122" s="217"/>
      <c r="KN122" s="217"/>
      <c r="KO122" s="217"/>
      <c r="KP122" s="217"/>
      <c r="KQ122" s="217"/>
      <c r="KR122" s="217"/>
      <c r="KS122" s="217"/>
      <c r="KT122" s="217"/>
      <c r="KU122" s="217"/>
      <c r="KV122" s="217"/>
      <c r="KW122" s="217"/>
      <c r="KX122" s="217"/>
      <c r="KY122" s="217"/>
      <c r="KZ122" s="217"/>
      <c r="LA122" s="217"/>
      <c r="LB122" s="217"/>
      <c r="LC122" s="217"/>
      <c r="LD122" s="217"/>
      <c r="LE122" s="217"/>
      <c r="LF122" s="217"/>
      <c r="LG122" s="217"/>
      <c r="LH122" s="217"/>
      <c r="LI122" s="217"/>
      <c r="LJ122" s="217"/>
      <c r="LK122" s="217"/>
      <c r="LL122" s="217"/>
      <c r="LM122" s="217"/>
      <c r="LN122" s="217"/>
      <c r="LO122" s="217"/>
      <c r="LP122" s="217"/>
      <c r="LQ122" s="217"/>
      <c r="LR122" s="217"/>
      <c r="LS122" s="217"/>
      <c r="LT122" s="270" t="s">
        <v>455</v>
      </c>
      <c r="LU122" s="217"/>
      <c r="LV122" s="217"/>
      <c r="LW122" s="217"/>
      <c r="LX122" s="217"/>
      <c r="LY122" s="217"/>
      <c r="LZ122" s="217"/>
      <c r="MA122" s="217"/>
      <c r="MB122" s="217"/>
      <c r="MC122" s="217"/>
      <c r="MD122" s="217"/>
      <c r="ME122" s="217"/>
      <c r="MF122" s="217"/>
      <c r="MG122" s="217"/>
      <c r="MH122" s="217"/>
      <c r="MI122" s="217"/>
      <c r="MJ122" s="217"/>
      <c r="MK122" s="217"/>
      <c r="ML122" s="217"/>
      <c r="MM122" s="217"/>
      <c r="MN122" s="217"/>
      <c r="MO122" s="217"/>
      <c r="MP122" s="217"/>
      <c r="MQ122" s="217"/>
      <c r="MR122" s="217"/>
      <c r="MS122" s="217"/>
      <c r="MT122" s="217"/>
      <c r="MU122" s="217"/>
      <c r="MV122" s="217"/>
      <c r="MW122" s="217"/>
      <c r="MX122" s="217"/>
      <c r="MY122" s="217"/>
      <c r="MZ122" s="217"/>
      <c r="NA122" s="217"/>
      <c r="NB122" s="217"/>
      <c r="NC122" s="217"/>
      <c r="ND122" s="217"/>
      <c r="NE122" s="217"/>
      <c r="NF122" s="217"/>
      <c r="NG122" s="217"/>
      <c r="NH122" s="217"/>
      <c r="NI122" s="217"/>
      <c r="NJ122" s="217"/>
      <c r="NK122" s="217"/>
      <c r="NL122" s="217"/>
      <c r="NM122" s="217"/>
      <c r="NN122" s="217"/>
      <c r="NO122" s="217"/>
      <c r="NP122" s="217"/>
      <c r="NQ122" s="217"/>
      <c r="NR122" s="217"/>
      <c r="NS122" s="217"/>
      <c r="NT122" s="217"/>
      <c r="NU122" s="217"/>
      <c r="NV122" s="217"/>
      <c r="NW122" s="217"/>
      <c r="NX122" s="217"/>
      <c r="NY122" s="217"/>
      <c r="NZ122" s="217"/>
      <c r="OA122" s="217"/>
      <c r="OB122" s="217"/>
      <c r="OC122" s="217"/>
      <c r="OD122" s="217"/>
      <c r="OE122" s="217"/>
      <c r="OF122" s="217"/>
      <c r="OG122" s="217"/>
      <c r="OH122" s="217"/>
      <c r="OI122" s="217"/>
      <c r="OJ122" s="217"/>
      <c r="OK122" s="217"/>
      <c r="OL122" s="217"/>
      <c r="OM122" s="217"/>
      <c r="ON122" s="217"/>
      <c r="OO122" s="217"/>
      <c r="OP122" s="217"/>
      <c r="OQ122" s="217"/>
      <c r="OR122" s="217"/>
      <c r="OS122" s="267">
        <v>1</v>
      </c>
      <c r="OT122" s="267">
        <f t="shared" si="30"/>
        <v>0</v>
      </c>
      <c r="OU122" s="267">
        <f t="shared" si="31"/>
        <v>1</v>
      </c>
      <c r="OV122" s="223"/>
      <c r="OW122" s="223"/>
      <c r="OX122" s="223"/>
      <c r="OY122" s="223"/>
      <c r="OZ122" s="223"/>
      <c r="PA122" s="223"/>
      <c r="PB122" s="223"/>
      <c r="PC122" s="223"/>
      <c r="PD122" s="223"/>
      <c r="PE122" s="223"/>
      <c r="PF122" s="223"/>
      <c r="PG122" s="223"/>
      <c r="PH122" s="223"/>
      <c r="PI122" s="223"/>
      <c r="PJ122" s="223"/>
      <c r="PK122" s="223"/>
      <c r="PL122" s="223"/>
      <c r="PM122" s="223"/>
      <c r="PN122" s="223"/>
      <c r="PO122" s="223"/>
      <c r="PP122" s="223"/>
      <c r="PQ122" s="223"/>
      <c r="PR122" s="223"/>
      <c r="PS122" s="223"/>
      <c r="PT122" s="223"/>
      <c r="PU122" s="223"/>
      <c r="PV122" s="223"/>
      <c r="PW122" s="223"/>
      <c r="PX122" s="223"/>
      <c r="PY122" s="223"/>
      <c r="PZ122" s="223"/>
      <c r="QA122" s="223"/>
      <c r="QB122" s="223"/>
      <c r="QC122" s="223"/>
      <c r="QD122" s="223"/>
      <c r="QE122" s="223"/>
      <c r="QF122" s="223"/>
      <c r="QG122" s="223"/>
      <c r="QH122" s="223"/>
      <c r="QI122" s="223"/>
      <c r="QJ122" s="223"/>
      <c r="QK122" s="223"/>
      <c r="QL122" s="223"/>
      <c r="QM122" s="223"/>
      <c r="QN122" s="223"/>
      <c r="QO122" s="223"/>
      <c r="QP122" s="223"/>
      <c r="QQ122" s="223"/>
      <c r="QR122" s="223"/>
      <c r="QS122" s="223"/>
      <c r="QT122" s="223"/>
      <c r="QU122" s="223"/>
      <c r="QV122" s="223"/>
      <c r="QW122" s="223"/>
      <c r="QX122" s="223"/>
      <c r="QY122" s="223"/>
      <c r="QZ122" s="223"/>
      <c r="RA122" s="223"/>
      <c r="RB122" s="223"/>
      <c r="RC122" s="223"/>
      <c r="RD122" s="223"/>
      <c r="RE122" s="223"/>
      <c r="RF122" s="223"/>
      <c r="RG122" s="223"/>
      <c r="RH122" s="223"/>
      <c r="RI122" s="223"/>
      <c r="RJ122" s="223"/>
      <c r="RK122" s="223"/>
      <c r="RL122" s="223"/>
      <c r="RM122" s="223"/>
      <c r="RN122" s="223"/>
      <c r="RO122" s="223"/>
      <c r="RP122" s="223"/>
      <c r="RQ122" s="223"/>
      <c r="RR122" s="223"/>
      <c r="RS122" s="223"/>
      <c r="RT122" s="223"/>
      <c r="RU122" s="223"/>
      <c r="RV122" s="223"/>
      <c r="RW122" s="223"/>
      <c r="RX122" s="223"/>
      <c r="RY122" s="223"/>
      <c r="RZ122" s="223"/>
      <c r="SA122" s="223"/>
      <c r="SB122" s="223"/>
      <c r="SC122" s="223"/>
      <c r="SD122" s="223"/>
      <c r="SE122" s="223"/>
      <c r="SF122" s="223"/>
      <c r="SG122" s="223"/>
      <c r="SH122" s="223"/>
      <c r="SI122" s="223"/>
      <c r="SJ122" s="223"/>
      <c r="SK122" s="223"/>
      <c r="SL122" s="223"/>
      <c r="SM122" s="223"/>
      <c r="SN122" s="223"/>
      <c r="SO122" s="223"/>
      <c r="SP122" s="223"/>
      <c r="SQ122" s="223"/>
      <c r="SR122" s="223"/>
      <c r="SS122" s="223"/>
      <c r="ST122" s="223"/>
      <c r="SU122" s="223"/>
      <c r="SV122" s="223"/>
      <c r="SW122" s="223"/>
      <c r="SX122" s="223"/>
      <c r="SY122" s="223"/>
      <c r="SZ122" s="223"/>
      <c r="TA122" s="223"/>
      <c r="TB122" s="223"/>
      <c r="TC122" s="223"/>
      <c r="TD122" s="223"/>
      <c r="TE122" s="223"/>
      <c r="TF122" s="223"/>
      <c r="TG122" s="223"/>
      <c r="TH122" s="223"/>
      <c r="TI122" s="223"/>
      <c r="TJ122" s="223"/>
      <c r="TK122" s="223"/>
      <c r="TL122" s="223"/>
      <c r="TM122" s="223"/>
      <c r="TN122" s="223"/>
      <c r="TO122" s="223"/>
      <c r="TP122" s="223"/>
      <c r="TQ122" s="223"/>
      <c r="TR122" s="223"/>
      <c r="TS122" s="223"/>
      <c r="TT122" s="223"/>
      <c r="TU122" s="223"/>
      <c r="TV122" s="223"/>
      <c r="TW122" s="223"/>
      <c r="TX122" s="223"/>
      <c r="TY122" s="223"/>
      <c r="TZ122" s="223"/>
      <c r="UA122" s="223"/>
      <c r="UB122" s="223"/>
      <c r="UC122" s="223"/>
      <c r="UD122" s="223"/>
      <c r="UE122" s="223"/>
      <c r="UF122" s="223"/>
      <c r="UG122" s="223"/>
      <c r="UH122" s="223"/>
      <c r="UI122" s="223"/>
      <c r="UJ122" s="223"/>
      <c r="UK122" s="223"/>
      <c r="UL122" s="223"/>
      <c r="UM122" s="223"/>
      <c r="UN122" s="223"/>
      <c r="UO122" s="223"/>
      <c r="UP122" s="223"/>
      <c r="UQ122" s="223"/>
      <c r="UR122" s="223"/>
      <c r="US122" s="223"/>
      <c r="UT122" s="223"/>
      <c r="UU122" s="223"/>
      <c r="UV122" s="223"/>
      <c r="UW122" s="223"/>
      <c r="UX122" s="223"/>
      <c r="UY122" s="223"/>
      <c r="UZ122" s="223"/>
      <c r="VA122" s="223"/>
      <c r="VB122" s="223"/>
      <c r="VC122" s="223"/>
      <c r="VD122" s="223"/>
      <c r="VE122" s="223"/>
      <c r="VF122" s="223"/>
      <c r="VG122" s="223"/>
      <c r="VH122" s="223"/>
      <c r="VI122" s="223"/>
      <c r="VJ122" s="223"/>
      <c r="VK122" s="223"/>
      <c r="VL122" s="223"/>
      <c r="VM122" s="223"/>
      <c r="VN122" s="223"/>
      <c r="VO122" s="223"/>
      <c r="VP122" s="223"/>
      <c r="VQ122" s="223"/>
      <c r="VR122" s="223"/>
      <c r="VS122" s="223"/>
      <c r="VT122" s="223"/>
      <c r="VU122" s="223"/>
      <c r="VV122" s="223"/>
      <c r="VW122" s="223"/>
      <c r="VX122" s="223"/>
      <c r="VY122" s="223"/>
      <c r="VZ122" s="223"/>
      <c r="WA122" s="223"/>
      <c r="WB122" s="223"/>
      <c r="WC122" s="223"/>
      <c r="WD122" s="223"/>
      <c r="WE122" s="223"/>
      <c r="WF122" s="223"/>
      <c r="WG122" s="223"/>
      <c r="WH122" s="223"/>
      <c r="WI122" s="223"/>
      <c r="WJ122" s="223"/>
      <c r="WK122" s="223"/>
      <c r="WL122" s="223"/>
      <c r="WM122" s="223"/>
      <c r="WN122" s="223"/>
      <c r="WO122" s="223"/>
      <c r="WP122" s="223"/>
      <c r="WQ122" s="223"/>
      <c r="WR122" s="223"/>
      <c r="WS122" s="223"/>
      <c r="WT122" s="223"/>
      <c r="WU122" s="223"/>
      <c r="WV122" s="223"/>
      <c r="WW122" s="223"/>
      <c r="WX122" s="223"/>
      <c r="WY122" s="223"/>
      <c r="WZ122" s="223"/>
      <c r="XA122" s="223"/>
      <c r="XB122" s="223"/>
      <c r="XC122" s="223"/>
      <c r="XD122" s="223"/>
      <c r="XE122" s="223"/>
      <c r="XF122" s="223"/>
      <c r="XG122" s="223"/>
      <c r="XH122" s="223"/>
      <c r="XI122" s="223"/>
      <c r="XJ122" s="223"/>
      <c r="XK122" s="223"/>
      <c r="XL122" s="223"/>
      <c r="XM122" s="223"/>
      <c r="XN122" s="223"/>
      <c r="XO122" s="223"/>
      <c r="XP122" s="223"/>
      <c r="XQ122" s="223"/>
      <c r="XR122" s="223"/>
      <c r="XS122" s="223"/>
      <c r="XT122" s="223"/>
      <c r="XU122" s="223"/>
      <c r="XV122" s="223"/>
      <c r="XW122" s="223"/>
      <c r="XX122" s="223"/>
      <c r="XY122" s="223"/>
      <c r="XZ122" s="223"/>
      <c r="YA122" s="223"/>
      <c r="YB122" s="223"/>
      <c r="YC122" s="223"/>
      <c r="YD122" s="223"/>
      <c r="YE122" s="223"/>
      <c r="YF122" s="223"/>
      <c r="YG122" s="223"/>
      <c r="YH122" s="223"/>
      <c r="YI122" s="223"/>
      <c r="YJ122" s="223"/>
      <c r="YK122" s="223"/>
      <c r="YL122" s="223"/>
      <c r="YM122" s="223"/>
      <c r="YN122" s="223"/>
      <c r="YO122" s="223"/>
      <c r="YP122" s="223"/>
      <c r="YQ122" s="223"/>
      <c r="YR122" s="223"/>
      <c r="YS122" s="223"/>
      <c r="YT122" s="223"/>
      <c r="YU122" s="223"/>
      <c r="YV122" s="223"/>
      <c r="YW122" s="223"/>
      <c r="YX122" s="223"/>
      <c r="YY122" s="223"/>
      <c r="YZ122" s="223"/>
      <c r="ZA122" s="223"/>
      <c r="ZB122" s="223"/>
      <c r="ZC122" s="223"/>
      <c r="ZD122" s="223"/>
      <c r="ZE122" s="223"/>
      <c r="ZF122" s="223"/>
      <c r="ZG122" s="223"/>
      <c r="ZH122" s="223"/>
      <c r="ZI122" s="223"/>
      <c r="ZJ122" s="223"/>
      <c r="ZK122" s="223"/>
      <c r="ZL122" s="223"/>
      <c r="ZM122" s="223"/>
      <c r="ZN122" s="223"/>
      <c r="ZO122" s="223"/>
      <c r="ZP122" s="223"/>
      <c r="ZQ122" s="223"/>
      <c r="ZR122" s="223"/>
      <c r="ZS122" s="223"/>
      <c r="ZT122" s="223"/>
      <c r="ZU122" s="223"/>
      <c r="ZV122" s="223"/>
      <c r="ZW122" s="223"/>
      <c r="ZX122" s="223"/>
      <c r="ZY122" s="223"/>
      <c r="ZZ122" s="223"/>
      <c r="AAA122" s="223"/>
      <c r="AAB122" s="223"/>
      <c r="AAC122" s="223"/>
      <c r="AAD122" s="223"/>
      <c r="AAE122" s="223"/>
      <c r="AAF122" s="223"/>
      <c r="AAG122" s="223"/>
      <c r="AAH122" s="223"/>
      <c r="AAI122" s="223"/>
      <c r="AAJ122" s="223"/>
      <c r="AAK122" s="223"/>
      <c r="AAL122" s="223"/>
      <c r="AAM122" s="223"/>
      <c r="AAN122" s="223"/>
      <c r="AAO122" s="223"/>
      <c r="AAP122" s="223"/>
      <c r="AAQ122" s="223"/>
      <c r="AAR122" s="223"/>
      <c r="AAS122" s="223"/>
      <c r="AAT122" s="223"/>
      <c r="AAU122" s="223"/>
      <c r="AAV122" s="223"/>
      <c r="AAW122" s="223"/>
      <c r="AAX122" s="223"/>
      <c r="AAY122" s="223"/>
      <c r="AAZ122" s="223"/>
      <c r="ABA122" s="223"/>
      <c r="ABB122" s="223"/>
      <c r="ABC122" s="223"/>
      <c r="ABD122" s="223"/>
      <c r="ABE122" s="223"/>
      <c r="ABF122" s="223"/>
      <c r="ABG122" s="223"/>
      <c r="ABH122" s="223"/>
      <c r="ABI122" s="223"/>
      <c r="ABJ122" s="223"/>
      <c r="ABK122" s="223"/>
      <c r="ABL122" s="223"/>
      <c r="ABM122" s="223"/>
      <c r="ABN122" s="223"/>
      <c r="ABO122" s="223"/>
      <c r="ABP122" s="223"/>
      <c r="ABQ122" s="223"/>
      <c r="ABR122" s="223"/>
      <c r="ABS122" s="223"/>
      <c r="ABT122" s="223"/>
      <c r="ABU122" s="223"/>
      <c r="ABV122" s="223"/>
      <c r="ABW122" s="223"/>
      <c r="ABX122" s="223"/>
      <c r="ABY122" s="223"/>
      <c r="ABZ122" s="223"/>
      <c r="ACA122" s="223"/>
      <c r="ACB122" s="223"/>
      <c r="ACC122" s="223"/>
      <c r="ACD122" s="223"/>
      <c r="ACE122" s="223"/>
      <c r="ACF122" s="223"/>
      <c r="ACG122" s="223"/>
      <c r="ACH122" s="223"/>
      <c r="ACI122" s="223"/>
      <c r="ACJ122" s="223"/>
      <c r="ACK122" s="223"/>
      <c r="ACL122" s="223"/>
      <c r="ACM122" s="223"/>
      <c r="ACN122" s="223"/>
      <c r="ACO122" s="223"/>
      <c r="ACP122" s="223"/>
      <c r="ACQ122" s="223"/>
      <c r="ACR122" s="223"/>
      <c r="ACS122" s="223"/>
      <c r="ACT122" s="223"/>
      <c r="ACU122" s="223"/>
      <c r="ACV122" s="223"/>
      <c r="ACW122" s="223"/>
      <c r="ACX122" s="223"/>
      <c r="ACY122" s="223"/>
      <c r="ACZ122" s="223"/>
      <c r="ADA122" s="223"/>
      <c r="ADB122" s="223"/>
      <c r="ADC122" s="223"/>
      <c r="ADD122" s="223"/>
      <c r="ADE122" s="223"/>
      <c r="ADF122" s="223"/>
      <c r="ADG122" s="223"/>
      <c r="ADH122" s="223"/>
      <c r="ADI122" s="223"/>
      <c r="ADJ122" s="223"/>
      <c r="ADK122" s="223"/>
      <c r="ADL122" s="223"/>
      <c r="ADM122" s="223"/>
      <c r="ADN122" s="223"/>
      <c r="ADO122" s="223"/>
      <c r="ADP122" s="223"/>
      <c r="ADQ122" s="223"/>
      <c r="ADR122" s="223"/>
      <c r="ADS122" s="223"/>
      <c r="ADT122" s="223"/>
      <c r="ADU122" s="223"/>
      <c r="ADV122" s="223"/>
      <c r="ADW122" s="223"/>
      <c r="ADX122" s="223"/>
      <c r="ADY122" s="223"/>
      <c r="ADZ122" s="223"/>
      <c r="AEA122" s="223"/>
      <c r="AEB122" s="223"/>
      <c r="AEC122" s="223"/>
      <c r="AED122" s="223"/>
      <c r="AEE122" s="223"/>
      <c r="AEF122" s="223"/>
      <c r="AEG122" s="223"/>
      <c r="AEH122" s="223"/>
      <c r="AEI122" s="223"/>
      <c r="AEJ122" s="223"/>
      <c r="AEK122" s="223"/>
      <c r="AEL122" s="223"/>
      <c r="AEM122" s="223"/>
      <c r="AEN122" s="223"/>
      <c r="AEO122" s="223"/>
      <c r="AEP122" s="223"/>
      <c r="AEQ122" s="223"/>
      <c r="AER122" s="223"/>
      <c r="AES122" s="223"/>
      <c r="AET122" s="223"/>
      <c r="AEU122" s="223"/>
      <c r="AEV122" s="223"/>
      <c r="AEW122" s="223"/>
      <c r="AEX122" s="223"/>
      <c r="AEY122" s="223"/>
      <c r="AEZ122" s="223"/>
      <c r="AFA122" s="223"/>
      <c r="AFB122" s="223"/>
      <c r="AFC122" s="223"/>
      <c r="AFD122" s="223"/>
      <c r="AFE122" s="223"/>
      <c r="AFF122" s="223"/>
      <c r="AFG122" s="223"/>
      <c r="AFH122" s="223"/>
      <c r="AFI122" s="223"/>
      <c r="AFJ122" s="223"/>
      <c r="AFK122" s="223"/>
      <c r="AFL122" s="223"/>
      <c r="AFM122" s="223"/>
      <c r="AFN122" s="223"/>
      <c r="AFO122" s="223"/>
      <c r="AFP122" s="223"/>
      <c r="AFQ122" s="223"/>
      <c r="AFR122" s="223"/>
      <c r="AFS122" s="223"/>
      <c r="AFT122" s="223"/>
    </row>
    <row r="123" spans="1:852" s="64" customFormat="1">
      <c r="A123" s="267" t="s">
        <v>2689</v>
      </c>
      <c r="B123" s="267"/>
      <c r="C123" s="840" t="str">
        <f>IF(Severity!F123&gt;=0.5,"YES","NO")</f>
        <v>YES</v>
      </c>
      <c r="D123" s="840" t="str">
        <f>IF(Severity!G123&gt;=0.5,"YES","NO")</f>
        <v>NO</v>
      </c>
      <c r="E123" s="208">
        <v>6</v>
      </c>
      <c r="F123" s="208">
        <v>2</v>
      </c>
      <c r="G123" s="90" t="s">
        <v>335</v>
      </c>
      <c r="H123" s="270" t="s">
        <v>455</v>
      </c>
      <c r="I123" s="270" t="s">
        <v>455</v>
      </c>
      <c r="J123" s="270">
        <v>12</v>
      </c>
      <c r="K123" s="270" t="s">
        <v>455</v>
      </c>
      <c r="L123" s="267"/>
      <c r="M123" s="267"/>
      <c r="N123" s="270"/>
      <c r="O123" s="270" t="s">
        <v>602</v>
      </c>
      <c r="P123" s="267">
        <v>21</v>
      </c>
      <c r="Q123" s="267">
        <v>12</v>
      </c>
      <c r="R123" s="267">
        <v>50</v>
      </c>
      <c r="S123" s="270" t="s">
        <v>602</v>
      </c>
      <c r="T123" s="270">
        <v>21</v>
      </c>
      <c r="U123" s="113">
        <v>26</v>
      </c>
      <c r="V123" s="113">
        <v>3.6</v>
      </c>
      <c r="W123" s="113">
        <v>25.4</v>
      </c>
      <c r="X123" s="113">
        <v>3.8</v>
      </c>
      <c r="Y123" s="113"/>
      <c r="Z123" s="113"/>
      <c r="AA123" s="113"/>
      <c r="AB123" s="113"/>
      <c r="AC123" s="113"/>
      <c r="AD123" s="113"/>
      <c r="AE123" s="114"/>
      <c r="AF123" s="113"/>
      <c r="AG123" s="113"/>
      <c r="AH123" s="113"/>
      <c r="AI123" s="267">
        <v>26</v>
      </c>
      <c r="AJ123" s="267">
        <f t="shared" si="27"/>
        <v>14</v>
      </c>
      <c r="AK123" s="267" t="s">
        <v>455</v>
      </c>
      <c r="AL123" s="90" t="s">
        <v>3011</v>
      </c>
      <c r="AM123" s="270" t="s">
        <v>455</v>
      </c>
      <c r="AN123" s="270" t="s">
        <v>455</v>
      </c>
      <c r="AO123" s="270">
        <v>12</v>
      </c>
      <c r="AP123" s="270" t="s">
        <v>455</v>
      </c>
      <c r="AQ123" s="267"/>
      <c r="AR123" s="267"/>
      <c r="AS123" s="267"/>
      <c r="AT123" s="267" t="s">
        <v>765</v>
      </c>
      <c r="AU123" s="267">
        <v>21</v>
      </c>
      <c r="AV123" s="267">
        <v>6</v>
      </c>
      <c r="AW123" s="267">
        <v>50</v>
      </c>
      <c r="AX123" s="267" t="s">
        <v>602</v>
      </c>
      <c r="AY123" s="267">
        <v>21</v>
      </c>
      <c r="AZ123" s="114">
        <v>25.7</v>
      </c>
      <c r="BA123" s="114">
        <v>4.5999999999999996</v>
      </c>
      <c r="BB123" s="114">
        <v>24.5</v>
      </c>
      <c r="BC123" s="114">
        <v>4.7</v>
      </c>
      <c r="BD123" s="114"/>
      <c r="BE123" s="114"/>
      <c r="BF123" s="114"/>
      <c r="BG123" s="114"/>
      <c r="BH123" s="114"/>
      <c r="BI123" s="114"/>
      <c r="BJ123" s="114"/>
      <c r="BK123" s="114"/>
      <c r="BL123" s="114"/>
      <c r="BM123" s="114"/>
      <c r="BN123" s="267">
        <v>28</v>
      </c>
      <c r="BO123" s="270">
        <f t="shared" si="28"/>
        <v>16</v>
      </c>
      <c r="BP123" s="270" t="s">
        <v>455</v>
      </c>
      <c r="BQ123" s="270"/>
      <c r="BR123" s="270" t="s">
        <v>455</v>
      </c>
      <c r="BS123" s="267"/>
      <c r="BT123" s="267"/>
      <c r="BU123" s="267"/>
      <c r="BV123" s="267"/>
      <c r="BW123" s="267"/>
      <c r="BX123" s="267"/>
      <c r="BY123" s="267"/>
      <c r="BZ123" s="267"/>
      <c r="CA123" s="267"/>
      <c r="CB123" s="267"/>
      <c r="CC123" s="267"/>
      <c r="CD123" s="267"/>
      <c r="CE123" s="114"/>
      <c r="CF123" s="114"/>
      <c r="CG123" s="114"/>
      <c r="CH123" s="114"/>
      <c r="CI123" s="114"/>
      <c r="CJ123" s="114"/>
      <c r="CK123" s="114"/>
      <c r="CL123" s="114"/>
      <c r="CM123" s="114"/>
      <c r="CN123" s="114"/>
      <c r="CO123" s="114"/>
      <c r="CP123" s="114"/>
      <c r="CQ123" s="114"/>
      <c r="CR123" s="114"/>
      <c r="CS123" s="267"/>
      <c r="CT123" s="267"/>
      <c r="CU123" s="267"/>
      <c r="CV123" s="270"/>
      <c r="CW123" s="270" t="s">
        <v>455</v>
      </c>
      <c r="CX123" s="270"/>
      <c r="CY123" s="267"/>
      <c r="CZ123" s="267"/>
      <c r="DA123" s="267"/>
      <c r="DB123" s="267"/>
      <c r="DC123" s="267"/>
      <c r="DD123" s="267"/>
      <c r="DE123" s="267"/>
      <c r="DF123" s="267"/>
      <c r="DG123" s="267"/>
      <c r="DH123" s="267"/>
      <c r="DI123" s="267"/>
      <c r="DJ123" s="113"/>
      <c r="DK123" s="113"/>
      <c r="DL123" s="113"/>
      <c r="DM123" s="113"/>
      <c r="DN123" s="113"/>
      <c r="DO123" s="113"/>
      <c r="DP123" s="113"/>
      <c r="DQ123" s="113"/>
      <c r="DR123" s="113"/>
      <c r="DS123" s="113"/>
      <c r="DT123" s="113"/>
      <c r="DU123" s="113"/>
      <c r="DV123" s="113"/>
      <c r="DW123" s="113"/>
      <c r="DX123" s="267"/>
      <c r="DY123" s="267"/>
      <c r="DZ123" s="267"/>
      <c r="EA123" s="267"/>
      <c r="EB123" s="270" t="s">
        <v>455</v>
      </c>
      <c r="EC123" s="267"/>
      <c r="ED123" s="267"/>
      <c r="EE123" s="267"/>
      <c r="EF123" s="267"/>
      <c r="EG123" s="267"/>
      <c r="EH123" s="267"/>
      <c r="EI123" s="267"/>
      <c r="EJ123" s="267"/>
      <c r="EK123" s="267"/>
      <c r="EL123" s="267"/>
      <c r="EM123" s="267"/>
      <c r="EN123" s="267"/>
      <c r="EO123" s="113"/>
      <c r="EP123" s="113"/>
      <c r="EQ123" s="113"/>
      <c r="ER123" s="113"/>
      <c r="ES123" s="113"/>
      <c r="ET123" s="113"/>
      <c r="EU123" s="113"/>
      <c r="EV123" s="113"/>
      <c r="EW123" s="113"/>
      <c r="EX123" s="113"/>
      <c r="EY123" s="113"/>
      <c r="EZ123" s="113"/>
      <c r="FA123" s="113"/>
      <c r="FB123" s="113"/>
      <c r="FC123" s="267"/>
      <c r="FD123" s="267"/>
      <c r="FE123" s="267"/>
      <c r="FF123" s="270" t="s">
        <v>455</v>
      </c>
      <c r="FG123" s="267"/>
      <c r="FH123" s="267"/>
      <c r="FI123" s="267"/>
      <c r="FJ123" s="267"/>
      <c r="FK123" s="267"/>
      <c r="FL123" s="267"/>
      <c r="FM123" s="267"/>
      <c r="FN123" s="267"/>
      <c r="FO123" s="267"/>
      <c r="FP123" s="267"/>
      <c r="FQ123" s="267"/>
      <c r="FR123" s="267"/>
      <c r="FS123" s="267"/>
      <c r="FT123" s="267"/>
      <c r="FU123" s="267"/>
      <c r="FV123" s="267"/>
      <c r="FW123" s="267"/>
      <c r="FX123" s="267"/>
      <c r="FY123" s="267"/>
      <c r="FZ123" s="267"/>
      <c r="GA123" s="267"/>
      <c r="GB123" s="267"/>
      <c r="GC123" s="267"/>
      <c r="GD123" s="267"/>
      <c r="GE123" s="267"/>
      <c r="GF123" s="267"/>
      <c r="GG123" s="267"/>
      <c r="GH123" s="267"/>
      <c r="GI123" s="267"/>
      <c r="GJ123" s="222"/>
      <c r="GK123" s="267"/>
      <c r="GL123" s="267"/>
      <c r="GM123" s="267"/>
      <c r="GN123" s="267"/>
      <c r="GO123" s="222"/>
      <c r="GP123" s="267"/>
      <c r="GQ123" s="267"/>
      <c r="GR123" s="267"/>
      <c r="GS123" s="267"/>
      <c r="GT123" s="267"/>
      <c r="GU123" s="267"/>
      <c r="GV123" s="267"/>
      <c r="GW123" s="267"/>
      <c r="GX123" s="267"/>
      <c r="GY123" s="267"/>
      <c r="GZ123" s="267"/>
      <c r="HA123" s="267"/>
      <c r="HB123" s="267"/>
      <c r="HC123" s="267"/>
      <c r="HD123" s="270" t="s">
        <v>455</v>
      </c>
      <c r="HE123" s="267"/>
      <c r="HF123" s="267"/>
      <c r="HG123" s="267"/>
      <c r="HH123" s="267"/>
      <c r="HI123" s="267"/>
      <c r="HJ123" s="267"/>
      <c r="HK123" s="267"/>
      <c r="HL123" s="267"/>
      <c r="HM123" s="267"/>
      <c r="HN123" s="267"/>
      <c r="HO123" s="267"/>
      <c r="HP123" s="267"/>
      <c r="HQ123" s="267"/>
      <c r="HR123" s="267"/>
      <c r="HS123" s="267"/>
      <c r="HT123" s="267"/>
      <c r="HU123" s="267"/>
      <c r="HV123" s="267"/>
      <c r="HW123" s="267"/>
      <c r="HX123" s="267"/>
      <c r="HY123" s="267"/>
      <c r="HZ123" s="267"/>
      <c r="IA123" s="267"/>
      <c r="IB123" s="267"/>
      <c r="IC123" s="267"/>
      <c r="ID123" s="267"/>
      <c r="IE123" s="267"/>
      <c r="IF123" s="267"/>
      <c r="IG123" s="267"/>
      <c r="IH123" s="267"/>
      <c r="II123" s="267"/>
      <c r="IJ123" s="267"/>
      <c r="IK123" s="267"/>
      <c r="IL123" s="267"/>
      <c r="IM123" s="267"/>
      <c r="IN123" s="267"/>
      <c r="IO123" s="267"/>
      <c r="IP123" s="267"/>
      <c r="IQ123" s="267"/>
      <c r="IR123" s="267"/>
      <c r="IS123" s="270" t="s">
        <v>455</v>
      </c>
      <c r="IT123" s="267"/>
      <c r="IU123" s="267"/>
      <c r="IV123" s="267"/>
      <c r="IW123" s="267"/>
      <c r="IX123" s="267"/>
      <c r="IY123" s="267"/>
      <c r="IZ123" s="267"/>
      <c r="JA123" s="267"/>
      <c r="JB123" s="267"/>
      <c r="JC123" s="267"/>
      <c r="JD123" s="267"/>
      <c r="JE123" s="267"/>
      <c r="JF123" s="267"/>
      <c r="JG123" s="267"/>
      <c r="JH123" s="267"/>
      <c r="JI123" s="267"/>
      <c r="JJ123" s="267"/>
      <c r="JK123" s="267"/>
      <c r="JL123" s="267"/>
      <c r="JM123" s="267"/>
      <c r="JN123" s="267"/>
      <c r="JO123" s="267"/>
      <c r="JP123" s="267"/>
      <c r="JQ123" s="267"/>
      <c r="JR123" s="267"/>
      <c r="JS123" s="267"/>
      <c r="JT123" s="267"/>
      <c r="JU123" s="267"/>
      <c r="JV123" s="267"/>
      <c r="JW123" s="267"/>
      <c r="JX123" s="267"/>
      <c r="JY123" s="267"/>
      <c r="JZ123" s="267"/>
      <c r="KA123" s="267"/>
      <c r="KB123" s="267"/>
      <c r="KC123" s="267"/>
      <c r="KD123" s="267"/>
      <c r="KE123" s="270" t="s">
        <v>455</v>
      </c>
      <c r="KF123" s="267"/>
      <c r="KG123" s="267"/>
      <c r="KH123" s="267"/>
      <c r="KI123" s="267"/>
      <c r="KJ123" s="267"/>
      <c r="KK123" s="267"/>
      <c r="KL123" s="267"/>
      <c r="KM123" s="267"/>
      <c r="KN123" s="267"/>
      <c r="KO123" s="267"/>
      <c r="KP123" s="267"/>
      <c r="KQ123" s="267"/>
      <c r="KR123" s="267"/>
      <c r="KS123" s="267"/>
      <c r="KT123" s="267"/>
      <c r="KU123" s="267"/>
      <c r="KV123" s="267"/>
      <c r="KW123" s="267"/>
      <c r="KX123" s="267"/>
      <c r="KY123" s="267"/>
      <c r="KZ123" s="267"/>
      <c r="LA123" s="267"/>
      <c r="LB123" s="267"/>
      <c r="LC123" s="267"/>
      <c r="LD123" s="267"/>
      <c r="LE123" s="267"/>
      <c r="LF123" s="267"/>
      <c r="LG123" s="267"/>
      <c r="LH123" s="267"/>
      <c r="LI123" s="267"/>
      <c r="LJ123" s="267"/>
      <c r="LK123" s="267"/>
      <c r="LL123" s="267"/>
      <c r="LM123" s="267"/>
      <c r="LN123" s="267"/>
      <c r="LO123" s="267"/>
      <c r="LP123" s="267"/>
      <c r="LQ123" s="267"/>
      <c r="LR123" s="267"/>
      <c r="LS123" s="267"/>
      <c r="LT123" s="270" t="s">
        <v>455</v>
      </c>
      <c r="LU123" s="267"/>
      <c r="LV123" s="267"/>
      <c r="LW123" s="267"/>
      <c r="LX123" s="267"/>
      <c r="LY123" s="267"/>
      <c r="LZ123" s="267"/>
      <c r="MA123" s="267"/>
      <c r="MB123" s="267"/>
      <c r="MC123" s="267"/>
      <c r="MD123" s="267"/>
      <c r="ME123" s="267"/>
      <c r="MF123" s="267"/>
      <c r="MG123" s="267"/>
      <c r="MH123" s="267"/>
      <c r="MI123" s="267"/>
      <c r="MJ123" s="267"/>
      <c r="MK123" s="267"/>
      <c r="ML123" s="267"/>
      <c r="MM123" s="267"/>
      <c r="MN123" s="267"/>
      <c r="MO123" s="267"/>
      <c r="MP123" s="267"/>
      <c r="MQ123" s="267"/>
      <c r="MR123" s="267"/>
      <c r="MS123" s="267"/>
      <c r="MT123" s="267"/>
      <c r="MU123" s="267"/>
      <c r="MV123" s="267"/>
      <c r="MW123" s="267"/>
      <c r="MX123" s="267"/>
      <c r="MY123" s="267"/>
      <c r="MZ123" s="267"/>
      <c r="NA123" s="267"/>
      <c r="NB123" s="267"/>
      <c r="NC123" s="267"/>
      <c r="ND123" s="267"/>
      <c r="NE123" s="267"/>
      <c r="NF123" s="267"/>
      <c r="NG123" s="267"/>
      <c r="NH123" s="267"/>
      <c r="NI123" s="267"/>
      <c r="NJ123" s="267"/>
      <c r="NK123" s="267"/>
      <c r="NL123" s="267"/>
      <c r="NM123" s="267"/>
      <c r="NN123" s="267"/>
      <c r="NO123" s="267"/>
      <c r="NP123" s="267"/>
      <c r="NQ123" s="267"/>
      <c r="NR123" s="267"/>
      <c r="NS123" s="267"/>
      <c r="NT123" s="267"/>
      <c r="NU123" s="267"/>
      <c r="NV123" s="267"/>
      <c r="NW123" s="267"/>
      <c r="NX123" s="267"/>
      <c r="NY123" s="267"/>
      <c r="NZ123" s="267"/>
      <c r="OA123" s="267"/>
      <c r="OB123" s="267"/>
      <c r="OC123" s="267"/>
      <c r="OD123" s="267"/>
      <c r="OE123" s="267"/>
      <c r="OF123" s="267"/>
      <c r="OG123" s="267"/>
      <c r="OH123" s="267"/>
      <c r="OI123" s="267"/>
      <c r="OJ123" s="267"/>
      <c r="OK123" s="267"/>
      <c r="OL123" s="267"/>
      <c r="OM123" s="267"/>
      <c r="ON123" s="267"/>
      <c r="OO123" s="267"/>
      <c r="OP123" s="267"/>
      <c r="OQ123" s="267"/>
      <c r="OR123" s="267"/>
      <c r="OS123" s="267">
        <f>IF(ISERROR(#REF!),0,1)</f>
        <v>0</v>
      </c>
      <c r="OT123" s="267">
        <f t="shared" si="30"/>
        <v>1</v>
      </c>
      <c r="OU123" s="267">
        <f t="shared" si="31"/>
        <v>0</v>
      </c>
      <c r="OV123" s="223"/>
      <c r="OW123" s="223"/>
      <c r="OX123" s="223"/>
      <c r="OY123" s="223"/>
      <c r="OZ123" s="223"/>
      <c r="PA123" s="223"/>
      <c r="PB123" s="223"/>
      <c r="PC123" s="223"/>
      <c r="PD123" s="223"/>
      <c r="PE123" s="223"/>
      <c r="PF123" s="223"/>
      <c r="PG123" s="223"/>
      <c r="PH123" s="223"/>
      <c r="PI123" s="223"/>
      <c r="PJ123" s="223"/>
      <c r="PK123" s="223"/>
      <c r="PL123" s="223"/>
      <c r="PM123" s="223"/>
      <c r="PN123" s="223"/>
      <c r="PO123" s="223"/>
      <c r="PP123" s="223"/>
      <c r="PQ123" s="223"/>
      <c r="PR123" s="223"/>
      <c r="PS123" s="223"/>
      <c r="PT123" s="223"/>
      <c r="PU123" s="223"/>
      <c r="PV123" s="223"/>
      <c r="PW123" s="223"/>
      <c r="PX123" s="223"/>
      <c r="PY123" s="223"/>
      <c r="PZ123" s="223"/>
      <c r="QA123" s="223"/>
      <c r="QB123" s="223"/>
      <c r="QC123" s="223"/>
      <c r="QD123" s="223"/>
      <c r="QE123" s="223"/>
      <c r="QF123" s="223"/>
      <c r="QG123" s="223"/>
      <c r="QH123" s="223"/>
      <c r="QI123" s="223"/>
      <c r="QJ123" s="223"/>
      <c r="QK123" s="223"/>
      <c r="QL123" s="223"/>
      <c r="QM123" s="223"/>
      <c r="QN123" s="223"/>
      <c r="QO123" s="223"/>
      <c r="QP123" s="223"/>
      <c r="QQ123" s="223"/>
      <c r="QR123" s="223"/>
      <c r="QS123" s="223"/>
      <c r="QT123" s="223"/>
      <c r="QU123" s="223"/>
      <c r="QV123" s="223"/>
      <c r="QW123" s="223"/>
      <c r="QX123" s="223"/>
      <c r="QY123" s="223"/>
      <c r="QZ123" s="223"/>
      <c r="RA123" s="223"/>
      <c r="RB123" s="223"/>
      <c r="RC123" s="223"/>
      <c r="RD123" s="223"/>
      <c r="RE123" s="223"/>
      <c r="RF123" s="223"/>
      <c r="RG123" s="223"/>
      <c r="RH123" s="223"/>
      <c r="RI123" s="223"/>
      <c r="RJ123" s="223"/>
      <c r="RK123" s="223"/>
      <c r="RL123" s="223"/>
      <c r="RM123" s="223"/>
      <c r="RN123" s="223"/>
      <c r="RO123" s="223"/>
      <c r="RP123" s="223"/>
      <c r="RQ123" s="223"/>
      <c r="RR123" s="223"/>
      <c r="RS123" s="223"/>
      <c r="RT123" s="223"/>
      <c r="RU123" s="223"/>
      <c r="RV123" s="223"/>
      <c r="RW123" s="223"/>
      <c r="RX123" s="223"/>
      <c r="RY123" s="223"/>
      <c r="RZ123" s="223"/>
      <c r="SA123" s="223"/>
      <c r="SB123" s="223"/>
      <c r="SC123" s="223"/>
      <c r="SD123" s="223"/>
      <c r="SE123" s="223"/>
      <c r="SF123" s="223"/>
      <c r="SG123" s="223"/>
      <c r="SH123" s="223"/>
      <c r="SI123" s="223"/>
      <c r="SJ123" s="223"/>
      <c r="SK123" s="223"/>
      <c r="SL123" s="223"/>
      <c r="SM123" s="223"/>
      <c r="SN123" s="223"/>
      <c r="SO123" s="223"/>
      <c r="SP123" s="223"/>
      <c r="SQ123" s="223"/>
      <c r="SR123" s="223"/>
      <c r="SS123" s="223"/>
      <c r="ST123" s="223"/>
      <c r="SU123" s="223"/>
      <c r="SV123" s="223"/>
      <c r="SW123" s="223"/>
      <c r="SX123" s="223"/>
      <c r="SY123" s="223"/>
      <c r="SZ123" s="223"/>
      <c r="TA123" s="223"/>
      <c r="TB123" s="223"/>
      <c r="TC123" s="223"/>
      <c r="TD123" s="223"/>
      <c r="TE123" s="223"/>
      <c r="TF123" s="223"/>
      <c r="TG123" s="223"/>
      <c r="TH123" s="223"/>
      <c r="TI123" s="223"/>
      <c r="TJ123" s="223"/>
      <c r="TK123" s="223"/>
      <c r="TL123" s="223"/>
      <c r="TM123" s="223"/>
      <c r="TN123" s="223"/>
      <c r="TO123" s="223"/>
      <c r="TP123" s="223"/>
      <c r="TQ123" s="223"/>
      <c r="TR123" s="223"/>
      <c r="TS123" s="223"/>
      <c r="TT123" s="223"/>
      <c r="TU123" s="223"/>
      <c r="TV123" s="223"/>
      <c r="TW123" s="223"/>
      <c r="TX123" s="223"/>
      <c r="TY123" s="223"/>
      <c r="TZ123" s="223"/>
      <c r="UA123" s="223"/>
      <c r="UB123" s="223"/>
      <c r="UC123" s="223"/>
      <c r="UD123" s="223"/>
      <c r="UE123" s="223"/>
      <c r="UF123" s="223"/>
      <c r="UG123" s="223"/>
      <c r="UH123" s="223"/>
      <c r="UI123" s="223"/>
      <c r="UJ123" s="223"/>
      <c r="UK123" s="223"/>
      <c r="UL123" s="223"/>
      <c r="UM123" s="223"/>
      <c r="UN123" s="223"/>
      <c r="UO123" s="223"/>
      <c r="UP123" s="223"/>
      <c r="UQ123" s="223"/>
      <c r="UR123" s="223"/>
      <c r="US123" s="223"/>
      <c r="UT123" s="223"/>
      <c r="UU123" s="223"/>
      <c r="UV123" s="223"/>
      <c r="UW123" s="223"/>
      <c r="UX123" s="223"/>
      <c r="UY123" s="223"/>
      <c r="UZ123" s="223"/>
      <c r="VA123" s="223"/>
      <c r="VB123" s="223"/>
      <c r="VC123" s="223"/>
      <c r="VD123" s="223"/>
      <c r="VE123" s="223"/>
      <c r="VF123" s="223"/>
      <c r="VG123" s="223"/>
      <c r="VH123" s="223"/>
      <c r="VI123" s="223"/>
      <c r="VJ123" s="223"/>
      <c r="VK123" s="223"/>
      <c r="VL123" s="223"/>
      <c r="VM123" s="223"/>
      <c r="VN123" s="223"/>
      <c r="VO123" s="223"/>
      <c r="VP123" s="223"/>
      <c r="VQ123" s="223"/>
      <c r="VR123" s="223"/>
      <c r="VS123" s="223"/>
      <c r="VT123" s="223"/>
      <c r="VU123" s="223"/>
      <c r="VV123" s="223"/>
      <c r="VW123" s="223"/>
      <c r="VX123" s="223"/>
      <c r="VY123" s="223"/>
      <c r="VZ123" s="223"/>
      <c r="WA123" s="223"/>
      <c r="WB123" s="223"/>
      <c r="WC123" s="223"/>
      <c r="WD123" s="223"/>
      <c r="WE123" s="223"/>
      <c r="WF123" s="223"/>
      <c r="WG123" s="223"/>
      <c r="WH123" s="223"/>
      <c r="WI123" s="223"/>
      <c r="WJ123" s="223"/>
      <c r="WK123" s="223"/>
      <c r="WL123" s="223"/>
      <c r="WM123" s="223"/>
      <c r="WN123" s="223"/>
      <c r="WO123" s="223"/>
      <c r="WP123" s="223"/>
      <c r="WQ123" s="223"/>
      <c r="WR123" s="223"/>
      <c r="WS123" s="223"/>
      <c r="WT123" s="223"/>
      <c r="WU123" s="223"/>
      <c r="WV123" s="223"/>
      <c r="WW123" s="223"/>
      <c r="WX123" s="223"/>
      <c r="WY123" s="223"/>
      <c r="WZ123" s="223"/>
      <c r="XA123" s="223"/>
      <c r="XB123" s="223"/>
      <c r="XC123" s="223"/>
      <c r="XD123" s="223"/>
      <c r="XE123" s="223"/>
      <c r="XF123" s="223"/>
      <c r="XG123" s="223"/>
      <c r="XH123" s="223"/>
      <c r="XI123" s="223"/>
      <c r="XJ123" s="223"/>
      <c r="XK123" s="223"/>
      <c r="XL123" s="223"/>
      <c r="XM123" s="223"/>
      <c r="XN123" s="223"/>
      <c r="XO123" s="223"/>
      <c r="XP123" s="223"/>
      <c r="XQ123" s="223"/>
      <c r="XR123" s="223"/>
      <c r="XS123" s="223"/>
      <c r="XT123" s="223"/>
      <c r="XU123" s="223"/>
      <c r="XV123" s="223"/>
      <c r="XW123" s="223"/>
      <c r="XX123" s="223"/>
      <c r="XY123" s="223"/>
      <c r="XZ123" s="223"/>
      <c r="YA123" s="223"/>
      <c r="YB123" s="223"/>
      <c r="YC123" s="223"/>
      <c r="YD123" s="223"/>
      <c r="YE123" s="223"/>
      <c r="YF123" s="223"/>
      <c r="YG123" s="223"/>
      <c r="YH123" s="223"/>
      <c r="YI123" s="223"/>
      <c r="YJ123" s="223"/>
      <c r="YK123" s="223"/>
      <c r="YL123" s="223"/>
      <c r="YM123" s="223"/>
      <c r="YN123" s="223"/>
      <c r="YO123" s="223"/>
      <c r="YP123" s="223"/>
      <c r="YQ123" s="223"/>
      <c r="YR123" s="223"/>
      <c r="YS123" s="223"/>
      <c r="YT123" s="223"/>
      <c r="YU123" s="223"/>
      <c r="YV123" s="223"/>
      <c r="YW123" s="223"/>
      <c r="YX123" s="223"/>
      <c r="YY123" s="223"/>
      <c r="YZ123" s="223"/>
      <c r="ZA123" s="223"/>
      <c r="ZB123" s="223"/>
      <c r="ZC123" s="223"/>
      <c r="ZD123" s="223"/>
      <c r="ZE123" s="223"/>
      <c r="ZF123" s="223"/>
      <c r="ZG123" s="223"/>
      <c r="ZH123" s="223"/>
      <c r="ZI123" s="223"/>
      <c r="ZJ123" s="223"/>
      <c r="ZK123" s="223"/>
      <c r="ZL123" s="223"/>
      <c r="ZM123" s="223"/>
      <c r="ZN123" s="223"/>
      <c r="ZO123" s="223"/>
      <c r="ZP123" s="223"/>
      <c r="ZQ123" s="223"/>
      <c r="ZR123" s="223"/>
      <c r="ZS123" s="223"/>
      <c r="ZT123" s="223"/>
      <c r="ZU123" s="223"/>
      <c r="ZV123" s="223"/>
      <c r="ZW123" s="223"/>
      <c r="ZX123" s="223"/>
      <c r="ZY123" s="223"/>
      <c r="ZZ123" s="223"/>
      <c r="AAA123" s="223"/>
      <c r="AAB123" s="223"/>
      <c r="AAC123" s="223"/>
      <c r="AAD123" s="223"/>
      <c r="AAE123" s="223"/>
      <c r="AAF123" s="223"/>
      <c r="AAG123" s="223"/>
      <c r="AAH123" s="223"/>
      <c r="AAI123" s="223"/>
      <c r="AAJ123" s="223"/>
      <c r="AAK123" s="223"/>
      <c r="AAL123" s="223"/>
      <c r="AAM123" s="223"/>
      <c r="AAN123" s="223"/>
      <c r="AAO123" s="223"/>
      <c r="AAP123" s="223"/>
      <c r="AAQ123" s="223"/>
      <c r="AAR123" s="223"/>
      <c r="AAS123" s="223"/>
      <c r="AAT123" s="223"/>
      <c r="AAU123" s="223"/>
      <c r="AAV123" s="223"/>
      <c r="AAW123" s="223"/>
      <c r="AAX123" s="223"/>
      <c r="AAY123" s="223"/>
      <c r="AAZ123" s="223"/>
      <c r="ABA123" s="223"/>
      <c r="ABB123" s="223"/>
      <c r="ABC123" s="223"/>
      <c r="ABD123" s="223"/>
      <c r="ABE123" s="223"/>
      <c r="ABF123" s="223"/>
      <c r="ABG123" s="223"/>
      <c r="ABH123" s="223"/>
      <c r="ABI123" s="223"/>
      <c r="ABJ123" s="223"/>
      <c r="ABK123" s="223"/>
      <c r="ABL123" s="223"/>
      <c r="ABM123" s="223"/>
      <c r="ABN123" s="223"/>
      <c r="ABO123" s="223"/>
      <c r="ABP123" s="223"/>
      <c r="ABQ123" s="223"/>
      <c r="ABR123" s="223"/>
      <c r="ABS123" s="223"/>
      <c r="ABT123" s="223"/>
      <c r="ABU123" s="223"/>
      <c r="ABV123" s="223"/>
      <c r="ABW123" s="223"/>
      <c r="ABX123" s="223"/>
      <c r="ABY123" s="223"/>
      <c r="ABZ123" s="223"/>
      <c r="ACA123" s="223"/>
      <c r="ACB123" s="223"/>
      <c r="ACC123" s="223"/>
      <c r="ACD123" s="223"/>
      <c r="ACE123" s="223"/>
      <c r="ACF123" s="223"/>
      <c r="ACG123" s="223"/>
      <c r="ACH123" s="223"/>
      <c r="ACI123" s="223"/>
      <c r="ACJ123" s="223"/>
      <c r="ACK123" s="223"/>
      <c r="ACL123" s="223"/>
      <c r="ACM123" s="223"/>
      <c r="ACN123" s="223"/>
      <c r="ACO123" s="223"/>
      <c r="ACP123" s="223"/>
      <c r="ACQ123" s="223"/>
      <c r="ACR123" s="223"/>
      <c r="ACS123" s="223"/>
      <c r="ACT123" s="223"/>
      <c r="ACU123" s="223"/>
      <c r="ACV123" s="223"/>
      <c r="ACW123" s="223"/>
      <c r="ACX123" s="223"/>
      <c r="ACY123" s="223"/>
      <c r="ACZ123" s="223"/>
      <c r="ADA123" s="223"/>
      <c r="ADB123" s="223"/>
      <c r="ADC123" s="223"/>
      <c r="ADD123" s="223"/>
      <c r="ADE123" s="223"/>
      <c r="ADF123" s="223"/>
      <c r="ADG123" s="223"/>
      <c r="ADH123" s="223"/>
      <c r="ADI123" s="223"/>
      <c r="ADJ123" s="223"/>
      <c r="ADK123" s="223"/>
      <c r="ADL123" s="223"/>
      <c r="ADM123" s="223"/>
      <c r="ADN123" s="223"/>
      <c r="ADO123" s="223"/>
      <c r="ADP123" s="223"/>
      <c r="ADQ123" s="223"/>
      <c r="ADR123" s="223"/>
      <c r="ADS123" s="223"/>
      <c r="ADT123" s="223"/>
      <c r="ADU123" s="223"/>
      <c r="ADV123" s="223"/>
      <c r="ADW123" s="223"/>
      <c r="ADX123" s="223"/>
      <c r="ADY123" s="223"/>
      <c r="ADZ123" s="223"/>
      <c r="AEA123" s="223"/>
      <c r="AEB123" s="223"/>
      <c r="AEC123" s="223"/>
      <c r="AED123" s="223"/>
      <c r="AEE123" s="223"/>
      <c r="AEF123" s="223"/>
      <c r="AEG123" s="223"/>
      <c r="AEH123" s="223"/>
      <c r="AEI123" s="223"/>
      <c r="AEJ123" s="223"/>
      <c r="AEK123" s="223"/>
      <c r="AEL123" s="223"/>
      <c r="AEM123" s="223"/>
      <c r="AEN123" s="223"/>
      <c r="AEO123" s="223"/>
      <c r="AEP123" s="223"/>
      <c r="AEQ123" s="223"/>
      <c r="AER123" s="223"/>
      <c r="AES123" s="223"/>
      <c r="AET123" s="223"/>
      <c r="AEU123" s="223"/>
      <c r="AEV123" s="223"/>
      <c r="AEW123" s="223"/>
      <c r="AEX123" s="223"/>
      <c r="AEY123" s="223"/>
      <c r="AEZ123" s="223"/>
      <c r="AFA123" s="223"/>
      <c r="AFB123" s="223"/>
      <c r="AFC123" s="223"/>
      <c r="AFD123" s="223"/>
      <c r="AFE123" s="223"/>
      <c r="AFF123" s="223"/>
      <c r="AFG123" s="223"/>
      <c r="AFH123" s="223"/>
      <c r="AFI123" s="223"/>
      <c r="AFJ123" s="223"/>
      <c r="AFK123" s="223"/>
      <c r="AFL123" s="223"/>
      <c r="AFM123" s="223"/>
      <c r="AFN123" s="223"/>
      <c r="AFO123" s="223"/>
      <c r="AFP123" s="223"/>
      <c r="AFQ123" s="223"/>
      <c r="AFR123" s="223"/>
      <c r="AFS123" s="223"/>
      <c r="AFT123" s="223"/>
    </row>
    <row r="124" spans="1:852" s="64" customFormat="1">
      <c r="A124" s="126" t="s">
        <v>2294</v>
      </c>
      <c r="B124" s="126"/>
      <c r="C124" s="840" t="str">
        <f>IF(Severity!F124&gt;=0.5,"YES","NO")</f>
        <v>YES</v>
      </c>
      <c r="D124" s="840" t="str">
        <f>IF(Severity!G124&gt;=0.5,"YES","NO")</f>
        <v>NO</v>
      </c>
      <c r="E124" s="209">
        <v>5</v>
      </c>
      <c r="F124" s="209">
        <v>2</v>
      </c>
      <c r="G124" s="90" t="s">
        <v>410</v>
      </c>
      <c r="H124" s="270" t="s">
        <v>455</v>
      </c>
      <c r="I124" s="270">
        <v>13</v>
      </c>
      <c r="J124" s="270">
        <v>15</v>
      </c>
      <c r="K124" s="270" t="s">
        <v>455</v>
      </c>
      <c r="L124" s="267"/>
      <c r="M124" s="267"/>
      <c r="N124" s="270"/>
      <c r="O124" s="270" t="s">
        <v>237</v>
      </c>
      <c r="P124" s="267">
        <v>10</v>
      </c>
      <c r="Q124" s="267">
        <v>38</v>
      </c>
      <c r="R124" s="267">
        <v>50</v>
      </c>
      <c r="S124" s="270" t="s">
        <v>237</v>
      </c>
      <c r="T124" s="270">
        <v>10</v>
      </c>
      <c r="U124" s="113">
        <v>30.8</v>
      </c>
      <c r="V124" s="113">
        <v>5</v>
      </c>
      <c r="W124" s="113"/>
      <c r="X124" s="113"/>
      <c r="Y124" s="113">
        <v>16</v>
      </c>
      <c r="Z124" s="113">
        <v>9.8000000000000007</v>
      </c>
      <c r="AA124" s="113">
        <v>14.6</v>
      </c>
      <c r="AB124" s="113">
        <v>9</v>
      </c>
      <c r="AC124" s="113"/>
      <c r="AD124" s="113"/>
      <c r="AE124" s="267"/>
      <c r="AF124" s="267"/>
      <c r="AG124" s="267"/>
      <c r="AH124" s="267"/>
      <c r="AI124" s="267">
        <v>79</v>
      </c>
      <c r="AJ124" s="267">
        <f t="shared" si="27"/>
        <v>64</v>
      </c>
      <c r="AK124" s="267">
        <v>64</v>
      </c>
      <c r="AL124" s="270" t="s">
        <v>406</v>
      </c>
      <c r="AM124" s="270" t="s">
        <v>455</v>
      </c>
      <c r="AN124" s="270">
        <v>7</v>
      </c>
      <c r="AO124" s="270">
        <v>18</v>
      </c>
      <c r="AP124" s="270" t="s">
        <v>455</v>
      </c>
      <c r="AQ124" s="267"/>
      <c r="AR124" s="267"/>
      <c r="AS124" s="267"/>
      <c r="AT124" s="267" t="s">
        <v>237</v>
      </c>
      <c r="AU124" s="267">
        <v>10</v>
      </c>
      <c r="AV124" s="267">
        <v>41</v>
      </c>
      <c r="AW124" s="267">
        <v>50</v>
      </c>
      <c r="AX124" s="267" t="s">
        <v>237</v>
      </c>
      <c r="AY124" s="267">
        <v>10</v>
      </c>
      <c r="AZ124" s="114">
        <v>30.1</v>
      </c>
      <c r="BA124" s="114">
        <v>4.5999999999999996</v>
      </c>
      <c r="BB124" s="114"/>
      <c r="BC124" s="114"/>
      <c r="BD124" s="114">
        <v>14.3</v>
      </c>
      <c r="BE124" s="113">
        <v>8.6</v>
      </c>
      <c r="BF124" s="113">
        <v>13.2</v>
      </c>
      <c r="BG124" s="113">
        <v>8.5</v>
      </c>
      <c r="BH124" s="114"/>
      <c r="BI124" s="114"/>
      <c r="BJ124" s="114"/>
      <c r="BK124" s="114"/>
      <c r="BL124" s="114"/>
      <c r="BM124" s="114"/>
      <c r="BN124" s="270">
        <v>77</v>
      </c>
      <c r="BO124" s="270">
        <f t="shared" si="28"/>
        <v>59</v>
      </c>
      <c r="BP124" s="270">
        <v>59</v>
      </c>
      <c r="BQ124" s="270"/>
      <c r="BR124" s="270" t="s">
        <v>455</v>
      </c>
      <c r="BS124" s="267"/>
      <c r="BT124" s="267"/>
      <c r="BU124" s="267"/>
      <c r="BV124" s="267"/>
      <c r="BW124" s="267"/>
      <c r="BX124" s="267"/>
      <c r="BY124" s="267"/>
      <c r="BZ124" s="267"/>
      <c r="CA124" s="267"/>
      <c r="CB124" s="267"/>
      <c r="CC124" s="267"/>
      <c r="CD124" s="267"/>
      <c r="CE124" s="114"/>
      <c r="CF124" s="114"/>
      <c r="CG124" s="114"/>
      <c r="CH124" s="114"/>
      <c r="CI124" s="114"/>
      <c r="CJ124" s="114"/>
      <c r="CK124" s="114"/>
      <c r="CL124" s="114"/>
      <c r="CM124" s="114"/>
      <c r="CN124" s="114"/>
      <c r="CO124" s="114"/>
      <c r="CP124" s="114"/>
      <c r="CQ124" s="114"/>
      <c r="CR124" s="114"/>
      <c r="CS124" s="267"/>
      <c r="CT124" s="267"/>
      <c r="CU124" s="267"/>
      <c r="CV124" s="270"/>
      <c r="CW124" s="270" t="s">
        <v>455</v>
      </c>
      <c r="CX124" s="270"/>
      <c r="CY124" s="267"/>
      <c r="CZ124" s="267"/>
      <c r="DA124" s="267"/>
      <c r="DB124" s="267"/>
      <c r="DC124" s="267"/>
      <c r="DD124" s="267"/>
      <c r="DE124" s="267"/>
      <c r="DF124" s="267"/>
      <c r="DG124" s="267"/>
      <c r="DH124" s="267"/>
      <c r="DI124" s="267"/>
      <c r="DJ124" s="113"/>
      <c r="DK124" s="113"/>
      <c r="DL124" s="113"/>
      <c r="DM124" s="113"/>
      <c r="DN124" s="113"/>
      <c r="DO124" s="113"/>
      <c r="DP124" s="113"/>
      <c r="DQ124" s="113"/>
      <c r="DR124" s="113"/>
      <c r="DS124" s="113"/>
      <c r="DT124" s="113"/>
      <c r="DU124" s="113"/>
      <c r="DV124" s="113"/>
      <c r="DW124" s="113"/>
      <c r="DX124" s="267"/>
      <c r="DY124" s="267"/>
      <c r="DZ124" s="267"/>
      <c r="EA124" s="267"/>
      <c r="EB124" s="270" t="s">
        <v>455</v>
      </c>
      <c r="EC124" s="267"/>
      <c r="ED124" s="267"/>
      <c r="EE124" s="267"/>
      <c r="EF124" s="267"/>
      <c r="EG124" s="267"/>
      <c r="EH124" s="267"/>
      <c r="EI124" s="267"/>
      <c r="EJ124" s="267"/>
      <c r="EK124" s="267"/>
      <c r="EL124" s="267"/>
      <c r="EM124" s="267"/>
      <c r="EN124" s="267"/>
      <c r="EO124" s="113"/>
      <c r="EP124" s="113"/>
      <c r="EQ124" s="113"/>
      <c r="ER124" s="113"/>
      <c r="ES124" s="113"/>
      <c r="ET124" s="113"/>
      <c r="EU124" s="113"/>
      <c r="EV124" s="113"/>
      <c r="EW124" s="113"/>
      <c r="EX124" s="113"/>
      <c r="EY124" s="113"/>
      <c r="EZ124" s="113"/>
      <c r="FA124" s="113"/>
      <c r="FB124" s="113"/>
      <c r="FC124" s="267"/>
      <c r="FD124" s="267"/>
      <c r="FE124" s="267"/>
      <c r="FF124" s="270" t="s">
        <v>455</v>
      </c>
      <c r="FG124" s="267"/>
      <c r="FH124" s="267"/>
      <c r="FI124" s="267"/>
      <c r="FJ124" s="267"/>
      <c r="FK124" s="267"/>
      <c r="FL124" s="267"/>
      <c r="FM124" s="267"/>
      <c r="FN124" s="267"/>
      <c r="FO124" s="267"/>
      <c r="FP124" s="267"/>
      <c r="FQ124" s="267"/>
      <c r="FR124" s="267"/>
      <c r="FS124" s="267"/>
      <c r="FT124" s="267"/>
      <c r="FU124" s="267"/>
      <c r="FV124" s="267"/>
      <c r="FW124" s="267"/>
      <c r="FX124" s="267"/>
      <c r="FY124" s="267"/>
      <c r="FZ124" s="267"/>
      <c r="GA124" s="267"/>
      <c r="GB124" s="267"/>
      <c r="GC124" s="267"/>
      <c r="GD124" s="267"/>
      <c r="GE124" s="267"/>
      <c r="GF124" s="267"/>
      <c r="GG124" s="267"/>
      <c r="GH124" s="267"/>
      <c r="GI124" s="267"/>
      <c r="GJ124" s="267"/>
      <c r="GK124" s="267"/>
      <c r="GL124" s="267"/>
      <c r="GM124" s="267"/>
      <c r="GN124" s="267"/>
      <c r="GO124" s="267"/>
      <c r="GP124" s="267"/>
      <c r="GQ124" s="267"/>
      <c r="GR124" s="267"/>
      <c r="GS124" s="267"/>
      <c r="GT124" s="267"/>
      <c r="GU124" s="267"/>
      <c r="GV124" s="267"/>
      <c r="GW124" s="267"/>
      <c r="GX124" s="267"/>
      <c r="GY124" s="267"/>
      <c r="GZ124" s="267"/>
      <c r="HA124" s="267"/>
      <c r="HB124" s="267"/>
      <c r="HC124" s="267"/>
      <c r="HD124" s="270" t="s">
        <v>455</v>
      </c>
      <c r="HE124" s="267"/>
      <c r="HF124" s="267"/>
      <c r="HG124" s="267"/>
      <c r="HH124" s="267"/>
      <c r="HI124" s="267"/>
      <c r="HJ124" s="267"/>
      <c r="HK124" s="267"/>
      <c r="HL124" s="267"/>
      <c r="HM124" s="267"/>
      <c r="HN124" s="267"/>
      <c r="HO124" s="267"/>
      <c r="HP124" s="267"/>
      <c r="HQ124" s="267"/>
      <c r="HR124" s="267"/>
      <c r="HS124" s="267"/>
      <c r="HT124" s="267"/>
      <c r="HU124" s="267"/>
      <c r="HV124" s="267"/>
      <c r="HW124" s="267"/>
      <c r="HX124" s="267"/>
      <c r="HY124" s="267"/>
      <c r="HZ124" s="267"/>
      <c r="IA124" s="267"/>
      <c r="IB124" s="267"/>
      <c r="IC124" s="267"/>
      <c r="ID124" s="267"/>
      <c r="IE124" s="267"/>
      <c r="IF124" s="267"/>
      <c r="IG124" s="267"/>
      <c r="IH124" s="267"/>
      <c r="II124" s="267"/>
      <c r="IJ124" s="267"/>
      <c r="IK124" s="267"/>
      <c r="IL124" s="267"/>
      <c r="IM124" s="267"/>
      <c r="IN124" s="267"/>
      <c r="IO124" s="267"/>
      <c r="IP124" s="267"/>
      <c r="IQ124" s="267"/>
      <c r="IR124" s="267"/>
      <c r="IS124" s="270" t="s">
        <v>455</v>
      </c>
      <c r="IT124" s="267"/>
      <c r="IU124" s="267"/>
      <c r="IV124" s="267"/>
      <c r="IW124" s="267"/>
      <c r="IX124" s="267"/>
      <c r="IY124" s="267"/>
      <c r="IZ124" s="267"/>
      <c r="JA124" s="267"/>
      <c r="JB124" s="267"/>
      <c r="JC124" s="267"/>
      <c r="JD124" s="267"/>
      <c r="JE124" s="267"/>
      <c r="JF124" s="267"/>
      <c r="JG124" s="267"/>
      <c r="JH124" s="267"/>
      <c r="JI124" s="267"/>
      <c r="JJ124" s="267"/>
      <c r="JK124" s="267"/>
      <c r="JL124" s="267"/>
      <c r="JM124" s="267"/>
      <c r="JN124" s="267"/>
      <c r="JO124" s="267"/>
      <c r="JP124" s="267"/>
      <c r="JQ124" s="267"/>
      <c r="JR124" s="267"/>
      <c r="JS124" s="267"/>
      <c r="JT124" s="267"/>
      <c r="JU124" s="267"/>
      <c r="JV124" s="267"/>
      <c r="JW124" s="267"/>
      <c r="JX124" s="267"/>
      <c r="JY124" s="267"/>
      <c r="JZ124" s="267"/>
      <c r="KA124" s="267"/>
      <c r="KB124" s="267"/>
      <c r="KC124" s="267"/>
      <c r="KD124" s="267"/>
      <c r="KE124" s="270" t="s">
        <v>455</v>
      </c>
      <c r="KF124" s="267"/>
      <c r="KG124" s="267"/>
      <c r="KH124" s="267"/>
      <c r="KI124" s="267"/>
      <c r="KJ124" s="267"/>
      <c r="KK124" s="267"/>
      <c r="KL124" s="267"/>
      <c r="KM124" s="267"/>
      <c r="KN124" s="267"/>
      <c r="KO124" s="267"/>
      <c r="KP124" s="267"/>
      <c r="KQ124" s="267"/>
      <c r="KR124" s="267"/>
      <c r="KS124" s="267"/>
      <c r="KT124" s="267"/>
      <c r="KU124" s="267"/>
      <c r="KV124" s="267"/>
      <c r="KW124" s="267"/>
      <c r="KX124" s="267"/>
      <c r="KY124" s="267"/>
      <c r="KZ124" s="267"/>
      <c r="LA124" s="267"/>
      <c r="LB124" s="267"/>
      <c r="LC124" s="267"/>
      <c r="LD124" s="267"/>
      <c r="LE124" s="267"/>
      <c r="LF124" s="267"/>
      <c r="LG124" s="267"/>
      <c r="LH124" s="267"/>
      <c r="LI124" s="267"/>
      <c r="LJ124" s="267"/>
      <c r="LK124" s="267"/>
      <c r="LL124" s="267"/>
      <c r="LM124" s="267"/>
      <c r="LN124" s="267"/>
      <c r="LO124" s="267"/>
      <c r="LP124" s="267"/>
      <c r="LQ124" s="267"/>
      <c r="LR124" s="267"/>
      <c r="LS124" s="267"/>
      <c r="LT124" s="270" t="s">
        <v>455</v>
      </c>
      <c r="LU124" s="267"/>
      <c r="LV124" s="267"/>
      <c r="LW124" s="267"/>
      <c r="LX124" s="267"/>
      <c r="LY124" s="267"/>
      <c r="LZ124" s="267"/>
      <c r="MA124" s="267"/>
      <c r="MB124" s="267"/>
      <c r="MC124" s="267"/>
      <c r="MD124" s="267"/>
      <c r="ME124" s="267"/>
      <c r="MF124" s="267"/>
      <c r="MG124" s="267"/>
      <c r="MH124" s="267"/>
      <c r="MI124" s="267"/>
      <c r="MJ124" s="267"/>
      <c r="MK124" s="267"/>
      <c r="ML124" s="267"/>
      <c r="MM124" s="267"/>
      <c r="MN124" s="267"/>
      <c r="MO124" s="267"/>
      <c r="MP124" s="267"/>
      <c r="MQ124" s="267"/>
      <c r="MR124" s="267"/>
      <c r="MS124" s="267"/>
      <c r="MT124" s="267"/>
      <c r="MU124" s="267"/>
      <c r="MV124" s="267"/>
      <c r="MW124" s="267"/>
      <c r="MX124" s="267"/>
      <c r="MY124" s="267"/>
      <c r="MZ124" s="267"/>
      <c r="NA124" s="267"/>
      <c r="NB124" s="267"/>
      <c r="NC124" s="267"/>
      <c r="ND124" s="267"/>
      <c r="NE124" s="267"/>
      <c r="NF124" s="267"/>
      <c r="NG124" s="267"/>
      <c r="NH124" s="267"/>
      <c r="NI124" s="267"/>
      <c r="NJ124" s="267"/>
      <c r="NK124" s="267"/>
      <c r="NL124" s="267"/>
      <c r="NM124" s="267"/>
      <c r="NN124" s="267"/>
      <c r="NO124" s="267"/>
      <c r="NP124" s="267"/>
      <c r="NQ124" s="267"/>
      <c r="NR124" s="267"/>
      <c r="NS124" s="267"/>
      <c r="NT124" s="267"/>
      <c r="NU124" s="267"/>
      <c r="NV124" s="267"/>
      <c r="NW124" s="267"/>
      <c r="NX124" s="267"/>
      <c r="NY124" s="267"/>
      <c r="NZ124" s="267"/>
      <c r="OA124" s="267"/>
      <c r="OB124" s="267"/>
      <c r="OC124" s="267"/>
      <c r="OD124" s="267"/>
      <c r="OE124" s="267"/>
      <c r="OF124" s="267"/>
      <c r="OG124" s="267"/>
      <c r="OH124" s="267"/>
      <c r="OI124" s="267"/>
      <c r="OJ124" s="267"/>
      <c r="OK124" s="267"/>
      <c r="OL124" s="267"/>
      <c r="OM124" s="267"/>
      <c r="ON124" s="267"/>
      <c r="OO124" s="267"/>
      <c r="OP124" s="267"/>
      <c r="OQ124" s="267"/>
      <c r="OR124" s="267"/>
      <c r="OS124" s="267">
        <f>IF(ISERROR(#REF!),0,1)</f>
        <v>0</v>
      </c>
      <c r="OT124" s="267">
        <f t="shared" si="30"/>
        <v>1</v>
      </c>
      <c r="OU124" s="267">
        <f t="shared" si="31"/>
        <v>0</v>
      </c>
      <c r="OV124" s="223"/>
      <c r="OW124" s="223"/>
      <c r="OX124" s="223"/>
      <c r="OY124" s="223"/>
      <c r="OZ124" s="223"/>
      <c r="PA124" s="223"/>
      <c r="PB124" s="223"/>
      <c r="PC124" s="223"/>
      <c r="PD124" s="223"/>
      <c r="PE124" s="223"/>
      <c r="PF124" s="223"/>
      <c r="PG124" s="223"/>
      <c r="PH124" s="223"/>
      <c r="PI124" s="223"/>
      <c r="PJ124" s="223"/>
      <c r="PK124" s="223"/>
      <c r="PL124" s="223"/>
      <c r="PM124" s="223"/>
      <c r="PN124" s="223"/>
      <c r="PO124" s="223"/>
      <c r="PP124" s="223"/>
      <c r="PQ124" s="223"/>
      <c r="PR124" s="223"/>
      <c r="PS124" s="223"/>
      <c r="PT124" s="223"/>
      <c r="PU124" s="223"/>
      <c r="PV124" s="223"/>
      <c r="PW124" s="223"/>
      <c r="PX124" s="223"/>
      <c r="PY124" s="223"/>
      <c r="PZ124" s="223"/>
      <c r="QA124" s="223"/>
      <c r="QB124" s="223"/>
      <c r="QC124" s="223"/>
      <c r="QD124" s="223"/>
      <c r="QE124" s="223"/>
      <c r="QF124" s="223"/>
      <c r="QG124" s="223"/>
      <c r="QH124" s="223"/>
      <c r="QI124" s="223"/>
      <c r="QJ124" s="223"/>
      <c r="QK124" s="223"/>
      <c r="QL124" s="223"/>
      <c r="QM124" s="223"/>
      <c r="QN124" s="223"/>
      <c r="QO124" s="223"/>
      <c r="QP124" s="223"/>
      <c r="QQ124" s="223"/>
      <c r="QR124" s="223"/>
      <c r="QS124" s="223"/>
      <c r="QT124" s="223"/>
      <c r="QU124" s="223"/>
      <c r="QV124" s="223"/>
      <c r="QW124" s="223"/>
      <c r="QX124" s="223"/>
      <c r="QY124" s="223"/>
      <c r="QZ124" s="223"/>
      <c r="RA124" s="223"/>
      <c r="RB124" s="223"/>
      <c r="RC124" s="223"/>
      <c r="RD124" s="223"/>
      <c r="RE124" s="223"/>
      <c r="RF124" s="223"/>
      <c r="RG124" s="223"/>
      <c r="RH124" s="223"/>
      <c r="RI124" s="223"/>
      <c r="RJ124" s="223"/>
      <c r="RK124" s="223"/>
      <c r="RL124" s="223"/>
      <c r="RM124" s="223"/>
      <c r="RN124" s="223"/>
      <c r="RO124" s="223"/>
      <c r="RP124" s="223"/>
      <c r="RQ124" s="223"/>
      <c r="RR124" s="223"/>
      <c r="RS124" s="223"/>
      <c r="RT124" s="223"/>
      <c r="RU124" s="223"/>
      <c r="RV124" s="223"/>
      <c r="RW124" s="223"/>
      <c r="RX124" s="223"/>
      <c r="RY124" s="223"/>
      <c r="RZ124" s="223"/>
      <c r="SA124" s="223"/>
      <c r="SB124" s="223"/>
      <c r="SC124" s="223"/>
      <c r="SD124" s="223"/>
      <c r="SE124" s="223"/>
      <c r="SF124" s="223"/>
      <c r="SG124" s="223"/>
      <c r="SH124" s="223"/>
      <c r="SI124" s="223"/>
      <c r="SJ124" s="223"/>
      <c r="SK124" s="223"/>
      <c r="SL124" s="223"/>
      <c r="SM124" s="223"/>
      <c r="SN124" s="223"/>
      <c r="SO124" s="223"/>
      <c r="SP124" s="223"/>
      <c r="SQ124" s="223"/>
      <c r="SR124" s="223"/>
      <c r="SS124" s="223"/>
      <c r="ST124" s="223"/>
      <c r="SU124" s="223"/>
      <c r="SV124" s="223"/>
      <c r="SW124" s="223"/>
      <c r="SX124" s="223"/>
      <c r="SY124" s="223"/>
      <c r="SZ124" s="223"/>
      <c r="TA124" s="223"/>
      <c r="TB124" s="223"/>
      <c r="TC124" s="223"/>
      <c r="TD124" s="223"/>
      <c r="TE124" s="223"/>
      <c r="TF124" s="223"/>
      <c r="TG124" s="223"/>
      <c r="TH124" s="223"/>
      <c r="TI124" s="223"/>
      <c r="TJ124" s="223"/>
      <c r="TK124" s="223"/>
      <c r="TL124" s="223"/>
      <c r="TM124" s="223"/>
      <c r="TN124" s="223"/>
      <c r="TO124" s="223"/>
      <c r="TP124" s="223"/>
      <c r="TQ124" s="223"/>
      <c r="TR124" s="223"/>
      <c r="TS124" s="223"/>
      <c r="TT124" s="223"/>
      <c r="TU124" s="223"/>
      <c r="TV124" s="223"/>
      <c r="TW124" s="223"/>
      <c r="TX124" s="223"/>
      <c r="TY124" s="223"/>
      <c r="TZ124" s="223"/>
      <c r="UA124" s="223"/>
      <c r="UB124" s="223"/>
      <c r="UC124" s="223"/>
      <c r="UD124" s="223"/>
      <c r="UE124" s="223"/>
      <c r="UF124" s="223"/>
      <c r="UG124" s="223"/>
      <c r="UH124" s="223"/>
      <c r="UI124" s="223"/>
      <c r="UJ124" s="223"/>
      <c r="UK124" s="223"/>
      <c r="UL124" s="223"/>
      <c r="UM124" s="223"/>
      <c r="UN124" s="223"/>
      <c r="UO124" s="223"/>
      <c r="UP124" s="223"/>
      <c r="UQ124" s="223"/>
      <c r="UR124" s="223"/>
      <c r="US124" s="223"/>
      <c r="UT124" s="223"/>
      <c r="UU124" s="223"/>
      <c r="UV124" s="223"/>
      <c r="UW124" s="223"/>
      <c r="UX124" s="223"/>
      <c r="UY124" s="223"/>
      <c r="UZ124" s="223"/>
      <c r="VA124" s="223"/>
      <c r="VB124" s="223"/>
      <c r="VC124" s="223"/>
      <c r="VD124" s="223"/>
      <c r="VE124" s="223"/>
      <c r="VF124" s="223"/>
      <c r="VG124" s="223"/>
      <c r="VH124" s="223"/>
      <c r="VI124" s="223"/>
      <c r="VJ124" s="223"/>
      <c r="VK124" s="223"/>
      <c r="VL124" s="223"/>
      <c r="VM124" s="223"/>
      <c r="VN124" s="223"/>
      <c r="VO124" s="223"/>
      <c r="VP124" s="223"/>
      <c r="VQ124" s="223"/>
      <c r="VR124" s="223"/>
      <c r="VS124" s="223"/>
      <c r="VT124" s="223"/>
      <c r="VU124" s="223"/>
      <c r="VV124" s="223"/>
      <c r="VW124" s="223"/>
      <c r="VX124" s="223"/>
      <c r="VY124" s="223"/>
      <c r="VZ124" s="223"/>
      <c r="WA124" s="223"/>
      <c r="WB124" s="223"/>
      <c r="WC124" s="223"/>
      <c r="WD124" s="223"/>
      <c r="WE124" s="223"/>
      <c r="WF124" s="223"/>
      <c r="WG124" s="223"/>
      <c r="WH124" s="223"/>
      <c r="WI124" s="223"/>
      <c r="WJ124" s="223"/>
      <c r="WK124" s="223"/>
      <c r="WL124" s="223"/>
      <c r="WM124" s="223"/>
      <c r="WN124" s="223"/>
      <c r="WO124" s="223"/>
      <c r="WP124" s="223"/>
      <c r="WQ124" s="223"/>
      <c r="WR124" s="223"/>
      <c r="WS124" s="223"/>
      <c r="WT124" s="223"/>
      <c r="WU124" s="223"/>
      <c r="WV124" s="223"/>
      <c r="WW124" s="223"/>
      <c r="WX124" s="223"/>
      <c r="WY124" s="223"/>
      <c r="WZ124" s="223"/>
      <c r="XA124" s="223"/>
      <c r="XB124" s="223"/>
      <c r="XC124" s="223"/>
      <c r="XD124" s="223"/>
      <c r="XE124" s="223"/>
      <c r="XF124" s="223"/>
      <c r="XG124" s="223"/>
      <c r="XH124" s="223"/>
      <c r="XI124" s="223"/>
      <c r="XJ124" s="223"/>
      <c r="XK124" s="223"/>
      <c r="XL124" s="223"/>
      <c r="XM124" s="223"/>
      <c r="XN124" s="223"/>
      <c r="XO124" s="223"/>
      <c r="XP124" s="223"/>
      <c r="XQ124" s="223"/>
      <c r="XR124" s="223"/>
      <c r="XS124" s="223"/>
      <c r="XT124" s="223"/>
      <c r="XU124" s="223"/>
      <c r="XV124" s="223"/>
      <c r="XW124" s="223"/>
      <c r="XX124" s="223"/>
      <c r="XY124" s="223"/>
      <c r="XZ124" s="223"/>
      <c r="YA124" s="223"/>
      <c r="YB124" s="223"/>
      <c r="YC124" s="223"/>
      <c r="YD124" s="223"/>
      <c r="YE124" s="223"/>
      <c r="YF124" s="223"/>
      <c r="YG124" s="223"/>
      <c r="YH124" s="223"/>
      <c r="YI124" s="223"/>
      <c r="YJ124" s="223"/>
      <c r="YK124" s="223"/>
      <c r="YL124" s="223"/>
      <c r="YM124" s="223"/>
      <c r="YN124" s="223"/>
      <c r="YO124" s="223"/>
      <c r="YP124" s="223"/>
      <c r="YQ124" s="223"/>
      <c r="YR124" s="223"/>
      <c r="YS124" s="223"/>
      <c r="YT124" s="223"/>
      <c r="YU124" s="223"/>
      <c r="YV124" s="223"/>
      <c r="YW124" s="223"/>
      <c r="YX124" s="223"/>
      <c r="YY124" s="223"/>
      <c r="YZ124" s="223"/>
      <c r="ZA124" s="223"/>
      <c r="ZB124" s="223"/>
      <c r="ZC124" s="223"/>
      <c r="ZD124" s="223"/>
      <c r="ZE124" s="223"/>
      <c r="ZF124" s="223"/>
      <c r="ZG124" s="223"/>
      <c r="ZH124" s="223"/>
      <c r="ZI124" s="223"/>
      <c r="ZJ124" s="223"/>
      <c r="ZK124" s="223"/>
      <c r="ZL124" s="223"/>
      <c r="ZM124" s="223"/>
      <c r="ZN124" s="223"/>
      <c r="ZO124" s="223"/>
      <c r="ZP124" s="223"/>
      <c r="ZQ124" s="223"/>
      <c r="ZR124" s="223"/>
      <c r="ZS124" s="223"/>
      <c r="ZT124" s="223"/>
      <c r="ZU124" s="223"/>
      <c r="ZV124" s="223"/>
      <c r="ZW124" s="223"/>
      <c r="ZX124" s="223"/>
      <c r="ZY124" s="223"/>
      <c r="ZZ124" s="223"/>
      <c r="AAA124" s="223"/>
      <c r="AAB124" s="223"/>
      <c r="AAC124" s="223"/>
      <c r="AAD124" s="223"/>
      <c r="AAE124" s="223"/>
      <c r="AAF124" s="223"/>
      <c r="AAG124" s="223"/>
      <c r="AAH124" s="223"/>
      <c r="AAI124" s="223"/>
      <c r="AAJ124" s="223"/>
      <c r="AAK124" s="223"/>
      <c r="AAL124" s="223"/>
      <c r="AAM124" s="223"/>
      <c r="AAN124" s="223"/>
      <c r="AAO124" s="223"/>
      <c r="AAP124" s="223"/>
      <c r="AAQ124" s="223"/>
      <c r="AAR124" s="223"/>
      <c r="AAS124" s="223"/>
      <c r="AAT124" s="223"/>
      <c r="AAU124" s="223"/>
      <c r="AAV124" s="223"/>
      <c r="AAW124" s="223"/>
      <c r="AAX124" s="223"/>
      <c r="AAY124" s="223"/>
      <c r="AAZ124" s="223"/>
      <c r="ABA124" s="223"/>
      <c r="ABB124" s="223"/>
      <c r="ABC124" s="223"/>
      <c r="ABD124" s="223"/>
      <c r="ABE124" s="223"/>
      <c r="ABF124" s="223"/>
      <c r="ABG124" s="223"/>
      <c r="ABH124" s="223"/>
      <c r="ABI124" s="223"/>
      <c r="ABJ124" s="223"/>
      <c r="ABK124" s="223"/>
      <c r="ABL124" s="223"/>
      <c r="ABM124" s="223"/>
      <c r="ABN124" s="223"/>
      <c r="ABO124" s="223"/>
      <c r="ABP124" s="223"/>
      <c r="ABQ124" s="223"/>
      <c r="ABR124" s="223"/>
      <c r="ABS124" s="223"/>
      <c r="ABT124" s="223"/>
      <c r="ABU124" s="223"/>
      <c r="ABV124" s="223"/>
      <c r="ABW124" s="223"/>
      <c r="ABX124" s="223"/>
      <c r="ABY124" s="223"/>
      <c r="ABZ124" s="223"/>
      <c r="ACA124" s="223"/>
      <c r="ACB124" s="223"/>
      <c r="ACC124" s="223"/>
      <c r="ACD124" s="223"/>
      <c r="ACE124" s="223"/>
      <c r="ACF124" s="223"/>
      <c r="ACG124" s="223"/>
      <c r="ACH124" s="223"/>
      <c r="ACI124" s="223"/>
      <c r="ACJ124" s="223"/>
      <c r="ACK124" s="223"/>
      <c r="ACL124" s="223"/>
      <c r="ACM124" s="223"/>
      <c r="ACN124" s="223"/>
      <c r="ACO124" s="223"/>
      <c r="ACP124" s="223"/>
      <c r="ACQ124" s="223"/>
      <c r="ACR124" s="223"/>
      <c r="ACS124" s="223"/>
      <c r="ACT124" s="223"/>
      <c r="ACU124" s="223"/>
      <c r="ACV124" s="223"/>
      <c r="ACW124" s="223"/>
      <c r="ACX124" s="223"/>
      <c r="ACY124" s="223"/>
      <c r="ACZ124" s="223"/>
      <c r="ADA124" s="223"/>
      <c r="ADB124" s="223"/>
      <c r="ADC124" s="223"/>
      <c r="ADD124" s="223"/>
      <c r="ADE124" s="223"/>
      <c r="ADF124" s="223"/>
      <c r="ADG124" s="223"/>
      <c r="ADH124" s="223"/>
      <c r="ADI124" s="223"/>
      <c r="ADJ124" s="223"/>
      <c r="ADK124" s="223"/>
      <c r="ADL124" s="223"/>
      <c r="ADM124" s="223"/>
      <c r="ADN124" s="223"/>
      <c r="ADO124" s="223"/>
      <c r="ADP124" s="223"/>
      <c r="ADQ124" s="223"/>
      <c r="ADR124" s="223"/>
      <c r="ADS124" s="223"/>
      <c r="ADT124" s="223"/>
      <c r="ADU124" s="223"/>
      <c r="ADV124" s="223"/>
      <c r="ADW124" s="223"/>
      <c r="ADX124" s="223"/>
      <c r="ADY124" s="223"/>
      <c r="ADZ124" s="223"/>
      <c r="AEA124" s="223"/>
      <c r="AEB124" s="223"/>
      <c r="AEC124" s="223"/>
      <c r="AED124" s="223"/>
      <c r="AEE124" s="223"/>
      <c r="AEF124" s="223"/>
      <c r="AEG124" s="223"/>
      <c r="AEH124" s="223"/>
      <c r="AEI124" s="223"/>
      <c r="AEJ124" s="223"/>
      <c r="AEK124" s="223"/>
      <c r="AEL124" s="223"/>
      <c r="AEM124" s="223"/>
      <c r="AEN124" s="223"/>
      <c r="AEO124" s="223"/>
      <c r="AEP124" s="223"/>
      <c r="AEQ124" s="223"/>
      <c r="AER124" s="223"/>
      <c r="AES124" s="223"/>
      <c r="AET124" s="223"/>
      <c r="AEU124" s="223"/>
      <c r="AEV124" s="223"/>
      <c r="AEW124" s="223"/>
      <c r="AEX124" s="223"/>
      <c r="AEY124" s="223"/>
      <c r="AEZ124" s="223"/>
      <c r="AFA124" s="223"/>
      <c r="AFB124" s="223"/>
      <c r="AFC124" s="223"/>
      <c r="AFD124" s="223"/>
      <c r="AFE124" s="223"/>
      <c r="AFF124" s="223"/>
      <c r="AFG124" s="223"/>
      <c r="AFH124" s="223"/>
      <c r="AFI124" s="223"/>
      <c r="AFJ124" s="223"/>
      <c r="AFK124" s="223"/>
      <c r="AFL124" s="223"/>
      <c r="AFM124" s="223"/>
      <c r="AFN124" s="223"/>
      <c r="AFO124" s="223"/>
      <c r="AFP124" s="223"/>
      <c r="AFQ124" s="223"/>
      <c r="AFR124" s="223"/>
      <c r="AFS124" s="223"/>
      <c r="AFT124" s="223"/>
    </row>
    <row r="125" spans="1:852" s="64" customFormat="1">
      <c r="A125" s="265" t="s">
        <v>2870</v>
      </c>
      <c r="B125" s="265"/>
      <c r="C125" s="840" t="str">
        <f>IF(Severity!F125&gt;=0.5,"YES","NO")</f>
        <v>NO</v>
      </c>
      <c r="D125" s="840" t="str">
        <f>IF(Severity!G125&gt;=0.5,"YES","NO")</f>
        <v>YES</v>
      </c>
      <c r="E125" s="112">
        <v>6</v>
      </c>
      <c r="F125" s="112">
        <v>2</v>
      </c>
      <c r="G125" s="95" t="s">
        <v>2372</v>
      </c>
      <c r="H125" s="270" t="s">
        <v>749</v>
      </c>
      <c r="I125" s="270" t="s">
        <v>455</v>
      </c>
      <c r="J125" s="270">
        <v>10</v>
      </c>
      <c r="K125" s="270" t="s">
        <v>455</v>
      </c>
      <c r="L125" s="217"/>
      <c r="M125" s="217"/>
      <c r="N125" s="270"/>
      <c r="O125" s="270" t="s">
        <v>455</v>
      </c>
      <c r="P125" s="217"/>
      <c r="Q125" s="217"/>
      <c r="R125" s="217"/>
      <c r="S125" s="270" t="s">
        <v>235</v>
      </c>
      <c r="T125" s="270">
        <v>9</v>
      </c>
      <c r="U125" s="125">
        <v>11.2</v>
      </c>
      <c r="V125" s="125">
        <v>5.3</v>
      </c>
      <c r="W125" s="125"/>
      <c r="X125" s="125"/>
      <c r="Y125" s="125">
        <v>6.3</v>
      </c>
      <c r="Z125" s="125">
        <v>4.5999999999999996</v>
      </c>
      <c r="AA125" s="183"/>
      <c r="AB125" s="183"/>
      <c r="AC125" s="125"/>
      <c r="AD125" s="125"/>
      <c r="AE125" s="114"/>
      <c r="AF125" s="125"/>
      <c r="AG125" s="125"/>
      <c r="AH125" s="125"/>
      <c r="AI125" s="265">
        <v>31</v>
      </c>
      <c r="AJ125" s="267">
        <f t="shared" si="27"/>
        <v>21</v>
      </c>
      <c r="AK125" s="267" t="s">
        <v>455</v>
      </c>
      <c r="AL125" s="95" t="s">
        <v>2269</v>
      </c>
      <c r="AM125" s="270" t="s">
        <v>749</v>
      </c>
      <c r="AN125" s="270" t="s">
        <v>455</v>
      </c>
      <c r="AO125" s="270">
        <v>3</v>
      </c>
      <c r="AP125" s="270" t="s">
        <v>455</v>
      </c>
      <c r="AQ125" s="217"/>
      <c r="AR125" s="217"/>
      <c r="AS125" s="217"/>
      <c r="AT125" s="270" t="s">
        <v>455</v>
      </c>
      <c r="AU125" s="217"/>
      <c r="AV125" s="217"/>
      <c r="AW125" s="217"/>
      <c r="AX125" s="265" t="s">
        <v>235</v>
      </c>
      <c r="AY125" s="265">
        <v>9</v>
      </c>
      <c r="AZ125" s="114">
        <v>10</v>
      </c>
      <c r="BA125" s="114">
        <v>5.3</v>
      </c>
      <c r="BB125" s="114"/>
      <c r="BC125" s="114"/>
      <c r="BD125" s="114">
        <v>8.6999999999999993</v>
      </c>
      <c r="BE125" s="114">
        <v>6.5</v>
      </c>
      <c r="BF125" s="92"/>
      <c r="BG125" s="92"/>
      <c r="BH125" s="114"/>
      <c r="BI125" s="114"/>
      <c r="BJ125" s="114"/>
      <c r="BK125" s="114"/>
      <c r="BL125" s="114"/>
      <c r="BM125" s="114"/>
      <c r="BN125" s="265">
        <v>24</v>
      </c>
      <c r="BO125" s="270">
        <f t="shared" si="28"/>
        <v>21</v>
      </c>
      <c r="BP125" s="270" t="s">
        <v>455</v>
      </c>
      <c r="BQ125" s="270"/>
      <c r="BR125" s="270" t="s">
        <v>455</v>
      </c>
      <c r="BS125" s="265"/>
      <c r="BT125" s="265"/>
      <c r="BU125" s="265"/>
      <c r="BV125" s="217"/>
      <c r="BW125" s="217"/>
      <c r="BX125" s="217"/>
      <c r="BY125" s="265"/>
      <c r="BZ125" s="217"/>
      <c r="CA125" s="217"/>
      <c r="CB125" s="217"/>
      <c r="CC125" s="265"/>
      <c r="CD125" s="265"/>
      <c r="CE125" s="114"/>
      <c r="CF125" s="114"/>
      <c r="CG125" s="114"/>
      <c r="CH125" s="114"/>
      <c r="CI125" s="114"/>
      <c r="CJ125" s="114"/>
      <c r="CK125" s="92"/>
      <c r="CL125" s="92"/>
      <c r="CM125" s="114"/>
      <c r="CN125" s="114"/>
      <c r="CO125" s="114"/>
      <c r="CP125" s="114"/>
      <c r="CQ125" s="114"/>
      <c r="CR125" s="114"/>
      <c r="CS125" s="265"/>
      <c r="CT125" s="265"/>
      <c r="CU125" s="265"/>
      <c r="CV125" s="270"/>
      <c r="CW125" s="270" t="s">
        <v>455</v>
      </c>
      <c r="CX125" s="270"/>
      <c r="CY125" s="265"/>
      <c r="CZ125" s="265"/>
      <c r="DA125" s="217"/>
      <c r="DB125" s="217"/>
      <c r="DC125" s="217"/>
      <c r="DD125" s="265"/>
      <c r="DE125" s="217"/>
      <c r="DF125" s="217"/>
      <c r="DG125" s="217"/>
      <c r="DH125" s="265"/>
      <c r="DI125" s="265"/>
      <c r="DJ125" s="125"/>
      <c r="DK125" s="125"/>
      <c r="DL125" s="125"/>
      <c r="DM125" s="125"/>
      <c r="DN125" s="125"/>
      <c r="DO125" s="125"/>
      <c r="DP125" s="183"/>
      <c r="DQ125" s="183"/>
      <c r="DR125" s="125"/>
      <c r="DS125" s="125"/>
      <c r="DT125" s="125"/>
      <c r="DU125" s="125"/>
      <c r="DV125" s="125"/>
      <c r="DW125" s="125"/>
      <c r="DX125" s="265"/>
      <c r="DY125" s="265"/>
      <c r="DZ125" s="265"/>
      <c r="EA125" s="217"/>
      <c r="EB125" s="270" t="s">
        <v>455</v>
      </c>
      <c r="EC125" s="217"/>
      <c r="ED125" s="217"/>
      <c r="EE125" s="217"/>
      <c r="EF125" s="217"/>
      <c r="EG125" s="217"/>
      <c r="EH125" s="217"/>
      <c r="EI125" s="217"/>
      <c r="EJ125" s="217"/>
      <c r="EK125" s="217"/>
      <c r="EL125" s="217"/>
      <c r="EM125" s="217"/>
      <c r="EN125" s="217"/>
      <c r="EO125" s="125"/>
      <c r="EP125" s="125"/>
      <c r="EQ125" s="125"/>
      <c r="ER125" s="125"/>
      <c r="ES125" s="125"/>
      <c r="ET125" s="125"/>
      <c r="EU125" s="125"/>
      <c r="EV125" s="183"/>
      <c r="EW125" s="125"/>
      <c r="EX125" s="125"/>
      <c r="EY125" s="125"/>
      <c r="EZ125" s="125"/>
      <c r="FA125" s="125"/>
      <c r="FB125" s="125"/>
      <c r="FC125" s="265"/>
      <c r="FD125" s="217"/>
      <c r="FE125" s="217"/>
      <c r="FF125" s="270" t="s">
        <v>455</v>
      </c>
      <c r="FG125" s="217"/>
      <c r="FH125" s="217"/>
      <c r="FI125" s="217"/>
      <c r="FJ125" s="217"/>
      <c r="FK125" s="217"/>
      <c r="FL125" s="217"/>
      <c r="FM125" s="217"/>
      <c r="FN125" s="217"/>
      <c r="FO125" s="217"/>
      <c r="FP125" s="217"/>
      <c r="FQ125" s="217"/>
      <c r="FR125" s="217"/>
      <c r="FS125" s="217"/>
      <c r="FT125" s="217"/>
      <c r="FU125" s="217"/>
      <c r="FV125" s="217"/>
      <c r="FW125" s="217"/>
      <c r="FX125" s="217"/>
      <c r="FY125" s="217"/>
      <c r="FZ125" s="217"/>
      <c r="GA125" s="217"/>
      <c r="GB125" s="217"/>
      <c r="GC125" s="217"/>
      <c r="GD125" s="217"/>
      <c r="GE125" s="217"/>
      <c r="GF125" s="217"/>
      <c r="GG125" s="217"/>
      <c r="GH125" s="217"/>
      <c r="GI125" s="217"/>
      <c r="GJ125" s="217"/>
      <c r="GK125" s="217"/>
      <c r="GL125" s="217"/>
      <c r="GM125" s="217"/>
      <c r="GN125" s="217"/>
      <c r="GO125" s="217"/>
      <c r="GP125" s="217"/>
      <c r="GQ125" s="217"/>
      <c r="GR125" s="217"/>
      <c r="GS125" s="217"/>
      <c r="GT125" s="217"/>
      <c r="GU125" s="217"/>
      <c r="GV125" s="217"/>
      <c r="GW125" s="217"/>
      <c r="GX125" s="217"/>
      <c r="GY125" s="217"/>
      <c r="GZ125" s="217"/>
      <c r="HA125" s="217"/>
      <c r="HB125" s="217"/>
      <c r="HC125" s="217"/>
      <c r="HD125" s="270" t="s">
        <v>455</v>
      </c>
      <c r="HE125" s="217"/>
      <c r="HF125" s="217"/>
      <c r="HG125" s="217"/>
      <c r="HH125" s="217"/>
      <c r="HI125" s="217"/>
      <c r="HJ125" s="217"/>
      <c r="HK125" s="217"/>
      <c r="HL125" s="217"/>
      <c r="HM125" s="217"/>
      <c r="HN125" s="217"/>
      <c r="HO125" s="217"/>
      <c r="HP125" s="217"/>
      <c r="HQ125" s="217"/>
      <c r="HR125" s="217"/>
      <c r="HS125" s="217"/>
      <c r="HT125" s="217"/>
      <c r="HU125" s="217"/>
      <c r="HV125" s="217"/>
      <c r="HW125" s="217"/>
      <c r="HX125" s="217"/>
      <c r="HY125" s="217"/>
      <c r="HZ125" s="217"/>
      <c r="IA125" s="217"/>
      <c r="IB125" s="217"/>
      <c r="IC125" s="217"/>
      <c r="ID125" s="217"/>
      <c r="IE125" s="217"/>
      <c r="IF125" s="217"/>
      <c r="IG125" s="217"/>
      <c r="IH125" s="217"/>
      <c r="II125" s="217"/>
      <c r="IJ125" s="217"/>
      <c r="IK125" s="217"/>
      <c r="IL125" s="217"/>
      <c r="IM125" s="217"/>
      <c r="IN125" s="217"/>
      <c r="IO125" s="217"/>
      <c r="IP125" s="217"/>
      <c r="IQ125" s="217"/>
      <c r="IR125" s="217"/>
      <c r="IS125" s="270" t="s">
        <v>455</v>
      </c>
      <c r="IT125" s="217"/>
      <c r="IU125" s="217"/>
      <c r="IV125" s="217"/>
      <c r="IW125" s="217"/>
      <c r="IX125" s="217"/>
      <c r="IY125" s="217"/>
      <c r="IZ125" s="217"/>
      <c r="JA125" s="217"/>
      <c r="JB125" s="217"/>
      <c r="JC125" s="217"/>
      <c r="JD125" s="217"/>
      <c r="JE125" s="217"/>
      <c r="JF125" s="217"/>
      <c r="JG125" s="217"/>
      <c r="JH125" s="217"/>
      <c r="JI125" s="217"/>
      <c r="JJ125" s="217"/>
      <c r="JK125" s="217"/>
      <c r="JL125" s="217"/>
      <c r="JM125" s="217"/>
      <c r="JN125" s="217"/>
      <c r="JO125" s="217"/>
      <c r="JP125" s="217"/>
      <c r="JQ125" s="217"/>
      <c r="JR125" s="217"/>
      <c r="JS125" s="217"/>
      <c r="JT125" s="217"/>
      <c r="JU125" s="217"/>
      <c r="JV125" s="217"/>
      <c r="JW125" s="217"/>
      <c r="JX125" s="217"/>
      <c r="JY125" s="217"/>
      <c r="JZ125" s="217"/>
      <c r="KA125" s="217"/>
      <c r="KB125" s="217"/>
      <c r="KC125" s="217"/>
      <c r="KD125" s="217"/>
      <c r="KE125" s="270" t="s">
        <v>455</v>
      </c>
      <c r="KF125" s="217"/>
      <c r="KG125" s="217"/>
      <c r="KH125" s="217"/>
      <c r="KI125" s="217"/>
      <c r="KJ125" s="217"/>
      <c r="KK125" s="217"/>
      <c r="KL125" s="217"/>
      <c r="KM125" s="217"/>
      <c r="KN125" s="217"/>
      <c r="KO125" s="217"/>
      <c r="KP125" s="217"/>
      <c r="KQ125" s="217"/>
      <c r="KR125" s="217"/>
      <c r="KS125" s="217"/>
      <c r="KT125" s="217"/>
      <c r="KU125" s="217"/>
      <c r="KV125" s="217"/>
      <c r="KW125" s="217"/>
      <c r="KX125" s="217"/>
      <c r="KY125" s="217"/>
      <c r="KZ125" s="217"/>
      <c r="LA125" s="217"/>
      <c r="LB125" s="217"/>
      <c r="LC125" s="217"/>
      <c r="LD125" s="217"/>
      <c r="LE125" s="217"/>
      <c r="LF125" s="217"/>
      <c r="LG125" s="217"/>
      <c r="LH125" s="217"/>
      <c r="LI125" s="217"/>
      <c r="LJ125" s="217"/>
      <c r="LK125" s="217"/>
      <c r="LL125" s="217"/>
      <c r="LM125" s="217"/>
      <c r="LN125" s="217"/>
      <c r="LO125" s="217"/>
      <c r="LP125" s="217"/>
      <c r="LQ125" s="217"/>
      <c r="LR125" s="217"/>
      <c r="LS125" s="217"/>
      <c r="LT125" s="270" t="s">
        <v>455</v>
      </c>
      <c r="LU125" s="217"/>
      <c r="LV125" s="217"/>
      <c r="LW125" s="217"/>
      <c r="LX125" s="217"/>
      <c r="LY125" s="217"/>
      <c r="LZ125" s="217"/>
      <c r="MA125" s="217"/>
      <c r="MB125" s="217"/>
      <c r="MC125" s="217"/>
      <c r="MD125" s="217"/>
      <c r="ME125" s="217"/>
      <c r="MF125" s="217"/>
      <c r="MG125" s="217"/>
      <c r="MH125" s="217"/>
      <c r="MI125" s="217"/>
      <c r="MJ125" s="217"/>
      <c r="MK125" s="217"/>
      <c r="ML125" s="217"/>
      <c r="MM125" s="217"/>
      <c r="MN125" s="217"/>
      <c r="MO125" s="217"/>
      <c r="MP125" s="217"/>
      <c r="MQ125" s="217"/>
      <c r="MR125" s="217"/>
      <c r="MS125" s="217"/>
      <c r="MT125" s="217"/>
      <c r="MU125" s="217"/>
      <c r="MV125" s="217"/>
      <c r="MW125" s="217"/>
      <c r="MX125" s="217"/>
      <c r="MY125" s="217"/>
      <c r="MZ125" s="217"/>
      <c r="NA125" s="217"/>
      <c r="NB125" s="217"/>
      <c r="NC125" s="217"/>
      <c r="ND125" s="217"/>
      <c r="NE125" s="217"/>
      <c r="NF125" s="217"/>
      <c r="NG125" s="217"/>
      <c r="NH125" s="217"/>
      <c r="NI125" s="217"/>
      <c r="NJ125" s="217"/>
      <c r="NK125" s="217"/>
      <c r="NL125" s="217"/>
      <c r="NM125" s="217"/>
      <c r="NN125" s="217"/>
      <c r="NO125" s="217"/>
      <c r="NP125" s="217"/>
      <c r="NQ125" s="217"/>
      <c r="NR125" s="217"/>
      <c r="NS125" s="217"/>
      <c r="NT125" s="217"/>
      <c r="NU125" s="217"/>
      <c r="NV125" s="217"/>
      <c r="NW125" s="217"/>
      <c r="NX125" s="217"/>
      <c r="NY125" s="217"/>
      <c r="NZ125" s="217"/>
      <c r="OA125" s="217"/>
      <c r="OB125" s="217"/>
      <c r="OC125" s="217"/>
      <c r="OD125" s="217"/>
      <c r="OE125" s="217"/>
      <c r="OF125" s="217"/>
      <c r="OG125" s="217"/>
      <c r="OH125" s="217"/>
      <c r="OI125" s="217"/>
      <c r="OJ125" s="217"/>
      <c r="OK125" s="217"/>
      <c r="OL125" s="217"/>
      <c r="OM125" s="217"/>
      <c r="ON125" s="217"/>
      <c r="OO125" s="217"/>
      <c r="OP125" s="217"/>
      <c r="OQ125" s="217"/>
      <c r="OR125" s="217"/>
      <c r="OS125" s="267">
        <f>IF(ISERROR(#REF!),0,1)</f>
        <v>0</v>
      </c>
      <c r="OT125" s="267">
        <f t="shared" si="30"/>
        <v>0</v>
      </c>
      <c r="OU125" s="267">
        <f t="shared" si="31"/>
        <v>1</v>
      </c>
      <c r="OV125" s="223"/>
      <c r="OW125" s="223"/>
      <c r="OX125" s="223"/>
      <c r="OY125" s="223"/>
      <c r="OZ125" s="223"/>
      <c r="PA125" s="223"/>
      <c r="PB125" s="223"/>
      <c r="PC125" s="223"/>
      <c r="PD125" s="223"/>
      <c r="PE125" s="223"/>
      <c r="PF125" s="223"/>
      <c r="PG125" s="223"/>
      <c r="PH125" s="223"/>
      <c r="PI125" s="223"/>
      <c r="PJ125" s="223"/>
      <c r="PK125" s="223"/>
      <c r="PL125" s="223"/>
      <c r="PM125" s="223"/>
      <c r="PN125" s="223"/>
      <c r="PO125" s="223"/>
      <c r="PP125" s="223"/>
      <c r="PQ125" s="223"/>
      <c r="PR125" s="223"/>
      <c r="PS125" s="223"/>
      <c r="PT125" s="223"/>
      <c r="PU125" s="223"/>
      <c r="PV125" s="223"/>
      <c r="PW125" s="223"/>
      <c r="PX125" s="223"/>
      <c r="PY125" s="223"/>
      <c r="PZ125" s="223"/>
      <c r="QA125" s="223"/>
      <c r="QB125" s="223"/>
      <c r="QC125" s="223"/>
      <c r="QD125" s="223"/>
      <c r="QE125" s="223"/>
      <c r="QF125" s="223"/>
      <c r="QG125" s="223"/>
      <c r="QH125" s="223"/>
      <c r="QI125" s="223"/>
      <c r="QJ125" s="223"/>
      <c r="QK125" s="223"/>
      <c r="QL125" s="223"/>
      <c r="QM125" s="223"/>
      <c r="QN125" s="223"/>
      <c r="QO125" s="223"/>
      <c r="QP125" s="223"/>
      <c r="QQ125" s="223"/>
      <c r="QR125" s="223"/>
      <c r="QS125" s="223"/>
      <c r="QT125" s="223"/>
      <c r="QU125" s="223"/>
      <c r="QV125" s="223"/>
      <c r="QW125" s="223"/>
      <c r="QX125" s="223"/>
      <c r="QY125" s="223"/>
      <c r="QZ125" s="223"/>
      <c r="RA125" s="223"/>
      <c r="RB125" s="223"/>
      <c r="RC125" s="223"/>
      <c r="RD125" s="223"/>
      <c r="RE125" s="223"/>
      <c r="RF125" s="223"/>
      <c r="RG125" s="223"/>
      <c r="RH125" s="223"/>
      <c r="RI125" s="223"/>
      <c r="RJ125" s="223"/>
      <c r="RK125" s="223"/>
      <c r="RL125" s="223"/>
      <c r="RM125" s="223"/>
      <c r="RN125" s="223"/>
      <c r="RO125" s="223"/>
      <c r="RP125" s="223"/>
      <c r="RQ125" s="223"/>
      <c r="RR125" s="223"/>
      <c r="RS125" s="223"/>
      <c r="RT125" s="223"/>
      <c r="RU125" s="223"/>
      <c r="RV125" s="223"/>
      <c r="RW125" s="223"/>
      <c r="RX125" s="223"/>
      <c r="RY125" s="223"/>
      <c r="RZ125" s="223"/>
      <c r="SA125" s="223"/>
      <c r="SB125" s="223"/>
      <c r="SC125" s="223"/>
      <c r="SD125" s="223"/>
      <c r="SE125" s="223"/>
      <c r="SF125" s="223"/>
      <c r="SG125" s="223"/>
      <c r="SH125" s="223"/>
      <c r="SI125" s="223"/>
      <c r="SJ125" s="223"/>
      <c r="SK125" s="223"/>
      <c r="SL125" s="223"/>
      <c r="SM125" s="223"/>
      <c r="SN125" s="223"/>
      <c r="SO125" s="223"/>
      <c r="SP125" s="223"/>
      <c r="SQ125" s="223"/>
      <c r="SR125" s="223"/>
      <c r="SS125" s="223"/>
      <c r="ST125" s="223"/>
      <c r="SU125" s="223"/>
      <c r="SV125" s="223"/>
      <c r="SW125" s="223"/>
      <c r="SX125" s="223"/>
      <c r="SY125" s="223"/>
      <c r="SZ125" s="223"/>
      <c r="TA125" s="223"/>
      <c r="TB125" s="223"/>
      <c r="TC125" s="223"/>
      <c r="TD125" s="223"/>
      <c r="TE125" s="223"/>
      <c r="TF125" s="223"/>
      <c r="TG125" s="223"/>
      <c r="TH125" s="223"/>
      <c r="TI125" s="223"/>
      <c r="TJ125" s="223"/>
      <c r="TK125" s="223"/>
      <c r="TL125" s="223"/>
      <c r="TM125" s="223"/>
      <c r="TN125" s="223"/>
      <c r="TO125" s="223"/>
      <c r="TP125" s="223"/>
      <c r="TQ125" s="223"/>
      <c r="TR125" s="223"/>
      <c r="TS125" s="223"/>
      <c r="TT125" s="223"/>
      <c r="TU125" s="223"/>
      <c r="TV125" s="223"/>
      <c r="TW125" s="223"/>
      <c r="TX125" s="223"/>
      <c r="TY125" s="223"/>
      <c r="TZ125" s="223"/>
      <c r="UA125" s="223"/>
      <c r="UB125" s="223"/>
      <c r="UC125" s="223"/>
      <c r="UD125" s="223"/>
      <c r="UE125" s="223"/>
      <c r="UF125" s="223"/>
      <c r="UG125" s="223"/>
      <c r="UH125" s="223"/>
      <c r="UI125" s="223"/>
      <c r="UJ125" s="223"/>
      <c r="UK125" s="223"/>
      <c r="UL125" s="223"/>
      <c r="UM125" s="223"/>
      <c r="UN125" s="223"/>
      <c r="UO125" s="223"/>
      <c r="UP125" s="223"/>
      <c r="UQ125" s="223"/>
      <c r="UR125" s="223"/>
      <c r="US125" s="223"/>
      <c r="UT125" s="223"/>
      <c r="UU125" s="223"/>
      <c r="UV125" s="223"/>
      <c r="UW125" s="223"/>
      <c r="UX125" s="223"/>
      <c r="UY125" s="223"/>
      <c r="UZ125" s="223"/>
      <c r="VA125" s="223"/>
      <c r="VB125" s="223"/>
      <c r="VC125" s="223"/>
      <c r="VD125" s="223"/>
      <c r="VE125" s="223"/>
      <c r="VF125" s="223"/>
      <c r="VG125" s="223"/>
      <c r="VH125" s="223"/>
      <c r="VI125" s="223"/>
      <c r="VJ125" s="223"/>
      <c r="VK125" s="223"/>
      <c r="VL125" s="223"/>
      <c r="VM125" s="223"/>
      <c r="VN125" s="223"/>
      <c r="VO125" s="223"/>
      <c r="VP125" s="223"/>
      <c r="VQ125" s="223"/>
      <c r="VR125" s="223"/>
      <c r="VS125" s="223"/>
      <c r="VT125" s="223"/>
      <c r="VU125" s="223"/>
      <c r="VV125" s="223"/>
      <c r="VW125" s="223"/>
      <c r="VX125" s="223"/>
      <c r="VY125" s="223"/>
      <c r="VZ125" s="223"/>
      <c r="WA125" s="223"/>
      <c r="WB125" s="223"/>
      <c r="WC125" s="223"/>
      <c r="WD125" s="223"/>
      <c r="WE125" s="223"/>
      <c r="WF125" s="223"/>
      <c r="WG125" s="223"/>
      <c r="WH125" s="223"/>
      <c r="WI125" s="223"/>
      <c r="WJ125" s="223"/>
      <c r="WK125" s="223"/>
      <c r="WL125" s="223"/>
      <c r="WM125" s="223"/>
      <c r="WN125" s="223"/>
      <c r="WO125" s="223"/>
      <c r="WP125" s="223"/>
      <c r="WQ125" s="223"/>
      <c r="WR125" s="223"/>
      <c r="WS125" s="223"/>
      <c r="WT125" s="223"/>
      <c r="WU125" s="223"/>
      <c r="WV125" s="223"/>
      <c r="WW125" s="223"/>
      <c r="WX125" s="223"/>
      <c r="WY125" s="223"/>
      <c r="WZ125" s="223"/>
      <c r="XA125" s="223"/>
      <c r="XB125" s="223"/>
      <c r="XC125" s="223"/>
      <c r="XD125" s="223"/>
      <c r="XE125" s="223"/>
      <c r="XF125" s="223"/>
      <c r="XG125" s="223"/>
      <c r="XH125" s="223"/>
      <c r="XI125" s="223"/>
      <c r="XJ125" s="223"/>
      <c r="XK125" s="223"/>
      <c r="XL125" s="223"/>
      <c r="XM125" s="223"/>
      <c r="XN125" s="223"/>
      <c r="XO125" s="223"/>
      <c r="XP125" s="223"/>
      <c r="XQ125" s="223"/>
      <c r="XR125" s="223"/>
      <c r="XS125" s="223"/>
      <c r="XT125" s="223"/>
      <c r="XU125" s="223"/>
      <c r="XV125" s="223"/>
      <c r="XW125" s="223"/>
      <c r="XX125" s="223"/>
      <c r="XY125" s="223"/>
      <c r="XZ125" s="223"/>
      <c r="YA125" s="223"/>
      <c r="YB125" s="223"/>
      <c r="YC125" s="223"/>
      <c r="YD125" s="223"/>
      <c r="YE125" s="223"/>
      <c r="YF125" s="223"/>
      <c r="YG125" s="223"/>
      <c r="YH125" s="223"/>
      <c r="YI125" s="223"/>
      <c r="YJ125" s="223"/>
      <c r="YK125" s="223"/>
      <c r="YL125" s="223"/>
      <c r="YM125" s="223"/>
      <c r="YN125" s="223"/>
      <c r="YO125" s="223"/>
      <c r="YP125" s="223"/>
      <c r="YQ125" s="223"/>
      <c r="YR125" s="223"/>
      <c r="YS125" s="223"/>
      <c r="YT125" s="223"/>
      <c r="YU125" s="223"/>
      <c r="YV125" s="223"/>
      <c r="YW125" s="223"/>
      <c r="YX125" s="223"/>
      <c r="YY125" s="223"/>
      <c r="YZ125" s="223"/>
      <c r="ZA125" s="223"/>
      <c r="ZB125" s="223"/>
      <c r="ZC125" s="223"/>
      <c r="ZD125" s="223"/>
      <c r="ZE125" s="223"/>
      <c r="ZF125" s="223"/>
      <c r="ZG125" s="223"/>
      <c r="ZH125" s="223"/>
      <c r="ZI125" s="223"/>
      <c r="ZJ125" s="223"/>
      <c r="ZK125" s="223"/>
      <c r="ZL125" s="223"/>
      <c r="ZM125" s="223"/>
      <c r="ZN125" s="223"/>
      <c r="ZO125" s="223"/>
      <c r="ZP125" s="223"/>
      <c r="ZQ125" s="223"/>
      <c r="ZR125" s="223"/>
      <c r="ZS125" s="223"/>
      <c r="ZT125" s="223"/>
      <c r="ZU125" s="223"/>
      <c r="ZV125" s="223"/>
      <c r="ZW125" s="223"/>
      <c r="ZX125" s="223"/>
      <c r="ZY125" s="223"/>
      <c r="ZZ125" s="223"/>
      <c r="AAA125" s="223"/>
      <c r="AAB125" s="223"/>
      <c r="AAC125" s="223"/>
      <c r="AAD125" s="223"/>
      <c r="AAE125" s="223"/>
      <c r="AAF125" s="223"/>
      <c r="AAG125" s="223"/>
      <c r="AAH125" s="223"/>
      <c r="AAI125" s="223"/>
      <c r="AAJ125" s="223"/>
      <c r="AAK125" s="223"/>
      <c r="AAL125" s="223"/>
      <c r="AAM125" s="223"/>
      <c r="AAN125" s="223"/>
      <c r="AAO125" s="223"/>
      <c r="AAP125" s="223"/>
      <c r="AAQ125" s="223"/>
      <c r="AAR125" s="223"/>
      <c r="AAS125" s="223"/>
      <c r="AAT125" s="223"/>
      <c r="AAU125" s="223"/>
      <c r="AAV125" s="223"/>
      <c r="AAW125" s="223"/>
      <c r="AAX125" s="223"/>
      <c r="AAY125" s="223"/>
      <c r="AAZ125" s="223"/>
      <c r="ABA125" s="223"/>
      <c r="ABB125" s="223"/>
      <c r="ABC125" s="223"/>
      <c r="ABD125" s="223"/>
      <c r="ABE125" s="223"/>
      <c r="ABF125" s="223"/>
      <c r="ABG125" s="223"/>
      <c r="ABH125" s="223"/>
      <c r="ABI125" s="223"/>
      <c r="ABJ125" s="223"/>
      <c r="ABK125" s="223"/>
      <c r="ABL125" s="223"/>
      <c r="ABM125" s="223"/>
      <c r="ABN125" s="223"/>
      <c r="ABO125" s="223"/>
      <c r="ABP125" s="223"/>
      <c r="ABQ125" s="223"/>
      <c r="ABR125" s="223"/>
      <c r="ABS125" s="223"/>
      <c r="ABT125" s="223"/>
      <c r="ABU125" s="223"/>
      <c r="ABV125" s="223"/>
      <c r="ABW125" s="223"/>
      <c r="ABX125" s="223"/>
      <c r="ABY125" s="223"/>
      <c r="ABZ125" s="223"/>
      <c r="ACA125" s="223"/>
      <c r="ACB125" s="223"/>
      <c r="ACC125" s="223"/>
      <c r="ACD125" s="223"/>
      <c r="ACE125" s="223"/>
      <c r="ACF125" s="223"/>
      <c r="ACG125" s="223"/>
      <c r="ACH125" s="223"/>
      <c r="ACI125" s="223"/>
      <c r="ACJ125" s="223"/>
      <c r="ACK125" s="223"/>
      <c r="ACL125" s="223"/>
      <c r="ACM125" s="223"/>
      <c r="ACN125" s="223"/>
      <c r="ACO125" s="223"/>
      <c r="ACP125" s="223"/>
      <c r="ACQ125" s="223"/>
      <c r="ACR125" s="223"/>
      <c r="ACS125" s="223"/>
      <c r="ACT125" s="223"/>
      <c r="ACU125" s="223"/>
      <c r="ACV125" s="223"/>
      <c r="ACW125" s="223"/>
      <c r="ACX125" s="223"/>
      <c r="ACY125" s="223"/>
      <c r="ACZ125" s="223"/>
      <c r="ADA125" s="223"/>
      <c r="ADB125" s="223"/>
      <c r="ADC125" s="223"/>
      <c r="ADD125" s="223"/>
      <c r="ADE125" s="223"/>
      <c r="ADF125" s="223"/>
      <c r="ADG125" s="223"/>
      <c r="ADH125" s="223"/>
      <c r="ADI125" s="223"/>
      <c r="ADJ125" s="223"/>
      <c r="ADK125" s="223"/>
      <c r="ADL125" s="223"/>
      <c r="ADM125" s="223"/>
      <c r="ADN125" s="223"/>
      <c r="ADO125" s="223"/>
      <c r="ADP125" s="223"/>
      <c r="ADQ125" s="223"/>
      <c r="ADR125" s="223"/>
      <c r="ADS125" s="223"/>
      <c r="ADT125" s="223"/>
      <c r="ADU125" s="223"/>
      <c r="ADV125" s="223"/>
      <c r="ADW125" s="223"/>
      <c r="ADX125" s="223"/>
      <c r="ADY125" s="223"/>
      <c r="ADZ125" s="223"/>
      <c r="AEA125" s="223"/>
      <c r="AEB125" s="223"/>
      <c r="AEC125" s="223"/>
      <c r="AED125" s="223"/>
      <c r="AEE125" s="223"/>
      <c r="AEF125" s="223"/>
      <c r="AEG125" s="223"/>
      <c r="AEH125" s="223"/>
      <c r="AEI125" s="223"/>
      <c r="AEJ125" s="223"/>
      <c r="AEK125" s="223"/>
      <c r="AEL125" s="223"/>
      <c r="AEM125" s="223"/>
      <c r="AEN125" s="223"/>
      <c r="AEO125" s="223"/>
      <c r="AEP125" s="223"/>
      <c r="AEQ125" s="223"/>
      <c r="AER125" s="223"/>
      <c r="AES125" s="223"/>
      <c r="AET125" s="223"/>
      <c r="AEU125" s="223"/>
      <c r="AEV125" s="223"/>
      <c r="AEW125" s="223"/>
      <c r="AEX125" s="223"/>
      <c r="AEY125" s="223"/>
      <c r="AEZ125" s="223"/>
      <c r="AFA125" s="223"/>
      <c r="AFB125" s="223"/>
      <c r="AFC125" s="223"/>
      <c r="AFD125" s="223"/>
      <c r="AFE125" s="223"/>
      <c r="AFF125" s="223"/>
      <c r="AFG125" s="223"/>
      <c r="AFH125" s="223"/>
      <c r="AFI125" s="223"/>
      <c r="AFJ125" s="223"/>
      <c r="AFK125" s="223"/>
      <c r="AFL125" s="223"/>
      <c r="AFM125" s="223"/>
      <c r="AFN125" s="223"/>
      <c r="AFO125" s="223"/>
      <c r="AFP125" s="223"/>
      <c r="AFQ125" s="223"/>
      <c r="AFR125" s="223"/>
      <c r="AFS125" s="223"/>
      <c r="AFT125" s="223"/>
    </row>
    <row r="126" spans="1:852" s="64" customFormat="1">
      <c r="A126" s="265" t="s">
        <v>1989</v>
      </c>
      <c r="B126" s="265"/>
      <c r="C126" s="840" t="str">
        <f>IF(Severity!F126&gt;=0.5,"YES","NO")</f>
        <v>NO</v>
      </c>
      <c r="D126" s="840" t="str">
        <f>IF(Severity!G126&gt;=0.5,"YES","NO")</f>
        <v>YES</v>
      </c>
      <c r="E126" s="112">
        <v>6</v>
      </c>
      <c r="F126" s="112">
        <v>2</v>
      </c>
      <c r="G126" s="271" t="s">
        <v>2389</v>
      </c>
      <c r="H126" s="270" t="s">
        <v>749</v>
      </c>
      <c r="I126" s="270" t="s">
        <v>455</v>
      </c>
      <c r="J126" s="270">
        <v>4</v>
      </c>
      <c r="K126" s="270" t="s">
        <v>455</v>
      </c>
      <c r="L126" s="217"/>
      <c r="M126" s="265"/>
      <c r="N126" s="270"/>
      <c r="O126" s="270" t="s">
        <v>455</v>
      </c>
      <c r="P126" s="217"/>
      <c r="Q126" s="217"/>
      <c r="R126" s="217"/>
      <c r="S126" s="270" t="s">
        <v>236</v>
      </c>
      <c r="T126" s="270">
        <v>7</v>
      </c>
      <c r="U126" s="125">
        <v>8.3000000000000007</v>
      </c>
      <c r="V126" s="125">
        <v>3.7</v>
      </c>
      <c r="W126" s="125"/>
      <c r="X126" s="125"/>
      <c r="Y126" s="125"/>
      <c r="Z126" s="125"/>
      <c r="AA126" s="125">
        <v>4.4000000000000004</v>
      </c>
      <c r="AB126" s="125">
        <v>5.3</v>
      </c>
      <c r="AC126" s="125"/>
      <c r="AD126" s="125"/>
      <c r="AE126" s="114"/>
      <c r="AF126" s="125"/>
      <c r="AG126" s="125"/>
      <c r="AH126" s="125"/>
      <c r="AI126" s="265">
        <v>19</v>
      </c>
      <c r="AJ126" s="267">
        <f t="shared" si="27"/>
        <v>15</v>
      </c>
      <c r="AK126" s="265">
        <v>15</v>
      </c>
      <c r="AL126" s="95" t="s">
        <v>624</v>
      </c>
      <c r="AM126" s="270" t="s">
        <v>749</v>
      </c>
      <c r="AN126" s="270" t="s">
        <v>455</v>
      </c>
      <c r="AO126" s="270">
        <v>1</v>
      </c>
      <c r="AP126" s="270" t="s">
        <v>455</v>
      </c>
      <c r="AQ126" s="217"/>
      <c r="AR126" s="217"/>
      <c r="AS126" s="217"/>
      <c r="AT126" s="270" t="s">
        <v>455</v>
      </c>
      <c r="AU126" s="217"/>
      <c r="AV126" s="217"/>
      <c r="AW126" s="217"/>
      <c r="AX126" s="265" t="s">
        <v>236</v>
      </c>
      <c r="AY126" s="217">
        <v>7</v>
      </c>
      <c r="AZ126" s="114">
        <v>7.53</v>
      </c>
      <c r="BA126" s="114">
        <v>4</v>
      </c>
      <c r="BB126" s="114"/>
      <c r="BC126" s="114"/>
      <c r="BD126" s="114"/>
      <c r="BE126" s="114"/>
      <c r="BF126" s="114">
        <v>4.9000000000000004</v>
      </c>
      <c r="BG126" s="114">
        <v>5.3</v>
      </c>
      <c r="BH126" s="114"/>
      <c r="BI126" s="114"/>
      <c r="BJ126" s="114"/>
      <c r="BK126" s="114"/>
      <c r="BL126" s="114"/>
      <c r="BM126" s="114"/>
      <c r="BN126" s="270">
        <v>19</v>
      </c>
      <c r="BO126" s="270">
        <f t="shared" si="28"/>
        <v>18</v>
      </c>
      <c r="BP126" s="270">
        <v>18</v>
      </c>
      <c r="BQ126" s="270"/>
      <c r="BR126" s="270" t="s">
        <v>455</v>
      </c>
      <c r="BS126" s="265"/>
      <c r="BT126" s="265"/>
      <c r="BU126" s="265"/>
      <c r="BV126" s="265"/>
      <c r="BW126" s="265"/>
      <c r="BX126" s="265"/>
      <c r="BY126" s="265"/>
      <c r="BZ126" s="265"/>
      <c r="CA126" s="265"/>
      <c r="CB126" s="265"/>
      <c r="CC126" s="265"/>
      <c r="CD126" s="265"/>
      <c r="CE126" s="114"/>
      <c r="CF126" s="114"/>
      <c r="CG126" s="114"/>
      <c r="CH126" s="114"/>
      <c r="CI126" s="114"/>
      <c r="CJ126" s="114"/>
      <c r="CK126" s="114"/>
      <c r="CL126" s="114"/>
      <c r="CM126" s="114"/>
      <c r="CN126" s="114"/>
      <c r="CO126" s="114"/>
      <c r="CP126" s="114"/>
      <c r="CQ126" s="114"/>
      <c r="CR126" s="114"/>
      <c r="CS126" s="265"/>
      <c r="CT126" s="265"/>
      <c r="CU126" s="265"/>
      <c r="CV126" s="270"/>
      <c r="CW126" s="270" t="s">
        <v>455</v>
      </c>
      <c r="CX126" s="270"/>
      <c r="CY126" s="265"/>
      <c r="CZ126" s="265"/>
      <c r="DA126" s="265"/>
      <c r="DB126" s="265"/>
      <c r="DC126" s="265"/>
      <c r="DD126" s="265"/>
      <c r="DE126" s="265"/>
      <c r="DF126" s="265"/>
      <c r="DG126" s="265"/>
      <c r="DH126" s="265"/>
      <c r="DI126" s="265"/>
      <c r="DJ126" s="125"/>
      <c r="DK126" s="125"/>
      <c r="DL126" s="125"/>
      <c r="DM126" s="125"/>
      <c r="DN126" s="125"/>
      <c r="DO126" s="125"/>
      <c r="DP126" s="125"/>
      <c r="DQ126" s="125"/>
      <c r="DR126" s="125"/>
      <c r="DS126" s="125"/>
      <c r="DT126" s="125"/>
      <c r="DU126" s="125"/>
      <c r="DV126" s="125"/>
      <c r="DW126" s="125"/>
      <c r="DX126" s="265"/>
      <c r="DY126" s="265"/>
      <c r="DZ126" s="265"/>
      <c r="EA126" s="265"/>
      <c r="EB126" s="270" t="s">
        <v>455</v>
      </c>
      <c r="EC126" s="265"/>
      <c r="ED126" s="265"/>
      <c r="EE126" s="265"/>
      <c r="EF126" s="265"/>
      <c r="EG126" s="265"/>
      <c r="EH126" s="265"/>
      <c r="EI126" s="265"/>
      <c r="EJ126" s="265"/>
      <c r="EK126" s="265"/>
      <c r="EL126" s="265"/>
      <c r="EM126" s="265"/>
      <c r="EN126" s="265"/>
      <c r="EO126" s="125"/>
      <c r="EP126" s="125"/>
      <c r="EQ126" s="125"/>
      <c r="ER126" s="125"/>
      <c r="ES126" s="125"/>
      <c r="ET126" s="125"/>
      <c r="EU126" s="125"/>
      <c r="EV126" s="125"/>
      <c r="EW126" s="125"/>
      <c r="EX126" s="125"/>
      <c r="EY126" s="125"/>
      <c r="EZ126" s="125"/>
      <c r="FA126" s="125"/>
      <c r="FB126" s="125"/>
      <c r="FC126" s="265"/>
      <c r="FD126" s="265"/>
      <c r="FE126" s="265"/>
      <c r="FF126" s="270" t="s">
        <v>455</v>
      </c>
      <c r="FG126" s="270"/>
      <c r="FH126" s="265"/>
      <c r="FI126" s="265"/>
      <c r="FJ126" s="265"/>
      <c r="FK126" s="265"/>
      <c r="FL126" s="265"/>
      <c r="FM126" s="265"/>
      <c r="FN126" s="265"/>
      <c r="FO126" s="265"/>
      <c r="FP126" s="265"/>
      <c r="FQ126" s="265"/>
      <c r="FR126" s="265"/>
      <c r="FS126" s="265"/>
      <c r="FT126" s="265"/>
      <c r="FU126" s="265"/>
      <c r="FV126" s="265"/>
      <c r="FW126" s="265"/>
      <c r="FX126" s="265"/>
      <c r="FY126" s="265"/>
      <c r="FZ126" s="265"/>
      <c r="GA126" s="265"/>
      <c r="GB126" s="265"/>
      <c r="GC126" s="265"/>
      <c r="GD126" s="265"/>
      <c r="GE126" s="265"/>
      <c r="GF126" s="265"/>
      <c r="GG126" s="265"/>
      <c r="GH126" s="265"/>
      <c r="GI126" s="265"/>
      <c r="GJ126" s="265"/>
      <c r="GK126" s="265"/>
      <c r="GL126" s="265"/>
      <c r="GM126" s="265"/>
      <c r="GN126" s="265"/>
      <c r="GO126" s="265"/>
      <c r="GP126" s="265"/>
      <c r="GQ126" s="265"/>
      <c r="GR126" s="265"/>
      <c r="GS126" s="265"/>
      <c r="GT126" s="265"/>
      <c r="GU126" s="265"/>
      <c r="GV126" s="265"/>
      <c r="GW126" s="265"/>
      <c r="GX126" s="265"/>
      <c r="GY126" s="265"/>
      <c r="GZ126" s="265"/>
      <c r="HA126" s="265"/>
      <c r="HB126" s="265"/>
      <c r="HC126" s="265"/>
      <c r="HD126" s="270" t="s">
        <v>455</v>
      </c>
      <c r="HE126" s="265"/>
      <c r="HF126" s="265"/>
      <c r="HG126" s="270"/>
      <c r="HH126" s="265"/>
      <c r="HI126" s="265"/>
      <c r="HJ126" s="265"/>
      <c r="HK126" s="265"/>
      <c r="HL126" s="265"/>
      <c r="HM126" s="265"/>
      <c r="HN126" s="265"/>
      <c r="HO126" s="265"/>
      <c r="HP126" s="265"/>
      <c r="HQ126" s="265"/>
      <c r="HR126" s="265"/>
      <c r="HS126" s="265"/>
      <c r="HT126" s="265"/>
      <c r="HU126" s="265"/>
      <c r="HV126" s="265"/>
      <c r="HW126" s="265"/>
      <c r="HX126" s="265"/>
      <c r="HY126" s="265"/>
      <c r="HZ126" s="265"/>
      <c r="IA126" s="265"/>
      <c r="IB126" s="265"/>
      <c r="IC126" s="265"/>
      <c r="ID126" s="265"/>
      <c r="IE126" s="265"/>
      <c r="IF126" s="265"/>
      <c r="IG126" s="265"/>
      <c r="IH126" s="265"/>
      <c r="II126" s="265"/>
      <c r="IJ126" s="265"/>
      <c r="IK126" s="265"/>
      <c r="IL126" s="265"/>
      <c r="IM126" s="265"/>
      <c r="IN126" s="265"/>
      <c r="IO126" s="265"/>
      <c r="IP126" s="265"/>
      <c r="IQ126" s="265"/>
      <c r="IR126" s="265"/>
      <c r="IS126" s="270" t="s">
        <v>455</v>
      </c>
      <c r="IT126" s="265"/>
      <c r="IU126" s="265"/>
      <c r="IV126" s="265"/>
      <c r="IW126" s="265"/>
      <c r="IX126" s="265"/>
      <c r="IY126" s="265"/>
      <c r="IZ126" s="265"/>
      <c r="JA126" s="265"/>
      <c r="JB126" s="265"/>
      <c r="JC126" s="265"/>
      <c r="JD126" s="265"/>
      <c r="JE126" s="265"/>
      <c r="JF126" s="265"/>
      <c r="JG126" s="265"/>
      <c r="JH126" s="265"/>
      <c r="JI126" s="265"/>
      <c r="JJ126" s="265"/>
      <c r="JK126" s="265"/>
      <c r="JL126" s="265"/>
      <c r="JM126" s="265"/>
      <c r="JN126" s="265"/>
      <c r="JO126" s="265"/>
      <c r="JP126" s="265"/>
      <c r="JQ126" s="265"/>
      <c r="JR126" s="265"/>
      <c r="JS126" s="265"/>
      <c r="JT126" s="265"/>
      <c r="JU126" s="265"/>
      <c r="JV126" s="265"/>
      <c r="JW126" s="265"/>
      <c r="JX126" s="265"/>
      <c r="JY126" s="265"/>
      <c r="JZ126" s="265"/>
      <c r="KA126" s="265"/>
      <c r="KB126" s="265"/>
      <c r="KC126" s="265"/>
      <c r="KD126" s="265"/>
      <c r="KE126" s="270" t="s">
        <v>455</v>
      </c>
      <c r="KF126" s="265"/>
      <c r="KG126" s="265"/>
      <c r="KH126" s="265"/>
      <c r="KI126" s="270"/>
      <c r="KJ126" s="265"/>
      <c r="KK126" s="265"/>
      <c r="KL126" s="265"/>
      <c r="KM126" s="265"/>
      <c r="KN126" s="265"/>
      <c r="KO126" s="265"/>
      <c r="KP126" s="265"/>
      <c r="KQ126" s="265"/>
      <c r="KR126" s="265"/>
      <c r="KS126" s="265"/>
      <c r="KT126" s="265"/>
      <c r="KU126" s="265"/>
      <c r="KV126" s="265"/>
      <c r="KW126" s="265"/>
      <c r="KX126" s="265"/>
      <c r="KY126" s="265"/>
      <c r="KZ126" s="265"/>
      <c r="LA126" s="265"/>
      <c r="LB126" s="265"/>
      <c r="LC126" s="265"/>
      <c r="LD126" s="265"/>
      <c r="LE126" s="265"/>
      <c r="LF126" s="265"/>
      <c r="LG126" s="265"/>
      <c r="LH126" s="265"/>
      <c r="LI126" s="265"/>
      <c r="LJ126" s="265"/>
      <c r="LK126" s="265"/>
      <c r="LL126" s="265"/>
      <c r="LM126" s="265"/>
      <c r="LN126" s="265"/>
      <c r="LO126" s="265"/>
      <c r="LP126" s="265"/>
      <c r="LQ126" s="265"/>
      <c r="LR126" s="265"/>
      <c r="LS126" s="265"/>
      <c r="LT126" s="270" t="s">
        <v>455</v>
      </c>
      <c r="LU126" s="265"/>
      <c r="LV126" s="265"/>
      <c r="LW126" s="265"/>
      <c r="LX126" s="265"/>
      <c r="LY126" s="265"/>
      <c r="LZ126" s="265"/>
      <c r="MA126" s="265"/>
      <c r="MB126" s="265"/>
      <c r="MC126" s="265"/>
      <c r="MD126" s="265"/>
      <c r="ME126" s="265"/>
      <c r="MF126" s="265"/>
      <c r="MG126" s="265"/>
      <c r="MH126" s="265"/>
      <c r="MI126" s="265"/>
      <c r="MJ126" s="265"/>
      <c r="MK126" s="265"/>
      <c r="ML126" s="265"/>
      <c r="MM126" s="265"/>
      <c r="MN126" s="265"/>
      <c r="MO126" s="265"/>
      <c r="MP126" s="265"/>
      <c r="MQ126" s="265"/>
      <c r="MR126" s="265"/>
      <c r="MS126" s="265"/>
      <c r="MT126" s="265"/>
      <c r="MU126" s="265"/>
      <c r="MV126" s="265"/>
      <c r="MW126" s="265"/>
      <c r="MX126" s="265"/>
      <c r="MY126" s="265"/>
      <c r="MZ126" s="265"/>
      <c r="NA126" s="265"/>
      <c r="NB126" s="265"/>
      <c r="NC126" s="265"/>
      <c r="ND126" s="265"/>
      <c r="NE126" s="265"/>
      <c r="NF126" s="265"/>
      <c r="NG126" s="265"/>
      <c r="NH126" s="265"/>
      <c r="NI126" s="265"/>
      <c r="NJ126" s="265"/>
      <c r="NK126" s="265"/>
      <c r="NL126" s="265"/>
      <c r="NM126" s="265"/>
      <c r="NN126" s="265"/>
      <c r="NO126" s="265"/>
      <c r="NP126" s="265"/>
      <c r="NQ126" s="265"/>
      <c r="NR126" s="265"/>
      <c r="NS126" s="265"/>
      <c r="NT126" s="265"/>
      <c r="NU126" s="265"/>
      <c r="NV126" s="265"/>
      <c r="NW126" s="265"/>
      <c r="NX126" s="265"/>
      <c r="NY126" s="265"/>
      <c r="NZ126" s="265"/>
      <c r="OA126" s="265"/>
      <c r="OB126" s="265"/>
      <c r="OC126" s="265"/>
      <c r="OD126" s="265"/>
      <c r="OE126" s="265"/>
      <c r="OF126" s="265"/>
      <c r="OG126" s="265"/>
      <c r="OH126" s="265"/>
      <c r="OI126" s="265"/>
      <c r="OJ126" s="265"/>
      <c r="OK126" s="265"/>
      <c r="OL126" s="265"/>
      <c r="OM126" s="265"/>
      <c r="ON126" s="265"/>
      <c r="OO126" s="265"/>
      <c r="OP126" s="265"/>
      <c r="OQ126" s="265"/>
      <c r="OR126" s="265"/>
      <c r="OS126" s="267">
        <f>IF(ISERROR(#REF!),0,1)</f>
        <v>0</v>
      </c>
      <c r="OT126" s="267">
        <f t="shared" ref="OT126:OT130" si="32">IF(C126="YES",1,0)</f>
        <v>0</v>
      </c>
      <c r="OU126" s="267">
        <f t="shared" ref="OU126:OU130" si="33">IF(D126="YES",1,0)</f>
        <v>1</v>
      </c>
      <c r="OV126" s="223"/>
      <c r="OW126" s="223"/>
      <c r="OX126" s="223"/>
      <c r="OY126" s="223"/>
      <c r="OZ126" s="223"/>
      <c r="PA126" s="223"/>
      <c r="PB126" s="223"/>
      <c r="PC126" s="223"/>
      <c r="PD126" s="223"/>
      <c r="PE126" s="223"/>
      <c r="PF126" s="223"/>
      <c r="PG126" s="223"/>
      <c r="PH126" s="223"/>
      <c r="PI126" s="223"/>
      <c r="PJ126" s="223"/>
      <c r="PK126" s="223"/>
      <c r="PL126" s="223"/>
      <c r="PM126" s="223"/>
      <c r="PN126" s="223"/>
      <c r="PO126" s="223"/>
      <c r="PP126" s="223"/>
      <c r="PQ126" s="223"/>
      <c r="PR126" s="223"/>
      <c r="PS126" s="223"/>
      <c r="PT126" s="223"/>
      <c r="PU126" s="223"/>
      <c r="PV126" s="223"/>
      <c r="PW126" s="223"/>
      <c r="PX126" s="223"/>
      <c r="PY126" s="223"/>
      <c r="PZ126" s="223"/>
      <c r="QA126" s="223"/>
      <c r="QB126" s="223"/>
      <c r="QC126" s="223"/>
      <c r="QD126" s="223"/>
      <c r="QE126" s="223"/>
      <c r="QF126" s="223"/>
      <c r="QG126" s="223"/>
      <c r="QH126" s="223"/>
      <c r="QI126" s="223"/>
      <c r="QJ126" s="223"/>
      <c r="QK126" s="223"/>
      <c r="QL126" s="223"/>
      <c r="QM126" s="223"/>
      <c r="QN126" s="223"/>
      <c r="QO126" s="223"/>
      <c r="QP126" s="223"/>
      <c r="QQ126" s="223"/>
      <c r="QR126" s="223"/>
      <c r="QS126" s="223"/>
      <c r="QT126" s="223"/>
      <c r="QU126" s="223"/>
      <c r="QV126" s="223"/>
      <c r="QW126" s="223"/>
      <c r="QX126" s="223"/>
      <c r="QY126" s="223"/>
      <c r="QZ126" s="223"/>
      <c r="RA126" s="223"/>
      <c r="RB126" s="223"/>
      <c r="RC126" s="223"/>
      <c r="RD126" s="223"/>
      <c r="RE126" s="223"/>
      <c r="RF126" s="223"/>
      <c r="RG126" s="223"/>
      <c r="RH126" s="223"/>
      <c r="RI126" s="223"/>
      <c r="RJ126" s="223"/>
      <c r="RK126" s="223"/>
      <c r="RL126" s="223"/>
      <c r="RM126" s="223"/>
      <c r="RN126" s="223"/>
      <c r="RO126" s="223"/>
      <c r="RP126" s="223"/>
      <c r="RQ126" s="223"/>
      <c r="RR126" s="223"/>
      <c r="RS126" s="223"/>
      <c r="RT126" s="223"/>
      <c r="RU126" s="223"/>
      <c r="RV126" s="223"/>
      <c r="RW126" s="223"/>
      <c r="RX126" s="223"/>
      <c r="RY126" s="223"/>
      <c r="RZ126" s="223"/>
      <c r="SA126" s="223"/>
      <c r="SB126" s="223"/>
      <c r="SC126" s="223"/>
      <c r="SD126" s="223"/>
      <c r="SE126" s="223"/>
      <c r="SF126" s="223"/>
      <c r="SG126" s="223"/>
      <c r="SH126" s="223"/>
      <c r="SI126" s="223"/>
      <c r="SJ126" s="223"/>
      <c r="SK126" s="223"/>
      <c r="SL126" s="223"/>
      <c r="SM126" s="223"/>
      <c r="SN126" s="223"/>
      <c r="SO126" s="223"/>
      <c r="SP126" s="223"/>
      <c r="SQ126" s="223"/>
      <c r="SR126" s="223"/>
      <c r="SS126" s="223"/>
      <c r="ST126" s="223"/>
      <c r="SU126" s="223"/>
      <c r="SV126" s="223"/>
      <c r="SW126" s="223"/>
      <c r="SX126" s="223"/>
      <c r="SY126" s="223"/>
      <c r="SZ126" s="223"/>
      <c r="TA126" s="223"/>
      <c r="TB126" s="223"/>
      <c r="TC126" s="223"/>
      <c r="TD126" s="223"/>
      <c r="TE126" s="223"/>
      <c r="TF126" s="223"/>
      <c r="TG126" s="223"/>
      <c r="TH126" s="223"/>
      <c r="TI126" s="223"/>
      <c r="TJ126" s="223"/>
      <c r="TK126" s="223"/>
      <c r="TL126" s="223"/>
      <c r="TM126" s="223"/>
      <c r="TN126" s="223"/>
      <c r="TO126" s="223"/>
      <c r="TP126" s="223"/>
      <c r="TQ126" s="223"/>
      <c r="TR126" s="223"/>
      <c r="TS126" s="223"/>
      <c r="TT126" s="223"/>
      <c r="TU126" s="223"/>
      <c r="TV126" s="223"/>
      <c r="TW126" s="223"/>
      <c r="TX126" s="223"/>
      <c r="TY126" s="223"/>
      <c r="TZ126" s="223"/>
      <c r="UA126" s="223"/>
      <c r="UB126" s="223"/>
      <c r="UC126" s="223"/>
      <c r="UD126" s="223"/>
      <c r="UE126" s="223"/>
      <c r="UF126" s="223"/>
      <c r="UG126" s="223"/>
      <c r="UH126" s="223"/>
      <c r="UI126" s="223"/>
      <c r="UJ126" s="223"/>
      <c r="UK126" s="223"/>
      <c r="UL126" s="223"/>
      <c r="UM126" s="223"/>
      <c r="UN126" s="223"/>
      <c r="UO126" s="223"/>
      <c r="UP126" s="223"/>
      <c r="UQ126" s="223"/>
      <c r="UR126" s="223"/>
      <c r="US126" s="223"/>
      <c r="UT126" s="223"/>
      <c r="UU126" s="223"/>
      <c r="UV126" s="223"/>
      <c r="UW126" s="223"/>
      <c r="UX126" s="223"/>
      <c r="UY126" s="223"/>
      <c r="UZ126" s="223"/>
      <c r="VA126" s="223"/>
      <c r="VB126" s="223"/>
      <c r="VC126" s="223"/>
      <c r="VD126" s="223"/>
      <c r="VE126" s="223"/>
      <c r="VF126" s="223"/>
      <c r="VG126" s="223"/>
      <c r="VH126" s="223"/>
      <c r="VI126" s="223"/>
      <c r="VJ126" s="223"/>
      <c r="VK126" s="223"/>
      <c r="VL126" s="223"/>
      <c r="VM126" s="223"/>
      <c r="VN126" s="223"/>
      <c r="VO126" s="223"/>
      <c r="VP126" s="223"/>
      <c r="VQ126" s="223"/>
      <c r="VR126" s="223"/>
      <c r="VS126" s="223"/>
      <c r="VT126" s="223"/>
      <c r="VU126" s="223"/>
      <c r="VV126" s="223"/>
      <c r="VW126" s="223"/>
      <c r="VX126" s="223"/>
      <c r="VY126" s="223"/>
      <c r="VZ126" s="223"/>
      <c r="WA126" s="223"/>
      <c r="WB126" s="223"/>
      <c r="WC126" s="223"/>
      <c r="WD126" s="223"/>
      <c r="WE126" s="223"/>
      <c r="WF126" s="223"/>
      <c r="WG126" s="223"/>
      <c r="WH126" s="223"/>
      <c r="WI126" s="223"/>
      <c r="WJ126" s="223"/>
      <c r="WK126" s="223"/>
      <c r="WL126" s="223"/>
      <c r="WM126" s="223"/>
      <c r="WN126" s="223"/>
      <c r="WO126" s="223"/>
      <c r="WP126" s="223"/>
      <c r="WQ126" s="223"/>
      <c r="WR126" s="223"/>
      <c r="WS126" s="223"/>
      <c r="WT126" s="223"/>
      <c r="WU126" s="223"/>
      <c r="WV126" s="223"/>
      <c r="WW126" s="223"/>
      <c r="WX126" s="223"/>
      <c r="WY126" s="223"/>
      <c r="WZ126" s="223"/>
      <c r="XA126" s="223"/>
      <c r="XB126" s="223"/>
      <c r="XC126" s="223"/>
      <c r="XD126" s="223"/>
      <c r="XE126" s="223"/>
      <c r="XF126" s="223"/>
      <c r="XG126" s="223"/>
      <c r="XH126" s="223"/>
      <c r="XI126" s="223"/>
      <c r="XJ126" s="223"/>
      <c r="XK126" s="223"/>
      <c r="XL126" s="223"/>
      <c r="XM126" s="223"/>
      <c r="XN126" s="223"/>
      <c r="XO126" s="223"/>
      <c r="XP126" s="223"/>
      <c r="XQ126" s="223"/>
      <c r="XR126" s="223"/>
      <c r="XS126" s="223"/>
      <c r="XT126" s="223"/>
      <c r="XU126" s="223"/>
      <c r="XV126" s="223"/>
      <c r="XW126" s="223"/>
      <c r="XX126" s="223"/>
      <c r="XY126" s="223"/>
      <c r="XZ126" s="223"/>
      <c r="YA126" s="223"/>
      <c r="YB126" s="223"/>
      <c r="YC126" s="223"/>
      <c r="YD126" s="223"/>
      <c r="YE126" s="223"/>
      <c r="YF126" s="223"/>
      <c r="YG126" s="223"/>
      <c r="YH126" s="223"/>
      <c r="YI126" s="223"/>
      <c r="YJ126" s="223"/>
      <c r="YK126" s="223"/>
      <c r="YL126" s="223"/>
      <c r="YM126" s="223"/>
      <c r="YN126" s="223"/>
      <c r="YO126" s="223"/>
      <c r="YP126" s="223"/>
      <c r="YQ126" s="223"/>
      <c r="YR126" s="223"/>
      <c r="YS126" s="223"/>
      <c r="YT126" s="223"/>
      <c r="YU126" s="223"/>
      <c r="YV126" s="223"/>
      <c r="YW126" s="223"/>
      <c r="YX126" s="223"/>
      <c r="YY126" s="223"/>
      <c r="YZ126" s="223"/>
      <c r="ZA126" s="223"/>
      <c r="ZB126" s="223"/>
      <c r="ZC126" s="223"/>
      <c r="ZD126" s="223"/>
      <c r="ZE126" s="223"/>
      <c r="ZF126" s="223"/>
      <c r="ZG126" s="223"/>
      <c r="ZH126" s="223"/>
      <c r="ZI126" s="223"/>
      <c r="ZJ126" s="223"/>
      <c r="ZK126" s="223"/>
      <c r="ZL126" s="223"/>
      <c r="ZM126" s="223"/>
      <c r="ZN126" s="223"/>
      <c r="ZO126" s="223"/>
      <c r="ZP126" s="223"/>
      <c r="ZQ126" s="223"/>
      <c r="ZR126" s="223"/>
      <c r="ZS126" s="223"/>
      <c r="ZT126" s="223"/>
      <c r="ZU126" s="223"/>
      <c r="ZV126" s="223"/>
      <c r="ZW126" s="223"/>
      <c r="ZX126" s="223"/>
      <c r="ZY126" s="223"/>
      <c r="ZZ126" s="223"/>
      <c r="AAA126" s="223"/>
      <c r="AAB126" s="223"/>
      <c r="AAC126" s="223"/>
      <c r="AAD126" s="223"/>
      <c r="AAE126" s="223"/>
      <c r="AAF126" s="223"/>
      <c r="AAG126" s="223"/>
      <c r="AAH126" s="223"/>
      <c r="AAI126" s="223"/>
      <c r="AAJ126" s="223"/>
      <c r="AAK126" s="223"/>
      <c r="AAL126" s="223"/>
      <c r="AAM126" s="223"/>
      <c r="AAN126" s="223"/>
      <c r="AAO126" s="223"/>
      <c r="AAP126" s="223"/>
      <c r="AAQ126" s="223"/>
      <c r="AAR126" s="223"/>
      <c r="AAS126" s="223"/>
      <c r="AAT126" s="223"/>
      <c r="AAU126" s="223"/>
      <c r="AAV126" s="223"/>
      <c r="AAW126" s="223"/>
      <c r="AAX126" s="223"/>
      <c r="AAY126" s="223"/>
      <c r="AAZ126" s="223"/>
      <c r="ABA126" s="223"/>
      <c r="ABB126" s="223"/>
      <c r="ABC126" s="223"/>
      <c r="ABD126" s="223"/>
      <c r="ABE126" s="223"/>
      <c r="ABF126" s="223"/>
      <c r="ABG126" s="223"/>
      <c r="ABH126" s="223"/>
      <c r="ABI126" s="223"/>
      <c r="ABJ126" s="223"/>
      <c r="ABK126" s="223"/>
      <c r="ABL126" s="223"/>
      <c r="ABM126" s="223"/>
      <c r="ABN126" s="223"/>
      <c r="ABO126" s="223"/>
      <c r="ABP126" s="223"/>
      <c r="ABQ126" s="223"/>
      <c r="ABR126" s="223"/>
      <c r="ABS126" s="223"/>
      <c r="ABT126" s="223"/>
      <c r="ABU126" s="223"/>
      <c r="ABV126" s="223"/>
      <c r="ABW126" s="223"/>
      <c r="ABX126" s="223"/>
      <c r="ABY126" s="223"/>
      <c r="ABZ126" s="223"/>
      <c r="ACA126" s="223"/>
      <c r="ACB126" s="223"/>
      <c r="ACC126" s="223"/>
      <c r="ACD126" s="223"/>
      <c r="ACE126" s="223"/>
      <c r="ACF126" s="223"/>
      <c r="ACG126" s="223"/>
      <c r="ACH126" s="223"/>
      <c r="ACI126" s="223"/>
      <c r="ACJ126" s="223"/>
      <c r="ACK126" s="223"/>
      <c r="ACL126" s="223"/>
      <c r="ACM126" s="223"/>
      <c r="ACN126" s="223"/>
      <c r="ACO126" s="223"/>
      <c r="ACP126" s="223"/>
      <c r="ACQ126" s="223"/>
      <c r="ACR126" s="223"/>
      <c r="ACS126" s="223"/>
      <c r="ACT126" s="223"/>
      <c r="ACU126" s="223"/>
      <c r="ACV126" s="223"/>
      <c r="ACW126" s="223"/>
      <c r="ACX126" s="223"/>
      <c r="ACY126" s="223"/>
      <c r="ACZ126" s="223"/>
      <c r="ADA126" s="223"/>
      <c r="ADB126" s="223"/>
      <c r="ADC126" s="223"/>
      <c r="ADD126" s="223"/>
      <c r="ADE126" s="223"/>
      <c r="ADF126" s="223"/>
      <c r="ADG126" s="223"/>
      <c r="ADH126" s="223"/>
      <c r="ADI126" s="223"/>
      <c r="ADJ126" s="223"/>
      <c r="ADK126" s="223"/>
      <c r="ADL126" s="223"/>
      <c r="ADM126" s="223"/>
      <c r="ADN126" s="223"/>
      <c r="ADO126" s="223"/>
      <c r="ADP126" s="223"/>
      <c r="ADQ126" s="223"/>
      <c r="ADR126" s="223"/>
      <c r="ADS126" s="223"/>
      <c r="ADT126" s="223"/>
      <c r="ADU126" s="223"/>
      <c r="ADV126" s="223"/>
      <c r="ADW126" s="223"/>
      <c r="ADX126" s="223"/>
      <c r="ADY126" s="223"/>
      <c r="ADZ126" s="223"/>
      <c r="AEA126" s="223"/>
      <c r="AEB126" s="223"/>
      <c r="AEC126" s="223"/>
      <c r="AED126" s="223"/>
      <c r="AEE126" s="223"/>
      <c r="AEF126" s="223"/>
      <c r="AEG126" s="223"/>
      <c r="AEH126" s="223"/>
      <c r="AEI126" s="223"/>
      <c r="AEJ126" s="223"/>
      <c r="AEK126" s="223"/>
      <c r="AEL126" s="223"/>
      <c r="AEM126" s="223"/>
      <c r="AEN126" s="223"/>
      <c r="AEO126" s="223"/>
      <c r="AEP126" s="223"/>
      <c r="AEQ126" s="223"/>
      <c r="AER126" s="223"/>
      <c r="AES126" s="223"/>
      <c r="AET126" s="223"/>
      <c r="AEU126" s="223"/>
      <c r="AEV126" s="223"/>
      <c r="AEW126" s="223"/>
      <c r="AEX126" s="223"/>
      <c r="AEY126" s="223"/>
      <c r="AEZ126" s="223"/>
      <c r="AFA126" s="223"/>
      <c r="AFB126" s="223"/>
      <c r="AFC126" s="223"/>
      <c r="AFD126" s="223"/>
      <c r="AFE126" s="223"/>
      <c r="AFF126" s="223"/>
      <c r="AFG126" s="223"/>
      <c r="AFH126" s="223"/>
      <c r="AFI126" s="223"/>
      <c r="AFJ126" s="223"/>
      <c r="AFK126" s="223"/>
      <c r="AFL126" s="223"/>
      <c r="AFM126" s="223"/>
      <c r="AFN126" s="223"/>
      <c r="AFO126" s="223"/>
      <c r="AFP126" s="223"/>
      <c r="AFQ126" s="223"/>
      <c r="AFR126" s="223"/>
      <c r="AFS126" s="223"/>
      <c r="AFT126" s="223"/>
    </row>
    <row r="127" spans="1:852" s="64" customFormat="1">
      <c r="A127" s="267" t="s">
        <v>547</v>
      </c>
      <c r="B127" s="267"/>
      <c r="C127" s="840" t="str">
        <f>IF(Severity!F127&gt;=0.5,"YES","NO")</f>
        <v>NO</v>
      </c>
      <c r="D127" s="840" t="str">
        <f>IF(Severity!G127&gt;=0.5,"YES","NO")</f>
        <v>YES</v>
      </c>
      <c r="E127" s="209">
        <v>8</v>
      </c>
      <c r="F127" s="209">
        <v>2</v>
      </c>
      <c r="G127" s="90" t="s">
        <v>403</v>
      </c>
      <c r="H127" s="270" t="s">
        <v>455</v>
      </c>
      <c r="I127" s="270">
        <v>14</v>
      </c>
      <c r="J127" s="270">
        <v>66</v>
      </c>
      <c r="K127" s="270" t="s">
        <v>602</v>
      </c>
      <c r="L127" s="212">
        <v>17</v>
      </c>
      <c r="M127" s="212">
        <v>90</v>
      </c>
      <c r="N127" s="267">
        <v>7</v>
      </c>
      <c r="O127" s="270" t="s">
        <v>602</v>
      </c>
      <c r="P127" s="212">
        <v>17</v>
      </c>
      <c r="Q127" s="212">
        <v>124</v>
      </c>
      <c r="R127" s="212">
        <v>50</v>
      </c>
      <c r="S127" s="270" t="s">
        <v>602</v>
      </c>
      <c r="T127" s="267">
        <v>17</v>
      </c>
      <c r="U127" s="114">
        <v>17.8</v>
      </c>
      <c r="V127" s="114">
        <v>5.0999999999999996</v>
      </c>
      <c r="W127" s="114"/>
      <c r="X127" s="114"/>
      <c r="Y127" s="114"/>
      <c r="Z127" s="114"/>
      <c r="AA127" s="114"/>
      <c r="AB127" s="114"/>
      <c r="AC127" s="114"/>
      <c r="AD127" s="114"/>
      <c r="AE127" s="114" t="s">
        <v>562</v>
      </c>
      <c r="AF127" s="114">
        <v>6.62</v>
      </c>
      <c r="AG127" s="114"/>
      <c r="AH127" s="114"/>
      <c r="AI127" s="267">
        <v>274</v>
      </c>
      <c r="AJ127" s="267">
        <f t="shared" si="27"/>
        <v>208</v>
      </c>
      <c r="AK127" s="267" t="s">
        <v>455</v>
      </c>
      <c r="AL127" s="90" t="s">
        <v>3011</v>
      </c>
      <c r="AM127" s="270" t="s">
        <v>455</v>
      </c>
      <c r="AN127" s="270">
        <v>8</v>
      </c>
      <c r="AO127" s="270">
        <v>40</v>
      </c>
      <c r="AP127" s="270" t="s">
        <v>602</v>
      </c>
      <c r="AQ127" s="212">
        <v>17</v>
      </c>
      <c r="AR127" s="212">
        <v>38</v>
      </c>
      <c r="AS127" s="212">
        <v>7</v>
      </c>
      <c r="AT127" s="270" t="s">
        <v>602</v>
      </c>
      <c r="AU127" s="212">
        <v>17</v>
      </c>
      <c r="AV127" s="212">
        <v>51</v>
      </c>
      <c r="AW127" s="212">
        <v>50</v>
      </c>
      <c r="AX127" s="267" t="s">
        <v>602</v>
      </c>
      <c r="AY127" s="267">
        <v>17</v>
      </c>
      <c r="AZ127" s="114">
        <v>17.7</v>
      </c>
      <c r="BA127" s="114">
        <v>5.2</v>
      </c>
      <c r="BB127" s="114"/>
      <c r="BC127" s="114"/>
      <c r="BD127" s="114"/>
      <c r="BE127" s="114"/>
      <c r="BF127" s="114"/>
      <c r="BG127" s="114"/>
      <c r="BH127" s="114"/>
      <c r="BI127" s="114"/>
      <c r="BJ127" s="114" t="s">
        <v>563</v>
      </c>
      <c r="BK127" s="114">
        <v>6.78</v>
      </c>
      <c r="BL127" s="114"/>
      <c r="BM127" s="114"/>
      <c r="BN127" s="270">
        <v>137</v>
      </c>
      <c r="BO127" s="270">
        <f t="shared" si="28"/>
        <v>97</v>
      </c>
      <c r="BP127" s="270" t="s">
        <v>455</v>
      </c>
      <c r="BQ127" s="90"/>
      <c r="BR127" s="270" t="s">
        <v>455</v>
      </c>
      <c r="BS127" s="212"/>
      <c r="BT127" s="212"/>
      <c r="BU127" s="212"/>
      <c r="BV127" s="212"/>
      <c r="BW127" s="212"/>
      <c r="BX127" s="212"/>
      <c r="BY127" s="212"/>
      <c r="BZ127" s="212"/>
      <c r="CA127" s="212"/>
      <c r="CB127" s="212"/>
      <c r="CC127" s="212"/>
      <c r="CD127" s="212"/>
      <c r="CE127" s="267"/>
      <c r="CF127" s="267"/>
      <c r="CG127" s="267"/>
      <c r="CH127" s="267"/>
      <c r="CI127" s="267"/>
      <c r="CJ127" s="267"/>
      <c r="CK127" s="267"/>
      <c r="CL127" s="267"/>
      <c r="CM127" s="267"/>
      <c r="CN127" s="267"/>
      <c r="CO127" s="267"/>
      <c r="CP127" s="267"/>
      <c r="CQ127" s="267"/>
      <c r="CR127" s="267"/>
      <c r="CS127" s="212"/>
      <c r="CT127" s="212"/>
      <c r="CU127" s="212"/>
      <c r="CV127" s="90"/>
      <c r="CW127" s="270" t="s">
        <v>455</v>
      </c>
      <c r="CX127" s="90"/>
      <c r="CY127" s="212"/>
      <c r="CZ127" s="212"/>
      <c r="DA127" s="212"/>
      <c r="DB127" s="212"/>
      <c r="DC127" s="212"/>
      <c r="DD127" s="212"/>
      <c r="DE127" s="212"/>
      <c r="DF127" s="212"/>
      <c r="DG127" s="212"/>
      <c r="DH127" s="212"/>
      <c r="DI127" s="212"/>
      <c r="DJ127" s="113"/>
      <c r="DK127" s="113"/>
      <c r="DL127" s="113"/>
      <c r="DM127" s="113"/>
      <c r="DN127" s="113"/>
      <c r="DO127" s="113"/>
      <c r="DP127" s="113"/>
      <c r="DQ127" s="113"/>
      <c r="DR127" s="113"/>
      <c r="DS127" s="113"/>
      <c r="DT127" s="113"/>
      <c r="DU127" s="113"/>
      <c r="DV127" s="113"/>
      <c r="DW127" s="113"/>
      <c r="DX127" s="212"/>
      <c r="DY127" s="212"/>
      <c r="DZ127" s="212"/>
      <c r="EA127" s="212"/>
      <c r="EB127" s="270" t="s">
        <v>455</v>
      </c>
      <c r="EC127" s="212"/>
      <c r="ED127" s="212"/>
      <c r="EE127" s="212"/>
      <c r="EF127" s="212"/>
      <c r="EG127" s="212"/>
      <c r="EH127" s="212"/>
      <c r="EI127" s="212"/>
      <c r="EJ127" s="212"/>
      <c r="EK127" s="212"/>
      <c r="EL127" s="212"/>
      <c r="EM127" s="212"/>
      <c r="EN127" s="212"/>
      <c r="EO127" s="113"/>
      <c r="EP127" s="113"/>
      <c r="EQ127" s="113"/>
      <c r="ER127" s="113"/>
      <c r="ES127" s="113"/>
      <c r="ET127" s="113"/>
      <c r="EU127" s="113"/>
      <c r="EV127" s="113"/>
      <c r="EW127" s="113"/>
      <c r="EX127" s="113"/>
      <c r="EY127" s="113"/>
      <c r="EZ127" s="113"/>
      <c r="FA127" s="113"/>
      <c r="FB127" s="113"/>
      <c r="FC127" s="212"/>
      <c r="FD127" s="212"/>
      <c r="FE127" s="212"/>
      <c r="FF127" s="270" t="s">
        <v>455</v>
      </c>
      <c r="FG127" s="267"/>
      <c r="FH127" s="212"/>
      <c r="FI127" s="212"/>
      <c r="FJ127" s="212"/>
      <c r="FK127" s="212"/>
      <c r="FL127" s="212"/>
      <c r="FM127" s="212"/>
      <c r="FN127" s="212"/>
      <c r="FO127" s="212"/>
      <c r="FP127" s="212"/>
      <c r="FQ127" s="212"/>
      <c r="FR127" s="212"/>
      <c r="FS127" s="212"/>
      <c r="FT127" s="212"/>
      <c r="FU127" s="212"/>
      <c r="FV127" s="212"/>
      <c r="FW127" s="212"/>
      <c r="FX127" s="212"/>
      <c r="FY127" s="212"/>
      <c r="FZ127" s="212"/>
      <c r="GA127" s="212"/>
      <c r="GB127" s="212"/>
      <c r="GC127" s="212"/>
      <c r="GD127" s="212"/>
      <c r="GE127" s="212"/>
      <c r="GF127" s="212"/>
      <c r="GG127" s="212"/>
      <c r="GH127" s="212"/>
      <c r="GI127" s="212"/>
      <c r="GJ127" s="212"/>
      <c r="GK127" s="212"/>
      <c r="GL127" s="212"/>
      <c r="GM127" s="212"/>
      <c r="GN127" s="212"/>
      <c r="GO127" s="212"/>
      <c r="GP127" s="212"/>
      <c r="GQ127" s="212"/>
      <c r="GR127" s="212"/>
      <c r="GS127" s="212"/>
      <c r="GT127" s="212"/>
      <c r="GU127" s="212"/>
      <c r="GV127" s="212"/>
      <c r="GW127" s="212"/>
      <c r="GX127" s="212"/>
      <c r="GY127" s="212"/>
      <c r="GZ127" s="212"/>
      <c r="HA127" s="212"/>
      <c r="HB127" s="212"/>
      <c r="HC127" s="212"/>
      <c r="HD127" s="270" t="s">
        <v>455</v>
      </c>
      <c r="HE127" s="212"/>
      <c r="HF127" s="212"/>
      <c r="HG127" s="267"/>
      <c r="HH127" s="212"/>
      <c r="HI127" s="212"/>
      <c r="HJ127" s="212"/>
      <c r="HK127" s="212"/>
      <c r="HL127" s="212"/>
      <c r="HM127" s="212"/>
      <c r="HN127" s="212"/>
      <c r="HO127" s="212"/>
      <c r="HP127" s="212"/>
      <c r="HQ127" s="212"/>
      <c r="HR127" s="212"/>
      <c r="HS127" s="212"/>
      <c r="HT127" s="212"/>
      <c r="HU127" s="212"/>
      <c r="HV127" s="212"/>
      <c r="HW127" s="212"/>
      <c r="HX127" s="212"/>
      <c r="HY127" s="212"/>
      <c r="HZ127" s="212"/>
      <c r="IA127" s="212"/>
      <c r="IB127" s="212"/>
      <c r="IC127" s="212"/>
      <c r="ID127" s="212"/>
      <c r="IE127" s="212"/>
      <c r="IF127" s="212"/>
      <c r="IG127" s="212"/>
      <c r="IH127" s="212"/>
      <c r="II127" s="212"/>
      <c r="IJ127" s="212"/>
      <c r="IK127" s="212"/>
      <c r="IL127" s="212"/>
      <c r="IM127" s="212"/>
      <c r="IN127" s="212"/>
      <c r="IO127" s="212"/>
      <c r="IP127" s="212"/>
      <c r="IQ127" s="212"/>
      <c r="IR127" s="212"/>
      <c r="IS127" s="270" t="s">
        <v>455</v>
      </c>
      <c r="IT127" s="212"/>
      <c r="IU127" s="212"/>
      <c r="IV127" s="212"/>
      <c r="IW127" s="212"/>
      <c r="IX127" s="212"/>
      <c r="IY127" s="212"/>
      <c r="IZ127" s="212"/>
      <c r="JA127" s="212"/>
      <c r="JB127" s="212"/>
      <c r="JC127" s="212"/>
      <c r="JD127" s="212"/>
      <c r="JE127" s="212"/>
      <c r="JF127" s="212"/>
      <c r="JG127" s="212"/>
      <c r="JH127" s="212"/>
      <c r="JI127" s="212"/>
      <c r="JJ127" s="212"/>
      <c r="JK127" s="212"/>
      <c r="JL127" s="212"/>
      <c r="JM127" s="212"/>
      <c r="JN127" s="212"/>
      <c r="JO127" s="212"/>
      <c r="JP127" s="212"/>
      <c r="JQ127" s="212"/>
      <c r="JR127" s="212"/>
      <c r="JS127" s="212"/>
      <c r="JT127" s="212"/>
      <c r="JU127" s="212"/>
      <c r="JV127" s="212"/>
      <c r="JW127" s="212"/>
      <c r="JX127" s="212"/>
      <c r="JY127" s="212"/>
      <c r="JZ127" s="212"/>
      <c r="KA127" s="212"/>
      <c r="KB127" s="212"/>
      <c r="KC127" s="212"/>
      <c r="KD127" s="212"/>
      <c r="KE127" s="270" t="s">
        <v>455</v>
      </c>
      <c r="KF127" s="212"/>
      <c r="KG127" s="212"/>
      <c r="KH127" s="212"/>
      <c r="KI127" s="267"/>
      <c r="KJ127" s="212"/>
      <c r="KK127" s="212"/>
      <c r="KL127" s="212"/>
      <c r="KM127" s="212"/>
      <c r="KN127" s="212"/>
      <c r="KO127" s="212"/>
      <c r="KP127" s="212"/>
      <c r="KQ127" s="212"/>
      <c r="KR127" s="212"/>
      <c r="KS127" s="212"/>
      <c r="KT127" s="212"/>
      <c r="KU127" s="212"/>
      <c r="KV127" s="212"/>
      <c r="KW127" s="212"/>
      <c r="KX127" s="212"/>
      <c r="KY127" s="212"/>
      <c r="KZ127" s="212"/>
      <c r="LA127" s="212"/>
      <c r="LB127" s="212"/>
      <c r="LC127" s="212"/>
      <c r="LD127" s="212"/>
      <c r="LE127" s="212"/>
      <c r="LF127" s="212"/>
      <c r="LG127" s="212"/>
      <c r="LH127" s="212"/>
      <c r="LI127" s="212"/>
      <c r="LJ127" s="212"/>
      <c r="LK127" s="212"/>
      <c r="LL127" s="212"/>
      <c r="LM127" s="212"/>
      <c r="LN127" s="212"/>
      <c r="LO127" s="212"/>
      <c r="LP127" s="212"/>
      <c r="LQ127" s="212"/>
      <c r="LR127" s="212"/>
      <c r="LS127" s="212"/>
      <c r="LT127" s="270" t="s">
        <v>455</v>
      </c>
      <c r="LU127" s="212"/>
      <c r="LV127" s="212"/>
      <c r="LW127" s="212"/>
      <c r="LX127" s="212"/>
      <c r="LY127" s="212"/>
      <c r="LZ127" s="212"/>
      <c r="MA127" s="212"/>
      <c r="MB127" s="212"/>
      <c r="MC127" s="212"/>
      <c r="MD127" s="212"/>
      <c r="ME127" s="212"/>
      <c r="MF127" s="212"/>
      <c r="MG127" s="212"/>
      <c r="MH127" s="212"/>
      <c r="MI127" s="212"/>
      <c r="MJ127" s="212"/>
      <c r="MK127" s="212"/>
      <c r="ML127" s="212"/>
      <c r="MM127" s="212"/>
      <c r="MN127" s="212"/>
      <c r="MO127" s="212"/>
      <c r="MP127" s="212"/>
      <c r="MQ127" s="212"/>
      <c r="MR127" s="212"/>
      <c r="MS127" s="212"/>
      <c r="MT127" s="212"/>
      <c r="MU127" s="212"/>
      <c r="MV127" s="212"/>
      <c r="MW127" s="212"/>
      <c r="MX127" s="212"/>
      <c r="MY127" s="212"/>
      <c r="MZ127" s="212"/>
      <c r="NA127" s="212"/>
      <c r="NB127" s="212"/>
      <c r="NC127" s="212"/>
      <c r="ND127" s="212"/>
      <c r="NE127" s="212"/>
      <c r="NF127" s="212"/>
      <c r="NG127" s="212"/>
      <c r="NH127" s="212"/>
      <c r="NI127" s="212"/>
      <c r="NJ127" s="212"/>
      <c r="NK127" s="212"/>
      <c r="NL127" s="212"/>
      <c r="NM127" s="212"/>
      <c r="NN127" s="212"/>
      <c r="NO127" s="212"/>
      <c r="NP127" s="212"/>
      <c r="NQ127" s="212"/>
      <c r="NR127" s="212"/>
      <c r="NS127" s="212"/>
      <c r="NT127" s="212"/>
      <c r="NU127" s="212"/>
      <c r="NV127" s="212"/>
      <c r="NW127" s="212"/>
      <c r="NX127" s="212"/>
      <c r="NY127" s="212"/>
      <c r="NZ127" s="212"/>
      <c r="OA127" s="212"/>
      <c r="OB127" s="212"/>
      <c r="OC127" s="212"/>
      <c r="OD127" s="212"/>
      <c r="OE127" s="212"/>
      <c r="OF127" s="212"/>
      <c r="OG127" s="212"/>
      <c r="OH127" s="212"/>
      <c r="OI127" s="212"/>
      <c r="OJ127" s="212"/>
      <c r="OK127" s="212"/>
      <c r="OL127" s="212"/>
      <c r="OM127" s="212"/>
      <c r="ON127" s="212"/>
      <c r="OO127" s="212"/>
      <c r="OP127" s="212"/>
      <c r="OQ127" s="212"/>
      <c r="OR127" s="212"/>
      <c r="OS127" s="267">
        <f>IF(ISERROR(#REF!),0,1)</f>
        <v>0</v>
      </c>
      <c r="OT127" s="267">
        <f t="shared" si="32"/>
        <v>0</v>
      </c>
      <c r="OU127" s="267">
        <f t="shared" si="33"/>
        <v>1</v>
      </c>
      <c r="OV127" s="223"/>
      <c r="OW127" s="223"/>
      <c r="OX127" s="223"/>
      <c r="OY127" s="223"/>
      <c r="OZ127" s="223"/>
      <c r="PA127" s="223"/>
      <c r="PB127" s="223"/>
      <c r="PC127" s="223"/>
      <c r="PD127" s="223"/>
      <c r="PE127" s="223"/>
      <c r="PF127" s="223"/>
      <c r="PG127" s="223"/>
      <c r="PH127" s="223"/>
      <c r="PI127" s="223"/>
      <c r="PJ127" s="223"/>
      <c r="PK127" s="223"/>
      <c r="PL127" s="223"/>
      <c r="PM127" s="223"/>
      <c r="PN127" s="223"/>
      <c r="PO127" s="223"/>
      <c r="PP127" s="223"/>
      <c r="PQ127" s="223"/>
      <c r="PR127" s="223"/>
      <c r="PS127" s="223"/>
      <c r="PT127" s="223"/>
      <c r="PU127" s="223"/>
      <c r="PV127" s="223"/>
      <c r="PW127" s="223"/>
      <c r="PX127" s="223"/>
      <c r="PY127" s="223"/>
      <c r="PZ127" s="223"/>
      <c r="QA127" s="223"/>
      <c r="QB127" s="223"/>
      <c r="QC127" s="223"/>
      <c r="QD127" s="223"/>
      <c r="QE127" s="223"/>
      <c r="QF127" s="223"/>
      <c r="QG127" s="223"/>
      <c r="QH127" s="223"/>
      <c r="QI127" s="223"/>
      <c r="QJ127" s="223"/>
      <c r="QK127" s="223"/>
      <c r="QL127" s="223"/>
      <c r="QM127" s="223"/>
      <c r="QN127" s="223"/>
      <c r="QO127" s="223"/>
      <c r="QP127" s="223"/>
      <c r="QQ127" s="223"/>
      <c r="QR127" s="223"/>
      <c r="QS127" s="223"/>
      <c r="QT127" s="223"/>
      <c r="QU127" s="223"/>
      <c r="QV127" s="223"/>
      <c r="QW127" s="223"/>
      <c r="QX127" s="223"/>
      <c r="QY127" s="223"/>
      <c r="QZ127" s="223"/>
      <c r="RA127" s="223"/>
      <c r="RB127" s="223"/>
      <c r="RC127" s="223"/>
      <c r="RD127" s="223"/>
      <c r="RE127" s="223"/>
      <c r="RF127" s="223"/>
      <c r="RG127" s="223"/>
      <c r="RH127" s="223"/>
      <c r="RI127" s="223"/>
      <c r="RJ127" s="223"/>
      <c r="RK127" s="223"/>
      <c r="RL127" s="223"/>
      <c r="RM127" s="223"/>
      <c r="RN127" s="223"/>
      <c r="RO127" s="223"/>
      <c r="RP127" s="223"/>
      <c r="RQ127" s="223"/>
      <c r="RR127" s="223"/>
      <c r="RS127" s="223"/>
      <c r="RT127" s="223"/>
      <c r="RU127" s="223"/>
      <c r="RV127" s="223"/>
      <c r="RW127" s="223"/>
      <c r="RX127" s="223"/>
      <c r="RY127" s="223"/>
      <c r="RZ127" s="223"/>
      <c r="SA127" s="223"/>
      <c r="SB127" s="223"/>
      <c r="SC127" s="223"/>
      <c r="SD127" s="223"/>
      <c r="SE127" s="223"/>
      <c r="SF127" s="223"/>
      <c r="SG127" s="223"/>
      <c r="SH127" s="223"/>
      <c r="SI127" s="223"/>
      <c r="SJ127" s="223"/>
      <c r="SK127" s="223"/>
      <c r="SL127" s="223"/>
      <c r="SM127" s="223"/>
      <c r="SN127" s="223"/>
      <c r="SO127" s="223"/>
      <c r="SP127" s="223"/>
      <c r="SQ127" s="223"/>
      <c r="SR127" s="223"/>
      <c r="SS127" s="223"/>
      <c r="ST127" s="223"/>
      <c r="SU127" s="223"/>
      <c r="SV127" s="223"/>
      <c r="SW127" s="223"/>
      <c r="SX127" s="223"/>
      <c r="SY127" s="223"/>
      <c r="SZ127" s="223"/>
      <c r="TA127" s="223"/>
      <c r="TB127" s="223"/>
      <c r="TC127" s="223"/>
      <c r="TD127" s="223"/>
      <c r="TE127" s="223"/>
      <c r="TF127" s="223"/>
      <c r="TG127" s="223"/>
      <c r="TH127" s="223"/>
      <c r="TI127" s="223"/>
      <c r="TJ127" s="223"/>
      <c r="TK127" s="223"/>
      <c r="TL127" s="223"/>
      <c r="TM127" s="223"/>
      <c r="TN127" s="223"/>
      <c r="TO127" s="223"/>
      <c r="TP127" s="223"/>
      <c r="TQ127" s="223"/>
      <c r="TR127" s="223"/>
      <c r="TS127" s="223"/>
      <c r="TT127" s="223"/>
      <c r="TU127" s="223"/>
      <c r="TV127" s="223"/>
      <c r="TW127" s="223"/>
      <c r="TX127" s="223"/>
      <c r="TY127" s="223"/>
      <c r="TZ127" s="223"/>
      <c r="UA127" s="223"/>
      <c r="UB127" s="223"/>
      <c r="UC127" s="223"/>
      <c r="UD127" s="223"/>
      <c r="UE127" s="223"/>
      <c r="UF127" s="223"/>
      <c r="UG127" s="223"/>
      <c r="UH127" s="223"/>
      <c r="UI127" s="223"/>
      <c r="UJ127" s="223"/>
      <c r="UK127" s="223"/>
      <c r="UL127" s="223"/>
      <c r="UM127" s="223"/>
      <c r="UN127" s="223"/>
      <c r="UO127" s="223"/>
      <c r="UP127" s="223"/>
      <c r="UQ127" s="223"/>
      <c r="UR127" s="223"/>
      <c r="US127" s="223"/>
      <c r="UT127" s="223"/>
      <c r="UU127" s="223"/>
      <c r="UV127" s="223"/>
      <c r="UW127" s="223"/>
      <c r="UX127" s="223"/>
      <c r="UY127" s="223"/>
      <c r="UZ127" s="223"/>
      <c r="VA127" s="223"/>
      <c r="VB127" s="223"/>
      <c r="VC127" s="223"/>
      <c r="VD127" s="223"/>
      <c r="VE127" s="223"/>
      <c r="VF127" s="223"/>
      <c r="VG127" s="223"/>
      <c r="VH127" s="223"/>
      <c r="VI127" s="223"/>
      <c r="VJ127" s="223"/>
      <c r="VK127" s="223"/>
      <c r="VL127" s="223"/>
      <c r="VM127" s="223"/>
      <c r="VN127" s="223"/>
      <c r="VO127" s="223"/>
      <c r="VP127" s="223"/>
      <c r="VQ127" s="223"/>
      <c r="VR127" s="223"/>
      <c r="VS127" s="223"/>
      <c r="VT127" s="223"/>
      <c r="VU127" s="223"/>
      <c r="VV127" s="223"/>
      <c r="VW127" s="223"/>
      <c r="VX127" s="223"/>
      <c r="VY127" s="223"/>
      <c r="VZ127" s="223"/>
      <c r="WA127" s="223"/>
      <c r="WB127" s="223"/>
      <c r="WC127" s="223"/>
      <c r="WD127" s="223"/>
      <c r="WE127" s="223"/>
      <c r="WF127" s="223"/>
      <c r="WG127" s="223"/>
      <c r="WH127" s="223"/>
      <c r="WI127" s="223"/>
      <c r="WJ127" s="223"/>
      <c r="WK127" s="223"/>
      <c r="WL127" s="223"/>
      <c r="WM127" s="223"/>
      <c r="WN127" s="223"/>
      <c r="WO127" s="223"/>
      <c r="WP127" s="223"/>
      <c r="WQ127" s="223"/>
      <c r="WR127" s="223"/>
      <c r="WS127" s="223"/>
      <c r="WT127" s="223"/>
      <c r="WU127" s="223"/>
      <c r="WV127" s="223"/>
      <c r="WW127" s="223"/>
      <c r="WX127" s="223"/>
      <c r="WY127" s="223"/>
      <c r="WZ127" s="223"/>
      <c r="XA127" s="223"/>
      <c r="XB127" s="223"/>
      <c r="XC127" s="223"/>
      <c r="XD127" s="223"/>
      <c r="XE127" s="223"/>
      <c r="XF127" s="223"/>
      <c r="XG127" s="223"/>
      <c r="XH127" s="223"/>
      <c r="XI127" s="223"/>
      <c r="XJ127" s="223"/>
      <c r="XK127" s="223"/>
      <c r="XL127" s="223"/>
      <c r="XM127" s="223"/>
      <c r="XN127" s="223"/>
      <c r="XO127" s="223"/>
      <c r="XP127" s="223"/>
      <c r="XQ127" s="223"/>
      <c r="XR127" s="223"/>
      <c r="XS127" s="223"/>
      <c r="XT127" s="223"/>
      <c r="XU127" s="223"/>
      <c r="XV127" s="223"/>
      <c r="XW127" s="223"/>
      <c r="XX127" s="223"/>
      <c r="XY127" s="223"/>
      <c r="XZ127" s="223"/>
      <c r="YA127" s="223"/>
      <c r="YB127" s="223"/>
      <c r="YC127" s="223"/>
      <c r="YD127" s="223"/>
      <c r="YE127" s="223"/>
      <c r="YF127" s="223"/>
      <c r="YG127" s="223"/>
      <c r="YH127" s="223"/>
      <c r="YI127" s="223"/>
      <c r="YJ127" s="223"/>
      <c r="YK127" s="223"/>
      <c r="YL127" s="223"/>
      <c r="YM127" s="223"/>
      <c r="YN127" s="223"/>
      <c r="YO127" s="223"/>
      <c r="YP127" s="223"/>
      <c r="YQ127" s="223"/>
      <c r="YR127" s="223"/>
      <c r="YS127" s="223"/>
      <c r="YT127" s="223"/>
      <c r="YU127" s="223"/>
      <c r="YV127" s="223"/>
      <c r="YW127" s="223"/>
      <c r="YX127" s="223"/>
      <c r="YY127" s="223"/>
      <c r="YZ127" s="223"/>
      <c r="ZA127" s="223"/>
      <c r="ZB127" s="223"/>
      <c r="ZC127" s="223"/>
      <c r="ZD127" s="223"/>
      <c r="ZE127" s="223"/>
      <c r="ZF127" s="223"/>
      <c r="ZG127" s="223"/>
      <c r="ZH127" s="223"/>
      <c r="ZI127" s="223"/>
      <c r="ZJ127" s="223"/>
      <c r="ZK127" s="223"/>
      <c r="ZL127" s="223"/>
      <c r="ZM127" s="223"/>
      <c r="ZN127" s="223"/>
      <c r="ZO127" s="223"/>
      <c r="ZP127" s="223"/>
      <c r="ZQ127" s="223"/>
      <c r="ZR127" s="223"/>
      <c r="ZS127" s="223"/>
      <c r="ZT127" s="223"/>
      <c r="ZU127" s="223"/>
      <c r="ZV127" s="223"/>
      <c r="ZW127" s="223"/>
      <c r="ZX127" s="223"/>
      <c r="ZY127" s="223"/>
      <c r="ZZ127" s="223"/>
      <c r="AAA127" s="223"/>
      <c r="AAB127" s="223"/>
      <c r="AAC127" s="223"/>
      <c r="AAD127" s="223"/>
      <c r="AAE127" s="223"/>
      <c r="AAF127" s="223"/>
      <c r="AAG127" s="223"/>
      <c r="AAH127" s="223"/>
      <c r="AAI127" s="223"/>
      <c r="AAJ127" s="223"/>
      <c r="AAK127" s="223"/>
      <c r="AAL127" s="223"/>
      <c r="AAM127" s="223"/>
      <c r="AAN127" s="223"/>
      <c r="AAO127" s="223"/>
      <c r="AAP127" s="223"/>
      <c r="AAQ127" s="223"/>
      <c r="AAR127" s="223"/>
      <c r="AAS127" s="223"/>
      <c r="AAT127" s="223"/>
      <c r="AAU127" s="223"/>
      <c r="AAV127" s="223"/>
      <c r="AAW127" s="223"/>
      <c r="AAX127" s="223"/>
      <c r="AAY127" s="223"/>
      <c r="AAZ127" s="223"/>
      <c r="ABA127" s="223"/>
      <c r="ABB127" s="223"/>
      <c r="ABC127" s="223"/>
      <c r="ABD127" s="223"/>
      <c r="ABE127" s="223"/>
      <c r="ABF127" s="223"/>
      <c r="ABG127" s="223"/>
      <c r="ABH127" s="223"/>
      <c r="ABI127" s="223"/>
      <c r="ABJ127" s="223"/>
      <c r="ABK127" s="223"/>
      <c r="ABL127" s="223"/>
      <c r="ABM127" s="223"/>
      <c r="ABN127" s="223"/>
      <c r="ABO127" s="223"/>
      <c r="ABP127" s="223"/>
      <c r="ABQ127" s="223"/>
      <c r="ABR127" s="223"/>
      <c r="ABS127" s="223"/>
      <c r="ABT127" s="223"/>
      <c r="ABU127" s="223"/>
      <c r="ABV127" s="223"/>
      <c r="ABW127" s="223"/>
      <c r="ABX127" s="223"/>
      <c r="ABY127" s="223"/>
      <c r="ABZ127" s="223"/>
      <c r="ACA127" s="223"/>
      <c r="ACB127" s="223"/>
      <c r="ACC127" s="223"/>
      <c r="ACD127" s="223"/>
      <c r="ACE127" s="223"/>
      <c r="ACF127" s="223"/>
      <c r="ACG127" s="223"/>
      <c r="ACH127" s="223"/>
      <c r="ACI127" s="223"/>
      <c r="ACJ127" s="223"/>
      <c r="ACK127" s="223"/>
      <c r="ACL127" s="223"/>
      <c r="ACM127" s="223"/>
      <c r="ACN127" s="223"/>
      <c r="ACO127" s="223"/>
      <c r="ACP127" s="223"/>
      <c r="ACQ127" s="223"/>
      <c r="ACR127" s="223"/>
      <c r="ACS127" s="223"/>
      <c r="ACT127" s="223"/>
      <c r="ACU127" s="223"/>
      <c r="ACV127" s="223"/>
      <c r="ACW127" s="223"/>
      <c r="ACX127" s="223"/>
      <c r="ACY127" s="223"/>
      <c r="ACZ127" s="223"/>
      <c r="ADA127" s="223"/>
      <c r="ADB127" s="223"/>
      <c r="ADC127" s="223"/>
      <c r="ADD127" s="223"/>
      <c r="ADE127" s="223"/>
      <c r="ADF127" s="223"/>
      <c r="ADG127" s="223"/>
      <c r="ADH127" s="223"/>
      <c r="ADI127" s="223"/>
      <c r="ADJ127" s="223"/>
      <c r="ADK127" s="223"/>
      <c r="ADL127" s="223"/>
      <c r="ADM127" s="223"/>
      <c r="ADN127" s="223"/>
      <c r="ADO127" s="223"/>
      <c r="ADP127" s="223"/>
      <c r="ADQ127" s="223"/>
      <c r="ADR127" s="223"/>
      <c r="ADS127" s="223"/>
      <c r="ADT127" s="223"/>
      <c r="ADU127" s="223"/>
      <c r="ADV127" s="223"/>
      <c r="ADW127" s="223"/>
      <c r="ADX127" s="223"/>
      <c r="ADY127" s="223"/>
      <c r="ADZ127" s="223"/>
      <c r="AEA127" s="223"/>
      <c r="AEB127" s="223"/>
      <c r="AEC127" s="223"/>
      <c r="AED127" s="223"/>
      <c r="AEE127" s="223"/>
      <c r="AEF127" s="223"/>
      <c r="AEG127" s="223"/>
      <c r="AEH127" s="223"/>
      <c r="AEI127" s="223"/>
      <c r="AEJ127" s="223"/>
      <c r="AEK127" s="223"/>
      <c r="AEL127" s="223"/>
      <c r="AEM127" s="223"/>
      <c r="AEN127" s="223"/>
      <c r="AEO127" s="223"/>
      <c r="AEP127" s="223"/>
      <c r="AEQ127" s="223"/>
      <c r="AER127" s="223"/>
      <c r="AES127" s="223"/>
      <c r="AET127" s="223"/>
      <c r="AEU127" s="223"/>
      <c r="AEV127" s="223"/>
      <c r="AEW127" s="223"/>
      <c r="AEX127" s="223"/>
      <c r="AEY127" s="223"/>
      <c r="AEZ127" s="223"/>
      <c r="AFA127" s="223"/>
      <c r="AFB127" s="223"/>
      <c r="AFC127" s="223"/>
      <c r="AFD127" s="223"/>
      <c r="AFE127" s="223"/>
      <c r="AFF127" s="223"/>
      <c r="AFG127" s="223"/>
      <c r="AFH127" s="223"/>
      <c r="AFI127" s="223"/>
      <c r="AFJ127" s="223"/>
      <c r="AFK127" s="223"/>
      <c r="AFL127" s="223"/>
      <c r="AFM127" s="223"/>
      <c r="AFN127" s="223"/>
      <c r="AFO127" s="223"/>
      <c r="AFP127" s="223"/>
      <c r="AFQ127" s="223"/>
      <c r="AFR127" s="223"/>
      <c r="AFS127" s="223"/>
      <c r="AFT127" s="223"/>
    </row>
    <row r="128" spans="1:852" s="64" customFormat="1">
      <c r="A128" s="98" t="s">
        <v>1215</v>
      </c>
      <c r="B128" s="98"/>
      <c r="C128" s="260" t="s">
        <v>3028</v>
      </c>
      <c r="D128" s="260" t="s">
        <v>173</v>
      </c>
      <c r="E128" s="112">
        <v>15</v>
      </c>
      <c r="F128" s="112">
        <v>2</v>
      </c>
      <c r="G128" s="90" t="s">
        <v>2904</v>
      </c>
      <c r="H128" s="270" t="s">
        <v>749</v>
      </c>
      <c r="I128" s="270" t="s">
        <v>455</v>
      </c>
      <c r="J128" s="270">
        <v>3</v>
      </c>
      <c r="K128" s="270" t="s">
        <v>455</v>
      </c>
      <c r="L128" s="265"/>
      <c r="M128" s="265"/>
      <c r="N128" s="270"/>
      <c r="O128" s="270" t="s">
        <v>455</v>
      </c>
      <c r="P128" s="217"/>
      <c r="Q128" s="217"/>
      <c r="R128" s="217"/>
      <c r="S128" s="270" t="s">
        <v>455</v>
      </c>
      <c r="T128" s="270"/>
      <c r="U128" s="125"/>
      <c r="V128" s="125"/>
      <c r="W128" s="125"/>
      <c r="X128" s="125"/>
      <c r="Y128" s="125"/>
      <c r="Z128" s="125"/>
      <c r="AA128" s="125"/>
      <c r="AB128" s="125"/>
      <c r="AC128" s="125"/>
      <c r="AD128" s="125"/>
      <c r="AE128" s="114"/>
      <c r="AF128" s="125"/>
      <c r="AG128" s="125"/>
      <c r="AH128" s="125"/>
      <c r="AI128" s="265">
        <v>12</v>
      </c>
      <c r="AJ128" s="267">
        <f t="shared" si="27"/>
        <v>9</v>
      </c>
      <c r="AK128" s="267" t="s">
        <v>455</v>
      </c>
      <c r="AL128" s="95" t="s">
        <v>2269</v>
      </c>
      <c r="AM128" s="270" t="s">
        <v>455</v>
      </c>
      <c r="AN128" s="270" t="s">
        <v>455</v>
      </c>
      <c r="AO128" s="270">
        <v>0</v>
      </c>
      <c r="AP128" s="270" t="s">
        <v>455</v>
      </c>
      <c r="AQ128" s="265"/>
      <c r="AR128" s="265"/>
      <c r="AS128" s="265"/>
      <c r="AT128" s="270" t="s">
        <v>455</v>
      </c>
      <c r="AU128" s="217"/>
      <c r="AV128" s="217"/>
      <c r="AW128" s="217"/>
      <c r="AX128" s="270" t="s">
        <v>455</v>
      </c>
      <c r="AY128" s="265"/>
      <c r="AZ128" s="114"/>
      <c r="BA128" s="114"/>
      <c r="BB128" s="114"/>
      <c r="BC128" s="114"/>
      <c r="BD128" s="114"/>
      <c r="BE128" s="114"/>
      <c r="BF128" s="114"/>
      <c r="BG128" s="114"/>
      <c r="BH128" s="114"/>
      <c r="BI128" s="114"/>
      <c r="BJ128" s="114"/>
      <c r="BK128" s="114"/>
      <c r="BL128" s="114"/>
      <c r="BM128" s="114"/>
      <c r="BN128" s="265">
        <v>12</v>
      </c>
      <c r="BO128" s="270">
        <f t="shared" si="28"/>
        <v>12</v>
      </c>
      <c r="BP128" s="270" t="s">
        <v>455</v>
      </c>
      <c r="BQ128" s="95"/>
      <c r="BR128" s="270" t="s">
        <v>455</v>
      </c>
      <c r="BS128" s="217"/>
      <c r="BT128" s="217"/>
      <c r="BU128" s="217"/>
      <c r="BV128" s="217"/>
      <c r="BW128" s="217"/>
      <c r="BX128" s="217"/>
      <c r="BY128" s="217"/>
      <c r="BZ128" s="217"/>
      <c r="CA128" s="217"/>
      <c r="CB128" s="217"/>
      <c r="CC128" s="217"/>
      <c r="CD128" s="217"/>
      <c r="CE128" s="265"/>
      <c r="CF128" s="265"/>
      <c r="CG128" s="265"/>
      <c r="CH128" s="265"/>
      <c r="CI128" s="265"/>
      <c r="CJ128" s="265"/>
      <c r="CK128" s="265"/>
      <c r="CL128" s="265"/>
      <c r="CM128" s="265"/>
      <c r="CN128" s="265"/>
      <c r="CO128" s="265"/>
      <c r="CP128" s="265"/>
      <c r="CQ128" s="265"/>
      <c r="CR128" s="265"/>
      <c r="CS128" s="217"/>
      <c r="CT128" s="217"/>
      <c r="CU128" s="217"/>
      <c r="CV128" s="90"/>
      <c r="CW128" s="270" t="s">
        <v>455</v>
      </c>
      <c r="CX128" s="90"/>
      <c r="CY128" s="217"/>
      <c r="CZ128" s="217"/>
      <c r="DA128" s="217"/>
      <c r="DB128" s="217"/>
      <c r="DC128" s="217"/>
      <c r="DD128" s="217"/>
      <c r="DE128" s="217"/>
      <c r="DF128" s="217"/>
      <c r="DG128" s="217"/>
      <c r="DH128" s="217"/>
      <c r="DI128" s="217"/>
      <c r="DJ128" s="125"/>
      <c r="DK128" s="125"/>
      <c r="DL128" s="125"/>
      <c r="DM128" s="125"/>
      <c r="DN128" s="125"/>
      <c r="DO128" s="125"/>
      <c r="DP128" s="125"/>
      <c r="DQ128" s="125"/>
      <c r="DR128" s="125"/>
      <c r="DS128" s="125"/>
      <c r="DT128" s="125"/>
      <c r="DU128" s="125"/>
      <c r="DV128" s="125"/>
      <c r="DW128" s="125"/>
      <c r="DX128" s="217"/>
      <c r="DY128" s="217"/>
      <c r="DZ128" s="217"/>
      <c r="EA128" s="217"/>
      <c r="EB128" s="270" t="s">
        <v>455</v>
      </c>
      <c r="EC128" s="217"/>
      <c r="ED128" s="217"/>
      <c r="EE128" s="217"/>
      <c r="EF128" s="217"/>
      <c r="EG128" s="217"/>
      <c r="EH128" s="217"/>
      <c r="EI128" s="217"/>
      <c r="EJ128" s="217"/>
      <c r="EK128" s="217"/>
      <c r="EL128" s="217"/>
      <c r="EM128" s="217"/>
      <c r="EN128" s="217"/>
      <c r="EO128" s="125"/>
      <c r="EP128" s="125"/>
      <c r="EQ128" s="125"/>
      <c r="ER128" s="125"/>
      <c r="ES128" s="125"/>
      <c r="ET128" s="125"/>
      <c r="EU128" s="125"/>
      <c r="EV128" s="125"/>
      <c r="EW128" s="125"/>
      <c r="EX128" s="125"/>
      <c r="EY128" s="125"/>
      <c r="EZ128" s="125"/>
      <c r="FA128" s="125"/>
      <c r="FB128" s="125"/>
      <c r="FC128" s="217"/>
      <c r="FD128" s="217"/>
      <c r="FE128" s="217"/>
      <c r="FF128" s="270" t="s">
        <v>455</v>
      </c>
      <c r="FG128" s="270"/>
      <c r="FH128" s="217"/>
      <c r="FI128" s="217"/>
      <c r="FJ128" s="217"/>
      <c r="FK128" s="217"/>
      <c r="FL128" s="217"/>
      <c r="FM128" s="217"/>
      <c r="FN128" s="217"/>
      <c r="FO128" s="217"/>
      <c r="FP128" s="217"/>
      <c r="FQ128" s="217"/>
      <c r="FR128" s="217"/>
      <c r="FS128" s="217"/>
      <c r="FT128" s="217"/>
      <c r="FU128" s="217"/>
      <c r="FV128" s="217"/>
      <c r="FW128" s="217"/>
      <c r="FX128" s="217"/>
      <c r="FY128" s="217"/>
      <c r="FZ128" s="217"/>
      <c r="GA128" s="217"/>
      <c r="GB128" s="217"/>
      <c r="GC128" s="217"/>
      <c r="GD128" s="217"/>
      <c r="GE128" s="217"/>
      <c r="GF128" s="217"/>
      <c r="GG128" s="217"/>
      <c r="GH128" s="217"/>
      <c r="GI128" s="217"/>
      <c r="GJ128" s="217"/>
      <c r="GK128" s="217"/>
      <c r="GL128" s="217"/>
      <c r="GM128" s="217"/>
      <c r="GN128" s="217"/>
      <c r="GO128" s="217"/>
      <c r="GP128" s="217"/>
      <c r="GQ128" s="217"/>
      <c r="GR128" s="217"/>
      <c r="GS128" s="217"/>
      <c r="GT128" s="217"/>
      <c r="GU128" s="217"/>
      <c r="GV128" s="217"/>
      <c r="GW128" s="217"/>
      <c r="GX128" s="217"/>
      <c r="GY128" s="217"/>
      <c r="GZ128" s="217"/>
      <c r="HA128" s="217"/>
      <c r="HB128" s="217"/>
      <c r="HC128" s="217"/>
      <c r="HD128" s="270" t="s">
        <v>455</v>
      </c>
      <c r="HE128" s="217"/>
      <c r="HF128" s="217"/>
      <c r="HG128" s="270"/>
      <c r="HH128" s="217"/>
      <c r="HI128" s="217"/>
      <c r="HJ128" s="217"/>
      <c r="HK128" s="217"/>
      <c r="HL128" s="217"/>
      <c r="HM128" s="217"/>
      <c r="HN128" s="217"/>
      <c r="HO128" s="217"/>
      <c r="HP128" s="217"/>
      <c r="HQ128" s="217"/>
      <c r="HR128" s="217"/>
      <c r="HS128" s="217"/>
      <c r="HT128" s="217"/>
      <c r="HU128" s="217"/>
      <c r="HV128" s="217"/>
      <c r="HW128" s="217"/>
      <c r="HX128" s="217"/>
      <c r="HY128" s="217"/>
      <c r="HZ128" s="217"/>
      <c r="IA128" s="217"/>
      <c r="IB128" s="217"/>
      <c r="IC128" s="217"/>
      <c r="ID128" s="217"/>
      <c r="IE128" s="217"/>
      <c r="IF128" s="217"/>
      <c r="IG128" s="217"/>
      <c r="IH128" s="217"/>
      <c r="II128" s="217"/>
      <c r="IJ128" s="217"/>
      <c r="IK128" s="217"/>
      <c r="IL128" s="217"/>
      <c r="IM128" s="217"/>
      <c r="IN128" s="217"/>
      <c r="IO128" s="217"/>
      <c r="IP128" s="217"/>
      <c r="IQ128" s="217"/>
      <c r="IR128" s="217"/>
      <c r="IS128" s="270" t="s">
        <v>455</v>
      </c>
      <c r="IT128" s="217"/>
      <c r="IU128" s="217"/>
      <c r="IV128" s="217"/>
      <c r="IW128" s="217"/>
      <c r="IX128" s="217"/>
      <c r="IY128" s="217"/>
      <c r="IZ128" s="217"/>
      <c r="JA128" s="217"/>
      <c r="JB128" s="217"/>
      <c r="JC128" s="217"/>
      <c r="JD128" s="217"/>
      <c r="JE128" s="217"/>
      <c r="JF128" s="217"/>
      <c r="JG128" s="217"/>
      <c r="JH128" s="217"/>
      <c r="JI128" s="217"/>
      <c r="JJ128" s="217"/>
      <c r="JK128" s="217"/>
      <c r="JL128" s="217"/>
      <c r="JM128" s="217"/>
      <c r="JN128" s="217"/>
      <c r="JO128" s="217"/>
      <c r="JP128" s="217"/>
      <c r="JQ128" s="217"/>
      <c r="JR128" s="217"/>
      <c r="JS128" s="217"/>
      <c r="JT128" s="217"/>
      <c r="JU128" s="217"/>
      <c r="JV128" s="217"/>
      <c r="JW128" s="217"/>
      <c r="JX128" s="217"/>
      <c r="JY128" s="217"/>
      <c r="JZ128" s="217"/>
      <c r="KA128" s="217"/>
      <c r="KB128" s="217"/>
      <c r="KC128" s="217"/>
      <c r="KD128" s="217"/>
      <c r="KE128" s="270" t="s">
        <v>455</v>
      </c>
      <c r="KF128" s="217"/>
      <c r="KG128" s="217"/>
      <c r="KH128" s="217"/>
      <c r="KI128" s="270"/>
      <c r="KJ128" s="217"/>
      <c r="KK128" s="217"/>
      <c r="KL128" s="217"/>
      <c r="KM128" s="217"/>
      <c r="KN128" s="217"/>
      <c r="KO128" s="217"/>
      <c r="KP128" s="217"/>
      <c r="KQ128" s="217"/>
      <c r="KR128" s="217"/>
      <c r="KS128" s="217"/>
      <c r="KT128" s="217"/>
      <c r="KU128" s="217"/>
      <c r="KV128" s="217"/>
      <c r="KW128" s="217"/>
      <c r="KX128" s="217"/>
      <c r="KY128" s="217"/>
      <c r="KZ128" s="217"/>
      <c r="LA128" s="217"/>
      <c r="LB128" s="217"/>
      <c r="LC128" s="217"/>
      <c r="LD128" s="217"/>
      <c r="LE128" s="217"/>
      <c r="LF128" s="217"/>
      <c r="LG128" s="217"/>
      <c r="LH128" s="217"/>
      <c r="LI128" s="217"/>
      <c r="LJ128" s="217"/>
      <c r="LK128" s="217"/>
      <c r="LL128" s="217"/>
      <c r="LM128" s="217"/>
      <c r="LN128" s="217"/>
      <c r="LO128" s="217"/>
      <c r="LP128" s="217"/>
      <c r="LQ128" s="217"/>
      <c r="LR128" s="217"/>
      <c r="LS128" s="217"/>
      <c r="LT128" s="270" t="s">
        <v>455</v>
      </c>
      <c r="LU128" s="217"/>
      <c r="LV128" s="217"/>
      <c r="LW128" s="217"/>
      <c r="LX128" s="217"/>
      <c r="LY128" s="217"/>
      <c r="LZ128" s="217"/>
      <c r="MA128" s="217"/>
      <c r="MB128" s="217"/>
      <c r="MC128" s="217"/>
      <c r="MD128" s="217"/>
      <c r="ME128" s="217"/>
      <c r="MF128" s="217"/>
      <c r="MG128" s="217"/>
      <c r="MH128" s="217"/>
      <c r="MI128" s="217"/>
      <c r="MJ128" s="217"/>
      <c r="MK128" s="217"/>
      <c r="ML128" s="217"/>
      <c r="MM128" s="217"/>
      <c r="MN128" s="217"/>
      <c r="MO128" s="217"/>
      <c r="MP128" s="217"/>
      <c r="MQ128" s="217"/>
      <c r="MR128" s="217"/>
      <c r="MS128" s="217"/>
      <c r="MT128" s="217"/>
      <c r="MU128" s="217"/>
      <c r="MV128" s="217"/>
      <c r="MW128" s="217"/>
      <c r="MX128" s="217"/>
      <c r="MY128" s="217"/>
      <c r="MZ128" s="217"/>
      <c r="NA128" s="217"/>
      <c r="NB128" s="217"/>
      <c r="NC128" s="217"/>
      <c r="ND128" s="217"/>
      <c r="NE128" s="217"/>
      <c r="NF128" s="217"/>
      <c r="NG128" s="217"/>
      <c r="NH128" s="217"/>
      <c r="NI128" s="217"/>
      <c r="NJ128" s="217"/>
      <c r="NK128" s="217"/>
      <c r="NL128" s="217"/>
      <c r="NM128" s="217"/>
      <c r="NN128" s="217"/>
      <c r="NO128" s="217"/>
      <c r="NP128" s="217"/>
      <c r="NQ128" s="217"/>
      <c r="NR128" s="217"/>
      <c r="NS128" s="217"/>
      <c r="NT128" s="217"/>
      <c r="NU128" s="217"/>
      <c r="NV128" s="217"/>
      <c r="NW128" s="217"/>
      <c r="NX128" s="217"/>
      <c r="NY128" s="217"/>
      <c r="NZ128" s="217"/>
      <c r="OA128" s="217"/>
      <c r="OB128" s="217"/>
      <c r="OC128" s="217"/>
      <c r="OD128" s="217"/>
      <c r="OE128" s="217"/>
      <c r="OF128" s="217"/>
      <c r="OG128" s="217"/>
      <c r="OH128" s="217"/>
      <c r="OI128" s="217"/>
      <c r="OJ128" s="217"/>
      <c r="OK128" s="217"/>
      <c r="OL128" s="217"/>
      <c r="OM128" s="217"/>
      <c r="ON128" s="217"/>
      <c r="OO128" s="217"/>
      <c r="OP128" s="217"/>
      <c r="OQ128" s="217"/>
      <c r="OR128" s="217"/>
      <c r="OS128" s="267">
        <f>IF(ISERROR(#REF!),0,1)</f>
        <v>0</v>
      </c>
      <c r="OT128" s="267">
        <f t="shared" si="32"/>
        <v>1</v>
      </c>
      <c r="OU128" s="267">
        <f t="shared" si="33"/>
        <v>0</v>
      </c>
      <c r="OV128" s="223"/>
      <c r="OW128" s="223"/>
      <c r="OX128" s="223"/>
      <c r="OY128" s="223"/>
      <c r="OZ128" s="223"/>
      <c r="PA128" s="223"/>
      <c r="PB128" s="223"/>
      <c r="PC128" s="223"/>
      <c r="PD128" s="223"/>
      <c r="PE128" s="223"/>
      <c r="PF128" s="223"/>
      <c r="PG128" s="223"/>
      <c r="PH128" s="223"/>
      <c r="PI128" s="223"/>
      <c r="PJ128" s="223"/>
      <c r="PK128" s="223"/>
      <c r="PL128" s="223"/>
      <c r="PM128" s="223"/>
      <c r="PN128" s="223"/>
      <c r="PO128" s="223"/>
      <c r="PP128" s="223"/>
      <c r="PQ128" s="223"/>
      <c r="PR128" s="223"/>
      <c r="PS128" s="223"/>
      <c r="PT128" s="223"/>
      <c r="PU128" s="223"/>
      <c r="PV128" s="223"/>
      <c r="PW128" s="223"/>
      <c r="PX128" s="223"/>
      <c r="PY128" s="223"/>
      <c r="PZ128" s="223"/>
      <c r="QA128" s="223"/>
      <c r="QB128" s="223"/>
      <c r="QC128" s="223"/>
      <c r="QD128" s="223"/>
      <c r="QE128" s="223"/>
      <c r="QF128" s="223"/>
      <c r="QG128" s="223"/>
      <c r="QH128" s="223"/>
      <c r="QI128" s="223"/>
      <c r="QJ128" s="223"/>
      <c r="QK128" s="223"/>
      <c r="QL128" s="223"/>
      <c r="QM128" s="223"/>
      <c r="QN128" s="223"/>
      <c r="QO128" s="223"/>
      <c r="QP128" s="223"/>
      <c r="QQ128" s="223"/>
      <c r="QR128" s="223"/>
      <c r="QS128" s="223"/>
      <c r="QT128" s="223"/>
      <c r="QU128" s="223"/>
      <c r="QV128" s="223"/>
      <c r="QW128" s="223"/>
      <c r="QX128" s="223"/>
      <c r="QY128" s="223"/>
      <c r="QZ128" s="223"/>
      <c r="RA128" s="223"/>
      <c r="RB128" s="223"/>
      <c r="RC128" s="223"/>
      <c r="RD128" s="223"/>
      <c r="RE128" s="223"/>
      <c r="RF128" s="223"/>
      <c r="RG128" s="223"/>
      <c r="RH128" s="223"/>
      <c r="RI128" s="223"/>
      <c r="RJ128" s="223"/>
      <c r="RK128" s="223"/>
      <c r="RL128" s="223"/>
      <c r="RM128" s="223"/>
      <c r="RN128" s="223"/>
      <c r="RO128" s="223"/>
      <c r="RP128" s="223"/>
      <c r="RQ128" s="223"/>
      <c r="RR128" s="223"/>
      <c r="RS128" s="223"/>
      <c r="RT128" s="223"/>
      <c r="RU128" s="223"/>
      <c r="RV128" s="223"/>
      <c r="RW128" s="223"/>
      <c r="RX128" s="223"/>
      <c r="RY128" s="223"/>
      <c r="RZ128" s="223"/>
      <c r="SA128" s="223"/>
      <c r="SB128" s="223"/>
      <c r="SC128" s="223"/>
      <c r="SD128" s="223"/>
      <c r="SE128" s="223"/>
      <c r="SF128" s="223"/>
      <c r="SG128" s="223"/>
      <c r="SH128" s="223"/>
      <c r="SI128" s="223"/>
      <c r="SJ128" s="223"/>
      <c r="SK128" s="223"/>
      <c r="SL128" s="223"/>
      <c r="SM128" s="223"/>
      <c r="SN128" s="223"/>
      <c r="SO128" s="223"/>
      <c r="SP128" s="223"/>
      <c r="SQ128" s="223"/>
      <c r="SR128" s="223"/>
      <c r="SS128" s="223"/>
      <c r="ST128" s="223"/>
      <c r="SU128" s="223"/>
      <c r="SV128" s="223"/>
      <c r="SW128" s="223"/>
      <c r="SX128" s="223"/>
      <c r="SY128" s="223"/>
      <c r="SZ128" s="223"/>
      <c r="TA128" s="223"/>
      <c r="TB128" s="223"/>
      <c r="TC128" s="223"/>
      <c r="TD128" s="223"/>
      <c r="TE128" s="223"/>
      <c r="TF128" s="223"/>
      <c r="TG128" s="223"/>
      <c r="TH128" s="223"/>
      <c r="TI128" s="223"/>
      <c r="TJ128" s="223"/>
      <c r="TK128" s="223"/>
      <c r="TL128" s="223"/>
      <c r="TM128" s="223"/>
      <c r="TN128" s="223"/>
      <c r="TO128" s="223"/>
      <c r="TP128" s="223"/>
      <c r="TQ128" s="223"/>
      <c r="TR128" s="223"/>
      <c r="TS128" s="223"/>
      <c r="TT128" s="223"/>
      <c r="TU128" s="223"/>
      <c r="TV128" s="223"/>
      <c r="TW128" s="223"/>
      <c r="TX128" s="223"/>
      <c r="TY128" s="223"/>
      <c r="TZ128" s="223"/>
      <c r="UA128" s="223"/>
      <c r="UB128" s="223"/>
      <c r="UC128" s="223"/>
      <c r="UD128" s="223"/>
      <c r="UE128" s="223"/>
      <c r="UF128" s="223"/>
      <c r="UG128" s="223"/>
      <c r="UH128" s="223"/>
      <c r="UI128" s="223"/>
      <c r="UJ128" s="223"/>
      <c r="UK128" s="223"/>
      <c r="UL128" s="223"/>
      <c r="UM128" s="223"/>
      <c r="UN128" s="223"/>
      <c r="UO128" s="223"/>
      <c r="UP128" s="223"/>
      <c r="UQ128" s="223"/>
      <c r="UR128" s="223"/>
      <c r="US128" s="223"/>
      <c r="UT128" s="223"/>
      <c r="UU128" s="223"/>
      <c r="UV128" s="223"/>
      <c r="UW128" s="223"/>
      <c r="UX128" s="223"/>
      <c r="UY128" s="223"/>
      <c r="UZ128" s="223"/>
      <c r="VA128" s="223"/>
      <c r="VB128" s="223"/>
      <c r="VC128" s="223"/>
      <c r="VD128" s="223"/>
      <c r="VE128" s="223"/>
      <c r="VF128" s="223"/>
      <c r="VG128" s="223"/>
      <c r="VH128" s="223"/>
      <c r="VI128" s="223"/>
      <c r="VJ128" s="223"/>
      <c r="VK128" s="223"/>
      <c r="VL128" s="223"/>
      <c r="VM128" s="223"/>
      <c r="VN128" s="223"/>
      <c r="VO128" s="223"/>
      <c r="VP128" s="223"/>
      <c r="VQ128" s="223"/>
      <c r="VR128" s="223"/>
      <c r="VS128" s="223"/>
      <c r="VT128" s="223"/>
      <c r="VU128" s="223"/>
      <c r="VV128" s="223"/>
      <c r="VW128" s="223"/>
      <c r="VX128" s="223"/>
      <c r="VY128" s="223"/>
      <c r="VZ128" s="223"/>
      <c r="WA128" s="223"/>
      <c r="WB128" s="223"/>
      <c r="WC128" s="223"/>
      <c r="WD128" s="223"/>
      <c r="WE128" s="223"/>
      <c r="WF128" s="223"/>
      <c r="WG128" s="223"/>
      <c r="WH128" s="223"/>
      <c r="WI128" s="223"/>
      <c r="WJ128" s="223"/>
      <c r="WK128" s="223"/>
      <c r="WL128" s="223"/>
      <c r="WM128" s="223"/>
      <c r="WN128" s="223"/>
      <c r="WO128" s="223"/>
      <c r="WP128" s="223"/>
      <c r="WQ128" s="223"/>
      <c r="WR128" s="223"/>
      <c r="WS128" s="223"/>
      <c r="WT128" s="223"/>
      <c r="WU128" s="223"/>
      <c r="WV128" s="223"/>
      <c r="WW128" s="223"/>
      <c r="WX128" s="223"/>
      <c r="WY128" s="223"/>
      <c r="WZ128" s="223"/>
      <c r="XA128" s="223"/>
      <c r="XB128" s="223"/>
      <c r="XC128" s="223"/>
      <c r="XD128" s="223"/>
      <c r="XE128" s="223"/>
      <c r="XF128" s="223"/>
      <c r="XG128" s="223"/>
      <c r="XH128" s="223"/>
      <c r="XI128" s="223"/>
      <c r="XJ128" s="223"/>
      <c r="XK128" s="223"/>
      <c r="XL128" s="223"/>
      <c r="XM128" s="223"/>
      <c r="XN128" s="223"/>
      <c r="XO128" s="223"/>
      <c r="XP128" s="223"/>
      <c r="XQ128" s="223"/>
      <c r="XR128" s="223"/>
      <c r="XS128" s="223"/>
      <c r="XT128" s="223"/>
      <c r="XU128" s="223"/>
      <c r="XV128" s="223"/>
      <c r="XW128" s="223"/>
      <c r="XX128" s="223"/>
      <c r="XY128" s="223"/>
      <c r="XZ128" s="223"/>
      <c r="YA128" s="223"/>
      <c r="YB128" s="223"/>
      <c r="YC128" s="223"/>
      <c r="YD128" s="223"/>
      <c r="YE128" s="223"/>
      <c r="YF128" s="223"/>
      <c r="YG128" s="223"/>
      <c r="YH128" s="223"/>
      <c r="YI128" s="223"/>
      <c r="YJ128" s="223"/>
      <c r="YK128" s="223"/>
      <c r="YL128" s="223"/>
      <c r="YM128" s="223"/>
      <c r="YN128" s="223"/>
      <c r="YO128" s="223"/>
      <c r="YP128" s="223"/>
      <c r="YQ128" s="223"/>
      <c r="YR128" s="223"/>
      <c r="YS128" s="223"/>
      <c r="YT128" s="223"/>
      <c r="YU128" s="223"/>
      <c r="YV128" s="223"/>
      <c r="YW128" s="223"/>
      <c r="YX128" s="223"/>
      <c r="YY128" s="223"/>
      <c r="YZ128" s="223"/>
      <c r="ZA128" s="223"/>
      <c r="ZB128" s="223"/>
      <c r="ZC128" s="223"/>
      <c r="ZD128" s="223"/>
      <c r="ZE128" s="223"/>
      <c r="ZF128" s="223"/>
      <c r="ZG128" s="223"/>
      <c r="ZH128" s="223"/>
      <c r="ZI128" s="223"/>
      <c r="ZJ128" s="223"/>
      <c r="ZK128" s="223"/>
      <c r="ZL128" s="223"/>
      <c r="ZM128" s="223"/>
      <c r="ZN128" s="223"/>
      <c r="ZO128" s="223"/>
      <c r="ZP128" s="223"/>
      <c r="ZQ128" s="223"/>
      <c r="ZR128" s="223"/>
      <c r="ZS128" s="223"/>
      <c r="ZT128" s="223"/>
      <c r="ZU128" s="223"/>
      <c r="ZV128" s="223"/>
      <c r="ZW128" s="223"/>
      <c r="ZX128" s="223"/>
      <c r="ZY128" s="223"/>
      <c r="ZZ128" s="223"/>
      <c r="AAA128" s="223"/>
      <c r="AAB128" s="223"/>
      <c r="AAC128" s="223"/>
      <c r="AAD128" s="223"/>
      <c r="AAE128" s="223"/>
      <c r="AAF128" s="223"/>
      <c r="AAG128" s="223"/>
      <c r="AAH128" s="223"/>
      <c r="AAI128" s="223"/>
      <c r="AAJ128" s="223"/>
      <c r="AAK128" s="223"/>
      <c r="AAL128" s="223"/>
      <c r="AAM128" s="223"/>
      <c r="AAN128" s="223"/>
      <c r="AAO128" s="223"/>
      <c r="AAP128" s="223"/>
      <c r="AAQ128" s="223"/>
      <c r="AAR128" s="223"/>
      <c r="AAS128" s="223"/>
      <c r="AAT128" s="223"/>
      <c r="AAU128" s="223"/>
      <c r="AAV128" s="223"/>
      <c r="AAW128" s="223"/>
      <c r="AAX128" s="223"/>
      <c r="AAY128" s="223"/>
      <c r="AAZ128" s="223"/>
      <c r="ABA128" s="223"/>
      <c r="ABB128" s="223"/>
      <c r="ABC128" s="223"/>
      <c r="ABD128" s="223"/>
      <c r="ABE128" s="223"/>
      <c r="ABF128" s="223"/>
      <c r="ABG128" s="223"/>
      <c r="ABH128" s="223"/>
      <c r="ABI128" s="223"/>
      <c r="ABJ128" s="223"/>
      <c r="ABK128" s="223"/>
      <c r="ABL128" s="223"/>
      <c r="ABM128" s="223"/>
      <c r="ABN128" s="223"/>
      <c r="ABO128" s="223"/>
      <c r="ABP128" s="223"/>
      <c r="ABQ128" s="223"/>
      <c r="ABR128" s="223"/>
      <c r="ABS128" s="223"/>
      <c r="ABT128" s="223"/>
      <c r="ABU128" s="223"/>
      <c r="ABV128" s="223"/>
      <c r="ABW128" s="223"/>
      <c r="ABX128" s="223"/>
      <c r="ABY128" s="223"/>
      <c r="ABZ128" s="223"/>
      <c r="ACA128" s="223"/>
      <c r="ACB128" s="223"/>
      <c r="ACC128" s="223"/>
      <c r="ACD128" s="223"/>
      <c r="ACE128" s="223"/>
      <c r="ACF128" s="223"/>
      <c r="ACG128" s="223"/>
      <c r="ACH128" s="223"/>
      <c r="ACI128" s="223"/>
      <c r="ACJ128" s="223"/>
      <c r="ACK128" s="223"/>
      <c r="ACL128" s="223"/>
      <c r="ACM128" s="223"/>
      <c r="ACN128" s="223"/>
      <c r="ACO128" s="223"/>
      <c r="ACP128" s="223"/>
      <c r="ACQ128" s="223"/>
      <c r="ACR128" s="223"/>
      <c r="ACS128" s="223"/>
      <c r="ACT128" s="223"/>
      <c r="ACU128" s="223"/>
      <c r="ACV128" s="223"/>
      <c r="ACW128" s="223"/>
      <c r="ACX128" s="223"/>
      <c r="ACY128" s="223"/>
      <c r="ACZ128" s="223"/>
      <c r="ADA128" s="223"/>
      <c r="ADB128" s="223"/>
      <c r="ADC128" s="223"/>
      <c r="ADD128" s="223"/>
      <c r="ADE128" s="223"/>
      <c r="ADF128" s="223"/>
      <c r="ADG128" s="223"/>
      <c r="ADH128" s="223"/>
      <c r="ADI128" s="223"/>
      <c r="ADJ128" s="223"/>
      <c r="ADK128" s="223"/>
      <c r="ADL128" s="223"/>
      <c r="ADM128" s="223"/>
      <c r="ADN128" s="223"/>
      <c r="ADO128" s="223"/>
      <c r="ADP128" s="223"/>
      <c r="ADQ128" s="223"/>
      <c r="ADR128" s="223"/>
      <c r="ADS128" s="223"/>
      <c r="ADT128" s="223"/>
      <c r="ADU128" s="223"/>
      <c r="ADV128" s="223"/>
      <c r="ADW128" s="223"/>
      <c r="ADX128" s="223"/>
      <c r="ADY128" s="223"/>
      <c r="ADZ128" s="223"/>
      <c r="AEA128" s="223"/>
      <c r="AEB128" s="223"/>
      <c r="AEC128" s="223"/>
      <c r="AED128" s="223"/>
      <c r="AEE128" s="223"/>
      <c r="AEF128" s="223"/>
      <c r="AEG128" s="223"/>
      <c r="AEH128" s="223"/>
      <c r="AEI128" s="223"/>
      <c r="AEJ128" s="223"/>
      <c r="AEK128" s="223"/>
      <c r="AEL128" s="223"/>
      <c r="AEM128" s="223"/>
      <c r="AEN128" s="223"/>
      <c r="AEO128" s="223"/>
      <c r="AEP128" s="223"/>
      <c r="AEQ128" s="223"/>
      <c r="AER128" s="223"/>
      <c r="AES128" s="223"/>
      <c r="AET128" s="223"/>
      <c r="AEU128" s="223"/>
      <c r="AEV128" s="223"/>
      <c r="AEW128" s="223"/>
      <c r="AEX128" s="223"/>
      <c r="AEY128" s="223"/>
      <c r="AEZ128" s="223"/>
      <c r="AFA128" s="223"/>
      <c r="AFB128" s="223"/>
      <c r="AFC128" s="223"/>
      <c r="AFD128" s="223"/>
      <c r="AFE128" s="223"/>
      <c r="AFF128" s="223"/>
      <c r="AFG128" s="223"/>
      <c r="AFH128" s="223"/>
      <c r="AFI128" s="223"/>
      <c r="AFJ128" s="223"/>
      <c r="AFK128" s="223"/>
      <c r="AFL128" s="223"/>
      <c r="AFM128" s="223"/>
      <c r="AFN128" s="223"/>
      <c r="AFO128" s="223"/>
      <c r="AFP128" s="223"/>
      <c r="AFQ128" s="223"/>
      <c r="AFR128" s="223"/>
      <c r="AFS128" s="223"/>
      <c r="AFT128" s="223"/>
    </row>
    <row r="129" spans="1:852" s="64" customFormat="1">
      <c r="A129" s="267" t="s">
        <v>2300</v>
      </c>
      <c r="B129" s="267"/>
      <c r="C129" s="840" t="str">
        <f>IF(Severity!F129&gt;=0.5,"YES","NO")</f>
        <v>YES</v>
      </c>
      <c r="D129" s="840" t="str">
        <f>IF(Severity!G129&gt;=0.5,"YES","NO")</f>
        <v>NO</v>
      </c>
      <c r="E129" s="209">
        <v>6</v>
      </c>
      <c r="F129" s="209">
        <v>2</v>
      </c>
      <c r="G129" s="90" t="s">
        <v>384</v>
      </c>
      <c r="H129" s="270" t="s">
        <v>455</v>
      </c>
      <c r="I129" s="270">
        <v>11</v>
      </c>
      <c r="J129" s="270">
        <v>27</v>
      </c>
      <c r="K129" s="270" t="s">
        <v>455</v>
      </c>
      <c r="L129" s="267"/>
      <c r="M129" s="267"/>
      <c r="N129" s="270"/>
      <c r="O129" s="270" t="s">
        <v>237</v>
      </c>
      <c r="P129" s="267">
        <v>10</v>
      </c>
      <c r="Q129" s="267">
        <v>71</v>
      </c>
      <c r="R129" s="267">
        <v>50</v>
      </c>
      <c r="S129" s="270" t="s">
        <v>237</v>
      </c>
      <c r="T129" s="270">
        <v>10</v>
      </c>
      <c r="U129" s="113">
        <v>28.4</v>
      </c>
      <c r="V129" s="113">
        <v>4.5999999999999996</v>
      </c>
      <c r="W129" s="113"/>
      <c r="X129" s="113"/>
      <c r="Y129" s="113"/>
      <c r="Z129" s="113"/>
      <c r="AA129" s="113"/>
      <c r="AB129" s="113"/>
      <c r="AC129" s="113"/>
      <c r="AD129" s="113"/>
      <c r="AE129" s="114"/>
      <c r="AF129" s="113"/>
      <c r="AG129" s="113"/>
      <c r="AH129" s="113"/>
      <c r="AI129" s="267">
        <v>129</v>
      </c>
      <c r="AJ129" s="267">
        <f t="shared" si="27"/>
        <v>102</v>
      </c>
      <c r="AK129" s="267" t="s">
        <v>455</v>
      </c>
      <c r="AL129" s="90" t="s">
        <v>3011</v>
      </c>
      <c r="AM129" s="270" t="s">
        <v>455</v>
      </c>
      <c r="AN129" s="270">
        <v>7</v>
      </c>
      <c r="AO129" s="270">
        <v>45</v>
      </c>
      <c r="AP129" s="270" t="s">
        <v>455</v>
      </c>
      <c r="AQ129" s="267"/>
      <c r="AR129" s="267"/>
      <c r="AS129" s="267"/>
      <c r="AT129" s="270" t="s">
        <v>237</v>
      </c>
      <c r="AU129" s="267">
        <v>10</v>
      </c>
      <c r="AV129" s="267">
        <v>45</v>
      </c>
      <c r="AW129" s="267">
        <v>50</v>
      </c>
      <c r="AX129" s="267" t="s">
        <v>237</v>
      </c>
      <c r="AY129" s="270">
        <v>10</v>
      </c>
      <c r="AZ129" s="114">
        <v>28.9</v>
      </c>
      <c r="BA129" s="114">
        <v>5.5</v>
      </c>
      <c r="BB129" s="114"/>
      <c r="BC129" s="114"/>
      <c r="BD129" s="114"/>
      <c r="BE129" s="114"/>
      <c r="BF129" s="114"/>
      <c r="BG129" s="114"/>
      <c r="BH129" s="114"/>
      <c r="BI129" s="114"/>
      <c r="BJ129" s="114"/>
      <c r="BK129" s="114"/>
      <c r="BL129" s="114"/>
      <c r="BM129" s="114"/>
      <c r="BN129" s="270">
        <v>129</v>
      </c>
      <c r="BO129" s="270">
        <f t="shared" si="28"/>
        <v>84</v>
      </c>
      <c r="BP129" s="270" t="s">
        <v>455</v>
      </c>
      <c r="BQ129" s="270"/>
      <c r="BR129" s="270" t="s">
        <v>455</v>
      </c>
      <c r="BS129" s="267"/>
      <c r="BT129" s="267"/>
      <c r="BU129" s="267"/>
      <c r="BV129" s="267"/>
      <c r="BW129" s="267"/>
      <c r="BX129" s="267"/>
      <c r="BY129" s="267"/>
      <c r="BZ129" s="267"/>
      <c r="CA129" s="267"/>
      <c r="CB129" s="267"/>
      <c r="CC129" s="267"/>
      <c r="CD129" s="267"/>
      <c r="CE129" s="114"/>
      <c r="CF129" s="114"/>
      <c r="CG129" s="114"/>
      <c r="CH129" s="114"/>
      <c r="CI129" s="114"/>
      <c r="CJ129" s="114"/>
      <c r="CK129" s="114"/>
      <c r="CL129" s="114"/>
      <c r="CM129" s="114"/>
      <c r="CN129" s="114"/>
      <c r="CO129" s="114"/>
      <c r="CP129" s="114"/>
      <c r="CQ129" s="114"/>
      <c r="CR129" s="114"/>
      <c r="CS129" s="267"/>
      <c r="CT129" s="267"/>
      <c r="CU129" s="267"/>
      <c r="CV129" s="270"/>
      <c r="CW129" s="270" t="s">
        <v>455</v>
      </c>
      <c r="CX129" s="270"/>
      <c r="CY129" s="267"/>
      <c r="CZ129" s="267"/>
      <c r="DA129" s="267"/>
      <c r="DB129" s="267"/>
      <c r="DC129" s="267"/>
      <c r="DD129" s="267"/>
      <c r="DE129" s="267"/>
      <c r="DF129" s="267"/>
      <c r="DG129" s="267"/>
      <c r="DH129" s="267"/>
      <c r="DI129" s="267"/>
      <c r="DJ129" s="113"/>
      <c r="DK129" s="113"/>
      <c r="DL129" s="113"/>
      <c r="DM129" s="113"/>
      <c r="DN129" s="113"/>
      <c r="DO129" s="113"/>
      <c r="DP129" s="113"/>
      <c r="DQ129" s="113"/>
      <c r="DR129" s="113"/>
      <c r="DS129" s="113"/>
      <c r="DT129" s="113"/>
      <c r="DU129" s="113"/>
      <c r="DV129" s="113"/>
      <c r="DW129" s="113"/>
      <c r="DX129" s="267"/>
      <c r="DY129" s="267"/>
      <c r="DZ129" s="267"/>
      <c r="EA129" s="267"/>
      <c r="EB129" s="270" t="s">
        <v>455</v>
      </c>
      <c r="EC129" s="267"/>
      <c r="ED129" s="267"/>
      <c r="EE129" s="267"/>
      <c r="EF129" s="267"/>
      <c r="EG129" s="267"/>
      <c r="EH129" s="267"/>
      <c r="EI129" s="267"/>
      <c r="EJ129" s="267"/>
      <c r="EK129" s="267"/>
      <c r="EL129" s="267"/>
      <c r="EM129" s="267"/>
      <c r="EN129" s="267"/>
      <c r="EO129" s="113"/>
      <c r="EP129" s="113"/>
      <c r="EQ129" s="113"/>
      <c r="ER129" s="113"/>
      <c r="ES129" s="113"/>
      <c r="ET129" s="113"/>
      <c r="EU129" s="113"/>
      <c r="EV129" s="113"/>
      <c r="EW129" s="113"/>
      <c r="EX129" s="113"/>
      <c r="EY129" s="113"/>
      <c r="EZ129" s="113"/>
      <c r="FA129" s="113"/>
      <c r="FB129" s="113"/>
      <c r="FC129" s="267"/>
      <c r="FD129" s="267"/>
      <c r="FE129" s="267"/>
      <c r="FF129" s="270" t="s">
        <v>455</v>
      </c>
      <c r="FG129" s="267"/>
      <c r="FH129" s="267"/>
      <c r="FI129" s="267"/>
      <c r="FJ129" s="267"/>
      <c r="FK129" s="267"/>
      <c r="FL129" s="267"/>
      <c r="FM129" s="267"/>
      <c r="FN129" s="267"/>
      <c r="FO129" s="267"/>
      <c r="FP129" s="267"/>
      <c r="FQ129" s="267"/>
      <c r="FR129" s="267"/>
      <c r="FS129" s="267"/>
      <c r="FT129" s="267"/>
      <c r="FU129" s="267"/>
      <c r="FV129" s="267"/>
      <c r="FW129" s="267"/>
      <c r="FX129" s="267"/>
      <c r="FY129" s="267"/>
      <c r="FZ129" s="267"/>
      <c r="GA129" s="267"/>
      <c r="GB129" s="267"/>
      <c r="GC129" s="267"/>
      <c r="GD129" s="267"/>
      <c r="GE129" s="267"/>
      <c r="GF129" s="267"/>
      <c r="GG129" s="267"/>
      <c r="GH129" s="267"/>
      <c r="GI129" s="267"/>
      <c r="GJ129" s="267"/>
      <c r="GK129" s="267"/>
      <c r="GL129" s="267"/>
      <c r="GM129" s="267"/>
      <c r="GN129" s="267"/>
      <c r="GO129" s="267"/>
      <c r="GP129" s="267"/>
      <c r="GQ129" s="267"/>
      <c r="GR129" s="267"/>
      <c r="GS129" s="267"/>
      <c r="GT129" s="267"/>
      <c r="GU129" s="267"/>
      <c r="GV129" s="267"/>
      <c r="GW129" s="267"/>
      <c r="GX129" s="267"/>
      <c r="GY129" s="267"/>
      <c r="GZ129" s="267"/>
      <c r="HA129" s="267"/>
      <c r="HB129" s="267"/>
      <c r="HC129" s="267"/>
      <c r="HD129" s="270" t="s">
        <v>455</v>
      </c>
      <c r="HE129" s="267"/>
      <c r="HF129" s="267"/>
      <c r="HG129" s="267"/>
      <c r="HH129" s="267"/>
      <c r="HI129" s="267"/>
      <c r="HJ129" s="267"/>
      <c r="HK129" s="267"/>
      <c r="HL129" s="267"/>
      <c r="HM129" s="267"/>
      <c r="HN129" s="267"/>
      <c r="HO129" s="267"/>
      <c r="HP129" s="267"/>
      <c r="HQ129" s="267"/>
      <c r="HR129" s="267"/>
      <c r="HS129" s="267"/>
      <c r="HT129" s="267"/>
      <c r="HU129" s="267"/>
      <c r="HV129" s="267"/>
      <c r="HW129" s="267"/>
      <c r="HX129" s="267"/>
      <c r="HY129" s="267"/>
      <c r="HZ129" s="267"/>
      <c r="IA129" s="267"/>
      <c r="IB129" s="267"/>
      <c r="IC129" s="267"/>
      <c r="ID129" s="267"/>
      <c r="IE129" s="267"/>
      <c r="IF129" s="267"/>
      <c r="IG129" s="267"/>
      <c r="IH129" s="267"/>
      <c r="II129" s="267"/>
      <c r="IJ129" s="267"/>
      <c r="IK129" s="267"/>
      <c r="IL129" s="267"/>
      <c r="IM129" s="267"/>
      <c r="IN129" s="267"/>
      <c r="IO129" s="267"/>
      <c r="IP129" s="267"/>
      <c r="IQ129" s="267"/>
      <c r="IR129" s="267"/>
      <c r="IS129" s="270" t="s">
        <v>455</v>
      </c>
      <c r="IT129" s="267"/>
      <c r="IU129" s="267"/>
      <c r="IV129" s="267"/>
      <c r="IW129" s="267"/>
      <c r="IX129" s="267"/>
      <c r="IY129" s="267"/>
      <c r="IZ129" s="267"/>
      <c r="JA129" s="267"/>
      <c r="JB129" s="267"/>
      <c r="JC129" s="267"/>
      <c r="JD129" s="267"/>
      <c r="JE129" s="267"/>
      <c r="JF129" s="267"/>
      <c r="JG129" s="267"/>
      <c r="JH129" s="267"/>
      <c r="JI129" s="267"/>
      <c r="JJ129" s="267"/>
      <c r="JK129" s="267"/>
      <c r="JL129" s="267"/>
      <c r="JM129" s="267"/>
      <c r="JN129" s="267"/>
      <c r="JO129" s="267"/>
      <c r="JP129" s="267"/>
      <c r="JQ129" s="267"/>
      <c r="JR129" s="267"/>
      <c r="JS129" s="267"/>
      <c r="JT129" s="267"/>
      <c r="JU129" s="267"/>
      <c r="JV129" s="267"/>
      <c r="JW129" s="267"/>
      <c r="JX129" s="267"/>
      <c r="JY129" s="267"/>
      <c r="JZ129" s="267"/>
      <c r="KA129" s="267"/>
      <c r="KB129" s="267"/>
      <c r="KC129" s="267"/>
      <c r="KD129" s="267"/>
      <c r="KE129" s="270" t="s">
        <v>455</v>
      </c>
      <c r="KF129" s="267"/>
      <c r="KG129" s="267"/>
      <c r="KH129" s="267"/>
      <c r="KI129" s="267"/>
      <c r="KJ129" s="267"/>
      <c r="KK129" s="267"/>
      <c r="KL129" s="267"/>
      <c r="KM129" s="267"/>
      <c r="KN129" s="267"/>
      <c r="KO129" s="267"/>
      <c r="KP129" s="267"/>
      <c r="KQ129" s="267"/>
      <c r="KR129" s="267"/>
      <c r="KS129" s="267"/>
      <c r="KT129" s="267"/>
      <c r="KU129" s="267"/>
      <c r="KV129" s="267"/>
      <c r="KW129" s="267"/>
      <c r="KX129" s="267"/>
      <c r="KY129" s="267"/>
      <c r="KZ129" s="267"/>
      <c r="LA129" s="267"/>
      <c r="LB129" s="267"/>
      <c r="LC129" s="267"/>
      <c r="LD129" s="267"/>
      <c r="LE129" s="267"/>
      <c r="LF129" s="267"/>
      <c r="LG129" s="267"/>
      <c r="LH129" s="267"/>
      <c r="LI129" s="267"/>
      <c r="LJ129" s="267"/>
      <c r="LK129" s="267"/>
      <c r="LL129" s="267"/>
      <c r="LM129" s="267"/>
      <c r="LN129" s="267"/>
      <c r="LO129" s="267"/>
      <c r="LP129" s="267"/>
      <c r="LQ129" s="267"/>
      <c r="LR129" s="267"/>
      <c r="LS129" s="267"/>
      <c r="LT129" s="270" t="s">
        <v>455</v>
      </c>
      <c r="LU129" s="267"/>
      <c r="LV129" s="267"/>
      <c r="LW129" s="267"/>
      <c r="LX129" s="267"/>
      <c r="LY129" s="267"/>
      <c r="LZ129" s="267"/>
      <c r="MA129" s="267"/>
      <c r="MB129" s="267"/>
      <c r="MC129" s="267"/>
      <c r="MD129" s="267"/>
      <c r="ME129" s="267"/>
      <c r="MF129" s="267"/>
      <c r="MG129" s="267"/>
      <c r="MH129" s="267"/>
      <c r="MI129" s="267"/>
      <c r="MJ129" s="267"/>
      <c r="MK129" s="267"/>
      <c r="ML129" s="267"/>
      <c r="MM129" s="267"/>
      <c r="MN129" s="267"/>
      <c r="MO129" s="267"/>
      <c r="MP129" s="267"/>
      <c r="MQ129" s="267"/>
      <c r="MR129" s="267"/>
      <c r="MS129" s="267"/>
      <c r="MT129" s="267"/>
      <c r="MU129" s="267"/>
      <c r="MV129" s="267"/>
      <c r="MW129" s="267"/>
      <c r="MX129" s="267"/>
      <c r="MY129" s="267"/>
      <c r="MZ129" s="267"/>
      <c r="NA129" s="267"/>
      <c r="NB129" s="267"/>
      <c r="NC129" s="267"/>
      <c r="ND129" s="267"/>
      <c r="NE129" s="267"/>
      <c r="NF129" s="267"/>
      <c r="NG129" s="267"/>
      <c r="NH129" s="267"/>
      <c r="NI129" s="267"/>
      <c r="NJ129" s="267"/>
      <c r="NK129" s="267"/>
      <c r="NL129" s="267"/>
      <c r="NM129" s="267"/>
      <c r="NN129" s="267"/>
      <c r="NO129" s="267"/>
      <c r="NP129" s="267"/>
      <c r="NQ129" s="267"/>
      <c r="NR129" s="267"/>
      <c r="NS129" s="267"/>
      <c r="NT129" s="267"/>
      <c r="NU129" s="267"/>
      <c r="NV129" s="267"/>
      <c r="NW129" s="267"/>
      <c r="NX129" s="267"/>
      <c r="NY129" s="267"/>
      <c r="NZ129" s="267"/>
      <c r="OA129" s="267"/>
      <c r="OB129" s="267"/>
      <c r="OC129" s="267"/>
      <c r="OD129" s="267"/>
      <c r="OE129" s="267"/>
      <c r="OF129" s="267"/>
      <c r="OG129" s="267"/>
      <c r="OH129" s="267"/>
      <c r="OI129" s="267"/>
      <c r="OJ129" s="267"/>
      <c r="OK129" s="267"/>
      <c r="OL129" s="267"/>
      <c r="OM129" s="267"/>
      <c r="ON129" s="267"/>
      <c r="OO129" s="267"/>
      <c r="OP129" s="267"/>
      <c r="OQ129" s="267"/>
      <c r="OR129" s="267"/>
      <c r="OS129" s="267">
        <f>IF(ISERROR(#REF!),0,1)</f>
        <v>0</v>
      </c>
      <c r="OT129" s="267">
        <f t="shared" si="32"/>
        <v>1</v>
      </c>
      <c r="OU129" s="267">
        <f t="shared" si="33"/>
        <v>0</v>
      </c>
      <c r="OV129" s="223"/>
      <c r="OW129" s="223"/>
      <c r="OX129" s="223"/>
      <c r="OY129" s="223"/>
      <c r="OZ129" s="223"/>
      <c r="PA129" s="223"/>
      <c r="PB129" s="223"/>
      <c r="PC129" s="223"/>
      <c r="PD129" s="223"/>
      <c r="PE129" s="223"/>
      <c r="PF129" s="223"/>
      <c r="PG129" s="223"/>
      <c r="PH129" s="223"/>
      <c r="PI129" s="223"/>
      <c r="PJ129" s="223"/>
      <c r="PK129" s="223"/>
      <c r="PL129" s="223"/>
      <c r="PM129" s="223"/>
      <c r="PN129" s="223"/>
      <c r="PO129" s="223"/>
      <c r="PP129" s="223"/>
      <c r="PQ129" s="223"/>
      <c r="PR129" s="223"/>
      <c r="PS129" s="223"/>
      <c r="PT129" s="223"/>
      <c r="PU129" s="223"/>
      <c r="PV129" s="223"/>
      <c r="PW129" s="223"/>
      <c r="PX129" s="223"/>
      <c r="PY129" s="223"/>
      <c r="PZ129" s="223"/>
      <c r="QA129" s="223"/>
      <c r="QB129" s="223"/>
      <c r="QC129" s="223"/>
      <c r="QD129" s="223"/>
      <c r="QE129" s="223"/>
      <c r="QF129" s="223"/>
      <c r="QG129" s="223"/>
      <c r="QH129" s="223"/>
      <c r="QI129" s="223"/>
      <c r="QJ129" s="223"/>
      <c r="QK129" s="223"/>
      <c r="QL129" s="223"/>
      <c r="QM129" s="223"/>
      <c r="QN129" s="223"/>
      <c r="QO129" s="223"/>
      <c r="QP129" s="223"/>
      <c r="QQ129" s="223"/>
      <c r="QR129" s="223"/>
      <c r="QS129" s="223"/>
      <c r="QT129" s="223"/>
      <c r="QU129" s="223"/>
      <c r="QV129" s="223"/>
      <c r="QW129" s="223"/>
      <c r="QX129" s="223"/>
      <c r="QY129" s="223"/>
      <c r="QZ129" s="223"/>
      <c r="RA129" s="223"/>
      <c r="RB129" s="223"/>
      <c r="RC129" s="223"/>
      <c r="RD129" s="223"/>
      <c r="RE129" s="223"/>
      <c r="RF129" s="223"/>
      <c r="RG129" s="223"/>
      <c r="RH129" s="223"/>
      <c r="RI129" s="223"/>
      <c r="RJ129" s="223"/>
      <c r="RK129" s="223"/>
      <c r="RL129" s="223"/>
      <c r="RM129" s="223"/>
      <c r="RN129" s="223"/>
      <c r="RO129" s="223"/>
      <c r="RP129" s="223"/>
      <c r="RQ129" s="223"/>
      <c r="RR129" s="223"/>
      <c r="RS129" s="223"/>
      <c r="RT129" s="223"/>
      <c r="RU129" s="223"/>
      <c r="RV129" s="223"/>
      <c r="RW129" s="223"/>
      <c r="RX129" s="223"/>
      <c r="RY129" s="223"/>
      <c r="RZ129" s="223"/>
      <c r="SA129" s="223"/>
      <c r="SB129" s="223"/>
      <c r="SC129" s="223"/>
      <c r="SD129" s="223"/>
      <c r="SE129" s="223"/>
      <c r="SF129" s="223"/>
      <c r="SG129" s="223"/>
      <c r="SH129" s="223"/>
      <c r="SI129" s="223"/>
      <c r="SJ129" s="223"/>
      <c r="SK129" s="223"/>
      <c r="SL129" s="223"/>
      <c r="SM129" s="223"/>
      <c r="SN129" s="223"/>
      <c r="SO129" s="223"/>
      <c r="SP129" s="223"/>
      <c r="SQ129" s="223"/>
      <c r="SR129" s="223"/>
      <c r="SS129" s="223"/>
      <c r="ST129" s="223"/>
      <c r="SU129" s="223"/>
      <c r="SV129" s="223"/>
      <c r="SW129" s="223"/>
      <c r="SX129" s="223"/>
      <c r="SY129" s="223"/>
      <c r="SZ129" s="223"/>
      <c r="TA129" s="223"/>
      <c r="TB129" s="223"/>
      <c r="TC129" s="223"/>
      <c r="TD129" s="223"/>
      <c r="TE129" s="223"/>
      <c r="TF129" s="223"/>
      <c r="TG129" s="223"/>
      <c r="TH129" s="223"/>
      <c r="TI129" s="223"/>
      <c r="TJ129" s="223"/>
      <c r="TK129" s="223"/>
      <c r="TL129" s="223"/>
      <c r="TM129" s="223"/>
      <c r="TN129" s="223"/>
      <c r="TO129" s="223"/>
      <c r="TP129" s="223"/>
      <c r="TQ129" s="223"/>
      <c r="TR129" s="223"/>
      <c r="TS129" s="223"/>
      <c r="TT129" s="223"/>
      <c r="TU129" s="223"/>
      <c r="TV129" s="223"/>
      <c r="TW129" s="223"/>
      <c r="TX129" s="223"/>
      <c r="TY129" s="223"/>
      <c r="TZ129" s="223"/>
      <c r="UA129" s="223"/>
      <c r="UB129" s="223"/>
      <c r="UC129" s="223"/>
      <c r="UD129" s="223"/>
      <c r="UE129" s="223"/>
      <c r="UF129" s="223"/>
      <c r="UG129" s="223"/>
      <c r="UH129" s="223"/>
      <c r="UI129" s="223"/>
      <c r="UJ129" s="223"/>
      <c r="UK129" s="223"/>
      <c r="UL129" s="223"/>
      <c r="UM129" s="223"/>
      <c r="UN129" s="223"/>
      <c r="UO129" s="223"/>
      <c r="UP129" s="223"/>
      <c r="UQ129" s="223"/>
      <c r="UR129" s="223"/>
      <c r="US129" s="223"/>
      <c r="UT129" s="223"/>
      <c r="UU129" s="223"/>
      <c r="UV129" s="223"/>
      <c r="UW129" s="223"/>
      <c r="UX129" s="223"/>
      <c r="UY129" s="223"/>
      <c r="UZ129" s="223"/>
      <c r="VA129" s="223"/>
      <c r="VB129" s="223"/>
      <c r="VC129" s="223"/>
      <c r="VD129" s="223"/>
      <c r="VE129" s="223"/>
      <c r="VF129" s="223"/>
      <c r="VG129" s="223"/>
      <c r="VH129" s="223"/>
      <c r="VI129" s="223"/>
      <c r="VJ129" s="223"/>
      <c r="VK129" s="223"/>
      <c r="VL129" s="223"/>
      <c r="VM129" s="223"/>
      <c r="VN129" s="223"/>
      <c r="VO129" s="223"/>
      <c r="VP129" s="223"/>
      <c r="VQ129" s="223"/>
      <c r="VR129" s="223"/>
      <c r="VS129" s="223"/>
      <c r="VT129" s="223"/>
      <c r="VU129" s="223"/>
      <c r="VV129" s="223"/>
      <c r="VW129" s="223"/>
      <c r="VX129" s="223"/>
      <c r="VY129" s="223"/>
      <c r="VZ129" s="223"/>
      <c r="WA129" s="223"/>
      <c r="WB129" s="223"/>
      <c r="WC129" s="223"/>
      <c r="WD129" s="223"/>
      <c r="WE129" s="223"/>
      <c r="WF129" s="223"/>
      <c r="WG129" s="223"/>
      <c r="WH129" s="223"/>
      <c r="WI129" s="223"/>
      <c r="WJ129" s="223"/>
      <c r="WK129" s="223"/>
      <c r="WL129" s="223"/>
      <c r="WM129" s="223"/>
      <c r="WN129" s="223"/>
      <c r="WO129" s="223"/>
      <c r="WP129" s="223"/>
      <c r="WQ129" s="223"/>
      <c r="WR129" s="223"/>
      <c r="WS129" s="223"/>
      <c r="WT129" s="223"/>
      <c r="WU129" s="223"/>
      <c r="WV129" s="223"/>
      <c r="WW129" s="223"/>
      <c r="WX129" s="223"/>
      <c r="WY129" s="223"/>
      <c r="WZ129" s="223"/>
      <c r="XA129" s="223"/>
      <c r="XB129" s="223"/>
      <c r="XC129" s="223"/>
      <c r="XD129" s="223"/>
      <c r="XE129" s="223"/>
      <c r="XF129" s="223"/>
      <c r="XG129" s="223"/>
      <c r="XH129" s="223"/>
      <c r="XI129" s="223"/>
      <c r="XJ129" s="223"/>
      <c r="XK129" s="223"/>
      <c r="XL129" s="223"/>
      <c r="XM129" s="223"/>
      <c r="XN129" s="223"/>
      <c r="XO129" s="223"/>
      <c r="XP129" s="223"/>
      <c r="XQ129" s="223"/>
      <c r="XR129" s="223"/>
      <c r="XS129" s="223"/>
      <c r="XT129" s="223"/>
      <c r="XU129" s="223"/>
      <c r="XV129" s="223"/>
      <c r="XW129" s="223"/>
      <c r="XX129" s="223"/>
      <c r="XY129" s="223"/>
      <c r="XZ129" s="223"/>
      <c r="YA129" s="223"/>
      <c r="YB129" s="223"/>
      <c r="YC129" s="223"/>
      <c r="YD129" s="223"/>
      <c r="YE129" s="223"/>
      <c r="YF129" s="223"/>
      <c r="YG129" s="223"/>
      <c r="YH129" s="223"/>
      <c r="YI129" s="223"/>
      <c r="YJ129" s="223"/>
      <c r="YK129" s="223"/>
      <c r="YL129" s="223"/>
      <c r="YM129" s="223"/>
      <c r="YN129" s="223"/>
      <c r="YO129" s="223"/>
      <c r="YP129" s="223"/>
      <c r="YQ129" s="223"/>
      <c r="YR129" s="223"/>
      <c r="YS129" s="223"/>
      <c r="YT129" s="223"/>
      <c r="YU129" s="223"/>
      <c r="YV129" s="223"/>
      <c r="YW129" s="223"/>
      <c r="YX129" s="223"/>
      <c r="YY129" s="223"/>
      <c r="YZ129" s="223"/>
      <c r="ZA129" s="223"/>
      <c r="ZB129" s="223"/>
      <c r="ZC129" s="223"/>
      <c r="ZD129" s="223"/>
      <c r="ZE129" s="223"/>
      <c r="ZF129" s="223"/>
      <c r="ZG129" s="223"/>
      <c r="ZH129" s="223"/>
      <c r="ZI129" s="223"/>
      <c r="ZJ129" s="223"/>
      <c r="ZK129" s="223"/>
      <c r="ZL129" s="223"/>
      <c r="ZM129" s="223"/>
      <c r="ZN129" s="223"/>
      <c r="ZO129" s="223"/>
      <c r="ZP129" s="223"/>
      <c r="ZQ129" s="223"/>
      <c r="ZR129" s="223"/>
      <c r="ZS129" s="223"/>
      <c r="ZT129" s="223"/>
      <c r="ZU129" s="223"/>
      <c r="ZV129" s="223"/>
      <c r="ZW129" s="223"/>
      <c r="ZX129" s="223"/>
      <c r="ZY129" s="223"/>
      <c r="ZZ129" s="223"/>
      <c r="AAA129" s="223"/>
      <c r="AAB129" s="223"/>
      <c r="AAC129" s="223"/>
      <c r="AAD129" s="223"/>
      <c r="AAE129" s="223"/>
      <c r="AAF129" s="223"/>
      <c r="AAG129" s="223"/>
      <c r="AAH129" s="223"/>
      <c r="AAI129" s="223"/>
      <c r="AAJ129" s="223"/>
      <c r="AAK129" s="223"/>
      <c r="AAL129" s="223"/>
      <c r="AAM129" s="223"/>
      <c r="AAN129" s="223"/>
      <c r="AAO129" s="223"/>
      <c r="AAP129" s="223"/>
      <c r="AAQ129" s="223"/>
      <c r="AAR129" s="223"/>
      <c r="AAS129" s="223"/>
      <c r="AAT129" s="223"/>
      <c r="AAU129" s="223"/>
      <c r="AAV129" s="223"/>
      <c r="AAW129" s="223"/>
      <c r="AAX129" s="223"/>
      <c r="AAY129" s="223"/>
      <c r="AAZ129" s="223"/>
      <c r="ABA129" s="223"/>
      <c r="ABB129" s="223"/>
      <c r="ABC129" s="223"/>
      <c r="ABD129" s="223"/>
      <c r="ABE129" s="223"/>
      <c r="ABF129" s="223"/>
      <c r="ABG129" s="223"/>
      <c r="ABH129" s="223"/>
      <c r="ABI129" s="223"/>
      <c r="ABJ129" s="223"/>
      <c r="ABK129" s="223"/>
      <c r="ABL129" s="223"/>
      <c r="ABM129" s="223"/>
      <c r="ABN129" s="223"/>
      <c r="ABO129" s="223"/>
      <c r="ABP129" s="223"/>
      <c r="ABQ129" s="223"/>
      <c r="ABR129" s="223"/>
      <c r="ABS129" s="223"/>
      <c r="ABT129" s="223"/>
      <c r="ABU129" s="223"/>
      <c r="ABV129" s="223"/>
      <c r="ABW129" s="223"/>
      <c r="ABX129" s="223"/>
      <c r="ABY129" s="223"/>
      <c r="ABZ129" s="223"/>
      <c r="ACA129" s="223"/>
      <c r="ACB129" s="223"/>
      <c r="ACC129" s="223"/>
      <c r="ACD129" s="223"/>
      <c r="ACE129" s="223"/>
      <c r="ACF129" s="223"/>
      <c r="ACG129" s="223"/>
      <c r="ACH129" s="223"/>
      <c r="ACI129" s="223"/>
      <c r="ACJ129" s="223"/>
      <c r="ACK129" s="223"/>
      <c r="ACL129" s="223"/>
      <c r="ACM129" s="223"/>
      <c r="ACN129" s="223"/>
      <c r="ACO129" s="223"/>
      <c r="ACP129" s="223"/>
      <c r="ACQ129" s="223"/>
      <c r="ACR129" s="223"/>
      <c r="ACS129" s="223"/>
      <c r="ACT129" s="223"/>
      <c r="ACU129" s="223"/>
      <c r="ACV129" s="223"/>
      <c r="ACW129" s="223"/>
      <c r="ACX129" s="223"/>
      <c r="ACY129" s="223"/>
      <c r="ACZ129" s="223"/>
      <c r="ADA129" s="223"/>
      <c r="ADB129" s="223"/>
      <c r="ADC129" s="223"/>
      <c r="ADD129" s="223"/>
      <c r="ADE129" s="223"/>
      <c r="ADF129" s="223"/>
      <c r="ADG129" s="223"/>
      <c r="ADH129" s="223"/>
      <c r="ADI129" s="223"/>
      <c r="ADJ129" s="223"/>
      <c r="ADK129" s="223"/>
      <c r="ADL129" s="223"/>
      <c r="ADM129" s="223"/>
      <c r="ADN129" s="223"/>
      <c r="ADO129" s="223"/>
      <c r="ADP129" s="223"/>
      <c r="ADQ129" s="223"/>
      <c r="ADR129" s="223"/>
      <c r="ADS129" s="223"/>
      <c r="ADT129" s="223"/>
      <c r="ADU129" s="223"/>
      <c r="ADV129" s="223"/>
      <c r="ADW129" s="223"/>
      <c r="ADX129" s="223"/>
      <c r="ADY129" s="223"/>
      <c r="ADZ129" s="223"/>
      <c r="AEA129" s="223"/>
      <c r="AEB129" s="223"/>
      <c r="AEC129" s="223"/>
      <c r="AED129" s="223"/>
      <c r="AEE129" s="223"/>
      <c r="AEF129" s="223"/>
      <c r="AEG129" s="223"/>
      <c r="AEH129" s="223"/>
      <c r="AEI129" s="223"/>
      <c r="AEJ129" s="223"/>
      <c r="AEK129" s="223"/>
      <c r="AEL129" s="223"/>
      <c r="AEM129" s="223"/>
      <c r="AEN129" s="223"/>
      <c r="AEO129" s="223"/>
      <c r="AEP129" s="223"/>
      <c r="AEQ129" s="223"/>
      <c r="AER129" s="223"/>
      <c r="AES129" s="223"/>
      <c r="AET129" s="223"/>
      <c r="AEU129" s="223"/>
      <c r="AEV129" s="223"/>
      <c r="AEW129" s="223"/>
      <c r="AEX129" s="223"/>
      <c r="AEY129" s="223"/>
      <c r="AEZ129" s="223"/>
      <c r="AFA129" s="223"/>
      <c r="AFB129" s="223"/>
      <c r="AFC129" s="223"/>
      <c r="AFD129" s="223"/>
      <c r="AFE129" s="223"/>
      <c r="AFF129" s="223"/>
      <c r="AFG129" s="223"/>
      <c r="AFH129" s="223"/>
      <c r="AFI129" s="223"/>
      <c r="AFJ129" s="223"/>
      <c r="AFK129" s="223"/>
      <c r="AFL129" s="223"/>
      <c r="AFM129" s="223"/>
      <c r="AFN129" s="223"/>
      <c r="AFO129" s="223"/>
      <c r="AFP129" s="223"/>
      <c r="AFQ129" s="223"/>
      <c r="AFR129" s="223"/>
      <c r="AFS129" s="223"/>
      <c r="AFT129" s="223"/>
    </row>
    <row r="130" spans="1:852" s="64" customFormat="1">
      <c r="A130" s="267" t="s">
        <v>408</v>
      </c>
      <c r="B130" s="267"/>
      <c r="C130" s="840" t="str">
        <f>IF(Severity!F130&gt;=0.5,"YES","NO")</f>
        <v>NO</v>
      </c>
      <c r="D130" s="840" t="str">
        <f>IF(Severity!G130&gt;=0.5,"YES","NO")</f>
        <v>YES</v>
      </c>
      <c r="E130" s="208">
        <v>6</v>
      </c>
      <c r="F130" s="208">
        <v>2</v>
      </c>
      <c r="G130" s="90" t="s">
        <v>403</v>
      </c>
      <c r="H130" s="270" t="s">
        <v>455</v>
      </c>
      <c r="I130" s="270" t="s">
        <v>455</v>
      </c>
      <c r="J130" s="270">
        <v>19</v>
      </c>
      <c r="K130" s="270" t="s">
        <v>602</v>
      </c>
      <c r="L130" s="267">
        <v>17</v>
      </c>
      <c r="M130" s="267">
        <v>70</v>
      </c>
      <c r="N130" s="270">
        <v>7</v>
      </c>
      <c r="O130" s="270" t="s">
        <v>602</v>
      </c>
      <c r="P130" s="267">
        <v>17</v>
      </c>
      <c r="Q130" s="267">
        <v>83</v>
      </c>
      <c r="R130" s="267">
        <v>50</v>
      </c>
      <c r="S130" s="270" t="s">
        <v>602</v>
      </c>
      <c r="T130" s="270">
        <v>17</v>
      </c>
      <c r="U130" s="113">
        <v>23</v>
      </c>
      <c r="V130" s="113">
        <v>4</v>
      </c>
      <c r="W130" s="113"/>
      <c r="X130" s="113"/>
      <c r="Y130" s="113">
        <v>8.6</v>
      </c>
      <c r="Z130" s="113">
        <v>7.2</v>
      </c>
      <c r="AA130" s="113"/>
      <c r="AB130" s="113"/>
      <c r="AC130" s="113"/>
      <c r="AD130" s="113"/>
      <c r="AE130" s="114">
        <v>-14.7</v>
      </c>
      <c r="AF130" s="113">
        <v>8.1999999999999993</v>
      </c>
      <c r="AG130" s="113"/>
      <c r="AH130" s="113"/>
      <c r="AI130" s="267">
        <v>120</v>
      </c>
      <c r="AJ130" s="267">
        <f t="shared" si="27"/>
        <v>101</v>
      </c>
      <c r="AK130" s="267" t="s">
        <v>455</v>
      </c>
      <c r="AL130" s="90" t="s">
        <v>398</v>
      </c>
      <c r="AM130" s="270" t="s">
        <v>455</v>
      </c>
      <c r="AN130" s="270" t="s">
        <v>455</v>
      </c>
      <c r="AO130" s="270">
        <v>18</v>
      </c>
      <c r="AP130" s="270" t="s">
        <v>602</v>
      </c>
      <c r="AQ130" s="267">
        <v>17</v>
      </c>
      <c r="AR130" s="267">
        <v>66</v>
      </c>
      <c r="AS130" s="267">
        <v>7</v>
      </c>
      <c r="AT130" s="270" t="s">
        <v>602</v>
      </c>
      <c r="AU130" s="267">
        <v>17</v>
      </c>
      <c r="AV130" s="267">
        <v>87</v>
      </c>
      <c r="AW130" s="267">
        <v>50</v>
      </c>
      <c r="AX130" s="267" t="s">
        <v>602</v>
      </c>
      <c r="AY130" s="267">
        <v>17</v>
      </c>
      <c r="AZ130" s="114">
        <v>22.9</v>
      </c>
      <c r="BA130" s="114">
        <v>4.4000000000000004</v>
      </c>
      <c r="BB130" s="114"/>
      <c r="BC130" s="114"/>
      <c r="BD130" s="114">
        <v>9.1</v>
      </c>
      <c r="BE130" s="114">
        <v>7.5</v>
      </c>
      <c r="BF130" s="114"/>
      <c r="BG130" s="114"/>
      <c r="BH130" s="114"/>
      <c r="BI130" s="114"/>
      <c r="BJ130" s="114">
        <v>-13.8</v>
      </c>
      <c r="BK130" s="114">
        <v>7.5</v>
      </c>
      <c r="BL130" s="114"/>
      <c r="BM130" s="114"/>
      <c r="BN130" s="267">
        <v>120</v>
      </c>
      <c r="BO130" s="270">
        <f t="shared" si="28"/>
        <v>102</v>
      </c>
      <c r="BP130" s="270" t="s">
        <v>455</v>
      </c>
      <c r="BQ130" s="90"/>
      <c r="BR130" s="270" t="s">
        <v>455</v>
      </c>
      <c r="BS130" s="267"/>
      <c r="BT130" s="267"/>
      <c r="BU130" s="267"/>
      <c r="BV130" s="267"/>
      <c r="BW130" s="267"/>
      <c r="BX130" s="267"/>
      <c r="BY130" s="267"/>
      <c r="BZ130" s="267"/>
      <c r="CA130" s="267"/>
      <c r="CB130" s="267"/>
      <c r="CC130" s="267"/>
      <c r="CD130" s="267"/>
      <c r="CE130" s="114"/>
      <c r="CF130" s="114"/>
      <c r="CG130" s="114"/>
      <c r="CH130" s="114"/>
      <c r="CI130" s="114"/>
      <c r="CJ130" s="114"/>
      <c r="CK130" s="114"/>
      <c r="CL130" s="114"/>
      <c r="CM130" s="114"/>
      <c r="CN130" s="114"/>
      <c r="CO130" s="114"/>
      <c r="CP130" s="114"/>
      <c r="CQ130" s="114"/>
      <c r="CR130" s="114"/>
      <c r="CS130" s="267"/>
      <c r="CT130" s="267"/>
      <c r="CU130" s="267"/>
      <c r="CV130" s="270"/>
      <c r="CW130" s="270" t="s">
        <v>455</v>
      </c>
      <c r="CX130" s="270"/>
      <c r="CY130" s="267"/>
      <c r="CZ130" s="267"/>
      <c r="DA130" s="267"/>
      <c r="DB130" s="267"/>
      <c r="DC130" s="267"/>
      <c r="DD130" s="267"/>
      <c r="DE130" s="267"/>
      <c r="DF130" s="267"/>
      <c r="DG130" s="267"/>
      <c r="DH130" s="267"/>
      <c r="DI130" s="267"/>
      <c r="DJ130" s="113"/>
      <c r="DK130" s="113"/>
      <c r="DL130" s="113"/>
      <c r="DM130" s="113"/>
      <c r="DN130" s="113"/>
      <c r="DO130" s="113"/>
      <c r="DP130" s="113"/>
      <c r="DQ130" s="113"/>
      <c r="DR130" s="113"/>
      <c r="DS130" s="113"/>
      <c r="DT130" s="113"/>
      <c r="DU130" s="113"/>
      <c r="DV130" s="113"/>
      <c r="DW130" s="113"/>
      <c r="DX130" s="267"/>
      <c r="DY130" s="267"/>
      <c r="DZ130" s="267"/>
      <c r="EA130" s="267"/>
      <c r="EB130" s="270" t="s">
        <v>455</v>
      </c>
      <c r="EC130" s="267"/>
      <c r="ED130" s="267"/>
      <c r="EE130" s="267"/>
      <c r="EF130" s="267"/>
      <c r="EG130" s="267"/>
      <c r="EH130" s="267"/>
      <c r="EI130" s="267"/>
      <c r="EJ130" s="267"/>
      <c r="EK130" s="267"/>
      <c r="EL130" s="267"/>
      <c r="EM130" s="267"/>
      <c r="EN130" s="267"/>
      <c r="EO130" s="113"/>
      <c r="EP130" s="113"/>
      <c r="EQ130" s="113"/>
      <c r="ER130" s="113"/>
      <c r="ES130" s="113"/>
      <c r="ET130" s="113"/>
      <c r="EU130" s="113"/>
      <c r="EV130" s="113"/>
      <c r="EW130" s="113"/>
      <c r="EX130" s="113"/>
      <c r="EY130" s="113"/>
      <c r="EZ130" s="113"/>
      <c r="FA130" s="113"/>
      <c r="FB130" s="113"/>
      <c r="FC130" s="267"/>
      <c r="FD130" s="267"/>
      <c r="FE130" s="267"/>
      <c r="FF130" s="270" t="s">
        <v>455</v>
      </c>
      <c r="FG130" s="267"/>
      <c r="FH130" s="267"/>
      <c r="FI130" s="267"/>
      <c r="FJ130" s="267"/>
      <c r="FK130" s="267"/>
      <c r="FL130" s="267"/>
      <c r="FM130" s="267"/>
      <c r="FN130" s="267"/>
      <c r="FO130" s="267"/>
      <c r="FP130" s="267"/>
      <c r="FQ130" s="267"/>
      <c r="FR130" s="267"/>
      <c r="FS130" s="267"/>
      <c r="FT130" s="267"/>
      <c r="FU130" s="267"/>
      <c r="FV130" s="267"/>
      <c r="FW130" s="267"/>
      <c r="FX130" s="267"/>
      <c r="FY130" s="267"/>
      <c r="FZ130" s="267"/>
      <c r="GA130" s="267"/>
      <c r="GB130" s="267"/>
      <c r="GC130" s="267"/>
      <c r="GD130" s="267"/>
      <c r="GE130" s="267"/>
      <c r="GF130" s="267"/>
      <c r="GG130" s="267"/>
      <c r="GH130" s="267"/>
      <c r="GI130" s="267"/>
      <c r="GJ130" s="267"/>
      <c r="GK130" s="267"/>
      <c r="GL130" s="267"/>
      <c r="GM130" s="267"/>
      <c r="GN130" s="267"/>
      <c r="GO130" s="267"/>
      <c r="GP130" s="267"/>
      <c r="GQ130" s="267"/>
      <c r="GR130" s="267"/>
      <c r="GS130" s="267"/>
      <c r="GT130" s="267"/>
      <c r="GU130" s="267"/>
      <c r="GV130" s="267"/>
      <c r="GW130" s="267"/>
      <c r="GX130" s="267"/>
      <c r="GY130" s="267"/>
      <c r="GZ130" s="267"/>
      <c r="HA130" s="267"/>
      <c r="HB130" s="267"/>
      <c r="HC130" s="267"/>
      <c r="HD130" s="270" t="s">
        <v>455</v>
      </c>
      <c r="HE130" s="267"/>
      <c r="HF130" s="267"/>
      <c r="HG130" s="267"/>
      <c r="HH130" s="267"/>
      <c r="HI130" s="267"/>
      <c r="HJ130" s="267"/>
      <c r="HK130" s="267"/>
      <c r="HL130" s="267"/>
      <c r="HM130" s="267"/>
      <c r="HN130" s="267"/>
      <c r="HO130" s="267"/>
      <c r="HP130" s="267"/>
      <c r="HQ130" s="267"/>
      <c r="HR130" s="267"/>
      <c r="HS130" s="267"/>
      <c r="HT130" s="267"/>
      <c r="HU130" s="267"/>
      <c r="HV130" s="267"/>
      <c r="HW130" s="267"/>
      <c r="HX130" s="267"/>
      <c r="HY130" s="267"/>
      <c r="HZ130" s="267"/>
      <c r="IA130" s="267"/>
      <c r="IB130" s="267"/>
      <c r="IC130" s="267"/>
      <c r="ID130" s="267"/>
      <c r="IE130" s="267"/>
      <c r="IF130" s="267"/>
      <c r="IG130" s="267"/>
      <c r="IH130" s="267"/>
      <c r="II130" s="267"/>
      <c r="IJ130" s="267"/>
      <c r="IK130" s="267"/>
      <c r="IL130" s="267"/>
      <c r="IM130" s="267"/>
      <c r="IN130" s="267"/>
      <c r="IO130" s="267"/>
      <c r="IP130" s="267"/>
      <c r="IQ130" s="267"/>
      <c r="IR130" s="267"/>
      <c r="IS130" s="270" t="s">
        <v>455</v>
      </c>
      <c r="IT130" s="267"/>
      <c r="IU130" s="267"/>
      <c r="IV130" s="267"/>
      <c r="IW130" s="267"/>
      <c r="IX130" s="267"/>
      <c r="IY130" s="267"/>
      <c r="IZ130" s="267"/>
      <c r="JA130" s="267"/>
      <c r="JB130" s="267"/>
      <c r="JC130" s="267"/>
      <c r="JD130" s="267"/>
      <c r="JE130" s="267"/>
      <c r="JF130" s="267"/>
      <c r="JG130" s="267"/>
      <c r="JH130" s="267"/>
      <c r="JI130" s="267"/>
      <c r="JJ130" s="267"/>
      <c r="JK130" s="267"/>
      <c r="JL130" s="267"/>
      <c r="JM130" s="267"/>
      <c r="JN130" s="267"/>
      <c r="JO130" s="267"/>
      <c r="JP130" s="267"/>
      <c r="JQ130" s="267"/>
      <c r="JR130" s="267"/>
      <c r="JS130" s="267"/>
      <c r="JT130" s="267"/>
      <c r="JU130" s="267"/>
      <c r="JV130" s="267"/>
      <c r="JW130" s="267"/>
      <c r="JX130" s="267"/>
      <c r="JY130" s="267"/>
      <c r="JZ130" s="267"/>
      <c r="KA130" s="267"/>
      <c r="KB130" s="267"/>
      <c r="KC130" s="267"/>
      <c r="KD130" s="267"/>
      <c r="KE130" s="270" t="s">
        <v>455</v>
      </c>
      <c r="KF130" s="267"/>
      <c r="KG130" s="267"/>
      <c r="KH130" s="267"/>
      <c r="KI130" s="267"/>
      <c r="KJ130" s="267"/>
      <c r="KK130" s="267"/>
      <c r="KL130" s="267"/>
      <c r="KM130" s="267"/>
      <c r="KN130" s="267"/>
      <c r="KO130" s="267"/>
      <c r="KP130" s="267"/>
      <c r="KQ130" s="267"/>
      <c r="KR130" s="267"/>
      <c r="KS130" s="267"/>
      <c r="KT130" s="267"/>
      <c r="KU130" s="267"/>
      <c r="KV130" s="267"/>
      <c r="KW130" s="267"/>
      <c r="KX130" s="267"/>
      <c r="KY130" s="267"/>
      <c r="KZ130" s="267"/>
      <c r="LA130" s="267"/>
      <c r="LB130" s="267"/>
      <c r="LC130" s="267"/>
      <c r="LD130" s="267"/>
      <c r="LE130" s="267"/>
      <c r="LF130" s="267"/>
      <c r="LG130" s="267"/>
      <c r="LH130" s="267"/>
      <c r="LI130" s="267"/>
      <c r="LJ130" s="267"/>
      <c r="LK130" s="267"/>
      <c r="LL130" s="267"/>
      <c r="LM130" s="267"/>
      <c r="LN130" s="267"/>
      <c r="LO130" s="267"/>
      <c r="LP130" s="267"/>
      <c r="LQ130" s="267"/>
      <c r="LR130" s="267"/>
      <c r="LS130" s="267"/>
      <c r="LT130" s="270" t="s">
        <v>455</v>
      </c>
      <c r="LU130" s="267"/>
      <c r="LV130" s="267"/>
      <c r="LW130" s="267"/>
      <c r="LX130" s="267"/>
      <c r="LY130" s="267"/>
      <c r="LZ130" s="267"/>
      <c r="MA130" s="267"/>
      <c r="MB130" s="267"/>
      <c r="MC130" s="267"/>
      <c r="MD130" s="267"/>
      <c r="ME130" s="267"/>
      <c r="MF130" s="267"/>
      <c r="MG130" s="267"/>
      <c r="MH130" s="267"/>
      <c r="MI130" s="267"/>
      <c r="MJ130" s="267"/>
      <c r="MK130" s="267"/>
      <c r="ML130" s="267"/>
      <c r="MM130" s="267"/>
      <c r="MN130" s="267"/>
      <c r="MO130" s="267"/>
      <c r="MP130" s="267"/>
      <c r="MQ130" s="267"/>
      <c r="MR130" s="267"/>
      <c r="MS130" s="267"/>
      <c r="MT130" s="267"/>
      <c r="MU130" s="267"/>
      <c r="MV130" s="267"/>
      <c r="MW130" s="267"/>
      <c r="MX130" s="267"/>
      <c r="MY130" s="267"/>
      <c r="MZ130" s="267"/>
      <c r="NA130" s="267"/>
      <c r="NB130" s="267"/>
      <c r="NC130" s="267"/>
      <c r="ND130" s="267"/>
      <c r="NE130" s="267"/>
      <c r="NF130" s="267"/>
      <c r="NG130" s="267"/>
      <c r="NH130" s="267"/>
      <c r="NI130" s="267"/>
      <c r="NJ130" s="267"/>
      <c r="NK130" s="267"/>
      <c r="NL130" s="267"/>
      <c r="NM130" s="267"/>
      <c r="NN130" s="267"/>
      <c r="NO130" s="267"/>
      <c r="NP130" s="267"/>
      <c r="NQ130" s="267"/>
      <c r="NR130" s="267"/>
      <c r="NS130" s="267"/>
      <c r="NT130" s="267"/>
      <c r="NU130" s="267"/>
      <c r="NV130" s="267"/>
      <c r="NW130" s="267"/>
      <c r="NX130" s="267"/>
      <c r="NY130" s="267"/>
      <c r="NZ130" s="267"/>
      <c r="OA130" s="267"/>
      <c r="OB130" s="267"/>
      <c r="OC130" s="267"/>
      <c r="OD130" s="267"/>
      <c r="OE130" s="267"/>
      <c r="OF130" s="267"/>
      <c r="OG130" s="267"/>
      <c r="OH130" s="267"/>
      <c r="OI130" s="267"/>
      <c r="OJ130" s="267"/>
      <c r="OK130" s="267"/>
      <c r="OL130" s="267"/>
      <c r="OM130" s="267"/>
      <c r="ON130" s="267"/>
      <c r="OO130" s="267"/>
      <c r="OP130" s="267"/>
      <c r="OQ130" s="267"/>
      <c r="OR130" s="267"/>
      <c r="OS130" s="267">
        <f>IF(ISERROR(#REF!),0,1)</f>
        <v>0</v>
      </c>
      <c r="OT130" s="267">
        <f t="shared" si="32"/>
        <v>0</v>
      </c>
      <c r="OU130" s="267">
        <f t="shared" si="33"/>
        <v>1</v>
      </c>
      <c r="OV130" s="223"/>
      <c r="OW130" s="223"/>
      <c r="OX130" s="223"/>
      <c r="OY130" s="223"/>
      <c r="OZ130" s="223"/>
      <c r="PA130" s="223"/>
      <c r="PB130" s="223"/>
      <c r="PC130" s="223"/>
      <c r="PD130" s="223"/>
      <c r="PE130" s="223"/>
      <c r="PF130" s="223"/>
      <c r="PG130" s="223"/>
      <c r="PH130" s="223"/>
      <c r="PI130" s="223"/>
      <c r="PJ130" s="223"/>
      <c r="PK130" s="223"/>
      <c r="PL130" s="223"/>
      <c r="PM130" s="223"/>
      <c r="PN130" s="223"/>
      <c r="PO130" s="223"/>
      <c r="PP130" s="223"/>
      <c r="PQ130" s="223"/>
      <c r="PR130" s="223"/>
      <c r="PS130" s="223"/>
      <c r="PT130" s="223"/>
      <c r="PU130" s="223"/>
      <c r="PV130" s="223"/>
      <c r="PW130" s="223"/>
      <c r="PX130" s="223"/>
      <c r="PY130" s="223"/>
      <c r="PZ130" s="223"/>
      <c r="QA130" s="223"/>
      <c r="QB130" s="223"/>
      <c r="QC130" s="223"/>
      <c r="QD130" s="223"/>
      <c r="QE130" s="223"/>
      <c r="QF130" s="223"/>
      <c r="QG130" s="223"/>
      <c r="QH130" s="223"/>
      <c r="QI130" s="223"/>
      <c r="QJ130" s="223"/>
      <c r="QK130" s="223"/>
      <c r="QL130" s="223"/>
      <c r="QM130" s="223"/>
      <c r="QN130" s="223"/>
      <c r="QO130" s="223"/>
      <c r="QP130" s="223"/>
      <c r="QQ130" s="223"/>
      <c r="QR130" s="223"/>
      <c r="QS130" s="223"/>
      <c r="QT130" s="223"/>
      <c r="QU130" s="223"/>
      <c r="QV130" s="223"/>
      <c r="QW130" s="223"/>
      <c r="QX130" s="223"/>
      <c r="QY130" s="223"/>
      <c r="QZ130" s="223"/>
      <c r="RA130" s="223"/>
      <c r="RB130" s="223"/>
      <c r="RC130" s="223"/>
      <c r="RD130" s="223"/>
      <c r="RE130" s="223"/>
      <c r="RF130" s="223"/>
      <c r="RG130" s="223"/>
      <c r="RH130" s="223"/>
      <c r="RI130" s="223"/>
      <c r="RJ130" s="223"/>
      <c r="RK130" s="223"/>
      <c r="RL130" s="223"/>
      <c r="RM130" s="223"/>
      <c r="RN130" s="223"/>
      <c r="RO130" s="223"/>
      <c r="RP130" s="223"/>
      <c r="RQ130" s="223"/>
      <c r="RR130" s="223"/>
      <c r="RS130" s="223"/>
      <c r="RT130" s="223"/>
      <c r="RU130" s="223"/>
      <c r="RV130" s="223"/>
      <c r="RW130" s="223"/>
      <c r="RX130" s="223"/>
      <c r="RY130" s="223"/>
      <c r="RZ130" s="223"/>
      <c r="SA130" s="223"/>
      <c r="SB130" s="223"/>
      <c r="SC130" s="223"/>
      <c r="SD130" s="223"/>
      <c r="SE130" s="223"/>
      <c r="SF130" s="223"/>
      <c r="SG130" s="223"/>
      <c r="SH130" s="223"/>
      <c r="SI130" s="223"/>
      <c r="SJ130" s="223"/>
      <c r="SK130" s="223"/>
      <c r="SL130" s="223"/>
      <c r="SM130" s="223"/>
      <c r="SN130" s="223"/>
      <c r="SO130" s="223"/>
      <c r="SP130" s="223"/>
      <c r="SQ130" s="223"/>
      <c r="SR130" s="223"/>
      <c r="SS130" s="223"/>
      <c r="ST130" s="223"/>
      <c r="SU130" s="223"/>
      <c r="SV130" s="223"/>
      <c r="SW130" s="223"/>
      <c r="SX130" s="223"/>
      <c r="SY130" s="223"/>
      <c r="SZ130" s="223"/>
      <c r="TA130" s="223"/>
      <c r="TB130" s="223"/>
      <c r="TC130" s="223"/>
      <c r="TD130" s="223"/>
      <c r="TE130" s="223"/>
      <c r="TF130" s="223"/>
      <c r="TG130" s="223"/>
      <c r="TH130" s="223"/>
      <c r="TI130" s="223"/>
      <c r="TJ130" s="223"/>
      <c r="TK130" s="223"/>
      <c r="TL130" s="223"/>
      <c r="TM130" s="223"/>
      <c r="TN130" s="223"/>
      <c r="TO130" s="223"/>
      <c r="TP130" s="223"/>
      <c r="TQ130" s="223"/>
      <c r="TR130" s="223"/>
      <c r="TS130" s="223"/>
      <c r="TT130" s="223"/>
      <c r="TU130" s="223"/>
      <c r="TV130" s="223"/>
      <c r="TW130" s="223"/>
      <c r="TX130" s="223"/>
      <c r="TY130" s="223"/>
      <c r="TZ130" s="223"/>
      <c r="UA130" s="223"/>
      <c r="UB130" s="223"/>
      <c r="UC130" s="223"/>
      <c r="UD130" s="223"/>
      <c r="UE130" s="223"/>
      <c r="UF130" s="223"/>
      <c r="UG130" s="223"/>
      <c r="UH130" s="223"/>
      <c r="UI130" s="223"/>
      <c r="UJ130" s="223"/>
      <c r="UK130" s="223"/>
      <c r="UL130" s="223"/>
      <c r="UM130" s="223"/>
      <c r="UN130" s="223"/>
      <c r="UO130" s="223"/>
      <c r="UP130" s="223"/>
      <c r="UQ130" s="223"/>
      <c r="UR130" s="223"/>
      <c r="US130" s="223"/>
      <c r="UT130" s="223"/>
      <c r="UU130" s="223"/>
      <c r="UV130" s="223"/>
      <c r="UW130" s="223"/>
      <c r="UX130" s="223"/>
      <c r="UY130" s="223"/>
      <c r="UZ130" s="223"/>
      <c r="VA130" s="223"/>
      <c r="VB130" s="223"/>
      <c r="VC130" s="223"/>
      <c r="VD130" s="223"/>
      <c r="VE130" s="223"/>
      <c r="VF130" s="223"/>
      <c r="VG130" s="223"/>
      <c r="VH130" s="223"/>
      <c r="VI130" s="223"/>
      <c r="VJ130" s="223"/>
      <c r="VK130" s="223"/>
      <c r="VL130" s="223"/>
      <c r="VM130" s="223"/>
      <c r="VN130" s="223"/>
      <c r="VO130" s="223"/>
      <c r="VP130" s="223"/>
      <c r="VQ130" s="223"/>
      <c r="VR130" s="223"/>
      <c r="VS130" s="223"/>
      <c r="VT130" s="223"/>
      <c r="VU130" s="223"/>
      <c r="VV130" s="223"/>
      <c r="VW130" s="223"/>
      <c r="VX130" s="223"/>
      <c r="VY130" s="223"/>
      <c r="VZ130" s="223"/>
      <c r="WA130" s="223"/>
      <c r="WB130" s="223"/>
      <c r="WC130" s="223"/>
      <c r="WD130" s="223"/>
      <c r="WE130" s="223"/>
      <c r="WF130" s="223"/>
      <c r="WG130" s="223"/>
      <c r="WH130" s="223"/>
      <c r="WI130" s="223"/>
      <c r="WJ130" s="223"/>
      <c r="WK130" s="223"/>
      <c r="WL130" s="223"/>
      <c r="WM130" s="223"/>
      <c r="WN130" s="223"/>
      <c r="WO130" s="223"/>
      <c r="WP130" s="223"/>
      <c r="WQ130" s="223"/>
      <c r="WR130" s="223"/>
      <c r="WS130" s="223"/>
      <c r="WT130" s="223"/>
      <c r="WU130" s="223"/>
      <c r="WV130" s="223"/>
      <c r="WW130" s="223"/>
      <c r="WX130" s="223"/>
      <c r="WY130" s="223"/>
      <c r="WZ130" s="223"/>
      <c r="XA130" s="223"/>
      <c r="XB130" s="223"/>
      <c r="XC130" s="223"/>
      <c r="XD130" s="223"/>
      <c r="XE130" s="223"/>
      <c r="XF130" s="223"/>
      <c r="XG130" s="223"/>
      <c r="XH130" s="223"/>
      <c r="XI130" s="223"/>
      <c r="XJ130" s="223"/>
      <c r="XK130" s="223"/>
      <c r="XL130" s="223"/>
      <c r="XM130" s="223"/>
      <c r="XN130" s="223"/>
      <c r="XO130" s="223"/>
      <c r="XP130" s="223"/>
      <c r="XQ130" s="223"/>
      <c r="XR130" s="223"/>
      <c r="XS130" s="223"/>
      <c r="XT130" s="223"/>
      <c r="XU130" s="223"/>
      <c r="XV130" s="223"/>
      <c r="XW130" s="223"/>
      <c r="XX130" s="223"/>
      <c r="XY130" s="223"/>
      <c r="XZ130" s="223"/>
      <c r="YA130" s="223"/>
      <c r="YB130" s="223"/>
      <c r="YC130" s="223"/>
      <c r="YD130" s="223"/>
      <c r="YE130" s="223"/>
      <c r="YF130" s="223"/>
      <c r="YG130" s="223"/>
      <c r="YH130" s="223"/>
      <c r="YI130" s="223"/>
      <c r="YJ130" s="223"/>
      <c r="YK130" s="223"/>
      <c r="YL130" s="223"/>
      <c r="YM130" s="223"/>
      <c r="YN130" s="223"/>
      <c r="YO130" s="223"/>
      <c r="YP130" s="223"/>
      <c r="YQ130" s="223"/>
      <c r="YR130" s="223"/>
      <c r="YS130" s="223"/>
      <c r="YT130" s="223"/>
      <c r="YU130" s="223"/>
      <c r="YV130" s="223"/>
      <c r="YW130" s="223"/>
      <c r="YX130" s="223"/>
      <c r="YY130" s="223"/>
      <c r="YZ130" s="223"/>
      <c r="ZA130" s="223"/>
      <c r="ZB130" s="223"/>
      <c r="ZC130" s="223"/>
      <c r="ZD130" s="223"/>
      <c r="ZE130" s="223"/>
      <c r="ZF130" s="223"/>
      <c r="ZG130" s="223"/>
      <c r="ZH130" s="223"/>
      <c r="ZI130" s="223"/>
      <c r="ZJ130" s="223"/>
      <c r="ZK130" s="223"/>
      <c r="ZL130" s="223"/>
      <c r="ZM130" s="223"/>
      <c r="ZN130" s="223"/>
      <c r="ZO130" s="223"/>
      <c r="ZP130" s="223"/>
      <c r="ZQ130" s="223"/>
      <c r="ZR130" s="223"/>
      <c r="ZS130" s="223"/>
      <c r="ZT130" s="223"/>
      <c r="ZU130" s="223"/>
      <c r="ZV130" s="223"/>
      <c r="ZW130" s="223"/>
      <c r="ZX130" s="223"/>
      <c r="ZY130" s="223"/>
      <c r="ZZ130" s="223"/>
      <c r="AAA130" s="223"/>
      <c r="AAB130" s="223"/>
      <c r="AAC130" s="223"/>
      <c r="AAD130" s="223"/>
      <c r="AAE130" s="223"/>
      <c r="AAF130" s="223"/>
      <c r="AAG130" s="223"/>
      <c r="AAH130" s="223"/>
      <c r="AAI130" s="223"/>
      <c r="AAJ130" s="223"/>
      <c r="AAK130" s="223"/>
      <c r="AAL130" s="223"/>
      <c r="AAM130" s="223"/>
      <c r="AAN130" s="223"/>
      <c r="AAO130" s="223"/>
      <c r="AAP130" s="223"/>
      <c r="AAQ130" s="223"/>
      <c r="AAR130" s="223"/>
      <c r="AAS130" s="223"/>
      <c r="AAT130" s="223"/>
      <c r="AAU130" s="223"/>
      <c r="AAV130" s="223"/>
      <c r="AAW130" s="223"/>
      <c r="AAX130" s="223"/>
      <c r="AAY130" s="223"/>
      <c r="AAZ130" s="223"/>
      <c r="ABA130" s="223"/>
      <c r="ABB130" s="223"/>
      <c r="ABC130" s="223"/>
      <c r="ABD130" s="223"/>
      <c r="ABE130" s="223"/>
      <c r="ABF130" s="223"/>
      <c r="ABG130" s="223"/>
      <c r="ABH130" s="223"/>
      <c r="ABI130" s="223"/>
      <c r="ABJ130" s="223"/>
      <c r="ABK130" s="223"/>
      <c r="ABL130" s="223"/>
      <c r="ABM130" s="223"/>
      <c r="ABN130" s="223"/>
      <c r="ABO130" s="223"/>
      <c r="ABP130" s="223"/>
      <c r="ABQ130" s="223"/>
      <c r="ABR130" s="223"/>
      <c r="ABS130" s="223"/>
      <c r="ABT130" s="223"/>
      <c r="ABU130" s="223"/>
      <c r="ABV130" s="223"/>
      <c r="ABW130" s="223"/>
      <c r="ABX130" s="223"/>
      <c r="ABY130" s="223"/>
      <c r="ABZ130" s="223"/>
      <c r="ACA130" s="223"/>
      <c r="ACB130" s="223"/>
      <c r="ACC130" s="223"/>
      <c r="ACD130" s="223"/>
      <c r="ACE130" s="223"/>
      <c r="ACF130" s="223"/>
      <c r="ACG130" s="223"/>
      <c r="ACH130" s="223"/>
      <c r="ACI130" s="223"/>
      <c r="ACJ130" s="223"/>
      <c r="ACK130" s="223"/>
      <c r="ACL130" s="223"/>
      <c r="ACM130" s="223"/>
      <c r="ACN130" s="223"/>
      <c r="ACO130" s="223"/>
      <c r="ACP130" s="223"/>
      <c r="ACQ130" s="223"/>
      <c r="ACR130" s="223"/>
      <c r="ACS130" s="223"/>
      <c r="ACT130" s="223"/>
      <c r="ACU130" s="223"/>
      <c r="ACV130" s="223"/>
      <c r="ACW130" s="223"/>
      <c r="ACX130" s="223"/>
      <c r="ACY130" s="223"/>
      <c r="ACZ130" s="223"/>
      <c r="ADA130" s="223"/>
      <c r="ADB130" s="223"/>
      <c r="ADC130" s="223"/>
      <c r="ADD130" s="223"/>
      <c r="ADE130" s="223"/>
      <c r="ADF130" s="223"/>
      <c r="ADG130" s="223"/>
      <c r="ADH130" s="223"/>
      <c r="ADI130" s="223"/>
      <c r="ADJ130" s="223"/>
      <c r="ADK130" s="223"/>
      <c r="ADL130" s="223"/>
      <c r="ADM130" s="223"/>
      <c r="ADN130" s="223"/>
      <c r="ADO130" s="223"/>
      <c r="ADP130" s="223"/>
      <c r="ADQ130" s="223"/>
      <c r="ADR130" s="223"/>
      <c r="ADS130" s="223"/>
      <c r="ADT130" s="223"/>
      <c r="ADU130" s="223"/>
      <c r="ADV130" s="223"/>
      <c r="ADW130" s="223"/>
      <c r="ADX130" s="223"/>
      <c r="ADY130" s="223"/>
      <c r="ADZ130" s="223"/>
      <c r="AEA130" s="223"/>
      <c r="AEB130" s="223"/>
      <c r="AEC130" s="223"/>
      <c r="AED130" s="223"/>
      <c r="AEE130" s="223"/>
      <c r="AEF130" s="223"/>
      <c r="AEG130" s="223"/>
      <c r="AEH130" s="223"/>
      <c r="AEI130" s="223"/>
      <c r="AEJ130" s="223"/>
      <c r="AEK130" s="223"/>
      <c r="AEL130" s="223"/>
      <c r="AEM130" s="223"/>
      <c r="AEN130" s="223"/>
      <c r="AEO130" s="223"/>
      <c r="AEP130" s="223"/>
      <c r="AEQ130" s="223"/>
      <c r="AER130" s="223"/>
      <c r="AES130" s="223"/>
      <c r="AET130" s="223"/>
      <c r="AEU130" s="223"/>
      <c r="AEV130" s="223"/>
      <c r="AEW130" s="223"/>
      <c r="AEX130" s="223"/>
      <c r="AEY130" s="223"/>
      <c r="AEZ130" s="223"/>
      <c r="AFA130" s="223"/>
      <c r="AFB130" s="223"/>
      <c r="AFC130" s="223"/>
      <c r="AFD130" s="223"/>
      <c r="AFE130" s="223"/>
      <c r="AFF130" s="223"/>
      <c r="AFG130" s="223"/>
      <c r="AFH130" s="223"/>
      <c r="AFI130" s="223"/>
      <c r="AFJ130" s="223"/>
      <c r="AFK130" s="223"/>
      <c r="AFL130" s="223"/>
      <c r="AFM130" s="223"/>
      <c r="AFN130" s="223"/>
      <c r="AFO130" s="223"/>
      <c r="AFP130" s="223"/>
      <c r="AFQ130" s="223"/>
      <c r="AFR130" s="223"/>
      <c r="AFS130" s="223"/>
      <c r="AFT130" s="223"/>
    </row>
    <row r="131" spans="1:852" s="207" customFormat="1">
      <c r="A131" s="267" t="s">
        <v>3717</v>
      </c>
      <c r="B131" s="267"/>
      <c r="C131" s="840" t="str">
        <f>IF(Severity!F131&gt;=0.5,"YES","NO")</f>
        <v>NO</v>
      </c>
      <c r="D131" s="840" t="str">
        <f>IF(Severity!G131&gt;=0.5,"YES","NO")</f>
        <v>YES</v>
      </c>
      <c r="E131" s="269">
        <v>16</v>
      </c>
      <c r="F131" s="269">
        <v>2</v>
      </c>
      <c r="G131" s="270" t="s">
        <v>2390</v>
      </c>
      <c r="H131" s="270" t="s">
        <v>749</v>
      </c>
      <c r="I131" s="270" t="s">
        <v>455</v>
      </c>
      <c r="J131" s="270">
        <v>9</v>
      </c>
      <c r="K131" s="270" t="s">
        <v>455</v>
      </c>
      <c r="L131" s="267"/>
      <c r="M131" s="267"/>
      <c r="N131" s="270"/>
      <c r="O131" s="270" t="s">
        <v>455</v>
      </c>
      <c r="P131" s="267"/>
      <c r="Q131" s="267"/>
      <c r="R131" s="267"/>
      <c r="S131" s="270" t="s">
        <v>235</v>
      </c>
      <c r="T131" s="270">
        <v>9</v>
      </c>
      <c r="U131" s="222"/>
      <c r="V131" s="222"/>
      <c r="W131" s="113">
        <v>16.8</v>
      </c>
      <c r="X131" s="113">
        <v>3.8</v>
      </c>
      <c r="Y131" s="113"/>
      <c r="Z131" s="113"/>
      <c r="AA131" s="113">
        <v>10.7</v>
      </c>
      <c r="AB131" s="113">
        <v>5.7</v>
      </c>
      <c r="AC131" s="113"/>
      <c r="AD131" s="113"/>
      <c r="AE131" s="114"/>
      <c r="AF131" s="113"/>
      <c r="AG131" s="113"/>
      <c r="AH131" s="113"/>
      <c r="AI131" s="267">
        <v>30</v>
      </c>
      <c r="AJ131" s="267">
        <f t="shared" si="27"/>
        <v>21</v>
      </c>
      <c r="AK131" s="267">
        <v>21</v>
      </c>
      <c r="AL131" s="270" t="s">
        <v>2390</v>
      </c>
      <c r="AM131" s="267" t="s">
        <v>749</v>
      </c>
      <c r="AN131" s="270" t="s">
        <v>455</v>
      </c>
      <c r="AO131" s="267">
        <v>7</v>
      </c>
      <c r="AP131" s="270" t="s">
        <v>455</v>
      </c>
      <c r="AQ131" s="267"/>
      <c r="AR131" s="267"/>
      <c r="AS131" s="267"/>
      <c r="AT131" s="270" t="s">
        <v>455</v>
      </c>
      <c r="AU131" s="267"/>
      <c r="AV131" s="267"/>
      <c r="AW131" s="267"/>
      <c r="AX131" s="270" t="s">
        <v>235</v>
      </c>
      <c r="AY131" s="267">
        <v>9</v>
      </c>
      <c r="AZ131" s="222"/>
      <c r="BA131" s="222"/>
      <c r="BB131" s="114">
        <v>16.100000000000001</v>
      </c>
      <c r="BC131" s="114">
        <v>3.8</v>
      </c>
      <c r="BD131" s="114"/>
      <c r="BE131" s="114"/>
      <c r="BF131" s="114">
        <v>10.1</v>
      </c>
      <c r="BG131" s="114">
        <v>5.8</v>
      </c>
      <c r="BH131" s="114"/>
      <c r="BI131" s="114"/>
      <c r="BJ131" s="114"/>
      <c r="BK131" s="114"/>
      <c r="BL131" s="114"/>
      <c r="BM131" s="114"/>
      <c r="BN131" s="267">
        <v>30</v>
      </c>
      <c r="BO131" s="270">
        <f t="shared" si="28"/>
        <v>23</v>
      </c>
      <c r="BP131" s="267">
        <v>23</v>
      </c>
      <c r="BQ131" s="267"/>
      <c r="BR131" s="270" t="s">
        <v>455</v>
      </c>
      <c r="BS131" s="267"/>
      <c r="BT131" s="267"/>
      <c r="BU131" s="267"/>
      <c r="BV131" s="267"/>
      <c r="BW131" s="267"/>
      <c r="BX131" s="267"/>
      <c r="BY131" s="267"/>
      <c r="BZ131" s="267"/>
      <c r="CA131" s="267"/>
      <c r="CB131" s="267"/>
      <c r="CC131" s="267"/>
      <c r="CD131" s="267"/>
      <c r="CE131" s="114"/>
      <c r="CF131" s="114"/>
      <c r="CG131" s="114"/>
      <c r="CH131" s="114"/>
      <c r="CI131" s="114"/>
      <c r="CJ131" s="114"/>
      <c r="CK131" s="114"/>
      <c r="CL131" s="114"/>
      <c r="CM131" s="114"/>
      <c r="CN131" s="114"/>
      <c r="CO131" s="114"/>
      <c r="CP131" s="114"/>
      <c r="CQ131" s="114"/>
      <c r="CR131" s="114"/>
      <c r="CS131" s="267"/>
      <c r="CT131" s="267"/>
      <c r="CU131" s="267"/>
      <c r="CV131" s="267"/>
      <c r="CW131" s="270" t="s">
        <v>455</v>
      </c>
      <c r="CX131" s="267"/>
      <c r="CY131" s="267"/>
      <c r="CZ131" s="267"/>
      <c r="DA131" s="267"/>
      <c r="DB131" s="267"/>
      <c r="DC131" s="267"/>
      <c r="DD131" s="222"/>
      <c r="DE131" s="267"/>
      <c r="DF131" s="267"/>
      <c r="DG131" s="267"/>
      <c r="DH131" s="267"/>
      <c r="DI131" s="267"/>
      <c r="DJ131" s="267"/>
      <c r="DK131" s="113"/>
      <c r="DL131" s="113"/>
      <c r="DM131" s="113"/>
      <c r="DN131" s="113"/>
      <c r="DO131" s="113"/>
      <c r="DP131" s="113"/>
      <c r="DQ131" s="113"/>
      <c r="DR131" s="113"/>
      <c r="DS131" s="113"/>
      <c r="DT131" s="113"/>
      <c r="DU131" s="113"/>
      <c r="DV131" s="113"/>
      <c r="DW131" s="113"/>
      <c r="DX131" s="113"/>
      <c r="DY131" s="267"/>
      <c r="DZ131" s="267"/>
      <c r="EA131" s="267"/>
      <c r="EB131" s="270" t="s">
        <v>455</v>
      </c>
      <c r="EC131" s="267"/>
      <c r="ED131" s="267"/>
      <c r="EE131" s="267"/>
      <c r="EF131" s="267"/>
      <c r="EG131" s="267"/>
      <c r="EH131" s="267"/>
      <c r="EI131" s="267"/>
      <c r="EJ131" s="267"/>
      <c r="EK131" s="267"/>
      <c r="EL131" s="267"/>
      <c r="EM131" s="267"/>
      <c r="EN131" s="267"/>
      <c r="EO131" s="267"/>
      <c r="EP131" s="113"/>
      <c r="EQ131" s="113"/>
      <c r="ER131" s="113"/>
      <c r="ES131" s="113"/>
      <c r="ET131" s="113"/>
      <c r="EU131" s="113"/>
      <c r="EV131" s="113"/>
      <c r="EW131" s="113"/>
      <c r="EX131" s="113"/>
      <c r="EY131" s="113"/>
      <c r="EZ131" s="113"/>
      <c r="FA131" s="113"/>
      <c r="FB131" s="113"/>
      <c r="FC131" s="113"/>
      <c r="FD131" s="267"/>
      <c r="FE131" s="267"/>
      <c r="FF131" s="270" t="s">
        <v>455</v>
      </c>
      <c r="FG131" s="267"/>
      <c r="FH131" s="270"/>
      <c r="FI131" s="267"/>
      <c r="FJ131" s="267"/>
      <c r="FK131" s="267"/>
      <c r="FL131" s="267"/>
      <c r="FM131" s="267"/>
      <c r="FN131" s="267"/>
      <c r="FO131" s="267"/>
      <c r="FP131" s="267"/>
      <c r="FQ131" s="267"/>
      <c r="FR131" s="267"/>
      <c r="FS131" s="267"/>
      <c r="FT131" s="267"/>
      <c r="FU131" s="267"/>
      <c r="FV131" s="267"/>
      <c r="FW131" s="267"/>
      <c r="FX131" s="267"/>
      <c r="FY131" s="267"/>
      <c r="FZ131" s="267"/>
      <c r="GA131" s="267"/>
      <c r="GB131" s="267"/>
      <c r="GC131" s="267"/>
      <c r="GD131" s="267"/>
      <c r="GE131" s="267"/>
      <c r="GF131" s="267"/>
      <c r="GG131" s="267"/>
      <c r="GH131" s="267"/>
      <c r="GI131" s="267"/>
      <c r="GJ131" s="267"/>
      <c r="GK131" s="267"/>
      <c r="GL131" s="267"/>
      <c r="GM131" s="267"/>
      <c r="GN131" s="267"/>
      <c r="GO131" s="267"/>
      <c r="GP131" s="267"/>
      <c r="GQ131" s="267"/>
      <c r="GR131" s="267"/>
      <c r="GS131" s="267"/>
      <c r="GT131" s="267"/>
      <c r="GU131" s="267"/>
      <c r="GV131" s="267"/>
      <c r="GW131" s="267"/>
      <c r="GX131" s="267"/>
      <c r="GY131" s="267"/>
      <c r="GZ131" s="267"/>
      <c r="HA131" s="267"/>
      <c r="HB131" s="267"/>
      <c r="HC131" s="267"/>
      <c r="HD131" s="270" t="s">
        <v>455</v>
      </c>
      <c r="HE131" s="267"/>
      <c r="HF131" s="267"/>
      <c r="HG131" s="267"/>
      <c r="HH131" s="270"/>
      <c r="HI131" s="267"/>
      <c r="HJ131" s="267"/>
      <c r="HK131" s="267"/>
      <c r="HL131" s="267"/>
      <c r="HM131" s="267"/>
      <c r="HN131" s="267"/>
      <c r="HO131" s="267"/>
      <c r="HP131" s="267"/>
      <c r="HQ131" s="267"/>
      <c r="HR131" s="267"/>
      <c r="HS131" s="267"/>
      <c r="HT131" s="267"/>
      <c r="HU131" s="267"/>
      <c r="HV131" s="267"/>
      <c r="HW131" s="267"/>
      <c r="HX131" s="267"/>
      <c r="HY131" s="267"/>
      <c r="HZ131" s="267"/>
      <c r="IA131" s="267"/>
      <c r="IB131" s="267"/>
      <c r="IC131" s="267"/>
      <c r="ID131" s="267"/>
      <c r="IE131" s="267"/>
      <c r="IF131" s="267"/>
      <c r="IG131" s="267"/>
      <c r="IH131" s="267"/>
      <c r="II131" s="267"/>
      <c r="IJ131" s="267"/>
      <c r="IK131" s="267"/>
      <c r="IL131" s="267"/>
      <c r="IM131" s="267"/>
      <c r="IN131" s="267"/>
      <c r="IO131" s="267"/>
      <c r="IP131" s="267"/>
      <c r="IQ131" s="267"/>
      <c r="IR131" s="267"/>
      <c r="IS131" s="270" t="s">
        <v>455</v>
      </c>
      <c r="IT131" s="267"/>
      <c r="IU131" s="267"/>
      <c r="IV131" s="267"/>
      <c r="IW131" s="267"/>
      <c r="IX131" s="267"/>
      <c r="IY131" s="267"/>
      <c r="IZ131" s="267"/>
      <c r="JA131" s="267"/>
      <c r="JB131" s="267"/>
      <c r="JC131" s="267"/>
      <c r="JD131" s="267"/>
      <c r="JE131" s="267"/>
      <c r="JF131" s="267"/>
      <c r="JG131" s="267"/>
      <c r="JH131" s="267"/>
      <c r="JI131" s="267"/>
      <c r="JJ131" s="267"/>
      <c r="JK131" s="267"/>
      <c r="JL131" s="267"/>
      <c r="JM131" s="267"/>
      <c r="JN131" s="267"/>
      <c r="JO131" s="267"/>
      <c r="JP131" s="267"/>
      <c r="JQ131" s="267"/>
      <c r="JR131" s="267"/>
      <c r="JS131" s="267"/>
      <c r="JT131" s="267"/>
      <c r="JU131" s="267"/>
      <c r="JV131" s="267"/>
      <c r="JW131" s="267"/>
      <c r="JX131" s="267"/>
      <c r="JY131" s="267"/>
      <c r="JZ131" s="267"/>
      <c r="KA131" s="267"/>
      <c r="KB131" s="267"/>
      <c r="KC131" s="267"/>
      <c r="KD131" s="267"/>
      <c r="KE131" s="270" t="s">
        <v>455</v>
      </c>
      <c r="KF131" s="267"/>
      <c r="KG131" s="267"/>
      <c r="KH131" s="267"/>
      <c r="KI131" s="267"/>
      <c r="KJ131" s="270"/>
      <c r="KK131" s="267"/>
      <c r="KL131" s="267"/>
      <c r="KM131" s="267"/>
      <c r="KN131" s="267"/>
      <c r="KO131" s="267"/>
      <c r="KP131" s="267"/>
      <c r="KQ131" s="267"/>
      <c r="KR131" s="267"/>
      <c r="KS131" s="267"/>
      <c r="KT131" s="267"/>
      <c r="KU131" s="267"/>
      <c r="KV131" s="267"/>
      <c r="KW131" s="267"/>
      <c r="KX131" s="267"/>
      <c r="KY131" s="267"/>
      <c r="KZ131" s="267"/>
      <c r="LA131" s="267"/>
      <c r="LB131" s="267"/>
      <c r="LC131" s="267"/>
      <c r="LD131" s="267"/>
      <c r="LE131" s="267"/>
      <c r="LF131" s="267"/>
      <c r="LG131" s="267"/>
      <c r="LH131" s="267"/>
      <c r="LI131" s="267"/>
      <c r="LJ131" s="267"/>
      <c r="LK131" s="267"/>
      <c r="LL131" s="267"/>
      <c r="LM131" s="267"/>
      <c r="LN131" s="267"/>
      <c r="LO131" s="267"/>
      <c r="LP131" s="267"/>
      <c r="LQ131" s="267"/>
      <c r="LR131" s="267"/>
      <c r="LS131" s="267"/>
      <c r="LT131" s="270" t="s">
        <v>455</v>
      </c>
      <c r="LU131" s="267"/>
      <c r="LV131" s="267"/>
      <c r="LW131" s="267"/>
      <c r="LX131" s="267"/>
      <c r="LY131" s="267"/>
      <c r="LZ131" s="267"/>
      <c r="MA131" s="267"/>
      <c r="MB131" s="267"/>
      <c r="MC131" s="267"/>
      <c r="MD131" s="267"/>
      <c r="ME131" s="267"/>
      <c r="MF131" s="267"/>
      <c r="MG131" s="267"/>
      <c r="MH131" s="267"/>
      <c r="MI131" s="267"/>
      <c r="MJ131" s="267"/>
      <c r="MK131" s="267"/>
      <c r="ML131" s="267"/>
      <c r="MM131" s="267"/>
      <c r="MN131" s="267"/>
      <c r="MO131" s="267"/>
      <c r="MP131" s="267"/>
      <c r="MQ131" s="267"/>
      <c r="MR131" s="267"/>
      <c r="MS131" s="267"/>
      <c r="MT131" s="267"/>
      <c r="MU131" s="267"/>
      <c r="MV131" s="267"/>
      <c r="MW131" s="267"/>
      <c r="MX131" s="267"/>
      <c r="MY131" s="267"/>
      <c r="MZ131" s="267"/>
      <c r="NA131" s="267"/>
      <c r="NB131" s="267"/>
      <c r="NC131" s="267"/>
      <c r="ND131" s="267"/>
      <c r="NE131" s="267"/>
      <c r="NF131" s="267"/>
      <c r="NG131" s="267"/>
      <c r="NH131" s="267"/>
      <c r="NI131" s="267"/>
      <c r="NJ131" s="267"/>
      <c r="NK131" s="267"/>
      <c r="NL131" s="267"/>
      <c r="NM131" s="267"/>
      <c r="NN131" s="267"/>
      <c r="NO131" s="267"/>
      <c r="NP131" s="267"/>
      <c r="NQ131" s="267"/>
      <c r="NR131" s="267"/>
      <c r="NS131" s="267"/>
      <c r="NT131" s="267"/>
      <c r="NU131" s="267"/>
      <c r="NV131" s="267"/>
      <c r="NW131" s="267"/>
      <c r="NX131" s="267"/>
      <c r="NY131" s="267"/>
      <c r="NZ131" s="267"/>
      <c r="OA131" s="267"/>
      <c r="OB131" s="267"/>
      <c r="OC131" s="267"/>
      <c r="OD131" s="267"/>
      <c r="OE131" s="267"/>
      <c r="OF131" s="267"/>
      <c r="OG131" s="267"/>
      <c r="OH131" s="267"/>
      <c r="OI131" s="267"/>
      <c r="OJ131" s="267"/>
      <c r="OK131" s="267"/>
      <c r="OL131" s="267"/>
      <c r="OM131" s="267"/>
      <c r="ON131" s="267"/>
      <c r="OO131" s="267"/>
      <c r="OP131" s="267"/>
      <c r="OQ131" s="267"/>
      <c r="OR131" s="267"/>
      <c r="OS131" s="267"/>
      <c r="OT131" s="267"/>
      <c r="OU131" s="267"/>
      <c r="OV131" s="267"/>
      <c r="OW131" s="222"/>
      <c r="OX131" s="222"/>
      <c r="OY131" s="222"/>
      <c r="OZ131" s="222"/>
      <c r="PA131" s="222"/>
      <c r="PB131" s="222"/>
      <c r="PC131" s="222"/>
      <c r="PD131" s="222"/>
      <c r="PE131" s="222"/>
      <c r="PF131" s="222"/>
      <c r="PG131" s="222"/>
      <c r="PH131" s="222"/>
      <c r="PI131" s="222"/>
      <c r="PJ131" s="222"/>
      <c r="PK131" s="222"/>
      <c r="PL131" s="222"/>
      <c r="PM131" s="222"/>
      <c r="PN131" s="222"/>
      <c r="PO131" s="222"/>
      <c r="PP131" s="222"/>
      <c r="PQ131" s="222"/>
      <c r="PR131" s="222"/>
      <c r="PS131" s="222"/>
      <c r="PT131" s="222"/>
      <c r="PU131" s="222"/>
      <c r="PV131" s="222"/>
      <c r="PW131" s="222"/>
      <c r="PX131" s="222"/>
      <c r="PY131" s="222"/>
      <c r="PZ131" s="222"/>
      <c r="QA131" s="222"/>
      <c r="QB131" s="222"/>
      <c r="QC131" s="222"/>
      <c r="QD131" s="222"/>
      <c r="QE131" s="222"/>
      <c r="QF131" s="222"/>
      <c r="QG131" s="222"/>
      <c r="QH131" s="222"/>
      <c r="QI131" s="222"/>
      <c r="QJ131" s="222"/>
      <c r="QK131" s="222"/>
      <c r="QL131" s="222"/>
      <c r="QM131" s="222"/>
      <c r="QN131" s="222"/>
      <c r="QO131" s="222"/>
      <c r="QP131" s="222"/>
      <c r="QQ131" s="222"/>
      <c r="QR131" s="222"/>
      <c r="QS131" s="222"/>
      <c r="QT131" s="222"/>
      <c r="QU131" s="222"/>
      <c r="QV131" s="222"/>
      <c r="QW131" s="222"/>
      <c r="QX131" s="222"/>
      <c r="QY131" s="222"/>
      <c r="QZ131" s="222"/>
      <c r="RA131" s="222"/>
      <c r="RB131" s="222"/>
      <c r="RC131" s="222"/>
      <c r="RD131" s="222"/>
      <c r="RE131" s="222"/>
      <c r="RF131" s="222"/>
      <c r="RG131" s="222"/>
      <c r="RH131" s="222"/>
      <c r="RI131" s="222"/>
      <c r="RJ131" s="222"/>
      <c r="RK131" s="222"/>
      <c r="RL131" s="222"/>
      <c r="RM131" s="222"/>
      <c r="RN131" s="222"/>
      <c r="RO131" s="222"/>
      <c r="RP131" s="222"/>
      <c r="RQ131" s="222"/>
      <c r="RR131" s="222"/>
      <c r="RS131" s="222"/>
      <c r="RT131" s="222"/>
      <c r="RU131" s="222"/>
      <c r="RV131" s="222"/>
      <c r="RW131" s="222"/>
      <c r="RX131" s="222"/>
      <c r="RY131" s="222"/>
      <c r="RZ131" s="222"/>
      <c r="SA131" s="222"/>
      <c r="SB131" s="222"/>
      <c r="SC131" s="222"/>
      <c r="SD131" s="222"/>
      <c r="SE131" s="222"/>
      <c r="SF131" s="222"/>
      <c r="SG131" s="222"/>
      <c r="SH131" s="222"/>
      <c r="SI131" s="222"/>
      <c r="SJ131" s="222"/>
      <c r="SK131" s="222"/>
      <c r="SL131" s="222"/>
      <c r="SM131" s="222"/>
      <c r="SN131" s="222"/>
      <c r="SO131" s="222"/>
      <c r="SP131" s="222"/>
      <c r="SQ131" s="222"/>
      <c r="SR131" s="222"/>
      <c r="SS131" s="222"/>
      <c r="ST131" s="222"/>
      <c r="SU131" s="222"/>
      <c r="SV131" s="222"/>
      <c r="SW131" s="222"/>
      <c r="SX131" s="222"/>
      <c r="SY131" s="222"/>
      <c r="SZ131" s="222"/>
      <c r="TA131" s="222"/>
      <c r="TB131" s="222"/>
      <c r="TC131" s="222"/>
      <c r="TD131" s="222"/>
      <c r="TE131" s="222"/>
      <c r="TF131" s="222"/>
      <c r="TG131" s="222"/>
      <c r="TH131" s="222"/>
      <c r="TI131" s="222"/>
      <c r="TJ131" s="222"/>
      <c r="TK131" s="222"/>
      <c r="TL131" s="222"/>
      <c r="TM131" s="222"/>
      <c r="TN131" s="222"/>
      <c r="TO131" s="222"/>
      <c r="TP131" s="222"/>
      <c r="TQ131" s="222"/>
      <c r="TR131" s="222"/>
      <c r="TS131" s="222"/>
      <c r="TT131" s="222"/>
      <c r="TU131" s="222"/>
      <c r="TV131" s="222"/>
      <c r="TW131" s="222"/>
      <c r="TX131" s="222"/>
      <c r="TY131" s="222"/>
      <c r="TZ131" s="222"/>
      <c r="UA131" s="222"/>
      <c r="UB131" s="222"/>
      <c r="UC131" s="222"/>
      <c r="UD131" s="222"/>
      <c r="UE131" s="222"/>
      <c r="UF131" s="222"/>
      <c r="UG131" s="222"/>
      <c r="UH131" s="222"/>
      <c r="UI131" s="222"/>
      <c r="UJ131" s="222"/>
      <c r="UK131" s="222"/>
      <c r="UL131" s="222"/>
      <c r="UM131" s="222"/>
      <c r="UN131" s="222"/>
      <c r="UO131" s="222"/>
      <c r="UP131" s="222"/>
      <c r="UQ131" s="222"/>
      <c r="UR131" s="222"/>
      <c r="US131" s="222"/>
      <c r="UT131" s="222"/>
      <c r="UU131" s="222"/>
      <c r="UV131" s="222"/>
      <c r="UW131" s="222"/>
      <c r="UX131" s="222"/>
      <c r="UY131" s="222"/>
      <c r="UZ131" s="222"/>
      <c r="VA131" s="222"/>
      <c r="VB131" s="222"/>
      <c r="VC131" s="222"/>
      <c r="VD131" s="222"/>
      <c r="VE131" s="222"/>
      <c r="VF131" s="222"/>
      <c r="VG131" s="222"/>
      <c r="VH131" s="222"/>
      <c r="VI131" s="222"/>
      <c r="VJ131" s="222"/>
      <c r="VK131" s="222"/>
      <c r="VL131" s="222"/>
      <c r="VM131" s="222"/>
      <c r="VN131" s="222"/>
      <c r="VO131" s="222"/>
      <c r="VP131" s="222"/>
      <c r="VQ131" s="222"/>
      <c r="VR131" s="222"/>
      <c r="VS131" s="222"/>
      <c r="VT131" s="222"/>
      <c r="VU131" s="222"/>
      <c r="VV131" s="222"/>
      <c r="VW131" s="222"/>
      <c r="VX131" s="222"/>
      <c r="VY131" s="222"/>
      <c r="VZ131" s="222"/>
      <c r="WA131" s="222"/>
      <c r="WB131" s="222"/>
      <c r="WC131" s="222"/>
      <c r="WD131" s="222"/>
      <c r="WE131" s="222"/>
      <c r="WF131" s="222"/>
      <c r="WG131" s="222"/>
      <c r="WH131" s="222"/>
      <c r="WI131" s="222"/>
      <c r="WJ131" s="222"/>
      <c r="WK131" s="222"/>
      <c r="WL131" s="222"/>
      <c r="WM131" s="222"/>
      <c r="WN131" s="222"/>
      <c r="WO131" s="222"/>
      <c r="WP131" s="222"/>
      <c r="WQ131" s="222"/>
      <c r="WR131" s="222"/>
      <c r="WS131" s="222"/>
      <c r="WT131" s="222"/>
      <c r="WU131" s="222"/>
      <c r="WV131" s="222"/>
      <c r="WW131" s="222"/>
      <c r="WX131" s="222"/>
      <c r="WY131" s="222"/>
      <c r="WZ131" s="222"/>
      <c r="XA131" s="222"/>
      <c r="XB131" s="222"/>
      <c r="XC131" s="222"/>
      <c r="XD131" s="222"/>
      <c r="XE131" s="222"/>
      <c r="XF131" s="222"/>
      <c r="XG131" s="222"/>
      <c r="XH131" s="222"/>
      <c r="XI131" s="222"/>
      <c r="XJ131" s="222"/>
      <c r="XK131" s="222"/>
      <c r="XL131" s="222"/>
      <c r="XM131" s="222"/>
      <c r="XN131" s="222"/>
      <c r="XO131" s="222"/>
      <c r="XP131" s="222"/>
      <c r="XQ131" s="222"/>
      <c r="XR131" s="222"/>
      <c r="XS131" s="222"/>
      <c r="XT131" s="222"/>
      <c r="XU131" s="222"/>
      <c r="XV131" s="222"/>
      <c r="XW131" s="222"/>
      <c r="XX131" s="222"/>
      <c r="XY131" s="222"/>
      <c r="XZ131" s="222"/>
      <c r="YA131" s="222"/>
      <c r="YB131" s="222"/>
      <c r="YC131" s="222"/>
      <c r="YD131" s="222"/>
      <c r="YE131" s="222"/>
      <c r="YF131" s="222"/>
      <c r="YG131" s="222"/>
      <c r="YH131" s="222"/>
      <c r="YI131" s="222"/>
      <c r="YJ131" s="222"/>
      <c r="YK131" s="222"/>
      <c r="YL131" s="222"/>
      <c r="YM131" s="222"/>
      <c r="YN131" s="222"/>
      <c r="YO131" s="222"/>
      <c r="YP131" s="222"/>
      <c r="YQ131" s="222"/>
      <c r="YR131" s="222"/>
      <c r="YS131" s="222"/>
      <c r="YT131" s="222"/>
      <c r="YU131" s="222"/>
      <c r="YV131" s="222"/>
      <c r="YW131" s="222"/>
      <c r="YX131" s="222"/>
      <c r="YY131" s="222"/>
      <c r="YZ131" s="222"/>
      <c r="ZA131" s="222"/>
      <c r="ZB131" s="222"/>
      <c r="ZC131" s="222"/>
      <c r="ZD131" s="222"/>
      <c r="ZE131" s="222"/>
      <c r="ZF131" s="222"/>
      <c r="ZG131" s="222"/>
      <c r="ZH131" s="222"/>
      <c r="ZI131" s="222"/>
      <c r="ZJ131" s="222"/>
      <c r="ZK131" s="222"/>
      <c r="ZL131" s="222"/>
      <c r="ZM131" s="222"/>
      <c r="ZN131" s="222"/>
      <c r="ZO131" s="222"/>
      <c r="ZP131" s="222"/>
      <c r="ZQ131" s="222"/>
      <c r="ZR131" s="222"/>
      <c r="ZS131" s="222"/>
      <c r="ZT131" s="222"/>
      <c r="ZU131" s="222"/>
      <c r="ZV131" s="222"/>
      <c r="ZW131" s="222"/>
      <c r="ZX131" s="222"/>
      <c r="ZY131" s="222"/>
      <c r="ZZ131" s="222"/>
      <c r="AAA131" s="222"/>
      <c r="AAB131" s="222"/>
      <c r="AAC131" s="222"/>
      <c r="AAD131" s="222"/>
      <c r="AAE131" s="222"/>
      <c r="AAF131" s="222"/>
      <c r="AAG131" s="222"/>
      <c r="AAH131" s="222"/>
      <c r="AAI131" s="222"/>
      <c r="AAJ131" s="222"/>
      <c r="AAK131" s="222"/>
      <c r="AAL131" s="222"/>
      <c r="AAM131" s="222"/>
      <c r="AAN131" s="222"/>
      <c r="AAO131" s="222"/>
      <c r="AAP131" s="222"/>
      <c r="AAQ131" s="222"/>
      <c r="AAR131" s="222"/>
      <c r="AAS131" s="222"/>
      <c r="AAT131" s="222"/>
      <c r="AAU131" s="222"/>
      <c r="AAV131" s="222"/>
      <c r="AAW131" s="222"/>
      <c r="AAX131" s="222"/>
      <c r="AAY131" s="222"/>
      <c r="AAZ131" s="222"/>
      <c r="ABA131" s="222"/>
      <c r="ABB131" s="222"/>
      <c r="ABC131" s="222"/>
      <c r="ABD131" s="222"/>
      <c r="ABE131" s="222"/>
      <c r="ABF131" s="222"/>
      <c r="ABG131" s="222"/>
      <c r="ABH131" s="222"/>
      <c r="ABI131" s="222"/>
      <c r="ABJ131" s="222"/>
      <c r="ABK131" s="222"/>
      <c r="ABL131" s="222"/>
      <c r="ABM131" s="222"/>
      <c r="ABN131" s="222"/>
      <c r="ABO131" s="222"/>
      <c r="ABP131" s="222"/>
      <c r="ABQ131" s="222"/>
      <c r="ABR131" s="222"/>
      <c r="ABS131" s="222"/>
      <c r="ABT131" s="222"/>
      <c r="ABU131" s="222"/>
      <c r="ABV131" s="222"/>
      <c r="ABW131" s="222"/>
      <c r="ABX131" s="222"/>
      <c r="ABY131" s="222"/>
      <c r="ABZ131" s="222"/>
      <c r="ACA131" s="222"/>
      <c r="ACB131" s="222"/>
      <c r="ACC131" s="222"/>
      <c r="ACD131" s="222"/>
      <c r="ACE131" s="222"/>
      <c r="ACF131" s="222"/>
      <c r="ACG131" s="222"/>
      <c r="ACH131" s="222"/>
      <c r="ACI131" s="222"/>
      <c r="ACJ131" s="222"/>
      <c r="ACK131" s="222"/>
      <c r="ACL131" s="222"/>
      <c r="ACM131" s="222"/>
      <c r="ACN131" s="222"/>
      <c r="ACO131" s="222"/>
      <c r="ACP131" s="222"/>
      <c r="ACQ131" s="222"/>
      <c r="ACR131" s="222"/>
      <c r="ACS131" s="222"/>
      <c r="ACT131" s="222"/>
      <c r="ACU131" s="222"/>
      <c r="ACV131" s="222"/>
      <c r="ACW131" s="222"/>
      <c r="ACX131" s="222"/>
      <c r="ACY131" s="222"/>
      <c r="ACZ131" s="222"/>
      <c r="ADA131" s="222"/>
      <c r="ADB131" s="222"/>
      <c r="ADC131" s="222"/>
      <c r="ADD131" s="222"/>
      <c r="ADE131" s="222"/>
      <c r="ADF131" s="222"/>
      <c r="ADG131" s="222"/>
      <c r="ADH131" s="222"/>
      <c r="ADI131" s="222"/>
      <c r="ADJ131" s="222"/>
      <c r="ADK131" s="222"/>
      <c r="ADL131" s="222"/>
      <c r="ADM131" s="222"/>
      <c r="ADN131" s="222"/>
      <c r="ADO131" s="222"/>
      <c r="ADP131" s="222"/>
      <c r="ADQ131" s="222"/>
      <c r="ADR131" s="222"/>
      <c r="ADS131" s="222"/>
      <c r="ADT131" s="222"/>
      <c r="ADU131" s="222"/>
      <c r="ADV131" s="222"/>
      <c r="ADW131" s="222"/>
      <c r="ADX131" s="222"/>
      <c r="ADY131" s="222"/>
      <c r="ADZ131" s="222"/>
      <c r="AEA131" s="222"/>
      <c r="AEB131" s="222"/>
      <c r="AEC131" s="222"/>
      <c r="AED131" s="222"/>
      <c r="AEE131" s="222"/>
      <c r="AEF131" s="222"/>
      <c r="AEG131" s="222"/>
      <c r="AEH131" s="222"/>
      <c r="AEI131" s="222"/>
      <c r="AEJ131" s="222"/>
      <c r="AEK131" s="222"/>
      <c r="AEL131" s="222"/>
      <c r="AEM131" s="222"/>
      <c r="AEN131" s="222"/>
      <c r="AEO131" s="222"/>
      <c r="AEP131" s="222"/>
      <c r="AEQ131" s="222"/>
      <c r="AER131" s="222"/>
      <c r="AES131" s="222"/>
      <c r="AET131" s="222"/>
      <c r="AEU131" s="222"/>
      <c r="AEV131" s="222"/>
      <c r="AEW131" s="222"/>
      <c r="AEX131" s="222"/>
      <c r="AEY131" s="222"/>
      <c r="AEZ131" s="222"/>
      <c r="AFA131" s="222"/>
      <c r="AFB131" s="222"/>
      <c r="AFC131" s="222"/>
      <c r="AFD131" s="222"/>
      <c r="AFE131" s="222"/>
      <c r="AFF131" s="222"/>
      <c r="AFG131" s="222"/>
      <c r="AFH131" s="222"/>
      <c r="AFI131" s="222"/>
      <c r="AFJ131" s="222"/>
      <c r="AFK131" s="222"/>
      <c r="AFL131" s="222"/>
      <c r="AFM131" s="222"/>
      <c r="AFN131" s="222"/>
      <c r="AFO131" s="222"/>
      <c r="AFP131" s="222"/>
      <c r="AFQ131" s="222"/>
      <c r="AFR131" s="222"/>
      <c r="AFS131" s="222"/>
      <c r="AFT131" s="222"/>
    </row>
    <row r="132" spans="1:852" s="64" customFormat="1" ht="15.75">
      <c r="A132" s="220" t="s">
        <v>818</v>
      </c>
      <c r="B132" s="220" t="s">
        <v>9759</v>
      </c>
      <c r="C132" s="840" t="str">
        <f>IF(Severity!F132&gt;=0.5,"YES","NO")</f>
        <v>NO</v>
      </c>
      <c r="D132" s="840" t="str">
        <f>IF(Severity!G132&gt;=0.5,"YES","NO")</f>
        <v>YES</v>
      </c>
      <c r="E132" s="209">
        <v>8</v>
      </c>
      <c r="F132" s="209">
        <v>2</v>
      </c>
      <c r="G132" s="90" t="s">
        <v>360</v>
      </c>
      <c r="H132" s="270" t="s">
        <v>455</v>
      </c>
      <c r="I132" s="270">
        <v>1</v>
      </c>
      <c r="J132" s="270" t="s">
        <v>455</v>
      </c>
      <c r="K132" s="270" t="s">
        <v>455</v>
      </c>
      <c r="L132" s="212"/>
      <c r="M132" s="212"/>
      <c r="N132" s="270"/>
      <c r="O132" s="270" t="s">
        <v>602</v>
      </c>
      <c r="P132" s="212">
        <v>17</v>
      </c>
      <c r="Q132" s="212">
        <v>70</v>
      </c>
      <c r="R132" s="212">
        <v>50</v>
      </c>
      <c r="S132" s="270" t="s">
        <v>602</v>
      </c>
      <c r="T132" s="270">
        <v>17</v>
      </c>
      <c r="U132" s="113">
        <v>22.2</v>
      </c>
      <c r="V132" s="113">
        <v>4.2</v>
      </c>
      <c r="W132" s="113"/>
      <c r="X132" s="113"/>
      <c r="Y132" s="113"/>
      <c r="Z132" s="113"/>
      <c r="AA132" s="113"/>
      <c r="AB132" s="113"/>
      <c r="AC132" s="113"/>
      <c r="AD132" s="113"/>
      <c r="AE132" s="114">
        <v>-14.2</v>
      </c>
      <c r="AF132" s="113">
        <v>7.3</v>
      </c>
      <c r="AG132" s="113"/>
      <c r="AH132" s="113"/>
      <c r="AI132" s="267">
        <v>110</v>
      </c>
      <c r="AJ132" s="267" t="s">
        <v>455</v>
      </c>
      <c r="AK132" s="267" t="s">
        <v>455</v>
      </c>
      <c r="AL132" s="90" t="s">
        <v>3011</v>
      </c>
      <c r="AM132" s="270" t="s">
        <v>455</v>
      </c>
      <c r="AN132" s="270">
        <v>0</v>
      </c>
      <c r="AO132" s="270" t="s">
        <v>455</v>
      </c>
      <c r="AP132" s="270" t="s">
        <v>455</v>
      </c>
      <c r="AQ132" s="212"/>
      <c r="AR132" s="212"/>
      <c r="AS132" s="212"/>
      <c r="AT132" s="270" t="s">
        <v>602</v>
      </c>
      <c r="AU132" s="212">
        <v>17</v>
      </c>
      <c r="AV132" s="212">
        <v>29</v>
      </c>
      <c r="AW132" s="212">
        <v>50</v>
      </c>
      <c r="AX132" s="267" t="s">
        <v>602</v>
      </c>
      <c r="AY132" s="267">
        <v>17</v>
      </c>
      <c r="AZ132" s="114">
        <v>22.7</v>
      </c>
      <c r="BA132" s="114">
        <v>4</v>
      </c>
      <c r="BB132" s="114"/>
      <c r="BC132" s="114"/>
      <c r="BD132" s="114"/>
      <c r="BE132" s="114"/>
      <c r="BF132" s="114"/>
      <c r="BG132" s="114"/>
      <c r="BH132" s="114"/>
      <c r="BI132" s="114"/>
      <c r="BJ132" s="114">
        <v>-12.1</v>
      </c>
      <c r="BK132" s="114">
        <v>7.4</v>
      </c>
      <c r="BL132" s="114"/>
      <c r="BM132" s="114"/>
      <c r="BN132" s="270">
        <v>47</v>
      </c>
      <c r="BO132" s="270" t="s">
        <v>455</v>
      </c>
      <c r="BP132" s="270" t="s">
        <v>455</v>
      </c>
      <c r="BQ132" s="90"/>
      <c r="BR132" s="270" t="s">
        <v>455</v>
      </c>
      <c r="BS132" s="212"/>
      <c r="BT132" s="212"/>
      <c r="BU132" s="212"/>
      <c r="BV132" s="212"/>
      <c r="BW132" s="212"/>
      <c r="BX132" s="212"/>
      <c r="BY132" s="212"/>
      <c r="BZ132" s="212"/>
      <c r="CA132" s="212"/>
      <c r="CB132" s="212"/>
      <c r="CC132" s="212"/>
      <c r="CD132" s="212"/>
      <c r="CE132" s="114"/>
      <c r="CF132" s="114"/>
      <c r="CG132" s="114"/>
      <c r="CH132" s="114"/>
      <c r="CI132" s="114"/>
      <c r="CJ132" s="114"/>
      <c r="CK132" s="114"/>
      <c r="CL132" s="114"/>
      <c r="CM132" s="114"/>
      <c r="CN132" s="114"/>
      <c r="CO132" s="114"/>
      <c r="CP132" s="114"/>
      <c r="CQ132" s="114"/>
      <c r="CR132" s="114"/>
      <c r="CS132" s="212"/>
      <c r="CT132" s="212"/>
      <c r="CU132" s="212"/>
      <c r="CV132" s="90"/>
      <c r="CW132" s="270" t="s">
        <v>455</v>
      </c>
      <c r="CX132" s="90"/>
      <c r="CY132" s="212"/>
      <c r="CZ132" s="212"/>
      <c r="DA132" s="212"/>
      <c r="DB132" s="212"/>
      <c r="DC132" s="212"/>
      <c r="DD132" s="212"/>
      <c r="DE132" s="212"/>
      <c r="DF132" s="212"/>
      <c r="DG132" s="212"/>
      <c r="DH132" s="212"/>
      <c r="DI132" s="212"/>
      <c r="DJ132" s="113"/>
      <c r="DK132" s="113"/>
      <c r="DL132" s="113"/>
      <c r="DM132" s="113"/>
      <c r="DN132" s="113"/>
      <c r="DO132" s="113"/>
      <c r="DP132" s="113"/>
      <c r="DQ132" s="113"/>
      <c r="DR132" s="113"/>
      <c r="DS132" s="113"/>
      <c r="DT132" s="113"/>
      <c r="DU132" s="113"/>
      <c r="DV132" s="113"/>
      <c r="DW132" s="113"/>
      <c r="DX132" s="212"/>
      <c r="DY132" s="212"/>
      <c r="DZ132" s="212"/>
      <c r="EA132" s="212"/>
      <c r="EB132" s="270" t="s">
        <v>455</v>
      </c>
      <c r="EC132" s="212"/>
      <c r="ED132" s="212"/>
      <c r="EE132" s="212"/>
      <c r="EF132" s="212"/>
      <c r="EG132" s="212"/>
      <c r="EH132" s="212"/>
      <c r="EI132" s="212"/>
      <c r="EJ132" s="212"/>
      <c r="EK132" s="212"/>
      <c r="EL132" s="212"/>
      <c r="EM132" s="212"/>
      <c r="EN132" s="212"/>
      <c r="EO132" s="113"/>
      <c r="EP132" s="113"/>
      <c r="EQ132" s="113"/>
      <c r="ER132" s="113"/>
      <c r="ES132" s="113"/>
      <c r="ET132" s="113"/>
      <c r="EU132" s="113"/>
      <c r="EV132" s="113"/>
      <c r="EW132" s="113"/>
      <c r="EX132" s="113"/>
      <c r="EY132" s="113"/>
      <c r="EZ132" s="113"/>
      <c r="FA132" s="113"/>
      <c r="FB132" s="113"/>
      <c r="FC132" s="212"/>
      <c r="FD132" s="212"/>
      <c r="FE132" s="212"/>
      <c r="FF132" s="270" t="s">
        <v>455</v>
      </c>
      <c r="FG132" s="267"/>
      <c r="FH132" s="212"/>
      <c r="FI132" s="212"/>
      <c r="FJ132" s="212"/>
      <c r="FK132" s="212"/>
      <c r="FL132" s="212"/>
      <c r="FM132" s="212"/>
      <c r="FN132" s="212"/>
      <c r="FO132" s="212"/>
      <c r="FP132" s="212"/>
      <c r="FQ132" s="212"/>
      <c r="FR132" s="212"/>
      <c r="FS132" s="212"/>
      <c r="FT132" s="212"/>
      <c r="FU132" s="212"/>
      <c r="FV132" s="212"/>
      <c r="FW132" s="212"/>
      <c r="FX132" s="212"/>
      <c r="FY132" s="212"/>
      <c r="FZ132" s="212"/>
      <c r="GA132" s="212"/>
      <c r="GB132" s="212"/>
      <c r="GC132" s="212"/>
      <c r="GD132" s="212"/>
      <c r="GE132" s="212"/>
      <c r="GF132" s="212"/>
      <c r="GG132" s="212"/>
      <c r="GH132" s="212"/>
      <c r="GI132" s="212"/>
      <c r="GJ132" s="212"/>
      <c r="GK132" s="212"/>
      <c r="GL132" s="212"/>
      <c r="GM132" s="212"/>
      <c r="GN132" s="212"/>
      <c r="GO132" s="212"/>
      <c r="GP132" s="212"/>
      <c r="GQ132" s="212"/>
      <c r="GR132" s="212"/>
      <c r="GS132" s="212"/>
      <c r="GT132" s="212"/>
      <c r="GU132" s="212"/>
      <c r="GV132" s="212"/>
      <c r="GW132" s="212"/>
      <c r="GX132" s="212"/>
      <c r="GY132" s="212"/>
      <c r="GZ132" s="212"/>
      <c r="HA132" s="212"/>
      <c r="HB132" s="212"/>
      <c r="HC132" s="212"/>
      <c r="HD132" s="270" t="s">
        <v>455</v>
      </c>
      <c r="HE132" s="212"/>
      <c r="HF132" s="212"/>
      <c r="HG132" s="267"/>
      <c r="HH132" s="212"/>
      <c r="HI132" s="212"/>
      <c r="HJ132" s="212"/>
      <c r="HK132" s="212"/>
      <c r="HL132" s="212"/>
      <c r="HM132" s="212"/>
      <c r="HN132" s="212"/>
      <c r="HO132" s="212"/>
      <c r="HP132" s="212"/>
      <c r="HQ132" s="212"/>
      <c r="HR132" s="212"/>
      <c r="HS132" s="212"/>
      <c r="HT132" s="212"/>
      <c r="HU132" s="212"/>
      <c r="HV132" s="212"/>
      <c r="HW132" s="212"/>
      <c r="HX132" s="212"/>
      <c r="HY132" s="212"/>
      <c r="HZ132" s="212"/>
      <c r="IA132" s="212"/>
      <c r="IB132" s="212"/>
      <c r="IC132" s="212"/>
      <c r="ID132" s="212"/>
      <c r="IE132" s="212"/>
      <c r="IF132" s="212"/>
      <c r="IG132" s="212"/>
      <c r="IH132" s="212"/>
      <c r="II132" s="212"/>
      <c r="IJ132" s="212"/>
      <c r="IK132" s="212"/>
      <c r="IL132" s="212"/>
      <c r="IM132" s="212"/>
      <c r="IN132" s="212"/>
      <c r="IO132" s="212"/>
      <c r="IP132" s="212"/>
      <c r="IQ132" s="212"/>
      <c r="IR132" s="212"/>
      <c r="IS132" s="270" t="s">
        <v>455</v>
      </c>
      <c r="IT132" s="212"/>
      <c r="IU132" s="212"/>
      <c r="IV132" s="212"/>
      <c r="IW132" s="212"/>
      <c r="IX132" s="212"/>
      <c r="IY132" s="212"/>
      <c r="IZ132" s="212"/>
      <c r="JA132" s="212"/>
      <c r="JB132" s="212"/>
      <c r="JC132" s="212"/>
      <c r="JD132" s="212"/>
      <c r="JE132" s="212"/>
      <c r="JF132" s="212"/>
      <c r="JG132" s="212"/>
      <c r="JH132" s="212"/>
      <c r="JI132" s="212"/>
      <c r="JJ132" s="212"/>
      <c r="JK132" s="212"/>
      <c r="JL132" s="212"/>
      <c r="JM132" s="212"/>
      <c r="JN132" s="212"/>
      <c r="JO132" s="212"/>
      <c r="JP132" s="212"/>
      <c r="JQ132" s="212"/>
      <c r="JR132" s="212"/>
      <c r="JS132" s="212"/>
      <c r="JT132" s="212"/>
      <c r="JU132" s="212"/>
      <c r="JV132" s="212"/>
      <c r="JW132" s="212"/>
      <c r="JX132" s="212"/>
      <c r="JY132" s="212"/>
      <c r="JZ132" s="212"/>
      <c r="KA132" s="212"/>
      <c r="KB132" s="212"/>
      <c r="KC132" s="212"/>
      <c r="KD132" s="212"/>
      <c r="KE132" s="270" t="s">
        <v>455</v>
      </c>
      <c r="KF132" s="212"/>
      <c r="KG132" s="212"/>
      <c r="KH132" s="212"/>
      <c r="KI132" s="267"/>
      <c r="KJ132" s="212"/>
      <c r="KK132" s="212"/>
      <c r="KL132" s="212"/>
      <c r="KM132" s="212"/>
      <c r="KN132" s="212"/>
      <c r="KO132" s="212"/>
      <c r="KP132" s="212"/>
      <c r="KQ132" s="212"/>
      <c r="KR132" s="212"/>
      <c r="KS132" s="212"/>
      <c r="KT132" s="212"/>
      <c r="KU132" s="212"/>
      <c r="KV132" s="212"/>
      <c r="KW132" s="212"/>
      <c r="KX132" s="212"/>
      <c r="KY132" s="212"/>
      <c r="KZ132" s="212"/>
      <c r="LA132" s="212"/>
      <c r="LB132" s="212"/>
      <c r="LC132" s="212"/>
      <c r="LD132" s="212"/>
      <c r="LE132" s="212"/>
      <c r="LF132" s="212"/>
      <c r="LG132" s="212"/>
      <c r="LH132" s="212"/>
      <c r="LI132" s="212"/>
      <c r="LJ132" s="212"/>
      <c r="LK132" s="212"/>
      <c r="LL132" s="212"/>
      <c r="LM132" s="212"/>
      <c r="LN132" s="212"/>
      <c r="LO132" s="212"/>
      <c r="LP132" s="212"/>
      <c r="LQ132" s="212"/>
      <c r="LR132" s="212"/>
      <c r="LS132" s="212"/>
      <c r="LT132" s="270" t="s">
        <v>455</v>
      </c>
      <c r="LU132" s="212"/>
      <c r="LV132" s="212"/>
      <c r="LW132" s="212"/>
      <c r="LX132" s="212"/>
      <c r="LY132" s="212"/>
      <c r="LZ132" s="212"/>
      <c r="MA132" s="212"/>
      <c r="MB132" s="212"/>
      <c r="MC132" s="212"/>
      <c r="MD132" s="212"/>
      <c r="ME132" s="212"/>
      <c r="MF132" s="212"/>
      <c r="MG132" s="212"/>
      <c r="MH132" s="212"/>
      <c r="MI132" s="212"/>
      <c r="MJ132" s="212"/>
      <c r="MK132" s="212"/>
      <c r="ML132" s="212"/>
      <c r="MM132" s="212"/>
      <c r="MN132" s="212"/>
      <c r="MO132" s="212"/>
      <c r="MP132" s="212"/>
      <c r="MQ132" s="212"/>
      <c r="MR132" s="212"/>
      <c r="MS132" s="212"/>
      <c r="MT132" s="212"/>
      <c r="MU132" s="212"/>
      <c r="MV132" s="212"/>
      <c r="MW132" s="212"/>
      <c r="MX132" s="212"/>
      <c r="MY132" s="212"/>
      <c r="MZ132" s="212"/>
      <c r="NA132" s="212"/>
      <c r="NB132" s="212"/>
      <c r="NC132" s="212"/>
      <c r="ND132" s="212"/>
      <c r="NE132" s="212"/>
      <c r="NF132" s="212"/>
      <c r="NG132" s="212"/>
      <c r="NH132" s="212"/>
      <c r="NI132" s="212"/>
      <c r="NJ132" s="212"/>
      <c r="NK132" s="212"/>
      <c r="NL132" s="212"/>
      <c r="NM132" s="212"/>
      <c r="NN132" s="212"/>
      <c r="NO132" s="212"/>
      <c r="NP132" s="212"/>
      <c r="NQ132" s="212"/>
      <c r="NR132" s="212"/>
      <c r="NS132" s="212"/>
      <c r="NT132" s="212"/>
      <c r="NU132" s="212"/>
      <c r="NV132" s="212"/>
      <c r="NW132" s="212"/>
      <c r="NX132" s="212"/>
      <c r="NY132" s="212"/>
      <c r="NZ132" s="212"/>
      <c r="OA132" s="212"/>
      <c r="OB132" s="212"/>
      <c r="OC132" s="212"/>
      <c r="OD132" s="212"/>
      <c r="OE132" s="212"/>
      <c r="OF132" s="212"/>
      <c r="OG132" s="212"/>
      <c r="OH132" s="212"/>
      <c r="OI132" s="212"/>
      <c r="OJ132" s="212"/>
      <c r="OK132" s="212"/>
      <c r="OL132" s="212"/>
      <c r="OM132" s="212"/>
      <c r="ON132" s="212"/>
      <c r="OO132" s="212"/>
      <c r="OP132" s="212"/>
      <c r="OQ132" s="212"/>
      <c r="OR132" s="212"/>
      <c r="OS132" s="267">
        <f>IF(ISERROR(#REF!),0,1)</f>
        <v>0</v>
      </c>
      <c r="OT132" s="267">
        <f t="shared" ref="OT132:OU135" si="34">IF(C132="YES",1,0)</f>
        <v>0</v>
      </c>
      <c r="OU132" s="267">
        <f t="shared" si="34"/>
        <v>1</v>
      </c>
      <c r="OV132" s="223"/>
      <c r="OW132" s="223"/>
      <c r="OX132" s="223"/>
      <c r="OY132" s="223"/>
      <c r="OZ132" s="223"/>
      <c r="PA132" s="223"/>
      <c r="PB132" s="223"/>
      <c r="PC132" s="223"/>
      <c r="PD132" s="223"/>
      <c r="PE132" s="223"/>
      <c r="PF132" s="223"/>
      <c r="PG132" s="223"/>
      <c r="PH132" s="223"/>
      <c r="PI132" s="223"/>
      <c r="PJ132" s="223"/>
      <c r="PK132" s="223"/>
      <c r="PL132" s="223"/>
      <c r="PM132" s="223"/>
      <c r="PN132" s="223"/>
      <c r="PO132" s="223"/>
      <c r="PP132" s="223"/>
      <c r="PQ132" s="223"/>
      <c r="PR132" s="223"/>
      <c r="PS132" s="223"/>
      <c r="PT132" s="223"/>
      <c r="PU132" s="223"/>
      <c r="PV132" s="223"/>
      <c r="PW132" s="223"/>
      <c r="PX132" s="223"/>
      <c r="PY132" s="223"/>
      <c r="PZ132" s="223"/>
      <c r="QA132" s="223"/>
      <c r="QB132" s="223"/>
      <c r="QC132" s="223"/>
      <c r="QD132" s="223"/>
      <c r="QE132" s="223"/>
      <c r="QF132" s="223"/>
      <c r="QG132" s="223"/>
      <c r="QH132" s="223"/>
      <c r="QI132" s="223"/>
      <c r="QJ132" s="223"/>
      <c r="QK132" s="223"/>
      <c r="QL132" s="223"/>
      <c r="QM132" s="223"/>
      <c r="QN132" s="223"/>
      <c r="QO132" s="223"/>
      <c r="QP132" s="223"/>
      <c r="QQ132" s="223"/>
      <c r="QR132" s="223"/>
      <c r="QS132" s="223"/>
      <c r="QT132" s="223"/>
      <c r="QU132" s="223"/>
      <c r="QV132" s="223"/>
      <c r="QW132" s="223"/>
      <c r="QX132" s="223"/>
      <c r="QY132" s="223"/>
      <c r="QZ132" s="223"/>
      <c r="RA132" s="223"/>
      <c r="RB132" s="223"/>
      <c r="RC132" s="223"/>
      <c r="RD132" s="223"/>
      <c r="RE132" s="223"/>
      <c r="RF132" s="223"/>
      <c r="RG132" s="223"/>
      <c r="RH132" s="223"/>
      <c r="RI132" s="223"/>
      <c r="RJ132" s="223"/>
      <c r="RK132" s="223"/>
      <c r="RL132" s="223"/>
      <c r="RM132" s="223"/>
      <c r="RN132" s="223"/>
      <c r="RO132" s="223"/>
      <c r="RP132" s="223"/>
      <c r="RQ132" s="223"/>
      <c r="RR132" s="223"/>
      <c r="RS132" s="223"/>
      <c r="RT132" s="223"/>
      <c r="RU132" s="223"/>
      <c r="RV132" s="223"/>
      <c r="RW132" s="223"/>
      <c r="RX132" s="223"/>
      <c r="RY132" s="223"/>
      <c r="RZ132" s="223"/>
      <c r="SA132" s="223"/>
      <c r="SB132" s="223"/>
      <c r="SC132" s="223"/>
      <c r="SD132" s="223"/>
      <c r="SE132" s="223"/>
      <c r="SF132" s="223"/>
      <c r="SG132" s="223"/>
      <c r="SH132" s="223"/>
      <c r="SI132" s="223"/>
      <c r="SJ132" s="223"/>
      <c r="SK132" s="223"/>
      <c r="SL132" s="223"/>
      <c r="SM132" s="223"/>
      <c r="SN132" s="223"/>
      <c r="SO132" s="223"/>
      <c r="SP132" s="223"/>
      <c r="SQ132" s="223"/>
      <c r="SR132" s="223"/>
      <c r="SS132" s="223"/>
      <c r="ST132" s="223"/>
      <c r="SU132" s="223"/>
      <c r="SV132" s="223"/>
      <c r="SW132" s="223"/>
      <c r="SX132" s="223"/>
      <c r="SY132" s="223"/>
      <c r="SZ132" s="223"/>
      <c r="TA132" s="223"/>
      <c r="TB132" s="223"/>
      <c r="TC132" s="223"/>
      <c r="TD132" s="223"/>
      <c r="TE132" s="223"/>
      <c r="TF132" s="223"/>
      <c r="TG132" s="223"/>
      <c r="TH132" s="223"/>
      <c r="TI132" s="223"/>
      <c r="TJ132" s="223"/>
      <c r="TK132" s="223"/>
      <c r="TL132" s="223"/>
      <c r="TM132" s="223"/>
      <c r="TN132" s="223"/>
      <c r="TO132" s="223"/>
      <c r="TP132" s="223"/>
      <c r="TQ132" s="223"/>
      <c r="TR132" s="223"/>
      <c r="TS132" s="223"/>
      <c r="TT132" s="223"/>
      <c r="TU132" s="223"/>
      <c r="TV132" s="223"/>
      <c r="TW132" s="223"/>
      <c r="TX132" s="223"/>
      <c r="TY132" s="223"/>
      <c r="TZ132" s="223"/>
      <c r="UA132" s="223"/>
      <c r="UB132" s="223"/>
      <c r="UC132" s="223"/>
      <c r="UD132" s="223"/>
      <c r="UE132" s="223"/>
      <c r="UF132" s="223"/>
      <c r="UG132" s="223"/>
      <c r="UH132" s="223"/>
      <c r="UI132" s="223"/>
      <c r="UJ132" s="223"/>
      <c r="UK132" s="223"/>
      <c r="UL132" s="223"/>
      <c r="UM132" s="223"/>
      <c r="UN132" s="223"/>
      <c r="UO132" s="223"/>
      <c r="UP132" s="223"/>
      <c r="UQ132" s="223"/>
      <c r="UR132" s="223"/>
      <c r="US132" s="223"/>
      <c r="UT132" s="223"/>
      <c r="UU132" s="223"/>
      <c r="UV132" s="223"/>
      <c r="UW132" s="223"/>
      <c r="UX132" s="223"/>
      <c r="UY132" s="223"/>
      <c r="UZ132" s="223"/>
      <c r="VA132" s="223"/>
      <c r="VB132" s="223"/>
      <c r="VC132" s="223"/>
      <c r="VD132" s="223"/>
      <c r="VE132" s="223"/>
      <c r="VF132" s="223"/>
      <c r="VG132" s="223"/>
      <c r="VH132" s="223"/>
      <c r="VI132" s="223"/>
      <c r="VJ132" s="223"/>
      <c r="VK132" s="223"/>
      <c r="VL132" s="223"/>
      <c r="VM132" s="223"/>
      <c r="VN132" s="223"/>
      <c r="VO132" s="223"/>
      <c r="VP132" s="223"/>
      <c r="VQ132" s="223"/>
      <c r="VR132" s="223"/>
      <c r="VS132" s="223"/>
      <c r="VT132" s="223"/>
      <c r="VU132" s="223"/>
      <c r="VV132" s="223"/>
      <c r="VW132" s="223"/>
      <c r="VX132" s="223"/>
      <c r="VY132" s="223"/>
      <c r="VZ132" s="223"/>
      <c r="WA132" s="223"/>
      <c r="WB132" s="223"/>
      <c r="WC132" s="223"/>
      <c r="WD132" s="223"/>
      <c r="WE132" s="223"/>
      <c r="WF132" s="223"/>
      <c r="WG132" s="223"/>
      <c r="WH132" s="223"/>
      <c r="WI132" s="223"/>
      <c r="WJ132" s="223"/>
      <c r="WK132" s="223"/>
      <c r="WL132" s="223"/>
      <c r="WM132" s="223"/>
      <c r="WN132" s="223"/>
      <c r="WO132" s="223"/>
      <c r="WP132" s="223"/>
      <c r="WQ132" s="223"/>
      <c r="WR132" s="223"/>
      <c r="WS132" s="223"/>
      <c r="WT132" s="223"/>
      <c r="WU132" s="223"/>
      <c r="WV132" s="223"/>
      <c r="WW132" s="223"/>
      <c r="WX132" s="223"/>
      <c r="WY132" s="223"/>
      <c r="WZ132" s="223"/>
      <c r="XA132" s="223"/>
      <c r="XB132" s="223"/>
      <c r="XC132" s="223"/>
      <c r="XD132" s="223"/>
      <c r="XE132" s="223"/>
      <c r="XF132" s="223"/>
      <c r="XG132" s="223"/>
      <c r="XH132" s="223"/>
      <c r="XI132" s="223"/>
      <c r="XJ132" s="223"/>
      <c r="XK132" s="223"/>
      <c r="XL132" s="223"/>
      <c r="XM132" s="223"/>
      <c r="XN132" s="223"/>
      <c r="XO132" s="223"/>
      <c r="XP132" s="223"/>
      <c r="XQ132" s="223"/>
      <c r="XR132" s="223"/>
      <c r="XS132" s="223"/>
      <c r="XT132" s="223"/>
      <c r="XU132" s="223"/>
      <c r="XV132" s="223"/>
      <c r="XW132" s="223"/>
      <c r="XX132" s="223"/>
      <c r="XY132" s="223"/>
      <c r="XZ132" s="223"/>
      <c r="YA132" s="223"/>
      <c r="YB132" s="223"/>
      <c r="YC132" s="223"/>
      <c r="YD132" s="223"/>
      <c r="YE132" s="223"/>
      <c r="YF132" s="223"/>
      <c r="YG132" s="223"/>
      <c r="YH132" s="223"/>
      <c r="YI132" s="223"/>
      <c r="YJ132" s="223"/>
      <c r="YK132" s="223"/>
      <c r="YL132" s="223"/>
      <c r="YM132" s="223"/>
      <c r="YN132" s="223"/>
      <c r="YO132" s="223"/>
      <c r="YP132" s="223"/>
      <c r="YQ132" s="223"/>
      <c r="YR132" s="223"/>
      <c r="YS132" s="223"/>
      <c r="YT132" s="223"/>
      <c r="YU132" s="223"/>
      <c r="YV132" s="223"/>
      <c r="YW132" s="223"/>
      <c r="YX132" s="223"/>
      <c r="YY132" s="223"/>
      <c r="YZ132" s="223"/>
      <c r="ZA132" s="223"/>
      <c r="ZB132" s="223"/>
      <c r="ZC132" s="223"/>
      <c r="ZD132" s="223"/>
      <c r="ZE132" s="223"/>
      <c r="ZF132" s="223"/>
      <c r="ZG132" s="223"/>
      <c r="ZH132" s="223"/>
      <c r="ZI132" s="223"/>
      <c r="ZJ132" s="223"/>
      <c r="ZK132" s="223"/>
      <c r="ZL132" s="223"/>
      <c r="ZM132" s="223"/>
      <c r="ZN132" s="223"/>
      <c r="ZO132" s="223"/>
      <c r="ZP132" s="223"/>
      <c r="ZQ132" s="223"/>
      <c r="ZR132" s="223"/>
      <c r="ZS132" s="223"/>
      <c r="ZT132" s="223"/>
      <c r="ZU132" s="223"/>
      <c r="ZV132" s="223"/>
      <c r="ZW132" s="223"/>
      <c r="ZX132" s="223"/>
      <c r="ZY132" s="223"/>
      <c r="ZZ132" s="223"/>
      <c r="AAA132" s="223"/>
      <c r="AAB132" s="223"/>
      <c r="AAC132" s="223"/>
      <c r="AAD132" s="223"/>
      <c r="AAE132" s="223"/>
      <c r="AAF132" s="223"/>
      <c r="AAG132" s="223"/>
      <c r="AAH132" s="223"/>
      <c r="AAI132" s="223"/>
      <c r="AAJ132" s="223"/>
      <c r="AAK132" s="223"/>
      <c r="AAL132" s="223"/>
      <c r="AAM132" s="223"/>
      <c r="AAN132" s="223"/>
      <c r="AAO132" s="223"/>
      <c r="AAP132" s="223"/>
      <c r="AAQ132" s="223"/>
      <c r="AAR132" s="223"/>
      <c r="AAS132" s="223"/>
      <c r="AAT132" s="223"/>
      <c r="AAU132" s="223"/>
      <c r="AAV132" s="223"/>
      <c r="AAW132" s="223"/>
      <c r="AAX132" s="223"/>
      <c r="AAY132" s="223"/>
      <c r="AAZ132" s="223"/>
      <c r="ABA132" s="223"/>
      <c r="ABB132" s="223"/>
      <c r="ABC132" s="223"/>
      <c r="ABD132" s="223"/>
      <c r="ABE132" s="223"/>
      <c r="ABF132" s="223"/>
      <c r="ABG132" s="223"/>
      <c r="ABH132" s="223"/>
      <c r="ABI132" s="223"/>
      <c r="ABJ132" s="223"/>
      <c r="ABK132" s="223"/>
      <c r="ABL132" s="223"/>
      <c r="ABM132" s="223"/>
      <c r="ABN132" s="223"/>
      <c r="ABO132" s="223"/>
      <c r="ABP132" s="223"/>
      <c r="ABQ132" s="223"/>
      <c r="ABR132" s="223"/>
      <c r="ABS132" s="223"/>
      <c r="ABT132" s="223"/>
      <c r="ABU132" s="223"/>
      <c r="ABV132" s="223"/>
      <c r="ABW132" s="223"/>
      <c r="ABX132" s="223"/>
      <c r="ABY132" s="223"/>
      <c r="ABZ132" s="223"/>
      <c r="ACA132" s="223"/>
      <c r="ACB132" s="223"/>
      <c r="ACC132" s="223"/>
      <c r="ACD132" s="223"/>
      <c r="ACE132" s="223"/>
      <c r="ACF132" s="223"/>
      <c r="ACG132" s="223"/>
      <c r="ACH132" s="223"/>
      <c r="ACI132" s="223"/>
      <c r="ACJ132" s="223"/>
      <c r="ACK132" s="223"/>
      <c r="ACL132" s="223"/>
      <c r="ACM132" s="223"/>
      <c r="ACN132" s="223"/>
      <c r="ACO132" s="223"/>
      <c r="ACP132" s="223"/>
      <c r="ACQ132" s="223"/>
      <c r="ACR132" s="223"/>
      <c r="ACS132" s="223"/>
      <c r="ACT132" s="223"/>
      <c r="ACU132" s="223"/>
      <c r="ACV132" s="223"/>
      <c r="ACW132" s="223"/>
      <c r="ACX132" s="223"/>
      <c r="ACY132" s="223"/>
      <c r="ACZ132" s="223"/>
      <c r="ADA132" s="223"/>
      <c r="ADB132" s="223"/>
      <c r="ADC132" s="223"/>
      <c r="ADD132" s="223"/>
      <c r="ADE132" s="223"/>
      <c r="ADF132" s="223"/>
      <c r="ADG132" s="223"/>
      <c r="ADH132" s="223"/>
      <c r="ADI132" s="223"/>
      <c r="ADJ132" s="223"/>
      <c r="ADK132" s="223"/>
      <c r="ADL132" s="223"/>
      <c r="ADM132" s="223"/>
      <c r="ADN132" s="223"/>
      <c r="ADO132" s="223"/>
      <c r="ADP132" s="223"/>
      <c r="ADQ132" s="223"/>
      <c r="ADR132" s="223"/>
      <c r="ADS132" s="223"/>
      <c r="ADT132" s="223"/>
      <c r="ADU132" s="223"/>
      <c r="ADV132" s="223"/>
      <c r="ADW132" s="223"/>
      <c r="ADX132" s="223"/>
      <c r="ADY132" s="223"/>
      <c r="ADZ132" s="223"/>
      <c r="AEA132" s="223"/>
      <c r="AEB132" s="223"/>
      <c r="AEC132" s="223"/>
      <c r="AED132" s="223"/>
      <c r="AEE132" s="223"/>
      <c r="AEF132" s="223"/>
      <c r="AEG132" s="223"/>
      <c r="AEH132" s="223"/>
      <c r="AEI132" s="223"/>
      <c r="AEJ132" s="223"/>
      <c r="AEK132" s="223"/>
      <c r="AEL132" s="223"/>
      <c r="AEM132" s="223"/>
      <c r="AEN132" s="223"/>
      <c r="AEO132" s="223"/>
      <c r="AEP132" s="223"/>
      <c r="AEQ132" s="223"/>
      <c r="AER132" s="223"/>
      <c r="AES132" s="223"/>
      <c r="AET132" s="223"/>
      <c r="AEU132" s="223"/>
      <c r="AEV132" s="223"/>
      <c r="AEW132" s="223"/>
      <c r="AEX132" s="223"/>
      <c r="AEY132" s="223"/>
      <c r="AEZ132" s="223"/>
      <c r="AFA132" s="223"/>
      <c r="AFB132" s="223"/>
      <c r="AFC132" s="223"/>
      <c r="AFD132" s="223"/>
      <c r="AFE132" s="223"/>
      <c r="AFF132" s="223"/>
      <c r="AFG132" s="223"/>
      <c r="AFH132" s="223"/>
      <c r="AFI132" s="223"/>
      <c r="AFJ132" s="223"/>
      <c r="AFK132" s="223"/>
      <c r="AFL132" s="223"/>
      <c r="AFM132" s="223"/>
      <c r="AFN132" s="223"/>
      <c r="AFO132" s="223"/>
      <c r="AFP132" s="223"/>
      <c r="AFQ132" s="223"/>
      <c r="AFR132" s="223"/>
      <c r="AFS132" s="223"/>
      <c r="AFT132" s="223"/>
    </row>
    <row r="133" spans="1:852" s="64" customFormat="1">
      <c r="A133" s="126" t="s">
        <v>3768</v>
      </c>
      <c r="B133" s="126"/>
      <c r="C133" s="840" t="str">
        <f>IF(Severity!F133&gt;=0.5,"YES","NO")</f>
        <v>NO</v>
      </c>
      <c r="D133" s="840" t="str">
        <f>IF(Severity!G133&gt;=0.5,"YES","NO")</f>
        <v>YES</v>
      </c>
      <c r="E133" s="209">
        <v>6</v>
      </c>
      <c r="F133" s="209">
        <v>2</v>
      </c>
      <c r="G133" s="90" t="s">
        <v>335</v>
      </c>
      <c r="H133" s="270" t="s">
        <v>455</v>
      </c>
      <c r="I133" s="270">
        <v>3</v>
      </c>
      <c r="J133" s="270">
        <v>9</v>
      </c>
      <c r="K133" s="270" t="s">
        <v>455</v>
      </c>
      <c r="L133" s="267"/>
      <c r="M133" s="267"/>
      <c r="N133" s="270"/>
      <c r="O133" s="270" t="s">
        <v>455</v>
      </c>
      <c r="P133" s="267"/>
      <c r="Q133" s="267"/>
      <c r="R133" s="267"/>
      <c r="S133" s="270" t="s">
        <v>602</v>
      </c>
      <c r="T133" s="270">
        <v>21</v>
      </c>
      <c r="U133" s="113">
        <v>23.8</v>
      </c>
      <c r="V133" s="113">
        <v>2.6</v>
      </c>
      <c r="W133" s="113"/>
      <c r="X133" s="113"/>
      <c r="Y133" s="267"/>
      <c r="Z133" s="267"/>
      <c r="AA133" s="267"/>
      <c r="AB133" s="267"/>
      <c r="AC133" s="113"/>
      <c r="AD133" s="113"/>
      <c r="AE133" s="113">
        <v>-10.1</v>
      </c>
      <c r="AF133" s="113">
        <v>7.8</v>
      </c>
      <c r="AG133" s="113">
        <v>-11.7</v>
      </c>
      <c r="AH133" s="113">
        <v>6.6</v>
      </c>
      <c r="AI133" s="267">
        <v>29</v>
      </c>
      <c r="AJ133" s="267">
        <f t="shared" si="27"/>
        <v>20</v>
      </c>
      <c r="AK133" s="267">
        <v>20</v>
      </c>
      <c r="AL133" s="90" t="s">
        <v>406</v>
      </c>
      <c r="AM133" s="270" t="s">
        <v>455</v>
      </c>
      <c r="AN133" s="270">
        <v>13</v>
      </c>
      <c r="AO133" s="270">
        <v>17</v>
      </c>
      <c r="AP133" s="270" t="s">
        <v>455</v>
      </c>
      <c r="AQ133" s="267"/>
      <c r="AR133" s="267"/>
      <c r="AS133" s="267"/>
      <c r="AT133" s="270" t="s">
        <v>455</v>
      </c>
      <c r="AU133" s="267"/>
      <c r="AV133" s="267"/>
      <c r="AW133" s="267"/>
      <c r="AX133" s="267" t="s">
        <v>602</v>
      </c>
      <c r="AY133" s="270">
        <v>21</v>
      </c>
      <c r="AZ133" s="114">
        <v>23.5</v>
      </c>
      <c r="BA133" s="114">
        <v>2.9</v>
      </c>
      <c r="BB133" s="114"/>
      <c r="BC133" s="114"/>
      <c r="BD133" s="267"/>
      <c r="BE133" s="267"/>
      <c r="BF133" s="267"/>
      <c r="BG133" s="267"/>
      <c r="BH133" s="114"/>
      <c r="BI133" s="114"/>
      <c r="BJ133" s="114">
        <v>-7.9</v>
      </c>
      <c r="BK133" s="114">
        <v>6.1</v>
      </c>
      <c r="BL133" s="114">
        <v>-8.6</v>
      </c>
      <c r="BM133" s="114">
        <v>6.8</v>
      </c>
      <c r="BN133" s="270">
        <v>31</v>
      </c>
      <c r="BO133" s="270">
        <f t="shared" si="28"/>
        <v>14</v>
      </c>
      <c r="BP133" s="270">
        <v>14</v>
      </c>
      <c r="BQ133" s="270"/>
      <c r="BR133" s="270" t="s">
        <v>455</v>
      </c>
      <c r="BS133" s="267"/>
      <c r="BT133" s="267"/>
      <c r="BU133" s="267"/>
      <c r="BV133" s="267"/>
      <c r="BW133" s="267"/>
      <c r="BX133" s="267"/>
      <c r="BY133" s="267"/>
      <c r="BZ133" s="267"/>
      <c r="CA133" s="267"/>
      <c r="CB133" s="267"/>
      <c r="CC133" s="267"/>
      <c r="CD133" s="267"/>
      <c r="CE133" s="114"/>
      <c r="CF133" s="114"/>
      <c r="CG133" s="114"/>
      <c r="CH133" s="114"/>
      <c r="CI133" s="114"/>
      <c r="CJ133" s="114"/>
      <c r="CK133" s="114"/>
      <c r="CL133" s="114"/>
      <c r="CM133" s="114"/>
      <c r="CN133" s="114"/>
      <c r="CO133" s="114"/>
      <c r="CP133" s="114"/>
      <c r="CQ133" s="114"/>
      <c r="CR133" s="114"/>
      <c r="CS133" s="267"/>
      <c r="CT133" s="267"/>
      <c r="CU133" s="267"/>
      <c r="CV133" s="270"/>
      <c r="CW133" s="270" t="s">
        <v>455</v>
      </c>
      <c r="CX133" s="270"/>
      <c r="CY133" s="267"/>
      <c r="CZ133" s="267"/>
      <c r="DA133" s="267"/>
      <c r="DB133" s="267"/>
      <c r="DC133" s="267"/>
      <c r="DD133" s="267"/>
      <c r="DE133" s="267"/>
      <c r="DF133" s="267"/>
      <c r="DG133" s="267"/>
      <c r="DH133" s="267"/>
      <c r="DI133" s="267"/>
      <c r="DJ133" s="113"/>
      <c r="DK133" s="113"/>
      <c r="DL133" s="113"/>
      <c r="DM133" s="113"/>
      <c r="DN133" s="113"/>
      <c r="DO133" s="113"/>
      <c r="DP133" s="113"/>
      <c r="DQ133" s="113"/>
      <c r="DR133" s="113"/>
      <c r="DS133" s="113"/>
      <c r="DT133" s="113"/>
      <c r="DU133" s="113"/>
      <c r="DV133" s="113"/>
      <c r="DW133" s="113"/>
      <c r="DX133" s="267"/>
      <c r="DY133" s="267"/>
      <c r="DZ133" s="267"/>
      <c r="EA133" s="267"/>
      <c r="EB133" s="270" t="s">
        <v>455</v>
      </c>
      <c r="EC133" s="267"/>
      <c r="ED133" s="267"/>
      <c r="EE133" s="267"/>
      <c r="EF133" s="267"/>
      <c r="EG133" s="267"/>
      <c r="EH133" s="267"/>
      <c r="EI133" s="267"/>
      <c r="EJ133" s="267"/>
      <c r="EK133" s="267"/>
      <c r="EL133" s="267"/>
      <c r="EM133" s="267"/>
      <c r="EN133" s="267"/>
      <c r="EO133" s="113"/>
      <c r="EP133" s="113"/>
      <c r="EQ133" s="113"/>
      <c r="ER133" s="113"/>
      <c r="ES133" s="113"/>
      <c r="ET133" s="113"/>
      <c r="EU133" s="113"/>
      <c r="EV133" s="113"/>
      <c r="EW133" s="113"/>
      <c r="EX133" s="113"/>
      <c r="EY133" s="113"/>
      <c r="EZ133" s="113"/>
      <c r="FA133" s="113"/>
      <c r="FB133" s="113"/>
      <c r="FC133" s="267"/>
      <c r="FD133" s="267"/>
      <c r="FE133" s="267"/>
      <c r="FF133" s="270" t="s">
        <v>455</v>
      </c>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c r="GK133" s="267"/>
      <c r="GL133" s="267"/>
      <c r="GM133" s="267"/>
      <c r="GN133" s="267"/>
      <c r="GO133" s="267"/>
      <c r="GP133" s="267"/>
      <c r="GQ133" s="267"/>
      <c r="GR133" s="267"/>
      <c r="GS133" s="267"/>
      <c r="GT133" s="267"/>
      <c r="GU133" s="267"/>
      <c r="GV133" s="267"/>
      <c r="GW133" s="267"/>
      <c r="GX133" s="267"/>
      <c r="GY133" s="267"/>
      <c r="GZ133" s="267"/>
      <c r="HA133" s="267"/>
      <c r="HB133" s="267"/>
      <c r="HC133" s="267"/>
      <c r="HD133" s="270" t="s">
        <v>455</v>
      </c>
      <c r="HE133" s="267"/>
      <c r="HF133" s="267"/>
      <c r="HG133" s="267"/>
      <c r="HH133" s="267"/>
      <c r="HI133" s="267"/>
      <c r="HJ133" s="267"/>
      <c r="HK133" s="267"/>
      <c r="HL133" s="267"/>
      <c r="HM133" s="267"/>
      <c r="HN133" s="267"/>
      <c r="HO133" s="267"/>
      <c r="HP133" s="267"/>
      <c r="HQ133" s="267"/>
      <c r="HR133" s="267"/>
      <c r="HS133" s="267"/>
      <c r="HT133" s="267"/>
      <c r="HU133" s="267"/>
      <c r="HV133" s="267"/>
      <c r="HW133" s="267"/>
      <c r="HX133" s="267"/>
      <c r="HY133" s="267"/>
      <c r="HZ133" s="267"/>
      <c r="IA133" s="267"/>
      <c r="IB133" s="267"/>
      <c r="IC133" s="267"/>
      <c r="ID133" s="267"/>
      <c r="IE133" s="267"/>
      <c r="IF133" s="267"/>
      <c r="IG133" s="267"/>
      <c r="IH133" s="267"/>
      <c r="II133" s="267"/>
      <c r="IJ133" s="267"/>
      <c r="IK133" s="267"/>
      <c r="IL133" s="267"/>
      <c r="IM133" s="267"/>
      <c r="IN133" s="267"/>
      <c r="IO133" s="267"/>
      <c r="IP133" s="267"/>
      <c r="IQ133" s="267"/>
      <c r="IR133" s="267"/>
      <c r="IS133" s="270" t="s">
        <v>455</v>
      </c>
      <c r="IT133" s="267"/>
      <c r="IU133" s="267"/>
      <c r="IV133" s="267"/>
      <c r="IW133" s="267"/>
      <c r="IX133" s="267"/>
      <c r="IY133" s="267"/>
      <c r="IZ133" s="267"/>
      <c r="JA133" s="267"/>
      <c r="JB133" s="267"/>
      <c r="JC133" s="267"/>
      <c r="JD133" s="267"/>
      <c r="JE133" s="267"/>
      <c r="JF133" s="267"/>
      <c r="JG133" s="267"/>
      <c r="JH133" s="267"/>
      <c r="JI133" s="267"/>
      <c r="JJ133" s="267"/>
      <c r="JK133" s="267"/>
      <c r="JL133" s="267"/>
      <c r="JM133" s="267"/>
      <c r="JN133" s="267"/>
      <c r="JO133" s="267"/>
      <c r="JP133" s="267"/>
      <c r="JQ133" s="267"/>
      <c r="JR133" s="267"/>
      <c r="JS133" s="267"/>
      <c r="JT133" s="267"/>
      <c r="JU133" s="267"/>
      <c r="JV133" s="267"/>
      <c r="JW133" s="267"/>
      <c r="JX133" s="267"/>
      <c r="JY133" s="267"/>
      <c r="JZ133" s="267"/>
      <c r="KA133" s="267"/>
      <c r="KB133" s="267"/>
      <c r="KC133" s="267"/>
      <c r="KD133" s="267"/>
      <c r="KE133" s="270" t="s">
        <v>455</v>
      </c>
      <c r="KF133" s="267"/>
      <c r="KG133" s="267"/>
      <c r="KH133" s="267"/>
      <c r="KI133" s="267"/>
      <c r="KJ133" s="267"/>
      <c r="KK133" s="267"/>
      <c r="KL133" s="267"/>
      <c r="KM133" s="267"/>
      <c r="KN133" s="267"/>
      <c r="KO133" s="267"/>
      <c r="KP133" s="267"/>
      <c r="KQ133" s="267"/>
      <c r="KR133" s="267"/>
      <c r="KS133" s="267"/>
      <c r="KT133" s="267"/>
      <c r="KU133" s="267"/>
      <c r="KV133" s="267"/>
      <c r="KW133" s="267"/>
      <c r="KX133" s="267"/>
      <c r="KY133" s="267"/>
      <c r="KZ133" s="267"/>
      <c r="LA133" s="267"/>
      <c r="LB133" s="267"/>
      <c r="LC133" s="267"/>
      <c r="LD133" s="267"/>
      <c r="LE133" s="267"/>
      <c r="LF133" s="267"/>
      <c r="LG133" s="267"/>
      <c r="LH133" s="267"/>
      <c r="LI133" s="267"/>
      <c r="LJ133" s="267"/>
      <c r="LK133" s="267"/>
      <c r="LL133" s="267"/>
      <c r="LM133" s="267"/>
      <c r="LN133" s="267"/>
      <c r="LO133" s="267"/>
      <c r="LP133" s="267"/>
      <c r="LQ133" s="267"/>
      <c r="LR133" s="267"/>
      <c r="LS133" s="267"/>
      <c r="LT133" s="270" t="s">
        <v>455</v>
      </c>
      <c r="LU133" s="267"/>
      <c r="LV133" s="267"/>
      <c r="LW133" s="267"/>
      <c r="LX133" s="267"/>
      <c r="LY133" s="267"/>
      <c r="LZ133" s="267"/>
      <c r="MA133" s="267"/>
      <c r="MB133" s="267"/>
      <c r="MC133" s="267"/>
      <c r="MD133" s="267"/>
      <c r="ME133" s="267"/>
      <c r="MF133" s="267"/>
      <c r="MG133" s="267"/>
      <c r="MH133" s="267"/>
      <c r="MI133" s="267"/>
      <c r="MJ133" s="267"/>
      <c r="MK133" s="267"/>
      <c r="ML133" s="267"/>
      <c r="MM133" s="267"/>
      <c r="MN133" s="267"/>
      <c r="MO133" s="267"/>
      <c r="MP133" s="267"/>
      <c r="MQ133" s="267"/>
      <c r="MR133" s="267"/>
      <c r="MS133" s="267"/>
      <c r="MT133" s="267"/>
      <c r="MU133" s="267"/>
      <c r="MV133" s="267"/>
      <c r="MW133" s="267"/>
      <c r="MX133" s="267"/>
      <c r="MY133" s="267"/>
      <c r="MZ133" s="267"/>
      <c r="NA133" s="267"/>
      <c r="NB133" s="267"/>
      <c r="NC133" s="267"/>
      <c r="ND133" s="267"/>
      <c r="NE133" s="267"/>
      <c r="NF133" s="212"/>
      <c r="NG133" s="212"/>
      <c r="NH133" s="212"/>
      <c r="NI133" s="212"/>
      <c r="NJ133" s="212"/>
      <c r="NK133" s="212"/>
      <c r="NL133" s="212"/>
      <c r="NM133" s="212"/>
      <c r="NN133" s="212"/>
      <c r="NO133" s="212"/>
      <c r="NP133" s="212"/>
      <c r="NQ133" s="212"/>
      <c r="NR133" s="212"/>
      <c r="NS133" s="212"/>
      <c r="NT133" s="212"/>
      <c r="NU133" s="212"/>
      <c r="NV133" s="212"/>
      <c r="NW133" s="212"/>
      <c r="NX133" s="212"/>
      <c r="NY133" s="212"/>
      <c r="NZ133" s="212"/>
      <c r="OA133" s="212"/>
      <c r="OB133" s="212"/>
      <c r="OC133" s="212"/>
      <c r="OD133" s="212"/>
      <c r="OE133" s="212"/>
      <c r="OF133" s="212"/>
      <c r="OG133" s="212"/>
      <c r="OH133" s="212"/>
      <c r="OI133" s="212"/>
      <c r="OJ133" s="212"/>
      <c r="OK133" s="212"/>
      <c r="OL133" s="212"/>
      <c r="OM133" s="212"/>
      <c r="ON133" s="212"/>
      <c r="OO133" s="212"/>
      <c r="OP133" s="212"/>
      <c r="OQ133" s="212"/>
      <c r="OR133" s="212"/>
      <c r="OS133" s="267">
        <f>IF(ISERROR(#REF!),0,1)</f>
        <v>0</v>
      </c>
      <c r="OT133" s="267">
        <f t="shared" si="34"/>
        <v>0</v>
      </c>
      <c r="OU133" s="267">
        <f t="shared" si="34"/>
        <v>1</v>
      </c>
      <c r="OV133" s="223"/>
      <c r="OW133" s="223"/>
      <c r="OX133" s="223"/>
      <c r="OY133" s="223"/>
      <c r="OZ133" s="223"/>
      <c r="PA133" s="223"/>
      <c r="PB133" s="223"/>
      <c r="PC133" s="223"/>
      <c r="PD133" s="223"/>
      <c r="PE133" s="223"/>
      <c r="PF133" s="223"/>
      <c r="PG133" s="223"/>
      <c r="PH133" s="223"/>
      <c r="PI133" s="223"/>
      <c r="PJ133" s="223"/>
      <c r="PK133" s="223"/>
      <c r="PL133" s="223"/>
      <c r="PM133" s="223"/>
      <c r="PN133" s="223"/>
      <c r="PO133" s="223"/>
      <c r="PP133" s="223"/>
      <c r="PQ133" s="223"/>
      <c r="PR133" s="223"/>
      <c r="PS133" s="223"/>
      <c r="PT133" s="223"/>
      <c r="PU133" s="223"/>
      <c r="PV133" s="223"/>
      <c r="PW133" s="223"/>
      <c r="PX133" s="223"/>
      <c r="PY133" s="223"/>
      <c r="PZ133" s="223"/>
      <c r="QA133" s="223"/>
      <c r="QB133" s="223"/>
      <c r="QC133" s="223"/>
      <c r="QD133" s="223"/>
      <c r="QE133" s="223"/>
      <c r="QF133" s="223"/>
      <c r="QG133" s="223"/>
      <c r="QH133" s="223"/>
      <c r="QI133" s="223"/>
      <c r="QJ133" s="223"/>
      <c r="QK133" s="223"/>
      <c r="QL133" s="223"/>
      <c r="QM133" s="223"/>
      <c r="QN133" s="223"/>
      <c r="QO133" s="223"/>
      <c r="QP133" s="223"/>
      <c r="QQ133" s="223"/>
      <c r="QR133" s="223"/>
      <c r="QS133" s="223"/>
      <c r="QT133" s="223"/>
      <c r="QU133" s="223"/>
      <c r="QV133" s="223"/>
      <c r="QW133" s="223"/>
      <c r="QX133" s="223"/>
      <c r="QY133" s="223"/>
      <c r="QZ133" s="223"/>
      <c r="RA133" s="223"/>
      <c r="RB133" s="223"/>
      <c r="RC133" s="223"/>
      <c r="RD133" s="223"/>
      <c r="RE133" s="223"/>
      <c r="RF133" s="223"/>
      <c r="RG133" s="223"/>
      <c r="RH133" s="223"/>
      <c r="RI133" s="223"/>
      <c r="RJ133" s="223"/>
      <c r="RK133" s="223"/>
      <c r="RL133" s="223"/>
      <c r="RM133" s="223"/>
      <c r="RN133" s="223"/>
      <c r="RO133" s="223"/>
      <c r="RP133" s="223"/>
      <c r="RQ133" s="223"/>
      <c r="RR133" s="223"/>
      <c r="RS133" s="223"/>
      <c r="RT133" s="223"/>
      <c r="RU133" s="223"/>
      <c r="RV133" s="223"/>
      <c r="RW133" s="223"/>
      <c r="RX133" s="223"/>
      <c r="RY133" s="223"/>
      <c r="RZ133" s="223"/>
      <c r="SA133" s="223"/>
      <c r="SB133" s="223"/>
      <c r="SC133" s="223"/>
      <c r="SD133" s="223"/>
      <c r="SE133" s="223"/>
      <c r="SF133" s="223"/>
      <c r="SG133" s="223"/>
      <c r="SH133" s="223"/>
      <c r="SI133" s="223"/>
      <c r="SJ133" s="223"/>
      <c r="SK133" s="223"/>
      <c r="SL133" s="223"/>
      <c r="SM133" s="223"/>
      <c r="SN133" s="223"/>
      <c r="SO133" s="223"/>
      <c r="SP133" s="223"/>
      <c r="SQ133" s="223"/>
      <c r="SR133" s="223"/>
      <c r="SS133" s="223"/>
      <c r="ST133" s="223"/>
      <c r="SU133" s="223"/>
      <c r="SV133" s="223"/>
      <c r="SW133" s="223"/>
      <c r="SX133" s="223"/>
      <c r="SY133" s="223"/>
      <c r="SZ133" s="223"/>
      <c r="TA133" s="223"/>
      <c r="TB133" s="223"/>
      <c r="TC133" s="223"/>
      <c r="TD133" s="223"/>
      <c r="TE133" s="223"/>
      <c r="TF133" s="223"/>
      <c r="TG133" s="223"/>
      <c r="TH133" s="223"/>
      <c r="TI133" s="223"/>
      <c r="TJ133" s="223"/>
      <c r="TK133" s="223"/>
      <c r="TL133" s="223"/>
      <c r="TM133" s="223"/>
      <c r="TN133" s="223"/>
      <c r="TO133" s="223"/>
      <c r="TP133" s="223"/>
      <c r="TQ133" s="223"/>
      <c r="TR133" s="223"/>
      <c r="TS133" s="223"/>
      <c r="TT133" s="223"/>
      <c r="TU133" s="223"/>
      <c r="TV133" s="223"/>
      <c r="TW133" s="223"/>
      <c r="TX133" s="223"/>
      <c r="TY133" s="223"/>
      <c r="TZ133" s="223"/>
      <c r="UA133" s="223"/>
      <c r="UB133" s="223"/>
      <c r="UC133" s="223"/>
      <c r="UD133" s="223"/>
      <c r="UE133" s="223"/>
      <c r="UF133" s="223"/>
      <c r="UG133" s="223"/>
      <c r="UH133" s="223"/>
      <c r="UI133" s="223"/>
      <c r="UJ133" s="223"/>
      <c r="UK133" s="223"/>
      <c r="UL133" s="223"/>
      <c r="UM133" s="223"/>
      <c r="UN133" s="223"/>
      <c r="UO133" s="223"/>
      <c r="UP133" s="223"/>
      <c r="UQ133" s="223"/>
      <c r="UR133" s="223"/>
      <c r="US133" s="223"/>
      <c r="UT133" s="223"/>
      <c r="UU133" s="223"/>
      <c r="UV133" s="223"/>
      <c r="UW133" s="223"/>
      <c r="UX133" s="223"/>
      <c r="UY133" s="223"/>
      <c r="UZ133" s="223"/>
      <c r="VA133" s="223"/>
      <c r="VB133" s="223"/>
      <c r="VC133" s="223"/>
      <c r="VD133" s="223"/>
      <c r="VE133" s="223"/>
      <c r="VF133" s="223"/>
      <c r="VG133" s="223"/>
      <c r="VH133" s="223"/>
      <c r="VI133" s="223"/>
      <c r="VJ133" s="223"/>
      <c r="VK133" s="223"/>
      <c r="VL133" s="223"/>
      <c r="VM133" s="223"/>
      <c r="VN133" s="223"/>
      <c r="VO133" s="223"/>
      <c r="VP133" s="223"/>
      <c r="VQ133" s="223"/>
      <c r="VR133" s="223"/>
      <c r="VS133" s="223"/>
      <c r="VT133" s="223"/>
      <c r="VU133" s="223"/>
      <c r="VV133" s="223"/>
      <c r="VW133" s="223"/>
      <c r="VX133" s="223"/>
      <c r="VY133" s="223"/>
      <c r="VZ133" s="223"/>
      <c r="WA133" s="223"/>
      <c r="WB133" s="223"/>
      <c r="WC133" s="223"/>
      <c r="WD133" s="223"/>
      <c r="WE133" s="223"/>
      <c r="WF133" s="223"/>
      <c r="WG133" s="223"/>
      <c r="WH133" s="223"/>
      <c r="WI133" s="223"/>
      <c r="WJ133" s="223"/>
      <c r="WK133" s="223"/>
      <c r="WL133" s="223"/>
      <c r="WM133" s="223"/>
      <c r="WN133" s="223"/>
      <c r="WO133" s="223"/>
      <c r="WP133" s="223"/>
      <c r="WQ133" s="223"/>
      <c r="WR133" s="223"/>
      <c r="WS133" s="223"/>
      <c r="WT133" s="223"/>
      <c r="WU133" s="223"/>
      <c r="WV133" s="223"/>
      <c r="WW133" s="223"/>
      <c r="WX133" s="223"/>
      <c r="WY133" s="223"/>
      <c r="WZ133" s="223"/>
      <c r="XA133" s="223"/>
      <c r="XB133" s="223"/>
      <c r="XC133" s="223"/>
      <c r="XD133" s="223"/>
      <c r="XE133" s="223"/>
      <c r="XF133" s="223"/>
      <c r="XG133" s="223"/>
      <c r="XH133" s="223"/>
      <c r="XI133" s="223"/>
      <c r="XJ133" s="223"/>
      <c r="XK133" s="223"/>
      <c r="XL133" s="223"/>
      <c r="XM133" s="223"/>
      <c r="XN133" s="223"/>
      <c r="XO133" s="223"/>
      <c r="XP133" s="223"/>
      <c r="XQ133" s="223"/>
      <c r="XR133" s="223"/>
      <c r="XS133" s="223"/>
      <c r="XT133" s="223"/>
      <c r="XU133" s="223"/>
      <c r="XV133" s="223"/>
      <c r="XW133" s="223"/>
      <c r="XX133" s="223"/>
      <c r="XY133" s="223"/>
      <c r="XZ133" s="223"/>
      <c r="YA133" s="223"/>
      <c r="YB133" s="223"/>
      <c r="YC133" s="223"/>
      <c r="YD133" s="223"/>
      <c r="YE133" s="223"/>
      <c r="YF133" s="223"/>
      <c r="YG133" s="223"/>
      <c r="YH133" s="223"/>
      <c r="YI133" s="223"/>
      <c r="YJ133" s="223"/>
      <c r="YK133" s="223"/>
      <c r="YL133" s="223"/>
      <c r="YM133" s="223"/>
      <c r="YN133" s="223"/>
      <c r="YO133" s="223"/>
      <c r="YP133" s="223"/>
      <c r="YQ133" s="223"/>
      <c r="YR133" s="223"/>
      <c r="YS133" s="223"/>
      <c r="YT133" s="223"/>
      <c r="YU133" s="223"/>
      <c r="YV133" s="223"/>
      <c r="YW133" s="223"/>
      <c r="YX133" s="223"/>
      <c r="YY133" s="223"/>
      <c r="YZ133" s="223"/>
      <c r="ZA133" s="223"/>
      <c r="ZB133" s="223"/>
      <c r="ZC133" s="223"/>
      <c r="ZD133" s="223"/>
      <c r="ZE133" s="223"/>
      <c r="ZF133" s="223"/>
      <c r="ZG133" s="223"/>
      <c r="ZH133" s="223"/>
      <c r="ZI133" s="223"/>
      <c r="ZJ133" s="223"/>
      <c r="ZK133" s="223"/>
      <c r="ZL133" s="223"/>
      <c r="ZM133" s="223"/>
      <c r="ZN133" s="223"/>
      <c r="ZO133" s="223"/>
      <c r="ZP133" s="223"/>
      <c r="ZQ133" s="223"/>
      <c r="ZR133" s="223"/>
      <c r="ZS133" s="223"/>
      <c r="ZT133" s="223"/>
      <c r="ZU133" s="223"/>
      <c r="ZV133" s="223"/>
      <c r="ZW133" s="223"/>
      <c r="ZX133" s="223"/>
      <c r="ZY133" s="223"/>
      <c r="ZZ133" s="223"/>
      <c r="AAA133" s="223"/>
      <c r="AAB133" s="223"/>
      <c r="AAC133" s="223"/>
      <c r="AAD133" s="223"/>
      <c r="AAE133" s="223"/>
      <c r="AAF133" s="223"/>
      <c r="AAG133" s="223"/>
      <c r="AAH133" s="223"/>
      <c r="AAI133" s="223"/>
      <c r="AAJ133" s="223"/>
      <c r="AAK133" s="223"/>
      <c r="AAL133" s="223"/>
      <c r="AAM133" s="223"/>
      <c r="AAN133" s="223"/>
      <c r="AAO133" s="223"/>
      <c r="AAP133" s="223"/>
      <c r="AAQ133" s="223"/>
      <c r="AAR133" s="223"/>
      <c r="AAS133" s="223"/>
      <c r="AAT133" s="223"/>
      <c r="AAU133" s="223"/>
      <c r="AAV133" s="223"/>
      <c r="AAW133" s="223"/>
      <c r="AAX133" s="223"/>
      <c r="AAY133" s="223"/>
      <c r="AAZ133" s="223"/>
      <c r="ABA133" s="223"/>
      <c r="ABB133" s="223"/>
      <c r="ABC133" s="223"/>
      <c r="ABD133" s="223"/>
      <c r="ABE133" s="223"/>
      <c r="ABF133" s="223"/>
      <c r="ABG133" s="223"/>
      <c r="ABH133" s="223"/>
      <c r="ABI133" s="223"/>
      <c r="ABJ133" s="223"/>
      <c r="ABK133" s="223"/>
      <c r="ABL133" s="223"/>
      <c r="ABM133" s="223"/>
      <c r="ABN133" s="223"/>
      <c r="ABO133" s="223"/>
      <c r="ABP133" s="223"/>
      <c r="ABQ133" s="223"/>
      <c r="ABR133" s="223"/>
      <c r="ABS133" s="223"/>
      <c r="ABT133" s="223"/>
      <c r="ABU133" s="223"/>
      <c r="ABV133" s="223"/>
      <c r="ABW133" s="223"/>
      <c r="ABX133" s="223"/>
      <c r="ABY133" s="223"/>
      <c r="ABZ133" s="223"/>
      <c r="ACA133" s="223"/>
      <c r="ACB133" s="223"/>
      <c r="ACC133" s="223"/>
      <c r="ACD133" s="223"/>
      <c r="ACE133" s="223"/>
      <c r="ACF133" s="223"/>
      <c r="ACG133" s="223"/>
      <c r="ACH133" s="223"/>
      <c r="ACI133" s="223"/>
      <c r="ACJ133" s="223"/>
      <c r="ACK133" s="223"/>
      <c r="ACL133" s="223"/>
      <c r="ACM133" s="223"/>
      <c r="ACN133" s="223"/>
      <c r="ACO133" s="223"/>
      <c r="ACP133" s="223"/>
      <c r="ACQ133" s="223"/>
      <c r="ACR133" s="223"/>
      <c r="ACS133" s="223"/>
      <c r="ACT133" s="223"/>
      <c r="ACU133" s="223"/>
      <c r="ACV133" s="223"/>
      <c r="ACW133" s="223"/>
      <c r="ACX133" s="223"/>
      <c r="ACY133" s="223"/>
      <c r="ACZ133" s="223"/>
      <c r="ADA133" s="223"/>
      <c r="ADB133" s="223"/>
      <c r="ADC133" s="223"/>
      <c r="ADD133" s="223"/>
      <c r="ADE133" s="223"/>
      <c r="ADF133" s="223"/>
      <c r="ADG133" s="223"/>
      <c r="ADH133" s="223"/>
      <c r="ADI133" s="223"/>
      <c r="ADJ133" s="223"/>
      <c r="ADK133" s="223"/>
      <c r="ADL133" s="223"/>
      <c r="ADM133" s="223"/>
      <c r="ADN133" s="223"/>
      <c r="ADO133" s="223"/>
      <c r="ADP133" s="223"/>
      <c r="ADQ133" s="223"/>
      <c r="ADR133" s="223"/>
      <c r="ADS133" s="223"/>
      <c r="ADT133" s="223"/>
      <c r="ADU133" s="223"/>
      <c r="ADV133" s="223"/>
      <c r="ADW133" s="223"/>
      <c r="ADX133" s="223"/>
      <c r="ADY133" s="223"/>
      <c r="ADZ133" s="223"/>
      <c r="AEA133" s="223"/>
      <c r="AEB133" s="223"/>
      <c r="AEC133" s="223"/>
      <c r="AED133" s="223"/>
      <c r="AEE133" s="223"/>
      <c r="AEF133" s="223"/>
      <c r="AEG133" s="223"/>
      <c r="AEH133" s="223"/>
      <c r="AEI133" s="223"/>
      <c r="AEJ133" s="223"/>
      <c r="AEK133" s="223"/>
      <c r="AEL133" s="223"/>
      <c r="AEM133" s="223"/>
      <c r="AEN133" s="223"/>
      <c r="AEO133" s="223"/>
      <c r="AEP133" s="223"/>
      <c r="AEQ133" s="223"/>
      <c r="AER133" s="223"/>
      <c r="AES133" s="223"/>
      <c r="AET133" s="223"/>
      <c r="AEU133" s="223"/>
      <c r="AEV133" s="223"/>
      <c r="AEW133" s="223"/>
      <c r="AEX133" s="223"/>
      <c r="AEY133" s="223"/>
      <c r="AEZ133" s="223"/>
      <c r="AFA133" s="223"/>
      <c r="AFB133" s="223"/>
      <c r="AFC133" s="223"/>
      <c r="AFD133" s="223"/>
      <c r="AFE133" s="223"/>
      <c r="AFF133" s="223"/>
      <c r="AFG133" s="223"/>
      <c r="AFH133" s="223"/>
      <c r="AFI133" s="223"/>
      <c r="AFJ133" s="223"/>
      <c r="AFK133" s="223"/>
      <c r="AFL133" s="223"/>
      <c r="AFM133" s="223"/>
      <c r="AFN133" s="223"/>
      <c r="AFO133" s="223"/>
      <c r="AFP133" s="223"/>
      <c r="AFQ133" s="223"/>
      <c r="AFR133" s="223"/>
      <c r="AFS133" s="223"/>
      <c r="AFT133" s="223"/>
    </row>
    <row r="134" spans="1:852" s="64" customFormat="1">
      <c r="A134" s="267" t="s">
        <v>404</v>
      </c>
      <c r="B134" s="267"/>
      <c r="C134" s="840" t="str">
        <f>IF(Severity!F134&gt;=0.5,"YES","NO")</f>
        <v>NO</v>
      </c>
      <c r="D134" s="840" t="str">
        <f>IF(Severity!G134&gt;=0.5,"YES","NO")</f>
        <v>YES</v>
      </c>
      <c r="E134" s="209">
        <v>8</v>
      </c>
      <c r="F134" s="209">
        <v>2</v>
      </c>
      <c r="G134" s="90" t="s">
        <v>384</v>
      </c>
      <c r="H134" s="270" t="s">
        <v>455</v>
      </c>
      <c r="I134" s="270">
        <v>5</v>
      </c>
      <c r="J134" s="270">
        <v>15</v>
      </c>
      <c r="K134" s="270" t="s">
        <v>455</v>
      </c>
      <c r="L134" s="267"/>
      <c r="M134" s="267"/>
      <c r="N134" s="270"/>
      <c r="O134" s="270" t="s">
        <v>455</v>
      </c>
      <c r="P134" s="212"/>
      <c r="Q134" s="212"/>
      <c r="R134" s="212"/>
      <c r="S134" s="270" t="s">
        <v>237</v>
      </c>
      <c r="T134" s="270">
        <v>10</v>
      </c>
      <c r="U134" s="113">
        <v>27.3</v>
      </c>
      <c r="V134" s="113">
        <v>6.6</v>
      </c>
      <c r="W134" s="113"/>
      <c r="X134" s="113"/>
      <c r="Y134" s="113"/>
      <c r="Z134" s="113"/>
      <c r="AA134" s="113"/>
      <c r="AB134" s="113"/>
      <c r="AC134" s="113"/>
      <c r="AD134" s="113"/>
      <c r="AE134" s="114"/>
      <c r="AF134" s="113"/>
      <c r="AG134" s="113"/>
      <c r="AH134" s="113"/>
      <c r="AI134" s="267">
        <v>40</v>
      </c>
      <c r="AJ134" s="267">
        <f t="shared" si="27"/>
        <v>25</v>
      </c>
      <c r="AK134" s="267" t="s">
        <v>455</v>
      </c>
      <c r="AL134" s="90" t="s">
        <v>3011</v>
      </c>
      <c r="AM134" s="270" t="s">
        <v>455</v>
      </c>
      <c r="AN134" s="270">
        <v>3</v>
      </c>
      <c r="AO134" s="270">
        <v>13</v>
      </c>
      <c r="AP134" s="270" t="s">
        <v>455</v>
      </c>
      <c r="AQ134" s="267"/>
      <c r="AR134" s="267"/>
      <c r="AS134" s="267"/>
      <c r="AT134" s="270" t="s">
        <v>455</v>
      </c>
      <c r="AU134" s="212"/>
      <c r="AV134" s="212"/>
      <c r="AW134" s="212"/>
      <c r="AX134" s="267" t="s">
        <v>237</v>
      </c>
      <c r="AY134" s="267">
        <v>10</v>
      </c>
      <c r="AZ134" s="114">
        <v>26.4</v>
      </c>
      <c r="BA134" s="114">
        <v>5.8</v>
      </c>
      <c r="BB134" s="114"/>
      <c r="BC134" s="114"/>
      <c r="BD134" s="114"/>
      <c r="BE134" s="114"/>
      <c r="BF134" s="114"/>
      <c r="BG134" s="114"/>
      <c r="BH134" s="114"/>
      <c r="BI134" s="114"/>
      <c r="BJ134" s="114"/>
      <c r="BK134" s="114"/>
      <c r="BL134" s="114"/>
      <c r="BM134" s="114"/>
      <c r="BN134" s="270">
        <v>26</v>
      </c>
      <c r="BO134" s="270">
        <f t="shared" si="28"/>
        <v>13</v>
      </c>
      <c r="BP134" s="270" t="s">
        <v>455</v>
      </c>
      <c r="BQ134" s="270"/>
      <c r="BR134" s="270" t="s">
        <v>455</v>
      </c>
      <c r="BS134" s="267"/>
      <c r="BT134" s="267"/>
      <c r="BU134" s="267"/>
      <c r="BV134" s="267"/>
      <c r="BW134" s="267"/>
      <c r="BX134" s="267"/>
      <c r="BY134" s="267"/>
      <c r="BZ134" s="267"/>
      <c r="CA134" s="267"/>
      <c r="CB134" s="267"/>
      <c r="CC134" s="267"/>
      <c r="CD134" s="267"/>
      <c r="CE134" s="114"/>
      <c r="CF134" s="114"/>
      <c r="CG134" s="114"/>
      <c r="CH134" s="114"/>
      <c r="CI134" s="114"/>
      <c r="CJ134" s="114"/>
      <c r="CK134" s="114"/>
      <c r="CL134" s="114"/>
      <c r="CM134" s="114"/>
      <c r="CN134" s="114"/>
      <c r="CO134" s="114"/>
      <c r="CP134" s="114"/>
      <c r="CQ134" s="114"/>
      <c r="CR134" s="114"/>
      <c r="CS134" s="267"/>
      <c r="CT134" s="267"/>
      <c r="CU134" s="267"/>
      <c r="CV134" s="270"/>
      <c r="CW134" s="270" t="s">
        <v>455</v>
      </c>
      <c r="CX134" s="270"/>
      <c r="CY134" s="267"/>
      <c r="CZ134" s="267"/>
      <c r="DA134" s="267"/>
      <c r="DB134" s="267"/>
      <c r="DC134" s="267"/>
      <c r="DD134" s="267"/>
      <c r="DE134" s="267"/>
      <c r="DF134" s="267"/>
      <c r="DG134" s="267"/>
      <c r="DH134" s="267"/>
      <c r="DI134" s="267"/>
      <c r="DJ134" s="113"/>
      <c r="DK134" s="113"/>
      <c r="DL134" s="113"/>
      <c r="DM134" s="113"/>
      <c r="DN134" s="113"/>
      <c r="DO134" s="113"/>
      <c r="DP134" s="113"/>
      <c r="DQ134" s="113"/>
      <c r="DR134" s="113"/>
      <c r="DS134" s="113"/>
      <c r="DT134" s="113"/>
      <c r="DU134" s="113"/>
      <c r="DV134" s="113"/>
      <c r="DW134" s="113"/>
      <c r="DX134" s="267"/>
      <c r="DY134" s="267"/>
      <c r="DZ134" s="267"/>
      <c r="EA134" s="267"/>
      <c r="EB134" s="270" t="s">
        <v>455</v>
      </c>
      <c r="EC134" s="267"/>
      <c r="ED134" s="267"/>
      <c r="EE134" s="267"/>
      <c r="EF134" s="267"/>
      <c r="EG134" s="267"/>
      <c r="EH134" s="267"/>
      <c r="EI134" s="267"/>
      <c r="EJ134" s="267"/>
      <c r="EK134" s="267"/>
      <c r="EL134" s="267"/>
      <c r="EM134" s="267"/>
      <c r="EN134" s="267"/>
      <c r="EO134" s="113"/>
      <c r="EP134" s="113"/>
      <c r="EQ134" s="113"/>
      <c r="ER134" s="113"/>
      <c r="ES134" s="113"/>
      <c r="ET134" s="113"/>
      <c r="EU134" s="113"/>
      <c r="EV134" s="113"/>
      <c r="EW134" s="113"/>
      <c r="EX134" s="113"/>
      <c r="EY134" s="113"/>
      <c r="EZ134" s="113"/>
      <c r="FA134" s="113"/>
      <c r="FB134" s="113"/>
      <c r="FC134" s="267"/>
      <c r="FD134" s="267"/>
      <c r="FE134" s="267"/>
      <c r="FF134" s="270" t="s">
        <v>455</v>
      </c>
      <c r="FG134" s="267"/>
      <c r="FH134" s="267"/>
      <c r="FI134" s="267"/>
      <c r="FJ134" s="267"/>
      <c r="FK134" s="267"/>
      <c r="FL134" s="267"/>
      <c r="FM134" s="267"/>
      <c r="FN134" s="267"/>
      <c r="FO134" s="267"/>
      <c r="FP134" s="267"/>
      <c r="FQ134" s="267"/>
      <c r="FR134" s="267"/>
      <c r="FS134" s="267"/>
      <c r="FT134" s="267"/>
      <c r="FU134" s="267"/>
      <c r="FV134" s="267"/>
      <c r="FW134" s="267"/>
      <c r="FX134" s="267"/>
      <c r="FY134" s="267"/>
      <c r="FZ134" s="267"/>
      <c r="GA134" s="267"/>
      <c r="GB134" s="267"/>
      <c r="GC134" s="267"/>
      <c r="GD134" s="267"/>
      <c r="GE134" s="267"/>
      <c r="GF134" s="267"/>
      <c r="GG134" s="267"/>
      <c r="GH134" s="267"/>
      <c r="GI134" s="267"/>
      <c r="GJ134" s="267"/>
      <c r="GK134" s="267"/>
      <c r="GL134" s="267"/>
      <c r="GM134" s="267"/>
      <c r="GN134" s="267"/>
      <c r="GO134" s="267"/>
      <c r="GP134" s="267"/>
      <c r="GQ134" s="267"/>
      <c r="GR134" s="267"/>
      <c r="GS134" s="267"/>
      <c r="GT134" s="267"/>
      <c r="GU134" s="267"/>
      <c r="GV134" s="267"/>
      <c r="GW134" s="267"/>
      <c r="GX134" s="267"/>
      <c r="GY134" s="267"/>
      <c r="GZ134" s="267"/>
      <c r="HA134" s="267"/>
      <c r="HB134" s="267"/>
      <c r="HC134" s="267"/>
      <c r="HD134" s="270" t="s">
        <v>455</v>
      </c>
      <c r="HE134" s="267"/>
      <c r="HF134" s="267"/>
      <c r="HG134" s="267"/>
      <c r="HH134" s="267"/>
      <c r="HI134" s="267"/>
      <c r="HJ134" s="267"/>
      <c r="HK134" s="267"/>
      <c r="HL134" s="267"/>
      <c r="HM134" s="267"/>
      <c r="HN134" s="267"/>
      <c r="HO134" s="267"/>
      <c r="HP134" s="267"/>
      <c r="HQ134" s="267"/>
      <c r="HR134" s="267"/>
      <c r="HS134" s="267"/>
      <c r="HT134" s="267"/>
      <c r="HU134" s="267"/>
      <c r="HV134" s="267"/>
      <c r="HW134" s="267"/>
      <c r="HX134" s="267"/>
      <c r="HY134" s="267"/>
      <c r="HZ134" s="267"/>
      <c r="IA134" s="267"/>
      <c r="IB134" s="267"/>
      <c r="IC134" s="267"/>
      <c r="ID134" s="267"/>
      <c r="IE134" s="267"/>
      <c r="IF134" s="267"/>
      <c r="IG134" s="267"/>
      <c r="IH134" s="267"/>
      <c r="II134" s="267"/>
      <c r="IJ134" s="267"/>
      <c r="IK134" s="267"/>
      <c r="IL134" s="267"/>
      <c r="IM134" s="267"/>
      <c r="IN134" s="267"/>
      <c r="IO134" s="267"/>
      <c r="IP134" s="267"/>
      <c r="IQ134" s="267"/>
      <c r="IR134" s="267"/>
      <c r="IS134" s="270" t="s">
        <v>455</v>
      </c>
      <c r="IT134" s="267"/>
      <c r="IU134" s="267"/>
      <c r="IV134" s="267"/>
      <c r="IW134" s="267"/>
      <c r="IX134" s="267"/>
      <c r="IY134" s="267"/>
      <c r="IZ134" s="267"/>
      <c r="JA134" s="267"/>
      <c r="JB134" s="267"/>
      <c r="JC134" s="267"/>
      <c r="JD134" s="267"/>
      <c r="JE134" s="267"/>
      <c r="JF134" s="267"/>
      <c r="JG134" s="267"/>
      <c r="JH134" s="267"/>
      <c r="JI134" s="267"/>
      <c r="JJ134" s="267"/>
      <c r="JK134" s="267"/>
      <c r="JL134" s="267"/>
      <c r="JM134" s="267"/>
      <c r="JN134" s="267"/>
      <c r="JO134" s="267"/>
      <c r="JP134" s="267"/>
      <c r="JQ134" s="267"/>
      <c r="JR134" s="267"/>
      <c r="JS134" s="267"/>
      <c r="JT134" s="267"/>
      <c r="JU134" s="267"/>
      <c r="JV134" s="267"/>
      <c r="JW134" s="267"/>
      <c r="JX134" s="267"/>
      <c r="JY134" s="267"/>
      <c r="JZ134" s="267"/>
      <c r="KA134" s="267"/>
      <c r="KB134" s="267"/>
      <c r="KC134" s="267"/>
      <c r="KD134" s="267"/>
      <c r="KE134" s="270" t="s">
        <v>455</v>
      </c>
      <c r="KF134" s="267"/>
      <c r="KG134" s="267"/>
      <c r="KH134" s="267"/>
      <c r="KI134" s="267"/>
      <c r="KJ134" s="267"/>
      <c r="KK134" s="267"/>
      <c r="KL134" s="267"/>
      <c r="KM134" s="267"/>
      <c r="KN134" s="267"/>
      <c r="KO134" s="267"/>
      <c r="KP134" s="267"/>
      <c r="KQ134" s="267"/>
      <c r="KR134" s="267"/>
      <c r="KS134" s="267"/>
      <c r="KT134" s="267"/>
      <c r="KU134" s="267"/>
      <c r="KV134" s="267"/>
      <c r="KW134" s="267"/>
      <c r="KX134" s="267"/>
      <c r="KY134" s="267"/>
      <c r="KZ134" s="267"/>
      <c r="LA134" s="267"/>
      <c r="LB134" s="267"/>
      <c r="LC134" s="267"/>
      <c r="LD134" s="267"/>
      <c r="LE134" s="267"/>
      <c r="LF134" s="267"/>
      <c r="LG134" s="267"/>
      <c r="LH134" s="267"/>
      <c r="LI134" s="267"/>
      <c r="LJ134" s="267"/>
      <c r="LK134" s="267"/>
      <c r="LL134" s="267"/>
      <c r="LM134" s="267"/>
      <c r="LN134" s="267"/>
      <c r="LO134" s="267"/>
      <c r="LP134" s="267"/>
      <c r="LQ134" s="267"/>
      <c r="LR134" s="267"/>
      <c r="LS134" s="267"/>
      <c r="LT134" s="270" t="s">
        <v>455</v>
      </c>
      <c r="LU134" s="267"/>
      <c r="LV134" s="267"/>
      <c r="LW134" s="267"/>
      <c r="LX134" s="267"/>
      <c r="LY134" s="267"/>
      <c r="LZ134" s="267"/>
      <c r="MA134" s="267"/>
      <c r="MB134" s="267"/>
      <c r="MC134" s="267"/>
      <c r="MD134" s="267"/>
      <c r="ME134" s="267"/>
      <c r="MF134" s="267"/>
      <c r="MG134" s="267"/>
      <c r="MH134" s="267"/>
      <c r="MI134" s="267"/>
      <c r="MJ134" s="267"/>
      <c r="MK134" s="267"/>
      <c r="ML134" s="267"/>
      <c r="MM134" s="267"/>
      <c r="MN134" s="267"/>
      <c r="MO134" s="267"/>
      <c r="MP134" s="267"/>
      <c r="MQ134" s="267"/>
      <c r="MR134" s="267"/>
      <c r="MS134" s="267"/>
      <c r="MT134" s="267"/>
      <c r="MU134" s="267"/>
      <c r="MV134" s="267"/>
      <c r="MW134" s="267"/>
      <c r="MX134" s="267"/>
      <c r="MY134" s="267"/>
      <c r="MZ134" s="267"/>
      <c r="NA134" s="267"/>
      <c r="NB134" s="267"/>
      <c r="NC134" s="267"/>
      <c r="ND134" s="267"/>
      <c r="NE134" s="267"/>
      <c r="NF134" s="212"/>
      <c r="NG134" s="212"/>
      <c r="NH134" s="212"/>
      <c r="NI134" s="212"/>
      <c r="NJ134" s="212"/>
      <c r="NK134" s="212"/>
      <c r="NL134" s="212"/>
      <c r="NM134" s="212"/>
      <c r="NN134" s="212"/>
      <c r="NO134" s="212"/>
      <c r="NP134" s="212"/>
      <c r="NQ134" s="212"/>
      <c r="NR134" s="212"/>
      <c r="NS134" s="212"/>
      <c r="NT134" s="212"/>
      <c r="NU134" s="212"/>
      <c r="NV134" s="212"/>
      <c r="NW134" s="212"/>
      <c r="NX134" s="212"/>
      <c r="NY134" s="212"/>
      <c r="NZ134" s="212"/>
      <c r="OA134" s="212"/>
      <c r="OB134" s="212"/>
      <c r="OC134" s="212"/>
      <c r="OD134" s="212"/>
      <c r="OE134" s="212"/>
      <c r="OF134" s="212"/>
      <c r="OG134" s="212"/>
      <c r="OH134" s="212"/>
      <c r="OI134" s="212"/>
      <c r="OJ134" s="212"/>
      <c r="OK134" s="212"/>
      <c r="OL134" s="212"/>
      <c r="OM134" s="212"/>
      <c r="ON134" s="212"/>
      <c r="OO134" s="212"/>
      <c r="OP134" s="212"/>
      <c r="OQ134" s="212"/>
      <c r="OR134" s="212"/>
      <c r="OS134" s="267">
        <f>IF(ISERROR(#REF!),0,1)</f>
        <v>0</v>
      </c>
      <c r="OT134" s="267">
        <f t="shared" si="34"/>
        <v>0</v>
      </c>
      <c r="OU134" s="267">
        <f t="shared" si="34"/>
        <v>1</v>
      </c>
      <c r="OV134" s="223"/>
      <c r="OW134" s="223"/>
      <c r="OX134" s="223"/>
      <c r="OY134" s="223"/>
      <c r="OZ134" s="223"/>
      <c r="PA134" s="223"/>
      <c r="PB134" s="223"/>
      <c r="PC134" s="223"/>
      <c r="PD134" s="223"/>
      <c r="PE134" s="223"/>
      <c r="PF134" s="223"/>
      <c r="PG134" s="223"/>
      <c r="PH134" s="223"/>
      <c r="PI134" s="223"/>
      <c r="PJ134" s="223"/>
      <c r="PK134" s="223"/>
      <c r="PL134" s="223"/>
      <c r="PM134" s="223"/>
      <c r="PN134" s="223"/>
      <c r="PO134" s="223"/>
      <c r="PP134" s="223"/>
      <c r="PQ134" s="223"/>
      <c r="PR134" s="223"/>
      <c r="PS134" s="223"/>
      <c r="PT134" s="223"/>
      <c r="PU134" s="223"/>
      <c r="PV134" s="223"/>
      <c r="PW134" s="223"/>
      <c r="PX134" s="223"/>
      <c r="PY134" s="223"/>
      <c r="PZ134" s="223"/>
      <c r="QA134" s="223"/>
      <c r="QB134" s="223"/>
      <c r="QC134" s="223"/>
      <c r="QD134" s="223"/>
      <c r="QE134" s="223"/>
      <c r="QF134" s="223"/>
      <c r="QG134" s="223"/>
      <c r="QH134" s="223"/>
      <c r="QI134" s="223"/>
      <c r="QJ134" s="223"/>
      <c r="QK134" s="223"/>
      <c r="QL134" s="223"/>
      <c r="QM134" s="223"/>
      <c r="QN134" s="223"/>
      <c r="QO134" s="223"/>
      <c r="QP134" s="223"/>
      <c r="QQ134" s="223"/>
      <c r="QR134" s="223"/>
      <c r="QS134" s="223"/>
      <c r="QT134" s="223"/>
      <c r="QU134" s="223"/>
      <c r="QV134" s="223"/>
      <c r="QW134" s="223"/>
      <c r="QX134" s="223"/>
      <c r="QY134" s="223"/>
      <c r="QZ134" s="223"/>
      <c r="RA134" s="223"/>
      <c r="RB134" s="223"/>
      <c r="RC134" s="223"/>
      <c r="RD134" s="223"/>
      <c r="RE134" s="223"/>
      <c r="RF134" s="223"/>
      <c r="RG134" s="223"/>
      <c r="RH134" s="223"/>
      <c r="RI134" s="223"/>
      <c r="RJ134" s="223"/>
      <c r="RK134" s="223"/>
      <c r="RL134" s="223"/>
      <c r="RM134" s="223"/>
      <c r="RN134" s="223"/>
      <c r="RO134" s="223"/>
      <c r="RP134" s="223"/>
      <c r="RQ134" s="223"/>
      <c r="RR134" s="223"/>
      <c r="RS134" s="223"/>
      <c r="RT134" s="223"/>
      <c r="RU134" s="223"/>
      <c r="RV134" s="223"/>
      <c r="RW134" s="223"/>
      <c r="RX134" s="223"/>
      <c r="RY134" s="223"/>
      <c r="RZ134" s="223"/>
      <c r="SA134" s="223"/>
      <c r="SB134" s="223"/>
      <c r="SC134" s="223"/>
      <c r="SD134" s="223"/>
      <c r="SE134" s="223"/>
      <c r="SF134" s="223"/>
      <c r="SG134" s="223"/>
      <c r="SH134" s="223"/>
      <c r="SI134" s="223"/>
      <c r="SJ134" s="223"/>
      <c r="SK134" s="223"/>
      <c r="SL134" s="223"/>
      <c r="SM134" s="223"/>
      <c r="SN134" s="223"/>
      <c r="SO134" s="223"/>
      <c r="SP134" s="223"/>
      <c r="SQ134" s="223"/>
      <c r="SR134" s="223"/>
      <c r="SS134" s="223"/>
      <c r="ST134" s="223"/>
      <c r="SU134" s="223"/>
      <c r="SV134" s="223"/>
      <c r="SW134" s="223"/>
      <c r="SX134" s="223"/>
      <c r="SY134" s="223"/>
      <c r="SZ134" s="223"/>
      <c r="TA134" s="223"/>
      <c r="TB134" s="223"/>
      <c r="TC134" s="223"/>
      <c r="TD134" s="223"/>
      <c r="TE134" s="223"/>
      <c r="TF134" s="223"/>
      <c r="TG134" s="223"/>
      <c r="TH134" s="223"/>
      <c r="TI134" s="223"/>
      <c r="TJ134" s="223"/>
      <c r="TK134" s="223"/>
      <c r="TL134" s="223"/>
      <c r="TM134" s="223"/>
      <c r="TN134" s="223"/>
      <c r="TO134" s="223"/>
      <c r="TP134" s="223"/>
      <c r="TQ134" s="223"/>
      <c r="TR134" s="223"/>
      <c r="TS134" s="223"/>
      <c r="TT134" s="223"/>
      <c r="TU134" s="223"/>
      <c r="TV134" s="223"/>
      <c r="TW134" s="223"/>
      <c r="TX134" s="223"/>
      <c r="TY134" s="223"/>
      <c r="TZ134" s="223"/>
      <c r="UA134" s="223"/>
      <c r="UB134" s="223"/>
      <c r="UC134" s="223"/>
      <c r="UD134" s="223"/>
      <c r="UE134" s="223"/>
      <c r="UF134" s="223"/>
      <c r="UG134" s="223"/>
      <c r="UH134" s="223"/>
      <c r="UI134" s="223"/>
      <c r="UJ134" s="223"/>
      <c r="UK134" s="223"/>
      <c r="UL134" s="223"/>
      <c r="UM134" s="223"/>
      <c r="UN134" s="223"/>
      <c r="UO134" s="223"/>
      <c r="UP134" s="223"/>
      <c r="UQ134" s="223"/>
      <c r="UR134" s="223"/>
      <c r="US134" s="223"/>
      <c r="UT134" s="223"/>
      <c r="UU134" s="223"/>
      <c r="UV134" s="223"/>
      <c r="UW134" s="223"/>
      <c r="UX134" s="223"/>
      <c r="UY134" s="223"/>
      <c r="UZ134" s="223"/>
      <c r="VA134" s="223"/>
      <c r="VB134" s="223"/>
      <c r="VC134" s="223"/>
      <c r="VD134" s="223"/>
      <c r="VE134" s="223"/>
      <c r="VF134" s="223"/>
      <c r="VG134" s="223"/>
      <c r="VH134" s="223"/>
      <c r="VI134" s="223"/>
      <c r="VJ134" s="223"/>
      <c r="VK134" s="223"/>
      <c r="VL134" s="223"/>
      <c r="VM134" s="223"/>
      <c r="VN134" s="223"/>
      <c r="VO134" s="223"/>
      <c r="VP134" s="223"/>
      <c r="VQ134" s="223"/>
      <c r="VR134" s="223"/>
      <c r="VS134" s="223"/>
      <c r="VT134" s="223"/>
      <c r="VU134" s="223"/>
      <c r="VV134" s="223"/>
      <c r="VW134" s="223"/>
      <c r="VX134" s="223"/>
      <c r="VY134" s="223"/>
      <c r="VZ134" s="223"/>
      <c r="WA134" s="223"/>
      <c r="WB134" s="223"/>
      <c r="WC134" s="223"/>
      <c r="WD134" s="223"/>
      <c r="WE134" s="223"/>
      <c r="WF134" s="223"/>
      <c r="WG134" s="223"/>
      <c r="WH134" s="223"/>
      <c r="WI134" s="223"/>
      <c r="WJ134" s="223"/>
      <c r="WK134" s="223"/>
      <c r="WL134" s="223"/>
      <c r="WM134" s="223"/>
      <c r="WN134" s="223"/>
      <c r="WO134" s="223"/>
      <c r="WP134" s="223"/>
      <c r="WQ134" s="223"/>
      <c r="WR134" s="223"/>
      <c r="WS134" s="223"/>
      <c r="WT134" s="223"/>
      <c r="WU134" s="223"/>
      <c r="WV134" s="223"/>
      <c r="WW134" s="223"/>
      <c r="WX134" s="223"/>
      <c r="WY134" s="223"/>
      <c r="WZ134" s="223"/>
      <c r="XA134" s="223"/>
      <c r="XB134" s="223"/>
      <c r="XC134" s="223"/>
      <c r="XD134" s="223"/>
      <c r="XE134" s="223"/>
      <c r="XF134" s="223"/>
      <c r="XG134" s="223"/>
      <c r="XH134" s="223"/>
      <c r="XI134" s="223"/>
      <c r="XJ134" s="223"/>
      <c r="XK134" s="223"/>
      <c r="XL134" s="223"/>
      <c r="XM134" s="223"/>
      <c r="XN134" s="223"/>
      <c r="XO134" s="223"/>
      <c r="XP134" s="223"/>
      <c r="XQ134" s="223"/>
      <c r="XR134" s="223"/>
      <c r="XS134" s="223"/>
      <c r="XT134" s="223"/>
      <c r="XU134" s="223"/>
      <c r="XV134" s="223"/>
      <c r="XW134" s="223"/>
      <c r="XX134" s="223"/>
      <c r="XY134" s="223"/>
      <c r="XZ134" s="223"/>
      <c r="YA134" s="223"/>
      <c r="YB134" s="223"/>
      <c r="YC134" s="223"/>
      <c r="YD134" s="223"/>
      <c r="YE134" s="223"/>
      <c r="YF134" s="223"/>
      <c r="YG134" s="223"/>
      <c r="YH134" s="223"/>
      <c r="YI134" s="223"/>
      <c r="YJ134" s="223"/>
      <c r="YK134" s="223"/>
      <c r="YL134" s="223"/>
      <c r="YM134" s="223"/>
      <c r="YN134" s="223"/>
      <c r="YO134" s="223"/>
      <c r="YP134" s="223"/>
      <c r="YQ134" s="223"/>
      <c r="YR134" s="223"/>
      <c r="YS134" s="223"/>
      <c r="YT134" s="223"/>
      <c r="YU134" s="223"/>
      <c r="YV134" s="223"/>
      <c r="YW134" s="223"/>
      <c r="YX134" s="223"/>
      <c r="YY134" s="223"/>
      <c r="YZ134" s="223"/>
      <c r="ZA134" s="223"/>
      <c r="ZB134" s="223"/>
      <c r="ZC134" s="223"/>
      <c r="ZD134" s="223"/>
      <c r="ZE134" s="223"/>
      <c r="ZF134" s="223"/>
      <c r="ZG134" s="223"/>
      <c r="ZH134" s="223"/>
      <c r="ZI134" s="223"/>
      <c r="ZJ134" s="223"/>
      <c r="ZK134" s="223"/>
      <c r="ZL134" s="223"/>
      <c r="ZM134" s="223"/>
      <c r="ZN134" s="223"/>
      <c r="ZO134" s="223"/>
      <c r="ZP134" s="223"/>
      <c r="ZQ134" s="223"/>
      <c r="ZR134" s="223"/>
      <c r="ZS134" s="223"/>
      <c r="ZT134" s="223"/>
      <c r="ZU134" s="223"/>
      <c r="ZV134" s="223"/>
      <c r="ZW134" s="223"/>
      <c r="ZX134" s="223"/>
      <c r="ZY134" s="223"/>
      <c r="ZZ134" s="223"/>
      <c r="AAA134" s="223"/>
      <c r="AAB134" s="223"/>
      <c r="AAC134" s="223"/>
      <c r="AAD134" s="223"/>
      <c r="AAE134" s="223"/>
      <c r="AAF134" s="223"/>
      <c r="AAG134" s="223"/>
      <c r="AAH134" s="223"/>
      <c r="AAI134" s="223"/>
      <c r="AAJ134" s="223"/>
      <c r="AAK134" s="223"/>
      <c r="AAL134" s="223"/>
      <c r="AAM134" s="223"/>
      <c r="AAN134" s="223"/>
      <c r="AAO134" s="223"/>
      <c r="AAP134" s="223"/>
      <c r="AAQ134" s="223"/>
      <c r="AAR134" s="223"/>
      <c r="AAS134" s="223"/>
      <c r="AAT134" s="223"/>
      <c r="AAU134" s="223"/>
      <c r="AAV134" s="223"/>
      <c r="AAW134" s="223"/>
      <c r="AAX134" s="223"/>
      <c r="AAY134" s="223"/>
      <c r="AAZ134" s="223"/>
      <c r="ABA134" s="223"/>
      <c r="ABB134" s="223"/>
      <c r="ABC134" s="223"/>
      <c r="ABD134" s="223"/>
      <c r="ABE134" s="223"/>
      <c r="ABF134" s="223"/>
      <c r="ABG134" s="223"/>
      <c r="ABH134" s="223"/>
      <c r="ABI134" s="223"/>
      <c r="ABJ134" s="223"/>
      <c r="ABK134" s="223"/>
      <c r="ABL134" s="223"/>
      <c r="ABM134" s="223"/>
      <c r="ABN134" s="223"/>
      <c r="ABO134" s="223"/>
      <c r="ABP134" s="223"/>
      <c r="ABQ134" s="223"/>
      <c r="ABR134" s="223"/>
      <c r="ABS134" s="223"/>
      <c r="ABT134" s="223"/>
      <c r="ABU134" s="223"/>
      <c r="ABV134" s="223"/>
      <c r="ABW134" s="223"/>
      <c r="ABX134" s="223"/>
      <c r="ABY134" s="223"/>
      <c r="ABZ134" s="223"/>
      <c r="ACA134" s="223"/>
      <c r="ACB134" s="223"/>
      <c r="ACC134" s="223"/>
      <c r="ACD134" s="223"/>
      <c r="ACE134" s="223"/>
      <c r="ACF134" s="223"/>
      <c r="ACG134" s="223"/>
      <c r="ACH134" s="223"/>
      <c r="ACI134" s="223"/>
      <c r="ACJ134" s="223"/>
      <c r="ACK134" s="223"/>
      <c r="ACL134" s="223"/>
      <c r="ACM134" s="223"/>
      <c r="ACN134" s="223"/>
      <c r="ACO134" s="223"/>
      <c r="ACP134" s="223"/>
      <c r="ACQ134" s="223"/>
      <c r="ACR134" s="223"/>
      <c r="ACS134" s="223"/>
      <c r="ACT134" s="223"/>
      <c r="ACU134" s="223"/>
      <c r="ACV134" s="223"/>
      <c r="ACW134" s="223"/>
      <c r="ACX134" s="223"/>
      <c r="ACY134" s="223"/>
      <c r="ACZ134" s="223"/>
      <c r="ADA134" s="223"/>
      <c r="ADB134" s="223"/>
      <c r="ADC134" s="223"/>
      <c r="ADD134" s="223"/>
      <c r="ADE134" s="223"/>
      <c r="ADF134" s="223"/>
      <c r="ADG134" s="223"/>
      <c r="ADH134" s="223"/>
      <c r="ADI134" s="223"/>
      <c r="ADJ134" s="223"/>
      <c r="ADK134" s="223"/>
      <c r="ADL134" s="223"/>
      <c r="ADM134" s="223"/>
      <c r="ADN134" s="223"/>
      <c r="ADO134" s="223"/>
      <c r="ADP134" s="223"/>
      <c r="ADQ134" s="223"/>
      <c r="ADR134" s="223"/>
      <c r="ADS134" s="223"/>
      <c r="ADT134" s="223"/>
      <c r="ADU134" s="223"/>
      <c r="ADV134" s="223"/>
      <c r="ADW134" s="223"/>
      <c r="ADX134" s="223"/>
      <c r="ADY134" s="223"/>
      <c r="ADZ134" s="223"/>
      <c r="AEA134" s="223"/>
      <c r="AEB134" s="223"/>
      <c r="AEC134" s="223"/>
      <c r="AED134" s="223"/>
      <c r="AEE134" s="223"/>
      <c r="AEF134" s="223"/>
      <c r="AEG134" s="223"/>
      <c r="AEH134" s="223"/>
      <c r="AEI134" s="223"/>
      <c r="AEJ134" s="223"/>
      <c r="AEK134" s="223"/>
      <c r="AEL134" s="223"/>
      <c r="AEM134" s="223"/>
      <c r="AEN134" s="223"/>
      <c r="AEO134" s="223"/>
      <c r="AEP134" s="223"/>
      <c r="AEQ134" s="223"/>
      <c r="AER134" s="223"/>
      <c r="AES134" s="223"/>
      <c r="AET134" s="223"/>
      <c r="AEU134" s="223"/>
      <c r="AEV134" s="223"/>
      <c r="AEW134" s="223"/>
      <c r="AEX134" s="223"/>
      <c r="AEY134" s="223"/>
      <c r="AEZ134" s="223"/>
      <c r="AFA134" s="223"/>
      <c r="AFB134" s="223"/>
      <c r="AFC134" s="223"/>
      <c r="AFD134" s="223"/>
      <c r="AFE134" s="223"/>
      <c r="AFF134" s="223"/>
      <c r="AFG134" s="223"/>
      <c r="AFH134" s="223"/>
      <c r="AFI134" s="223"/>
      <c r="AFJ134" s="223"/>
      <c r="AFK134" s="223"/>
      <c r="AFL134" s="223"/>
      <c r="AFM134" s="223"/>
      <c r="AFN134" s="223"/>
      <c r="AFO134" s="223"/>
      <c r="AFP134" s="223"/>
      <c r="AFQ134" s="223"/>
      <c r="AFR134" s="223"/>
      <c r="AFS134" s="223"/>
      <c r="AFT134" s="223"/>
    </row>
    <row r="135" spans="1:852" s="64" customFormat="1" ht="15.75">
      <c r="A135" s="220" t="s">
        <v>821</v>
      </c>
      <c r="B135" s="220"/>
      <c r="C135" s="260" t="s">
        <v>173</v>
      </c>
      <c r="D135" s="260" t="s">
        <v>3028</v>
      </c>
      <c r="E135" s="209">
        <v>6</v>
      </c>
      <c r="F135" s="209">
        <v>2</v>
      </c>
      <c r="G135" s="90" t="s">
        <v>360</v>
      </c>
      <c r="H135" s="270" t="s">
        <v>455</v>
      </c>
      <c r="I135" s="270" t="s">
        <v>455</v>
      </c>
      <c r="J135" s="270">
        <v>12</v>
      </c>
      <c r="K135" s="270" t="s">
        <v>455</v>
      </c>
      <c r="L135" s="267"/>
      <c r="M135" s="267"/>
      <c r="N135" s="270"/>
      <c r="O135" s="270" t="s">
        <v>455</v>
      </c>
      <c r="P135" s="267"/>
      <c r="Q135" s="267"/>
      <c r="R135" s="267"/>
      <c r="S135" s="270" t="s">
        <v>455</v>
      </c>
      <c r="T135" s="270"/>
      <c r="U135" s="113"/>
      <c r="V135" s="113"/>
      <c r="W135" s="113"/>
      <c r="X135" s="113"/>
      <c r="Y135" s="113"/>
      <c r="Z135" s="113"/>
      <c r="AA135" s="113"/>
      <c r="AB135" s="113"/>
      <c r="AC135" s="113"/>
      <c r="AD135" s="113"/>
      <c r="AE135" s="114"/>
      <c r="AF135" s="113"/>
      <c r="AG135" s="113"/>
      <c r="AH135" s="113"/>
      <c r="AI135" s="267">
        <v>55</v>
      </c>
      <c r="AJ135" s="267">
        <f t="shared" si="27"/>
        <v>43</v>
      </c>
      <c r="AK135" s="267" t="s">
        <v>455</v>
      </c>
      <c r="AL135" s="90" t="s">
        <v>3011</v>
      </c>
      <c r="AM135" s="270" t="s">
        <v>455</v>
      </c>
      <c r="AN135" s="270" t="s">
        <v>455</v>
      </c>
      <c r="AO135" s="270">
        <v>6</v>
      </c>
      <c r="AP135" s="270" t="s">
        <v>455</v>
      </c>
      <c r="AQ135" s="267"/>
      <c r="AR135" s="267"/>
      <c r="AS135" s="267"/>
      <c r="AT135" s="270" t="s">
        <v>455</v>
      </c>
      <c r="AU135" s="267"/>
      <c r="AV135" s="267"/>
      <c r="AW135" s="267"/>
      <c r="AX135" s="270" t="s">
        <v>455</v>
      </c>
      <c r="AY135" s="267"/>
      <c r="AZ135" s="114"/>
      <c r="BA135" s="114"/>
      <c r="BB135" s="114"/>
      <c r="BC135" s="114"/>
      <c r="BD135" s="114"/>
      <c r="BE135" s="114"/>
      <c r="BF135" s="114"/>
      <c r="BG135" s="114"/>
      <c r="BH135" s="114"/>
      <c r="BI135" s="114"/>
      <c r="BJ135" s="114"/>
      <c r="BK135" s="114"/>
      <c r="BL135" s="114"/>
      <c r="BM135" s="114"/>
      <c r="BN135" s="270">
        <v>33</v>
      </c>
      <c r="BO135" s="270">
        <f t="shared" si="28"/>
        <v>27</v>
      </c>
      <c r="BP135" s="270" t="s">
        <v>455</v>
      </c>
      <c r="BQ135" s="270"/>
      <c r="BR135" s="270" t="s">
        <v>455</v>
      </c>
      <c r="BS135" s="267"/>
      <c r="BT135" s="267"/>
      <c r="BU135" s="267"/>
      <c r="BV135" s="267"/>
      <c r="BW135" s="267"/>
      <c r="BX135" s="267"/>
      <c r="BY135" s="267"/>
      <c r="BZ135" s="267"/>
      <c r="CA135" s="267"/>
      <c r="CB135" s="267"/>
      <c r="CC135" s="267"/>
      <c r="CD135" s="267"/>
      <c r="CE135" s="114"/>
      <c r="CF135" s="114"/>
      <c r="CG135" s="114"/>
      <c r="CH135" s="114"/>
      <c r="CI135" s="114"/>
      <c r="CJ135" s="114"/>
      <c r="CK135" s="114"/>
      <c r="CL135" s="114"/>
      <c r="CM135" s="114"/>
      <c r="CN135" s="114"/>
      <c r="CO135" s="114"/>
      <c r="CP135" s="114"/>
      <c r="CQ135" s="114"/>
      <c r="CR135" s="114"/>
      <c r="CS135" s="267"/>
      <c r="CT135" s="267"/>
      <c r="CU135" s="267"/>
      <c r="CV135" s="270"/>
      <c r="CW135" s="270" t="s">
        <v>455</v>
      </c>
      <c r="CX135" s="270"/>
      <c r="CY135" s="267"/>
      <c r="CZ135" s="267"/>
      <c r="DA135" s="267"/>
      <c r="DB135" s="267"/>
      <c r="DC135" s="267"/>
      <c r="DD135" s="267"/>
      <c r="DE135" s="267"/>
      <c r="DF135" s="267"/>
      <c r="DG135" s="267"/>
      <c r="DH135" s="267"/>
      <c r="DI135" s="267"/>
      <c r="DJ135" s="113"/>
      <c r="DK135" s="113"/>
      <c r="DL135" s="113"/>
      <c r="DM135" s="113"/>
      <c r="DN135" s="113"/>
      <c r="DO135" s="113"/>
      <c r="DP135" s="113"/>
      <c r="DQ135" s="113"/>
      <c r="DR135" s="113"/>
      <c r="DS135" s="113"/>
      <c r="DT135" s="113"/>
      <c r="DU135" s="113"/>
      <c r="DV135" s="113"/>
      <c r="DW135" s="113"/>
      <c r="DX135" s="267"/>
      <c r="DY135" s="267"/>
      <c r="DZ135" s="267"/>
      <c r="EA135" s="267"/>
      <c r="EB135" s="270" t="s">
        <v>455</v>
      </c>
      <c r="EC135" s="267"/>
      <c r="ED135" s="267"/>
      <c r="EE135" s="267"/>
      <c r="EF135" s="267"/>
      <c r="EG135" s="267"/>
      <c r="EH135" s="267"/>
      <c r="EI135" s="267"/>
      <c r="EJ135" s="267"/>
      <c r="EK135" s="267"/>
      <c r="EL135" s="267"/>
      <c r="EM135" s="267"/>
      <c r="EN135" s="267"/>
      <c r="EO135" s="113"/>
      <c r="EP135" s="113"/>
      <c r="EQ135" s="113"/>
      <c r="ER135" s="113"/>
      <c r="ES135" s="113"/>
      <c r="ET135" s="113"/>
      <c r="EU135" s="113"/>
      <c r="EV135" s="113"/>
      <c r="EW135" s="113"/>
      <c r="EX135" s="113"/>
      <c r="EY135" s="113"/>
      <c r="EZ135" s="113"/>
      <c r="FA135" s="113"/>
      <c r="FB135" s="113"/>
      <c r="FC135" s="267"/>
      <c r="FD135" s="267"/>
      <c r="FE135" s="267"/>
      <c r="FF135" s="270" t="s">
        <v>455</v>
      </c>
      <c r="FG135" s="267"/>
      <c r="FH135" s="267"/>
      <c r="FI135" s="267"/>
      <c r="FJ135" s="267"/>
      <c r="FK135" s="267"/>
      <c r="FL135" s="267"/>
      <c r="FM135" s="267"/>
      <c r="FN135" s="267"/>
      <c r="FO135" s="267"/>
      <c r="FP135" s="267"/>
      <c r="FQ135" s="267"/>
      <c r="FR135" s="267"/>
      <c r="FS135" s="267"/>
      <c r="FT135" s="267"/>
      <c r="FU135" s="267"/>
      <c r="FV135" s="267"/>
      <c r="FW135" s="267"/>
      <c r="FX135" s="267"/>
      <c r="FY135" s="267"/>
      <c r="FZ135" s="267"/>
      <c r="GA135" s="267"/>
      <c r="GB135" s="267"/>
      <c r="GC135" s="267"/>
      <c r="GD135" s="267"/>
      <c r="GE135" s="267"/>
      <c r="GF135" s="267"/>
      <c r="GG135" s="267"/>
      <c r="GH135" s="267"/>
      <c r="GI135" s="267"/>
      <c r="GJ135" s="267"/>
      <c r="GK135" s="267"/>
      <c r="GL135" s="267"/>
      <c r="GM135" s="267"/>
      <c r="GN135" s="267"/>
      <c r="GO135" s="267"/>
      <c r="GP135" s="267"/>
      <c r="GQ135" s="267"/>
      <c r="GR135" s="267"/>
      <c r="GS135" s="267"/>
      <c r="GT135" s="267"/>
      <c r="GU135" s="267"/>
      <c r="GV135" s="267"/>
      <c r="GW135" s="267"/>
      <c r="GX135" s="267"/>
      <c r="GY135" s="267"/>
      <c r="GZ135" s="267"/>
      <c r="HA135" s="267"/>
      <c r="HB135" s="267"/>
      <c r="HC135" s="267"/>
      <c r="HD135" s="270" t="s">
        <v>455</v>
      </c>
      <c r="HE135" s="267"/>
      <c r="HF135" s="267"/>
      <c r="HG135" s="267"/>
      <c r="HH135" s="267"/>
      <c r="HI135" s="267"/>
      <c r="HJ135" s="267"/>
      <c r="HK135" s="267"/>
      <c r="HL135" s="267"/>
      <c r="HM135" s="267"/>
      <c r="HN135" s="267"/>
      <c r="HO135" s="267"/>
      <c r="HP135" s="267"/>
      <c r="HQ135" s="267"/>
      <c r="HR135" s="267"/>
      <c r="HS135" s="267"/>
      <c r="HT135" s="267"/>
      <c r="HU135" s="267"/>
      <c r="HV135" s="267"/>
      <c r="HW135" s="267"/>
      <c r="HX135" s="267"/>
      <c r="HY135" s="267"/>
      <c r="HZ135" s="267"/>
      <c r="IA135" s="267"/>
      <c r="IB135" s="267"/>
      <c r="IC135" s="267"/>
      <c r="ID135" s="267"/>
      <c r="IE135" s="267"/>
      <c r="IF135" s="267"/>
      <c r="IG135" s="267"/>
      <c r="IH135" s="267"/>
      <c r="II135" s="267"/>
      <c r="IJ135" s="267"/>
      <c r="IK135" s="267"/>
      <c r="IL135" s="267"/>
      <c r="IM135" s="267"/>
      <c r="IN135" s="267"/>
      <c r="IO135" s="267"/>
      <c r="IP135" s="267"/>
      <c r="IQ135" s="267"/>
      <c r="IR135" s="267"/>
      <c r="IS135" s="270" t="s">
        <v>455</v>
      </c>
      <c r="IT135" s="267"/>
      <c r="IU135" s="267"/>
      <c r="IV135" s="267"/>
      <c r="IW135" s="267"/>
      <c r="IX135" s="267"/>
      <c r="IY135" s="267"/>
      <c r="IZ135" s="267"/>
      <c r="JA135" s="267"/>
      <c r="JB135" s="267"/>
      <c r="JC135" s="267"/>
      <c r="JD135" s="267"/>
      <c r="JE135" s="267"/>
      <c r="JF135" s="267"/>
      <c r="JG135" s="267"/>
      <c r="JH135" s="267"/>
      <c r="JI135" s="267"/>
      <c r="JJ135" s="267"/>
      <c r="JK135" s="267"/>
      <c r="JL135" s="267"/>
      <c r="JM135" s="267"/>
      <c r="JN135" s="267"/>
      <c r="JO135" s="267"/>
      <c r="JP135" s="267"/>
      <c r="JQ135" s="267"/>
      <c r="JR135" s="267"/>
      <c r="JS135" s="267"/>
      <c r="JT135" s="267"/>
      <c r="JU135" s="267"/>
      <c r="JV135" s="267"/>
      <c r="JW135" s="267"/>
      <c r="JX135" s="267"/>
      <c r="JY135" s="267"/>
      <c r="JZ135" s="267"/>
      <c r="KA135" s="267"/>
      <c r="KB135" s="267"/>
      <c r="KC135" s="267"/>
      <c r="KD135" s="267"/>
      <c r="KE135" s="270" t="s">
        <v>455</v>
      </c>
      <c r="KF135" s="267"/>
      <c r="KG135" s="267"/>
      <c r="KH135" s="267"/>
      <c r="KI135" s="267"/>
      <c r="KJ135" s="267"/>
      <c r="KK135" s="267"/>
      <c r="KL135" s="267"/>
      <c r="KM135" s="267"/>
      <c r="KN135" s="267"/>
      <c r="KO135" s="267"/>
      <c r="KP135" s="267"/>
      <c r="KQ135" s="267"/>
      <c r="KR135" s="267"/>
      <c r="KS135" s="267"/>
      <c r="KT135" s="267"/>
      <c r="KU135" s="267"/>
      <c r="KV135" s="267"/>
      <c r="KW135" s="267"/>
      <c r="KX135" s="267"/>
      <c r="KY135" s="267"/>
      <c r="KZ135" s="267"/>
      <c r="LA135" s="267"/>
      <c r="LB135" s="267"/>
      <c r="LC135" s="267"/>
      <c r="LD135" s="267"/>
      <c r="LE135" s="267"/>
      <c r="LF135" s="267"/>
      <c r="LG135" s="267"/>
      <c r="LH135" s="267"/>
      <c r="LI135" s="267"/>
      <c r="LJ135" s="267"/>
      <c r="LK135" s="267"/>
      <c r="LL135" s="267"/>
      <c r="LM135" s="267"/>
      <c r="LN135" s="267"/>
      <c r="LO135" s="267"/>
      <c r="LP135" s="267"/>
      <c r="LQ135" s="267"/>
      <c r="LR135" s="267"/>
      <c r="LS135" s="267"/>
      <c r="LT135" s="270" t="s">
        <v>455</v>
      </c>
      <c r="LU135" s="267"/>
      <c r="LV135" s="267"/>
      <c r="LW135" s="267"/>
      <c r="LX135" s="267"/>
      <c r="LY135" s="267"/>
      <c r="LZ135" s="267"/>
      <c r="MA135" s="267"/>
      <c r="MB135" s="267"/>
      <c r="MC135" s="267"/>
      <c r="MD135" s="267"/>
      <c r="ME135" s="267"/>
      <c r="MF135" s="267"/>
      <c r="MG135" s="267"/>
      <c r="MH135" s="267"/>
      <c r="MI135" s="267"/>
      <c r="MJ135" s="267"/>
      <c r="MK135" s="267"/>
      <c r="ML135" s="267"/>
      <c r="MM135" s="267"/>
      <c r="MN135" s="267"/>
      <c r="MO135" s="267"/>
      <c r="MP135" s="267"/>
      <c r="MQ135" s="267"/>
      <c r="MR135" s="267"/>
      <c r="MS135" s="267"/>
      <c r="MT135" s="267"/>
      <c r="MU135" s="267"/>
      <c r="MV135" s="267"/>
      <c r="MW135" s="267"/>
      <c r="MX135" s="267"/>
      <c r="MY135" s="267"/>
      <c r="MZ135" s="267"/>
      <c r="NA135" s="267"/>
      <c r="NB135" s="267"/>
      <c r="NC135" s="267"/>
      <c r="ND135" s="267"/>
      <c r="NE135" s="267"/>
      <c r="NF135" s="212"/>
      <c r="NG135" s="212"/>
      <c r="NH135" s="212"/>
      <c r="NI135" s="212"/>
      <c r="NJ135" s="212"/>
      <c r="NK135" s="212"/>
      <c r="NL135" s="212"/>
      <c r="NM135" s="212"/>
      <c r="NN135" s="212"/>
      <c r="NO135" s="212"/>
      <c r="NP135" s="212"/>
      <c r="NQ135" s="212"/>
      <c r="NR135" s="212"/>
      <c r="NS135" s="212"/>
      <c r="NT135" s="212"/>
      <c r="NU135" s="212"/>
      <c r="NV135" s="212"/>
      <c r="NW135" s="212"/>
      <c r="NX135" s="212"/>
      <c r="NY135" s="212"/>
      <c r="NZ135" s="212"/>
      <c r="OA135" s="212"/>
      <c r="OB135" s="212"/>
      <c r="OC135" s="212"/>
      <c r="OD135" s="212"/>
      <c r="OE135" s="212"/>
      <c r="OF135" s="212"/>
      <c r="OG135" s="212"/>
      <c r="OH135" s="212"/>
      <c r="OI135" s="212"/>
      <c r="OJ135" s="212"/>
      <c r="OK135" s="212"/>
      <c r="OL135" s="212"/>
      <c r="OM135" s="212"/>
      <c r="ON135" s="212"/>
      <c r="OO135" s="212"/>
      <c r="OP135" s="212"/>
      <c r="OQ135" s="212"/>
      <c r="OR135" s="212"/>
      <c r="OS135" s="267">
        <f>IF(ISERROR(#REF!),0,1)</f>
        <v>0</v>
      </c>
      <c r="OT135" s="267">
        <f t="shared" si="34"/>
        <v>0</v>
      </c>
      <c r="OU135" s="267">
        <f t="shared" si="34"/>
        <v>1</v>
      </c>
      <c r="OV135" s="223"/>
      <c r="OW135" s="223"/>
      <c r="OX135" s="223"/>
      <c r="OY135" s="223"/>
      <c r="OZ135" s="223"/>
      <c r="PA135" s="223"/>
      <c r="PB135" s="223"/>
      <c r="PC135" s="223"/>
      <c r="PD135" s="223"/>
      <c r="PE135" s="223"/>
      <c r="PF135" s="223"/>
      <c r="PG135" s="223"/>
      <c r="PH135" s="223"/>
      <c r="PI135" s="223"/>
      <c r="PJ135" s="223"/>
      <c r="PK135" s="223"/>
      <c r="PL135" s="223"/>
      <c r="PM135" s="223"/>
      <c r="PN135" s="223"/>
      <c r="PO135" s="223"/>
      <c r="PP135" s="223"/>
      <c r="PQ135" s="223"/>
      <c r="PR135" s="223"/>
      <c r="PS135" s="223"/>
      <c r="PT135" s="223"/>
      <c r="PU135" s="223"/>
      <c r="PV135" s="223"/>
      <c r="PW135" s="223"/>
      <c r="PX135" s="223"/>
      <c r="PY135" s="223"/>
      <c r="PZ135" s="223"/>
      <c r="QA135" s="223"/>
      <c r="QB135" s="223"/>
      <c r="QC135" s="223"/>
      <c r="QD135" s="223"/>
      <c r="QE135" s="223"/>
      <c r="QF135" s="223"/>
      <c r="QG135" s="223"/>
      <c r="QH135" s="223"/>
      <c r="QI135" s="223"/>
      <c r="QJ135" s="223"/>
      <c r="QK135" s="223"/>
      <c r="QL135" s="223"/>
      <c r="QM135" s="223"/>
      <c r="QN135" s="223"/>
      <c r="QO135" s="223"/>
      <c r="QP135" s="223"/>
      <c r="QQ135" s="223"/>
      <c r="QR135" s="223"/>
      <c r="QS135" s="223"/>
      <c r="QT135" s="223"/>
      <c r="QU135" s="223"/>
      <c r="QV135" s="223"/>
      <c r="QW135" s="223"/>
      <c r="QX135" s="223"/>
      <c r="QY135" s="223"/>
      <c r="QZ135" s="223"/>
      <c r="RA135" s="223"/>
      <c r="RB135" s="223"/>
      <c r="RC135" s="223"/>
      <c r="RD135" s="223"/>
      <c r="RE135" s="223"/>
      <c r="RF135" s="223"/>
      <c r="RG135" s="223"/>
      <c r="RH135" s="223"/>
      <c r="RI135" s="223"/>
      <c r="RJ135" s="223"/>
      <c r="RK135" s="223"/>
      <c r="RL135" s="223"/>
      <c r="RM135" s="223"/>
      <c r="RN135" s="223"/>
      <c r="RO135" s="223"/>
      <c r="RP135" s="223"/>
      <c r="RQ135" s="223"/>
      <c r="RR135" s="223"/>
      <c r="RS135" s="223"/>
      <c r="RT135" s="223"/>
      <c r="RU135" s="223"/>
      <c r="RV135" s="223"/>
      <c r="RW135" s="223"/>
      <c r="RX135" s="223"/>
      <c r="RY135" s="223"/>
      <c r="RZ135" s="223"/>
      <c r="SA135" s="223"/>
      <c r="SB135" s="223"/>
      <c r="SC135" s="223"/>
      <c r="SD135" s="223"/>
      <c r="SE135" s="223"/>
      <c r="SF135" s="223"/>
      <c r="SG135" s="223"/>
      <c r="SH135" s="223"/>
      <c r="SI135" s="223"/>
      <c r="SJ135" s="223"/>
      <c r="SK135" s="223"/>
      <c r="SL135" s="223"/>
      <c r="SM135" s="223"/>
      <c r="SN135" s="223"/>
      <c r="SO135" s="223"/>
      <c r="SP135" s="223"/>
      <c r="SQ135" s="223"/>
      <c r="SR135" s="223"/>
      <c r="SS135" s="223"/>
      <c r="ST135" s="223"/>
      <c r="SU135" s="223"/>
      <c r="SV135" s="223"/>
      <c r="SW135" s="223"/>
      <c r="SX135" s="223"/>
      <c r="SY135" s="223"/>
      <c r="SZ135" s="223"/>
      <c r="TA135" s="223"/>
      <c r="TB135" s="223"/>
      <c r="TC135" s="223"/>
      <c r="TD135" s="223"/>
      <c r="TE135" s="223"/>
      <c r="TF135" s="223"/>
      <c r="TG135" s="223"/>
      <c r="TH135" s="223"/>
      <c r="TI135" s="223"/>
      <c r="TJ135" s="223"/>
      <c r="TK135" s="223"/>
      <c r="TL135" s="223"/>
      <c r="TM135" s="223"/>
      <c r="TN135" s="223"/>
      <c r="TO135" s="223"/>
      <c r="TP135" s="223"/>
      <c r="TQ135" s="223"/>
      <c r="TR135" s="223"/>
      <c r="TS135" s="223"/>
      <c r="TT135" s="223"/>
      <c r="TU135" s="223"/>
      <c r="TV135" s="223"/>
      <c r="TW135" s="223"/>
      <c r="TX135" s="223"/>
      <c r="TY135" s="223"/>
      <c r="TZ135" s="223"/>
      <c r="UA135" s="223"/>
      <c r="UB135" s="223"/>
      <c r="UC135" s="223"/>
      <c r="UD135" s="223"/>
      <c r="UE135" s="223"/>
      <c r="UF135" s="223"/>
      <c r="UG135" s="223"/>
      <c r="UH135" s="223"/>
      <c r="UI135" s="223"/>
      <c r="UJ135" s="223"/>
      <c r="UK135" s="223"/>
      <c r="UL135" s="223"/>
      <c r="UM135" s="223"/>
      <c r="UN135" s="223"/>
      <c r="UO135" s="223"/>
      <c r="UP135" s="223"/>
      <c r="UQ135" s="223"/>
      <c r="UR135" s="223"/>
      <c r="US135" s="223"/>
      <c r="UT135" s="223"/>
      <c r="UU135" s="223"/>
      <c r="UV135" s="223"/>
      <c r="UW135" s="223"/>
      <c r="UX135" s="223"/>
      <c r="UY135" s="223"/>
      <c r="UZ135" s="223"/>
      <c r="VA135" s="223"/>
      <c r="VB135" s="223"/>
      <c r="VC135" s="223"/>
      <c r="VD135" s="223"/>
      <c r="VE135" s="223"/>
      <c r="VF135" s="223"/>
      <c r="VG135" s="223"/>
      <c r="VH135" s="223"/>
      <c r="VI135" s="223"/>
      <c r="VJ135" s="223"/>
      <c r="VK135" s="223"/>
      <c r="VL135" s="223"/>
      <c r="VM135" s="223"/>
      <c r="VN135" s="223"/>
      <c r="VO135" s="223"/>
      <c r="VP135" s="223"/>
      <c r="VQ135" s="223"/>
      <c r="VR135" s="223"/>
      <c r="VS135" s="223"/>
      <c r="VT135" s="223"/>
      <c r="VU135" s="223"/>
      <c r="VV135" s="223"/>
      <c r="VW135" s="223"/>
      <c r="VX135" s="223"/>
      <c r="VY135" s="223"/>
      <c r="VZ135" s="223"/>
      <c r="WA135" s="223"/>
      <c r="WB135" s="223"/>
      <c r="WC135" s="223"/>
      <c r="WD135" s="223"/>
      <c r="WE135" s="223"/>
      <c r="WF135" s="223"/>
      <c r="WG135" s="223"/>
      <c r="WH135" s="223"/>
      <c r="WI135" s="223"/>
      <c r="WJ135" s="223"/>
      <c r="WK135" s="223"/>
      <c r="WL135" s="223"/>
      <c r="WM135" s="223"/>
      <c r="WN135" s="223"/>
      <c r="WO135" s="223"/>
      <c r="WP135" s="223"/>
      <c r="WQ135" s="223"/>
      <c r="WR135" s="223"/>
      <c r="WS135" s="223"/>
      <c r="WT135" s="223"/>
      <c r="WU135" s="223"/>
      <c r="WV135" s="223"/>
      <c r="WW135" s="223"/>
      <c r="WX135" s="223"/>
      <c r="WY135" s="223"/>
      <c r="WZ135" s="223"/>
      <c r="XA135" s="223"/>
      <c r="XB135" s="223"/>
      <c r="XC135" s="223"/>
      <c r="XD135" s="223"/>
      <c r="XE135" s="223"/>
      <c r="XF135" s="223"/>
      <c r="XG135" s="223"/>
      <c r="XH135" s="223"/>
      <c r="XI135" s="223"/>
      <c r="XJ135" s="223"/>
      <c r="XK135" s="223"/>
      <c r="XL135" s="223"/>
      <c r="XM135" s="223"/>
      <c r="XN135" s="223"/>
      <c r="XO135" s="223"/>
      <c r="XP135" s="223"/>
      <c r="XQ135" s="223"/>
      <c r="XR135" s="223"/>
      <c r="XS135" s="223"/>
      <c r="XT135" s="223"/>
      <c r="XU135" s="223"/>
      <c r="XV135" s="223"/>
      <c r="XW135" s="223"/>
      <c r="XX135" s="223"/>
      <c r="XY135" s="223"/>
      <c r="XZ135" s="223"/>
      <c r="YA135" s="223"/>
      <c r="YB135" s="223"/>
      <c r="YC135" s="223"/>
      <c r="YD135" s="223"/>
      <c r="YE135" s="223"/>
      <c r="YF135" s="223"/>
      <c r="YG135" s="223"/>
      <c r="YH135" s="223"/>
      <c r="YI135" s="223"/>
      <c r="YJ135" s="223"/>
      <c r="YK135" s="223"/>
      <c r="YL135" s="223"/>
      <c r="YM135" s="223"/>
      <c r="YN135" s="223"/>
      <c r="YO135" s="223"/>
      <c r="YP135" s="223"/>
      <c r="YQ135" s="223"/>
      <c r="YR135" s="223"/>
      <c r="YS135" s="223"/>
      <c r="YT135" s="223"/>
      <c r="YU135" s="223"/>
      <c r="YV135" s="223"/>
      <c r="YW135" s="223"/>
      <c r="YX135" s="223"/>
      <c r="YY135" s="223"/>
      <c r="YZ135" s="223"/>
      <c r="ZA135" s="223"/>
      <c r="ZB135" s="223"/>
      <c r="ZC135" s="223"/>
      <c r="ZD135" s="223"/>
      <c r="ZE135" s="223"/>
      <c r="ZF135" s="223"/>
      <c r="ZG135" s="223"/>
      <c r="ZH135" s="223"/>
      <c r="ZI135" s="223"/>
      <c r="ZJ135" s="223"/>
      <c r="ZK135" s="223"/>
      <c r="ZL135" s="223"/>
      <c r="ZM135" s="223"/>
      <c r="ZN135" s="223"/>
      <c r="ZO135" s="223"/>
      <c r="ZP135" s="223"/>
      <c r="ZQ135" s="223"/>
      <c r="ZR135" s="223"/>
      <c r="ZS135" s="223"/>
      <c r="ZT135" s="223"/>
      <c r="ZU135" s="223"/>
      <c r="ZV135" s="223"/>
      <c r="ZW135" s="223"/>
      <c r="ZX135" s="223"/>
      <c r="ZY135" s="223"/>
      <c r="ZZ135" s="223"/>
      <c r="AAA135" s="223"/>
      <c r="AAB135" s="223"/>
      <c r="AAC135" s="223"/>
      <c r="AAD135" s="223"/>
      <c r="AAE135" s="223"/>
      <c r="AAF135" s="223"/>
      <c r="AAG135" s="223"/>
      <c r="AAH135" s="223"/>
      <c r="AAI135" s="223"/>
      <c r="AAJ135" s="223"/>
      <c r="AAK135" s="223"/>
      <c r="AAL135" s="223"/>
      <c r="AAM135" s="223"/>
      <c r="AAN135" s="223"/>
      <c r="AAO135" s="223"/>
      <c r="AAP135" s="223"/>
      <c r="AAQ135" s="223"/>
      <c r="AAR135" s="223"/>
      <c r="AAS135" s="223"/>
      <c r="AAT135" s="223"/>
      <c r="AAU135" s="223"/>
      <c r="AAV135" s="223"/>
      <c r="AAW135" s="223"/>
      <c r="AAX135" s="223"/>
      <c r="AAY135" s="223"/>
      <c r="AAZ135" s="223"/>
      <c r="ABA135" s="223"/>
      <c r="ABB135" s="223"/>
      <c r="ABC135" s="223"/>
      <c r="ABD135" s="223"/>
      <c r="ABE135" s="223"/>
      <c r="ABF135" s="223"/>
      <c r="ABG135" s="223"/>
      <c r="ABH135" s="223"/>
      <c r="ABI135" s="223"/>
      <c r="ABJ135" s="223"/>
      <c r="ABK135" s="223"/>
      <c r="ABL135" s="223"/>
      <c r="ABM135" s="223"/>
      <c r="ABN135" s="223"/>
      <c r="ABO135" s="223"/>
      <c r="ABP135" s="223"/>
      <c r="ABQ135" s="223"/>
      <c r="ABR135" s="223"/>
      <c r="ABS135" s="223"/>
      <c r="ABT135" s="223"/>
      <c r="ABU135" s="223"/>
      <c r="ABV135" s="223"/>
      <c r="ABW135" s="223"/>
      <c r="ABX135" s="223"/>
      <c r="ABY135" s="223"/>
      <c r="ABZ135" s="223"/>
      <c r="ACA135" s="223"/>
      <c r="ACB135" s="223"/>
      <c r="ACC135" s="223"/>
      <c r="ACD135" s="223"/>
      <c r="ACE135" s="223"/>
      <c r="ACF135" s="223"/>
      <c r="ACG135" s="223"/>
      <c r="ACH135" s="223"/>
      <c r="ACI135" s="223"/>
      <c r="ACJ135" s="223"/>
      <c r="ACK135" s="223"/>
      <c r="ACL135" s="223"/>
      <c r="ACM135" s="223"/>
      <c r="ACN135" s="223"/>
      <c r="ACO135" s="223"/>
      <c r="ACP135" s="223"/>
      <c r="ACQ135" s="223"/>
      <c r="ACR135" s="223"/>
      <c r="ACS135" s="223"/>
      <c r="ACT135" s="223"/>
      <c r="ACU135" s="223"/>
      <c r="ACV135" s="223"/>
      <c r="ACW135" s="223"/>
      <c r="ACX135" s="223"/>
      <c r="ACY135" s="223"/>
      <c r="ACZ135" s="223"/>
      <c r="ADA135" s="223"/>
      <c r="ADB135" s="223"/>
      <c r="ADC135" s="223"/>
      <c r="ADD135" s="223"/>
      <c r="ADE135" s="223"/>
      <c r="ADF135" s="223"/>
      <c r="ADG135" s="223"/>
      <c r="ADH135" s="223"/>
      <c r="ADI135" s="223"/>
      <c r="ADJ135" s="223"/>
      <c r="ADK135" s="223"/>
      <c r="ADL135" s="223"/>
      <c r="ADM135" s="223"/>
      <c r="ADN135" s="223"/>
      <c r="ADO135" s="223"/>
      <c r="ADP135" s="223"/>
      <c r="ADQ135" s="223"/>
      <c r="ADR135" s="223"/>
      <c r="ADS135" s="223"/>
      <c r="ADT135" s="223"/>
      <c r="ADU135" s="223"/>
      <c r="ADV135" s="223"/>
      <c r="ADW135" s="223"/>
      <c r="ADX135" s="223"/>
      <c r="ADY135" s="223"/>
      <c r="ADZ135" s="223"/>
      <c r="AEA135" s="223"/>
      <c r="AEB135" s="223"/>
      <c r="AEC135" s="223"/>
      <c r="AED135" s="223"/>
      <c r="AEE135" s="223"/>
      <c r="AEF135" s="223"/>
      <c r="AEG135" s="223"/>
      <c r="AEH135" s="223"/>
      <c r="AEI135" s="223"/>
      <c r="AEJ135" s="223"/>
      <c r="AEK135" s="223"/>
      <c r="AEL135" s="223"/>
      <c r="AEM135" s="223"/>
      <c r="AEN135" s="223"/>
      <c r="AEO135" s="223"/>
      <c r="AEP135" s="223"/>
      <c r="AEQ135" s="223"/>
      <c r="AER135" s="223"/>
      <c r="AES135" s="223"/>
      <c r="AET135" s="223"/>
      <c r="AEU135" s="223"/>
      <c r="AEV135" s="223"/>
      <c r="AEW135" s="223"/>
      <c r="AEX135" s="223"/>
      <c r="AEY135" s="223"/>
      <c r="AEZ135" s="223"/>
      <c r="AFA135" s="223"/>
      <c r="AFB135" s="223"/>
      <c r="AFC135" s="223"/>
      <c r="AFD135" s="223"/>
      <c r="AFE135" s="223"/>
      <c r="AFF135" s="223"/>
      <c r="AFG135" s="223"/>
      <c r="AFH135" s="223"/>
      <c r="AFI135" s="223"/>
      <c r="AFJ135" s="223"/>
      <c r="AFK135" s="223"/>
      <c r="AFL135" s="223"/>
      <c r="AFM135" s="223"/>
      <c r="AFN135" s="223"/>
      <c r="AFO135" s="223"/>
      <c r="AFP135" s="223"/>
      <c r="AFQ135" s="223"/>
      <c r="AFR135" s="223"/>
      <c r="AFS135" s="223"/>
      <c r="AFT135" s="223"/>
    </row>
    <row r="136" spans="1:852" s="64" customFormat="1">
      <c r="A136" s="267" t="s">
        <v>2697</v>
      </c>
      <c r="B136" s="267"/>
      <c r="C136" s="840" t="str">
        <f>IF(Severity!F136&gt;=0.5,"YES","NO")</f>
        <v>NO</v>
      </c>
      <c r="D136" s="840" t="str">
        <f>IF(Severity!G136&gt;=0.5,"YES","NO")</f>
        <v>YES</v>
      </c>
      <c r="E136" s="208">
        <v>8</v>
      </c>
      <c r="F136" s="208">
        <v>2</v>
      </c>
      <c r="G136" s="90" t="s">
        <v>360</v>
      </c>
      <c r="H136" s="270" t="s">
        <v>455</v>
      </c>
      <c r="I136" s="270" t="s">
        <v>455</v>
      </c>
      <c r="J136" s="270">
        <v>45</v>
      </c>
      <c r="K136" s="270" t="s">
        <v>455</v>
      </c>
      <c r="L136" s="267"/>
      <c r="M136" s="267"/>
      <c r="N136" s="270"/>
      <c r="O136" s="270" t="s">
        <v>602</v>
      </c>
      <c r="P136" s="267">
        <v>17</v>
      </c>
      <c r="Q136" s="267">
        <v>33</v>
      </c>
      <c r="R136" s="267">
        <v>50</v>
      </c>
      <c r="S136" s="270" t="s">
        <v>602</v>
      </c>
      <c r="T136" s="270">
        <v>17</v>
      </c>
      <c r="U136" s="113">
        <v>24.3</v>
      </c>
      <c r="V136" s="113">
        <v>1.95</v>
      </c>
      <c r="W136" s="113"/>
      <c r="X136" s="113"/>
      <c r="Y136" s="113"/>
      <c r="Z136" s="113"/>
      <c r="AA136" s="113"/>
      <c r="AB136" s="113"/>
      <c r="AC136" s="113"/>
      <c r="AD136" s="113"/>
      <c r="AE136" s="114"/>
      <c r="AF136" s="113"/>
      <c r="AG136" s="113"/>
      <c r="AH136" s="113"/>
      <c r="AI136" s="267">
        <v>95</v>
      </c>
      <c r="AJ136" s="267">
        <f t="shared" si="27"/>
        <v>50</v>
      </c>
      <c r="AK136" s="267" t="s">
        <v>455</v>
      </c>
      <c r="AL136" s="90" t="s">
        <v>3011</v>
      </c>
      <c r="AM136" s="270" t="s">
        <v>455</v>
      </c>
      <c r="AN136" s="270" t="s">
        <v>455</v>
      </c>
      <c r="AO136" s="270">
        <v>35</v>
      </c>
      <c r="AP136" s="270" t="s">
        <v>455</v>
      </c>
      <c r="AQ136" s="267"/>
      <c r="AR136" s="267"/>
      <c r="AS136" s="267"/>
      <c r="AT136" s="270" t="s">
        <v>602</v>
      </c>
      <c r="AU136" s="267">
        <v>17</v>
      </c>
      <c r="AV136" s="267">
        <v>26</v>
      </c>
      <c r="AW136" s="267">
        <v>50</v>
      </c>
      <c r="AX136" s="267" t="s">
        <v>602</v>
      </c>
      <c r="AY136" s="267">
        <v>17</v>
      </c>
      <c r="AZ136" s="114">
        <v>23.5</v>
      </c>
      <c r="BA136" s="114">
        <v>1.92</v>
      </c>
      <c r="BB136" s="114"/>
      <c r="BC136" s="114"/>
      <c r="BD136" s="114"/>
      <c r="BE136" s="114"/>
      <c r="BF136" s="114"/>
      <c r="BG136" s="114"/>
      <c r="BH136" s="114"/>
      <c r="BI136" s="114"/>
      <c r="BJ136" s="114"/>
      <c r="BK136" s="114"/>
      <c r="BL136" s="114"/>
      <c r="BM136" s="114"/>
      <c r="BN136" s="267">
        <v>92</v>
      </c>
      <c r="BO136" s="270">
        <f t="shared" si="28"/>
        <v>57</v>
      </c>
      <c r="BP136" s="270" t="s">
        <v>455</v>
      </c>
      <c r="BQ136" s="90"/>
      <c r="BR136" s="270" t="s">
        <v>455</v>
      </c>
      <c r="BS136" s="267"/>
      <c r="BT136" s="267"/>
      <c r="BU136" s="267"/>
      <c r="BV136" s="267"/>
      <c r="BW136" s="267"/>
      <c r="BX136" s="267"/>
      <c r="BY136" s="267"/>
      <c r="BZ136" s="267"/>
      <c r="CA136" s="267"/>
      <c r="CB136" s="267"/>
      <c r="CC136" s="267"/>
      <c r="CD136" s="267"/>
      <c r="CE136" s="114"/>
      <c r="CF136" s="114"/>
      <c r="CG136" s="114"/>
      <c r="CH136" s="114"/>
      <c r="CI136" s="114"/>
      <c r="CJ136" s="114"/>
      <c r="CK136" s="114"/>
      <c r="CL136" s="114"/>
      <c r="CM136" s="114"/>
      <c r="CN136" s="114"/>
      <c r="CO136" s="114"/>
      <c r="CP136" s="114"/>
      <c r="CQ136" s="114"/>
      <c r="CR136" s="114"/>
      <c r="CS136" s="267"/>
      <c r="CT136" s="267"/>
      <c r="CU136" s="267"/>
      <c r="CV136" s="270"/>
      <c r="CW136" s="270" t="s">
        <v>455</v>
      </c>
      <c r="CX136" s="270"/>
      <c r="CY136" s="267"/>
      <c r="CZ136" s="267"/>
      <c r="DA136" s="267"/>
      <c r="DB136" s="267"/>
      <c r="DC136" s="267"/>
      <c r="DD136" s="267"/>
      <c r="DE136" s="267"/>
      <c r="DF136" s="267"/>
      <c r="DG136" s="267"/>
      <c r="DH136" s="267"/>
      <c r="DI136" s="267"/>
      <c r="DJ136" s="113"/>
      <c r="DK136" s="113"/>
      <c r="DL136" s="113"/>
      <c r="DM136" s="113"/>
      <c r="DN136" s="113"/>
      <c r="DO136" s="113"/>
      <c r="DP136" s="113"/>
      <c r="DQ136" s="113"/>
      <c r="DR136" s="113"/>
      <c r="DS136" s="113"/>
      <c r="DT136" s="113"/>
      <c r="DU136" s="113"/>
      <c r="DV136" s="113"/>
      <c r="DW136" s="113"/>
      <c r="DX136" s="267"/>
      <c r="DY136" s="267"/>
      <c r="DZ136" s="267"/>
      <c r="EA136" s="267"/>
      <c r="EB136" s="270" t="s">
        <v>455</v>
      </c>
      <c r="EC136" s="267"/>
      <c r="ED136" s="267"/>
      <c r="EE136" s="267"/>
      <c r="EF136" s="267"/>
      <c r="EG136" s="267"/>
      <c r="EH136" s="267"/>
      <c r="EI136" s="267"/>
      <c r="EJ136" s="267"/>
      <c r="EK136" s="267"/>
      <c r="EL136" s="267"/>
      <c r="EM136" s="267"/>
      <c r="EN136" s="267"/>
      <c r="EO136" s="113"/>
      <c r="EP136" s="113"/>
      <c r="EQ136" s="113"/>
      <c r="ER136" s="113"/>
      <c r="ES136" s="113"/>
      <c r="ET136" s="113"/>
      <c r="EU136" s="113"/>
      <c r="EV136" s="113"/>
      <c r="EW136" s="113"/>
      <c r="EX136" s="113"/>
      <c r="EY136" s="113"/>
      <c r="EZ136" s="113"/>
      <c r="FA136" s="113"/>
      <c r="FB136" s="113"/>
      <c r="FC136" s="267"/>
      <c r="FD136" s="267"/>
      <c r="FE136" s="267"/>
      <c r="FF136" s="270" t="s">
        <v>455</v>
      </c>
      <c r="FG136" s="267"/>
      <c r="FH136" s="267"/>
      <c r="FI136" s="267"/>
      <c r="FJ136" s="267"/>
      <c r="FK136" s="267"/>
      <c r="FL136" s="267"/>
      <c r="FM136" s="267"/>
      <c r="FN136" s="267"/>
      <c r="FO136" s="267"/>
      <c r="FP136" s="267"/>
      <c r="FQ136" s="267"/>
      <c r="FR136" s="267"/>
      <c r="FS136" s="267"/>
      <c r="FT136" s="267"/>
      <c r="FU136" s="267"/>
      <c r="FV136" s="267"/>
      <c r="FW136" s="267"/>
      <c r="FX136" s="267"/>
      <c r="FY136" s="267"/>
      <c r="FZ136" s="267"/>
      <c r="GA136" s="267"/>
      <c r="GB136" s="267"/>
      <c r="GC136" s="267"/>
      <c r="GD136" s="267"/>
      <c r="GE136" s="267"/>
      <c r="GF136" s="267"/>
      <c r="GG136" s="267"/>
      <c r="GH136" s="267"/>
      <c r="GI136" s="267"/>
      <c r="GJ136" s="267"/>
      <c r="GK136" s="267"/>
      <c r="GL136" s="267"/>
      <c r="GM136" s="267"/>
      <c r="GN136" s="267"/>
      <c r="GO136" s="267"/>
      <c r="GP136" s="267"/>
      <c r="GQ136" s="267"/>
      <c r="GR136" s="267"/>
      <c r="GS136" s="267"/>
      <c r="GT136" s="267"/>
      <c r="GU136" s="267"/>
      <c r="GV136" s="267"/>
      <c r="GW136" s="267"/>
      <c r="GX136" s="267"/>
      <c r="GY136" s="267"/>
      <c r="GZ136" s="267"/>
      <c r="HA136" s="267"/>
      <c r="HB136" s="267"/>
      <c r="HC136" s="267"/>
      <c r="HD136" s="270" t="s">
        <v>455</v>
      </c>
      <c r="HE136" s="267"/>
      <c r="HF136" s="267"/>
      <c r="HG136" s="267"/>
      <c r="HH136" s="267"/>
      <c r="HI136" s="267"/>
      <c r="HJ136" s="267"/>
      <c r="HK136" s="267"/>
      <c r="HL136" s="267"/>
      <c r="HM136" s="267"/>
      <c r="HN136" s="267"/>
      <c r="HO136" s="267"/>
      <c r="HP136" s="267"/>
      <c r="HQ136" s="267"/>
      <c r="HR136" s="267"/>
      <c r="HS136" s="267"/>
      <c r="HT136" s="267"/>
      <c r="HU136" s="267"/>
      <c r="HV136" s="267"/>
      <c r="HW136" s="267"/>
      <c r="HX136" s="267"/>
      <c r="HY136" s="267"/>
      <c r="HZ136" s="267"/>
      <c r="IA136" s="267"/>
      <c r="IB136" s="267"/>
      <c r="IC136" s="267"/>
      <c r="ID136" s="267"/>
      <c r="IE136" s="267"/>
      <c r="IF136" s="267"/>
      <c r="IG136" s="267"/>
      <c r="IH136" s="267"/>
      <c r="II136" s="267"/>
      <c r="IJ136" s="267"/>
      <c r="IK136" s="267"/>
      <c r="IL136" s="267"/>
      <c r="IM136" s="267"/>
      <c r="IN136" s="267"/>
      <c r="IO136" s="267"/>
      <c r="IP136" s="267"/>
      <c r="IQ136" s="267"/>
      <c r="IR136" s="267"/>
      <c r="IS136" s="270" t="s">
        <v>455</v>
      </c>
      <c r="IT136" s="267"/>
      <c r="IU136" s="267"/>
      <c r="IV136" s="267"/>
      <c r="IW136" s="267"/>
      <c r="IX136" s="267"/>
      <c r="IY136" s="267"/>
      <c r="IZ136" s="267"/>
      <c r="JA136" s="267"/>
      <c r="JB136" s="267"/>
      <c r="JC136" s="267"/>
      <c r="JD136" s="267"/>
      <c r="JE136" s="267"/>
      <c r="JF136" s="267"/>
      <c r="JG136" s="267"/>
      <c r="JH136" s="267"/>
      <c r="JI136" s="267"/>
      <c r="JJ136" s="267"/>
      <c r="JK136" s="267"/>
      <c r="JL136" s="267"/>
      <c r="JM136" s="267"/>
      <c r="JN136" s="267"/>
      <c r="JO136" s="267"/>
      <c r="JP136" s="267"/>
      <c r="JQ136" s="267"/>
      <c r="JR136" s="267"/>
      <c r="JS136" s="267"/>
      <c r="JT136" s="267"/>
      <c r="JU136" s="267"/>
      <c r="JV136" s="267"/>
      <c r="JW136" s="267"/>
      <c r="JX136" s="267"/>
      <c r="JY136" s="267"/>
      <c r="JZ136" s="267"/>
      <c r="KA136" s="267"/>
      <c r="KB136" s="267"/>
      <c r="KC136" s="267"/>
      <c r="KD136" s="267"/>
      <c r="KE136" s="270" t="s">
        <v>455</v>
      </c>
      <c r="KF136" s="267"/>
      <c r="KG136" s="267"/>
      <c r="KH136" s="267"/>
      <c r="KI136" s="267"/>
      <c r="KJ136" s="267"/>
      <c r="KK136" s="267"/>
      <c r="KL136" s="267"/>
      <c r="KM136" s="267"/>
      <c r="KN136" s="267"/>
      <c r="KO136" s="267"/>
      <c r="KP136" s="267"/>
      <c r="KQ136" s="267"/>
      <c r="KR136" s="267"/>
      <c r="KS136" s="267"/>
      <c r="KT136" s="267"/>
      <c r="KU136" s="267"/>
      <c r="KV136" s="267"/>
      <c r="KW136" s="267"/>
      <c r="KX136" s="267"/>
      <c r="KY136" s="267"/>
      <c r="KZ136" s="267"/>
      <c r="LA136" s="267"/>
      <c r="LB136" s="267"/>
      <c r="LC136" s="267"/>
      <c r="LD136" s="267"/>
      <c r="LE136" s="267"/>
      <c r="LF136" s="267"/>
      <c r="LG136" s="267"/>
      <c r="LH136" s="267"/>
      <c r="LI136" s="267"/>
      <c r="LJ136" s="267"/>
      <c r="LK136" s="267"/>
      <c r="LL136" s="267"/>
      <c r="LM136" s="267"/>
      <c r="LN136" s="267"/>
      <c r="LO136" s="267"/>
      <c r="LP136" s="267"/>
      <c r="LQ136" s="267"/>
      <c r="LR136" s="267"/>
      <c r="LS136" s="267"/>
      <c r="LT136" s="270" t="s">
        <v>455</v>
      </c>
      <c r="LU136" s="267"/>
      <c r="LV136" s="267"/>
      <c r="LW136" s="267"/>
      <c r="LX136" s="267"/>
      <c r="LY136" s="267"/>
      <c r="LZ136" s="267"/>
      <c r="MA136" s="267"/>
      <c r="MB136" s="267"/>
      <c r="MC136" s="267"/>
      <c r="MD136" s="267"/>
      <c r="ME136" s="267"/>
      <c r="MF136" s="267"/>
      <c r="MG136" s="267"/>
      <c r="MH136" s="267"/>
      <c r="MI136" s="267"/>
      <c r="MJ136" s="267"/>
      <c r="MK136" s="267"/>
      <c r="ML136" s="267"/>
      <c r="MM136" s="267"/>
      <c r="MN136" s="267"/>
      <c r="MO136" s="267"/>
      <c r="MP136" s="267"/>
      <c r="MQ136" s="267"/>
      <c r="MR136" s="267"/>
      <c r="MS136" s="267"/>
      <c r="MT136" s="267"/>
      <c r="MU136" s="267"/>
      <c r="MV136" s="267"/>
      <c r="MW136" s="267"/>
      <c r="MX136" s="267"/>
      <c r="MY136" s="267"/>
      <c r="MZ136" s="267"/>
      <c r="NA136" s="267"/>
      <c r="NB136" s="267"/>
      <c r="NC136" s="267"/>
      <c r="ND136" s="267"/>
      <c r="NE136" s="267"/>
      <c r="NF136" s="212"/>
      <c r="NG136" s="212"/>
      <c r="NH136" s="212"/>
      <c r="NI136" s="212"/>
      <c r="NJ136" s="212"/>
      <c r="NK136" s="212"/>
      <c r="NL136" s="212"/>
      <c r="NM136" s="212"/>
      <c r="NN136" s="212"/>
      <c r="NO136" s="212"/>
      <c r="NP136" s="212"/>
      <c r="NQ136" s="212"/>
      <c r="NR136" s="212"/>
      <c r="NS136" s="212"/>
      <c r="NT136" s="212"/>
      <c r="NU136" s="212"/>
      <c r="NV136" s="212"/>
      <c r="NW136" s="212"/>
      <c r="NX136" s="212"/>
      <c r="NY136" s="212"/>
      <c r="NZ136" s="212"/>
      <c r="OA136" s="212"/>
      <c r="OB136" s="212"/>
      <c r="OC136" s="212"/>
      <c r="OD136" s="212"/>
      <c r="OE136" s="212"/>
      <c r="OF136" s="212"/>
      <c r="OG136" s="212"/>
      <c r="OH136" s="212"/>
      <c r="OI136" s="212"/>
      <c r="OJ136" s="212"/>
      <c r="OK136" s="212"/>
      <c r="OL136" s="212"/>
      <c r="OM136" s="212"/>
      <c r="ON136" s="212"/>
      <c r="OO136" s="212"/>
      <c r="OP136" s="212"/>
      <c r="OQ136" s="212"/>
      <c r="OR136" s="212"/>
      <c r="OS136" s="267">
        <f>IF(ISERROR(#REF!),0,1)</f>
        <v>0</v>
      </c>
      <c r="OT136" s="267">
        <f>IF(C136="YES",1,0)</f>
        <v>0</v>
      </c>
      <c r="OU136" s="267">
        <f>IF(D136="YES",1,0)</f>
        <v>1</v>
      </c>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row>
    <row r="137" spans="1:852" s="207" customFormat="1">
      <c r="A137" s="128" t="s">
        <v>2824</v>
      </c>
      <c r="B137" s="128"/>
      <c r="C137" s="840" t="str">
        <f>IF(Severity!F137&gt;=0.5,"YES","NO")</f>
        <v>NO</v>
      </c>
      <c r="D137" s="840" t="str">
        <f>IF(Severity!G137&gt;=0.5,"YES","NO")</f>
        <v>YES</v>
      </c>
      <c r="E137" s="269">
        <v>2</v>
      </c>
      <c r="F137" s="269">
        <v>2</v>
      </c>
      <c r="G137" s="222" t="s">
        <v>2902</v>
      </c>
      <c r="H137" s="270" t="s">
        <v>749</v>
      </c>
      <c r="I137" s="270" t="s">
        <v>455</v>
      </c>
      <c r="J137" s="270">
        <v>0</v>
      </c>
      <c r="K137" s="270" t="s">
        <v>455</v>
      </c>
      <c r="L137" s="222"/>
      <c r="M137" s="222"/>
      <c r="N137" s="270"/>
      <c r="O137" s="270" t="s">
        <v>455</v>
      </c>
      <c r="P137" s="222"/>
      <c r="Q137" s="222"/>
      <c r="R137" s="222"/>
      <c r="S137" s="270" t="s">
        <v>602</v>
      </c>
      <c r="T137" s="270">
        <v>17</v>
      </c>
      <c r="U137" s="113"/>
      <c r="V137" s="113"/>
      <c r="W137" s="113">
        <v>23.27</v>
      </c>
      <c r="X137" s="113">
        <v>6.28</v>
      </c>
      <c r="Y137" s="113"/>
      <c r="Z137" s="113"/>
      <c r="AA137" s="113">
        <v>12.27</v>
      </c>
      <c r="AB137" s="113">
        <v>10.07</v>
      </c>
      <c r="AC137" s="113"/>
      <c r="AD137" s="113"/>
      <c r="AE137" s="113"/>
      <c r="AF137" s="114"/>
      <c r="AG137" s="113"/>
      <c r="AH137" s="113"/>
      <c r="AI137" s="267">
        <v>11</v>
      </c>
      <c r="AJ137" s="267">
        <f t="shared" si="27"/>
        <v>11</v>
      </c>
      <c r="AK137" s="222">
        <v>11</v>
      </c>
      <c r="AL137" s="222" t="s">
        <v>624</v>
      </c>
      <c r="AM137" s="270" t="s">
        <v>749</v>
      </c>
      <c r="AN137" s="270" t="s">
        <v>455</v>
      </c>
      <c r="AO137" s="95">
        <v>0</v>
      </c>
      <c r="AP137" s="270" t="s">
        <v>455</v>
      </c>
      <c r="AQ137" s="222"/>
      <c r="AR137" s="222"/>
      <c r="AS137" s="222"/>
      <c r="AT137" s="270" t="s">
        <v>455</v>
      </c>
      <c r="AU137" s="222"/>
      <c r="AV137" s="222"/>
      <c r="AW137" s="222"/>
      <c r="AX137" s="267" t="s">
        <v>602</v>
      </c>
      <c r="AY137" s="267">
        <v>17</v>
      </c>
      <c r="AZ137" s="222"/>
      <c r="BA137" s="114"/>
      <c r="BB137" s="114">
        <v>19.27</v>
      </c>
      <c r="BC137" s="114">
        <v>3.88</v>
      </c>
      <c r="BD137" s="114"/>
      <c r="BE137" s="114"/>
      <c r="BF137" s="114">
        <v>14.36</v>
      </c>
      <c r="BG137" s="114">
        <v>4.84</v>
      </c>
      <c r="BH137" s="114"/>
      <c r="BI137" s="114"/>
      <c r="BJ137" s="114"/>
      <c r="BK137" s="114"/>
      <c r="BL137" s="114"/>
      <c r="BM137" s="222"/>
      <c r="BN137" s="267">
        <v>11</v>
      </c>
      <c r="BO137" s="270">
        <f t="shared" si="28"/>
        <v>11</v>
      </c>
      <c r="BP137" s="222">
        <v>11</v>
      </c>
      <c r="BQ137" s="95"/>
      <c r="BR137" s="270" t="s">
        <v>455</v>
      </c>
      <c r="BS137" s="222"/>
      <c r="BT137" s="222"/>
      <c r="BU137" s="222"/>
      <c r="BV137" s="222"/>
      <c r="BW137" s="222"/>
      <c r="BX137" s="222"/>
      <c r="BY137" s="222"/>
      <c r="BZ137" s="222"/>
      <c r="CA137" s="222"/>
      <c r="CB137" s="222"/>
      <c r="CC137" s="222"/>
      <c r="CD137" s="222"/>
      <c r="CE137" s="114"/>
      <c r="CF137" s="114"/>
      <c r="CG137" s="114"/>
      <c r="CH137" s="114"/>
      <c r="CI137" s="114"/>
      <c r="CJ137" s="114"/>
      <c r="CK137" s="114"/>
      <c r="CL137" s="114"/>
      <c r="CM137" s="114"/>
      <c r="CN137" s="114"/>
      <c r="CO137" s="114"/>
      <c r="CP137" s="114"/>
      <c r="CQ137" s="114"/>
      <c r="CR137" s="114"/>
      <c r="CS137" s="222"/>
      <c r="CT137" s="222"/>
      <c r="CU137" s="222"/>
      <c r="CV137" s="95"/>
      <c r="CW137" s="270" t="s">
        <v>455</v>
      </c>
      <c r="CX137" s="95"/>
      <c r="CY137" s="222"/>
      <c r="CZ137" s="222"/>
      <c r="DA137" s="222"/>
      <c r="DB137" s="222"/>
      <c r="DC137" s="222"/>
      <c r="DD137" s="222"/>
      <c r="DE137" s="222"/>
      <c r="DF137" s="222"/>
      <c r="DG137" s="222"/>
      <c r="DH137" s="222"/>
      <c r="DI137" s="222"/>
      <c r="DJ137" s="222"/>
      <c r="DK137" s="222"/>
      <c r="DL137" s="113"/>
      <c r="DM137" s="113"/>
      <c r="DN137" s="113"/>
      <c r="DO137" s="113"/>
      <c r="DP137" s="113"/>
      <c r="DQ137" s="113"/>
      <c r="DR137" s="113"/>
      <c r="DS137" s="113"/>
      <c r="DT137" s="113"/>
      <c r="DU137" s="113"/>
      <c r="DV137" s="113"/>
      <c r="DW137" s="113"/>
      <c r="DX137" s="113"/>
      <c r="DY137" s="113"/>
      <c r="DZ137" s="113"/>
      <c r="EA137" s="222"/>
      <c r="EB137" s="270" t="s">
        <v>455</v>
      </c>
      <c r="EC137" s="222"/>
      <c r="ED137" s="270"/>
      <c r="EE137" s="222"/>
      <c r="EF137" s="222"/>
      <c r="EG137" s="222"/>
      <c r="EH137" s="222"/>
      <c r="EI137" s="222"/>
      <c r="EJ137" s="222"/>
      <c r="EK137" s="222"/>
      <c r="EL137" s="222"/>
      <c r="EM137" s="222"/>
      <c r="EN137" s="222"/>
      <c r="EO137" s="222"/>
      <c r="EP137" s="222"/>
      <c r="EQ137" s="113"/>
      <c r="ER137" s="113"/>
      <c r="ES137" s="113"/>
      <c r="ET137" s="113"/>
      <c r="EU137" s="113"/>
      <c r="EV137" s="222"/>
      <c r="EW137" s="113"/>
      <c r="EX137" s="113"/>
      <c r="EY137" s="113"/>
      <c r="EZ137" s="113"/>
      <c r="FA137" s="113"/>
      <c r="FB137" s="113"/>
      <c r="FC137" s="113"/>
      <c r="FD137" s="113"/>
      <c r="FE137" s="113"/>
      <c r="FF137" s="270" t="s">
        <v>455</v>
      </c>
      <c r="FG137" s="222"/>
      <c r="FH137" s="270"/>
      <c r="FI137" s="222"/>
      <c r="FJ137" s="222"/>
      <c r="FK137" s="222"/>
      <c r="FL137" s="222"/>
      <c r="FM137" s="222"/>
      <c r="FN137" s="222"/>
      <c r="FO137" s="222"/>
      <c r="FP137" s="222"/>
      <c r="FQ137" s="222"/>
      <c r="FR137" s="222"/>
      <c r="FS137" s="222"/>
      <c r="FT137" s="222"/>
      <c r="FU137" s="222"/>
      <c r="FV137" s="222"/>
      <c r="FW137" s="222"/>
      <c r="FX137" s="222"/>
      <c r="FY137" s="222"/>
      <c r="FZ137" s="222"/>
      <c r="GA137" s="222"/>
      <c r="GB137" s="222"/>
      <c r="GC137" s="222"/>
      <c r="GD137" s="222"/>
      <c r="GE137" s="222"/>
      <c r="GF137" s="222"/>
      <c r="GG137" s="222"/>
      <c r="GH137" s="222"/>
      <c r="GI137" s="222"/>
      <c r="GJ137" s="222"/>
      <c r="GK137" s="222"/>
      <c r="GL137" s="222"/>
      <c r="GM137" s="222"/>
      <c r="GN137" s="222"/>
      <c r="GO137" s="222"/>
      <c r="GP137" s="222"/>
      <c r="GQ137" s="222"/>
      <c r="GR137" s="222"/>
      <c r="GS137" s="222"/>
      <c r="GT137" s="222"/>
      <c r="GU137" s="222"/>
      <c r="GV137" s="222"/>
      <c r="GW137" s="222"/>
      <c r="GX137" s="222"/>
      <c r="GY137" s="222"/>
      <c r="GZ137" s="222"/>
      <c r="HA137" s="222"/>
      <c r="HB137" s="222"/>
      <c r="HC137" s="222"/>
      <c r="HD137" s="270" t="s">
        <v>455</v>
      </c>
      <c r="HE137" s="222"/>
      <c r="HF137" s="222"/>
      <c r="HG137" s="222"/>
      <c r="HH137" s="222"/>
      <c r="HI137" s="222"/>
      <c r="HJ137" s="222"/>
      <c r="HK137" s="222"/>
      <c r="HL137" s="222"/>
      <c r="HM137" s="222"/>
      <c r="HN137" s="222"/>
      <c r="HO137" s="222"/>
      <c r="HP137" s="222"/>
      <c r="HQ137" s="222"/>
      <c r="HR137" s="222"/>
      <c r="HS137" s="222"/>
      <c r="HT137" s="222"/>
      <c r="HU137" s="222"/>
      <c r="HV137" s="222"/>
      <c r="HW137" s="222"/>
      <c r="HX137" s="222"/>
      <c r="HY137" s="222"/>
      <c r="HZ137" s="222"/>
      <c r="IA137" s="222"/>
      <c r="IB137" s="222"/>
      <c r="IC137" s="222"/>
      <c r="ID137" s="222"/>
      <c r="IE137" s="222"/>
      <c r="IF137" s="222"/>
      <c r="IG137" s="222"/>
      <c r="IH137" s="222"/>
      <c r="II137" s="222"/>
      <c r="IJ137" s="222"/>
      <c r="IK137" s="222"/>
      <c r="IL137" s="222"/>
      <c r="IM137" s="222"/>
      <c r="IN137" s="222"/>
      <c r="IO137" s="222"/>
      <c r="IP137" s="222"/>
      <c r="IQ137" s="222"/>
      <c r="IR137" s="222"/>
      <c r="IS137" s="270" t="s">
        <v>455</v>
      </c>
      <c r="IT137" s="222"/>
      <c r="IU137" s="222"/>
      <c r="IV137" s="222"/>
      <c r="IW137" s="222"/>
      <c r="IX137" s="222"/>
      <c r="IY137" s="222"/>
      <c r="IZ137" s="222"/>
      <c r="JA137" s="222"/>
      <c r="JB137" s="222"/>
      <c r="JC137" s="222"/>
      <c r="JD137" s="222"/>
      <c r="JE137" s="222"/>
      <c r="JF137" s="222"/>
      <c r="JG137" s="222"/>
      <c r="JH137" s="222"/>
      <c r="JI137" s="222"/>
      <c r="JJ137" s="222"/>
      <c r="JK137" s="222"/>
      <c r="JL137" s="222"/>
      <c r="JM137" s="222"/>
      <c r="JN137" s="222"/>
      <c r="JO137" s="222"/>
      <c r="JP137" s="222"/>
      <c r="JQ137" s="222"/>
      <c r="JR137" s="222"/>
      <c r="JS137" s="222"/>
      <c r="JT137" s="222"/>
      <c r="JU137" s="222"/>
      <c r="JV137" s="222"/>
      <c r="JW137" s="222"/>
      <c r="JX137" s="222"/>
      <c r="JY137" s="222"/>
      <c r="JZ137" s="222"/>
      <c r="KA137" s="222"/>
      <c r="KB137" s="222"/>
      <c r="KC137" s="222"/>
      <c r="KD137" s="222"/>
      <c r="KE137" s="270" t="s">
        <v>455</v>
      </c>
      <c r="KF137" s="222"/>
      <c r="KG137" s="222"/>
      <c r="KH137" s="222"/>
      <c r="KI137" s="222"/>
      <c r="KJ137" s="222"/>
      <c r="KK137" s="222"/>
      <c r="KL137" s="222"/>
      <c r="KM137" s="222"/>
      <c r="KN137" s="222"/>
      <c r="KO137" s="222"/>
      <c r="KP137" s="222"/>
      <c r="KQ137" s="222"/>
      <c r="KR137" s="222"/>
      <c r="KS137" s="222"/>
      <c r="KT137" s="222"/>
      <c r="KU137" s="222"/>
      <c r="KV137" s="222"/>
      <c r="KW137" s="222"/>
      <c r="KX137" s="222"/>
      <c r="KY137" s="222"/>
      <c r="KZ137" s="222"/>
      <c r="LA137" s="222"/>
      <c r="LB137" s="222"/>
      <c r="LC137" s="222"/>
      <c r="LD137" s="222"/>
      <c r="LE137" s="222"/>
      <c r="LF137" s="222"/>
      <c r="LG137" s="222"/>
      <c r="LH137" s="222"/>
      <c r="LI137" s="222"/>
      <c r="LJ137" s="222"/>
      <c r="LK137" s="222"/>
      <c r="LL137" s="222"/>
      <c r="LM137" s="222"/>
      <c r="LN137" s="222"/>
      <c r="LO137" s="222"/>
      <c r="LP137" s="222"/>
      <c r="LQ137" s="222"/>
      <c r="LR137" s="222"/>
      <c r="LS137" s="222"/>
      <c r="LT137" s="270" t="s">
        <v>455</v>
      </c>
      <c r="LU137" s="222"/>
      <c r="LV137" s="222"/>
      <c r="LW137" s="222"/>
      <c r="LX137" s="222"/>
      <c r="LY137" s="222"/>
      <c r="LZ137" s="222"/>
      <c r="MA137" s="222"/>
      <c r="MB137" s="222"/>
      <c r="MC137" s="222"/>
      <c r="MD137" s="222"/>
      <c r="ME137" s="222"/>
      <c r="MF137" s="222"/>
      <c r="MG137" s="222"/>
      <c r="MH137" s="222"/>
      <c r="MI137" s="222"/>
      <c r="MJ137" s="222"/>
      <c r="MK137" s="222"/>
      <c r="ML137" s="222"/>
      <c r="MM137" s="222"/>
      <c r="MN137" s="222"/>
      <c r="MO137" s="222"/>
      <c r="MP137" s="222"/>
      <c r="MQ137" s="222"/>
      <c r="MR137" s="222"/>
      <c r="MS137" s="222"/>
      <c r="MT137" s="222"/>
      <c r="MU137" s="222"/>
      <c r="MV137" s="222"/>
      <c r="MW137" s="222"/>
      <c r="MX137" s="222"/>
      <c r="MY137" s="222"/>
      <c r="MZ137" s="222"/>
      <c r="NA137" s="222"/>
      <c r="NB137" s="222"/>
      <c r="NC137" s="222"/>
      <c r="ND137" s="222"/>
      <c r="NE137" s="222"/>
      <c r="NF137" s="222"/>
      <c r="NG137" s="222"/>
      <c r="NH137" s="222"/>
      <c r="NI137" s="222"/>
      <c r="NJ137" s="222"/>
      <c r="NK137" s="222"/>
      <c r="NL137" s="222"/>
      <c r="NM137" s="222"/>
      <c r="NN137" s="222"/>
      <c r="NO137" s="222"/>
      <c r="NP137" s="222"/>
      <c r="NQ137" s="222"/>
      <c r="NR137" s="222"/>
      <c r="NS137" s="222"/>
      <c r="NT137" s="222"/>
      <c r="NU137" s="222"/>
      <c r="NV137" s="222"/>
      <c r="NW137" s="222"/>
      <c r="NX137" s="222"/>
      <c r="NY137" s="222"/>
      <c r="NZ137" s="222"/>
      <c r="OA137" s="222"/>
      <c r="OB137" s="222"/>
      <c r="OC137" s="222"/>
      <c r="OD137" s="222"/>
      <c r="OE137" s="222"/>
      <c r="OF137" s="222"/>
      <c r="OG137" s="222"/>
      <c r="OH137" s="222"/>
      <c r="OI137" s="222"/>
      <c r="OJ137" s="222"/>
      <c r="OK137" s="222"/>
      <c r="OL137" s="222"/>
      <c r="OM137" s="222"/>
      <c r="ON137" s="222"/>
      <c r="OO137" s="222"/>
      <c r="OP137" s="222"/>
      <c r="OQ137" s="222"/>
      <c r="OR137" s="222"/>
      <c r="OS137" s="222"/>
      <c r="OT137" s="222"/>
      <c r="OU137" s="222"/>
      <c r="OV137" s="222"/>
      <c r="OW137" s="222"/>
      <c r="OX137" s="222"/>
      <c r="OY137" s="222"/>
      <c r="OZ137" s="222"/>
      <c r="PA137" s="222"/>
      <c r="PB137" s="222"/>
      <c r="PC137" s="222"/>
      <c r="PD137" s="222"/>
      <c r="PE137" s="222"/>
      <c r="PF137" s="222"/>
      <c r="PG137" s="222"/>
      <c r="PH137" s="222"/>
      <c r="PI137" s="222"/>
      <c r="PJ137" s="222"/>
      <c r="PK137" s="222"/>
      <c r="PL137" s="222"/>
      <c r="PM137" s="222"/>
      <c r="PN137" s="222"/>
      <c r="PO137" s="222"/>
      <c r="PP137" s="222"/>
      <c r="PQ137" s="222"/>
      <c r="PR137" s="222"/>
      <c r="PS137" s="222"/>
      <c r="PT137" s="222"/>
      <c r="PU137" s="222"/>
      <c r="PV137" s="222"/>
      <c r="PW137" s="222"/>
      <c r="PX137" s="222"/>
      <c r="PY137" s="222"/>
      <c r="PZ137" s="222"/>
      <c r="QA137" s="222"/>
      <c r="QB137" s="222"/>
      <c r="QC137" s="222"/>
      <c r="QD137" s="222"/>
      <c r="QE137" s="222"/>
      <c r="QF137" s="222"/>
      <c r="QG137" s="222"/>
      <c r="QH137" s="222"/>
      <c r="QI137" s="222"/>
      <c r="QJ137" s="222"/>
      <c r="QK137" s="222"/>
      <c r="QL137" s="222"/>
      <c r="QM137" s="222"/>
      <c r="QN137" s="222"/>
      <c r="QO137" s="222"/>
      <c r="QP137" s="222"/>
      <c r="QQ137" s="222"/>
      <c r="QR137" s="222"/>
      <c r="QS137" s="222"/>
      <c r="QT137" s="222"/>
      <c r="QU137" s="222"/>
      <c r="QV137" s="222"/>
      <c r="QW137" s="222"/>
      <c r="QX137" s="222"/>
      <c r="QY137" s="222"/>
      <c r="QZ137" s="222"/>
      <c r="RA137" s="222"/>
      <c r="RB137" s="222"/>
      <c r="RC137" s="222"/>
      <c r="RD137" s="222"/>
      <c r="RE137" s="222"/>
      <c r="RF137" s="222"/>
      <c r="RG137" s="222"/>
      <c r="RH137" s="222"/>
      <c r="RI137" s="222"/>
      <c r="RJ137" s="222"/>
      <c r="RK137" s="222"/>
      <c r="RL137" s="222"/>
      <c r="RM137" s="222"/>
      <c r="RN137" s="222"/>
      <c r="RO137" s="222"/>
      <c r="RP137" s="222"/>
      <c r="RQ137" s="222"/>
      <c r="RR137" s="222"/>
      <c r="RS137" s="222"/>
      <c r="RT137" s="222"/>
      <c r="RU137" s="222"/>
      <c r="RV137" s="222"/>
      <c r="RW137" s="222"/>
      <c r="RX137" s="222"/>
      <c r="RY137" s="222"/>
      <c r="RZ137" s="222"/>
      <c r="SA137" s="222"/>
      <c r="SB137" s="222"/>
      <c r="SC137" s="222"/>
      <c r="SD137" s="222"/>
      <c r="SE137" s="222"/>
      <c r="SF137" s="222"/>
      <c r="SG137" s="222"/>
      <c r="SH137" s="222"/>
      <c r="SI137" s="222"/>
      <c r="SJ137" s="222"/>
      <c r="SK137" s="222"/>
      <c r="SL137" s="222"/>
      <c r="SM137" s="222"/>
      <c r="SN137" s="222"/>
      <c r="SO137" s="222"/>
      <c r="SP137" s="222"/>
      <c r="SQ137" s="222"/>
      <c r="SR137" s="222"/>
      <c r="SS137" s="222"/>
      <c r="ST137" s="222"/>
      <c r="SU137" s="222"/>
      <c r="SV137" s="222"/>
      <c r="SW137" s="222"/>
      <c r="SX137" s="222"/>
      <c r="SY137" s="222"/>
      <c r="SZ137" s="222"/>
      <c r="TA137" s="222"/>
      <c r="TB137" s="222"/>
      <c r="TC137" s="222"/>
      <c r="TD137" s="222"/>
      <c r="TE137" s="222"/>
      <c r="TF137" s="222"/>
      <c r="TG137" s="222"/>
      <c r="TH137" s="222"/>
      <c r="TI137" s="222"/>
      <c r="TJ137" s="222"/>
      <c r="TK137" s="222"/>
      <c r="TL137" s="222"/>
      <c r="TM137" s="222"/>
      <c r="TN137" s="222"/>
      <c r="TO137" s="222"/>
      <c r="TP137" s="222"/>
      <c r="TQ137" s="222"/>
      <c r="TR137" s="222"/>
      <c r="TS137" s="222"/>
      <c r="TT137" s="222"/>
      <c r="TU137" s="222"/>
      <c r="TV137" s="222"/>
      <c r="TW137" s="222"/>
      <c r="TX137" s="222"/>
      <c r="TY137" s="222"/>
      <c r="TZ137" s="222"/>
      <c r="UA137" s="222"/>
      <c r="UB137" s="222"/>
      <c r="UC137" s="222"/>
      <c r="UD137" s="222"/>
      <c r="UE137" s="222"/>
      <c r="UF137" s="222"/>
      <c r="UG137" s="222"/>
      <c r="UH137" s="222"/>
      <c r="UI137" s="222"/>
      <c r="UJ137" s="222"/>
      <c r="UK137" s="222"/>
      <c r="UL137" s="222"/>
      <c r="UM137" s="222"/>
      <c r="UN137" s="222"/>
      <c r="UO137" s="222"/>
      <c r="UP137" s="222"/>
      <c r="UQ137" s="222"/>
      <c r="UR137" s="222"/>
      <c r="US137" s="222"/>
      <c r="UT137" s="222"/>
      <c r="UU137" s="222"/>
      <c r="UV137" s="222"/>
      <c r="UW137" s="222"/>
      <c r="UX137" s="222"/>
      <c r="UY137" s="222"/>
      <c r="UZ137" s="222"/>
      <c r="VA137" s="222"/>
      <c r="VB137" s="222"/>
      <c r="VC137" s="222"/>
      <c r="VD137" s="222"/>
      <c r="VE137" s="222"/>
      <c r="VF137" s="222"/>
      <c r="VG137" s="222"/>
      <c r="VH137" s="222"/>
      <c r="VI137" s="222"/>
      <c r="VJ137" s="222"/>
      <c r="VK137" s="222"/>
      <c r="VL137" s="222"/>
      <c r="VM137" s="222"/>
      <c r="VN137" s="222"/>
      <c r="VO137" s="222"/>
      <c r="VP137" s="222"/>
      <c r="VQ137" s="222"/>
      <c r="VR137" s="222"/>
      <c r="VS137" s="222"/>
      <c r="VT137" s="222"/>
      <c r="VU137" s="222"/>
      <c r="VV137" s="222"/>
      <c r="VW137" s="222"/>
      <c r="VX137" s="222"/>
      <c r="VY137" s="222"/>
      <c r="VZ137" s="222"/>
      <c r="WA137" s="222"/>
      <c r="WB137" s="222"/>
      <c r="WC137" s="222"/>
      <c r="WD137" s="222"/>
      <c r="WE137" s="222"/>
      <c r="WF137" s="222"/>
      <c r="WG137" s="222"/>
      <c r="WH137" s="222"/>
      <c r="WI137" s="222"/>
      <c r="WJ137" s="222"/>
      <c r="WK137" s="222"/>
      <c r="WL137" s="222"/>
      <c r="WM137" s="222"/>
      <c r="WN137" s="222"/>
      <c r="WO137" s="222"/>
      <c r="WP137" s="222"/>
      <c r="WQ137" s="222"/>
      <c r="WR137" s="222"/>
      <c r="WS137" s="222"/>
      <c r="WT137" s="222"/>
      <c r="WU137" s="222"/>
      <c r="WV137" s="222"/>
      <c r="WW137" s="222"/>
      <c r="WX137" s="222"/>
      <c r="WY137" s="222"/>
      <c r="WZ137" s="222"/>
      <c r="XA137" s="222"/>
      <c r="XB137" s="222"/>
      <c r="XC137" s="222"/>
      <c r="XD137" s="222"/>
      <c r="XE137" s="222"/>
      <c r="XF137" s="222"/>
      <c r="XG137" s="222"/>
      <c r="XH137" s="222"/>
      <c r="XI137" s="222"/>
      <c r="XJ137" s="222"/>
      <c r="XK137" s="222"/>
      <c r="XL137" s="222"/>
      <c r="XM137" s="222"/>
      <c r="XN137" s="222"/>
      <c r="XO137" s="222"/>
      <c r="XP137" s="222"/>
      <c r="XQ137" s="222"/>
      <c r="XR137" s="222"/>
      <c r="XS137" s="222"/>
      <c r="XT137" s="222"/>
      <c r="XU137" s="222"/>
      <c r="XV137" s="222"/>
      <c r="XW137" s="222"/>
      <c r="XX137" s="222"/>
      <c r="XY137" s="222"/>
      <c r="XZ137" s="222"/>
      <c r="YA137" s="222"/>
      <c r="YB137" s="222"/>
      <c r="YC137" s="222"/>
      <c r="YD137" s="222"/>
      <c r="YE137" s="222"/>
      <c r="YF137" s="222"/>
      <c r="YG137" s="222"/>
      <c r="YH137" s="222"/>
      <c r="YI137" s="222"/>
      <c r="YJ137" s="222"/>
      <c r="YK137" s="222"/>
      <c r="YL137" s="222"/>
      <c r="YM137" s="222"/>
      <c r="YN137" s="222"/>
      <c r="YO137" s="222"/>
      <c r="YP137" s="222"/>
      <c r="YQ137" s="222"/>
      <c r="YR137" s="222"/>
      <c r="YS137" s="222"/>
      <c r="YT137" s="222"/>
      <c r="YU137" s="222"/>
      <c r="YV137" s="222"/>
      <c r="YW137" s="222"/>
      <c r="YX137" s="222"/>
      <c r="YY137" s="222"/>
      <c r="YZ137" s="222"/>
      <c r="ZA137" s="222"/>
      <c r="ZB137" s="222"/>
      <c r="ZC137" s="222"/>
      <c r="ZD137" s="222"/>
      <c r="ZE137" s="222"/>
      <c r="ZF137" s="222"/>
      <c r="ZG137" s="222"/>
      <c r="ZH137" s="222"/>
      <c r="ZI137" s="222"/>
      <c r="ZJ137" s="222"/>
      <c r="ZK137" s="222"/>
      <c r="ZL137" s="222"/>
      <c r="ZM137" s="222"/>
      <c r="ZN137" s="222"/>
      <c r="ZO137" s="222"/>
      <c r="ZP137" s="222"/>
      <c r="ZQ137" s="222"/>
      <c r="ZR137" s="222"/>
      <c r="ZS137" s="222"/>
      <c r="ZT137" s="222"/>
      <c r="ZU137" s="222"/>
      <c r="ZV137" s="222"/>
      <c r="ZW137" s="222"/>
      <c r="ZX137" s="222"/>
      <c r="ZY137" s="222"/>
      <c r="ZZ137" s="222"/>
      <c r="AAA137" s="222"/>
      <c r="AAB137" s="222"/>
      <c r="AAC137" s="222"/>
      <c r="AAD137" s="222"/>
      <c r="AAE137" s="222"/>
      <c r="AAF137" s="222"/>
      <c r="AAG137" s="222"/>
      <c r="AAH137" s="222"/>
      <c r="AAI137" s="222"/>
      <c r="AAJ137" s="222"/>
      <c r="AAK137" s="222"/>
      <c r="AAL137" s="222"/>
      <c r="AAM137" s="222"/>
      <c r="AAN137" s="222"/>
      <c r="AAO137" s="222"/>
      <c r="AAP137" s="222"/>
      <c r="AAQ137" s="222"/>
      <c r="AAR137" s="222"/>
      <c r="AAS137" s="222"/>
      <c r="AAT137" s="222"/>
      <c r="AAU137" s="222"/>
      <c r="AAV137" s="222"/>
      <c r="AAW137" s="222"/>
      <c r="AAX137" s="222"/>
      <c r="AAY137" s="222"/>
      <c r="AAZ137" s="222"/>
      <c r="ABA137" s="222"/>
      <c r="ABB137" s="222"/>
      <c r="ABC137" s="222"/>
      <c r="ABD137" s="222"/>
      <c r="ABE137" s="222"/>
      <c r="ABF137" s="222"/>
      <c r="ABG137" s="222"/>
      <c r="ABH137" s="222"/>
      <c r="ABI137" s="222"/>
      <c r="ABJ137" s="222"/>
      <c r="ABK137" s="222"/>
      <c r="ABL137" s="222"/>
      <c r="ABM137" s="222"/>
      <c r="ABN137" s="222"/>
      <c r="ABO137" s="222"/>
      <c r="ABP137" s="222"/>
      <c r="ABQ137" s="222"/>
      <c r="ABR137" s="222"/>
      <c r="ABS137" s="222"/>
      <c r="ABT137" s="222"/>
      <c r="ABU137" s="222"/>
      <c r="ABV137" s="222"/>
      <c r="ABW137" s="222"/>
      <c r="ABX137" s="222"/>
      <c r="ABY137" s="222"/>
      <c r="ABZ137" s="222"/>
      <c r="ACA137" s="222"/>
      <c r="ACB137" s="222"/>
      <c r="ACC137" s="222"/>
      <c r="ACD137" s="222"/>
      <c r="ACE137" s="222"/>
      <c r="ACF137" s="222"/>
      <c r="ACG137" s="222"/>
      <c r="ACH137" s="222"/>
      <c r="ACI137" s="222"/>
      <c r="ACJ137" s="222"/>
      <c r="ACK137" s="222"/>
      <c r="ACL137" s="222"/>
      <c r="ACM137" s="222"/>
      <c r="ACN137" s="222"/>
      <c r="ACO137" s="222"/>
      <c r="ACP137" s="222"/>
      <c r="ACQ137" s="222"/>
      <c r="ACR137" s="222"/>
      <c r="ACS137" s="222"/>
      <c r="ACT137" s="222"/>
      <c r="ACU137" s="222"/>
      <c r="ACV137" s="222"/>
      <c r="ACW137" s="222"/>
      <c r="ACX137" s="222"/>
      <c r="ACY137" s="222"/>
      <c r="ACZ137" s="222"/>
      <c r="ADA137" s="222"/>
      <c r="ADB137" s="222"/>
      <c r="ADC137" s="222"/>
      <c r="ADD137" s="222"/>
      <c r="ADE137" s="222"/>
      <c r="ADF137" s="222"/>
      <c r="ADG137" s="222"/>
      <c r="ADH137" s="222"/>
      <c r="ADI137" s="222"/>
      <c r="ADJ137" s="222"/>
      <c r="ADK137" s="222"/>
      <c r="ADL137" s="222"/>
      <c r="ADM137" s="222"/>
      <c r="ADN137" s="222"/>
      <c r="ADO137" s="222"/>
      <c r="ADP137" s="222"/>
      <c r="ADQ137" s="222"/>
      <c r="ADR137" s="222"/>
      <c r="ADS137" s="222"/>
      <c r="ADT137" s="222"/>
      <c r="ADU137" s="222"/>
      <c r="ADV137" s="222"/>
      <c r="ADW137" s="222"/>
      <c r="ADX137" s="222"/>
      <c r="ADY137" s="222"/>
      <c r="ADZ137" s="222"/>
      <c r="AEA137" s="222"/>
      <c r="AEB137" s="222"/>
      <c r="AEC137" s="222"/>
      <c r="AED137" s="222"/>
      <c r="AEE137" s="222"/>
      <c r="AEF137" s="222"/>
      <c r="AEG137" s="222"/>
      <c r="AEH137" s="222"/>
      <c r="AEI137" s="222"/>
      <c r="AEJ137" s="222"/>
      <c r="AEK137" s="222"/>
      <c r="AEL137" s="222"/>
      <c r="AEM137" s="222"/>
      <c r="AEN137" s="222"/>
      <c r="AEO137" s="222"/>
      <c r="AEP137" s="222"/>
      <c r="AEQ137" s="222"/>
      <c r="AER137" s="222"/>
      <c r="AES137" s="222"/>
      <c r="AET137" s="222"/>
      <c r="AEU137" s="222"/>
      <c r="AEV137" s="222"/>
      <c r="AEW137" s="222"/>
      <c r="AEX137" s="222"/>
      <c r="AEY137" s="222"/>
      <c r="AEZ137" s="222"/>
      <c r="AFA137" s="222"/>
      <c r="AFB137" s="222"/>
      <c r="AFC137" s="222"/>
      <c r="AFD137" s="222"/>
      <c r="AFE137" s="222"/>
      <c r="AFF137" s="222"/>
      <c r="AFG137" s="222"/>
      <c r="AFH137" s="222"/>
      <c r="AFI137" s="222"/>
      <c r="AFJ137" s="222"/>
      <c r="AFK137" s="222"/>
      <c r="AFL137" s="222"/>
      <c r="AFM137" s="222"/>
      <c r="AFN137" s="222"/>
      <c r="AFO137" s="222"/>
      <c r="AFP137" s="222"/>
      <c r="AFQ137" s="222"/>
      <c r="AFR137" s="222"/>
      <c r="AFS137" s="222"/>
      <c r="AFT137" s="222"/>
    </row>
    <row r="138" spans="1:852" s="64" customFormat="1">
      <c r="A138" s="226" t="s">
        <v>1616</v>
      </c>
      <c r="B138" s="226"/>
      <c r="C138" s="840" t="str">
        <f>IF(Severity!F138&gt;=0.5,"YES","NO")</f>
        <v>NO</v>
      </c>
      <c r="D138" s="840" t="str">
        <f>IF(Severity!G138&gt;=0.5,"YES","NO")</f>
        <v>YES</v>
      </c>
      <c r="E138" s="208">
        <v>6</v>
      </c>
      <c r="F138" s="208">
        <v>2</v>
      </c>
      <c r="G138" s="271" t="s">
        <v>608</v>
      </c>
      <c r="H138" s="270" t="s">
        <v>455</v>
      </c>
      <c r="I138" s="270" t="s">
        <v>455</v>
      </c>
      <c r="J138" s="270">
        <v>25</v>
      </c>
      <c r="K138" s="270" t="s">
        <v>455</v>
      </c>
      <c r="L138" s="267"/>
      <c r="M138" s="267"/>
      <c r="N138" s="270"/>
      <c r="O138" s="270" t="s">
        <v>602</v>
      </c>
      <c r="P138" s="267">
        <v>17</v>
      </c>
      <c r="Q138" s="267">
        <v>39</v>
      </c>
      <c r="R138" s="267">
        <v>50</v>
      </c>
      <c r="S138" s="270" t="s">
        <v>602</v>
      </c>
      <c r="T138" s="270">
        <v>17</v>
      </c>
      <c r="U138" s="113">
        <v>23.5</v>
      </c>
      <c r="V138" s="113">
        <v>3.8</v>
      </c>
      <c r="W138" s="113"/>
      <c r="X138" s="113"/>
      <c r="Y138" s="113">
        <v>13.2</v>
      </c>
      <c r="Z138" s="113">
        <v>6.8</v>
      </c>
      <c r="AA138" s="113">
        <v>12</v>
      </c>
      <c r="AB138" s="113">
        <v>6.7</v>
      </c>
      <c r="AC138" s="113"/>
      <c r="AD138" s="113"/>
      <c r="AE138" s="114"/>
      <c r="AF138" s="113"/>
      <c r="AG138" s="113"/>
      <c r="AH138" s="113"/>
      <c r="AI138" s="267">
        <v>93</v>
      </c>
      <c r="AJ138" s="267">
        <f t="shared" si="27"/>
        <v>68</v>
      </c>
      <c r="AK138" s="267">
        <v>68</v>
      </c>
      <c r="AL138" s="270" t="s">
        <v>335</v>
      </c>
      <c r="AM138" s="270" t="s">
        <v>455</v>
      </c>
      <c r="AN138" s="270" t="s">
        <v>455</v>
      </c>
      <c r="AO138" s="270">
        <v>14</v>
      </c>
      <c r="AP138" s="270" t="s">
        <v>455</v>
      </c>
      <c r="AQ138" s="267"/>
      <c r="AR138" s="267"/>
      <c r="AS138" s="267"/>
      <c r="AT138" s="270" t="s">
        <v>602</v>
      </c>
      <c r="AU138" s="267">
        <v>17</v>
      </c>
      <c r="AV138" s="267">
        <v>38</v>
      </c>
      <c r="AW138" s="267">
        <v>50</v>
      </c>
      <c r="AX138" s="267" t="s">
        <v>602</v>
      </c>
      <c r="AY138" s="267">
        <v>17</v>
      </c>
      <c r="AZ138" s="114">
        <v>23.8</v>
      </c>
      <c r="BA138" s="114">
        <v>4</v>
      </c>
      <c r="BB138" s="114"/>
      <c r="BC138" s="114"/>
      <c r="BD138" s="114">
        <v>14.1</v>
      </c>
      <c r="BE138" s="114">
        <v>7.2</v>
      </c>
      <c r="BF138" s="114">
        <v>13</v>
      </c>
      <c r="BG138" s="114">
        <v>7</v>
      </c>
      <c r="BH138" s="114"/>
      <c r="BI138" s="114"/>
      <c r="BJ138" s="114"/>
      <c r="BK138" s="114"/>
      <c r="BL138" s="114"/>
      <c r="BM138" s="114"/>
      <c r="BN138" s="270">
        <v>90</v>
      </c>
      <c r="BO138" s="270">
        <f t="shared" si="28"/>
        <v>76</v>
      </c>
      <c r="BP138" s="270">
        <v>76</v>
      </c>
      <c r="BQ138" s="270"/>
      <c r="BR138" s="270" t="s">
        <v>455</v>
      </c>
      <c r="BS138" s="267"/>
      <c r="BT138" s="267"/>
      <c r="BU138" s="267"/>
      <c r="BV138" s="267"/>
      <c r="BW138" s="267"/>
      <c r="BX138" s="267"/>
      <c r="BY138" s="267"/>
      <c r="BZ138" s="267"/>
      <c r="CA138" s="267"/>
      <c r="CB138" s="267"/>
      <c r="CC138" s="267"/>
      <c r="CD138" s="267"/>
      <c r="CE138" s="114"/>
      <c r="CF138" s="114"/>
      <c r="CG138" s="114"/>
      <c r="CH138" s="114"/>
      <c r="CI138" s="114"/>
      <c r="CJ138" s="114"/>
      <c r="CK138" s="114"/>
      <c r="CL138" s="114"/>
      <c r="CM138" s="114"/>
      <c r="CN138" s="114"/>
      <c r="CO138" s="114"/>
      <c r="CP138" s="114"/>
      <c r="CQ138" s="114"/>
      <c r="CR138" s="114"/>
      <c r="CS138" s="267"/>
      <c r="CT138" s="267"/>
      <c r="CU138" s="267"/>
      <c r="CV138" s="270"/>
      <c r="CW138" s="270" t="s">
        <v>455</v>
      </c>
      <c r="CX138" s="270"/>
      <c r="CY138" s="267"/>
      <c r="CZ138" s="267"/>
      <c r="DA138" s="267"/>
      <c r="DB138" s="267"/>
      <c r="DC138" s="267"/>
      <c r="DD138" s="267"/>
      <c r="DE138" s="267"/>
      <c r="DF138" s="267"/>
      <c r="DG138" s="267"/>
      <c r="DH138" s="267"/>
      <c r="DI138" s="267"/>
      <c r="DJ138" s="113"/>
      <c r="DK138" s="113"/>
      <c r="DL138" s="113"/>
      <c r="DM138" s="113"/>
      <c r="DN138" s="113"/>
      <c r="DO138" s="113"/>
      <c r="DP138" s="113"/>
      <c r="DQ138" s="113"/>
      <c r="DR138" s="113"/>
      <c r="DS138" s="113"/>
      <c r="DT138" s="113"/>
      <c r="DU138" s="113"/>
      <c r="DV138" s="113"/>
      <c r="DW138" s="113"/>
      <c r="DX138" s="267"/>
      <c r="DY138" s="267"/>
      <c r="DZ138" s="267"/>
      <c r="EA138" s="267"/>
      <c r="EB138" s="270" t="s">
        <v>455</v>
      </c>
      <c r="EC138" s="267"/>
      <c r="ED138" s="267"/>
      <c r="EE138" s="267"/>
      <c r="EF138" s="267"/>
      <c r="EG138" s="267"/>
      <c r="EH138" s="267"/>
      <c r="EI138" s="267"/>
      <c r="EJ138" s="267"/>
      <c r="EK138" s="267"/>
      <c r="EL138" s="267"/>
      <c r="EM138" s="267"/>
      <c r="EN138" s="267"/>
      <c r="EO138" s="113"/>
      <c r="EP138" s="113"/>
      <c r="EQ138" s="113"/>
      <c r="ER138" s="113"/>
      <c r="ES138" s="113"/>
      <c r="ET138" s="113"/>
      <c r="EU138" s="113"/>
      <c r="EV138" s="113"/>
      <c r="EW138" s="113"/>
      <c r="EX138" s="113"/>
      <c r="EY138" s="113"/>
      <c r="EZ138" s="113"/>
      <c r="FA138" s="113"/>
      <c r="FB138" s="113"/>
      <c r="FC138" s="267"/>
      <c r="FD138" s="267"/>
      <c r="FE138" s="267"/>
      <c r="FF138" s="270" t="s">
        <v>455</v>
      </c>
      <c r="FG138" s="267"/>
      <c r="FH138" s="267"/>
      <c r="FI138" s="267"/>
      <c r="FJ138" s="267"/>
      <c r="FK138" s="267"/>
      <c r="FL138" s="267"/>
      <c r="FM138" s="267"/>
      <c r="FN138" s="267"/>
      <c r="FO138" s="267"/>
      <c r="FP138" s="267"/>
      <c r="FQ138" s="267"/>
      <c r="FR138" s="267"/>
      <c r="FS138" s="267"/>
      <c r="FT138" s="267"/>
      <c r="FU138" s="267"/>
      <c r="FV138" s="267"/>
      <c r="FW138" s="267"/>
      <c r="FX138" s="267"/>
      <c r="FY138" s="267"/>
      <c r="FZ138" s="267"/>
      <c r="GA138" s="267"/>
      <c r="GB138" s="267"/>
      <c r="GC138" s="267"/>
      <c r="GD138" s="267"/>
      <c r="GE138" s="267"/>
      <c r="GF138" s="267"/>
      <c r="GG138" s="267"/>
      <c r="GH138" s="267"/>
      <c r="GI138" s="267"/>
      <c r="GJ138" s="267"/>
      <c r="GK138" s="267"/>
      <c r="GL138" s="267"/>
      <c r="GM138" s="267"/>
      <c r="GN138" s="267"/>
      <c r="GO138" s="267"/>
      <c r="GP138" s="267"/>
      <c r="GQ138" s="267"/>
      <c r="GR138" s="267"/>
      <c r="GS138" s="267"/>
      <c r="GT138" s="267"/>
      <c r="GU138" s="267"/>
      <c r="GV138" s="267"/>
      <c r="GW138" s="267"/>
      <c r="GX138" s="267"/>
      <c r="GY138" s="267"/>
      <c r="GZ138" s="267"/>
      <c r="HA138" s="267"/>
      <c r="HB138" s="267"/>
      <c r="HC138" s="267"/>
      <c r="HD138" s="270" t="s">
        <v>455</v>
      </c>
      <c r="HE138" s="267"/>
      <c r="HF138" s="267"/>
      <c r="HG138" s="267"/>
      <c r="HH138" s="267"/>
      <c r="HI138" s="267"/>
      <c r="HJ138" s="267"/>
      <c r="HK138" s="267"/>
      <c r="HL138" s="267"/>
      <c r="HM138" s="267"/>
      <c r="HN138" s="267"/>
      <c r="HO138" s="267"/>
      <c r="HP138" s="267"/>
      <c r="HQ138" s="267"/>
      <c r="HR138" s="267"/>
      <c r="HS138" s="267"/>
      <c r="HT138" s="267"/>
      <c r="HU138" s="267"/>
      <c r="HV138" s="267"/>
      <c r="HW138" s="267"/>
      <c r="HX138" s="267"/>
      <c r="HY138" s="267"/>
      <c r="HZ138" s="267"/>
      <c r="IA138" s="267"/>
      <c r="IB138" s="267"/>
      <c r="IC138" s="267"/>
      <c r="ID138" s="267"/>
      <c r="IE138" s="267"/>
      <c r="IF138" s="267"/>
      <c r="IG138" s="267"/>
      <c r="IH138" s="267"/>
      <c r="II138" s="267"/>
      <c r="IJ138" s="267"/>
      <c r="IK138" s="267"/>
      <c r="IL138" s="267"/>
      <c r="IM138" s="267"/>
      <c r="IN138" s="267"/>
      <c r="IO138" s="267"/>
      <c r="IP138" s="267"/>
      <c r="IQ138" s="267"/>
      <c r="IR138" s="267"/>
      <c r="IS138" s="270" t="s">
        <v>455</v>
      </c>
      <c r="IT138" s="267"/>
      <c r="IU138" s="267"/>
      <c r="IV138" s="267"/>
      <c r="IW138" s="267"/>
      <c r="IX138" s="267"/>
      <c r="IY138" s="267"/>
      <c r="IZ138" s="267"/>
      <c r="JA138" s="267"/>
      <c r="JB138" s="267"/>
      <c r="JC138" s="267"/>
      <c r="JD138" s="267"/>
      <c r="JE138" s="267"/>
      <c r="JF138" s="267"/>
      <c r="JG138" s="267"/>
      <c r="JH138" s="267"/>
      <c r="JI138" s="267"/>
      <c r="JJ138" s="267"/>
      <c r="JK138" s="267"/>
      <c r="JL138" s="267"/>
      <c r="JM138" s="267"/>
      <c r="JN138" s="267"/>
      <c r="JO138" s="267"/>
      <c r="JP138" s="267"/>
      <c r="JQ138" s="267"/>
      <c r="JR138" s="267"/>
      <c r="JS138" s="267"/>
      <c r="JT138" s="267"/>
      <c r="JU138" s="267"/>
      <c r="JV138" s="267"/>
      <c r="JW138" s="267"/>
      <c r="JX138" s="267"/>
      <c r="JY138" s="267"/>
      <c r="JZ138" s="267"/>
      <c r="KA138" s="267"/>
      <c r="KB138" s="267"/>
      <c r="KC138" s="267"/>
      <c r="KD138" s="267"/>
      <c r="KE138" s="270" t="s">
        <v>455</v>
      </c>
      <c r="KF138" s="267"/>
      <c r="KG138" s="267"/>
      <c r="KH138" s="267"/>
      <c r="KI138" s="267"/>
      <c r="KJ138" s="267"/>
      <c r="KK138" s="267"/>
      <c r="KL138" s="267"/>
      <c r="KM138" s="267"/>
      <c r="KN138" s="267"/>
      <c r="KO138" s="267"/>
      <c r="KP138" s="267"/>
      <c r="KQ138" s="267"/>
      <c r="KR138" s="267"/>
      <c r="KS138" s="267"/>
      <c r="KT138" s="267"/>
      <c r="KU138" s="267"/>
      <c r="KV138" s="267"/>
      <c r="KW138" s="267"/>
      <c r="KX138" s="267"/>
      <c r="KY138" s="267"/>
      <c r="KZ138" s="267"/>
      <c r="LA138" s="267"/>
      <c r="LB138" s="267"/>
      <c r="LC138" s="267"/>
      <c r="LD138" s="267"/>
      <c r="LE138" s="267"/>
      <c r="LF138" s="267"/>
      <c r="LG138" s="267"/>
      <c r="LH138" s="267"/>
      <c r="LI138" s="267"/>
      <c r="LJ138" s="267"/>
      <c r="LK138" s="267"/>
      <c r="LL138" s="267"/>
      <c r="LM138" s="267"/>
      <c r="LN138" s="267"/>
      <c r="LO138" s="267"/>
      <c r="LP138" s="267"/>
      <c r="LQ138" s="267"/>
      <c r="LR138" s="267"/>
      <c r="LS138" s="267"/>
      <c r="LT138" s="270" t="s">
        <v>455</v>
      </c>
      <c r="LU138" s="267"/>
      <c r="LV138" s="267"/>
      <c r="LW138" s="267"/>
      <c r="LX138" s="267"/>
      <c r="LY138" s="267"/>
      <c r="LZ138" s="267"/>
      <c r="MA138" s="267"/>
      <c r="MB138" s="267"/>
      <c r="MC138" s="267"/>
      <c r="MD138" s="267"/>
      <c r="ME138" s="267"/>
      <c r="MF138" s="267"/>
      <c r="MG138" s="267"/>
      <c r="MH138" s="267"/>
      <c r="MI138" s="267"/>
      <c r="MJ138" s="267"/>
      <c r="MK138" s="267"/>
      <c r="ML138" s="267"/>
      <c r="MM138" s="267"/>
      <c r="MN138" s="267"/>
      <c r="MO138" s="267"/>
      <c r="MP138" s="267"/>
      <c r="MQ138" s="267"/>
      <c r="MR138" s="267"/>
      <c r="MS138" s="267"/>
      <c r="MT138" s="267"/>
      <c r="MU138" s="267"/>
      <c r="MV138" s="267"/>
      <c r="MW138" s="267"/>
      <c r="MX138" s="267"/>
      <c r="MY138" s="267"/>
      <c r="MZ138" s="267"/>
      <c r="NA138" s="267"/>
      <c r="NB138" s="267"/>
      <c r="NC138" s="267"/>
      <c r="ND138" s="267"/>
      <c r="NE138" s="267"/>
      <c r="NF138" s="212"/>
      <c r="NG138" s="212"/>
      <c r="NH138" s="212"/>
      <c r="NI138" s="212"/>
      <c r="NJ138" s="212"/>
      <c r="NK138" s="212"/>
      <c r="NL138" s="212"/>
      <c r="NM138" s="212"/>
      <c r="NN138" s="212"/>
      <c r="NO138" s="212"/>
      <c r="NP138" s="212"/>
      <c r="NQ138" s="212"/>
      <c r="NR138" s="212"/>
      <c r="NS138" s="212"/>
      <c r="NT138" s="212"/>
      <c r="NU138" s="212"/>
      <c r="NV138" s="212"/>
      <c r="NW138" s="212"/>
      <c r="NX138" s="212"/>
      <c r="NY138" s="212"/>
      <c r="NZ138" s="212"/>
      <c r="OA138" s="212"/>
      <c r="OB138" s="212"/>
      <c r="OC138" s="212"/>
      <c r="OD138" s="212"/>
      <c r="OE138" s="212"/>
      <c r="OF138" s="212"/>
      <c r="OG138" s="212"/>
      <c r="OH138" s="212"/>
      <c r="OI138" s="212"/>
      <c r="OJ138" s="212"/>
      <c r="OK138" s="212"/>
      <c r="OL138" s="212"/>
      <c r="OM138" s="212"/>
      <c r="ON138" s="212"/>
      <c r="OO138" s="212"/>
      <c r="OP138" s="212"/>
      <c r="OQ138" s="212"/>
      <c r="OR138" s="212"/>
      <c r="OS138" s="267">
        <f>IF(ISERROR(#REF!),0,1)</f>
        <v>0</v>
      </c>
      <c r="OT138" s="267">
        <f t="shared" ref="OT138:OT141" si="35">IF(C138="YES",1,0)</f>
        <v>0</v>
      </c>
      <c r="OU138" s="267">
        <f t="shared" ref="OU138:OU141" si="36">IF(D138="YES",1,0)</f>
        <v>1</v>
      </c>
      <c r="OV138" s="223"/>
      <c r="OW138" s="223"/>
      <c r="OX138" s="223"/>
      <c r="OY138" s="223"/>
      <c r="OZ138" s="223"/>
      <c r="PA138" s="223"/>
      <c r="PB138" s="223"/>
      <c r="PC138" s="223"/>
      <c r="PD138" s="223"/>
      <c r="PE138" s="223"/>
      <c r="PF138" s="223"/>
      <c r="PG138" s="223"/>
      <c r="PH138" s="223"/>
      <c r="PI138" s="223"/>
      <c r="PJ138" s="223"/>
      <c r="PK138" s="223"/>
      <c r="PL138" s="223"/>
      <c r="PM138" s="223"/>
      <c r="PN138" s="223"/>
      <c r="PO138" s="223"/>
      <c r="PP138" s="223"/>
      <c r="PQ138" s="223"/>
      <c r="PR138" s="223"/>
      <c r="PS138" s="223"/>
      <c r="PT138" s="223"/>
      <c r="PU138" s="223"/>
      <c r="PV138" s="223"/>
      <c r="PW138" s="223"/>
      <c r="PX138" s="223"/>
      <c r="PY138" s="223"/>
      <c r="PZ138" s="223"/>
      <c r="QA138" s="223"/>
      <c r="QB138" s="223"/>
      <c r="QC138" s="223"/>
      <c r="QD138" s="223"/>
      <c r="QE138" s="223"/>
      <c r="QF138" s="223"/>
      <c r="QG138" s="223"/>
      <c r="QH138" s="223"/>
      <c r="QI138" s="223"/>
      <c r="QJ138" s="223"/>
      <c r="QK138" s="223"/>
      <c r="QL138" s="223"/>
      <c r="QM138" s="223"/>
      <c r="QN138" s="223"/>
      <c r="QO138" s="223"/>
      <c r="QP138" s="223"/>
      <c r="QQ138" s="223"/>
      <c r="QR138" s="223"/>
      <c r="QS138" s="223"/>
      <c r="QT138" s="223"/>
      <c r="QU138" s="223"/>
      <c r="QV138" s="223"/>
      <c r="QW138" s="223"/>
      <c r="QX138" s="223"/>
      <c r="QY138" s="223"/>
      <c r="QZ138" s="223"/>
      <c r="RA138" s="223"/>
      <c r="RB138" s="223"/>
      <c r="RC138" s="223"/>
      <c r="RD138" s="223"/>
      <c r="RE138" s="223"/>
      <c r="RF138" s="223"/>
      <c r="RG138" s="223"/>
      <c r="RH138" s="223"/>
      <c r="RI138" s="223"/>
      <c r="RJ138" s="223"/>
      <c r="RK138" s="223"/>
      <c r="RL138" s="223"/>
      <c r="RM138" s="223"/>
      <c r="RN138" s="223"/>
      <c r="RO138" s="223"/>
      <c r="RP138" s="223"/>
      <c r="RQ138" s="223"/>
      <c r="RR138" s="223"/>
      <c r="RS138" s="223"/>
      <c r="RT138" s="223"/>
      <c r="RU138" s="223"/>
      <c r="RV138" s="223"/>
      <c r="RW138" s="223"/>
      <c r="RX138" s="223"/>
      <c r="RY138" s="223"/>
      <c r="RZ138" s="223"/>
      <c r="SA138" s="223"/>
      <c r="SB138" s="223"/>
      <c r="SC138" s="223"/>
      <c r="SD138" s="223"/>
      <c r="SE138" s="223"/>
      <c r="SF138" s="223"/>
      <c r="SG138" s="223"/>
      <c r="SH138" s="223"/>
      <c r="SI138" s="223"/>
      <c r="SJ138" s="223"/>
      <c r="SK138" s="223"/>
      <c r="SL138" s="223"/>
      <c r="SM138" s="223"/>
      <c r="SN138" s="223"/>
      <c r="SO138" s="223"/>
      <c r="SP138" s="223"/>
      <c r="SQ138" s="223"/>
      <c r="SR138" s="223"/>
      <c r="SS138" s="223"/>
      <c r="ST138" s="223"/>
      <c r="SU138" s="223"/>
      <c r="SV138" s="223"/>
      <c r="SW138" s="223"/>
      <c r="SX138" s="223"/>
      <c r="SY138" s="223"/>
      <c r="SZ138" s="223"/>
      <c r="TA138" s="223"/>
      <c r="TB138" s="223"/>
      <c r="TC138" s="223"/>
      <c r="TD138" s="223"/>
      <c r="TE138" s="223"/>
      <c r="TF138" s="223"/>
      <c r="TG138" s="223"/>
      <c r="TH138" s="223"/>
      <c r="TI138" s="223"/>
      <c r="TJ138" s="223"/>
      <c r="TK138" s="223"/>
      <c r="TL138" s="223"/>
      <c r="TM138" s="223"/>
      <c r="TN138" s="223"/>
      <c r="TO138" s="223"/>
      <c r="TP138" s="223"/>
      <c r="TQ138" s="223"/>
      <c r="TR138" s="223"/>
      <c r="TS138" s="223"/>
      <c r="TT138" s="223"/>
      <c r="TU138" s="223"/>
      <c r="TV138" s="223"/>
      <c r="TW138" s="223"/>
      <c r="TX138" s="223"/>
      <c r="TY138" s="223"/>
      <c r="TZ138" s="223"/>
      <c r="UA138" s="223"/>
      <c r="UB138" s="223"/>
      <c r="UC138" s="223"/>
      <c r="UD138" s="223"/>
      <c r="UE138" s="223"/>
      <c r="UF138" s="223"/>
      <c r="UG138" s="223"/>
      <c r="UH138" s="223"/>
      <c r="UI138" s="223"/>
      <c r="UJ138" s="223"/>
      <c r="UK138" s="223"/>
      <c r="UL138" s="223"/>
      <c r="UM138" s="223"/>
      <c r="UN138" s="223"/>
      <c r="UO138" s="223"/>
      <c r="UP138" s="223"/>
      <c r="UQ138" s="223"/>
      <c r="UR138" s="223"/>
      <c r="US138" s="223"/>
      <c r="UT138" s="223"/>
      <c r="UU138" s="223"/>
      <c r="UV138" s="223"/>
      <c r="UW138" s="223"/>
      <c r="UX138" s="223"/>
      <c r="UY138" s="223"/>
      <c r="UZ138" s="223"/>
      <c r="VA138" s="223"/>
      <c r="VB138" s="223"/>
      <c r="VC138" s="223"/>
      <c r="VD138" s="223"/>
      <c r="VE138" s="223"/>
      <c r="VF138" s="223"/>
      <c r="VG138" s="223"/>
      <c r="VH138" s="223"/>
      <c r="VI138" s="223"/>
      <c r="VJ138" s="223"/>
      <c r="VK138" s="223"/>
      <c r="VL138" s="223"/>
      <c r="VM138" s="223"/>
      <c r="VN138" s="223"/>
      <c r="VO138" s="223"/>
      <c r="VP138" s="223"/>
      <c r="VQ138" s="223"/>
      <c r="VR138" s="223"/>
      <c r="VS138" s="223"/>
      <c r="VT138" s="223"/>
      <c r="VU138" s="223"/>
      <c r="VV138" s="223"/>
      <c r="VW138" s="223"/>
      <c r="VX138" s="223"/>
      <c r="VY138" s="223"/>
      <c r="VZ138" s="223"/>
      <c r="WA138" s="223"/>
      <c r="WB138" s="223"/>
      <c r="WC138" s="223"/>
      <c r="WD138" s="223"/>
      <c r="WE138" s="223"/>
      <c r="WF138" s="223"/>
      <c r="WG138" s="223"/>
      <c r="WH138" s="223"/>
      <c r="WI138" s="223"/>
      <c r="WJ138" s="223"/>
      <c r="WK138" s="223"/>
      <c r="WL138" s="223"/>
      <c r="WM138" s="223"/>
      <c r="WN138" s="223"/>
      <c r="WO138" s="223"/>
      <c r="WP138" s="223"/>
      <c r="WQ138" s="223"/>
      <c r="WR138" s="223"/>
      <c r="WS138" s="223"/>
      <c r="WT138" s="223"/>
      <c r="WU138" s="223"/>
      <c r="WV138" s="223"/>
      <c r="WW138" s="223"/>
      <c r="WX138" s="223"/>
      <c r="WY138" s="223"/>
      <c r="WZ138" s="223"/>
      <c r="XA138" s="223"/>
      <c r="XB138" s="223"/>
      <c r="XC138" s="223"/>
      <c r="XD138" s="223"/>
      <c r="XE138" s="223"/>
      <c r="XF138" s="223"/>
      <c r="XG138" s="223"/>
      <c r="XH138" s="223"/>
      <c r="XI138" s="223"/>
      <c r="XJ138" s="223"/>
      <c r="XK138" s="223"/>
      <c r="XL138" s="223"/>
      <c r="XM138" s="223"/>
      <c r="XN138" s="223"/>
      <c r="XO138" s="223"/>
      <c r="XP138" s="223"/>
      <c r="XQ138" s="223"/>
      <c r="XR138" s="223"/>
      <c r="XS138" s="223"/>
      <c r="XT138" s="223"/>
      <c r="XU138" s="223"/>
      <c r="XV138" s="223"/>
      <c r="XW138" s="223"/>
      <c r="XX138" s="223"/>
      <c r="XY138" s="223"/>
      <c r="XZ138" s="223"/>
      <c r="YA138" s="223"/>
      <c r="YB138" s="223"/>
      <c r="YC138" s="223"/>
      <c r="YD138" s="223"/>
      <c r="YE138" s="223"/>
      <c r="YF138" s="223"/>
      <c r="YG138" s="223"/>
      <c r="YH138" s="223"/>
      <c r="YI138" s="223"/>
      <c r="YJ138" s="223"/>
      <c r="YK138" s="223"/>
      <c r="YL138" s="223"/>
      <c r="YM138" s="223"/>
      <c r="YN138" s="223"/>
      <c r="YO138" s="223"/>
      <c r="YP138" s="223"/>
      <c r="YQ138" s="223"/>
      <c r="YR138" s="223"/>
      <c r="YS138" s="223"/>
      <c r="YT138" s="223"/>
      <c r="YU138" s="223"/>
      <c r="YV138" s="223"/>
      <c r="YW138" s="223"/>
      <c r="YX138" s="223"/>
      <c r="YY138" s="223"/>
      <c r="YZ138" s="223"/>
      <c r="ZA138" s="223"/>
      <c r="ZB138" s="223"/>
      <c r="ZC138" s="223"/>
      <c r="ZD138" s="223"/>
      <c r="ZE138" s="223"/>
      <c r="ZF138" s="223"/>
      <c r="ZG138" s="223"/>
      <c r="ZH138" s="223"/>
      <c r="ZI138" s="223"/>
      <c r="ZJ138" s="223"/>
      <c r="ZK138" s="223"/>
      <c r="ZL138" s="223"/>
      <c r="ZM138" s="223"/>
      <c r="ZN138" s="223"/>
      <c r="ZO138" s="223"/>
      <c r="ZP138" s="223"/>
      <c r="ZQ138" s="223"/>
      <c r="ZR138" s="223"/>
      <c r="ZS138" s="223"/>
      <c r="ZT138" s="223"/>
      <c r="ZU138" s="223"/>
      <c r="ZV138" s="223"/>
      <c r="ZW138" s="223"/>
      <c r="ZX138" s="223"/>
      <c r="ZY138" s="223"/>
      <c r="ZZ138" s="223"/>
      <c r="AAA138" s="223"/>
      <c r="AAB138" s="223"/>
      <c r="AAC138" s="223"/>
      <c r="AAD138" s="223"/>
      <c r="AAE138" s="223"/>
      <c r="AAF138" s="223"/>
      <c r="AAG138" s="223"/>
      <c r="AAH138" s="223"/>
      <c r="AAI138" s="223"/>
      <c r="AAJ138" s="223"/>
      <c r="AAK138" s="223"/>
      <c r="AAL138" s="223"/>
      <c r="AAM138" s="223"/>
      <c r="AAN138" s="223"/>
      <c r="AAO138" s="223"/>
      <c r="AAP138" s="223"/>
      <c r="AAQ138" s="223"/>
      <c r="AAR138" s="223"/>
      <c r="AAS138" s="223"/>
      <c r="AAT138" s="223"/>
      <c r="AAU138" s="223"/>
      <c r="AAV138" s="223"/>
      <c r="AAW138" s="223"/>
      <c r="AAX138" s="223"/>
      <c r="AAY138" s="223"/>
      <c r="AAZ138" s="223"/>
      <c r="ABA138" s="223"/>
      <c r="ABB138" s="223"/>
      <c r="ABC138" s="223"/>
      <c r="ABD138" s="223"/>
      <c r="ABE138" s="223"/>
      <c r="ABF138" s="223"/>
      <c r="ABG138" s="223"/>
      <c r="ABH138" s="223"/>
      <c r="ABI138" s="223"/>
      <c r="ABJ138" s="223"/>
      <c r="ABK138" s="223"/>
      <c r="ABL138" s="223"/>
      <c r="ABM138" s="223"/>
      <c r="ABN138" s="223"/>
      <c r="ABO138" s="223"/>
      <c r="ABP138" s="223"/>
      <c r="ABQ138" s="223"/>
      <c r="ABR138" s="223"/>
      <c r="ABS138" s="223"/>
      <c r="ABT138" s="223"/>
      <c r="ABU138" s="223"/>
      <c r="ABV138" s="223"/>
      <c r="ABW138" s="223"/>
      <c r="ABX138" s="223"/>
      <c r="ABY138" s="223"/>
      <c r="ABZ138" s="223"/>
      <c r="ACA138" s="223"/>
      <c r="ACB138" s="223"/>
      <c r="ACC138" s="223"/>
      <c r="ACD138" s="223"/>
      <c r="ACE138" s="223"/>
      <c r="ACF138" s="223"/>
      <c r="ACG138" s="223"/>
      <c r="ACH138" s="223"/>
      <c r="ACI138" s="223"/>
      <c r="ACJ138" s="223"/>
      <c r="ACK138" s="223"/>
      <c r="ACL138" s="223"/>
      <c r="ACM138" s="223"/>
      <c r="ACN138" s="223"/>
      <c r="ACO138" s="223"/>
      <c r="ACP138" s="223"/>
      <c r="ACQ138" s="223"/>
      <c r="ACR138" s="223"/>
      <c r="ACS138" s="223"/>
      <c r="ACT138" s="223"/>
      <c r="ACU138" s="223"/>
      <c r="ACV138" s="223"/>
      <c r="ACW138" s="223"/>
      <c r="ACX138" s="223"/>
      <c r="ACY138" s="223"/>
      <c r="ACZ138" s="223"/>
      <c r="ADA138" s="223"/>
      <c r="ADB138" s="223"/>
      <c r="ADC138" s="223"/>
      <c r="ADD138" s="223"/>
      <c r="ADE138" s="223"/>
      <c r="ADF138" s="223"/>
      <c r="ADG138" s="223"/>
      <c r="ADH138" s="223"/>
      <c r="ADI138" s="223"/>
      <c r="ADJ138" s="223"/>
      <c r="ADK138" s="223"/>
      <c r="ADL138" s="223"/>
      <c r="ADM138" s="223"/>
      <c r="ADN138" s="223"/>
      <c r="ADO138" s="223"/>
      <c r="ADP138" s="223"/>
      <c r="ADQ138" s="223"/>
      <c r="ADR138" s="223"/>
      <c r="ADS138" s="223"/>
      <c r="ADT138" s="223"/>
      <c r="ADU138" s="223"/>
      <c r="ADV138" s="223"/>
      <c r="ADW138" s="223"/>
      <c r="ADX138" s="223"/>
      <c r="ADY138" s="223"/>
      <c r="ADZ138" s="223"/>
      <c r="AEA138" s="223"/>
      <c r="AEB138" s="223"/>
      <c r="AEC138" s="223"/>
      <c r="AED138" s="223"/>
      <c r="AEE138" s="223"/>
      <c r="AEF138" s="223"/>
      <c r="AEG138" s="223"/>
      <c r="AEH138" s="223"/>
      <c r="AEI138" s="223"/>
      <c r="AEJ138" s="223"/>
      <c r="AEK138" s="223"/>
      <c r="AEL138" s="223"/>
      <c r="AEM138" s="223"/>
      <c r="AEN138" s="223"/>
      <c r="AEO138" s="223"/>
      <c r="AEP138" s="223"/>
      <c r="AEQ138" s="223"/>
      <c r="AER138" s="223"/>
      <c r="AES138" s="223"/>
      <c r="AET138" s="223"/>
      <c r="AEU138" s="223"/>
      <c r="AEV138" s="223"/>
      <c r="AEW138" s="223"/>
      <c r="AEX138" s="223"/>
      <c r="AEY138" s="223"/>
      <c r="AEZ138" s="223"/>
      <c r="AFA138" s="223"/>
      <c r="AFB138" s="223"/>
      <c r="AFC138" s="223"/>
      <c r="AFD138" s="223"/>
      <c r="AFE138" s="223"/>
      <c r="AFF138" s="223"/>
      <c r="AFG138" s="223"/>
      <c r="AFH138" s="223"/>
      <c r="AFI138" s="223"/>
      <c r="AFJ138" s="223"/>
      <c r="AFK138" s="223"/>
      <c r="AFL138" s="223"/>
      <c r="AFM138" s="223"/>
      <c r="AFN138" s="223"/>
      <c r="AFO138" s="223"/>
      <c r="AFP138" s="223"/>
      <c r="AFQ138" s="223"/>
      <c r="AFR138" s="223"/>
      <c r="AFS138" s="223"/>
      <c r="AFT138" s="223"/>
    </row>
    <row r="139" spans="1:852" s="64" customFormat="1">
      <c r="A139" s="226" t="s">
        <v>1620</v>
      </c>
      <c r="B139" s="226"/>
      <c r="C139" s="260" t="s">
        <v>173</v>
      </c>
      <c r="D139" s="260" t="s">
        <v>3028</v>
      </c>
      <c r="E139" s="208">
        <v>6</v>
      </c>
      <c r="F139" s="208">
        <v>3</v>
      </c>
      <c r="G139" s="271" t="s">
        <v>398</v>
      </c>
      <c r="H139" s="270" t="s">
        <v>455</v>
      </c>
      <c r="I139" s="270" t="s">
        <v>455</v>
      </c>
      <c r="J139" s="270">
        <v>28</v>
      </c>
      <c r="K139" s="270" t="s">
        <v>455</v>
      </c>
      <c r="L139" s="267"/>
      <c r="M139" s="267"/>
      <c r="N139" s="270"/>
      <c r="O139" s="270" t="s">
        <v>602</v>
      </c>
      <c r="P139" s="267">
        <v>17</v>
      </c>
      <c r="Q139" s="267">
        <v>105</v>
      </c>
      <c r="R139" s="267">
        <v>50</v>
      </c>
      <c r="S139" s="270" t="s">
        <v>602</v>
      </c>
      <c r="T139" s="270">
        <v>17</v>
      </c>
      <c r="U139" s="113">
        <v>21.6</v>
      </c>
      <c r="V139" s="113" t="s">
        <v>455</v>
      </c>
      <c r="W139" s="113"/>
      <c r="X139" s="113"/>
      <c r="Y139" s="113"/>
      <c r="Z139" s="113"/>
      <c r="AA139" s="113"/>
      <c r="AB139" s="113"/>
      <c r="AC139" s="113"/>
      <c r="AD139" s="113"/>
      <c r="AE139" s="114"/>
      <c r="AF139" s="113"/>
      <c r="AG139" s="113"/>
      <c r="AH139" s="113"/>
      <c r="AI139" s="267">
        <v>187</v>
      </c>
      <c r="AJ139" s="267">
        <f t="shared" si="27"/>
        <v>159</v>
      </c>
      <c r="AK139" s="267" t="s">
        <v>455</v>
      </c>
      <c r="AL139" s="90" t="s">
        <v>398</v>
      </c>
      <c r="AM139" s="270" t="s">
        <v>455</v>
      </c>
      <c r="AN139" s="270" t="s">
        <v>455</v>
      </c>
      <c r="AO139" s="270">
        <v>26</v>
      </c>
      <c r="AP139" s="270" t="s">
        <v>455</v>
      </c>
      <c r="AQ139" s="267"/>
      <c r="AR139" s="267"/>
      <c r="AS139" s="267"/>
      <c r="AT139" s="270" t="s">
        <v>602</v>
      </c>
      <c r="AU139" s="267">
        <v>17</v>
      </c>
      <c r="AV139" s="267">
        <v>97</v>
      </c>
      <c r="AW139" s="267">
        <v>50</v>
      </c>
      <c r="AX139" s="270" t="s">
        <v>602</v>
      </c>
      <c r="AY139" s="267">
        <v>17</v>
      </c>
      <c r="AZ139" s="114">
        <v>21.7</v>
      </c>
      <c r="BA139" s="114" t="s">
        <v>455</v>
      </c>
      <c r="BB139" s="114"/>
      <c r="BC139" s="114"/>
      <c r="BD139" s="92"/>
      <c r="BE139" s="92"/>
      <c r="BF139" s="114"/>
      <c r="BG139" s="114"/>
      <c r="BH139" s="114"/>
      <c r="BI139" s="114"/>
      <c r="BJ139" s="114"/>
      <c r="BK139" s="114"/>
      <c r="BL139" s="114"/>
      <c r="BM139" s="114"/>
      <c r="BN139" s="270">
        <v>193</v>
      </c>
      <c r="BO139" s="270">
        <f t="shared" si="28"/>
        <v>167</v>
      </c>
      <c r="BP139" s="270" t="s">
        <v>455</v>
      </c>
      <c r="BQ139" s="270" t="s">
        <v>360</v>
      </c>
      <c r="BR139" s="270" t="s">
        <v>455</v>
      </c>
      <c r="BS139" s="267" t="s">
        <v>455</v>
      </c>
      <c r="BT139" s="267">
        <v>18</v>
      </c>
      <c r="BU139" s="270" t="s">
        <v>455</v>
      </c>
      <c r="BV139" s="267"/>
      <c r="BW139" s="267"/>
      <c r="BX139" s="267"/>
      <c r="BY139" s="267" t="s">
        <v>602</v>
      </c>
      <c r="BZ139" s="267">
        <v>17</v>
      </c>
      <c r="CA139" s="267">
        <v>49</v>
      </c>
      <c r="CB139" s="267">
        <v>50</v>
      </c>
      <c r="CC139" s="270" t="s">
        <v>602</v>
      </c>
      <c r="CD139" s="267">
        <v>17</v>
      </c>
      <c r="CE139" s="114">
        <v>22</v>
      </c>
      <c r="CF139" s="114" t="s">
        <v>455</v>
      </c>
      <c r="CG139" s="114"/>
      <c r="CH139" s="114"/>
      <c r="CI139" s="114"/>
      <c r="CJ139" s="114"/>
      <c r="CK139" s="114"/>
      <c r="CL139" s="114"/>
      <c r="CM139" s="114"/>
      <c r="CN139" s="114"/>
      <c r="CO139" s="114"/>
      <c r="CP139" s="114"/>
      <c r="CQ139" s="114"/>
      <c r="CR139" s="114"/>
      <c r="CS139" s="267">
        <v>92</v>
      </c>
      <c r="CT139" s="267">
        <f>CS139-BT139</f>
        <v>74</v>
      </c>
      <c r="CU139" s="270" t="s">
        <v>455</v>
      </c>
      <c r="CV139" s="270"/>
      <c r="CW139" s="270" t="s">
        <v>455</v>
      </c>
      <c r="CX139" s="270"/>
      <c r="CY139" s="267"/>
      <c r="CZ139" s="267"/>
      <c r="DA139" s="267"/>
      <c r="DB139" s="267"/>
      <c r="DC139" s="267"/>
      <c r="DD139" s="267"/>
      <c r="DE139" s="267"/>
      <c r="DF139" s="267"/>
      <c r="DG139" s="267"/>
      <c r="DH139" s="267"/>
      <c r="DI139" s="267"/>
      <c r="DJ139" s="113"/>
      <c r="DK139" s="113"/>
      <c r="DL139" s="113"/>
      <c r="DM139" s="113"/>
      <c r="DN139" s="113"/>
      <c r="DO139" s="113"/>
      <c r="DP139" s="113"/>
      <c r="DQ139" s="113"/>
      <c r="DR139" s="113"/>
      <c r="DS139" s="113"/>
      <c r="DT139" s="113"/>
      <c r="DU139" s="113"/>
      <c r="DV139" s="113"/>
      <c r="DW139" s="113"/>
      <c r="DX139" s="267"/>
      <c r="DY139" s="267"/>
      <c r="DZ139" s="267"/>
      <c r="EA139" s="267"/>
      <c r="EB139" s="270" t="s">
        <v>455</v>
      </c>
      <c r="EC139" s="267"/>
      <c r="ED139" s="267"/>
      <c r="EE139" s="267"/>
      <c r="EF139" s="267"/>
      <c r="EG139" s="267"/>
      <c r="EH139" s="267"/>
      <c r="EI139" s="267"/>
      <c r="EJ139" s="267"/>
      <c r="EK139" s="267"/>
      <c r="EL139" s="267"/>
      <c r="EM139" s="267"/>
      <c r="EN139" s="267"/>
      <c r="EO139" s="113"/>
      <c r="EP139" s="113"/>
      <c r="EQ139" s="113"/>
      <c r="ER139" s="113"/>
      <c r="ES139" s="113"/>
      <c r="ET139" s="113"/>
      <c r="EU139" s="113"/>
      <c r="EV139" s="113"/>
      <c r="EW139" s="113"/>
      <c r="EX139" s="113"/>
      <c r="EY139" s="113"/>
      <c r="EZ139" s="113"/>
      <c r="FA139" s="113"/>
      <c r="FB139" s="113"/>
      <c r="FC139" s="267"/>
      <c r="FD139" s="267"/>
      <c r="FE139" s="267"/>
      <c r="FF139" s="270" t="s">
        <v>455</v>
      </c>
      <c r="FG139" s="267"/>
      <c r="FH139" s="267"/>
      <c r="FI139" s="267"/>
      <c r="FJ139" s="267"/>
      <c r="FK139" s="267"/>
      <c r="FL139" s="267"/>
      <c r="FM139" s="267"/>
      <c r="FN139" s="267"/>
      <c r="FO139" s="267"/>
      <c r="FP139" s="267"/>
      <c r="FQ139" s="267"/>
      <c r="FR139" s="267"/>
      <c r="FS139" s="267"/>
      <c r="FT139" s="267"/>
      <c r="FU139" s="267"/>
      <c r="FV139" s="267"/>
      <c r="FW139" s="267"/>
      <c r="FX139" s="267"/>
      <c r="FY139" s="267"/>
      <c r="FZ139" s="267"/>
      <c r="GA139" s="267"/>
      <c r="GB139" s="267"/>
      <c r="GC139" s="267"/>
      <c r="GD139" s="267"/>
      <c r="GE139" s="267"/>
      <c r="GF139" s="267"/>
      <c r="GG139" s="267"/>
      <c r="GH139" s="267"/>
      <c r="GI139" s="267"/>
      <c r="GJ139" s="267"/>
      <c r="GK139" s="267"/>
      <c r="GL139" s="267"/>
      <c r="GM139" s="267"/>
      <c r="GN139" s="267"/>
      <c r="GO139" s="267"/>
      <c r="GP139" s="267"/>
      <c r="GQ139" s="212"/>
      <c r="GR139" s="267"/>
      <c r="GS139" s="267"/>
      <c r="GT139" s="212"/>
      <c r="GU139" s="212"/>
      <c r="GV139" s="267"/>
      <c r="GW139" s="267"/>
      <c r="GX139" s="267"/>
      <c r="GY139" s="267"/>
      <c r="GZ139" s="267"/>
      <c r="HA139" s="267"/>
      <c r="HB139" s="267"/>
      <c r="HC139" s="267"/>
      <c r="HD139" s="270" t="s">
        <v>455</v>
      </c>
      <c r="HE139" s="267"/>
      <c r="HF139" s="267"/>
      <c r="HG139" s="267"/>
      <c r="HH139" s="267"/>
      <c r="HI139" s="267"/>
      <c r="HJ139" s="267"/>
      <c r="HK139" s="267"/>
      <c r="HL139" s="267"/>
      <c r="HM139" s="267"/>
      <c r="HN139" s="267"/>
      <c r="HO139" s="267"/>
      <c r="HP139" s="267"/>
      <c r="HQ139" s="267"/>
      <c r="HR139" s="267"/>
      <c r="HS139" s="267"/>
      <c r="HT139" s="267"/>
      <c r="HU139" s="267"/>
      <c r="HV139" s="267"/>
      <c r="HW139" s="267"/>
      <c r="HX139" s="267"/>
      <c r="HY139" s="267"/>
      <c r="HZ139" s="267"/>
      <c r="IA139" s="267"/>
      <c r="IB139" s="267"/>
      <c r="IC139" s="267"/>
      <c r="ID139" s="267"/>
      <c r="IE139" s="267"/>
      <c r="IF139" s="267"/>
      <c r="IG139" s="267"/>
      <c r="IH139" s="267"/>
      <c r="II139" s="267"/>
      <c r="IJ139" s="267"/>
      <c r="IK139" s="267"/>
      <c r="IL139" s="267"/>
      <c r="IM139" s="267"/>
      <c r="IN139" s="267"/>
      <c r="IO139" s="267"/>
      <c r="IP139" s="267"/>
      <c r="IQ139" s="267"/>
      <c r="IR139" s="267"/>
      <c r="IS139" s="270" t="s">
        <v>455</v>
      </c>
      <c r="IT139" s="267"/>
      <c r="IU139" s="267"/>
      <c r="IV139" s="267"/>
      <c r="IW139" s="267"/>
      <c r="IX139" s="267"/>
      <c r="IY139" s="267"/>
      <c r="IZ139" s="267"/>
      <c r="JA139" s="267"/>
      <c r="JB139" s="267"/>
      <c r="JC139" s="267"/>
      <c r="JD139" s="267"/>
      <c r="JE139" s="267"/>
      <c r="JF139" s="267"/>
      <c r="JG139" s="267"/>
      <c r="JH139" s="267"/>
      <c r="JI139" s="267"/>
      <c r="JJ139" s="267"/>
      <c r="JK139" s="267"/>
      <c r="JL139" s="267"/>
      <c r="JM139" s="267"/>
      <c r="JN139" s="267"/>
      <c r="JO139" s="267"/>
      <c r="JP139" s="267"/>
      <c r="JQ139" s="267"/>
      <c r="JR139" s="267"/>
      <c r="JS139" s="267"/>
      <c r="JT139" s="267"/>
      <c r="JU139" s="267"/>
      <c r="JV139" s="267"/>
      <c r="JW139" s="267"/>
      <c r="JX139" s="267"/>
      <c r="JY139" s="267"/>
      <c r="JZ139" s="267"/>
      <c r="KA139" s="267"/>
      <c r="KB139" s="267"/>
      <c r="KC139" s="267"/>
      <c r="KD139" s="267"/>
      <c r="KE139" s="270" t="s">
        <v>455</v>
      </c>
      <c r="KF139" s="267"/>
      <c r="KG139" s="267"/>
      <c r="KH139" s="267"/>
      <c r="KI139" s="267"/>
      <c r="KJ139" s="267"/>
      <c r="KK139" s="267"/>
      <c r="KL139" s="267"/>
      <c r="KM139" s="267"/>
      <c r="KN139" s="267"/>
      <c r="KO139" s="267"/>
      <c r="KP139" s="267"/>
      <c r="KQ139" s="267"/>
      <c r="KR139" s="267"/>
      <c r="KS139" s="267"/>
      <c r="KT139" s="267"/>
      <c r="KU139" s="267"/>
      <c r="KV139" s="267"/>
      <c r="KW139" s="267"/>
      <c r="KX139" s="267"/>
      <c r="KY139" s="267"/>
      <c r="KZ139" s="267"/>
      <c r="LA139" s="267"/>
      <c r="LB139" s="267"/>
      <c r="LC139" s="267"/>
      <c r="LD139" s="267"/>
      <c r="LE139" s="267"/>
      <c r="LF139" s="267"/>
      <c r="LG139" s="267"/>
      <c r="LH139" s="267"/>
      <c r="LI139" s="267"/>
      <c r="LJ139" s="267"/>
      <c r="LK139" s="267"/>
      <c r="LL139" s="267"/>
      <c r="LM139" s="267"/>
      <c r="LN139" s="267"/>
      <c r="LO139" s="267"/>
      <c r="LP139" s="267"/>
      <c r="LQ139" s="267"/>
      <c r="LR139" s="267"/>
      <c r="LS139" s="267"/>
      <c r="LT139" s="270" t="s">
        <v>455</v>
      </c>
      <c r="LU139" s="267"/>
      <c r="LV139" s="267"/>
      <c r="LW139" s="267"/>
      <c r="LX139" s="267"/>
      <c r="LY139" s="267"/>
      <c r="LZ139" s="267"/>
      <c r="MA139" s="267"/>
      <c r="MB139" s="267"/>
      <c r="MC139" s="267"/>
      <c r="MD139" s="267"/>
      <c r="ME139" s="267"/>
      <c r="MF139" s="267"/>
      <c r="MG139" s="267"/>
      <c r="MH139" s="267"/>
      <c r="MI139" s="267"/>
      <c r="MJ139" s="267"/>
      <c r="MK139" s="267"/>
      <c r="ML139" s="267"/>
      <c r="MM139" s="267"/>
      <c r="MN139" s="267"/>
      <c r="MO139" s="267"/>
      <c r="MP139" s="267"/>
      <c r="MQ139" s="267"/>
      <c r="MR139" s="267"/>
      <c r="MS139" s="267"/>
      <c r="MT139" s="267"/>
      <c r="MU139" s="267"/>
      <c r="MV139" s="267"/>
      <c r="MW139" s="267"/>
      <c r="MX139" s="267"/>
      <c r="MY139" s="267"/>
      <c r="MZ139" s="267"/>
      <c r="NA139" s="267"/>
      <c r="NB139" s="267"/>
      <c r="NC139" s="267"/>
      <c r="ND139" s="267"/>
      <c r="NE139" s="267"/>
      <c r="NF139" s="212"/>
      <c r="NG139" s="212"/>
      <c r="NH139" s="212"/>
      <c r="NI139" s="212"/>
      <c r="NJ139" s="212"/>
      <c r="NK139" s="212"/>
      <c r="NL139" s="212"/>
      <c r="NM139" s="212"/>
      <c r="NN139" s="212"/>
      <c r="NO139" s="212"/>
      <c r="NP139" s="212"/>
      <c r="NQ139" s="212"/>
      <c r="NR139" s="212"/>
      <c r="NS139" s="212"/>
      <c r="NT139" s="212"/>
      <c r="NU139" s="212"/>
      <c r="NV139" s="212"/>
      <c r="NW139" s="212"/>
      <c r="NX139" s="212"/>
      <c r="NY139" s="212"/>
      <c r="NZ139" s="212"/>
      <c r="OA139" s="212"/>
      <c r="OB139" s="212"/>
      <c r="OC139" s="212"/>
      <c r="OD139" s="212"/>
      <c r="OE139" s="212"/>
      <c r="OF139" s="212"/>
      <c r="OG139" s="212"/>
      <c r="OH139" s="212"/>
      <c r="OI139" s="212"/>
      <c r="OJ139" s="212"/>
      <c r="OK139" s="212"/>
      <c r="OL139" s="212"/>
      <c r="OM139" s="212"/>
      <c r="ON139" s="212"/>
      <c r="OO139" s="212"/>
      <c r="OP139" s="212"/>
      <c r="OQ139" s="212"/>
      <c r="OR139" s="212"/>
      <c r="OS139" s="267">
        <f>IF(ISERROR(#REF!),0,1)</f>
        <v>0</v>
      </c>
      <c r="OT139" s="267">
        <f t="shared" si="35"/>
        <v>0</v>
      </c>
      <c r="OU139" s="267">
        <f t="shared" si="36"/>
        <v>1</v>
      </c>
      <c r="OV139" s="223"/>
      <c r="OW139" s="223"/>
      <c r="OX139" s="223"/>
      <c r="OY139" s="223"/>
      <c r="OZ139" s="223"/>
      <c r="PA139" s="223"/>
      <c r="PB139" s="223"/>
      <c r="PC139" s="223"/>
      <c r="PD139" s="223"/>
      <c r="PE139" s="223"/>
      <c r="PF139" s="223"/>
      <c r="PG139" s="223"/>
      <c r="PH139" s="223"/>
      <c r="PI139" s="223"/>
      <c r="PJ139" s="223"/>
      <c r="PK139" s="223"/>
      <c r="PL139" s="223"/>
      <c r="PM139" s="223"/>
      <c r="PN139" s="223"/>
      <c r="PO139" s="223"/>
      <c r="PP139" s="223"/>
      <c r="PQ139" s="223"/>
      <c r="PR139" s="223"/>
      <c r="PS139" s="223"/>
      <c r="PT139" s="223"/>
      <c r="PU139" s="223"/>
      <c r="PV139" s="223"/>
      <c r="PW139" s="223"/>
      <c r="PX139" s="223"/>
      <c r="PY139" s="223"/>
      <c r="PZ139" s="223"/>
      <c r="QA139" s="223"/>
      <c r="QB139" s="223"/>
      <c r="QC139" s="223"/>
      <c r="QD139" s="223"/>
      <c r="QE139" s="223"/>
      <c r="QF139" s="223"/>
      <c r="QG139" s="223"/>
      <c r="QH139" s="223"/>
      <c r="QI139" s="223"/>
      <c r="QJ139" s="223"/>
      <c r="QK139" s="223"/>
      <c r="QL139" s="223"/>
      <c r="QM139" s="223"/>
      <c r="QN139" s="223"/>
      <c r="QO139" s="223"/>
      <c r="QP139" s="223"/>
      <c r="QQ139" s="223"/>
      <c r="QR139" s="223"/>
      <c r="QS139" s="223"/>
      <c r="QT139" s="223"/>
      <c r="QU139" s="223"/>
      <c r="QV139" s="223"/>
      <c r="QW139" s="223"/>
      <c r="QX139" s="223"/>
      <c r="QY139" s="223"/>
      <c r="QZ139" s="223"/>
      <c r="RA139" s="223"/>
      <c r="RB139" s="223"/>
      <c r="RC139" s="223"/>
      <c r="RD139" s="223"/>
      <c r="RE139" s="223"/>
      <c r="RF139" s="223"/>
      <c r="RG139" s="223"/>
      <c r="RH139" s="223"/>
      <c r="RI139" s="223"/>
      <c r="RJ139" s="223"/>
      <c r="RK139" s="223"/>
      <c r="RL139" s="223"/>
      <c r="RM139" s="223"/>
      <c r="RN139" s="223"/>
      <c r="RO139" s="223"/>
      <c r="RP139" s="223"/>
      <c r="RQ139" s="223"/>
      <c r="RR139" s="223"/>
      <c r="RS139" s="223"/>
      <c r="RT139" s="223"/>
      <c r="RU139" s="223"/>
      <c r="RV139" s="223"/>
      <c r="RW139" s="223"/>
      <c r="RX139" s="223"/>
      <c r="RY139" s="223"/>
      <c r="RZ139" s="223"/>
      <c r="SA139" s="223"/>
      <c r="SB139" s="223"/>
      <c r="SC139" s="223"/>
      <c r="SD139" s="223"/>
      <c r="SE139" s="223"/>
      <c r="SF139" s="223"/>
      <c r="SG139" s="223"/>
      <c r="SH139" s="223"/>
      <c r="SI139" s="223"/>
      <c r="SJ139" s="223"/>
      <c r="SK139" s="223"/>
      <c r="SL139" s="223"/>
      <c r="SM139" s="223"/>
      <c r="SN139" s="223"/>
      <c r="SO139" s="223"/>
      <c r="SP139" s="223"/>
      <c r="SQ139" s="223"/>
      <c r="SR139" s="223"/>
      <c r="SS139" s="223"/>
      <c r="ST139" s="223"/>
      <c r="SU139" s="223"/>
      <c r="SV139" s="223"/>
      <c r="SW139" s="223"/>
      <c r="SX139" s="223"/>
      <c r="SY139" s="223"/>
      <c r="SZ139" s="223"/>
      <c r="TA139" s="223"/>
      <c r="TB139" s="223"/>
      <c r="TC139" s="223"/>
      <c r="TD139" s="223"/>
      <c r="TE139" s="223"/>
      <c r="TF139" s="223"/>
      <c r="TG139" s="223"/>
      <c r="TH139" s="223"/>
      <c r="TI139" s="223"/>
      <c r="TJ139" s="223"/>
      <c r="TK139" s="223"/>
      <c r="TL139" s="223"/>
      <c r="TM139" s="223"/>
      <c r="TN139" s="223"/>
      <c r="TO139" s="223"/>
      <c r="TP139" s="223"/>
      <c r="TQ139" s="223"/>
      <c r="TR139" s="223"/>
      <c r="TS139" s="223"/>
      <c r="TT139" s="223"/>
      <c r="TU139" s="223"/>
      <c r="TV139" s="223"/>
      <c r="TW139" s="223"/>
      <c r="TX139" s="223"/>
      <c r="TY139" s="223"/>
      <c r="TZ139" s="223"/>
      <c r="UA139" s="223"/>
      <c r="UB139" s="223"/>
      <c r="UC139" s="223"/>
      <c r="UD139" s="223"/>
      <c r="UE139" s="223"/>
      <c r="UF139" s="223"/>
      <c r="UG139" s="223"/>
      <c r="UH139" s="223"/>
      <c r="UI139" s="223"/>
      <c r="UJ139" s="223"/>
      <c r="UK139" s="223"/>
      <c r="UL139" s="223"/>
      <c r="UM139" s="223"/>
      <c r="UN139" s="223"/>
      <c r="UO139" s="223"/>
      <c r="UP139" s="223"/>
      <c r="UQ139" s="223"/>
      <c r="UR139" s="223"/>
      <c r="US139" s="223"/>
      <c r="UT139" s="223"/>
      <c r="UU139" s="223"/>
      <c r="UV139" s="223"/>
      <c r="UW139" s="223"/>
      <c r="UX139" s="223"/>
      <c r="UY139" s="223"/>
      <c r="UZ139" s="223"/>
      <c r="VA139" s="223"/>
      <c r="VB139" s="223"/>
      <c r="VC139" s="223"/>
      <c r="VD139" s="223"/>
      <c r="VE139" s="223"/>
      <c r="VF139" s="223"/>
      <c r="VG139" s="223"/>
      <c r="VH139" s="223"/>
      <c r="VI139" s="223"/>
      <c r="VJ139" s="223"/>
      <c r="VK139" s="223"/>
      <c r="VL139" s="223"/>
      <c r="VM139" s="223"/>
      <c r="VN139" s="223"/>
      <c r="VO139" s="223"/>
      <c r="VP139" s="223"/>
      <c r="VQ139" s="223"/>
      <c r="VR139" s="223"/>
      <c r="VS139" s="223"/>
      <c r="VT139" s="223"/>
      <c r="VU139" s="223"/>
      <c r="VV139" s="223"/>
      <c r="VW139" s="223"/>
      <c r="VX139" s="223"/>
      <c r="VY139" s="223"/>
      <c r="VZ139" s="223"/>
      <c r="WA139" s="223"/>
      <c r="WB139" s="223"/>
      <c r="WC139" s="223"/>
      <c r="WD139" s="223"/>
      <c r="WE139" s="223"/>
      <c r="WF139" s="223"/>
      <c r="WG139" s="223"/>
      <c r="WH139" s="223"/>
      <c r="WI139" s="223"/>
      <c r="WJ139" s="223"/>
      <c r="WK139" s="223"/>
      <c r="WL139" s="223"/>
      <c r="WM139" s="223"/>
      <c r="WN139" s="223"/>
      <c r="WO139" s="223"/>
      <c r="WP139" s="223"/>
      <c r="WQ139" s="223"/>
      <c r="WR139" s="223"/>
      <c r="WS139" s="223"/>
      <c r="WT139" s="223"/>
      <c r="WU139" s="223"/>
      <c r="WV139" s="223"/>
      <c r="WW139" s="223"/>
      <c r="WX139" s="223"/>
      <c r="WY139" s="223"/>
      <c r="WZ139" s="223"/>
      <c r="XA139" s="223"/>
      <c r="XB139" s="223"/>
      <c r="XC139" s="223"/>
      <c r="XD139" s="223"/>
      <c r="XE139" s="223"/>
      <c r="XF139" s="223"/>
      <c r="XG139" s="223"/>
      <c r="XH139" s="223"/>
      <c r="XI139" s="223"/>
      <c r="XJ139" s="223"/>
      <c r="XK139" s="223"/>
      <c r="XL139" s="223"/>
      <c r="XM139" s="223"/>
      <c r="XN139" s="223"/>
      <c r="XO139" s="223"/>
      <c r="XP139" s="223"/>
      <c r="XQ139" s="223"/>
      <c r="XR139" s="223"/>
      <c r="XS139" s="223"/>
      <c r="XT139" s="223"/>
      <c r="XU139" s="223"/>
      <c r="XV139" s="223"/>
      <c r="XW139" s="223"/>
      <c r="XX139" s="223"/>
      <c r="XY139" s="223"/>
      <c r="XZ139" s="223"/>
      <c r="YA139" s="223"/>
      <c r="YB139" s="223"/>
      <c r="YC139" s="223"/>
      <c r="YD139" s="223"/>
      <c r="YE139" s="223"/>
      <c r="YF139" s="223"/>
      <c r="YG139" s="223"/>
      <c r="YH139" s="223"/>
      <c r="YI139" s="223"/>
      <c r="YJ139" s="223"/>
      <c r="YK139" s="223"/>
      <c r="YL139" s="223"/>
      <c r="YM139" s="223"/>
      <c r="YN139" s="223"/>
      <c r="YO139" s="223"/>
      <c r="YP139" s="223"/>
      <c r="YQ139" s="223"/>
      <c r="YR139" s="223"/>
      <c r="YS139" s="223"/>
      <c r="YT139" s="223"/>
      <c r="YU139" s="223"/>
      <c r="YV139" s="223"/>
      <c r="YW139" s="223"/>
      <c r="YX139" s="223"/>
      <c r="YY139" s="223"/>
      <c r="YZ139" s="223"/>
      <c r="ZA139" s="223"/>
      <c r="ZB139" s="223"/>
      <c r="ZC139" s="223"/>
      <c r="ZD139" s="223"/>
      <c r="ZE139" s="223"/>
      <c r="ZF139" s="223"/>
      <c r="ZG139" s="223"/>
      <c r="ZH139" s="223"/>
      <c r="ZI139" s="223"/>
      <c r="ZJ139" s="223"/>
      <c r="ZK139" s="223"/>
      <c r="ZL139" s="223"/>
      <c r="ZM139" s="223"/>
      <c r="ZN139" s="223"/>
      <c r="ZO139" s="223"/>
      <c r="ZP139" s="223"/>
      <c r="ZQ139" s="223"/>
      <c r="ZR139" s="223"/>
      <c r="ZS139" s="223"/>
      <c r="ZT139" s="223"/>
      <c r="ZU139" s="223"/>
      <c r="ZV139" s="223"/>
      <c r="ZW139" s="223"/>
      <c r="ZX139" s="223"/>
      <c r="ZY139" s="223"/>
      <c r="ZZ139" s="223"/>
      <c r="AAA139" s="223"/>
      <c r="AAB139" s="223"/>
      <c r="AAC139" s="223"/>
      <c r="AAD139" s="223"/>
      <c r="AAE139" s="223"/>
      <c r="AAF139" s="223"/>
      <c r="AAG139" s="223"/>
      <c r="AAH139" s="223"/>
      <c r="AAI139" s="223"/>
      <c r="AAJ139" s="223"/>
      <c r="AAK139" s="223"/>
      <c r="AAL139" s="223"/>
      <c r="AAM139" s="223"/>
      <c r="AAN139" s="223"/>
      <c r="AAO139" s="223"/>
      <c r="AAP139" s="223"/>
      <c r="AAQ139" s="223"/>
      <c r="AAR139" s="223"/>
      <c r="AAS139" s="223"/>
      <c r="AAT139" s="223"/>
      <c r="AAU139" s="223"/>
      <c r="AAV139" s="223"/>
      <c r="AAW139" s="223"/>
      <c r="AAX139" s="223"/>
      <c r="AAY139" s="223"/>
      <c r="AAZ139" s="223"/>
      <c r="ABA139" s="223"/>
      <c r="ABB139" s="223"/>
      <c r="ABC139" s="223"/>
      <c r="ABD139" s="223"/>
      <c r="ABE139" s="223"/>
      <c r="ABF139" s="223"/>
      <c r="ABG139" s="223"/>
      <c r="ABH139" s="223"/>
      <c r="ABI139" s="223"/>
      <c r="ABJ139" s="223"/>
      <c r="ABK139" s="223"/>
      <c r="ABL139" s="223"/>
      <c r="ABM139" s="223"/>
      <c r="ABN139" s="223"/>
      <c r="ABO139" s="223"/>
      <c r="ABP139" s="223"/>
      <c r="ABQ139" s="223"/>
      <c r="ABR139" s="223"/>
      <c r="ABS139" s="223"/>
      <c r="ABT139" s="223"/>
      <c r="ABU139" s="223"/>
      <c r="ABV139" s="223"/>
      <c r="ABW139" s="223"/>
      <c r="ABX139" s="223"/>
      <c r="ABY139" s="223"/>
      <c r="ABZ139" s="223"/>
      <c r="ACA139" s="223"/>
      <c r="ACB139" s="223"/>
      <c r="ACC139" s="223"/>
      <c r="ACD139" s="223"/>
      <c r="ACE139" s="223"/>
      <c r="ACF139" s="223"/>
      <c r="ACG139" s="223"/>
      <c r="ACH139" s="223"/>
      <c r="ACI139" s="223"/>
      <c r="ACJ139" s="223"/>
      <c r="ACK139" s="223"/>
      <c r="ACL139" s="223"/>
      <c r="ACM139" s="223"/>
      <c r="ACN139" s="223"/>
      <c r="ACO139" s="223"/>
      <c r="ACP139" s="223"/>
      <c r="ACQ139" s="223"/>
      <c r="ACR139" s="223"/>
      <c r="ACS139" s="223"/>
      <c r="ACT139" s="223"/>
      <c r="ACU139" s="223"/>
      <c r="ACV139" s="223"/>
      <c r="ACW139" s="223"/>
      <c r="ACX139" s="223"/>
      <c r="ACY139" s="223"/>
      <c r="ACZ139" s="223"/>
      <c r="ADA139" s="223"/>
      <c r="ADB139" s="223"/>
      <c r="ADC139" s="223"/>
      <c r="ADD139" s="223"/>
      <c r="ADE139" s="223"/>
      <c r="ADF139" s="223"/>
      <c r="ADG139" s="223"/>
      <c r="ADH139" s="223"/>
      <c r="ADI139" s="223"/>
      <c r="ADJ139" s="223"/>
      <c r="ADK139" s="223"/>
      <c r="ADL139" s="223"/>
      <c r="ADM139" s="223"/>
      <c r="ADN139" s="223"/>
      <c r="ADO139" s="223"/>
      <c r="ADP139" s="223"/>
      <c r="ADQ139" s="223"/>
      <c r="ADR139" s="223"/>
      <c r="ADS139" s="223"/>
      <c r="ADT139" s="223"/>
      <c r="ADU139" s="223"/>
      <c r="ADV139" s="223"/>
      <c r="ADW139" s="223"/>
      <c r="ADX139" s="223"/>
      <c r="ADY139" s="223"/>
      <c r="ADZ139" s="223"/>
      <c r="AEA139" s="223"/>
      <c r="AEB139" s="223"/>
      <c r="AEC139" s="223"/>
      <c r="AED139" s="223"/>
      <c r="AEE139" s="223"/>
      <c r="AEF139" s="223"/>
      <c r="AEG139" s="223"/>
      <c r="AEH139" s="223"/>
      <c r="AEI139" s="223"/>
      <c r="AEJ139" s="223"/>
      <c r="AEK139" s="223"/>
      <c r="AEL139" s="223"/>
      <c r="AEM139" s="223"/>
      <c r="AEN139" s="223"/>
      <c r="AEO139" s="223"/>
      <c r="AEP139" s="223"/>
      <c r="AEQ139" s="223"/>
      <c r="AER139" s="223"/>
      <c r="AES139" s="223"/>
      <c r="AET139" s="223"/>
      <c r="AEU139" s="223"/>
      <c r="AEV139" s="223"/>
      <c r="AEW139" s="223"/>
      <c r="AEX139" s="223"/>
      <c r="AEY139" s="223"/>
      <c r="AEZ139" s="223"/>
      <c r="AFA139" s="223"/>
      <c r="AFB139" s="223"/>
      <c r="AFC139" s="223"/>
      <c r="AFD139" s="223"/>
      <c r="AFE139" s="223"/>
      <c r="AFF139" s="223"/>
      <c r="AFG139" s="223"/>
      <c r="AFH139" s="223"/>
      <c r="AFI139" s="223"/>
      <c r="AFJ139" s="223"/>
      <c r="AFK139" s="223"/>
      <c r="AFL139" s="223"/>
      <c r="AFM139" s="223"/>
      <c r="AFN139" s="223"/>
      <c r="AFO139" s="223"/>
      <c r="AFP139" s="223"/>
      <c r="AFQ139" s="223"/>
      <c r="AFR139" s="223"/>
      <c r="AFS139" s="223"/>
      <c r="AFT139" s="223"/>
    </row>
    <row r="140" spans="1:852" s="64" customFormat="1">
      <c r="A140" s="267" t="s">
        <v>407</v>
      </c>
      <c r="B140" s="267"/>
      <c r="C140" s="260" t="s">
        <v>3028</v>
      </c>
      <c r="D140" s="260" t="s">
        <v>173</v>
      </c>
      <c r="E140" s="208">
        <v>8</v>
      </c>
      <c r="F140" s="208">
        <v>2</v>
      </c>
      <c r="G140" s="90" t="s">
        <v>335</v>
      </c>
      <c r="H140" s="270" t="s">
        <v>455</v>
      </c>
      <c r="I140" s="270">
        <v>9</v>
      </c>
      <c r="J140" s="270">
        <v>28</v>
      </c>
      <c r="K140" s="270" t="s">
        <v>455</v>
      </c>
      <c r="L140" s="267"/>
      <c r="M140" s="267"/>
      <c r="N140" s="270"/>
      <c r="O140" s="270" t="s">
        <v>237</v>
      </c>
      <c r="P140" s="267">
        <v>10</v>
      </c>
      <c r="Q140" s="267">
        <v>53</v>
      </c>
      <c r="R140" s="267">
        <v>50</v>
      </c>
      <c r="S140" s="270" t="s">
        <v>237</v>
      </c>
      <c r="T140" s="270">
        <v>10</v>
      </c>
      <c r="U140" s="113">
        <v>29</v>
      </c>
      <c r="V140" s="113" t="s">
        <v>455</v>
      </c>
      <c r="W140" s="113"/>
      <c r="X140" s="113"/>
      <c r="Y140" s="113"/>
      <c r="Z140" s="113"/>
      <c r="AA140" s="113"/>
      <c r="AB140" s="113"/>
      <c r="AC140" s="113"/>
      <c r="AD140" s="113"/>
      <c r="AE140" s="114"/>
      <c r="AF140" s="113"/>
      <c r="AG140" s="113"/>
      <c r="AH140" s="113"/>
      <c r="AI140" s="267">
        <v>103</v>
      </c>
      <c r="AJ140" s="267">
        <f t="shared" si="27"/>
        <v>75</v>
      </c>
      <c r="AK140" s="267" t="s">
        <v>455</v>
      </c>
      <c r="AL140" s="90" t="s">
        <v>3011</v>
      </c>
      <c r="AM140" s="270" t="s">
        <v>455</v>
      </c>
      <c r="AN140" s="270">
        <v>1</v>
      </c>
      <c r="AO140" s="270">
        <v>21</v>
      </c>
      <c r="AP140" s="270" t="s">
        <v>455</v>
      </c>
      <c r="AQ140" s="267"/>
      <c r="AR140" s="267"/>
      <c r="AS140" s="267"/>
      <c r="AT140" s="270" t="s">
        <v>237</v>
      </c>
      <c r="AU140" s="267">
        <v>10</v>
      </c>
      <c r="AV140" s="267">
        <v>38</v>
      </c>
      <c r="AW140" s="267">
        <v>50</v>
      </c>
      <c r="AX140" s="270" t="s">
        <v>237</v>
      </c>
      <c r="AY140" s="267">
        <v>10</v>
      </c>
      <c r="AZ140" s="114">
        <v>29</v>
      </c>
      <c r="BA140" s="114" t="s">
        <v>455</v>
      </c>
      <c r="BB140" s="114"/>
      <c r="BC140" s="114"/>
      <c r="BD140" s="114"/>
      <c r="BE140" s="114"/>
      <c r="BF140" s="114"/>
      <c r="BG140" s="114"/>
      <c r="BH140" s="114"/>
      <c r="BI140" s="114"/>
      <c r="BJ140" s="114"/>
      <c r="BK140" s="114"/>
      <c r="BL140" s="114"/>
      <c r="BM140" s="114"/>
      <c r="BN140" s="270">
        <v>98</v>
      </c>
      <c r="BO140" s="270">
        <f t="shared" si="28"/>
        <v>77</v>
      </c>
      <c r="BP140" s="270" t="s">
        <v>455</v>
      </c>
      <c r="BQ140" s="270"/>
      <c r="BR140" s="270" t="s">
        <v>455</v>
      </c>
      <c r="BS140" s="267"/>
      <c r="BT140" s="267"/>
      <c r="BU140" s="267"/>
      <c r="BV140" s="267"/>
      <c r="BW140" s="267"/>
      <c r="BX140" s="267"/>
      <c r="BY140" s="267"/>
      <c r="BZ140" s="267"/>
      <c r="CA140" s="267"/>
      <c r="CB140" s="267"/>
      <c r="CC140" s="267"/>
      <c r="CD140" s="267"/>
      <c r="CE140" s="114"/>
      <c r="CF140" s="114"/>
      <c r="CG140" s="114"/>
      <c r="CH140" s="114"/>
      <c r="CI140" s="114"/>
      <c r="CJ140" s="114"/>
      <c r="CK140" s="114"/>
      <c r="CL140" s="114"/>
      <c r="CM140" s="114"/>
      <c r="CN140" s="114"/>
      <c r="CO140" s="114"/>
      <c r="CP140" s="114"/>
      <c r="CQ140" s="114"/>
      <c r="CR140" s="114"/>
      <c r="CS140" s="267"/>
      <c r="CT140" s="267"/>
      <c r="CU140" s="267"/>
      <c r="CV140" s="270"/>
      <c r="CW140" s="270" t="s">
        <v>455</v>
      </c>
      <c r="CX140" s="270"/>
      <c r="CY140" s="267"/>
      <c r="CZ140" s="267"/>
      <c r="DA140" s="267"/>
      <c r="DB140" s="267"/>
      <c r="DC140" s="267"/>
      <c r="DD140" s="267"/>
      <c r="DE140" s="267"/>
      <c r="DF140" s="267"/>
      <c r="DG140" s="267"/>
      <c r="DH140" s="267"/>
      <c r="DI140" s="267"/>
      <c r="DJ140" s="113"/>
      <c r="DK140" s="113"/>
      <c r="DL140" s="113"/>
      <c r="DM140" s="113"/>
      <c r="DN140" s="113"/>
      <c r="DO140" s="113"/>
      <c r="DP140" s="113"/>
      <c r="DQ140" s="113"/>
      <c r="DR140" s="113"/>
      <c r="DS140" s="113"/>
      <c r="DT140" s="113"/>
      <c r="DU140" s="113"/>
      <c r="DV140" s="113"/>
      <c r="DW140" s="113"/>
      <c r="DX140" s="267"/>
      <c r="DY140" s="267"/>
      <c r="DZ140" s="267"/>
      <c r="EA140" s="267"/>
      <c r="EB140" s="270" t="s">
        <v>455</v>
      </c>
      <c r="EC140" s="267"/>
      <c r="ED140" s="267"/>
      <c r="EE140" s="267"/>
      <c r="EF140" s="267"/>
      <c r="EG140" s="267"/>
      <c r="EH140" s="267"/>
      <c r="EI140" s="267"/>
      <c r="EJ140" s="267"/>
      <c r="EK140" s="267"/>
      <c r="EL140" s="267"/>
      <c r="EM140" s="267"/>
      <c r="EN140" s="267"/>
      <c r="EO140" s="113"/>
      <c r="EP140" s="113"/>
      <c r="EQ140" s="113"/>
      <c r="ER140" s="113"/>
      <c r="ES140" s="113"/>
      <c r="ET140" s="113"/>
      <c r="EU140" s="113"/>
      <c r="EV140" s="113"/>
      <c r="EW140" s="113"/>
      <c r="EX140" s="113"/>
      <c r="EY140" s="113"/>
      <c r="EZ140" s="113"/>
      <c r="FA140" s="113"/>
      <c r="FB140" s="113"/>
      <c r="FC140" s="267"/>
      <c r="FD140" s="267"/>
      <c r="FE140" s="267"/>
      <c r="FF140" s="270" t="s">
        <v>455</v>
      </c>
      <c r="FG140" s="267"/>
      <c r="FH140" s="267"/>
      <c r="FI140" s="267"/>
      <c r="FJ140" s="267"/>
      <c r="FK140" s="267"/>
      <c r="FL140" s="267"/>
      <c r="FM140" s="267"/>
      <c r="FN140" s="267"/>
      <c r="FO140" s="267"/>
      <c r="FP140" s="267"/>
      <c r="FQ140" s="267"/>
      <c r="FR140" s="267"/>
      <c r="FS140" s="267"/>
      <c r="FT140" s="267"/>
      <c r="FU140" s="267"/>
      <c r="FV140" s="267"/>
      <c r="FW140" s="267"/>
      <c r="FX140" s="267"/>
      <c r="FY140" s="267"/>
      <c r="FZ140" s="267"/>
      <c r="GA140" s="267"/>
      <c r="GB140" s="267"/>
      <c r="GC140" s="267"/>
      <c r="GD140" s="267"/>
      <c r="GE140" s="267"/>
      <c r="GF140" s="267"/>
      <c r="GG140" s="267"/>
      <c r="GH140" s="267"/>
      <c r="GI140" s="267"/>
      <c r="GJ140" s="267"/>
      <c r="GK140" s="267"/>
      <c r="GL140" s="267"/>
      <c r="GM140" s="267"/>
      <c r="GN140" s="267"/>
      <c r="GO140" s="267"/>
      <c r="GP140" s="267"/>
      <c r="GQ140" s="267"/>
      <c r="GR140" s="267"/>
      <c r="GS140" s="267"/>
      <c r="GT140" s="267"/>
      <c r="GU140" s="267"/>
      <c r="GV140" s="267"/>
      <c r="GW140" s="267"/>
      <c r="GX140" s="267"/>
      <c r="GY140" s="267"/>
      <c r="GZ140" s="267"/>
      <c r="HA140" s="267"/>
      <c r="HB140" s="267"/>
      <c r="HC140" s="267"/>
      <c r="HD140" s="270" t="s">
        <v>455</v>
      </c>
      <c r="HE140" s="267"/>
      <c r="HF140" s="267"/>
      <c r="HG140" s="267"/>
      <c r="HH140" s="267"/>
      <c r="HI140" s="267"/>
      <c r="HJ140" s="267"/>
      <c r="HK140" s="267"/>
      <c r="HL140" s="267"/>
      <c r="HM140" s="267"/>
      <c r="HN140" s="267"/>
      <c r="HO140" s="267"/>
      <c r="HP140" s="267"/>
      <c r="HQ140" s="267"/>
      <c r="HR140" s="267"/>
      <c r="HS140" s="267"/>
      <c r="HT140" s="267"/>
      <c r="HU140" s="267"/>
      <c r="HV140" s="267"/>
      <c r="HW140" s="267"/>
      <c r="HX140" s="267"/>
      <c r="HY140" s="267"/>
      <c r="HZ140" s="267"/>
      <c r="IA140" s="267"/>
      <c r="IB140" s="267"/>
      <c r="IC140" s="267"/>
      <c r="ID140" s="267"/>
      <c r="IE140" s="267"/>
      <c r="IF140" s="267"/>
      <c r="IG140" s="267"/>
      <c r="IH140" s="267"/>
      <c r="II140" s="267"/>
      <c r="IJ140" s="267"/>
      <c r="IK140" s="267"/>
      <c r="IL140" s="267"/>
      <c r="IM140" s="267"/>
      <c r="IN140" s="267"/>
      <c r="IO140" s="267"/>
      <c r="IP140" s="267"/>
      <c r="IQ140" s="267"/>
      <c r="IR140" s="267"/>
      <c r="IS140" s="270" t="s">
        <v>455</v>
      </c>
      <c r="IT140" s="267"/>
      <c r="IU140" s="267"/>
      <c r="IV140" s="267"/>
      <c r="IW140" s="267"/>
      <c r="IX140" s="267"/>
      <c r="IY140" s="267"/>
      <c r="IZ140" s="267"/>
      <c r="JA140" s="267"/>
      <c r="JB140" s="267"/>
      <c r="JC140" s="267"/>
      <c r="JD140" s="267"/>
      <c r="JE140" s="267"/>
      <c r="JF140" s="267"/>
      <c r="JG140" s="267"/>
      <c r="JH140" s="267"/>
      <c r="JI140" s="267"/>
      <c r="JJ140" s="267"/>
      <c r="JK140" s="267"/>
      <c r="JL140" s="267"/>
      <c r="JM140" s="267"/>
      <c r="JN140" s="267"/>
      <c r="JO140" s="267"/>
      <c r="JP140" s="267"/>
      <c r="JQ140" s="267"/>
      <c r="JR140" s="267"/>
      <c r="JS140" s="267"/>
      <c r="JT140" s="267"/>
      <c r="JU140" s="267"/>
      <c r="JV140" s="267"/>
      <c r="JW140" s="267"/>
      <c r="JX140" s="267"/>
      <c r="JY140" s="267"/>
      <c r="JZ140" s="267"/>
      <c r="KA140" s="267"/>
      <c r="KB140" s="267"/>
      <c r="KC140" s="267"/>
      <c r="KD140" s="267"/>
      <c r="KE140" s="270" t="s">
        <v>455</v>
      </c>
      <c r="KF140" s="267"/>
      <c r="KG140" s="267"/>
      <c r="KH140" s="267"/>
      <c r="KI140" s="267"/>
      <c r="KJ140" s="267"/>
      <c r="KK140" s="267"/>
      <c r="KL140" s="267"/>
      <c r="KM140" s="267"/>
      <c r="KN140" s="267"/>
      <c r="KO140" s="267"/>
      <c r="KP140" s="267"/>
      <c r="KQ140" s="267"/>
      <c r="KR140" s="267"/>
      <c r="KS140" s="267"/>
      <c r="KT140" s="267"/>
      <c r="KU140" s="267"/>
      <c r="KV140" s="267"/>
      <c r="KW140" s="267"/>
      <c r="KX140" s="267"/>
      <c r="KY140" s="267"/>
      <c r="KZ140" s="267"/>
      <c r="LA140" s="267"/>
      <c r="LB140" s="267"/>
      <c r="LC140" s="267"/>
      <c r="LD140" s="267"/>
      <c r="LE140" s="267"/>
      <c r="LF140" s="267"/>
      <c r="LG140" s="267"/>
      <c r="LH140" s="267"/>
      <c r="LI140" s="267"/>
      <c r="LJ140" s="267"/>
      <c r="LK140" s="267"/>
      <c r="LL140" s="267"/>
      <c r="LM140" s="267"/>
      <c r="LN140" s="267"/>
      <c r="LO140" s="267"/>
      <c r="LP140" s="267"/>
      <c r="LQ140" s="267"/>
      <c r="LR140" s="267"/>
      <c r="LS140" s="267"/>
      <c r="LT140" s="270" t="s">
        <v>455</v>
      </c>
      <c r="LU140" s="267"/>
      <c r="LV140" s="267"/>
      <c r="LW140" s="267"/>
      <c r="LX140" s="267"/>
      <c r="LY140" s="267"/>
      <c r="LZ140" s="267"/>
      <c r="MA140" s="267"/>
      <c r="MB140" s="267"/>
      <c r="MC140" s="267"/>
      <c r="MD140" s="267"/>
      <c r="ME140" s="267"/>
      <c r="MF140" s="267"/>
      <c r="MG140" s="267"/>
      <c r="MH140" s="267"/>
      <c r="MI140" s="267"/>
      <c r="MJ140" s="267"/>
      <c r="MK140" s="267"/>
      <c r="ML140" s="267"/>
      <c r="MM140" s="267"/>
      <c r="MN140" s="267"/>
      <c r="MO140" s="267"/>
      <c r="MP140" s="267"/>
      <c r="MQ140" s="267"/>
      <c r="MR140" s="267"/>
      <c r="MS140" s="267"/>
      <c r="MT140" s="267"/>
      <c r="MU140" s="267"/>
      <c r="MV140" s="267"/>
      <c r="MW140" s="267"/>
      <c r="MX140" s="267"/>
      <c r="MY140" s="267"/>
      <c r="MZ140" s="267"/>
      <c r="NA140" s="267"/>
      <c r="NB140" s="267"/>
      <c r="NC140" s="267"/>
      <c r="ND140" s="267"/>
      <c r="NE140" s="267"/>
      <c r="NF140" s="212"/>
      <c r="NG140" s="212"/>
      <c r="NH140" s="212"/>
      <c r="NI140" s="212"/>
      <c r="NJ140" s="212"/>
      <c r="NK140" s="212"/>
      <c r="NL140" s="212"/>
      <c r="NM140" s="212"/>
      <c r="NN140" s="212"/>
      <c r="NO140" s="212"/>
      <c r="NP140" s="212"/>
      <c r="NQ140" s="212"/>
      <c r="NR140" s="212"/>
      <c r="NS140" s="212"/>
      <c r="NT140" s="212"/>
      <c r="NU140" s="212"/>
      <c r="NV140" s="212"/>
      <c r="NW140" s="212"/>
      <c r="NX140" s="212"/>
      <c r="NY140" s="212"/>
      <c r="NZ140" s="212"/>
      <c r="OA140" s="212"/>
      <c r="OB140" s="212"/>
      <c r="OC140" s="212"/>
      <c r="OD140" s="212"/>
      <c r="OE140" s="212"/>
      <c r="OF140" s="212"/>
      <c r="OG140" s="212"/>
      <c r="OH140" s="212"/>
      <c r="OI140" s="212"/>
      <c r="OJ140" s="212"/>
      <c r="OK140" s="212"/>
      <c r="OL140" s="212"/>
      <c r="OM140" s="212"/>
      <c r="ON140" s="212"/>
      <c r="OO140" s="212"/>
      <c r="OP140" s="212"/>
      <c r="OQ140" s="212"/>
      <c r="OR140" s="212"/>
      <c r="OS140" s="267">
        <f>IF(ISERROR(#REF!),0,1)</f>
        <v>0</v>
      </c>
      <c r="OT140" s="267">
        <f t="shared" si="35"/>
        <v>1</v>
      </c>
      <c r="OU140" s="267">
        <f t="shared" si="36"/>
        <v>0</v>
      </c>
      <c r="OV140" s="223"/>
      <c r="OW140" s="223"/>
      <c r="OX140" s="223"/>
      <c r="OY140" s="223"/>
      <c r="OZ140" s="223"/>
      <c r="PA140" s="223"/>
      <c r="PB140" s="223"/>
      <c r="PC140" s="223"/>
      <c r="PD140" s="223"/>
      <c r="PE140" s="223"/>
      <c r="PF140" s="223"/>
      <c r="PG140" s="223"/>
      <c r="PH140" s="223"/>
      <c r="PI140" s="223"/>
      <c r="PJ140" s="223"/>
      <c r="PK140" s="223"/>
      <c r="PL140" s="223"/>
      <c r="PM140" s="223"/>
      <c r="PN140" s="223"/>
      <c r="PO140" s="223"/>
      <c r="PP140" s="223"/>
      <c r="PQ140" s="223"/>
      <c r="PR140" s="223"/>
      <c r="PS140" s="223"/>
      <c r="PT140" s="223"/>
      <c r="PU140" s="223"/>
      <c r="PV140" s="223"/>
      <c r="PW140" s="223"/>
      <c r="PX140" s="223"/>
      <c r="PY140" s="223"/>
      <c r="PZ140" s="223"/>
      <c r="QA140" s="223"/>
      <c r="QB140" s="223"/>
      <c r="QC140" s="223"/>
      <c r="QD140" s="223"/>
      <c r="QE140" s="223"/>
      <c r="QF140" s="223"/>
      <c r="QG140" s="223"/>
      <c r="QH140" s="223"/>
      <c r="QI140" s="223"/>
      <c r="QJ140" s="223"/>
      <c r="QK140" s="223"/>
      <c r="QL140" s="223"/>
      <c r="QM140" s="223"/>
      <c r="QN140" s="223"/>
      <c r="QO140" s="223"/>
      <c r="QP140" s="223"/>
      <c r="QQ140" s="223"/>
      <c r="QR140" s="223"/>
      <c r="QS140" s="223"/>
      <c r="QT140" s="223"/>
      <c r="QU140" s="223"/>
      <c r="QV140" s="223"/>
      <c r="QW140" s="223"/>
      <c r="QX140" s="223"/>
      <c r="QY140" s="223"/>
      <c r="QZ140" s="223"/>
      <c r="RA140" s="223"/>
      <c r="RB140" s="223"/>
      <c r="RC140" s="223"/>
      <c r="RD140" s="223"/>
      <c r="RE140" s="223"/>
      <c r="RF140" s="223"/>
      <c r="RG140" s="223"/>
      <c r="RH140" s="223"/>
      <c r="RI140" s="223"/>
      <c r="RJ140" s="223"/>
      <c r="RK140" s="223"/>
      <c r="RL140" s="223"/>
      <c r="RM140" s="223"/>
      <c r="RN140" s="223"/>
      <c r="RO140" s="223"/>
      <c r="RP140" s="223"/>
      <c r="RQ140" s="223"/>
      <c r="RR140" s="223"/>
      <c r="RS140" s="223"/>
      <c r="RT140" s="223"/>
      <c r="RU140" s="223"/>
      <c r="RV140" s="223"/>
      <c r="RW140" s="223"/>
      <c r="RX140" s="223"/>
      <c r="RY140" s="223"/>
      <c r="RZ140" s="223"/>
      <c r="SA140" s="223"/>
      <c r="SB140" s="223"/>
      <c r="SC140" s="223"/>
      <c r="SD140" s="223"/>
      <c r="SE140" s="223"/>
      <c r="SF140" s="223"/>
      <c r="SG140" s="223"/>
      <c r="SH140" s="223"/>
      <c r="SI140" s="223"/>
      <c r="SJ140" s="223"/>
      <c r="SK140" s="223"/>
      <c r="SL140" s="223"/>
      <c r="SM140" s="223"/>
      <c r="SN140" s="223"/>
      <c r="SO140" s="223"/>
      <c r="SP140" s="223"/>
      <c r="SQ140" s="223"/>
      <c r="SR140" s="223"/>
      <c r="SS140" s="223"/>
      <c r="ST140" s="223"/>
      <c r="SU140" s="223"/>
      <c r="SV140" s="223"/>
      <c r="SW140" s="223"/>
      <c r="SX140" s="223"/>
      <c r="SY140" s="223"/>
      <c r="SZ140" s="223"/>
      <c r="TA140" s="223"/>
      <c r="TB140" s="223"/>
      <c r="TC140" s="223"/>
      <c r="TD140" s="223"/>
      <c r="TE140" s="223"/>
      <c r="TF140" s="223"/>
      <c r="TG140" s="223"/>
      <c r="TH140" s="223"/>
      <c r="TI140" s="223"/>
      <c r="TJ140" s="223"/>
      <c r="TK140" s="223"/>
      <c r="TL140" s="223"/>
      <c r="TM140" s="223"/>
      <c r="TN140" s="223"/>
      <c r="TO140" s="223"/>
      <c r="TP140" s="223"/>
      <c r="TQ140" s="223"/>
      <c r="TR140" s="223"/>
      <c r="TS140" s="223"/>
      <c r="TT140" s="223"/>
      <c r="TU140" s="223"/>
      <c r="TV140" s="223"/>
      <c r="TW140" s="223"/>
      <c r="TX140" s="223"/>
      <c r="TY140" s="223"/>
      <c r="TZ140" s="223"/>
      <c r="UA140" s="223"/>
      <c r="UB140" s="223"/>
      <c r="UC140" s="223"/>
      <c r="UD140" s="223"/>
      <c r="UE140" s="223"/>
      <c r="UF140" s="223"/>
      <c r="UG140" s="223"/>
      <c r="UH140" s="223"/>
      <c r="UI140" s="223"/>
      <c r="UJ140" s="223"/>
      <c r="UK140" s="223"/>
      <c r="UL140" s="223"/>
      <c r="UM140" s="223"/>
      <c r="UN140" s="223"/>
      <c r="UO140" s="223"/>
      <c r="UP140" s="223"/>
      <c r="UQ140" s="223"/>
      <c r="UR140" s="223"/>
      <c r="US140" s="223"/>
      <c r="UT140" s="223"/>
      <c r="UU140" s="223"/>
      <c r="UV140" s="223"/>
      <c r="UW140" s="223"/>
      <c r="UX140" s="223"/>
      <c r="UY140" s="223"/>
      <c r="UZ140" s="223"/>
      <c r="VA140" s="223"/>
      <c r="VB140" s="223"/>
      <c r="VC140" s="223"/>
      <c r="VD140" s="223"/>
      <c r="VE140" s="223"/>
      <c r="VF140" s="223"/>
      <c r="VG140" s="223"/>
      <c r="VH140" s="223"/>
      <c r="VI140" s="223"/>
      <c r="VJ140" s="223"/>
      <c r="VK140" s="223"/>
      <c r="VL140" s="223"/>
      <c r="VM140" s="223"/>
      <c r="VN140" s="223"/>
      <c r="VO140" s="223"/>
      <c r="VP140" s="223"/>
      <c r="VQ140" s="223"/>
      <c r="VR140" s="223"/>
      <c r="VS140" s="223"/>
      <c r="VT140" s="223"/>
      <c r="VU140" s="223"/>
      <c r="VV140" s="223"/>
      <c r="VW140" s="223"/>
      <c r="VX140" s="223"/>
      <c r="VY140" s="223"/>
      <c r="VZ140" s="223"/>
      <c r="WA140" s="223"/>
      <c r="WB140" s="223"/>
      <c r="WC140" s="223"/>
      <c r="WD140" s="223"/>
      <c r="WE140" s="223"/>
      <c r="WF140" s="223"/>
      <c r="WG140" s="223"/>
      <c r="WH140" s="223"/>
      <c r="WI140" s="223"/>
      <c r="WJ140" s="223"/>
      <c r="WK140" s="223"/>
      <c r="WL140" s="223"/>
      <c r="WM140" s="223"/>
      <c r="WN140" s="223"/>
      <c r="WO140" s="223"/>
      <c r="WP140" s="223"/>
      <c r="WQ140" s="223"/>
      <c r="WR140" s="223"/>
      <c r="WS140" s="223"/>
      <c r="WT140" s="223"/>
      <c r="WU140" s="223"/>
      <c r="WV140" s="223"/>
      <c r="WW140" s="223"/>
      <c r="WX140" s="223"/>
      <c r="WY140" s="223"/>
      <c r="WZ140" s="223"/>
      <c r="XA140" s="223"/>
      <c r="XB140" s="223"/>
      <c r="XC140" s="223"/>
      <c r="XD140" s="223"/>
      <c r="XE140" s="223"/>
      <c r="XF140" s="223"/>
      <c r="XG140" s="223"/>
      <c r="XH140" s="223"/>
      <c r="XI140" s="223"/>
      <c r="XJ140" s="223"/>
      <c r="XK140" s="223"/>
      <c r="XL140" s="223"/>
      <c r="XM140" s="223"/>
      <c r="XN140" s="223"/>
      <c r="XO140" s="223"/>
      <c r="XP140" s="223"/>
      <c r="XQ140" s="223"/>
      <c r="XR140" s="223"/>
      <c r="XS140" s="223"/>
      <c r="XT140" s="223"/>
      <c r="XU140" s="223"/>
      <c r="XV140" s="223"/>
      <c r="XW140" s="223"/>
      <c r="XX140" s="223"/>
      <c r="XY140" s="223"/>
      <c r="XZ140" s="223"/>
      <c r="YA140" s="223"/>
      <c r="YB140" s="223"/>
      <c r="YC140" s="223"/>
      <c r="YD140" s="223"/>
      <c r="YE140" s="223"/>
      <c r="YF140" s="223"/>
      <c r="YG140" s="223"/>
      <c r="YH140" s="223"/>
      <c r="YI140" s="223"/>
      <c r="YJ140" s="223"/>
      <c r="YK140" s="223"/>
      <c r="YL140" s="223"/>
      <c r="YM140" s="223"/>
      <c r="YN140" s="223"/>
      <c r="YO140" s="223"/>
      <c r="YP140" s="223"/>
      <c r="YQ140" s="223"/>
      <c r="YR140" s="223"/>
      <c r="YS140" s="223"/>
      <c r="YT140" s="223"/>
      <c r="YU140" s="223"/>
      <c r="YV140" s="223"/>
      <c r="YW140" s="223"/>
      <c r="YX140" s="223"/>
      <c r="YY140" s="223"/>
      <c r="YZ140" s="223"/>
      <c r="ZA140" s="223"/>
      <c r="ZB140" s="223"/>
      <c r="ZC140" s="223"/>
      <c r="ZD140" s="223"/>
      <c r="ZE140" s="223"/>
      <c r="ZF140" s="223"/>
      <c r="ZG140" s="223"/>
      <c r="ZH140" s="223"/>
      <c r="ZI140" s="223"/>
      <c r="ZJ140" s="223"/>
      <c r="ZK140" s="223"/>
      <c r="ZL140" s="223"/>
      <c r="ZM140" s="223"/>
      <c r="ZN140" s="223"/>
      <c r="ZO140" s="223"/>
      <c r="ZP140" s="223"/>
      <c r="ZQ140" s="223"/>
      <c r="ZR140" s="223"/>
      <c r="ZS140" s="223"/>
      <c r="ZT140" s="223"/>
      <c r="ZU140" s="223"/>
      <c r="ZV140" s="223"/>
      <c r="ZW140" s="223"/>
      <c r="ZX140" s="223"/>
      <c r="ZY140" s="223"/>
      <c r="ZZ140" s="223"/>
      <c r="AAA140" s="223"/>
      <c r="AAB140" s="223"/>
      <c r="AAC140" s="223"/>
      <c r="AAD140" s="223"/>
      <c r="AAE140" s="223"/>
      <c r="AAF140" s="223"/>
      <c r="AAG140" s="223"/>
      <c r="AAH140" s="223"/>
      <c r="AAI140" s="223"/>
      <c r="AAJ140" s="223"/>
      <c r="AAK140" s="223"/>
      <c r="AAL140" s="223"/>
      <c r="AAM140" s="223"/>
      <c r="AAN140" s="223"/>
      <c r="AAO140" s="223"/>
      <c r="AAP140" s="223"/>
      <c r="AAQ140" s="223"/>
      <c r="AAR140" s="223"/>
      <c r="AAS140" s="223"/>
      <c r="AAT140" s="223"/>
      <c r="AAU140" s="223"/>
      <c r="AAV140" s="223"/>
      <c r="AAW140" s="223"/>
      <c r="AAX140" s="223"/>
      <c r="AAY140" s="223"/>
      <c r="AAZ140" s="223"/>
      <c r="ABA140" s="223"/>
      <c r="ABB140" s="223"/>
      <c r="ABC140" s="223"/>
      <c r="ABD140" s="223"/>
      <c r="ABE140" s="223"/>
      <c r="ABF140" s="223"/>
      <c r="ABG140" s="223"/>
      <c r="ABH140" s="223"/>
      <c r="ABI140" s="223"/>
      <c r="ABJ140" s="223"/>
      <c r="ABK140" s="223"/>
      <c r="ABL140" s="223"/>
      <c r="ABM140" s="223"/>
      <c r="ABN140" s="223"/>
      <c r="ABO140" s="223"/>
      <c r="ABP140" s="223"/>
      <c r="ABQ140" s="223"/>
      <c r="ABR140" s="223"/>
      <c r="ABS140" s="223"/>
      <c r="ABT140" s="223"/>
      <c r="ABU140" s="223"/>
      <c r="ABV140" s="223"/>
      <c r="ABW140" s="223"/>
      <c r="ABX140" s="223"/>
      <c r="ABY140" s="223"/>
      <c r="ABZ140" s="223"/>
      <c r="ACA140" s="223"/>
      <c r="ACB140" s="223"/>
      <c r="ACC140" s="223"/>
      <c r="ACD140" s="223"/>
      <c r="ACE140" s="223"/>
      <c r="ACF140" s="223"/>
      <c r="ACG140" s="223"/>
      <c r="ACH140" s="223"/>
      <c r="ACI140" s="223"/>
      <c r="ACJ140" s="223"/>
      <c r="ACK140" s="223"/>
      <c r="ACL140" s="223"/>
      <c r="ACM140" s="223"/>
      <c r="ACN140" s="223"/>
      <c r="ACO140" s="223"/>
      <c r="ACP140" s="223"/>
      <c r="ACQ140" s="223"/>
      <c r="ACR140" s="223"/>
      <c r="ACS140" s="223"/>
      <c r="ACT140" s="223"/>
      <c r="ACU140" s="223"/>
      <c r="ACV140" s="223"/>
      <c r="ACW140" s="223"/>
      <c r="ACX140" s="223"/>
      <c r="ACY140" s="223"/>
      <c r="ACZ140" s="223"/>
      <c r="ADA140" s="223"/>
      <c r="ADB140" s="223"/>
      <c r="ADC140" s="223"/>
      <c r="ADD140" s="223"/>
      <c r="ADE140" s="223"/>
      <c r="ADF140" s="223"/>
      <c r="ADG140" s="223"/>
      <c r="ADH140" s="223"/>
      <c r="ADI140" s="223"/>
      <c r="ADJ140" s="223"/>
      <c r="ADK140" s="223"/>
      <c r="ADL140" s="223"/>
      <c r="ADM140" s="223"/>
      <c r="ADN140" s="223"/>
      <c r="ADO140" s="223"/>
      <c r="ADP140" s="223"/>
      <c r="ADQ140" s="223"/>
      <c r="ADR140" s="223"/>
      <c r="ADS140" s="223"/>
      <c r="ADT140" s="223"/>
      <c r="ADU140" s="223"/>
      <c r="ADV140" s="223"/>
      <c r="ADW140" s="223"/>
      <c r="ADX140" s="223"/>
      <c r="ADY140" s="223"/>
      <c r="ADZ140" s="223"/>
      <c r="AEA140" s="223"/>
      <c r="AEB140" s="223"/>
      <c r="AEC140" s="223"/>
      <c r="AED140" s="223"/>
      <c r="AEE140" s="223"/>
      <c r="AEF140" s="223"/>
      <c r="AEG140" s="223"/>
      <c r="AEH140" s="223"/>
      <c r="AEI140" s="223"/>
      <c r="AEJ140" s="223"/>
      <c r="AEK140" s="223"/>
      <c r="AEL140" s="223"/>
      <c r="AEM140" s="223"/>
      <c r="AEN140" s="223"/>
      <c r="AEO140" s="223"/>
      <c r="AEP140" s="223"/>
      <c r="AEQ140" s="223"/>
      <c r="AER140" s="223"/>
      <c r="AES140" s="223"/>
      <c r="AET140" s="223"/>
      <c r="AEU140" s="223"/>
      <c r="AEV140" s="223"/>
      <c r="AEW140" s="223"/>
      <c r="AEX140" s="223"/>
      <c r="AEY140" s="223"/>
      <c r="AEZ140" s="223"/>
      <c r="AFA140" s="223"/>
      <c r="AFB140" s="223"/>
      <c r="AFC140" s="223"/>
      <c r="AFD140" s="223"/>
      <c r="AFE140" s="223"/>
      <c r="AFF140" s="223"/>
      <c r="AFG140" s="223"/>
      <c r="AFH140" s="223"/>
      <c r="AFI140" s="223"/>
      <c r="AFJ140" s="223"/>
      <c r="AFK140" s="223"/>
      <c r="AFL140" s="223"/>
      <c r="AFM140" s="223"/>
      <c r="AFN140" s="223"/>
      <c r="AFO140" s="223"/>
      <c r="AFP140" s="223"/>
      <c r="AFQ140" s="223"/>
      <c r="AFR140" s="223"/>
      <c r="AFS140" s="223"/>
      <c r="AFT140" s="223"/>
    </row>
    <row r="141" spans="1:852" s="64" customFormat="1">
      <c r="A141" s="101" t="s">
        <v>2097</v>
      </c>
      <c r="B141" s="101"/>
      <c r="C141" s="840" t="str">
        <f>IF(Severity!F141&gt;=0.5,"YES","NO")</f>
        <v>NO</v>
      </c>
      <c r="D141" s="840" t="str">
        <f>IF(Severity!G141&gt;=0.5,"YES","NO")</f>
        <v>YES</v>
      </c>
      <c r="E141" s="112">
        <v>11</v>
      </c>
      <c r="F141" s="112">
        <v>2</v>
      </c>
      <c r="G141" s="90" t="s">
        <v>2372</v>
      </c>
      <c r="H141" s="119" t="s">
        <v>749</v>
      </c>
      <c r="I141" s="270" t="s">
        <v>455</v>
      </c>
      <c r="J141" s="270">
        <v>3</v>
      </c>
      <c r="K141" s="270" t="s">
        <v>236</v>
      </c>
      <c r="L141" s="265">
        <v>21</v>
      </c>
      <c r="M141" s="265">
        <v>16</v>
      </c>
      <c r="N141" s="270">
        <v>10</v>
      </c>
      <c r="O141" s="270" t="s">
        <v>455</v>
      </c>
      <c r="P141" s="265"/>
      <c r="Q141" s="223"/>
      <c r="R141" s="223"/>
      <c r="S141" s="270" t="s">
        <v>3005</v>
      </c>
      <c r="T141" s="270">
        <v>21</v>
      </c>
      <c r="U141" s="125">
        <v>19.5</v>
      </c>
      <c r="V141" s="125">
        <v>5.5</v>
      </c>
      <c r="W141" s="125"/>
      <c r="X141" s="125"/>
      <c r="Y141" s="125">
        <v>9.8000000000000007</v>
      </c>
      <c r="Z141" s="125">
        <v>6.5</v>
      </c>
      <c r="AA141" s="125"/>
      <c r="AB141" s="125"/>
      <c r="AC141" s="125"/>
      <c r="AD141" s="125"/>
      <c r="AE141" s="114"/>
      <c r="AF141" s="125"/>
      <c r="AG141" s="125"/>
      <c r="AH141" s="125"/>
      <c r="AI141" s="265">
        <v>36</v>
      </c>
      <c r="AJ141" s="267">
        <f t="shared" si="27"/>
        <v>33</v>
      </c>
      <c r="AK141" s="267" t="s">
        <v>455</v>
      </c>
      <c r="AL141" s="90" t="s">
        <v>2269</v>
      </c>
      <c r="AM141" s="270" t="s">
        <v>749</v>
      </c>
      <c r="AN141" s="270" t="s">
        <v>455</v>
      </c>
      <c r="AO141" s="270">
        <v>2</v>
      </c>
      <c r="AP141" s="270" t="s">
        <v>236</v>
      </c>
      <c r="AQ141" s="265">
        <v>21</v>
      </c>
      <c r="AR141" s="265">
        <v>5</v>
      </c>
      <c r="AS141" s="265">
        <v>10</v>
      </c>
      <c r="AT141" s="270" t="s">
        <v>455</v>
      </c>
      <c r="AU141" s="265"/>
      <c r="AV141" s="223"/>
      <c r="AW141" s="223"/>
      <c r="AX141" s="265" t="s">
        <v>236</v>
      </c>
      <c r="AY141" s="270">
        <v>21</v>
      </c>
      <c r="AZ141" s="114">
        <v>21.3</v>
      </c>
      <c r="BA141" s="114">
        <v>5.3</v>
      </c>
      <c r="BB141" s="114"/>
      <c r="BC141" s="114"/>
      <c r="BD141" s="114">
        <v>15.6</v>
      </c>
      <c r="BE141" s="114">
        <v>7.6</v>
      </c>
      <c r="BF141" s="114"/>
      <c r="BG141" s="114"/>
      <c r="BH141" s="114"/>
      <c r="BI141" s="114"/>
      <c r="BJ141" s="114"/>
      <c r="BK141" s="114"/>
      <c r="BL141" s="114"/>
      <c r="BM141" s="114"/>
      <c r="BN141" s="270">
        <v>18</v>
      </c>
      <c r="BO141" s="270">
        <f t="shared" si="28"/>
        <v>16</v>
      </c>
      <c r="BP141" s="270" t="s">
        <v>455</v>
      </c>
      <c r="BQ141" s="95"/>
      <c r="BR141" s="270" t="s">
        <v>455</v>
      </c>
      <c r="BS141" s="265"/>
      <c r="BT141" s="265"/>
      <c r="BU141" s="265"/>
      <c r="BV141" s="223"/>
      <c r="BW141" s="223"/>
      <c r="BX141" s="223"/>
      <c r="BY141" s="265"/>
      <c r="BZ141" s="223"/>
      <c r="CA141" s="223"/>
      <c r="CB141" s="223"/>
      <c r="CC141" s="265"/>
      <c r="CD141" s="265"/>
      <c r="CE141" s="114"/>
      <c r="CF141" s="114"/>
      <c r="CG141" s="114"/>
      <c r="CH141" s="114"/>
      <c r="CI141" s="114"/>
      <c r="CJ141" s="114"/>
      <c r="CK141" s="114"/>
      <c r="CL141" s="114"/>
      <c r="CM141" s="114"/>
      <c r="CN141" s="114"/>
      <c r="CO141" s="114"/>
      <c r="CP141" s="114"/>
      <c r="CQ141" s="114"/>
      <c r="CR141" s="114"/>
      <c r="CS141" s="265"/>
      <c r="CT141" s="265"/>
      <c r="CU141" s="265"/>
      <c r="CV141" s="95"/>
      <c r="CW141" s="270" t="s">
        <v>455</v>
      </c>
      <c r="CX141" s="95"/>
      <c r="CY141" s="223"/>
      <c r="CZ141" s="223"/>
      <c r="DA141" s="223"/>
      <c r="DB141" s="223"/>
      <c r="DC141" s="223"/>
      <c r="DD141" s="223"/>
      <c r="DE141" s="223"/>
      <c r="DF141" s="223"/>
      <c r="DG141" s="223"/>
      <c r="DH141" s="223"/>
      <c r="DI141" s="223"/>
      <c r="DJ141" s="183"/>
      <c r="DK141" s="183"/>
      <c r="DL141" s="125"/>
      <c r="DM141" s="125"/>
      <c r="DN141" s="125"/>
      <c r="DO141" s="125"/>
      <c r="DP141" s="125"/>
      <c r="DQ141" s="125"/>
      <c r="DR141" s="125"/>
      <c r="DS141" s="125"/>
      <c r="DT141" s="125"/>
      <c r="DU141" s="125"/>
      <c r="DV141" s="125"/>
      <c r="DW141" s="125"/>
      <c r="DX141" s="223"/>
      <c r="DY141" s="223"/>
      <c r="DZ141" s="223"/>
      <c r="EA141" s="223"/>
      <c r="EB141" s="270" t="s">
        <v>455</v>
      </c>
      <c r="EC141" s="223"/>
      <c r="ED141" s="223"/>
      <c r="EE141" s="223"/>
      <c r="EF141" s="223"/>
      <c r="EG141" s="223"/>
      <c r="EH141" s="223"/>
      <c r="EI141" s="223"/>
      <c r="EJ141" s="223"/>
      <c r="EK141" s="223"/>
      <c r="EL141" s="223"/>
      <c r="EM141" s="223"/>
      <c r="EN141" s="223"/>
      <c r="EO141" s="125"/>
      <c r="EP141" s="125"/>
      <c r="EQ141" s="125"/>
      <c r="ER141" s="125"/>
      <c r="ES141" s="125"/>
      <c r="ET141" s="125"/>
      <c r="EU141" s="125"/>
      <c r="EV141" s="125"/>
      <c r="EW141" s="125"/>
      <c r="EX141" s="125"/>
      <c r="EY141" s="125"/>
      <c r="EZ141" s="125"/>
      <c r="FA141" s="125"/>
      <c r="FB141" s="125"/>
      <c r="FC141" s="223"/>
      <c r="FD141" s="223"/>
      <c r="FE141" s="223"/>
      <c r="FF141" s="270" t="s">
        <v>455</v>
      </c>
      <c r="FG141" s="270"/>
      <c r="FH141" s="223"/>
      <c r="FI141" s="223"/>
      <c r="FJ141" s="223"/>
      <c r="FK141" s="223"/>
      <c r="FL141" s="223"/>
      <c r="FM141" s="223"/>
      <c r="FN141" s="223"/>
      <c r="FO141" s="223"/>
      <c r="FP141" s="223"/>
      <c r="FQ141" s="223"/>
      <c r="FR141" s="223"/>
      <c r="FS141" s="223"/>
      <c r="FT141" s="223"/>
      <c r="FU141" s="223"/>
      <c r="FV141" s="223"/>
      <c r="FW141" s="223"/>
      <c r="FX141" s="223"/>
      <c r="FY141" s="223"/>
      <c r="FZ141" s="223"/>
      <c r="GA141" s="223"/>
      <c r="GB141" s="223"/>
      <c r="GC141" s="223"/>
      <c r="GD141" s="223"/>
      <c r="GE141" s="223"/>
      <c r="GF141" s="223"/>
      <c r="GG141" s="223"/>
      <c r="GH141" s="223"/>
      <c r="GI141" s="223"/>
      <c r="GJ141" s="223"/>
      <c r="GK141" s="223"/>
      <c r="GL141" s="223"/>
      <c r="GM141" s="223"/>
      <c r="GN141" s="223"/>
      <c r="GO141" s="223"/>
      <c r="GP141" s="223"/>
      <c r="GQ141" s="223"/>
      <c r="GR141" s="223"/>
      <c r="GS141" s="223"/>
      <c r="GT141" s="223"/>
      <c r="GU141" s="223"/>
      <c r="GV141" s="223"/>
      <c r="GW141" s="223"/>
      <c r="GX141" s="223"/>
      <c r="GY141" s="223"/>
      <c r="GZ141" s="223"/>
      <c r="HA141" s="223"/>
      <c r="HB141" s="223"/>
      <c r="HC141" s="223"/>
      <c r="HD141" s="270" t="s">
        <v>455</v>
      </c>
      <c r="HE141" s="223"/>
      <c r="HF141" s="223"/>
      <c r="HG141" s="270"/>
      <c r="HH141" s="223"/>
      <c r="HI141" s="223"/>
      <c r="HJ141" s="223"/>
      <c r="HK141" s="223"/>
      <c r="HL141" s="223"/>
      <c r="HM141" s="223"/>
      <c r="HN141" s="223"/>
      <c r="HO141" s="223"/>
      <c r="HP141" s="223"/>
      <c r="HQ141" s="223"/>
      <c r="HR141" s="223"/>
      <c r="HS141" s="223"/>
      <c r="HT141" s="223"/>
      <c r="HU141" s="223"/>
      <c r="HV141" s="223"/>
      <c r="HW141" s="223"/>
      <c r="HX141" s="223"/>
      <c r="HY141" s="223"/>
      <c r="HZ141" s="223"/>
      <c r="IA141" s="223"/>
      <c r="IB141" s="223"/>
      <c r="IC141" s="223"/>
      <c r="ID141" s="223"/>
      <c r="IE141" s="223"/>
      <c r="IF141" s="223"/>
      <c r="IG141" s="223"/>
      <c r="IH141" s="223"/>
      <c r="II141" s="223"/>
      <c r="IJ141" s="223"/>
      <c r="IK141" s="223"/>
      <c r="IL141" s="223"/>
      <c r="IM141" s="223"/>
      <c r="IN141" s="223"/>
      <c r="IO141" s="223"/>
      <c r="IP141" s="223"/>
      <c r="IQ141" s="223"/>
      <c r="IR141" s="223"/>
      <c r="IS141" s="270" t="s">
        <v>455</v>
      </c>
      <c r="IT141" s="223"/>
      <c r="IU141" s="223"/>
      <c r="IV141" s="223"/>
      <c r="IW141" s="223"/>
      <c r="IX141" s="223"/>
      <c r="IY141" s="223"/>
      <c r="IZ141" s="223"/>
      <c r="JA141" s="223"/>
      <c r="JB141" s="223"/>
      <c r="JC141" s="223"/>
      <c r="JD141" s="223"/>
      <c r="JE141" s="223"/>
      <c r="JF141" s="223"/>
      <c r="JG141" s="223"/>
      <c r="JH141" s="223"/>
      <c r="JI141" s="223"/>
      <c r="JJ141" s="223"/>
      <c r="JK141" s="223"/>
      <c r="JL141" s="223"/>
      <c r="JM141" s="223"/>
      <c r="JN141" s="223"/>
      <c r="JO141" s="223"/>
      <c r="JP141" s="223"/>
      <c r="JQ141" s="223"/>
      <c r="JR141" s="223"/>
      <c r="JS141" s="223"/>
      <c r="JT141" s="223"/>
      <c r="JU141" s="223"/>
      <c r="JV141" s="223"/>
      <c r="JW141" s="223"/>
      <c r="JX141" s="223"/>
      <c r="JY141" s="223"/>
      <c r="JZ141" s="223"/>
      <c r="KA141" s="223"/>
      <c r="KB141" s="223"/>
      <c r="KC141" s="223"/>
      <c r="KD141" s="223"/>
      <c r="KE141" s="270" t="s">
        <v>455</v>
      </c>
      <c r="KF141" s="223"/>
      <c r="KG141" s="223"/>
      <c r="KH141" s="223"/>
      <c r="KI141" s="270"/>
      <c r="KJ141" s="223"/>
      <c r="KK141" s="223"/>
      <c r="KL141" s="223"/>
      <c r="KM141" s="223"/>
      <c r="KN141" s="223"/>
      <c r="KO141" s="223"/>
      <c r="KP141" s="223"/>
      <c r="KQ141" s="223"/>
      <c r="KR141" s="223"/>
      <c r="KS141" s="223"/>
      <c r="KT141" s="223"/>
      <c r="KU141" s="223"/>
      <c r="KV141" s="223"/>
      <c r="KW141" s="223"/>
      <c r="KX141" s="223"/>
      <c r="KY141" s="223"/>
      <c r="KZ141" s="223"/>
      <c r="LA141" s="223"/>
      <c r="LB141" s="223"/>
      <c r="LC141" s="223"/>
      <c r="LD141" s="223"/>
      <c r="LE141" s="223"/>
      <c r="LF141" s="223"/>
      <c r="LG141" s="223"/>
      <c r="LH141" s="223"/>
      <c r="LI141" s="223"/>
      <c r="LJ141" s="223"/>
      <c r="LK141" s="223"/>
      <c r="LL141" s="223"/>
      <c r="LM141" s="223"/>
      <c r="LN141" s="223"/>
      <c r="LO141" s="223"/>
      <c r="LP141" s="223"/>
      <c r="LQ141" s="223"/>
      <c r="LR141" s="223"/>
      <c r="LS141" s="223"/>
      <c r="LT141" s="270" t="s">
        <v>455</v>
      </c>
      <c r="LU141" s="223"/>
      <c r="LV141" s="223"/>
      <c r="LW141" s="223"/>
      <c r="LX141" s="223"/>
      <c r="LY141" s="223"/>
      <c r="LZ141" s="223"/>
      <c r="MA141" s="223"/>
      <c r="MB141" s="223"/>
      <c r="MC141" s="223"/>
      <c r="MD141" s="223"/>
      <c r="ME141" s="223"/>
      <c r="MF141" s="223"/>
      <c r="MG141" s="223"/>
      <c r="MH141" s="223"/>
      <c r="MI141" s="223"/>
      <c r="MJ141" s="223"/>
      <c r="MK141" s="223"/>
      <c r="ML141" s="223"/>
      <c r="MM141" s="223"/>
      <c r="MN141" s="223"/>
      <c r="MO141" s="223"/>
      <c r="MP141" s="223"/>
      <c r="MQ141" s="223"/>
      <c r="MR141" s="223"/>
      <c r="MS141" s="223"/>
      <c r="MT141" s="223"/>
      <c r="MU141" s="223"/>
      <c r="MV141" s="223"/>
      <c r="MW141" s="223"/>
      <c r="MX141" s="223"/>
      <c r="MY141" s="223"/>
      <c r="MZ141" s="223"/>
      <c r="NA141" s="223"/>
      <c r="NB141" s="223"/>
      <c r="NC141" s="223"/>
      <c r="ND141" s="223"/>
      <c r="NE141" s="223"/>
      <c r="NF141" s="223"/>
      <c r="NG141" s="223"/>
      <c r="NH141" s="223"/>
      <c r="NI141" s="223"/>
      <c r="NJ141" s="223"/>
      <c r="NK141" s="223"/>
      <c r="NL141" s="223"/>
      <c r="NM141" s="223"/>
      <c r="NN141" s="223"/>
      <c r="NO141" s="223"/>
      <c r="NP141" s="223"/>
      <c r="NQ141" s="223"/>
      <c r="NR141" s="223"/>
      <c r="NS141" s="223"/>
      <c r="NT141" s="223"/>
      <c r="NU141" s="223"/>
      <c r="NV141" s="223"/>
      <c r="NW141" s="223"/>
      <c r="NX141" s="223"/>
      <c r="NY141" s="223"/>
      <c r="NZ141" s="223"/>
      <c r="OA141" s="223"/>
      <c r="OB141" s="223"/>
      <c r="OC141" s="223"/>
      <c r="OD141" s="223"/>
      <c r="OE141" s="223"/>
      <c r="OF141" s="223"/>
      <c r="OG141" s="223"/>
      <c r="OH141" s="223"/>
      <c r="OI141" s="223"/>
      <c r="OJ141" s="223"/>
      <c r="OK141" s="223"/>
      <c r="OL141" s="223"/>
      <c r="OM141" s="223"/>
      <c r="ON141" s="223"/>
      <c r="OO141" s="223"/>
      <c r="OP141" s="223"/>
      <c r="OQ141" s="223"/>
      <c r="OR141" s="223"/>
      <c r="OS141" s="267">
        <f>IF(ISERROR(#REF!),0,1)</f>
        <v>0</v>
      </c>
      <c r="OT141" s="267">
        <f t="shared" si="35"/>
        <v>0</v>
      </c>
      <c r="OU141" s="267">
        <f t="shared" si="36"/>
        <v>1</v>
      </c>
      <c r="OV141" s="223"/>
      <c r="OW141" s="223"/>
      <c r="OX141" s="223"/>
      <c r="OY141" s="223"/>
      <c r="OZ141" s="223"/>
      <c r="PA141" s="223"/>
      <c r="PB141" s="223"/>
      <c r="PC141" s="223"/>
      <c r="PD141" s="223"/>
      <c r="PE141" s="223"/>
      <c r="PF141" s="223"/>
      <c r="PG141" s="223"/>
      <c r="PH141" s="223"/>
      <c r="PI141" s="223"/>
      <c r="PJ141" s="223"/>
      <c r="PK141" s="223"/>
      <c r="PL141" s="223"/>
      <c r="PM141" s="223"/>
      <c r="PN141" s="223"/>
      <c r="PO141" s="223"/>
      <c r="PP141" s="223"/>
      <c r="PQ141" s="223"/>
      <c r="PR141" s="223"/>
      <c r="PS141" s="223"/>
      <c r="PT141" s="223"/>
      <c r="PU141" s="223"/>
      <c r="PV141" s="223"/>
      <c r="PW141" s="223"/>
      <c r="PX141" s="223"/>
      <c r="PY141" s="223"/>
      <c r="PZ141" s="223"/>
      <c r="QA141" s="223"/>
      <c r="QB141" s="223"/>
      <c r="QC141" s="223"/>
      <c r="QD141" s="223"/>
      <c r="QE141" s="223"/>
      <c r="QF141" s="223"/>
      <c r="QG141" s="223"/>
      <c r="QH141" s="223"/>
      <c r="QI141" s="223"/>
      <c r="QJ141" s="223"/>
      <c r="QK141" s="223"/>
      <c r="QL141" s="223"/>
      <c r="QM141" s="223"/>
      <c r="QN141" s="223"/>
      <c r="QO141" s="223"/>
      <c r="QP141" s="223"/>
      <c r="QQ141" s="223"/>
      <c r="QR141" s="223"/>
      <c r="QS141" s="223"/>
      <c r="QT141" s="223"/>
      <c r="QU141" s="223"/>
      <c r="QV141" s="223"/>
      <c r="QW141" s="223"/>
      <c r="QX141" s="223"/>
      <c r="QY141" s="223"/>
      <c r="QZ141" s="223"/>
      <c r="RA141" s="223"/>
      <c r="RB141" s="223"/>
      <c r="RC141" s="223"/>
      <c r="RD141" s="223"/>
      <c r="RE141" s="223"/>
      <c r="RF141" s="223"/>
      <c r="RG141" s="223"/>
      <c r="RH141" s="223"/>
      <c r="RI141" s="223"/>
      <c r="RJ141" s="223"/>
      <c r="RK141" s="223"/>
      <c r="RL141" s="223"/>
      <c r="RM141" s="223"/>
      <c r="RN141" s="223"/>
      <c r="RO141" s="223"/>
      <c r="RP141" s="223"/>
      <c r="RQ141" s="223"/>
      <c r="RR141" s="223"/>
      <c r="RS141" s="223"/>
      <c r="RT141" s="223"/>
      <c r="RU141" s="223"/>
      <c r="RV141" s="223"/>
      <c r="RW141" s="223"/>
      <c r="RX141" s="223"/>
      <c r="RY141" s="223"/>
      <c r="RZ141" s="223"/>
      <c r="SA141" s="223"/>
      <c r="SB141" s="223"/>
      <c r="SC141" s="223"/>
      <c r="SD141" s="223"/>
      <c r="SE141" s="223"/>
      <c r="SF141" s="223"/>
      <c r="SG141" s="223"/>
      <c r="SH141" s="223"/>
      <c r="SI141" s="223"/>
      <c r="SJ141" s="223"/>
      <c r="SK141" s="223"/>
      <c r="SL141" s="223"/>
      <c r="SM141" s="223"/>
      <c r="SN141" s="223"/>
      <c r="SO141" s="223"/>
      <c r="SP141" s="223"/>
      <c r="SQ141" s="223"/>
      <c r="SR141" s="223"/>
      <c r="SS141" s="223"/>
      <c r="ST141" s="223"/>
      <c r="SU141" s="223"/>
      <c r="SV141" s="223"/>
      <c r="SW141" s="223"/>
      <c r="SX141" s="223"/>
      <c r="SY141" s="223"/>
      <c r="SZ141" s="223"/>
      <c r="TA141" s="223"/>
      <c r="TB141" s="223"/>
      <c r="TC141" s="223"/>
      <c r="TD141" s="223"/>
      <c r="TE141" s="223"/>
      <c r="TF141" s="223"/>
      <c r="TG141" s="223"/>
      <c r="TH141" s="223"/>
      <c r="TI141" s="223"/>
      <c r="TJ141" s="223"/>
      <c r="TK141" s="223"/>
      <c r="TL141" s="223"/>
      <c r="TM141" s="223"/>
      <c r="TN141" s="223"/>
      <c r="TO141" s="223"/>
      <c r="TP141" s="223"/>
      <c r="TQ141" s="223"/>
      <c r="TR141" s="223"/>
      <c r="TS141" s="223"/>
      <c r="TT141" s="223"/>
      <c r="TU141" s="223"/>
      <c r="TV141" s="223"/>
      <c r="TW141" s="223"/>
      <c r="TX141" s="223"/>
      <c r="TY141" s="223"/>
      <c r="TZ141" s="223"/>
      <c r="UA141" s="223"/>
      <c r="UB141" s="223"/>
      <c r="UC141" s="223"/>
      <c r="UD141" s="223"/>
      <c r="UE141" s="223"/>
      <c r="UF141" s="223"/>
      <c r="UG141" s="223"/>
      <c r="UH141" s="223"/>
      <c r="UI141" s="223"/>
      <c r="UJ141" s="223"/>
      <c r="UK141" s="223"/>
      <c r="UL141" s="223"/>
      <c r="UM141" s="223"/>
      <c r="UN141" s="223"/>
      <c r="UO141" s="223"/>
      <c r="UP141" s="223"/>
      <c r="UQ141" s="223"/>
      <c r="UR141" s="223"/>
      <c r="US141" s="223"/>
      <c r="UT141" s="223"/>
      <c r="UU141" s="223"/>
      <c r="UV141" s="223"/>
      <c r="UW141" s="223"/>
      <c r="UX141" s="223"/>
      <c r="UY141" s="223"/>
      <c r="UZ141" s="223"/>
      <c r="VA141" s="223"/>
      <c r="VB141" s="223"/>
      <c r="VC141" s="223"/>
      <c r="VD141" s="223"/>
      <c r="VE141" s="223"/>
      <c r="VF141" s="223"/>
      <c r="VG141" s="223"/>
      <c r="VH141" s="223"/>
      <c r="VI141" s="223"/>
      <c r="VJ141" s="223"/>
      <c r="VK141" s="223"/>
      <c r="VL141" s="223"/>
      <c r="VM141" s="223"/>
      <c r="VN141" s="223"/>
      <c r="VO141" s="223"/>
      <c r="VP141" s="223"/>
      <c r="VQ141" s="223"/>
      <c r="VR141" s="223"/>
      <c r="VS141" s="223"/>
      <c r="VT141" s="223"/>
      <c r="VU141" s="223"/>
      <c r="VV141" s="223"/>
      <c r="VW141" s="223"/>
      <c r="VX141" s="223"/>
      <c r="VY141" s="223"/>
      <c r="VZ141" s="223"/>
      <c r="WA141" s="223"/>
      <c r="WB141" s="223"/>
      <c r="WC141" s="223"/>
      <c r="WD141" s="223"/>
      <c r="WE141" s="223"/>
      <c r="WF141" s="223"/>
      <c r="WG141" s="223"/>
      <c r="WH141" s="223"/>
      <c r="WI141" s="223"/>
      <c r="WJ141" s="223"/>
      <c r="WK141" s="223"/>
      <c r="WL141" s="223"/>
      <c r="WM141" s="223"/>
      <c r="WN141" s="223"/>
      <c r="WO141" s="223"/>
      <c r="WP141" s="223"/>
      <c r="WQ141" s="223"/>
      <c r="WR141" s="223"/>
      <c r="WS141" s="223"/>
      <c r="WT141" s="223"/>
      <c r="WU141" s="223"/>
      <c r="WV141" s="223"/>
      <c r="WW141" s="223"/>
      <c r="WX141" s="223"/>
      <c r="WY141" s="223"/>
      <c r="WZ141" s="223"/>
      <c r="XA141" s="223"/>
      <c r="XB141" s="223"/>
      <c r="XC141" s="223"/>
      <c r="XD141" s="223"/>
      <c r="XE141" s="223"/>
      <c r="XF141" s="223"/>
      <c r="XG141" s="223"/>
      <c r="XH141" s="223"/>
      <c r="XI141" s="223"/>
      <c r="XJ141" s="223"/>
      <c r="XK141" s="223"/>
      <c r="XL141" s="223"/>
      <c r="XM141" s="223"/>
      <c r="XN141" s="223"/>
      <c r="XO141" s="223"/>
      <c r="XP141" s="223"/>
      <c r="XQ141" s="223"/>
      <c r="XR141" s="223"/>
      <c r="XS141" s="223"/>
      <c r="XT141" s="223"/>
      <c r="XU141" s="223"/>
      <c r="XV141" s="223"/>
      <c r="XW141" s="223"/>
      <c r="XX141" s="223"/>
      <c r="XY141" s="223"/>
      <c r="XZ141" s="223"/>
      <c r="YA141" s="223"/>
      <c r="YB141" s="223"/>
      <c r="YC141" s="223"/>
      <c r="YD141" s="223"/>
      <c r="YE141" s="223"/>
      <c r="YF141" s="223"/>
      <c r="YG141" s="223"/>
      <c r="YH141" s="223"/>
      <c r="YI141" s="223"/>
      <c r="YJ141" s="223"/>
      <c r="YK141" s="223"/>
      <c r="YL141" s="223"/>
      <c r="YM141" s="223"/>
      <c r="YN141" s="223"/>
      <c r="YO141" s="223"/>
      <c r="YP141" s="223"/>
      <c r="YQ141" s="223"/>
      <c r="YR141" s="223"/>
      <c r="YS141" s="223"/>
      <c r="YT141" s="223"/>
      <c r="YU141" s="223"/>
      <c r="YV141" s="223"/>
      <c r="YW141" s="223"/>
      <c r="YX141" s="223"/>
      <c r="YY141" s="223"/>
      <c r="YZ141" s="223"/>
      <c r="ZA141" s="223"/>
      <c r="ZB141" s="223"/>
      <c r="ZC141" s="223"/>
      <c r="ZD141" s="223"/>
      <c r="ZE141" s="223"/>
      <c r="ZF141" s="223"/>
      <c r="ZG141" s="223"/>
      <c r="ZH141" s="223"/>
      <c r="ZI141" s="223"/>
      <c r="ZJ141" s="223"/>
      <c r="ZK141" s="223"/>
      <c r="ZL141" s="223"/>
      <c r="ZM141" s="223"/>
      <c r="ZN141" s="223"/>
      <c r="ZO141" s="223"/>
      <c r="ZP141" s="223"/>
      <c r="ZQ141" s="223"/>
      <c r="ZR141" s="223"/>
      <c r="ZS141" s="223"/>
      <c r="ZT141" s="223"/>
      <c r="ZU141" s="223"/>
      <c r="ZV141" s="223"/>
      <c r="ZW141" s="223"/>
      <c r="ZX141" s="223"/>
      <c r="ZY141" s="223"/>
      <c r="ZZ141" s="223"/>
      <c r="AAA141" s="223"/>
      <c r="AAB141" s="223"/>
      <c r="AAC141" s="223"/>
      <c r="AAD141" s="223"/>
      <c r="AAE141" s="223"/>
      <c r="AAF141" s="223"/>
      <c r="AAG141" s="223"/>
      <c r="AAH141" s="223"/>
      <c r="AAI141" s="223"/>
      <c r="AAJ141" s="223"/>
      <c r="AAK141" s="223"/>
      <c r="AAL141" s="223"/>
      <c r="AAM141" s="223"/>
      <c r="AAN141" s="223"/>
      <c r="AAO141" s="223"/>
      <c r="AAP141" s="223"/>
      <c r="AAQ141" s="223"/>
      <c r="AAR141" s="223"/>
      <c r="AAS141" s="223"/>
      <c r="AAT141" s="223"/>
      <c r="AAU141" s="223"/>
      <c r="AAV141" s="223"/>
      <c r="AAW141" s="223"/>
      <c r="AAX141" s="223"/>
      <c r="AAY141" s="223"/>
      <c r="AAZ141" s="223"/>
      <c r="ABA141" s="223"/>
      <c r="ABB141" s="223"/>
      <c r="ABC141" s="223"/>
      <c r="ABD141" s="223"/>
      <c r="ABE141" s="223"/>
      <c r="ABF141" s="223"/>
      <c r="ABG141" s="223"/>
      <c r="ABH141" s="223"/>
      <c r="ABI141" s="223"/>
      <c r="ABJ141" s="223"/>
      <c r="ABK141" s="223"/>
      <c r="ABL141" s="223"/>
      <c r="ABM141" s="223"/>
      <c r="ABN141" s="223"/>
      <c r="ABO141" s="223"/>
      <c r="ABP141" s="223"/>
      <c r="ABQ141" s="223"/>
      <c r="ABR141" s="223"/>
      <c r="ABS141" s="223"/>
      <c r="ABT141" s="223"/>
      <c r="ABU141" s="223"/>
      <c r="ABV141" s="223"/>
      <c r="ABW141" s="223"/>
      <c r="ABX141" s="223"/>
      <c r="ABY141" s="223"/>
      <c r="ABZ141" s="223"/>
      <c r="ACA141" s="223"/>
      <c r="ACB141" s="223"/>
      <c r="ACC141" s="223"/>
      <c r="ACD141" s="223"/>
      <c r="ACE141" s="223"/>
      <c r="ACF141" s="223"/>
      <c r="ACG141" s="223"/>
      <c r="ACH141" s="223"/>
      <c r="ACI141" s="223"/>
      <c r="ACJ141" s="223"/>
      <c r="ACK141" s="223"/>
      <c r="ACL141" s="223"/>
      <c r="ACM141" s="223"/>
      <c r="ACN141" s="223"/>
      <c r="ACO141" s="223"/>
      <c r="ACP141" s="223"/>
      <c r="ACQ141" s="223"/>
      <c r="ACR141" s="223"/>
      <c r="ACS141" s="223"/>
      <c r="ACT141" s="223"/>
      <c r="ACU141" s="223"/>
      <c r="ACV141" s="223"/>
      <c r="ACW141" s="223"/>
      <c r="ACX141" s="223"/>
      <c r="ACY141" s="223"/>
      <c r="ACZ141" s="223"/>
      <c r="ADA141" s="223"/>
      <c r="ADB141" s="223"/>
      <c r="ADC141" s="223"/>
      <c r="ADD141" s="223"/>
      <c r="ADE141" s="223"/>
      <c r="ADF141" s="223"/>
      <c r="ADG141" s="223"/>
      <c r="ADH141" s="223"/>
      <c r="ADI141" s="223"/>
      <c r="ADJ141" s="223"/>
      <c r="ADK141" s="223"/>
      <c r="ADL141" s="223"/>
      <c r="ADM141" s="223"/>
      <c r="ADN141" s="223"/>
      <c r="ADO141" s="223"/>
      <c r="ADP141" s="223"/>
      <c r="ADQ141" s="223"/>
      <c r="ADR141" s="223"/>
      <c r="ADS141" s="223"/>
      <c r="ADT141" s="223"/>
      <c r="ADU141" s="223"/>
      <c r="ADV141" s="223"/>
      <c r="ADW141" s="223"/>
      <c r="ADX141" s="223"/>
      <c r="ADY141" s="223"/>
      <c r="ADZ141" s="223"/>
      <c r="AEA141" s="223"/>
      <c r="AEB141" s="223"/>
      <c r="AEC141" s="223"/>
      <c r="AED141" s="223"/>
      <c r="AEE141" s="223"/>
      <c r="AEF141" s="223"/>
      <c r="AEG141" s="223"/>
      <c r="AEH141" s="223"/>
      <c r="AEI141" s="223"/>
      <c r="AEJ141" s="223"/>
      <c r="AEK141" s="223"/>
      <c r="AEL141" s="223"/>
      <c r="AEM141" s="223"/>
      <c r="AEN141" s="223"/>
      <c r="AEO141" s="223"/>
      <c r="AEP141" s="223"/>
      <c r="AEQ141" s="223"/>
      <c r="AER141" s="223"/>
      <c r="AES141" s="223"/>
      <c r="AET141" s="223"/>
      <c r="AEU141" s="223"/>
      <c r="AEV141" s="223"/>
      <c r="AEW141" s="223"/>
      <c r="AEX141" s="223"/>
      <c r="AEY141" s="223"/>
      <c r="AEZ141" s="223"/>
      <c r="AFA141" s="223"/>
      <c r="AFB141" s="223"/>
      <c r="AFC141" s="223"/>
      <c r="AFD141" s="223"/>
      <c r="AFE141" s="223"/>
      <c r="AFF141" s="223"/>
      <c r="AFG141" s="223"/>
      <c r="AFH141" s="223"/>
      <c r="AFI141" s="223"/>
      <c r="AFJ141" s="223"/>
      <c r="AFK141" s="223"/>
      <c r="AFL141" s="223"/>
      <c r="AFM141" s="223"/>
      <c r="AFN141" s="223"/>
      <c r="AFO141" s="223"/>
      <c r="AFP141" s="223"/>
      <c r="AFQ141" s="223"/>
      <c r="AFR141" s="223"/>
      <c r="AFS141" s="223"/>
      <c r="AFT141" s="223"/>
    </row>
    <row r="142" spans="1:852" s="64" customFormat="1">
      <c r="A142" s="98" t="s">
        <v>1298</v>
      </c>
      <c r="B142" s="807"/>
      <c r="C142" s="840" t="str">
        <f>IF(Severity!F142&gt;=0.5,"YES","NO")</f>
        <v>NO</v>
      </c>
      <c r="D142" s="840" t="str">
        <f>IF(Severity!G142&gt;=0.5,"YES","NO")</f>
        <v>YES</v>
      </c>
      <c r="E142" s="213">
        <v>16</v>
      </c>
      <c r="F142" s="213">
        <v>2</v>
      </c>
      <c r="G142" s="90" t="s">
        <v>335</v>
      </c>
      <c r="H142" s="270" t="s">
        <v>455</v>
      </c>
      <c r="I142" s="835">
        <v>1</v>
      </c>
      <c r="J142" s="270">
        <v>6</v>
      </c>
      <c r="K142" s="270" t="s">
        <v>455</v>
      </c>
      <c r="L142" s="223"/>
      <c r="M142" s="223"/>
      <c r="N142" s="265"/>
      <c r="O142" s="270" t="s">
        <v>455</v>
      </c>
      <c r="P142" s="223"/>
      <c r="Q142" s="223"/>
      <c r="R142" s="223"/>
      <c r="S142" s="270" t="s">
        <v>3005</v>
      </c>
      <c r="T142" s="270">
        <v>21</v>
      </c>
      <c r="U142" s="125">
        <v>24.8</v>
      </c>
      <c r="V142" s="125">
        <v>7.5</v>
      </c>
      <c r="W142" s="125"/>
      <c r="X142" s="125"/>
      <c r="Y142" s="125"/>
      <c r="Z142" s="125"/>
      <c r="AA142" s="125"/>
      <c r="AB142" s="125"/>
      <c r="AC142" s="125"/>
      <c r="AD142" s="125"/>
      <c r="AE142" s="114">
        <v>-13.5</v>
      </c>
      <c r="AF142" s="125">
        <v>8.3000000000000007</v>
      </c>
      <c r="AG142" s="125"/>
      <c r="AH142" s="125"/>
      <c r="AI142" s="265">
        <v>25</v>
      </c>
      <c r="AJ142" s="267">
        <f>AI142-J142</f>
        <v>19</v>
      </c>
      <c r="AK142" s="267" t="s">
        <v>455</v>
      </c>
      <c r="AL142" s="90" t="s">
        <v>2388</v>
      </c>
      <c r="AM142" s="270" t="s">
        <v>749</v>
      </c>
      <c r="AN142" s="270">
        <v>2</v>
      </c>
      <c r="AO142" s="270">
        <v>5</v>
      </c>
      <c r="AP142" s="270" t="s">
        <v>455</v>
      </c>
      <c r="AQ142" s="223"/>
      <c r="AR142" s="223"/>
      <c r="AS142" s="223"/>
      <c r="AT142" s="270" t="s">
        <v>455</v>
      </c>
      <c r="AU142" s="223"/>
      <c r="AV142" s="223"/>
      <c r="AW142" s="223"/>
      <c r="AX142" s="265" t="s">
        <v>236</v>
      </c>
      <c r="AY142" s="270">
        <v>21</v>
      </c>
      <c r="AZ142" s="114">
        <v>22.8</v>
      </c>
      <c r="BA142" s="114">
        <v>5.5</v>
      </c>
      <c r="BB142" s="114"/>
      <c r="BC142" s="114"/>
      <c r="BD142" s="114"/>
      <c r="BE142" s="114"/>
      <c r="BF142" s="114"/>
      <c r="BG142" s="114"/>
      <c r="BH142" s="114"/>
      <c r="BI142" s="114"/>
      <c r="BJ142" s="114">
        <v>-11.9</v>
      </c>
      <c r="BK142" s="114">
        <v>8.1</v>
      </c>
      <c r="BL142" s="114"/>
      <c r="BM142" s="114"/>
      <c r="BN142" s="270">
        <v>26</v>
      </c>
      <c r="BO142" s="270">
        <f>BN142-AO142</f>
        <v>21</v>
      </c>
      <c r="BP142" s="270" t="s">
        <v>455</v>
      </c>
      <c r="BQ142" s="95"/>
      <c r="BR142" s="270" t="s">
        <v>455</v>
      </c>
      <c r="BS142" s="223"/>
      <c r="BT142" s="223"/>
      <c r="BU142" s="223"/>
      <c r="BV142" s="223"/>
      <c r="BW142" s="223"/>
      <c r="BX142" s="223"/>
      <c r="BY142" s="223"/>
      <c r="BZ142" s="223"/>
      <c r="CA142" s="223"/>
      <c r="CB142" s="223"/>
      <c r="CC142" s="223"/>
      <c r="CD142" s="223"/>
      <c r="CE142" s="114"/>
      <c r="CF142" s="114"/>
      <c r="CG142" s="114"/>
      <c r="CH142" s="114"/>
      <c r="CI142" s="114"/>
      <c r="CJ142" s="114"/>
      <c r="CK142" s="114"/>
      <c r="CL142" s="114"/>
      <c r="CM142" s="114"/>
      <c r="CN142" s="114"/>
      <c r="CO142" s="114"/>
      <c r="CP142" s="114"/>
      <c r="CQ142" s="114"/>
      <c r="CR142" s="114"/>
      <c r="CS142" s="223"/>
      <c r="CT142" s="223"/>
      <c r="CU142" s="223"/>
      <c r="CV142" s="95"/>
      <c r="CW142" s="270" t="s">
        <v>455</v>
      </c>
      <c r="CX142" s="95"/>
      <c r="CY142" s="223"/>
      <c r="CZ142" s="223"/>
      <c r="DA142" s="223"/>
      <c r="DB142" s="223"/>
      <c r="DC142" s="223"/>
      <c r="DD142" s="223"/>
      <c r="DE142" s="223"/>
      <c r="DF142" s="223"/>
      <c r="DG142" s="223"/>
      <c r="DH142" s="223"/>
      <c r="DI142" s="223"/>
      <c r="DJ142" s="125"/>
      <c r="DK142" s="125"/>
      <c r="DL142" s="125"/>
      <c r="DM142" s="125"/>
      <c r="DN142" s="125"/>
      <c r="DO142" s="125"/>
      <c r="DP142" s="125"/>
      <c r="DQ142" s="125"/>
      <c r="DR142" s="125"/>
      <c r="DS142" s="125"/>
      <c r="DT142" s="125"/>
      <c r="DU142" s="125"/>
      <c r="DV142" s="125"/>
      <c r="DW142" s="125"/>
      <c r="DX142" s="223"/>
      <c r="DY142" s="223"/>
      <c r="DZ142" s="223"/>
      <c r="EA142" s="223"/>
      <c r="EB142" s="270" t="s">
        <v>455</v>
      </c>
      <c r="EC142" s="223"/>
      <c r="ED142" s="223"/>
      <c r="EE142" s="223"/>
      <c r="EF142" s="223"/>
      <c r="EG142" s="223"/>
      <c r="EH142" s="223"/>
      <c r="EI142" s="223"/>
      <c r="EJ142" s="223"/>
      <c r="EK142" s="223"/>
      <c r="EL142" s="223"/>
      <c r="EM142" s="223"/>
      <c r="EN142" s="223"/>
      <c r="EO142" s="125"/>
      <c r="EP142" s="125"/>
      <c r="EQ142" s="125"/>
      <c r="ER142" s="125"/>
      <c r="ES142" s="125"/>
      <c r="ET142" s="125"/>
      <c r="EU142" s="125"/>
      <c r="EV142" s="125"/>
      <c r="EW142" s="125"/>
      <c r="EX142" s="125"/>
      <c r="EY142" s="125"/>
      <c r="EZ142" s="125"/>
      <c r="FA142" s="125"/>
      <c r="FB142" s="125"/>
      <c r="FC142" s="223"/>
      <c r="FD142" s="223"/>
      <c r="FE142" s="223"/>
      <c r="FF142" s="270" t="s">
        <v>455</v>
      </c>
      <c r="FG142" s="270"/>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70" t="s">
        <v>455</v>
      </c>
      <c r="HE142" s="223"/>
      <c r="HF142" s="223"/>
      <c r="HG142" s="270"/>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70" t="s">
        <v>455</v>
      </c>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70" t="s">
        <v>455</v>
      </c>
      <c r="KF142" s="223"/>
      <c r="KG142" s="223"/>
      <c r="KH142" s="223"/>
      <c r="KI142" s="270"/>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70" t="s">
        <v>455</v>
      </c>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67">
        <f>IF(ISERROR(#REF!),0,1)</f>
        <v>0</v>
      </c>
      <c r="OT142" s="267">
        <f>IF(C142="YES",1,0)</f>
        <v>0</v>
      </c>
      <c r="OU142" s="267">
        <f>IF(D142="YES",1,0)</f>
        <v>1</v>
      </c>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row>
    <row r="143" spans="1:852" s="64" customFormat="1">
      <c r="A143" s="98" t="s">
        <v>967</v>
      </c>
      <c r="B143" s="98"/>
      <c r="C143" s="840" t="str">
        <f>IF(Severity!F143&gt;=0.5,"YES","NO")</f>
        <v>NO</v>
      </c>
      <c r="D143" s="840" t="str">
        <f>IF(Severity!G143&gt;=0.5,"YES","NO")</f>
        <v>YES</v>
      </c>
      <c r="E143" s="111">
        <v>6</v>
      </c>
      <c r="F143" s="111">
        <v>3</v>
      </c>
      <c r="G143" s="271" t="s">
        <v>2380</v>
      </c>
      <c r="H143" s="270" t="s">
        <v>749</v>
      </c>
      <c r="I143" s="270">
        <v>0</v>
      </c>
      <c r="J143" s="270">
        <v>0</v>
      </c>
      <c r="K143" s="270" t="s">
        <v>602</v>
      </c>
      <c r="L143" s="217">
        <v>17</v>
      </c>
      <c r="M143" s="217">
        <v>6</v>
      </c>
      <c r="N143" s="270">
        <v>6</v>
      </c>
      <c r="O143" s="270" t="s">
        <v>455</v>
      </c>
      <c r="P143" s="223"/>
      <c r="Q143" s="223"/>
      <c r="R143" s="223"/>
      <c r="S143" s="270" t="s">
        <v>602</v>
      </c>
      <c r="T143" s="265">
        <v>17</v>
      </c>
      <c r="U143" s="125">
        <v>21.42</v>
      </c>
      <c r="V143" s="125">
        <v>3.96</v>
      </c>
      <c r="W143" s="125"/>
      <c r="X143" s="125"/>
      <c r="Y143" s="125">
        <v>10.33</v>
      </c>
      <c r="Z143" s="125">
        <v>5.18</v>
      </c>
      <c r="AA143" s="125"/>
      <c r="AB143" s="125"/>
      <c r="AC143" s="125"/>
      <c r="AD143" s="125"/>
      <c r="AE143" s="114"/>
      <c r="AF143" s="125"/>
      <c r="AG143" s="125"/>
      <c r="AH143" s="125"/>
      <c r="AI143" s="265">
        <v>12</v>
      </c>
      <c r="AJ143" s="267">
        <f t="shared" ref="AJ143:AJ183" si="37">AI143-J143</f>
        <v>12</v>
      </c>
      <c r="AK143" s="267" t="s">
        <v>455</v>
      </c>
      <c r="AL143" s="95" t="s">
        <v>2902</v>
      </c>
      <c r="AM143" s="270" t="s">
        <v>749</v>
      </c>
      <c r="AN143" s="270">
        <v>0</v>
      </c>
      <c r="AO143" s="270">
        <v>0</v>
      </c>
      <c r="AP143" s="103" t="s">
        <v>602</v>
      </c>
      <c r="AQ143" s="217">
        <v>17</v>
      </c>
      <c r="AR143" s="217">
        <v>7</v>
      </c>
      <c r="AS143" s="90">
        <v>6</v>
      </c>
      <c r="AT143" s="270" t="s">
        <v>455</v>
      </c>
      <c r="AU143" s="223"/>
      <c r="AV143" s="223"/>
      <c r="AW143" s="223"/>
      <c r="AX143" s="265" t="s">
        <v>602</v>
      </c>
      <c r="AY143" s="265">
        <v>17</v>
      </c>
      <c r="AZ143" s="114">
        <v>23.18</v>
      </c>
      <c r="BA143" s="114">
        <v>7.19</v>
      </c>
      <c r="BB143" s="114"/>
      <c r="BC143" s="114"/>
      <c r="BD143" s="114">
        <v>11.64</v>
      </c>
      <c r="BE143" s="114">
        <v>8.1999999999999993</v>
      </c>
      <c r="BF143" s="114"/>
      <c r="BG143" s="114"/>
      <c r="BH143" s="114"/>
      <c r="BI143" s="114"/>
      <c r="BJ143" s="114"/>
      <c r="BK143" s="114"/>
      <c r="BL143" s="114"/>
      <c r="BM143" s="114"/>
      <c r="BN143" s="270">
        <v>12</v>
      </c>
      <c r="BO143" s="270">
        <f t="shared" ref="BO143:BO183" si="38">BN143-AO143</f>
        <v>12</v>
      </c>
      <c r="BP143" s="270" t="s">
        <v>455</v>
      </c>
      <c r="BQ143" s="95" t="s">
        <v>2269</v>
      </c>
      <c r="BR143" s="270" t="s">
        <v>749</v>
      </c>
      <c r="BS143" s="217">
        <v>0</v>
      </c>
      <c r="BT143" s="217">
        <v>0</v>
      </c>
      <c r="BU143" s="90" t="s">
        <v>602</v>
      </c>
      <c r="BV143" s="217">
        <v>17</v>
      </c>
      <c r="BW143" s="217">
        <v>1</v>
      </c>
      <c r="BX143" s="90">
        <v>6</v>
      </c>
      <c r="BY143" s="90" t="s">
        <v>455</v>
      </c>
      <c r="BZ143" s="223"/>
      <c r="CA143" s="223"/>
      <c r="CB143" s="223"/>
      <c r="CC143" s="235" t="s">
        <v>602</v>
      </c>
      <c r="CD143" s="217">
        <v>17</v>
      </c>
      <c r="CE143" s="114">
        <v>22.92</v>
      </c>
      <c r="CF143" s="114">
        <v>5.0199999999999996</v>
      </c>
      <c r="CG143" s="114"/>
      <c r="CH143" s="114"/>
      <c r="CI143" s="114">
        <v>18.5</v>
      </c>
      <c r="CJ143" s="114">
        <v>9.32</v>
      </c>
      <c r="CK143" s="114"/>
      <c r="CL143" s="114"/>
      <c r="CM143" s="114"/>
      <c r="CN143" s="114"/>
      <c r="CO143" s="114"/>
      <c r="CP143" s="114"/>
      <c r="CQ143" s="114"/>
      <c r="CR143" s="114"/>
      <c r="CS143" s="217">
        <v>12</v>
      </c>
      <c r="CT143" s="267">
        <f>CS143-BT143</f>
        <v>12</v>
      </c>
      <c r="CU143" s="270" t="s">
        <v>455</v>
      </c>
      <c r="CV143" s="95"/>
      <c r="CW143" s="270" t="s">
        <v>455</v>
      </c>
      <c r="CX143" s="95"/>
      <c r="CY143" s="223"/>
      <c r="CZ143" s="223"/>
      <c r="DA143" s="223"/>
      <c r="DB143" s="223"/>
      <c r="DC143" s="223"/>
      <c r="DD143" s="223"/>
      <c r="DE143" s="223"/>
      <c r="DF143" s="223"/>
      <c r="DG143" s="223"/>
      <c r="DH143" s="223"/>
      <c r="DI143" s="223"/>
      <c r="DJ143" s="125"/>
      <c r="DK143" s="125"/>
      <c r="DL143" s="125"/>
      <c r="DM143" s="125"/>
      <c r="DN143" s="125"/>
      <c r="DO143" s="125"/>
      <c r="DP143" s="125"/>
      <c r="DQ143" s="125"/>
      <c r="DR143" s="125"/>
      <c r="DS143" s="125"/>
      <c r="DT143" s="125"/>
      <c r="DU143" s="125"/>
      <c r="DV143" s="125"/>
      <c r="DW143" s="125"/>
      <c r="DX143" s="223"/>
      <c r="DY143" s="223"/>
      <c r="DZ143" s="223"/>
      <c r="EA143" s="223"/>
      <c r="EB143" s="270" t="s">
        <v>455</v>
      </c>
      <c r="EC143" s="223"/>
      <c r="ED143" s="223"/>
      <c r="EE143" s="223"/>
      <c r="EF143" s="223"/>
      <c r="EG143" s="223"/>
      <c r="EH143" s="223"/>
      <c r="EI143" s="223"/>
      <c r="EJ143" s="223"/>
      <c r="EK143" s="223"/>
      <c r="EL143" s="223"/>
      <c r="EM143" s="223"/>
      <c r="EN143" s="223"/>
      <c r="EO143" s="125"/>
      <c r="EP143" s="125"/>
      <c r="EQ143" s="125"/>
      <c r="ER143" s="125"/>
      <c r="ES143" s="125"/>
      <c r="ET143" s="125"/>
      <c r="EU143" s="125"/>
      <c r="EV143" s="125"/>
      <c r="EW143" s="125"/>
      <c r="EX143" s="125"/>
      <c r="EY143" s="125"/>
      <c r="EZ143" s="125"/>
      <c r="FA143" s="125"/>
      <c r="FB143" s="125"/>
      <c r="FC143" s="223"/>
      <c r="FD143" s="223"/>
      <c r="FE143" s="223"/>
      <c r="FF143" s="270" t="s">
        <v>455</v>
      </c>
      <c r="FG143" s="90"/>
      <c r="FH143" s="223"/>
      <c r="FI143" s="223"/>
      <c r="FJ143" s="223"/>
      <c r="FK143" s="223"/>
      <c r="FL143" s="223"/>
      <c r="FM143" s="223"/>
      <c r="FN143" s="223"/>
      <c r="FO143" s="223"/>
      <c r="FP143" s="223"/>
      <c r="FQ143" s="223"/>
      <c r="FR143" s="223"/>
      <c r="FS143" s="223"/>
      <c r="FT143" s="223"/>
      <c r="FU143" s="223"/>
      <c r="FV143" s="223"/>
      <c r="FW143" s="223"/>
      <c r="FX143" s="223"/>
      <c r="FY143" s="223"/>
      <c r="FZ143" s="223"/>
      <c r="GA143" s="223"/>
      <c r="GB143" s="223"/>
      <c r="GC143" s="223"/>
      <c r="GD143" s="223"/>
      <c r="GE143" s="223"/>
      <c r="GF143" s="223"/>
      <c r="GG143" s="223"/>
      <c r="GH143" s="223"/>
      <c r="GI143" s="223"/>
      <c r="GJ143" s="223"/>
      <c r="GK143" s="223"/>
      <c r="GL143" s="223"/>
      <c r="GM143" s="223"/>
      <c r="GN143" s="223"/>
      <c r="GO143" s="223"/>
      <c r="GP143" s="223"/>
      <c r="GQ143" s="223"/>
      <c r="GR143" s="223"/>
      <c r="GS143" s="223"/>
      <c r="GT143" s="223"/>
      <c r="GU143" s="223"/>
      <c r="GV143" s="223"/>
      <c r="GW143" s="223"/>
      <c r="GX143" s="223"/>
      <c r="GY143" s="223"/>
      <c r="GZ143" s="223"/>
      <c r="HA143" s="223"/>
      <c r="HB143" s="223"/>
      <c r="HC143" s="223"/>
      <c r="HD143" s="270" t="s">
        <v>455</v>
      </c>
      <c r="HE143" s="223"/>
      <c r="HF143" s="223"/>
      <c r="HG143" s="90"/>
      <c r="HH143" s="223"/>
      <c r="HI143" s="223"/>
      <c r="HJ143" s="223"/>
      <c r="HK143" s="223"/>
      <c r="HL143" s="223"/>
      <c r="HM143" s="223"/>
      <c r="HN143" s="223"/>
      <c r="HO143" s="223"/>
      <c r="HP143" s="223"/>
      <c r="HQ143" s="223"/>
      <c r="HR143" s="223"/>
      <c r="HS143" s="223"/>
      <c r="HT143" s="223"/>
      <c r="HU143" s="223"/>
      <c r="HV143" s="223"/>
      <c r="HW143" s="223"/>
      <c r="HX143" s="223"/>
      <c r="HY143" s="223"/>
      <c r="HZ143" s="223"/>
      <c r="IA143" s="223"/>
      <c r="IB143" s="223"/>
      <c r="IC143" s="223"/>
      <c r="ID143" s="223"/>
      <c r="IE143" s="223"/>
      <c r="IF143" s="223"/>
      <c r="IG143" s="223"/>
      <c r="IH143" s="223"/>
      <c r="II143" s="223"/>
      <c r="IJ143" s="223"/>
      <c r="IK143" s="223"/>
      <c r="IL143" s="223"/>
      <c r="IM143" s="223"/>
      <c r="IN143" s="223"/>
      <c r="IO143" s="223"/>
      <c r="IP143" s="223"/>
      <c r="IQ143" s="223"/>
      <c r="IR143" s="223"/>
      <c r="IS143" s="270" t="s">
        <v>455</v>
      </c>
      <c r="IT143" s="223"/>
      <c r="IU143" s="223"/>
      <c r="IV143" s="223"/>
      <c r="IW143" s="223"/>
      <c r="IX143" s="223"/>
      <c r="IY143" s="223"/>
      <c r="IZ143" s="223"/>
      <c r="JA143" s="223"/>
      <c r="JB143" s="223"/>
      <c r="JC143" s="223"/>
      <c r="JD143" s="223"/>
      <c r="JE143" s="223"/>
      <c r="JF143" s="223"/>
      <c r="JG143" s="223"/>
      <c r="JH143" s="223"/>
      <c r="JI143" s="223"/>
      <c r="JJ143" s="223"/>
      <c r="JK143" s="223"/>
      <c r="JL143" s="223"/>
      <c r="JM143" s="223"/>
      <c r="JN143" s="223"/>
      <c r="JO143" s="223"/>
      <c r="JP143" s="223"/>
      <c r="JQ143" s="223"/>
      <c r="JR143" s="223"/>
      <c r="JS143" s="223"/>
      <c r="JT143" s="223"/>
      <c r="JU143" s="223"/>
      <c r="JV143" s="223"/>
      <c r="JW143" s="223"/>
      <c r="JX143" s="223"/>
      <c r="JY143" s="223"/>
      <c r="JZ143" s="223"/>
      <c r="KA143" s="223"/>
      <c r="KB143" s="223"/>
      <c r="KC143" s="223"/>
      <c r="KD143" s="223"/>
      <c r="KE143" s="270" t="s">
        <v>455</v>
      </c>
      <c r="KF143" s="223"/>
      <c r="KG143" s="223"/>
      <c r="KH143" s="223"/>
      <c r="KI143" s="90"/>
      <c r="KJ143" s="223"/>
      <c r="KK143" s="223"/>
      <c r="KL143" s="223"/>
      <c r="KM143" s="223"/>
      <c r="KN143" s="223"/>
      <c r="KO143" s="223"/>
      <c r="KP143" s="223"/>
      <c r="KQ143" s="223"/>
      <c r="KR143" s="223"/>
      <c r="KS143" s="223"/>
      <c r="KT143" s="223"/>
      <c r="KU143" s="223"/>
      <c r="KV143" s="223"/>
      <c r="KW143" s="223"/>
      <c r="KX143" s="223"/>
      <c r="KY143" s="223"/>
      <c r="KZ143" s="223"/>
      <c r="LA143" s="223"/>
      <c r="LB143" s="223"/>
      <c r="LC143" s="223"/>
      <c r="LD143" s="223"/>
      <c r="LE143" s="223"/>
      <c r="LF143" s="223"/>
      <c r="LG143" s="223"/>
      <c r="LH143" s="223"/>
      <c r="LI143" s="223"/>
      <c r="LJ143" s="223"/>
      <c r="LK143" s="223"/>
      <c r="LL143" s="223"/>
      <c r="LM143" s="223"/>
      <c r="LN143" s="223"/>
      <c r="LO143" s="223"/>
      <c r="LP143" s="223"/>
      <c r="LQ143" s="223"/>
      <c r="LR143" s="223"/>
      <c r="LS143" s="223"/>
      <c r="LT143" s="270" t="s">
        <v>455</v>
      </c>
      <c r="LU143" s="223"/>
      <c r="LV143" s="223"/>
      <c r="LW143" s="223"/>
      <c r="LX143" s="223"/>
      <c r="LY143" s="223"/>
      <c r="LZ143" s="223"/>
      <c r="MA143" s="223"/>
      <c r="MB143" s="223"/>
      <c r="MC143" s="223"/>
      <c r="MD143" s="223"/>
      <c r="ME143" s="223"/>
      <c r="MF143" s="223"/>
      <c r="MG143" s="223"/>
      <c r="MH143" s="223"/>
      <c r="MI143" s="223"/>
      <c r="MJ143" s="223"/>
      <c r="MK143" s="223"/>
      <c r="ML143" s="223"/>
      <c r="MM143" s="223"/>
      <c r="MN143" s="223"/>
      <c r="MO143" s="223"/>
      <c r="MP143" s="223"/>
      <c r="MQ143" s="223"/>
      <c r="MR143" s="223"/>
      <c r="MS143" s="223"/>
      <c r="MT143" s="223"/>
      <c r="MU143" s="223"/>
      <c r="MV143" s="223"/>
      <c r="MW143" s="223"/>
      <c r="MX143" s="223"/>
      <c r="MY143" s="223"/>
      <c r="MZ143" s="223"/>
      <c r="NA143" s="223"/>
      <c r="NB143" s="223"/>
      <c r="NC143" s="223"/>
      <c r="ND143" s="223"/>
      <c r="NE143" s="223"/>
      <c r="NF143" s="223"/>
      <c r="NG143" s="223"/>
      <c r="NH143" s="223"/>
      <c r="NI143" s="223"/>
      <c r="NJ143" s="223"/>
      <c r="NK143" s="223"/>
      <c r="NL143" s="223"/>
      <c r="NM143" s="223"/>
      <c r="NN143" s="223"/>
      <c r="NO143" s="223"/>
      <c r="NP143" s="223"/>
      <c r="NQ143" s="223"/>
      <c r="NR143" s="223"/>
      <c r="NS143" s="223"/>
      <c r="NT143" s="223"/>
      <c r="NU143" s="223"/>
      <c r="NV143" s="223"/>
      <c r="NW143" s="223"/>
      <c r="NX143" s="223"/>
      <c r="NY143" s="223"/>
      <c r="NZ143" s="223"/>
      <c r="OA143" s="223"/>
      <c r="OB143" s="223"/>
      <c r="OC143" s="223"/>
      <c r="OD143" s="223"/>
      <c r="OE143" s="223"/>
      <c r="OF143" s="223"/>
      <c r="OG143" s="223"/>
      <c r="OH143" s="223"/>
      <c r="OI143" s="223"/>
      <c r="OJ143" s="223"/>
      <c r="OK143" s="223"/>
      <c r="OL143" s="223"/>
      <c r="OM143" s="223"/>
      <c r="ON143" s="223"/>
      <c r="OO143" s="223"/>
      <c r="OP143" s="223"/>
      <c r="OQ143" s="223"/>
      <c r="OR143" s="223"/>
      <c r="OS143" s="267">
        <f>IF(ISERROR(#REF!),0,1)</f>
        <v>0</v>
      </c>
      <c r="OT143" s="267">
        <f t="shared" ref="OT143:OU143" si="39">IF(C143="YES",1,0)</f>
        <v>0</v>
      </c>
      <c r="OU143" s="267">
        <f t="shared" si="39"/>
        <v>1</v>
      </c>
      <c r="OV143" s="223"/>
      <c r="OW143" s="223"/>
      <c r="OX143" s="223"/>
      <c r="OY143" s="223"/>
      <c r="OZ143" s="223"/>
      <c r="PA143" s="223"/>
      <c r="PB143" s="223"/>
      <c r="PC143" s="223"/>
      <c r="PD143" s="223"/>
      <c r="PE143" s="223"/>
      <c r="PF143" s="223"/>
      <c r="PG143" s="223"/>
      <c r="PH143" s="223"/>
      <c r="PI143" s="223"/>
      <c r="PJ143" s="223"/>
      <c r="PK143" s="223"/>
      <c r="PL143" s="223"/>
      <c r="PM143" s="223"/>
      <c r="PN143" s="223"/>
      <c r="PO143" s="223"/>
      <c r="PP143" s="223"/>
      <c r="PQ143" s="223"/>
      <c r="PR143" s="223"/>
      <c r="PS143" s="223"/>
      <c r="PT143" s="223"/>
      <c r="PU143" s="223"/>
      <c r="PV143" s="223"/>
      <c r="PW143" s="223"/>
      <c r="PX143" s="223"/>
      <c r="PY143" s="223"/>
      <c r="PZ143" s="223"/>
      <c r="QA143" s="223"/>
      <c r="QB143" s="223"/>
      <c r="QC143" s="223"/>
      <c r="QD143" s="223"/>
      <c r="QE143" s="223"/>
      <c r="QF143" s="223"/>
      <c r="QG143" s="223"/>
      <c r="QH143" s="223"/>
      <c r="QI143" s="223"/>
      <c r="QJ143" s="223"/>
      <c r="QK143" s="223"/>
      <c r="QL143" s="223"/>
      <c r="QM143" s="223"/>
      <c r="QN143" s="223"/>
      <c r="QO143" s="223"/>
      <c r="QP143" s="223"/>
      <c r="QQ143" s="223"/>
      <c r="QR143" s="223"/>
      <c r="QS143" s="223"/>
      <c r="QT143" s="223"/>
      <c r="QU143" s="223"/>
      <c r="QV143" s="223"/>
      <c r="QW143" s="223"/>
      <c r="QX143" s="223"/>
      <c r="QY143" s="223"/>
      <c r="QZ143" s="223"/>
      <c r="RA143" s="223"/>
      <c r="RB143" s="223"/>
      <c r="RC143" s="223"/>
      <c r="RD143" s="223"/>
      <c r="RE143" s="223"/>
      <c r="RF143" s="223"/>
      <c r="RG143" s="223"/>
      <c r="RH143" s="223"/>
      <c r="RI143" s="223"/>
      <c r="RJ143" s="223"/>
      <c r="RK143" s="223"/>
      <c r="RL143" s="223"/>
      <c r="RM143" s="223"/>
      <c r="RN143" s="223"/>
      <c r="RO143" s="223"/>
      <c r="RP143" s="223"/>
      <c r="RQ143" s="223"/>
      <c r="RR143" s="223"/>
      <c r="RS143" s="223"/>
      <c r="RT143" s="223"/>
      <c r="RU143" s="223"/>
      <c r="RV143" s="223"/>
      <c r="RW143" s="223"/>
      <c r="RX143" s="223"/>
      <c r="RY143" s="223"/>
      <c r="RZ143" s="223"/>
      <c r="SA143" s="223"/>
      <c r="SB143" s="223"/>
      <c r="SC143" s="223"/>
      <c r="SD143" s="223"/>
      <c r="SE143" s="223"/>
      <c r="SF143" s="223"/>
      <c r="SG143" s="223"/>
      <c r="SH143" s="223"/>
      <c r="SI143" s="223"/>
      <c r="SJ143" s="223"/>
      <c r="SK143" s="223"/>
      <c r="SL143" s="223"/>
      <c r="SM143" s="223"/>
      <c r="SN143" s="223"/>
      <c r="SO143" s="223"/>
      <c r="SP143" s="223"/>
      <c r="SQ143" s="223"/>
      <c r="SR143" s="223"/>
      <c r="SS143" s="223"/>
      <c r="ST143" s="223"/>
      <c r="SU143" s="223"/>
      <c r="SV143" s="223"/>
      <c r="SW143" s="223"/>
      <c r="SX143" s="223"/>
      <c r="SY143" s="223"/>
      <c r="SZ143" s="223"/>
      <c r="TA143" s="223"/>
      <c r="TB143" s="223"/>
      <c r="TC143" s="223"/>
      <c r="TD143" s="223"/>
      <c r="TE143" s="223"/>
      <c r="TF143" s="223"/>
      <c r="TG143" s="223"/>
      <c r="TH143" s="223"/>
      <c r="TI143" s="223"/>
      <c r="TJ143" s="223"/>
      <c r="TK143" s="223"/>
      <c r="TL143" s="223"/>
      <c r="TM143" s="223"/>
      <c r="TN143" s="223"/>
      <c r="TO143" s="223"/>
      <c r="TP143" s="223"/>
      <c r="TQ143" s="223"/>
      <c r="TR143" s="223"/>
      <c r="TS143" s="223"/>
      <c r="TT143" s="223"/>
      <c r="TU143" s="223"/>
      <c r="TV143" s="223"/>
      <c r="TW143" s="223"/>
      <c r="TX143" s="223"/>
      <c r="TY143" s="223"/>
      <c r="TZ143" s="223"/>
      <c r="UA143" s="223"/>
      <c r="UB143" s="223"/>
      <c r="UC143" s="223"/>
      <c r="UD143" s="223"/>
      <c r="UE143" s="223"/>
      <c r="UF143" s="223"/>
      <c r="UG143" s="223"/>
      <c r="UH143" s="223"/>
      <c r="UI143" s="223"/>
      <c r="UJ143" s="223"/>
      <c r="UK143" s="223"/>
      <c r="UL143" s="223"/>
      <c r="UM143" s="223"/>
      <c r="UN143" s="223"/>
      <c r="UO143" s="223"/>
      <c r="UP143" s="223"/>
      <c r="UQ143" s="223"/>
      <c r="UR143" s="223"/>
      <c r="US143" s="223"/>
      <c r="UT143" s="223"/>
      <c r="UU143" s="223"/>
      <c r="UV143" s="223"/>
      <c r="UW143" s="223"/>
      <c r="UX143" s="223"/>
      <c r="UY143" s="223"/>
      <c r="UZ143" s="223"/>
      <c r="VA143" s="223"/>
      <c r="VB143" s="223"/>
      <c r="VC143" s="223"/>
      <c r="VD143" s="223"/>
      <c r="VE143" s="223"/>
      <c r="VF143" s="223"/>
      <c r="VG143" s="223"/>
      <c r="VH143" s="223"/>
      <c r="VI143" s="223"/>
      <c r="VJ143" s="223"/>
      <c r="VK143" s="223"/>
      <c r="VL143" s="223"/>
      <c r="VM143" s="223"/>
      <c r="VN143" s="223"/>
      <c r="VO143" s="223"/>
      <c r="VP143" s="223"/>
      <c r="VQ143" s="223"/>
      <c r="VR143" s="223"/>
      <c r="VS143" s="223"/>
      <c r="VT143" s="223"/>
      <c r="VU143" s="223"/>
      <c r="VV143" s="223"/>
      <c r="VW143" s="223"/>
      <c r="VX143" s="223"/>
      <c r="VY143" s="223"/>
      <c r="VZ143" s="223"/>
      <c r="WA143" s="223"/>
      <c r="WB143" s="223"/>
      <c r="WC143" s="223"/>
      <c r="WD143" s="223"/>
      <c r="WE143" s="223"/>
      <c r="WF143" s="223"/>
      <c r="WG143" s="223"/>
      <c r="WH143" s="223"/>
      <c r="WI143" s="223"/>
      <c r="WJ143" s="223"/>
      <c r="WK143" s="223"/>
      <c r="WL143" s="223"/>
      <c r="WM143" s="223"/>
      <c r="WN143" s="223"/>
      <c r="WO143" s="223"/>
      <c r="WP143" s="223"/>
      <c r="WQ143" s="223"/>
      <c r="WR143" s="223"/>
      <c r="WS143" s="223"/>
      <c r="WT143" s="223"/>
      <c r="WU143" s="223"/>
      <c r="WV143" s="223"/>
      <c r="WW143" s="223"/>
      <c r="WX143" s="223"/>
      <c r="WY143" s="223"/>
      <c r="WZ143" s="223"/>
      <c r="XA143" s="223"/>
      <c r="XB143" s="223"/>
      <c r="XC143" s="223"/>
      <c r="XD143" s="223"/>
      <c r="XE143" s="223"/>
      <c r="XF143" s="223"/>
      <c r="XG143" s="223"/>
      <c r="XH143" s="223"/>
      <c r="XI143" s="223"/>
      <c r="XJ143" s="223"/>
      <c r="XK143" s="223"/>
      <c r="XL143" s="223"/>
      <c r="XM143" s="223"/>
      <c r="XN143" s="223"/>
      <c r="XO143" s="223"/>
      <c r="XP143" s="223"/>
      <c r="XQ143" s="223"/>
      <c r="XR143" s="223"/>
      <c r="XS143" s="223"/>
      <c r="XT143" s="223"/>
      <c r="XU143" s="223"/>
      <c r="XV143" s="223"/>
      <c r="XW143" s="223"/>
      <c r="XX143" s="223"/>
      <c r="XY143" s="223"/>
      <c r="XZ143" s="223"/>
      <c r="YA143" s="223"/>
      <c r="YB143" s="223"/>
      <c r="YC143" s="223"/>
      <c r="YD143" s="223"/>
      <c r="YE143" s="223"/>
      <c r="YF143" s="223"/>
      <c r="YG143" s="223"/>
      <c r="YH143" s="223"/>
      <c r="YI143" s="223"/>
      <c r="YJ143" s="223"/>
      <c r="YK143" s="223"/>
      <c r="YL143" s="223"/>
      <c r="YM143" s="223"/>
      <c r="YN143" s="223"/>
      <c r="YO143" s="223"/>
      <c r="YP143" s="223"/>
      <c r="YQ143" s="223"/>
      <c r="YR143" s="223"/>
      <c r="YS143" s="223"/>
      <c r="YT143" s="223"/>
      <c r="YU143" s="223"/>
      <c r="YV143" s="223"/>
      <c r="YW143" s="223"/>
      <c r="YX143" s="223"/>
      <c r="YY143" s="223"/>
      <c r="YZ143" s="223"/>
      <c r="ZA143" s="223"/>
      <c r="ZB143" s="223"/>
      <c r="ZC143" s="223"/>
      <c r="ZD143" s="223"/>
      <c r="ZE143" s="223"/>
      <c r="ZF143" s="223"/>
      <c r="ZG143" s="223"/>
      <c r="ZH143" s="223"/>
      <c r="ZI143" s="223"/>
      <c r="ZJ143" s="223"/>
      <c r="ZK143" s="223"/>
      <c r="ZL143" s="223"/>
      <c r="ZM143" s="223"/>
      <c r="ZN143" s="223"/>
      <c r="ZO143" s="223"/>
      <c r="ZP143" s="223"/>
      <c r="ZQ143" s="223"/>
      <c r="ZR143" s="223"/>
      <c r="ZS143" s="223"/>
      <c r="ZT143" s="223"/>
      <c r="ZU143" s="223"/>
      <c r="ZV143" s="223"/>
      <c r="ZW143" s="223"/>
      <c r="ZX143" s="223"/>
      <c r="ZY143" s="223"/>
      <c r="ZZ143" s="223"/>
      <c r="AAA143" s="223"/>
      <c r="AAB143" s="223"/>
      <c r="AAC143" s="223"/>
      <c r="AAD143" s="223"/>
      <c r="AAE143" s="223"/>
      <c r="AAF143" s="223"/>
      <c r="AAG143" s="223"/>
      <c r="AAH143" s="223"/>
      <c r="AAI143" s="223"/>
      <c r="AAJ143" s="223"/>
      <c r="AAK143" s="223"/>
      <c r="AAL143" s="223"/>
      <c r="AAM143" s="223"/>
      <c r="AAN143" s="223"/>
      <c r="AAO143" s="223"/>
      <c r="AAP143" s="223"/>
      <c r="AAQ143" s="223"/>
      <c r="AAR143" s="223"/>
      <c r="AAS143" s="223"/>
      <c r="AAT143" s="223"/>
      <c r="AAU143" s="223"/>
      <c r="AAV143" s="223"/>
      <c r="AAW143" s="223"/>
      <c r="AAX143" s="223"/>
      <c r="AAY143" s="223"/>
      <c r="AAZ143" s="223"/>
      <c r="ABA143" s="223"/>
      <c r="ABB143" s="223"/>
      <c r="ABC143" s="223"/>
      <c r="ABD143" s="223"/>
      <c r="ABE143" s="223"/>
      <c r="ABF143" s="223"/>
      <c r="ABG143" s="223"/>
      <c r="ABH143" s="223"/>
      <c r="ABI143" s="223"/>
      <c r="ABJ143" s="223"/>
      <c r="ABK143" s="223"/>
      <c r="ABL143" s="223"/>
      <c r="ABM143" s="223"/>
      <c r="ABN143" s="223"/>
      <c r="ABO143" s="223"/>
      <c r="ABP143" s="223"/>
      <c r="ABQ143" s="223"/>
      <c r="ABR143" s="223"/>
      <c r="ABS143" s="223"/>
      <c r="ABT143" s="223"/>
      <c r="ABU143" s="223"/>
      <c r="ABV143" s="223"/>
      <c r="ABW143" s="223"/>
      <c r="ABX143" s="223"/>
      <c r="ABY143" s="223"/>
      <c r="ABZ143" s="223"/>
      <c r="ACA143" s="223"/>
      <c r="ACB143" s="223"/>
      <c r="ACC143" s="223"/>
      <c r="ACD143" s="223"/>
      <c r="ACE143" s="223"/>
      <c r="ACF143" s="223"/>
      <c r="ACG143" s="223"/>
      <c r="ACH143" s="223"/>
      <c r="ACI143" s="223"/>
      <c r="ACJ143" s="223"/>
      <c r="ACK143" s="223"/>
      <c r="ACL143" s="223"/>
      <c r="ACM143" s="223"/>
      <c r="ACN143" s="223"/>
      <c r="ACO143" s="223"/>
      <c r="ACP143" s="223"/>
      <c r="ACQ143" s="223"/>
      <c r="ACR143" s="223"/>
      <c r="ACS143" s="223"/>
      <c r="ACT143" s="223"/>
      <c r="ACU143" s="223"/>
      <c r="ACV143" s="223"/>
      <c r="ACW143" s="223"/>
      <c r="ACX143" s="223"/>
      <c r="ACY143" s="223"/>
      <c r="ACZ143" s="223"/>
      <c r="ADA143" s="223"/>
      <c r="ADB143" s="223"/>
      <c r="ADC143" s="223"/>
      <c r="ADD143" s="223"/>
      <c r="ADE143" s="223"/>
      <c r="ADF143" s="223"/>
      <c r="ADG143" s="223"/>
      <c r="ADH143" s="223"/>
      <c r="ADI143" s="223"/>
      <c r="ADJ143" s="223"/>
      <c r="ADK143" s="223"/>
      <c r="ADL143" s="223"/>
      <c r="ADM143" s="223"/>
      <c r="ADN143" s="223"/>
      <c r="ADO143" s="223"/>
      <c r="ADP143" s="223"/>
      <c r="ADQ143" s="223"/>
      <c r="ADR143" s="223"/>
      <c r="ADS143" s="223"/>
      <c r="ADT143" s="223"/>
      <c r="ADU143" s="223"/>
      <c r="ADV143" s="223"/>
      <c r="ADW143" s="223"/>
      <c r="ADX143" s="223"/>
      <c r="ADY143" s="223"/>
      <c r="ADZ143" s="223"/>
      <c r="AEA143" s="223"/>
      <c r="AEB143" s="223"/>
      <c r="AEC143" s="223"/>
      <c r="AED143" s="223"/>
      <c r="AEE143" s="223"/>
      <c r="AEF143" s="223"/>
      <c r="AEG143" s="223"/>
      <c r="AEH143" s="223"/>
      <c r="AEI143" s="223"/>
      <c r="AEJ143" s="223"/>
      <c r="AEK143" s="223"/>
      <c r="AEL143" s="223"/>
      <c r="AEM143" s="223"/>
      <c r="AEN143" s="223"/>
      <c r="AEO143" s="223"/>
      <c r="AEP143" s="223"/>
      <c r="AEQ143" s="223"/>
      <c r="AER143" s="223"/>
      <c r="AES143" s="223"/>
      <c r="AET143" s="223"/>
      <c r="AEU143" s="223"/>
      <c r="AEV143" s="223"/>
      <c r="AEW143" s="223"/>
      <c r="AEX143" s="223"/>
      <c r="AEY143" s="223"/>
      <c r="AEZ143" s="223"/>
      <c r="AFA143" s="223"/>
      <c r="AFB143" s="223"/>
      <c r="AFC143" s="223"/>
      <c r="AFD143" s="223"/>
      <c r="AFE143" s="223"/>
      <c r="AFF143" s="223"/>
      <c r="AFG143" s="223"/>
      <c r="AFH143" s="223"/>
      <c r="AFI143" s="223"/>
      <c r="AFJ143" s="223"/>
      <c r="AFK143" s="223"/>
      <c r="AFL143" s="223"/>
      <c r="AFM143" s="223"/>
      <c r="AFN143" s="223"/>
      <c r="AFO143" s="223"/>
      <c r="AFP143" s="223"/>
      <c r="AFQ143" s="223"/>
      <c r="AFR143" s="223"/>
      <c r="AFS143" s="223"/>
      <c r="AFT143" s="223"/>
    </row>
    <row r="144" spans="1:852" s="211" customFormat="1">
      <c r="A144" s="212" t="s">
        <v>3568</v>
      </c>
      <c r="B144" s="212"/>
      <c r="C144" s="840" t="str">
        <f>IF(Severity!F144&gt;=0.5,"YES","NO")</f>
        <v>YES</v>
      </c>
      <c r="D144" s="840" t="str">
        <f>IF(Severity!G144&gt;=0.5,"YES","NO")</f>
        <v>NO</v>
      </c>
      <c r="E144" s="266">
        <v>8</v>
      </c>
      <c r="F144" s="266">
        <v>3</v>
      </c>
      <c r="G144" s="212" t="s">
        <v>2902</v>
      </c>
      <c r="H144" s="270" t="s">
        <v>749</v>
      </c>
      <c r="I144" s="270">
        <v>0</v>
      </c>
      <c r="J144" s="270">
        <v>0</v>
      </c>
      <c r="K144" s="90" t="s">
        <v>455</v>
      </c>
      <c r="L144" s="265"/>
      <c r="M144" s="265"/>
      <c r="N144" s="270"/>
      <c r="O144" s="90" t="s">
        <v>455</v>
      </c>
      <c r="P144" s="270"/>
      <c r="Q144" s="265"/>
      <c r="R144" s="265"/>
      <c r="S144" s="270" t="s">
        <v>3005</v>
      </c>
      <c r="T144" s="270">
        <v>21</v>
      </c>
      <c r="U144" s="125">
        <v>40.299999999999997</v>
      </c>
      <c r="V144" s="125">
        <v>6.8</v>
      </c>
      <c r="W144" s="125"/>
      <c r="X144" s="125"/>
      <c r="Y144" s="125">
        <v>25.6</v>
      </c>
      <c r="Z144" s="125">
        <v>5.0999999999999996</v>
      </c>
      <c r="AA144" s="125"/>
      <c r="AB144" s="125"/>
      <c r="AC144" s="125"/>
      <c r="AD144" s="125"/>
      <c r="AE144" s="114"/>
      <c r="AF144" s="125"/>
      <c r="AG144" s="125"/>
      <c r="AH144" s="125"/>
      <c r="AI144" s="265">
        <v>40</v>
      </c>
      <c r="AJ144" s="267">
        <f t="shared" si="37"/>
        <v>40</v>
      </c>
      <c r="AK144" s="267" t="s">
        <v>455</v>
      </c>
      <c r="AL144" s="95" t="s">
        <v>398</v>
      </c>
      <c r="AM144" s="270" t="s">
        <v>455</v>
      </c>
      <c r="AN144" s="270">
        <v>0</v>
      </c>
      <c r="AO144" s="270">
        <v>0</v>
      </c>
      <c r="AP144" s="90" t="s">
        <v>455</v>
      </c>
      <c r="AQ144" s="265"/>
      <c r="AR144" s="265"/>
      <c r="AS144" s="265"/>
      <c r="AT144" s="90" t="s">
        <v>455</v>
      </c>
      <c r="AU144" s="270"/>
      <c r="AV144" s="265"/>
      <c r="AW144" s="265"/>
      <c r="AX144" s="270" t="s">
        <v>3005</v>
      </c>
      <c r="AY144" s="270">
        <v>21</v>
      </c>
      <c r="AZ144" s="114">
        <v>45.8</v>
      </c>
      <c r="BA144" s="114">
        <v>5.6</v>
      </c>
      <c r="BB144" s="114"/>
      <c r="BC144" s="114"/>
      <c r="BD144" s="114">
        <v>23.4</v>
      </c>
      <c r="BE144" s="114">
        <v>4.2</v>
      </c>
      <c r="BF144" s="114"/>
      <c r="BG144" s="114"/>
      <c r="BH144" s="114"/>
      <c r="BI144" s="114"/>
      <c r="BJ144" s="114"/>
      <c r="BK144" s="114"/>
      <c r="BL144" s="114"/>
      <c r="BM144" s="114"/>
      <c r="BN144" s="265">
        <v>40</v>
      </c>
      <c r="BO144" s="270">
        <f t="shared" si="38"/>
        <v>40</v>
      </c>
      <c r="BP144" s="270" t="s">
        <v>455</v>
      </c>
      <c r="BQ144" s="95" t="s">
        <v>3593</v>
      </c>
      <c r="BR144" s="270" t="s">
        <v>749</v>
      </c>
      <c r="BS144" s="270">
        <v>0</v>
      </c>
      <c r="BT144" s="265">
        <v>0</v>
      </c>
      <c r="BU144" s="90" t="s">
        <v>455</v>
      </c>
      <c r="BV144" s="265"/>
      <c r="BW144" s="265"/>
      <c r="BX144" s="265"/>
      <c r="BY144" s="90" t="s">
        <v>455</v>
      </c>
      <c r="BZ144" s="270"/>
      <c r="CA144" s="265"/>
      <c r="CB144" s="265"/>
      <c r="CC144" s="270" t="s">
        <v>3005</v>
      </c>
      <c r="CD144" s="265">
        <v>21</v>
      </c>
      <c r="CE144" s="114">
        <v>42.3</v>
      </c>
      <c r="CF144" s="114">
        <v>4.9000000000000004</v>
      </c>
      <c r="CG144" s="114"/>
      <c r="CH144" s="114"/>
      <c r="CI144" s="114">
        <v>19.2</v>
      </c>
      <c r="CJ144" s="114">
        <v>5.7</v>
      </c>
      <c r="CK144" s="114"/>
      <c r="CL144" s="114"/>
      <c r="CM144" s="114"/>
      <c r="CN144" s="114"/>
      <c r="CO144" s="114"/>
      <c r="CP144" s="114"/>
      <c r="CQ144" s="114"/>
      <c r="CR144" s="114"/>
      <c r="CS144" s="265">
        <v>40</v>
      </c>
      <c r="CT144" s="267">
        <f>CS144-BT144</f>
        <v>40</v>
      </c>
      <c r="CU144" s="270" t="s">
        <v>455</v>
      </c>
      <c r="CV144" s="270"/>
      <c r="CW144" s="270" t="s">
        <v>455</v>
      </c>
      <c r="CX144" s="270"/>
      <c r="CY144" s="265"/>
      <c r="CZ144" s="265"/>
      <c r="DA144" s="265"/>
      <c r="DB144" s="265"/>
      <c r="DC144" s="265"/>
      <c r="DD144" s="265"/>
      <c r="DE144" s="265"/>
      <c r="DF144" s="265"/>
      <c r="DG144" s="265"/>
      <c r="DH144" s="265"/>
      <c r="DI144" s="265"/>
      <c r="DJ144" s="125"/>
      <c r="DK144" s="125"/>
      <c r="DL144" s="125"/>
      <c r="DM144" s="125"/>
      <c r="DN144" s="125"/>
      <c r="DO144" s="125"/>
      <c r="DP144" s="125"/>
      <c r="DQ144" s="125"/>
      <c r="DR144" s="125"/>
      <c r="DS144" s="125"/>
      <c r="DT144" s="125"/>
      <c r="DU144" s="125"/>
      <c r="DV144" s="125"/>
      <c r="DW144" s="125"/>
      <c r="DX144" s="265"/>
      <c r="DY144" s="265"/>
      <c r="DZ144" s="265"/>
      <c r="EA144" s="265"/>
      <c r="EB144" s="270" t="s">
        <v>455</v>
      </c>
      <c r="EC144" s="265"/>
      <c r="ED144" s="265"/>
      <c r="EE144" s="265"/>
      <c r="EF144" s="265"/>
      <c r="EG144" s="265"/>
      <c r="EH144" s="265"/>
      <c r="EI144" s="265"/>
      <c r="EJ144" s="265"/>
      <c r="EK144" s="265"/>
      <c r="EL144" s="265"/>
      <c r="EM144" s="265"/>
      <c r="EN144" s="265"/>
      <c r="EO144" s="125"/>
      <c r="EP144" s="125"/>
      <c r="EQ144" s="125"/>
      <c r="ER144" s="125"/>
      <c r="ES144" s="125"/>
      <c r="ET144" s="125"/>
      <c r="EU144" s="125"/>
      <c r="EV144" s="125"/>
      <c r="EW144" s="125"/>
      <c r="EX144" s="125"/>
      <c r="EY144" s="125"/>
      <c r="EZ144" s="125"/>
      <c r="FA144" s="125"/>
      <c r="FB144" s="125"/>
      <c r="FC144" s="265"/>
      <c r="FD144" s="265"/>
      <c r="FE144" s="265"/>
      <c r="FF144" s="270" t="s">
        <v>455</v>
      </c>
      <c r="FG144" s="270"/>
      <c r="FH144" s="265"/>
      <c r="FI144" s="265"/>
      <c r="FJ144" s="265"/>
      <c r="FK144" s="265"/>
      <c r="FL144" s="265"/>
      <c r="FM144" s="265"/>
      <c r="FN144" s="265"/>
      <c r="FO144" s="265"/>
      <c r="FP144" s="265"/>
      <c r="FQ144" s="265"/>
      <c r="FR144" s="265"/>
      <c r="FS144" s="265"/>
      <c r="FT144" s="265"/>
      <c r="FU144" s="265"/>
      <c r="FV144" s="265"/>
      <c r="FW144" s="265"/>
      <c r="FX144" s="265"/>
      <c r="FY144" s="265"/>
      <c r="FZ144" s="265"/>
      <c r="GA144" s="265"/>
      <c r="GB144" s="265"/>
      <c r="GC144" s="265"/>
      <c r="GD144" s="265"/>
      <c r="GE144" s="265"/>
      <c r="GF144" s="265"/>
      <c r="GG144" s="265"/>
      <c r="GH144" s="265"/>
      <c r="GI144" s="265"/>
      <c r="GJ144" s="265"/>
      <c r="GK144" s="265"/>
      <c r="GL144" s="265"/>
      <c r="GM144" s="265"/>
      <c r="GN144" s="265"/>
      <c r="GO144" s="265"/>
      <c r="GP144" s="265"/>
      <c r="GQ144" s="265"/>
      <c r="GR144" s="265"/>
      <c r="GS144" s="265"/>
      <c r="GT144" s="265"/>
      <c r="GU144" s="265"/>
      <c r="GV144" s="265"/>
      <c r="GW144" s="265"/>
      <c r="GX144" s="265"/>
      <c r="GY144" s="265"/>
      <c r="GZ144" s="265"/>
      <c r="HA144" s="265"/>
      <c r="HB144" s="265"/>
      <c r="HC144" s="265"/>
      <c r="HD144" s="270" t="s">
        <v>455</v>
      </c>
      <c r="HE144" s="265"/>
      <c r="HF144" s="265"/>
      <c r="HG144" s="270"/>
      <c r="HH144" s="265"/>
      <c r="HI144" s="265"/>
      <c r="HJ144" s="265"/>
      <c r="HK144" s="265"/>
      <c r="HL144" s="265"/>
      <c r="HM144" s="265"/>
      <c r="HN144" s="265"/>
      <c r="HO144" s="265"/>
      <c r="HP144" s="265"/>
      <c r="HQ144" s="265"/>
      <c r="HR144" s="265"/>
      <c r="HS144" s="265"/>
      <c r="HT144" s="265"/>
      <c r="HU144" s="265"/>
      <c r="HV144" s="265"/>
      <c r="HW144" s="265"/>
      <c r="HX144" s="265"/>
      <c r="HY144" s="265"/>
      <c r="HZ144" s="265"/>
      <c r="IA144" s="265"/>
      <c r="IB144" s="265"/>
      <c r="IC144" s="265"/>
      <c r="ID144" s="265"/>
      <c r="IE144" s="265"/>
      <c r="IF144" s="265"/>
      <c r="IG144" s="265"/>
      <c r="IH144" s="265"/>
      <c r="II144" s="265"/>
      <c r="IJ144" s="265"/>
      <c r="IK144" s="265"/>
      <c r="IL144" s="265"/>
      <c r="IM144" s="265"/>
      <c r="IN144" s="265"/>
      <c r="IO144" s="265"/>
      <c r="IP144" s="265"/>
      <c r="IQ144" s="265"/>
      <c r="IR144" s="265"/>
      <c r="IS144" s="270" t="s">
        <v>455</v>
      </c>
      <c r="IT144" s="265"/>
      <c r="IU144" s="265"/>
      <c r="IV144" s="265"/>
      <c r="IW144" s="265"/>
      <c r="IX144" s="265"/>
      <c r="IY144" s="265"/>
      <c r="IZ144" s="265"/>
      <c r="JA144" s="265"/>
      <c r="JB144" s="265"/>
      <c r="JC144" s="265"/>
      <c r="JD144" s="265"/>
      <c r="JE144" s="265"/>
      <c r="JF144" s="265"/>
      <c r="JG144" s="265"/>
      <c r="JH144" s="265"/>
      <c r="JI144" s="265"/>
      <c r="JJ144" s="265"/>
      <c r="JK144" s="265"/>
      <c r="JL144" s="265"/>
      <c r="JM144" s="265"/>
      <c r="JN144" s="265"/>
      <c r="JO144" s="265"/>
      <c r="JP144" s="265"/>
      <c r="JQ144" s="265"/>
      <c r="JR144" s="265"/>
      <c r="JS144" s="265"/>
      <c r="JT144" s="265"/>
      <c r="JU144" s="265"/>
      <c r="JV144" s="265"/>
      <c r="JW144" s="265"/>
      <c r="JX144" s="265"/>
      <c r="JY144" s="265"/>
      <c r="JZ144" s="265"/>
      <c r="KA144" s="265"/>
      <c r="KB144" s="265"/>
      <c r="KC144" s="265"/>
      <c r="KD144" s="265"/>
      <c r="KE144" s="270" t="s">
        <v>455</v>
      </c>
      <c r="KF144" s="265"/>
      <c r="KG144" s="265"/>
      <c r="KH144" s="265"/>
      <c r="KI144" s="270"/>
      <c r="KJ144" s="265"/>
      <c r="KK144" s="265"/>
      <c r="KL144" s="265"/>
      <c r="KM144" s="265"/>
      <c r="KN144" s="265"/>
      <c r="KO144" s="265"/>
      <c r="KP144" s="265"/>
      <c r="KQ144" s="265"/>
      <c r="KR144" s="265"/>
      <c r="KS144" s="265"/>
      <c r="KT144" s="265"/>
      <c r="KU144" s="265"/>
      <c r="KV144" s="265"/>
      <c r="KW144" s="265"/>
      <c r="KX144" s="265"/>
      <c r="KY144" s="265"/>
      <c r="KZ144" s="265"/>
      <c r="LA144" s="265"/>
      <c r="LB144" s="265"/>
      <c r="LC144" s="265"/>
      <c r="LD144" s="265"/>
      <c r="LE144" s="265"/>
      <c r="LF144" s="265"/>
      <c r="LG144" s="265"/>
      <c r="LH144" s="265"/>
      <c r="LI144" s="265"/>
      <c r="LJ144" s="265"/>
      <c r="LK144" s="265"/>
      <c r="LL144" s="265"/>
      <c r="LM144" s="265"/>
      <c r="LN144" s="265"/>
      <c r="LO144" s="265"/>
      <c r="LP144" s="265"/>
      <c r="LQ144" s="265"/>
      <c r="LR144" s="265"/>
      <c r="LS144" s="265"/>
      <c r="LT144" s="270" t="s">
        <v>455</v>
      </c>
      <c r="LU144" s="265"/>
      <c r="LV144" s="265"/>
      <c r="LW144" s="265"/>
      <c r="LX144" s="265"/>
      <c r="LY144" s="265"/>
      <c r="LZ144" s="265"/>
      <c r="MA144" s="265"/>
      <c r="MB144" s="265"/>
      <c r="MC144" s="265"/>
      <c r="MD144" s="265"/>
      <c r="ME144" s="265"/>
      <c r="MF144" s="265"/>
      <c r="MG144" s="265"/>
      <c r="MH144" s="265"/>
      <c r="MI144" s="265"/>
      <c r="MJ144" s="265"/>
      <c r="MK144" s="265"/>
      <c r="ML144" s="265"/>
      <c r="MM144" s="265"/>
      <c r="MN144" s="265"/>
      <c r="MO144" s="265"/>
      <c r="MP144" s="265"/>
      <c r="MQ144" s="265"/>
      <c r="MR144" s="265"/>
      <c r="MS144" s="265"/>
      <c r="MT144" s="265"/>
      <c r="MU144" s="265"/>
      <c r="MV144" s="265"/>
      <c r="MW144" s="265"/>
      <c r="MX144" s="265"/>
      <c r="MY144" s="265"/>
      <c r="MZ144" s="265"/>
      <c r="NA144" s="265"/>
      <c r="NB144" s="265"/>
      <c r="NC144" s="265"/>
      <c r="ND144" s="265"/>
      <c r="NE144" s="265"/>
      <c r="NF144" s="217"/>
      <c r="NG144" s="217"/>
      <c r="NH144" s="217"/>
      <c r="NI144" s="217"/>
      <c r="NJ144" s="217"/>
      <c r="NK144" s="217"/>
      <c r="NL144" s="217"/>
      <c r="NM144" s="217"/>
      <c r="NN144" s="217"/>
      <c r="NO144" s="217"/>
      <c r="NP144" s="217"/>
      <c r="NQ144" s="217"/>
      <c r="NR144" s="217"/>
      <c r="NS144" s="217"/>
      <c r="NT144" s="217"/>
      <c r="NU144" s="217"/>
      <c r="NV144" s="217"/>
      <c r="NW144" s="217"/>
      <c r="NX144" s="217"/>
      <c r="NY144" s="217"/>
      <c r="NZ144" s="217"/>
      <c r="OA144" s="217"/>
      <c r="OB144" s="217"/>
      <c r="OC144" s="217"/>
      <c r="OD144" s="217"/>
      <c r="OE144" s="217"/>
      <c r="OF144" s="217"/>
      <c r="OG144" s="217"/>
      <c r="OH144" s="217"/>
      <c r="OI144" s="217"/>
      <c r="OJ144" s="217"/>
      <c r="OK144" s="217"/>
      <c r="OL144" s="217"/>
      <c r="OM144" s="217"/>
      <c r="ON144" s="217"/>
      <c r="OO144" s="217"/>
      <c r="OP144" s="217"/>
      <c r="OQ144" s="217"/>
      <c r="OR144" s="217"/>
      <c r="OS144" s="267"/>
      <c r="OT144" s="267"/>
      <c r="OU144" s="267"/>
      <c r="OV144" s="223"/>
      <c r="OW144" s="223"/>
      <c r="OX144" s="223"/>
      <c r="OY144" s="223"/>
      <c r="OZ144" s="223"/>
      <c r="PA144" s="223"/>
      <c r="PB144" s="223"/>
      <c r="PC144" s="223"/>
      <c r="PD144" s="223"/>
      <c r="PE144" s="223"/>
      <c r="PF144" s="223"/>
      <c r="PG144" s="223"/>
      <c r="PH144" s="223"/>
      <c r="PI144" s="223"/>
      <c r="PJ144" s="223"/>
      <c r="PK144" s="223"/>
      <c r="PL144" s="223"/>
      <c r="PM144" s="223"/>
      <c r="PN144" s="223"/>
      <c r="PO144" s="223"/>
      <c r="PP144" s="223"/>
      <c r="PQ144" s="223"/>
      <c r="PR144" s="223"/>
      <c r="PS144" s="223"/>
      <c r="PT144" s="223"/>
      <c r="PU144" s="223"/>
      <c r="PV144" s="223"/>
      <c r="PW144" s="223"/>
      <c r="PX144" s="223"/>
      <c r="PY144" s="223"/>
      <c r="PZ144" s="223"/>
      <c r="QA144" s="223"/>
      <c r="QB144" s="223"/>
      <c r="QC144" s="223"/>
      <c r="QD144" s="223"/>
      <c r="QE144" s="223"/>
      <c r="QF144" s="223"/>
      <c r="QG144" s="223"/>
      <c r="QH144" s="223"/>
      <c r="QI144" s="223"/>
      <c r="QJ144" s="223"/>
      <c r="QK144" s="223"/>
      <c r="QL144" s="223"/>
      <c r="QM144" s="223"/>
      <c r="QN144" s="223"/>
      <c r="QO144" s="223"/>
      <c r="QP144" s="223"/>
      <c r="QQ144" s="223"/>
      <c r="QR144" s="223"/>
      <c r="QS144" s="223"/>
      <c r="QT144" s="223"/>
      <c r="QU144" s="223"/>
      <c r="QV144" s="223"/>
      <c r="QW144" s="223"/>
      <c r="QX144" s="223"/>
      <c r="QY144" s="223"/>
      <c r="QZ144" s="223"/>
      <c r="RA144" s="223"/>
      <c r="RB144" s="223"/>
      <c r="RC144" s="223"/>
      <c r="RD144" s="223"/>
      <c r="RE144" s="223"/>
      <c r="RF144" s="223"/>
      <c r="RG144" s="223"/>
      <c r="RH144" s="223"/>
      <c r="RI144" s="223"/>
      <c r="RJ144" s="223"/>
      <c r="RK144" s="223"/>
      <c r="RL144" s="223"/>
      <c r="RM144" s="223"/>
      <c r="RN144" s="223"/>
      <c r="RO144" s="223"/>
      <c r="RP144" s="223"/>
      <c r="RQ144" s="223"/>
      <c r="RR144" s="223"/>
      <c r="RS144" s="223"/>
      <c r="RT144" s="223"/>
      <c r="RU144" s="223"/>
      <c r="RV144" s="223"/>
      <c r="RW144" s="223"/>
      <c r="RX144" s="223"/>
      <c r="RY144" s="223"/>
      <c r="RZ144" s="223"/>
      <c r="SA144" s="223"/>
      <c r="SB144" s="223"/>
      <c r="SC144" s="223"/>
      <c r="SD144" s="223"/>
      <c r="SE144" s="223"/>
      <c r="SF144" s="223"/>
      <c r="SG144" s="223"/>
      <c r="SH144" s="223"/>
      <c r="SI144" s="223"/>
      <c r="SJ144" s="223"/>
      <c r="SK144" s="223"/>
      <c r="SL144" s="223"/>
      <c r="SM144" s="223"/>
      <c r="SN144" s="223"/>
      <c r="SO144" s="223"/>
      <c r="SP144" s="223"/>
      <c r="SQ144" s="223"/>
      <c r="SR144" s="223"/>
      <c r="SS144" s="223"/>
      <c r="ST144" s="223"/>
      <c r="SU144" s="223"/>
      <c r="SV144" s="223"/>
      <c r="SW144" s="223"/>
      <c r="SX144" s="223"/>
      <c r="SY144" s="223"/>
      <c r="SZ144" s="223"/>
      <c r="TA144" s="223"/>
      <c r="TB144" s="223"/>
      <c r="TC144" s="223"/>
      <c r="TD144" s="223"/>
      <c r="TE144" s="223"/>
      <c r="TF144" s="223"/>
      <c r="TG144" s="223"/>
      <c r="TH144" s="223"/>
      <c r="TI144" s="223"/>
      <c r="TJ144" s="223"/>
      <c r="TK144" s="223"/>
      <c r="TL144" s="223"/>
      <c r="TM144" s="223"/>
      <c r="TN144" s="223"/>
      <c r="TO144" s="223"/>
      <c r="TP144" s="223"/>
      <c r="TQ144" s="223"/>
      <c r="TR144" s="223"/>
      <c r="TS144" s="223"/>
      <c r="TT144" s="223"/>
      <c r="TU144" s="223"/>
      <c r="TV144" s="223"/>
      <c r="TW144" s="223"/>
      <c r="TX144" s="223"/>
      <c r="TY144" s="223"/>
      <c r="TZ144" s="223"/>
      <c r="UA144" s="223"/>
      <c r="UB144" s="223"/>
      <c r="UC144" s="223"/>
      <c r="UD144" s="223"/>
      <c r="UE144" s="223"/>
      <c r="UF144" s="223"/>
      <c r="UG144" s="223"/>
      <c r="UH144" s="223"/>
      <c r="UI144" s="223"/>
      <c r="UJ144" s="223"/>
      <c r="UK144" s="223"/>
      <c r="UL144" s="223"/>
      <c r="UM144" s="223"/>
      <c r="UN144" s="223"/>
      <c r="UO144" s="223"/>
      <c r="UP144" s="223"/>
      <c r="UQ144" s="223"/>
      <c r="UR144" s="223"/>
      <c r="US144" s="223"/>
      <c r="UT144" s="223"/>
      <c r="UU144" s="223"/>
      <c r="UV144" s="223"/>
      <c r="UW144" s="223"/>
      <c r="UX144" s="223"/>
      <c r="UY144" s="223"/>
      <c r="UZ144" s="223"/>
      <c r="VA144" s="223"/>
      <c r="VB144" s="223"/>
      <c r="VC144" s="223"/>
      <c r="VD144" s="223"/>
      <c r="VE144" s="223"/>
      <c r="VF144" s="223"/>
      <c r="VG144" s="223"/>
      <c r="VH144" s="223"/>
      <c r="VI144" s="223"/>
      <c r="VJ144" s="223"/>
      <c r="VK144" s="223"/>
      <c r="VL144" s="223"/>
      <c r="VM144" s="223"/>
      <c r="VN144" s="223"/>
      <c r="VO144" s="223"/>
      <c r="VP144" s="223"/>
      <c r="VQ144" s="223"/>
      <c r="VR144" s="223"/>
      <c r="VS144" s="223"/>
      <c r="VT144" s="223"/>
      <c r="VU144" s="223"/>
      <c r="VV144" s="223"/>
      <c r="VW144" s="223"/>
      <c r="VX144" s="223"/>
      <c r="VY144" s="223"/>
      <c r="VZ144" s="223"/>
      <c r="WA144" s="223"/>
      <c r="WB144" s="223"/>
      <c r="WC144" s="223"/>
      <c r="WD144" s="223"/>
      <c r="WE144" s="223"/>
      <c r="WF144" s="223"/>
      <c r="WG144" s="223"/>
      <c r="WH144" s="223"/>
      <c r="WI144" s="223"/>
      <c r="WJ144" s="223"/>
      <c r="WK144" s="223"/>
      <c r="WL144" s="223"/>
      <c r="WM144" s="223"/>
      <c r="WN144" s="223"/>
      <c r="WO144" s="223"/>
      <c r="WP144" s="223"/>
      <c r="WQ144" s="223"/>
      <c r="WR144" s="223"/>
      <c r="WS144" s="223"/>
      <c r="WT144" s="223"/>
      <c r="WU144" s="223"/>
      <c r="WV144" s="223"/>
      <c r="WW144" s="223"/>
      <c r="WX144" s="223"/>
      <c r="WY144" s="223"/>
      <c r="WZ144" s="223"/>
      <c r="XA144" s="223"/>
      <c r="XB144" s="223"/>
      <c r="XC144" s="223"/>
      <c r="XD144" s="223"/>
      <c r="XE144" s="223"/>
      <c r="XF144" s="223"/>
      <c r="XG144" s="223"/>
      <c r="XH144" s="223"/>
      <c r="XI144" s="223"/>
      <c r="XJ144" s="223"/>
      <c r="XK144" s="223"/>
      <c r="XL144" s="223"/>
      <c r="XM144" s="223"/>
      <c r="XN144" s="223"/>
      <c r="XO144" s="223"/>
      <c r="XP144" s="223"/>
      <c r="XQ144" s="223"/>
      <c r="XR144" s="223"/>
      <c r="XS144" s="223"/>
      <c r="XT144" s="223"/>
      <c r="XU144" s="223"/>
      <c r="XV144" s="223"/>
      <c r="XW144" s="223"/>
      <c r="XX144" s="223"/>
      <c r="XY144" s="223"/>
      <c r="XZ144" s="223"/>
      <c r="YA144" s="223"/>
      <c r="YB144" s="223"/>
      <c r="YC144" s="223"/>
      <c r="YD144" s="223"/>
      <c r="YE144" s="223"/>
      <c r="YF144" s="223"/>
      <c r="YG144" s="223"/>
      <c r="YH144" s="223"/>
      <c r="YI144" s="223"/>
      <c r="YJ144" s="223"/>
      <c r="YK144" s="223"/>
      <c r="YL144" s="223"/>
      <c r="YM144" s="223"/>
      <c r="YN144" s="223"/>
      <c r="YO144" s="223"/>
      <c r="YP144" s="223"/>
      <c r="YQ144" s="223"/>
      <c r="YR144" s="223"/>
      <c r="YS144" s="223"/>
      <c r="YT144" s="223"/>
      <c r="YU144" s="223"/>
      <c r="YV144" s="223"/>
      <c r="YW144" s="223"/>
      <c r="YX144" s="223"/>
      <c r="YY144" s="223"/>
      <c r="YZ144" s="223"/>
      <c r="ZA144" s="223"/>
      <c r="ZB144" s="223"/>
      <c r="ZC144" s="223"/>
      <c r="ZD144" s="223"/>
      <c r="ZE144" s="223"/>
      <c r="ZF144" s="223"/>
      <c r="ZG144" s="223"/>
      <c r="ZH144" s="223"/>
      <c r="ZI144" s="223"/>
      <c r="ZJ144" s="223"/>
      <c r="ZK144" s="223"/>
      <c r="ZL144" s="223"/>
      <c r="ZM144" s="223"/>
      <c r="ZN144" s="223"/>
      <c r="ZO144" s="223"/>
      <c r="ZP144" s="223"/>
      <c r="ZQ144" s="223"/>
      <c r="ZR144" s="223"/>
      <c r="ZS144" s="223"/>
      <c r="ZT144" s="223"/>
      <c r="ZU144" s="223"/>
      <c r="ZV144" s="223"/>
      <c r="ZW144" s="223"/>
      <c r="ZX144" s="223"/>
      <c r="ZY144" s="223"/>
      <c r="ZZ144" s="223"/>
      <c r="AAA144" s="223"/>
      <c r="AAB144" s="223"/>
      <c r="AAC144" s="223"/>
      <c r="AAD144" s="223"/>
      <c r="AAE144" s="223"/>
      <c r="AAF144" s="223"/>
      <c r="AAG144" s="223"/>
      <c r="AAH144" s="223"/>
      <c r="AAI144" s="223"/>
      <c r="AAJ144" s="223"/>
      <c r="AAK144" s="223"/>
      <c r="AAL144" s="223"/>
      <c r="AAM144" s="223"/>
      <c r="AAN144" s="223"/>
      <c r="AAO144" s="223"/>
      <c r="AAP144" s="223"/>
      <c r="AAQ144" s="223"/>
      <c r="AAR144" s="223"/>
      <c r="AAS144" s="223"/>
      <c r="AAT144" s="223"/>
      <c r="AAU144" s="223"/>
      <c r="AAV144" s="223"/>
      <c r="AAW144" s="223"/>
      <c r="AAX144" s="223"/>
      <c r="AAY144" s="223"/>
      <c r="AAZ144" s="223"/>
      <c r="ABA144" s="223"/>
      <c r="ABB144" s="223"/>
      <c r="ABC144" s="223"/>
      <c r="ABD144" s="223"/>
      <c r="ABE144" s="223"/>
      <c r="ABF144" s="223"/>
      <c r="ABG144" s="223"/>
      <c r="ABH144" s="223"/>
      <c r="ABI144" s="223"/>
      <c r="ABJ144" s="223"/>
      <c r="ABK144" s="223"/>
      <c r="ABL144" s="223"/>
      <c r="ABM144" s="223"/>
      <c r="ABN144" s="223"/>
      <c r="ABO144" s="223"/>
      <c r="ABP144" s="223"/>
      <c r="ABQ144" s="223"/>
      <c r="ABR144" s="223"/>
      <c r="ABS144" s="223"/>
      <c r="ABT144" s="223"/>
      <c r="ABU144" s="223"/>
      <c r="ABV144" s="223"/>
      <c r="ABW144" s="223"/>
      <c r="ABX144" s="223"/>
      <c r="ABY144" s="223"/>
      <c r="ABZ144" s="223"/>
      <c r="ACA144" s="223"/>
      <c r="ACB144" s="223"/>
      <c r="ACC144" s="223"/>
      <c r="ACD144" s="223"/>
      <c r="ACE144" s="223"/>
      <c r="ACF144" s="223"/>
      <c r="ACG144" s="223"/>
      <c r="ACH144" s="223"/>
      <c r="ACI144" s="223"/>
      <c r="ACJ144" s="223"/>
      <c r="ACK144" s="223"/>
      <c r="ACL144" s="223"/>
      <c r="ACM144" s="223"/>
      <c r="ACN144" s="223"/>
      <c r="ACO144" s="223"/>
      <c r="ACP144" s="223"/>
      <c r="ACQ144" s="223"/>
      <c r="ACR144" s="223"/>
      <c r="ACS144" s="223"/>
      <c r="ACT144" s="223"/>
      <c r="ACU144" s="223"/>
      <c r="ACV144" s="223"/>
      <c r="ACW144" s="223"/>
      <c r="ACX144" s="223"/>
      <c r="ACY144" s="223"/>
      <c r="ACZ144" s="223"/>
      <c r="ADA144" s="223"/>
      <c r="ADB144" s="223"/>
      <c r="ADC144" s="223"/>
      <c r="ADD144" s="223"/>
      <c r="ADE144" s="223"/>
      <c r="ADF144" s="223"/>
      <c r="ADG144" s="223"/>
      <c r="ADH144" s="223"/>
      <c r="ADI144" s="223"/>
      <c r="ADJ144" s="223"/>
      <c r="ADK144" s="223"/>
      <c r="ADL144" s="223"/>
      <c r="ADM144" s="223"/>
      <c r="ADN144" s="223"/>
      <c r="ADO144" s="223"/>
      <c r="ADP144" s="223"/>
      <c r="ADQ144" s="223"/>
      <c r="ADR144" s="223"/>
      <c r="ADS144" s="223"/>
      <c r="ADT144" s="223"/>
      <c r="ADU144" s="223"/>
      <c r="ADV144" s="223"/>
      <c r="ADW144" s="223"/>
      <c r="ADX144" s="223"/>
      <c r="ADY144" s="223"/>
      <c r="ADZ144" s="223"/>
      <c r="AEA144" s="223"/>
      <c r="AEB144" s="223"/>
      <c r="AEC144" s="223"/>
      <c r="AED144" s="223"/>
      <c r="AEE144" s="223"/>
      <c r="AEF144" s="223"/>
      <c r="AEG144" s="223"/>
      <c r="AEH144" s="223"/>
      <c r="AEI144" s="223"/>
      <c r="AEJ144" s="223"/>
      <c r="AEK144" s="223"/>
      <c r="AEL144" s="223"/>
      <c r="AEM144" s="223"/>
      <c r="AEN144" s="223"/>
      <c r="AEO144" s="223"/>
      <c r="AEP144" s="223"/>
      <c r="AEQ144" s="223"/>
      <c r="AER144" s="223"/>
      <c r="AES144" s="223"/>
      <c r="AET144" s="223"/>
      <c r="AEU144" s="223"/>
      <c r="AEV144" s="223"/>
      <c r="AEW144" s="223"/>
      <c r="AEX144" s="223"/>
      <c r="AEY144" s="223"/>
      <c r="AEZ144" s="223"/>
      <c r="AFA144" s="223"/>
      <c r="AFB144" s="223"/>
      <c r="AFC144" s="223"/>
      <c r="AFD144" s="223"/>
      <c r="AFE144" s="223"/>
      <c r="AFF144" s="223"/>
      <c r="AFG144" s="223"/>
      <c r="AFH144" s="223"/>
      <c r="AFI144" s="223"/>
      <c r="AFJ144" s="223"/>
      <c r="AFK144" s="223"/>
      <c r="AFL144" s="223"/>
      <c r="AFM144" s="223"/>
      <c r="AFN144" s="223"/>
      <c r="AFO144" s="223"/>
      <c r="AFP144" s="223"/>
      <c r="AFQ144" s="223"/>
      <c r="AFR144" s="223"/>
      <c r="AFS144" s="223"/>
      <c r="AFT144" s="223"/>
    </row>
    <row r="145" spans="1:852" s="64" customFormat="1" ht="15.75">
      <c r="A145" s="221" t="s">
        <v>1415</v>
      </c>
      <c r="B145" s="221"/>
      <c r="C145" s="840" t="str">
        <f>IF(Severity!F145&gt;=0.5,"YES","NO")</f>
        <v>NO</v>
      </c>
      <c r="D145" s="840" t="str">
        <f>IF(Severity!G145&gt;=0.5,"YES","NO")</f>
        <v>YES</v>
      </c>
      <c r="E145" s="214">
        <v>10</v>
      </c>
      <c r="F145" s="214">
        <v>2</v>
      </c>
      <c r="G145" s="90" t="s">
        <v>722</v>
      </c>
      <c r="H145" s="270" t="s">
        <v>455</v>
      </c>
      <c r="I145" s="270">
        <v>0</v>
      </c>
      <c r="J145" s="270">
        <v>0</v>
      </c>
      <c r="K145" s="270" t="s">
        <v>455</v>
      </c>
      <c r="L145" s="265"/>
      <c r="M145" s="265"/>
      <c r="N145" s="270"/>
      <c r="O145" s="270" t="s">
        <v>602</v>
      </c>
      <c r="P145" s="265">
        <v>17</v>
      </c>
      <c r="Q145" s="265">
        <v>10</v>
      </c>
      <c r="R145" s="265">
        <v>50</v>
      </c>
      <c r="S145" s="270" t="s">
        <v>602</v>
      </c>
      <c r="T145" s="270">
        <v>17</v>
      </c>
      <c r="U145" s="265"/>
      <c r="V145" s="265"/>
      <c r="W145" s="125">
        <v>12.3</v>
      </c>
      <c r="X145" s="125">
        <v>0.9</v>
      </c>
      <c r="Y145" s="125"/>
      <c r="Z145" s="125"/>
      <c r="AA145" s="125">
        <v>5.3</v>
      </c>
      <c r="AB145" s="125">
        <v>1.3</v>
      </c>
      <c r="AC145" s="125"/>
      <c r="AD145" s="125"/>
      <c r="AE145" s="114"/>
      <c r="AF145" s="125"/>
      <c r="AG145" s="125"/>
      <c r="AH145" s="125"/>
      <c r="AI145" s="265">
        <v>17</v>
      </c>
      <c r="AJ145" s="267">
        <f t="shared" si="37"/>
        <v>17</v>
      </c>
      <c r="AK145" s="265">
        <v>17</v>
      </c>
      <c r="AL145" s="90" t="s">
        <v>2392</v>
      </c>
      <c r="AM145" s="270" t="s">
        <v>749</v>
      </c>
      <c r="AN145" s="270">
        <v>0</v>
      </c>
      <c r="AO145" s="270">
        <v>0</v>
      </c>
      <c r="AP145" s="270" t="s">
        <v>455</v>
      </c>
      <c r="AQ145" s="265"/>
      <c r="AR145" s="265"/>
      <c r="AS145" s="265"/>
      <c r="AT145" s="270" t="s">
        <v>602</v>
      </c>
      <c r="AU145" s="265">
        <v>17</v>
      </c>
      <c r="AV145" s="265">
        <v>4</v>
      </c>
      <c r="AW145" s="265">
        <v>50</v>
      </c>
      <c r="AX145" s="265" t="s">
        <v>602</v>
      </c>
      <c r="AY145" s="265">
        <v>17</v>
      </c>
      <c r="AZ145" s="265"/>
      <c r="BA145" s="265"/>
      <c r="BB145" s="114">
        <v>11.4</v>
      </c>
      <c r="BC145" s="114">
        <v>1</v>
      </c>
      <c r="BD145" s="114"/>
      <c r="BE145" s="114"/>
      <c r="BF145" s="114">
        <v>8.9</v>
      </c>
      <c r="BG145" s="114">
        <v>1.3</v>
      </c>
      <c r="BH145" s="114"/>
      <c r="BI145" s="114"/>
      <c r="BJ145" s="114"/>
      <c r="BK145" s="114"/>
      <c r="BL145" s="114"/>
      <c r="BM145" s="114"/>
      <c r="BN145" s="270">
        <v>15</v>
      </c>
      <c r="BO145" s="270">
        <f t="shared" si="38"/>
        <v>15</v>
      </c>
      <c r="BP145" s="270">
        <v>15</v>
      </c>
      <c r="BQ145" s="90"/>
      <c r="BR145" s="270" t="s">
        <v>455</v>
      </c>
      <c r="BS145" s="265"/>
      <c r="BT145" s="265"/>
      <c r="BU145" s="265"/>
      <c r="BV145" s="265"/>
      <c r="BW145" s="265"/>
      <c r="BX145" s="265"/>
      <c r="BY145" s="265"/>
      <c r="BZ145" s="265"/>
      <c r="CA145" s="265"/>
      <c r="CB145" s="265"/>
      <c r="CC145" s="265"/>
      <c r="CD145" s="265"/>
      <c r="CE145" s="114"/>
      <c r="CF145" s="114"/>
      <c r="CG145" s="114"/>
      <c r="CH145" s="114"/>
      <c r="CI145" s="114"/>
      <c r="CJ145" s="114"/>
      <c r="CK145" s="114"/>
      <c r="CL145" s="114"/>
      <c r="CM145" s="114"/>
      <c r="CN145" s="114"/>
      <c r="CO145" s="114"/>
      <c r="CP145" s="114"/>
      <c r="CQ145" s="114"/>
      <c r="CR145" s="114"/>
      <c r="CS145" s="265"/>
      <c r="CT145" s="265"/>
      <c r="CU145" s="265"/>
      <c r="CV145" s="270"/>
      <c r="CW145" s="270" t="s">
        <v>455</v>
      </c>
      <c r="CX145" s="270"/>
      <c r="CY145" s="265"/>
      <c r="CZ145" s="265"/>
      <c r="DA145" s="265"/>
      <c r="DB145" s="265"/>
      <c r="DC145" s="265"/>
      <c r="DD145" s="265"/>
      <c r="DE145" s="265"/>
      <c r="DF145" s="265"/>
      <c r="DG145" s="265"/>
      <c r="DH145" s="265"/>
      <c r="DI145" s="265"/>
      <c r="DJ145" s="125"/>
      <c r="DK145" s="125"/>
      <c r="DL145" s="125"/>
      <c r="DM145" s="125"/>
      <c r="DN145" s="125"/>
      <c r="DO145" s="125"/>
      <c r="DP145" s="125"/>
      <c r="DQ145" s="125"/>
      <c r="DR145" s="125"/>
      <c r="DS145" s="125"/>
      <c r="DT145" s="125"/>
      <c r="DU145" s="125"/>
      <c r="DV145" s="125"/>
      <c r="DW145" s="125"/>
      <c r="DX145" s="265"/>
      <c r="DY145" s="265"/>
      <c r="DZ145" s="265"/>
      <c r="EA145" s="265"/>
      <c r="EB145" s="270" t="s">
        <v>455</v>
      </c>
      <c r="EC145" s="265"/>
      <c r="ED145" s="265"/>
      <c r="EE145" s="265"/>
      <c r="EF145" s="265"/>
      <c r="EG145" s="265"/>
      <c r="EH145" s="265"/>
      <c r="EI145" s="265"/>
      <c r="EJ145" s="265"/>
      <c r="EK145" s="265"/>
      <c r="EL145" s="265"/>
      <c r="EM145" s="265"/>
      <c r="EN145" s="265"/>
      <c r="EO145" s="125"/>
      <c r="EP145" s="125"/>
      <c r="EQ145" s="125"/>
      <c r="ER145" s="125"/>
      <c r="ES145" s="125"/>
      <c r="ET145" s="125"/>
      <c r="EU145" s="125"/>
      <c r="EV145" s="125"/>
      <c r="EW145" s="125"/>
      <c r="EX145" s="125"/>
      <c r="EY145" s="125"/>
      <c r="EZ145" s="125"/>
      <c r="FA145" s="125"/>
      <c r="FB145" s="125"/>
      <c r="FC145" s="265"/>
      <c r="FD145" s="265"/>
      <c r="FE145" s="265"/>
      <c r="FF145" s="270" t="s">
        <v>455</v>
      </c>
      <c r="FG145" s="265"/>
      <c r="FH145" s="265"/>
      <c r="FI145" s="265"/>
      <c r="FJ145" s="265"/>
      <c r="FK145" s="265"/>
      <c r="FL145" s="265"/>
      <c r="FM145" s="265"/>
      <c r="FN145" s="265"/>
      <c r="FO145" s="265"/>
      <c r="FP145" s="265"/>
      <c r="FQ145" s="265"/>
      <c r="FR145" s="265"/>
      <c r="FS145" s="265"/>
      <c r="FT145" s="265"/>
      <c r="FU145" s="265"/>
      <c r="FV145" s="265"/>
      <c r="FW145" s="265"/>
      <c r="FX145" s="265"/>
      <c r="FY145" s="265"/>
      <c r="FZ145" s="265"/>
      <c r="GA145" s="265"/>
      <c r="GB145" s="265"/>
      <c r="GC145" s="265"/>
      <c r="GD145" s="265"/>
      <c r="GE145" s="265"/>
      <c r="GF145" s="265"/>
      <c r="GG145" s="265"/>
      <c r="GH145" s="265"/>
      <c r="GI145" s="265"/>
      <c r="GJ145" s="265"/>
      <c r="GK145" s="265"/>
      <c r="GL145" s="265"/>
      <c r="GM145" s="265"/>
      <c r="GN145" s="265"/>
      <c r="GO145" s="265"/>
      <c r="GP145" s="265"/>
      <c r="GQ145" s="265"/>
      <c r="GR145" s="265"/>
      <c r="GS145" s="265"/>
      <c r="GT145" s="265"/>
      <c r="GU145" s="265"/>
      <c r="GV145" s="265"/>
      <c r="GW145" s="265"/>
      <c r="GX145" s="265"/>
      <c r="GY145" s="265"/>
      <c r="GZ145" s="265"/>
      <c r="HA145" s="265"/>
      <c r="HB145" s="265"/>
      <c r="HC145" s="265"/>
      <c r="HD145" s="270" t="s">
        <v>455</v>
      </c>
      <c r="HE145" s="265"/>
      <c r="HF145" s="265"/>
      <c r="HG145" s="265"/>
      <c r="HH145" s="265"/>
      <c r="HI145" s="265"/>
      <c r="HJ145" s="265"/>
      <c r="HK145" s="265"/>
      <c r="HL145" s="265"/>
      <c r="HM145" s="265"/>
      <c r="HN145" s="265"/>
      <c r="HO145" s="265"/>
      <c r="HP145" s="265"/>
      <c r="HQ145" s="265"/>
      <c r="HR145" s="265"/>
      <c r="HS145" s="265"/>
      <c r="HT145" s="265"/>
      <c r="HU145" s="265"/>
      <c r="HV145" s="265"/>
      <c r="HW145" s="265"/>
      <c r="HX145" s="265"/>
      <c r="HY145" s="265"/>
      <c r="HZ145" s="265"/>
      <c r="IA145" s="265"/>
      <c r="IB145" s="265"/>
      <c r="IC145" s="265"/>
      <c r="ID145" s="265"/>
      <c r="IE145" s="265"/>
      <c r="IF145" s="265"/>
      <c r="IG145" s="265"/>
      <c r="IH145" s="265"/>
      <c r="II145" s="265"/>
      <c r="IJ145" s="265"/>
      <c r="IK145" s="265"/>
      <c r="IL145" s="265"/>
      <c r="IM145" s="265"/>
      <c r="IN145" s="265"/>
      <c r="IO145" s="265"/>
      <c r="IP145" s="265"/>
      <c r="IQ145" s="265"/>
      <c r="IR145" s="265"/>
      <c r="IS145" s="270" t="s">
        <v>455</v>
      </c>
      <c r="IT145" s="265"/>
      <c r="IU145" s="265"/>
      <c r="IV145" s="265"/>
      <c r="IW145" s="265"/>
      <c r="IX145" s="265"/>
      <c r="IY145" s="265"/>
      <c r="IZ145" s="265"/>
      <c r="JA145" s="265"/>
      <c r="JB145" s="265"/>
      <c r="JC145" s="265"/>
      <c r="JD145" s="265"/>
      <c r="JE145" s="265"/>
      <c r="JF145" s="265"/>
      <c r="JG145" s="265"/>
      <c r="JH145" s="265"/>
      <c r="JI145" s="265"/>
      <c r="JJ145" s="265"/>
      <c r="JK145" s="265"/>
      <c r="JL145" s="265"/>
      <c r="JM145" s="265"/>
      <c r="JN145" s="265"/>
      <c r="JO145" s="265"/>
      <c r="JP145" s="265"/>
      <c r="JQ145" s="265"/>
      <c r="JR145" s="265"/>
      <c r="JS145" s="265"/>
      <c r="JT145" s="265"/>
      <c r="JU145" s="265"/>
      <c r="JV145" s="265"/>
      <c r="JW145" s="265"/>
      <c r="JX145" s="265"/>
      <c r="JY145" s="265"/>
      <c r="JZ145" s="265"/>
      <c r="KA145" s="265"/>
      <c r="KB145" s="265"/>
      <c r="KC145" s="265"/>
      <c r="KD145" s="265"/>
      <c r="KE145" s="270" t="s">
        <v>455</v>
      </c>
      <c r="KF145" s="265"/>
      <c r="KG145" s="265"/>
      <c r="KH145" s="265"/>
      <c r="KI145" s="265"/>
      <c r="KJ145" s="265"/>
      <c r="KK145" s="265"/>
      <c r="KL145" s="265"/>
      <c r="KM145" s="265"/>
      <c r="KN145" s="265"/>
      <c r="KO145" s="265"/>
      <c r="KP145" s="265"/>
      <c r="KQ145" s="265"/>
      <c r="KR145" s="265"/>
      <c r="KS145" s="265"/>
      <c r="KT145" s="265"/>
      <c r="KU145" s="265"/>
      <c r="KV145" s="265"/>
      <c r="KW145" s="265"/>
      <c r="KX145" s="265"/>
      <c r="KY145" s="265"/>
      <c r="KZ145" s="265"/>
      <c r="LA145" s="265"/>
      <c r="LB145" s="265"/>
      <c r="LC145" s="265"/>
      <c r="LD145" s="265"/>
      <c r="LE145" s="265"/>
      <c r="LF145" s="265"/>
      <c r="LG145" s="265"/>
      <c r="LH145" s="265"/>
      <c r="LI145" s="265"/>
      <c r="LJ145" s="265"/>
      <c r="LK145" s="265"/>
      <c r="LL145" s="265"/>
      <c r="LM145" s="265"/>
      <c r="LN145" s="265"/>
      <c r="LO145" s="265"/>
      <c r="LP145" s="265"/>
      <c r="LQ145" s="265"/>
      <c r="LR145" s="265"/>
      <c r="LS145" s="265"/>
      <c r="LT145" s="270" t="s">
        <v>455</v>
      </c>
      <c r="LU145" s="265"/>
      <c r="LV145" s="265"/>
      <c r="LW145" s="265"/>
      <c r="LX145" s="265"/>
      <c r="LY145" s="265"/>
      <c r="LZ145" s="265"/>
      <c r="MA145" s="265"/>
      <c r="MB145" s="265"/>
      <c r="MC145" s="265"/>
      <c r="MD145" s="265"/>
      <c r="ME145" s="265"/>
      <c r="MF145" s="265"/>
      <c r="MG145" s="265"/>
      <c r="MH145" s="265"/>
      <c r="MI145" s="265"/>
      <c r="MJ145" s="265"/>
      <c r="MK145" s="265"/>
      <c r="ML145" s="265"/>
      <c r="MM145" s="265"/>
      <c r="MN145" s="265"/>
      <c r="MO145" s="265"/>
      <c r="MP145" s="265"/>
      <c r="MQ145" s="265"/>
      <c r="MR145" s="265"/>
      <c r="MS145" s="265"/>
      <c r="MT145" s="265"/>
      <c r="MU145" s="265"/>
      <c r="MV145" s="265"/>
      <c r="MW145" s="265"/>
      <c r="MX145" s="265"/>
      <c r="MY145" s="265"/>
      <c r="MZ145" s="265"/>
      <c r="NA145" s="265"/>
      <c r="NB145" s="265"/>
      <c r="NC145" s="265"/>
      <c r="ND145" s="265"/>
      <c r="NE145" s="265"/>
      <c r="NF145" s="265"/>
      <c r="NG145" s="265"/>
      <c r="NH145" s="265"/>
      <c r="NI145" s="265"/>
      <c r="NJ145" s="265"/>
      <c r="NK145" s="265"/>
      <c r="NL145" s="265"/>
      <c r="NM145" s="265"/>
      <c r="NN145" s="265"/>
      <c r="NO145" s="265"/>
      <c r="NP145" s="265"/>
      <c r="NQ145" s="265"/>
      <c r="NR145" s="265"/>
      <c r="NS145" s="265"/>
      <c r="NT145" s="265"/>
      <c r="NU145" s="265"/>
      <c r="NV145" s="265"/>
      <c r="NW145" s="265"/>
      <c r="NX145" s="265"/>
      <c r="NY145" s="265"/>
      <c r="NZ145" s="265"/>
      <c r="OA145" s="265"/>
      <c r="OB145" s="265"/>
      <c r="OC145" s="265"/>
      <c r="OD145" s="265"/>
      <c r="OE145" s="265"/>
      <c r="OF145" s="265"/>
      <c r="OG145" s="265"/>
      <c r="OH145" s="265"/>
      <c r="OI145" s="265"/>
      <c r="OJ145" s="265"/>
      <c r="OK145" s="265"/>
      <c r="OL145" s="265"/>
      <c r="OM145" s="265"/>
      <c r="ON145" s="265"/>
      <c r="OO145" s="265"/>
      <c r="OP145" s="265"/>
      <c r="OQ145" s="265"/>
      <c r="OR145" s="265"/>
      <c r="OS145" s="267">
        <f>IF(ISERROR(#REF!),0,1)</f>
        <v>0</v>
      </c>
      <c r="OT145" s="267">
        <f t="shared" ref="OT145:OT147" si="40">IF(C145="YES",1,0)</f>
        <v>0</v>
      </c>
      <c r="OU145" s="267">
        <f t="shared" ref="OU145:OU147" si="41">IF(D145="YES",1,0)</f>
        <v>1</v>
      </c>
      <c r="OV145" s="223"/>
      <c r="OW145" s="223"/>
      <c r="OX145" s="223"/>
      <c r="OY145" s="223"/>
      <c r="OZ145" s="223"/>
      <c r="PA145" s="223"/>
      <c r="PB145" s="223"/>
      <c r="PC145" s="223"/>
      <c r="PD145" s="223"/>
      <c r="PE145" s="223"/>
      <c r="PF145" s="223"/>
      <c r="PG145" s="223"/>
      <c r="PH145" s="223"/>
      <c r="PI145" s="223"/>
      <c r="PJ145" s="223"/>
      <c r="PK145" s="223"/>
      <c r="PL145" s="223"/>
      <c r="PM145" s="223"/>
      <c r="PN145" s="223"/>
      <c r="PO145" s="223"/>
      <c r="PP145" s="223"/>
      <c r="PQ145" s="223"/>
      <c r="PR145" s="223"/>
      <c r="PS145" s="223"/>
      <c r="PT145" s="223"/>
      <c r="PU145" s="223"/>
      <c r="PV145" s="223"/>
      <c r="PW145" s="223"/>
      <c r="PX145" s="223"/>
      <c r="PY145" s="223"/>
      <c r="PZ145" s="223"/>
      <c r="QA145" s="223"/>
      <c r="QB145" s="223"/>
      <c r="QC145" s="223"/>
      <c r="QD145" s="223"/>
      <c r="QE145" s="223"/>
      <c r="QF145" s="223"/>
      <c r="QG145" s="223"/>
      <c r="QH145" s="223"/>
      <c r="QI145" s="223"/>
      <c r="QJ145" s="223"/>
      <c r="QK145" s="223"/>
      <c r="QL145" s="223"/>
      <c r="QM145" s="223"/>
      <c r="QN145" s="223"/>
      <c r="QO145" s="223"/>
      <c r="QP145" s="223"/>
      <c r="QQ145" s="223"/>
      <c r="QR145" s="223"/>
      <c r="QS145" s="223"/>
      <c r="QT145" s="223"/>
      <c r="QU145" s="223"/>
      <c r="QV145" s="223"/>
      <c r="QW145" s="223"/>
      <c r="QX145" s="223"/>
      <c r="QY145" s="223"/>
      <c r="QZ145" s="223"/>
      <c r="RA145" s="223"/>
      <c r="RB145" s="223"/>
      <c r="RC145" s="223"/>
      <c r="RD145" s="223"/>
      <c r="RE145" s="223"/>
      <c r="RF145" s="223"/>
      <c r="RG145" s="223"/>
      <c r="RH145" s="223"/>
      <c r="RI145" s="223"/>
      <c r="RJ145" s="223"/>
      <c r="RK145" s="223"/>
      <c r="RL145" s="223"/>
      <c r="RM145" s="223"/>
      <c r="RN145" s="223"/>
      <c r="RO145" s="223"/>
      <c r="RP145" s="223"/>
      <c r="RQ145" s="223"/>
      <c r="RR145" s="223"/>
      <c r="RS145" s="223"/>
      <c r="RT145" s="223"/>
      <c r="RU145" s="223"/>
      <c r="RV145" s="223"/>
      <c r="RW145" s="223"/>
      <c r="RX145" s="223"/>
      <c r="RY145" s="223"/>
      <c r="RZ145" s="223"/>
      <c r="SA145" s="223"/>
      <c r="SB145" s="223"/>
      <c r="SC145" s="223"/>
      <c r="SD145" s="223"/>
      <c r="SE145" s="223"/>
      <c r="SF145" s="223"/>
      <c r="SG145" s="223"/>
      <c r="SH145" s="223"/>
      <c r="SI145" s="223"/>
      <c r="SJ145" s="223"/>
      <c r="SK145" s="223"/>
      <c r="SL145" s="223"/>
      <c r="SM145" s="223"/>
      <c r="SN145" s="223"/>
      <c r="SO145" s="223"/>
      <c r="SP145" s="223"/>
      <c r="SQ145" s="223"/>
      <c r="SR145" s="223"/>
      <c r="SS145" s="223"/>
      <c r="ST145" s="223"/>
      <c r="SU145" s="223"/>
      <c r="SV145" s="223"/>
      <c r="SW145" s="223"/>
      <c r="SX145" s="223"/>
      <c r="SY145" s="223"/>
      <c r="SZ145" s="223"/>
      <c r="TA145" s="223"/>
      <c r="TB145" s="223"/>
      <c r="TC145" s="223"/>
      <c r="TD145" s="223"/>
      <c r="TE145" s="223"/>
      <c r="TF145" s="223"/>
      <c r="TG145" s="223"/>
      <c r="TH145" s="223"/>
      <c r="TI145" s="223"/>
      <c r="TJ145" s="223"/>
      <c r="TK145" s="223"/>
      <c r="TL145" s="223"/>
      <c r="TM145" s="223"/>
      <c r="TN145" s="223"/>
      <c r="TO145" s="223"/>
      <c r="TP145" s="223"/>
      <c r="TQ145" s="223"/>
      <c r="TR145" s="223"/>
      <c r="TS145" s="223"/>
      <c r="TT145" s="223"/>
      <c r="TU145" s="223"/>
      <c r="TV145" s="223"/>
      <c r="TW145" s="223"/>
      <c r="TX145" s="223"/>
      <c r="TY145" s="223"/>
      <c r="TZ145" s="223"/>
      <c r="UA145" s="223"/>
      <c r="UB145" s="223"/>
      <c r="UC145" s="223"/>
      <c r="UD145" s="223"/>
      <c r="UE145" s="223"/>
      <c r="UF145" s="223"/>
      <c r="UG145" s="223"/>
      <c r="UH145" s="223"/>
      <c r="UI145" s="223"/>
      <c r="UJ145" s="223"/>
      <c r="UK145" s="223"/>
      <c r="UL145" s="223"/>
      <c r="UM145" s="223"/>
      <c r="UN145" s="223"/>
      <c r="UO145" s="223"/>
      <c r="UP145" s="223"/>
      <c r="UQ145" s="223"/>
      <c r="UR145" s="223"/>
      <c r="US145" s="223"/>
      <c r="UT145" s="223"/>
      <c r="UU145" s="223"/>
      <c r="UV145" s="223"/>
      <c r="UW145" s="223"/>
      <c r="UX145" s="223"/>
      <c r="UY145" s="223"/>
      <c r="UZ145" s="223"/>
      <c r="VA145" s="223"/>
      <c r="VB145" s="223"/>
      <c r="VC145" s="223"/>
      <c r="VD145" s="223"/>
      <c r="VE145" s="223"/>
      <c r="VF145" s="223"/>
      <c r="VG145" s="223"/>
      <c r="VH145" s="223"/>
      <c r="VI145" s="223"/>
      <c r="VJ145" s="223"/>
      <c r="VK145" s="223"/>
      <c r="VL145" s="223"/>
      <c r="VM145" s="223"/>
      <c r="VN145" s="223"/>
      <c r="VO145" s="223"/>
      <c r="VP145" s="223"/>
      <c r="VQ145" s="223"/>
      <c r="VR145" s="223"/>
      <c r="VS145" s="223"/>
      <c r="VT145" s="223"/>
      <c r="VU145" s="223"/>
      <c r="VV145" s="223"/>
      <c r="VW145" s="223"/>
      <c r="VX145" s="223"/>
      <c r="VY145" s="223"/>
      <c r="VZ145" s="223"/>
      <c r="WA145" s="223"/>
      <c r="WB145" s="223"/>
      <c r="WC145" s="223"/>
      <c r="WD145" s="223"/>
      <c r="WE145" s="223"/>
      <c r="WF145" s="223"/>
      <c r="WG145" s="223"/>
      <c r="WH145" s="223"/>
      <c r="WI145" s="223"/>
      <c r="WJ145" s="223"/>
      <c r="WK145" s="223"/>
      <c r="WL145" s="223"/>
      <c r="WM145" s="223"/>
      <c r="WN145" s="223"/>
      <c r="WO145" s="223"/>
      <c r="WP145" s="223"/>
      <c r="WQ145" s="223"/>
      <c r="WR145" s="223"/>
      <c r="WS145" s="223"/>
      <c r="WT145" s="223"/>
      <c r="WU145" s="223"/>
      <c r="WV145" s="223"/>
      <c r="WW145" s="223"/>
      <c r="WX145" s="223"/>
      <c r="WY145" s="223"/>
      <c r="WZ145" s="223"/>
      <c r="XA145" s="223"/>
      <c r="XB145" s="223"/>
      <c r="XC145" s="223"/>
      <c r="XD145" s="223"/>
      <c r="XE145" s="223"/>
      <c r="XF145" s="223"/>
      <c r="XG145" s="223"/>
      <c r="XH145" s="223"/>
      <c r="XI145" s="223"/>
      <c r="XJ145" s="223"/>
      <c r="XK145" s="223"/>
      <c r="XL145" s="223"/>
      <c r="XM145" s="223"/>
      <c r="XN145" s="223"/>
      <c r="XO145" s="223"/>
      <c r="XP145" s="223"/>
      <c r="XQ145" s="223"/>
      <c r="XR145" s="223"/>
      <c r="XS145" s="223"/>
      <c r="XT145" s="223"/>
      <c r="XU145" s="223"/>
      <c r="XV145" s="223"/>
      <c r="XW145" s="223"/>
      <c r="XX145" s="223"/>
      <c r="XY145" s="223"/>
      <c r="XZ145" s="223"/>
      <c r="YA145" s="223"/>
      <c r="YB145" s="223"/>
      <c r="YC145" s="223"/>
      <c r="YD145" s="223"/>
      <c r="YE145" s="223"/>
      <c r="YF145" s="223"/>
      <c r="YG145" s="223"/>
      <c r="YH145" s="223"/>
      <c r="YI145" s="223"/>
      <c r="YJ145" s="223"/>
      <c r="YK145" s="223"/>
      <c r="YL145" s="223"/>
      <c r="YM145" s="223"/>
      <c r="YN145" s="223"/>
      <c r="YO145" s="223"/>
      <c r="YP145" s="223"/>
      <c r="YQ145" s="223"/>
      <c r="YR145" s="223"/>
      <c r="YS145" s="223"/>
      <c r="YT145" s="223"/>
      <c r="YU145" s="223"/>
      <c r="YV145" s="223"/>
      <c r="YW145" s="223"/>
      <c r="YX145" s="223"/>
      <c r="YY145" s="223"/>
      <c r="YZ145" s="223"/>
      <c r="ZA145" s="223"/>
      <c r="ZB145" s="223"/>
      <c r="ZC145" s="223"/>
      <c r="ZD145" s="223"/>
      <c r="ZE145" s="223"/>
      <c r="ZF145" s="223"/>
      <c r="ZG145" s="223"/>
      <c r="ZH145" s="223"/>
      <c r="ZI145" s="223"/>
      <c r="ZJ145" s="223"/>
      <c r="ZK145" s="223"/>
      <c r="ZL145" s="223"/>
      <c r="ZM145" s="223"/>
      <c r="ZN145" s="223"/>
      <c r="ZO145" s="223"/>
      <c r="ZP145" s="223"/>
      <c r="ZQ145" s="223"/>
      <c r="ZR145" s="223"/>
      <c r="ZS145" s="223"/>
      <c r="ZT145" s="223"/>
      <c r="ZU145" s="223"/>
      <c r="ZV145" s="223"/>
      <c r="ZW145" s="223"/>
      <c r="ZX145" s="223"/>
      <c r="ZY145" s="223"/>
      <c r="ZZ145" s="223"/>
      <c r="AAA145" s="223"/>
      <c r="AAB145" s="223"/>
      <c r="AAC145" s="223"/>
      <c r="AAD145" s="223"/>
      <c r="AAE145" s="223"/>
      <c r="AAF145" s="223"/>
      <c r="AAG145" s="223"/>
      <c r="AAH145" s="223"/>
      <c r="AAI145" s="223"/>
      <c r="AAJ145" s="223"/>
      <c r="AAK145" s="223"/>
      <c r="AAL145" s="223"/>
      <c r="AAM145" s="223"/>
      <c r="AAN145" s="223"/>
      <c r="AAO145" s="223"/>
      <c r="AAP145" s="223"/>
      <c r="AAQ145" s="223"/>
      <c r="AAR145" s="223"/>
      <c r="AAS145" s="223"/>
      <c r="AAT145" s="223"/>
      <c r="AAU145" s="223"/>
      <c r="AAV145" s="223"/>
      <c r="AAW145" s="223"/>
      <c r="AAX145" s="223"/>
      <c r="AAY145" s="223"/>
      <c r="AAZ145" s="223"/>
      <c r="ABA145" s="223"/>
      <c r="ABB145" s="223"/>
      <c r="ABC145" s="223"/>
      <c r="ABD145" s="223"/>
      <c r="ABE145" s="223"/>
      <c r="ABF145" s="223"/>
      <c r="ABG145" s="223"/>
      <c r="ABH145" s="223"/>
      <c r="ABI145" s="223"/>
      <c r="ABJ145" s="223"/>
      <c r="ABK145" s="223"/>
      <c r="ABL145" s="223"/>
      <c r="ABM145" s="223"/>
      <c r="ABN145" s="223"/>
      <c r="ABO145" s="223"/>
      <c r="ABP145" s="223"/>
      <c r="ABQ145" s="223"/>
      <c r="ABR145" s="223"/>
      <c r="ABS145" s="223"/>
      <c r="ABT145" s="223"/>
      <c r="ABU145" s="223"/>
      <c r="ABV145" s="223"/>
      <c r="ABW145" s="223"/>
      <c r="ABX145" s="223"/>
      <c r="ABY145" s="223"/>
      <c r="ABZ145" s="223"/>
      <c r="ACA145" s="223"/>
      <c r="ACB145" s="223"/>
      <c r="ACC145" s="223"/>
      <c r="ACD145" s="223"/>
      <c r="ACE145" s="223"/>
      <c r="ACF145" s="223"/>
      <c r="ACG145" s="223"/>
      <c r="ACH145" s="223"/>
      <c r="ACI145" s="223"/>
      <c r="ACJ145" s="223"/>
      <c r="ACK145" s="223"/>
      <c r="ACL145" s="223"/>
      <c r="ACM145" s="223"/>
      <c r="ACN145" s="223"/>
      <c r="ACO145" s="223"/>
      <c r="ACP145" s="223"/>
      <c r="ACQ145" s="223"/>
      <c r="ACR145" s="223"/>
      <c r="ACS145" s="223"/>
      <c r="ACT145" s="223"/>
      <c r="ACU145" s="223"/>
      <c r="ACV145" s="223"/>
      <c r="ACW145" s="223"/>
      <c r="ACX145" s="223"/>
      <c r="ACY145" s="223"/>
      <c r="ACZ145" s="223"/>
      <c r="ADA145" s="223"/>
      <c r="ADB145" s="223"/>
      <c r="ADC145" s="223"/>
      <c r="ADD145" s="223"/>
      <c r="ADE145" s="223"/>
      <c r="ADF145" s="223"/>
      <c r="ADG145" s="223"/>
      <c r="ADH145" s="223"/>
      <c r="ADI145" s="223"/>
      <c r="ADJ145" s="223"/>
      <c r="ADK145" s="223"/>
      <c r="ADL145" s="223"/>
      <c r="ADM145" s="223"/>
      <c r="ADN145" s="223"/>
      <c r="ADO145" s="223"/>
      <c r="ADP145" s="223"/>
      <c r="ADQ145" s="223"/>
      <c r="ADR145" s="223"/>
      <c r="ADS145" s="223"/>
      <c r="ADT145" s="223"/>
      <c r="ADU145" s="223"/>
      <c r="ADV145" s="223"/>
      <c r="ADW145" s="223"/>
      <c r="ADX145" s="223"/>
      <c r="ADY145" s="223"/>
      <c r="ADZ145" s="223"/>
      <c r="AEA145" s="223"/>
      <c r="AEB145" s="223"/>
      <c r="AEC145" s="223"/>
      <c r="AED145" s="223"/>
      <c r="AEE145" s="223"/>
      <c r="AEF145" s="223"/>
      <c r="AEG145" s="223"/>
      <c r="AEH145" s="223"/>
      <c r="AEI145" s="223"/>
      <c r="AEJ145" s="223"/>
      <c r="AEK145" s="223"/>
      <c r="AEL145" s="223"/>
      <c r="AEM145" s="223"/>
      <c r="AEN145" s="223"/>
      <c r="AEO145" s="223"/>
      <c r="AEP145" s="223"/>
      <c r="AEQ145" s="223"/>
      <c r="AER145" s="223"/>
      <c r="AES145" s="223"/>
      <c r="AET145" s="223"/>
      <c r="AEU145" s="223"/>
      <c r="AEV145" s="223"/>
      <c r="AEW145" s="223"/>
      <c r="AEX145" s="223"/>
      <c r="AEY145" s="223"/>
      <c r="AEZ145" s="223"/>
      <c r="AFA145" s="223"/>
      <c r="AFB145" s="223"/>
      <c r="AFC145" s="223"/>
      <c r="AFD145" s="223"/>
      <c r="AFE145" s="223"/>
      <c r="AFF145" s="223"/>
      <c r="AFG145" s="223"/>
      <c r="AFH145" s="223"/>
      <c r="AFI145" s="223"/>
      <c r="AFJ145" s="223"/>
      <c r="AFK145" s="223"/>
      <c r="AFL145" s="223"/>
      <c r="AFM145" s="223"/>
      <c r="AFN145" s="223"/>
      <c r="AFO145" s="223"/>
      <c r="AFP145" s="223"/>
      <c r="AFQ145" s="223"/>
      <c r="AFR145" s="223"/>
      <c r="AFS145" s="223"/>
      <c r="AFT145" s="223"/>
    </row>
    <row r="146" spans="1:852" s="64" customFormat="1" ht="15.75">
      <c r="A146" s="221" t="s">
        <v>1416</v>
      </c>
      <c r="B146" s="221"/>
      <c r="C146" s="840" t="str">
        <f>IF(Severity!F146&gt;=0.5,"YES","NO")</f>
        <v>NO</v>
      </c>
      <c r="D146" s="840" t="str">
        <f>IF(Severity!G146&gt;=0.5,"YES","NO")</f>
        <v>YES</v>
      </c>
      <c r="E146" s="214">
        <v>8</v>
      </c>
      <c r="F146" s="214">
        <v>3</v>
      </c>
      <c r="G146" s="90" t="s">
        <v>722</v>
      </c>
      <c r="H146" s="270" t="s">
        <v>455</v>
      </c>
      <c r="I146" s="270">
        <v>0</v>
      </c>
      <c r="J146" s="270">
        <v>2</v>
      </c>
      <c r="K146" s="270" t="s">
        <v>455</v>
      </c>
      <c r="L146" s="265"/>
      <c r="M146" s="265"/>
      <c r="N146" s="270"/>
      <c r="O146" s="270" t="s">
        <v>602</v>
      </c>
      <c r="P146" s="265">
        <v>17</v>
      </c>
      <c r="Q146" s="265">
        <v>11</v>
      </c>
      <c r="R146" s="265">
        <v>50</v>
      </c>
      <c r="S146" s="270" t="s">
        <v>602</v>
      </c>
      <c r="T146" s="270">
        <v>17</v>
      </c>
      <c r="U146" s="125"/>
      <c r="V146" s="125"/>
      <c r="W146" s="125">
        <v>18</v>
      </c>
      <c r="X146" s="125">
        <v>4.5</v>
      </c>
      <c r="Y146" s="125"/>
      <c r="Z146" s="125"/>
      <c r="AA146" s="125">
        <v>8.5</v>
      </c>
      <c r="AB146" s="125">
        <v>5.5</v>
      </c>
      <c r="AC146" s="125"/>
      <c r="AD146" s="125"/>
      <c r="AE146" s="114"/>
      <c r="AF146" s="125"/>
      <c r="AG146" s="125"/>
      <c r="AH146" s="125"/>
      <c r="AI146" s="265">
        <v>20</v>
      </c>
      <c r="AJ146" s="267">
        <f t="shared" si="37"/>
        <v>18</v>
      </c>
      <c r="AK146" s="265">
        <v>18</v>
      </c>
      <c r="AL146" s="90" t="s">
        <v>722</v>
      </c>
      <c r="AM146" s="270" t="s">
        <v>749</v>
      </c>
      <c r="AN146" s="270">
        <v>0</v>
      </c>
      <c r="AO146" s="270">
        <v>3</v>
      </c>
      <c r="AP146" s="270" t="s">
        <v>455</v>
      </c>
      <c r="AQ146" s="265"/>
      <c r="AR146" s="265"/>
      <c r="AS146" s="265"/>
      <c r="AT146" s="270" t="s">
        <v>602</v>
      </c>
      <c r="AU146" s="265">
        <v>17</v>
      </c>
      <c r="AV146" s="265">
        <v>5</v>
      </c>
      <c r="AW146" s="265">
        <v>50</v>
      </c>
      <c r="AX146" s="265" t="s">
        <v>602</v>
      </c>
      <c r="AY146" s="265">
        <v>17</v>
      </c>
      <c r="AZ146" s="114"/>
      <c r="BA146" s="114"/>
      <c r="BB146" s="114">
        <v>19.5</v>
      </c>
      <c r="BC146" s="114">
        <v>5.3</v>
      </c>
      <c r="BD146" s="114"/>
      <c r="BE146" s="114"/>
      <c r="BF146" s="114">
        <v>12.4</v>
      </c>
      <c r="BG146" s="114">
        <v>6.3</v>
      </c>
      <c r="BH146" s="114"/>
      <c r="BI146" s="114"/>
      <c r="BJ146" s="114"/>
      <c r="BK146" s="114"/>
      <c r="BL146" s="114"/>
      <c r="BM146" s="114"/>
      <c r="BN146" s="270">
        <v>20</v>
      </c>
      <c r="BO146" s="270">
        <f t="shared" si="38"/>
        <v>17</v>
      </c>
      <c r="BP146" s="270">
        <v>17</v>
      </c>
      <c r="BQ146" s="90" t="s">
        <v>624</v>
      </c>
      <c r="BR146" s="270" t="s">
        <v>455</v>
      </c>
      <c r="BS146" s="265">
        <v>0</v>
      </c>
      <c r="BT146" s="265">
        <v>1</v>
      </c>
      <c r="BU146" s="270" t="s">
        <v>455</v>
      </c>
      <c r="BV146" s="265"/>
      <c r="BW146" s="265"/>
      <c r="BX146" s="265"/>
      <c r="BY146" s="265" t="s">
        <v>602</v>
      </c>
      <c r="BZ146" s="265">
        <v>17</v>
      </c>
      <c r="CA146" s="265">
        <v>4</v>
      </c>
      <c r="CB146" s="265">
        <v>50</v>
      </c>
      <c r="CC146" s="265" t="s">
        <v>602</v>
      </c>
      <c r="CD146" s="265">
        <v>17</v>
      </c>
      <c r="CE146" s="114"/>
      <c r="CF146" s="114"/>
      <c r="CG146" s="114">
        <v>19.7</v>
      </c>
      <c r="CH146" s="114">
        <v>3.9</v>
      </c>
      <c r="CI146" s="114"/>
      <c r="CJ146" s="114"/>
      <c r="CK146" s="114">
        <v>14.4</v>
      </c>
      <c r="CL146" s="114">
        <v>6</v>
      </c>
      <c r="CM146" s="114"/>
      <c r="CN146" s="114"/>
      <c r="CO146" s="114"/>
      <c r="CP146" s="114"/>
      <c r="CQ146" s="114"/>
      <c r="CR146" s="114"/>
      <c r="CS146" s="265">
        <v>20</v>
      </c>
      <c r="CT146" s="267">
        <f>CS146-BT146</f>
        <v>19</v>
      </c>
      <c r="CU146" s="265">
        <v>19</v>
      </c>
      <c r="CV146" s="270"/>
      <c r="CW146" s="270" t="s">
        <v>455</v>
      </c>
      <c r="CX146" s="270"/>
      <c r="CY146" s="265"/>
      <c r="CZ146" s="265"/>
      <c r="DA146" s="265"/>
      <c r="DB146" s="265"/>
      <c r="DC146" s="265"/>
      <c r="DD146" s="265"/>
      <c r="DE146" s="265"/>
      <c r="DF146" s="265"/>
      <c r="DG146" s="265"/>
      <c r="DH146" s="265"/>
      <c r="DI146" s="265"/>
      <c r="DJ146" s="125"/>
      <c r="DK146" s="125"/>
      <c r="DL146" s="125"/>
      <c r="DM146" s="125"/>
      <c r="DN146" s="125"/>
      <c r="DO146" s="125"/>
      <c r="DP146" s="125"/>
      <c r="DQ146" s="125"/>
      <c r="DR146" s="125"/>
      <c r="DS146" s="125"/>
      <c r="DT146" s="125"/>
      <c r="DU146" s="125"/>
      <c r="DV146" s="125"/>
      <c r="DW146" s="125"/>
      <c r="DX146" s="265"/>
      <c r="DY146" s="265"/>
      <c r="DZ146" s="265"/>
      <c r="EA146" s="265"/>
      <c r="EB146" s="270" t="s">
        <v>455</v>
      </c>
      <c r="EC146" s="265"/>
      <c r="ED146" s="265"/>
      <c r="EE146" s="265"/>
      <c r="EF146" s="265"/>
      <c r="EG146" s="265"/>
      <c r="EH146" s="265"/>
      <c r="EI146" s="265"/>
      <c r="EJ146" s="265"/>
      <c r="EK146" s="265"/>
      <c r="EL146" s="265"/>
      <c r="EM146" s="265"/>
      <c r="EN146" s="265"/>
      <c r="EO146" s="125"/>
      <c r="EP146" s="125"/>
      <c r="EQ146" s="125"/>
      <c r="ER146" s="125"/>
      <c r="ES146" s="125"/>
      <c r="ET146" s="125"/>
      <c r="EU146" s="125"/>
      <c r="EV146" s="125"/>
      <c r="EW146" s="125"/>
      <c r="EX146" s="125"/>
      <c r="EY146" s="125"/>
      <c r="EZ146" s="125"/>
      <c r="FA146" s="125"/>
      <c r="FB146" s="125"/>
      <c r="FC146" s="265"/>
      <c r="FD146" s="265"/>
      <c r="FE146" s="265"/>
      <c r="FF146" s="270" t="s">
        <v>455</v>
      </c>
      <c r="FG146" s="265"/>
      <c r="FH146" s="265"/>
      <c r="FI146" s="265"/>
      <c r="FJ146" s="265"/>
      <c r="FK146" s="265"/>
      <c r="FL146" s="265"/>
      <c r="FM146" s="265"/>
      <c r="FN146" s="265"/>
      <c r="FO146" s="265"/>
      <c r="FP146" s="265"/>
      <c r="FQ146" s="265"/>
      <c r="FR146" s="265"/>
      <c r="FS146" s="265"/>
      <c r="FT146" s="265"/>
      <c r="FU146" s="265"/>
      <c r="FV146" s="265"/>
      <c r="FW146" s="265"/>
      <c r="FX146" s="265"/>
      <c r="FY146" s="265"/>
      <c r="FZ146" s="265"/>
      <c r="GA146" s="265"/>
      <c r="GB146" s="265"/>
      <c r="GC146" s="265"/>
      <c r="GD146" s="265"/>
      <c r="GE146" s="265"/>
      <c r="GF146" s="265"/>
      <c r="GG146" s="265"/>
      <c r="GH146" s="265"/>
      <c r="GI146" s="265"/>
      <c r="GJ146" s="265"/>
      <c r="GK146" s="265"/>
      <c r="GL146" s="265"/>
      <c r="GM146" s="265"/>
      <c r="GN146" s="265"/>
      <c r="GO146" s="265"/>
      <c r="GP146" s="265"/>
      <c r="GQ146" s="265"/>
      <c r="GR146" s="265"/>
      <c r="GS146" s="265"/>
      <c r="GT146" s="265"/>
      <c r="GU146" s="265"/>
      <c r="GV146" s="265"/>
      <c r="GW146" s="265"/>
      <c r="GX146" s="265"/>
      <c r="GY146" s="265"/>
      <c r="GZ146" s="265"/>
      <c r="HA146" s="265"/>
      <c r="HB146" s="265"/>
      <c r="HC146" s="265"/>
      <c r="HD146" s="270" t="s">
        <v>455</v>
      </c>
      <c r="HE146" s="265"/>
      <c r="HF146" s="265"/>
      <c r="HG146" s="265"/>
      <c r="HH146" s="265"/>
      <c r="HI146" s="265"/>
      <c r="HJ146" s="265"/>
      <c r="HK146" s="265"/>
      <c r="HL146" s="265"/>
      <c r="HM146" s="265"/>
      <c r="HN146" s="265"/>
      <c r="HO146" s="265"/>
      <c r="HP146" s="265"/>
      <c r="HQ146" s="265"/>
      <c r="HR146" s="265"/>
      <c r="HS146" s="265"/>
      <c r="HT146" s="265"/>
      <c r="HU146" s="265"/>
      <c r="HV146" s="265"/>
      <c r="HW146" s="265"/>
      <c r="HX146" s="265"/>
      <c r="HY146" s="265"/>
      <c r="HZ146" s="265"/>
      <c r="IA146" s="265"/>
      <c r="IB146" s="265"/>
      <c r="IC146" s="265"/>
      <c r="ID146" s="265"/>
      <c r="IE146" s="265"/>
      <c r="IF146" s="265"/>
      <c r="IG146" s="265"/>
      <c r="IH146" s="265"/>
      <c r="II146" s="265"/>
      <c r="IJ146" s="265"/>
      <c r="IK146" s="265"/>
      <c r="IL146" s="265"/>
      <c r="IM146" s="265"/>
      <c r="IN146" s="265"/>
      <c r="IO146" s="265"/>
      <c r="IP146" s="265"/>
      <c r="IQ146" s="265"/>
      <c r="IR146" s="265"/>
      <c r="IS146" s="270" t="s">
        <v>455</v>
      </c>
      <c r="IT146" s="265"/>
      <c r="IU146" s="265"/>
      <c r="IV146" s="265"/>
      <c r="IW146" s="265"/>
      <c r="IX146" s="265"/>
      <c r="IY146" s="265"/>
      <c r="IZ146" s="265"/>
      <c r="JA146" s="265"/>
      <c r="JB146" s="265"/>
      <c r="JC146" s="265"/>
      <c r="JD146" s="265"/>
      <c r="JE146" s="265"/>
      <c r="JF146" s="265"/>
      <c r="JG146" s="265"/>
      <c r="JH146" s="265"/>
      <c r="JI146" s="265"/>
      <c r="JJ146" s="265"/>
      <c r="JK146" s="265"/>
      <c r="JL146" s="265"/>
      <c r="JM146" s="265"/>
      <c r="JN146" s="265"/>
      <c r="JO146" s="265"/>
      <c r="JP146" s="265"/>
      <c r="JQ146" s="265"/>
      <c r="JR146" s="265"/>
      <c r="JS146" s="265"/>
      <c r="JT146" s="265"/>
      <c r="JU146" s="265"/>
      <c r="JV146" s="265"/>
      <c r="JW146" s="265"/>
      <c r="JX146" s="265"/>
      <c r="JY146" s="265"/>
      <c r="JZ146" s="265"/>
      <c r="KA146" s="265"/>
      <c r="KB146" s="265"/>
      <c r="KC146" s="265"/>
      <c r="KD146" s="265"/>
      <c r="KE146" s="270" t="s">
        <v>455</v>
      </c>
      <c r="KF146" s="265"/>
      <c r="KG146" s="265"/>
      <c r="KH146" s="265"/>
      <c r="KI146" s="265"/>
      <c r="KJ146" s="265"/>
      <c r="KK146" s="265"/>
      <c r="KL146" s="265"/>
      <c r="KM146" s="265"/>
      <c r="KN146" s="265"/>
      <c r="KO146" s="265"/>
      <c r="KP146" s="265"/>
      <c r="KQ146" s="265"/>
      <c r="KR146" s="265"/>
      <c r="KS146" s="265"/>
      <c r="KT146" s="265"/>
      <c r="KU146" s="265"/>
      <c r="KV146" s="265"/>
      <c r="KW146" s="265"/>
      <c r="KX146" s="265"/>
      <c r="KY146" s="265"/>
      <c r="KZ146" s="265"/>
      <c r="LA146" s="265"/>
      <c r="LB146" s="265"/>
      <c r="LC146" s="265"/>
      <c r="LD146" s="265"/>
      <c r="LE146" s="265"/>
      <c r="LF146" s="265"/>
      <c r="LG146" s="265"/>
      <c r="LH146" s="265"/>
      <c r="LI146" s="265"/>
      <c r="LJ146" s="265"/>
      <c r="LK146" s="265"/>
      <c r="LL146" s="265"/>
      <c r="LM146" s="265"/>
      <c r="LN146" s="265"/>
      <c r="LO146" s="265"/>
      <c r="LP146" s="265"/>
      <c r="LQ146" s="265"/>
      <c r="LR146" s="265"/>
      <c r="LS146" s="265"/>
      <c r="LT146" s="270" t="s">
        <v>455</v>
      </c>
      <c r="LU146" s="265"/>
      <c r="LV146" s="265"/>
      <c r="LW146" s="265"/>
      <c r="LX146" s="265"/>
      <c r="LY146" s="265"/>
      <c r="LZ146" s="265"/>
      <c r="MA146" s="265"/>
      <c r="MB146" s="265"/>
      <c r="MC146" s="265"/>
      <c r="MD146" s="265"/>
      <c r="ME146" s="265"/>
      <c r="MF146" s="265"/>
      <c r="MG146" s="265"/>
      <c r="MH146" s="265"/>
      <c r="MI146" s="265"/>
      <c r="MJ146" s="265"/>
      <c r="MK146" s="265"/>
      <c r="ML146" s="265"/>
      <c r="MM146" s="265"/>
      <c r="MN146" s="265"/>
      <c r="MO146" s="265"/>
      <c r="MP146" s="265"/>
      <c r="MQ146" s="265"/>
      <c r="MR146" s="265"/>
      <c r="MS146" s="265"/>
      <c r="MT146" s="265"/>
      <c r="MU146" s="265"/>
      <c r="MV146" s="265"/>
      <c r="MW146" s="265"/>
      <c r="MX146" s="265"/>
      <c r="MY146" s="265"/>
      <c r="MZ146" s="265"/>
      <c r="NA146" s="265"/>
      <c r="NB146" s="265"/>
      <c r="NC146" s="265"/>
      <c r="ND146" s="265"/>
      <c r="NE146" s="265"/>
      <c r="NF146" s="265"/>
      <c r="NG146" s="265"/>
      <c r="NH146" s="265"/>
      <c r="NI146" s="265"/>
      <c r="NJ146" s="265"/>
      <c r="NK146" s="265"/>
      <c r="NL146" s="265"/>
      <c r="NM146" s="265"/>
      <c r="NN146" s="265"/>
      <c r="NO146" s="265"/>
      <c r="NP146" s="265"/>
      <c r="NQ146" s="265"/>
      <c r="NR146" s="265"/>
      <c r="NS146" s="265"/>
      <c r="NT146" s="265"/>
      <c r="NU146" s="265"/>
      <c r="NV146" s="265"/>
      <c r="NW146" s="265"/>
      <c r="NX146" s="265"/>
      <c r="NY146" s="265"/>
      <c r="NZ146" s="265"/>
      <c r="OA146" s="265"/>
      <c r="OB146" s="265"/>
      <c r="OC146" s="265"/>
      <c r="OD146" s="265"/>
      <c r="OE146" s="265"/>
      <c r="OF146" s="265"/>
      <c r="OG146" s="265"/>
      <c r="OH146" s="265"/>
      <c r="OI146" s="265"/>
      <c r="OJ146" s="265"/>
      <c r="OK146" s="265"/>
      <c r="OL146" s="265"/>
      <c r="OM146" s="265"/>
      <c r="ON146" s="265"/>
      <c r="OO146" s="265"/>
      <c r="OP146" s="265"/>
      <c r="OQ146" s="265"/>
      <c r="OR146" s="265"/>
      <c r="OS146" s="267">
        <f>IF(ISERROR(#REF!),0,1)</f>
        <v>0</v>
      </c>
      <c r="OT146" s="267">
        <f t="shared" si="40"/>
        <v>0</v>
      </c>
      <c r="OU146" s="267">
        <f t="shared" si="41"/>
        <v>1</v>
      </c>
      <c r="OV146" s="223"/>
      <c r="OW146" s="223"/>
      <c r="OX146" s="223"/>
      <c r="OY146" s="223"/>
      <c r="OZ146" s="223"/>
      <c r="PA146" s="223"/>
      <c r="PB146" s="223"/>
      <c r="PC146" s="223"/>
      <c r="PD146" s="223"/>
      <c r="PE146" s="223"/>
      <c r="PF146" s="223"/>
      <c r="PG146" s="223"/>
      <c r="PH146" s="223"/>
      <c r="PI146" s="223"/>
      <c r="PJ146" s="223"/>
      <c r="PK146" s="223"/>
      <c r="PL146" s="223"/>
      <c r="PM146" s="223"/>
      <c r="PN146" s="223"/>
      <c r="PO146" s="223"/>
      <c r="PP146" s="223"/>
      <c r="PQ146" s="223"/>
      <c r="PR146" s="223"/>
      <c r="PS146" s="223"/>
      <c r="PT146" s="223"/>
      <c r="PU146" s="223"/>
      <c r="PV146" s="223"/>
      <c r="PW146" s="223"/>
      <c r="PX146" s="223"/>
      <c r="PY146" s="223"/>
      <c r="PZ146" s="223"/>
      <c r="QA146" s="223"/>
      <c r="QB146" s="223"/>
      <c r="QC146" s="223"/>
      <c r="QD146" s="223"/>
      <c r="QE146" s="223"/>
      <c r="QF146" s="223"/>
      <c r="QG146" s="223"/>
      <c r="QH146" s="223"/>
      <c r="QI146" s="223"/>
      <c r="QJ146" s="223"/>
      <c r="QK146" s="223"/>
      <c r="QL146" s="223"/>
      <c r="QM146" s="223"/>
      <c r="QN146" s="223"/>
      <c r="QO146" s="223"/>
      <c r="QP146" s="223"/>
      <c r="QQ146" s="223"/>
      <c r="QR146" s="223"/>
      <c r="QS146" s="223"/>
      <c r="QT146" s="223"/>
      <c r="QU146" s="223"/>
      <c r="QV146" s="223"/>
      <c r="QW146" s="223"/>
      <c r="QX146" s="223"/>
      <c r="QY146" s="223"/>
      <c r="QZ146" s="223"/>
      <c r="RA146" s="223"/>
      <c r="RB146" s="223"/>
      <c r="RC146" s="223"/>
      <c r="RD146" s="223"/>
      <c r="RE146" s="223"/>
      <c r="RF146" s="223"/>
      <c r="RG146" s="223"/>
      <c r="RH146" s="223"/>
      <c r="RI146" s="223"/>
      <c r="RJ146" s="223"/>
      <c r="RK146" s="223"/>
      <c r="RL146" s="223"/>
      <c r="RM146" s="223"/>
      <c r="RN146" s="223"/>
      <c r="RO146" s="223"/>
      <c r="RP146" s="223"/>
      <c r="RQ146" s="223"/>
      <c r="RR146" s="223"/>
      <c r="RS146" s="223"/>
      <c r="RT146" s="223"/>
      <c r="RU146" s="223"/>
      <c r="RV146" s="223"/>
      <c r="RW146" s="223"/>
      <c r="RX146" s="223"/>
      <c r="RY146" s="223"/>
      <c r="RZ146" s="223"/>
      <c r="SA146" s="223"/>
      <c r="SB146" s="223"/>
      <c r="SC146" s="223"/>
      <c r="SD146" s="223"/>
      <c r="SE146" s="223"/>
      <c r="SF146" s="223"/>
      <c r="SG146" s="223"/>
      <c r="SH146" s="223"/>
      <c r="SI146" s="223"/>
      <c r="SJ146" s="223"/>
      <c r="SK146" s="223"/>
      <c r="SL146" s="223"/>
      <c r="SM146" s="223"/>
      <c r="SN146" s="223"/>
      <c r="SO146" s="223"/>
      <c r="SP146" s="223"/>
      <c r="SQ146" s="223"/>
      <c r="SR146" s="223"/>
      <c r="SS146" s="223"/>
      <c r="ST146" s="223"/>
      <c r="SU146" s="223"/>
      <c r="SV146" s="223"/>
      <c r="SW146" s="223"/>
      <c r="SX146" s="223"/>
      <c r="SY146" s="223"/>
      <c r="SZ146" s="223"/>
      <c r="TA146" s="223"/>
      <c r="TB146" s="223"/>
      <c r="TC146" s="223"/>
      <c r="TD146" s="223"/>
      <c r="TE146" s="223"/>
      <c r="TF146" s="223"/>
      <c r="TG146" s="223"/>
      <c r="TH146" s="223"/>
      <c r="TI146" s="223"/>
      <c r="TJ146" s="223"/>
      <c r="TK146" s="223"/>
      <c r="TL146" s="223"/>
      <c r="TM146" s="223"/>
      <c r="TN146" s="223"/>
      <c r="TO146" s="223"/>
      <c r="TP146" s="223"/>
      <c r="TQ146" s="223"/>
      <c r="TR146" s="223"/>
      <c r="TS146" s="223"/>
      <c r="TT146" s="223"/>
      <c r="TU146" s="223"/>
      <c r="TV146" s="223"/>
      <c r="TW146" s="223"/>
      <c r="TX146" s="223"/>
      <c r="TY146" s="223"/>
      <c r="TZ146" s="223"/>
      <c r="UA146" s="223"/>
      <c r="UB146" s="223"/>
      <c r="UC146" s="223"/>
      <c r="UD146" s="223"/>
      <c r="UE146" s="223"/>
      <c r="UF146" s="223"/>
      <c r="UG146" s="223"/>
      <c r="UH146" s="223"/>
      <c r="UI146" s="223"/>
      <c r="UJ146" s="223"/>
      <c r="UK146" s="223"/>
      <c r="UL146" s="223"/>
      <c r="UM146" s="223"/>
      <c r="UN146" s="223"/>
      <c r="UO146" s="223"/>
      <c r="UP146" s="223"/>
      <c r="UQ146" s="223"/>
      <c r="UR146" s="223"/>
      <c r="US146" s="223"/>
      <c r="UT146" s="223"/>
      <c r="UU146" s="223"/>
      <c r="UV146" s="223"/>
      <c r="UW146" s="223"/>
      <c r="UX146" s="223"/>
      <c r="UY146" s="223"/>
      <c r="UZ146" s="223"/>
      <c r="VA146" s="223"/>
      <c r="VB146" s="223"/>
      <c r="VC146" s="223"/>
      <c r="VD146" s="223"/>
      <c r="VE146" s="223"/>
      <c r="VF146" s="223"/>
      <c r="VG146" s="223"/>
      <c r="VH146" s="223"/>
      <c r="VI146" s="223"/>
      <c r="VJ146" s="223"/>
      <c r="VK146" s="223"/>
      <c r="VL146" s="223"/>
      <c r="VM146" s="223"/>
      <c r="VN146" s="223"/>
      <c r="VO146" s="223"/>
      <c r="VP146" s="223"/>
      <c r="VQ146" s="223"/>
      <c r="VR146" s="223"/>
      <c r="VS146" s="223"/>
      <c r="VT146" s="223"/>
      <c r="VU146" s="223"/>
      <c r="VV146" s="223"/>
      <c r="VW146" s="223"/>
      <c r="VX146" s="223"/>
      <c r="VY146" s="223"/>
      <c r="VZ146" s="223"/>
      <c r="WA146" s="223"/>
      <c r="WB146" s="223"/>
      <c r="WC146" s="223"/>
      <c r="WD146" s="223"/>
      <c r="WE146" s="223"/>
      <c r="WF146" s="223"/>
      <c r="WG146" s="223"/>
      <c r="WH146" s="223"/>
      <c r="WI146" s="223"/>
      <c r="WJ146" s="223"/>
      <c r="WK146" s="223"/>
      <c r="WL146" s="223"/>
      <c r="WM146" s="223"/>
      <c r="WN146" s="223"/>
      <c r="WO146" s="223"/>
      <c r="WP146" s="223"/>
      <c r="WQ146" s="223"/>
      <c r="WR146" s="223"/>
      <c r="WS146" s="223"/>
      <c r="WT146" s="223"/>
      <c r="WU146" s="223"/>
      <c r="WV146" s="223"/>
      <c r="WW146" s="223"/>
      <c r="WX146" s="223"/>
      <c r="WY146" s="223"/>
      <c r="WZ146" s="223"/>
      <c r="XA146" s="223"/>
      <c r="XB146" s="223"/>
      <c r="XC146" s="223"/>
      <c r="XD146" s="223"/>
      <c r="XE146" s="223"/>
      <c r="XF146" s="223"/>
      <c r="XG146" s="223"/>
      <c r="XH146" s="223"/>
      <c r="XI146" s="223"/>
      <c r="XJ146" s="223"/>
      <c r="XK146" s="223"/>
      <c r="XL146" s="223"/>
      <c r="XM146" s="223"/>
      <c r="XN146" s="223"/>
      <c r="XO146" s="223"/>
      <c r="XP146" s="223"/>
      <c r="XQ146" s="223"/>
      <c r="XR146" s="223"/>
      <c r="XS146" s="223"/>
      <c r="XT146" s="223"/>
      <c r="XU146" s="223"/>
      <c r="XV146" s="223"/>
      <c r="XW146" s="223"/>
      <c r="XX146" s="223"/>
      <c r="XY146" s="223"/>
      <c r="XZ146" s="223"/>
      <c r="YA146" s="223"/>
      <c r="YB146" s="223"/>
      <c r="YC146" s="223"/>
      <c r="YD146" s="223"/>
      <c r="YE146" s="223"/>
      <c r="YF146" s="223"/>
      <c r="YG146" s="223"/>
      <c r="YH146" s="223"/>
      <c r="YI146" s="223"/>
      <c r="YJ146" s="223"/>
      <c r="YK146" s="223"/>
      <c r="YL146" s="223"/>
      <c r="YM146" s="223"/>
      <c r="YN146" s="223"/>
      <c r="YO146" s="223"/>
      <c r="YP146" s="223"/>
      <c r="YQ146" s="223"/>
      <c r="YR146" s="223"/>
      <c r="YS146" s="223"/>
      <c r="YT146" s="223"/>
      <c r="YU146" s="223"/>
      <c r="YV146" s="223"/>
      <c r="YW146" s="223"/>
      <c r="YX146" s="223"/>
      <c r="YY146" s="223"/>
      <c r="YZ146" s="223"/>
      <c r="ZA146" s="223"/>
      <c r="ZB146" s="223"/>
      <c r="ZC146" s="223"/>
      <c r="ZD146" s="223"/>
      <c r="ZE146" s="223"/>
      <c r="ZF146" s="223"/>
      <c r="ZG146" s="223"/>
      <c r="ZH146" s="223"/>
      <c r="ZI146" s="223"/>
      <c r="ZJ146" s="223"/>
      <c r="ZK146" s="223"/>
      <c r="ZL146" s="223"/>
      <c r="ZM146" s="223"/>
      <c r="ZN146" s="223"/>
      <c r="ZO146" s="223"/>
      <c r="ZP146" s="223"/>
      <c r="ZQ146" s="223"/>
      <c r="ZR146" s="223"/>
      <c r="ZS146" s="223"/>
      <c r="ZT146" s="223"/>
      <c r="ZU146" s="223"/>
      <c r="ZV146" s="223"/>
      <c r="ZW146" s="223"/>
      <c r="ZX146" s="223"/>
      <c r="ZY146" s="223"/>
      <c r="ZZ146" s="223"/>
      <c r="AAA146" s="223"/>
      <c r="AAB146" s="223"/>
      <c r="AAC146" s="223"/>
      <c r="AAD146" s="223"/>
      <c r="AAE146" s="223"/>
      <c r="AAF146" s="223"/>
      <c r="AAG146" s="223"/>
      <c r="AAH146" s="223"/>
      <c r="AAI146" s="223"/>
      <c r="AAJ146" s="223"/>
      <c r="AAK146" s="223"/>
      <c r="AAL146" s="223"/>
      <c r="AAM146" s="223"/>
      <c r="AAN146" s="223"/>
      <c r="AAO146" s="223"/>
      <c r="AAP146" s="223"/>
      <c r="AAQ146" s="223"/>
      <c r="AAR146" s="223"/>
      <c r="AAS146" s="223"/>
      <c r="AAT146" s="223"/>
      <c r="AAU146" s="223"/>
      <c r="AAV146" s="223"/>
      <c r="AAW146" s="223"/>
      <c r="AAX146" s="223"/>
      <c r="AAY146" s="223"/>
      <c r="AAZ146" s="223"/>
      <c r="ABA146" s="223"/>
      <c r="ABB146" s="223"/>
      <c r="ABC146" s="223"/>
      <c r="ABD146" s="223"/>
      <c r="ABE146" s="223"/>
      <c r="ABF146" s="223"/>
      <c r="ABG146" s="223"/>
      <c r="ABH146" s="223"/>
      <c r="ABI146" s="223"/>
      <c r="ABJ146" s="223"/>
      <c r="ABK146" s="223"/>
      <c r="ABL146" s="223"/>
      <c r="ABM146" s="223"/>
      <c r="ABN146" s="223"/>
      <c r="ABO146" s="223"/>
      <c r="ABP146" s="223"/>
      <c r="ABQ146" s="223"/>
      <c r="ABR146" s="223"/>
      <c r="ABS146" s="223"/>
      <c r="ABT146" s="223"/>
      <c r="ABU146" s="223"/>
      <c r="ABV146" s="223"/>
      <c r="ABW146" s="223"/>
      <c r="ABX146" s="223"/>
      <c r="ABY146" s="223"/>
      <c r="ABZ146" s="223"/>
      <c r="ACA146" s="223"/>
      <c r="ACB146" s="223"/>
      <c r="ACC146" s="223"/>
      <c r="ACD146" s="223"/>
      <c r="ACE146" s="223"/>
      <c r="ACF146" s="223"/>
      <c r="ACG146" s="223"/>
      <c r="ACH146" s="223"/>
      <c r="ACI146" s="223"/>
      <c r="ACJ146" s="223"/>
      <c r="ACK146" s="223"/>
      <c r="ACL146" s="223"/>
      <c r="ACM146" s="223"/>
      <c r="ACN146" s="223"/>
      <c r="ACO146" s="223"/>
      <c r="ACP146" s="223"/>
      <c r="ACQ146" s="223"/>
      <c r="ACR146" s="223"/>
      <c r="ACS146" s="223"/>
      <c r="ACT146" s="223"/>
      <c r="ACU146" s="223"/>
      <c r="ACV146" s="223"/>
      <c r="ACW146" s="223"/>
      <c r="ACX146" s="223"/>
      <c r="ACY146" s="223"/>
      <c r="ACZ146" s="223"/>
      <c r="ADA146" s="223"/>
      <c r="ADB146" s="223"/>
      <c r="ADC146" s="223"/>
      <c r="ADD146" s="223"/>
      <c r="ADE146" s="223"/>
      <c r="ADF146" s="223"/>
      <c r="ADG146" s="223"/>
      <c r="ADH146" s="223"/>
      <c r="ADI146" s="223"/>
      <c r="ADJ146" s="223"/>
      <c r="ADK146" s="223"/>
      <c r="ADL146" s="223"/>
      <c r="ADM146" s="223"/>
      <c r="ADN146" s="223"/>
      <c r="ADO146" s="223"/>
      <c r="ADP146" s="223"/>
      <c r="ADQ146" s="223"/>
      <c r="ADR146" s="223"/>
      <c r="ADS146" s="223"/>
      <c r="ADT146" s="223"/>
      <c r="ADU146" s="223"/>
      <c r="ADV146" s="223"/>
      <c r="ADW146" s="223"/>
      <c r="ADX146" s="223"/>
      <c r="ADY146" s="223"/>
      <c r="ADZ146" s="223"/>
      <c r="AEA146" s="223"/>
      <c r="AEB146" s="223"/>
      <c r="AEC146" s="223"/>
      <c r="AED146" s="223"/>
      <c r="AEE146" s="223"/>
      <c r="AEF146" s="223"/>
      <c r="AEG146" s="223"/>
      <c r="AEH146" s="223"/>
      <c r="AEI146" s="223"/>
      <c r="AEJ146" s="223"/>
      <c r="AEK146" s="223"/>
      <c r="AEL146" s="223"/>
      <c r="AEM146" s="223"/>
      <c r="AEN146" s="223"/>
      <c r="AEO146" s="223"/>
      <c r="AEP146" s="223"/>
      <c r="AEQ146" s="223"/>
      <c r="AER146" s="223"/>
      <c r="AES146" s="223"/>
      <c r="AET146" s="223"/>
      <c r="AEU146" s="223"/>
      <c r="AEV146" s="223"/>
      <c r="AEW146" s="223"/>
      <c r="AEX146" s="223"/>
      <c r="AEY146" s="223"/>
      <c r="AEZ146" s="223"/>
      <c r="AFA146" s="223"/>
      <c r="AFB146" s="223"/>
      <c r="AFC146" s="223"/>
      <c r="AFD146" s="223"/>
      <c r="AFE146" s="223"/>
      <c r="AFF146" s="223"/>
      <c r="AFG146" s="223"/>
      <c r="AFH146" s="223"/>
      <c r="AFI146" s="223"/>
      <c r="AFJ146" s="223"/>
      <c r="AFK146" s="223"/>
      <c r="AFL146" s="223"/>
      <c r="AFM146" s="223"/>
      <c r="AFN146" s="223"/>
      <c r="AFO146" s="223"/>
      <c r="AFP146" s="223"/>
      <c r="AFQ146" s="223"/>
      <c r="AFR146" s="223"/>
      <c r="AFS146" s="223"/>
      <c r="AFT146" s="223"/>
    </row>
    <row r="147" spans="1:852" s="64" customFormat="1">
      <c r="A147" s="267" t="s">
        <v>1596</v>
      </c>
      <c r="B147" s="267"/>
      <c r="C147" s="840" t="str">
        <f>IF(Severity!F147&gt;=0.5,"YES","NO")</f>
        <v>NO</v>
      </c>
      <c r="D147" s="840" t="str">
        <f>IF(Severity!G147&gt;=0.5,"YES","NO")</f>
        <v>YES</v>
      </c>
      <c r="E147" s="209">
        <v>3</v>
      </c>
      <c r="F147" s="209">
        <v>2</v>
      </c>
      <c r="G147" s="90" t="s">
        <v>608</v>
      </c>
      <c r="H147" s="271" t="s">
        <v>455</v>
      </c>
      <c r="I147" s="270" t="s">
        <v>455</v>
      </c>
      <c r="J147" s="270">
        <v>9</v>
      </c>
      <c r="K147" s="270" t="s">
        <v>455</v>
      </c>
      <c r="L147" s="212"/>
      <c r="M147" s="212"/>
      <c r="N147" s="270"/>
      <c r="O147" s="270" t="s">
        <v>455</v>
      </c>
      <c r="P147" s="212"/>
      <c r="Q147" s="212"/>
      <c r="R147" s="212"/>
      <c r="S147" s="270" t="s">
        <v>237</v>
      </c>
      <c r="T147" s="270">
        <v>10</v>
      </c>
      <c r="U147" s="113">
        <v>17</v>
      </c>
      <c r="V147" s="113">
        <v>7.4</v>
      </c>
      <c r="W147" s="113"/>
      <c r="X147" s="113"/>
      <c r="Y147" s="113"/>
      <c r="Z147" s="113"/>
      <c r="AA147" s="113"/>
      <c r="AB147" s="113"/>
      <c r="AC147" s="113"/>
      <c r="AD147" s="113"/>
      <c r="AE147" s="114"/>
      <c r="AF147" s="113"/>
      <c r="AG147" s="113"/>
      <c r="AH147" s="113"/>
      <c r="AI147" s="267">
        <v>32</v>
      </c>
      <c r="AJ147" s="267">
        <f t="shared" si="37"/>
        <v>23</v>
      </c>
      <c r="AK147" s="267" t="s">
        <v>455</v>
      </c>
      <c r="AL147" s="90" t="s">
        <v>3011</v>
      </c>
      <c r="AM147" s="271" t="s">
        <v>455</v>
      </c>
      <c r="AN147" s="270" t="s">
        <v>455</v>
      </c>
      <c r="AO147" s="270">
        <v>8</v>
      </c>
      <c r="AP147" s="270" t="s">
        <v>455</v>
      </c>
      <c r="AQ147" s="212"/>
      <c r="AR147" s="212"/>
      <c r="AS147" s="212"/>
      <c r="AT147" s="270" t="s">
        <v>455</v>
      </c>
      <c r="AU147" s="212"/>
      <c r="AV147" s="212"/>
      <c r="AW147" s="212"/>
      <c r="AX147" s="267" t="s">
        <v>237</v>
      </c>
      <c r="AY147" s="212">
        <v>10</v>
      </c>
      <c r="AZ147" s="114">
        <v>17.8</v>
      </c>
      <c r="BA147" s="114">
        <v>5.3</v>
      </c>
      <c r="BB147" s="114"/>
      <c r="BC147" s="114"/>
      <c r="BD147" s="114"/>
      <c r="BE147" s="114"/>
      <c r="BF147" s="114"/>
      <c r="BG147" s="114"/>
      <c r="BH147" s="114"/>
      <c r="BI147" s="114"/>
      <c r="BJ147" s="114"/>
      <c r="BK147" s="114"/>
      <c r="BL147" s="114"/>
      <c r="BM147" s="114"/>
      <c r="BN147" s="270">
        <v>31</v>
      </c>
      <c r="BO147" s="270">
        <f t="shared" si="38"/>
        <v>23</v>
      </c>
      <c r="BP147" s="270" t="s">
        <v>455</v>
      </c>
      <c r="BQ147" s="90"/>
      <c r="BR147" s="270" t="s">
        <v>455</v>
      </c>
      <c r="BS147" s="267"/>
      <c r="BT147" s="267"/>
      <c r="BU147" s="267"/>
      <c r="BV147" s="212"/>
      <c r="BW147" s="212"/>
      <c r="BX147" s="212"/>
      <c r="BY147" s="267"/>
      <c r="BZ147" s="212"/>
      <c r="CA147" s="212"/>
      <c r="CB147" s="212"/>
      <c r="CC147" s="267"/>
      <c r="CD147" s="212"/>
      <c r="CE147" s="114"/>
      <c r="CF147" s="114"/>
      <c r="CG147" s="114"/>
      <c r="CH147" s="114"/>
      <c r="CI147" s="114"/>
      <c r="CJ147" s="114"/>
      <c r="CK147" s="114"/>
      <c r="CL147" s="114"/>
      <c r="CM147" s="114"/>
      <c r="CN147" s="114"/>
      <c r="CO147" s="114"/>
      <c r="CP147" s="114"/>
      <c r="CQ147" s="114"/>
      <c r="CR147" s="114"/>
      <c r="CS147" s="267"/>
      <c r="CT147" s="267"/>
      <c r="CU147" s="267"/>
      <c r="CV147" s="90"/>
      <c r="CW147" s="270" t="s">
        <v>455</v>
      </c>
      <c r="CX147" s="90"/>
      <c r="CY147" s="212"/>
      <c r="CZ147" s="212"/>
      <c r="DA147" s="212"/>
      <c r="DB147" s="212"/>
      <c r="DC147" s="212"/>
      <c r="DD147" s="212"/>
      <c r="DE147" s="212"/>
      <c r="DF147" s="212"/>
      <c r="DG147" s="212"/>
      <c r="DH147" s="212"/>
      <c r="DI147" s="212"/>
      <c r="DJ147" s="113"/>
      <c r="DK147" s="113"/>
      <c r="DL147" s="113"/>
      <c r="DM147" s="113"/>
      <c r="DN147" s="113"/>
      <c r="DO147" s="113"/>
      <c r="DP147" s="113"/>
      <c r="DQ147" s="113"/>
      <c r="DR147" s="113"/>
      <c r="DS147" s="113"/>
      <c r="DT147" s="113"/>
      <c r="DU147" s="113"/>
      <c r="DV147" s="113"/>
      <c r="DW147" s="113"/>
      <c r="DX147" s="212"/>
      <c r="DY147" s="212"/>
      <c r="DZ147" s="212"/>
      <c r="EA147" s="212"/>
      <c r="EB147" s="270" t="s">
        <v>455</v>
      </c>
      <c r="EC147" s="212"/>
      <c r="ED147" s="212"/>
      <c r="EE147" s="212"/>
      <c r="EF147" s="212"/>
      <c r="EG147" s="212"/>
      <c r="EH147" s="212"/>
      <c r="EI147" s="212"/>
      <c r="EJ147" s="212"/>
      <c r="EK147" s="212"/>
      <c r="EL147" s="212"/>
      <c r="EM147" s="212"/>
      <c r="EN147" s="212"/>
      <c r="EO147" s="113"/>
      <c r="EP147" s="113"/>
      <c r="EQ147" s="113"/>
      <c r="ER147" s="113"/>
      <c r="ES147" s="113"/>
      <c r="ET147" s="113"/>
      <c r="EU147" s="113"/>
      <c r="EV147" s="113"/>
      <c r="EW147" s="113"/>
      <c r="EX147" s="113"/>
      <c r="EY147" s="113"/>
      <c r="EZ147" s="113"/>
      <c r="FA147" s="113"/>
      <c r="FB147" s="113"/>
      <c r="FC147" s="212"/>
      <c r="FD147" s="212"/>
      <c r="FE147" s="212"/>
      <c r="FF147" s="270" t="s">
        <v>455</v>
      </c>
      <c r="FG147" s="267"/>
      <c r="FH147" s="212"/>
      <c r="FI147" s="212"/>
      <c r="FJ147" s="212"/>
      <c r="FK147" s="212"/>
      <c r="FL147" s="212"/>
      <c r="FM147" s="212"/>
      <c r="FN147" s="212"/>
      <c r="FO147" s="212"/>
      <c r="FP147" s="212"/>
      <c r="FQ147" s="212"/>
      <c r="FR147" s="212"/>
      <c r="FS147" s="212"/>
      <c r="FT147" s="212"/>
      <c r="FU147" s="222"/>
      <c r="FV147" s="222"/>
      <c r="FW147" s="222"/>
      <c r="FX147" s="222"/>
      <c r="FY147" s="222"/>
      <c r="FZ147" s="222"/>
      <c r="GA147" s="222"/>
      <c r="GB147" s="222"/>
      <c r="GC147" s="222"/>
      <c r="GD147" s="222"/>
      <c r="GE147" s="222"/>
      <c r="GF147" s="222"/>
      <c r="GG147" s="222"/>
      <c r="GH147" s="222"/>
      <c r="GI147" s="222"/>
      <c r="GJ147" s="222"/>
      <c r="GK147" s="222"/>
      <c r="GL147" s="222"/>
      <c r="GM147" s="222"/>
      <c r="GN147" s="222"/>
      <c r="GO147" s="222"/>
      <c r="GP147" s="222"/>
      <c r="GQ147" s="222"/>
      <c r="GR147" s="222"/>
      <c r="GS147" s="222"/>
      <c r="GT147" s="222"/>
      <c r="GU147" s="222"/>
      <c r="GV147" s="222"/>
      <c r="GW147" s="222"/>
      <c r="GX147" s="222"/>
      <c r="GY147" s="222"/>
      <c r="GZ147" s="222"/>
      <c r="HA147" s="222"/>
      <c r="HB147" s="222"/>
      <c r="HC147" s="222"/>
      <c r="HD147" s="270" t="s">
        <v>455</v>
      </c>
      <c r="HE147" s="222"/>
      <c r="HF147" s="222"/>
      <c r="HG147" s="267"/>
      <c r="HH147" s="222"/>
      <c r="HI147" s="222"/>
      <c r="HJ147" s="222"/>
      <c r="HK147" s="222"/>
      <c r="HL147" s="222"/>
      <c r="HM147" s="222"/>
      <c r="HN147" s="222"/>
      <c r="HO147" s="222"/>
      <c r="HP147" s="222"/>
      <c r="HQ147" s="222"/>
      <c r="HR147" s="222"/>
      <c r="HS147" s="222"/>
      <c r="HT147" s="222"/>
      <c r="HU147" s="222"/>
      <c r="HV147" s="222"/>
      <c r="HW147" s="222"/>
      <c r="HX147" s="222"/>
      <c r="HY147" s="222"/>
      <c r="HZ147" s="222"/>
      <c r="IA147" s="222"/>
      <c r="IB147" s="222"/>
      <c r="IC147" s="222"/>
      <c r="ID147" s="222"/>
      <c r="IE147" s="222"/>
      <c r="IF147" s="222"/>
      <c r="IG147" s="222"/>
      <c r="IH147" s="222"/>
      <c r="II147" s="222"/>
      <c r="IJ147" s="222"/>
      <c r="IK147" s="222"/>
      <c r="IL147" s="222"/>
      <c r="IM147" s="222"/>
      <c r="IN147" s="222"/>
      <c r="IO147" s="222"/>
      <c r="IP147" s="222"/>
      <c r="IQ147" s="222"/>
      <c r="IR147" s="222"/>
      <c r="IS147" s="270" t="s">
        <v>455</v>
      </c>
      <c r="IT147" s="222"/>
      <c r="IU147" s="222"/>
      <c r="IV147" s="222"/>
      <c r="IW147" s="222"/>
      <c r="IX147" s="222"/>
      <c r="IY147" s="222"/>
      <c r="IZ147" s="222"/>
      <c r="JA147" s="222"/>
      <c r="JB147" s="222"/>
      <c r="JC147" s="222"/>
      <c r="JD147" s="222"/>
      <c r="JE147" s="222"/>
      <c r="JF147" s="222"/>
      <c r="JG147" s="222"/>
      <c r="JH147" s="222"/>
      <c r="JI147" s="222"/>
      <c r="JJ147" s="222"/>
      <c r="JK147" s="222"/>
      <c r="JL147" s="222"/>
      <c r="JM147" s="222"/>
      <c r="JN147" s="222"/>
      <c r="JO147" s="222"/>
      <c r="JP147" s="222"/>
      <c r="JQ147" s="222"/>
      <c r="JR147" s="222"/>
      <c r="JS147" s="222"/>
      <c r="JT147" s="222"/>
      <c r="JU147" s="222"/>
      <c r="JV147" s="222"/>
      <c r="JW147" s="222"/>
      <c r="JX147" s="222"/>
      <c r="JY147" s="222"/>
      <c r="JZ147" s="222"/>
      <c r="KA147" s="222"/>
      <c r="KB147" s="222"/>
      <c r="KC147" s="222"/>
      <c r="KD147" s="222"/>
      <c r="KE147" s="270" t="s">
        <v>455</v>
      </c>
      <c r="KF147" s="222"/>
      <c r="KG147" s="222"/>
      <c r="KH147" s="222"/>
      <c r="KI147" s="267"/>
      <c r="KJ147" s="222"/>
      <c r="KK147" s="222"/>
      <c r="KL147" s="222"/>
      <c r="KM147" s="222"/>
      <c r="KN147" s="222"/>
      <c r="KO147" s="222"/>
      <c r="KP147" s="222"/>
      <c r="KQ147" s="222"/>
      <c r="KR147" s="222"/>
      <c r="KS147" s="222"/>
      <c r="KT147" s="222"/>
      <c r="KU147" s="222"/>
      <c r="KV147" s="222"/>
      <c r="KW147" s="222"/>
      <c r="KX147" s="222"/>
      <c r="KY147" s="222"/>
      <c r="KZ147" s="222"/>
      <c r="LA147" s="222"/>
      <c r="LB147" s="222"/>
      <c r="LC147" s="222"/>
      <c r="LD147" s="222"/>
      <c r="LE147" s="222"/>
      <c r="LF147" s="222"/>
      <c r="LG147" s="222"/>
      <c r="LH147" s="222"/>
      <c r="LI147" s="222"/>
      <c r="LJ147" s="222"/>
      <c r="LK147" s="222"/>
      <c r="LL147" s="222"/>
      <c r="LM147" s="222"/>
      <c r="LN147" s="222"/>
      <c r="LO147" s="222"/>
      <c r="LP147" s="222"/>
      <c r="LQ147" s="222"/>
      <c r="LR147" s="222"/>
      <c r="LS147" s="222"/>
      <c r="LT147" s="270" t="s">
        <v>455</v>
      </c>
      <c r="LU147" s="222"/>
      <c r="LV147" s="222"/>
      <c r="LW147" s="222"/>
      <c r="LX147" s="222"/>
      <c r="LY147" s="222"/>
      <c r="LZ147" s="222"/>
      <c r="MA147" s="222"/>
      <c r="MB147" s="222"/>
      <c r="MC147" s="222"/>
      <c r="MD147" s="222"/>
      <c r="ME147" s="222"/>
      <c r="MF147" s="222"/>
      <c r="MG147" s="222"/>
      <c r="MH147" s="222"/>
      <c r="MI147" s="222"/>
      <c r="MJ147" s="222"/>
      <c r="MK147" s="222"/>
      <c r="ML147" s="222"/>
      <c r="MM147" s="222"/>
      <c r="MN147" s="222"/>
      <c r="MO147" s="222"/>
      <c r="MP147" s="222"/>
      <c r="MQ147" s="222"/>
      <c r="MR147" s="222"/>
      <c r="MS147" s="222"/>
      <c r="MT147" s="222"/>
      <c r="MU147" s="222"/>
      <c r="MV147" s="222"/>
      <c r="MW147" s="222"/>
      <c r="MX147" s="222"/>
      <c r="MY147" s="222"/>
      <c r="MZ147" s="222"/>
      <c r="NA147" s="222"/>
      <c r="NB147" s="222"/>
      <c r="NC147" s="222"/>
      <c r="ND147" s="222"/>
      <c r="NE147" s="222"/>
      <c r="NF147" s="222"/>
      <c r="NG147" s="222"/>
      <c r="NH147" s="222"/>
      <c r="NI147" s="222"/>
      <c r="NJ147" s="222"/>
      <c r="NK147" s="222"/>
      <c r="NL147" s="222"/>
      <c r="NM147" s="222"/>
      <c r="NN147" s="222"/>
      <c r="NO147" s="222"/>
      <c r="NP147" s="222"/>
      <c r="NQ147" s="222"/>
      <c r="NR147" s="222"/>
      <c r="NS147" s="222"/>
      <c r="NT147" s="222"/>
      <c r="NU147" s="222"/>
      <c r="NV147" s="222"/>
      <c r="NW147" s="222"/>
      <c r="NX147" s="222"/>
      <c r="NY147" s="222"/>
      <c r="NZ147" s="222"/>
      <c r="OA147" s="222"/>
      <c r="OB147" s="222"/>
      <c r="OC147" s="222"/>
      <c r="OD147" s="222"/>
      <c r="OE147" s="222"/>
      <c r="OF147" s="222"/>
      <c r="OG147" s="222"/>
      <c r="OH147" s="222"/>
      <c r="OI147" s="222"/>
      <c r="OJ147" s="222"/>
      <c r="OK147" s="222"/>
      <c r="OL147" s="222"/>
      <c r="OM147" s="222"/>
      <c r="ON147" s="222"/>
      <c r="OO147" s="222"/>
      <c r="OP147" s="222"/>
      <c r="OQ147" s="222"/>
      <c r="OR147" s="222"/>
      <c r="OS147" s="267">
        <f>IF(ISERROR(#REF!),0,1)</f>
        <v>0</v>
      </c>
      <c r="OT147" s="267">
        <f t="shared" si="40"/>
        <v>0</v>
      </c>
      <c r="OU147" s="267">
        <f t="shared" si="41"/>
        <v>1</v>
      </c>
      <c r="OV147" s="223"/>
      <c r="OW147" s="223"/>
      <c r="OX147" s="223"/>
      <c r="OY147" s="223"/>
      <c r="OZ147" s="223"/>
      <c r="PA147" s="223"/>
      <c r="PB147" s="223"/>
      <c r="PC147" s="223"/>
      <c r="PD147" s="223"/>
      <c r="PE147" s="223"/>
      <c r="PF147" s="223"/>
      <c r="PG147" s="223"/>
      <c r="PH147" s="223"/>
      <c r="PI147" s="223"/>
      <c r="PJ147" s="223"/>
      <c r="PK147" s="223"/>
      <c r="PL147" s="223"/>
      <c r="PM147" s="223"/>
      <c r="PN147" s="223"/>
      <c r="PO147" s="223"/>
      <c r="PP147" s="223"/>
      <c r="PQ147" s="223"/>
      <c r="PR147" s="223"/>
      <c r="PS147" s="223"/>
      <c r="PT147" s="223"/>
      <c r="PU147" s="223"/>
      <c r="PV147" s="223"/>
      <c r="PW147" s="223"/>
      <c r="PX147" s="223"/>
      <c r="PY147" s="223"/>
      <c r="PZ147" s="223"/>
      <c r="QA147" s="223"/>
      <c r="QB147" s="223"/>
      <c r="QC147" s="223"/>
      <c r="QD147" s="223"/>
      <c r="QE147" s="223"/>
      <c r="QF147" s="223"/>
      <c r="QG147" s="223"/>
      <c r="QH147" s="223"/>
      <c r="QI147" s="223"/>
      <c r="QJ147" s="223"/>
      <c r="QK147" s="223"/>
      <c r="QL147" s="223"/>
      <c r="QM147" s="223"/>
      <c r="QN147" s="223"/>
      <c r="QO147" s="223"/>
      <c r="QP147" s="223"/>
      <c r="QQ147" s="223"/>
      <c r="QR147" s="223"/>
      <c r="QS147" s="223"/>
      <c r="QT147" s="223"/>
      <c r="QU147" s="223"/>
      <c r="QV147" s="223"/>
      <c r="QW147" s="223"/>
      <c r="QX147" s="223"/>
      <c r="QY147" s="223"/>
      <c r="QZ147" s="223"/>
      <c r="RA147" s="223"/>
      <c r="RB147" s="223"/>
      <c r="RC147" s="223"/>
      <c r="RD147" s="223"/>
      <c r="RE147" s="223"/>
      <c r="RF147" s="223"/>
      <c r="RG147" s="223"/>
      <c r="RH147" s="223"/>
      <c r="RI147" s="223"/>
      <c r="RJ147" s="223"/>
      <c r="RK147" s="223"/>
      <c r="RL147" s="223"/>
      <c r="RM147" s="223"/>
      <c r="RN147" s="223"/>
      <c r="RO147" s="223"/>
      <c r="RP147" s="223"/>
      <c r="RQ147" s="223"/>
      <c r="RR147" s="223"/>
      <c r="RS147" s="223"/>
      <c r="RT147" s="223"/>
      <c r="RU147" s="223"/>
      <c r="RV147" s="223"/>
      <c r="RW147" s="223"/>
      <c r="RX147" s="223"/>
      <c r="RY147" s="223"/>
      <c r="RZ147" s="223"/>
      <c r="SA147" s="223"/>
      <c r="SB147" s="223"/>
      <c r="SC147" s="223"/>
      <c r="SD147" s="223"/>
      <c r="SE147" s="223"/>
      <c r="SF147" s="223"/>
      <c r="SG147" s="223"/>
      <c r="SH147" s="223"/>
      <c r="SI147" s="223"/>
      <c r="SJ147" s="223"/>
      <c r="SK147" s="223"/>
      <c r="SL147" s="223"/>
      <c r="SM147" s="223"/>
      <c r="SN147" s="223"/>
      <c r="SO147" s="223"/>
      <c r="SP147" s="223"/>
      <c r="SQ147" s="223"/>
      <c r="SR147" s="223"/>
      <c r="SS147" s="223"/>
      <c r="ST147" s="223"/>
      <c r="SU147" s="223"/>
      <c r="SV147" s="223"/>
      <c r="SW147" s="223"/>
      <c r="SX147" s="223"/>
      <c r="SY147" s="223"/>
      <c r="SZ147" s="223"/>
      <c r="TA147" s="223"/>
      <c r="TB147" s="223"/>
      <c r="TC147" s="223"/>
      <c r="TD147" s="223"/>
      <c r="TE147" s="223"/>
      <c r="TF147" s="223"/>
      <c r="TG147" s="223"/>
      <c r="TH147" s="223"/>
      <c r="TI147" s="223"/>
      <c r="TJ147" s="223"/>
      <c r="TK147" s="223"/>
      <c r="TL147" s="223"/>
      <c r="TM147" s="223"/>
      <c r="TN147" s="223"/>
      <c r="TO147" s="223"/>
      <c r="TP147" s="223"/>
      <c r="TQ147" s="223"/>
      <c r="TR147" s="223"/>
      <c r="TS147" s="223"/>
      <c r="TT147" s="223"/>
      <c r="TU147" s="223"/>
      <c r="TV147" s="223"/>
      <c r="TW147" s="223"/>
      <c r="TX147" s="223"/>
      <c r="TY147" s="223"/>
      <c r="TZ147" s="223"/>
      <c r="UA147" s="223"/>
      <c r="UB147" s="223"/>
      <c r="UC147" s="223"/>
      <c r="UD147" s="223"/>
      <c r="UE147" s="223"/>
      <c r="UF147" s="223"/>
      <c r="UG147" s="223"/>
      <c r="UH147" s="223"/>
      <c r="UI147" s="223"/>
      <c r="UJ147" s="223"/>
      <c r="UK147" s="223"/>
      <c r="UL147" s="223"/>
      <c r="UM147" s="223"/>
      <c r="UN147" s="223"/>
      <c r="UO147" s="223"/>
      <c r="UP147" s="223"/>
      <c r="UQ147" s="223"/>
      <c r="UR147" s="223"/>
      <c r="US147" s="223"/>
      <c r="UT147" s="223"/>
      <c r="UU147" s="223"/>
      <c r="UV147" s="223"/>
      <c r="UW147" s="223"/>
      <c r="UX147" s="223"/>
      <c r="UY147" s="223"/>
      <c r="UZ147" s="223"/>
      <c r="VA147" s="223"/>
      <c r="VB147" s="223"/>
      <c r="VC147" s="223"/>
      <c r="VD147" s="223"/>
      <c r="VE147" s="223"/>
      <c r="VF147" s="223"/>
      <c r="VG147" s="223"/>
      <c r="VH147" s="223"/>
      <c r="VI147" s="223"/>
      <c r="VJ147" s="223"/>
      <c r="VK147" s="223"/>
      <c r="VL147" s="223"/>
      <c r="VM147" s="223"/>
      <c r="VN147" s="223"/>
      <c r="VO147" s="223"/>
      <c r="VP147" s="223"/>
      <c r="VQ147" s="223"/>
      <c r="VR147" s="223"/>
      <c r="VS147" s="223"/>
      <c r="VT147" s="223"/>
      <c r="VU147" s="223"/>
      <c r="VV147" s="223"/>
      <c r="VW147" s="223"/>
      <c r="VX147" s="223"/>
      <c r="VY147" s="223"/>
      <c r="VZ147" s="223"/>
      <c r="WA147" s="223"/>
      <c r="WB147" s="223"/>
      <c r="WC147" s="223"/>
      <c r="WD147" s="223"/>
      <c r="WE147" s="223"/>
      <c r="WF147" s="223"/>
      <c r="WG147" s="223"/>
      <c r="WH147" s="223"/>
      <c r="WI147" s="223"/>
      <c r="WJ147" s="223"/>
      <c r="WK147" s="223"/>
      <c r="WL147" s="223"/>
      <c r="WM147" s="223"/>
      <c r="WN147" s="223"/>
      <c r="WO147" s="223"/>
      <c r="WP147" s="223"/>
      <c r="WQ147" s="223"/>
      <c r="WR147" s="223"/>
      <c r="WS147" s="223"/>
      <c r="WT147" s="223"/>
      <c r="WU147" s="223"/>
      <c r="WV147" s="223"/>
      <c r="WW147" s="223"/>
      <c r="WX147" s="223"/>
      <c r="WY147" s="223"/>
      <c r="WZ147" s="223"/>
      <c r="XA147" s="223"/>
      <c r="XB147" s="223"/>
      <c r="XC147" s="223"/>
      <c r="XD147" s="223"/>
      <c r="XE147" s="223"/>
      <c r="XF147" s="223"/>
      <c r="XG147" s="223"/>
      <c r="XH147" s="223"/>
      <c r="XI147" s="223"/>
      <c r="XJ147" s="223"/>
      <c r="XK147" s="223"/>
      <c r="XL147" s="223"/>
      <c r="XM147" s="223"/>
      <c r="XN147" s="223"/>
      <c r="XO147" s="223"/>
      <c r="XP147" s="223"/>
      <c r="XQ147" s="223"/>
      <c r="XR147" s="223"/>
      <c r="XS147" s="223"/>
      <c r="XT147" s="223"/>
      <c r="XU147" s="223"/>
      <c r="XV147" s="223"/>
      <c r="XW147" s="223"/>
      <c r="XX147" s="223"/>
      <c r="XY147" s="223"/>
      <c r="XZ147" s="223"/>
      <c r="YA147" s="223"/>
      <c r="YB147" s="223"/>
      <c r="YC147" s="223"/>
      <c r="YD147" s="223"/>
      <c r="YE147" s="223"/>
      <c r="YF147" s="223"/>
      <c r="YG147" s="223"/>
      <c r="YH147" s="223"/>
      <c r="YI147" s="223"/>
      <c r="YJ147" s="223"/>
      <c r="YK147" s="223"/>
      <c r="YL147" s="223"/>
      <c r="YM147" s="223"/>
      <c r="YN147" s="223"/>
      <c r="YO147" s="223"/>
      <c r="YP147" s="223"/>
      <c r="YQ147" s="223"/>
      <c r="YR147" s="223"/>
      <c r="YS147" s="223"/>
      <c r="YT147" s="223"/>
      <c r="YU147" s="223"/>
      <c r="YV147" s="223"/>
      <c r="YW147" s="223"/>
      <c r="YX147" s="223"/>
      <c r="YY147" s="223"/>
      <c r="YZ147" s="223"/>
      <c r="ZA147" s="223"/>
      <c r="ZB147" s="223"/>
      <c r="ZC147" s="223"/>
      <c r="ZD147" s="223"/>
      <c r="ZE147" s="223"/>
      <c r="ZF147" s="223"/>
      <c r="ZG147" s="223"/>
      <c r="ZH147" s="223"/>
      <c r="ZI147" s="223"/>
      <c r="ZJ147" s="223"/>
      <c r="ZK147" s="223"/>
      <c r="ZL147" s="223"/>
      <c r="ZM147" s="223"/>
      <c r="ZN147" s="223"/>
      <c r="ZO147" s="223"/>
      <c r="ZP147" s="223"/>
      <c r="ZQ147" s="223"/>
      <c r="ZR147" s="223"/>
      <c r="ZS147" s="223"/>
      <c r="ZT147" s="223"/>
      <c r="ZU147" s="223"/>
      <c r="ZV147" s="223"/>
      <c r="ZW147" s="223"/>
      <c r="ZX147" s="223"/>
      <c r="ZY147" s="223"/>
      <c r="ZZ147" s="223"/>
      <c r="AAA147" s="223"/>
      <c r="AAB147" s="223"/>
      <c r="AAC147" s="223"/>
      <c r="AAD147" s="223"/>
      <c r="AAE147" s="223"/>
      <c r="AAF147" s="223"/>
      <c r="AAG147" s="223"/>
      <c r="AAH147" s="223"/>
      <c r="AAI147" s="223"/>
      <c r="AAJ147" s="223"/>
      <c r="AAK147" s="223"/>
      <c r="AAL147" s="223"/>
      <c r="AAM147" s="223"/>
      <c r="AAN147" s="223"/>
      <c r="AAO147" s="223"/>
      <c r="AAP147" s="223"/>
      <c r="AAQ147" s="223"/>
      <c r="AAR147" s="223"/>
      <c r="AAS147" s="223"/>
      <c r="AAT147" s="223"/>
      <c r="AAU147" s="223"/>
      <c r="AAV147" s="223"/>
      <c r="AAW147" s="223"/>
      <c r="AAX147" s="223"/>
      <c r="AAY147" s="223"/>
      <c r="AAZ147" s="223"/>
      <c r="ABA147" s="223"/>
      <c r="ABB147" s="223"/>
      <c r="ABC147" s="223"/>
      <c r="ABD147" s="223"/>
      <c r="ABE147" s="223"/>
      <c r="ABF147" s="223"/>
      <c r="ABG147" s="223"/>
      <c r="ABH147" s="223"/>
      <c r="ABI147" s="223"/>
      <c r="ABJ147" s="223"/>
      <c r="ABK147" s="223"/>
      <c r="ABL147" s="223"/>
      <c r="ABM147" s="223"/>
      <c r="ABN147" s="223"/>
      <c r="ABO147" s="223"/>
      <c r="ABP147" s="223"/>
      <c r="ABQ147" s="223"/>
      <c r="ABR147" s="223"/>
      <c r="ABS147" s="223"/>
      <c r="ABT147" s="223"/>
      <c r="ABU147" s="223"/>
      <c r="ABV147" s="223"/>
      <c r="ABW147" s="223"/>
      <c r="ABX147" s="223"/>
      <c r="ABY147" s="223"/>
      <c r="ABZ147" s="223"/>
      <c r="ACA147" s="223"/>
      <c r="ACB147" s="223"/>
      <c r="ACC147" s="223"/>
      <c r="ACD147" s="223"/>
      <c r="ACE147" s="223"/>
      <c r="ACF147" s="223"/>
      <c r="ACG147" s="223"/>
      <c r="ACH147" s="223"/>
      <c r="ACI147" s="223"/>
      <c r="ACJ147" s="223"/>
      <c r="ACK147" s="223"/>
      <c r="ACL147" s="223"/>
      <c r="ACM147" s="223"/>
      <c r="ACN147" s="223"/>
      <c r="ACO147" s="223"/>
      <c r="ACP147" s="223"/>
      <c r="ACQ147" s="223"/>
      <c r="ACR147" s="223"/>
      <c r="ACS147" s="223"/>
      <c r="ACT147" s="223"/>
      <c r="ACU147" s="223"/>
      <c r="ACV147" s="223"/>
      <c r="ACW147" s="223"/>
      <c r="ACX147" s="223"/>
      <c r="ACY147" s="223"/>
      <c r="ACZ147" s="223"/>
      <c r="ADA147" s="223"/>
      <c r="ADB147" s="223"/>
      <c r="ADC147" s="223"/>
      <c r="ADD147" s="223"/>
      <c r="ADE147" s="223"/>
      <c r="ADF147" s="223"/>
      <c r="ADG147" s="223"/>
      <c r="ADH147" s="223"/>
      <c r="ADI147" s="223"/>
      <c r="ADJ147" s="223"/>
      <c r="ADK147" s="223"/>
      <c r="ADL147" s="223"/>
      <c r="ADM147" s="223"/>
      <c r="ADN147" s="223"/>
      <c r="ADO147" s="223"/>
      <c r="ADP147" s="223"/>
      <c r="ADQ147" s="223"/>
      <c r="ADR147" s="223"/>
      <c r="ADS147" s="223"/>
      <c r="ADT147" s="223"/>
      <c r="ADU147" s="223"/>
      <c r="ADV147" s="223"/>
      <c r="ADW147" s="223"/>
      <c r="ADX147" s="223"/>
      <c r="ADY147" s="223"/>
      <c r="ADZ147" s="223"/>
      <c r="AEA147" s="223"/>
      <c r="AEB147" s="223"/>
      <c r="AEC147" s="223"/>
      <c r="AED147" s="223"/>
      <c r="AEE147" s="223"/>
      <c r="AEF147" s="223"/>
      <c r="AEG147" s="223"/>
      <c r="AEH147" s="223"/>
      <c r="AEI147" s="223"/>
      <c r="AEJ147" s="223"/>
      <c r="AEK147" s="223"/>
      <c r="AEL147" s="223"/>
      <c r="AEM147" s="223"/>
      <c r="AEN147" s="223"/>
      <c r="AEO147" s="223"/>
      <c r="AEP147" s="223"/>
      <c r="AEQ147" s="223"/>
      <c r="AER147" s="223"/>
      <c r="AES147" s="223"/>
      <c r="AET147" s="223"/>
      <c r="AEU147" s="223"/>
      <c r="AEV147" s="223"/>
      <c r="AEW147" s="223"/>
      <c r="AEX147" s="223"/>
      <c r="AEY147" s="223"/>
      <c r="AEZ147" s="223"/>
      <c r="AFA147" s="223"/>
      <c r="AFB147" s="223"/>
      <c r="AFC147" s="223"/>
      <c r="AFD147" s="223"/>
      <c r="AFE147" s="223"/>
      <c r="AFF147" s="223"/>
      <c r="AFG147" s="223"/>
      <c r="AFH147" s="223"/>
      <c r="AFI147" s="223"/>
      <c r="AFJ147" s="223"/>
      <c r="AFK147" s="223"/>
      <c r="AFL147" s="223"/>
      <c r="AFM147" s="223"/>
      <c r="AFN147" s="223"/>
      <c r="AFO147" s="223"/>
      <c r="AFP147" s="223"/>
      <c r="AFQ147" s="223"/>
      <c r="AFR147" s="223"/>
      <c r="AFS147" s="223"/>
      <c r="AFT147" s="223"/>
    </row>
    <row r="148" spans="1:852" s="211" customFormat="1">
      <c r="A148" s="267" t="s">
        <v>3410</v>
      </c>
      <c r="B148" s="267"/>
      <c r="C148" s="840" t="str">
        <f>IF(Severity!F148&gt;=0.5,"YES","NO")</f>
        <v>NO</v>
      </c>
      <c r="D148" s="840" t="str">
        <f>IF(Severity!G148&gt;=0.5,"YES","NO")</f>
        <v>YES</v>
      </c>
      <c r="E148" s="267">
        <v>6</v>
      </c>
      <c r="F148" s="267">
        <v>2</v>
      </c>
      <c r="G148" s="90" t="s">
        <v>406</v>
      </c>
      <c r="H148" s="271" t="s">
        <v>455</v>
      </c>
      <c r="I148" s="270">
        <v>7</v>
      </c>
      <c r="J148" s="270">
        <v>10</v>
      </c>
      <c r="K148" s="270" t="s">
        <v>455</v>
      </c>
      <c r="L148" s="212"/>
      <c r="M148" s="212"/>
      <c r="N148" s="270"/>
      <c r="O148" s="270" t="s">
        <v>455</v>
      </c>
      <c r="P148" s="212"/>
      <c r="Q148" s="212"/>
      <c r="R148" s="212"/>
      <c r="S148" s="270" t="s">
        <v>602</v>
      </c>
      <c r="T148" s="270">
        <v>17</v>
      </c>
      <c r="U148" s="113">
        <v>17.399999999999999</v>
      </c>
      <c r="V148" s="113">
        <v>4.9000000000000004</v>
      </c>
      <c r="W148" s="113"/>
      <c r="X148" s="113"/>
      <c r="Y148" s="113"/>
      <c r="Z148" s="113"/>
      <c r="AA148" s="113">
        <v>5.27</v>
      </c>
      <c r="AB148" s="113"/>
      <c r="AC148" s="113"/>
      <c r="AD148" s="113"/>
      <c r="AE148" s="114"/>
      <c r="AF148" s="113"/>
      <c r="AG148" s="113"/>
      <c r="AH148" s="113"/>
      <c r="AI148" s="267">
        <v>31</v>
      </c>
      <c r="AJ148" s="267">
        <f t="shared" si="37"/>
        <v>21</v>
      </c>
      <c r="AK148" s="267">
        <v>21</v>
      </c>
      <c r="AL148" s="90" t="s">
        <v>3011</v>
      </c>
      <c r="AM148" s="271" t="s">
        <v>455</v>
      </c>
      <c r="AN148" s="270">
        <v>0</v>
      </c>
      <c r="AO148" s="270">
        <v>13</v>
      </c>
      <c r="AP148" s="270" t="s">
        <v>455</v>
      </c>
      <c r="AQ148" s="212"/>
      <c r="AR148" s="212"/>
      <c r="AS148" s="212"/>
      <c r="AT148" s="270" t="s">
        <v>455</v>
      </c>
      <c r="AU148" s="212"/>
      <c r="AV148" s="212"/>
      <c r="AW148" s="212"/>
      <c r="AX148" s="270" t="s">
        <v>602</v>
      </c>
      <c r="AY148" s="270">
        <v>17</v>
      </c>
      <c r="AZ148" s="114">
        <v>19.399999999999999</v>
      </c>
      <c r="BA148" s="114">
        <v>4.2</v>
      </c>
      <c r="BB148" s="114"/>
      <c r="BC148" s="114"/>
      <c r="BD148" s="114"/>
      <c r="BE148" s="114"/>
      <c r="BF148" s="114">
        <v>8.69</v>
      </c>
      <c r="BG148" s="114"/>
      <c r="BH148" s="114"/>
      <c r="BI148" s="114"/>
      <c r="BJ148" s="114"/>
      <c r="BK148" s="114"/>
      <c r="BL148" s="114"/>
      <c r="BM148" s="114"/>
      <c r="BN148" s="270">
        <v>28</v>
      </c>
      <c r="BO148" s="270">
        <f t="shared" si="38"/>
        <v>15</v>
      </c>
      <c r="BP148" s="270">
        <v>15</v>
      </c>
      <c r="BQ148" s="90"/>
      <c r="BR148" s="270" t="s">
        <v>455</v>
      </c>
      <c r="BS148" s="267"/>
      <c r="BT148" s="267"/>
      <c r="BU148" s="267"/>
      <c r="BV148" s="212"/>
      <c r="BW148" s="212"/>
      <c r="BX148" s="212"/>
      <c r="BY148" s="267"/>
      <c r="BZ148" s="212"/>
      <c r="CA148" s="212"/>
      <c r="CB148" s="212"/>
      <c r="CC148" s="267"/>
      <c r="CD148" s="212"/>
      <c r="CE148" s="114"/>
      <c r="CF148" s="114"/>
      <c r="CG148" s="114"/>
      <c r="CH148" s="114"/>
      <c r="CI148" s="114"/>
      <c r="CJ148" s="114"/>
      <c r="CK148" s="114"/>
      <c r="CL148" s="114"/>
      <c r="CM148" s="114"/>
      <c r="CN148" s="114"/>
      <c r="CO148" s="114"/>
      <c r="CP148" s="114"/>
      <c r="CQ148" s="114"/>
      <c r="CR148" s="114"/>
      <c r="CS148" s="267"/>
      <c r="CT148" s="267"/>
      <c r="CU148" s="267"/>
      <c r="CV148" s="90"/>
      <c r="CW148" s="270" t="s">
        <v>455</v>
      </c>
      <c r="CX148" s="90"/>
      <c r="CY148" s="212"/>
      <c r="CZ148" s="212"/>
      <c r="DA148" s="212"/>
      <c r="DB148" s="212"/>
      <c r="DC148" s="212"/>
      <c r="DD148" s="212"/>
      <c r="DE148" s="212"/>
      <c r="DF148" s="212"/>
      <c r="DG148" s="212"/>
      <c r="DH148" s="212"/>
      <c r="DI148" s="212"/>
      <c r="DJ148" s="113"/>
      <c r="DK148" s="113"/>
      <c r="DL148" s="113"/>
      <c r="DM148" s="113"/>
      <c r="DN148" s="113"/>
      <c r="DO148" s="113"/>
      <c r="DP148" s="113"/>
      <c r="DQ148" s="113"/>
      <c r="DR148" s="113"/>
      <c r="DS148" s="113"/>
      <c r="DT148" s="113"/>
      <c r="DU148" s="113"/>
      <c r="DV148" s="113"/>
      <c r="DW148" s="113"/>
      <c r="DX148" s="212"/>
      <c r="DY148" s="212"/>
      <c r="DZ148" s="212"/>
      <c r="EA148" s="212"/>
      <c r="EB148" s="270" t="s">
        <v>455</v>
      </c>
      <c r="EC148" s="212"/>
      <c r="ED148" s="212"/>
      <c r="EE148" s="212"/>
      <c r="EF148" s="212"/>
      <c r="EG148" s="212"/>
      <c r="EH148" s="212"/>
      <c r="EI148" s="212"/>
      <c r="EJ148" s="212"/>
      <c r="EK148" s="212"/>
      <c r="EL148" s="212"/>
      <c r="EM148" s="212"/>
      <c r="EN148" s="212"/>
      <c r="EO148" s="113"/>
      <c r="EP148" s="113"/>
      <c r="EQ148" s="113"/>
      <c r="ER148" s="113"/>
      <c r="ES148" s="113"/>
      <c r="ET148" s="113"/>
      <c r="EU148" s="113"/>
      <c r="EV148" s="113"/>
      <c r="EW148" s="113"/>
      <c r="EX148" s="113"/>
      <c r="EY148" s="113"/>
      <c r="EZ148" s="113"/>
      <c r="FA148" s="113"/>
      <c r="FB148" s="113"/>
      <c r="FC148" s="212"/>
      <c r="FD148" s="212"/>
      <c r="FE148" s="212"/>
      <c r="FF148" s="270"/>
      <c r="FG148" s="267"/>
      <c r="FH148" s="212"/>
      <c r="FI148" s="212"/>
      <c r="FJ148" s="212"/>
      <c r="FK148" s="212"/>
      <c r="FL148" s="212"/>
      <c r="FM148" s="212"/>
      <c r="FN148" s="212"/>
      <c r="FO148" s="212"/>
      <c r="FP148" s="212"/>
      <c r="FQ148" s="212"/>
      <c r="FR148" s="212"/>
      <c r="FS148" s="212"/>
      <c r="FT148" s="212"/>
      <c r="FU148" s="222"/>
      <c r="FV148" s="222"/>
      <c r="FW148" s="222"/>
      <c r="FX148" s="222"/>
      <c r="FY148" s="222"/>
      <c r="FZ148" s="222"/>
      <c r="GA148" s="222"/>
      <c r="GB148" s="222"/>
      <c r="GC148" s="222"/>
      <c r="GD148" s="222"/>
      <c r="GE148" s="222"/>
      <c r="GF148" s="222"/>
      <c r="GG148" s="222"/>
      <c r="GH148" s="222"/>
      <c r="GI148" s="222"/>
      <c r="GJ148" s="222"/>
      <c r="GK148" s="222"/>
      <c r="GL148" s="222"/>
      <c r="GM148" s="222"/>
      <c r="GN148" s="222"/>
      <c r="GO148" s="222"/>
      <c r="GP148" s="222"/>
      <c r="GQ148" s="222"/>
      <c r="GR148" s="222"/>
      <c r="GS148" s="222"/>
      <c r="GT148" s="222"/>
      <c r="GU148" s="222"/>
      <c r="GV148" s="222"/>
      <c r="GW148" s="222"/>
      <c r="GX148" s="222"/>
      <c r="GY148" s="222"/>
      <c r="GZ148" s="222"/>
      <c r="HA148" s="222"/>
      <c r="HB148" s="222"/>
      <c r="HC148" s="222"/>
      <c r="HD148" s="270"/>
      <c r="HE148" s="222"/>
      <c r="HF148" s="222"/>
      <c r="HG148" s="267"/>
      <c r="HH148" s="222"/>
      <c r="HI148" s="222"/>
      <c r="HJ148" s="222"/>
      <c r="HK148" s="222"/>
      <c r="HL148" s="222"/>
      <c r="HM148" s="222"/>
      <c r="HN148" s="222"/>
      <c r="HO148" s="222"/>
      <c r="HP148" s="222"/>
      <c r="HQ148" s="222"/>
      <c r="HR148" s="222"/>
      <c r="HS148" s="222"/>
      <c r="HT148" s="222"/>
      <c r="HU148" s="222"/>
      <c r="HV148" s="222"/>
      <c r="HW148" s="222"/>
      <c r="HX148" s="222"/>
      <c r="HY148" s="222"/>
      <c r="HZ148" s="222"/>
      <c r="IA148" s="222"/>
      <c r="IB148" s="222"/>
      <c r="IC148" s="222"/>
      <c r="ID148" s="222"/>
      <c r="IE148" s="222"/>
      <c r="IF148" s="222"/>
      <c r="IG148" s="222"/>
      <c r="IH148" s="222"/>
      <c r="II148" s="222"/>
      <c r="IJ148" s="222"/>
      <c r="IK148" s="222"/>
      <c r="IL148" s="222"/>
      <c r="IM148" s="222"/>
      <c r="IN148" s="222"/>
      <c r="IO148" s="222"/>
      <c r="IP148" s="222"/>
      <c r="IQ148" s="222"/>
      <c r="IR148" s="222"/>
      <c r="IS148" s="270"/>
      <c r="IT148" s="222"/>
      <c r="IU148" s="222"/>
      <c r="IV148" s="222"/>
      <c r="IW148" s="222"/>
      <c r="IX148" s="222"/>
      <c r="IY148" s="222"/>
      <c r="IZ148" s="222"/>
      <c r="JA148" s="222"/>
      <c r="JB148" s="222"/>
      <c r="JC148" s="222"/>
      <c r="JD148" s="222"/>
      <c r="JE148" s="222"/>
      <c r="JF148" s="222"/>
      <c r="JG148" s="222"/>
      <c r="JH148" s="222"/>
      <c r="JI148" s="222"/>
      <c r="JJ148" s="222"/>
      <c r="JK148" s="222"/>
      <c r="JL148" s="222"/>
      <c r="JM148" s="222"/>
      <c r="JN148" s="222"/>
      <c r="JO148" s="222"/>
      <c r="JP148" s="222"/>
      <c r="JQ148" s="222"/>
      <c r="JR148" s="222"/>
      <c r="JS148" s="222"/>
      <c r="JT148" s="222"/>
      <c r="JU148" s="222"/>
      <c r="JV148" s="222"/>
      <c r="JW148" s="222"/>
      <c r="JX148" s="222"/>
      <c r="JY148" s="222"/>
      <c r="JZ148" s="222"/>
      <c r="KA148" s="222"/>
      <c r="KB148" s="222"/>
      <c r="KC148" s="222"/>
      <c r="KD148" s="222"/>
      <c r="KE148" s="270"/>
      <c r="KF148" s="222"/>
      <c r="KG148" s="222"/>
      <c r="KH148" s="222"/>
      <c r="KI148" s="267"/>
      <c r="KJ148" s="222"/>
      <c r="KK148" s="222"/>
      <c r="KL148" s="222"/>
      <c r="KM148" s="222"/>
      <c r="KN148" s="222"/>
      <c r="KO148" s="222"/>
      <c r="KP148" s="222"/>
      <c r="KQ148" s="222"/>
      <c r="KR148" s="222"/>
      <c r="KS148" s="222"/>
      <c r="KT148" s="222"/>
      <c r="KU148" s="222"/>
      <c r="KV148" s="222"/>
      <c r="KW148" s="222"/>
      <c r="KX148" s="222"/>
      <c r="KY148" s="222"/>
      <c r="KZ148" s="222"/>
      <c r="LA148" s="222"/>
      <c r="LB148" s="222"/>
      <c r="LC148" s="222"/>
      <c r="LD148" s="222"/>
      <c r="LE148" s="222"/>
      <c r="LF148" s="222"/>
      <c r="LG148" s="222"/>
      <c r="LH148" s="222"/>
      <c r="LI148" s="222"/>
      <c r="LJ148" s="222"/>
      <c r="LK148" s="222"/>
      <c r="LL148" s="222"/>
      <c r="LM148" s="222"/>
      <c r="LN148" s="222"/>
      <c r="LO148" s="222"/>
      <c r="LP148" s="222"/>
      <c r="LQ148" s="222"/>
      <c r="LR148" s="222"/>
      <c r="LS148" s="222"/>
      <c r="LT148" s="270"/>
      <c r="LU148" s="222"/>
      <c r="LV148" s="222"/>
      <c r="LW148" s="222"/>
      <c r="LX148" s="222"/>
      <c r="LY148" s="222"/>
      <c r="LZ148" s="222"/>
      <c r="MA148" s="222"/>
      <c r="MB148" s="222"/>
      <c r="MC148" s="222"/>
      <c r="MD148" s="222"/>
      <c r="ME148" s="222"/>
      <c r="MF148" s="222"/>
      <c r="MG148" s="222"/>
      <c r="MH148" s="222"/>
      <c r="MI148" s="222"/>
      <c r="MJ148" s="222"/>
      <c r="MK148" s="222"/>
      <c r="ML148" s="222"/>
      <c r="MM148" s="222"/>
      <c r="MN148" s="222"/>
      <c r="MO148" s="222"/>
      <c r="MP148" s="222"/>
      <c r="MQ148" s="222"/>
      <c r="MR148" s="222"/>
      <c r="MS148" s="222"/>
      <c r="MT148" s="222"/>
      <c r="MU148" s="222"/>
      <c r="MV148" s="222"/>
      <c r="MW148" s="222"/>
      <c r="MX148" s="222"/>
      <c r="MY148" s="222"/>
      <c r="MZ148" s="222"/>
      <c r="NA148" s="222"/>
      <c r="NB148" s="222"/>
      <c r="NC148" s="222"/>
      <c r="ND148" s="222"/>
      <c r="NE148" s="222"/>
      <c r="NF148" s="222"/>
      <c r="NG148" s="222"/>
      <c r="NH148" s="222"/>
      <c r="NI148" s="222"/>
      <c r="NJ148" s="222"/>
      <c r="NK148" s="222"/>
      <c r="NL148" s="222"/>
      <c r="NM148" s="222"/>
      <c r="NN148" s="222"/>
      <c r="NO148" s="222"/>
      <c r="NP148" s="222"/>
      <c r="NQ148" s="222"/>
      <c r="NR148" s="222"/>
      <c r="NS148" s="222"/>
      <c r="NT148" s="222"/>
      <c r="NU148" s="222"/>
      <c r="NV148" s="222"/>
      <c r="NW148" s="222"/>
      <c r="NX148" s="222"/>
      <c r="NY148" s="222"/>
      <c r="NZ148" s="222"/>
      <c r="OA148" s="222"/>
      <c r="OB148" s="222"/>
      <c r="OC148" s="222"/>
      <c r="OD148" s="222"/>
      <c r="OE148" s="222"/>
      <c r="OF148" s="222"/>
      <c r="OG148" s="222"/>
      <c r="OH148" s="222"/>
      <c r="OI148" s="222"/>
      <c r="OJ148" s="222"/>
      <c r="OK148" s="222"/>
      <c r="OL148" s="222"/>
      <c r="OM148" s="222"/>
      <c r="ON148" s="222"/>
      <c r="OO148" s="222"/>
      <c r="OP148" s="222"/>
      <c r="OQ148" s="222"/>
      <c r="OR148" s="222"/>
      <c r="OS148" s="267"/>
      <c r="OT148" s="267"/>
      <c r="OU148" s="267"/>
      <c r="OV148" s="223"/>
      <c r="OW148" s="223"/>
      <c r="OX148" s="223"/>
      <c r="OY148" s="223"/>
      <c r="OZ148" s="223"/>
      <c r="PA148" s="223"/>
      <c r="PB148" s="223"/>
      <c r="PC148" s="223"/>
      <c r="PD148" s="223"/>
      <c r="PE148" s="223"/>
      <c r="PF148" s="223"/>
      <c r="PG148" s="223"/>
      <c r="PH148" s="223"/>
      <c r="PI148" s="223"/>
      <c r="PJ148" s="223"/>
      <c r="PK148" s="223"/>
      <c r="PL148" s="223"/>
      <c r="PM148" s="223"/>
      <c r="PN148" s="223"/>
      <c r="PO148" s="223"/>
      <c r="PP148" s="223"/>
      <c r="PQ148" s="223"/>
      <c r="PR148" s="223"/>
      <c r="PS148" s="223"/>
      <c r="PT148" s="223"/>
      <c r="PU148" s="223"/>
      <c r="PV148" s="223"/>
      <c r="PW148" s="223"/>
      <c r="PX148" s="223"/>
      <c r="PY148" s="223"/>
      <c r="PZ148" s="223"/>
      <c r="QA148" s="223"/>
      <c r="QB148" s="223"/>
      <c r="QC148" s="223"/>
      <c r="QD148" s="223"/>
      <c r="QE148" s="223"/>
      <c r="QF148" s="223"/>
      <c r="QG148" s="223"/>
      <c r="QH148" s="223"/>
      <c r="QI148" s="223"/>
      <c r="QJ148" s="223"/>
      <c r="QK148" s="223"/>
      <c r="QL148" s="223"/>
      <c r="QM148" s="223"/>
      <c r="QN148" s="223"/>
      <c r="QO148" s="223"/>
      <c r="QP148" s="223"/>
      <c r="QQ148" s="223"/>
      <c r="QR148" s="223"/>
      <c r="QS148" s="223"/>
      <c r="QT148" s="223"/>
      <c r="QU148" s="223"/>
      <c r="QV148" s="223"/>
      <c r="QW148" s="223"/>
      <c r="QX148" s="223"/>
      <c r="QY148" s="223"/>
      <c r="QZ148" s="223"/>
      <c r="RA148" s="223"/>
      <c r="RB148" s="223"/>
      <c r="RC148" s="223"/>
      <c r="RD148" s="223"/>
      <c r="RE148" s="223"/>
      <c r="RF148" s="223"/>
      <c r="RG148" s="223"/>
      <c r="RH148" s="223"/>
      <c r="RI148" s="223"/>
      <c r="RJ148" s="223"/>
      <c r="RK148" s="223"/>
      <c r="RL148" s="223"/>
      <c r="RM148" s="223"/>
      <c r="RN148" s="223"/>
      <c r="RO148" s="223"/>
      <c r="RP148" s="223"/>
      <c r="RQ148" s="223"/>
      <c r="RR148" s="223"/>
      <c r="RS148" s="223"/>
      <c r="RT148" s="223"/>
      <c r="RU148" s="223"/>
      <c r="RV148" s="223"/>
      <c r="RW148" s="223"/>
      <c r="RX148" s="223"/>
      <c r="RY148" s="223"/>
      <c r="RZ148" s="223"/>
      <c r="SA148" s="223"/>
      <c r="SB148" s="223"/>
      <c r="SC148" s="223"/>
      <c r="SD148" s="223"/>
      <c r="SE148" s="223"/>
      <c r="SF148" s="223"/>
      <c r="SG148" s="223"/>
      <c r="SH148" s="223"/>
      <c r="SI148" s="223"/>
      <c r="SJ148" s="223"/>
      <c r="SK148" s="223"/>
      <c r="SL148" s="223"/>
      <c r="SM148" s="223"/>
      <c r="SN148" s="223"/>
      <c r="SO148" s="223"/>
      <c r="SP148" s="223"/>
      <c r="SQ148" s="223"/>
      <c r="SR148" s="223"/>
      <c r="SS148" s="223"/>
      <c r="ST148" s="223"/>
      <c r="SU148" s="223"/>
      <c r="SV148" s="223"/>
      <c r="SW148" s="223"/>
      <c r="SX148" s="223"/>
      <c r="SY148" s="223"/>
      <c r="SZ148" s="223"/>
      <c r="TA148" s="223"/>
      <c r="TB148" s="223"/>
      <c r="TC148" s="223"/>
      <c r="TD148" s="223"/>
      <c r="TE148" s="223"/>
      <c r="TF148" s="223"/>
      <c r="TG148" s="223"/>
      <c r="TH148" s="223"/>
      <c r="TI148" s="223"/>
      <c r="TJ148" s="223"/>
      <c r="TK148" s="223"/>
      <c r="TL148" s="223"/>
      <c r="TM148" s="223"/>
      <c r="TN148" s="223"/>
      <c r="TO148" s="223"/>
      <c r="TP148" s="223"/>
      <c r="TQ148" s="223"/>
      <c r="TR148" s="223"/>
      <c r="TS148" s="223"/>
      <c r="TT148" s="223"/>
      <c r="TU148" s="223"/>
      <c r="TV148" s="223"/>
      <c r="TW148" s="223"/>
      <c r="TX148" s="223"/>
      <c r="TY148" s="223"/>
      <c r="TZ148" s="223"/>
      <c r="UA148" s="223"/>
      <c r="UB148" s="223"/>
      <c r="UC148" s="223"/>
      <c r="UD148" s="223"/>
      <c r="UE148" s="223"/>
      <c r="UF148" s="223"/>
      <c r="UG148" s="223"/>
      <c r="UH148" s="223"/>
      <c r="UI148" s="223"/>
      <c r="UJ148" s="223"/>
      <c r="UK148" s="223"/>
      <c r="UL148" s="223"/>
      <c r="UM148" s="223"/>
      <c r="UN148" s="223"/>
      <c r="UO148" s="223"/>
      <c r="UP148" s="223"/>
      <c r="UQ148" s="223"/>
      <c r="UR148" s="223"/>
      <c r="US148" s="223"/>
      <c r="UT148" s="223"/>
      <c r="UU148" s="223"/>
      <c r="UV148" s="223"/>
      <c r="UW148" s="223"/>
      <c r="UX148" s="223"/>
      <c r="UY148" s="223"/>
      <c r="UZ148" s="223"/>
      <c r="VA148" s="223"/>
      <c r="VB148" s="223"/>
      <c r="VC148" s="223"/>
      <c r="VD148" s="223"/>
      <c r="VE148" s="223"/>
      <c r="VF148" s="223"/>
      <c r="VG148" s="223"/>
      <c r="VH148" s="223"/>
      <c r="VI148" s="223"/>
      <c r="VJ148" s="223"/>
      <c r="VK148" s="223"/>
      <c r="VL148" s="223"/>
      <c r="VM148" s="223"/>
      <c r="VN148" s="223"/>
      <c r="VO148" s="223"/>
      <c r="VP148" s="223"/>
      <c r="VQ148" s="223"/>
      <c r="VR148" s="223"/>
      <c r="VS148" s="223"/>
      <c r="VT148" s="223"/>
      <c r="VU148" s="223"/>
      <c r="VV148" s="223"/>
      <c r="VW148" s="223"/>
      <c r="VX148" s="223"/>
      <c r="VY148" s="223"/>
      <c r="VZ148" s="223"/>
      <c r="WA148" s="223"/>
      <c r="WB148" s="223"/>
      <c r="WC148" s="223"/>
      <c r="WD148" s="223"/>
      <c r="WE148" s="223"/>
      <c r="WF148" s="223"/>
      <c r="WG148" s="223"/>
      <c r="WH148" s="223"/>
      <c r="WI148" s="223"/>
      <c r="WJ148" s="223"/>
      <c r="WK148" s="223"/>
      <c r="WL148" s="223"/>
      <c r="WM148" s="223"/>
      <c r="WN148" s="223"/>
      <c r="WO148" s="223"/>
      <c r="WP148" s="223"/>
      <c r="WQ148" s="223"/>
      <c r="WR148" s="223"/>
      <c r="WS148" s="223"/>
      <c r="WT148" s="223"/>
      <c r="WU148" s="223"/>
      <c r="WV148" s="223"/>
      <c r="WW148" s="223"/>
      <c r="WX148" s="223"/>
      <c r="WY148" s="223"/>
      <c r="WZ148" s="223"/>
      <c r="XA148" s="223"/>
      <c r="XB148" s="223"/>
      <c r="XC148" s="223"/>
      <c r="XD148" s="223"/>
      <c r="XE148" s="223"/>
      <c r="XF148" s="223"/>
      <c r="XG148" s="223"/>
      <c r="XH148" s="223"/>
      <c r="XI148" s="223"/>
      <c r="XJ148" s="223"/>
      <c r="XK148" s="223"/>
      <c r="XL148" s="223"/>
      <c r="XM148" s="223"/>
      <c r="XN148" s="223"/>
      <c r="XO148" s="223"/>
      <c r="XP148" s="223"/>
      <c r="XQ148" s="223"/>
      <c r="XR148" s="223"/>
      <c r="XS148" s="223"/>
      <c r="XT148" s="223"/>
      <c r="XU148" s="223"/>
      <c r="XV148" s="223"/>
      <c r="XW148" s="223"/>
      <c r="XX148" s="223"/>
      <c r="XY148" s="223"/>
      <c r="XZ148" s="223"/>
      <c r="YA148" s="223"/>
      <c r="YB148" s="223"/>
      <c r="YC148" s="223"/>
      <c r="YD148" s="223"/>
      <c r="YE148" s="223"/>
      <c r="YF148" s="223"/>
      <c r="YG148" s="223"/>
      <c r="YH148" s="223"/>
      <c r="YI148" s="223"/>
      <c r="YJ148" s="223"/>
      <c r="YK148" s="223"/>
      <c r="YL148" s="223"/>
      <c r="YM148" s="223"/>
      <c r="YN148" s="223"/>
      <c r="YO148" s="223"/>
      <c r="YP148" s="223"/>
      <c r="YQ148" s="223"/>
      <c r="YR148" s="223"/>
      <c r="YS148" s="223"/>
      <c r="YT148" s="223"/>
      <c r="YU148" s="223"/>
      <c r="YV148" s="223"/>
      <c r="YW148" s="223"/>
      <c r="YX148" s="223"/>
      <c r="YY148" s="223"/>
      <c r="YZ148" s="223"/>
      <c r="ZA148" s="223"/>
      <c r="ZB148" s="223"/>
      <c r="ZC148" s="223"/>
      <c r="ZD148" s="223"/>
      <c r="ZE148" s="223"/>
      <c r="ZF148" s="223"/>
      <c r="ZG148" s="223"/>
      <c r="ZH148" s="223"/>
      <c r="ZI148" s="223"/>
      <c r="ZJ148" s="223"/>
      <c r="ZK148" s="223"/>
      <c r="ZL148" s="223"/>
      <c r="ZM148" s="223"/>
      <c r="ZN148" s="223"/>
      <c r="ZO148" s="223"/>
      <c r="ZP148" s="223"/>
      <c r="ZQ148" s="223"/>
      <c r="ZR148" s="223"/>
      <c r="ZS148" s="223"/>
      <c r="ZT148" s="223"/>
      <c r="ZU148" s="223"/>
      <c r="ZV148" s="223"/>
      <c r="ZW148" s="223"/>
      <c r="ZX148" s="223"/>
      <c r="ZY148" s="223"/>
      <c r="ZZ148" s="223"/>
      <c r="AAA148" s="223"/>
      <c r="AAB148" s="223"/>
      <c r="AAC148" s="223"/>
      <c r="AAD148" s="223"/>
      <c r="AAE148" s="223"/>
      <c r="AAF148" s="223"/>
      <c r="AAG148" s="223"/>
      <c r="AAH148" s="223"/>
      <c r="AAI148" s="223"/>
      <c r="AAJ148" s="223"/>
      <c r="AAK148" s="223"/>
      <c r="AAL148" s="223"/>
      <c r="AAM148" s="223"/>
      <c r="AAN148" s="223"/>
      <c r="AAO148" s="223"/>
      <c r="AAP148" s="223"/>
      <c r="AAQ148" s="223"/>
      <c r="AAR148" s="223"/>
      <c r="AAS148" s="223"/>
      <c r="AAT148" s="223"/>
      <c r="AAU148" s="223"/>
      <c r="AAV148" s="223"/>
      <c r="AAW148" s="223"/>
      <c r="AAX148" s="223"/>
      <c r="AAY148" s="223"/>
      <c r="AAZ148" s="223"/>
      <c r="ABA148" s="223"/>
      <c r="ABB148" s="223"/>
      <c r="ABC148" s="223"/>
      <c r="ABD148" s="223"/>
      <c r="ABE148" s="223"/>
      <c r="ABF148" s="223"/>
      <c r="ABG148" s="223"/>
      <c r="ABH148" s="223"/>
      <c r="ABI148" s="223"/>
      <c r="ABJ148" s="223"/>
      <c r="ABK148" s="223"/>
      <c r="ABL148" s="223"/>
      <c r="ABM148" s="223"/>
      <c r="ABN148" s="223"/>
      <c r="ABO148" s="223"/>
      <c r="ABP148" s="223"/>
      <c r="ABQ148" s="223"/>
      <c r="ABR148" s="223"/>
      <c r="ABS148" s="223"/>
      <c r="ABT148" s="223"/>
      <c r="ABU148" s="223"/>
      <c r="ABV148" s="223"/>
      <c r="ABW148" s="223"/>
      <c r="ABX148" s="223"/>
      <c r="ABY148" s="223"/>
      <c r="ABZ148" s="223"/>
      <c r="ACA148" s="223"/>
      <c r="ACB148" s="223"/>
      <c r="ACC148" s="223"/>
      <c r="ACD148" s="223"/>
      <c r="ACE148" s="223"/>
      <c r="ACF148" s="223"/>
      <c r="ACG148" s="223"/>
      <c r="ACH148" s="223"/>
      <c r="ACI148" s="223"/>
      <c r="ACJ148" s="223"/>
      <c r="ACK148" s="223"/>
      <c r="ACL148" s="223"/>
      <c r="ACM148" s="223"/>
      <c r="ACN148" s="223"/>
      <c r="ACO148" s="223"/>
      <c r="ACP148" s="223"/>
      <c r="ACQ148" s="223"/>
      <c r="ACR148" s="223"/>
      <c r="ACS148" s="223"/>
      <c r="ACT148" s="223"/>
      <c r="ACU148" s="223"/>
      <c r="ACV148" s="223"/>
      <c r="ACW148" s="223"/>
      <c r="ACX148" s="223"/>
      <c r="ACY148" s="223"/>
      <c r="ACZ148" s="223"/>
      <c r="ADA148" s="223"/>
      <c r="ADB148" s="223"/>
      <c r="ADC148" s="223"/>
      <c r="ADD148" s="223"/>
      <c r="ADE148" s="223"/>
      <c r="ADF148" s="223"/>
      <c r="ADG148" s="223"/>
      <c r="ADH148" s="223"/>
      <c r="ADI148" s="223"/>
      <c r="ADJ148" s="223"/>
      <c r="ADK148" s="223"/>
      <c r="ADL148" s="223"/>
      <c r="ADM148" s="223"/>
      <c r="ADN148" s="223"/>
      <c r="ADO148" s="223"/>
      <c r="ADP148" s="223"/>
      <c r="ADQ148" s="223"/>
      <c r="ADR148" s="223"/>
      <c r="ADS148" s="223"/>
      <c r="ADT148" s="223"/>
      <c r="ADU148" s="223"/>
      <c r="ADV148" s="223"/>
      <c r="ADW148" s="223"/>
      <c r="ADX148" s="223"/>
      <c r="ADY148" s="223"/>
      <c r="ADZ148" s="223"/>
      <c r="AEA148" s="223"/>
      <c r="AEB148" s="223"/>
      <c r="AEC148" s="223"/>
      <c r="AED148" s="223"/>
      <c r="AEE148" s="223"/>
      <c r="AEF148" s="223"/>
      <c r="AEG148" s="223"/>
      <c r="AEH148" s="223"/>
      <c r="AEI148" s="223"/>
      <c r="AEJ148" s="223"/>
      <c r="AEK148" s="223"/>
      <c r="AEL148" s="223"/>
      <c r="AEM148" s="223"/>
      <c r="AEN148" s="223"/>
      <c r="AEO148" s="223"/>
      <c r="AEP148" s="223"/>
      <c r="AEQ148" s="223"/>
      <c r="AER148" s="223"/>
      <c r="AES148" s="223"/>
      <c r="AET148" s="223"/>
      <c r="AEU148" s="223"/>
      <c r="AEV148" s="223"/>
      <c r="AEW148" s="223"/>
      <c r="AEX148" s="223"/>
      <c r="AEY148" s="223"/>
      <c r="AEZ148" s="223"/>
      <c r="AFA148" s="223"/>
      <c r="AFB148" s="223"/>
      <c r="AFC148" s="223"/>
      <c r="AFD148" s="223"/>
      <c r="AFE148" s="223"/>
      <c r="AFF148" s="223"/>
      <c r="AFG148" s="223"/>
      <c r="AFH148" s="223"/>
      <c r="AFI148" s="223"/>
      <c r="AFJ148" s="223"/>
      <c r="AFK148" s="223"/>
      <c r="AFL148" s="223"/>
      <c r="AFM148" s="223"/>
      <c r="AFN148" s="223"/>
      <c r="AFO148" s="223"/>
      <c r="AFP148" s="223"/>
      <c r="AFQ148" s="223"/>
      <c r="AFR148" s="223"/>
      <c r="AFS148" s="223"/>
      <c r="AFT148" s="223"/>
    </row>
    <row r="149" spans="1:852" s="64" customFormat="1">
      <c r="A149" s="267" t="s">
        <v>1567</v>
      </c>
      <c r="B149" s="267"/>
      <c r="C149" s="840" t="str">
        <f>IF(Severity!F149&gt;=0.5,"YES","NO")</f>
        <v>YES</v>
      </c>
      <c r="D149" s="840" t="str">
        <f>IF(Severity!G149&gt;=0.5,"YES","NO")</f>
        <v>NO</v>
      </c>
      <c r="E149" s="208">
        <v>6</v>
      </c>
      <c r="F149" s="208">
        <v>2</v>
      </c>
      <c r="G149" s="90" t="s">
        <v>410</v>
      </c>
      <c r="H149" s="270" t="s">
        <v>455</v>
      </c>
      <c r="I149" s="270" t="s">
        <v>455</v>
      </c>
      <c r="J149" s="270">
        <v>22</v>
      </c>
      <c r="K149" s="270" t="s">
        <v>455</v>
      </c>
      <c r="L149" s="267"/>
      <c r="M149" s="267"/>
      <c r="N149" s="270"/>
      <c r="O149" s="270" t="s">
        <v>455</v>
      </c>
      <c r="P149" s="267"/>
      <c r="Q149" s="267"/>
      <c r="R149" s="267"/>
      <c r="S149" s="270" t="s">
        <v>237</v>
      </c>
      <c r="T149" s="270">
        <v>10</v>
      </c>
      <c r="U149" s="113">
        <v>32.5</v>
      </c>
      <c r="V149" s="113">
        <v>6.5</v>
      </c>
      <c r="W149" s="113"/>
      <c r="X149" s="113"/>
      <c r="Y149" s="113"/>
      <c r="Z149" s="113"/>
      <c r="AA149" s="113">
        <v>15.3</v>
      </c>
      <c r="AB149" s="113">
        <v>11.2</v>
      </c>
      <c r="AC149" s="113"/>
      <c r="AD149" s="113"/>
      <c r="AE149" s="114"/>
      <c r="AF149" s="113"/>
      <c r="AG149" s="113"/>
      <c r="AH149" s="113"/>
      <c r="AI149" s="267">
        <v>59</v>
      </c>
      <c r="AJ149" s="267">
        <f t="shared" si="37"/>
        <v>37</v>
      </c>
      <c r="AK149" s="267">
        <v>37</v>
      </c>
      <c r="AL149" s="90" t="s">
        <v>3011</v>
      </c>
      <c r="AM149" s="270" t="s">
        <v>455</v>
      </c>
      <c r="AN149" s="270" t="s">
        <v>455</v>
      </c>
      <c r="AO149" s="270">
        <v>24</v>
      </c>
      <c r="AP149" s="270" t="s">
        <v>455</v>
      </c>
      <c r="AQ149" s="267"/>
      <c r="AR149" s="267"/>
      <c r="AS149" s="267"/>
      <c r="AT149" s="270" t="s">
        <v>455</v>
      </c>
      <c r="AU149" s="267"/>
      <c r="AV149" s="267"/>
      <c r="AW149" s="267"/>
      <c r="AX149" s="267" t="s">
        <v>237</v>
      </c>
      <c r="AY149" s="267">
        <v>10</v>
      </c>
      <c r="AZ149" s="114">
        <v>33.200000000000003</v>
      </c>
      <c r="BA149" s="114">
        <v>5.8</v>
      </c>
      <c r="BB149" s="114"/>
      <c r="BC149" s="114"/>
      <c r="BD149" s="114"/>
      <c r="BE149" s="114"/>
      <c r="BF149" s="114">
        <v>17.2</v>
      </c>
      <c r="BG149" s="114">
        <v>10.6</v>
      </c>
      <c r="BH149" s="114"/>
      <c r="BI149" s="114"/>
      <c r="BJ149" s="114"/>
      <c r="BK149" s="114"/>
      <c r="BL149" s="114"/>
      <c r="BM149" s="114"/>
      <c r="BN149" s="270">
        <v>55</v>
      </c>
      <c r="BO149" s="270">
        <f t="shared" si="38"/>
        <v>31</v>
      </c>
      <c r="BP149" s="270">
        <v>31</v>
      </c>
      <c r="BQ149" s="90"/>
      <c r="BR149" s="270" t="s">
        <v>455</v>
      </c>
      <c r="BS149" s="267"/>
      <c r="BT149" s="267"/>
      <c r="BU149" s="267"/>
      <c r="BV149" s="267"/>
      <c r="BW149" s="267"/>
      <c r="BX149" s="267"/>
      <c r="BY149" s="267"/>
      <c r="BZ149" s="267"/>
      <c r="CA149" s="267"/>
      <c r="CB149" s="267"/>
      <c r="CC149" s="267"/>
      <c r="CD149" s="267"/>
      <c r="CE149" s="114"/>
      <c r="CF149" s="114"/>
      <c r="CG149" s="114"/>
      <c r="CH149" s="114"/>
      <c r="CI149" s="114"/>
      <c r="CJ149" s="114"/>
      <c r="CK149" s="114"/>
      <c r="CL149" s="114"/>
      <c r="CM149" s="114"/>
      <c r="CN149" s="114"/>
      <c r="CO149" s="114"/>
      <c r="CP149" s="114"/>
      <c r="CQ149" s="114"/>
      <c r="CR149" s="114"/>
      <c r="CS149" s="267"/>
      <c r="CT149" s="267"/>
      <c r="CU149" s="267"/>
      <c r="CV149" s="270"/>
      <c r="CW149" s="270" t="s">
        <v>455</v>
      </c>
      <c r="CX149" s="270"/>
      <c r="CY149" s="267"/>
      <c r="CZ149" s="267"/>
      <c r="DA149" s="267"/>
      <c r="DB149" s="267"/>
      <c r="DC149" s="267"/>
      <c r="DD149" s="267"/>
      <c r="DE149" s="267"/>
      <c r="DF149" s="267"/>
      <c r="DG149" s="267"/>
      <c r="DH149" s="267"/>
      <c r="DI149" s="267"/>
      <c r="DJ149" s="113"/>
      <c r="DK149" s="113"/>
      <c r="DL149" s="113"/>
      <c r="DM149" s="113"/>
      <c r="DN149" s="113"/>
      <c r="DO149" s="113"/>
      <c r="DP149" s="113"/>
      <c r="DQ149" s="113"/>
      <c r="DR149" s="113"/>
      <c r="DS149" s="113"/>
      <c r="DT149" s="113"/>
      <c r="DU149" s="113"/>
      <c r="DV149" s="113"/>
      <c r="DW149" s="113"/>
      <c r="DX149" s="267"/>
      <c r="DY149" s="267"/>
      <c r="DZ149" s="267"/>
      <c r="EA149" s="267"/>
      <c r="EB149" s="270" t="s">
        <v>455</v>
      </c>
      <c r="EC149" s="267"/>
      <c r="ED149" s="267"/>
      <c r="EE149" s="267"/>
      <c r="EF149" s="267"/>
      <c r="EG149" s="267"/>
      <c r="EH149" s="267"/>
      <c r="EI149" s="267"/>
      <c r="EJ149" s="267"/>
      <c r="EK149" s="267"/>
      <c r="EL149" s="267"/>
      <c r="EM149" s="267"/>
      <c r="EN149" s="267"/>
      <c r="EO149" s="113"/>
      <c r="EP149" s="113"/>
      <c r="EQ149" s="113"/>
      <c r="ER149" s="113"/>
      <c r="ES149" s="113"/>
      <c r="ET149" s="113"/>
      <c r="EU149" s="113"/>
      <c r="EV149" s="113"/>
      <c r="EW149" s="113"/>
      <c r="EX149" s="113"/>
      <c r="EY149" s="113"/>
      <c r="EZ149" s="113"/>
      <c r="FA149" s="113"/>
      <c r="FB149" s="113"/>
      <c r="FC149" s="267"/>
      <c r="FD149" s="267"/>
      <c r="FE149" s="267"/>
      <c r="FF149" s="270" t="s">
        <v>455</v>
      </c>
      <c r="FG149" s="267"/>
      <c r="FH149" s="267"/>
      <c r="FI149" s="267"/>
      <c r="FJ149" s="267"/>
      <c r="FK149" s="267"/>
      <c r="FL149" s="267"/>
      <c r="FM149" s="267"/>
      <c r="FN149" s="267"/>
      <c r="FO149" s="267"/>
      <c r="FP149" s="267"/>
      <c r="FQ149" s="267"/>
      <c r="FR149" s="267"/>
      <c r="FS149" s="267"/>
      <c r="FT149" s="267"/>
      <c r="FU149" s="267"/>
      <c r="FV149" s="267"/>
      <c r="FW149" s="267"/>
      <c r="FX149" s="267"/>
      <c r="FY149" s="267"/>
      <c r="FZ149" s="267"/>
      <c r="GA149" s="267"/>
      <c r="GB149" s="267"/>
      <c r="GC149" s="267"/>
      <c r="GD149" s="267"/>
      <c r="GE149" s="267"/>
      <c r="GF149" s="267"/>
      <c r="GG149" s="267"/>
      <c r="GH149" s="267"/>
      <c r="GI149" s="267"/>
      <c r="GJ149" s="267"/>
      <c r="GK149" s="267"/>
      <c r="GL149" s="267"/>
      <c r="GM149" s="267"/>
      <c r="GN149" s="267"/>
      <c r="GO149" s="267"/>
      <c r="GP149" s="267"/>
      <c r="GQ149" s="267"/>
      <c r="GR149" s="267"/>
      <c r="GS149" s="267"/>
      <c r="GT149" s="267"/>
      <c r="GU149" s="267"/>
      <c r="GV149" s="267"/>
      <c r="GW149" s="267"/>
      <c r="GX149" s="267"/>
      <c r="GY149" s="267"/>
      <c r="GZ149" s="267"/>
      <c r="HA149" s="267"/>
      <c r="HB149" s="267"/>
      <c r="HC149" s="267"/>
      <c r="HD149" s="270" t="s">
        <v>455</v>
      </c>
      <c r="HE149" s="267"/>
      <c r="HF149" s="267"/>
      <c r="HG149" s="267"/>
      <c r="HH149" s="267"/>
      <c r="HI149" s="267"/>
      <c r="HJ149" s="267"/>
      <c r="HK149" s="267"/>
      <c r="HL149" s="267"/>
      <c r="HM149" s="267"/>
      <c r="HN149" s="267"/>
      <c r="HO149" s="267"/>
      <c r="HP149" s="267"/>
      <c r="HQ149" s="267"/>
      <c r="HR149" s="267"/>
      <c r="HS149" s="267"/>
      <c r="HT149" s="267"/>
      <c r="HU149" s="267"/>
      <c r="HV149" s="267"/>
      <c r="HW149" s="267"/>
      <c r="HX149" s="267"/>
      <c r="HY149" s="267"/>
      <c r="HZ149" s="267"/>
      <c r="IA149" s="267"/>
      <c r="IB149" s="267"/>
      <c r="IC149" s="267"/>
      <c r="ID149" s="267"/>
      <c r="IE149" s="267"/>
      <c r="IF149" s="267"/>
      <c r="IG149" s="267"/>
      <c r="IH149" s="267"/>
      <c r="II149" s="267"/>
      <c r="IJ149" s="267"/>
      <c r="IK149" s="267"/>
      <c r="IL149" s="267"/>
      <c r="IM149" s="267"/>
      <c r="IN149" s="267"/>
      <c r="IO149" s="267"/>
      <c r="IP149" s="267"/>
      <c r="IQ149" s="267"/>
      <c r="IR149" s="267"/>
      <c r="IS149" s="270" t="s">
        <v>455</v>
      </c>
      <c r="IT149" s="267"/>
      <c r="IU149" s="267"/>
      <c r="IV149" s="267"/>
      <c r="IW149" s="267"/>
      <c r="IX149" s="267"/>
      <c r="IY149" s="267"/>
      <c r="IZ149" s="267"/>
      <c r="JA149" s="267"/>
      <c r="JB149" s="267"/>
      <c r="JC149" s="267"/>
      <c r="JD149" s="267"/>
      <c r="JE149" s="267"/>
      <c r="JF149" s="267"/>
      <c r="JG149" s="267"/>
      <c r="JH149" s="267"/>
      <c r="JI149" s="267"/>
      <c r="JJ149" s="267"/>
      <c r="JK149" s="267"/>
      <c r="JL149" s="267"/>
      <c r="JM149" s="267"/>
      <c r="JN149" s="267"/>
      <c r="JO149" s="267"/>
      <c r="JP149" s="267"/>
      <c r="JQ149" s="267"/>
      <c r="JR149" s="267"/>
      <c r="JS149" s="267"/>
      <c r="JT149" s="267"/>
      <c r="JU149" s="267"/>
      <c r="JV149" s="267"/>
      <c r="JW149" s="267"/>
      <c r="JX149" s="267"/>
      <c r="JY149" s="267"/>
      <c r="JZ149" s="267"/>
      <c r="KA149" s="267"/>
      <c r="KB149" s="267"/>
      <c r="KC149" s="267"/>
      <c r="KD149" s="267"/>
      <c r="KE149" s="270" t="s">
        <v>455</v>
      </c>
      <c r="KF149" s="267"/>
      <c r="KG149" s="267"/>
      <c r="KH149" s="267"/>
      <c r="KI149" s="267"/>
      <c r="KJ149" s="267"/>
      <c r="KK149" s="267"/>
      <c r="KL149" s="267"/>
      <c r="KM149" s="267"/>
      <c r="KN149" s="267"/>
      <c r="KO149" s="267"/>
      <c r="KP149" s="267"/>
      <c r="KQ149" s="267"/>
      <c r="KR149" s="267"/>
      <c r="KS149" s="267"/>
      <c r="KT149" s="267"/>
      <c r="KU149" s="267"/>
      <c r="KV149" s="267"/>
      <c r="KW149" s="267"/>
      <c r="KX149" s="267"/>
      <c r="KY149" s="267"/>
      <c r="KZ149" s="267"/>
      <c r="LA149" s="267"/>
      <c r="LB149" s="267"/>
      <c r="LC149" s="267"/>
      <c r="LD149" s="267"/>
      <c r="LE149" s="267"/>
      <c r="LF149" s="267"/>
      <c r="LG149" s="267"/>
      <c r="LH149" s="267"/>
      <c r="LI149" s="267"/>
      <c r="LJ149" s="267"/>
      <c r="LK149" s="267"/>
      <c r="LL149" s="267"/>
      <c r="LM149" s="267"/>
      <c r="LN149" s="267"/>
      <c r="LO149" s="267"/>
      <c r="LP149" s="267"/>
      <c r="LQ149" s="267"/>
      <c r="LR149" s="267"/>
      <c r="LS149" s="267"/>
      <c r="LT149" s="270" t="s">
        <v>455</v>
      </c>
      <c r="LU149" s="267"/>
      <c r="LV149" s="267"/>
      <c r="LW149" s="267"/>
      <c r="LX149" s="267"/>
      <c r="LY149" s="267"/>
      <c r="LZ149" s="267"/>
      <c r="MA149" s="267"/>
      <c r="MB149" s="267"/>
      <c r="MC149" s="267"/>
      <c r="MD149" s="267"/>
      <c r="ME149" s="267"/>
      <c r="MF149" s="267"/>
      <c r="MG149" s="267"/>
      <c r="MH149" s="267"/>
      <c r="MI149" s="267"/>
      <c r="MJ149" s="267"/>
      <c r="MK149" s="267"/>
      <c r="ML149" s="267"/>
      <c r="MM149" s="267"/>
      <c r="MN149" s="267"/>
      <c r="MO149" s="267"/>
      <c r="MP149" s="267"/>
      <c r="MQ149" s="267"/>
      <c r="MR149" s="267"/>
      <c r="MS149" s="267"/>
      <c r="MT149" s="267"/>
      <c r="MU149" s="267"/>
      <c r="MV149" s="267"/>
      <c r="MW149" s="267"/>
      <c r="MX149" s="267"/>
      <c r="MY149" s="267"/>
      <c r="MZ149" s="267"/>
      <c r="NA149" s="267"/>
      <c r="NB149" s="267"/>
      <c r="NC149" s="267"/>
      <c r="ND149" s="267"/>
      <c r="NE149" s="267"/>
      <c r="NF149" s="267"/>
      <c r="NG149" s="267"/>
      <c r="NH149" s="267"/>
      <c r="NI149" s="267"/>
      <c r="NJ149" s="267"/>
      <c r="NK149" s="267"/>
      <c r="NL149" s="267"/>
      <c r="NM149" s="267"/>
      <c r="NN149" s="267"/>
      <c r="NO149" s="267"/>
      <c r="NP149" s="267"/>
      <c r="NQ149" s="267"/>
      <c r="NR149" s="267"/>
      <c r="NS149" s="267"/>
      <c r="NT149" s="267"/>
      <c r="NU149" s="267"/>
      <c r="NV149" s="267"/>
      <c r="NW149" s="267"/>
      <c r="NX149" s="267"/>
      <c r="NY149" s="267"/>
      <c r="NZ149" s="267"/>
      <c r="OA149" s="267"/>
      <c r="OB149" s="267"/>
      <c r="OC149" s="267"/>
      <c r="OD149" s="267"/>
      <c r="OE149" s="267"/>
      <c r="OF149" s="267"/>
      <c r="OG149" s="267"/>
      <c r="OH149" s="267"/>
      <c r="OI149" s="267"/>
      <c r="OJ149" s="267"/>
      <c r="OK149" s="267"/>
      <c r="OL149" s="267"/>
      <c r="OM149" s="267"/>
      <c r="ON149" s="267"/>
      <c r="OO149" s="267"/>
      <c r="OP149" s="267"/>
      <c r="OQ149" s="267"/>
      <c r="OR149" s="267"/>
      <c r="OS149" s="267">
        <f>IF(ISERROR(#REF!),0,1)</f>
        <v>0</v>
      </c>
      <c r="OT149" s="267">
        <f t="shared" ref="OT149:OT157" si="42">IF(C149="YES",1,0)</f>
        <v>1</v>
      </c>
      <c r="OU149" s="267">
        <f t="shared" ref="OU149:OU157" si="43">IF(D149="YES",1,0)</f>
        <v>0</v>
      </c>
      <c r="OV149" s="223"/>
      <c r="OW149" s="223"/>
      <c r="OX149" s="223"/>
      <c r="OY149" s="223"/>
      <c r="OZ149" s="223"/>
      <c r="PA149" s="223"/>
      <c r="PB149" s="223"/>
      <c r="PC149" s="223"/>
      <c r="PD149" s="223"/>
      <c r="PE149" s="223"/>
      <c r="PF149" s="223"/>
      <c r="PG149" s="223"/>
      <c r="PH149" s="223"/>
      <c r="PI149" s="223"/>
      <c r="PJ149" s="223"/>
      <c r="PK149" s="223"/>
      <c r="PL149" s="223"/>
      <c r="PM149" s="223"/>
      <c r="PN149" s="223"/>
      <c r="PO149" s="223"/>
      <c r="PP149" s="223"/>
      <c r="PQ149" s="223"/>
      <c r="PR149" s="223"/>
      <c r="PS149" s="223"/>
      <c r="PT149" s="223"/>
      <c r="PU149" s="223"/>
      <c r="PV149" s="223"/>
      <c r="PW149" s="223"/>
      <c r="PX149" s="223"/>
      <c r="PY149" s="223"/>
      <c r="PZ149" s="223"/>
      <c r="QA149" s="223"/>
      <c r="QB149" s="223"/>
      <c r="QC149" s="223"/>
      <c r="QD149" s="223"/>
      <c r="QE149" s="223"/>
      <c r="QF149" s="223"/>
      <c r="QG149" s="223"/>
      <c r="QH149" s="223"/>
      <c r="QI149" s="223"/>
      <c r="QJ149" s="223"/>
      <c r="QK149" s="223"/>
      <c r="QL149" s="223"/>
      <c r="QM149" s="223"/>
      <c r="QN149" s="223"/>
      <c r="QO149" s="223"/>
      <c r="QP149" s="223"/>
      <c r="QQ149" s="223"/>
      <c r="QR149" s="223"/>
      <c r="QS149" s="223"/>
      <c r="QT149" s="223"/>
      <c r="QU149" s="223"/>
      <c r="QV149" s="223"/>
      <c r="QW149" s="223"/>
      <c r="QX149" s="223"/>
      <c r="QY149" s="223"/>
      <c r="QZ149" s="223"/>
      <c r="RA149" s="223"/>
      <c r="RB149" s="223"/>
      <c r="RC149" s="223"/>
      <c r="RD149" s="223"/>
      <c r="RE149" s="223"/>
      <c r="RF149" s="223"/>
      <c r="RG149" s="223"/>
      <c r="RH149" s="223"/>
      <c r="RI149" s="223"/>
      <c r="RJ149" s="223"/>
      <c r="RK149" s="223"/>
      <c r="RL149" s="223"/>
      <c r="RM149" s="223"/>
      <c r="RN149" s="223"/>
      <c r="RO149" s="223"/>
      <c r="RP149" s="223"/>
      <c r="RQ149" s="223"/>
      <c r="RR149" s="223"/>
      <c r="RS149" s="223"/>
      <c r="RT149" s="223"/>
      <c r="RU149" s="223"/>
      <c r="RV149" s="223"/>
      <c r="RW149" s="223"/>
      <c r="RX149" s="223"/>
      <c r="RY149" s="223"/>
      <c r="RZ149" s="223"/>
      <c r="SA149" s="223"/>
      <c r="SB149" s="223"/>
      <c r="SC149" s="223"/>
      <c r="SD149" s="223"/>
      <c r="SE149" s="223"/>
      <c r="SF149" s="223"/>
      <c r="SG149" s="223"/>
      <c r="SH149" s="223"/>
      <c r="SI149" s="223"/>
      <c r="SJ149" s="223"/>
      <c r="SK149" s="223"/>
      <c r="SL149" s="223"/>
      <c r="SM149" s="223"/>
      <c r="SN149" s="223"/>
      <c r="SO149" s="223"/>
      <c r="SP149" s="223"/>
      <c r="SQ149" s="223"/>
      <c r="SR149" s="223"/>
      <c r="SS149" s="223"/>
      <c r="ST149" s="223"/>
      <c r="SU149" s="223"/>
      <c r="SV149" s="223"/>
      <c r="SW149" s="223"/>
      <c r="SX149" s="223"/>
      <c r="SY149" s="223"/>
      <c r="SZ149" s="223"/>
      <c r="TA149" s="223"/>
      <c r="TB149" s="223"/>
      <c r="TC149" s="223"/>
      <c r="TD149" s="223"/>
      <c r="TE149" s="223"/>
      <c r="TF149" s="223"/>
      <c r="TG149" s="223"/>
      <c r="TH149" s="223"/>
      <c r="TI149" s="223"/>
      <c r="TJ149" s="223"/>
      <c r="TK149" s="223"/>
      <c r="TL149" s="223"/>
      <c r="TM149" s="223"/>
      <c r="TN149" s="223"/>
      <c r="TO149" s="223"/>
      <c r="TP149" s="223"/>
      <c r="TQ149" s="223"/>
      <c r="TR149" s="223"/>
      <c r="TS149" s="223"/>
      <c r="TT149" s="223"/>
      <c r="TU149" s="223"/>
      <c r="TV149" s="223"/>
      <c r="TW149" s="223"/>
      <c r="TX149" s="223"/>
      <c r="TY149" s="223"/>
      <c r="TZ149" s="223"/>
      <c r="UA149" s="223"/>
      <c r="UB149" s="223"/>
      <c r="UC149" s="223"/>
      <c r="UD149" s="223"/>
      <c r="UE149" s="223"/>
      <c r="UF149" s="223"/>
      <c r="UG149" s="223"/>
      <c r="UH149" s="223"/>
      <c r="UI149" s="223"/>
      <c r="UJ149" s="223"/>
      <c r="UK149" s="223"/>
      <c r="UL149" s="223"/>
      <c r="UM149" s="223"/>
      <c r="UN149" s="223"/>
      <c r="UO149" s="223"/>
      <c r="UP149" s="223"/>
      <c r="UQ149" s="223"/>
      <c r="UR149" s="223"/>
      <c r="US149" s="223"/>
      <c r="UT149" s="223"/>
      <c r="UU149" s="223"/>
      <c r="UV149" s="223"/>
      <c r="UW149" s="223"/>
      <c r="UX149" s="223"/>
      <c r="UY149" s="223"/>
      <c r="UZ149" s="223"/>
      <c r="VA149" s="223"/>
      <c r="VB149" s="223"/>
      <c r="VC149" s="223"/>
      <c r="VD149" s="223"/>
      <c r="VE149" s="223"/>
      <c r="VF149" s="223"/>
      <c r="VG149" s="223"/>
      <c r="VH149" s="223"/>
      <c r="VI149" s="223"/>
      <c r="VJ149" s="223"/>
      <c r="VK149" s="223"/>
      <c r="VL149" s="223"/>
      <c r="VM149" s="223"/>
      <c r="VN149" s="223"/>
      <c r="VO149" s="223"/>
      <c r="VP149" s="223"/>
      <c r="VQ149" s="223"/>
      <c r="VR149" s="223"/>
      <c r="VS149" s="223"/>
      <c r="VT149" s="223"/>
      <c r="VU149" s="223"/>
      <c r="VV149" s="223"/>
      <c r="VW149" s="223"/>
      <c r="VX149" s="223"/>
      <c r="VY149" s="223"/>
      <c r="VZ149" s="223"/>
      <c r="WA149" s="223"/>
      <c r="WB149" s="223"/>
      <c r="WC149" s="223"/>
      <c r="WD149" s="223"/>
      <c r="WE149" s="223"/>
      <c r="WF149" s="223"/>
      <c r="WG149" s="223"/>
      <c r="WH149" s="223"/>
      <c r="WI149" s="223"/>
      <c r="WJ149" s="223"/>
      <c r="WK149" s="223"/>
      <c r="WL149" s="223"/>
      <c r="WM149" s="223"/>
      <c r="WN149" s="223"/>
      <c r="WO149" s="223"/>
      <c r="WP149" s="223"/>
      <c r="WQ149" s="223"/>
      <c r="WR149" s="223"/>
      <c r="WS149" s="223"/>
      <c r="WT149" s="223"/>
      <c r="WU149" s="223"/>
      <c r="WV149" s="223"/>
      <c r="WW149" s="223"/>
      <c r="WX149" s="223"/>
      <c r="WY149" s="223"/>
      <c r="WZ149" s="223"/>
      <c r="XA149" s="223"/>
      <c r="XB149" s="223"/>
      <c r="XC149" s="223"/>
      <c r="XD149" s="223"/>
      <c r="XE149" s="223"/>
      <c r="XF149" s="223"/>
      <c r="XG149" s="223"/>
      <c r="XH149" s="223"/>
      <c r="XI149" s="223"/>
      <c r="XJ149" s="223"/>
      <c r="XK149" s="223"/>
      <c r="XL149" s="223"/>
      <c r="XM149" s="223"/>
      <c r="XN149" s="223"/>
      <c r="XO149" s="223"/>
      <c r="XP149" s="223"/>
      <c r="XQ149" s="223"/>
      <c r="XR149" s="223"/>
      <c r="XS149" s="223"/>
      <c r="XT149" s="223"/>
      <c r="XU149" s="223"/>
      <c r="XV149" s="223"/>
      <c r="XW149" s="223"/>
      <c r="XX149" s="223"/>
      <c r="XY149" s="223"/>
      <c r="XZ149" s="223"/>
      <c r="YA149" s="223"/>
      <c r="YB149" s="223"/>
      <c r="YC149" s="223"/>
      <c r="YD149" s="223"/>
      <c r="YE149" s="223"/>
      <c r="YF149" s="223"/>
      <c r="YG149" s="223"/>
      <c r="YH149" s="223"/>
      <c r="YI149" s="223"/>
      <c r="YJ149" s="223"/>
      <c r="YK149" s="223"/>
      <c r="YL149" s="223"/>
      <c r="YM149" s="223"/>
      <c r="YN149" s="223"/>
      <c r="YO149" s="223"/>
      <c r="YP149" s="223"/>
      <c r="YQ149" s="223"/>
      <c r="YR149" s="223"/>
      <c r="YS149" s="223"/>
      <c r="YT149" s="223"/>
      <c r="YU149" s="223"/>
      <c r="YV149" s="223"/>
      <c r="YW149" s="223"/>
      <c r="YX149" s="223"/>
      <c r="YY149" s="223"/>
      <c r="YZ149" s="223"/>
      <c r="ZA149" s="223"/>
      <c r="ZB149" s="223"/>
      <c r="ZC149" s="223"/>
      <c r="ZD149" s="223"/>
      <c r="ZE149" s="223"/>
      <c r="ZF149" s="223"/>
      <c r="ZG149" s="223"/>
      <c r="ZH149" s="223"/>
      <c r="ZI149" s="223"/>
      <c r="ZJ149" s="223"/>
      <c r="ZK149" s="223"/>
      <c r="ZL149" s="223"/>
      <c r="ZM149" s="223"/>
      <c r="ZN149" s="223"/>
      <c r="ZO149" s="223"/>
      <c r="ZP149" s="223"/>
      <c r="ZQ149" s="223"/>
      <c r="ZR149" s="223"/>
      <c r="ZS149" s="223"/>
      <c r="ZT149" s="223"/>
      <c r="ZU149" s="223"/>
      <c r="ZV149" s="223"/>
      <c r="ZW149" s="223"/>
      <c r="ZX149" s="223"/>
      <c r="ZY149" s="223"/>
      <c r="ZZ149" s="223"/>
      <c r="AAA149" s="223"/>
      <c r="AAB149" s="223"/>
      <c r="AAC149" s="223"/>
      <c r="AAD149" s="223"/>
      <c r="AAE149" s="223"/>
      <c r="AAF149" s="223"/>
      <c r="AAG149" s="223"/>
      <c r="AAH149" s="223"/>
      <c r="AAI149" s="223"/>
      <c r="AAJ149" s="223"/>
      <c r="AAK149" s="223"/>
      <c r="AAL149" s="223"/>
      <c r="AAM149" s="223"/>
      <c r="AAN149" s="223"/>
      <c r="AAO149" s="223"/>
      <c r="AAP149" s="223"/>
      <c r="AAQ149" s="223"/>
      <c r="AAR149" s="223"/>
      <c r="AAS149" s="223"/>
      <c r="AAT149" s="223"/>
      <c r="AAU149" s="223"/>
      <c r="AAV149" s="223"/>
      <c r="AAW149" s="223"/>
      <c r="AAX149" s="223"/>
      <c r="AAY149" s="223"/>
      <c r="AAZ149" s="223"/>
      <c r="ABA149" s="223"/>
      <c r="ABB149" s="223"/>
      <c r="ABC149" s="223"/>
      <c r="ABD149" s="223"/>
      <c r="ABE149" s="223"/>
      <c r="ABF149" s="223"/>
      <c r="ABG149" s="223"/>
      <c r="ABH149" s="223"/>
      <c r="ABI149" s="223"/>
      <c r="ABJ149" s="223"/>
      <c r="ABK149" s="223"/>
      <c r="ABL149" s="223"/>
      <c r="ABM149" s="223"/>
      <c r="ABN149" s="223"/>
      <c r="ABO149" s="223"/>
      <c r="ABP149" s="223"/>
      <c r="ABQ149" s="223"/>
      <c r="ABR149" s="223"/>
      <c r="ABS149" s="223"/>
      <c r="ABT149" s="223"/>
      <c r="ABU149" s="223"/>
      <c r="ABV149" s="223"/>
      <c r="ABW149" s="223"/>
      <c r="ABX149" s="223"/>
      <c r="ABY149" s="223"/>
      <c r="ABZ149" s="223"/>
      <c r="ACA149" s="223"/>
      <c r="ACB149" s="223"/>
      <c r="ACC149" s="223"/>
      <c r="ACD149" s="223"/>
      <c r="ACE149" s="223"/>
      <c r="ACF149" s="223"/>
      <c r="ACG149" s="223"/>
      <c r="ACH149" s="223"/>
      <c r="ACI149" s="223"/>
      <c r="ACJ149" s="223"/>
      <c r="ACK149" s="223"/>
      <c r="ACL149" s="223"/>
      <c r="ACM149" s="223"/>
      <c r="ACN149" s="223"/>
      <c r="ACO149" s="223"/>
      <c r="ACP149" s="223"/>
      <c r="ACQ149" s="223"/>
      <c r="ACR149" s="223"/>
      <c r="ACS149" s="223"/>
      <c r="ACT149" s="223"/>
      <c r="ACU149" s="223"/>
      <c r="ACV149" s="223"/>
      <c r="ACW149" s="223"/>
      <c r="ACX149" s="223"/>
      <c r="ACY149" s="223"/>
      <c r="ACZ149" s="223"/>
      <c r="ADA149" s="223"/>
      <c r="ADB149" s="223"/>
      <c r="ADC149" s="223"/>
      <c r="ADD149" s="223"/>
      <c r="ADE149" s="223"/>
      <c r="ADF149" s="223"/>
      <c r="ADG149" s="223"/>
      <c r="ADH149" s="223"/>
      <c r="ADI149" s="223"/>
      <c r="ADJ149" s="223"/>
      <c r="ADK149" s="223"/>
      <c r="ADL149" s="223"/>
      <c r="ADM149" s="223"/>
      <c r="ADN149" s="223"/>
      <c r="ADO149" s="223"/>
      <c r="ADP149" s="223"/>
      <c r="ADQ149" s="223"/>
      <c r="ADR149" s="223"/>
      <c r="ADS149" s="223"/>
      <c r="ADT149" s="223"/>
      <c r="ADU149" s="223"/>
      <c r="ADV149" s="223"/>
      <c r="ADW149" s="223"/>
      <c r="ADX149" s="223"/>
      <c r="ADY149" s="223"/>
      <c r="ADZ149" s="223"/>
      <c r="AEA149" s="223"/>
      <c r="AEB149" s="223"/>
      <c r="AEC149" s="223"/>
      <c r="AED149" s="223"/>
      <c r="AEE149" s="223"/>
      <c r="AEF149" s="223"/>
      <c r="AEG149" s="223"/>
      <c r="AEH149" s="223"/>
      <c r="AEI149" s="223"/>
      <c r="AEJ149" s="223"/>
      <c r="AEK149" s="223"/>
      <c r="AEL149" s="223"/>
      <c r="AEM149" s="223"/>
      <c r="AEN149" s="223"/>
      <c r="AEO149" s="223"/>
      <c r="AEP149" s="223"/>
      <c r="AEQ149" s="223"/>
      <c r="AER149" s="223"/>
      <c r="AES149" s="223"/>
      <c r="AET149" s="223"/>
      <c r="AEU149" s="223"/>
      <c r="AEV149" s="223"/>
      <c r="AEW149" s="223"/>
      <c r="AEX149" s="223"/>
      <c r="AEY149" s="223"/>
      <c r="AEZ149" s="223"/>
      <c r="AFA149" s="223"/>
      <c r="AFB149" s="223"/>
      <c r="AFC149" s="223"/>
      <c r="AFD149" s="223"/>
      <c r="AFE149" s="223"/>
      <c r="AFF149" s="223"/>
      <c r="AFG149" s="223"/>
      <c r="AFH149" s="223"/>
      <c r="AFI149" s="223"/>
      <c r="AFJ149" s="223"/>
      <c r="AFK149" s="223"/>
      <c r="AFL149" s="223"/>
      <c r="AFM149" s="223"/>
      <c r="AFN149" s="223"/>
      <c r="AFO149" s="223"/>
      <c r="AFP149" s="223"/>
      <c r="AFQ149" s="223"/>
      <c r="AFR149" s="223"/>
      <c r="AFS149" s="223"/>
      <c r="AFT149" s="223"/>
    </row>
    <row r="150" spans="1:852" s="64" customFormat="1">
      <c r="A150" s="226" t="s">
        <v>1508</v>
      </c>
      <c r="B150" s="226"/>
      <c r="C150" s="840" t="str">
        <f>IF(Severity!F150&gt;=0.5,"YES","NO")</f>
        <v>YES</v>
      </c>
      <c r="D150" s="840" t="str">
        <f>IF(Severity!G150&gt;=0.5,"YES","NO")</f>
        <v>NO</v>
      </c>
      <c r="E150" s="208">
        <v>8</v>
      </c>
      <c r="F150" s="208">
        <v>2</v>
      </c>
      <c r="G150" s="90" t="s">
        <v>403</v>
      </c>
      <c r="H150" s="270" t="s">
        <v>455</v>
      </c>
      <c r="I150" s="270" t="s">
        <v>455</v>
      </c>
      <c r="J150" s="270">
        <v>16</v>
      </c>
      <c r="K150" s="270" t="s">
        <v>237</v>
      </c>
      <c r="L150" s="267">
        <v>10</v>
      </c>
      <c r="M150" s="267">
        <v>60</v>
      </c>
      <c r="N150" s="270">
        <v>9</v>
      </c>
      <c r="O150" s="270" t="s">
        <v>237</v>
      </c>
      <c r="P150" s="267">
        <v>10</v>
      </c>
      <c r="Q150" s="267">
        <v>78</v>
      </c>
      <c r="R150" s="267">
        <v>50</v>
      </c>
      <c r="S150" s="270" t="s">
        <v>237</v>
      </c>
      <c r="T150" s="270">
        <v>10</v>
      </c>
      <c r="U150" s="113">
        <v>29.5</v>
      </c>
      <c r="V150" s="113">
        <f>0.4*SQRT(104)</f>
        <v>4.0792156108742281</v>
      </c>
      <c r="W150" s="113"/>
      <c r="X150" s="113"/>
      <c r="Y150" s="113"/>
      <c r="Z150" s="113"/>
      <c r="AA150" s="113"/>
      <c r="AB150" s="113"/>
      <c r="AC150" s="113"/>
      <c r="AD150" s="113"/>
      <c r="AE150" s="114">
        <v>-19.100000000000001</v>
      </c>
      <c r="AF150" s="113">
        <f>0.9*SQRT(104)</f>
        <v>9.1782351244670117</v>
      </c>
      <c r="AG150" s="113"/>
      <c r="AH150" s="113"/>
      <c r="AI150" s="267">
        <v>107</v>
      </c>
      <c r="AJ150" s="267">
        <f t="shared" si="37"/>
        <v>91</v>
      </c>
      <c r="AK150" s="267" t="s">
        <v>455</v>
      </c>
      <c r="AL150" s="90" t="s">
        <v>384</v>
      </c>
      <c r="AM150" s="270" t="s">
        <v>455</v>
      </c>
      <c r="AN150" s="270" t="s">
        <v>455</v>
      </c>
      <c r="AO150" s="270">
        <v>15</v>
      </c>
      <c r="AP150" s="270" t="s">
        <v>237</v>
      </c>
      <c r="AQ150" s="267">
        <v>10</v>
      </c>
      <c r="AR150" s="267">
        <v>62</v>
      </c>
      <c r="AS150" s="267">
        <v>9</v>
      </c>
      <c r="AT150" s="270" t="s">
        <v>237</v>
      </c>
      <c r="AU150" s="267">
        <v>10</v>
      </c>
      <c r="AV150" s="267">
        <v>75</v>
      </c>
      <c r="AW150" s="267">
        <v>50</v>
      </c>
      <c r="AX150" s="267" t="s">
        <v>237</v>
      </c>
      <c r="AY150" s="267">
        <v>10</v>
      </c>
      <c r="AZ150" s="114">
        <v>29</v>
      </c>
      <c r="BA150" s="114">
        <f>0.4*SQRT(107)</f>
        <v>4.1376321731154411</v>
      </c>
      <c r="BB150" s="114"/>
      <c r="BC150" s="114"/>
      <c r="BD150" s="114"/>
      <c r="BE150" s="114"/>
      <c r="BF150" s="114"/>
      <c r="BG150" s="114"/>
      <c r="BH150" s="114"/>
      <c r="BI150" s="114"/>
      <c r="BJ150" s="114">
        <v>-18.399999999999999</v>
      </c>
      <c r="BK150" s="114">
        <f>0.9*SQRT(107)</f>
        <v>9.3096723895097409</v>
      </c>
      <c r="BL150" s="114"/>
      <c r="BM150" s="114"/>
      <c r="BN150" s="270">
        <v>108</v>
      </c>
      <c r="BO150" s="270">
        <f t="shared" si="38"/>
        <v>93</v>
      </c>
      <c r="BP150" s="270" t="s">
        <v>455</v>
      </c>
      <c r="BQ150" s="90"/>
      <c r="BR150" s="270" t="s">
        <v>455</v>
      </c>
      <c r="BS150" s="267"/>
      <c r="BT150" s="267"/>
      <c r="BU150" s="267"/>
      <c r="BV150" s="267"/>
      <c r="BW150" s="267"/>
      <c r="BX150" s="267"/>
      <c r="BY150" s="267"/>
      <c r="BZ150" s="267"/>
      <c r="CA150" s="267"/>
      <c r="CB150" s="267"/>
      <c r="CC150" s="267"/>
      <c r="CD150" s="267"/>
      <c r="CE150" s="114"/>
      <c r="CF150" s="114"/>
      <c r="CG150" s="114"/>
      <c r="CH150" s="114"/>
      <c r="CI150" s="114"/>
      <c r="CJ150" s="114"/>
      <c r="CK150" s="114"/>
      <c r="CL150" s="114"/>
      <c r="CM150" s="114"/>
      <c r="CN150" s="114"/>
      <c r="CO150" s="114"/>
      <c r="CP150" s="114"/>
      <c r="CQ150" s="114"/>
      <c r="CR150" s="114"/>
      <c r="CS150" s="267"/>
      <c r="CT150" s="267"/>
      <c r="CU150" s="267"/>
      <c r="CV150" s="270"/>
      <c r="CW150" s="270" t="s">
        <v>455</v>
      </c>
      <c r="CX150" s="270"/>
      <c r="CY150" s="267"/>
      <c r="CZ150" s="267"/>
      <c r="DA150" s="267"/>
      <c r="DB150" s="267"/>
      <c r="DC150" s="267"/>
      <c r="DD150" s="267"/>
      <c r="DE150" s="267"/>
      <c r="DF150" s="267"/>
      <c r="DG150" s="267"/>
      <c r="DH150" s="267"/>
      <c r="DI150" s="267"/>
      <c r="DJ150" s="113"/>
      <c r="DK150" s="113"/>
      <c r="DL150" s="113"/>
      <c r="DM150" s="113"/>
      <c r="DN150" s="113"/>
      <c r="DO150" s="113"/>
      <c r="DP150" s="113"/>
      <c r="DQ150" s="113"/>
      <c r="DR150" s="113"/>
      <c r="DS150" s="113"/>
      <c r="DT150" s="113"/>
      <c r="DU150" s="113"/>
      <c r="DV150" s="113"/>
      <c r="DW150" s="113"/>
      <c r="DX150" s="267"/>
      <c r="DY150" s="267"/>
      <c r="DZ150" s="267"/>
      <c r="EA150" s="267"/>
      <c r="EB150" s="270" t="s">
        <v>455</v>
      </c>
      <c r="EC150" s="267"/>
      <c r="ED150" s="267"/>
      <c r="EE150" s="267"/>
      <c r="EF150" s="267"/>
      <c r="EG150" s="267"/>
      <c r="EH150" s="267"/>
      <c r="EI150" s="267"/>
      <c r="EJ150" s="267"/>
      <c r="EK150" s="267"/>
      <c r="EL150" s="267"/>
      <c r="EM150" s="267"/>
      <c r="EN150" s="267"/>
      <c r="EO150" s="113"/>
      <c r="EP150" s="113"/>
      <c r="EQ150" s="113"/>
      <c r="ER150" s="113"/>
      <c r="ES150" s="113"/>
      <c r="ET150" s="113"/>
      <c r="EU150" s="113"/>
      <c r="EV150" s="113"/>
      <c r="EW150" s="113"/>
      <c r="EX150" s="113"/>
      <c r="EY150" s="113"/>
      <c r="EZ150" s="113"/>
      <c r="FA150" s="113"/>
      <c r="FB150" s="113"/>
      <c r="FC150" s="267"/>
      <c r="FD150" s="267"/>
      <c r="FE150" s="267"/>
      <c r="FF150" s="270" t="s">
        <v>455</v>
      </c>
      <c r="FG150" s="267"/>
      <c r="FH150" s="267"/>
      <c r="FI150" s="267"/>
      <c r="FJ150" s="267"/>
      <c r="FK150" s="267"/>
      <c r="FL150" s="267"/>
      <c r="FM150" s="267"/>
      <c r="FN150" s="267"/>
      <c r="FO150" s="267"/>
      <c r="FP150" s="267"/>
      <c r="FQ150" s="267"/>
      <c r="FR150" s="267"/>
      <c r="FS150" s="267"/>
      <c r="FT150" s="267"/>
      <c r="FU150" s="267"/>
      <c r="FV150" s="267"/>
      <c r="FW150" s="267"/>
      <c r="FX150" s="267"/>
      <c r="FY150" s="267"/>
      <c r="FZ150" s="267"/>
      <c r="GA150" s="267"/>
      <c r="GB150" s="267"/>
      <c r="GC150" s="267"/>
      <c r="GD150" s="267"/>
      <c r="GE150" s="267"/>
      <c r="GF150" s="267"/>
      <c r="GG150" s="267"/>
      <c r="GH150" s="267"/>
      <c r="GI150" s="267"/>
      <c r="GJ150" s="267"/>
      <c r="GK150" s="267"/>
      <c r="GL150" s="267"/>
      <c r="GM150" s="267"/>
      <c r="GN150" s="267"/>
      <c r="GO150" s="267"/>
      <c r="GP150" s="267"/>
      <c r="GQ150" s="267"/>
      <c r="GR150" s="267"/>
      <c r="GS150" s="267"/>
      <c r="GT150" s="267"/>
      <c r="GU150" s="267"/>
      <c r="GV150" s="267"/>
      <c r="GW150" s="267"/>
      <c r="GX150" s="267"/>
      <c r="GY150" s="267"/>
      <c r="GZ150" s="267"/>
      <c r="HA150" s="267"/>
      <c r="HB150" s="267"/>
      <c r="HC150" s="267"/>
      <c r="HD150" s="270" t="s">
        <v>455</v>
      </c>
      <c r="HE150" s="267"/>
      <c r="HF150" s="267"/>
      <c r="HG150" s="267"/>
      <c r="HH150" s="267"/>
      <c r="HI150" s="267"/>
      <c r="HJ150" s="267"/>
      <c r="HK150" s="267"/>
      <c r="HL150" s="267"/>
      <c r="HM150" s="267"/>
      <c r="HN150" s="267"/>
      <c r="HO150" s="267"/>
      <c r="HP150" s="267"/>
      <c r="HQ150" s="267"/>
      <c r="HR150" s="267"/>
      <c r="HS150" s="267"/>
      <c r="HT150" s="267"/>
      <c r="HU150" s="267"/>
      <c r="HV150" s="267"/>
      <c r="HW150" s="267"/>
      <c r="HX150" s="267"/>
      <c r="HY150" s="267"/>
      <c r="HZ150" s="267"/>
      <c r="IA150" s="267"/>
      <c r="IB150" s="267"/>
      <c r="IC150" s="267"/>
      <c r="ID150" s="267"/>
      <c r="IE150" s="267"/>
      <c r="IF150" s="267"/>
      <c r="IG150" s="267"/>
      <c r="IH150" s="267"/>
      <c r="II150" s="267"/>
      <c r="IJ150" s="267"/>
      <c r="IK150" s="267"/>
      <c r="IL150" s="267"/>
      <c r="IM150" s="267"/>
      <c r="IN150" s="267"/>
      <c r="IO150" s="267"/>
      <c r="IP150" s="267"/>
      <c r="IQ150" s="267"/>
      <c r="IR150" s="267"/>
      <c r="IS150" s="270" t="s">
        <v>455</v>
      </c>
      <c r="IT150" s="267"/>
      <c r="IU150" s="267"/>
      <c r="IV150" s="267"/>
      <c r="IW150" s="267"/>
      <c r="IX150" s="267"/>
      <c r="IY150" s="267"/>
      <c r="IZ150" s="267"/>
      <c r="JA150" s="267"/>
      <c r="JB150" s="267"/>
      <c r="JC150" s="267"/>
      <c r="JD150" s="267"/>
      <c r="JE150" s="267"/>
      <c r="JF150" s="267"/>
      <c r="JG150" s="267"/>
      <c r="JH150" s="267"/>
      <c r="JI150" s="267"/>
      <c r="JJ150" s="267"/>
      <c r="JK150" s="267"/>
      <c r="JL150" s="267"/>
      <c r="JM150" s="267"/>
      <c r="JN150" s="267"/>
      <c r="JO150" s="267"/>
      <c r="JP150" s="267"/>
      <c r="JQ150" s="267"/>
      <c r="JR150" s="267"/>
      <c r="JS150" s="267"/>
      <c r="JT150" s="267"/>
      <c r="JU150" s="267"/>
      <c r="JV150" s="267"/>
      <c r="JW150" s="267"/>
      <c r="JX150" s="267"/>
      <c r="JY150" s="267"/>
      <c r="JZ150" s="267"/>
      <c r="KA150" s="267"/>
      <c r="KB150" s="267"/>
      <c r="KC150" s="267"/>
      <c r="KD150" s="267"/>
      <c r="KE150" s="270" t="s">
        <v>455</v>
      </c>
      <c r="KF150" s="267"/>
      <c r="KG150" s="267"/>
      <c r="KH150" s="267"/>
      <c r="KI150" s="267"/>
      <c r="KJ150" s="267"/>
      <c r="KK150" s="267"/>
      <c r="KL150" s="267"/>
      <c r="KM150" s="267"/>
      <c r="KN150" s="267"/>
      <c r="KO150" s="267"/>
      <c r="KP150" s="267"/>
      <c r="KQ150" s="267"/>
      <c r="KR150" s="267"/>
      <c r="KS150" s="267"/>
      <c r="KT150" s="267"/>
      <c r="KU150" s="267"/>
      <c r="KV150" s="267"/>
      <c r="KW150" s="267"/>
      <c r="KX150" s="267"/>
      <c r="KY150" s="267"/>
      <c r="KZ150" s="267"/>
      <c r="LA150" s="267"/>
      <c r="LB150" s="267"/>
      <c r="LC150" s="267"/>
      <c r="LD150" s="267"/>
      <c r="LE150" s="267"/>
      <c r="LF150" s="267"/>
      <c r="LG150" s="267"/>
      <c r="LH150" s="267"/>
      <c r="LI150" s="267"/>
      <c r="LJ150" s="267"/>
      <c r="LK150" s="267"/>
      <c r="LL150" s="267"/>
      <c r="LM150" s="267"/>
      <c r="LN150" s="267"/>
      <c r="LO150" s="267"/>
      <c r="LP150" s="267"/>
      <c r="LQ150" s="267"/>
      <c r="LR150" s="267"/>
      <c r="LS150" s="267"/>
      <c r="LT150" s="270" t="s">
        <v>455</v>
      </c>
      <c r="LU150" s="267"/>
      <c r="LV150" s="267"/>
      <c r="LW150" s="267"/>
      <c r="LX150" s="267"/>
      <c r="LY150" s="267"/>
      <c r="LZ150" s="267"/>
      <c r="MA150" s="267"/>
      <c r="MB150" s="267"/>
      <c r="MC150" s="267"/>
      <c r="MD150" s="267"/>
      <c r="ME150" s="267"/>
      <c r="MF150" s="267"/>
      <c r="MG150" s="267"/>
      <c r="MH150" s="267"/>
      <c r="MI150" s="267"/>
      <c r="MJ150" s="267"/>
      <c r="MK150" s="267"/>
      <c r="ML150" s="267"/>
      <c r="MM150" s="267"/>
      <c r="MN150" s="267"/>
      <c r="MO150" s="267"/>
      <c r="MP150" s="267"/>
      <c r="MQ150" s="267"/>
      <c r="MR150" s="267"/>
      <c r="MS150" s="267"/>
      <c r="MT150" s="267"/>
      <c r="MU150" s="267"/>
      <c r="MV150" s="267"/>
      <c r="MW150" s="267"/>
      <c r="MX150" s="267"/>
      <c r="MY150" s="267"/>
      <c r="MZ150" s="267"/>
      <c r="NA150" s="267"/>
      <c r="NB150" s="267"/>
      <c r="NC150" s="267"/>
      <c r="ND150" s="267"/>
      <c r="NE150" s="267"/>
      <c r="NF150" s="267"/>
      <c r="NG150" s="267"/>
      <c r="NH150" s="267"/>
      <c r="NI150" s="267"/>
      <c r="NJ150" s="267"/>
      <c r="NK150" s="267"/>
      <c r="NL150" s="267"/>
      <c r="NM150" s="267"/>
      <c r="NN150" s="267"/>
      <c r="NO150" s="267"/>
      <c r="NP150" s="267"/>
      <c r="NQ150" s="267"/>
      <c r="NR150" s="267"/>
      <c r="NS150" s="267"/>
      <c r="NT150" s="267"/>
      <c r="NU150" s="267"/>
      <c r="NV150" s="267"/>
      <c r="NW150" s="267"/>
      <c r="NX150" s="267"/>
      <c r="NY150" s="267"/>
      <c r="NZ150" s="267"/>
      <c r="OA150" s="267"/>
      <c r="OB150" s="267"/>
      <c r="OC150" s="267"/>
      <c r="OD150" s="267"/>
      <c r="OE150" s="267"/>
      <c r="OF150" s="267"/>
      <c r="OG150" s="267"/>
      <c r="OH150" s="267"/>
      <c r="OI150" s="267"/>
      <c r="OJ150" s="267"/>
      <c r="OK150" s="267"/>
      <c r="OL150" s="267"/>
      <c r="OM150" s="267"/>
      <c r="ON150" s="267"/>
      <c r="OO150" s="267"/>
      <c r="OP150" s="267"/>
      <c r="OQ150" s="267"/>
      <c r="OR150" s="267"/>
      <c r="OS150" s="267">
        <f>IF(ISERROR(#REF!),0,1)</f>
        <v>0</v>
      </c>
      <c r="OT150" s="267">
        <f t="shared" si="42"/>
        <v>1</v>
      </c>
      <c r="OU150" s="267">
        <f t="shared" si="43"/>
        <v>0</v>
      </c>
      <c r="OV150" s="223"/>
      <c r="OW150" s="223"/>
      <c r="OX150" s="223"/>
      <c r="OY150" s="223"/>
      <c r="OZ150" s="223"/>
      <c r="PA150" s="223"/>
      <c r="PB150" s="223"/>
      <c r="PC150" s="223"/>
      <c r="PD150" s="223"/>
      <c r="PE150" s="223"/>
      <c r="PF150" s="223"/>
      <c r="PG150" s="223"/>
      <c r="PH150" s="223"/>
      <c r="PI150" s="223"/>
      <c r="PJ150" s="223"/>
      <c r="PK150" s="223"/>
      <c r="PL150" s="223"/>
      <c r="PM150" s="223"/>
      <c r="PN150" s="223"/>
      <c r="PO150" s="223"/>
      <c r="PP150" s="223"/>
      <c r="PQ150" s="223"/>
      <c r="PR150" s="223"/>
      <c r="PS150" s="223"/>
      <c r="PT150" s="223"/>
      <c r="PU150" s="223"/>
      <c r="PV150" s="223"/>
      <c r="PW150" s="223"/>
      <c r="PX150" s="223"/>
      <c r="PY150" s="223"/>
      <c r="PZ150" s="223"/>
      <c r="QA150" s="223"/>
      <c r="QB150" s="223"/>
      <c r="QC150" s="223"/>
      <c r="QD150" s="223"/>
      <c r="QE150" s="223"/>
      <c r="QF150" s="223"/>
      <c r="QG150" s="223"/>
      <c r="QH150" s="223"/>
      <c r="QI150" s="223"/>
      <c r="QJ150" s="223"/>
      <c r="QK150" s="223"/>
      <c r="QL150" s="223"/>
      <c r="QM150" s="223"/>
      <c r="QN150" s="223"/>
      <c r="QO150" s="223"/>
      <c r="QP150" s="223"/>
      <c r="QQ150" s="223"/>
      <c r="QR150" s="223"/>
      <c r="QS150" s="223"/>
      <c r="QT150" s="223"/>
      <c r="QU150" s="223"/>
      <c r="QV150" s="223"/>
      <c r="QW150" s="223"/>
      <c r="QX150" s="223"/>
      <c r="QY150" s="223"/>
      <c r="QZ150" s="223"/>
      <c r="RA150" s="223"/>
      <c r="RB150" s="223"/>
      <c r="RC150" s="223"/>
      <c r="RD150" s="223"/>
      <c r="RE150" s="223"/>
      <c r="RF150" s="223"/>
      <c r="RG150" s="223"/>
      <c r="RH150" s="223"/>
      <c r="RI150" s="223"/>
      <c r="RJ150" s="223"/>
      <c r="RK150" s="223"/>
      <c r="RL150" s="223"/>
      <c r="RM150" s="223"/>
      <c r="RN150" s="223"/>
      <c r="RO150" s="223"/>
      <c r="RP150" s="223"/>
      <c r="RQ150" s="223"/>
      <c r="RR150" s="223"/>
      <c r="RS150" s="223"/>
      <c r="RT150" s="223"/>
      <c r="RU150" s="223"/>
      <c r="RV150" s="223"/>
      <c r="RW150" s="223"/>
      <c r="RX150" s="223"/>
      <c r="RY150" s="223"/>
      <c r="RZ150" s="223"/>
      <c r="SA150" s="223"/>
      <c r="SB150" s="223"/>
      <c r="SC150" s="223"/>
      <c r="SD150" s="223"/>
      <c r="SE150" s="223"/>
      <c r="SF150" s="223"/>
      <c r="SG150" s="223"/>
      <c r="SH150" s="223"/>
      <c r="SI150" s="223"/>
      <c r="SJ150" s="223"/>
      <c r="SK150" s="223"/>
      <c r="SL150" s="223"/>
      <c r="SM150" s="223"/>
      <c r="SN150" s="223"/>
      <c r="SO150" s="223"/>
      <c r="SP150" s="223"/>
      <c r="SQ150" s="223"/>
      <c r="SR150" s="223"/>
      <c r="SS150" s="223"/>
      <c r="ST150" s="223"/>
      <c r="SU150" s="223"/>
      <c r="SV150" s="223"/>
      <c r="SW150" s="223"/>
      <c r="SX150" s="223"/>
      <c r="SY150" s="223"/>
      <c r="SZ150" s="223"/>
      <c r="TA150" s="223"/>
      <c r="TB150" s="223"/>
      <c r="TC150" s="223"/>
      <c r="TD150" s="223"/>
      <c r="TE150" s="223"/>
      <c r="TF150" s="223"/>
      <c r="TG150" s="223"/>
      <c r="TH150" s="223"/>
      <c r="TI150" s="223"/>
      <c r="TJ150" s="223"/>
      <c r="TK150" s="223"/>
      <c r="TL150" s="223"/>
      <c r="TM150" s="223"/>
      <c r="TN150" s="223"/>
      <c r="TO150" s="223"/>
      <c r="TP150" s="223"/>
      <c r="TQ150" s="223"/>
      <c r="TR150" s="223"/>
      <c r="TS150" s="223"/>
      <c r="TT150" s="223"/>
      <c r="TU150" s="223"/>
      <c r="TV150" s="223"/>
      <c r="TW150" s="223"/>
      <c r="TX150" s="223"/>
      <c r="TY150" s="223"/>
      <c r="TZ150" s="223"/>
      <c r="UA150" s="223"/>
      <c r="UB150" s="223"/>
      <c r="UC150" s="223"/>
      <c r="UD150" s="223"/>
      <c r="UE150" s="223"/>
      <c r="UF150" s="223"/>
      <c r="UG150" s="223"/>
      <c r="UH150" s="223"/>
      <c r="UI150" s="223"/>
      <c r="UJ150" s="223"/>
      <c r="UK150" s="223"/>
      <c r="UL150" s="223"/>
      <c r="UM150" s="223"/>
      <c r="UN150" s="223"/>
      <c r="UO150" s="223"/>
      <c r="UP150" s="223"/>
      <c r="UQ150" s="223"/>
      <c r="UR150" s="223"/>
      <c r="US150" s="223"/>
      <c r="UT150" s="223"/>
      <c r="UU150" s="223"/>
      <c r="UV150" s="223"/>
      <c r="UW150" s="223"/>
      <c r="UX150" s="223"/>
      <c r="UY150" s="223"/>
      <c r="UZ150" s="223"/>
      <c r="VA150" s="223"/>
      <c r="VB150" s="223"/>
      <c r="VC150" s="223"/>
      <c r="VD150" s="223"/>
      <c r="VE150" s="223"/>
      <c r="VF150" s="223"/>
      <c r="VG150" s="223"/>
      <c r="VH150" s="223"/>
      <c r="VI150" s="223"/>
      <c r="VJ150" s="223"/>
      <c r="VK150" s="223"/>
      <c r="VL150" s="223"/>
      <c r="VM150" s="223"/>
      <c r="VN150" s="223"/>
      <c r="VO150" s="223"/>
      <c r="VP150" s="223"/>
      <c r="VQ150" s="223"/>
      <c r="VR150" s="223"/>
      <c r="VS150" s="223"/>
      <c r="VT150" s="223"/>
      <c r="VU150" s="223"/>
      <c r="VV150" s="223"/>
      <c r="VW150" s="223"/>
      <c r="VX150" s="223"/>
      <c r="VY150" s="223"/>
      <c r="VZ150" s="223"/>
      <c r="WA150" s="223"/>
      <c r="WB150" s="223"/>
      <c r="WC150" s="223"/>
      <c r="WD150" s="223"/>
      <c r="WE150" s="223"/>
      <c r="WF150" s="223"/>
      <c r="WG150" s="223"/>
      <c r="WH150" s="223"/>
      <c r="WI150" s="223"/>
      <c r="WJ150" s="223"/>
      <c r="WK150" s="223"/>
      <c r="WL150" s="223"/>
      <c r="WM150" s="223"/>
      <c r="WN150" s="223"/>
      <c r="WO150" s="223"/>
      <c r="WP150" s="223"/>
      <c r="WQ150" s="223"/>
      <c r="WR150" s="223"/>
      <c r="WS150" s="223"/>
      <c r="WT150" s="223"/>
      <c r="WU150" s="223"/>
      <c r="WV150" s="223"/>
      <c r="WW150" s="223"/>
      <c r="WX150" s="223"/>
      <c r="WY150" s="223"/>
      <c r="WZ150" s="223"/>
      <c r="XA150" s="223"/>
      <c r="XB150" s="223"/>
      <c r="XC150" s="223"/>
      <c r="XD150" s="223"/>
      <c r="XE150" s="223"/>
      <c r="XF150" s="223"/>
      <c r="XG150" s="223"/>
      <c r="XH150" s="223"/>
      <c r="XI150" s="223"/>
      <c r="XJ150" s="223"/>
      <c r="XK150" s="223"/>
      <c r="XL150" s="223"/>
      <c r="XM150" s="223"/>
      <c r="XN150" s="223"/>
      <c r="XO150" s="223"/>
      <c r="XP150" s="223"/>
      <c r="XQ150" s="223"/>
      <c r="XR150" s="223"/>
      <c r="XS150" s="223"/>
      <c r="XT150" s="223"/>
      <c r="XU150" s="223"/>
      <c r="XV150" s="223"/>
      <c r="XW150" s="223"/>
      <c r="XX150" s="223"/>
      <c r="XY150" s="223"/>
      <c r="XZ150" s="223"/>
      <c r="YA150" s="223"/>
      <c r="YB150" s="223"/>
      <c r="YC150" s="223"/>
      <c r="YD150" s="223"/>
      <c r="YE150" s="223"/>
      <c r="YF150" s="223"/>
      <c r="YG150" s="223"/>
      <c r="YH150" s="223"/>
      <c r="YI150" s="223"/>
      <c r="YJ150" s="223"/>
      <c r="YK150" s="223"/>
      <c r="YL150" s="223"/>
      <c r="YM150" s="223"/>
      <c r="YN150" s="223"/>
      <c r="YO150" s="223"/>
      <c r="YP150" s="223"/>
      <c r="YQ150" s="223"/>
      <c r="YR150" s="223"/>
      <c r="YS150" s="223"/>
      <c r="YT150" s="223"/>
      <c r="YU150" s="223"/>
      <c r="YV150" s="223"/>
      <c r="YW150" s="223"/>
      <c r="YX150" s="223"/>
      <c r="YY150" s="223"/>
      <c r="YZ150" s="223"/>
      <c r="ZA150" s="223"/>
      <c r="ZB150" s="223"/>
      <c r="ZC150" s="223"/>
      <c r="ZD150" s="223"/>
      <c r="ZE150" s="223"/>
      <c r="ZF150" s="223"/>
      <c r="ZG150" s="223"/>
      <c r="ZH150" s="223"/>
      <c r="ZI150" s="223"/>
      <c r="ZJ150" s="223"/>
      <c r="ZK150" s="223"/>
      <c r="ZL150" s="223"/>
      <c r="ZM150" s="223"/>
      <c r="ZN150" s="223"/>
      <c r="ZO150" s="223"/>
      <c r="ZP150" s="223"/>
      <c r="ZQ150" s="223"/>
      <c r="ZR150" s="223"/>
      <c r="ZS150" s="223"/>
      <c r="ZT150" s="223"/>
      <c r="ZU150" s="223"/>
      <c r="ZV150" s="223"/>
      <c r="ZW150" s="223"/>
      <c r="ZX150" s="223"/>
      <c r="ZY150" s="223"/>
      <c r="ZZ150" s="223"/>
      <c r="AAA150" s="223"/>
      <c r="AAB150" s="223"/>
      <c r="AAC150" s="223"/>
      <c r="AAD150" s="223"/>
      <c r="AAE150" s="223"/>
      <c r="AAF150" s="223"/>
      <c r="AAG150" s="223"/>
      <c r="AAH150" s="223"/>
      <c r="AAI150" s="223"/>
      <c r="AAJ150" s="223"/>
      <c r="AAK150" s="223"/>
      <c r="AAL150" s="223"/>
      <c r="AAM150" s="223"/>
      <c r="AAN150" s="223"/>
      <c r="AAO150" s="223"/>
      <c r="AAP150" s="223"/>
      <c r="AAQ150" s="223"/>
      <c r="AAR150" s="223"/>
      <c r="AAS150" s="223"/>
      <c r="AAT150" s="223"/>
      <c r="AAU150" s="223"/>
      <c r="AAV150" s="223"/>
      <c r="AAW150" s="223"/>
      <c r="AAX150" s="223"/>
      <c r="AAY150" s="223"/>
      <c r="AAZ150" s="223"/>
      <c r="ABA150" s="223"/>
      <c r="ABB150" s="223"/>
      <c r="ABC150" s="223"/>
      <c r="ABD150" s="223"/>
      <c r="ABE150" s="223"/>
      <c r="ABF150" s="223"/>
      <c r="ABG150" s="223"/>
      <c r="ABH150" s="223"/>
      <c r="ABI150" s="223"/>
      <c r="ABJ150" s="223"/>
      <c r="ABK150" s="223"/>
      <c r="ABL150" s="223"/>
      <c r="ABM150" s="223"/>
      <c r="ABN150" s="223"/>
      <c r="ABO150" s="223"/>
      <c r="ABP150" s="223"/>
      <c r="ABQ150" s="223"/>
      <c r="ABR150" s="223"/>
      <c r="ABS150" s="223"/>
      <c r="ABT150" s="223"/>
      <c r="ABU150" s="223"/>
      <c r="ABV150" s="223"/>
      <c r="ABW150" s="223"/>
      <c r="ABX150" s="223"/>
      <c r="ABY150" s="223"/>
      <c r="ABZ150" s="223"/>
      <c r="ACA150" s="223"/>
      <c r="ACB150" s="223"/>
      <c r="ACC150" s="223"/>
      <c r="ACD150" s="223"/>
      <c r="ACE150" s="223"/>
      <c r="ACF150" s="223"/>
      <c r="ACG150" s="223"/>
      <c r="ACH150" s="223"/>
      <c r="ACI150" s="223"/>
      <c r="ACJ150" s="223"/>
      <c r="ACK150" s="223"/>
      <c r="ACL150" s="223"/>
      <c r="ACM150" s="223"/>
      <c r="ACN150" s="223"/>
      <c r="ACO150" s="223"/>
      <c r="ACP150" s="223"/>
      <c r="ACQ150" s="223"/>
      <c r="ACR150" s="223"/>
      <c r="ACS150" s="223"/>
      <c r="ACT150" s="223"/>
      <c r="ACU150" s="223"/>
      <c r="ACV150" s="223"/>
      <c r="ACW150" s="223"/>
      <c r="ACX150" s="223"/>
      <c r="ACY150" s="223"/>
      <c r="ACZ150" s="223"/>
      <c r="ADA150" s="223"/>
      <c r="ADB150" s="223"/>
      <c r="ADC150" s="223"/>
      <c r="ADD150" s="223"/>
      <c r="ADE150" s="223"/>
      <c r="ADF150" s="223"/>
      <c r="ADG150" s="223"/>
      <c r="ADH150" s="223"/>
      <c r="ADI150" s="223"/>
      <c r="ADJ150" s="223"/>
      <c r="ADK150" s="223"/>
      <c r="ADL150" s="223"/>
      <c r="ADM150" s="223"/>
      <c r="ADN150" s="223"/>
      <c r="ADO150" s="223"/>
      <c r="ADP150" s="223"/>
      <c r="ADQ150" s="223"/>
      <c r="ADR150" s="223"/>
      <c r="ADS150" s="223"/>
      <c r="ADT150" s="223"/>
      <c r="ADU150" s="223"/>
      <c r="ADV150" s="223"/>
      <c r="ADW150" s="223"/>
      <c r="ADX150" s="223"/>
      <c r="ADY150" s="223"/>
      <c r="ADZ150" s="223"/>
      <c r="AEA150" s="223"/>
      <c r="AEB150" s="223"/>
      <c r="AEC150" s="223"/>
      <c r="AED150" s="223"/>
      <c r="AEE150" s="223"/>
      <c r="AEF150" s="223"/>
      <c r="AEG150" s="223"/>
      <c r="AEH150" s="223"/>
      <c r="AEI150" s="223"/>
      <c r="AEJ150" s="223"/>
      <c r="AEK150" s="223"/>
      <c r="AEL150" s="223"/>
      <c r="AEM150" s="223"/>
      <c r="AEN150" s="223"/>
      <c r="AEO150" s="223"/>
      <c r="AEP150" s="223"/>
      <c r="AEQ150" s="223"/>
      <c r="AER150" s="223"/>
      <c r="AES150" s="223"/>
      <c r="AET150" s="223"/>
      <c r="AEU150" s="223"/>
      <c r="AEV150" s="223"/>
      <c r="AEW150" s="223"/>
      <c r="AEX150" s="223"/>
      <c r="AEY150" s="223"/>
      <c r="AEZ150" s="223"/>
      <c r="AFA150" s="223"/>
      <c r="AFB150" s="223"/>
      <c r="AFC150" s="223"/>
      <c r="AFD150" s="223"/>
      <c r="AFE150" s="223"/>
      <c r="AFF150" s="223"/>
      <c r="AFG150" s="223"/>
      <c r="AFH150" s="223"/>
      <c r="AFI150" s="223"/>
      <c r="AFJ150" s="223"/>
      <c r="AFK150" s="223"/>
      <c r="AFL150" s="223"/>
      <c r="AFM150" s="223"/>
      <c r="AFN150" s="223"/>
      <c r="AFO150" s="223"/>
      <c r="AFP150" s="223"/>
      <c r="AFQ150" s="223"/>
      <c r="AFR150" s="223"/>
      <c r="AFS150" s="223"/>
      <c r="AFT150" s="223"/>
    </row>
    <row r="151" spans="1:852" s="64" customFormat="1">
      <c r="A151" s="265" t="s">
        <v>2113</v>
      </c>
      <c r="B151" s="265"/>
      <c r="C151" s="840" t="str">
        <f>IF(Severity!F151&gt;=0.5,"YES","NO")</f>
        <v>NO</v>
      </c>
      <c r="D151" s="840" t="str">
        <f>IF(Severity!G151&gt;=0.5,"YES","NO")</f>
        <v>YES</v>
      </c>
      <c r="E151" s="213">
        <v>8</v>
      </c>
      <c r="F151" s="213">
        <v>3</v>
      </c>
      <c r="G151" s="95" t="s">
        <v>2370</v>
      </c>
      <c r="H151" s="270" t="s">
        <v>749</v>
      </c>
      <c r="I151" s="270" t="s">
        <v>455</v>
      </c>
      <c r="J151" s="270">
        <v>1</v>
      </c>
      <c r="K151" s="270" t="s">
        <v>455</v>
      </c>
      <c r="L151" s="265"/>
      <c r="M151" s="265"/>
      <c r="N151" s="270"/>
      <c r="O151" s="270" t="s">
        <v>455</v>
      </c>
      <c r="P151" s="223"/>
      <c r="Q151" s="223"/>
      <c r="R151" s="223"/>
      <c r="S151" s="270" t="s">
        <v>237</v>
      </c>
      <c r="T151" s="270">
        <v>9</v>
      </c>
      <c r="U151" s="125">
        <v>22.2</v>
      </c>
      <c r="V151" s="125">
        <v>3.8</v>
      </c>
      <c r="W151" s="125"/>
      <c r="X151" s="125"/>
      <c r="Y151" s="125"/>
      <c r="Z151" s="125"/>
      <c r="AA151" s="125">
        <v>11.9</v>
      </c>
      <c r="AB151" s="125">
        <v>6.3</v>
      </c>
      <c r="AC151" s="125"/>
      <c r="AD151" s="125"/>
      <c r="AE151" s="114"/>
      <c r="AF151" s="125"/>
      <c r="AG151" s="125"/>
      <c r="AH151" s="125"/>
      <c r="AI151" s="265">
        <v>30</v>
      </c>
      <c r="AJ151" s="267">
        <f t="shared" si="37"/>
        <v>29</v>
      </c>
      <c r="AK151" s="265">
        <v>29</v>
      </c>
      <c r="AL151" s="90" t="s">
        <v>2380</v>
      </c>
      <c r="AM151" s="270" t="s">
        <v>455</v>
      </c>
      <c r="AN151" s="270" t="s">
        <v>455</v>
      </c>
      <c r="AO151" s="270">
        <v>2</v>
      </c>
      <c r="AP151" s="270" t="s">
        <v>455</v>
      </c>
      <c r="AQ151" s="265"/>
      <c r="AR151" s="265"/>
      <c r="AS151" s="270"/>
      <c r="AT151" s="270" t="s">
        <v>455</v>
      </c>
      <c r="AU151" s="223"/>
      <c r="AV151" s="223"/>
      <c r="AW151" s="223"/>
      <c r="AX151" s="265" t="s">
        <v>237</v>
      </c>
      <c r="AY151" s="265">
        <v>9</v>
      </c>
      <c r="AZ151" s="114">
        <v>21.2</v>
      </c>
      <c r="BA151" s="114">
        <v>4.0999999999999996</v>
      </c>
      <c r="BB151" s="114"/>
      <c r="BC151" s="114"/>
      <c r="BD151" s="114"/>
      <c r="BE151" s="114"/>
      <c r="BF151" s="114">
        <v>15</v>
      </c>
      <c r="BG151" s="114">
        <v>7</v>
      </c>
      <c r="BH151" s="114"/>
      <c r="BI151" s="114"/>
      <c r="BJ151" s="114"/>
      <c r="BK151" s="114"/>
      <c r="BL151" s="114"/>
      <c r="BM151" s="114"/>
      <c r="BN151" s="270">
        <v>29</v>
      </c>
      <c r="BO151" s="270">
        <f t="shared" si="38"/>
        <v>27</v>
      </c>
      <c r="BP151" s="270">
        <v>27</v>
      </c>
      <c r="BQ151" s="90" t="s">
        <v>2269</v>
      </c>
      <c r="BR151" s="270" t="s">
        <v>749</v>
      </c>
      <c r="BS151" s="270" t="s">
        <v>455</v>
      </c>
      <c r="BT151" s="265">
        <v>0</v>
      </c>
      <c r="BU151" s="270" t="s">
        <v>455</v>
      </c>
      <c r="BV151" s="265"/>
      <c r="BW151" s="265"/>
      <c r="BX151" s="270"/>
      <c r="BY151" s="270" t="s">
        <v>455</v>
      </c>
      <c r="BZ151" s="223"/>
      <c r="CA151" s="223"/>
      <c r="CB151" s="223"/>
      <c r="CC151" s="265" t="s">
        <v>237</v>
      </c>
      <c r="CD151" s="265">
        <v>9</v>
      </c>
      <c r="CE151" s="114">
        <v>22.1</v>
      </c>
      <c r="CF151" s="114">
        <v>3.8</v>
      </c>
      <c r="CG151" s="114"/>
      <c r="CH151" s="114"/>
      <c r="CI151" s="114"/>
      <c r="CJ151" s="114"/>
      <c r="CK151" s="114">
        <v>17.7</v>
      </c>
      <c r="CL151" s="114">
        <v>7.9</v>
      </c>
      <c r="CM151" s="114"/>
      <c r="CN151" s="114"/>
      <c r="CO151" s="114"/>
      <c r="CP151" s="114"/>
      <c r="CQ151" s="114"/>
      <c r="CR151" s="114"/>
      <c r="CS151" s="265">
        <v>29</v>
      </c>
      <c r="CT151" s="267">
        <f>CS151-BT151</f>
        <v>29</v>
      </c>
      <c r="CU151" s="265">
        <v>29</v>
      </c>
      <c r="CV151" s="95"/>
      <c r="CW151" s="270" t="s">
        <v>455</v>
      </c>
      <c r="CX151" s="95"/>
      <c r="CY151" s="223"/>
      <c r="CZ151" s="223"/>
      <c r="DA151" s="223"/>
      <c r="DB151" s="223"/>
      <c r="DC151" s="223"/>
      <c r="DD151" s="223"/>
      <c r="DE151" s="223"/>
      <c r="DF151" s="223"/>
      <c r="DG151" s="223"/>
      <c r="DH151" s="223"/>
      <c r="DI151" s="223"/>
      <c r="DJ151" s="125"/>
      <c r="DK151" s="125"/>
      <c r="DL151" s="125"/>
      <c r="DM151" s="125"/>
      <c r="DN151" s="125"/>
      <c r="DO151" s="125"/>
      <c r="DP151" s="125"/>
      <c r="DQ151" s="125"/>
      <c r="DR151" s="125"/>
      <c r="DS151" s="125"/>
      <c r="DT151" s="125"/>
      <c r="DU151" s="125"/>
      <c r="DV151" s="125"/>
      <c r="DW151" s="125"/>
      <c r="DX151" s="223"/>
      <c r="DY151" s="223"/>
      <c r="DZ151" s="223"/>
      <c r="EA151" s="223"/>
      <c r="EB151" s="270" t="s">
        <v>455</v>
      </c>
      <c r="EC151" s="223"/>
      <c r="ED151" s="223"/>
      <c r="EE151" s="223"/>
      <c r="EF151" s="223"/>
      <c r="EG151" s="223"/>
      <c r="EH151" s="223"/>
      <c r="EI151" s="223"/>
      <c r="EJ151" s="223"/>
      <c r="EK151" s="223"/>
      <c r="EL151" s="223"/>
      <c r="EM151" s="223"/>
      <c r="EN151" s="223"/>
      <c r="EO151" s="125"/>
      <c r="EP151" s="125"/>
      <c r="EQ151" s="125"/>
      <c r="ER151" s="125"/>
      <c r="ES151" s="125"/>
      <c r="ET151" s="125"/>
      <c r="EU151" s="125"/>
      <c r="EV151" s="125"/>
      <c r="EW151" s="125"/>
      <c r="EX151" s="125"/>
      <c r="EY151" s="125"/>
      <c r="EZ151" s="125"/>
      <c r="FA151" s="125"/>
      <c r="FB151" s="125"/>
      <c r="FC151" s="223"/>
      <c r="FD151" s="223"/>
      <c r="FE151" s="223"/>
      <c r="FF151" s="270" t="s">
        <v>455</v>
      </c>
      <c r="FG151" s="270"/>
      <c r="FH151" s="223"/>
      <c r="FI151" s="223"/>
      <c r="FJ151" s="223"/>
      <c r="FK151" s="223"/>
      <c r="FL151" s="223"/>
      <c r="FM151" s="223"/>
      <c r="FN151" s="223"/>
      <c r="FO151" s="223"/>
      <c r="FP151" s="223"/>
      <c r="FQ151" s="223"/>
      <c r="FR151" s="223"/>
      <c r="FS151" s="223"/>
      <c r="FT151" s="223"/>
      <c r="FU151" s="223"/>
      <c r="FV151" s="223"/>
      <c r="FW151" s="223"/>
      <c r="FX151" s="223"/>
      <c r="FY151" s="223"/>
      <c r="FZ151" s="223"/>
      <c r="GA151" s="223"/>
      <c r="GB151" s="223"/>
      <c r="GC151" s="223"/>
      <c r="GD151" s="223"/>
      <c r="GE151" s="223"/>
      <c r="GF151" s="223"/>
      <c r="GG151" s="223"/>
      <c r="GH151" s="223"/>
      <c r="GI151" s="223"/>
      <c r="GJ151" s="223"/>
      <c r="GK151" s="223"/>
      <c r="GL151" s="223"/>
      <c r="GM151" s="223"/>
      <c r="GN151" s="223"/>
      <c r="GO151" s="223"/>
      <c r="GP151" s="223"/>
      <c r="GQ151" s="223"/>
      <c r="GR151" s="223"/>
      <c r="GS151" s="223"/>
      <c r="GT151" s="223"/>
      <c r="GU151" s="223"/>
      <c r="GV151" s="223"/>
      <c r="GW151" s="223"/>
      <c r="GX151" s="223"/>
      <c r="GY151" s="223"/>
      <c r="GZ151" s="223"/>
      <c r="HA151" s="223"/>
      <c r="HB151" s="223"/>
      <c r="HC151" s="223"/>
      <c r="HD151" s="270" t="s">
        <v>455</v>
      </c>
      <c r="HE151" s="223"/>
      <c r="HF151" s="223"/>
      <c r="HG151" s="270"/>
      <c r="HH151" s="223"/>
      <c r="HI151" s="223"/>
      <c r="HJ151" s="223"/>
      <c r="HK151" s="223"/>
      <c r="HL151" s="223"/>
      <c r="HM151" s="223"/>
      <c r="HN151" s="223"/>
      <c r="HO151" s="223"/>
      <c r="HP151" s="223"/>
      <c r="HQ151" s="223"/>
      <c r="HR151" s="223"/>
      <c r="HS151" s="223"/>
      <c r="HT151" s="223"/>
      <c r="HU151" s="223"/>
      <c r="HV151" s="223"/>
      <c r="HW151" s="223"/>
      <c r="HX151" s="223"/>
      <c r="HY151" s="223"/>
      <c r="HZ151" s="223"/>
      <c r="IA151" s="223"/>
      <c r="IB151" s="223"/>
      <c r="IC151" s="223"/>
      <c r="ID151" s="223"/>
      <c r="IE151" s="223"/>
      <c r="IF151" s="223"/>
      <c r="IG151" s="223"/>
      <c r="IH151" s="223"/>
      <c r="II151" s="223"/>
      <c r="IJ151" s="223"/>
      <c r="IK151" s="223"/>
      <c r="IL151" s="223"/>
      <c r="IM151" s="223"/>
      <c r="IN151" s="223"/>
      <c r="IO151" s="223"/>
      <c r="IP151" s="223"/>
      <c r="IQ151" s="223"/>
      <c r="IR151" s="223"/>
      <c r="IS151" s="270" t="s">
        <v>455</v>
      </c>
      <c r="IT151" s="223"/>
      <c r="IU151" s="223"/>
      <c r="IV151" s="223"/>
      <c r="IW151" s="223"/>
      <c r="IX151" s="223"/>
      <c r="IY151" s="223"/>
      <c r="IZ151" s="223"/>
      <c r="JA151" s="223"/>
      <c r="JB151" s="223"/>
      <c r="JC151" s="223"/>
      <c r="JD151" s="223"/>
      <c r="JE151" s="223"/>
      <c r="JF151" s="223"/>
      <c r="JG151" s="223"/>
      <c r="JH151" s="223"/>
      <c r="JI151" s="223"/>
      <c r="JJ151" s="223"/>
      <c r="JK151" s="223"/>
      <c r="JL151" s="223"/>
      <c r="JM151" s="223"/>
      <c r="JN151" s="223"/>
      <c r="JO151" s="223"/>
      <c r="JP151" s="223"/>
      <c r="JQ151" s="223"/>
      <c r="JR151" s="223"/>
      <c r="JS151" s="223"/>
      <c r="JT151" s="223"/>
      <c r="JU151" s="223"/>
      <c r="JV151" s="223"/>
      <c r="JW151" s="223"/>
      <c r="JX151" s="223"/>
      <c r="JY151" s="223"/>
      <c r="JZ151" s="223"/>
      <c r="KA151" s="223"/>
      <c r="KB151" s="223"/>
      <c r="KC151" s="223"/>
      <c r="KD151" s="223"/>
      <c r="KE151" s="270" t="s">
        <v>455</v>
      </c>
      <c r="KF151" s="223"/>
      <c r="KG151" s="223"/>
      <c r="KH151" s="223"/>
      <c r="KI151" s="270"/>
      <c r="KJ151" s="223"/>
      <c r="KK151" s="223"/>
      <c r="KL151" s="223"/>
      <c r="KM151" s="223"/>
      <c r="KN151" s="223"/>
      <c r="KO151" s="223"/>
      <c r="KP151" s="223"/>
      <c r="KQ151" s="223"/>
      <c r="KR151" s="223"/>
      <c r="KS151" s="223"/>
      <c r="KT151" s="223"/>
      <c r="KU151" s="223"/>
      <c r="KV151" s="223"/>
      <c r="KW151" s="223"/>
      <c r="KX151" s="223"/>
      <c r="KY151" s="223"/>
      <c r="KZ151" s="223"/>
      <c r="LA151" s="223"/>
      <c r="LB151" s="223"/>
      <c r="LC151" s="223"/>
      <c r="LD151" s="223"/>
      <c r="LE151" s="223"/>
      <c r="LF151" s="223"/>
      <c r="LG151" s="223"/>
      <c r="LH151" s="223"/>
      <c r="LI151" s="223"/>
      <c r="LJ151" s="223"/>
      <c r="LK151" s="223"/>
      <c r="LL151" s="223"/>
      <c r="LM151" s="223"/>
      <c r="LN151" s="223"/>
      <c r="LO151" s="223"/>
      <c r="LP151" s="223"/>
      <c r="LQ151" s="223"/>
      <c r="LR151" s="223"/>
      <c r="LS151" s="223"/>
      <c r="LT151" s="270" t="s">
        <v>455</v>
      </c>
      <c r="LU151" s="223"/>
      <c r="LV151" s="223"/>
      <c r="LW151" s="223"/>
      <c r="LX151" s="223"/>
      <c r="LY151" s="223"/>
      <c r="LZ151" s="223"/>
      <c r="MA151" s="223"/>
      <c r="MB151" s="223"/>
      <c r="MC151" s="223"/>
      <c r="MD151" s="223"/>
      <c r="ME151" s="223"/>
      <c r="MF151" s="223"/>
      <c r="MG151" s="223"/>
      <c r="MH151" s="223"/>
      <c r="MI151" s="223"/>
      <c r="MJ151" s="223"/>
      <c r="MK151" s="223"/>
      <c r="ML151" s="223"/>
      <c r="MM151" s="223"/>
      <c r="MN151" s="223"/>
      <c r="MO151" s="223"/>
      <c r="MP151" s="223"/>
      <c r="MQ151" s="223"/>
      <c r="MR151" s="223"/>
      <c r="MS151" s="223"/>
      <c r="MT151" s="223"/>
      <c r="MU151" s="223"/>
      <c r="MV151" s="223"/>
      <c r="MW151" s="223"/>
      <c r="MX151" s="223"/>
      <c r="MY151" s="223"/>
      <c r="MZ151" s="223"/>
      <c r="NA151" s="223"/>
      <c r="NB151" s="223"/>
      <c r="NC151" s="223"/>
      <c r="ND151" s="223"/>
      <c r="NE151" s="223"/>
      <c r="NF151" s="223"/>
      <c r="NG151" s="223"/>
      <c r="NH151" s="223"/>
      <c r="NI151" s="223"/>
      <c r="NJ151" s="223"/>
      <c r="NK151" s="223"/>
      <c r="NL151" s="223"/>
      <c r="NM151" s="223"/>
      <c r="NN151" s="223"/>
      <c r="NO151" s="223"/>
      <c r="NP151" s="223"/>
      <c r="NQ151" s="223"/>
      <c r="NR151" s="223"/>
      <c r="NS151" s="223"/>
      <c r="NT151" s="223"/>
      <c r="NU151" s="223"/>
      <c r="NV151" s="223"/>
      <c r="NW151" s="223"/>
      <c r="NX151" s="223"/>
      <c r="NY151" s="223"/>
      <c r="NZ151" s="223"/>
      <c r="OA151" s="223"/>
      <c r="OB151" s="223"/>
      <c r="OC151" s="223"/>
      <c r="OD151" s="223"/>
      <c r="OE151" s="223"/>
      <c r="OF151" s="223"/>
      <c r="OG151" s="223"/>
      <c r="OH151" s="223"/>
      <c r="OI151" s="223"/>
      <c r="OJ151" s="223"/>
      <c r="OK151" s="223"/>
      <c r="OL151" s="223"/>
      <c r="OM151" s="223"/>
      <c r="ON151" s="223"/>
      <c r="OO151" s="223"/>
      <c r="OP151" s="223"/>
      <c r="OQ151" s="223"/>
      <c r="OR151" s="223"/>
      <c r="OS151" s="267">
        <f>IF(ISERROR(#REF!),0,1)</f>
        <v>0</v>
      </c>
      <c r="OT151" s="267">
        <f t="shared" si="42"/>
        <v>0</v>
      </c>
      <c r="OU151" s="267">
        <f t="shared" si="43"/>
        <v>1</v>
      </c>
      <c r="OV151" s="223"/>
      <c r="OW151" s="223"/>
      <c r="OX151" s="223"/>
      <c r="OY151" s="223"/>
      <c r="OZ151" s="223"/>
      <c r="PA151" s="223"/>
      <c r="PB151" s="223"/>
      <c r="PC151" s="223"/>
      <c r="PD151" s="223"/>
      <c r="PE151" s="223"/>
      <c r="PF151" s="223"/>
      <c r="PG151" s="223"/>
      <c r="PH151" s="223"/>
      <c r="PI151" s="223"/>
      <c r="PJ151" s="223"/>
      <c r="PK151" s="223"/>
      <c r="PL151" s="223"/>
      <c r="PM151" s="223"/>
      <c r="PN151" s="223"/>
      <c r="PO151" s="223"/>
      <c r="PP151" s="223"/>
      <c r="PQ151" s="223"/>
      <c r="PR151" s="223"/>
      <c r="PS151" s="223"/>
      <c r="PT151" s="223"/>
      <c r="PU151" s="223"/>
      <c r="PV151" s="223"/>
      <c r="PW151" s="223"/>
      <c r="PX151" s="223"/>
      <c r="PY151" s="223"/>
      <c r="PZ151" s="223"/>
      <c r="QA151" s="223"/>
      <c r="QB151" s="223"/>
      <c r="QC151" s="223"/>
      <c r="QD151" s="223"/>
      <c r="QE151" s="223"/>
      <c r="QF151" s="223"/>
      <c r="QG151" s="223"/>
      <c r="QH151" s="223"/>
      <c r="QI151" s="223"/>
      <c r="QJ151" s="223"/>
      <c r="QK151" s="223"/>
      <c r="QL151" s="223"/>
      <c r="QM151" s="223"/>
      <c r="QN151" s="223"/>
      <c r="QO151" s="223"/>
      <c r="QP151" s="223"/>
      <c r="QQ151" s="223"/>
      <c r="QR151" s="223"/>
      <c r="QS151" s="223"/>
      <c r="QT151" s="223"/>
      <c r="QU151" s="223"/>
      <c r="QV151" s="223"/>
      <c r="QW151" s="223"/>
      <c r="QX151" s="223"/>
      <c r="QY151" s="223"/>
      <c r="QZ151" s="223"/>
      <c r="RA151" s="223"/>
      <c r="RB151" s="223"/>
      <c r="RC151" s="223"/>
      <c r="RD151" s="223"/>
      <c r="RE151" s="223"/>
      <c r="RF151" s="223"/>
      <c r="RG151" s="223"/>
      <c r="RH151" s="223"/>
      <c r="RI151" s="223"/>
      <c r="RJ151" s="223"/>
      <c r="RK151" s="223"/>
      <c r="RL151" s="223"/>
      <c r="RM151" s="223"/>
      <c r="RN151" s="223"/>
      <c r="RO151" s="223"/>
      <c r="RP151" s="223"/>
      <c r="RQ151" s="223"/>
      <c r="RR151" s="223"/>
      <c r="RS151" s="223"/>
      <c r="RT151" s="223"/>
      <c r="RU151" s="223"/>
      <c r="RV151" s="223"/>
      <c r="RW151" s="223"/>
      <c r="RX151" s="223"/>
      <c r="RY151" s="223"/>
      <c r="RZ151" s="223"/>
      <c r="SA151" s="223"/>
      <c r="SB151" s="223"/>
      <c r="SC151" s="223"/>
      <c r="SD151" s="223"/>
      <c r="SE151" s="223"/>
      <c r="SF151" s="223"/>
      <c r="SG151" s="223"/>
      <c r="SH151" s="223"/>
      <c r="SI151" s="223"/>
      <c r="SJ151" s="223"/>
      <c r="SK151" s="223"/>
      <c r="SL151" s="223"/>
      <c r="SM151" s="223"/>
      <c r="SN151" s="223"/>
      <c r="SO151" s="223"/>
      <c r="SP151" s="223"/>
      <c r="SQ151" s="223"/>
      <c r="SR151" s="223"/>
      <c r="SS151" s="223"/>
      <c r="ST151" s="223"/>
      <c r="SU151" s="223"/>
      <c r="SV151" s="223"/>
      <c r="SW151" s="223"/>
      <c r="SX151" s="223"/>
      <c r="SY151" s="223"/>
      <c r="SZ151" s="223"/>
      <c r="TA151" s="223"/>
      <c r="TB151" s="223"/>
      <c r="TC151" s="223"/>
      <c r="TD151" s="223"/>
      <c r="TE151" s="223"/>
      <c r="TF151" s="223"/>
      <c r="TG151" s="223"/>
      <c r="TH151" s="223"/>
      <c r="TI151" s="223"/>
      <c r="TJ151" s="223"/>
      <c r="TK151" s="223"/>
      <c r="TL151" s="223"/>
      <c r="TM151" s="223"/>
      <c r="TN151" s="223"/>
      <c r="TO151" s="223"/>
      <c r="TP151" s="223"/>
      <c r="TQ151" s="223"/>
      <c r="TR151" s="223"/>
      <c r="TS151" s="223"/>
      <c r="TT151" s="223"/>
      <c r="TU151" s="223"/>
      <c r="TV151" s="223"/>
      <c r="TW151" s="223"/>
      <c r="TX151" s="223"/>
      <c r="TY151" s="223"/>
      <c r="TZ151" s="223"/>
      <c r="UA151" s="223"/>
      <c r="UB151" s="223"/>
      <c r="UC151" s="223"/>
      <c r="UD151" s="223"/>
      <c r="UE151" s="223"/>
      <c r="UF151" s="223"/>
      <c r="UG151" s="223"/>
      <c r="UH151" s="223"/>
      <c r="UI151" s="223"/>
      <c r="UJ151" s="223"/>
      <c r="UK151" s="223"/>
      <c r="UL151" s="223"/>
      <c r="UM151" s="223"/>
      <c r="UN151" s="223"/>
      <c r="UO151" s="223"/>
      <c r="UP151" s="223"/>
      <c r="UQ151" s="223"/>
      <c r="UR151" s="223"/>
      <c r="US151" s="223"/>
      <c r="UT151" s="223"/>
      <c r="UU151" s="223"/>
      <c r="UV151" s="223"/>
      <c r="UW151" s="223"/>
      <c r="UX151" s="223"/>
      <c r="UY151" s="223"/>
      <c r="UZ151" s="223"/>
      <c r="VA151" s="223"/>
      <c r="VB151" s="223"/>
      <c r="VC151" s="223"/>
      <c r="VD151" s="223"/>
      <c r="VE151" s="223"/>
      <c r="VF151" s="223"/>
      <c r="VG151" s="223"/>
      <c r="VH151" s="223"/>
      <c r="VI151" s="223"/>
      <c r="VJ151" s="223"/>
      <c r="VK151" s="223"/>
      <c r="VL151" s="223"/>
      <c r="VM151" s="223"/>
      <c r="VN151" s="223"/>
      <c r="VO151" s="223"/>
      <c r="VP151" s="223"/>
      <c r="VQ151" s="223"/>
      <c r="VR151" s="223"/>
      <c r="VS151" s="223"/>
      <c r="VT151" s="223"/>
      <c r="VU151" s="223"/>
      <c r="VV151" s="223"/>
      <c r="VW151" s="223"/>
      <c r="VX151" s="223"/>
      <c r="VY151" s="223"/>
      <c r="VZ151" s="223"/>
      <c r="WA151" s="223"/>
      <c r="WB151" s="223"/>
      <c r="WC151" s="223"/>
      <c r="WD151" s="223"/>
      <c r="WE151" s="223"/>
      <c r="WF151" s="223"/>
      <c r="WG151" s="223"/>
      <c r="WH151" s="223"/>
      <c r="WI151" s="223"/>
      <c r="WJ151" s="223"/>
      <c r="WK151" s="223"/>
      <c r="WL151" s="223"/>
      <c r="WM151" s="223"/>
      <c r="WN151" s="223"/>
      <c r="WO151" s="223"/>
      <c r="WP151" s="223"/>
      <c r="WQ151" s="223"/>
      <c r="WR151" s="223"/>
      <c r="WS151" s="223"/>
      <c r="WT151" s="223"/>
      <c r="WU151" s="223"/>
      <c r="WV151" s="223"/>
      <c r="WW151" s="223"/>
      <c r="WX151" s="223"/>
      <c r="WY151" s="223"/>
      <c r="WZ151" s="223"/>
      <c r="XA151" s="223"/>
      <c r="XB151" s="223"/>
      <c r="XC151" s="223"/>
      <c r="XD151" s="223"/>
      <c r="XE151" s="223"/>
      <c r="XF151" s="223"/>
      <c r="XG151" s="223"/>
      <c r="XH151" s="223"/>
      <c r="XI151" s="223"/>
      <c r="XJ151" s="223"/>
      <c r="XK151" s="223"/>
      <c r="XL151" s="223"/>
      <c r="XM151" s="223"/>
      <c r="XN151" s="223"/>
      <c r="XO151" s="223"/>
      <c r="XP151" s="223"/>
      <c r="XQ151" s="223"/>
      <c r="XR151" s="223"/>
      <c r="XS151" s="223"/>
      <c r="XT151" s="223"/>
      <c r="XU151" s="223"/>
      <c r="XV151" s="223"/>
      <c r="XW151" s="223"/>
      <c r="XX151" s="223"/>
      <c r="XY151" s="223"/>
      <c r="XZ151" s="223"/>
      <c r="YA151" s="223"/>
      <c r="YB151" s="223"/>
      <c r="YC151" s="223"/>
      <c r="YD151" s="223"/>
      <c r="YE151" s="223"/>
      <c r="YF151" s="223"/>
      <c r="YG151" s="223"/>
      <c r="YH151" s="223"/>
      <c r="YI151" s="223"/>
      <c r="YJ151" s="223"/>
      <c r="YK151" s="223"/>
      <c r="YL151" s="223"/>
      <c r="YM151" s="223"/>
      <c r="YN151" s="223"/>
      <c r="YO151" s="223"/>
      <c r="YP151" s="223"/>
      <c r="YQ151" s="223"/>
      <c r="YR151" s="223"/>
      <c r="YS151" s="223"/>
      <c r="YT151" s="223"/>
      <c r="YU151" s="223"/>
      <c r="YV151" s="223"/>
      <c r="YW151" s="223"/>
      <c r="YX151" s="223"/>
      <c r="YY151" s="223"/>
      <c r="YZ151" s="223"/>
      <c r="ZA151" s="223"/>
      <c r="ZB151" s="223"/>
      <c r="ZC151" s="223"/>
      <c r="ZD151" s="223"/>
      <c r="ZE151" s="223"/>
      <c r="ZF151" s="223"/>
      <c r="ZG151" s="223"/>
      <c r="ZH151" s="223"/>
      <c r="ZI151" s="223"/>
      <c r="ZJ151" s="223"/>
      <c r="ZK151" s="223"/>
      <c r="ZL151" s="223"/>
      <c r="ZM151" s="223"/>
      <c r="ZN151" s="223"/>
      <c r="ZO151" s="223"/>
      <c r="ZP151" s="223"/>
      <c r="ZQ151" s="223"/>
      <c r="ZR151" s="223"/>
      <c r="ZS151" s="223"/>
      <c r="ZT151" s="223"/>
      <c r="ZU151" s="223"/>
      <c r="ZV151" s="223"/>
      <c r="ZW151" s="223"/>
      <c r="ZX151" s="223"/>
      <c r="ZY151" s="223"/>
      <c r="ZZ151" s="223"/>
      <c r="AAA151" s="223"/>
      <c r="AAB151" s="223"/>
      <c r="AAC151" s="223"/>
      <c r="AAD151" s="223"/>
      <c r="AAE151" s="223"/>
      <c r="AAF151" s="223"/>
      <c r="AAG151" s="223"/>
      <c r="AAH151" s="223"/>
      <c r="AAI151" s="223"/>
      <c r="AAJ151" s="223"/>
      <c r="AAK151" s="223"/>
      <c r="AAL151" s="223"/>
      <c r="AAM151" s="223"/>
      <c r="AAN151" s="223"/>
      <c r="AAO151" s="223"/>
      <c r="AAP151" s="223"/>
      <c r="AAQ151" s="223"/>
      <c r="AAR151" s="223"/>
      <c r="AAS151" s="223"/>
      <c r="AAT151" s="223"/>
      <c r="AAU151" s="223"/>
      <c r="AAV151" s="223"/>
      <c r="AAW151" s="223"/>
      <c r="AAX151" s="223"/>
      <c r="AAY151" s="223"/>
      <c r="AAZ151" s="223"/>
      <c r="ABA151" s="223"/>
      <c r="ABB151" s="223"/>
      <c r="ABC151" s="223"/>
      <c r="ABD151" s="223"/>
      <c r="ABE151" s="223"/>
      <c r="ABF151" s="223"/>
      <c r="ABG151" s="223"/>
      <c r="ABH151" s="223"/>
      <c r="ABI151" s="223"/>
      <c r="ABJ151" s="223"/>
      <c r="ABK151" s="223"/>
      <c r="ABL151" s="223"/>
      <c r="ABM151" s="223"/>
      <c r="ABN151" s="223"/>
      <c r="ABO151" s="223"/>
      <c r="ABP151" s="223"/>
      <c r="ABQ151" s="223"/>
      <c r="ABR151" s="223"/>
      <c r="ABS151" s="223"/>
      <c r="ABT151" s="223"/>
      <c r="ABU151" s="223"/>
      <c r="ABV151" s="223"/>
      <c r="ABW151" s="223"/>
      <c r="ABX151" s="223"/>
      <c r="ABY151" s="223"/>
      <c r="ABZ151" s="223"/>
      <c r="ACA151" s="223"/>
      <c r="ACB151" s="223"/>
      <c r="ACC151" s="223"/>
      <c r="ACD151" s="223"/>
      <c r="ACE151" s="223"/>
      <c r="ACF151" s="223"/>
      <c r="ACG151" s="223"/>
      <c r="ACH151" s="223"/>
      <c r="ACI151" s="223"/>
      <c r="ACJ151" s="223"/>
      <c r="ACK151" s="223"/>
      <c r="ACL151" s="223"/>
      <c r="ACM151" s="223"/>
      <c r="ACN151" s="223"/>
      <c r="ACO151" s="223"/>
      <c r="ACP151" s="223"/>
      <c r="ACQ151" s="223"/>
      <c r="ACR151" s="223"/>
      <c r="ACS151" s="223"/>
      <c r="ACT151" s="223"/>
      <c r="ACU151" s="223"/>
      <c r="ACV151" s="223"/>
      <c r="ACW151" s="223"/>
      <c r="ACX151" s="223"/>
      <c r="ACY151" s="223"/>
      <c r="ACZ151" s="223"/>
      <c r="ADA151" s="223"/>
      <c r="ADB151" s="223"/>
      <c r="ADC151" s="223"/>
      <c r="ADD151" s="223"/>
      <c r="ADE151" s="223"/>
      <c r="ADF151" s="223"/>
      <c r="ADG151" s="223"/>
      <c r="ADH151" s="223"/>
      <c r="ADI151" s="223"/>
      <c r="ADJ151" s="223"/>
      <c r="ADK151" s="223"/>
      <c r="ADL151" s="223"/>
      <c r="ADM151" s="223"/>
      <c r="ADN151" s="223"/>
      <c r="ADO151" s="223"/>
      <c r="ADP151" s="223"/>
      <c r="ADQ151" s="223"/>
      <c r="ADR151" s="223"/>
      <c r="ADS151" s="223"/>
      <c r="ADT151" s="223"/>
      <c r="ADU151" s="223"/>
      <c r="ADV151" s="223"/>
      <c r="ADW151" s="223"/>
      <c r="ADX151" s="223"/>
      <c r="ADY151" s="223"/>
      <c r="ADZ151" s="223"/>
      <c r="AEA151" s="223"/>
      <c r="AEB151" s="223"/>
      <c r="AEC151" s="223"/>
      <c r="AED151" s="223"/>
      <c r="AEE151" s="223"/>
      <c r="AEF151" s="223"/>
      <c r="AEG151" s="223"/>
      <c r="AEH151" s="223"/>
      <c r="AEI151" s="223"/>
      <c r="AEJ151" s="223"/>
      <c r="AEK151" s="223"/>
      <c r="AEL151" s="223"/>
      <c r="AEM151" s="223"/>
      <c r="AEN151" s="223"/>
      <c r="AEO151" s="223"/>
      <c r="AEP151" s="223"/>
      <c r="AEQ151" s="223"/>
      <c r="AER151" s="223"/>
      <c r="AES151" s="223"/>
      <c r="AET151" s="223"/>
      <c r="AEU151" s="223"/>
      <c r="AEV151" s="223"/>
      <c r="AEW151" s="223"/>
      <c r="AEX151" s="223"/>
      <c r="AEY151" s="223"/>
      <c r="AEZ151" s="223"/>
      <c r="AFA151" s="223"/>
      <c r="AFB151" s="223"/>
      <c r="AFC151" s="223"/>
      <c r="AFD151" s="223"/>
      <c r="AFE151" s="223"/>
      <c r="AFF151" s="223"/>
      <c r="AFG151" s="223"/>
      <c r="AFH151" s="223"/>
      <c r="AFI151" s="223"/>
      <c r="AFJ151" s="223"/>
      <c r="AFK151" s="223"/>
      <c r="AFL151" s="223"/>
      <c r="AFM151" s="223"/>
      <c r="AFN151" s="223"/>
      <c r="AFO151" s="223"/>
      <c r="AFP151" s="223"/>
      <c r="AFQ151" s="223"/>
      <c r="AFR151" s="223"/>
      <c r="AFS151" s="223"/>
      <c r="AFT151" s="223"/>
    </row>
    <row r="152" spans="1:852" s="64" customFormat="1" ht="15.75">
      <c r="A152" s="220" t="s">
        <v>824</v>
      </c>
      <c r="B152" s="220"/>
      <c r="C152" s="260" t="s">
        <v>3028</v>
      </c>
      <c r="D152" s="260" t="s">
        <v>173</v>
      </c>
      <c r="E152" s="209">
        <v>6</v>
      </c>
      <c r="F152" s="209">
        <v>2</v>
      </c>
      <c r="G152" s="90" t="s">
        <v>360</v>
      </c>
      <c r="H152" s="270" t="s">
        <v>455</v>
      </c>
      <c r="I152" s="270">
        <v>0</v>
      </c>
      <c r="J152" s="270">
        <v>3</v>
      </c>
      <c r="K152" s="270" t="s">
        <v>455</v>
      </c>
      <c r="L152" s="267"/>
      <c r="M152" s="267"/>
      <c r="N152" s="270"/>
      <c r="O152" s="270" t="s">
        <v>455</v>
      </c>
      <c r="P152" s="267"/>
      <c r="Q152" s="267"/>
      <c r="R152" s="267"/>
      <c r="S152" s="270" t="s">
        <v>455</v>
      </c>
      <c r="T152" s="270"/>
      <c r="U152" s="113"/>
      <c r="V152" s="113"/>
      <c r="W152" s="113"/>
      <c r="X152" s="113"/>
      <c r="Y152" s="113"/>
      <c r="Z152" s="113"/>
      <c r="AA152" s="113"/>
      <c r="AB152" s="113"/>
      <c r="AC152" s="113"/>
      <c r="AD152" s="113"/>
      <c r="AE152" s="114"/>
      <c r="AF152" s="113"/>
      <c r="AG152" s="113"/>
      <c r="AH152" s="113"/>
      <c r="AI152" s="267">
        <v>25</v>
      </c>
      <c r="AJ152" s="267">
        <f t="shared" si="37"/>
        <v>22</v>
      </c>
      <c r="AK152" s="267" t="s">
        <v>455</v>
      </c>
      <c r="AL152" s="90" t="s">
        <v>3011</v>
      </c>
      <c r="AM152" s="270" t="s">
        <v>455</v>
      </c>
      <c r="AN152" s="270">
        <v>0</v>
      </c>
      <c r="AO152" s="270">
        <v>3</v>
      </c>
      <c r="AP152" s="270" t="s">
        <v>455</v>
      </c>
      <c r="AQ152" s="267"/>
      <c r="AR152" s="267"/>
      <c r="AS152" s="267"/>
      <c r="AT152" s="270" t="s">
        <v>455</v>
      </c>
      <c r="AU152" s="267"/>
      <c r="AV152" s="267"/>
      <c r="AW152" s="267"/>
      <c r="AX152" s="270" t="s">
        <v>455</v>
      </c>
      <c r="AY152" s="267"/>
      <c r="AZ152" s="114"/>
      <c r="BA152" s="114"/>
      <c r="BB152" s="114"/>
      <c r="BC152" s="114"/>
      <c r="BD152" s="114"/>
      <c r="BE152" s="114"/>
      <c r="BF152" s="114"/>
      <c r="BG152" s="114"/>
      <c r="BH152" s="114"/>
      <c r="BI152" s="114"/>
      <c r="BJ152" s="114"/>
      <c r="BK152" s="114"/>
      <c r="BL152" s="114"/>
      <c r="BM152" s="114"/>
      <c r="BN152" s="270">
        <v>25</v>
      </c>
      <c r="BO152" s="270">
        <f t="shared" si="38"/>
        <v>22</v>
      </c>
      <c r="BP152" s="270" t="s">
        <v>455</v>
      </c>
      <c r="BQ152" s="90"/>
      <c r="BR152" s="270" t="s">
        <v>455</v>
      </c>
      <c r="BS152" s="267"/>
      <c r="BT152" s="267"/>
      <c r="BU152" s="267"/>
      <c r="BV152" s="267"/>
      <c r="BW152" s="267"/>
      <c r="BX152" s="267"/>
      <c r="BY152" s="267"/>
      <c r="BZ152" s="267"/>
      <c r="CA152" s="267"/>
      <c r="CB152" s="267"/>
      <c r="CC152" s="267"/>
      <c r="CD152" s="267"/>
      <c r="CE152" s="114"/>
      <c r="CF152" s="114"/>
      <c r="CG152" s="114"/>
      <c r="CH152" s="114"/>
      <c r="CI152" s="114"/>
      <c r="CJ152" s="114"/>
      <c r="CK152" s="114"/>
      <c r="CL152" s="114"/>
      <c r="CM152" s="114"/>
      <c r="CN152" s="114"/>
      <c r="CO152" s="114"/>
      <c r="CP152" s="114"/>
      <c r="CQ152" s="114"/>
      <c r="CR152" s="114"/>
      <c r="CS152" s="267"/>
      <c r="CT152" s="267"/>
      <c r="CU152" s="267"/>
      <c r="CV152" s="270"/>
      <c r="CW152" s="270" t="s">
        <v>455</v>
      </c>
      <c r="CX152" s="270"/>
      <c r="CY152" s="267"/>
      <c r="CZ152" s="267"/>
      <c r="DA152" s="267"/>
      <c r="DB152" s="267"/>
      <c r="DC152" s="267"/>
      <c r="DD152" s="267"/>
      <c r="DE152" s="267"/>
      <c r="DF152" s="267"/>
      <c r="DG152" s="267"/>
      <c r="DH152" s="267"/>
      <c r="DI152" s="267"/>
      <c r="DJ152" s="113"/>
      <c r="DK152" s="113"/>
      <c r="DL152" s="113"/>
      <c r="DM152" s="113"/>
      <c r="DN152" s="113"/>
      <c r="DO152" s="113"/>
      <c r="DP152" s="113"/>
      <c r="DQ152" s="113"/>
      <c r="DR152" s="113"/>
      <c r="DS152" s="113"/>
      <c r="DT152" s="113"/>
      <c r="DU152" s="113"/>
      <c r="DV152" s="113"/>
      <c r="DW152" s="113"/>
      <c r="DX152" s="267"/>
      <c r="DY152" s="267"/>
      <c r="DZ152" s="267"/>
      <c r="EA152" s="267"/>
      <c r="EB152" s="270" t="s">
        <v>455</v>
      </c>
      <c r="EC152" s="267"/>
      <c r="ED152" s="267"/>
      <c r="EE152" s="267"/>
      <c r="EF152" s="267"/>
      <c r="EG152" s="267"/>
      <c r="EH152" s="267"/>
      <c r="EI152" s="267"/>
      <c r="EJ152" s="267"/>
      <c r="EK152" s="267"/>
      <c r="EL152" s="267"/>
      <c r="EM152" s="267"/>
      <c r="EN152" s="267"/>
      <c r="EO152" s="113"/>
      <c r="EP152" s="113"/>
      <c r="EQ152" s="113"/>
      <c r="ER152" s="113"/>
      <c r="ES152" s="113"/>
      <c r="ET152" s="113"/>
      <c r="EU152" s="113"/>
      <c r="EV152" s="113"/>
      <c r="EW152" s="113"/>
      <c r="EX152" s="113"/>
      <c r="EY152" s="113"/>
      <c r="EZ152" s="113"/>
      <c r="FA152" s="113"/>
      <c r="FB152" s="113"/>
      <c r="FC152" s="267"/>
      <c r="FD152" s="267"/>
      <c r="FE152" s="267"/>
      <c r="FF152" s="270" t="s">
        <v>455</v>
      </c>
      <c r="FG152" s="267"/>
      <c r="FH152" s="267"/>
      <c r="FI152" s="267"/>
      <c r="FJ152" s="267"/>
      <c r="FK152" s="267"/>
      <c r="FL152" s="267"/>
      <c r="FM152" s="267"/>
      <c r="FN152" s="267"/>
      <c r="FO152" s="267"/>
      <c r="FP152" s="267"/>
      <c r="FQ152" s="267"/>
      <c r="FR152" s="267"/>
      <c r="FS152" s="267"/>
      <c r="FT152" s="267"/>
      <c r="FU152" s="267"/>
      <c r="FV152" s="267"/>
      <c r="FW152" s="267"/>
      <c r="FX152" s="267"/>
      <c r="FY152" s="267"/>
      <c r="FZ152" s="267"/>
      <c r="GA152" s="267"/>
      <c r="GB152" s="267"/>
      <c r="GC152" s="267"/>
      <c r="GD152" s="267"/>
      <c r="GE152" s="267"/>
      <c r="GF152" s="267"/>
      <c r="GG152" s="267"/>
      <c r="GH152" s="267"/>
      <c r="GI152" s="267"/>
      <c r="GJ152" s="267"/>
      <c r="GK152" s="267"/>
      <c r="GL152" s="267"/>
      <c r="GM152" s="267"/>
      <c r="GN152" s="267"/>
      <c r="GO152" s="267"/>
      <c r="GP152" s="267"/>
      <c r="GQ152" s="267"/>
      <c r="GR152" s="267"/>
      <c r="GS152" s="267"/>
      <c r="GT152" s="267"/>
      <c r="GU152" s="267"/>
      <c r="GV152" s="267"/>
      <c r="GW152" s="267"/>
      <c r="GX152" s="267"/>
      <c r="GY152" s="267"/>
      <c r="GZ152" s="267"/>
      <c r="HA152" s="267"/>
      <c r="HB152" s="267"/>
      <c r="HC152" s="267"/>
      <c r="HD152" s="270" t="s">
        <v>455</v>
      </c>
      <c r="HE152" s="267"/>
      <c r="HF152" s="267"/>
      <c r="HG152" s="267"/>
      <c r="HH152" s="267"/>
      <c r="HI152" s="267"/>
      <c r="HJ152" s="267"/>
      <c r="HK152" s="267"/>
      <c r="HL152" s="267"/>
      <c r="HM152" s="267"/>
      <c r="HN152" s="267"/>
      <c r="HO152" s="267"/>
      <c r="HP152" s="267"/>
      <c r="HQ152" s="267"/>
      <c r="HR152" s="267"/>
      <c r="HS152" s="267"/>
      <c r="HT152" s="267"/>
      <c r="HU152" s="267"/>
      <c r="HV152" s="267"/>
      <c r="HW152" s="267"/>
      <c r="HX152" s="267"/>
      <c r="HY152" s="267"/>
      <c r="HZ152" s="267"/>
      <c r="IA152" s="267"/>
      <c r="IB152" s="267"/>
      <c r="IC152" s="267"/>
      <c r="ID152" s="267"/>
      <c r="IE152" s="267"/>
      <c r="IF152" s="267"/>
      <c r="IG152" s="267"/>
      <c r="IH152" s="267"/>
      <c r="II152" s="267"/>
      <c r="IJ152" s="267"/>
      <c r="IK152" s="267"/>
      <c r="IL152" s="267"/>
      <c r="IM152" s="267"/>
      <c r="IN152" s="267"/>
      <c r="IO152" s="267"/>
      <c r="IP152" s="267"/>
      <c r="IQ152" s="267"/>
      <c r="IR152" s="267"/>
      <c r="IS152" s="270" t="s">
        <v>455</v>
      </c>
      <c r="IT152" s="267"/>
      <c r="IU152" s="267"/>
      <c r="IV152" s="267"/>
      <c r="IW152" s="267"/>
      <c r="IX152" s="267"/>
      <c r="IY152" s="267"/>
      <c r="IZ152" s="267"/>
      <c r="JA152" s="267"/>
      <c r="JB152" s="267"/>
      <c r="JC152" s="267"/>
      <c r="JD152" s="267"/>
      <c r="JE152" s="267"/>
      <c r="JF152" s="267"/>
      <c r="JG152" s="267"/>
      <c r="JH152" s="267"/>
      <c r="JI152" s="267"/>
      <c r="JJ152" s="267"/>
      <c r="JK152" s="267"/>
      <c r="JL152" s="267"/>
      <c r="JM152" s="267"/>
      <c r="JN152" s="267"/>
      <c r="JO152" s="267"/>
      <c r="JP152" s="267"/>
      <c r="JQ152" s="267"/>
      <c r="JR152" s="267"/>
      <c r="JS152" s="267"/>
      <c r="JT152" s="267"/>
      <c r="JU152" s="267"/>
      <c r="JV152" s="267"/>
      <c r="JW152" s="267"/>
      <c r="JX152" s="267"/>
      <c r="JY152" s="267"/>
      <c r="JZ152" s="267"/>
      <c r="KA152" s="267"/>
      <c r="KB152" s="267"/>
      <c r="KC152" s="267"/>
      <c r="KD152" s="267"/>
      <c r="KE152" s="270" t="s">
        <v>455</v>
      </c>
      <c r="KF152" s="267"/>
      <c r="KG152" s="267"/>
      <c r="KH152" s="267"/>
      <c r="KI152" s="267"/>
      <c r="KJ152" s="267"/>
      <c r="KK152" s="267"/>
      <c r="KL152" s="267"/>
      <c r="KM152" s="267"/>
      <c r="KN152" s="267"/>
      <c r="KO152" s="267"/>
      <c r="KP152" s="267"/>
      <c r="KQ152" s="267"/>
      <c r="KR152" s="267"/>
      <c r="KS152" s="267"/>
      <c r="KT152" s="267"/>
      <c r="KU152" s="267"/>
      <c r="KV152" s="267"/>
      <c r="KW152" s="267"/>
      <c r="KX152" s="267"/>
      <c r="KY152" s="267"/>
      <c r="KZ152" s="267"/>
      <c r="LA152" s="267"/>
      <c r="LB152" s="267"/>
      <c r="LC152" s="267"/>
      <c r="LD152" s="267"/>
      <c r="LE152" s="267"/>
      <c r="LF152" s="267"/>
      <c r="LG152" s="267"/>
      <c r="LH152" s="267"/>
      <c r="LI152" s="267"/>
      <c r="LJ152" s="267"/>
      <c r="LK152" s="267"/>
      <c r="LL152" s="267"/>
      <c r="LM152" s="267"/>
      <c r="LN152" s="267"/>
      <c r="LO152" s="267"/>
      <c r="LP152" s="267"/>
      <c r="LQ152" s="267"/>
      <c r="LR152" s="267"/>
      <c r="LS152" s="267"/>
      <c r="LT152" s="270" t="s">
        <v>455</v>
      </c>
      <c r="LU152" s="267"/>
      <c r="LV152" s="267"/>
      <c r="LW152" s="267"/>
      <c r="LX152" s="267"/>
      <c r="LY152" s="267"/>
      <c r="LZ152" s="267"/>
      <c r="MA152" s="267"/>
      <c r="MB152" s="267"/>
      <c r="MC152" s="267"/>
      <c r="MD152" s="267"/>
      <c r="ME152" s="267"/>
      <c r="MF152" s="267"/>
      <c r="MG152" s="267"/>
      <c r="MH152" s="267"/>
      <c r="MI152" s="267"/>
      <c r="MJ152" s="267"/>
      <c r="MK152" s="267"/>
      <c r="ML152" s="267"/>
      <c r="MM152" s="267"/>
      <c r="MN152" s="267"/>
      <c r="MO152" s="267"/>
      <c r="MP152" s="267"/>
      <c r="MQ152" s="267"/>
      <c r="MR152" s="267"/>
      <c r="MS152" s="267"/>
      <c r="MT152" s="267"/>
      <c r="MU152" s="267"/>
      <c r="MV152" s="267"/>
      <c r="MW152" s="267"/>
      <c r="MX152" s="267"/>
      <c r="MY152" s="267"/>
      <c r="MZ152" s="267"/>
      <c r="NA152" s="267"/>
      <c r="NB152" s="267"/>
      <c r="NC152" s="267"/>
      <c r="ND152" s="267"/>
      <c r="NE152" s="267"/>
      <c r="NF152" s="267"/>
      <c r="NG152" s="267"/>
      <c r="NH152" s="267"/>
      <c r="NI152" s="267"/>
      <c r="NJ152" s="267"/>
      <c r="NK152" s="267"/>
      <c r="NL152" s="267"/>
      <c r="NM152" s="267"/>
      <c r="NN152" s="267"/>
      <c r="NO152" s="267"/>
      <c r="NP152" s="267"/>
      <c r="NQ152" s="267"/>
      <c r="NR152" s="267"/>
      <c r="NS152" s="267"/>
      <c r="NT152" s="267"/>
      <c r="NU152" s="267"/>
      <c r="NV152" s="267"/>
      <c r="NW152" s="267"/>
      <c r="NX152" s="267"/>
      <c r="NY152" s="267"/>
      <c r="NZ152" s="267"/>
      <c r="OA152" s="267"/>
      <c r="OB152" s="267"/>
      <c r="OC152" s="267"/>
      <c r="OD152" s="267"/>
      <c r="OE152" s="267"/>
      <c r="OF152" s="267"/>
      <c r="OG152" s="267"/>
      <c r="OH152" s="267"/>
      <c r="OI152" s="267"/>
      <c r="OJ152" s="267"/>
      <c r="OK152" s="267"/>
      <c r="OL152" s="267"/>
      <c r="OM152" s="267"/>
      <c r="ON152" s="267"/>
      <c r="OO152" s="267"/>
      <c r="OP152" s="267"/>
      <c r="OQ152" s="267"/>
      <c r="OR152" s="267"/>
      <c r="OS152" s="267">
        <f>IF(ISERROR(#REF!),0,1)</f>
        <v>0</v>
      </c>
      <c r="OT152" s="267">
        <f t="shared" si="42"/>
        <v>1</v>
      </c>
      <c r="OU152" s="267">
        <f t="shared" si="43"/>
        <v>0</v>
      </c>
      <c r="OV152" s="223"/>
      <c r="OW152" s="223"/>
      <c r="OX152" s="223"/>
      <c r="OY152" s="223"/>
      <c r="OZ152" s="223"/>
      <c r="PA152" s="223"/>
      <c r="PB152" s="223"/>
      <c r="PC152" s="223"/>
      <c r="PD152" s="223"/>
      <c r="PE152" s="223"/>
      <c r="PF152" s="223"/>
      <c r="PG152" s="223"/>
      <c r="PH152" s="223"/>
      <c r="PI152" s="223"/>
      <c r="PJ152" s="223"/>
      <c r="PK152" s="223"/>
      <c r="PL152" s="223"/>
      <c r="PM152" s="223"/>
      <c r="PN152" s="223"/>
      <c r="PO152" s="223"/>
      <c r="PP152" s="223"/>
      <c r="PQ152" s="223"/>
      <c r="PR152" s="223"/>
      <c r="PS152" s="223"/>
      <c r="PT152" s="223"/>
      <c r="PU152" s="223"/>
      <c r="PV152" s="223"/>
      <c r="PW152" s="223"/>
      <c r="PX152" s="223"/>
      <c r="PY152" s="223"/>
      <c r="PZ152" s="223"/>
      <c r="QA152" s="223"/>
      <c r="QB152" s="223"/>
      <c r="QC152" s="223"/>
      <c r="QD152" s="223"/>
      <c r="QE152" s="223"/>
      <c r="QF152" s="223"/>
      <c r="QG152" s="223"/>
      <c r="QH152" s="223"/>
      <c r="QI152" s="223"/>
      <c r="QJ152" s="223"/>
      <c r="QK152" s="223"/>
      <c r="QL152" s="223"/>
      <c r="QM152" s="223"/>
      <c r="QN152" s="223"/>
      <c r="QO152" s="223"/>
      <c r="QP152" s="223"/>
      <c r="QQ152" s="223"/>
      <c r="QR152" s="223"/>
      <c r="QS152" s="223"/>
      <c r="QT152" s="223"/>
      <c r="QU152" s="223"/>
      <c r="QV152" s="223"/>
      <c r="QW152" s="223"/>
      <c r="QX152" s="223"/>
      <c r="QY152" s="223"/>
      <c r="QZ152" s="223"/>
      <c r="RA152" s="223"/>
      <c r="RB152" s="223"/>
      <c r="RC152" s="223"/>
      <c r="RD152" s="223"/>
      <c r="RE152" s="223"/>
      <c r="RF152" s="223"/>
      <c r="RG152" s="223"/>
      <c r="RH152" s="223"/>
      <c r="RI152" s="223"/>
      <c r="RJ152" s="223"/>
      <c r="RK152" s="223"/>
      <c r="RL152" s="223"/>
      <c r="RM152" s="223"/>
      <c r="RN152" s="223"/>
      <c r="RO152" s="223"/>
      <c r="RP152" s="223"/>
      <c r="RQ152" s="223"/>
      <c r="RR152" s="223"/>
      <c r="RS152" s="223"/>
      <c r="RT152" s="223"/>
      <c r="RU152" s="223"/>
      <c r="RV152" s="223"/>
      <c r="RW152" s="223"/>
      <c r="RX152" s="223"/>
      <c r="RY152" s="223"/>
      <c r="RZ152" s="223"/>
      <c r="SA152" s="223"/>
      <c r="SB152" s="223"/>
      <c r="SC152" s="223"/>
      <c r="SD152" s="223"/>
      <c r="SE152" s="223"/>
      <c r="SF152" s="223"/>
      <c r="SG152" s="223"/>
      <c r="SH152" s="223"/>
      <c r="SI152" s="223"/>
      <c r="SJ152" s="223"/>
      <c r="SK152" s="223"/>
      <c r="SL152" s="223"/>
      <c r="SM152" s="223"/>
      <c r="SN152" s="223"/>
      <c r="SO152" s="223"/>
      <c r="SP152" s="223"/>
      <c r="SQ152" s="223"/>
      <c r="SR152" s="223"/>
      <c r="SS152" s="223"/>
      <c r="ST152" s="223"/>
      <c r="SU152" s="223"/>
      <c r="SV152" s="223"/>
      <c r="SW152" s="223"/>
      <c r="SX152" s="223"/>
      <c r="SY152" s="223"/>
      <c r="SZ152" s="223"/>
      <c r="TA152" s="223"/>
      <c r="TB152" s="223"/>
      <c r="TC152" s="223"/>
      <c r="TD152" s="223"/>
      <c r="TE152" s="223"/>
      <c r="TF152" s="223"/>
      <c r="TG152" s="223"/>
      <c r="TH152" s="223"/>
      <c r="TI152" s="223"/>
      <c r="TJ152" s="223"/>
      <c r="TK152" s="223"/>
      <c r="TL152" s="223"/>
      <c r="TM152" s="223"/>
      <c r="TN152" s="223"/>
      <c r="TO152" s="223"/>
      <c r="TP152" s="223"/>
      <c r="TQ152" s="223"/>
      <c r="TR152" s="223"/>
      <c r="TS152" s="223"/>
      <c r="TT152" s="223"/>
      <c r="TU152" s="223"/>
      <c r="TV152" s="223"/>
      <c r="TW152" s="223"/>
      <c r="TX152" s="223"/>
      <c r="TY152" s="223"/>
      <c r="TZ152" s="223"/>
      <c r="UA152" s="223"/>
      <c r="UB152" s="223"/>
      <c r="UC152" s="223"/>
      <c r="UD152" s="223"/>
      <c r="UE152" s="223"/>
      <c r="UF152" s="223"/>
      <c r="UG152" s="223"/>
      <c r="UH152" s="223"/>
      <c r="UI152" s="223"/>
      <c r="UJ152" s="223"/>
      <c r="UK152" s="223"/>
      <c r="UL152" s="223"/>
      <c r="UM152" s="223"/>
      <c r="UN152" s="223"/>
      <c r="UO152" s="223"/>
      <c r="UP152" s="223"/>
      <c r="UQ152" s="223"/>
      <c r="UR152" s="223"/>
      <c r="US152" s="223"/>
      <c r="UT152" s="223"/>
      <c r="UU152" s="223"/>
      <c r="UV152" s="223"/>
      <c r="UW152" s="223"/>
      <c r="UX152" s="223"/>
      <c r="UY152" s="223"/>
      <c r="UZ152" s="223"/>
      <c r="VA152" s="223"/>
      <c r="VB152" s="223"/>
      <c r="VC152" s="223"/>
      <c r="VD152" s="223"/>
      <c r="VE152" s="223"/>
      <c r="VF152" s="223"/>
      <c r="VG152" s="223"/>
      <c r="VH152" s="223"/>
      <c r="VI152" s="223"/>
      <c r="VJ152" s="223"/>
      <c r="VK152" s="223"/>
      <c r="VL152" s="223"/>
      <c r="VM152" s="223"/>
      <c r="VN152" s="223"/>
      <c r="VO152" s="223"/>
      <c r="VP152" s="223"/>
      <c r="VQ152" s="223"/>
      <c r="VR152" s="223"/>
      <c r="VS152" s="223"/>
      <c r="VT152" s="223"/>
      <c r="VU152" s="223"/>
      <c r="VV152" s="223"/>
      <c r="VW152" s="223"/>
      <c r="VX152" s="223"/>
      <c r="VY152" s="223"/>
      <c r="VZ152" s="223"/>
      <c r="WA152" s="223"/>
      <c r="WB152" s="223"/>
      <c r="WC152" s="223"/>
      <c r="WD152" s="223"/>
      <c r="WE152" s="223"/>
      <c r="WF152" s="223"/>
      <c r="WG152" s="223"/>
      <c r="WH152" s="223"/>
      <c r="WI152" s="223"/>
      <c r="WJ152" s="223"/>
      <c r="WK152" s="223"/>
      <c r="WL152" s="223"/>
      <c r="WM152" s="223"/>
      <c r="WN152" s="223"/>
      <c r="WO152" s="223"/>
      <c r="WP152" s="223"/>
      <c r="WQ152" s="223"/>
      <c r="WR152" s="223"/>
      <c r="WS152" s="223"/>
      <c r="WT152" s="223"/>
      <c r="WU152" s="223"/>
      <c r="WV152" s="223"/>
      <c r="WW152" s="223"/>
      <c r="WX152" s="223"/>
      <c r="WY152" s="223"/>
      <c r="WZ152" s="223"/>
      <c r="XA152" s="223"/>
      <c r="XB152" s="223"/>
      <c r="XC152" s="223"/>
      <c r="XD152" s="223"/>
      <c r="XE152" s="223"/>
      <c r="XF152" s="223"/>
      <c r="XG152" s="223"/>
      <c r="XH152" s="223"/>
      <c r="XI152" s="223"/>
      <c r="XJ152" s="223"/>
      <c r="XK152" s="223"/>
      <c r="XL152" s="223"/>
      <c r="XM152" s="223"/>
      <c r="XN152" s="223"/>
      <c r="XO152" s="223"/>
      <c r="XP152" s="223"/>
      <c r="XQ152" s="223"/>
      <c r="XR152" s="223"/>
      <c r="XS152" s="223"/>
      <c r="XT152" s="223"/>
      <c r="XU152" s="223"/>
      <c r="XV152" s="223"/>
      <c r="XW152" s="223"/>
      <c r="XX152" s="223"/>
      <c r="XY152" s="223"/>
      <c r="XZ152" s="223"/>
      <c r="YA152" s="223"/>
      <c r="YB152" s="223"/>
      <c r="YC152" s="223"/>
      <c r="YD152" s="223"/>
      <c r="YE152" s="223"/>
      <c r="YF152" s="223"/>
      <c r="YG152" s="223"/>
      <c r="YH152" s="223"/>
      <c r="YI152" s="223"/>
      <c r="YJ152" s="223"/>
      <c r="YK152" s="223"/>
      <c r="YL152" s="223"/>
      <c r="YM152" s="223"/>
      <c r="YN152" s="223"/>
      <c r="YO152" s="223"/>
      <c r="YP152" s="223"/>
      <c r="YQ152" s="223"/>
      <c r="YR152" s="223"/>
      <c r="YS152" s="223"/>
      <c r="YT152" s="223"/>
      <c r="YU152" s="223"/>
      <c r="YV152" s="223"/>
      <c r="YW152" s="223"/>
      <c r="YX152" s="223"/>
      <c r="YY152" s="223"/>
      <c r="YZ152" s="223"/>
      <c r="ZA152" s="223"/>
      <c r="ZB152" s="223"/>
      <c r="ZC152" s="223"/>
      <c r="ZD152" s="223"/>
      <c r="ZE152" s="223"/>
      <c r="ZF152" s="223"/>
      <c r="ZG152" s="223"/>
      <c r="ZH152" s="223"/>
      <c r="ZI152" s="223"/>
      <c r="ZJ152" s="223"/>
      <c r="ZK152" s="223"/>
      <c r="ZL152" s="223"/>
      <c r="ZM152" s="223"/>
      <c r="ZN152" s="223"/>
      <c r="ZO152" s="223"/>
      <c r="ZP152" s="223"/>
      <c r="ZQ152" s="223"/>
      <c r="ZR152" s="223"/>
      <c r="ZS152" s="223"/>
      <c r="ZT152" s="223"/>
      <c r="ZU152" s="223"/>
      <c r="ZV152" s="223"/>
      <c r="ZW152" s="223"/>
      <c r="ZX152" s="223"/>
      <c r="ZY152" s="223"/>
      <c r="ZZ152" s="223"/>
      <c r="AAA152" s="223"/>
      <c r="AAB152" s="223"/>
      <c r="AAC152" s="223"/>
      <c r="AAD152" s="223"/>
      <c r="AAE152" s="223"/>
      <c r="AAF152" s="223"/>
      <c r="AAG152" s="223"/>
      <c r="AAH152" s="223"/>
      <c r="AAI152" s="223"/>
      <c r="AAJ152" s="223"/>
      <c r="AAK152" s="223"/>
      <c r="AAL152" s="223"/>
      <c r="AAM152" s="223"/>
      <c r="AAN152" s="223"/>
      <c r="AAO152" s="223"/>
      <c r="AAP152" s="223"/>
      <c r="AAQ152" s="223"/>
      <c r="AAR152" s="223"/>
      <c r="AAS152" s="223"/>
      <c r="AAT152" s="223"/>
      <c r="AAU152" s="223"/>
      <c r="AAV152" s="223"/>
      <c r="AAW152" s="223"/>
      <c r="AAX152" s="223"/>
      <c r="AAY152" s="223"/>
      <c r="AAZ152" s="223"/>
      <c r="ABA152" s="223"/>
      <c r="ABB152" s="223"/>
      <c r="ABC152" s="223"/>
      <c r="ABD152" s="223"/>
      <c r="ABE152" s="223"/>
      <c r="ABF152" s="223"/>
      <c r="ABG152" s="223"/>
      <c r="ABH152" s="223"/>
      <c r="ABI152" s="223"/>
      <c r="ABJ152" s="223"/>
      <c r="ABK152" s="223"/>
      <c r="ABL152" s="223"/>
      <c r="ABM152" s="223"/>
      <c r="ABN152" s="223"/>
      <c r="ABO152" s="223"/>
      <c r="ABP152" s="223"/>
      <c r="ABQ152" s="223"/>
      <c r="ABR152" s="223"/>
      <c r="ABS152" s="223"/>
      <c r="ABT152" s="223"/>
      <c r="ABU152" s="223"/>
      <c r="ABV152" s="223"/>
      <c r="ABW152" s="223"/>
      <c r="ABX152" s="223"/>
      <c r="ABY152" s="223"/>
      <c r="ABZ152" s="223"/>
      <c r="ACA152" s="223"/>
      <c r="ACB152" s="223"/>
      <c r="ACC152" s="223"/>
      <c r="ACD152" s="223"/>
      <c r="ACE152" s="223"/>
      <c r="ACF152" s="223"/>
      <c r="ACG152" s="223"/>
      <c r="ACH152" s="223"/>
      <c r="ACI152" s="223"/>
      <c r="ACJ152" s="223"/>
      <c r="ACK152" s="223"/>
      <c r="ACL152" s="223"/>
      <c r="ACM152" s="223"/>
      <c r="ACN152" s="223"/>
      <c r="ACO152" s="223"/>
      <c r="ACP152" s="223"/>
      <c r="ACQ152" s="223"/>
      <c r="ACR152" s="223"/>
      <c r="ACS152" s="223"/>
      <c r="ACT152" s="223"/>
      <c r="ACU152" s="223"/>
      <c r="ACV152" s="223"/>
      <c r="ACW152" s="223"/>
      <c r="ACX152" s="223"/>
      <c r="ACY152" s="223"/>
      <c r="ACZ152" s="223"/>
      <c r="ADA152" s="223"/>
      <c r="ADB152" s="223"/>
      <c r="ADC152" s="223"/>
      <c r="ADD152" s="223"/>
      <c r="ADE152" s="223"/>
      <c r="ADF152" s="223"/>
      <c r="ADG152" s="223"/>
      <c r="ADH152" s="223"/>
      <c r="ADI152" s="223"/>
      <c r="ADJ152" s="223"/>
      <c r="ADK152" s="223"/>
      <c r="ADL152" s="223"/>
      <c r="ADM152" s="223"/>
      <c r="ADN152" s="223"/>
      <c r="ADO152" s="223"/>
      <c r="ADP152" s="223"/>
      <c r="ADQ152" s="223"/>
      <c r="ADR152" s="223"/>
      <c r="ADS152" s="223"/>
      <c r="ADT152" s="223"/>
      <c r="ADU152" s="223"/>
      <c r="ADV152" s="223"/>
      <c r="ADW152" s="223"/>
      <c r="ADX152" s="223"/>
      <c r="ADY152" s="223"/>
      <c r="ADZ152" s="223"/>
      <c r="AEA152" s="223"/>
      <c r="AEB152" s="223"/>
      <c r="AEC152" s="223"/>
      <c r="AED152" s="223"/>
      <c r="AEE152" s="223"/>
      <c r="AEF152" s="223"/>
      <c r="AEG152" s="223"/>
      <c r="AEH152" s="223"/>
      <c r="AEI152" s="223"/>
      <c r="AEJ152" s="223"/>
      <c r="AEK152" s="223"/>
      <c r="AEL152" s="223"/>
      <c r="AEM152" s="223"/>
      <c r="AEN152" s="223"/>
      <c r="AEO152" s="223"/>
      <c r="AEP152" s="223"/>
      <c r="AEQ152" s="223"/>
      <c r="AER152" s="223"/>
      <c r="AES152" s="223"/>
      <c r="AET152" s="223"/>
      <c r="AEU152" s="223"/>
      <c r="AEV152" s="223"/>
      <c r="AEW152" s="223"/>
      <c r="AEX152" s="223"/>
      <c r="AEY152" s="223"/>
      <c r="AEZ152" s="223"/>
      <c r="AFA152" s="223"/>
      <c r="AFB152" s="223"/>
      <c r="AFC152" s="223"/>
      <c r="AFD152" s="223"/>
      <c r="AFE152" s="223"/>
      <c r="AFF152" s="223"/>
      <c r="AFG152" s="223"/>
      <c r="AFH152" s="223"/>
      <c r="AFI152" s="223"/>
      <c r="AFJ152" s="223"/>
      <c r="AFK152" s="223"/>
      <c r="AFL152" s="223"/>
      <c r="AFM152" s="223"/>
      <c r="AFN152" s="223"/>
      <c r="AFO152" s="223"/>
      <c r="AFP152" s="223"/>
      <c r="AFQ152" s="223"/>
      <c r="AFR152" s="223"/>
      <c r="AFS152" s="223"/>
      <c r="AFT152" s="223"/>
    </row>
    <row r="153" spans="1:852" s="64" customFormat="1">
      <c r="A153" s="267" t="s">
        <v>2885</v>
      </c>
      <c r="B153" s="267"/>
      <c r="C153" s="840" t="str">
        <f>IF(Severity!F153&gt;=0.5,"YES","NO")</f>
        <v>YES</v>
      </c>
      <c r="D153" s="840" t="str">
        <f>IF(Severity!G153&gt;=0.5,"YES","NO")</f>
        <v>NO</v>
      </c>
      <c r="E153" s="209">
        <v>8</v>
      </c>
      <c r="F153" s="209">
        <v>2</v>
      </c>
      <c r="G153" s="90" t="s">
        <v>335</v>
      </c>
      <c r="H153" s="270" t="s">
        <v>455</v>
      </c>
      <c r="I153" s="270" t="s">
        <v>455</v>
      </c>
      <c r="J153" s="270">
        <v>12</v>
      </c>
      <c r="K153" s="270" t="s">
        <v>455</v>
      </c>
      <c r="L153" s="267"/>
      <c r="M153" s="267"/>
      <c r="N153" s="270"/>
      <c r="O153" s="270" t="s">
        <v>602</v>
      </c>
      <c r="P153" s="212">
        <v>21</v>
      </c>
      <c r="Q153" s="212">
        <v>57</v>
      </c>
      <c r="R153" s="212">
        <v>50</v>
      </c>
      <c r="S153" s="270" t="s">
        <v>602</v>
      </c>
      <c r="T153" s="270">
        <v>21</v>
      </c>
      <c r="U153" s="113">
        <v>28.4</v>
      </c>
      <c r="V153" s="113">
        <v>4.8</v>
      </c>
      <c r="W153" s="113"/>
      <c r="X153" s="113"/>
      <c r="Y153" s="113">
        <v>10.5</v>
      </c>
      <c r="Z153" s="113">
        <v>8.9</v>
      </c>
      <c r="AA153" s="113"/>
      <c r="AB153" s="113"/>
      <c r="AC153" s="113"/>
      <c r="AD153" s="113"/>
      <c r="AE153" s="114">
        <v>-17.899999999999999</v>
      </c>
      <c r="AF153" s="113">
        <v>7.4</v>
      </c>
      <c r="AG153" s="113"/>
      <c r="AH153" s="113"/>
      <c r="AI153" s="267">
        <v>77</v>
      </c>
      <c r="AJ153" s="267">
        <f t="shared" si="37"/>
        <v>65</v>
      </c>
      <c r="AK153" s="267" t="s">
        <v>455</v>
      </c>
      <c r="AL153" s="90" t="s">
        <v>406</v>
      </c>
      <c r="AM153" s="270" t="s">
        <v>455</v>
      </c>
      <c r="AN153" s="270" t="s">
        <v>455</v>
      </c>
      <c r="AO153" s="270">
        <v>15</v>
      </c>
      <c r="AP153" s="270" t="s">
        <v>455</v>
      </c>
      <c r="AQ153" s="267"/>
      <c r="AR153" s="267"/>
      <c r="AS153" s="267"/>
      <c r="AT153" s="270" t="s">
        <v>602</v>
      </c>
      <c r="AU153" s="212">
        <v>21</v>
      </c>
      <c r="AV153" s="212">
        <v>58</v>
      </c>
      <c r="AW153" s="212">
        <v>50</v>
      </c>
      <c r="AX153" s="267" t="s">
        <v>602</v>
      </c>
      <c r="AY153" s="267">
        <v>21</v>
      </c>
      <c r="AZ153" s="114">
        <v>27.8</v>
      </c>
      <c r="BA153" s="114">
        <v>4.8</v>
      </c>
      <c r="BB153" s="114"/>
      <c r="BC153" s="114"/>
      <c r="BD153" s="114">
        <v>8.6999999999999993</v>
      </c>
      <c r="BE153" s="114">
        <v>7.7</v>
      </c>
      <c r="BF153" s="114"/>
      <c r="BG153" s="114"/>
      <c r="BH153" s="114"/>
      <c r="BI153" s="114"/>
      <c r="BJ153" s="114">
        <v>-19.100000000000001</v>
      </c>
      <c r="BK153" s="114">
        <v>8.1</v>
      </c>
      <c r="BL153" s="114"/>
      <c r="BM153" s="114"/>
      <c r="BN153" s="270">
        <v>80</v>
      </c>
      <c r="BO153" s="270">
        <f t="shared" si="38"/>
        <v>65</v>
      </c>
      <c r="BP153" s="270" t="s">
        <v>455</v>
      </c>
      <c r="BQ153" s="90"/>
      <c r="BR153" s="270" t="s">
        <v>455</v>
      </c>
      <c r="BS153" s="212"/>
      <c r="BT153" s="212"/>
      <c r="BU153" s="212"/>
      <c r="BV153" s="212"/>
      <c r="BW153" s="212"/>
      <c r="BX153" s="212"/>
      <c r="BY153" s="212"/>
      <c r="BZ153" s="212"/>
      <c r="CA153" s="212"/>
      <c r="CB153" s="212"/>
      <c r="CC153" s="212"/>
      <c r="CD153" s="212"/>
      <c r="CE153" s="114"/>
      <c r="CF153" s="114"/>
      <c r="CG153" s="114"/>
      <c r="CH153" s="114"/>
      <c r="CI153" s="114"/>
      <c r="CJ153" s="114"/>
      <c r="CK153" s="114"/>
      <c r="CL153" s="114"/>
      <c r="CM153" s="114"/>
      <c r="CN153" s="114"/>
      <c r="CO153" s="114"/>
      <c r="CP153" s="114"/>
      <c r="CQ153" s="114"/>
      <c r="CR153" s="114"/>
      <c r="CS153" s="212"/>
      <c r="CT153" s="212"/>
      <c r="CU153" s="212"/>
      <c r="CV153" s="90"/>
      <c r="CW153" s="270" t="s">
        <v>455</v>
      </c>
      <c r="CX153" s="90"/>
      <c r="CY153" s="212"/>
      <c r="CZ153" s="212"/>
      <c r="DA153" s="212"/>
      <c r="DB153" s="212"/>
      <c r="DC153" s="212"/>
      <c r="DD153" s="212"/>
      <c r="DE153" s="212"/>
      <c r="DF153" s="212"/>
      <c r="DG153" s="212"/>
      <c r="DH153" s="212"/>
      <c r="DI153" s="212"/>
      <c r="DJ153" s="113"/>
      <c r="DK153" s="113"/>
      <c r="DL153" s="113"/>
      <c r="DM153" s="113"/>
      <c r="DN153" s="113"/>
      <c r="DO153" s="113"/>
      <c r="DP153" s="113"/>
      <c r="DQ153" s="113"/>
      <c r="DR153" s="113"/>
      <c r="DS153" s="113"/>
      <c r="DT153" s="113"/>
      <c r="DU153" s="113"/>
      <c r="DV153" s="113"/>
      <c r="DW153" s="113"/>
      <c r="DX153" s="212"/>
      <c r="DY153" s="212"/>
      <c r="DZ153" s="212"/>
      <c r="EA153" s="212"/>
      <c r="EB153" s="270" t="s">
        <v>455</v>
      </c>
      <c r="EC153" s="212"/>
      <c r="ED153" s="212"/>
      <c r="EE153" s="212"/>
      <c r="EF153" s="212"/>
      <c r="EG153" s="212"/>
      <c r="EH153" s="212"/>
      <c r="EI153" s="212"/>
      <c r="EJ153" s="212"/>
      <c r="EK153" s="212"/>
      <c r="EL153" s="212"/>
      <c r="EM153" s="212"/>
      <c r="EN153" s="212"/>
      <c r="EO153" s="113"/>
      <c r="EP153" s="113"/>
      <c r="EQ153" s="113"/>
      <c r="ER153" s="113"/>
      <c r="ES153" s="113"/>
      <c r="ET153" s="113"/>
      <c r="EU153" s="113"/>
      <c r="EV153" s="113"/>
      <c r="EW153" s="113"/>
      <c r="EX153" s="113"/>
      <c r="EY153" s="113"/>
      <c r="EZ153" s="113"/>
      <c r="FA153" s="113"/>
      <c r="FB153" s="113"/>
      <c r="FC153" s="212"/>
      <c r="FD153" s="212"/>
      <c r="FE153" s="212"/>
      <c r="FF153" s="270" t="s">
        <v>455</v>
      </c>
      <c r="FG153" s="212"/>
      <c r="FH153" s="212"/>
      <c r="FI153" s="212"/>
      <c r="FJ153" s="212"/>
      <c r="FK153" s="212"/>
      <c r="FL153" s="212"/>
      <c r="FM153" s="212"/>
      <c r="FN153" s="212"/>
      <c r="FO153" s="212"/>
      <c r="FP153" s="212"/>
      <c r="FQ153" s="212"/>
      <c r="FR153" s="212"/>
      <c r="FS153" s="212"/>
      <c r="FT153" s="212"/>
      <c r="FU153" s="222"/>
      <c r="FV153" s="222"/>
      <c r="FW153" s="222"/>
      <c r="FX153" s="222"/>
      <c r="FY153" s="222"/>
      <c r="FZ153" s="222"/>
      <c r="GA153" s="222"/>
      <c r="GB153" s="222"/>
      <c r="GC153" s="222"/>
      <c r="GD153" s="222"/>
      <c r="GE153" s="222"/>
      <c r="GF153" s="222"/>
      <c r="GG153" s="222"/>
      <c r="GH153" s="222"/>
      <c r="GI153" s="222"/>
      <c r="GJ153" s="222"/>
      <c r="GK153" s="222"/>
      <c r="GL153" s="222"/>
      <c r="GM153" s="222"/>
      <c r="GN153" s="222"/>
      <c r="GO153" s="222"/>
      <c r="GP153" s="222"/>
      <c r="GQ153" s="222"/>
      <c r="GR153" s="222"/>
      <c r="GS153" s="222"/>
      <c r="GT153" s="222"/>
      <c r="GU153" s="222"/>
      <c r="GV153" s="222"/>
      <c r="GW153" s="222"/>
      <c r="GX153" s="222"/>
      <c r="GY153" s="222"/>
      <c r="GZ153" s="222"/>
      <c r="HA153" s="222"/>
      <c r="HB153" s="222"/>
      <c r="HC153" s="222"/>
      <c r="HD153" s="270" t="s">
        <v>455</v>
      </c>
      <c r="HE153" s="222"/>
      <c r="HF153" s="222"/>
      <c r="HG153" s="222"/>
      <c r="HH153" s="222"/>
      <c r="HI153" s="222"/>
      <c r="HJ153" s="222"/>
      <c r="HK153" s="222"/>
      <c r="HL153" s="222"/>
      <c r="HM153" s="222"/>
      <c r="HN153" s="222"/>
      <c r="HO153" s="222"/>
      <c r="HP153" s="222"/>
      <c r="HQ153" s="222"/>
      <c r="HR153" s="222"/>
      <c r="HS153" s="222"/>
      <c r="HT153" s="222"/>
      <c r="HU153" s="222"/>
      <c r="HV153" s="222"/>
      <c r="HW153" s="222"/>
      <c r="HX153" s="222"/>
      <c r="HY153" s="222"/>
      <c r="HZ153" s="222"/>
      <c r="IA153" s="222"/>
      <c r="IB153" s="222"/>
      <c r="IC153" s="222"/>
      <c r="ID153" s="222"/>
      <c r="IE153" s="222"/>
      <c r="IF153" s="222"/>
      <c r="IG153" s="222"/>
      <c r="IH153" s="222"/>
      <c r="II153" s="222"/>
      <c r="IJ153" s="222"/>
      <c r="IK153" s="222"/>
      <c r="IL153" s="222"/>
      <c r="IM153" s="222"/>
      <c r="IN153" s="222"/>
      <c r="IO153" s="222"/>
      <c r="IP153" s="222"/>
      <c r="IQ153" s="222"/>
      <c r="IR153" s="222"/>
      <c r="IS153" s="270" t="s">
        <v>455</v>
      </c>
      <c r="IT153" s="222"/>
      <c r="IU153" s="222"/>
      <c r="IV153" s="222"/>
      <c r="IW153" s="222"/>
      <c r="IX153" s="222"/>
      <c r="IY153" s="222"/>
      <c r="IZ153" s="222"/>
      <c r="JA153" s="222"/>
      <c r="JB153" s="222"/>
      <c r="JC153" s="222"/>
      <c r="JD153" s="222"/>
      <c r="JE153" s="222"/>
      <c r="JF153" s="222"/>
      <c r="JG153" s="222"/>
      <c r="JH153" s="222"/>
      <c r="JI153" s="222"/>
      <c r="JJ153" s="222"/>
      <c r="JK153" s="222"/>
      <c r="JL153" s="222"/>
      <c r="JM153" s="222"/>
      <c r="JN153" s="222"/>
      <c r="JO153" s="222"/>
      <c r="JP153" s="222"/>
      <c r="JQ153" s="222"/>
      <c r="JR153" s="222"/>
      <c r="JS153" s="222"/>
      <c r="JT153" s="222"/>
      <c r="JU153" s="222"/>
      <c r="JV153" s="222"/>
      <c r="JW153" s="222"/>
      <c r="JX153" s="222"/>
      <c r="JY153" s="222"/>
      <c r="JZ153" s="222"/>
      <c r="KA153" s="222"/>
      <c r="KB153" s="222"/>
      <c r="KC153" s="222"/>
      <c r="KD153" s="222"/>
      <c r="KE153" s="270" t="s">
        <v>455</v>
      </c>
      <c r="KF153" s="222"/>
      <c r="KG153" s="222"/>
      <c r="KH153" s="222"/>
      <c r="KI153" s="222"/>
      <c r="KJ153" s="222"/>
      <c r="KK153" s="222"/>
      <c r="KL153" s="222"/>
      <c r="KM153" s="222"/>
      <c r="KN153" s="222"/>
      <c r="KO153" s="222"/>
      <c r="KP153" s="222"/>
      <c r="KQ153" s="222"/>
      <c r="KR153" s="222"/>
      <c r="KS153" s="222"/>
      <c r="KT153" s="222"/>
      <c r="KU153" s="222"/>
      <c r="KV153" s="222"/>
      <c r="KW153" s="222"/>
      <c r="KX153" s="222"/>
      <c r="KY153" s="222"/>
      <c r="KZ153" s="222"/>
      <c r="LA153" s="222"/>
      <c r="LB153" s="222"/>
      <c r="LC153" s="222"/>
      <c r="LD153" s="222"/>
      <c r="LE153" s="222"/>
      <c r="LF153" s="222"/>
      <c r="LG153" s="222"/>
      <c r="LH153" s="222"/>
      <c r="LI153" s="222"/>
      <c r="LJ153" s="222"/>
      <c r="LK153" s="222"/>
      <c r="LL153" s="222"/>
      <c r="LM153" s="222"/>
      <c r="LN153" s="222"/>
      <c r="LO153" s="222"/>
      <c r="LP153" s="222"/>
      <c r="LQ153" s="222"/>
      <c r="LR153" s="222"/>
      <c r="LS153" s="222"/>
      <c r="LT153" s="270" t="s">
        <v>455</v>
      </c>
      <c r="LU153" s="222"/>
      <c r="LV153" s="222"/>
      <c r="LW153" s="222"/>
      <c r="LX153" s="222"/>
      <c r="LY153" s="222"/>
      <c r="LZ153" s="222"/>
      <c r="MA153" s="222"/>
      <c r="MB153" s="222"/>
      <c r="MC153" s="222"/>
      <c r="MD153" s="222"/>
      <c r="ME153" s="222"/>
      <c r="MF153" s="222"/>
      <c r="MG153" s="222"/>
      <c r="MH153" s="222"/>
      <c r="MI153" s="222"/>
      <c r="MJ153" s="222"/>
      <c r="MK153" s="222"/>
      <c r="ML153" s="222"/>
      <c r="MM153" s="222"/>
      <c r="MN153" s="222"/>
      <c r="MO153" s="222"/>
      <c r="MP153" s="222"/>
      <c r="MQ153" s="222"/>
      <c r="MR153" s="222"/>
      <c r="MS153" s="222"/>
      <c r="MT153" s="222"/>
      <c r="MU153" s="222"/>
      <c r="MV153" s="222"/>
      <c r="MW153" s="222"/>
      <c r="MX153" s="222"/>
      <c r="MY153" s="222"/>
      <c r="MZ153" s="222"/>
      <c r="NA153" s="222"/>
      <c r="NB153" s="222"/>
      <c r="NC153" s="222"/>
      <c r="ND153" s="222"/>
      <c r="NE153" s="222"/>
      <c r="NF153" s="222"/>
      <c r="NG153" s="222"/>
      <c r="NH153" s="222"/>
      <c r="NI153" s="222"/>
      <c r="NJ153" s="222"/>
      <c r="NK153" s="222"/>
      <c r="NL153" s="222"/>
      <c r="NM153" s="222"/>
      <c r="NN153" s="222"/>
      <c r="NO153" s="222"/>
      <c r="NP153" s="222"/>
      <c r="NQ153" s="222"/>
      <c r="NR153" s="222"/>
      <c r="NS153" s="222"/>
      <c r="NT153" s="222"/>
      <c r="NU153" s="222"/>
      <c r="NV153" s="222"/>
      <c r="NW153" s="222"/>
      <c r="NX153" s="222"/>
      <c r="NY153" s="222"/>
      <c r="NZ153" s="222"/>
      <c r="OA153" s="222"/>
      <c r="OB153" s="222"/>
      <c r="OC153" s="222"/>
      <c r="OD153" s="222"/>
      <c r="OE153" s="222"/>
      <c r="OF153" s="222"/>
      <c r="OG153" s="222"/>
      <c r="OH153" s="222"/>
      <c r="OI153" s="222"/>
      <c r="OJ153" s="222"/>
      <c r="OK153" s="222"/>
      <c r="OL153" s="222"/>
      <c r="OM153" s="222"/>
      <c r="ON153" s="222"/>
      <c r="OO153" s="222"/>
      <c r="OP153" s="222"/>
      <c r="OQ153" s="222"/>
      <c r="OR153" s="222"/>
      <c r="OS153" s="267">
        <f>IF(ISERROR(#REF!),0,1)</f>
        <v>0</v>
      </c>
      <c r="OT153" s="267">
        <f t="shared" si="42"/>
        <v>1</v>
      </c>
      <c r="OU153" s="267">
        <f t="shared" si="43"/>
        <v>0</v>
      </c>
      <c r="OV153" s="223"/>
      <c r="OW153" s="223"/>
      <c r="OX153" s="223"/>
      <c r="OY153" s="223"/>
      <c r="OZ153" s="223"/>
      <c r="PA153" s="223"/>
      <c r="PB153" s="223"/>
      <c r="PC153" s="223"/>
      <c r="PD153" s="223"/>
      <c r="PE153" s="223"/>
      <c r="PF153" s="223"/>
      <c r="PG153" s="223"/>
      <c r="PH153" s="223"/>
      <c r="PI153" s="223"/>
      <c r="PJ153" s="223"/>
      <c r="PK153" s="223"/>
      <c r="PL153" s="223"/>
      <c r="PM153" s="223"/>
      <c r="PN153" s="223"/>
      <c r="PO153" s="223"/>
      <c r="PP153" s="223"/>
      <c r="PQ153" s="223"/>
      <c r="PR153" s="223"/>
      <c r="PS153" s="223"/>
      <c r="PT153" s="223"/>
      <c r="PU153" s="223"/>
      <c r="PV153" s="223"/>
      <c r="PW153" s="223"/>
      <c r="PX153" s="223"/>
      <c r="PY153" s="223"/>
      <c r="PZ153" s="223"/>
      <c r="QA153" s="223"/>
      <c r="QB153" s="223"/>
      <c r="QC153" s="223"/>
      <c r="QD153" s="223"/>
      <c r="QE153" s="223"/>
      <c r="QF153" s="223"/>
      <c r="QG153" s="223"/>
      <c r="QH153" s="223"/>
      <c r="QI153" s="223"/>
      <c r="QJ153" s="223"/>
      <c r="QK153" s="223"/>
      <c r="QL153" s="223"/>
      <c r="QM153" s="223"/>
      <c r="QN153" s="223"/>
      <c r="QO153" s="223"/>
      <c r="QP153" s="223"/>
      <c r="QQ153" s="223"/>
      <c r="QR153" s="223"/>
      <c r="QS153" s="223"/>
      <c r="QT153" s="223"/>
      <c r="QU153" s="223"/>
      <c r="QV153" s="223"/>
      <c r="QW153" s="223"/>
      <c r="QX153" s="223"/>
      <c r="QY153" s="223"/>
      <c r="QZ153" s="223"/>
      <c r="RA153" s="223"/>
      <c r="RB153" s="223"/>
      <c r="RC153" s="223"/>
      <c r="RD153" s="223"/>
      <c r="RE153" s="223"/>
      <c r="RF153" s="223"/>
      <c r="RG153" s="223"/>
      <c r="RH153" s="223"/>
      <c r="RI153" s="223"/>
      <c r="RJ153" s="223"/>
      <c r="RK153" s="223"/>
      <c r="RL153" s="223"/>
      <c r="RM153" s="223"/>
      <c r="RN153" s="223"/>
      <c r="RO153" s="223"/>
      <c r="RP153" s="223"/>
      <c r="RQ153" s="223"/>
      <c r="RR153" s="223"/>
      <c r="RS153" s="223"/>
      <c r="RT153" s="223"/>
      <c r="RU153" s="223"/>
      <c r="RV153" s="223"/>
      <c r="RW153" s="223"/>
      <c r="RX153" s="223"/>
      <c r="RY153" s="223"/>
      <c r="RZ153" s="223"/>
      <c r="SA153" s="223"/>
      <c r="SB153" s="223"/>
      <c r="SC153" s="223"/>
      <c r="SD153" s="223"/>
      <c r="SE153" s="223"/>
      <c r="SF153" s="223"/>
      <c r="SG153" s="223"/>
      <c r="SH153" s="223"/>
      <c r="SI153" s="223"/>
      <c r="SJ153" s="223"/>
      <c r="SK153" s="223"/>
      <c r="SL153" s="223"/>
      <c r="SM153" s="223"/>
      <c r="SN153" s="223"/>
      <c r="SO153" s="223"/>
      <c r="SP153" s="223"/>
      <c r="SQ153" s="223"/>
      <c r="SR153" s="223"/>
      <c r="SS153" s="223"/>
      <c r="ST153" s="223"/>
      <c r="SU153" s="223"/>
      <c r="SV153" s="223"/>
      <c r="SW153" s="223"/>
      <c r="SX153" s="223"/>
      <c r="SY153" s="223"/>
      <c r="SZ153" s="223"/>
      <c r="TA153" s="223"/>
      <c r="TB153" s="223"/>
      <c r="TC153" s="223"/>
      <c r="TD153" s="223"/>
      <c r="TE153" s="223"/>
      <c r="TF153" s="223"/>
      <c r="TG153" s="223"/>
      <c r="TH153" s="223"/>
      <c r="TI153" s="223"/>
      <c r="TJ153" s="223"/>
      <c r="TK153" s="223"/>
      <c r="TL153" s="223"/>
      <c r="TM153" s="223"/>
      <c r="TN153" s="223"/>
      <c r="TO153" s="223"/>
      <c r="TP153" s="223"/>
      <c r="TQ153" s="223"/>
      <c r="TR153" s="223"/>
      <c r="TS153" s="223"/>
      <c r="TT153" s="223"/>
      <c r="TU153" s="223"/>
      <c r="TV153" s="223"/>
      <c r="TW153" s="223"/>
      <c r="TX153" s="223"/>
      <c r="TY153" s="223"/>
      <c r="TZ153" s="223"/>
      <c r="UA153" s="223"/>
      <c r="UB153" s="223"/>
      <c r="UC153" s="223"/>
      <c r="UD153" s="223"/>
      <c r="UE153" s="223"/>
      <c r="UF153" s="223"/>
      <c r="UG153" s="223"/>
      <c r="UH153" s="223"/>
      <c r="UI153" s="223"/>
      <c r="UJ153" s="223"/>
      <c r="UK153" s="223"/>
      <c r="UL153" s="223"/>
      <c r="UM153" s="223"/>
      <c r="UN153" s="223"/>
      <c r="UO153" s="223"/>
      <c r="UP153" s="223"/>
      <c r="UQ153" s="223"/>
      <c r="UR153" s="223"/>
      <c r="US153" s="223"/>
      <c r="UT153" s="223"/>
      <c r="UU153" s="223"/>
      <c r="UV153" s="223"/>
      <c r="UW153" s="223"/>
      <c r="UX153" s="223"/>
      <c r="UY153" s="223"/>
      <c r="UZ153" s="223"/>
      <c r="VA153" s="223"/>
      <c r="VB153" s="223"/>
      <c r="VC153" s="223"/>
      <c r="VD153" s="223"/>
      <c r="VE153" s="223"/>
      <c r="VF153" s="223"/>
      <c r="VG153" s="223"/>
      <c r="VH153" s="223"/>
      <c r="VI153" s="223"/>
      <c r="VJ153" s="223"/>
      <c r="VK153" s="223"/>
      <c r="VL153" s="223"/>
      <c r="VM153" s="223"/>
      <c r="VN153" s="223"/>
      <c r="VO153" s="223"/>
      <c r="VP153" s="223"/>
      <c r="VQ153" s="223"/>
      <c r="VR153" s="223"/>
      <c r="VS153" s="223"/>
      <c r="VT153" s="223"/>
      <c r="VU153" s="223"/>
      <c r="VV153" s="223"/>
      <c r="VW153" s="223"/>
      <c r="VX153" s="223"/>
      <c r="VY153" s="223"/>
      <c r="VZ153" s="223"/>
      <c r="WA153" s="223"/>
      <c r="WB153" s="223"/>
      <c r="WC153" s="223"/>
      <c r="WD153" s="223"/>
      <c r="WE153" s="223"/>
      <c r="WF153" s="223"/>
      <c r="WG153" s="223"/>
      <c r="WH153" s="223"/>
      <c r="WI153" s="223"/>
      <c r="WJ153" s="223"/>
      <c r="WK153" s="223"/>
      <c r="WL153" s="223"/>
      <c r="WM153" s="223"/>
      <c r="WN153" s="223"/>
      <c r="WO153" s="223"/>
      <c r="WP153" s="223"/>
      <c r="WQ153" s="223"/>
      <c r="WR153" s="223"/>
      <c r="WS153" s="223"/>
      <c r="WT153" s="223"/>
      <c r="WU153" s="223"/>
      <c r="WV153" s="223"/>
      <c r="WW153" s="223"/>
      <c r="WX153" s="223"/>
      <c r="WY153" s="223"/>
      <c r="WZ153" s="223"/>
      <c r="XA153" s="223"/>
      <c r="XB153" s="223"/>
      <c r="XC153" s="223"/>
      <c r="XD153" s="223"/>
      <c r="XE153" s="223"/>
      <c r="XF153" s="223"/>
      <c r="XG153" s="223"/>
      <c r="XH153" s="223"/>
      <c r="XI153" s="223"/>
      <c r="XJ153" s="223"/>
      <c r="XK153" s="223"/>
      <c r="XL153" s="223"/>
      <c r="XM153" s="223"/>
      <c r="XN153" s="223"/>
      <c r="XO153" s="223"/>
      <c r="XP153" s="223"/>
      <c r="XQ153" s="223"/>
      <c r="XR153" s="223"/>
      <c r="XS153" s="223"/>
      <c r="XT153" s="223"/>
      <c r="XU153" s="223"/>
      <c r="XV153" s="223"/>
      <c r="XW153" s="223"/>
      <c r="XX153" s="223"/>
      <c r="XY153" s="223"/>
      <c r="XZ153" s="223"/>
      <c r="YA153" s="223"/>
      <c r="YB153" s="223"/>
      <c r="YC153" s="223"/>
      <c r="YD153" s="223"/>
      <c r="YE153" s="223"/>
      <c r="YF153" s="223"/>
      <c r="YG153" s="223"/>
      <c r="YH153" s="223"/>
      <c r="YI153" s="223"/>
      <c r="YJ153" s="223"/>
      <c r="YK153" s="223"/>
      <c r="YL153" s="223"/>
      <c r="YM153" s="223"/>
      <c r="YN153" s="223"/>
      <c r="YO153" s="223"/>
      <c r="YP153" s="223"/>
      <c r="YQ153" s="223"/>
      <c r="YR153" s="223"/>
      <c r="YS153" s="223"/>
      <c r="YT153" s="223"/>
      <c r="YU153" s="223"/>
      <c r="YV153" s="223"/>
      <c r="YW153" s="223"/>
      <c r="YX153" s="223"/>
      <c r="YY153" s="223"/>
      <c r="YZ153" s="223"/>
      <c r="ZA153" s="223"/>
      <c r="ZB153" s="223"/>
      <c r="ZC153" s="223"/>
      <c r="ZD153" s="223"/>
      <c r="ZE153" s="223"/>
      <c r="ZF153" s="223"/>
      <c r="ZG153" s="223"/>
      <c r="ZH153" s="223"/>
      <c r="ZI153" s="223"/>
      <c r="ZJ153" s="223"/>
      <c r="ZK153" s="223"/>
      <c r="ZL153" s="223"/>
      <c r="ZM153" s="223"/>
      <c r="ZN153" s="223"/>
      <c r="ZO153" s="223"/>
      <c r="ZP153" s="223"/>
      <c r="ZQ153" s="223"/>
      <c r="ZR153" s="223"/>
      <c r="ZS153" s="223"/>
      <c r="ZT153" s="223"/>
      <c r="ZU153" s="223"/>
      <c r="ZV153" s="223"/>
      <c r="ZW153" s="223"/>
      <c r="ZX153" s="223"/>
      <c r="ZY153" s="223"/>
      <c r="ZZ153" s="223"/>
      <c r="AAA153" s="223"/>
      <c r="AAB153" s="223"/>
      <c r="AAC153" s="223"/>
      <c r="AAD153" s="223"/>
      <c r="AAE153" s="223"/>
      <c r="AAF153" s="223"/>
      <c r="AAG153" s="223"/>
      <c r="AAH153" s="223"/>
      <c r="AAI153" s="223"/>
      <c r="AAJ153" s="223"/>
      <c r="AAK153" s="223"/>
      <c r="AAL153" s="223"/>
      <c r="AAM153" s="223"/>
      <c r="AAN153" s="223"/>
      <c r="AAO153" s="223"/>
      <c r="AAP153" s="223"/>
      <c r="AAQ153" s="223"/>
      <c r="AAR153" s="223"/>
      <c r="AAS153" s="223"/>
      <c r="AAT153" s="223"/>
      <c r="AAU153" s="223"/>
      <c r="AAV153" s="223"/>
      <c r="AAW153" s="223"/>
      <c r="AAX153" s="223"/>
      <c r="AAY153" s="223"/>
      <c r="AAZ153" s="223"/>
      <c r="ABA153" s="223"/>
      <c r="ABB153" s="223"/>
      <c r="ABC153" s="223"/>
      <c r="ABD153" s="223"/>
      <c r="ABE153" s="223"/>
      <c r="ABF153" s="223"/>
      <c r="ABG153" s="223"/>
      <c r="ABH153" s="223"/>
      <c r="ABI153" s="223"/>
      <c r="ABJ153" s="223"/>
      <c r="ABK153" s="223"/>
      <c r="ABL153" s="223"/>
      <c r="ABM153" s="223"/>
      <c r="ABN153" s="223"/>
      <c r="ABO153" s="223"/>
      <c r="ABP153" s="223"/>
      <c r="ABQ153" s="223"/>
      <c r="ABR153" s="223"/>
      <c r="ABS153" s="223"/>
      <c r="ABT153" s="223"/>
      <c r="ABU153" s="223"/>
      <c r="ABV153" s="223"/>
      <c r="ABW153" s="223"/>
      <c r="ABX153" s="223"/>
      <c r="ABY153" s="223"/>
      <c r="ABZ153" s="223"/>
      <c r="ACA153" s="223"/>
      <c r="ACB153" s="223"/>
      <c r="ACC153" s="223"/>
      <c r="ACD153" s="223"/>
      <c r="ACE153" s="223"/>
      <c r="ACF153" s="223"/>
      <c r="ACG153" s="223"/>
      <c r="ACH153" s="223"/>
      <c r="ACI153" s="223"/>
      <c r="ACJ153" s="223"/>
      <c r="ACK153" s="223"/>
      <c r="ACL153" s="223"/>
      <c r="ACM153" s="223"/>
      <c r="ACN153" s="223"/>
      <c r="ACO153" s="223"/>
      <c r="ACP153" s="223"/>
      <c r="ACQ153" s="223"/>
      <c r="ACR153" s="223"/>
      <c r="ACS153" s="223"/>
      <c r="ACT153" s="223"/>
      <c r="ACU153" s="223"/>
      <c r="ACV153" s="223"/>
      <c r="ACW153" s="223"/>
      <c r="ACX153" s="223"/>
      <c r="ACY153" s="223"/>
      <c r="ACZ153" s="223"/>
      <c r="ADA153" s="223"/>
      <c r="ADB153" s="223"/>
      <c r="ADC153" s="223"/>
      <c r="ADD153" s="223"/>
      <c r="ADE153" s="223"/>
      <c r="ADF153" s="223"/>
      <c r="ADG153" s="223"/>
      <c r="ADH153" s="223"/>
      <c r="ADI153" s="223"/>
      <c r="ADJ153" s="223"/>
      <c r="ADK153" s="223"/>
      <c r="ADL153" s="223"/>
      <c r="ADM153" s="223"/>
      <c r="ADN153" s="223"/>
      <c r="ADO153" s="223"/>
      <c r="ADP153" s="223"/>
      <c r="ADQ153" s="223"/>
      <c r="ADR153" s="223"/>
      <c r="ADS153" s="223"/>
      <c r="ADT153" s="223"/>
      <c r="ADU153" s="223"/>
      <c r="ADV153" s="223"/>
      <c r="ADW153" s="223"/>
      <c r="ADX153" s="223"/>
      <c r="ADY153" s="223"/>
      <c r="ADZ153" s="223"/>
      <c r="AEA153" s="223"/>
      <c r="AEB153" s="223"/>
      <c r="AEC153" s="223"/>
      <c r="AED153" s="223"/>
      <c r="AEE153" s="223"/>
      <c r="AEF153" s="223"/>
      <c r="AEG153" s="223"/>
      <c r="AEH153" s="223"/>
      <c r="AEI153" s="223"/>
      <c r="AEJ153" s="223"/>
      <c r="AEK153" s="223"/>
      <c r="AEL153" s="223"/>
      <c r="AEM153" s="223"/>
      <c r="AEN153" s="223"/>
      <c r="AEO153" s="223"/>
      <c r="AEP153" s="223"/>
      <c r="AEQ153" s="223"/>
      <c r="AER153" s="223"/>
      <c r="AES153" s="223"/>
      <c r="AET153" s="223"/>
      <c r="AEU153" s="223"/>
      <c r="AEV153" s="223"/>
      <c r="AEW153" s="223"/>
      <c r="AEX153" s="223"/>
      <c r="AEY153" s="223"/>
      <c r="AEZ153" s="223"/>
      <c r="AFA153" s="223"/>
      <c r="AFB153" s="223"/>
      <c r="AFC153" s="223"/>
      <c r="AFD153" s="223"/>
      <c r="AFE153" s="223"/>
      <c r="AFF153" s="223"/>
      <c r="AFG153" s="223"/>
      <c r="AFH153" s="223"/>
      <c r="AFI153" s="223"/>
      <c r="AFJ153" s="223"/>
      <c r="AFK153" s="223"/>
      <c r="AFL153" s="223"/>
      <c r="AFM153" s="223"/>
      <c r="AFN153" s="223"/>
      <c r="AFO153" s="223"/>
      <c r="AFP153" s="223"/>
      <c r="AFQ153" s="223"/>
      <c r="AFR153" s="223"/>
      <c r="AFS153" s="223"/>
      <c r="AFT153" s="223"/>
    </row>
    <row r="154" spans="1:852" s="64" customFormat="1" ht="15.75">
      <c r="A154" s="220" t="s">
        <v>825</v>
      </c>
      <c r="B154" s="220"/>
      <c r="C154" s="260" t="s">
        <v>3028</v>
      </c>
      <c r="D154" s="260" t="s">
        <v>173</v>
      </c>
      <c r="E154" s="209">
        <v>4</v>
      </c>
      <c r="F154" s="209">
        <v>2</v>
      </c>
      <c r="G154" s="90" t="s">
        <v>360</v>
      </c>
      <c r="H154" s="270" t="s">
        <v>455</v>
      </c>
      <c r="I154" s="270">
        <v>6</v>
      </c>
      <c r="J154" s="270">
        <v>12</v>
      </c>
      <c r="K154" s="270" t="s">
        <v>455</v>
      </c>
      <c r="L154" s="267"/>
      <c r="M154" s="267"/>
      <c r="N154" s="270"/>
      <c r="O154" s="270" t="s">
        <v>602</v>
      </c>
      <c r="P154" s="267">
        <v>17</v>
      </c>
      <c r="Q154" s="267">
        <v>11</v>
      </c>
      <c r="R154" s="267">
        <v>50</v>
      </c>
      <c r="S154" s="270" t="s">
        <v>602</v>
      </c>
      <c r="T154" s="270">
        <v>17</v>
      </c>
      <c r="U154" s="113">
        <v>25.2</v>
      </c>
      <c r="V154" s="113" t="s">
        <v>455</v>
      </c>
      <c r="W154" s="113"/>
      <c r="X154" s="113"/>
      <c r="Y154" s="113"/>
      <c r="Z154" s="113"/>
      <c r="AA154" s="113"/>
      <c r="AB154" s="113"/>
      <c r="AC154" s="113"/>
      <c r="AD154" s="113"/>
      <c r="AE154" s="114"/>
      <c r="AF154" s="113"/>
      <c r="AG154" s="113"/>
      <c r="AH154" s="113"/>
      <c r="AI154" s="267">
        <v>29</v>
      </c>
      <c r="AJ154" s="267">
        <f t="shared" si="37"/>
        <v>17</v>
      </c>
      <c r="AK154" s="267" t="s">
        <v>455</v>
      </c>
      <c r="AL154" s="90" t="s">
        <v>3011</v>
      </c>
      <c r="AM154" s="270" t="s">
        <v>455</v>
      </c>
      <c r="AN154" s="270">
        <v>2</v>
      </c>
      <c r="AO154" s="270">
        <v>6</v>
      </c>
      <c r="AP154" s="270" t="s">
        <v>455</v>
      </c>
      <c r="AQ154" s="267"/>
      <c r="AR154" s="267"/>
      <c r="AS154" s="267"/>
      <c r="AT154" s="270" t="s">
        <v>602</v>
      </c>
      <c r="AU154" s="267">
        <v>17</v>
      </c>
      <c r="AV154" s="267">
        <v>3</v>
      </c>
      <c r="AW154" s="267">
        <v>50</v>
      </c>
      <c r="AX154" s="270" t="s">
        <v>602</v>
      </c>
      <c r="AY154" s="267">
        <v>17</v>
      </c>
      <c r="AZ154" s="114">
        <v>25.4</v>
      </c>
      <c r="BA154" s="114" t="s">
        <v>455</v>
      </c>
      <c r="BB154" s="114"/>
      <c r="BC154" s="114"/>
      <c r="BD154" s="114"/>
      <c r="BE154" s="114"/>
      <c r="BF154" s="114"/>
      <c r="BG154" s="114"/>
      <c r="BH154" s="114"/>
      <c r="BI154" s="114"/>
      <c r="BJ154" s="114"/>
      <c r="BK154" s="114"/>
      <c r="BL154" s="114"/>
      <c r="BM154" s="114"/>
      <c r="BN154" s="270">
        <v>14</v>
      </c>
      <c r="BO154" s="270">
        <f t="shared" si="38"/>
        <v>8</v>
      </c>
      <c r="BP154" s="270" t="s">
        <v>455</v>
      </c>
      <c r="BQ154" s="90"/>
      <c r="BR154" s="270" t="s">
        <v>455</v>
      </c>
      <c r="BS154" s="267"/>
      <c r="BT154" s="267"/>
      <c r="BU154" s="267"/>
      <c r="BV154" s="267"/>
      <c r="BW154" s="267"/>
      <c r="BX154" s="267"/>
      <c r="BY154" s="267"/>
      <c r="BZ154" s="267"/>
      <c r="CA154" s="267"/>
      <c r="CB154" s="267"/>
      <c r="CC154" s="267"/>
      <c r="CD154" s="267"/>
      <c r="CE154" s="114"/>
      <c r="CF154" s="114"/>
      <c r="CG154" s="114"/>
      <c r="CH154" s="114"/>
      <c r="CI154" s="114"/>
      <c r="CJ154" s="114"/>
      <c r="CK154" s="114"/>
      <c r="CL154" s="114"/>
      <c r="CM154" s="114"/>
      <c r="CN154" s="114"/>
      <c r="CO154" s="114"/>
      <c r="CP154" s="114"/>
      <c r="CQ154" s="114"/>
      <c r="CR154" s="114"/>
      <c r="CS154" s="267"/>
      <c r="CT154" s="267"/>
      <c r="CU154" s="267"/>
      <c r="CV154" s="270"/>
      <c r="CW154" s="270" t="s">
        <v>455</v>
      </c>
      <c r="CX154" s="270"/>
      <c r="CY154" s="267"/>
      <c r="CZ154" s="267"/>
      <c r="DA154" s="267"/>
      <c r="DB154" s="267"/>
      <c r="DC154" s="267"/>
      <c r="DD154" s="267"/>
      <c r="DE154" s="267"/>
      <c r="DF154" s="267"/>
      <c r="DG154" s="267"/>
      <c r="DH154" s="267"/>
      <c r="DI154" s="267"/>
      <c r="DJ154" s="113"/>
      <c r="DK154" s="113"/>
      <c r="DL154" s="113"/>
      <c r="DM154" s="113"/>
      <c r="DN154" s="113"/>
      <c r="DO154" s="113"/>
      <c r="DP154" s="113"/>
      <c r="DQ154" s="113"/>
      <c r="DR154" s="113"/>
      <c r="DS154" s="113"/>
      <c r="DT154" s="113"/>
      <c r="DU154" s="113"/>
      <c r="DV154" s="113"/>
      <c r="DW154" s="113"/>
      <c r="DX154" s="267"/>
      <c r="DY154" s="267"/>
      <c r="DZ154" s="267"/>
      <c r="EA154" s="267"/>
      <c r="EB154" s="270" t="s">
        <v>455</v>
      </c>
      <c r="EC154" s="267"/>
      <c r="ED154" s="267"/>
      <c r="EE154" s="267"/>
      <c r="EF154" s="267"/>
      <c r="EG154" s="267"/>
      <c r="EH154" s="267"/>
      <c r="EI154" s="267"/>
      <c r="EJ154" s="267"/>
      <c r="EK154" s="267"/>
      <c r="EL154" s="267"/>
      <c r="EM154" s="267"/>
      <c r="EN154" s="267"/>
      <c r="EO154" s="113"/>
      <c r="EP154" s="113"/>
      <c r="EQ154" s="113"/>
      <c r="ER154" s="113"/>
      <c r="ES154" s="113"/>
      <c r="ET154" s="113"/>
      <c r="EU154" s="113"/>
      <c r="EV154" s="113"/>
      <c r="EW154" s="113"/>
      <c r="EX154" s="113"/>
      <c r="EY154" s="113"/>
      <c r="EZ154" s="113"/>
      <c r="FA154" s="113"/>
      <c r="FB154" s="113"/>
      <c r="FC154" s="267"/>
      <c r="FD154" s="267"/>
      <c r="FE154" s="267"/>
      <c r="FF154" s="270" t="s">
        <v>455</v>
      </c>
      <c r="FG154" s="267"/>
      <c r="FH154" s="267"/>
      <c r="FI154" s="267"/>
      <c r="FJ154" s="267"/>
      <c r="FK154" s="267"/>
      <c r="FL154" s="267"/>
      <c r="FM154" s="267"/>
      <c r="FN154" s="267"/>
      <c r="FO154" s="267"/>
      <c r="FP154" s="267"/>
      <c r="FQ154" s="267"/>
      <c r="FR154" s="267"/>
      <c r="FS154" s="267"/>
      <c r="FT154" s="267"/>
      <c r="FU154" s="267"/>
      <c r="FV154" s="267"/>
      <c r="FW154" s="267"/>
      <c r="FX154" s="267"/>
      <c r="FY154" s="267"/>
      <c r="FZ154" s="267"/>
      <c r="GA154" s="267"/>
      <c r="GB154" s="267"/>
      <c r="GC154" s="267"/>
      <c r="GD154" s="267"/>
      <c r="GE154" s="267"/>
      <c r="GF154" s="267"/>
      <c r="GG154" s="267"/>
      <c r="GH154" s="267"/>
      <c r="GI154" s="267"/>
      <c r="GJ154" s="267"/>
      <c r="GK154" s="267"/>
      <c r="GL154" s="267"/>
      <c r="GM154" s="267"/>
      <c r="GN154" s="267"/>
      <c r="GO154" s="267"/>
      <c r="GP154" s="267"/>
      <c r="GQ154" s="267"/>
      <c r="GR154" s="267"/>
      <c r="GS154" s="267"/>
      <c r="GT154" s="267"/>
      <c r="GU154" s="267"/>
      <c r="GV154" s="267"/>
      <c r="GW154" s="267"/>
      <c r="GX154" s="267"/>
      <c r="GY154" s="267"/>
      <c r="GZ154" s="267"/>
      <c r="HA154" s="267"/>
      <c r="HB154" s="267"/>
      <c r="HC154" s="267"/>
      <c r="HD154" s="270" t="s">
        <v>455</v>
      </c>
      <c r="HE154" s="267"/>
      <c r="HF154" s="267"/>
      <c r="HG154" s="267"/>
      <c r="HH154" s="267"/>
      <c r="HI154" s="267"/>
      <c r="HJ154" s="267"/>
      <c r="HK154" s="267"/>
      <c r="HL154" s="267"/>
      <c r="HM154" s="267"/>
      <c r="HN154" s="267"/>
      <c r="HO154" s="267"/>
      <c r="HP154" s="267"/>
      <c r="HQ154" s="267"/>
      <c r="HR154" s="267"/>
      <c r="HS154" s="267"/>
      <c r="HT154" s="267"/>
      <c r="HU154" s="267"/>
      <c r="HV154" s="267"/>
      <c r="HW154" s="267"/>
      <c r="HX154" s="267"/>
      <c r="HY154" s="267"/>
      <c r="HZ154" s="267"/>
      <c r="IA154" s="267"/>
      <c r="IB154" s="267"/>
      <c r="IC154" s="267"/>
      <c r="ID154" s="267"/>
      <c r="IE154" s="267"/>
      <c r="IF154" s="267"/>
      <c r="IG154" s="267"/>
      <c r="IH154" s="267"/>
      <c r="II154" s="267"/>
      <c r="IJ154" s="267"/>
      <c r="IK154" s="267"/>
      <c r="IL154" s="267"/>
      <c r="IM154" s="267"/>
      <c r="IN154" s="267"/>
      <c r="IO154" s="267"/>
      <c r="IP154" s="267"/>
      <c r="IQ154" s="267"/>
      <c r="IR154" s="267"/>
      <c r="IS154" s="270" t="s">
        <v>455</v>
      </c>
      <c r="IT154" s="267"/>
      <c r="IU154" s="267"/>
      <c r="IV154" s="267"/>
      <c r="IW154" s="267"/>
      <c r="IX154" s="267"/>
      <c r="IY154" s="267"/>
      <c r="IZ154" s="267"/>
      <c r="JA154" s="267"/>
      <c r="JB154" s="267"/>
      <c r="JC154" s="267"/>
      <c r="JD154" s="267"/>
      <c r="JE154" s="267"/>
      <c r="JF154" s="267"/>
      <c r="JG154" s="267"/>
      <c r="JH154" s="267"/>
      <c r="JI154" s="267"/>
      <c r="JJ154" s="267"/>
      <c r="JK154" s="267"/>
      <c r="JL154" s="267"/>
      <c r="JM154" s="267"/>
      <c r="JN154" s="267"/>
      <c r="JO154" s="267"/>
      <c r="JP154" s="267"/>
      <c r="JQ154" s="267"/>
      <c r="JR154" s="267"/>
      <c r="JS154" s="267"/>
      <c r="JT154" s="267"/>
      <c r="JU154" s="267"/>
      <c r="JV154" s="267"/>
      <c r="JW154" s="267"/>
      <c r="JX154" s="267"/>
      <c r="JY154" s="267"/>
      <c r="JZ154" s="267"/>
      <c r="KA154" s="267"/>
      <c r="KB154" s="267"/>
      <c r="KC154" s="267"/>
      <c r="KD154" s="267"/>
      <c r="KE154" s="270" t="s">
        <v>455</v>
      </c>
      <c r="KF154" s="267"/>
      <c r="KG154" s="267"/>
      <c r="KH154" s="267"/>
      <c r="KI154" s="267"/>
      <c r="KJ154" s="267"/>
      <c r="KK154" s="267"/>
      <c r="KL154" s="267"/>
      <c r="KM154" s="267"/>
      <c r="KN154" s="267"/>
      <c r="KO154" s="267"/>
      <c r="KP154" s="267"/>
      <c r="KQ154" s="267"/>
      <c r="KR154" s="267"/>
      <c r="KS154" s="267"/>
      <c r="KT154" s="267"/>
      <c r="KU154" s="267"/>
      <c r="KV154" s="267"/>
      <c r="KW154" s="267"/>
      <c r="KX154" s="267"/>
      <c r="KY154" s="267"/>
      <c r="KZ154" s="267"/>
      <c r="LA154" s="267"/>
      <c r="LB154" s="267"/>
      <c r="LC154" s="267"/>
      <c r="LD154" s="267"/>
      <c r="LE154" s="267"/>
      <c r="LF154" s="267"/>
      <c r="LG154" s="267"/>
      <c r="LH154" s="267"/>
      <c r="LI154" s="267"/>
      <c r="LJ154" s="267"/>
      <c r="LK154" s="267"/>
      <c r="LL154" s="267"/>
      <c r="LM154" s="267"/>
      <c r="LN154" s="267"/>
      <c r="LO154" s="267"/>
      <c r="LP154" s="267"/>
      <c r="LQ154" s="267"/>
      <c r="LR154" s="267"/>
      <c r="LS154" s="267"/>
      <c r="LT154" s="270" t="s">
        <v>455</v>
      </c>
      <c r="LU154" s="267"/>
      <c r="LV154" s="267"/>
      <c r="LW154" s="267"/>
      <c r="LX154" s="267"/>
      <c r="LY154" s="267"/>
      <c r="LZ154" s="267"/>
      <c r="MA154" s="267"/>
      <c r="MB154" s="267"/>
      <c r="MC154" s="267"/>
      <c r="MD154" s="267"/>
      <c r="ME154" s="267"/>
      <c r="MF154" s="267"/>
      <c r="MG154" s="267"/>
      <c r="MH154" s="267"/>
      <c r="MI154" s="267"/>
      <c r="MJ154" s="267"/>
      <c r="MK154" s="267"/>
      <c r="ML154" s="267"/>
      <c r="MM154" s="267"/>
      <c r="MN154" s="267"/>
      <c r="MO154" s="267"/>
      <c r="MP154" s="267"/>
      <c r="MQ154" s="267"/>
      <c r="MR154" s="267"/>
      <c r="MS154" s="267"/>
      <c r="MT154" s="267"/>
      <c r="MU154" s="267"/>
      <c r="MV154" s="267"/>
      <c r="MW154" s="267"/>
      <c r="MX154" s="267"/>
      <c r="MY154" s="267"/>
      <c r="MZ154" s="267"/>
      <c r="NA154" s="267"/>
      <c r="NB154" s="267"/>
      <c r="NC154" s="267"/>
      <c r="ND154" s="267"/>
      <c r="NE154" s="267"/>
      <c r="NF154" s="267"/>
      <c r="NG154" s="267"/>
      <c r="NH154" s="267"/>
      <c r="NI154" s="267"/>
      <c r="NJ154" s="267"/>
      <c r="NK154" s="267"/>
      <c r="NL154" s="267"/>
      <c r="NM154" s="267"/>
      <c r="NN154" s="267"/>
      <c r="NO154" s="267"/>
      <c r="NP154" s="267"/>
      <c r="NQ154" s="267"/>
      <c r="NR154" s="267"/>
      <c r="NS154" s="267"/>
      <c r="NT154" s="267"/>
      <c r="NU154" s="267"/>
      <c r="NV154" s="267"/>
      <c r="NW154" s="267"/>
      <c r="NX154" s="267"/>
      <c r="NY154" s="267"/>
      <c r="NZ154" s="267"/>
      <c r="OA154" s="267"/>
      <c r="OB154" s="267"/>
      <c r="OC154" s="267"/>
      <c r="OD154" s="267"/>
      <c r="OE154" s="267"/>
      <c r="OF154" s="267"/>
      <c r="OG154" s="267"/>
      <c r="OH154" s="267"/>
      <c r="OI154" s="267"/>
      <c r="OJ154" s="267"/>
      <c r="OK154" s="267"/>
      <c r="OL154" s="267"/>
      <c r="OM154" s="267"/>
      <c r="ON154" s="267"/>
      <c r="OO154" s="267"/>
      <c r="OP154" s="267"/>
      <c r="OQ154" s="267"/>
      <c r="OR154" s="267"/>
      <c r="OS154" s="267">
        <f>IF(ISERROR(#REF!),0,1)</f>
        <v>0</v>
      </c>
      <c r="OT154" s="267">
        <f t="shared" si="42"/>
        <v>1</v>
      </c>
      <c r="OU154" s="267">
        <f t="shared" si="43"/>
        <v>0</v>
      </c>
      <c r="OV154" s="223"/>
      <c r="OW154" s="223"/>
      <c r="OX154" s="223"/>
      <c r="OY154" s="223"/>
      <c r="OZ154" s="223"/>
      <c r="PA154" s="223"/>
      <c r="PB154" s="223"/>
      <c r="PC154" s="223"/>
      <c r="PD154" s="223"/>
      <c r="PE154" s="223"/>
      <c r="PF154" s="223"/>
      <c r="PG154" s="223"/>
      <c r="PH154" s="223"/>
      <c r="PI154" s="223"/>
      <c r="PJ154" s="223"/>
      <c r="PK154" s="223"/>
      <c r="PL154" s="223"/>
      <c r="PM154" s="223"/>
      <c r="PN154" s="223"/>
      <c r="PO154" s="223"/>
      <c r="PP154" s="223"/>
      <c r="PQ154" s="223"/>
      <c r="PR154" s="223"/>
      <c r="PS154" s="223"/>
      <c r="PT154" s="223"/>
      <c r="PU154" s="223"/>
      <c r="PV154" s="223"/>
      <c r="PW154" s="223"/>
      <c r="PX154" s="223"/>
      <c r="PY154" s="223"/>
      <c r="PZ154" s="223"/>
      <c r="QA154" s="223"/>
      <c r="QB154" s="223"/>
      <c r="QC154" s="223"/>
      <c r="QD154" s="223"/>
      <c r="QE154" s="223"/>
      <c r="QF154" s="223"/>
      <c r="QG154" s="223"/>
      <c r="QH154" s="223"/>
      <c r="QI154" s="223"/>
      <c r="QJ154" s="223"/>
      <c r="QK154" s="223"/>
      <c r="QL154" s="223"/>
      <c r="QM154" s="223"/>
      <c r="QN154" s="223"/>
      <c r="QO154" s="223"/>
      <c r="QP154" s="223"/>
      <c r="QQ154" s="223"/>
      <c r="QR154" s="223"/>
      <c r="QS154" s="223"/>
      <c r="QT154" s="223"/>
      <c r="QU154" s="223"/>
      <c r="QV154" s="223"/>
      <c r="QW154" s="223"/>
      <c r="QX154" s="223"/>
      <c r="QY154" s="223"/>
      <c r="QZ154" s="223"/>
      <c r="RA154" s="223"/>
      <c r="RB154" s="223"/>
      <c r="RC154" s="223"/>
      <c r="RD154" s="223"/>
      <c r="RE154" s="223"/>
      <c r="RF154" s="223"/>
      <c r="RG154" s="223"/>
      <c r="RH154" s="223"/>
      <c r="RI154" s="223"/>
      <c r="RJ154" s="223"/>
      <c r="RK154" s="223"/>
      <c r="RL154" s="223"/>
      <c r="RM154" s="223"/>
      <c r="RN154" s="223"/>
      <c r="RO154" s="223"/>
      <c r="RP154" s="223"/>
      <c r="RQ154" s="223"/>
      <c r="RR154" s="223"/>
      <c r="RS154" s="223"/>
      <c r="RT154" s="223"/>
      <c r="RU154" s="223"/>
      <c r="RV154" s="223"/>
      <c r="RW154" s="223"/>
      <c r="RX154" s="223"/>
      <c r="RY154" s="223"/>
      <c r="RZ154" s="223"/>
      <c r="SA154" s="223"/>
      <c r="SB154" s="223"/>
      <c r="SC154" s="223"/>
      <c r="SD154" s="223"/>
      <c r="SE154" s="223"/>
      <c r="SF154" s="223"/>
      <c r="SG154" s="223"/>
      <c r="SH154" s="223"/>
      <c r="SI154" s="223"/>
      <c r="SJ154" s="223"/>
      <c r="SK154" s="223"/>
      <c r="SL154" s="223"/>
      <c r="SM154" s="223"/>
      <c r="SN154" s="223"/>
      <c r="SO154" s="223"/>
      <c r="SP154" s="223"/>
      <c r="SQ154" s="223"/>
      <c r="SR154" s="223"/>
      <c r="SS154" s="223"/>
      <c r="ST154" s="223"/>
      <c r="SU154" s="223"/>
      <c r="SV154" s="223"/>
      <c r="SW154" s="223"/>
      <c r="SX154" s="223"/>
      <c r="SY154" s="223"/>
      <c r="SZ154" s="223"/>
      <c r="TA154" s="223"/>
      <c r="TB154" s="223"/>
      <c r="TC154" s="223"/>
      <c r="TD154" s="223"/>
      <c r="TE154" s="223"/>
      <c r="TF154" s="223"/>
      <c r="TG154" s="223"/>
      <c r="TH154" s="223"/>
      <c r="TI154" s="223"/>
      <c r="TJ154" s="223"/>
      <c r="TK154" s="223"/>
      <c r="TL154" s="223"/>
      <c r="TM154" s="223"/>
      <c r="TN154" s="223"/>
      <c r="TO154" s="223"/>
      <c r="TP154" s="223"/>
      <c r="TQ154" s="223"/>
      <c r="TR154" s="223"/>
      <c r="TS154" s="223"/>
      <c r="TT154" s="223"/>
      <c r="TU154" s="223"/>
      <c r="TV154" s="223"/>
      <c r="TW154" s="223"/>
      <c r="TX154" s="223"/>
      <c r="TY154" s="223"/>
      <c r="TZ154" s="223"/>
      <c r="UA154" s="223"/>
      <c r="UB154" s="223"/>
      <c r="UC154" s="223"/>
      <c r="UD154" s="223"/>
      <c r="UE154" s="223"/>
      <c r="UF154" s="223"/>
      <c r="UG154" s="223"/>
      <c r="UH154" s="223"/>
      <c r="UI154" s="223"/>
      <c r="UJ154" s="223"/>
      <c r="UK154" s="223"/>
      <c r="UL154" s="223"/>
      <c r="UM154" s="223"/>
      <c r="UN154" s="223"/>
      <c r="UO154" s="223"/>
      <c r="UP154" s="223"/>
      <c r="UQ154" s="223"/>
      <c r="UR154" s="223"/>
      <c r="US154" s="223"/>
      <c r="UT154" s="223"/>
      <c r="UU154" s="223"/>
      <c r="UV154" s="223"/>
      <c r="UW154" s="223"/>
      <c r="UX154" s="223"/>
      <c r="UY154" s="223"/>
      <c r="UZ154" s="223"/>
      <c r="VA154" s="223"/>
      <c r="VB154" s="223"/>
      <c r="VC154" s="223"/>
      <c r="VD154" s="223"/>
      <c r="VE154" s="223"/>
      <c r="VF154" s="223"/>
      <c r="VG154" s="223"/>
      <c r="VH154" s="223"/>
      <c r="VI154" s="223"/>
      <c r="VJ154" s="223"/>
      <c r="VK154" s="223"/>
      <c r="VL154" s="223"/>
      <c r="VM154" s="223"/>
      <c r="VN154" s="223"/>
      <c r="VO154" s="223"/>
      <c r="VP154" s="223"/>
      <c r="VQ154" s="223"/>
      <c r="VR154" s="223"/>
      <c r="VS154" s="223"/>
      <c r="VT154" s="223"/>
      <c r="VU154" s="223"/>
      <c r="VV154" s="223"/>
      <c r="VW154" s="223"/>
      <c r="VX154" s="223"/>
      <c r="VY154" s="223"/>
      <c r="VZ154" s="223"/>
      <c r="WA154" s="223"/>
      <c r="WB154" s="223"/>
      <c r="WC154" s="223"/>
      <c r="WD154" s="223"/>
      <c r="WE154" s="223"/>
      <c r="WF154" s="223"/>
      <c r="WG154" s="223"/>
      <c r="WH154" s="223"/>
      <c r="WI154" s="223"/>
      <c r="WJ154" s="223"/>
      <c r="WK154" s="223"/>
      <c r="WL154" s="223"/>
      <c r="WM154" s="223"/>
      <c r="WN154" s="223"/>
      <c r="WO154" s="223"/>
      <c r="WP154" s="223"/>
      <c r="WQ154" s="223"/>
      <c r="WR154" s="223"/>
      <c r="WS154" s="223"/>
      <c r="WT154" s="223"/>
      <c r="WU154" s="223"/>
      <c r="WV154" s="223"/>
      <c r="WW154" s="223"/>
      <c r="WX154" s="223"/>
      <c r="WY154" s="223"/>
      <c r="WZ154" s="223"/>
      <c r="XA154" s="223"/>
      <c r="XB154" s="223"/>
      <c r="XC154" s="223"/>
      <c r="XD154" s="223"/>
      <c r="XE154" s="223"/>
      <c r="XF154" s="223"/>
      <c r="XG154" s="223"/>
      <c r="XH154" s="223"/>
      <c r="XI154" s="223"/>
      <c r="XJ154" s="223"/>
      <c r="XK154" s="223"/>
      <c r="XL154" s="223"/>
      <c r="XM154" s="223"/>
      <c r="XN154" s="223"/>
      <c r="XO154" s="223"/>
      <c r="XP154" s="223"/>
      <c r="XQ154" s="223"/>
      <c r="XR154" s="223"/>
      <c r="XS154" s="223"/>
      <c r="XT154" s="223"/>
      <c r="XU154" s="223"/>
      <c r="XV154" s="223"/>
      <c r="XW154" s="223"/>
      <c r="XX154" s="223"/>
      <c r="XY154" s="223"/>
      <c r="XZ154" s="223"/>
      <c r="YA154" s="223"/>
      <c r="YB154" s="223"/>
      <c r="YC154" s="223"/>
      <c r="YD154" s="223"/>
      <c r="YE154" s="223"/>
      <c r="YF154" s="223"/>
      <c r="YG154" s="223"/>
      <c r="YH154" s="223"/>
      <c r="YI154" s="223"/>
      <c r="YJ154" s="223"/>
      <c r="YK154" s="223"/>
      <c r="YL154" s="223"/>
      <c r="YM154" s="223"/>
      <c r="YN154" s="223"/>
      <c r="YO154" s="223"/>
      <c r="YP154" s="223"/>
      <c r="YQ154" s="223"/>
      <c r="YR154" s="223"/>
      <c r="YS154" s="223"/>
      <c r="YT154" s="223"/>
      <c r="YU154" s="223"/>
      <c r="YV154" s="223"/>
      <c r="YW154" s="223"/>
      <c r="YX154" s="223"/>
      <c r="YY154" s="223"/>
      <c r="YZ154" s="223"/>
      <c r="ZA154" s="223"/>
      <c r="ZB154" s="223"/>
      <c r="ZC154" s="223"/>
      <c r="ZD154" s="223"/>
      <c r="ZE154" s="223"/>
      <c r="ZF154" s="223"/>
      <c r="ZG154" s="223"/>
      <c r="ZH154" s="223"/>
      <c r="ZI154" s="223"/>
      <c r="ZJ154" s="223"/>
      <c r="ZK154" s="223"/>
      <c r="ZL154" s="223"/>
      <c r="ZM154" s="223"/>
      <c r="ZN154" s="223"/>
      <c r="ZO154" s="223"/>
      <c r="ZP154" s="223"/>
      <c r="ZQ154" s="223"/>
      <c r="ZR154" s="223"/>
      <c r="ZS154" s="223"/>
      <c r="ZT154" s="223"/>
      <c r="ZU154" s="223"/>
      <c r="ZV154" s="223"/>
      <c r="ZW154" s="223"/>
      <c r="ZX154" s="223"/>
      <c r="ZY154" s="223"/>
      <c r="ZZ154" s="223"/>
      <c r="AAA154" s="223"/>
      <c r="AAB154" s="223"/>
      <c r="AAC154" s="223"/>
      <c r="AAD154" s="223"/>
      <c r="AAE154" s="223"/>
      <c r="AAF154" s="223"/>
      <c r="AAG154" s="223"/>
      <c r="AAH154" s="223"/>
      <c r="AAI154" s="223"/>
      <c r="AAJ154" s="223"/>
      <c r="AAK154" s="223"/>
      <c r="AAL154" s="223"/>
      <c r="AAM154" s="223"/>
      <c r="AAN154" s="223"/>
      <c r="AAO154" s="223"/>
      <c r="AAP154" s="223"/>
      <c r="AAQ154" s="223"/>
      <c r="AAR154" s="223"/>
      <c r="AAS154" s="223"/>
      <c r="AAT154" s="223"/>
      <c r="AAU154" s="223"/>
      <c r="AAV154" s="223"/>
      <c r="AAW154" s="223"/>
      <c r="AAX154" s="223"/>
      <c r="AAY154" s="223"/>
      <c r="AAZ154" s="223"/>
      <c r="ABA154" s="223"/>
      <c r="ABB154" s="223"/>
      <c r="ABC154" s="223"/>
      <c r="ABD154" s="223"/>
      <c r="ABE154" s="223"/>
      <c r="ABF154" s="223"/>
      <c r="ABG154" s="223"/>
      <c r="ABH154" s="223"/>
      <c r="ABI154" s="223"/>
      <c r="ABJ154" s="223"/>
      <c r="ABK154" s="223"/>
      <c r="ABL154" s="223"/>
      <c r="ABM154" s="223"/>
      <c r="ABN154" s="223"/>
      <c r="ABO154" s="223"/>
      <c r="ABP154" s="223"/>
      <c r="ABQ154" s="223"/>
      <c r="ABR154" s="223"/>
      <c r="ABS154" s="223"/>
      <c r="ABT154" s="223"/>
      <c r="ABU154" s="223"/>
      <c r="ABV154" s="223"/>
      <c r="ABW154" s="223"/>
      <c r="ABX154" s="223"/>
      <c r="ABY154" s="223"/>
      <c r="ABZ154" s="223"/>
      <c r="ACA154" s="223"/>
      <c r="ACB154" s="223"/>
      <c r="ACC154" s="223"/>
      <c r="ACD154" s="223"/>
      <c r="ACE154" s="223"/>
      <c r="ACF154" s="223"/>
      <c r="ACG154" s="223"/>
      <c r="ACH154" s="223"/>
      <c r="ACI154" s="223"/>
      <c r="ACJ154" s="223"/>
      <c r="ACK154" s="223"/>
      <c r="ACL154" s="223"/>
      <c r="ACM154" s="223"/>
      <c r="ACN154" s="223"/>
      <c r="ACO154" s="223"/>
      <c r="ACP154" s="223"/>
      <c r="ACQ154" s="223"/>
      <c r="ACR154" s="223"/>
      <c r="ACS154" s="223"/>
      <c r="ACT154" s="223"/>
      <c r="ACU154" s="223"/>
      <c r="ACV154" s="223"/>
      <c r="ACW154" s="223"/>
      <c r="ACX154" s="223"/>
      <c r="ACY154" s="223"/>
      <c r="ACZ154" s="223"/>
      <c r="ADA154" s="223"/>
      <c r="ADB154" s="223"/>
      <c r="ADC154" s="223"/>
      <c r="ADD154" s="223"/>
      <c r="ADE154" s="223"/>
      <c r="ADF154" s="223"/>
      <c r="ADG154" s="223"/>
      <c r="ADH154" s="223"/>
      <c r="ADI154" s="223"/>
      <c r="ADJ154" s="223"/>
      <c r="ADK154" s="223"/>
      <c r="ADL154" s="223"/>
      <c r="ADM154" s="223"/>
      <c r="ADN154" s="223"/>
      <c r="ADO154" s="223"/>
      <c r="ADP154" s="223"/>
      <c r="ADQ154" s="223"/>
      <c r="ADR154" s="223"/>
      <c r="ADS154" s="223"/>
      <c r="ADT154" s="223"/>
      <c r="ADU154" s="223"/>
      <c r="ADV154" s="223"/>
      <c r="ADW154" s="223"/>
      <c r="ADX154" s="223"/>
      <c r="ADY154" s="223"/>
      <c r="ADZ154" s="223"/>
      <c r="AEA154" s="223"/>
      <c r="AEB154" s="223"/>
      <c r="AEC154" s="223"/>
      <c r="AED154" s="223"/>
      <c r="AEE154" s="223"/>
      <c r="AEF154" s="223"/>
      <c r="AEG154" s="223"/>
      <c r="AEH154" s="223"/>
      <c r="AEI154" s="223"/>
      <c r="AEJ154" s="223"/>
      <c r="AEK154" s="223"/>
      <c r="AEL154" s="223"/>
      <c r="AEM154" s="223"/>
      <c r="AEN154" s="223"/>
      <c r="AEO154" s="223"/>
      <c r="AEP154" s="223"/>
      <c r="AEQ154" s="223"/>
      <c r="AER154" s="223"/>
      <c r="AES154" s="223"/>
      <c r="AET154" s="223"/>
      <c r="AEU154" s="223"/>
      <c r="AEV154" s="223"/>
      <c r="AEW154" s="223"/>
      <c r="AEX154" s="223"/>
      <c r="AEY154" s="223"/>
      <c r="AEZ154" s="223"/>
      <c r="AFA154" s="223"/>
      <c r="AFB154" s="223"/>
      <c r="AFC154" s="223"/>
      <c r="AFD154" s="223"/>
      <c r="AFE154" s="223"/>
      <c r="AFF154" s="223"/>
      <c r="AFG154" s="223"/>
      <c r="AFH154" s="223"/>
      <c r="AFI154" s="223"/>
      <c r="AFJ154" s="223"/>
      <c r="AFK154" s="223"/>
      <c r="AFL154" s="223"/>
      <c r="AFM154" s="223"/>
      <c r="AFN154" s="223"/>
      <c r="AFO154" s="223"/>
      <c r="AFP154" s="223"/>
      <c r="AFQ154" s="223"/>
      <c r="AFR154" s="223"/>
      <c r="AFS154" s="223"/>
      <c r="AFT154" s="223"/>
    </row>
    <row r="155" spans="1:852" s="64" customFormat="1">
      <c r="A155" s="265" t="s">
        <v>650</v>
      </c>
      <c r="B155" s="265"/>
      <c r="C155" s="840" t="str">
        <f>IF(Severity!F155&gt;=0.5,"YES","NO")</f>
        <v>YES</v>
      </c>
      <c r="D155" s="840" t="str">
        <f>IF(Severity!G155&gt;=0.5,"YES","NO")</f>
        <v>NO</v>
      </c>
      <c r="E155" s="111">
        <v>13</v>
      </c>
      <c r="F155" s="111">
        <v>3</v>
      </c>
      <c r="G155" s="95" t="s">
        <v>652</v>
      </c>
      <c r="H155" s="270" t="s">
        <v>455</v>
      </c>
      <c r="I155" s="270" t="s">
        <v>455</v>
      </c>
      <c r="J155" s="270">
        <v>5</v>
      </c>
      <c r="K155" s="270" t="s">
        <v>455</v>
      </c>
      <c r="L155" s="265"/>
      <c r="M155" s="265"/>
      <c r="N155" s="270"/>
      <c r="O155" s="270" t="s">
        <v>455</v>
      </c>
      <c r="P155" s="265"/>
      <c r="Q155" s="265"/>
      <c r="R155" s="265"/>
      <c r="S155" s="270" t="s">
        <v>2851</v>
      </c>
      <c r="T155" s="270">
        <v>21</v>
      </c>
      <c r="U155" s="125">
        <v>25.4</v>
      </c>
      <c r="V155" s="125">
        <v>8.6</v>
      </c>
      <c r="W155" s="125">
        <v>25.4</v>
      </c>
      <c r="X155" s="125">
        <v>8.6</v>
      </c>
      <c r="Y155" s="125">
        <v>12.9</v>
      </c>
      <c r="Z155" s="125">
        <v>9.3000000000000007</v>
      </c>
      <c r="AA155" s="125">
        <v>11.5</v>
      </c>
      <c r="AB155" s="125">
        <v>7.7</v>
      </c>
      <c r="AC155" s="125"/>
      <c r="AD155" s="125"/>
      <c r="AE155" s="114"/>
      <c r="AF155" s="125"/>
      <c r="AG155" s="125"/>
      <c r="AH155" s="125"/>
      <c r="AI155" s="265">
        <v>67</v>
      </c>
      <c r="AJ155" s="267">
        <f t="shared" si="37"/>
        <v>62</v>
      </c>
      <c r="AK155" s="265">
        <v>62</v>
      </c>
      <c r="AL155" s="95" t="s">
        <v>2902</v>
      </c>
      <c r="AM155" s="270" t="s">
        <v>749</v>
      </c>
      <c r="AN155" s="270" t="s">
        <v>455</v>
      </c>
      <c r="AO155" s="270">
        <v>7</v>
      </c>
      <c r="AP155" s="270" t="s">
        <v>455</v>
      </c>
      <c r="AQ155" s="265"/>
      <c r="AR155" s="265"/>
      <c r="AS155" s="265"/>
      <c r="AT155" s="270" t="s">
        <v>455</v>
      </c>
      <c r="AU155" s="265"/>
      <c r="AV155" s="265"/>
      <c r="AW155" s="265"/>
      <c r="AX155" s="265" t="s">
        <v>236</v>
      </c>
      <c r="AY155" s="265">
        <v>21</v>
      </c>
      <c r="AZ155" s="114">
        <v>27.6</v>
      </c>
      <c r="BA155" s="114">
        <v>8.4</v>
      </c>
      <c r="BB155" s="114">
        <v>27.6</v>
      </c>
      <c r="BC155" s="114">
        <v>8.4</v>
      </c>
      <c r="BD155" s="114">
        <v>14.3</v>
      </c>
      <c r="BE155" s="114">
        <v>10.8</v>
      </c>
      <c r="BF155" s="114">
        <v>12.7</v>
      </c>
      <c r="BG155" s="114">
        <v>9.5</v>
      </c>
      <c r="BH155" s="114"/>
      <c r="BI155" s="114"/>
      <c r="BJ155" s="114"/>
      <c r="BK155" s="114"/>
      <c r="BL155" s="114"/>
      <c r="BM155" s="114"/>
      <c r="BN155" s="270">
        <v>63</v>
      </c>
      <c r="BO155" s="270">
        <f t="shared" si="38"/>
        <v>56</v>
      </c>
      <c r="BP155" s="270">
        <v>56</v>
      </c>
      <c r="BQ155" s="95" t="s">
        <v>624</v>
      </c>
      <c r="BR155" s="270" t="s">
        <v>749</v>
      </c>
      <c r="BS155" s="265" t="s">
        <v>455</v>
      </c>
      <c r="BT155" s="265">
        <v>5</v>
      </c>
      <c r="BU155" s="270" t="s">
        <v>455</v>
      </c>
      <c r="BV155" s="265"/>
      <c r="BW155" s="265"/>
      <c r="BX155" s="265"/>
      <c r="BY155" s="270" t="s">
        <v>455</v>
      </c>
      <c r="BZ155" s="265"/>
      <c r="CA155" s="265"/>
      <c r="CB155" s="265"/>
      <c r="CC155" s="265" t="s">
        <v>236</v>
      </c>
      <c r="CD155" s="265">
        <v>21</v>
      </c>
      <c r="CE155" s="114">
        <v>26.5</v>
      </c>
      <c r="CF155" s="114">
        <v>8.9</v>
      </c>
      <c r="CG155" s="114">
        <v>26.5</v>
      </c>
      <c r="CH155" s="114">
        <v>8.9</v>
      </c>
      <c r="CI155" s="114">
        <v>18.3</v>
      </c>
      <c r="CJ155" s="114">
        <v>12.4</v>
      </c>
      <c r="CK155" s="114">
        <v>17.2</v>
      </c>
      <c r="CL155" s="114">
        <v>11.9</v>
      </c>
      <c r="CM155" s="114"/>
      <c r="CN155" s="114"/>
      <c r="CO155" s="114"/>
      <c r="CP155" s="114"/>
      <c r="CQ155" s="114"/>
      <c r="CR155" s="114"/>
      <c r="CS155" s="265">
        <v>67</v>
      </c>
      <c r="CT155" s="267">
        <f>CS155-BT155</f>
        <v>62</v>
      </c>
      <c r="CU155" s="265">
        <v>62</v>
      </c>
      <c r="CV155" s="270"/>
      <c r="CW155" s="270" t="s">
        <v>455</v>
      </c>
      <c r="CX155" s="270"/>
      <c r="CY155" s="265"/>
      <c r="CZ155" s="265"/>
      <c r="DA155" s="265"/>
      <c r="DB155" s="265"/>
      <c r="DC155" s="265"/>
      <c r="DD155" s="265"/>
      <c r="DE155" s="265"/>
      <c r="DF155" s="265"/>
      <c r="DG155" s="265"/>
      <c r="DH155" s="265"/>
      <c r="DI155" s="265"/>
      <c r="DJ155" s="125"/>
      <c r="DK155" s="125"/>
      <c r="DL155" s="125"/>
      <c r="DM155" s="125"/>
      <c r="DN155" s="125"/>
      <c r="DO155" s="125"/>
      <c r="DP155" s="125"/>
      <c r="DQ155" s="125"/>
      <c r="DR155" s="125"/>
      <c r="DS155" s="125"/>
      <c r="DT155" s="125"/>
      <c r="DU155" s="125"/>
      <c r="DV155" s="125"/>
      <c r="DW155" s="125"/>
      <c r="DX155" s="265"/>
      <c r="DY155" s="265"/>
      <c r="DZ155" s="265"/>
      <c r="EA155" s="265"/>
      <c r="EB155" s="270" t="s">
        <v>455</v>
      </c>
      <c r="EC155" s="265"/>
      <c r="ED155" s="265"/>
      <c r="EE155" s="265"/>
      <c r="EF155" s="265"/>
      <c r="EG155" s="265"/>
      <c r="EH155" s="265"/>
      <c r="EI155" s="265"/>
      <c r="EJ155" s="265"/>
      <c r="EK155" s="265"/>
      <c r="EL155" s="265"/>
      <c r="EM155" s="265"/>
      <c r="EN155" s="265"/>
      <c r="EO155" s="125"/>
      <c r="EP155" s="125"/>
      <c r="EQ155" s="125"/>
      <c r="ER155" s="125"/>
      <c r="ES155" s="125"/>
      <c r="ET155" s="125"/>
      <c r="EU155" s="125"/>
      <c r="EV155" s="125"/>
      <c r="EW155" s="125"/>
      <c r="EX155" s="125"/>
      <c r="EY155" s="125"/>
      <c r="EZ155" s="125"/>
      <c r="FA155" s="125"/>
      <c r="FB155" s="125"/>
      <c r="FC155" s="265"/>
      <c r="FD155" s="265"/>
      <c r="FE155" s="265"/>
      <c r="FF155" s="270" t="s">
        <v>455</v>
      </c>
      <c r="FG155" s="265"/>
      <c r="FH155" s="265"/>
      <c r="FI155" s="265"/>
      <c r="FJ155" s="265"/>
      <c r="FK155" s="265"/>
      <c r="FL155" s="265"/>
      <c r="FM155" s="265"/>
      <c r="FN155" s="265"/>
      <c r="FO155" s="265"/>
      <c r="FP155" s="265"/>
      <c r="FQ155" s="265"/>
      <c r="FR155" s="265"/>
      <c r="FS155" s="265"/>
      <c r="FT155" s="265"/>
      <c r="FU155" s="265"/>
      <c r="FV155" s="265"/>
      <c r="FW155" s="265"/>
      <c r="FX155" s="265"/>
      <c r="FY155" s="265"/>
      <c r="FZ155" s="265"/>
      <c r="GA155" s="265"/>
      <c r="GB155" s="265"/>
      <c r="GC155" s="265"/>
      <c r="GD155" s="265"/>
      <c r="GE155" s="265"/>
      <c r="GF155" s="265"/>
      <c r="GG155" s="265"/>
      <c r="GH155" s="265"/>
      <c r="GI155" s="265"/>
      <c r="GJ155" s="265"/>
      <c r="GK155" s="265"/>
      <c r="GL155" s="265"/>
      <c r="GM155" s="265"/>
      <c r="GN155" s="265"/>
      <c r="GO155" s="265"/>
      <c r="GP155" s="265"/>
      <c r="GQ155" s="265"/>
      <c r="GR155" s="265"/>
      <c r="GS155" s="265"/>
      <c r="GT155" s="265"/>
      <c r="GU155" s="265"/>
      <c r="GV155" s="265"/>
      <c r="GW155" s="265"/>
      <c r="GX155" s="265"/>
      <c r="GY155" s="265"/>
      <c r="GZ155" s="265"/>
      <c r="HA155" s="265"/>
      <c r="HB155" s="265"/>
      <c r="HC155" s="265"/>
      <c r="HD155" s="270" t="s">
        <v>455</v>
      </c>
      <c r="HE155" s="265"/>
      <c r="HF155" s="265"/>
      <c r="HG155" s="265"/>
      <c r="HH155" s="265"/>
      <c r="HI155" s="265"/>
      <c r="HJ155" s="265"/>
      <c r="HK155" s="265"/>
      <c r="HL155" s="265"/>
      <c r="HM155" s="265"/>
      <c r="HN155" s="265"/>
      <c r="HO155" s="265"/>
      <c r="HP155" s="265"/>
      <c r="HQ155" s="265"/>
      <c r="HR155" s="265"/>
      <c r="HS155" s="265"/>
      <c r="HT155" s="265"/>
      <c r="HU155" s="265"/>
      <c r="HV155" s="265"/>
      <c r="HW155" s="265"/>
      <c r="HX155" s="265"/>
      <c r="HY155" s="265"/>
      <c r="HZ155" s="265"/>
      <c r="IA155" s="265"/>
      <c r="IB155" s="265"/>
      <c r="IC155" s="265"/>
      <c r="ID155" s="265"/>
      <c r="IE155" s="265"/>
      <c r="IF155" s="265"/>
      <c r="IG155" s="265"/>
      <c r="IH155" s="265"/>
      <c r="II155" s="265"/>
      <c r="IJ155" s="265"/>
      <c r="IK155" s="265"/>
      <c r="IL155" s="265"/>
      <c r="IM155" s="265"/>
      <c r="IN155" s="265"/>
      <c r="IO155" s="265"/>
      <c r="IP155" s="265"/>
      <c r="IQ155" s="265"/>
      <c r="IR155" s="265"/>
      <c r="IS155" s="270" t="s">
        <v>455</v>
      </c>
      <c r="IT155" s="265"/>
      <c r="IU155" s="265"/>
      <c r="IV155" s="265"/>
      <c r="IW155" s="265"/>
      <c r="IX155" s="265"/>
      <c r="IY155" s="265"/>
      <c r="IZ155" s="265"/>
      <c r="JA155" s="265"/>
      <c r="JB155" s="265"/>
      <c r="JC155" s="265"/>
      <c r="JD155" s="265"/>
      <c r="JE155" s="265"/>
      <c r="JF155" s="265"/>
      <c r="JG155" s="265"/>
      <c r="JH155" s="265"/>
      <c r="JI155" s="265"/>
      <c r="JJ155" s="265"/>
      <c r="JK155" s="265"/>
      <c r="JL155" s="265"/>
      <c r="JM155" s="265"/>
      <c r="JN155" s="265"/>
      <c r="JO155" s="265"/>
      <c r="JP155" s="265"/>
      <c r="JQ155" s="265"/>
      <c r="JR155" s="265"/>
      <c r="JS155" s="265"/>
      <c r="JT155" s="265"/>
      <c r="JU155" s="265"/>
      <c r="JV155" s="265"/>
      <c r="JW155" s="265"/>
      <c r="JX155" s="265"/>
      <c r="JY155" s="265"/>
      <c r="JZ155" s="265"/>
      <c r="KA155" s="265"/>
      <c r="KB155" s="265"/>
      <c r="KC155" s="265"/>
      <c r="KD155" s="265"/>
      <c r="KE155" s="270" t="s">
        <v>455</v>
      </c>
      <c r="KF155" s="265"/>
      <c r="KG155" s="265"/>
      <c r="KH155" s="265"/>
      <c r="KI155" s="265"/>
      <c r="KJ155" s="265"/>
      <c r="KK155" s="265"/>
      <c r="KL155" s="265"/>
      <c r="KM155" s="265"/>
      <c r="KN155" s="265"/>
      <c r="KO155" s="265"/>
      <c r="KP155" s="265"/>
      <c r="KQ155" s="265"/>
      <c r="KR155" s="265"/>
      <c r="KS155" s="265"/>
      <c r="KT155" s="265"/>
      <c r="KU155" s="265"/>
      <c r="KV155" s="265"/>
      <c r="KW155" s="265"/>
      <c r="KX155" s="265"/>
      <c r="KY155" s="265"/>
      <c r="KZ155" s="265"/>
      <c r="LA155" s="265"/>
      <c r="LB155" s="265"/>
      <c r="LC155" s="265"/>
      <c r="LD155" s="265"/>
      <c r="LE155" s="265"/>
      <c r="LF155" s="265"/>
      <c r="LG155" s="265"/>
      <c r="LH155" s="265"/>
      <c r="LI155" s="265"/>
      <c r="LJ155" s="265"/>
      <c r="LK155" s="265"/>
      <c r="LL155" s="265"/>
      <c r="LM155" s="265"/>
      <c r="LN155" s="265"/>
      <c r="LO155" s="265"/>
      <c r="LP155" s="265"/>
      <c r="LQ155" s="265"/>
      <c r="LR155" s="265"/>
      <c r="LS155" s="265"/>
      <c r="LT155" s="270" t="s">
        <v>455</v>
      </c>
      <c r="LU155" s="265"/>
      <c r="LV155" s="265"/>
      <c r="LW155" s="265"/>
      <c r="LX155" s="265"/>
      <c r="LY155" s="265"/>
      <c r="LZ155" s="265"/>
      <c r="MA155" s="265"/>
      <c r="MB155" s="265"/>
      <c r="MC155" s="265"/>
      <c r="MD155" s="265"/>
      <c r="ME155" s="265"/>
      <c r="MF155" s="265"/>
      <c r="MG155" s="265"/>
      <c r="MH155" s="265"/>
      <c r="MI155" s="265"/>
      <c r="MJ155" s="265"/>
      <c r="MK155" s="265"/>
      <c r="ML155" s="265"/>
      <c r="MM155" s="265"/>
      <c r="MN155" s="265"/>
      <c r="MO155" s="265"/>
      <c r="MP155" s="265"/>
      <c r="MQ155" s="265"/>
      <c r="MR155" s="265"/>
      <c r="MS155" s="265"/>
      <c r="MT155" s="265"/>
      <c r="MU155" s="265"/>
      <c r="MV155" s="265"/>
      <c r="MW155" s="265"/>
      <c r="MX155" s="265"/>
      <c r="MY155" s="265"/>
      <c r="MZ155" s="265"/>
      <c r="NA155" s="265"/>
      <c r="NB155" s="265"/>
      <c r="NC155" s="265"/>
      <c r="ND155" s="265"/>
      <c r="NE155" s="265"/>
      <c r="NF155" s="265"/>
      <c r="NG155" s="265"/>
      <c r="NH155" s="265"/>
      <c r="NI155" s="265"/>
      <c r="NJ155" s="265"/>
      <c r="NK155" s="265"/>
      <c r="NL155" s="265"/>
      <c r="NM155" s="265"/>
      <c r="NN155" s="265"/>
      <c r="NO155" s="265"/>
      <c r="NP155" s="265"/>
      <c r="NQ155" s="265"/>
      <c r="NR155" s="265"/>
      <c r="NS155" s="265"/>
      <c r="NT155" s="265"/>
      <c r="NU155" s="265"/>
      <c r="NV155" s="265"/>
      <c r="NW155" s="265"/>
      <c r="NX155" s="265"/>
      <c r="NY155" s="265"/>
      <c r="NZ155" s="265"/>
      <c r="OA155" s="265"/>
      <c r="OB155" s="265"/>
      <c r="OC155" s="265"/>
      <c r="OD155" s="265"/>
      <c r="OE155" s="265"/>
      <c r="OF155" s="265"/>
      <c r="OG155" s="265"/>
      <c r="OH155" s="265"/>
      <c r="OI155" s="265"/>
      <c r="OJ155" s="265"/>
      <c r="OK155" s="265"/>
      <c r="OL155" s="265"/>
      <c r="OM155" s="265"/>
      <c r="ON155" s="265"/>
      <c r="OO155" s="265"/>
      <c r="OP155" s="265"/>
      <c r="OQ155" s="265"/>
      <c r="OR155" s="265"/>
      <c r="OS155" s="267">
        <f>IF(ISERROR(#REF!),0,1)</f>
        <v>0</v>
      </c>
      <c r="OT155" s="267">
        <f t="shared" si="42"/>
        <v>1</v>
      </c>
      <c r="OU155" s="267">
        <f t="shared" si="43"/>
        <v>0</v>
      </c>
      <c r="OV155" s="223"/>
      <c r="OW155" s="223"/>
      <c r="OX155" s="223"/>
      <c r="OY155" s="223"/>
      <c r="OZ155" s="223"/>
      <c r="PA155" s="223"/>
      <c r="PB155" s="223"/>
      <c r="PC155" s="223"/>
      <c r="PD155" s="223"/>
      <c r="PE155" s="223"/>
      <c r="PF155" s="223"/>
      <c r="PG155" s="223"/>
      <c r="PH155" s="223"/>
      <c r="PI155" s="223"/>
      <c r="PJ155" s="223"/>
      <c r="PK155" s="223"/>
      <c r="PL155" s="223"/>
      <c r="PM155" s="223"/>
      <c r="PN155" s="223"/>
      <c r="PO155" s="223"/>
      <c r="PP155" s="223"/>
      <c r="PQ155" s="223"/>
      <c r="PR155" s="223"/>
      <c r="PS155" s="223"/>
      <c r="PT155" s="223"/>
      <c r="PU155" s="223"/>
      <c r="PV155" s="223"/>
      <c r="PW155" s="223"/>
      <c r="PX155" s="223"/>
      <c r="PY155" s="223"/>
      <c r="PZ155" s="223"/>
      <c r="QA155" s="223"/>
      <c r="QB155" s="223"/>
      <c r="QC155" s="223"/>
      <c r="QD155" s="223"/>
      <c r="QE155" s="223"/>
      <c r="QF155" s="223"/>
      <c r="QG155" s="223"/>
      <c r="QH155" s="223"/>
      <c r="QI155" s="223"/>
      <c r="QJ155" s="223"/>
      <c r="QK155" s="223"/>
      <c r="QL155" s="223"/>
      <c r="QM155" s="223"/>
      <c r="QN155" s="223"/>
      <c r="QO155" s="223"/>
      <c r="QP155" s="223"/>
      <c r="QQ155" s="223"/>
      <c r="QR155" s="223"/>
      <c r="QS155" s="223"/>
      <c r="QT155" s="223"/>
      <c r="QU155" s="223"/>
      <c r="QV155" s="223"/>
      <c r="QW155" s="223"/>
      <c r="QX155" s="223"/>
      <c r="QY155" s="223"/>
      <c r="QZ155" s="223"/>
      <c r="RA155" s="223"/>
      <c r="RB155" s="223"/>
      <c r="RC155" s="223"/>
      <c r="RD155" s="223"/>
      <c r="RE155" s="223"/>
      <c r="RF155" s="223"/>
      <c r="RG155" s="223"/>
      <c r="RH155" s="223"/>
      <c r="RI155" s="223"/>
      <c r="RJ155" s="223"/>
      <c r="RK155" s="223"/>
      <c r="RL155" s="223"/>
      <c r="RM155" s="223"/>
      <c r="RN155" s="223"/>
      <c r="RO155" s="223"/>
      <c r="RP155" s="223"/>
      <c r="RQ155" s="223"/>
      <c r="RR155" s="223"/>
      <c r="RS155" s="223"/>
      <c r="RT155" s="223"/>
      <c r="RU155" s="223"/>
      <c r="RV155" s="223"/>
      <c r="RW155" s="223"/>
      <c r="RX155" s="223"/>
      <c r="RY155" s="223"/>
      <c r="RZ155" s="223"/>
      <c r="SA155" s="223"/>
      <c r="SB155" s="223"/>
      <c r="SC155" s="223"/>
      <c r="SD155" s="223"/>
      <c r="SE155" s="223"/>
      <c r="SF155" s="223"/>
      <c r="SG155" s="223"/>
      <c r="SH155" s="223"/>
      <c r="SI155" s="223"/>
      <c r="SJ155" s="223"/>
      <c r="SK155" s="223"/>
      <c r="SL155" s="223"/>
      <c r="SM155" s="223"/>
      <c r="SN155" s="223"/>
      <c r="SO155" s="223"/>
      <c r="SP155" s="223"/>
      <c r="SQ155" s="223"/>
      <c r="SR155" s="223"/>
      <c r="SS155" s="223"/>
      <c r="ST155" s="223"/>
      <c r="SU155" s="223"/>
      <c r="SV155" s="223"/>
      <c r="SW155" s="223"/>
      <c r="SX155" s="223"/>
      <c r="SY155" s="223"/>
      <c r="SZ155" s="223"/>
      <c r="TA155" s="223"/>
      <c r="TB155" s="223"/>
      <c r="TC155" s="223"/>
      <c r="TD155" s="223"/>
      <c r="TE155" s="223"/>
      <c r="TF155" s="223"/>
      <c r="TG155" s="223"/>
      <c r="TH155" s="223"/>
      <c r="TI155" s="223"/>
      <c r="TJ155" s="223"/>
      <c r="TK155" s="223"/>
      <c r="TL155" s="223"/>
      <c r="TM155" s="223"/>
      <c r="TN155" s="223"/>
      <c r="TO155" s="223"/>
      <c r="TP155" s="223"/>
      <c r="TQ155" s="223"/>
      <c r="TR155" s="223"/>
      <c r="TS155" s="223"/>
      <c r="TT155" s="223"/>
      <c r="TU155" s="223"/>
      <c r="TV155" s="223"/>
      <c r="TW155" s="223"/>
      <c r="TX155" s="223"/>
      <c r="TY155" s="223"/>
      <c r="TZ155" s="223"/>
      <c r="UA155" s="223"/>
      <c r="UB155" s="223"/>
      <c r="UC155" s="223"/>
      <c r="UD155" s="223"/>
      <c r="UE155" s="223"/>
      <c r="UF155" s="223"/>
      <c r="UG155" s="223"/>
      <c r="UH155" s="223"/>
      <c r="UI155" s="223"/>
      <c r="UJ155" s="223"/>
      <c r="UK155" s="223"/>
      <c r="UL155" s="223"/>
      <c r="UM155" s="223"/>
      <c r="UN155" s="223"/>
      <c r="UO155" s="223"/>
      <c r="UP155" s="223"/>
      <c r="UQ155" s="223"/>
      <c r="UR155" s="223"/>
      <c r="US155" s="223"/>
      <c r="UT155" s="223"/>
      <c r="UU155" s="223"/>
      <c r="UV155" s="223"/>
      <c r="UW155" s="223"/>
      <c r="UX155" s="223"/>
      <c r="UY155" s="223"/>
      <c r="UZ155" s="223"/>
      <c r="VA155" s="223"/>
      <c r="VB155" s="223"/>
      <c r="VC155" s="223"/>
      <c r="VD155" s="223"/>
      <c r="VE155" s="223"/>
      <c r="VF155" s="223"/>
      <c r="VG155" s="223"/>
      <c r="VH155" s="223"/>
      <c r="VI155" s="223"/>
      <c r="VJ155" s="223"/>
      <c r="VK155" s="223"/>
      <c r="VL155" s="223"/>
      <c r="VM155" s="223"/>
      <c r="VN155" s="223"/>
      <c r="VO155" s="223"/>
      <c r="VP155" s="223"/>
      <c r="VQ155" s="223"/>
      <c r="VR155" s="223"/>
      <c r="VS155" s="223"/>
      <c r="VT155" s="223"/>
      <c r="VU155" s="223"/>
      <c r="VV155" s="223"/>
      <c r="VW155" s="223"/>
      <c r="VX155" s="223"/>
      <c r="VY155" s="223"/>
      <c r="VZ155" s="223"/>
      <c r="WA155" s="223"/>
      <c r="WB155" s="223"/>
      <c r="WC155" s="223"/>
      <c r="WD155" s="223"/>
      <c r="WE155" s="223"/>
      <c r="WF155" s="223"/>
      <c r="WG155" s="223"/>
      <c r="WH155" s="223"/>
      <c r="WI155" s="223"/>
      <c r="WJ155" s="223"/>
      <c r="WK155" s="223"/>
      <c r="WL155" s="223"/>
      <c r="WM155" s="223"/>
      <c r="WN155" s="223"/>
      <c r="WO155" s="223"/>
      <c r="WP155" s="223"/>
      <c r="WQ155" s="223"/>
      <c r="WR155" s="223"/>
      <c r="WS155" s="223"/>
      <c r="WT155" s="223"/>
      <c r="WU155" s="223"/>
      <c r="WV155" s="223"/>
      <c r="WW155" s="223"/>
      <c r="WX155" s="223"/>
      <c r="WY155" s="223"/>
      <c r="WZ155" s="223"/>
      <c r="XA155" s="223"/>
      <c r="XB155" s="223"/>
      <c r="XC155" s="223"/>
      <c r="XD155" s="223"/>
      <c r="XE155" s="223"/>
      <c r="XF155" s="223"/>
      <c r="XG155" s="223"/>
      <c r="XH155" s="223"/>
      <c r="XI155" s="223"/>
      <c r="XJ155" s="223"/>
      <c r="XK155" s="223"/>
      <c r="XL155" s="223"/>
      <c r="XM155" s="223"/>
      <c r="XN155" s="223"/>
      <c r="XO155" s="223"/>
      <c r="XP155" s="223"/>
      <c r="XQ155" s="223"/>
      <c r="XR155" s="223"/>
      <c r="XS155" s="223"/>
      <c r="XT155" s="223"/>
      <c r="XU155" s="223"/>
      <c r="XV155" s="223"/>
      <c r="XW155" s="223"/>
      <c r="XX155" s="223"/>
      <c r="XY155" s="223"/>
      <c r="XZ155" s="223"/>
      <c r="YA155" s="223"/>
      <c r="YB155" s="223"/>
      <c r="YC155" s="223"/>
      <c r="YD155" s="223"/>
      <c r="YE155" s="223"/>
      <c r="YF155" s="223"/>
      <c r="YG155" s="223"/>
      <c r="YH155" s="223"/>
      <c r="YI155" s="223"/>
      <c r="YJ155" s="223"/>
      <c r="YK155" s="223"/>
      <c r="YL155" s="223"/>
      <c r="YM155" s="223"/>
      <c r="YN155" s="223"/>
      <c r="YO155" s="223"/>
      <c r="YP155" s="223"/>
      <c r="YQ155" s="223"/>
      <c r="YR155" s="223"/>
      <c r="YS155" s="223"/>
      <c r="YT155" s="223"/>
      <c r="YU155" s="223"/>
      <c r="YV155" s="223"/>
      <c r="YW155" s="223"/>
      <c r="YX155" s="223"/>
      <c r="YY155" s="223"/>
      <c r="YZ155" s="223"/>
      <c r="ZA155" s="223"/>
      <c r="ZB155" s="223"/>
      <c r="ZC155" s="223"/>
      <c r="ZD155" s="223"/>
      <c r="ZE155" s="223"/>
      <c r="ZF155" s="223"/>
      <c r="ZG155" s="223"/>
      <c r="ZH155" s="223"/>
      <c r="ZI155" s="223"/>
      <c r="ZJ155" s="223"/>
      <c r="ZK155" s="223"/>
      <c r="ZL155" s="223"/>
      <c r="ZM155" s="223"/>
      <c r="ZN155" s="223"/>
      <c r="ZO155" s="223"/>
      <c r="ZP155" s="223"/>
      <c r="ZQ155" s="223"/>
      <c r="ZR155" s="223"/>
      <c r="ZS155" s="223"/>
      <c r="ZT155" s="223"/>
      <c r="ZU155" s="223"/>
      <c r="ZV155" s="223"/>
      <c r="ZW155" s="223"/>
      <c r="ZX155" s="223"/>
      <c r="ZY155" s="223"/>
      <c r="ZZ155" s="223"/>
      <c r="AAA155" s="223"/>
      <c r="AAB155" s="223"/>
      <c r="AAC155" s="223"/>
      <c r="AAD155" s="223"/>
      <c r="AAE155" s="223"/>
      <c r="AAF155" s="223"/>
      <c r="AAG155" s="223"/>
      <c r="AAH155" s="223"/>
      <c r="AAI155" s="223"/>
      <c r="AAJ155" s="223"/>
      <c r="AAK155" s="223"/>
      <c r="AAL155" s="223"/>
      <c r="AAM155" s="223"/>
      <c r="AAN155" s="223"/>
      <c r="AAO155" s="223"/>
      <c r="AAP155" s="223"/>
      <c r="AAQ155" s="223"/>
      <c r="AAR155" s="223"/>
      <c r="AAS155" s="223"/>
      <c r="AAT155" s="223"/>
      <c r="AAU155" s="223"/>
      <c r="AAV155" s="223"/>
      <c r="AAW155" s="223"/>
      <c r="AAX155" s="223"/>
      <c r="AAY155" s="223"/>
      <c r="AAZ155" s="223"/>
      <c r="ABA155" s="223"/>
      <c r="ABB155" s="223"/>
      <c r="ABC155" s="223"/>
      <c r="ABD155" s="223"/>
      <c r="ABE155" s="223"/>
      <c r="ABF155" s="223"/>
      <c r="ABG155" s="223"/>
      <c r="ABH155" s="223"/>
      <c r="ABI155" s="223"/>
      <c r="ABJ155" s="223"/>
      <c r="ABK155" s="223"/>
      <c r="ABL155" s="223"/>
      <c r="ABM155" s="223"/>
      <c r="ABN155" s="223"/>
      <c r="ABO155" s="223"/>
      <c r="ABP155" s="223"/>
      <c r="ABQ155" s="223"/>
      <c r="ABR155" s="223"/>
      <c r="ABS155" s="223"/>
      <c r="ABT155" s="223"/>
      <c r="ABU155" s="223"/>
      <c r="ABV155" s="223"/>
      <c r="ABW155" s="223"/>
      <c r="ABX155" s="223"/>
      <c r="ABY155" s="223"/>
      <c r="ABZ155" s="223"/>
      <c r="ACA155" s="223"/>
      <c r="ACB155" s="223"/>
      <c r="ACC155" s="223"/>
      <c r="ACD155" s="223"/>
      <c r="ACE155" s="223"/>
      <c r="ACF155" s="223"/>
      <c r="ACG155" s="223"/>
      <c r="ACH155" s="223"/>
      <c r="ACI155" s="223"/>
      <c r="ACJ155" s="223"/>
      <c r="ACK155" s="223"/>
      <c r="ACL155" s="223"/>
      <c r="ACM155" s="223"/>
      <c r="ACN155" s="223"/>
      <c r="ACO155" s="223"/>
      <c r="ACP155" s="223"/>
      <c r="ACQ155" s="223"/>
      <c r="ACR155" s="223"/>
      <c r="ACS155" s="223"/>
      <c r="ACT155" s="223"/>
      <c r="ACU155" s="223"/>
      <c r="ACV155" s="223"/>
      <c r="ACW155" s="223"/>
      <c r="ACX155" s="223"/>
      <c r="ACY155" s="223"/>
      <c r="ACZ155" s="223"/>
      <c r="ADA155" s="223"/>
      <c r="ADB155" s="223"/>
      <c r="ADC155" s="223"/>
      <c r="ADD155" s="223"/>
      <c r="ADE155" s="223"/>
      <c r="ADF155" s="223"/>
      <c r="ADG155" s="223"/>
      <c r="ADH155" s="223"/>
      <c r="ADI155" s="223"/>
      <c r="ADJ155" s="223"/>
      <c r="ADK155" s="223"/>
      <c r="ADL155" s="223"/>
      <c r="ADM155" s="223"/>
      <c r="ADN155" s="223"/>
      <c r="ADO155" s="223"/>
      <c r="ADP155" s="223"/>
      <c r="ADQ155" s="223"/>
      <c r="ADR155" s="223"/>
      <c r="ADS155" s="223"/>
      <c r="ADT155" s="223"/>
      <c r="ADU155" s="223"/>
      <c r="ADV155" s="223"/>
      <c r="ADW155" s="223"/>
      <c r="ADX155" s="223"/>
      <c r="ADY155" s="223"/>
      <c r="ADZ155" s="223"/>
      <c r="AEA155" s="223"/>
      <c r="AEB155" s="223"/>
      <c r="AEC155" s="223"/>
      <c r="AED155" s="223"/>
      <c r="AEE155" s="223"/>
      <c r="AEF155" s="223"/>
      <c r="AEG155" s="223"/>
      <c r="AEH155" s="223"/>
      <c r="AEI155" s="223"/>
      <c r="AEJ155" s="223"/>
      <c r="AEK155" s="223"/>
      <c r="AEL155" s="223"/>
      <c r="AEM155" s="223"/>
      <c r="AEN155" s="223"/>
      <c r="AEO155" s="223"/>
      <c r="AEP155" s="223"/>
      <c r="AEQ155" s="223"/>
      <c r="AER155" s="223"/>
      <c r="AES155" s="223"/>
      <c r="AET155" s="223"/>
      <c r="AEU155" s="223"/>
      <c r="AEV155" s="223"/>
      <c r="AEW155" s="223"/>
      <c r="AEX155" s="223"/>
      <c r="AEY155" s="223"/>
      <c r="AEZ155" s="223"/>
      <c r="AFA155" s="223"/>
      <c r="AFB155" s="223"/>
      <c r="AFC155" s="223"/>
      <c r="AFD155" s="223"/>
      <c r="AFE155" s="223"/>
      <c r="AFF155" s="223"/>
      <c r="AFG155" s="223"/>
      <c r="AFH155" s="223"/>
      <c r="AFI155" s="223"/>
      <c r="AFJ155" s="223"/>
      <c r="AFK155" s="223"/>
      <c r="AFL155" s="223"/>
      <c r="AFM155" s="223"/>
      <c r="AFN155" s="223"/>
      <c r="AFO155" s="223"/>
      <c r="AFP155" s="223"/>
      <c r="AFQ155" s="223"/>
      <c r="AFR155" s="223"/>
      <c r="AFS155" s="223"/>
      <c r="AFT155" s="223"/>
    </row>
    <row r="156" spans="1:852" s="64" customFormat="1">
      <c r="A156" s="212" t="s">
        <v>1463</v>
      </c>
      <c r="B156" s="212"/>
      <c r="C156" s="260" t="s">
        <v>3028</v>
      </c>
      <c r="D156" s="260" t="s">
        <v>173</v>
      </c>
      <c r="E156" s="212">
        <v>6</v>
      </c>
      <c r="F156" s="212">
        <v>2</v>
      </c>
      <c r="G156" s="90" t="s">
        <v>406</v>
      </c>
      <c r="H156" s="90" t="s">
        <v>455</v>
      </c>
      <c r="I156" s="270">
        <v>14</v>
      </c>
      <c r="J156" s="90">
        <v>22</v>
      </c>
      <c r="K156" s="270" t="s">
        <v>455</v>
      </c>
      <c r="L156" s="212"/>
      <c r="M156" s="212"/>
      <c r="N156" s="212"/>
      <c r="O156" s="270" t="s">
        <v>602</v>
      </c>
      <c r="P156" s="212">
        <v>17</v>
      </c>
      <c r="Q156" s="212">
        <v>20</v>
      </c>
      <c r="R156" s="212">
        <v>50</v>
      </c>
      <c r="S156" s="270" t="s">
        <v>602</v>
      </c>
      <c r="T156" s="90">
        <v>21</v>
      </c>
      <c r="U156" s="222">
        <v>25.8</v>
      </c>
      <c r="V156" s="212" t="s">
        <v>455</v>
      </c>
      <c r="W156" s="91"/>
      <c r="X156" s="212"/>
      <c r="Y156" s="212"/>
      <c r="Z156" s="212"/>
      <c r="AA156" s="91"/>
      <c r="AB156" s="212"/>
      <c r="AC156" s="212"/>
      <c r="AD156" s="212"/>
      <c r="AE156" s="212"/>
      <c r="AF156" s="212"/>
      <c r="AG156" s="212"/>
      <c r="AH156" s="212"/>
      <c r="AI156" s="212">
        <v>50</v>
      </c>
      <c r="AJ156" s="267">
        <f t="shared" si="37"/>
        <v>28</v>
      </c>
      <c r="AK156" s="267" t="s">
        <v>455</v>
      </c>
      <c r="AL156" s="271" t="s">
        <v>3011</v>
      </c>
      <c r="AM156" s="270" t="s">
        <v>455</v>
      </c>
      <c r="AN156" s="270">
        <v>3</v>
      </c>
      <c r="AO156" s="90">
        <v>27</v>
      </c>
      <c r="AP156" s="270" t="s">
        <v>455</v>
      </c>
      <c r="AQ156" s="212"/>
      <c r="AR156" s="212"/>
      <c r="AS156" s="212"/>
      <c r="AT156" s="270" t="s">
        <v>602</v>
      </c>
      <c r="AU156" s="212">
        <v>17</v>
      </c>
      <c r="AV156" s="212">
        <v>8</v>
      </c>
      <c r="AW156" s="212">
        <v>50</v>
      </c>
      <c r="AX156" s="270" t="s">
        <v>602</v>
      </c>
      <c r="AY156" s="222">
        <v>21</v>
      </c>
      <c r="AZ156" s="222">
        <v>25.5</v>
      </c>
      <c r="BA156" s="212" t="s">
        <v>455</v>
      </c>
      <c r="BB156" s="92"/>
      <c r="BC156" s="212"/>
      <c r="BD156" s="212"/>
      <c r="BE156" s="212"/>
      <c r="BF156" s="92"/>
      <c r="BG156" s="212"/>
      <c r="BH156" s="212"/>
      <c r="BI156" s="212"/>
      <c r="BJ156" s="212"/>
      <c r="BK156" s="212"/>
      <c r="BL156" s="212"/>
      <c r="BM156" s="212"/>
      <c r="BN156" s="90">
        <v>49</v>
      </c>
      <c r="BO156" s="270">
        <f t="shared" si="38"/>
        <v>22</v>
      </c>
      <c r="BP156" s="270" t="s">
        <v>455</v>
      </c>
      <c r="BQ156" s="90"/>
      <c r="BR156" s="270" t="s">
        <v>455</v>
      </c>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90"/>
      <c r="CW156" s="270" t="s">
        <v>455</v>
      </c>
      <c r="CX156" s="90"/>
      <c r="CY156" s="212"/>
      <c r="CZ156" s="212"/>
      <c r="DA156" s="212"/>
      <c r="DB156" s="212"/>
      <c r="DC156" s="212"/>
      <c r="DD156" s="212"/>
      <c r="DE156" s="212"/>
      <c r="DF156" s="212"/>
      <c r="DG156" s="212"/>
      <c r="DH156" s="212"/>
      <c r="DI156" s="212"/>
      <c r="DJ156" s="212"/>
      <c r="DK156" s="212"/>
      <c r="DL156" s="212"/>
      <c r="DM156" s="212"/>
      <c r="DN156" s="212"/>
      <c r="DO156" s="212"/>
      <c r="DP156" s="212"/>
      <c r="DQ156" s="212"/>
      <c r="DR156" s="212"/>
      <c r="DS156" s="212"/>
      <c r="DT156" s="212"/>
      <c r="DU156" s="212"/>
      <c r="DV156" s="212"/>
      <c r="DW156" s="212"/>
      <c r="DX156" s="212"/>
      <c r="DY156" s="212"/>
      <c r="DZ156" s="212"/>
      <c r="EA156" s="212"/>
      <c r="EB156" s="270" t="s">
        <v>455</v>
      </c>
      <c r="EC156" s="212"/>
      <c r="ED156" s="212"/>
      <c r="EE156" s="212"/>
      <c r="EF156" s="212"/>
      <c r="EG156" s="212"/>
      <c r="EH156" s="212"/>
      <c r="EI156" s="212"/>
      <c r="EJ156" s="212"/>
      <c r="EK156" s="212"/>
      <c r="EL156" s="212"/>
      <c r="EM156" s="212"/>
      <c r="EN156" s="212"/>
      <c r="EO156" s="212"/>
      <c r="EP156" s="212"/>
      <c r="EQ156" s="212"/>
      <c r="ER156" s="212"/>
      <c r="ES156" s="212"/>
      <c r="ET156" s="212"/>
      <c r="EU156" s="212"/>
      <c r="EV156" s="212"/>
      <c r="EW156" s="212"/>
      <c r="EX156" s="212"/>
      <c r="EY156" s="212"/>
      <c r="EZ156" s="212"/>
      <c r="FA156" s="212"/>
      <c r="FB156" s="212"/>
      <c r="FC156" s="212"/>
      <c r="FD156" s="212"/>
      <c r="FE156" s="212"/>
      <c r="FF156" s="270" t="s">
        <v>455</v>
      </c>
      <c r="FG156" s="212"/>
      <c r="FH156" s="212"/>
      <c r="FI156" s="212"/>
      <c r="FJ156" s="212"/>
      <c r="FK156" s="212"/>
      <c r="FL156" s="212"/>
      <c r="FM156" s="212"/>
      <c r="FN156" s="212"/>
      <c r="FO156" s="212"/>
      <c r="FP156" s="212"/>
      <c r="FQ156" s="212"/>
      <c r="FR156" s="212"/>
      <c r="FS156" s="212"/>
      <c r="FT156" s="212"/>
      <c r="FU156" s="212"/>
      <c r="FV156" s="212"/>
      <c r="FW156" s="212"/>
      <c r="FX156" s="212"/>
      <c r="FY156" s="212"/>
      <c r="FZ156" s="212"/>
      <c r="GA156" s="212"/>
      <c r="GB156" s="212"/>
      <c r="GC156" s="212"/>
      <c r="GD156" s="212"/>
      <c r="GE156" s="212"/>
      <c r="GF156" s="212"/>
      <c r="GG156" s="212"/>
      <c r="GH156" s="212"/>
      <c r="GI156" s="212"/>
      <c r="GJ156" s="212"/>
      <c r="GK156" s="212"/>
      <c r="GL156" s="212"/>
      <c r="GM156" s="212"/>
      <c r="GN156" s="212"/>
      <c r="GO156" s="212"/>
      <c r="GP156" s="212"/>
      <c r="GQ156" s="212"/>
      <c r="GR156" s="212"/>
      <c r="GS156" s="212"/>
      <c r="GT156" s="212"/>
      <c r="GU156" s="212"/>
      <c r="GV156" s="212"/>
      <c r="GW156" s="212"/>
      <c r="GX156" s="212"/>
      <c r="GY156" s="212"/>
      <c r="GZ156" s="212"/>
      <c r="HA156" s="212"/>
      <c r="HB156" s="212"/>
      <c r="HC156" s="212"/>
      <c r="HD156" s="90" t="s">
        <v>455</v>
      </c>
      <c r="HE156" s="212"/>
      <c r="HF156" s="212"/>
      <c r="HG156" s="212"/>
      <c r="HH156" s="212"/>
      <c r="HI156" s="212"/>
      <c r="HJ156" s="212"/>
      <c r="HK156" s="212"/>
      <c r="HL156" s="212"/>
      <c r="HM156" s="212"/>
      <c r="HN156" s="212"/>
      <c r="HO156" s="212"/>
      <c r="HP156" s="212"/>
      <c r="HQ156" s="212"/>
      <c r="HR156" s="212"/>
      <c r="HS156" s="212"/>
      <c r="HT156" s="212"/>
      <c r="HU156" s="212"/>
      <c r="HV156" s="212"/>
      <c r="HW156" s="212"/>
      <c r="HX156" s="212"/>
      <c r="HY156" s="212"/>
      <c r="HZ156" s="212"/>
      <c r="IA156" s="212"/>
      <c r="IB156" s="212"/>
      <c r="IC156" s="212"/>
      <c r="ID156" s="212"/>
      <c r="IE156" s="212"/>
      <c r="IF156" s="212"/>
      <c r="IG156" s="212"/>
      <c r="IH156" s="212"/>
      <c r="II156" s="212"/>
      <c r="IJ156" s="212"/>
      <c r="IK156" s="212"/>
      <c r="IL156" s="212"/>
      <c r="IM156" s="212"/>
      <c r="IN156" s="212"/>
      <c r="IO156" s="212"/>
      <c r="IP156" s="212"/>
      <c r="IQ156" s="212"/>
      <c r="IR156" s="212"/>
      <c r="IS156" s="90" t="s">
        <v>455</v>
      </c>
      <c r="IT156" s="212"/>
      <c r="IU156" s="212"/>
      <c r="IV156" s="212"/>
      <c r="IW156" s="212"/>
      <c r="IX156" s="212"/>
      <c r="IY156" s="212"/>
      <c r="IZ156" s="212"/>
      <c r="JA156" s="212"/>
      <c r="JB156" s="212"/>
      <c r="JC156" s="212"/>
      <c r="JD156" s="212"/>
      <c r="JE156" s="212"/>
      <c r="JF156" s="212"/>
      <c r="JG156" s="212"/>
      <c r="JH156" s="212"/>
      <c r="JI156" s="212"/>
      <c r="JJ156" s="212"/>
      <c r="JK156" s="212"/>
      <c r="JL156" s="212"/>
      <c r="JM156" s="212"/>
      <c r="JN156" s="212"/>
      <c r="JO156" s="212"/>
      <c r="JP156" s="212"/>
      <c r="JQ156" s="212"/>
      <c r="JR156" s="212"/>
      <c r="JS156" s="212"/>
      <c r="JT156" s="212"/>
      <c r="JU156" s="212"/>
      <c r="JV156" s="212"/>
      <c r="JW156" s="212"/>
      <c r="JX156" s="212"/>
      <c r="JY156" s="212"/>
      <c r="JZ156" s="212"/>
      <c r="KA156" s="212"/>
      <c r="KB156" s="212"/>
      <c r="KC156" s="212"/>
      <c r="KD156" s="212"/>
      <c r="KE156" s="90" t="s">
        <v>455</v>
      </c>
      <c r="KF156" s="212"/>
      <c r="KG156" s="212"/>
      <c r="KH156" s="212"/>
      <c r="KI156" s="212"/>
      <c r="KJ156" s="212"/>
      <c r="KK156" s="212"/>
      <c r="KL156" s="212"/>
      <c r="KM156" s="212"/>
      <c r="KN156" s="212"/>
      <c r="KO156" s="212"/>
      <c r="KP156" s="212"/>
      <c r="KQ156" s="212"/>
      <c r="KR156" s="212"/>
      <c r="KS156" s="212"/>
      <c r="KT156" s="212"/>
      <c r="KU156" s="212"/>
      <c r="KV156" s="212"/>
      <c r="KW156" s="212"/>
      <c r="KX156" s="212"/>
      <c r="KY156" s="212"/>
      <c r="KZ156" s="212"/>
      <c r="LA156" s="212"/>
      <c r="LB156" s="212"/>
      <c r="LC156" s="212"/>
      <c r="LD156" s="212"/>
      <c r="LE156" s="212"/>
      <c r="LF156" s="212"/>
      <c r="LG156" s="212"/>
      <c r="LH156" s="212"/>
      <c r="LI156" s="212"/>
      <c r="LJ156" s="212"/>
      <c r="LK156" s="212"/>
      <c r="LL156" s="212"/>
      <c r="LM156" s="212"/>
      <c r="LN156" s="212"/>
      <c r="LO156" s="212"/>
      <c r="LP156" s="212"/>
      <c r="LQ156" s="212"/>
      <c r="LR156" s="212"/>
      <c r="LS156" s="212"/>
      <c r="LT156" s="90" t="s">
        <v>455</v>
      </c>
      <c r="LU156" s="212"/>
      <c r="LV156" s="212"/>
      <c r="LW156" s="212"/>
      <c r="LX156" s="212"/>
      <c r="LY156" s="212"/>
      <c r="LZ156" s="212"/>
      <c r="MA156" s="212"/>
      <c r="MB156" s="212"/>
      <c r="MC156" s="212"/>
      <c r="MD156" s="212"/>
      <c r="ME156" s="212"/>
      <c r="MF156" s="212"/>
      <c r="MG156" s="212"/>
      <c r="MH156" s="212"/>
      <c r="MI156" s="212"/>
      <c r="MJ156" s="212"/>
      <c r="MK156" s="212"/>
      <c r="ML156" s="212"/>
      <c r="MM156" s="212"/>
      <c r="MN156" s="212"/>
      <c r="MO156" s="212"/>
      <c r="MP156" s="212"/>
      <c r="MQ156" s="212"/>
      <c r="MR156" s="212"/>
      <c r="MS156" s="212"/>
      <c r="MT156" s="212"/>
      <c r="MU156" s="212"/>
      <c r="MV156" s="212"/>
      <c r="MW156" s="212"/>
      <c r="MX156" s="212"/>
      <c r="MY156" s="212"/>
      <c r="MZ156" s="212"/>
      <c r="NA156" s="212"/>
      <c r="NB156" s="212"/>
      <c r="NC156" s="212"/>
      <c r="ND156" s="212"/>
      <c r="NE156" s="212"/>
      <c r="NF156" s="212"/>
      <c r="NG156" s="212"/>
      <c r="NH156" s="212"/>
      <c r="NI156" s="212"/>
      <c r="NJ156" s="212"/>
      <c r="NK156" s="212"/>
      <c r="NL156" s="212"/>
      <c r="NM156" s="212"/>
      <c r="NN156" s="212"/>
      <c r="NO156" s="212"/>
      <c r="NP156" s="212"/>
      <c r="NQ156" s="212"/>
      <c r="NR156" s="212"/>
      <c r="NS156" s="212"/>
      <c r="NT156" s="212"/>
      <c r="NU156" s="212"/>
      <c r="NV156" s="212"/>
      <c r="NW156" s="212"/>
      <c r="NX156" s="212"/>
      <c r="NY156" s="212"/>
      <c r="NZ156" s="212"/>
      <c r="OA156" s="212"/>
      <c r="OB156" s="212"/>
      <c r="OC156" s="212"/>
      <c r="OD156" s="212"/>
      <c r="OE156" s="212"/>
      <c r="OF156" s="212"/>
      <c r="OG156" s="212"/>
      <c r="OH156" s="212"/>
      <c r="OI156" s="212"/>
      <c r="OJ156" s="212"/>
      <c r="OK156" s="212"/>
      <c r="OL156" s="212"/>
      <c r="OM156" s="212"/>
      <c r="ON156" s="212"/>
      <c r="OO156" s="212"/>
      <c r="OP156" s="212"/>
      <c r="OQ156" s="212"/>
      <c r="OR156" s="212"/>
      <c r="OS156" s="267">
        <f>IF(ISERROR(#REF!),0,1)</f>
        <v>0</v>
      </c>
      <c r="OT156" s="267">
        <f t="shared" si="42"/>
        <v>1</v>
      </c>
      <c r="OU156" s="267">
        <f t="shared" si="43"/>
        <v>0</v>
      </c>
      <c r="OV156" s="223"/>
      <c r="OW156" s="223"/>
      <c r="OX156" s="223"/>
      <c r="OY156" s="223"/>
      <c r="OZ156" s="223"/>
      <c r="PA156" s="223"/>
      <c r="PB156" s="223"/>
      <c r="PC156" s="223"/>
      <c r="PD156" s="223"/>
      <c r="PE156" s="223"/>
      <c r="PF156" s="223"/>
      <c r="PG156" s="223"/>
      <c r="PH156" s="223"/>
      <c r="PI156" s="223"/>
      <c r="PJ156" s="223"/>
      <c r="PK156" s="223"/>
      <c r="PL156" s="223"/>
      <c r="PM156" s="223"/>
      <c r="PN156" s="223"/>
      <c r="PO156" s="223"/>
      <c r="PP156" s="223"/>
      <c r="PQ156" s="223"/>
      <c r="PR156" s="223"/>
      <c r="PS156" s="223"/>
      <c r="PT156" s="223"/>
      <c r="PU156" s="223"/>
      <c r="PV156" s="223"/>
      <c r="PW156" s="223"/>
      <c r="PX156" s="223"/>
      <c r="PY156" s="223"/>
      <c r="PZ156" s="223"/>
      <c r="QA156" s="223"/>
      <c r="QB156" s="223"/>
      <c r="QC156" s="223"/>
      <c r="QD156" s="223"/>
      <c r="QE156" s="223"/>
      <c r="QF156" s="223"/>
      <c r="QG156" s="223"/>
      <c r="QH156" s="223"/>
      <c r="QI156" s="223"/>
      <c r="QJ156" s="223"/>
      <c r="QK156" s="223"/>
      <c r="QL156" s="223"/>
      <c r="QM156" s="223"/>
      <c r="QN156" s="223"/>
      <c r="QO156" s="223"/>
      <c r="QP156" s="223"/>
      <c r="QQ156" s="223"/>
      <c r="QR156" s="223"/>
      <c r="QS156" s="223"/>
      <c r="QT156" s="223"/>
      <c r="QU156" s="223"/>
      <c r="QV156" s="223"/>
      <c r="QW156" s="223"/>
      <c r="QX156" s="223"/>
      <c r="QY156" s="223"/>
      <c r="QZ156" s="223"/>
      <c r="RA156" s="223"/>
      <c r="RB156" s="223"/>
      <c r="RC156" s="223"/>
      <c r="RD156" s="223"/>
      <c r="RE156" s="223"/>
      <c r="RF156" s="223"/>
      <c r="RG156" s="223"/>
      <c r="RH156" s="223"/>
      <c r="RI156" s="223"/>
      <c r="RJ156" s="223"/>
      <c r="RK156" s="223"/>
      <c r="RL156" s="223"/>
      <c r="RM156" s="223"/>
      <c r="RN156" s="223"/>
      <c r="RO156" s="223"/>
      <c r="RP156" s="223"/>
      <c r="RQ156" s="223"/>
      <c r="RR156" s="223"/>
      <c r="RS156" s="223"/>
      <c r="RT156" s="223"/>
      <c r="RU156" s="223"/>
      <c r="RV156" s="223"/>
      <c r="RW156" s="223"/>
      <c r="RX156" s="223"/>
      <c r="RY156" s="223"/>
      <c r="RZ156" s="223"/>
      <c r="SA156" s="223"/>
      <c r="SB156" s="223"/>
      <c r="SC156" s="223"/>
      <c r="SD156" s="223"/>
      <c r="SE156" s="223"/>
      <c r="SF156" s="223"/>
      <c r="SG156" s="223"/>
      <c r="SH156" s="223"/>
      <c r="SI156" s="223"/>
      <c r="SJ156" s="223"/>
      <c r="SK156" s="223"/>
      <c r="SL156" s="223"/>
      <c r="SM156" s="223"/>
      <c r="SN156" s="223"/>
      <c r="SO156" s="223"/>
      <c r="SP156" s="223"/>
      <c r="SQ156" s="223"/>
      <c r="SR156" s="223"/>
      <c r="SS156" s="223"/>
      <c r="ST156" s="223"/>
      <c r="SU156" s="223"/>
      <c r="SV156" s="223"/>
      <c r="SW156" s="223"/>
      <c r="SX156" s="223"/>
      <c r="SY156" s="223"/>
      <c r="SZ156" s="223"/>
      <c r="TA156" s="223"/>
      <c r="TB156" s="223"/>
      <c r="TC156" s="223"/>
      <c r="TD156" s="223"/>
      <c r="TE156" s="223"/>
      <c r="TF156" s="223"/>
      <c r="TG156" s="223"/>
      <c r="TH156" s="223"/>
      <c r="TI156" s="223"/>
      <c r="TJ156" s="223"/>
      <c r="TK156" s="223"/>
      <c r="TL156" s="223"/>
      <c r="TM156" s="223"/>
      <c r="TN156" s="223"/>
      <c r="TO156" s="223"/>
      <c r="TP156" s="223"/>
      <c r="TQ156" s="223"/>
      <c r="TR156" s="223"/>
      <c r="TS156" s="223"/>
      <c r="TT156" s="223"/>
      <c r="TU156" s="223"/>
      <c r="TV156" s="223"/>
      <c r="TW156" s="223"/>
      <c r="TX156" s="223"/>
      <c r="TY156" s="223"/>
      <c r="TZ156" s="223"/>
      <c r="UA156" s="223"/>
      <c r="UB156" s="223"/>
      <c r="UC156" s="223"/>
      <c r="UD156" s="223"/>
      <c r="UE156" s="223"/>
      <c r="UF156" s="223"/>
      <c r="UG156" s="223"/>
      <c r="UH156" s="223"/>
      <c r="UI156" s="223"/>
      <c r="UJ156" s="223"/>
      <c r="UK156" s="223"/>
      <c r="UL156" s="223"/>
      <c r="UM156" s="223"/>
      <c r="UN156" s="223"/>
      <c r="UO156" s="223"/>
      <c r="UP156" s="223"/>
      <c r="UQ156" s="223"/>
      <c r="UR156" s="223"/>
      <c r="US156" s="223"/>
      <c r="UT156" s="223"/>
      <c r="UU156" s="223"/>
      <c r="UV156" s="223"/>
      <c r="UW156" s="223"/>
      <c r="UX156" s="223"/>
      <c r="UY156" s="223"/>
      <c r="UZ156" s="223"/>
      <c r="VA156" s="223"/>
      <c r="VB156" s="223"/>
      <c r="VC156" s="223"/>
      <c r="VD156" s="223"/>
      <c r="VE156" s="223"/>
      <c r="VF156" s="223"/>
      <c r="VG156" s="223"/>
      <c r="VH156" s="223"/>
      <c r="VI156" s="223"/>
      <c r="VJ156" s="223"/>
      <c r="VK156" s="223"/>
      <c r="VL156" s="223"/>
      <c r="VM156" s="223"/>
      <c r="VN156" s="223"/>
      <c r="VO156" s="223"/>
      <c r="VP156" s="223"/>
      <c r="VQ156" s="223"/>
      <c r="VR156" s="223"/>
      <c r="VS156" s="223"/>
      <c r="VT156" s="223"/>
      <c r="VU156" s="223"/>
      <c r="VV156" s="223"/>
      <c r="VW156" s="223"/>
      <c r="VX156" s="223"/>
      <c r="VY156" s="223"/>
      <c r="VZ156" s="223"/>
      <c r="WA156" s="223"/>
      <c r="WB156" s="223"/>
      <c r="WC156" s="223"/>
      <c r="WD156" s="223"/>
      <c r="WE156" s="223"/>
      <c r="WF156" s="223"/>
      <c r="WG156" s="223"/>
      <c r="WH156" s="223"/>
      <c r="WI156" s="223"/>
      <c r="WJ156" s="223"/>
      <c r="WK156" s="223"/>
      <c r="WL156" s="223"/>
      <c r="WM156" s="223"/>
      <c r="WN156" s="223"/>
      <c r="WO156" s="223"/>
      <c r="WP156" s="223"/>
      <c r="WQ156" s="223"/>
      <c r="WR156" s="223"/>
      <c r="WS156" s="223"/>
      <c r="WT156" s="223"/>
      <c r="WU156" s="223"/>
      <c r="WV156" s="223"/>
      <c r="WW156" s="223"/>
      <c r="WX156" s="223"/>
      <c r="WY156" s="223"/>
      <c r="WZ156" s="223"/>
      <c r="XA156" s="223"/>
      <c r="XB156" s="223"/>
      <c r="XC156" s="223"/>
      <c r="XD156" s="223"/>
      <c r="XE156" s="223"/>
      <c r="XF156" s="223"/>
      <c r="XG156" s="223"/>
      <c r="XH156" s="223"/>
      <c r="XI156" s="223"/>
      <c r="XJ156" s="223"/>
      <c r="XK156" s="223"/>
      <c r="XL156" s="223"/>
      <c r="XM156" s="223"/>
      <c r="XN156" s="223"/>
      <c r="XO156" s="223"/>
      <c r="XP156" s="223"/>
      <c r="XQ156" s="223"/>
      <c r="XR156" s="223"/>
      <c r="XS156" s="223"/>
      <c r="XT156" s="223"/>
      <c r="XU156" s="223"/>
      <c r="XV156" s="223"/>
      <c r="XW156" s="223"/>
      <c r="XX156" s="223"/>
      <c r="XY156" s="223"/>
      <c r="XZ156" s="223"/>
      <c r="YA156" s="223"/>
      <c r="YB156" s="223"/>
      <c r="YC156" s="223"/>
      <c r="YD156" s="223"/>
      <c r="YE156" s="223"/>
      <c r="YF156" s="223"/>
      <c r="YG156" s="223"/>
      <c r="YH156" s="223"/>
      <c r="YI156" s="223"/>
      <c r="YJ156" s="223"/>
      <c r="YK156" s="223"/>
      <c r="YL156" s="223"/>
      <c r="YM156" s="223"/>
      <c r="YN156" s="223"/>
      <c r="YO156" s="223"/>
      <c r="YP156" s="223"/>
      <c r="YQ156" s="223"/>
      <c r="YR156" s="223"/>
      <c r="YS156" s="223"/>
      <c r="YT156" s="223"/>
      <c r="YU156" s="223"/>
      <c r="YV156" s="223"/>
      <c r="YW156" s="223"/>
      <c r="YX156" s="223"/>
      <c r="YY156" s="223"/>
      <c r="YZ156" s="223"/>
      <c r="ZA156" s="223"/>
      <c r="ZB156" s="223"/>
      <c r="ZC156" s="223"/>
      <c r="ZD156" s="223"/>
      <c r="ZE156" s="223"/>
      <c r="ZF156" s="223"/>
      <c r="ZG156" s="223"/>
      <c r="ZH156" s="223"/>
      <c r="ZI156" s="223"/>
      <c r="ZJ156" s="223"/>
      <c r="ZK156" s="223"/>
      <c r="ZL156" s="223"/>
      <c r="ZM156" s="223"/>
      <c r="ZN156" s="223"/>
      <c r="ZO156" s="223"/>
      <c r="ZP156" s="223"/>
      <c r="ZQ156" s="223"/>
      <c r="ZR156" s="223"/>
      <c r="ZS156" s="223"/>
      <c r="ZT156" s="223"/>
      <c r="ZU156" s="223"/>
      <c r="ZV156" s="223"/>
      <c r="ZW156" s="223"/>
      <c r="ZX156" s="223"/>
      <c r="ZY156" s="223"/>
      <c r="ZZ156" s="223"/>
      <c r="AAA156" s="223"/>
      <c r="AAB156" s="223"/>
      <c r="AAC156" s="223"/>
      <c r="AAD156" s="223"/>
      <c r="AAE156" s="223"/>
      <c r="AAF156" s="223"/>
      <c r="AAG156" s="223"/>
      <c r="AAH156" s="223"/>
      <c r="AAI156" s="223"/>
      <c r="AAJ156" s="223"/>
      <c r="AAK156" s="223"/>
      <c r="AAL156" s="223"/>
      <c r="AAM156" s="223"/>
      <c r="AAN156" s="223"/>
      <c r="AAO156" s="223"/>
      <c r="AAP156" s="223"/>
      <c r="AAQ156" s="223"/>
      <c r="AAR156" s="223"/>
      <c r="AAS156" s="223"/>
      <c r="AAT156" s="223"/>
      <c r="AAU156" s="223"/>
      <c r="AAV156" s="223"/>
      <c r="AAW156" s="223"/>
      <c r="AAX156" s="223"/>
      <c r="AAY156" s="223"/>
      <c r="AAZ156" s="223"/>
      <c r="ABA156" s="223"/>
      <c r="ABB156" s="223"/>
      <c r="ABC156" s="223"/>
      <c r="ABD156" s="223"/>
      <c r="ABE156" s="223"/>
      <c r="ABF156" s="223"/>
      <c r="ABG156" s="223"/>
      <c r="ABH156" s="223"/>
      <c r="ABI156" s="223"/>
      <c r="ABJ156" s="223"/>
      <c r="ABK156" s="223"/>
      <c r="ABL156" s="223"/>
      <c r="ABM156" s="223"/>
      <c r="ABN156" s="223"/>
      <c r="ABO156" s="223"/>
      <c r="ABP156" s="223"/>
      <c r="ABQ156" s="223"/>
      <c r="ABR156" s="223"/>
      <c r="ABS156" s="223"/>
      <c r="ABT156" s="223"/>
      <c r="ABU156" s="223"/>
      <c r="ABV156" s="223"/>
      <c r="ABW156" s="223"/>
      <c r="ABX156" s="223"/>
      <c r="ABY156" s="223"/>
      <c r="ABZ156" s="223"/>
      <c r="ACA156" s="223"/>
      <c r="ACB156" s="223"/>
      <c r="ACC156" s="223"/>
      <c r="ACD156" s="223"/>
      <c r="ACE156" s="223"/>
      <c r="ACF156" s="223"/>
      <c r="ACG156" s="223"/>
      <c r="ACH156" s="223"/>
      <c r="ACI156" s="223"/>
      <c r="ACJ156" s="223"/>
      <c r="ACK156" s="223"/>
      <c r="ACL156" s="223"/>
      <c r="ACM156" s="223"/>
      <c r="ACN156" s="223"/>
      <c r="ACO156" s="223"/>
      <c r="ACP156" s="223"/>
      <c r="ACQ156" s="223"/>
      <c r="ACR156" s="223"/>
      <c r="ACS156" s="223"/>
      <c r="ACT156" s="223"/>
      <c r="ACU156" s="223"/>
      <c r="ACV156" s="223"/>
      <c r="ACW156" s="223"/>
      <c r="ACX156" s="223"/>
      <c r="ACY156" s="223"/>
      <c r="ACZ156" s="223"/>
      <c r="ADA156" s="223"/>
      <c r="ADB156" s="223"/>
      <c r="ADC156" s="223"/>
      <c r="ADD156" s="223"/>
      <c r="ADE156" s="223"/>
      <c r="ADF156" s="223"/>
      <c r="ADG156" s="223"/>
      <c r="ADH156" s="223"/>
      <c r="ADI156" s="223"/>
      <c r="ADJ156" s="223"/>
      <c r="ADK156" s="223"/>
      <c r="ADL156" s="223"/>
      <c r="ADM156" s="223"/>
      <c r="ADN156" s="223"/>
      <c r="ADO156" s="223"/>
      <c r="ADP156" s="223"/>
      <c r="ADQ156" s="223"/>
      <c r="ADR156" s="223"/>
      <c r="ADS156" s="223"/>
      <c r="ADT156" s="223"/>
      <c r="ADU156" s="223"/>
      <c r="ADV156" s="223"/>
      <c r="ADW156" s="223"/>
      <c r="ADX156" s="223"/>
      <c r="ADY156" s="223"/>
      <c r="ADZ156" s="223"/>
      <c r="AEA156" s="223"/>
      <c r="AEB156" s="223"/>
      <c r="AEC156" s="223"/>
      <c r="AED156" s="223"/>
      <c r="AEE156" s="223"/>
      <c r="AEF156" s="223"/>
      <c r="AEG156" s="223"/>
      <c r="AEH156" s="223"/>
      <c r="AEI156" s="223"/>
      <c r="AEJ156" s="223"/>
      <c r="AEK156" s="223"/>
      <c r="AEL156" s="223"/>
      <c r="AEM156" s="223"/>
      <c r="AEN156" s="223"/>
      <c r="AEO156" s="223"/>
      <c r="AEP156" s="223"/>
      <c r="AEQ156" s="223"/>
      <c r="AER156" s="223"/>
      <c r="AES156" s="223"/>
      <c r="AET156" s="223"/>
      <c r="AEU156" s="223"/>
      <c r="AEV156" s="223"/>
      <c r="AEW156" s="223"/>
      <c r="AEX156" s="223"/>
      <c r="AEY156" s="223"/>
      <c r="AEZ156" s="223"/>
      <c r="AFA156" s="223"/>
      <c r="AFB156" s="223"/>
      <c r="AFC156" s="223"/>
      <c r="AFD156" s="223"/>
      <c r="AFE156" s="223"/>
      <c r="AFF156" s="223"/>
      <c r="AFG156" s="223"/>
      <c r="AFH156" s="223"/>
      <c r="AFI156" s="223"/>
      <c r="AFJ156" s="223"/>
      <c r="AFK156" s="223"/>
      <c r="AFL156" s="223"/>
      <c r="AFM156" s="223"/>
      <c r="AFN156" s="223"/>
      <c r="AFO156" s="223"/>
      <c r="AFP156" s="223"/>
      <c r="AFQ156" s="223"/>
      <c r="AFR156" s="223"/>
      <c r="AFS156" s="223"/>
      <c r="AFT156" s="223"/>
    </row>
    <row r="157" spans="1:852">
      <c r="A157" s="267" t="s">
        <v>1609</v>
      </c>
      <c r="B157" s="267"/>
      <c r="C157" s="260" t="s">
        <v>3028</v>
      </c>
      <c r="D157" s="260" t="s">
        <v>173</v>
      </c>
      <c r="E157" s="108">
        <v>6</v>
      </c>
      <c r="F157" s="108">
        <v>2</v>
      </c>
      <c r="G157" s="90" t="s">
        <v>335</v>
      </c>
      <c r="H157" s="270" t="s">
        <v>455</v>
      </c>
      <c r="I157" s="270" t="s">
        <v>455</v>
      </c>
      <c r="J157" s="270">
        <v>7</v>
      </c>
      <c r="K157" s="270" t="s">
        <v>455</v>
      </c>
      <c r="L157" s="267"/>
      <c r="M157" s="267"/>
      <c r="N157" s="270"/>
      <c r="O157" s="270" t="s">
        <v>455</v>
      </c>
      <c r="P157" s="267"/>
      <c r="Q157" s="267"/>
      <c r="R157" s="267"/>
      <c r="S157" s="270" t="s">
        <v>3005</v>
      </c>
      <c r="T157" s="270">
        <v>21</v>
      </c>
      <c r="U157" s="113">
        <v>48.1</v>
      </c>
      <c r="V157" s="113" t="s">
        <v>455</v>
      </c>
      <c r="W157" s="113"/>
      <c r="X157" s="113"/>
      <c r="Y157" s="113"/>
      <c r="Z157" s="113"/>
      <c r="AA157" s="113"/>
      <c r="AB157" s="113"/>
      <c r="AC157" s="113"/>
      <c r="AD157" s="113"/>
      <c r="AE157" s="114"/>
      <c r="AF157" s="113"/>
      <c r="AG157" s="113"/>
      <c r="AH157" s="113"/>
      <c r="AI157" s="267">
        <v>32</v>
      </c>
      <c r="AJ157" s="267">
        <f t="shared" si="37"/>
        <v>25</v>
      </c>
      <c r="AK157" s="267" t="s">
        <v>455</v>
      </c>
      <c r="AL157" s="90" t="s">
        <v>406</v>
      </c>
      <c r="AM157" s="270" t="s">
        <v>455</v>
      </c>
      <c r="AN157" s="270" t="s">
        <v>455</v>
      </c>
      <c r="AO157" s="270">
        <v>7</v>
      </c>
      <c r="AP157" s="270" t="s">
        <v>455</v>
      </c>
      <c r="AQ157" s="267"/>
      <c r="AR157" s="267"/>
      <c r="AS157" s="267"/>
      <c r="AT157" s="270" t="s">
        <v>455</v>
      </c>
      <c r="AU157" s="267"/>
      <c r="AV157" s="267"/>
      <c r="AW157" s="267"/>
      <c r="AX157" s="270" t="s">
        <v>3005</v>
      </c>
      <c r="AY157" s="267">
        <v>21</v>
      </c>
      <c r="AZ157" s="114">
        <v>44</v>
      </c>
      <c r="BA157" s="114" t="s">
        <v>455</v>
      </c>
      <c r="BB157" s="114"/>
      <c r="BC157" s="114"/>
      <c r="BD157" s="114"/>
      <c r="BE157" s="114"/>
      <c r="BF157" s="114"/>
      <c r="BG157" s="114"/>
      <c r="BH157" s="114"/>
      <c r="BI157" s="114"/>
      <c r="BJ157" s="114"/>
      <c r="BK157" s="114"/>
      <c r="BL157" s="114"/>
      <c r="BM157" s="114"/>
      <c r="BN157" s="270">
        <v>32</v>
      </c>
      <c r="BO157" s="270">
        <f t="shared" si="38"/>
        <v>25</v>
      </c>
      <c r="BP157" s="270" t="s">
        <v>455</v>
      </c>
      <c r="BQ157" s="90"/>
      <c r="BR157" s="270" t="s">
        <v>455</v>
      </c>
      <c r="BS157" s="267"/>
      <c r="BT157" s="267"/>
      <c r="BU157" s="267"/>
      <c r="BV157" s="267"/>
      <c r="BW157" s="267"/>
      <c r="BX157" s="267"/>
      <c r="BY157" s="267"/>
      <c r="BZ157" s="267"/>
      <c r="CA157" s="267"/>
      <c r="CB157" s="267"/>
      <c r="CC157" s="267"/>
      <c r="CD157" s="267"/>
      <c r="CE157" s="114"/>
      <c r="CF157" s="114"/>
      <c r="CG157" s="114"/>
      <c r="CH157" s="114"/>
      <c r="CI157" s="114"/>
      <c r="CJ157" s="114"/>
      <c r="CK157" s="114"/>
      <c r="CL157" s="114"/>
      <c r="CM157" s="114"/>
      <c r="CN157" s="114"/>
      <c r="CO157" s="114"/>
      <c r="CP157" s="114"/>
      <c r="CQ157" s="114"/>
      <c r="CR157" s="114"/>
      <c r="CS157" s="267"/>
      <c r="CT157" s="267"/>
      <c r="CU157" s="267"/>
      <c r="CV157" s="90"/>
      <c r="CW157" s="270" t="s">
        <v>455</v>
      </c>
      <c r="CX157" s="90"/>
      <c r="CY157" s="212"/>
      <c r="CZ157" s="212"/>
      <c r="DA157" s="212"/>
      <c r="DB157" s="212"/>
      <c r="DC157" s="212"/>
      <c r="DD157" s="212"/>
      <c r="DE157" s="212"/>
      <c r="DF157" s="212"/>
      <c r="DG157" s="212"/>
      <c r="DH157" s="212"/>
      <c r="DI157" s="212"/>
      <c r="DJ157" s="91"/>
      <c r="DK157" s="91"/>
      <c r="DL157" s="91"/>
      <c r="DM157" s="91"/>
      <c r="DN157" s="91"/>
      <c r="DO157" s="91"/>
      <c r="DP157" s="91"/>
      <c r="DQ157" s="91"/>
      <c r="DR157" s="91"/>
      <c r="DS157" s="91"/>
      <c r="DT157" s="91"/>
      <c r="DU157" s="91"/>
      <c r="DV157" s="91"/>
      <c r="DW157" s="91"/>
      <c r="DX157" s="212"/>
      <c r="DY157" s="212"/>
      <c r="DZ157" s="212"/>
      <c r="EA157" s="212"/>
      <c r="EB157" s="270" t="s">
        <v>455</v>
      </c>
      <c r="EC157" s="212"/>
      <c r="ED157" s="212"/>
      <c r="EE157" s="212"/>
      <c r="EF157" s="212"/>
      <c r="EG157" s="212"/>
      <c r="EH157" s="212"/>
      <c r="EI157" s="212"/>
      <c r="EJ157" s="212"/>
      <c r="EK157" s="212"/>
      <c r="EL157" s="212"/>
      <c r="EM157" s="212"/>
      <c r="EN157" s="212"/>
      <c r="EO157" s="91"/>
      <c r="EP157" s="91"/>
      <c r="EQ157" s="91"/>
      <c r="ER157" s="91"/>
      <c r="ES157" s="91"/>
      <c r="ET157" s="91"/>
      <c r="EU157" s="91"/>
      <c r="EV157" s="91"/>
      <c r="EW157" s="91"/>
      <c r="EX157" s="91"/>
      <c r="EY157" s="91"/>
      <c r="EZ157" s="91"/>
      <c r="FA157" s="91"/>
      <c r="FB157" s="91"/>
      <c r="FC157" s="212"/>
      <c r="FD157" s="212"/>
      <c r="FE157" s="212"/>
      <c r="FF157" s="270" t="s">
        <v>455</v>
      </c>
      <c r="FG157" s="212"/>
      <c r="FH157" s="212"/>
      <c r="FI157" s="212"/>
      <c r="FJ157" s="212"/>
      <c r="FK157" s="212"/>
      <c r="FL157" s="212"/>
      <c r="FM157" s="212"/>
      <c r="FN157" s="212"/>
      <c r="FO157" s="212"/>
      <c r="FP157" s="212"/>
      <c r="FQ157" s="212"/>
      <c r="FR157" s="212"/>
      <c r="FS157" s="212"/>
      <c r="FT157" s="212"/>
      <c r="FU157" s="212"/>
      <c r="FV157" s="212"/>
      <c r="FW157" s="212"/>
      <c r="FX157" s="212"/>
      <c r="FY157" s="212"/>
      <c r="FZ157" s="212"/>
      <c r="GA157" s="212"/>
      <c r="GB157" s="212"/>
      <c r="GC157" s="212"/>
      <c r="GD157" s="212"/>
      <c r="GE157" s="212"/>
      <c r="GF157" s="212"/>
      <c r="GG157" s="212"/>
      <c r="GH157" s="212"/>
      <c r="GI157" s="212"/>
      <c r="GJ157" s="212"/>
      <c r="GK157" s="212"/>
      <c r="GL157" s="212"/>
      <c r="GM157" s="212"/>
      <c r="GN157" s="212"/>
      <c r="GO157" s="212"/>
      <c r="GP157" s="212"/>
      <c r="GQ157" s="212"/>
      <c r="GR157" s="212"/>
      <c r="GS157" s="212"/>
      <c r="GT157" s="212"/>
      <c r="GU157" s="212"/>
      <c r="GV157" s="212"/>
      <c r="GW157" s="212"/>
      <c r="GX157" s="212"/>
      <c r="GY157" s="212"/>
      <c r="GZ157" s="212"/>
      <c r="HA157" s="212"/>
      <c r="HB157" s="212"/>
      <c r="HC157" s="212"/>
      <c r="HD157" s="270" t="s">
        <v>455</v>
      </c>
      <c r="HE157" s="212"/>
      <c r="HF157" s="212"/>
      <c r="HG157" s="212"/>
      <c r="HH157" s="212"/>
      <c r="HI157" s="212"/>
      <c r="HJ157" s="212"/>
      <c r="HK157" s="212"/>
      <c r="HL157" s="212"/>
      <c r="HM157" s="212"/>
      <c r="HN157" s="212"/>
      <c r="HO157" s="212"/>
      <c r="HP157" s="212"/>
      <c r="HQ157" s="212"/>
      <c r="HR157" s="212"/>
      <c r="HS157" s="212"/>
      <c r="HT157" s="212"/>
      <c r="HU157" s="212"/>
      <c r="HV157" s="212"/>
      <c r="HW157" s="212"/>
      <c r="HX157" s="212"/>
      <c r="HY157" s="212"/>
      <c r="HZ157" s="212"/>
      <c r="IA157" s="212"/>
      <c r="IB157" s="212"/>
      <c r="IC157" s="212"/>
      <c r="ID157" s="212"/>
      <c r="IE157" s="212"/>
      <c r="IF157" s="212"/>
      <c r="IG157" s="212"/>
      <c r="IH157" s="212"/>
      <c r="II157" s="212"/>
      <c r="IJ157" s="212"/>
      <c r="IK157" s="212"/>
      <c r="IL157" s="212"/>
      <c r="IM157" s="212"/>
      <c r="IN157" s="212"/>
      <c r="IO157" s="212"/>
      <c r="IP157" s="212"/>
      <c r="IQ157" s="212"/>
      <c r="IR157" s="212"/>
      <c r="IS157" s="270" t="s">
        <v>455</v>
      </c>
      <c r="IT157" s="212"/>
      <c r="IU157" s="212"/>
      <c r="IV157" s="212"/>
      <c r="IW157" s="212"/>
      <c r="IX157" s="212"/>
      <c r="IY157" s="212"/>
      <c r="IZ157" s="212"/>
      <c r="JA157" s="212"/>
      <c r="JB157" s="212"/>
      <c r="JC157" s="212"/>
      <c r="JD157" s="212"/>
      <c r="JE157" s="212"/>
      <c r="JF157" s="212"/>
      <c r="JG157" s="212"/>
      <c r="JH157" s="212"/>
      <c r="JI157" s="212"/>
      <c r="JJ157" s="212"/>
      <c r="JK157" s="212"/>
      <c r="JL157" s="212"/>
      <c r="JM157" s="212"/>
      <c r="JN157" s="212"/>
      <c r="JO157" s="212"/>
      <c r="JP157" s="212"/>
      <c r="JQ157" s="212"/>
      <c r="JR157" s="212"/>
      <c r="JS157" s="212"/>
      <c r="JT157" s="212"/>
      <c r="JU157" s="212"/>
      <c r="JV157" s="212"/>
      <c r="JW157" s="212"/>
      <c r="JX157" s="212"/>
      <c r="JY157" s="212"/>
      <c r="JZ157" s="212"/>
      <c r="KA157" s="212"/>
      <c r="KB157" s="212"/>
      <c r="KC157" s="212"/>
      <c r="KD157" s="212"/>
      <c r="KE157" s="270" t="s">
        <v>455</v>
      </c>
      <c r="KF157" s="212"/>
      <c r="KG157" s="212"/>
      <c r="KH157" s="212"/>
      <c r="KI157" s="212"/>
      <c r="KJ157" s="212"/>
      <c r="KK157" s="212"/>
      <c r="KL157" s="212"/>
      <c r="KM157" s="212"/>
      <c r="KN157" s="212"/>
      <c r="KO157" s="212"/>
      <c r="KP157" s="212"/>
      <c r="KQ157" s="212"/>
      <c r="KR157" s="212"/>
      <c r="KS157" s="212"/>
      <c r="KT157" s="212"/>
      <c r="KU157" s="212"/>
      <c r="KV157" s="212"/>
      <c r="KW157" s="212"/>
      <c r="KX157" s="212"/>
      <c r="KY157" s="212"/>
      <c r="KZ157" s="212"/>
      <c r="LA157" s="212"/>
      <c r="LB157" s="212"/>
      <c r="LC157" s="212"/>
      <c r="LD157" s="212"/>
      <c r="LE157" s="212"/>
      <c r="LF157" s="212"/>
      <c r="LG157" s="212"/>
      <c r="LH157" s="212"/>
      <c r="LI157" s="212"/>
      <c r="LJ157" s="212"/>
      <c r="LK157" s="212"/>
      <c r="LL157" s="212"/>
      <c r="LM157" s="212"/>
      <c r="LN157" s="212"/>
      <c r="LO157" s="212"/>
      <c r="LP157" s="212"/>
      <c r="LQ157" s="212"/>
      <c r="LR157" s="212"/>
      <c r="LS157" s="212"/>
      <c r="LT157" s="270" t="s">
        <v>455</v>
      </c>
      <c r="LU157" s="212"/>
      <c r="LV157" s="212"/>
      <c r="LW157" s="212"/>
      <c r="LX157" s="212"/>
      <c r="LY157" s="212"/>
      <c r="LZ157" s="212"/>
      <c r="MA157" s="212"/>
      <c r="MB157" s="212"/>
      <c r="MC157" s="212"/>
      <c r="MD157" s="212"/>
      <c r="ME157" s="212"/>
      <c r="MF157" s="212"/>
      <c r="MG157" s="212"/>
      <c r="MH157" s="212"/>
      <c r="MI157" s="212"/>
      <c r="MJ157" s="212"/>
      <c r="MK157" s="212"/>
      <c r="ML157" s="212"/>
      <c r="MM157" s="212"/>
      <c r="MN157" s="212"/>
      <c r="MO157" s="212"/>
      <c r="MP157" s="212"/>
      <c r="MQ157" s="212"/>
      <c r="MR157" s="212"/>
      <c r="MS157" s="212"/>
      <c r="MT157" s="212"/>
      <c r="MU157" s="212"/>
      <c r="MV157" s="212"/>
      <c r="MW157" s="212"/>
      <c r="MX157" s="212"/>
      <c r="MY157" s="212"/>
      <c r="MZ157" s="212"/>
      <c r="NA157" s="212"/>
      <c r="NB157" s="212"/>
      <c r="NC157" s="212"/>
      <c r="ND157" s="212"/>
      <c r="NE157" s="212"/>
      <c r="NF157" s="212"/>
      <c r="NG157" s="212"/>
      <c r="NH157" s="212"/>
      <c r="NI157" s="212"/>
      <c r="NJ157" s="212"/>
      <c r="NK157" s="212"/>
      <c r="NL157" s="212"/>
      <c r="NM157" s="212"/>
      <c r="NN157" s="212"/>
      <c r="NO157" s="212"/>
      <c r="NP157" s="212"/>
      <c r="NQ157" s="212"/>
      <c r="NR157" s="212"/>
      <c r="NS157" s="212"/>
      <c r="NT157" s="212"/>
      <c r="NU157" s="212"/>
      <c r="NV157" s="212"/>
      <c r="NW157" s="212"/>
      <c r="NX157" s="212"/>
      <c r="NY157" s="212"/>
      <c r="NZ157" s="212"/>
      <c r="OA157" s="212"/>
      <c r="OB157" s="212"/>
      <c r="OC157" s="212"/>
      <c r="OD157" s="212"/>
      <c r="OE157" s="212"/>
      <c r="OF157" s="212"/>
      <c r="OG157" s="212"/>
      <c r="OH157" s="212"/>
      <c r="OI157" s="212"/>
      <c r="OJ157" s="212"/>
      <c r="OK157" s="212"/>
      <c r="OL157" s="212"/>
      <c r="OM157" s="212"/>
      <c r="ON157" s="212"/>
      <c r="OO157" s="212"/>
      <c r="OP157" s="212"/>
      <c r="OQ157" s="212"/>
      <c r="OR157" s="212"/>
      <c r="OS157" s="267">
        <f>IF(ISERROR(#REF!),0,1)</f>
        <v>0</v>
      </c>
      <c r="OT157" s="267">
        <f t="shared" si="42"/>
        <v>1</v>
      </c>
      <c r="OU157" s="267">
        <f t="shared" si="43"/>
        <v>0</v>
      </c>
      <c r="OV157" s="222"/>
      <c r="OW157" s="222"/>
      <c r="OX157" s="222"/>
      <c r="OY157" s="222"/>
      <c r="OZ157" s="222"/>
      <c r="PA157" s="222"/>
      <c r="PB157" s="222"/>
      <c r="PC157" s="222"/>
      <c r="PD157" s="222"/>
      <c r="PE157" s="222"/>
      <c r="PF157" s="222"/>
      <c r="PG157" s="222"/>
      <c r="PH157" s="222"/>
      <c r="PI157" s="222"/>
      <c r="PJ157" s="222"/>
      <c r="PK157" s="222"/>
      <c r="PL157" s="222"/>
      <c r="PM157" s="222"/>
      <c r="PN157" s="222"/>
      <c r="PO157" s="222"/>
      <c r="PP157" s="222"/>
      <c r="PQ157" s="222"/>
      <c r="PR157" s="222"/>
      <c r="PS157" s="222"/>
      <c r="PT157" s="222"/>
      <c r="PU157" s="222"/>
      <c r="PV157" s="222"/>
      <c r="PW157" s="222"/>
      <c r="PX157" s="222"/>
      <c r="PY157" s="222"/>
      <c r="PZ157" s="222"/>
      <c r="QA157" s="222"/>
      <c r="QB157" s="222"/>
      <c r="QC157" s="222"/>
      <c r="QD157" s="222"/>
      <c r="QE157" s="222"/>
      <c r="QF157" s="222"/>
      <c r="QG157" s="222"/>
      <c r="QH157" s="222"/>
      <c r="QI157" s="222"/>
      <c r="QJ157" s="222"/>
      <c r="QK157" s="222"/>
      <c r="QL157" s="222"/>
      <c r="QM157" s="222"/>
      <c r="QN157" s="222"/>
      <c r="QO157" s="222"/>
      <c r="QP157" s="222"/>
      <c r="QQ157" s="222"/>
      <c r="QR157" s="222"/>
      <c r="QS157" s="222"/>
      <c r="QT157" s="222"/>
      <c r="QU157" s="222"/>
      <c r="QV157" s="222"/>
      <c r="QW157" s="222"/>
      <c r="QX157" s="222"/>
      <c r="QY157" s="222"/>
      <c r="QZ157" s="222"/>
      <c r="RA157" s="222"/>
      <c r="RB157" s="222"/>
      <c r="RC157" s="222"/>
      <c r="RD157" s="222"/>
      <c r="RE157" s="222"/>
      <c r="RF157" s="222"/>
      <c r="RG157" s="222"/>
      <c r="RH157" s="222"/>
      <c r="RI157" s="222"/>
      <c r="RJ157" s="222"/>
      <c r="RK157" s="222"/>
      <c r="RL157" s="222"/>
      <c r="RM157" s="222"/>
      <c r="RN157" s="222"/>
      <c r="RO157" s="222"/>
      <c r="RP157" s="222"/>
      <c r="RQ157" s="222"/>
      <c r="RR157" s="222"/>
      <c r="RS157" s="222"/>
      <c r="RT157" s="222"/>
      <c r="RU157" s="222"/>
      <c r="RV157" s="222"/>
      <c r="RW157" s="222"/>
      <c r="RX157" s="222"/>
      <c r="RY157" s="222"/>
      <c r="RZ157" s="222"/>
      <c r="SA157" s="222"/>
      <c r="SB157" s="222"/>
      <c r="SC157" s="222"/>
      <c r="SD157" s="222"/>
      <c r="SE157" s="222"/>
      <c r="SF157" s="222"/>
      <c r="SG157" s="222"/>
      <c r="SH157" s="222"/>
      <c r="SI157" s="222"/>
      <c r="SJ157" s="222"/>
      <c r="SK157" s="222"/>
      <c r="SL157" s="222"/>
      <c r="SM157" s="222"/>
      <c r="SN157" s="222"/>
      <c r="SO157" s="222"/>
      <c r="SP157" s="222"/>
      <c r="SQ157" s="222"/>
      <c r="SR157" s="222"/>
      <c r="SS157" s="222"/>
      <c r="ST157" s="222"/>
      <c r="SU157" s="222"/>
      <c r="SV157" s="222"/>
      <c r="SW157" s="222"/>
      <c r="SX157" s="222"/>
      <c r="SY157" s="222"/>
      <c r="SZ157" s="222"/>
      <c r="TA157" s="222"/>
      <c r="TB157" s="222"/>
      <c r="TC157" s="222"/>
      <c r="TD157" s="222"/>
      <c r="TE157" s="222"/>
      <c r="TF157" s="222"/>
      <c r="TG157" s="222"/>
      <c r="TH157" s="222"/>
      <c r="TI157" s="222"/>
      <c r="TJ157" s="222"/>
      <c r="TK157" s="222"/>
      <c r="TL157" s="222"/>
      <c r="TM157" s="222"/>
      <c r="TN157" s="222"/>
      <c r="TO157" s="222"/>
      <c r="TP157" s="222"/>
      <c r="TQ157" s="222"/>
      <c r="TR157" s="222"/>
      <c r="TS157" s="222"/>
      <c r="TT157" s="222"/>
      <c r="TU157" s="222"/>
      <c r="TV157" s="222"/>
      <c r="TW157" s="222"/>
      <c r="TX157" s="222"/>
      <c r="TY157" s="222"/>
      <c r="TZ157" s="222"/>
      <c r="UA157" s="222"/>
      <c r="UB157" s="222"/>
      <c r="UC157" s="222"/>
      <c r="UD157" s="222"/>
      <c r="UE157" s="222"/>
      <c r="UF157" s="222"/>
      <c r="UG157" s="222"/>
      <c r="UH157" s="222"/>
      <c r="UI157" s="222"/>
      <c r="UJ157" s="222"/>
      <c r="UK157" s="222"/>
      <c r="UL157" s="222"/>
      <c r="UM157" s="222"/>
      <c r="UN157" s="222"/>
      <c r="UO157" s="222"/>
      <c r="UP157" s="222"/>
      <c r="UQ157" s="222"/>
      <c r="UR157" s="222"/>
      <c r="US157" s="222"/>
      <c r="UT157" s="222"/>
      <c r="UU157" s="222"/>
      <c r="UV157" s="222"/>
      <c r="UW157" s="222"/>
      <c r="UX157" s="222"/>
      <c r="UY157" s="222"/>
      <c r="UZ157" s="222"/>
      <c r="VA157" s="222"/>
      <c r="VB157" s="222"/>
      <c r="VC157" s="222"/>
      <c r="VD157" s="222"/>
      <c r="VE157" s="222"/>
      <c r="VF157" s="222"/>
      <c r="VG157" s="222"/>
      <c r="VH157" s="222"/>
      <c r="VI157" s="222"/>
      <c r="VJ157" s="222"/>
      <c r="VK157" s="222"/>
      <c r="VL157" s="222"/>
      <c r="VM157" s="222"/>
      <c r="VN157" s="222"/>
      <c r="VO157" s="222"/>
      <c r="VP157" s="222"/>
      <c r="VQ157" s="222"/>
      <c r="VR157" s="222"/>
      <c r="VS157" s="222"/>
      <c r="VT157" s="222"/>
      <c r="VU157" s="222"/>
      <c r="VV157" s="222"/>
      <c r="VW157" s="222"/>
      <c r="VX157" s="222"/>
      <c r="VY157" s="222"/>
      <c r="VZ157" s="222"/>
      <c r="WA157" s="222"/>
      <c r="WB157" s="222"/>
      <c r="WC157" s="222"/>
      <c r="WD157" s="222"/>
      <c r="WE157" s="222"/>
      <c r="WF157" s="222"/>
      <c r="WG157" s="222"/>
      <c r="WH157" s="222"/>
      <c r="WI157" s="222"/>
      <c r="WJ157" s="222"/>
      <c r="WK157" s="222"/>
      <c r="WL157" s="222"/>
      <c r="WM157" s="222"/>
      <c r="WN157" s="222"/>
      <c r="WO157" s="222"/>
      <c r="WP157" s="222"/>
      <c r="WQ157" s="222"/>
      <c r="WR157" s="222"/>
      <c r="WS157" s="222"/>
      <c r="WT157" s="222"/>
      <c r="WU157" s="222"/>
      <c r="WV157" s="222"/>
      <c r="WW157" s="222"/>
      <c r="WX157" s="222"/>
      <c r="WY157" s="222"/>
      <c r="WZ157" s="222"/>
      <c r="XA157" s="222"/>
      <c r="XB157" s="222"/>
      <c r="XC157" s="222"/>
      <c r="XD157" s="222"/>
      <c r="XE157" s="222"/>
      <c r="XF157" s="222"/>
      <c r="XG157" s="222"/>
      <c r="XH157" s="222"/>
      <c r="XI157" s="222"/>
      <c r="XJ157" s="222"/>
      <c r="XK157" s="222"/>
      <c r="XL157" s="222"/>
      <c r="XM157" s="222"/>
      <c r="XN157" s="222"/>
      <c r="XO157" s="222"/>
      <c r="XP157" s="222"/>
      <c r="XQ157" s="222"/>
      <c r="XR157" s="222"/>
      <c r="XS157" s="222"/>
      <c r="XT157" s="222"/>
      <c r="XU157" s="222"/>
      <c r="XV157" s="222"/>
      <c r="XW157" s="222"/>
      <c r="XX157" s="222"/>
      <c r="XY157" s="222"/>
      <c r="XZ157" s="222"/>
      <c r="YA157" s="222"/>
      <c r="YB157" s="222"/>
      <c r="YC157" s="222"/>
      <c r="YD157" s="222"/>
      <c r="YE157" s="222"/>
      <c r="YF157" s="222"/>
      <c r="YG157" s="222"/>
      <c r="YH157" s="222"/>
      <c r="YI157" s="222"/>
      <c r="YJ157" s="222"/>
      <c r="YK157" s="222"/>
      <c r="YL157" s="222"/>
      <c r="YM157" s="222"/>
      <c r="YN157" s="222"/>
      <c r="YO157" s="222"/>
      <c r="YP157" s="222"/>
      <c r="YQ157" s="222"/>
      <c r="YR157" s="222"/>
      <c r="YS157" s="222"/>
      <c r="YT157" s="222"/>
      <c r="YU157" s="222"/>
      <c r="YV157" s="222"/>
      <c r="YW157" s="222"/>
      <c r="YX157" s="222"/>
      <c r="YY157" s="222"/>
      <c r="YZ157" s="222"/>
      <c r="ZA157" s="222"/>
      <c r="ZB157" s="222"/>
      <c r="ZC157" s="222"/>
      <c r="ZD157" s="222"/>
      <c r="ZE157" s="222"/>
      <c r="ZF157" s="222"/>
      <c r="ZG157" s="222"/>
      <c r="ZH157" s="222"/>
      <c r="ZI157" s="222"/>
      <c r="ZJ157" s="222"/>
      <c r="ZK157" s="222"/>
      <c r="ZL157" s="222"/>
      <c r="ZM157" s="222"/>
      <c r="ZN157" s="222"/>
      <c r="ZO157" s="222"/>
      <c r="ZP157" s="222"/>
      <c r="ZQ157" s="222"/>
      <c r="ZR157" s="222"/>
      <c r="ZS157" s="222"/>
      <c r="ZT157" s="222"/>
      <c r="ZU157" s="222"/>
      <c r="ZV157" s="222"/>
      <c r="ZW157" s="222"/>
      <c r="ZX157" s="222"/>
      <c r="ZY157" s="222"/>
      <c r="ZZ157" s="222"/>
      <c r="AAA157" s="222"/>
      <c r="AAB157" s="222"/>
      <c r="AAC157" s="222"/>
      <c r="AAD157" s="222"/>
      <c r="AAE157" s="222"/>
      <c r="AAF157" s="222"/>
      <c r="AAG157" s="222"/>
      <c r="AAH157" s="222"/>
      <c r="AAI157" s="222"/>
      <c r="AAJ157" s="222"/>
      <c r="AAK157" s="222"/>
      <c r="AAL157" s="222"/>
      <c r="AAM157" s="222"/>
      <c r="AAN157" s="222"/>
      <c r="AAO157" s="222"/>
      <c r="AAP157" s="222"/>
      <c r="AAQ157" s="222"/>
      <c r="AAR157" s="222"/>
      <c r="AAS157" s="222"/>
      <c r="AAT157" s="222"/>
      <c r="AAU157" s="222"/>
      <c r="AAV157" s="222"/>
      <c r="AAW157" s="222"/>
      <c r="AAX157" s="222"/>
      <c r="AAY157" s="222"/>
      <c r="AAZ157" s="222"/>
      <c r="ABA157" s="222"/>
      <c r="ABB157" s="222"/>
      <c r="ABC157" s="222"/>
      <c r="ABD157" s="222"/>
      <c r="ABE157" s="222"/>
      <c r="ABF157" s="222"/>
      <c r="ABG157" s="222"/>
      <c r="ABH157" s="222"/>
      <c r="ABI157" s="222"/>
      <c r="ABJ157" s="222"/>
      <c r="ABK157" s="222"/>
      <c r="ABL157" s="222"/>
      <c r="ABM157" s="222"/>
      <c r="ABN157" s="222"/>
      <c r="ABO157" s="222"/>
      <c r="ABP157" s="222"/>
      <c r="ABQ157" s="222"/>
      <c r="ABR157" s="222"/>
      <c r="ABS157" s="222"/>
      <c r="ABT157" s="222"/>
      <c r="ABU157" s="222"/>
      <c r="ABV157" s="222"/>
      <c r="ABW157" s="222"/>
      <c r="ABX157" s="222"/>
      <c r="ABY157" s="222"/>
      <c r="ABZ157" s="222"/>
      <c r="ACA157" s="222"/>
      <c r="ACB157" s="222"/>
      <c r="ACC157" s="222"/>
      <c r="ACD157" s="222"/>
      <c r="ACE157" s="222"/>
      <c r="ACF157" s="222"/>
      <c r="ACG157" s="222"/>
      <c r="ACH157" s="222"/>
      <c r="ACI157" s="222"/>
      <c r="ACJ157" s="222"/>
      <c r="ACK157" s="222"/>
      <c r="ACL157" s="222"/>
      <c r="ACM157" s="222"/>
      <c r="ACN157" s="222"/>
      <c r="ACO157" s="222"/>
      <c r="ACP157" s="222"/>
      <c r="ACQ157" s="222"/>
      <c r="ACR157" s="222"/>
      <c r="ACS157" s="222"/>
      <c r="ACT157" s="222"/>
      <c r="ACU157" s="222"/>
      <c r="ACV157" s="222"/>
      <c r="ACW157" s="222"/>
      <c r="ACX157" s="222"/>
      <c r="ACY157" s="222"/>
      <c r="ACZ157" s="222"/>
      <c r="ADA157" s="222"/>
      <c r="ADB157" s="222"/>
      <c r="ADC157" s="222"/>
      <c r="ADD157" s="222"/>
      <c r="ADE157" s="222"/>
      <c r="ADF157" s="222"/>
      <c r="ADG157" s="222"/>
      <c r="ADH157" s="222"/>
      <c r="ADI157" s="222"/>
      <c r="ADJ157" s="222"/>
      <c r="ADK157" s="222"/>
      <c r="ADL157" s="222"/>
      <c r="ADM157" s="222"/>
      <c r="ADN157" s="222"/>
      <c r="ADO157" s="222"/>
      <c r="ADP157" s="222"/>
      <c r="ADQ157" s="222"/>
      <c r="ADR157" s="222"/>
      <c r="ADS157" s="222"/>
      <c r="ADT157" s="222"/>
      <c r="ADU157" s="222"/>
      <c r="ADV157" s="222"/>
      <c r="ADW157" s="222"/>
      <c r="ADX157" s="222"/>
      <c r="ADY157" s="222"/>
      <c r="ADZ157" s="222"/>
      <c r="AEA157" s="222"/>
      <c r="AEB157" s="222"/>
      <c r="AEC157" s="222"/>
      <c r="AED157" s="222"/>
      <c r="AEE157" s="222"/>
      <c r="AEF157" s="222"/>
      <c r="AEG157" s="222"/>
      <c r="AEH157" s="222"/>
      <c r="AEI157" s="222"/>
      <c r="AEJ157" s="222"/>
      <c r="AEK157" s="222"/>
      <c r="AEL157" s="222"/>
      <c r="AEM157" s="222"/>
      <c r="AEN157" s="222"/>
      <c r="AEO157" s="222"/>
      <c r="AEP157" s="222"/>
      <c r="AEQ157" s="222"/>
      <c r="AER157" s="222"/>
      <c r="AES157" s="222"/>
      <c r="AET157" s="222"/>
      <c r="AEU157" s="222"/>
      <c r="AEV157" s="222"/>
      <c r="AEW157" s="222"/>
      <c r="AEX157" s="222"/>
      <c r="AEY157" s="222"/>
      <c r="AEZ157" s="222"/>
      <c r="AFA157" s="222"/>
      <c r="AFB157" s="222"/>
      <c r="AFC157" s="222"/>
      <c r="AFD157" s="222"/>
      <c r="AFE157" s="222"/>
      <c r="AFF157" s="222"/>
      <c r="AFG157" s="222"/>
      <c r="AFH157" s="222"/>
      <c r="AFI157" s="222"/>
      <c r="AFJ157" s="222"/>
      <c r="AFK157" s="222"/>
      <c r="AFL157" s="222"/>
      <c r="AFM157" s="222"/>
      <c r="AFN157" s="222"/>
      <c r="AFO157" s="222"/>
      <c r="AFP157" s="222"/>
      <c r="AFQ157" s="222"/>
      <c r="AFR157" s="222"/>
      <c r="AFS157" s="222"/>
      <c r="AFT157" s="222"/>
    </row>
    <row r="158" spans="1:852" s="211" customFormat="1">
      <c r="A158" s="224" t="s">
        <v>3683</v>
      </c>
      <c r="B158" s="224"/>
      <c r="C158" s="840" t="str">
        <f>IF(Severity!F158&gt;=0.5,"YES","NO")</f>
        <v>YES</v>
      </c>
      <c r="D158" s="840" t="str">
        <f>IF(Severity!G158&gt;=0.5,"YES","NO")</f>
        <v>NO</v>
      </c>
      <c r="E158" s="210">
        <v>24</v>
      </c>
      <c r="F158" s="212">
        <v>3</v>
      </c>
      <c r="G158" s="95" t="s">
        <v>3685</v>
      </c>
      <c r="H158" s="270" t="s">
        <v>749</v>
      </c>
      <c r="I158" s="90">
        <v>0</v>
      </c>
      <c r="J158" s="90">
        <v>17</v>
      </c>
      <c r="K158" s="270" t="s">
        <v>455</v>
      </c>
      <c r="L158" s="265"/>
      <c r="M158" s="222"/>
      <c r="N158" s="90"/>
      <c r="O158" s="270" t="s">
        <v>455</v>
      </c>
      <c r="P158" s="265"/>
      <c r="Q158" s="212"/>
      <c r="R158" s="212"/>
      <c r="S158" s="270" t="s">
        <v>602</v>
      </c>
      <c r="T158" s="265">
        <v>17</v>
      </c>
      <c r="U158" s="91"/>
      <c r="V158" s="91"/>
      <c r="W158" s="91">
        <v>25.1</v>
      </c>
      <c r="X158" s="91">
        <v>6</v>
      </c>
      <c r="Y158" s="91"/>
      <c r="Z158" s="91"/>
      <c r="AA158" s="91">
        <v>5.7</v>
      </c>
      <c r="AB158" s="91">
        <v>6.9</v>
      </c>
      <c r="AC158" s="91"/>
      <c r="AD158" s="91"/>
      <c r="AE158" s="92"/>
      <c r="AF158" s="91"/>
      <c r="AG158" s="91">
        <v>-19.399999999999999</v>
      </c>
      <c r="AH158" s="91">
        <v>7.6</v>
      </c>
      <c r="AI158" s="212">
        <v>60</v>
      </c>
      <c r="AJ158" s="267">
        <f t="shared" si="37"/>
        <v>43</v>
      </c>
      <c r="AK158" s="212">
        <v>43</v>
      </c>
      <c r="AL158" s="90" t="s">
        <v>624</v>
      </c>
      <c r="AM158" s="270" t="s">
        <v>749</v>
      </c>
      <c r="AN158" s="90">
        <v>0</v>
      </c>
      <c r="AO158" s="90">
        <v>14</v>
      </c>
      <c r="AP158" s="270" t="s">
        <v>455</v>
      </c>
      <c r="AQ158" s="265"/>
      <c r="AR158" s="222"/>
      <c r="AS158" s="222"/>
      <c r="AT158" s="270" t="s">
        <v>455</v>
      </c>
      <c r="AU158" s="265"/>
      <c r="AV158" s="212"/>
      <c r="AW158" s="212"/>
      <c r="AX158" s="270" t="s">
        <v>602</v>
      </c>
      <c r="AY158" s="265">
        <v>17</v>
      </c>
      <c r="AZ158" s="92"/>
      <c r="BA158" s="92"/>
      <c r="BB158" s="92">
        <v>21.6</v>
      </c>
      <c r="BC158" s="92">
        <v>5.0999999999999996</v>
      </c>
      <c r="BD158" s="92"/>
      <c r="BE158" s="92"/>
      <c r="BF158" s="92">
        <v>6.2</v>
      </c>
      <c r="BG158" s="92">
        <v>6.6</v>
      </c>
      <c r="BH158" s="92"/>
      <c r="BI158" s="92"/>
      <c r="BJ158" s="92"/>
      <c r="BK158" s="92"/>
      <c r="BL158" s="92">
        <v>-15.3</v>
      </c>
      <c r="BM158" s="92">
        <v>9.1</v>
      </c>
      <c r="BN158" s="90">
        <v>30</v>
      </c>
      <c r="BO158" s="270">
        <f t="shared" si="38"/>
        <v>16</v>
      </c>
      <c r="BP158" s="90">
        <v>16</v>
      </c>
      <c r="BQ158" s="95"/>
      <c r="BR158" s="270" t="s">
        <v>455</v>
      </c>
      <c r="BS158" s="212"/>
      <c r="BT158" s="212"/>
      <c r="BU158" s="270"/>
      <c r="BV158" s="265"/>
      <c r="BW158" s="222"/>
      <c r="BX158" s="222"/>
      <c r="BY158" s="270"/>
      <c r="BZ158" s="265"/>
      <c r="CA158" s="222"/>
      <c r="CB158" s="222"/>
      <c r="CC158" s="270"/>
      <c r="CD158" s="265"/>
      <c r="CE158" s="92"/>
      <c r="CF158" s="92"/>
      <c r="CG158" s="92"/>
      <c r="CH158" s="92"/>
      <c r="CI158" s="92"/>
      <c r="CJ158" s="92"/>
      <c r="CK158" s="92"/>
      <c r="CL158" s="92"/>
      <c r="CM158" s="92"/>
      <c r="CN158" s="92"/>
      <c r="CO158" s="92"/>
      <c r="CP158" s="92"/>
      <c r="CQ158" s="92"/>
      <c r="CR158" s="92"/>
      <c r="CS158" s="212"/>
      <c r="CT158" s="212"/>
      <c r="CU158" s="212"/>
      <c r="CV158" s="90"/>
      <c r="CW158" s="270" t="s">
        <v>455</v>
      </c>
      <c r="CX158" s="90"/>
      <c r="CY158" s="212"/>
      <c r="CZ158" s="222"/>
      <c r="DA158" s="222"/>
      <c r="DB158" s="222"/>
      <c r="DC158" s="222"/>
      <c r="DD158" s="222"/>
      <c r="DE158" s="222"/>
      <c r="DF158" s="222"/>
      <c r="DG158" s="222"/>
      <c r="DH158" s="212"/>
      <c r="DI158" s="212"/>
      <c r="DJ158" s="91"/>
      <c r="DK158" s="91"/>
      <c r="DL158" s="91"/>
      <c r="DM158" s="91"/>
      <c r="DN158" s="91"/>
      <c r="DO158" s="91"/>
      <c r="DP158" s="91"/>
      <c r="DQ158" s="91"/>
      <c r="DR158" s="91"/>
      <c r="DS158" s="91"/>
      <c r="DT158" s="91"/>
      <c r="DU158" s="91"/>
      <c r="DV158" s="91"/>
      <c r="DW158" s="91"/>
      <c r="DX158" s="212"/>
      <c r="DY158" s="212"/>
      <c r="DZ158" s="212"/>
      <c r="EA158" s="212"/>
      <c r="EB158" s="270" t="s">
        <v>455</v>
      </c>
      <c r="EC158" s="212"/>
      <c r="ED158" s="212"/>
      <c r="EE158" s="212"/>
      <c r="EF158" s="212"/>
      <c r="EG158" s="212"/>
      <c r="EH158" s="212"/>
      <c r="EI158" s="212"/>
      <c r="EJ158" s="212"/>
      <c r="EK158" s="212"/>
      <c r="EL158" s="212"/>
      <c r="EM158" s="212"/>
      <c r="EN158" s="212"/>
      <c r="EO158" s="91"/>
      <c r="EP158" s="91"/>
      <c r="EQ158" s="91"/>
      <c r="ER158" s="91"/>
      <c r="ES158" s="91"/>
      <c r="ET158" s="91"/>
      <c r="EU158" s="91"/>
      <c r="EV158" s="91"/>
      <c r="EW158" s="91"/>
      <c r="EX158" s="91"/>
      <c r="EY158" s="91"/>
      <c r="EZ158" s="91"/>
      <c r="FA158" s="91"/>
      <c r="FB158" s="91"/>
      <c r="FC158" s="212"/>
      <c r="FD158" s="212"/>
      <c r="FE158" s="212"/>
      <c r="FF158" s="270" t="s">
        <v>455</v>
      </c>
      <c r="FG158" s="212"/>
      <c r="FH158" s="222"/>
      <c r="FI158" s="222"/>
      <c r="FJ158" s="222"/>
      <c r="FK158" s="222"/>
      <c r="FL158" s="222"/>
      <c r="FM158" s="222"/>
      <c r="FN158" s="222"/>
      <c r="FO158" s="222"/>
      <c r="FP158" s="222"/>
      <c r="FQ158" s="222"/>
      <c r="FR158" s="222"/>
      <c r="FS158" s="222"/>
      <c r="FT158" s="222"/>
      <c r="FU158" s="222"/>
      <c r="FV158" s="222"/>
      <c r="FW158" s="222"/>
      <c r="FX158" s="222"/>
      <c r="FY158" s="222"/>
      <c r="FZ158" s="222"/>
      <c r="GA158" s="222"/>
      <c r="GB158" s="222"/>
      <c r="GC158" s="222"/>
      <c r="GD158" s="222"/>
      <c r="GE158" s="222"/>
      <c r="GF158" s="222"/>
      <c r="GG158" s="222"/>
      <c r="GH158" s="222"/>
      <c r="GI158" s="222"/>
      <c r="GJ158" s="222"/>
      <c r="GK158" s="222"/>
      <c r="GL158" s="222"/>
      <c r="GM158" s="222"/>
      <c r="GN158" s="222"/>
      <c r="GO158" s="222"/>
      <c r="GP158" s="222"/>
      <c r="GQ158" s="222"/>
      <c r="GR158" s="222"/>
      <c r="GS158" s="222"/>
      <c r="GT158" s="222"/>
      <c r="GU158" s="222"/>
      <c r="GV158" s="222"/>
      <c r="GW158" s="222"/>
      <c r="GX158" s="222"/>
      <c r="GY158" s="222"/>
      <c r="GZ158" s="222"/>
      <c r="HA158" s="222"/>
      <c r="HB158" s="222"/>
      <c r="HC158" s="222"/>
      <c r="HD158" s="270" t="s">
        <v>455</v>
      </c>
      <c r="HE158" s="222"/>
      <c r="HF158" s="222"/>
      <c r="HG158" s="212"/>
      <c r="HH158" s="222"/>
      <c r="HI158" s="222"/>
      <c r="HJ158" s="222"/>
      <c r="HK158" s="222"/>
      <c r="HL158" s="222"/>
      <c r="HM158" s="222"/>
      <c r="HN158" s="222"/>
      <c r="HO158" s="222"/>
      <c r="HP158" s="222"/>
      <c r="HQ158" s="222"/>
      <c r="HR158" s="222"/>
      <c r="HS158" s="222"/>
      <c r="HT158" s="222"/>
      <c r="HU158" s="222"/>
      <c r="HV158" s="222"/>
      <c r="HW158" s="222"/>
      <c r="HX158" s="222"/>
      <c r="HY158" s="222"/>
      <c r="HZ158" s="222"/>
      <c r="IA158" s="222"/>
      <c r="IB158" s="222"/>
      <c r="IC158" s="222"/>
      <c r="ID158" s="222"/>
      <c r="IE158" s="222"/>
      <c r="IF158" s="222"/>
      <c r="IG158" s="222"/>
      <c r="IH158" s="222"/>
      <c r="II158" s="222"/>
      <c r="IJ158" s="222"/>
      <c r="IK158" s="222"/>
      <c r="IL158" s="222"/>
      <c r="IM158" s="222"/>
      <c r="IN158" s="222"/>
      <c r="IO158" s="222"/>
      <c r="IP158" s="222"/>
      <c r="IQ158" s="222"/>
      <c r="IR158" s="222"/>
      <c r="IS158" s="270" t="s">
        <v>455</v>
      </c>
      <c r="IT158" s="222"/>
      <c r="IU158" s="222"/>
      <c r="IV158" s="222"/>
      <c r="IW158" s="222"/>
      <c r="IX158" s="222"/>
      <c r="IY158" s="222"/>
      <c r="IZ158" s="222"/>
      <c r="JA158" s="222"/>
      <c r="JB158" s="222"/>
      <c r="JC158" s="222"/>
      <c r="JD158" s="222"/>
      <c r="JE158" s="222"/>
      <c r="JF158" s="222"/>
      <c r="JG158" s="222"/>
      <c r="JH158" s="222"/>
      <c r="JI158" s="222"/>
      <c r="JJ158" s="222"/>
      <c r="JK158" s="222"/>
      <c r="JL158" s="222"/>
      <c r="JM158" s="222"/>
      <c r="JN158" s="222"/>
      <c r="JO158" s="222"/>
      <c r="JP158" s="222"/>
      <c r="JQ158" s="222"/>
      <c r="JR158" s="222"/>
      <c r="JS158" s="222"/>
      <c r="JT158" s="222"/>
      <c r="JU158" s="222"/>
      <c r="JV158" s="222"/>
      <c r="JW158" s="222"/>
      <c r="JX158" s="222"/>
      <c r="JY158" s="222"/>
      <c r="JZ158" s="222"/>
      <c r="KA158" s="222"/>
      <c r="KB158" s="222"/>
      <c r="KC158" s="222"/>
      <c r="KD158" s="222"/>
      <c r="KE158" s="270" t="s">
        <v>455</v>
      </c>
      <c r="KF158" s="222"/>
      <c r="KG158" s="222"/>
      <c r="KH158" s="222"/>
      <c r="KI158" s="212"/>
      <c r="KJ158" s="222"/>
      <c r="KK158" s="222"/>
      <c r="KL158" s="222"/>
      <c r="KM158" s="222"/>
      <c r="KN158" s="222"/>
      <c r="KO158" s="222"/>
      <c r="KP158" s="222"/>
      <c r="KQ158" s="222"/>
      <c r="KR158" s="222"/>
      <c r="KS158" s="222"/>
      <c r="KT158" s="222"/>
      <c r="KU158" s="222"/>
      <c r="KV158" s="222"/>
      <c r="KW158" s="222"/>
      <c r="KX158" s="222"/>
      <c r="KY158" s="222"/>
      <c r="KZ158" s="222"/>
      <c r="LA158" s="222"/>
      <c r="LB158" s="222"/>
      <c r="LC158" s="222"/>
      <c r="LD158" s="222"/>
      <c r="LE158" s="222"/>
      <c r="LF158" s="222"/>
      <c r="LG158" s="222"/>
      <c r="LH158" s="222"/>
      <c r="LI158" s="222"/>
      <c r="LJ158" s="222"/>
      <c r="LK158" s="222"/>
      <c r="LL158" s="222"/>
      <c r="LM158" s="222"/>
      <c r="LN158" s="222"/>
      <c r="LO158" s="222"/>
      <c r="LP158" s="222"/>
      <c r="LQ158" s="222"/>
      <c r="LR158" s="222"/>
      <c r="LS158" s="222"/>
      <c r="LT158" s="270" t="s">
        <v>455</v>
      </c>
      <c r="LU158" s="222"/>
      <c r="LV158" s="222"/>
      <c r="LW158" s="222"/>
      <c r="LX158" s="222"/>
      <c r="LY158" s="222"/>
      <c r="LZ158" s="222"/>
      <c r="MA158" s="222"/>
      <c r="MB158" s="222"/>
      <c r="MC158" s="222"/>
      <c r="MD158" s="222"/>
      <c r="ME158" s="222"/>
      <c r="MF158" s="222"/>
      <c r="MG158" s="222"/>
      <c r="MH158" s="222"/>
      <c r="MI158" s="222"/>
      <c r="MJ158" s="222"/>
      <c r="MK158" s="222"/>
      <c r="ML158" s="222"/>
      <c r="MM158" s="222"/>
      <c r="MN158" s="222"/>
      <c r="MO158" s="222"/>
      <c r="MP158" s="222"/>
      <c r="MQ158" s="222"/>
      <c r="MR158" s="222"/>
      <c r="MS158" s="222"/>
      <c r="MT158" s="222"/>
      <c r="MU158" s="222"/>
      <c r="MV158" s="222"/>
      <c r="MW158" s="222"/>
      <c r="MX158" s="222"/>
      <c r="MY158" s="222"/>
      <c r="MZ158" s="222"/>
      <c r="NA158" s="222"/>
      <c r="NB158" s="222"/>
      <c r="NC158" s="222"/>
      <c r="ND158" s="222"/>
      <c r="NE158" s="222"/>
      <c r="NF158" s="222"/>
      <c r="NG158" s="222"/>
      <c r="NH158" s="222"/>
      <c r="NI158" s="222"/>
      <c r="NJ158" s="222"/>
      <c r="NK158" s="222"/>
      <c r="NL158" s="222"/>
      <c r="NM158" s="222"/>
      <c r="NN158" s="222"/>
      <c r="NO158" s="222"/>
      <c r="NP158" s="222"/>
      <c r="NQ158" s="222"/>
      <c r="NR158" s="222"/>
      <c r="NS158" s="222"/>
      <c r="NT158" s="222"/>
      <c r="NU158" s="222"/>
      <c r="NV158" s="222"/>
      <c r="NW158" s="222"/>
      <c r="NX158" s="222"/>
      <c r="NY158" s="222"/>
      <c r="NZ158" s="222"/>
      <c r="OA158" s="222"/>
      <c r="OB158" s="222"/>
      <c r="OC158" s="222"/>
      <c r="OD158" s="222"/>
      <c r="OE158" s="222"/>
      <c r="OF158" s="222"/>
      <c r="OG158" s="222"/>
      <c r="OH158" s="222"/>
      <c r="OI158" s="222"/>
      <c r="OJ158" s="222"/>
      <c r="OK158" s="222"/>
      <c r="OL158" s="222"/>
      <c r="OM158" s="222"/>
      <c r="ON158" s="222"/>
      <c r="OO158" s="222"/>
      <c r="OP158" s="222"/>
      <c r="OQ158" s="222"/>
      <c r="OR158" s="222"/>
      <c r="OS158" s="215"/>
      <c r="OT158" s="215"/>
      <c r="OU158" s="215"/>
      <c r="OV158" s="223"/>
      <c r="OW158" s="223"/>
      <c r="OX158" s="223"/>
      <c r="OY158" s="223"/>
      <c r="OZ158" s="223"/>
      <c r="PA158" s="223"/>
      <c r="PB158" s="223"/>
      <c r="PC158" s="223"/>
      <c r="PD158" s="223"/>
      <c r="PE158" s="223"/>
      <c r="PF158" s="223"/>
      <c r="PG158" s="223"/>
      <c r="PH158" s="223"/>
      <c r="PI158" s="223"/>
      <c r="PJ158" s="223"/>
      <c r="PK158" s="223"/>
      <c r="PL158" s="223"/>
      <c r="PM158" s="223"/>
      <c r="PN158" s="223"/>
      <c r="PO158" s="223"/>
      <c r="PP158" s="223"/>
      <c r="PQ158" s="223"/>
      <c r="PR158" s="223"/>
      <c r="PS158" s="223"/>
      <c r="PT158" s="223"/>
      <c r="PU158" s="223"/>
      <c r="PV158" s="223"/>
      <c r="PW158" s="223"/>
      <c r="PX158" s="223"/>
      <c r="PY158" s="223"/>
      <c r="PZ158" s="223"/>
      <c r="QA158" s="223"/>
      <c r="QB158" s="223"/>
      <c r="QC158" s="223"/>
      <c r="QD158" s="223"/>
      <c r="QE158" s="223"/>
      <c r="QF158" s="223"/>
      <c r="QG158" s="223"/>
      <c r="QH158" s="223"/>
      <c r="QI158" s="223"/>
      <c r="QJ158" s="223"/>
      <c r="QK158" s="223"/>
      <c r="QL158" s="223"/>
      <c r="QM158" s="223"/>
      <c r="QN158" s="223"/>
      <c r="QO158" s="223"/>
      <c r="QP158" s="223"/>
      <c r="QQ158" s="223"/>
      <c r="QR158" s="223"/>
      <c r="QS158" s="223"/>
      <c r="QT158" s="223"/>
      <c r="QU158" s="223"/>
      <c r="QV158" s="223"/>
      <c r="QW158" s="223"/>
      <c r="QX158" s="223"/>
      <c r="QY158" s="223"/>
      <c r="QZ158" s="223"/>
      <c r="RA158" s="223"/>
      <c r="RB158" s="223"/>
      <c r="RC158" s="223"/>
      <c r="RD158" s="223"/>
      <c r="RE158" s="223"/>
      <c r="RF158" s="223"/>
      <c r="RG158" s="223"/>
      <c r="RH158" s="223"/>
      <c r="RI158" s="223"/>
      <c r="RJ158" s="223"/>
      <c r="RK158" s="223"/>
      <c r="RL158" s="223"/>
      <c r="RM158" s="223"/>
      <c r="RN158" s="223"/>
      <c r="RO158" s="223"/>
      <c r="RP158" s="223"/>
      <c r="RQ158" s="223"/>
      <c r="RR158" s="223"/>
      <c r="RS158" s="223"/>
      <c r="RT158" s="223"/>
      <c r="RU158" s="223"/>
      <c r="RV158" s="223"/>
      <c r="RW158" s="223"/>
      <c r="RX158" s="223"/>
      <c r="RY158" s="223"/>
      <c r="RZ158" s="223"/>
      <c r="SA158" s="223"/>
      <c r="SB158" s="223"/>
      <c r="SC158" s="223"/>
      <c r="SD158" s="223"/>
      <c r="SE158" s="223"/>
      <c r="SF158" s="223"/>
      <c r="SG158" s="223"/>
      <c r="SH158" s="223"/>
      <c r="SI158" s="223"/>
      <c r="SJ158" s="223"/>
      <c r="SK158" s="223"/>
      <c r="SL158" s="223"/>
      <c r="SM158" s="223"/>
      <c r="SN158" s="223"/>
      <c r="SO158" s="223"/>
      <c r="SP158" s="223"/>
      <c r="SQ158" s="223"/>
      <c r="SR158" s="223"/>
      <c r="SS158" s="223"/>
      <c r="ST158" s="223"/>
      <c r="SU158" s="223"/>
      <c r="SV158" s="223"/>
      <c r="SW158" s="223"/>
      <c r="SX158" s="223"/>
      <c r="SY158" s="223"/>
      <c r="SZ158" s="223"/>
      <c r="TA158" s="223"/>
      <c r="TB158" s="223"/>
      <c r="TC158" s="223"/>
      <c r="TD158" s="223"/>
      <c r="TE158" s="223"/>
      <c r="TF158" s="223"/>
      <c r="TG158" s="223"/>
      <c r="TH158" s="223"/>
      <c r="TI158" s="223"/>
      <c r="TJ158" s="223"/>
      <c r="TK158" s="223"/>
      <c r="TL158" s="223"/>
      <c r="TM158" s="223"/>
      <c r="TN158" s="223"/>
      <c r="TO158" s="223"/>
      <c r="TP158" s="223"/>
      <c r="TQ158" s="223"/>
      <c r="TR158" s="223"/>
      <c r="TS158" s="223"/>
      <c r="TT158" s="223"/>
      <c r="TU158" s="223"/>
      <c r="TV158" s="223"/>
      <c r="TW158" s="223"/>
      <c r="TX158" s="223"/>
      <c r="TY158" s="223"/>
      <c r="TZ158" s="223"/>
      <c r="UA158" s="223"/>
      <c r="UB158" s="223"/>
      <c r="UC158" s="223"/>
      <c r="UD158" s="223"/>
      <c r="UE158" s="223"/>
      <c r="UF158" s="223"/>
      <c r="UG158" s="223"/>
      <c r="UH158" s="223"/>
      <c r="UI158" s="223"/>
      <c r="UJ158" s="223"/>
      <c r="UK158" s="223"/>
      <c r="UL158" s="223"/>
      <c r="UM158" s="223"/>
      <c r="UN158" s="223"/>
      <c r="UO158" s="223"/>
      <c r="UP158" s="223"/>
      <c r="UQ158" s="223"/>
      <c r="UR158" s="223"/>
      <c r="US158" s="223"/>
      <c r="UT158" s="223"/>
      <c r="UU158" s="223"/>
      <c r="UV158" s="223"/>
      <c r="UW158" s="223"/>
      <c r="UX158" s="223"/>
      <c r="UY158" s="223"/>
      <c r="UZ158" s="223"/>
      <c r="VA158" s="223"/>
      <c r="VB158" s="223"/>
      <c r="VC158" s="223"/>
      <c r="VD158" s="223"/>
      <c r="VE158" s="223"/>
      <c r="VF158" s="223"/>
      <c r="VG158" s="223"/>
      <c r="VH158" s="223"/>
      <c r="VI158" s="223"/>
      <c r="VJ158" s="223"/>
      <c r="VK158" s="223"/>
      <c r="VL158" s="223"/>
      <c r="VM158" s="223"/>
      <c r="VN158" s="223"/>
      <c r="VO158" s="223"/>
      <c r="VP158" s="223"/>
      <c r="VQ158" s="223"/>
      <c r="VR158" s="223"/>
      <c r="VS158" s="223"/>
      <c r="VT158" s="223"/>
      <c r="VU158" s="223"/>
      <c r="VV158" s="223"/>
      <c r="VW158" s="223"/>
      <c r="VX158" s="223"/>
      <c r="VY158" s="223"/>
      <c r="VZ158" s="223"/>
      <c r="WA158" s="223"/>
      <c r="WB158" s="223"/>
      <c r="WC158" s="223"/>
      <c r="WD158" s="223"/>
      <c r="WE158" s="223"/>
      <c r="WF158" s="223"/>
      <c r="WG158" s="223"/>
      <c r="WH158" s="223"/>
      <c r="WI158" s="223"/>
      <c r="WJ158" s="223"/>
      <c r="WK158" s="223"/>
      <c r="WL158" s="223"/>
      <c r="WM158" s="223"/>
      <c r="WN158" s="223"/>
      <c r="WO158" s="223"/>
      <c r="WP158" s="223"/>
      <c r="WQ158" s="223"/>
      <c r="WR158" s="223"/>
      <c r="WS158" s="223"/>
      <c r="WT158" s="223"/>
      <c r="WU158" s="223"/>
      <c r="WV158" s="223"/>
      <c r="WW158" s="223"/>
      <c r="WX158" s="223"/>
      <c r="WY158" s="223"/>
      <c r="WZ158" s="223"/>
      <c r="XA158" s="223"/>
      <c r="XB158" s="223"/>
      <c r="XC158" s="223"/>
      <c r="XD158" s="223"/>
      <c r="XE158" s="223"/>
      <c r="XF158" s="223"/>
      <c r="XG158" s="223"/>
      <c r="XH158" s="223"/>
      <c r="XI158" s="223"/>
      <c r="XJ158" s="223"/>
      <c r="XK158" s="223"/>
      <c r="XL158" s="223"/>
      <c r="XM158" s="223"/>
      <c r="XN158" s="223"/>
      <c r="XO158" s="223"/>
      <c r="XP158" s="223"/>
      <c r="XQ158" s="223"/>
      <c r="XR158" s="223"/>
      <c r="XS158" s="223"/>
      <c r="XT158" s="223"/>
      <c r="XU158" s="223"/>
      <c r="XV158" s="223"/>
      <c r="XW158" s="223"/>
      <c r="XX158" s="223"/>
      <c r="XY158" s="223"/>
      <c r="XZ158" s="223"/>
      <c r="YA158" s="223"/>
      <c r="YB158" s="223"/>
      <c r="YC158" s="223"/>
      <c r="YD158" s="223"/>
      <c r="YE158" s="223"/>
      <c r="YF158" s="223"/>
      <c r="YG158" s="223"/>
      <c r="YH158" s="223"/>
      <c r="YI158" s="223"/>
      <c r="YJ158" s="223"/>
      <c r="YK158" s="223"/>
      <c r="YL158" s="223"/>
      <c r="YM158" s="223"/>
      <c r="YN158" s="223"/>
      <c r="YO158" s="223"/>
      <c r="YP158" s="223"/>
      <c r="YQ158" s="223"/>
      <c r="YR158" s="223"/>
      <c r="YS158" s="223"/>
      <c r="YT158" s="223"/>
      <c r="YU158" s="223"/>
      <c r="YV158" s="223"/>
      <c r="YW158" s="223"/>
      <c r="YX158" s="223"/>
      <c r="YY158" s="223"/>
      <c r="YZ158" s="223"/>
      <c r="ZA158" s="223"/>
      <c r="ZB158" s="223"/>
      <c r="ZC158" s="223"/>
      <c r="ZD158" s="223"/>
      <c r="ZE158" s="223"/>
      <c r="ZF158" s="223"/>
      <c r="ZG158" s="223"/>
      <c r="ZH158" s="223"/>
      <c r="ZI158" s="223"/>
      <c r="ZJ158" s="223"/>
      <c r="ZK158" s="223"/>
      <c r="ZL158" s="223"/>
      <c r="ZM158" s="223"/>
      <c r="ZN158" s="223"/>
      <c r="ZO158" s="223"/>
      <c r="ZP158" s="223"/>
      <c r="ZQ158" s="223"/>
      <c r="ZR158" s="223"/>
      <c r="ZS158" s="223"/>
      <c r="ZT158" s="223"/>
      <c r="ZU158" s="223"/>
      <c r="ZV158" s="223"/>
      <c r="ZW158" s="223"/>
      <c r="ZX158" s="223"/>
      <c r="ZY158" s="223"/>
      <c r="ZZ158" s="223"/>
      <c r="AAA158" s="223"/>
      <c r="AAB158" s="223"/>
      <c r="AAC158" s="223"/>
      <c r="AAD158" s="223"/>
      <c r="AAE158" s="223"/>
      <c r="AAF158" s="223"/>
      <c r="AAG158" s="223"/>
      <c r="AAH158" s="223"/>
      <c r="AAI158" s="223"/>
      <c r="AAJ158" s="223"/>
      <c r="AAK158" s="223"/>
      <c r="AAL158" s="223"/>
      <c r="AAM158" s="223"/>
      <c r="AAN158" s="223"/>
      <c r="AAO158" s="223"/>
      <c r="AAP158" s="223"/>
      <c r="AAQ158" s="223"/>
      <c r="AAR158" s="223"/>
      <c r="AAS158" s="223"/>
      <c r="AAT158" s="223"/>
      <c r="AAU158" s="223"/>
      <c r="AAV158" s="223"/>
      <c r="AAW158" s="223"/>
      <c r="AAX158" s="223"/>
      <c r="AAY158" s="223"/>
      <c r="AAZ158" s="223"/>
      <c r="ABA158" s="223"/>
      <c r="ABB158" s="223"/>
      <c r="ABC158" s="223"/>
      <c r="ABD158" s="223"/>
      <c r="ABE158" s="223"/>
      <c r="ABF158" s="223"/>
      <c r="ABG158" s="223"/>
      <c r="ABH158" s="223"/>
      <c r="ABI158" s="223"/>
      <c r="ABJ158" s="223"/>
      <c r="ABK158" s="223"/>
      <c r="ABL158" s="223"/>
      <c r="ABM158" s="223"/>
      <c r="ABN158" s="223"/>
      <c r="ABO158" s="223"/>
      <c r="ABP158" s="223"/>
      <c r="ABQ158" s="223"/>
      <c r="ABR158" s="223"/>
      <c r="ABS158" s="223"/>
      <c r="ABT158" s="223"/>
      <c r="ABU158" s="223"/>
      <c r="ABV158" s="223"/>
      <c r="ABW158" s="223"/>
      <c r="ABX158" s="223"/>
      <c r="ABY158" s="223"/>
      <c r="ABZ158" s="223"/>
      <c r="ACA158" s="223"/>
      <c r="ACB158" s="223"/>
      <c r="ACC158" s="223"/>
      <c r="ACD158" s="223"/>
      <c r="ACE158" s="223"/>
      <c r="ACF158" s="223"/>
      <c r="ACG158" s="223"/>
      <c r="ACH158" s="223"/>
      <c r="ACI158" s="223"/>
      <c r="ACJ158" s="223"/>
      <c r="ACK158" s="223"/>
      <c r="ACL158" s="223"/>
      <c r="ACM158" s="223"/>
      <c r="ACN158" s="223"/>
      <c r="ACO158" s="223"/>
      <c r="ACP158" s="223"/>
      <c r="ACQ158" s="223"/>
      <c r="ACR158" s="223"/>
      <c r="ACS158" s="223"/>
      <c r="ACT158" s="223"/>
      <c r="ACU158" s="223"/>
      <c r="ACV158" s="223"/>
      <c r="ACW158" s="223"/>
      <c r="ACX158" s="223"/>
      <c r="ACY158" s="223"/>
      <c r="ACZ158" s="223"/>
      <c r="ADA158" s="223"/>
      <c r="ADB158" s="223"/>
      <c r="ADC158" s="223"/>
      <c r="ADD158" s="223"/>
      <c r="ADE158" s="223"/>
      <c r="ADF158" s="223"/>
      <c r="ADG158" s="223"/>
      <c r="ADH158" s="223"/>
      <c r="ADI158" s="223"/>
      <c r="ADJ158" s="223"/>
      <c r="ADK158" s="223"/>
      <c r="ADL158" s="223"/>
      <c r="ADM158" s="223"/>
      <c r="ADN158" s="223"/>
      <c r="ADO158" s="223"/>
      <c r="ADP158" s="223"/>
      <c r="ADQ158" s="223"/>
      <c r="ADR158" s="223"/>
      <c r="ADS158" s="223"/>
      <c r="ADT158" s="223"/>
      <c r="ADU158" s="223"/>
      <c r="ADV158" s="223"/>
      <c r="ADW158" s="223"/>
      <c r="ADX158" s="223"/>
      <c r="ADY158" s="223"/>
      <c r="ADZ158" s="223"/>
      <c r="AEA158" s="223"/>
      <c r="AEB158" s="223"/>
      <c r="AEC158" s="223"/>
      <c r="AED158" s="223"/>
      <c r="AEE158" s="223"/>
      <c r="AEF158" s="223"/>
      <c r="AEG158" s="223"/>
      <c r="AEH158" s="223"/>
      <c r="AEI158" s="223"/>
      <c r="AEJ158" s="223"/>
      <c r="AEK158" s="223"/>
      <c r="AEL158" s="223"/>
      <c r="AEM158" s="223"/>
      <c r="AEN158" s="223"/>
      <c r="AEO158" s="223"/>
      <c r="AEP158" s="223"/>
      <c r="AEQ158" s="223"/>
      <c r="AER158" s="223"/>
      <c r="AES158" s="223"/>
      <c r="AET158" s="223"/>
      <c r="AEU158" s="223"/>
      <c r="AEV158" s="223"/>
      <c r="AEW158" s="223"/>
      <c r="AEX158" s="223"/>
      <c r="AEY158" s="223"/>
      <c r="AEZ158" s="223"/>
      <c r="AFA158" s="223"/>
      <c r="AFB158" s="223"/>
      <c r="AFC158" s="223"/>
      <c r="AFD158" s="223"/>
      <c r="AFE158" s="223"/>
      <c r="AFF158" s="223"/>
      <c r="AFG158" s="223"/>
      <c r="AFH158" s="223"/>
      <c r="AFI158" s="223"/>
      <c r="AFJ158" s="223"/>
      <c r="AFK158" s="223"/>
      <c r="AFL158" s="223"/>
      <c r="AFM158" s="223"/>
      <c r="AFN158" s="223"/>
      <c r="AFO158" s="223"/>
      <c r="AFP158" s="223"/>
      <c r="AFQ158" s="223"/>
      <c r="AFR158" s="223"/>
      <c r="AFS158" s="223"/>
      <c r="AFT158" s="223"/>
    </row>
    <row r="159" spans="1:852" s="64" customFormat="1">
      <c r="A159" s="267" t="s">
        <v>604</v>
      </c>
      <c r="B159" s="267" t="s">
        <v>10006</v>
      </c>
      <c r="C159" s="840" t="str">
        <f>IF(Severity!F159&gt;=0.5,"YES","NO")</f>
        <v>YES</v>
      </c>
      <c r="D159" s="840" t="str">
        <f>IF(Severity!G159&gt;=0.5,"YES","NO")</f>
        <v>NO</v>
      </c>
      <c r="E159" s="209">
        <v>8</v>
      </c>
      <c r="F159" s="209">
        <v>2</v>
      </c>
      <c r="G159" s="90" t="s">
        <v>403</v>
      </c>
      <c r="H159" s="270" t="s">
        <v>455</v>
      </c>
      <c r="I159" s="270">
        <v>9</v>
      </c>
      <c r="J159" s="270">
        <v>31</v>
      </c>
      <c r="K159" s="270" t="s">
        <v>455</v>
      </c>
      <c r="L159" s="267"/>
      <c r="M159" s="267"/>
      <c r="N159" s="270"/>
      <c r="O159" s="270" t="s">
        <v>237</v>
      </c>
      <c r="P159" s="267">
        <v>10</v>
      </c>
      <c r="Q159" s="267">
        <v>103</v>
      </c>
      <c r="R159" s="267">
        <v>50</v>
      </c>
      <c r="S159" s="270" t="s">
        <v>237</v>
      </c>
      <c r="T159" s="270">
        <v>10</v>
      </c>
      <c r="U159" s="113">
        <v>29.2</v>
      </c>
      <c r="V159" s="113">
        <v>4.2</v>
      </c>
      <c r="W159" s="113"/>
      <c r="X159" s="113"/>
      <c r="Y159" s="113">
        <v>14.3</v>
      </c>
      <c r="Z159" s="113">
        <v>9.1</v>
      </c>
      <c r="AA159" s="570">
        <v>12.7</v>
      </c>
      <c r="AB159" s="570">
        <v>8</v>
      </c>
      <c r="AC159" s="113"/>
      <c r="AD159" s="113"/>
      <c r="AE159" s="114"/>
      <c r="AF159" s="113"/>
      <c r="AG159" s="113"/>
      <c r="AH159" s="113"/>
      <c r="AI159" s="267">
        <v>191</v>
      </c>
      <c r="AJ159" s="267">
        <f>AI159-J159</f>
        <v>160</v>
      </c>
      <c r="AK159" s="267">
        <v>161</v>
      </c>
      <c r="AL159" s="90" t="s">
        <v>3011</v>
      </c>
      <c r="AM159" s="270" t="s">
        <v>455</v>
      </c>
      <c r="AN159" s="270">
        <v>2</v>
      </c>
      <c r="AO159" s="270">
        <v>29</v>
      </c>
      <c r="AP159" s="270" t="s">
        <v>455</v>
      </c>
      <c r="AQ159" s="267"/>
      <c r="AR159" s="267"/>
      <c r="AS159" s="267"/>
      <c r="AT159" s="270" t="s">
        <v>237</v>
      </c>
      <c r="AU159" s="267">
        <v>10</v>
      </c>
      <c r="AV159" s="267">
        <v>79</v>
      </c>
      <c r="AW159" s="267">
        <v>50</v>
      </c>
      <c r="AX159" s="267" t="s">
        <v>237</v>
      </c>
      <c r="AY159" s="267">
        <v>10</v>
      </c>
      <c r="AZ159" s="114">
        <v>28.7</v>
      </c>
      <c r="BA159" s="114">
        <v>3.7</v>
      </c>
      <c r="BB159" s="114"/>
      <c r="BC159" s="114"/>
      <c r="BD159" s="114">
        <v>16.7</v>
      </c>
      <c r="BE159" s="114">
        <v>9.1</v>
      </c>
      <c r="BF159" s="571">
        <v>14.9</v>
      </c>
      <c r="BG159" s="571">
        <v>8</v>
      </c>
      <c r="BH159" s="114"/>
      <c r="BI159" s="114"/>
      <c r="BJ159" s="114"/>
      <c r="BK159" s="114"/>
      <c r="BL159" s="114"/>
      <c r="BM159" s="114"/>
      <c r="BN159" s="270">
        <v>189</v>
      </c>
      <c r="BO159" s="270">
        <f>BN159-AO159</f>
        <v>160</v>
      </c>
      <c r="BP159" s="270">
        <v>161</v>
      </c>
      <c r="BQ159" s="90"/>
      <c r="BR159" s="270" t="s">
        <v>455</v>
      </c>
      <c r="BS159" s="267"/>
      <c r="BT159" s="267"/>
      <c r="BU159" s="267"/>
      <c r="BV159" s="267"/>
      <c r="BW159" s="267"/>
      <c r="BX159" s="267"/>
      <c r="BY159" s="267"/>
      <c r="BZ159" s="267"/>
      <c r="CA159" s="267"/>
      <c r="CB159" s="267"/>
      <c r="CC159" s="267"/>
      <c r="CD159" s="267"/>
      <c r="CE159" s="114"/>
      <c r="CF159" s="114"/>
      <c r="CG159" s="114"/>
      <c r="CH159" s="114"/>
      <c r="CI159" s="114"/>
      <c r="CJ159" s="114"/>
      <c r="CK159" s="114"/>
      <c r="CL159" s="114"/>
      <c r="CM159" s="114"/>
      <c r="CN159" s="114"/>
      <c r="CO159" s="114"/>
      <c r="CP159" s="114"/>
      <c r="CQ159" s="114"/>
      <c r="CR159" s="114"/>
      <c r="CS159" s="267"/>
      <c r="CT159" s="267"/>
      <c r="CU159" s="267"/>
      <c r="CV159" s="270"/>
      <c r="CW159" s="270" t="s">
        <v>455</v>
      </c>
      <c r="CX159" s="270"/>
      <c r="CY159" s="267"/>
      <c r="CZ159" s="267"/>
      <c r="DA159" s="267"/>
      <c r="DB159" s="267"/>
      <c r="DC159" s="267"/>
      <c r="DD159" s="267"/>
      <c r="DE159" s="267"/>
      <c r="DF159" s="267"/>
      <c r="DG159" s="267"/>
      <c r="DH159" s="267"/>
      <c r="DI159" s="267"/>
      <c r="DJ159" s="113"/>
      <c r="DK159" s="113"/>
      <c r="DL159" s="113"/>
      <c r="DM159" s="113"/>
      <c r="DN159" s="113"/>
      <c r="DO159" s="113"/>
      <c r="DP159" s="113"/>
      <c r="DQ159" s="113"/>
      <c r="DR159" s="113"/>
      <c r="DS159" s="113"/>
      <c r="DT159" s="113"/>
      <c r="DU159" s="113"/>
      <c r="DV159" s="113"/>
      <c r="DW159" s="113"/>
      <c r="DX159" s="267"/>
      <c r="DY159" s="267"/>
      <c r="DZ159" s="267"/>
      <c r="EA159" s="267"/>
      <c r="EB159" s="270" t="s">
        <v>455</v>
      </c>
      <c r="EC159" s="267"/>
      <c r="ED159" s="267"/>
      <c r="EE159" s="267"/>
      <c r="EF159" s="267"/>
      <c r="EG159" s="267"/>
      <c r="EH159" s="267"/>
      <c r="EI159" s="267"/>
      <c r="EJ159" s="267"/>
      <c r="EK159" s="267"/>
      <c r="EL159" s="267"/>
      <c r="EM159" s="267"/>
      <c r="EN159" s="267"/>
      <c r="EO159" s="113"/>
      <c r="EP159" s="113"/>
      <c r="EQ159" s="113"/>
      <c r="ER159" s="113"/>
      <c r="ES159" s="113"/>
      <c r="ET159" s="113"/>
      <c r="EU159" s="113"/>
      <c r="EV159" s="113"/>
      <c r="EW159" s="113"/>
      <c r="EX159" s="113"/>
      <c r="EY159" s="113"/>
      <c r="EZ159" s="113"/>
      <c r="FA159" s="113"/>
      <c r="FB159" s="113"/>
      <c r="FC159" s="267"/>
      <c r="FD159" s="267"/>
      <c r="FE159" s="267"/>
      <c r="FF159" s="270" t="s">
        <v>455</v>
      </c>
      <c r="FG159" s="267"/>
      <c r="FH159" s="267"/>
      <c r="FI159" s="267"/>
      <c r="FJ159" s="267"/>
      <c r="FK159" s="267"/>
      <c r="FL159" s="267"/>
      <c r="FM159" s="267"/>
      <c r="FN159" s="267"/>
      <c r="FO159" s="267"/>
      <c r="FP159" s="267"/>
      <c r="FQ159" s="267"/>
      <c r="FR159" s="267"/>
      <c r="FS159" s="267"/>
      <c r="FT159" s="267"/>
      <c r="FU159" s="267"/>
      <c r="FV159" s="267"/>
      <c r="FW159" s="267"/>
      <c r="FX159" s="267"/>
      <c r="FY159" s="267"/>
      <c r="FZ159" s="267"/>
      <c r="GA159" s="267"/>
      <c r="GB159" s="267"/>
      <c r="GC159" s="267"/>
      <c r="GD159" s="267"/>
      <c r="GE159" s="267"/>
      <c r="GF159" s="267"/>
      <c r="GG159" s="267"/>
      <c r="GH159" s="267"/>
      <c r="GI159" s="267"/>
      <c r="GJ159" s="267"/>
      <c r="GK159" s="267"/>
      <c r="GL159" s="267"/>
      <c r="GM159" s="267"/>
      <c r="GN159" s="267"/>
      <c r="GO159" s="267"/>
      <c r="GP159" s="267"/>
      <c r="GQ159" s="267"/>
      <c r="GR159" s="267"/>
      <c r="GS159" s="267"/>
      <c r="GT159" s="267"/>
      <c r="GU159" s="267"/>
      <c r="GV159" s="267"/>
      <c r="GW159" s="267"/>
      <c r="GX159" s="267"/>
      <c r="GY159" s="267"/>
      <c r="GZ159" s="267"/>
      <c r="HA159" s="267"/>
      <c r="HB159" s="267"/>
      <c r="HC159" s="267"/>
      <c r="HD159" s="270" t="s">
        <v>455</v>
      </c>
      <c r="HE159" s="267"/>
      <c r="HF159" s="267"/>
      <c r="HG159" s="267"/>
      <c r="HH159" s="267"/>
      <c r="HI159" s="267"/>
      <c r="HJ159" s="267"/>
      <c r="HK159" s="267"/>
      <c r="HL159" s="267"/>
      <c r="HM159" s="267"/>
      <c r="HN159" s="267"/>
      <c r="HO159" s="267"/>
      <c r="HP159" s="267"/>
      <c r="HQ159" s="267"/>
      <c r="HR159" s="267"/>
      <c r="HS159" s="267"/>
      <c r="HT159" s="267"/>
      <c r="HU159" s="267"/>
      <c r="HV159" s="267"/>
      <c r="HW159" s="267"/>
      <c r="HX159" s="267"/>
      <c r="HY159" s="267"/>
      <c r="HZ159" s="267"/>
      <c r="IA159" s="267"/>
      <c r="IB159" s="267"/>
      <c r="IC159" s="267"/>
      <c r="ID159" s="267"/>
      <c r="IE159" s="267"/>
      <c r="IF159" s="267"/>
      <c r="IG159" s="267"/>
      <c r="IH159" s="267"/>
      <c r="II159" s="267"/>
      <c r="IJ159" s="267"/>
      <c r="IK159" s="267"/>
      <c r="IL159" s="267"/>
      <c r="IM159" s="267"/>
      <c r="IN159" s="267"/>
      <c r="IO159" s="267"/>
      <c r="IP159" s="267"/>
      <c r="IQ159" s="267"/>
      <c r="IR159" s="267"/>
      <c r="IS159" s="270" t="s">
        <v>455</v>
      </c>
      <c r="IT159" s="267"/>
      <c r="IU159" s="267"/>
      <c r="IV159" s="267"/>
      <c r="IW159" s="267"/>
      <c r="IX159" s="267"/>
      <c r="IY159" s="267"/>
      <c r="IZ159" s="267"/>
      <c r="JA159" s="267"/>
      <c r="JB159" s="267"/>
      <c r="JC159" s="267"/>
      <c r="JD159" s="267"/>
      <c r="JE159" s="267"/>
      <c r="JF159" s="267"/>
      <c r="JG159" s="267"/>
      <c r="JH159" s="267"/>
      <c r="JI159" s="267"/>
      <c r="JJ159" s="267"/>
      <c r="JK159" s="267"/>
      <c r="JL159" s="267"/>
      <c r="JM159" s="267"/>
      <c r="JN159" s="267"/>
      <c r="JO159" s="267"/>
      <c r="JP159" s="267"/>
      <c r="JQ159" s="267"/>
      <c r="JR159" s="267"/>
      <c r="JS159" s="267"/>
      <c r="JT159" s="267"/>
      <c r="JU159" s="267"/>
      <c r="JV159" s="267"/>
      <c r="JW159" s="267"/>
      <c r="JX159" s="267"/>
      <c r="JY159" s="267"/>
      <c r="JZ159" s="267"/>
      <c r="KA159" s="267"/>
      <c r="KB159" s="267"/>
      <c r="KC159" s="267"/>
      <c r="KD159" s="267"/>
      <c r="KE159" s="270" t="s">
        <v>455</v>
      </c>
      <c r="KF159" s="267"/>
      <c r="KG159" s="267"/>
      <c r="KH159" s="267"/>
      <c r="KI159" s="267"/>
      <c r="KJ159" s="267"/>
      <c r="KK159" s="267"/>
      <c r="KL159" s="267"/>
      <c r="KM159" s="267"/>
      <c r="KN159" s="267"/>
      <c r="KO159" s="267"/>
      <c r="KP159" s="267"/>
      <c r="KQ159" s="267"/>
      <c r="KR159" s="267"/>
      <c r="KS159" s="267"/>
      <c r="KT159" s="267"/>
      <c r="KU159" s="267"/>
      <c r="KV159" s="267"/>
      <c r="KW159" s="267"/>
      <c r="KX159" s="267"/>
      <c r="KY159" s="267"/>
      <c r="KZ159" s="267"/>
      <c r="LA159" s="267"/>
      <c r="LB159" s="267"/>
      <c r="LC159" s="267"/>
      <c r="LD159" s="267"/>
      <c r="LE159" s="267"/>
      <c r="LF159" s="267"/>
      <c r="LG159" s="267"/>
      <c r="LH159" s="267"/>
      <c r="LI159" s="267"/>
      <c r="LJ159" s="267"/>
      <c r="LK159" s="267"/>
      <c r="LL159" s="267"/>
      <c r="LM159" s="267"/>
      <c r="LN159" s="267"/>
      <c r="LO159" s="267"/>
      <c r="LP159" s="267"/>
      <c r="LQ159" s="267"/>
      <c r="LR159" s="267"/>
      <c r="LS159" s="267"/>
      <c r="LT159" s="270" t="s">
        <v>455</v>
      </c>
      <c r="LU159" s="267"/>
      <c r="LV159" s="267"/>
      <c r="LW159" s="267"/>
      <c r="LX159" s="267"/>
      <c r="LY159" s="267"/>
      <c r="LZ159" s="267"/>
      <c r="MA159" s="267"/>
      <c r="MB159" s="267"/>
      <c r="MC159" s="267"/>
      <c r="MD159" s="267"/>
      <c r="ME159" s="267"/>
      <c r="MF159" s="267"/>
      <c r="MG159" s="267"/>
      <c r="MH159" s="267"/>
      <c r="MI159" s="267"/>
      <c r="MJ159" s="267"/>
      <c r="MK159" s="267"/>
      <c r="ML159" s="267"/>
      <c r="MM159" s="267"/>
      <c r="MN159" s="267"/>
      <c r="MO159" s="267"/>
      <c r="MP159" s="267"/>
      <c r="MQ159" s="267"/>
      <c r="MR159" s="267"/>
      <c r="MS159" s="267"/>
      <c r="MT159" s="267"/>
      <c r="MU159" s="267"/>
      <c r="MV159" s="267"/>
      <c r="MW159" s="267"/>
      <c r="MX159" s="267"/>
      <c r="MY159" s="267"/>
      <c r="MZ159" s="267"/>
      <c r="NA159" s="267"/>
      <c r="NB159" s="267"/>
      <c r="NC159" s="267"/>
      <c r="ND159" s="267"/>
      <c r="NE159" s="267"/>
      <c r="NF159" s="267"/>
      <c r="NG159" s="267"/>
      <c r="NH159" s="267"/>
      <c r="NI159" s="267"/>
      <c r="NJ159" s="267"/>
      <c r="NK159" s="267"/>
      <c r="NL159" s="267"/>
      <c r="NM159" s="267"/>
      <c r="NN159" s="267"/>
      <c r="NO159" s="267"/>
      <c r="NP159" s="267"/>
      <c r="NQ159" s="267"/>
      <c r="NR159" s="267"/>
      <c r="NS159" s="267"/>
      <c r="NT159" s="267"/>
      <c r="NU159" s="267"/>
      <c r="NV159" s="267"/>
      <c r="NW159" s="267"/>
      <c r="NX159" s="267"/>
      <c r="NY159" s="267"/>
      <c r="NZ159" s="267"/>
      <c r="OA159" s="267"/>
      <c r="OB159" s="267"/>
      <c r="OC159" s="267"/>
      <c r="OD159" s="267"/>
      <c r="OE159" s="267"/>
      <c r="OF159" s="267"/>
      <c r="OG159" s="267"/>
      <c r="OH159" s="267"/>
      <c r="OI159" s="267"/>
      <c r="OJ159" s="267"/>
      <c r="OK159" s="267"/>
      <c r="OL159" s="267"/>
      <c r="OM159" s="267"/>
      <c r="ON159" s="267"/>
      <c r="OO159" s="267"/>
      <c r="OP159" s="267"/>
      <c r="OQ159" s="267"/>
      <c r="OR159" s="267"/>
      <c r="OS159" s="267">
        <f>IF(ISERROR(#REF!),0,1)</f>
        <v>0</v>
      </c>
      <c r="OT159" s="267">
        <f>IF(C159="YES",1,0)</f>
        <v>1</v>
      </c>
      <c r="OU159" s="267">
        <f>IF(D159="YES",1,0)</f>
        <v>0</v>
      </c>
      <c r="OV159" s="223"/>
      <c r="OW159" s="223"/>
      <c r="OX159" s="223"/>
      <c r="OY159" s="223"/>
      <c r="OZ159" s="223"/>
      <c r="PA159" s="223"/>
      <c r="PB159" s="223"/>
      <c r="PC159" s="223"/>
      <c r="PD159" s="223"/>
      <c r="PE159" s="223"/>
      <c r="PF159" s="223"/>
      <c r="PG159" s="223"/>
      <c r="PH159" s="223"/>
      <c r="PI159" s="223"/>
      <c r="PJ159" s="223"/>
      <c r="PK159" s="223"/>
      <c r="PL159" s="223"/>
      <c r="PM159" s="223"/>
      <c r="PN159" s="223"/>
      <c r="PO159" s="223"/>
      <c r="PP159" s="223"/>
      <c r="PQ159" s="223"/>
      <c r="PR159" s="223"/>
      <c r="PS159" s="223"/>
      <c r="PT159" s="223"/>
      <c r="PU159" s="223"/>
      <c r="PV159" s="223"/>
      <c r="PW159" s="223"/>
      <c r="PX159" s="223"/>
      <c r="PY159" s="223"/>
      <c r="PZ159" s="223"/>
      <c r="QA159" s="223"/>
      <c r="QB159" s="223"/>
      <c r="QC159" s="223"/>
      <c r="QD159" s="223"/>
      <c r="QE159" s="223"/>
      <c r="QF159" s="223"/>
      <c r="QG159" s="223"/>
      <c r="QH159" s="223"/>
      <c r="QI159" s="223"/>
      <c r="QJ159" s="223"/>
      <c r="QK159" s="223"/>
      <c r="QL159" s="223"/>
      <c r="QM159" s="223"/>
      <c r="QN159" s="223"/>
      <c r="QO159" s="223"/>
      <c r="QP159" s="223"/>
      <c r="QQ159" s="223"/>
      <c r="QR159" s="223"/>
      <c r="QS159" s="223"/>
      <c r="QT159" s="223"/>
      <c r="QU159" s="223"/>
      <c r="QV159" s="223"/>
      <c r="QW159" s="223"/>
      <c r="QX159" s="223"/>
      <c r="QY159" s="223"/>
      <c r="QZ159" s="223"/>
      <c r="RA159" s="223"/>
      <c r="RB159" s="223"/>
      <c r="RC159" s="223"/>
      <c r="RD159" s="223"/>
      <c r="RE159" s="223"/>
      <c r="RF159" s="223"/>
      <c r="RG159" s="223"/>
      <c r="RH159" s="223"/>
      <c r="RI159" s="223"/>
      <c r="RJ159" s="223"/>
      <c r="RK159" s="223"/>
      <c r="RL159" s="223"/>
      <c r="RM159" s="223"/>
      <c r="RN159" s="223"/>
      <c r="RO159" s="223"/>
      <c r="RP159" s="223"/>
      <c r="RQ159" s="223"/>
      <c r="RR159" s="223"/>
      <c r="RS159" s="223"/>
      <c r="RT159" s="223"/>
      <c r="RU159" s="223"/>
      <c r="RV159" s="223"/>
      <c r="RW159" s="223"/>
      <c r="RX159" s="223"/>
      <c r="RY159" s="223"/>
      <c r="RZ159" s="223"/>
      <c r="SA159" s="223"/>
      <c r="SB159" s="223"/>
      <c r="SC159" s="223"/>
      <c r="SD159" s="223"/>
      <c r="SE159" s="223"/>
      <c r="SF159" s="223"/>
      <c r="SG159" s="223"/>
      <c r="SH159" s="223"/>
      <c r="SI159" s="223"/>
      <c r="SJ159" s="223"/>
      <c r="SK159" s="223"/>
      <c r="SL159" s="223"/>
      <c r="SM159" s="223"/>
      <c r="SN159" s="223"/>
      <c r="SO159" s="223"/>
      <c r="SP159" s="223"/>
      <c r="SQ159" s="223"/>
      <c r="SR159" s="223"/>
      <c r="SS159" s="223"/>
      <c r="ST159" s="223"/>
      <c r="SU159" s="223"/>
      <c r="SV159" s="223"/>
      <c r="SW159" s="223"/>
      <c r="SX159" s="223"/>
      <c r="SY159" s="223"/>
      <c r="SZ159" s="223"/>
      <c r="TA159" s="223"/>
      <c r="TB159" s="223"/>
      <c r="TC159" s="223"/>
      <c r="TD159" s="223"/>
      <c r="TE159" s="223"/>
      <c r="TF159" s="223"/>
      <c r="TG159" s="223"/>
      <c r="TH159" s="223"/>
      <c r="TI159" s="223"/>
      <c r="TJ159" s="223"/>
      <c r="TK159" s="223"/>
      <c r="TL159" s="223"/>
      <c r="TM159" s="223"/>
      <c r="TN159" s="223"/>
      <c r="TO159" s="223"/>
      <c r="TP159" s="223"/>
      <c r="TQ159" s="223"/>
      <c r="TR159" s="223"/>
      <c r="TS159" s="223"/>
      <c r="TT159" s="223"/>
      <c r="TU159" s="223"/>
      <c r="TV159" s="223"/>
      <c r="TW159" s="223"/>
      <c r="TX159" s="223"/>
      <c r="TY159" s="223"/>
      <c r="TZ159" s="223"/>
      <c r="UA159" s="223"/>
      <c r="UB159" s="223"/>
      <c r="UC159" s="223"/>
      <c r="UD159" s="223"/>
      <c r="UE159" s="223"/>
      <c r="UF159" s="223"/>
      <c r="UG159" s="223"/>
      <c r="UH159" s="223"/>
      <c r="UI159" s="223"/>
      <c r="UJ159" s="223"/>
      <c r="UK159" s="223"/>
      <c r="UL159" s="223"/>
      <c r="UM159" s="223"/>
      <c r="UN159" s="223"/>
      <c r="UO159" s="223"/>
      <c r="UP159" s="223"/>
      <c r="UQ159" s="223"/>
      <c r="UR159" s="223"/>
      <c r="US159" s="223"/>
      <c r="UT159" s="223"/>
      <c r="UU159" s="223"/>
      <c r="UV159" s="223"/>
      <c r="UW159" s="223"/>
      <c r="UX159" s="223"/>
      <c r="UY159" s="223"/>
      <c r="UZ159" s="223"/>
      <c r="VA159" s="223"/>
      <c r="VB159" s="223"/>
      <c r="VC159" s="223"/>
      <c r="VD159" s="223"/>
      <c r="VE159" s="223"/>
      <c r="VF159" s="223"/>
      <c r="VG159" s="223"/>
      <c r="VH159" s="223"/>
      <c r="VI159" s="223"/>
      <c r="VJ159" s="223"/>
      <c r="VK159" s="223"/>
      <c r="VL159" s="223"/>
      <c r="VM159" s="223"/>
      <c r="VN159" s="223"/>
      <c r="VO159" s="223"/>
      <c r="VP159" s="223"/>
      <c r="VQ159" s="223"/>
      <c r="VR159" s="223"/>
      <c r="VS159" s="223"/>
      <c r="VT159" s="223"/>
      <c r="VU159" s="223"/>
      <c r="VV159" s="223"/>
      <c r="VW159" s="223"/>
      <c r="VX159" s="223"/>
      <c r="VY159" s="223"/>
      <c r="VZ159" s="223"/>
      <c r="WA159" s="223"/>
      <c r="WB159" s="223"/>
      <c r="WC159" s="223"/>
      <c r="WD159" s="223"/>
      <c r="WE159" s="223"/>
      <c r="WF159" s="223"/>
      <c r="WG159" s="223"/>
      <c r="WH159" s="223"/>
      <c r="WI159" s="223"/>
      <c r="WJ159" s="223"/>
      <c r="WK159" s="223"/>
      <c r="WL159" s="223"/>
      <c r="WM159" s="223"/>
      <c r="WN159" s="223"/>
      <c r="WO159" s="223"/>
      <c r="WP159" s="223"/>
      <c r="WQ159" s="223"/>
      <c r="WR159" s="223"/>
      <c r="WS159" s="223"/>
      <c r="WT159" s="223"/>
      <c r="WU159" s="223"/>
      <c r="WV159" s="223"/>
      <c r="WW159" s="223"/>
      <c r="WX159" s="223"/>
      <c r="WY159" s="223"/>
      <c r="WZ159" s="223"/>
      <c r="XA159" s="223"/>
      <c r="XB159" s="223"/>
      <c r="XC159" s="223"/>
      <c r="XD159" s="223"/>
      <c r="XE159" s="223"/>
      <c r="XF159" s="223"/>
      <c r="XG159" s="223"/>
      <c r="XH159" s="223"/>
      <c r="XI159" s="223"/>
      <c r="XJ159" s="223"/>
      <c r="XK159" s="223"/>
      <c r="XL159" s="223"/>
      <c r="XM159" s="223"/>
      <c r="XN159" s="223"/>
      <c r="XO159" s="223"/>
      <c r="XP159" s="223"/>
      <c r="XQ159" s="223"/>
      <c r="XR159" s="223"/>
      <c r="XS159" s="223"/>
      <c r="XT159" s="223"/>
      <c r="XU159" s="223"/>
      <c r="XV159" s="223"/>
      <c r="XW159" s="223"/>
      <c r="XX159" s="223"/>
      <c r="XY159" s="223"/>
      <c r="XZ159" s="223"/>
      <c r="YA159" s="223"/>
      <c r="YB159" s="223"/>
      <c r="YC159" s="223"/>
      <c r="YD159" s="223"/>
      <c r="YE159" s="223"/>
      <c r="YF159" s="223"/>
      <c r="YG159" s="223"/>
      <c r="YH159" s="223"/>
      <c r="YI159" s="223"/>
      <c r="YJ159" s="223"/>
      <c r="YK159" s="223"/>
      <c r="YL159" s="223"/>
      <c r="YM159" s="223"/>
      <c r="YN159" s="223"/>
      <c r="YO159" s="223"/>
      <c r="YP159" s="223"/>
      <c r="YQ159" s="223"/>
      <c r="YR159" s="223"/>
      <c r="YS159" s="223"/>
      <c r="YT159" s="223"/>
      <c r="YU159" s="223"/>
      <c r="YV159" s="223"/>
      <c r="YW159" s="223"/>
      <c r="YX159" s="223"/>
      <c r="YY159" s="223"/>
      <c r="YZ159" s="223"/>
      <c r="ZA159" s="223"/>
      <c r="ZB159" s="223"/>
      <c r="ZC159" s="223"/>
      <c r="ZD159" s="223"/>
      <c r="ZE159" s="223"/>
      <c r="ZF159" s="223"/>
      <c r="ZG159" s="223"/>
      <c r="ZH159" s="223"/>
      <c r="ZI159" s="223"/>
      <c r="ZJ159" s="223"/>
      <c r="ZK159" s="223"/>
      <c r="ZL159" s="223"/>
      <c r="ZM159" s="223"/>
      <c r="ZN159" s="223"/>
      <c r="ZO159" s="223"/>
      <c r="ZP159" s="223"/>
      <c r="ZQ159" s="223"/>
      <c r="ZR159" s="223"/>
      <c r="ZS159" s="223"/>
      <c r="ZT159" s="223"/>
      <c r="ZU159" s="223"/>
      <c r="ZV159" s="223"/>
      <c r="ZW159" s="223"/>
      <c r="ZX159" s="223"/>
      <c r="ZY159" s="223"/>
      <c r="ZZ159" s="223"/>
      <c r="AAA159" s="223"/>
      <c r="AAB159" s="223"/>
      <c r="AAC159" s="223"/>
      <c r="AAD159" s="223"/>
      <c r="AAE159" s="223"/>
      <c r="AAF159" s="223"/>
      <c r="AAG159" s="223"/>
      <c r="AAH159" s="223"/>
      <c r="AAI159" s="223"/>
      <c r="AAJ159" s="223"/>
      <c r="AAK159" s="223"/>
      <c r="AAL159" s="223"/>
      <c r="AAM159" s="223"/>
      <c r="AAN159" s="223"/>
      <c r="AAO159" s="223"/>
      <c r="AAP159" s="223"/>
      <c r="AAQ159" s="223"/>
      <c r="AAR159" s="223"/>
      <c r="AAS159" s="223"/>
      <c r="AAT159" s="223"/>
      <c r="AAU159" s="223"/>
      <c r="AAV159" s="223"/>
      <c r="AAW159" s="223"/>
      <c r="AAX159" s="223"/>
      <c r="AAY159" s="223"/>
      <c r="AAZ159" s="223"/>
      <c r="ABA159" s="223"/>
      <c r="ABB159" s="223"/>
      <c r="ABC159" s="223"/>
      <c r="ABD159" s="223"/>
      <c r="ABE159" s="223"/>
      <c r="ABF159" s="223"/>
      <c r="ABG159" s="223"/>
      <c r="ABH159" s="223"/>
      <c r="ABI159" s="223"/>
      <c r="ABJ159" s="223"/>
      <c r="ABK159" s="223"/>
      <c r="ABL159" s="223"/>
      <c r="ABM159" s="223"/>
      <c r="ABN159" s="223"/>
      <c r="ABO159" s="223"/>
      <c r="ABP159" s="223"/>
      <c r="ABQ159" s="223"/>
      <c r="ABR159" s="223"/>
      <c r="ABS159" s="223"/>
      <c r="ABT159" s="223"/>
      <c r="ABU159" s="223"/>
      <c r="ABV159" s="223"/>
      <c r="ABW159" s="223"/>
      <c r="ABX159" s="223"/>
      <c r="ABY159" s="223"/>
      <c r="ABZ159" s="223"/>
      <c r="ACA159" s="223"/>
      <c r="ACB159" s="223"/>
      <c r="ACC159" s="223"/>
      <c r="ACD159" s="223"/>
      <c r="ACE159" s="223"/>
      <c r="ACF159" s="223"/>
      <c r="ACG159" s="223"/>
      <c r="ACH159" s="223"/>
      <c r="ACI159" s="223"/>
      <c r="ACJ159" s="223"/>
      <c r="ACK159" s="223"/>
      <c r="ACL159" s="223"/>
      <c r="ACM159" s="223"/>
      <c r="ACN159" s="223"/>
      <c r="ACO159" s="223"/>
      <c r="ACP159" s="223"/>
      <c r="ACQ159" s="223"/>
      <c r="ACR159" s="223"/>
      <c r="ACS159" s="223"/>
      <c r="ACT159" s="223"/>
      <c r="ACU159" s="223"/>
      <c r="ACV159" s="223"/>
      <c r="ACW159" s="223"/>
      <c r="ACX159" s="223"/>
      <c r="ACY159" s="223"/>
      <c r="ACZ159" s="223"/>
      <c r="ADA159" s="223"/>
      <c r="ADB159" s="223"/>
      <c r="ADC159" s="223"/>
      <c r="ADD159" s="223"/>
      <c r="ADE159" s="223"/>
      <c r="ADF159" s="223"/>
      <c r="ADG159" s="223"/>
      <c r="ADH159" s="223"/>
      <c r="ADI159" s="223"/>
      <c r="ADJ159" s="223"/>
      <c r="ADK159" s="223"/>
      <c r="ADL159" s="223"/>
      <c r="ADM159" s="223"/>
      <c r="ADN159" s="223"/>
      <c r="ADO159" s="223"/>
      <c r="ADP159" s="223"/>
      <c r="ADQ159" s="223"/>
      <c r="ADR159" s="223"/>
      <c r="ADS159" s="223"/>
      <c r="ADT159" s="223"/>
      <c r="ADU159" s="223"/>
      <c r="ADV159" s="223"/>
      <c r="ADW159" s="223"/>
      <c r="ADX159" s="223"/>
      <c r="ADY159" s="223"/>
      <c r="ADZ159" s="223"/>
      <c r="AEA159" s="223"/>
      <c r="AEB159" s="223"/>
      <c r="AEC159" s="223"/>
      <c r="AED159" s="223"/>
      <c r="AEE159" s="223"/>
      <c r="AEF159" s="223"/>
      <c r="AEG159" s="223"/>
      <c r="AEH159" s="223"/>
      <c r="AEI159" s="223"/>
      <c r="AEJ159" s="223"/>
      <c r="AEK159" s="223"/>
      <c r="AEL159" s="223"/>
      <c r="AEM159" s="223"/>
      <c r="AEN159" s="223"/>
      <c r="AEO159" s="223"/>
      <c r="AEP159" s="223"/>
      <c r="AEQ159" s="223"/>
      <c r="AER159" s="223"/>
      <c r="AES159" s="223"/>
      <c r="AET159" s="223"/>
      <c r="AEU159" s="223"/>
      <c r="AEV159" s="223"/>
      <c r="AEW159" s="223"/>
      <c r="AEX159" s="223"/>
      <c r="AEY159" s="223"/>
      <c r="AEZ159" s="223"/>
      <c r="AFA159" s="223"/>
      <c r="AFB159" s="223"/>
      <c r="AFC159" s="223"/>
      <c r="AFD159" s="223"/>
      <c r="AFE159" s="223"/>
      <c r="AFF159" s="223"/>
      <c r="AFG159" s="223"/>
      <c r="AFH159" s="223"/>
      <c r="AFI159" s="223"/>
      <c r="AFJ159" s="223"/>
      <c r="AFK159" s="223"/>
      <c r="AFL159" s="223"/>
      <c r="AFM159" s="223"/>
      <c r="AFN159" s="223"/>
      <c r="AFO159" s="223"/>
      <c r="AFP159" s="223"/>
      <c r="AFQ159" s="223"/>
      <c r="AFR159" s="223"/>
      <c r="AFS159" s="223"/>
      <c r="AFT159" s="223"/>
    </row>
    <row r="160" spans="1:852" s="222" customFormat="1">
      <c r="A160" s="226" t="s">
        <v>3769</v>
      </c>
      <c r="B160" s="226" t="s">
        <v>9984</v>
      </c>
      <c r="C160" s="840" t="str">
        <f>IF(Severity!F160&gt;=0.5,"YES","NO")</f>
        <v>NO</v>
      </c>
      <c r="D160" s="840" t="str">
        <f>IF(Severity!G160&gt;=0.5,"YES","NO")</f>
        <v>YES</v>
      </c>
      <c r="E160" s="267">
        <v>5</v>
      </c>
      <c r="F160" s="267">
        <v>2</v>
      </c>
      <c r="G160" s="222" t="s">
        <v>3756</v>
      </c>
      <c r="H160" s="270" t="s">
        <v>750</v>
      </c>
      <c r="I160" s="270">
        <v>3</v>
      </c>
      <c r="J160" s="270">
        <v>12</v>
      </c>
      <c r="K160" s="270" t="s">
        <v>602</v>
      </c>
      <c r="L160" s="267">
        <v>17</v>
      </c>
      <c r="M160" s="267">
        <v>31</v>
      </c>
      <c r="N160" s="270">
        <v>7</v>
      </c>
      <c r="O160" s="270" t="s">
        <v>602</v>
      </c>
      <c r="P160" s="267">
        <v>17</v>
      </c>
      <c r="Q160" s="267">
        <v>41</v>
      </c>
      <c r="R160" s="267">
        <v>50</v>
      </c>
      <c r="S160" s="270" t="s">
        <v>602</v>
      </c>
      <c r="T160" s="267">
        <v>17</v>
      </c>
      <c r="U160" s="113">
        <v>25.1</v>
      </c>
      <c r="V160" s="113">
        <v>5.0999999999999996</v>
      </c>
      <c r="W160" s="113">
        <v>24.8</v>
      </c>
      <c r="X160" s="113">
        <v>5.3</v>
      </c>
      <c r="Y160" s="113">
        <v>8.9</v>
      </c>
      <c r="Z160" s="113">
        <v>6.4</v>
      </c>
      <c r="AA160" s="113">
        <v>7.5</v>
      </c>
      <c r="AB160" s="113">
        <v>5.2</v>
      </c>
      <c r="AC160" s="113"/>
      <c r="AD160" s="113"/>
      <c r="AE160" s="114">
        <v>-16.05</v>
      </c>
      <c r="AF160" s="113">
        <v>8</v>
      </c>
      <c r="AG160" s="113">
        <v>-17.399999999999999</v>
      </c>
      <c r="AH160" s="113">
        <v>7.6</v>
      </c>
      <c r="AI160" s="267">
        <v>65</v>
      </c>
      <c r="AJ160" s="267">
        <f>AI160-J160</f>
        <v>53</v>
      </c>
      <c r="AK160" s="267">
        <v>53</v>
      </c>
      <c r="AL160" s="222" t="s">
        <v>3425</v>
      </c>
      <c r="AM160" s="270" t="s">
        <v>455</v>
      </c>
      <c r="AN160" s="270">
        <v>0</v>
      </c>
      <c r="AO160" s="270">
        <v>13</v>
      </c>
      <c r="AP160" s="270" t="s">
        <v>602</v>
      </c>
      <c r="AQ160" s="267">
        <v>17</v>
      </c>
      <c r="AR160" s="267">
        <v>21</v>
      </c>
      <c r="AS160" s="267">
        <v>7</v>
      </c>
      <c r="AT160" s="270" t="s">
        <v>602</v>
      </c>
      <c r="AU160" s="267">
        <v>17</v>
      </c>
      <c r="AV160" s="267">
        <v>30</v>
      </c>
      <c r="AW160" s="267">
        <v>50</v>
      </c>
      <c r="AX160" s="267" t="s">
        <v>602</v>
      </c>
      <c r="AY160" s="267">
        <v>17</v>
      </c>
      <c r="AZ160" s="114">
        <v>21.9</v>
      </c>
      <c r="BA160" s="114">
        <v>4.0999999999999996</v>
      </c>
      <c r="BB160" s="114">
        <v>21.6</v>
      </c>
      <c r="BC160" s="114">
        <v>3.9</v>
      </c>
      <c r="BD160" s="114">
        <v>11.8</v>
      </c>
      <c r="BE160" s="114">
        <v>7.9</v>
      </c>
      <c r="BF160" s="114">
        <v>10.6</v>
      </c>
      <c r="BG160" s="114">
        <v>7.5</v>
      </c>
      <c r="BH160" s="114"/>
      <c r="BI160" s="114"/>
      <c r="BJ160" s="114">
        <v>-10.11</v>
      </c>
      <c r="BK160" s="114">
        <v>7.75</v>
      </c>
      <c r="BL160" s="114">
        <v>-11.1</v>
      </c>
      <c r="BM160" s="114">
        <v>7.6</v>
      </c>
      <c r="BN160" s="270">
        <v>65</v>
      </c>
      <c r="BO160" s="270">
        <f>BN160-AO160</f>
        <v>52</v>
      </c>
      <c r="BP160" s="270">
        <v>52</v>
      </c>
      <c r="BQ160" s="95"/>
      <c r="BR160" s="270" t="s">
        <v>455</v>
      </c>
      <c r="CE160" s="114"/>
      <c r="CF160" s="114"/>
      <c r="CG160" s="114"/>
      <c r="CH160" s="114"/>
      <c r="CI160" s="114"/>
      <c r="CJ160" s="114"/>
      <c r="CK160" s="114"/>
      <c r="CL160" s="114"/>
      <c r="CM160" s="114"/>
      <c r="CN160" s="114"/>
      <c r="CO160" s="114"/>
      <c r="CP160" s="114"/>
      <c r="CQ160" s="114"/>
      <c r="CR160" s="114"/>
      <c r="CV160" s="95"/>
      <c r="CW160" s="270" t="s">
        <v>455</v>
      </c>
      <c r="CX160" s="95"/>
      <c r="DJ160" s="113"/>
      <c r="DK160" s="113"/>
      <c r="DL160" s="113"/>
      <c r="DM160" s="113"/>
      <c r="DN160" s="113"/>
      <c r="DO160" s="113"/>
      <c r="DP160" s="113"/>
      <c r="DQ160" s="113"/>
      <c r="DR160" s="113"/>
      <c r="DS160" s="113"/>
      <c r="DV160" s="113"/>
      <c r="DW160" s="113"/>
      <c r="DX160" s="113"/>
      <c r="DY160" s="113"/>
      <c r="DZ160" s="113"/>
      <c r="EB160" s="270" t="s">
        <v>455</v>
      </c>
      <c r="ED160" s="270"/>
      <c r="EQ160" s="113"/>
      <c r="ER160" s="113"/>
      <c r="ES160" s="113"/>
      <c r="ET160" s="113"/>
      <c r="EU160" s="113"/>
      <c r="EV160" s="113"/>
      <c r="EW160" s="113"/>
      <c r="EX160" s="113"/>
      <c r="EY160" s="113"/>
      <c r="EZ160" s="113"/>
      <c r="FA160" s="113"/>
      <c r="FB160" s="113"/>
      <c r="FC160" s="113"/>
      <c r="FD160" s="113"/>
      <c r="FE160" s="113"/>
      <c r="FH160" s="270" t="s">
        <v>455</v>
      </c>
      <c r="FI160" s="270"/>
      <c r="GJ160" s="267"/>
      <c r="GK160" s="267"/>
      <c r="GL160" s="267"/>
      <c r="GM160" s="267"/>
      <c r="GN160" s="267"/>
      <c r="GO160" s="267"/>
      <c r="GP160" s="267"/>
      <c r="GQ160" s="267"/>
      <c r="HF160" s="270" t="s">
        <v>455</v>
      </c>
      <c r="HI160" s="270"/>
      <c r="IU160" s="270" t="s">
        <v>455</v>
      </c>
      <c r="KG160" s="270" t="s">
        <v>455</v>
      </c>
      <c r="KK160" s="270"/>
      <c r="LV160" s="270" t="s">
        <v>455</v>
      </c>
    </row>
    <row r="161" spans="1:852" s="64" customFormat="1">
      <c r="A161" s="98" t="s">
        <v>1253</v>
      </c>
      <c r="B161" s="98" t="s">
        <v>9983</v>
      </c>
      <c r="C161" s="260" t="s">
        <v>173</v>
      </c>
      <c r="D161" s="260" t="s">
        <v>3028</v>
      </c>
      <c r="E161" s="214">
        <v>6</v>
      </c>
      <c r="F161" s="214">
        <v>2</v>
      </c>
      <c r="G161" s="95" t="s">
        <v>2377</v>
      </c>
      <c r="H161" s="270" t="s">
        <v>749</v>
      </c>
      <c r="I161" s="270">
        <v>3</v>
      </c>
      <c r="J161" s="270">
        <v>6</v>
      </c>
      <c r="K161" s="270" t="s">
        <v>455</v>
      </c>
      <c r="L161" s="217"/>
      <c r="M161" s="217"/>
      <c r="N161" s="270"/>
      <c r="O161" s="270" t="s">
        <v>602</v>
      </c>
      <c r="P161" s="217">
        <v>23</v>
      </c>
      <c r="Q161" s="217">
        <v>2</v>
      </c>
      <c r="R161" s="217">
        <v>50</v>
      </c>
      <c r="S161" s="270" t="s">
        <v>455</v>
      </c>
      <c r="T161" s="265"/>
      <c r="U161" s="125"/>
      <c r="V161" s="125"/>
      <c r="W161" s="265"/>
      <c r="X161" s="265"/>
      <c r="Y161" s="125"/>
      <c r="Z161" s="125"/>
      <c r="AA161" s="125"/>
      <c r="AB161" s="125"/>
      <c r="AC161" s="125"/>
      <c r="AD161" s="125"/>
      <c r="AE161" s="114"/>
      <c r="AF161" s="125"/>
      <c r="AG161" s="125"/>
      <c r="AH161" s="125"/>
      <c r="AI161" s="265">
        <v>13</v>
      </c>
      <c r="AJ161" s="267">
        <f>AI161-J161</f>
        <v>7</v>
      </c>
      <c r="AK161" s="267" t="s">
        <v>455</v>
      </c>
      <c r="AL161" s="271" t="s">
        <v>3012</v>
      </c>
      <c r="AM161" s="270" t="s">
        <v>749</v>
      </c>
      <c r="AN161" s="270">
        <v>0</v>
      </c>
      <c r="AO161" s="270">
        <v>5</v>
      </c>
      <c r="AP161" s="270" t="s">
        <v>455</v>
      </c>
      <c r="AQ161" s="217"/>
      <c r="AR161" s="217"/>
      <c r="AS161" s="217"/>
      <c r="AT161" s="270" t="s">
        <v>602</v>
      </c>
      <c r="AU161" s="217">
        <v>23</v>
      </c>
      <c r="AV161" s="217">
        <v>2</v>
      </c>
      <c r="AW161" s="217">
        <v>50</v>
      </c>
      <c r="AX161" s="270" t="s">
        <v>455</v>
      </c>
      <c r="AY161" s="265"/>
      <c r="AZ161" s="125"/>
      <c r="BA161" s="125"/>
      <c r="BB161" s="265"/>
      <c r="BC161" s="265"/>
      <c r="BD161" s="125"/>
      <c r="BE161" s="125"/>
      <c r="BF161" s="125"/>
      <c r="BG161" s="125"/>
      <c r="BH161" s="114"/>
      <c r="BI161" s="114"/>
      <c r="BJ161" s="114"/>
      <c r="BK161" s="114"/>
      <c r="BL161" s="114"/>
      <c r="BM161" s="114"/>
      <c r="BN161" s="270">
        <v>12</v>
      </c>
      <c r="BO161" s="270">
        <f>BN161-AO161</f>
        <v>7</v>
      </c>
      <c r="BP161" s="270" t="s">
        <v>455</v>
      </c>
      <c r="BQ161" s="90"/>
      <c r="BR161" s="270" t="s">
        <v>455</v>
      </c>
      <c r="BS161" s="217"/>
      <c r="BT161" s="217"/>
      <c r="BU161" s="217"/>
      <c r="BV161" s="217"/>
      <c r="BW161" s="217"/>
      <c r="BX161" s="217"/>
      <c r="BY161" s="217"/>
      <c r="BZ161" s="217"/>
      <c r="CA161" s="217"/>
      <c r="CB161" s="217"/>
      <c r="CC161" s="217"/>
      <c r="CD161" s="217"/>
      <c r="CE161" s="265"/>
      <c r="CF161" s="265"/>
      <c r="CG161" s="265"/>
      <c r="CH161" s="265"/>
      <c r="CI161" s="265"/>
      <c r="CJ161" s="265"/>
      <c r="CK161" s="265"/>
      <c r="CL161" s="265"/>
      <c r="CM161" s="265"/>
      <c r="CN161" s="265"/>
      <c r="CO161" s="265"/>
      <c r="CP161" s="265"/>
      <c r="CQ161" s="265"/>
      <c r="CR161" s="265"/>
      <c r="CS161" s="217"/>
      <c r="CT161" s="217"/>
      <c r="CU161" s="217"/>
      <c r="CV161" s="90"/>
      <c r="CW161" s="270" t="s">
        <v>455</v>
      </c>
      <c r="CX161" s="90"/>
      <c r="CY161" s="217"/>
      <c r="CZ161" s="217"/>
      <c r="DA161" s="217"/>
      <c r="DB161" s="217"/>
      <c r="DC161" s="217"/>
      <c r="DD161" s="217"/>
      <c r="DE161" s="217"/>
      <c r="DF161" s="217"/>
      <c r="DG161" s="217"/>
      <c r="DH161" s="217"/>
      <c r="DI161" s="217"/>
      <c r="DJ161" s="125"/>
      <c r="DK161" s="125"/>
      <c r="DL161" s="125"/>
      <c r="DM161" s="125"/>
      <c r="DN161" s="125"/>
      <c r="DO161" s="125"/>
      <c r="DP161" s="125"/>
      <c r="DQ161" s="125"/>
      <c r="DR161" s="125"/>
      <c r="DS161" s="125"/>
      <c r="DT161" s="125"/>
      <c r="DU161" s="125"/>
      <c r="DV161" s="125"/>
      <c r="DW161" s="125"/>
      <c r="DX161" s="217"/>
      <c r="DY161" s="217"/>
      <c r="DZ161" s="217"/>
      <c r="EA161" s="217"/>
      <c r="EB161" s="270" t="s">
        <v>455</v>
      </c>
      <c r="EC161" s="217"/>
      <c r="ED161" s="217"/>
      <c r="EE161" s="217"/>
      <c r="EF161" s="217"/>
      <c r="EG161" s="217"/>
      <c r="EH161" s="217"/>
      <c r="EI161" s="217"/>
      <c r="EJ161" s="217"/>
      <c r="EK161" s="217"/>
      <c r="EL161" s="217"/>
      <c r="EM161" s="217"/>
      <c r="EN161" s="217"/>
      <c r="EO161" s="125"/>
      <c r="EP161" s="125"/>
      <c r="EQ161" s="125"/>
      <c r="ER161" s="125"/>
      <c r="ES161" s="125"/>
      <c r="ET161" s="125"/>
      <c r="EU161" s="125"/>
      <c r="EV161" s="125"/>
      <c r="EW161" s="125"/>
      <c r="EX161" s="125"/>
      <c r="EY161" s="125"/>
      <c r="EZ161" s="125"/>
      <c r="FA161" s="125"/>
      <c r="FB161" s="125"/>
      <c r="FC161" s="217"/>
      <c r="FD161" s="217"/>
      <c r="FE161" s="217"/>
      <c r="FF161" s="270" t="s">
        <v>455</v>
      </c>
      <c r="FG161" s="270"/>
      <c r="FH161" s="217"/>
      <c r="FI161" s="217"/>
      <c r="FJ161" s="217"/>
      <c r="FK161" s="217"/>
      <c r="FL161" s="217"/>
      <c r="FM161" s="217"/>
      <c r="FN161" s="217"/>
      <c r="FO161" s="217"/>
      <c r="FP161" s="217"/>
      <c r="FQ161" s="217"/>
      <c r="FR161" s="217"/>
      <c r="FS161" s="217"/>
      <c r="FT161" s="217"/>
      <c r="FU161" s="217"/>
      <c r="FV161" s="217"/>
      <c r="FW161" s="217"/>
      <c r="FX161" s="217"/>
      <c r="FY161" s="217"/>
      <c r="FZ161" s="217"/>
      <c r="GA161" s="217"/>
      <c r="GB161" s="217"/>
      <c r="GC161" s="217"/>
      <c r="GD161" s="217"/>
      <c r="GE161" s="217"/>
      <c r="GF161" s="217"/>
      <c r="GG161" s="217"/>
      <c r="GH161" s="217"/>
      <c r="GI161" s="217"/>
      <c r="GJ161" s="217"/>
      <c r="GK161" s="217"/>
      <c r="GL161" s="217"/>
      <c r="GM161" s="217"/>
      <c r="GN161" s="217"/>
      <c r="GO161" s="217"/>
      <c r="GP161" s="217"/>
      <c r="GQ161" s="217"/>
      <c r="GR161" s="217"/>
      <c r="GS161" s="217"/>
      <c r="GT161" s="217"/>
      <c r="GU161" s="217"/>
      <c r="GV161" s="217"/>
      <c r="GW161" s="217"/>
      <c r="GX161" s="217"/>
      <c r="GY161" s="217"/>
      <c r="GZ161" s="217"/>
      <c r="HA161" s="217"/>
      <c r="HB161" s="217"/>
      <c r="HC161" s="217"/>
      <c r="HD161" s="270" t="s">
        <v>455</v>
      </c>
      <c r="HE161" s="217"/>
      <c r="HF161" s="217"/>
      <c r="HG161" s="270"/>
      <c r="HH161" s="217"/>
      <c r="HI161" s="217"/>
      <c r="HJ161" s="217"/>
      <c r="HK161" s="217"/>
      <c r="HL161" s="217"/>
      <c r="HM161" s="217"/>
      <c r="HN161" s="217"/>
      <c r="HO161" s="217"/>
      <c r="HP161" s="217"/>
      <c r="HQ161" s="217"/>
      <c r="HR161" s="217"/>
      <c r="HS161" s="217"/>
      <c r="HT161" s="217"/>
      <c r="HU161" s="217"/>
      <c r="HV161" s="217"/>
      <c r="HW161" s="217"/>
      <c r="HX161" s="217"/>
      <c r="HY161" s="217"/>
      <c r="HZ161" s="217"/>
      <c r="IA161" s="217"/>
      <c r="IB161" s="217"/>
      <c r="IC161" s="217"/>
      <c r="ID161" s="217"/>
      <c r="IE161" s="217"/>
      <c r="IF161" s="217"/>
      <c r="IG161" s="217"/>
      <c r="IH161" s="217"/>
      <c r="II161" s="217"/>
      <c r="IJ161" s="217"/>
      <c r="IK161" s="217"/>
      <c r="IL161" s="217"/>
      <c r="IM161" s="217"/>
      <c r="IN161" s="217"/>
      <c r="IO161" s="217"/>
      <c r="IP161" s="217"/>
      <c r="IQ161" s="217"/>
      <c r="IR161" s="217"/>
      <c r="IS161" s="270" t="s">
        <v>455</v>
      </c>
      <c r="IT161" s="217"/>
      <c r="IU161" s="217"/>
      <c r="IV161" s="217"/>
      <c r="IW161" s="217"/>
      <c r="IX161" s="217"/>
      <c r="IY161" s="217"/>
      <c r="IZ161" s="217"/>
      <c r="JA161" s="217"/>
      <c r="JB161" s="217"/>
      <c r="JC161" s="217"/>
      <c r="JD161" s="217"/>
      <c r="JE161" s="217"/>
      <c r="JF161" s="217"/>
      <c r="JG161" s="217"/>
      <c r="JH161" s="217"/>
      <c r="JI161" s="217"/>
      <c r="JJ161" s="217"/>
      <c r="JK161" s="217"/>
      <c r="JL161" s="217"/>
      <c r="JM161" s="217"/>
      <c r="JN161" s="217"/>
      <c r="JO161" s="217"/>
      <c r="JP161" s="217"/>
      <c r="JQ161" s="217"/>
      <c r="JR161" s="217"/>
      <c r="JS161" s="217"/>
      <c r="JT161" s="217"/>
      <c r="JU161" s="217"/>
      <c r="JV161" s="217"/>
      <c r="JW161" s="217"/>
      <c r="JX161" s="217"/>
      <c r="JY161" s="217"/>
      <c r="JZ161" s="217"/>
      <c r="KA161" s="217"/>
      <c r="KB161" s="217"/>
      <c r="KC161" s="217"/>
      <c r="KD161" s="217"/>
      <c r="KE161" s="270" t="s">
        <v>455</v>
      </c>
      <c r="KF161" s="217"/>
      <c r="KG161" s="217"/>
      <c r="KH161" s="217"/>
      <c r="KI161" s="270"/>
      <c r="KJ161" s="217"/>
      <c r="KK161" s="217"/>
      <c r="KL161" s="217"/>
      <c r="KM161" s="217"/>
      <c r="KN161" s="217"/>
      <c r="KO161" s="217"/>
      <c r="KP161" s="217"/>
      <c r="KQ161" s="217"/>
      <c r="KR161" s="217"/>
      <c r="KS161" s="217"/>
      <c r="KT161" s="217"/>
      <c r="KU161" s="217"/>
      <c r="KV161" s="217"/>
      <c r="KW161" s="217"/>
      <c r="KX161" s="217"/>
      <c r="KY161" s="217"/>
      <c r="KZ161" s="217"/>
      <c r="LA161" s="217"/>
      <c r="LB161" s="217"/>
      <c r="LC161" s="217"/>
      <c r="LD161" s="217"/>
      <c r="LE161" s="217"/>
      <c r="LF161" s="217"/>
      <c r="LG161" s="217"/>
      <c r="LH161" s="217"/>
      <c r="LI161" s="217"/>
      <c r="LJ161" s="217"/>
      <c r="LK161" s="217"/>
      <c r="LL161" s="217"/>
      <c r="LM161" s="217"/>
      <c r="LN161" s="217"/>
      <c r="LO161" s="217"/>
      <c r="LP161" s="217"/>
      <c r="LQ161" s="217"/>
      <c r="LR161" s="217"/>
      <c r="LS161" s="217"/>
      <c r="LT161" s="270" t="s">
        <v>455</v>
      </c>
      <c r="LU161" s="217"/>
      <c r="LV161" s="217"/>
      <c r="LW161" s="217"/>
      <c r="LX161" s="217"/>
      <c r="LY161" s="217"/>
      <c r="LZ161" s="217"/>
      <c r="MA161" s="217"/>
      <c r="MB161" s="217"/>
      <c r="MC161" s="217"/>
      <c r="MD161" s="217"/>
      <c r="ME161" s="217"/>
      <c r="MF161" s="217"/>
      <c r="MG161" s="217"/>
      <c r="MH161" s="217"/>
      <c r="MI161" s="217"/>
      <c r="MJ161" s="217"/>
      <c r="MK161" s="217"/>
      <c r="ML161" s="217"/>
      <c r="MM161" s="217"/>
      <c r="MN161" s="217"/>
      <c r="MO161" s="217"/>
      <c r="MP161" s="217"/>
      <c r="MQ161" s="217"/>
      <c r="MR161" s="217"/>
      <c r="MS161" s="217"/>
      <c r="MT161" s="217"/>
      <c r="MU161" s="217"/>
      <c r="MV161" s="217"/>
      <c r="MW161" s="217"/>
      <c r="MX161" s="217"/>
      <c r="MY161" s="217"/>
      <c r="MZ161" s="217"/>
      <c r="NA161" s="217"/>
      <c r="NB161" s="217"/>
      <c r="NC161" s="217"/>
      <c r="ND161" s="217"/>
      <c r="NE161" s="217"/>
      <c r="NF161" s="217"/>
      <c r="NG161" s="217"/>
      <c r="NH161" s="217"/>
      <c r="NI161" s="217"/>
      <c r="NJ161" s="217"/>
      <c r="NK161" s="217"/>
      <c r="NL161" s="217"/>
      <c r="NM161" s="217"/>
      <c r="NN161" s="217"/>
      <c r="NO161" s="217"/>
      <c r="NP161" s="217"/>
      <c r="NQ161" s="217"/>
      <c r="NR161" s="217"/>
      <c r="NS161" s="217"/>
      <c r="NT161" s="217"/>
      <c r="NU161" s="217"/>
      <c r="NV161" s="217"/>
      <c r="NW161" s="217"/>
      <c r="NX161" s="217"/>
      <c r="NY161" s="217"/>
      <c r="NZ161" s="217"/>
      <c r="OA161" s="217"/>
      <c r="OB161" s="217"/>
      <c r="OC161" s="217"/>
      <c r="OD161" s="217"/>
      <c r="OE161" s="217"/>
      <c r="OF161" s="217"/>
      <c r="OG161" s="217"/>
      <c r="OH161" s="217"/>
      <c r="OI161" s="217"/>
      <c r="OJ161" s="217"/>
      <c r="OK161" s="217"/>
      <c r="OL161" s="217"/>
      <c r="OM161" s="217"/>
      <c r="ON161" s="217"/>
      <c r="OO161" s="217"/>
      <c r="OP161" s="217"/>
      <c r="OQ161" s="217"/>
      <c r="OR161" s="217"/>
      <c r="OS161" s="267">
        <f>IF(ISERROR(#REF!),0,1)</f>
        <v>0</v>
      </c>
      <c r="OT161" s="267">
        <f>IF(C161="YES",1,0)</f>
        <v>0</v>
      </c>
      <c r="OU161" s="267">
        <f>IF(D161="YES",1,0)</f>
        <v>1</v>
      </c>
      <c r="OV161" s="223"/>
      <c r="OW161" s="223"/>
      <c r="OX161" s="223"/>
      <c r="OY161" s="223"/>
      <c r="OZ161" s="223"/>
      <c r="PA161" s="223"/>
      <c r="PB161" s="223"/>
      <c r="PC161" s="223"/>
      <c r="PD161" s="223"/>
      <c r="PE161" s="223"/>
      <c r="PF161" s="223"/>
      <c r="PG161" s="223"/>
      <c r="PH161" s="223"/>
      <c r="PI161" s="223"/>
      <c r="PJ161" s="223"/>
      <c r="PK161" s="223"/>
      <c r="PL161" s="223"/>
      <c r="PM161" s="223"/>
      <c r="PN161" s="223"/>
      <c r="PO161" s="223"/>
      <c r="PP161" s="223"/>
      <c r="PQ161" s="223"/>
      <c r="PR161" s="223"/>
      <c r="PS161" s="223"/>
      <c r="PT161" s="223"/>
      <c r="PU161" s="223"/>
      <c r="PV161" s="223"/>
      <c r="PW161" s="223"/>
      <c r="PX161" s="223"/>
      <c r="PY161" s="223"/>
      <c r="PZ161" s="223"/>
      <c r="QA161" s="223"/>
      <c r="QB161" s="223"/>
      <c r="QC161" s="223"/>
      <c r="QD161" s="223"/>
      <c r="QE161" s="223"/>
      <c r="QF161" s="223"/>
      <c r="QG161" s="223"/>
      <c r="QH161" s="223"/>
      <c r="QI161" s="223"/>
      <c r="QJ161" s="223"/>
      <c r="QK161" s="223"/>
      <c r="QL161" s="223"/>
      <c r="QM161" s="223"/>
      <c r="QN161" s="223"/>
      <c r="QO161" s="223"/>
      <c r="QP161" s="223"/>
      <c r="QQ161" s="223"/>
      <c r="QR161" s="223"/>
      <c r="QS161" s="223"/>
      <c r="QT161" s="223"/>
      <c r="QU161" s="223"/>
      <c r="QV161" s="223"/>
      <c r="QW161" s="223"/>
      <c r="QX161" s="223"/>
      <c r="QY161" s="223"/>
      <c r="QZ161" s="223"/>
      <c r="RA161" s="223"/>
      <c r="RB161" s="223"/>
      <c r="RC161" s="223"/>
      <c r="RD161" s="223"/>
      <c r="RE161" s="223"/>
      <c r="RF161" s="223"/>
      <c r="RG161" s="223"/>
      <c r="RH161" s="223"/>
      <c r="RI161" s="223"/>
      <c r="RJ161" s="223"/>
      <c r="RK161" s="223"/>
      <c r="RL161" s="223"/>
      <c r="RM161" s="223"/>
      <c r="RN161" s="223"/>
      <c r="RO161" s="223"/>
      <c r="RP161" s="223"/>
      <c r="RQ161" s="223"/>
      <c r="RR161" s="223"/>
      <c r="RS161" s="223"/>
      <c r="RT161" s="223"/>
      <c r="RU161" s="223"/>
      <c r="RV161" s="223"/>
      <c r="RW161" s="223"/>
      <c r="RX161" s="223"/>
      <c r="RY161" s="223"/>
      <c r="RZ161" s="223"/>
      <c r="SA161" s="223"/>
      <c r="SB161" s="223"/>
      <c r="SC161" s="223"/>
      <c r="SD161" s="223"/>
      <c r="SE161" s="223"/>
      <c r="SF161" s="223"/>
      <c r="SG161" s="223"/>
      <c r="SH161" s="223"/>
      <c r="SI161" s="223"/>
      <c r="SJ161" s="223"/>
      <c r="SK161" s="223"/>
      <c r="SL161" s="223"/>
      <c r="SM161" s="223"/>
      <c r="SN161" s="223"/>
      <c r="SO161" s="223"/>
      <c r="SP161" s="223"/>
      <c r="SQ161" s="223"/>
      <c r="SR161" s="223"/>
      <c r="SS161" s="223"/>
      <c r="ST161" s="223"/>
      <c r="SU161" s="223"/>
      <c r="SV161" s="223"/>
      <c r="SW161" s="223"/>
      <c r="SX161" s="223"/>
      <c r="SY161" s="223"/>
      <c r="SZ161" s="223"/>
      <c r="TA161" s="223"/>
      <c r="TB161" s="223"/>
      <c r="TC161" s="223"/>
      <c r="TD161" s="223"/>
      <c r="TE161" s="223"/>
      <c r="TF161" s="223"/>
      <c r="TG161" s="223"/>
      <c r="TH161" s="223"/>
      <c r="TI161" s="223"/>
      <c r="TJ161" s="223"/>
      <c r="TK161" s="223"/>
      <c r="TL161" s="223"/>
      <c r="TM161" s="223"/>
      <c r="TN161" s="223"/>
      <c r="TO161" s="223"/>
      <c r="TP161" s="223"/>
      <c r="TQ161" s="223"/>
      <c r="TR161" s="223"/>
      <c r="TS161" s="223"/>
      <c r="TT161" s="223"/>
      <c r="TU161" s="223"/>
      <c r="TV161" s="223"/>
      <c r="TW161" s="223"/>
      <c r="TX161" s="223"/>
      <c r="TY161" s="223"/>
      <c r="TZ161" s="223"/>
      <c r="UA161" s="223"/>
      <c r="UB161" s="223"/>
      <c r="UC161" s="223"/>
      <c r="UD161" s="223"/>
      <c r="UE161" s="223"/>
      <c r="UF161" s="223"/>
      <c r="UG161" s="223"/>
      <c r="UH161" s="223"/>
      <c r="UI161" s="223"/>
      <c r="UJ161" s="223"/>
      <c r="UK161" s="223"/>
      <c r="UL161" s="223"/>
      <c r="UM161" s="223"/>
      <c r="UN161" s="223"/>
      <c r="UO161" s="223"/>
      <c r="UP161" s="223"/>
      <c r="UQ161" s="223"/>
      <c r="UR161" s="223"/>
      <c r="US161" s="223"/>
      <c r="UT161" s="223"/>
      <c r="UU161" s="223"/>
      <c r="UV161" s="223"/>
      <c r="UW161" s="223"/>
      <c r="UX161" s="223"/>
      <c r="UY161" s="223"/>
      <c r="UZ161" s="223"/>
      <c r="VA161" s="223"/>
      <c r="VB161" s="223"/>
      <c r="VC161" s="223"/>
      <c r="VD161" s="223"/>
      <c r="VE161" s="223"/>
      <c r="VF161" s="223"/>
      <c r="VG161" s="223"/>
      <c r="VH161" s="223"/>
      <c r="VI161" s="223"/>
      <c r="VJ161" s="223"/>
      <c r="VK161" s="223"/>
      <c r="VL161" s="223"/>
      <c r="VM161" s="223"/>
      <c r="VN161" s="223"/>
      <c r="VO161" s="223"/>
      <c r="VP161" s="223"/>
      <c r="VQ161" s="223"/>
      <c r="VR161" s="223"/>
      <c r="VS161" s="223"/>
      <c r="VT161" s="223"/>
      <c r="VU161" s="223"/>
      <c r="VV161" s="223"/>
      <c r="VW161" s="223"/>
      <c r="VX161" s="223"/>
      <c r="VY161" s="223"/>
      <c r="VZ161" s="223"/>
      <c r="WA161" s="223"/>
      <c r="WB161" s="223"/>
      <c r="WC161" s="223"/>
      <c r="WD161" s="223"/>
      <c r="WE161" s="223"/>
      <c r="WF161" s="223"/>
      <c r="WG161" s="223"/>
      <c r="WH161" s="223"/>
      <c r="WI161" s="223"/>
      <c r="WJ161" s="223"/>
      <c r="WK161" s="223"/>
      <c r="WL161" s="223"/>
      <c r="WM161" s="223"/>
      <c r="WN161" s="223"/>
      <c r="WO161" s="223"/>
      <c r="WP161" s="223"/>
      <c r="WQ161" s="223"/>
      <c r="WR161" s="223"/>
      <c r="WS161" s="223"/>
      <c r="WT161" s="223"/>
      <c r="WU161" s="223"/>
      <c r="WV161" s="223"/>
      <c r="WW161" s="223"/>
      <c r="WX161" s="223"/>
      <c r="WY161" s="223"/>
      <c r="WZ161" s="223"/>
      <c r="XA161" s="223"/>
      <c r="XB161" s="223"/>
      <c r="XC161" s="223"/>
      <c r="XD161" s="223"/>
      <c r="XE161" s="223"/>
      <c r="XF161" s="223"/>
      <c r="XG161" s="223"/>
      <c r="XH161" s="223"/>
      <c r="XI161" s="223"/>
      <c r="XJ161" s="223"/>
      <c r="XK161" s="223"/>
      <c r="XL161" s="223"/>
      <c r="XM161" s="223"/>
      <c r="XN161" s="223"/>
      <c r="XO161" s="223"/>
      <c r="XP161" s="223"/>
      <c r="XQ161" s="223"/>
      <c r="XR161" s="223"/>
      <c r="XS161" s="223"/>
      <c r="XT161" s="223"/>
      <c r="XU161" s="223"/>
      <c r="XV161" s="223"/>
      <c r="XW161" s="223"/>
      <c r="XX161" s="223"/>
      <c r="XY161" s="223"/>
      <c r="XZ161" s="223"/>
      <c r="YA161" s="223"/>
      <c r="YB161" s="223"/>
      <c r="YC161" s="223"/>
      <c r="YD161" s="223"/>
      <c r="YE161" s="223"/>
      <c r="YF161" s="223"/>
      <c r="YG161" s="223"/>
      <c r="YH161" s="223"/>
      <c r="YI161" s="223"/>
      <c r="YJ161" s="223"/>
      <c r="YK161" s="223"/>
      <c r="YL161" s="223"/>
      <c r="YM161" s="223"/>
      <c r="YN161" s="223"/>
      <c r="YO161" s="223"/>
      <c r="YP161" s="223"/>
      <c r="YQ161" s="223"/>
      <c r="YR161" s="223"/>
      <c r="YS161" s="223"/>
      <c r="YT161" s="223"/>
      <c r="YU161" s="223"/>
      <c r="YV161" s="223"/>
      <c r="YW161" s="223"/>
      <c r="YX161" s="223"/>
      <c r="YY161" s="223"/>
      <c r="YZ161" s="223"/>
      <c r="ZA161" s="223"/>
      <c r="ZB161" s="223"/>
      <c r="ZC161" s="223"/>
      <c r="ZD161" s="223"/>
      <c r="ZE161" s="223"/>
      <c r="ZF161" s="223"/>
      <c r="ZG161" s="223"/>
      <c r="ZH161" s="223"/>
      <c r="ZI161" s="223"/>
      <c r="ZJ161" s="223"/>
      <c r="ZK161" s="223"/>
      <c r="ZL161" s="223"/>
      <c r="ZM161" s="223"/>
      <c r="ZN161" s="223"/>
      <c r="ZO161" s="223"/>
      <c r="ZP161" s="223"/>
      <c r="ZQ161" s="223"/>
      <c r="ZR161" s="223"/>
      <c r="ZS161" s="223"/>
      <c r="ZT161" s="223"/>
      <c r="ZU161" s="223"/>
      <c r="ZV161" s="223"/>
      <c r="ZW161" s="223"/>
      <c r="ZX161" s="223"/>
      <c r="ZY161" s="223"/>
      <c r="ZZ161" s="223"/>
      <c r="AAA161" s="223"/>
      <c r="AAB161" s="223"/>
      <c r="AAC161" s="223"/>
      <c r="AAD161" s="223"/>
      <c r="AAE161" s="223"/>
      <c r="AAF161" s="223"/>
      <c r="AAG161" s="223"/>
      <c r="AAH161" s="223"/>
      <c r="AAI161" s="223"/>
      <c r="AAJ161" s="223"/>
      <c r="AAK161" s="223"/>
      <c r="AAL161" s="223"/>
      <c r="AAM161" s="223"/>
      <c r="AAN161" s="223"/>
      <c r="AAO161" s="223"/>
      <c r="AAP161" s="223"/>
      <c r="AAQ161" s="223"/>
      <c r="AAR161" s="223"/>
      <c r="AAS161" s="223"/>
      <c r="AAT161" s="223"/>
      <c r="AAU161" s="223"/>
      <c r="AAV161" s="223"/>
      <c r="AAW161" s="223"/>
      <c r="AAX161" s="223"/>
      <c r="AAY161" s="223"/>
      <c r="AAZ161" s="223"/>
      <c r="ABA161" s="223"/>
      <c r="ABB161" s="223"/>
      <c r="ABC161" s="223"/>
      <c r="ABD161" s="223"/>
      <c r="ABE161" s="223"/>
      <c r="ABF161" s="223"/>
      <c r="ABG161" s="223"/>
      <c r="ABH161" s="223"/>
      <c r="ABI161" s="223"/>
      <c r="ABJ161" s="223"/>
      <c r="ABK161" s="223"/>
      <c r="ABL161" s="223"/>
      <c r="ABM161" s="223"/>
      <c r="ABN161" s="223"/>
      <c r="ABO161" s="223"/>
      <c r="ABP161" s="223"/>
      <c r="ABQ161" s="223"/>
      <c r="ABR161" s="223"/>
      <c r="ABS161" s="223"/>
      <c r="ABT161" s="223"/>
      <c r="ABU161" s="223"/>
      <c r="ABV161" s="223"/>
      <c r="ABW161" s="223"/>
      <c r="ABX161" s="223"/>
      <c r="ABY161" s="223"/>
      <c r="ABZ161" s="223"/>
      <c r="ACA161" s="223"/>
      <c r="ACB161" s="223"/>
      <c r="ACC161" s="223"/>
      <c r="ACD161" s="223"/>
      <c r="ACE161" s="223"/>
      <c r="ACF161" s="223"/>
      <c r="ACG161" s="223"/>
      <c r="ACH161" s="223"/>
      <c r="ACI161" s="223"/>
      <c r="ACJ161" s="223"/>
      <c r="ACK161" s="223"/>
      <c r="ACL161" s="223"/>
      <c r="ACM161" s="223"/>
      <c r="ACN161" s="223"/>
      <c r="ACO161" s="223"/>
      <c r="ACP161" s="223"/>
      <c r="ACQ161" s="223"/>
      <c r="ACR161" s="223"/>
      <c r="ACS161" s="223"/>
      <c r="ACT161" s="223"/>
      <c r="ACU161" s="223"/>
      <c r="ACV161" s="223"/>
      <c r="ACW161" s="223"/>
      <c r="ACX161" s="223"/>
      <c r="ACY161" s="223"/>
      <c r="ACZ161" s="223"/>
      <c r="ADA161" s="223"/>
      <c r="ADB161" s="223"/>
      <c r="ADC161" s="223"/>
      <c r="ADD161" s="223"/>
      <c r="ADE161" s="223"/>
      <c r="ADF161" s="223"/>
      <c r="ADG161" s="223"/>
      <c r="ADH161" s="223"/>
      <c r="ADI161" s="223"/>
      <c r="ADJ161" s="223"/>
      <c r="ADK161" s="223"/>
      <c r="ADL161" s="223"/>
      <c r="ADM161" s="223"/>
      <c r="ADN161" s="223"/>
      <c r="ADO161" s="223"/>
      <c r="ADP161" s="223"/>
      <c r="ADQ161" s="223"/>
      <c r="ADR161" s="223"/>
      <c r="ADS161" s="223"/>
      <c r="ADT161" s="223"/>
      <c r="ADU161" s="223"/>
      <c r="ADV161" s="223"/>
      <c r="ADW161" s="223"/>
      <c r="ADX161" s="223"/>
      <c r="ADY161" s="223"/>
      <c r="ADZ161" s="223"/>
      <c r="AEA161" s="223"/>
      <c r="AEB161" s="223"/>
      <c r="AEC161" s="223"/>
      <c r="AED161" s="223"/>
      <c r="AEE161" s="223"/>
      <c r="AEF161" s="223"/>
      <c r="AEG161" s="223"/>
      <c r="AEH161" s="223"/>
      <c r="AEI161" s="223"/>
      <c r="AEJ161" s="223"/>
      <c r="AEK161" s="223"/>
      <c r="AEL161" s="223"/>
      <c r="AEM161" s="223"/>
      <c r="AEN161" s="223"/>
      <c r="AEO161" s="223"/>
      <c r="AEP161" s="223"/>
      <c r="AEQ161" s="223"/>
      <c r="AER161" s="223"/>
      <c r="AES161" s="223"/>
      <c r="AET161" s="223"/>
      <c r="AEU161" s="223"/>
      <c r="AEV161" s="223"/>
      <c r="AEW161" s="223"/>
      <c r="AEX161" s="223"/>
      <c r="AEY161" s="223"/>
      <c r="AEZ161" s="223"/>
      <c r="AFA161" s="223"/>
      <c r="AFB161" s="223"/>
      <c r="AFC161" s="223"/>
      <c r="AFD161" s="223"/>
      <c r="AFE161" s="223"/>
      <c r="AFF161" s="223"/>
      <c r="AFG161" s="223"/>
      <c r="AFH161" s="223"/>
      <c r="AFI161" s="223"/>
      <c r="AFJ161" s="223"/>
      <c r="AFK161" s="223"/>
      <c r="AFL161" s="223"/>
      <c r="AFM161" s="223"/>
      <c r="AFN161" s="223"/>
      <c r="AFO161" s="223"/>
      <c r="AFP161" s="223"/>
      <c r="AFQ161" s="223"/>
      <c r="AFR161" s="223"/>
      <c r="AFS161" s="223"/>
      <c r="AFT161" s="223"/>
    </row>
    <row r="162" spans="1:852" s="291" customFormat="1">
      <c r="A162" s="212" t="s">
        <v>4184</v>
      </c>
      <c r="B162" s="212" t="s">
        <v>9986</v>
      </c>
      <c r="C162" s="840" t="str">
        <f>IF(Severity!F162&gt;=0.5,"YES","NO")</f>
        <v>NO</v>
      </c>
      <c r="D162" s="840" t="str">
        <f>IF(Severity!G162&gt;=0.5,"YES","NO")</f>
        <v>YES</v>
      </c>
      <c r="E162" s="212">
        <v>26</v>
      </c>
      <c r="F162" s="212">
        <v>2</v>
      </c>
      <c r="G162" s="212" t="s">
        <v>3536</v>
      </c>
      <c r="H162" s="270" t="s">
        <v>749</v>
      </c>
      <c r="I162" s="270" t="s">
        <v>455</v>
      </c>
      <c r="J162" s="270" t="s">
        <v>455</v>
      </c>
      <c r="K162" s="270" t="s">
        <v>455</v>
      </c>
      <c r="L162" s="267"/>
      <c r="M162" s="212"/>
      <c r="N162" s="90"/>
      <c r="O162" s="267" t="s">
        <v>455</v>
      </c>
      <c r="P162" s="267"/>
      <c r="Q162" s="212"/>
      <c r="R162" s="212"/>
      <c r="S162" s="267" t="s">
        <v>602</v>
      </c>
      <c r="T162" s="270">
        <v>17</v>
      </c>
      <c r="U162" s="91"/>
      <c r="V162" s="91"/>
      <c r="W162" s="91">
        <v>19.399999999999999</v>
      </c>
      <c r="X162" s="91">
        <v>3.8</v>
      </c>
      <c r="Y162" s="91"/>
      <c r="Z162" s="91"/>
      <c r="AA162" s="91">
        <v>11.1</v>
      </c>
      <c r="AB162" s="91">
        <v>6.8</v>
      </c>
      <c r="AC162" s="91"/>
      <c r="AD162" s="91"/>
      <c r="AE162" s="92"/>
      <c r="AF162" s="91"/>
      <c r="AG162" s="91"/>
      <c r="AH162" s="91"/>
      <c r="AI162" s="212">
        <v>49</v>
      </c>
      <c r="AJ162" s="267" t="s">
        <v>455</v>
      </c>
      <c r="AK162" s="267">
        <v>45</v>
      </c>
      <c r="AL162" s="212" t="s">
        <v>3536</v>
      </c>
      <c r="AM162" s="267" t="s">
        <v>749</v>
      </c>
      <c r="AN162" s="267" t="s">
        <v>455</v>
      </c>
      <c r="AO162" s="267" t="s">
        <v>455</v>
      </c>
      <c r="AP162" s="267" t="s">
        <v>455</v>
      </c>
      <c r="AQ162" s="267"/>
      <c r="AR162" s="212"/>
      <c r="AS162" s="212"/>
      <c r="AT162" s="267" t="s">
        <v>455</v>
      </c>
      <c r="AU162" s="267"/>
      <c r="AV162" s="212"/>
      <c r="AW162" s="212"/>
      <c r="AX162" s="267" t="s">
        <v>602</v>
      </c>
      <c r="AY162" s="267">
        <v>17</v>
      </c>
      <c r="AZ162" s="92"/>
      <c r="BA162" s="92"/>
      <c r="BB162" s="92">
        <v>20.3</v>
      </c>
      <c r="BC162" s="92">
        <v>4.4000000000000004</v>
      </c>
      <c r="BD162" s="92"/>
      <c r="BE162" s="92"/>
      <c r="BF162" s="92">
        <v>12.1</v>
      </c>
      <c r="BG162" s="92">
        <v>7.6</v>
      </c>
      <c r="BH162" s="92"/>
      <c r="BI162" s="92"/>
      <c r="BJ162" s="92"/>
      <c r="BK162" s="92"/>
      <c r="BL162" s="92"/>
      <c r="BM162" s="92"/>
      <c r="BN162" s="212">
        <v>54</v>
      </c>
      <c r="BO162" s="270" t="s">
        <v>455</v>
      </c>
      <c r="BP162" s="267">
        <v>45</v>
      </c>
      <c r="BQ162" s="222"/>
      <c r="BR162" s="267" t="s">
        <v>455</v>
      </c>
      <c r="BS162" s="212"/>
      <c r="BT162" s="212"/>
      <c r="BU162" s="212"/>
      <c r="BV162" s="212"/>
      <c r="BW162" s="212"/>
      <c r="BX162" s="212"/>
      <c r="BY162" s="212"/>
      <c r="BZ162" s="212"/>
      <c r="CA162" s="212"/>
      <c r="CB162" s="212"/>
      <c r="CC162" s="212"/>
      <c r="CD162" s="212"/>
      <c r="CE162" s="212"/>
      <c r="CF162" s="92"/>
      <c r="CG162" s="92"/>
      <c r="CH162" s="92"/>
      <c r="CI162" s="92"/>
      <c r="CJ162" s="92"/>
      <c r="CK162" s="92"/>
      <c r="CL162" s="92"/>
      <c r="CM162" s="92"/>
      <c r="CN162" s="92"/>
      <c r="CO162" s="92"/>
      <c r="CP162" s="92"/>
      <c r="CQ162" s="92"/>
      <c r="CR162" s="92"/>
      <c r="CS162" s="92"/>
      <c r="CT162" s="212"/>
      <c r="CU162" s="212"/>
      <c r="CV162" s="212"/>
      <c r="CW162" s="267"/>
      <c r="CX162" s="212"/>
      <c r="CY162" s="212"/>
      <c r="CZ162" s="212"/>
      <c r="DA162" s="212"/>
      <c r="DB162" s="212"/>
      <c r="DC162" s="212"/>
      <c r="DD162" s="212"/>
      <c r="DE162" s="212"/>
      <c r="DF162" s="212"/>
      <c r="DG162" s="212"/>
      <c r="DH162" s="212"/>
      <c r="DI162" s="212"/>
      <c r="DJ162" s="212"/>
      <c r="DK162" s="91"/>
      <c r="DL162" s="91"/>
      <c r="DM162" s="91"/>
      <c r="DN162" s="91"/>
      <c r="DO162" s="91"/>
      <c r="DP162" s="91"/>
      <c r="DQ162" s="91"/>
      <c r="DR162" s="91"/>
      <c r="DS162" s="91"/>
      <c r="DT162" s="91"/>
      <c r="DU162" s="91"/>
      <c r="DV162" s="91"/>
      <c r="DW162" s="91"/>
      <c r="DX162" s="91"/>
      <c r="DY162" s="212"/>
      <c r="DZ162" s="212"/>
      <c r="EA162" s="212"/>
      <c r="EB162" s="222"/>
      <c r="EC162" s="222"/>
      <c r="ED162" s="222"/>
      <c r="EE162" s="222"/>
      <c r="EF162" s="222"/>
      <c r="EG162" s="222"/>
      <c r="EH162" s="222"/>
      <c r="EI162" s="222"/>
      <c r="EJ162" s="222"/>
      <c r="EK162" s="222"/>
      <c r="EL162" s="222"/>
      <c r="EM162" s="222"/>
      <c r="EN162" s="222"/>
      <c r="EO162" s="222"/>
      <c r="EP162" s="534"/>
      <c r="EQ162" s="534"/>
      <c r="ER162" s="534"/>
      <c r="ES162" s="534"/>
      <c r="ET162" s="534"/>
      <c r="EU162" s="534"/>
      <c r="EV162" s="534"/>
      <c r="EW162" s="534"/>
      <c r="EX162" s="534"/>
      <c r="EY162" s="534"/>
      <c r="EZ162" s="534"/>
      <c r="FA162" s="534"/>
      <c r="FB162" s="534"/>
      <c r="FC162" s="534"/>
      <c r="FD162" s="222"/>
      <c r="FE162" s="222"/>
      <c r="FF162" s="222"/>
      <c r="FG162" s="222"/>
      <c r="FH162" s="222"/>
      <c r="FI162" s="222"/>
      <c r="FJ162" s="222"/>
      <c r="FK162" s="222"/>
      <c r="FL162" s="222"/>
      <c r="FM162" s="222"/>
      <c r="FN162" s="222"/>
      <c r="FO162" s="222"/>
      <c r="FP162" s="222"/>
      <c r="FQ162" s="222"/>
      <c r="FR162" s="222"/>
      <c r="FS162" s="222"/>
      <c r="FT162" s="222"/>
      <c r="FU162" s="222"/>
      <c r="FV162" s="222"/>
      <c r="FW162" s="222"/>
      <c r="FX162" s="222"/>
      <c r="FY162" s="222"/>
      <c r="FZ162" s="222"/>
      <c r="GA162" s="222"/>
      <c r="GB162" s="222"/>
      <c r="GC162" s="222"/>
      <c r="GD162" s="222"/>
      <c r="GE162" s="222"/>
      <c r="GF162" s="222"/>
      <c r="GG162" s="222"/>
      <c r="GH162" s="222"/>
      <c r="GI162" s="222"/>
      <c r="GJ162" s="222"/>
      <c r="GK162" s="222"/>
      <c r="GL162" s="222"/>
      <c r="GM162" s="222"/>
      <c r="GN162" s="222"/>
      <c r="GO162" s="222"/>
      <c r="GP162" s="222"/>
      <c r="GQ162" s="222"/>
      <c r="GR162" s="222"/>
      <c r="GS162" s="222"/>
      <c r="GT162" s="222"/>
      <c r="GU162" s="222"/>
      <c r="GV162" s="222"/>
      <c r="GW162" s="222"/>
      <c r="GX162" s="222"/>
      <c r="GY162" s="222"/>
      <c r="GZ162" s="222"/>
      <c r="HA162" s="222"/>
      <c r="HB162" s="222"/>
      <c r="HC162" s="222"/>
      <c r="HD162" s="222"/>
      <c r="HE162" s="222"/>
      <c r="HF162" s="222"/>
      <c r="HG162" s="222"/>
      <c r="HH162" s="222"/>
      <c r="HI162" s="222"/>
      <c r="HJ162" s="222"/>
      <c r="HK162" s="222"/>
      <c r="HL162" s="222"/>
      <c r="HM162" s="222"/>
      <c r="HN162" s="222"/>
      <c r="HO162" s="222"/>
      <c r="HP162" s="222"/>
      <c r="HQ162" s="222"/>
      <c r="HR162" s="222"/>
      <c r="HS162" s="222"/>
      <c r="HT162" s="222"/>
      <c r="HU162" s="222"/>
      <c r="HV162" s="222"/>
      <c r="HW162" s="222"/>
      <c r="HX162" s="222"/>
      <c r="HY162" s="222"/>
      <c r="HZ162" s="222"/>
      <c r="IA162" s="222"/>
      <c r="IB162" s="222"/>
      <c r="IC162" s="222"/>
      <c r="ID162" s="222"/>
      <c r="IE162" s="222"/>
      <c r="IF162" s="222"/>
      <c r="IG162" s="222"/>
      <c r="IH162" s="222"/>
      <c r="II162" s="222"/>
      <c r="IJ162" s="222"/>
      <c r="IK162" s="222"/>
      <c r="IL162" s="222"/>
      <c r="IM162" s="222"/>
      <c r="IN162" s="222"/>
      <c r="IO162" s="222"/>
      <c r="IP162" s="222"/>
      <c r="IQ162" s="222"/>
      <c r="IR162" s="222"/>
      <c r="IS162" s="222"/>
      <c r="IT162" s="222"/>
      <c r="IU162" s="222"/>
      <c r="IV162" s="222"/>
      <c r="IW162" s="222"/>
      <c r="IX162" s="222"/>
      <c r="IY162" s="222"/>
      <c r="IZ162" s="222"/>
      <c r="JA162" s="222"/>
      <c r="JB162" s="222"/>
      <c r="JC162" s="222"/>
      <c r="JD162" s="222"/>
      <c r="JE162" s="222"/>
      <c r="JF162" s="222"/>
      <c r="JG162" s="222"/>
      <c r="JH162" s="222"/>
      <c r="JI162" s="222"/>
      <c r="JJ162" s="222"/>
      <c r="JK162" s="222"/>
      <c r="JL162" s="222"/>
      <c r="JM162" s="222"/>
      <c r="JN162" s="222"/>
      <c r="JO162" s="222"/>
      <c r="JP162" s="222"/>
      <c r="JQ162" s="222"/>
      <c r="JR162" s="222"/>
      <c r="JS162" s="222"/>
      <c r="JT162" s="222"/>
      <c r="JU162" s="222"/>
      <c r="JV162" s="222"/>
      <c r="JW162" s="222"/>
      <c r="JX162" s="222"/>
      <c r="JY162" s="222"/>
      <c r="JZ162" s="222"/>
      <c r="KA162" s="222"/>
      <c r="KB162" s="222"/>
      <c r="KC162" s="222"/>
      <c r="KD162" s="222"/>
      <c r="KE162" s="222"/>
      <c r="KF162" s="222"/>
      <c r="KG162" s="222"/>
      <c r="KH162" s="222"/>
      <c r="KI162" s="222"/>
      <c r="KJ162" s="222"/>
      <c r="KK162" s="222"/>
      <c r="KL162" s="222"/>
      <c r="KM162" s="222"/>
      <c r="KN162" s="222"/>
      <c r="KO162" s="222"/>
      <c r="KP162" s="222"/>
      <c r="KQ162" s="222"/>
      <c r="KR162" s="222"/>
      <c r="KS162" s="222"/>
      <c r="KT162" s="222"/>
      <c r="KU162" s="222"/>
      <c r="KV162" s="222"/>
      <c r="KW162" s="222"/>
      <c r="KX162" s="222"/>
      <c r="KY162" s="222"/>
      <c r="KZ162" s="222"/>
      <c r="LA162" s="222"/>
      <c r="LB162" s="222"/>
      <c r="LC162" s="222"/>
      <c r="LD162" s="222"/>
      <c r="LE162" s="222"/>
      <c r="LF162" s="222"/>
      <c r="LG162" s="222"/>
      <c r="LH162" s="222"/>
      <c r="LI162" s="222"/>
      <c r="LJ162" s="222"/>
      <c r="LK162" s="222"/>
      <c r="LL162" s="222"/>
      <c r="LM162" s="222"/>
      <c r="LN162" s="222"/>
      <c r="LO162" s="222"/>
      <c r="LP162" s="222"/>
      <c r="LQ162" s="222"/>
      <c r="LR162" s="222"/>
      <c r="LS162" s="222"/>
      <c r="LT162" s="222"/>
      <c r="LU162" s="222"/>
      <c r="LV162" s="222"/>
      <c r="LW162" s="222"/>
      <c r="LX162" s="222"/>
      <c r="LY162" s="222"/>
      <c r="LZ162" s="222"/>
      <c r="MA162" s="222"/>
      <c r="MB162" s="222"/>
      <c r="MC162" s="222"/>
      <c r="MD162" s="222"/>
      <c r="ME162" s="222"/>
      <c r="MF162" s="222"/>
      <c r="MG162" s="222"/>
      <c r="MH162" s="222"/>
      <c r="MI162" s="222"/>
      <c r="MJ162" s="222"/>
      <c r="MK162" s="222"/>
      <c r="ML162" s="222"/>
      <c r="MM162" s="222"/>
      <c r="MN162" s="222"/>
      <c r="MO162" s="222"/>
      <c r="MP162" s="222"/>
      <c r="MQ162" s="222"/>
      <c r="MR162" s="222"/>
      <c r="MS162" s="222"/>
      <c r="MT162" s="222"/>
      <c r="MU162" s="222"/>
      <c r="MV162" s="222"/>
      <c r="MW162" s="222"/>
      <c r="MX162" s="222"/>
      <c r="MY162" s="222"/>
      <c r="MZ162" s="222"/>
      <c r="NA162" s="222"/>
      <c r="NB162" s="222"/>
      <c r="NC162" s="222"/>
      <c r="ND162" s="222"/>
      <c r="NE162" s="222"/>
      <c r="NF162" s="222"/>
      <c r="NG162" s="222"/>
      <c r="NH162" s="222"/>
      <c r="NI162" s="222"/>
      <c r="NJ162" s="222"/>
      <c r="NK162" s="222"/>
      <c r="NL162" s="222"/>
      <c r="NM162" s="222"/>
      <c r="NN162" s="222"/>
      <c r="NO162" s="222"/>
      <c r="NP162" s="222"/>
      <c r="NQ162" s="222"/>
      <c r="NR162" s="222"/>
      <c r="NS162" s="222"/>
      <c r="NT162" s="222"/>
      <c r="NU162" s="222"/>
      <c r="NV162" s="222"/>
      <c r="NW162" s="222"/>
      <c r="NX162" s="222"/>
      <c r="NY162" s="222"/>
      <c r="NZ162" s="222"/>
      <c r="OA162" s="222"/>
      <c r="OB162" s="222"/>
      <c r="OC162" s="222"/>
      <c r="OD162" s="222"/>
      <c r="OE162" s="222"/>
      <c r="OF162" s="222"/>
      <c r="OG162" s="222"/>
      <c r="OH162" s="222"/>
      <c r="OI162" s="222"/>
      <c r="OJ162" s="222"/>
      <c r="OK162" s="222"/>
      <c r="OL162" s="222"/>
      <c r="OM162" s="222"/>
      <c r="ON162" s="222"/>
      <c r="OO162" s="222"/>
      <c r="OP162" s="222"/>
      <c r="OQ162" s="222"/>
      <c r="OR162" s="222"/>
      <c r="OS162" s="222"/>
      <c r="OT162" s="222"/>
      <c r="OU162" s="222"/>
      <c r="OV162" s="222"/>
      <c r="OW162" s="222"/>
      <c r="OX162" s="222"/>
      <c r="OY162" s="222"/>
      <c r="OZ162" s="222"/>
      <c r="PA162" s="222"/>
      <c r="PB162" s="222"/>
      <c r="PC162" s="222"/>
      <c r="PD162" s="222"/>
      <c r="PE162" s="222"/>
      <c r="PF162" s="222"/>
      <c r="PG162" s="222"/>
      <c r="PH162" s="222"/>
      <c r="PI162" s="222"/>
      <c r="PJ162" s="222"/>
      <c r="PK162" s="222"/>
      <c r="PL162" s="222"/>
      <c r="PM162" s="222"/>
      <c r="PN162" s="222"/>
      <c r="PO162" s="222"/>
      <c r="PP162" s="222"/>
      <c r="PQ162" s="222"/>
      <c r="PR162" s="222"/>
      <c r="PS162" s="222"/>
      <c r="PT162" s="222"/>
      <c r="PU162" s="222"/>
      <c r="PV162" s="222"/>
      <c r="PW162" s="222"/>
      <c r="PX162" s="222"/>
      <c r="PY162" s="222"/>
      <c r="PZ162" s="222"/>
      <c r="QA162" s="222"/>
      <c r="QB162" s="222"/>
      <c r="QC162" s="222"/>
      <c r="QD162" s="222"/>
      <c r="QE162" s="222"/>
      <c r="QF162" s="222"/>
      <c r="QG162" s="222"/>
      <c r="QH162" s="222"/>
      <c r="QI162" s="222"/>
      <c r="QJ162" s="222"/>
      <c r="QK162" s="222"/>
      <c r="QL162" s="222"/>
      <c r="QM162" s="222"/>
      <c r="QN162" s="222"/>
      <c r="QO162" s="222"/>
      <c r="QP162" s="222"/>
      <c r="QQ162" s="222"/>
      <c r="QR162" s="222"/>
      <c r="QS162" s="222"/>
      <c r="QT162" s="222"/>
      <c r="QU162" s="222"/>
      <c r="QV162" s="222"/>
      <c r="QW162" s="222"/>
      <c r="QX162" s="222"/>
      <c r="QY162" s="222"/>
      <c r="QZ162" s="222"/>
      <c r="RA162" s="222"/>
      <c r="RB162" s="222"/>
      <c r="RC162" s="222"/>
      <c r="RD162" s="222"/>
      <c r="RE162" s="222"/>
      <c r="RF162" s="222"/>
      <c r="RG162" s="222"/>
      <c r="RH162" s="222"/>
      <c r="RI162" s="222"/>
      <c r="RJ162" s="222"/>
      <c r="RK162" s="222"/>
      <c r="RL162" s="222"/>
      <c r="RM162" s="222"/>
      <c r="RN162" s="222"/>
      <c r="RO162" s="222"/>
      <c r="RP162" s="222"/>
      <c r="RQ162" s="222"/>
      <c r="RR162" s="222"/>
      <c r="RS162" s="222"/>
      <c r="RT162" s="222"/>
      <c r="RU162" s="222"/>
      <c r="RV162" s="222"/>
      <c r="RW162" s="222"/>
      <c r="RX162" s="222"/>
      <c r="RY162" s="222"/>
      <c r="RZ162" s="222"/>
      <c r="SA162" s="222"/>
      <c r="SB162" s="222"/>
      <c r="SC162" s="222"/>
      <c r="SD162" s="222"/>
      <c r="SE162" s="222"/>
      <c r="SF162" s="222"/>
      <c r="SG162" s="222"/>
      <c r="SH162" s="222"/>
      <c r="SI162" s="222"/>
      <c r="SJ162" s="222"/>
      <c r="SK162" s="222"/>
      <c r="SL162" s="222"/>
      <c r="SM162" s="222"/>
      <c r="SN162" s="222"/>
      <c r="SO162" s="222"/>
      <c r="SP162" s="222"/>
      <c r="SQ162" s="222"/>
      <c r="SR162" s="222"/>
      <c r="SS162" s="222"/>
      <c r="ST162" s="222"/>
      <c r="SU162" s="222"/>
      <c r="SV162" s="222"/>
      <c r="SW162" s="222"/>
      <c r="SX162" s="222"/>
      <c r="SY162" s="222"/>
      <c r="SZ162" s="222"/>
      <c r="TA162" s="222"/>
      <c r="TB162" s="222"/>
      <c r="TC162" s="222"/>
      <c r="TD162" s="222"/>
      <c r="TE162" s="222"/>
      <c r="TF162" s="222"/>
      <c r="TG162" s="222"/>
      <c r="TH162" s="222"/>
      <c r="TI162" s="222"/>
      <c r="TJ162" s="222"/>
      <c r="TK162" s="222"/>
      <c r="TL162" s="222"/>
      <c r="TM162" s="222"/>
      <c r="TN162" s="222"/>
      <c r="TO162" s="222"/>
      <c r="TP162" s="222"/>
      <c r="TQ162" s="222"/>
      <c r="TR162" s="222"/>
      <c r="TS162" s="222"/>
      <c r="TT162" s="222"/>
      <c r="TU162" s="222"/>
      <c r="TV162" s="222"/>
      <c r="TW162" s="222"/>
      <c r="TX162" s="222"/>
      <c r="TY162" s="222"/>
      <c r="TZ162" s="222"/>
      <c r="UA162" s="222"/>
      <c r="UB162" s="222"/>
      <c r="UC162" s="222"/>
      <c r="UD162" s="222"/>
      <c r="UE162" s="222"/>
      <c r="UF162" s="222"/>
      <c r="UG162" s="222"/>
      <c r="UH162" s="222"/>
      <c r="UI162" s="222"/>
      <c r="UJ162" s="222"/>
      <c r="UK162" s="222"/>
      <c r="UL162" s="222"/>
      <c r="UM162" s="222"/>
      <c r="UN162" s="222"/>
      <c r="UO162" s="222"/>
      <c r="UP162" s="222"/>
      <c r="UQ162" s="222"/>
      <c r="UR162" s="222"/>
      <c r="US162" s="222"/>
      <c r="UT162" s="222"/>
      <c r="UU162" s="222"/>
      <c r="UV162" s="222"/>
      <c r="UW162" s="222"/>
      <c r="UX162" s="222"/>
      <c r="UY162" s="222"/>
      <c r="UZ162" s="222"/>
      <c r="VA162" s="222"/>
      <c r="VB162" s="222"/>
      <c r="VC162" s="222"/>
      <c r="VD162" s="222"/>
      <c r="VE162" s="222"/>
      <c r="VF162" s="222"/>
      <c r="VG162" s="222"/>
      <c r="VH162" s="222"/>
      <c r="VI162" s="222"/>
      <c r="VJ162" s="222"/>
      <c r="VK162" s="222"/>
      <c r="VL162" s="222"/>
      <c r="VM162" s="222"/>
      <c r="VN162" s="222"/>
      <c r="VO162" s="222"/>
      <c r="VP162" s="222"/>
      <c r="VQ162" s="222"/>
      <c r="VR162" s="222"/>
      <c r="VS162" s="222"/>
      <c r="VT162" s="222"/>
      <c r="VU162" s="222"/>
      <c r="VV162" s="222"/>
      <c r="VW162" s="222"/>
      <c r="VX162" s="222"/>
      <c r="VY162" s="222"/>
      <c r="VZ162" s="222"/>
      <c r="WA162" s="222"/>
      <c r="WB162" s="222"/>
      <c r="WC162" s="222"/>
      <c r="WD162" s="222"/>
      <c r="WE162" s="222"/>
      <c r="WF162" s="222"/>
      <c r="WG162" s="222"/>
      <c r="WH162" s="222"/>
      <c r="WI162" s="222"/>
      <c r="WJ162" s="222"/>
      <c r="WK162" s="222"/>
      <c r="WL162" s="222"/>
      <c r="WM162" s="222"/>
      <c r="WN162" s="222"/>
      <c r="WO162" s="222"/>
      <c r="WP162" s="222"/>
      <c r="WQ162" s="222"/>
      <c r="WR162" s="222"/>
      <c r="WS162" s="222"/>
      <c r="WT162" s="222"/>
      <c r="WU162" s="222"/>
      <c r="WV162" s="222"/>
      <c r="WW162" s="222"/>
      <c r="WX162" s="222"/>
      <c r="WY162" s="222"/>
      <c r="WZ162" s="222"/>
      <c r="XA162" s="222"/>
      <c r="XB162" s="222"/>
      <c r="XC162" s="222"/>
      <c r="XD162" s="222"/>
      <c r="XE162" s="222"/>
      <c r="XF162" s="222"/>
      <c r="XG162" s="222"/>
      <c r="XH162" s="222"/>
      <c r="XI162" s="222"/>
      <c r="XJ162" s="222"/>
      <c r="XK162" s="222"/>
      <c r="XL162" s="222"/>
      <c r="XM162" s="222"/>
      <c r="XN162" s="222"/>
      <c r="XO162" s="222"/>
      <c r="XP162" s="222"/>
      <c r="XQ162" s="222"/>
      <c r="XR162" s="222"/>
      <c r="XS162" s="222"/>
      <c r="XT162" s="222"/>
      <c r="XU162" s="222"/>
      <c r="XV162" s="222"/>
      <c r="XW162" s="222"/>
      <c r="XX162" s="222"/>
      <c r="XY162" s="222"/>
      <c r="XZ162" s="222"/>
      <c r="YA162" s="222"/>
      <c r="YB162" s="222"/>
      <c r="YC162" s="222"/>
      <c r="YD162" s="222"/>
      <c r="YE162" s="222"/>
      <c r="YF162" s="222"/>
      <c r="YG162" s="222"/>
      <c r="YH162" s="222"/>
      <c r="YI162" s="222"/>
      <c r="YJ162" s="222"/>
      <c r="YK162" s="222"/>
      <c r="YL162" s="222"/>
      <c r="YM162" s="222"/>
      <c r="YN162" s="222"/>
      <c r="YO162" s="222"/>
      <c r="YP162" s="222"/>
      <c r="YQ162" s="222"/>
      <c r="YR162" s="222"/>
      <c r="YS162" s="222"/>
      <c r="YT162" s="222"/>
      <c r="YU162" s="222"/>
      <c r="YV162" s="222"/>
      <c r="YW162" s="222"/>
      <c r="YX162" s="222"/>
      <c r="YY162" s="222"/>
      <c r="YZ162" s="222"/>
      <c r="ZA162" s="222"/>
      <c r="ZB162" s="222"/>
      <c r="ZC162" s="222"/>
      <c r="ZD162" s="222"/>
      <c r="ZE162" s="222"/>
      <c r="ZF162" s="222"/>
      <c r="ZG162" s="222"/>
      <c r="ZH162" s="222"/>
      <c r="ZI162" s="222"/>
      <c r="ZJ162" s="222"/>
      <c r="ZK162" s="222"/>
      <c r="ZL162" s="222"/>
      <c r="ZM162" s="222"/>
      <c r="ZN162" s="222"/>
      <c r="ZO162" s="222"/>
      <c r="ZP162" s="222"/>
      <c r="ZQ162" s="222"/>
      <c r="ZR162" s="222"/>
      <c r="ZS162" s="222"/>
      <c r="ZT162" s="222"/>
      <c r="ZU162" s="222"/>
      <c r="ZV162" s="222"/>
      <c r="ZW162" s="222"/>
      <c r="ZX162" s="222"/>
      <c r="ZY162" s="222"/>
      <c r="ZZ162" s="222"/>
      <c r="AAA162" s="222"/>
      <c r="AAB162" s="222"/>
      <c r="AAC162" s="222"/>
      <c r="AAD162" s="222"/>
      <c r="AAE162" s="222"/>
      <c r="AAF162" s="222"/>
      <c r="AAG162" s="222"/>
      <c r="AAH162" s="222"/>
      <c r="AAI162" s="222"/>
      <c r="AAJ162" s="222"/>
      <c r="AAK162" s="222"/>
      <c r="AAL162" s="222"/>
      <c r="AAM162" s="222"/>
      <c r="AAN162" s="222"/>
      <c r="AAO162" s="222"/>
      <c r="AAP162" s="222"/>
      <c r="AAQ162" s="222"/>
      <c r="AAR162" s="222"/>
      <c r="AAS162" s="222"/>
      <c r="AAT162" s="222"/>
      <c r="AAU162" s="222"/>
      <c r="AAV162" s="222"/>
      <c r="AAW162" s="222"/>
      <c r="AAX162" s="222"/>
      <c r="AAY162" s="222"/>
      <c r="AAZ162" s="222"/>
      <c r="ABA162" s="222"/>
      <c r="ABB162" s="222"/>
      <c r="ABC162" s="222"/>
      <c r="ABD162" s="222"/>
      <c r="ABE162" s="222"/>
      <c r="ABF162" s="222"/>
      <c r="ABG162" s="222"/>
      <c r="ABH162" s="222"/>
      <c r="ABI162" s="222"/>
      <c r="ABJ162" s="222"/>
      <c r="ABK162" s="222"/>
      <c r="ABL162" s="222"/>
      <c r="ABM162" s="222"/>
      <c r="ABN162" s="222"/>
      <c r="ABO162" s="222"/>
      <c r="ABP162" s="222"/>
      <c r="ABQ162" s="222"/>
      <c r="ABR162" s="222"/>
      <c r="ABS162" s="222"/>
      <c r="ABT162" s="222"/>
      <c r="ABU162" s="222"/>
      <c r="ABV162" s="222"/>
      <c r="ABW162" s="222"/>
      <c r="ABX162" s="222"/>
      <c r="ABY162" s="222"/>
      <c r="ABZ162" s="222"/>
      <c r="ACA162" s="222"/>
      <c r="ACB162" s="222"/>
      <c r="ACC162" s="222"/>
      <c r="ACD162" s="222"/>
      <c r="ACE162" s="222"/>
      <c r="ACF162" s="222"/>
      <c r="ACG162" s="222"/>
      <c r="ACH162" s="222"/>
      <c r="ACI162" s="222"/>
      <c r="ACJ162" s="222"/>
      <c r="ACK162" s="222"/>
      <c r="ACL162" s="222"/>
      <c r="ACM162" s="222"/>
      <c r="ACN162" s="222"/>
      <c r="ACO162" s="222"/>
      <c r="ACP162" s="222"/>
      <c r="ACQ162" s="222"/>
      <c r="ACR162" s="222"/>
      <c r="ACS162" s="222"/>
      <c r="ACT162" s="222"/>
      <c r="ACU162" s="222"/>
      <c r="ACV162" s="222"/>
      <c r="ACW162" s="222"/>
      <c r="ACX162" s="222"/>
      <c r="ACY162" s="222"/>
      <c r="ACZ162" s="222"/>
      <c r="ADA162" s="222"/>
      <c r="ADB162" s="222"/>
      <c r="ADC162" s="222"/>
      <c r="ADD162" s="222"/>
      <c r="ADE162" s="222"/>
      <c r="ADF162" s="222"/>
      <c r="ADG162" s="222"/>
      <c r="ADH162" s="222"/>
      <c r="ADI162" s="222"/>
      <c r="ADJ162" s="222"/>
      <c r="ADK162" s="222"/>
      <c r="ADL162" s="222"/>
      <c r="ADM162" s="222"/>
      <c r="ADN162" s="222"/>
      <c r="ADO162" s="222"/>
      <c r="ADP162" s="222"/>
      <c r="ADQ162" s="222"/>
      <c r="ADR162" s="222"/>
      <c r="ADS162" s="222"/>
      <c r="ADT162" s="222"/>
      <c r="ADU162" s="222"/>
      <c r="ADV162" s="222"/>
      <c r="ADW162" s="222"/>
      <c r="ADX162" s="222"/>
      <c r="ADY162" s="222"/>
      <c r="ADZ162" s="222"/>
      <c r="AEA162" s="222"/>
      <c r="AEB162" s="222"/>
      <c r="AEC162" s="222"/>
      <c r="AED162" s="222"/>
      <c r="AEE162" s="222"/>
      <c r="AEF162" s="222"/>
      <c r="AEG162" s="222"/>
      <c r="AEH162" s="222"/>
      <c r="AEI162" s="222"/>
      <c r="AEJ162" s="222"/>
      <c r="AEK162" s="222"/>
      <c r="AEL162" s="222"/>
      <c r="AEM162" s="222"/>
      <c r="AEN162" s="222"/>
      <c r="AEO162" s="222"/>
      <c r="AEP162" s="222"/>
      <c r="AEQ162" s="222"/>
      <c r="AER162" s="222"/>
      <c r="AES162" s="222"/>
      <c r="AET162" s="222"/>
      <c r="AEU162" s="222"/>
      <c r="AEV162" s="222"/>
      <c r="AEW162" s="222"/>
      <c r="AEX162" s="222"/>
      <c r="AEY162" s="222"/>
      <c r="AEZ162" s="222"/>
      <c r="AFA162" s="222"/>
      <c r="AFB162" s="222"/>
      <c r="AFC162" s="222"/>
      <c r="AFD162" s="222"/>
      <c r="AFE162" s="222"/>
      <c r="AFF162" s="222"/>
      <c r="AFG162" s="222"/>
      <c r="AFH162" s="222"/>
      <c r="AFI162" s="222"/>
      <c r="AFJ162" s="222"/>
      <c r="AFK162" s="222"/>
      <c r="AFL162" s="222"/>
      <c r="AFM162" s="222"/>
      <c r="AFN162" s="222"/>
      <c r="AFO162" s="222"/>
      <c r="AFP162" s="222"/>
      <c r="AFQ162" s="222"/>
      <c r="AFR162" s="222"/>
      <c r="AFS162" s="222"/>
      <c r="AFT162" s="222"/>
    </row>
    <row r="163" spans="1:852" s="291" customFormat="1">
      <c r="A163" s="212" t="s">
        <v>4186</v>
      </c>
      <c r="B163" s="578" t="s">
        <v>9987</v>
      </c>
      <c r="C163" s="840" t="str">
        <f>IF(Severity!F163&gt;=0.5,"YES","NO")</f>
        <v>NO</v>
      </c>
      <c r="D163" s="840" t="str">
        <f>IF(Severity!G163&gt;=0.5,"YES","NO")</f>
        <v>YES</v>
      </c>
      <c r="E163" s="212">
        <v>12</v>
      </c>
      <c r="F163" s="212">
        <v>2</v>
      </c>
      <c r="G163" s="212" t="s">
        <v>406</v>
      </c>
      <c r="H163" s="270" t="s">
        <v>455</v>
      </c>
      <c r="I163" s="270" t="s">
        <v>455</v>
      </c>
      <c r="J163" s="270">
        <v>12</v>
      </c>
      <c r="K163" s="270" t="s">
        <v>455</v>
      </c>
      <c r="L163" s="267"/>
      <c r="M163" s="212"/>
      <c r="N163" s="90"/>
      <c r="O163" s="267" t="s">
        <v>455</v>
      </c>
      <c r="P163" s="267"/>
      <c r="Q163" s="212"/>
      <c r="R163" s="212"/>
      <c r="S163" s="267" t="s">
        <v>602</v>
      </c>
      <c r="T163" s="270">
        <v>17</v>
      </c>
      <c r="U163" s="91"/>
      <c r="V163" s="91"/>
      <c r="W163" s="91">
        <v>25.5</v>
      </c>
      <c r="X163" s="91">
        <v>5.81</v>
      </c>
      <c r="Y163" s="91"/>
      <c r="Z163" s="91"/>
      <c r="AA163" s="91">
        <v>8.2100000000000009</v>
      </c>
      <c r="AB163" s="91">
        <v>8.31</v>
      </c>
      <c r="AC163" s="91"/>
      <c r="AD163" s="91"/>
      <c r="AE163" s="92"/>
      <c r="AF163" s="91"/>
      <c r="AG163" s="91"/>
      <c r="AH163" s="91"/>
      <c r="AI163" s="212">
        <v>26</v>
      </c>
      <c r="AJ163" s="267">
        <f t="shared" ref="AJ163:AJ175" si="44">AI163-J163</f>
        <v>14</v>
      </c>
      <c r="AK163" s="267">
        <v>14</v>
      </c>
      <c r="AL163" s="212" t="s">
        <v>3761</v>
      </c>
      <c r="AM163" s="267" t="s">
        <v>749</v>
      </c>
      <c r="AN163" s="267" t="s">
        <v>455</v>
      </c>
      <c r="AO163" s="267">
        <v>9</v>
      </c>
      <c r="AP163" s="267" t="s">
        <v>455</v>
      </c>
      <c r="AQ163" s="267"/>
      <c r="AR163" s="212"/>
      <c r="AS163" s="212"/>
      <c r="AT163" s="267" t="s">
        <v>455</v>
      </c>
      <c r="AU163" s="267"/>
      <c r="AV163" s="212"/>
      <c r="AW163" s="212"/>
      <c r="AX163" s="267" t="s">
        <v>602</v>
      </c>
      <c r="AY163" s="267">
        <v>17</v>
      </c>
      <c r="AZ163" s="92"/>
      <c r="BA163" s="92"/>
      <c r="BB163" s="92">
        <v>21.5</v>
      </c>
      <c r="BC163" s="92">
        <v>5.7</v>
      </c>
      <c r="BD163" s="92"/>
      <c r="BE163" s="92"/>
      <c r="BF163" s="92">
        <v>8.9499999999999993</v>
      </c>
      <c r="BG163" s="92">
        <v>7.42</v>
      </c>
      <c r="BH163" s="92"/>
      <c r="BI163" s="92"/>
      <c r="BJ163" s="92"/>
      <c r="BK163" s="92"/>
      <c r="BL163" s="92"/>
      <c r="BM163" s="92"/>
      <c r="BN163" s="212">
        <v>31</v>
      </c>
      <c r="BO163" s="270">
        <f t="shared" ref="BO163:BO175" si="45">BN163-AO163</f>
        <v>22</v>
      </c>
      <c r="BP163" s="267">
        <v>22</v>
      </c>
      <c r="BQ163" s="222"/>
      <c r="BR163" s="267" t="s">
        <v>455</v>
      </c>
      <c r="BS163" s="212"/>
      <c r="BT163" s="212"/>
      <c r="BU163" s="212"/>
      <c r="BV163" s="212"/>
      <c r="BW163" s="212"/>
      <c r="BX163" s="212"/>
      <c r="BY163" s="212"/>
      <c r="BZ163" s="212"/>
      <c r="CA163" s="212"/>
      <c r="CB163" s="212"/>
      <c r="CC163" s="212"/>
      <c r="CD163" s="212"/>
      <c r="CE163" s="212"/>
      <c r="CF163" s="92"/>
      <c r="CG163" s="92"/>
      <c r="CH163" s="92"/>
      <c r="CI163" s="92"/>
      <c r="CJ163" s="92"/>
      <c r="CK163" s="92"/>
      <c r="CL163" s="92"/>
      <c r="CM163" s="92"/>
      <c r="CN163" s="92"/>
      <c r="CO163" s="92"/>
      <c r="CP163" s="92"/>
      <c r="CQ163" s="92"/>
      <c r="CR163" s="92"/>
      <c r="CS163" s="92"/>
      <c r="CT163" s="212"/>
      <c r="CU163" s="212"/>
      <c r="CV163" s="212"/>
      <c r="CW163" s="267"/>
      <c r="CX163" s="212"/>
      <c r="CY163" s="212"/>
      <c r="CZ163" s="212"/>
      <c r="DA163" s="212"/>
      <c r="DB163" s="212"/>
      <c r="DC163" s="212"/>
      <c r="DD163" s="212"/>
      <c r="DE163" s="212"/>
      <c r="DF163" s="212"/>
      <c r="DG163" s="212"/>
      <c r="DH163" s="212"/>
      <c r="DI163" s="212"/>
      <c r="DJ163" s="212"/>
      <c r="DK163" s="91"/>
      <c r="DL163" s="91"/>
      <c r="DM163" s="91"/>
      <c r="DN163" s="91"/>
      <c r="DO163" s="91"/>
      <c r="DP163" s="91"/>
      <c r="DQ163" s="91"/>
      <c r="DR163" s="91"/>
      <c r="DS163" s="91"/>
      <c r="DT163" s="91"/>
      <c r="DU163" s="91"/>
      <c r="DV163" s="91"/>
      <c r="DW163" s="91"/>
      <c r="DX163" s="91"/>
      <c r="DY163" s="212"/>
      <c r="DZ163" s="212"/>
      <c r="EA163" s="212"/>
      <c r="EB163" s="222"/>
      <c r="EC163" s="222"/>
      <c r="ED163" s="222"/>
      <c r="EE163" s="222"/>
      <c r="EF163" s="222"/>
      <c r="EG163" s="222"/>
      <c r="EH163" s="222"/>
      <c r="EI163" s="222"/>
      <c r="EJ163" s="222"/>
      <c r="EK163" s="222"/>
      <c r="EL163" s="222"/>
      <c r="EM163" s="222"/>
      <c r="EN163" s="222"/>
      <c r="EO163" s="222"/>
      <c r="EP163" s="534"/>
      <c r="EQ163" s="534"/>
      <c r="ER163" s="534"/>
      <c r="ES163" s="534"/>
      <c r="ET163" s="534"/>
      <c r="EU163" s="534"/>
      <c r="EV163" s="534"/>
      <c r="EW163" s="534"/>
      <c r="EX163" s="534"/>
      <c r="EY163" s="534"/>
      <c r="EZ163" s="534"/>
      <c r="FA163" s="534"/>
      <c r="FB163" s="534"/>
      <c r="FC163" s="534"/>
      <c r="FD163" s="222"/>
      <c r="FE163" s="222"/>
      <c r="FF163" s="222"/>
      <c r="FG163" s="222"/>
      <c r="FH163" s="222"/>
      <c r="FI163" s="222"/>
      <c r="FJ163" s="222"/>
      <c r="FK163" s="222"/>
      <c r="FL163" s="222"/>
      <c r="FM163" s="222"/>
      <c r="FN163" s="222"/>
      <c r="FO163" s="222"/>
      <c r="FP163" s="222"/>
      <c r="FQ163" s="222"/>
      <c r="FR163" s="222"/>
      <c r="FS163" s="222"/>
      <c r="FT163" s="222"/>
      <c r="FU163" s="222"/>
      <c r="FV163" s="222"/>
      <c r="FW163" s="222"/>
      <c r="FX163" s="222"/>
      <c r="FY163" s="222"/>
      <c r="FZ163" s="222"/>
      <c r="GA163" s="222"/>
      <c r="GB163" s="222"/>
      <c r="GC163" s="222"/>
      <c r="GD163" s="222"/>
      <c r="GE163" s="222"/>
      <c r="GF163" s="222"/>
      <c r="GG163" s="222"/>
      <c r="GH163" s="222"/>
      <c r="GI163" s="222"/>
      <c r="GJ163" s="222"/>
      <c r="GK163" s="222"/>
      <c r="GL163" s="222"/>
      <c r="GM163" s="222"/>
      <c r="GN163" s="222"/>
      <c r="GO163" s="222"/>
      <c r="GP163" s="222"/>
      <c r="GQ163" s="222"/>
      <c r="GR163" s="222"/>
      <c r="GS163" s="222"/>
      <c r="GT163" s="222"/>
      <c r="GU163" s="222"/>
      <c r="GV163" s="222"/>
      <c r="GW163" s="222"/>
      <c r="GX163" s="222"/>
      <c r="GY163" s="222"/>
      <c r="GZ163" s="222"/>
      <c r="HA163" s="222"/>
      <c r="HB163" s="222"/>
      <c r="HC163" s="222"/>
      <c r="HD163" s="222"/>
      <c r="HE163" s="222"/>
      <c r="HF163" s="222"/>
      <c r="HG163" s="222"/>
      <c r="HH163" s="222"/>
      <c r="HI163" s="222"/>
      <c r="HJ163" s="222"/>
      <c r="HK163" s="222"/>
      <c r="HL163" s="222"/>
      <c r="HM163" s="222"/>
      <c r="HN163" s="222"/>
      <c r="HO163" s="222"/>
      <c r="HP163" s="222"/>
      <c r="HQ163" s="222"/>
      <c r="HR163" s="222"/>
      <c r="HS163" s="222"/>
      <c r="HT163" s="222"/>
      <c r="HU163" s="222"/>
      <c r="HV163" s="222"/>
      <c r="HW163" s="222"/>
      <c r="HX163" s="222"/>
      <c r="HY163" s="222"/>
      <c r="HZ163" s="222"/>
      <c r="IA163" s="222"/>
      <c r="IB163" s="222"/>
      <c r="IC163" s="222"/>
      <c r="ID163" s="222"/>
      <c r="IE163" s="222"/>
      <c r="IF163" s="222"/>
      <c r="IG163" s="222"/>
      <c r="IH163" s="222"/>
      <c r="II163" s="222"/>
      <c r="IJ163" s="222"/>
      <c r="IK163" s="222"/>
      <c r="IL163" s="222"/>
      <c r="IM163" s="222"/>
      <c r="IN163" s="222"/>
      <c r="IO163" s="222"/>
      <c r="IP163" s="222"/>
      <c r="IQ163" s="222"/>
      <c r="IR163" s="222"/>
      <c r="IS163" s="222"/>
      <c r="IT163" s="222"/>
      <c r="IU163" s="222"/>
      <c r="IV163" s="222"/>
      <c r="IW163" s="222"/>
      <c r="IX163" s="222"/>
      <c r="IY163" s="222"/>
      <c r="IZ163" s="222"/>
      <c r="JA163" s="222"/>
      <c r="JB163" s="222"/>
      <c r="JC163" s="222"/>
      <c r="JD163" s="222"/>
      <c r="JE163" s="222"/>
      <c r="JF163" s="222"/>
      <c r="JG163" s="222"/>
      <c r="JH163" s="222"/>
      <c r="JI163" s="222"/>
      <c r="JJ163" s="222"/>
      <c r="JK163" s="222"/>
      <c r="JL163" s="222"/>
      <c r="JM163" s="222"/>
      <c r="JN163" s="222"/>
      <c r="JO163" s="222"/>
      <c r="JP163" s="222"/>
      <c r="JQ163" s="222"/>
      <c r="JR163" s="222"/>
      <c r="JS163" s="222"/>
      <c r="JT163" s="222"/>
      <c r="JU163" s="222"/>
      <c r="JV163" s="222"/>
      <c r="JW163" s="222"/>
      <c r="JX163" s="222"/>
      <c r="JY163" s="222"/>
      <c r="JZ163" s="222"/>
      <c r="KA163" s="222"/>
      <c r="KB163" s="222"/>
      <c r="KC163" s="222"/>
      <c r="KD163" s="222"/>
      <c r="KE163" s="222"/>
      <c r="KF163" s="222"/>
      <c r="KG163" s="222"/>
      <c r="KH163" s="222"/>
      <c r="KI163" s="222"/>
      <c r="KJ163" s="222"/>
      <c r="KK163" s="222"/>
      <c r="KL163" s="222"/>
      <c r="KM163" s="222"/>
      <c r="KN163" s="222"/>
      <c r="KO163" s="222"/>
      <c r="KP163" s="222"/>
      <c r="KQ163" s="222"/>
      <c r="KR163" s="222"/>
      <c r="KS163" s="222"/>
      <c r="KT163" s="222"/>
      <c r="KU163" s="222"/>
      <c r="KV163" s="222"/>
      <c r="KW163" s="222"/>
      <c r="KX163" s="222"/>
      <c r="KY163" s="222"/>
      <c r="KZ163" s="222"/>
      <c r="LA163" s="222"/>
      <c r="LB163" s="222"/>
      <c r="LC163" s="222"/>
      <c r="LD163" s="222"/>
      <c r="LE163" s="222"/>
      <c r="LF163" s="222"/>
      <c r="LG163" s="222"/>
      <c r="LH163" s="222"/>
      <c r="LI163" s="222"/>
      <c r="LJ163" s="222"/>
      <c r="LK163" s="222"/>
      <c r="LL163" s="222"/>
      <c r="LM163" s="222"/>
      <c r="LN163" s="222"/>
      <c r="LO163" s="222"/>
      <c r="LP163" s="222"/>
      <c r="LQ163" s="222"/>
      <c r="LR163" s="222"/>
      <c r="LS163" s="222"/>
      <c r="LT163" s="222"/>
      <c r="LU163" s="222"/>
      <c r="LV163" s="222"/>
      <c r="LW163" s="222"/>
      <c r="LX163" s="222"/>
      <c r="LY163" s="222"/>
      <c r="LZ163" s="222"/>
      <c r="MA163" s="222"/>
      <c r="MB163" s="222"/>
      <c r="MC163" s="222"/>
      <c r="MD163" s="222"/>
      <c r="ME163" s="222"/>
      <c r="MF163" s="222"/>
      <c r="MG163" s="222"/>
      <c r="MH163" s="222"/>
      <c r="MI163" s="222"/>
      <c r="MJ163" s="222"/>
      <c r="MK163" s="222"/>
      <c r="ML163" s="222"/>
      <c r="MM163" s="222"/>
      <c r="MN163" s="222"/>
      <c r="MO163" s="222"/>
      <c r="MP163" s="222"/>
      <c r="MQ163" s="222"/>
      <c r="MR163" s="222"/>
      <c r="MS163" s="222"/>
      <c r="MT163" s="222"/>
      <c r="MU163" s="222"/>
      <c r="MV163" s="222"/>
      <c r="MW163" s="222"/>
      <c r="MX163" s="222"/>
      <c r="MY163" s="222"/>
      <c r="MZ163" s="222"/>
      <c r="NA163" s="222"/>
      <c r="NB163" s="222"/>
      <c r="NC163" s="222"/>
      <c r="ND163" s="222"/>
      <c r="NE163" s="222"/>
      <c r="NF163" s="222"/>
      <c r="NG163" s="222"/>
      <c r="NH163" s="222"/>
      <c r="NI163" s="222"/>
      <c r="NJ163" s="222"/>
      <c r="NK163" s="222"/>
      <c r="NL163" s="222"/>
      <c r="NM163" s="222"/>
      <c r="NN163" s="222"/>
      <c r="NO163" s="222"/>
      <c r="NP163" s="222"/>
      <c r="NQ163" s="222"/>
      <c r="NR163" s="222"/>
      <c r="NS163" s="222"/>
      <c r="NT163" s="222"/>
      <c r="NU163" s="222"/>
      <c r="NV163" s="222"/>
      <c r="NW163" s="222"/>
      <c r="NX163" s="222"/>
      <c r="NY163" s="222"/>
      <c r="NZ163" s="222"/>
      <c r="OA163" s="222"/>
      <c r="OB163" s="222"/>
      <c r="OC163" s="222"/>
      <c r="OD163" s="222"/>
      <c r="OE163" s="222"/>
      <c r="OF163" s="222"/>
      <c r="OG163" s="222"/>
      <c r="OH163" s="222"/>
      <c r="OI163" s="222"/>
      <c r="OJ163" s="222"/>
      <c r="OK163" s="222"/>
      <c r="OL163" s="222"/>
      <c r="OM163" s="222"/>
      <c r="ON163" s="222"/>
      <c r="OO163" s="222"/>
      <c r="OP163" s="222"/>
      <c r="OQ163" s="222"/>
      <c r="OR163" s="222"/>
      <c r="OS163" s="222"/>
      <c r="OT163" s="222"/>
      <c r="OU163" s="222"/>
      <c r="OV163" s="222"/>
      <c r="OW163" s="222"/>
      <c r="OX163" s="222"/>
      <c r="OY163" s="222"/>
      <c r="OZ163" s="222"/>
      <c r="PA163" s="222"/>
      <c r="PB163" s="222"/>
      <c r="PC163" s="222"/>
      <c r="PD163" s="222"/>
      <c r="PE163" s="222"/>
      <c r="PF163" s="222"/>
      <c r="PG163" s="222"/>
      <c r="PH163" s="222"/>
      <c r="PI163" s="222"/>
      <c r="PJ163" s="222"/>
      <c r="PK163" s="222"/>
      <c r="PL163" s="222"/>
      <c r="PM163" s="222"/>
      <c r="PN163" s="222"/>
      <c r="PO163" s="222"/>
      <c r="PP163" s="222"/>
      <c r="PQ163" s="222"/>
      <c r="PR163" s="222"/>
      <c r="PS163" s="222"/>
      <c r="PT163" s="222"/>
      <c r="PU163" s="222"/>
      <c r="PV163" s="222"/>
      <c r="PW163" s="222"/>
      <c r="PX163" s="222"/>
      <c r="PY163" s="222"/>
      <c r="PZ163" s="222"/>
      <c r="QA163" s="222"/>
      <c r="QB163" s="222"/>
      <c r="QC163" s="222"/>
      <c r="QD163" s="222"/>
      <c r="QE163" s="222"/>
      <c r="QF163" s="222"/>
      <c r="QG163" s="222"/>
      <c r="QH163" s="222"/>
      <c r="QI163" s="222"/>
      <c r="QJ163" s="222"/>
      <c r="QK163" s="222"/>
      <c r="QL163" s="222"/>
      <c r="QM163" s="222"/>
      <c r="QN163" s="222"/>
      <c r="QO163" s="222"/>
      <c r="QP163" s="222"/>
      <c r="QQ163" s="222"/>
      <c r="QR163" s="222"/>
      <c r="QS163" s="222"/>
      <c r="QT163" s="222"/>
      <c r="QU163" s="222"/>
      <c r="QV163" s="222"/>
      <c r="QW163" s="222"/>
      <c r="QX163" s="222"/>
      <c r="QY163" s="222"/>
      <c r="QZ163" s="222"/>
      <c r="RA163" s="222"/>
      <c r="RB163" s="222"/>
      <c r="RC163" s="222"/>
      <c r="RD163" s="222"/>
      <c r="RE163" s="222"/>
      <c r="RF163" s="222"/>
      <c r="RG163" s="222"/>
      <c r="RH163" s="222"/>
      <c r="RI163" s="222"/>
      <c r="RJ163" s="222"/>
      <c r="RK163" s="222"/>
      <c r="RL163" s="222"/>
      <c r="RM163" s="222"/>
      <c r="RN163" s="222"/>
      <c r="RO163" s="222"/>
      <c r="RP163" s="222"/>
      <c r="RQ163" s="222"/>
      <c r="RR163" s="222"/>
      <c r="RS163" s="222"/>
      <c r="RT163" s="222"/>
      <c r="RU163" s="222"/>
      <c r="RV163" s="222"/>
      <c r="RW163" s="222"/>
      <c r="RX163" s="222"/>
      <c r="RY163" s="222"/>
      <c r="RZ163" s="222"/>
      <c r="SA163" s="222"/>
      <c r="SB163" s="222"/>
      <c r="SC163" s="222"/>
      <c r="SD163" s="222"/>
      <c r="SE163" s="222"/>
      <c r="SF163" s="222"/>
      <c r="SG163" s="222"/>
      <c r="SH163" s="222"/>
      <c r="SI163" s="222"/>
      <c r="SJ163" s="222"/>
      <c r="SK163" s="222"/>
      <c r="SL163" s="222"/>
      <c r="SM163" s="222"/>
      <c r="SN163" s="222"/>
      <c r="SO163" s="222"/>
      <c r="SP163" s="222"/>
      <c r="SQ163" s="222"/>
      <c r="SR163" s="222"/>
      <c r="SS163" s="222"/>
      <c r="ST163" s="222"/>
      <c r="SU163" s="222"/>
      <c r="SV163" s="222"/>
      <c r="SW163" s="222"/>
      <c r="SX163" s="222"/>
      <c r="SY163" s="222"/>
      <c r="SZ163" s="222"/>
      <c r="TA163" s="222"/>
      <c r="TB163" s="222"/>
      <c r="TC163" s="222"/>
      <c r="TD163" s="222"/>
      <c r="TE163" s="222"/>
      <c r="TF163" s="222"/>
      <c r="TG163" s="222"/>
      <c r="TH163" s="222"/>
      <c r="TI163" s="222"/>
      <c r="TJ163" s="222"/>
      <c r="TK163" s="222"/>
      <c r="TL163" s="222"/>
      <c r="TM163" s="222"/>
      <c r="TN163" s="222"/>
      <c r="TO163" s="222"/>
      <c r="TP163" s="222"/>
      <c r="TQ163" s="222"/>
      <c r="TR163" s="222"/>
      <c r="TS163" s="222"/>
      <c r="TT163" s="222"/>
      <c r="TU163" s="222"/>
      <c r="TV163" s="222"/>
      <c r="TW163" s="222"/>
      <c r="TX163" s="222"/>
      <c r="TY163" s="222"/>
      <c r="TZ163" s="222"/>
      <c r="UA163" s="222"/>
      <c r="UB163" s="222"/>
      <c r="UC163" s="222"/>
      <c r="UD163" s="222"/>
      <c r="UE163" s="222"/>
      <c r="UF163" s="222"/>
      <c r="UG163" s="222"/>
      <c r="UH163" s="222"/>
      <c r="UI163" s="222"/>
      <c r="UJ163" s="222"/>
      <c r="UK163" s="222"/>
      <c r="UL163" s="222"/>
      <c r="UM163" s="222"/>
      <c r="UN163" s="222"/>
      <c r="UO163" s="222"/>
      <c r="UP163" s="222"/>
      <c r="UQ163" s="222"/>
      <c r="UR163" s="222"/>
      <c r="US163" s="222"/>
      <c r="UT163" s="222"/>
      <c r="UU163" s="222"/>
      <c r="UV163" s="222"/>
      <c r="UW163" s="222"/>
      <c r="UX163" s="222"/>
      <c r="UY163" s="222"/>
      <c r="UZ163" s="222"/>
      <c r="VA163" s="222"/>
      <c r="VB163" s="222"/>
      <c r="VC163" s="222"/>
      <c r="VD163" s="222"/>
      <c r="VE163" s="222"/>
      <c r="VF163" s="222"/>
      <c r="VG163" s="222"/>
      <c r="VH163" s="222"/>
      <c r="VI163" s="222"/>
      <c r="VJ163" s="222"/>
      <c r="VK163" s="222"/>
      <c r="VL163" s="222"/>
      <c r="VM163" s="222"/>
      <c r="VN163" s="222"/>
      <c r="VO163" s="222"/>
      <c r="VP163" s="222"/>
      <c r="VQ163" s="222"/>
      <c r="VR163" s="222"/>
      <c r="VS163" s="222"/>
      <c r="VT163" s="222"/>
      <c r="VU163" s="222"/>
      <c r="VV163" s="222"/>
      <c r="VW163" s="222"/>
      <c r="VX163" s="222"/>
      <c r="VY163" s="222"/>
      <c r="VZ163" s="222"/>
      <c r="WA163" s="222"/>
      <c r="WB163" s="222"/>
      <c r="WC163" s="222"/>
      <c r="WD163" s="222"/>
      <c r="WE163" s="222"/>
      <c r="WF163" s="222"/>
      <c r="WG163" s="222"/>
      <c r="WH163" s="222"/>
      <c r="WI163" s="222"/>
      <c r="WJ163" s="222"/>
      <c r="WK163" s="222"/>
      <c r="WL163" s="222"/>
      <c r="WM163" s="222"/>
      <c r="WN163" s="222"/>
      <c r="WO163" s="222"/>
      <c r="WP163" s="222"/>
      <c r="WQ163" s="222"/>
      <c r="WR163" s="222"/>
      <c r="WS163" s="222"/>
      <c r="WT163" s="222"/>
      <c r="WU163" s="222"/>
      <c r="WV163" s="222"/>
      <c r="WW163" s="222"/>
      <c r="WX163" s="222"/>
      <c r="WY163" s="222"/>
      <c r="WZ163" s="222"/>
      <c r="XA163" s="222"/>
      <c r="XB163" s="222"/>
      <c r="XC163" s="222"/>
      <c r="XD163" s="222"/>
      <c r="XE163" s="222"/>
      <c r="XF163" s="222"/>
      <c r="XG163" s="222"/>
      <c r="XH163" s="222"/>
      <c r="XI163" s="222"/>
      <c r="XJ163" s="222"/>
      <c r="XK163" s="222"/>
      <c r="XL163" s="222"/>
      <c r="XM163" s="222"/>
      <c r="XN163" s="222"/>
      <c r="XO163" s="222"/>
      <c r="XP163" s="222"/>
      <c r="XQ163" s="222"/>
      <c r="XR163" s="222"/>
      <c r="XS163" s="222"/>
      <c r="XT163" s="222"/>
      <c r="XU163" s="222"/>
      <c r="XV163" s="222"/>
      <c r="XW163" s="222"/>
      <c r="XX163" s="222"/>
      <c r="XY163" s="222"/>
      <c r="XZ163" s="222"/>
      <c r="YA163" s="222"/>
      <c r="YB163" s="222"/>
      <c r="YC163" s="222"/>
      <c r="YD163" s="222"/>
      <c r="YE163" s="222"/>
      <c r="YF163" s="222"/>
      <c r="YG163" s="222"/>
      <c r="YH163" s="222"/>
      <c r="YI163" s="222"/>
      <c r="YJ163" s="222"/>
      <c r="YK163" s="222"/>
      <c r="YL163" s="222"/>
      <c r="YM163" s="222"/>
      <c r="YN163" s="222"/>
      <c r="YO163" s="222"/>
      <c r="YP163" s="222"/>
      <c r="YQ163" s="222"/>
      <c r="YR163" s="222"/>
      <c r="YS163" s="222"/>
      <c r="YT163" s="222"/>
      <c r="YU163" s="222"/>
      <c r="YV163" s="222"/>
      <c r="YW163" s="222"/>
      <c r="YX163" s="222"/>
      <c r="YY163" s="222"/>
      <c r="YZ163" s="222"/>
      <c r="ZA163" s="222"/>
      <c r="ZB163" s="222"/>
      <c r="ZC163" s="222"/>
      <c r="ZD163" s="222"/>
      <c r="ZE163" s="222"/>
      <c r="ZF163" s="222"/>
      <c r="ZG163" s="222"/>
      <c r="ZH163" s="222"/>
      <c r="ZI163" s="222"/>
      <c r="ZJ163" s="222"/>
      <c r="ZK163" s="222"/>
      <c r="ZL163" s="222"/>
      <c r="ZM163" s="222"/>
      <c r="ZN163" s="222"/>
      <c r="ZO163" s="222"/>
      <c r="ZP163" s="222"/>
      <c r="ZQ163" s="222"/>
      <c r="ZR163" s="222"/>
      <c r="ZS163" s="222"/>
      <c r="ZT163" s="222"/>
      <c r="ZU163" s="222"/>
      <c r="ZV163" s="222"/>
      <c r="ZW163" s="222"/>
      <c r="ZX163" s="222"/>
      <c r="ZY163" s="222"/>
      <c r="ZZ163" s="222"/>
      <c r="AAA163" s="222"/>
      <c r="AAB163" s="222"/>
      <c r="AAC163" s="222"/>
      <c r="AAD163" s="222"/>
      <c r="AAE163" s="222"/>
      <c r="AAF163" s="222"/>
      <c r="AAG163" s="222"/>
      <c r="AAH163" s="222"/>
      <c r="AAI163" s="222"/>
      <c r="AAJ163" s="222"/>
      <c r="AAK163" s="222"/>
      <c r="AAL163" s="222"/>
      <c r="AAM163" s="222"/>
      <c r="AAN163" s="222"/>
      <c r="AAO163" s="222"/>
      <c r="AAP163" s="222"/>
      <c r="AAQ163" s="222"/>
      <c r="AAR163" s="222"/>
      <c r="AAS163" s="222"/>
      <c r="AAT163" s="222"/>
      <c r="AAU163" s="222"/>
      <c r="AAV163" s="222"/>
      <c r="AAW163" s="222"/>
      <c r="AAX163" s="222"/>
      <c r="AAY163" s="222"/>
      <c r="AAZ163" s="222"/>
      <c r="ABA163" s="222"/>
      <c r="ABB163" s="222"/>
      <c r="ABC163" s="222"/>
      <c r="ABD163" s="222"/>
      <c r="ABE163" s="222"/>
      <c r="ABF163" s="222"/>
      <c r="ABG163" s="222"/>
      <c r="ABH163" s="222"/>
      <c r="ABI163" s="222"/>
      <c r="ABJ163" s="222"/>
      <c r="ABK163" s="222"/>
      <c r="ABL163" s="222"/>
      <c r="ABM163" s="222"/>
      <c r="ABN163" s="222"/>
      <c r="ABO163" s="222"/>
      <c r="ABP163" s="222"/>
      <c r="ABQ163" s="222"/>
      <c r="ABR163" s="222"/>
      <c r="ABS163" s="222"/>
      <c r="ABT163" s="222"/>
      <c r="ABU163" s="222"/>
      <c r="ABV163" s="222"/>
      <c r="ABW163" s="222"/>
      <c r="ABX163" s="222"/>
      <c r="ABY163" s="222"/>
      <c r="ABZ163" s="222"/>
      <c r="ACA163" s="222"/>
      <c r="ACB163" s="222"/>
      <c r="ACC163" s="222"/>
      <c r="ACD163" s="222"/>
      <c r="ACE163" s="222"/>
      <c r="ACF163" s="222"/>
      <c r="ACG163" s="222"/>
      <c r="ACH163" s="222"/>
      <c r="ACI163" s="222"/>
      <c r="ACJ163" s="222"/>
      <c r="ACK163" s="222"/>
      <c r="ACL163" s="222"/>
      <c r="ACM163" s="222"/>
      <c r="ACN163" s="222"/>
      <c r="ACO163" s="222"/>
      <c r="ACP163" s="222"/>
      <c r="ACQ163" s="222"/>
      <c r="ACR163" s="222"/>
      <c r="ACS163" s="222"/>
      <c r="ACT163" s="222"/>
      <c r="ACU163" s="222"/>
      <c r="ACV163" s="222"/>
      <c r="ACW163" s="222"/>
      <c r="ACX163" s="222"/>
      <c r="ACY163" s="222"/>
      <c r="ACZ163" s="222"/>
      <c r="ADA163" s="222"/>
      <c r="ADB163" s="222"/>
      <c r="ADC163" s="222"/>
      <c r="ADD163" s="222"/>
      <c r="ADE163" s="222"/>
      <c r="ADF163" s="222"/>
      <c r="ADG163" s="222"/>
      <c r="ADH163" s="222"/>
      <c r="ADI163" s="222"/>
      <c r="ADJ163" s="222"/>
      <c r="ADK163" s="222"/>
      <c r="ADL163" s="222"/>
      <c r="ADM163" s="222"/>
      <c r="ADN163" s="222"/>
      <c r="ADO163" s="222"/>
      <c r="ADP163" s="222"/>
      <c r="ADQ163" s="222"/>
      <c r="ADR163" s="222"/>
      <c r="ADS163" s="222"/>
      <c r="ADT163" s="222"/>
      <c r="ADU163" s="222"/>
      <c r="ADV163" s="222"/>
      <c r="ADW163" s="222"/>
      <c r="ADX163" s="222"/>
      <c r="ADY163" s="222"/>
      <c r="ADZ163" s="222"/>
      <c r="AEA163" s="222"/>
      <c r="AEB163" s="222"/>
      <c r="AEC163" s="222"/>
      <c r="AED163" s="222"/>
      <c r="AEE163" s="222"/>
      <c r="AEF163" s="222"/>
      <c r="AEG163" s="222"/>
      <c r="AEH163" s="222"/>
      <c r="AEI163" s="222"/>
      <c r="AEJ163" s="222"/>
      <c r="AEK163" s="222"/>
      <c r="AEL163" s="222"/>
      <c r="AEM163" s="222"/>
      <c r="AEN163" s="222"/>
      <c r="AEO163" s="222"/>
      <c r="AEP163" s="222"/>
      <c r="AEQ163" s="222"/>
      <c r="AER163" s="222"/>
      <c r="AES163" s="222"/>
      <c r="AET163" s="222"/>
      <c r="AEU163" s="222"/>
      <c r="AEV163" s="222"/>
      <c r="AEW163" s="222"/>
      <c r="AEX163" s="222"/>
      <c r="AEY163" s="222"/>
      <c r="AEZ163" s="222"/>
      <c r="AFA163" s="222"/>
      <c r="AFB163" s="222"/>
      <c r="AFC163" s="222"/>
      <c r="AFD163" s="222"/>
      <c r="AFE163" s="222"/>
      <c r="AFF163" s="222"/>
      <c r="AFG163" s="222"/>
      <c r="AFH163" s="222"/>
      <c r="AFI163" s="222"/>
      <c r="AFJ163" s="222"/>
      <c r="AFK163" s="222"/>
      <c r="AFL163" s="222"/>
      <c r="AFM163" s="222"/>
      <c r="AFN163" s="222"/>
      <c r="AFO163" s="222"/>
      <c r="AFP163" s="222"/>
      <c r="AFQ163" s="222"/>
      <c r="AFR163" s="222"/>
      <c r="AFS163" s="222"/>
      <c r="AFT163" s="222"/>
    </row>
    <row r="164" spans="1:852" s="291" customFormat="1">
      <c r="A164" s="212" t="s">
        <v>3792</v>
      </c>
      <c r="B164" s="578" t="s">
        <v>9988</v>
      </c>
      <c r="C164" s="840" t="str">
        <f>IF(Severity!F164&gt;=0.5,"YES","NO")</f>
        <v>NO</v>
      </c>
      <c r="D164" s="840" t="str">
        <f>IF(Severity!G164&gt;=0.5,"YES","NO")</f>
        <v>YES</v>
      </c>
      <c r="E164" s="222">
        <v>7</v>
      </c>
      <c r="F164" s="222">
        <v>3</v>
      </c>
      <c r="G164" s="90" t="s">
        <v>406</v>
      </c>
      <c r="H164" s="90" t="s">
        <v>455</v>
      </c>
      <c r="I164" s="90">
        <v>23</v>
      </c>
      <c r="J164" s="90">
        <v>50</v>
      </c>
      <c r="K164" s="90" t="s">
        <v>455</v>
      </c>
      <c r="L164" s="212"/>
      <c r="M164" s="222"/>
      <c r="N164" s="222"/>
      <c r="O164" s="90" t="s">
        <v>602</v>
      </c>
      <c r="P164" s="212">
        <v>17</v>
      </c>
      <c r="Q164" s="222">
        <v>43</v>
      </c>
      <c r="R164" s="222">
        <v>50</v>
      </c>
      <c r="S164" s="90" t="s">
        <v>602</v>
      </c>
      <c r="T164" s="212">
        <v>17</v>
      </c>
      <c r="U164" s="222"/>
      <c r="V164" s="222"/>
      <c r="W164" s="222">
        <v>22.1</v>
      </c>
      <c r="X164" s="222">
        <v>2.65</v>
      </c>
      <c r="Y164" s="222" t="s">
        <v>455</v>
      </c>
      <c r="Z164" s="222"/>
      <c r="AA164" s="222"/>
      <c r="AB164" s="222"/>
      <c r="AC164" s="222"/>
      <c r="AD164" s="222"/>
      <c r="AE164" s="222"/>
      <c r="AF164" s="222"/>
      <c r="AG164" s="222">
        <v>-12.8</v>
      </c>
      <c r="AH164" s="222">
        <v>6.83</v>
      </c>
      <c r="AI164" s="222">
        <v>131</v>
      </c>
      <c r="AJ164" s="267">
        <f t="shared" si="44"/>
        <v>81</v>
      </c>
      <c r="AK164" s="90">
        <v>104</v>
      </c>
      <c r="AL164" s="95" t="s">
        <v>384</v>
      </c>
      <c r="AM164" s="90" t="s">
        <v>455</v>
      </c>
      <c r="AN164" s="90">
        <v>11</v>
      </c>
      <c r="AO164" s="90">
        <v>36</v>
      </c>
      <c r="AP164" s="90" t="s">
        <v>455</v>
      </c>
      <c r="AQ164" s="212"/>
      <c r="AR164" s="222"/>
      <c r="AS164" s="222"/>
      <c r="AT164" s="90" t="s">
        <v>602</v>
      </c>
      <c r="AU164" s="212">
        <v>17</v>
      </c>
      <c r="AV164" s="222">
        <v>53</v>
      </c>
      <c r="AW164" s="222">
        <v>50</v>
      </c>
      <c r="AX164" s="90" t="s">
        <v>602</v>
      </c>
      <c r="AY164" s="212">
        <v>17</v>
      </c>
      <c r="AZ164" s="222"/>
      <c r="BA164" s="222"/>
      <c r="BB164" s="222">
        <v>21.5</v>
      </c>
      <c r="BC164" s="222">
        <v>2.62</v>
      </c>
      <c r="BD164" s="222" t="s">
        <v>455</v>
      </c>
      <c r="BE164" s="222"/>
      <c r="BF164" s="222"/>
      <c r="BG164" s="222"/>
      <c r="BH164" s="222"/>
      <c r="BI164" s="222"/>
      <c r="BJ164" s="222"/>
      <c r="BK164" s="222"/>
      <c r="BL164" s="222">
        <v>-11.1</v>
      </c>
      <c r="BM164" s="222">
        <v>6.87</v>
      </c>
      <c r="BN164" s="222">
        <v>132</v>
      </c>
      <c r="BO164" s="270">
        <f t="shared" si="45"/>
        <v>96</v>
      </c>
      <c r="BP164" s="90">
        <v>119</v>
      </c>
      <c r="BQ164" s="95" t="s">
        <v>3011</v>
      </c>
      <c r="BR164" s="90" t="s">
        <v>455</v>
      </c>
      <c r="BS164" s="222">
        <v>4</v>
      </c>
      <c r="BT164" s="222">
        <v>37</v>
      </c>
      <c r="BU164" s="222" t="s">
        <v>455</v>
      </c>
      <c r="BV164" s="222"/>
      <c r="BW164" s="222"/>
      <c r="BX164" s="222"/>
      <c r="BY164" s="222" t="s">
        <v>602</v>
      </c>
      <c r="BZ164" s="222">
        <v>17</v>
      </c>
      <c r="CA164" s="222">
        <v>34</v>
      </c>
      <c r="CB164" s="222">
        <v>50</v>
      </c>
      <c r="CC164" s="222" t="s">
        <v>602</v>
      </c>
      <c r="CD164" s="222">
        <v>17</v>
      </c>
      <c r="CE164" s="222"/>
      <c r="CF164" s="222"/>
      <c r="CG164" s="222">
        <v>22.1</v>
      </c>
      <c r="CH164" s="222">
        <v>2.68</v>
      </c>
      <c r="CI164" s="222" t="s">
        <v>455</v>
      </c>
      <c r="CJ164" s="222"/>
      <c r="CK164" s="222"/>
      <c r="CL164" s="222"/>
      <c r="CM164" s="222"/>
      <c r="CN164" s="222"/>
      <c r="CO164" s="222"/>
      <c r="CP164" s="222"/>
      <c r="CQ164" s="222">
        <v>-8.8000000000000007</v>
      </c>
      <c r="CR164" s="222">
        <v>6.97</v>
      </c>
      <c r="CS164" s="222">
        <v>129</v>
      </c>
      <c r="CT164" s="267">
        <f>CS164-BT164</f>
        <v>92</v>
      </c>
      <c r="CU164" s="222">
        <v>115</v>
      </c>
      <c r="CV164" s="95"/>
      <c r="CW164" s="90" t="s">
        <v>455</v>
      </c>
      <c r="CX164" s="95"/>
      <c r="CY164" s="222"/>
      <c r="CZ164" s="222"/>
      <c r="DA164" s="222"/>
      <c r="DB164" s="222"/>
      <c r="DC164" s="222"/>
      <c r="DD164" s="222"/>
      <c r="DE164" s="222"/>
      <c r="DF164" s="222"/>
      <c r="DG164" s="222"/>
      <c r="DH164" s="222"/>
      <c r="DI164" s="222"/>
      <c r="DJ164" s="222"/>
      <c r="DK164" s="222"/>
      <c r="DL164" s="222"/>
      <c r="DM164" s="222"/>
      <c r="DN164" s="222"/>
      <c r="DO164" s="222"/>
      <c r="DP164" s="222"/>
      <c r="DQ164" s="222"/>
      <c r="DR164" s="222"/>
      <c r="DS164" s="222"/>
      <c r="DT164" s="222"/>
      <c r="DU164" s="222"/>
      <c r="DV164" s="222"/>
      <c r="DW164" s="222"/>
      <c r="DX164" s="222"/>
      <c r="DY164" s="222"/>
      <c r="DZ164" s="222"/>
      <c r="EA164" s="222"/>
      <c r="EB164" s="90"/>
      <c r="EC164" s="222"/>
      <c r="ED164" s="222"/>
      <c r="EE164" s="222"/>
      <c r="EF164" s="222"/>
      <c r="EG164" s="222"/>
      <c r="EH164" s="222"/>
      <c r="EI164" s="222"/>
      <c r="EJ164" s="222"/>
      <c r="EK164" s="222"/>
      <c r="EL164" s="222"/>
      <c r="EM164" s="222"/>
      <c r="EN164" s="222"/>
      <c r="EO164" s="222"/>
      <c r="EP164" s="222"/>
      <c r="EQ164" s="222"/>
      <c r="ER164" s="222"/>
      <c r="ES164" s="222"/>
      <c r="ET164" s="222"/>
      <c r="EU164" s="222"/>
      <c r="EV164" s="222"/>
      <c r="EW164" s="222"/>
      <c r="EX164" s="222"/>
      <c r="EY164" s="222"/>
      <c r="EZ164" s="222"/>
      <c r="FA164" s="222"/>
      <c r="FB164" s="222"/>
      <c r="FC164" s="222"/>
      <c r="FD164" s="222"/>
      <c r="FE164" s="222"/>
      <c r="FF164" s="90"/>
      <c r="FG164" s="222"/>
      <c r="FH164" s="222"/>
      <c r="FI164" s="222"/>
      <c r="FJ164" s="222"/>
      <c r="FK164" s="222"/>
      <c r="FL164" s="222"/>
      <c r="FM164" s="222"/>
      <c r="FN164" s="222"/>
      <c r="FO164" s="222"/>
      <c r="FP164" s="222"/>
      <c r="FQ164" s="222"/>
      <c r="FR164" s="222"/>
      <c r="FS164" s="222"/>
      <c r="FT164" s="222"/>
      <c r="FU164" s="222"/>
      <c r="FV164" s="222"/>
      <c r="FW164" s="222"/>
      <c r="FX164" s="222"/>
      <c r="FY164" s="222"/>
      <c r="FZ164" s="222"/>
      <c r="GA164" s="222"/>
      <c r="GB164" s="222"/>
      <c r="GC164" s="222"/>
      <c r="GD164" s="222"/>
      <c r="GE164" s="222"/>
      <c r="GF164" s="222"/>
      <c r="GG164" s="222"/>
      <c r="GH164" s="222"/>
      <c r="GI164" s="222"/>
      <c r="GJ164" s="222"/>
      <c r="GK164" s="222"/>
      <c r="GL164" s="222"/>
      <c r="GM164" s="222"/>
      <c r="GN164" s="222"/>
      <c r="GO164" s="222"/>
      <c r="GP164" s="222"/>
      <c r="GQ164" s="222"/>
      <c r="GR164" s="222"/>
      <c r="GS164" s="222"/>
      <c r="GT164" s="222"/>
      <c r="GU164" s="222"/>
      <c r="GV164" s="222"/>
      <c r="GW164" s="222"/>
      <c r="GX164" s="222"/>
      <c r="GY164" s="222"/>
      <c r="GZ164" s="222"/>
      <c r="HA164" s="222"/>
      <c r="HB164" s="222"/>
      <c r="HC164" s="222"/>
      <c r="HD164" s="90"/>
      <c r="HE164" s="222"/>
      <c r="HF164" s="222"/>
      <c r="HG164" s="222"/>
      <c r="HH164" s="222"/>
      <c r="HI164" s="222"/>
      <c r="HJ164" s="222"/>
      <c r="HK164" s="222"/>
      <c r="HL164" s="222"/>
      <c r="HM164" s="222"/>
      <c r="HN164" s="222"/>
      <c r="HO164" s="222"/>
      <c r="HP164" s="222"/>
      <c r="HQ164" s="222"/>
      <c r="HR164" s="222"/>
      <c r="HS164" s="222"/>
      <c r="HT164" s="222"/>
      <c r="HU164" s="222"/>
      <c r="HV164" s="222"/>
      <c r="HW164" s="222"/>
      <c r="HX164" s="222"/>
      <c r="HY164" s="222"/>
      <c r="HZ164" s="222"/>
      <c r="IA164" s="222"/>
      <c r="IB164" s="222"/>
      <c r="IC164" s="222"/>
      <c r="ID164" s="222"/>
      <c r="IE164" s="222"/>
      <c r="IF164" s="222"/>
      <c r="IG164" s="222"/>
      <c r="IH164" s="222"/>
      <c r="II164" s="222"/>
      <c r="IJ164" s="222"/>
      <c r="IK164" s="222"/>
      <c r="IL164" s="222"/>
      <c r="IM164" s="222"/>
      <c r="IN164" s="222"/>
      <c r="IO164" s="222"/>
      <c r="IP164" s="222"/>
      <c r="IQ164" s="222"/>
      <c r="IR164" s="222"/>
      <c r="IS164" s="90"/>
      <c r="IT164" s="222"/>
      <c r="IU164" s="222"/>
      <c r="IV164" s="222"/>
      <c r="IW164" s="222"/>
      <c r="IX164" s="222"/>
      <c r="IY164" s="222"/>
      <c r="IZ164" s="222"/>
      <c r="JA164" s="222"/>
      <c r="JB164" s="222"/>
      <c r="JC164" s="222"/>
      <c r="JD164" s="222"/>
      <c r="JE164" s="222"/>
      <c r="JF164" s="222"/>
      <c r="JG164" s="222"/>
      <c r="JH164" s="222"/>
      <c r="JI164" s="222"/>
      <c r="JJ164" s="222"/>
      <c r="JK164" s="222"/>
      <c r="JL164" s="222"/>
      <c r="JM164" s="222"/>
      <c r="JN164" s="222"/>
      <c r="JO164" s="222"/>
      <c r="JP164" s="222"/>
      <c r="JQ164" s="222"/>
      <c r="JR164" s="222"/>
      <c r="JS164" s="222"/>
      <c r="JT164" s="222"/>
      <c r="JU164" s="222"/>
      <c r="JV164" s="222"/>
      <c r="JW164" s="222"/>
      <c r="JX164" s="222"/>
      <c r="JY164" s="222"/>
      <c r="JZ164" s="222"/>
      <c r="KA164" s="222"/>
      <c r="KB164" s="222"/>
      <c r="KC164" s="222"/>
      <c r="KD164" s="222"/>
      <c r="KE164" s="90"/>
      <c r="KF164" s="222"/>
      <c r="KG164" s="222"/>
      <c r="KH164" s="222"/>
      <c r="KI164" s="222"/>
      <c r="KJ164" s="222"/>
      <c r="KK164" s="222"/>
      <c r="KL164" s="222"/>
      <c r="KM164" s="222"/>
      <c r="KN164" s="222"/>
      <c r="KO164" s="222"/>
      <c r="KP164" s="222"/>
      <c r="KQ164" s="222"/>
      <c r="KR164" s="222"/>
      <c r="KS164" s="222"/>
      <c r="KT164" s="222"/>
      <c r="KU164" s="222"/>
      <c r="KV164" s="222"/>
      <c r="KW164" s="222"/>
      <c r="KX164" s="222"/>
      <c r="KY164" s="222"/>
      <c r="KZ164" s="222"/>
      <c r="LA164" s="222"/>
      <c r="LB164" s="222"/>
      <c r="LC164" s="222"/>
      <c r="LD164" s="222"/>
      <c r="LE164" s="222"/>
      <c r="LF164" s="222"/>
      <c r="LG164" s="222"/>
      <c r="LH164" s="222"/>
      <c r="LI164" s="222"/>
      <c r="LJ164" s="222"/>
      <c r="LK164" s="222"/>
      <c r="LL164" s="222"/>
      <c r="LM164" s="222"/>
      <c r="LN164" s="222"/>
      <c r="LO164" s="222"/>
      <c r="LP164" s="222"/>
      <c r="LQ164" s="222"/>
      <c r="LR164" s="222"/>
      <c r="LS164" s="222"/>
      <c r="LT164" s="90"/>
      <c r="LU164" s="222"/>
      <c r="LV164" s="222"/>
      <c r="LW164" s="222"/>
      <c r="LX164" s="222"/>
      <c r="LY164" s="222"/>
      <c r="LZ164" s="222"/>
      <c r="MA164" s="222"/>
      <c r="MB164" s="222"/>
      <c r="MC164" s="222"/>
      <c r="MD164" s="222"/>
      <c r="ME164" s="222"/>
      <c r="MF164" s="222"/>
      <c r="MG164" s="222"/>
      <c r="MH164" s="222"/>
      <c r="MI164" s="222"/>
      <c r="MJ164" s="222"/>
      <c r="MK164" s="222"/>
      <c r="ML164" s="222"/>
      <c r="MM164" s="222"/>
      <c r="MN164" s="222"/>
      <c r="MO164" s="222"/>
      <c r="MP164" s="222"/>
      <c r="MQ164" s="222"/>
      <c r="MR164" s="222"/>
      <c r="MS164" s="222"/>
      <c r="MT164" s="222"/>
      <c r="MU164" s="222"/>
      <c r="MV164" s="222"/>
      <c r="MW164" s="222"/>
      <c r="MX164" s="222"/>
      <c r="MY164" s="222"/>
      <c r="MZ164" s="222"/>
      <c r="NA164" s="222"/>
      <c r="NB164" s="222"/>
      <c r="NC164" s="222"/>
      <c r="ND164" s="222"/>
      <c r="NE164" s="222"/>
      <c r="NF164" s="222"/>
      <c r="NG164" s="222"/>
      <c r="NH164" s="222"/>
      <c r="NI164" s="222"/>
      <c r="NJ164" s="222"/>
      <c r="NK164" s="222"/>
      <c r="NL164" s="222"/>
      <c r="NM164" s="222"/>
      <c r="NN164" s="222"/>
      <c r="NO164" s="222"/>
      <c r="NP164" s="222"/>
      <c r="NQ164" s="222"/>
      <c r="NR164" s="222"/>
      <c r="NS164" s="222"/>
      <c r="NT164" s="222"/>
      <c r="NU164" s="222"/>
      <c r="NV164" s="222"/>
      <c r="NW164" s="222"/>
      <c r="NX164" s="222"/>
      <c r="NY164" s="222"/>
      <c r="NZ164" s="222"/>
      <c r="OA164" s="222"/>
      <c r="OB164" s="222"/>
      <c r="OC164" s="222"/>
      <c r="OD164" s="222"/>
      <c r="OE164" s="222"/>
      <c r="OF164" s="222"/>
      <c r="OG164" s="222"/>
      <c r="OH164" s="222"/>
      <c r="OI164" s="222"/>
      <c r="OJ164" s="222"/>
      <c r="OK164" s="222"/>
      <c r="OL164" s="222"/>
      <c r="OM164" s="222"/>
      <c r="ON164" s="222"/>
      <c r="OO164" s="222"/>
      <c r="OP164" s="222"/>
      <c r="OQ164" s="222"/>
      <c r="OR164" s="222"/>
      <c r="OS164" s="222"/>
      <c r="OT164" s="222"/>
      <c r="OU164" s="222"/>
      <c r="OV164" s="222"/>
      <c r="OW164" s="273"/>
      <c r="OX164" s="273"/>
      <c r="OY164" s="222"/>
      <c r="OZ164" s="222"/>
      <c r="PA164" s="222"/>
      <c r="PB164" s="222"/>
      <c r="PC164" s="222"/>
      <c r="PD164" s="222"/>
      <c r="PE164" s="222"/>
      <c r="PF164" s="222"/>
      <c r="PG164" s="222"/>
      <c r="PH164" s="222"/>
      <c r="PI164" s="222"/>
      <c r="PJ164" s="222"/>
      <c r="PK164" s="222"/>
      <c r="PL164" s="222"/>
      <c r="PM164" s="222"/>
      <c r="PN164" s="222"/>
      <c r="PO164" s="222"/>
      <c r="PP164" s="222"/>
      <c r="PQ164" s="222"/>
      <c r="PR164" s="222"/>
      <c r="PS164" s="222"/>
      <c r="PT164" s="222"/>
      <c r="PU164" s="222"/>
      <c r="PV164" s="222"/>
      <c r="PW164" s="222"/>
      <c r="PX164" s="222"/>
      <c r="PY164" s="222"/>
      <c r="PZ164" s="222"/>
      <c r="QA164" s="222"/>
      <c r="QB164" s="222"/>
      <c r="QC164" s="222"/>
      <c r="QD164" s="222"/>
      <c r="QE164" s="222"/>
      <c r="QF164" s="222"/>
      <c r="QG164" s="222"/>
      <c r="QH164" s="222"/>
      <c r="QI164" s="222"/>
      <c r="QJ164" s="222"/>
      <c r="QK164" s="222"/>
      <c r="QL164" s="222"/>
      <c r="QM164" s="222"/>
      <c r="QN164" s="222"/>
      <c r="QO164" s="222"/>
      <c r="QP164" s="222"/>
      <c r="QQ164" s="222"/>
      <c r="QR164" s="222"/>
      <c r="QS164" s="222"/>
      <c r="QT164" s="222"/>
      <c r="QU164" s="222"/>
      <c r="QV164" s="222"/>
      <c r="QW164" s="222"/>
      <c r="QX164" s="222"/>
      <c r="QY164" s="222"/>
      <c r="QZ164" s="222"/>
      <c r="RA164" s="222"/>
      <c r="RB164" s="222"/>
      <c r="RC164" s="222"/>
      <c r="RD164" s="222"/>
      <c r="RE164" s="222"/>
      <c r="RF164" s="222"/>
      <c r="RG164" s="222"/>
      <c r="RH164" s="222"/>
      <c r="RI164" s="222"/>
      <c r="RJ164" s="222"/>
      <c r="RK164" s="222"/>
      <c r="RL164" s="222"/>
      <c r="RM164" s="222"/>
      <c r="RN164" s="222"/>
      <c r="RO164" s="222"/>
      <c r="RP164" s="222"/>
      <c r="RQ164" s="222"/>
      <c r="RR164" s="222"/>
      <c r="RS164" s="222"/>
      <c r="RT164" s="222"/>
      <c r="RU164" s="222"/>
      <c r="RV164" s="222"/>
      <c r="RW164" s="222"/>
      <c r="RX164" s="222"/>
      <c r="RY164" s="222"/>
      <c r="RZ164" s="222"/>
      <c r="SA164" s="222"/>
      <c r="SB164" s="222"/>
      <c r="SC164" s="222"/>
      <c r="SD164" s="222"/>
      <c r="SE164" s="222"/>
      <c r="SF164" s="222"/>
      <c r="SG164" s="222"/>
      <c r="SH164" s="222"/>
      <c r="SI164" s="222"/>
      <c r="SJ164" s="222"/>
      <c r="SK164" s="222"/>
      <c r="SL164" s="222"/>
      <c r="SM164" s="222"/>
      <c r="SN164" s="222"/>
      <c r="SO164" s="222"/>
      <c r="SP164" s="222"/>
      <c r="SQ164" s="222"/>
      <c r="SR164" s="222"/>
      <c r="SS164" s="222"/>
      <c r="ST164" s="222"/>
      <c r="SU164" s="222"/>
      <c r="SV164" s="222"/>
      <c r="SW164" s="222"/>
      <c r="SX164" s="222"/>
      <c r="SY164" s="222"/>
      <c r="SZ164" s="222"/>
      <c r="TA164" s="222"/>
      <c r="TB164" s="222"/>
      <c r="TC164" s="222"/>
      <c r="TD164" s="222"/>
      <c r="TE164" s="222"/>
      <c r="TF164" s="222"/>
      <c r="TG164" s="222"/>
      <c r="TH164" s="222"/>
      <c r="TI164" s="222"/>
      <c r="TJ164" s="222"/>
      <c r="TK164" s="222"/>
      <c r="TL164" s="222"/>
      <c r="TM164" s="222"/>
      <c r="TN164" s="222"/>
      <c r="TO164" s="222"/>
      <c r="TP164" s="222"/>
      <c r="TQ164" s="222"/>
      <c r="TR164" s="222"/>
      <c r="TS164" s="222"/>
      <c r="TT164" s="222"/>
      <c r="TU164" s="222"/>
      <c r="TV164" s="222"/>
      <c r="TW164" s="222"/>
      <c r="TX164" s="222"/>
      <c r="TY164" s="222"/>
      <c r="TZ164" s="222"/>
      <c r="UA164" s="222"/>
      <c r="UB164" s="222"/>
      <c r="UC164" s="222"/>
      <c r="UD164" s="222"/>
      <c r="UE164" s="222"/>
      <c r="UF164" s="222"/>
      <c r="UG164" s="222"/>
      <c r="UH164" s="222"/>
      <c r="UI164" s="222"/>
      <c r="UJ164" s="222"/>
      <c r="UK164" s="222"/>
      <c r="UL164" s="222"/>
      <c r="UM164" s="222"/>
      <c r="UN164" s="222"/>
      <c r="UO164" s="222"/>
      <c r="UP164" s="222"/>
      <c r="UQ164" s="222"/>
      <c r="UR164" s="222"/>
      <c r="US164" s="222"/>
      <c r="UT164" s="222"/>
      <c r="UU164" s="222"/>
      <c r="UV164" s="222"/>
      <c r="UW164" s="222"/>
      <c r="UX164" s="222"/>
      <c r="UY164" s="222"/>
      <c r="UZ164" s="222"/>
      <c r="VA164" s="222"/>
      <c r="VB164" s="222"/>
      <c r="VC164" s="222"/>
      <c r="VD164" s="222"/>
      <c r="VE164" s="222"/>
      <c r="VF164" s="222"/>
      <c r="VG164" s="222"/>
      <c r="VH164" s="222"/>
      <c r="VI164" s="222"/>
      <c r="VJ164" s="222"/>
      <c r="VK164" s="222"/>
      <c r="VL164" s="222"/>
      <c r="VM164" s="222"/>
      <c r="VN164" s="222"/>
      <c r="VO164" s="222"/>
      <c r="VP164" s="222"/>
      <c r="VQ164" s="222"/>
      <c r="VR164" s="222"/>
      <c r="VS164" s="222"/>
      <c r="VT164" s="222"/>
      <c r="VU164" s="222"/>
      <c r="VV164" s="222"/>
      <c r="VW164" s="222"/>
      <c r="VX164" s="222"/>
      <c r="VY164" s="222"/>
      <c r="VZ164" s="222"/>
      <c r="WA164" s="222"/>
      <c r="WB164" s="222"/>
      <c r="WC164" s="222"/>
      <c r="WD164" s="222"/>
      <c r="WE164" s="222"/>
      <c r="WF164" s="222"/>
      <c r="WG164" s="222"/>
      <c r="WH164" s="222"/>
      <c r="WI164" s="222"/>
      <c r="WJ164" s="222"/>
      <c r="WK164" s="222"/>
      <c r="WL164" s="222"/>
      <c r="WM164" s="222"/>
      <c r="WN164" s="222"/>
      <c r="WO164" s="222"/>
      <c r="WP164" s="222"/>
      <c r="WQ164" s="222"/>
      <c r="WR164" s="222"/>
      <c r="WS164" s="222"/>
      <c r="WT164" s="222"/>
      <c r="WU164" s="222"/>
      <c r="WV164" s="222"/>
      <c r="WW164" s="222"/>
      <c r="WX164" s="222"/>
      <c r="WY164" s="222"/>
      <c r="WZ164" s="222"/>
      <c r="XA164" s="222"/>
      <c r="XB164" s="222"/>
      <c r="XC164" s="222"/>
      <c r="XD164" s="222"/>
      <c r="XE164" s="222"/>
      <c r="XF164" s="222"/>
      <c r="XG164" s="222"/>
      <c r="XH164" s="222"/>
      <c r="XI164" s="222"/>
      <c r="XJ164" s="222"/>
      <c r="XK164" s="222"/>
      <c r="XL164" s="222"/>
      <c r="XM164" s="222"/>
      <c r="XN164" s="222"/>
      <c r="XO164" s="222"/>
      <c r="XP164" s="222"/>
      <c r="XQ164" s="222"/>
      <c r="XR164" s="222"/>
      <c r="XS164" s="222"/>
      <c r="XT164" s="222"/>
      <c r="XU164" s="222"/>
      <c r="XV164" s="222"/>
      <c r="XW164" s="222"/>
      <c r="XX164" s="222"/>
      <c r="XY164" s="222"/>
      <c r="XZ164" s="222"/>
      <c r="YA164" s="222"/>
      <c r="YB164" s="222"/>
      <c r="YC164" s="222"/>
      <c r="YD164" s="222"/>
      <c r="YE164" s="222"/>
      <c r="YF164" s="222"/>
      <c r="YG164" s="222"/>
      <c r="YH164" s="222"/>
      <c r="YI164" s="222"/>
      <c r="YJ164" s="222"/>
      <c r="YK164" s="222"/>
      <c r="YL164" s="222"/>
      <c r="YM164" s="222"/>
      <c r="YN164" s="222"/>
      <c r="YO164" s="222"/>
      <c r="YP164" s="222"/>
      <c r="YQ164" s="222"/>
      <c r="YR164" s="222"/>
      <c r="YS164" s="222"/>
      <c r="YT164" s="222"/>
      <c r="YU164" s="222"/>
      <c r="YV164" s="222"/>
      <c r="YW164" s="222"/>
      <c r="YX164" s="222"/>
      <c r="YY164" s="222"/>
      <c r="YZ164" s="222"/>
      <c r="ZA164" s="222"/>
      <c r="ZB164" s="222"/>
      <c r="ZC164" s="222"/>
      <c r="ZD164" s="222"/>
      <c r="ZE164" s="222"/>
      <c r="ZF164" s="222"/>
      <c r="ZG164" s="222"/>
      <c r="ZH164" s="222"/>
      <c r="ZI164" s="222"/>
      <c r="ZJ164" s="222"/>
      <c r="ZK164" s="222"/>
      <c r="ZL164" s="222"/>
      <c r="ZM164" s="222"/>
      <c r="ZN164" s="222"/>
      <c r="ZO164" s="222"/>
      <c r="ZP164" s="222"/>
      <c r="ZQ164" s="222"/>
      <c r="ZR164" s="222"/>
      <c r="ZS164" s="222"/>
      <c r="ZT164" s="222"/>
      <c r="ZU164" s="222"/>
      <c r="ZV164" s="222"/>
      <c r="ZW164" s="222"/>
      <c r="ZX164" s="222"/>
      <c r="ZY164" s="222"/>
      <c r="ZZ164" s="222"/>
      <c r="AAA164" s="222"/>
      <c r="AAB164" s="222"/>
      <c r="AAC164" s="222"/>
      <c r="AAD164" s="222"/>
      <c r="AAE164" s="222"/>
      <c r="AAF164" s="222"/>
      <c r="AAG164" s="222"/>
      <c r="AAH164" s="222"/>
      <c r="AAI164" s="222"/>
      <c r="AAJ164" s="222"/>
      <c r="AAK164" s="222"/>
      <c r="AAL164" s="222"/>
      <c r="AAM164" s="222"/>
      <c r="AAN164" s="222"/>
      <c r="AAO164" s="222"/>
      <c r="AAP164" s="222"/>
      <c r="AAQ164" s="222"/>
      <c r="AAR164" s="222"/>
      <c r="AAS164" s="222"/>
      <c r="AAT164" s="222"/>
      <c r="AAU164" s="222"/>
      <c r="AAV164" s="222"/>
      <c r="AAW164" s="222"/>
      <c r="AAX164" s="222"/>
      <c r="AAY164" s="222"/>
      <c r="AAZ164" s="222"/>
      <c r="ABA164" s="222"/>
      <c r="ABB164" s="222"/>
      <c r="ABC164" s="222"/>
      <c r="ABD164" s="222"/>
      <c r="ABE164" s="222"/>
      <c r="ABF164" s="222"/>
      <c r="ABG164" s="222"/>
      <c r="ABH164" s="222"/>
      <c r="ABI164" s="222"/>
      <c r="ABJ164" s="222"/>
      <c r="ABK164" s="222"/>
      <c r="ABL164" s="222"/>
      <c r="ABM164" s="222"/>
      <c r="ABN164" s="222"/>
      <c r="ABO164" s="222"/>
      <c r="ABP164" s="222"/>
      <c r="ABQ164" s="222"/>
      <c r="ABR164" s="222"/>
      <c r="ABS164" s="222"/>
      <c r="ABT164" s="222"/>
      <c r="ABU164" s="222"/>
      <c r="ABV164" s="222"/>
      <c r="ABW164" s="222"/>
      <c r="ABX164" s="222"/>
      <c r="ABY164" s="222"/>
      <c r="ABZ164" s="222"/>
      <c r="ACA164" s="222"/>
      <c r="ACB164" s="222"/>
      <c r="ACC164" s="222"/>
      <c r="ACD164" s="222"/>
      <c r="ACE164" s="222"/>
      <c r="ACF164" s="222"/>
      <c r="ACG164" s="222"/>
      <c r="ACH164" s="222"/>
      <c r="ACI164" s="222"/>
      <c r="ACJ164" s="222"/>
      <c r="ACK164" s="222"/>
      <c r="ACL164" s="222"/>
      <c r="ACM164" s="222"/>
      <c r="ACN164" s="222"/>
      <c r="ACO164" s="222"/>
      <c r="ACP164" s="222"/>
      <c r="ACQ164" s="222"/>
      <c r="ACR164" s="222"/>
      <c r="ACS164" s="222"/>
      <c r="ACT164" s="222"/>
      <c r="ACU164" s="222"/>
      <c r="ACV164" s="222"/>
      <c r="ACW164" s="222"/>
      <c r="ACX164" s="222"/>
      <c r="ACY164" s="222"/>
      <c r="ACZ164" s="222"/>
      <c r="ADA164" s="222"/>
      <c r="ADB164" s="222"/>
      <c r="ADC164" s="222"/>
      <c r="ADD164" s="222"/>
      <c r="ADE164" s="222"/>
      <c r="ADF164" s="222"/>
      <c r="ADG164" s="222"/>
      <c r="ADH164" s="222"/>
      <c r="ADI164" s="222"/>
      <c r="ADJ164" s="222"/>
      <c r="ADK164" s="222"/>
      <c r="ADL164" s="222"/>
      <c r="ADM164" s="222"/>
      <c r="ADN164" s="222"/>
      <c r="ADO164" s="222"/>
      <c r="ADP164" s="222"/>
      <c r="ADQ164" s="222"/>
      <c r="ADR164" s="222"/>
      <c r="ADS164" s="222"/>
      <c r="ADT164" s="222"/>
      <c r="ADU164" s="222"/>
      <c r="ADV164" s="222"/>
      <c r="ADW164" s="222"/>
      <c r="ADX164" s="222"/>
      <c r="ADY164" s="222"/>
      <c r="ADZ164" s="222"/>
      <c r="AEA164" s="222"/>
      <c r="AEB164" s="222"/>
      <c r="AEC164" s="222"/>
      <c r="AED164" s="222"/>
      <c r="AEE164" s="222"/>
      <c r="AEF164" s="222"/>
      <c r="AEG164" s="222"/>
      <c r="AEH164" s="222"/>
      <c r="AEI164" s="222"/>
      <c r="AEJ164" s="222"/>
      <c r="AEK164" s="222"/>
      <c r="AEL164" s="222"/>
      <c r="AEM164" s="222"/>
      <c r="AEN164" s="222"/>
      <c r="AEO164" s="222"/>
      <c r="AEP164" s="222"/>
      <c r="AEQ164" s="222"/>
      <c r="AER164" s="222"/>
      <c r="AES164" s="222"/>
      <c r="AET164" s="222"/>
      <c r="AEU164" s="222"/>
      <c r="AEV164" s="222"/>
      <c r="AEW164" s="222"/>
      <c r="AEX164" s="222"/>
      <c r="AEY164" s="222"/>
      <c r="AEZ164" s="222"/>
      <c r="AFA164" s="222"/>
      <c r="AFB164" s="222"/>
      <c r="AFC164" s="222"/>
      <c r="AFD164" s="222"/>
      <c r="AFE164" s="222"/>
      <c r="AFF164" s="222"/>
      <c r="AFG164" s="222"/>
      <c r="AFH164" s="222"/>
      <c r="AFI164" s="222"/>
      <c r="AFJ164" s="222"/>
      <c r="AFK164" s="222"/>
      <c r="AFL164" s="222"/>
      <c r="AFM164" s="222"/>
      <c r="AFN164" s="222"/>
      <c r="AFO164" s="222"/>
      <c r="AFP164" s="222"/>
      <c r="AFQ164" s="222"/>
      <c r="AFR164" s="222"/>
      <c r="AFS164" s="222"/>
      <c r="AFT164" s="222"/>
    </row>
    <row r="165" spans="1:852" s="291" customFormat="1">
      <c r="A165" s="578" t="s">
        <v>4194</v>
      </c>
      <c r="B165" s="578" t="s">
        <v>9987</v>
      </c>
      <c r="C165" s="840" t="str">
        <f>IF(Severity!F165&gt;=0.5,"YES","NO")</f>
        <v>NO</v>
      </c>
      <c r="D165" s="840" t="str">
        <f>IF(Severity!G165&gt;=0.5,"YES","NO")</f>
        <v>YES</v>
      </c>
      <c r="E165" s="222">
        <v>26</v>
      </c>
      <c r="F165" s="222">
        <v>2</v>
      </c>
      <c r="G165" s="90" t="s">
        <v>3758</v>
      </c>
      <c r="H165" s="90" t="s">
        <v>749</v>
      </c>
      <c r="I165" s="90">
        <v>0</v>
      </c>
      <c r="J165" s="90">
        <v>5</v>
      </c>
      <c r="K165" s="90" t="s">
        <v>602</v>
      </c>
      <c r="L165" s="212">
        <v>17</v>
      </c>
      <c r="M165" s="222">
        <v>3</v>
      </c>
      <c r="N165" s="222">
        <v>7</v>
      </c>
      <c r="O165" s="90" t="s">
        <v>602</v>
      </c>
      <c r="P165" s="212">
        <v>17</v>
      </c>
      <c r="Q165" s="222">
        <v>8</v>
      </c>
      <c r="R165" s="222">
        <v>50</v>
      </c>
      <c r="S165" s="90" t="s">
        <v>602</v>
      </c>
      <c r="T165" s="212">
        <v>17</v>
      </c>
      <c r="U165" s="222"/>
      <c r="V165" s="222"/>
      <c r="W165" s="573">
        <v>20.94</v>
      </c>
      <c r="X165" s="573">
        <v>3.2440000000000002</v>
      </c>
      <c r="Y165" s="222"/>
      <c r="Z165" s="222"/>
      <c r="AA165" s="573">
        <v>10.19</v>
      </c>
      <c r="AB165" s="573">
        <v>3.468</v>
      </c>
      <c r="AC165" s="222"/>
      <c r="AD165" s="222"/>
      <c r="AE165" s="222"/>
      <c r="AF165" s="222"/>
      <c r="AG165" s="222"/>
      <c r="AH165" s="222"/>
      <c r="AI165" s="222">
        <v>21</v>
      </c>
      <c r="AJ165" s="267">
        <f t="shared" si="44"/>
        <v>16</v>
      </c>
      <c r="AK165" s="90">
        <v>16</v>
      </c>
      <c r="AL165" s="95" t="s">
        <v>9993</v>
      </c>
      <c r="AM165" s="90" t="s">
        <v>749</v>
      </c>
      <c r="AN165" s="90">
        <v>0</v>
      </c>
      <c r="AO165" s="90">
        <v>4</v>
      </c>
      <c r="AP165" s="90" t="s">
        <v>602</v>
      </c>
      <c r="AQ165" s="212">
        <v>17</v>
      </c>
      <c r="AR165" s="222">
        <v>5</v>
      </c>
      <c r="AS165" s="222">
        <v>7</v>
      </c>
      <c r="AT165" s="90" t="s">
        <v>602</v>
      </c>
      <c r="AU165" s="212">
        <v>17</v>
      </c>
      <c r="AV165" s="222">
        <v>8</v>
      </c>
      <c r="AW165" s="222">
        <v>50</v>
      </c>
      <c r="AX165" s="90" t="s">
        <v>602</v>
      </c>
      <c r="AY165" s="212">
        <v>17</v>
      </c>
      <c r="AZ165" s="222"/>
      <c r="BA165" s="222"/>
      <c r="BB165" s="573">
        <v>19.41</v>
      </c>
      <c r="BC165" s="573">
        <v>1.8049999999999999</v>
      </c>
      <c r="BD165" s="222"/>
      <c r="BE165" s="222"/>
      <c r="BF165" s="222">
        <v>9.6300000000000008</v>
      </c>
      <c r="BG165" s="222">
        <v>4.08</v>
      </c>
      <c r="BH165" s="222"/>
      <c r="BI165" s="222"/>
      <c r="BJ165" s="222"/>
      <c r="BK165" s="222"/>
      <c r="BL165" s="222"/>
      <c r="BM165" s="222"/>
      <c r="BN165" s="222">
        <v>20</v>
      </c>
      <c r="BO165" s="270">
        <f t="shared" si="45"/>
        <v>16</v>
      </c>
      <c r="BP165" s="90">
        <v>16</v>
      </c>
      <c r="BQ165" s="95"/>
      <c r="BR165" s="90" t="s">
        <v>455</v>
      </c>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95"/>
      <c r="CW165" s="90"/>
      <c r="CX165" s="95"/>
      <c r="CY165" s="222"/>
      <c r="CZ165" s="222"/>
      <c r="DA165" s="222"/>
      <c r="DB165" s="222"/>
      <c r="DC165" s="222"/>
      <c r="DD165" s="222"/>
      <c r="DE165" s="222"/>
      <c r="DF165" s="222"/>
      <c r="DG165" s="222"/>
      <c r="DH165" s="222"/>
      <c r="DI165" s="222"/>
      <c r="DJ165" s="222"/>
      <c r="DK165" s="222"/>
      <c r="DL165" s="222"/>
      <c r="DM165" s="222"/>
      <c r="DN165" s="222"/>
      <c r="DO165" s="222"/>
      <c r="DP165" s="222"/>
      <c r="DQ165" s="222"/>
      <c r="DR165" s="222"/>
      <c r="DS165" s="222"/>
      <c r="DT165" s="222"/>
      <c r="DU165" s="222"/>
      <c r="DV165" s="222"/>
      <c r="DW165" s="222"/>
      <c r="DX165" s="222"/>
      <c r="DY165" s="222"/>
      <c r="DZ165" s="222"/>
      <c r="EA165" s="222"/>
      <c r="EB165" s="90"/>
      <c r="EC165" s="222"/>
      <c r="ED165" s="222"/>
      <c r="EE165" s="222"/>
      <c r="EF165" s="222"/>
      <c r="EG165" s="222"/>
      <c r="EH165" s="222"/>
      <c r="EI165" s="222"/>
      <c r="EJ165" s="222"/>
      <c r="EK165" s="222"/>
      <c r="EL165" s="222"/>
      <c r="EM165" s="222"/>
      <c r="EN165" s="222"/>
      <c r="EO165" s="222"/>
      <c r="EP165" s="222"/>
      <c r="EQ165" s="222"/>
      <c r="ER165" s="222"/>
      <c r="ES165" s="222"/>
      <c r="ET165" s="222"/>
      <c r="EU165" s="222"/>
      <c r="EV165" s="222"/>
      <c r="EW165" s="222"/>
      <c r="EX165" s="222"/>
      <c r="EY165" s="222"/>
      <c r="EZ165" s="222"/>
      <c r="FA165" s="222"/>
      <c r="FB165" s="222"/>
      <c r="FC165" s="222"/>
      <c r="FD165" s="222"/>
      <c r="FE165" s="222"/>
      <c r="FF165" s="90"/>
      <c r="FG165" s="222"/>
      <c r="FH165" s="222"/>
      <c r="FI165" s="222"/>
      <c r="FJ165" s="222"/>
      <c r="FK165" s="222"/>
      <c r="FL165" s="222"/>
      <c r="FM165" s="222"/>
      <c r="FN165" s="222"/>
      <c r="FO165" s="222"/>
      <c r="FP165" s="222"/>
      <c r="FQ165" s="222"/>
      <c r="FR165" s="222"/>
      <c r="FS165" s="222"/>
      <c r="FT165" s="222"/>
      <c r="FU165" s="222"/>
      <c r="FV165" s="222"/>
      <c r="FW165" s="222"/>
      <c r="FX165" s="222"/>
      <c r="FY165" s="222"/>
      <c r="FZ165" s="222"/>
      <c r="GA165" s="222"/>
      <c r="GB165" s="222"/>
      <c r="GC165" s="222"/>
      <c r="GD165" s="222"/>
      <c r="GE165" s="222"/>
      <c r="GF165" s="222"/>
      <c r="GG165" s="222"/>
      <c r="GH165" s="222"/>
      <c r="GI165" s="222"/>
      <c r="GJ165" s="222"/>
      <c r="GK165" s="222"/>
      <c r="GL165" s="222"/>
      <c r="GM165" s="222"/>
      <c r="GN165" s="222"/>
      <c r="GO165" s="222"/>
      <c r="GP165" s="222"/>
      <c r="GQ165" s="222"/>
      <c r="GR165" s="222"/>
      <c r="GS165" s="222"/>
      <c r="GT165" s="222"/>
      <c r="GU165" s="222"/>
      <c r="GV165" s="222"/>
      <c r="GW165" s="222"/>
      <c r="GX165" s="222"/>
      <c r="GY165" s="222"/>
      <c r="GZ165" s="222"/>
      <c r="HA165" s="222"/>
      <c r="HB165" s="222"/>
      <c r="HC165" s="222"/>
      <c r="HD165" s="90"/>
      <c r="HE165" s="222"/>
      <c r="HF165" s="222"/>
      <c r="HG165" s="222"/>
      <c r="HH165" s="222"/>
      <c r="HI165" s="222"/>
      <c r="HJ165" s="222"/>
      <c r="HK165" s="222"/>
      <c r="HL165" s="222"/>
      <c r="HM165" s="222"/>
      <c r="HN165" s="222"/>
      <c r="HO165" s="222"/>
      <c r="HP165" s="222"/>
      <c r="HQ165" s="222"/>
      <c r="HR165" s="222"/>
      <c r="HS165" s="222"/>
      <c r="HT165" s="222"/>
      <c r="HU165" s="222"/>
      <c r="HV165" s="222"/>
      <c r="HW165" s="222"/>
      <c r="HX165" s="222"/>
      <c r="HY165" s="222"/>
      <c r="HZ165" s="222"/>
      <c r="IA165" s="222"/>
      <c r="IB165" s="222"/>
      <c r="IC165" s="222"/>
      <c r="ID165" s="222"/>
      <c r="IE165" s="222"/>
      <c r="IF165" s="222"/>
      <c r="IG165" s="222"/>
      <c r="IH165" s="222"/>
      <c r="II165" s="222"/>
      <c r="IJ165" s="222"/>
      <c r="IK165" s="222"/>
      <c r="IL165" s="222"/>
      <c r="IM165" s="222"/>
      <c r="IN165" s="222"/>
      <c r="IO165" s="222"/>
      <c r="IP165" s="222"/>
      <c r="IQ165" s="222"/>
      <c r="IR165" s="222"/>
      <c r="IS165" s="90"/>
      <c r="IT165" s="222"/>
      <c r="IU165" s="222"/>
      <c r="IV165" s="222"/>
      <c r="IW165" s="222"/>
      <c r="IX165" s="222"/>
      <c r="IY165" s="222"/>
      <c r="IZ165" s="222"/>
      <c r="JA165" s="222"/>
      <c r="JB165" s="222"/>
      <c r="JC165" s="222"/>
      <c r="JD165" s="222"/>
      <c r="JE165" s="222"/>
      <c r="JF165" s="222"/>
      <c r="JG165" s="222"/>
      <c r="JH165" s="222"/>
      <c r="JI165" s="222"/>
      <c r="JJ165" s="222"/>
      <c r="JK165" s="222"/>
      <c r="JL165" s="222"/>
      <c r="JM165" s="222"/>
      <c r="JN165" s="222"/>
      <c r="JO165" s="222"/>
      <c r="JP165" s="222"/>
      <c r="JQ165" s="222"/>
      <c r="JR165" s="222"/>
      <c r="JS165" s="222"/>
      <c r="JT165" s="222"/>
      <c r="JU165" s="222"/>
      <c r="JV165" s="222"/>
      <c r="JW165" s="222"/>
      <c r="JX165" s="222"/>
      <c r="JY165" s="222"/>
      <c r="JZ165" s="222"/>
      <c r="KA165" s="222"/>
      <c r="KB165" s="222"/>
      <c r="KC165" s="222"/>
      <c r="KD165" s="222"/>
      <c r="KE165" s="90"/>
      <c r="KF165" s="222"/>
      <c r="KG165" s="222"/>
      <c r="KH165" s="222"/>
      <c r="KI165" s="222"/>
      <c r="KJ165" s="222"/>
      <c r="KK165" s="222"/>
      <c r="KL165" s="222"/>
      <c r="KM165" s="222"/>
      <c r="KN165" s="222"/>
      <c r="KO165" s="222"/>
      <c r="KP165" s="222"/>
      <c r="KQ165" s="222"/>
      <c r="KR165" s="222"/>
      <c r="KS165" s="222"/>
      <c r="KT165" s="222"/>
      <c r="KU165" s="222"/>
      <c r="KV165" s="222"/>
      <c r="KW165" s="222"/>
      <c r="KX165" s="222"/>
      <c r="KY165" s="222"/>
      <c r="KZ165" s="222"/>
      <c r="LA165" s="222"/>
      <c r="LB165" s="222"/>
      <c r="LC165" s="222"/>
      <c r="LD165" s="222"/>
      <c r="LE165" s="222"/>
      <c r="LF165" s="222"/>
      <c r="LG165" s="222"/>
      <c r="LH165" s="222"/>
      <c r="LI165" s="222"/>
      <c r="LJ165" s="222"/>
      <c r="LK165" s="222"/>
      <c r="LL165" s="222"/>
      <c r="LM165" s="222"/>
      <c r="LN165" s="222"/>
      <c r="LO165" s="222"/>
      <c r="LP165" s="222"/>
      <c r="LQ165" s="222"/>
      <c r="LR165" s="222"/>
      <c r="LS165" s="222"/>
      <c r="LT165" s="90"/>
      <c r="LU165" s="222"/>
      <c r="LV165" s="222"/>
      <c r="LW165" s="222"/>
      <c r="LX165" s="222"/>
      <c r="LY165" s="222"/>
      <c r="LZ165" s="222"/>
      <c r="MA165" s="222"/>
      <c r="MB165" s="222"/>
      <c r="MC165" s="222"/>
      <c r="MD165" s="222"/>
      <c r="ME165" s="222"/>
      <c r="MF165" s="222"/>
      <c r="MG165" s="222"/>
      <c r="MH165" s="222"/>
      <c r="MI165" s="222"/>
      <c r="MJ165" s="222"/>
      <c r="MK165" s="222"/>
      <c r="ML165" s="222"/>
      <c r="MM165" s="222"/>
      <c r="MN165" s="222"/>
      <c r="MO165" s="222"/>
      <c r="MP165" s="222"/>
      <c r="MQ165" s="222"/>
      <c r="MR165" s="222"/>
      <c r="MS165" s="222"/>
      <c r="MT165" s="222"/>
      <c r="MU165" s="222"/>
      <c r="MV165" s="222"/>
      <c r="MW165" s="222"/>
      <c r="MX165" s="222"/>
      <c r="MY165" s="222"/>
      <c r="MZ165" s="222"/>
      <c r="NA165" s="222"/>
      <c r="NB165" s="222"/>
      <c r="NC165" s="222"/>
      <c r="ND165" s="222"/>
      <c r="NE165" s="222"/>
      <c r="NF165" s="222"/>
      <c r="NG165" s="222"/>
      <c r="NH165" s="222"/>
      <c r="NI165" s="222"/>
      <c r="NJ165" s="222"/>
      <c r="NK165" s="222"/>
      <c r="NL165" s="222"/>
      <c r="NM165" s="222"/>
      <c r="NN165" s="222"/>
      <c r="NO165" s="222"/>
      <c r="NP165" s="222"/>
      <c r="NQ165" s="222"/>
      <c r="NR165" s="222"/>
      <c r="NS165" s="222"/>
      <c r="NT165" s="222"/>
      <c r="NU165" s="222"/>
      <c r="NV165" s="222"/>
      <c r="NW165" s="222"/>
      <c r="NX165" s="222"/>
      <c r="NY165" s="222"/>
      <c r="NZ165" s="222"/>
      <c r="OA165" s="222"/>
      <c r="OB165" s="222"/>
      <c r="OC165" s="222"/>
      <c r="OD165" s="222"/>
      <c r="OE165" s="222"/>
      <c r="OF165" s="222"/>
      <c r="OG165" s="222"/>
      <c r="OH165" s="222"/>
      <c r="OI165" s="222"/>
      <c r="OJ165" s="222"/>
      <c r="OK165" s="222"/>
      <c r="OL165" s="222"/>
      <c r="OM165" s="222"/>
      <c r="ON165" s="222"/>
      <c r="OO165" s="222"/>
      <c r="OP165" s="222"/>
      <c r="OQ165" s="222"/>
      <c r="OR165" s="222"/>
      <c r="OS165" s="222"/>
      <c r="OT165" s="222"/>
      <c r="OU165" s="222"/>
      <c r="OV165" s="222"/>
      <c r="OW165" s="273"/>
      <c r="OX165" s="273"/>
      <c r="OY165" s="222"/>
      <c r="OZ165" s="222"/>
      <c r="PA165" s="222"/>
      <c r="PB165" s="222"/>
      <c r="PC165" s="222"/>
      <c r="PD165" s="222"/>
      <c r="PE165" s="222"/>
      <c r="PF165" s="222"/>
      <c r="PG165" s="222"/>
      <c r="PH165" s="222"/>
      <c r="PI165" s="222"/>
      <c r="PJ165" s="222"/>
      <c r="PK165" s="222"/>
      <c r="PL165" s="222"/>
      <c r="PM165" s="222"/>
      <c r="PN165" s="222"/>
      <c r="PO165" s="222"/>
      <c r="PP165" s="222"/>
      <c r="PQ165" s="222"/>
      <c r="PR165" s="222"/>
      <c r="PS165" s="222"/>
      <c r="PT165" s="222"/>
      <c r="PU165" s="222"/>
      <c r="PV165" s="222"/>
      <c r="PW165" s="222"/>
      <c r="PX165" s="222"/>
      <c r="PY165" s="222"/>
      <c r="PZ165" s="222"/>
      <c r="QA165" s="222"/>
      <c r="QB165" s="222"/>
      <c r="QC165" s="222"/>
      <c r="QD165" s="222"/>
      <c r="QE165" s="222"/>
      <c r="QF165" s="222"/>
      <c r="QG165" s="222"/>
      <c r="QH165" s="222"/>
      <c r="QI165" s="222"/>
      <c r="QJ165" s="222"/>
      <c r="QK165" s="222"/>
      <c r="QL165" s="222"/>
      <c r="QM165" s="222"/>
      <c r="QN165" s="222"/>
      <c r="QO165" s="222"/>
      <c r="QP165" s="222"/>
      <c r="QQ165" s="222"/>
      <c r="QR165" s="222"/>
      <c r="QS165" s="222"/>
      <c r="QT165" s="222"/>
      <c r="QU165" s="222"/>
      <c r="QV165" s="222"/>
      <c r="QW165" s="222"/>
      <c r="QX165" s="222"/>
      <c r="QY165" s="222"/>
      <c r="QZ165" s="222"/>
      <c r="RA165" s="222"/>
      <c r="RB165" s="222"/>
      <c r="RC165" s="222"/>
      <c r="RD165" s="222"/>
      <c r="RE165" s="222"/>
      <c r="RF165" s="222"/>
      <c r="RG165" s="222"/>
      <c r="RH165" s="222"/>
      <c r="RI165" s="222"/>
      <c r="RJ165" s="222"/>
      <c r="RK165" s="222"/>
      <c r="RL165" s="222"/>
      <c r="RM165" s="222"/>
      <c r="RN165" s="222"/>
      <c r="RO165" s="222"/>
      <c r="RP165" s="222"/>
      <c r="RQ165" s="222"/>
      <c r="RR165" s="222"/>
      <c r="RS165" s="222"/>
      <c r="RT165" s="222"/>
      <c r="RU165" s="222"/>
      <c r="RV165" s="222"/>
      <c r="RW165" s="222"/>
      <c r="RX165" s="222"/>
      <c r="RY165" s="222"/>
      <c r="RZ165" s="222"/>
      <c r="SA165" s="222"/>
      <c r="SB165" s="222"/>
      <c r="SC165" s="222"/>
      <c r="SD165" s="222"/>
      <c r="SE165" s="222"/>
      <c r="SF165" s="222"/>
      <c r="SG165" s="222"/>
      <c r="SH165" s="222"/>
      <c r="SI165" s="222"/>
      <c r="SJ165" s="222"/>
      <c r="SK165" s="222"/>
      <c r="SL165" s="222"/>
      <c r="SM165" s="222"/>
      <c r="SN165" s="222"/>
      <c r="SO165" s="222"/>
      <c r="SP165" s="222"/>
      <c r="SQ165" s="222"/>
      <c r="SR165" s="222"/>
      <c r="SS165" s="222"/>
      <c r="ST165" s="222"/>
      <c r="SU165" s="222"/>
      <c r="SV165" s="222"/>
      <c r="SW165" s="222"/>
      <c r="SX165" s="222"/>
      <c r="SY165" s="222"/>
      <c r="SZ165" s="222"/>
      <c r="TA165" s="222"/>
      <c r="TB165" s="222"/>
      <c r="TC165" s="222"/>
      <c r="TD165" s="222"/>
      <c r="TE165" s="222"/>
      <c r="TF165" s="222"/>
      <c r="TG165" s="222"/>
      <c r="TH165" s="222"/>
      <c r="TI165" s="222"/>
      <c r="TJ165" s="222"/>
      <c r="TK165" s="222"/>
      <c r="TL165" s="222"/>
      <c r="TM165" s="222"/>
      <c r="TN165" s="222"/>
      <c r="TO165" s="222"/>
      <c r="TP165" s="222"/>
      <c r="TQ165" s="222"/>
      <c r="TR165" s="222"/>
      <c r="TS165" s="222"/>
      <c r="TT165" s="222"/>
      <c r="TU165" s="222"/>
      <c r="TV165" s="222"/>
      <c r="TW165" s="222"/>
      <c r="TX165" s="222"/>
      <c r="TY165" s="222"/>
      <c r="TZ165" s="222"/>
      <c r="UA165" s="222"/>
      <c r="UB165" s="222"/>
      <c r="UC165" s="222"/>
      <c r="UD165" s="222"/>
      <c r="UE165" s="222"/>
      <c r="UF165" s="222"/>
      <c r="UG165" s="222"/>
      <c r="UH165" s="222"/>
      <c r="UI165" s="222"/>
      <c r="UJ165" s="222"/>
      <c r="UK165" s="222"/>
      <c r="UL165" s="222"/>
      <c r="UM165" s="222"/>
      <c r="UN165" s="222"/>
      <c r="UO165" s="222"/>
      <c r="UP165" s="222"/>
      <c r="UQ165" s="222"/>
      <c r="UR165" s="222"/>
      <c r="US165" s="222"/>
      <c r="UT165" s="222"/>
      <c r="UU165" s="222"/>
      <c r="UV165" s="222"/>
      <c r="UW165" s="222"/>
      <c r="UX165" s="222"/>
      <c r="UY165" s="222"/>
      <c r="UZ165" s="222"/>
      <c r="VA165" s="222"/>
      <c r="VB165" s="222"/>
      <c r="VC165" s="222"/>
      <c r="VD165" s="222"/>
      <c r="VE165" s="222"/>
      <c r="VF165" s="222"/>
      <c r="VG165" s="222"/>
      <c r="VH165" s="222"/>
      <c r="VI165" s="222"/>
      <c r="VJ165" s="222"/>
      <c r="VK165" s="222"/>
      <c r="VL165" s="222"/>
      <c r="VM165" s="222"/>
      <c r="VN165" s="222"/>
      <c r="VO165" s="222"/>
      <c r="VP165" s="222"/>
      <c r="VQ165" s="222"/>
      <c r="VR165" s="222"/>
      <c r="VS165" s="222"/>
      <c r="VT165" s="222"/>
      <c r="VU165" s="222"/>
      <c r="VV165" s="222"/>
      <c r="VW165" s="222"/>
      <c r="VX165" s="222"/>
      <c r="VY165" s="222"/>
      <c r="VZ165" s="222"/>
      <c r="WA165" s="222"/>
      <c r="WB165" s="222"/>
      <c r="WC165" s="222"/>
      <c r="WD165" s="222"/>
      <c r="WE165" s="222"/>
      <c r="WF165" s="222"/>
      <c r="WG165" s="222"/>
      <c r="WH165" s="222"/>
      <c r="WI165" s="222"/>
      <c r="WJ165" s="222"/>
      <c r="WK165" s="222"/>
      <c r="WL165" s="222"/>
      <c r="WM165" s="222"/>
      <c r="WN165" s="222"/>
      <c r="WO165" s="222"/>
      <c r="WP165" s="222"/>
      <c r="WQ165" s="222"/>
      <c r="WR165" s="222"/>
      <c r="WS165" s="222"/>
      <c r="WT165" s="222"/>
      <c r="WU165" s="222"/>
      <c r="WV165" s="222"/>
      <c r="WW165" s="222"/>
      <c r="WX165" s="222"/>
      <c r="WY165" s="222"/>
      <c r="WZ165" s="222"/>
      <c r="XA165" s="222"/>
      <c r="XB165" s="222"/>
      <c r="XC165" s="222"/>
      <c r="XD165" s="222"/>
      <c r="XE165" s="222"/>
      <c r="XF165" s="222"/>
      <c r="XG165" s="222"/>
      <c r="XH165" s="222"/>
      <c r="XI165" s="222"/>
      <c r="XJ165" s="222"/>
      <c r="XK165" s="222"/>
      <c r="XL165" s="222"/>
      <c r="XM165" s="222"/>
      <c r="XN165" s="222"/>
      <c r="XO165" s="222"/>
      <c r="XP165" s="222"/>
      <c r="XQ165" s="222"/>
      <c r="XR165" s="222"/>
      <c r="XS165" s="222"/>
      <c r="XT165" s="222"/>
      <c r="XU165" s="222"/>
      <c r="XV165" s="222"/>
      <c r="XW165" s="222"/>
      <c r="XX165" s="222"/>
      <c r="XY165" s="222"/>
      <c r="XZ165" s="222"/>
      <c r="YA165" s="222"/>
      <c r="YB165" s="222"/>
      <c r="YC165" s="222"/>
      <c r="YD165" s="222"/>
      <c r="YE165" s="222"/>
      <c r="YF165" s="222"/>
      <c r="YG165" s="222"/>
      <c r="YH165" s="222"/>
      <c r="YI165" s="222"/>
      <c r="YJ165" s="222"/>
      <c r="YK165" s="222"/>
      <c r="YL165" s="222"/>
      <c r="YM165" s="222"/>
      <c r="YN165" s="222"/>
      <c r="YO165" s="222"/>
      <c r="YP165" s="222"/>
      <c r="YQ165" s="222"/>
      <c r="YR165" s="222"/>
      <c r="YS165" s="222"/>
      <c r="YT165" s="222"/>
      <c r="YU165" s="222"/>
      <c r="YV165" s="222"/>
      <c r="YW165" s="222"/>
      <c r="YX165" s="222"/>
      <c r="YY165" s="222"/>
      <c r="YZ165" s="222"/>
      <c r="ZA165" s="222"/>
      <c r="ZB165" s="222"/>
      <c r="ZC165" s="222"/>
      <c r="ZD165" s="222"/>
      <c r="ZE165" s="222"/>
      <c r="ZF165" s="222"/>
      <c r="ZG165" s="222"/>
      <c r="ZH165" s="222"/>
      <c r="ZI165" s="222"/>
      <c r="ZJ165" s="222"/>
      <c r="ZK165" s="222"/>
      <c r="ZL165" s="222"/>
      <c r="ZM165" s="222"/>
      <c r="ZN165" s="222"/>
      <c r="ZO165" s="222"/>
      <c r="ZP165" s="222"/>
      <c r="ZQ165" s="222"/>
      <c r="ZR165" s="222"/>
      <c r="ZS165" s="222"/>
      <c r="ZT165" s="222"/>
      <c r="ZU165" s="222"/>
      <c r="ZV165" s="222"/>
      <c r="ZW165" s="222"/>
      <c r="ZX165" s="222"/>
      <c r="ZY165" s="222"/>
      <c r="ZZ165" s="222"/>
      <c r="AAA165" s="222"/>
      <c r="AAB165" s="222"/>
      <c r="AAC165" s="222"/>
      <c r="AAD165" s="222"/>
      <c r="AAE165" s="222"/>
      <c r="AAF165" s="222"/>
      <c r="AAG165" s="222"/>
      <c r="AAH165" s="222"/>
      <c r="AAI165" s="222"/>
      <c r="AAJ165" s="222"/>
      <c r="AAK165" s="222"/>
      <c r="AAL165" s="222"/>
      <c r="AAM165" s="222"/>
      <c r="AAN165" s="222"/>
      <c r="AAO165" s="222"/>
      <c r="AAP165" s="222"/>
      <c r="AAQ165" s="222"/>
      <c r="AAR165" s="222"/>
      <c r="AAS165" s="222"/>
      <c r="AAT165" s="222"/>
      <c r="AAU165" s="222"/>
      <c r="AAV165" s="222"/>
      <c r="AAW165" s="222"/>
      <c r="AAX165" s="222"/>
      <c r="AAY165" s="222"/>
      <c r="AAZ165" s="222"/>
      <c r="ABA165" s="222"/>
      <c r="ABB165" s="222"/>
      <c r="ABC165" s="222"/>
      <c r="ABD165" s="222"/>
      <c r="ABE165" s="222"/>
      <c r="ABF165" s="222"/>
      <c r="ABG165" s="222"/>
      <c r="ABH165" s="222"/>
      <c r="ABI165" s="222"/>
      <c r="ABJ165" s="222"/>
      <c r="ABK165" s="222"/>
      <c r="ABL165" s="222"/>
      <c r="ABM165" s="222"/>
      <c r="ABN165" s="222"/>
      <c r="ABO165" s="222"/>
      <c r="ABP165" s="222"/>
      <c r="ABQ165" s="222"/>
      <c r="ABR165" s="222"/>
      <c r="ABS165" s="222"/>
      <c r="ABT165" s="222"/>
      <c r="ABU165" s="222"/>
      <c r="ABV165" s="222"/>
      <c r="ABW165" s="222"/>
      <c r="ABX165" s="222"/>
      <c r="ABY165" s="222"/>
      <c r="ABZ165" s="222"/>
      <c r="ACA165" s="222"/>
      <c r="ACB165" s="222"/>
      <c r="ACC165" s="222"/>
      <c r="ACD165" s="222"/>
      <c r="ACE165" s="222"/>
      <c r="ACF165" s="222"/>
      <c r="ACG165" s="222"/>
      <c r="ACH165" s="222"/>
      <c r="ACI165" s="222"/>
      <c r="ACJ165" s="222"/>
      <c r="ACK165" s="222"/>
      <c r="ACL165" s="222"/>
      <c r="ACM165" s="222"/>
      <c r="ACN165" s="222"/>
      <c r="ACO165" s="222"/>
      <c r="ACP165" s="222"/>
      <c r="ACQ165" s="222"/>
      <c r="ACR165" s="222"/>
      <c r="ACS165" s="222"/>
      <c r="ACT165" s="222"/>
      <c r="ACU165" s="222"/>
      <c r="ACV165" s="222"/>
      <c r="ACW165" s="222"/>
      <c r="ACX165" s="222"/>
      <c r="ACY165" s="222"/>
      <c r="ACZ165" s="222"/>
      <c r="ADA165" s="222"/>
      <c r="ADB165" s="222"/>
      <c r="ADC165" s="222"/>
      <c r="ADD165" s="222"/>
      <c r="ADE165" s="222"/>
      <c r="ADF165" s="222"/>
      <c r="ADG165" s="222"/>
      <c r="ADH165" s="222"/>
      <c r="ADI165" s="222"/>
      <c r="ADJ165" s="222"/>
      <c r="ADK165" s="222"/>
      <c r="ADL165" s="222"/>
      <c r="ADM165" s="222"/>
      <c r="ADN165" s="222"/>
      <c r="ADO165" s="222"/>
      <c r="ADP165" s="222"/>
      <c r="ADQ165" s="222"/>
      <c r="ADR165" s="222"/>
      <c r="ADS165" s="222"/>
      <c r="ADT165" s="222"/>
      <c r="ADU165" s="222"/>
      <c r="ADV165" s="222"/>
      <c r="ADW165" s="222"/>
      <c r="ADX165" s="222"/>
      <c r="ADY165" s="222"/>
      <c r="ADZ165" s="222"/>
      <c r="AEA165" s="222"/>
      <c r="AEB165" s="222"/>
      <c r="AEC165" s="222"/>
      <c r="AED165" s="222"/>
      <c r="AEE165" s="222"/>
      <c r="AEF165" s="222"/>
      <c r="AEG165" s="222"/>
      <c r="AEH165" s="222"/>
      <c r="AEI165" s="222"/>
      <c r="AEJ165" s="222"/>
      <c r="AEK165" s="222"/>
      <c r="AEL165" s="222"/>
      <c r="AEM165" s="222"/>
      <c r="AEN165" s="222"/>
      <c r="AEO165" s="222"/>
      <c r="AEP165" s="222"/>
      <c r="AEQ165" s="222"/>
      <c r="AER165" s="222"/>
      <c r="AES165" s="222"/>
      <c r="AET165" s="222"/>
      <c r="AEU165" s="222"/>
      <c r="AEV165" s="222"/>
      <c r="AEW165" s="222"/>
      <c r="AEX165" s="222"/>
      <c r="AEY165" s="222"/>
      <c r="AEZ165" s="222"/>
      <c r="AFA165" s="222"/>
      <c r="AFB165" s="222"/>
      <c r="AFC165" s="222"/>
      <c r="AFD165" s="222"/>
      <c r="AFE165" s="222"/>
      <c r="AFF165" s="222"/>
      <c r="AFG165" s="222"/>
      <c r="AFH165" s="222"/>
      <c r="AFI165" s="222"/>
      <c r="AFJ165" s="222"/>
      <c r="AFK165" s="222"/>
      <c r="AFL165" s="222"/>
      <c r="AFM165" s="222"/>
      <c r="AFN165" s="222"/>
      <c r="AFO165" s="222"/>
      <c r="AFP165" s="222"/>
      <c r="AFQ165" s="222"/>
      <c r="AFR165" s="222"/>
      <c r="AFS165" s="222"/>
      <c r="AFT165" s="222"/>
    </row>
    <row r="166" spans="1:852" s="291" customFormat="1">
      <c r="A166" s="212" t="s">
        <v>4196</v>
      </c>
      <c r="B166" s="578" t="s">
        <v>9987</v>
      </c>
      <c r="C166" s="840" t="str">
        <f>IF(Severity!F166&gt;=0.5,"YES","NO")</f>
        <v>NO</v>
      </c>
      <c r="D166" s="840" t="str">
        <f>IF(Severity!G166&gt;=0.5,"YES","NO")</f>
        <v>YES</v>
      </c>
      <c r="E166" s="222">
        <v>52</v>
      </c>
      <c r="F166" s="222">
        <v>2</v>
      </c>
      <c r="G166" s="90" t="s">
        <v>3758</v>
      </c>
      <c r="H166" s="90" t="s">
        <v>749</v>
      </c>
      <c r="I166" s="90" t="s">
        <v>455</v>
      </c>
      <c r="J166" s="90">
        <v>2</v>
      </c>
      <c r="K166" s="90" t="s">
        <v>455</v>
      </c>
      <c r="L166" s="212"/>
      <c r="M166" s="222"/>
      <c r="N166" s="222"/>
      <c r="O166" s="90" t="s">
        <v>602</v>
      </c>
      <c r="P166" s="212">
        <v>17</v>
      </c>
      <c r="Q166" s="222">
        <v>7</v>
      </c>
      <c r="R166" s="222">
        <v>50</v>
      </c>
      <c r="S166" s="90" t="s">
        <v>602</v>
      </c>
      <c r="T166" s="212">
        <v>17</v>
      </c>
      <c r="U166" s="573">
        <v>13.25</v>
      </c>
      <c r="V166" s="222">
        <v>4.95</v>
      </c>
      <c r="W166" s="222"/>
      <c r="X166" s="222"/>
      <c r="Y166" s="573"/>
      <c r="Z166" s="573"/>
      <c r="AA166" s="222">
        <v>6.94</v>
      </c>
      <c r="AB166" s="222">
        <v>4.55</v>
      </c>
      <c r="AC166" s="222"/>
      <c r="AD166" s="222"/>
      <c r="AE166" s="222"/>
      <c r="AF166" s="222"/>
      <c r="AG166" s="222"/>
      <c r="AH166" s="222"/>
      <c r="AI166" s="222">
        <v>16</v>
      </c>
      <c r="AJ166" s="267">
        <f t="shared" si="44"/>
        <v>14</v>
      </c>
      <c r="AK166" s="267">
        <v>14</v>
      </c>
      <c r="AL166" s="95" t="s">
        <v>9993</v>
      </c>
      <c r="AM166" s="90" t="s">
        <v>749</v>
      </c>
      <c r="AN166" s="90" t="s">
        <v>455</v>
      </c>
      <c r="AO166" s="90">
        <v>1</v>
      </c>
      <c r="AP166" s="90" t="s">
        <v>455</v>
      </c>
      <c r="AQ166" s="212"/>
      <c r="AR166" s="222"/>
      <c r="AS166" s="222"/>
      <c r="AT166" s="90" t="s">
        <v>602</v>
      </c>
      <c r="AU166" s="212">
        <v>17</v>
      </c>
      <c r="AV166" s="222">
        <v>10</v>
      </c>
      <c r="AW166" s="222">
        <v>50</v>
      </c>
      <c r="AX166" s="90" t="s">
        <v>602</v>
      </c>
      <c r="AY166" s="212">
        <v>17</v>
      </c>
      <c r="AZ166" s="222">
        <v>13.68</v>
      </c>
      <c r="BA166" s="222">
        <v>6.07</v>
      </c>
      <c r="BB166" s="222"/>
      <c r="BC166" s="222"/>
      <c r="BD166" s="573"/>
      <c r="BE166" s="573"/>
      <c r="BF166" s="222">
        <v>7.05</v>
      </c>
      <c r="BG166" s="222">
        <v>3.79</v>
      </c>
      <c r="BH166" s="222"/>
      <c r="BI166" s="222"/>
      <c r="BJ166" s="222"/>
      <c r="BK166" s="222"/>
      <c r="BL166" s="222"/>
      <c r="BM166" s="222"/>
      <c r="BN166" s="222">
        <v>19</v>
      </c>
      <c r="BO166" s="270">
        <f t="shared" si="45"/>
        <v>18</v>
      </c>
      <c r="BP166" s="270">
        <v>18</v>
      </c>
      <c r="BQ166" s="95"/>
      <c r="BR166" s="90" t="s">
        <v>455</v>
      </c>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95"/>
      <c r="CW166" s="90"/>
      <c r="CX166" s="95"/>
      <c r="CY166" s="222"/>
      <c r="CZ166" s="222"/>
      <c r="DA166" s="222"/>
      <c r="DB166" s="222"/>
      <c r="DC166" s="222"/>
      <c r="DD166" s="222"/>
      <c r="DE166" s="222"/>
      <c r="DF166" s="222"/>
      <c r="DG166" s="222"/>
      <c r="DH166" s="222"/>
      <c r="DI166" s="222"/>
      <c r="DJ166" s="222"/>
      <c r="DK166" s="222"/>
      <c r="DL166" s="222"/>
      <c r="DM166" s="222"/>
      <c r="DN166" s="222"/>
      <c r="DO166" s="222"/>
      <c r="DP166" s="222"/>
      <c r="DQ166" s="222"/>
      <c r="DR166" s="222"/>
      <c r="DS166" s="222"/>
      <c r="DT166" s="222"/>
      <c r="DU166" s="222"/>
      <c r="DV166" s="222"/>
      <c r="DW166" s="222"/>
      <c r="DX166" s="222"/>
      <c r="DY166" s="222"/>
      <c r="DZ166" s="222"/>
      <c r="EA166" s="222"/>
      <c r="EB166" s="90"/>
      <c r="EC166" s="222"/>
      <c r="ED166" s="222"/>
      <c r="EE166" s="222"/>
      <c r="EF166" s="222"/>
      <c r="EG166" s="222"/>
      <c r="EH166" s="222"/>
      <c r="EI166" s="222"/>
      <c r="EJ166" s="222"/>
      <c r="EK166" s="222"/>
      <c r="EL166" s="222"/>
      <c r="EM166" s="222"/>
      <c r="EN166" s="222"/>
      <c r="EO166" s="222"/>
      <c r="EP166" s="222"/>
      <c r="EQ166" s="222"/>
      <c r="ER166" s="222"/>
      <c r="ES166" s="222"/>
      <c r="ET166" s="222"/>
      <c r="EU166" s="222"/>
      <c r="EV166" s="222"/>
      <c r="EW166" s="222"/>
      <c r="EX166" s="222"/>
      <c r="EY166" s="222"/>
      <c r="EZ166" s="222"/>
      <c r="FA166" s="222"/>
      <c r="FB166" s="222"/>
      <c r="FC166" s="222"/>
      <c r="FD166" s="222"/>
      <c r="FE166" s="222"/>
      <c r="FF166" s="90"/>
      <c r="FG166" s="222"/>
      <c r="FH166" s="222"/>
      <c r="FI166" s="222"/>
      <c r="FJ166" s="222"/>
      <c r="FK166" s="222"/>
      <c r="FL166" s="222"/>
      <c r="FM166" s="222"/>
      <c r="FN166" s="222"/>
      <c r="FO166" s="222"/>
      <c r="FP166" s="222"/>
      <c r="FQ166" s="222"/>
      <c r="FR166" s="222"/>
      <c r="FS166" s="222"/>
      <c r="FT166" s="222"/>
      <c r="FU166" s="222"/>
      <c r="FV166" s="222"/>
      <c r="FW166" s="222"/>
      <c r="FX166" s="222"/>
      <c r="FY166" s="222"/>
      <c r="FZ166" s="222"/>
      <c r="GA166" s="222"/>
      <c r="GB166" s="222"/>
      <c r="GC166" s="222"/>
      <c r="GD166" s="222"/>
      <c r="GE166" s="222"/>
      <c r="GF166" s="222"/>
      <c r="GG166" s="222"/>
      <c r="GH166" s="222"/>
      <c r="GI166" s="222"/>
      <c r="GJ166" s="222"/>
      <c r="GK166" s="222"/>
      <c r="GL166" s="222"/>
      <c r="GM166" s="222"/>
      <c r="GN166" s="222"/>
      <c r="GO166" s="222"/>
      <c r="GP166" s="222"/>
      <c r="GQ166" s="222"/>
      <c r="GR166" s="222"/>
      <c r="GS166" s="222"/>
      <c r="GT166" s="222"/>
      <c r="GU166" s="222"/>
      <c r="GV166" s="222"/>
      <c r="GW166" s="222"/>
      <c r="GX166" s="222"/>
      <c r="GY166" s="222"/>
      <c r="GZ166" s="222"/>
      <c r="HA166" s="222"/>
      <c r="HB166" s="222"/>
      <c r="HC166" s="222"/>
      <c r="HD166" s="90"/>
      <c r="HE166" s="222"/>
      <c r="HF166" s="222"/>
      <c r="HG166" s="222"/>
      <c r="HH166" s="222"/>
      <c r="HI166" s="222"/>
      <c r="HJ166" s="222"/>
      <c r="HK166" s="222"/>
      <c r="HL166" s="222"/>
      <c r="HM166" s="222"/>
      <c r="HN166" s="222"/>
      <c r="HO166" s="222"/>
      <c r="HP166" s="222"/>
      <c r="HQ166" s="222"/>
      <c r="HR166" s="222"/>
      <c r="HS166" s="222"/>
      <c r="HT166" s="222"/>
      <c r="HU166" s="222"/>
      <c r="HV166" s="222"/>
      <c r="HW166" s="222"/>
      <c r="HX166" s="222"/>
      <c r="HY166" s="222"/>
      <c r="HZ166" s="222"/>
      <c r="IA166" s="222"/>
      <c r="IB166" s="222"/>
      <c r="IC166" s="222"/>
      <c r="ID166" s="222"/>
      <c r="IE166" s="222"/>
      <c r="IF166" s="222"/>
      <c r="IG166" s="222"/>
      <c r="IH166" s="222"/>
      <c r="II166" s="222"/>
      <c r="IJ166" s="222"/>
      <c r="IK166" s="222"/>
      <c r="IL166" s="222"/>
      <c r="IM166" s="222"/>
      <c r="IN166" s="222"/>
      <c r="IO166" s="222"/>
      <c r="IP166" s="222"/>
      <c r="IQ166" s="222"/>
      <c r="IR166" s="222"/>
      <c r="IS166" s="90"/>
      <c r="IT166" s="222"/>
      <c r="IU166" s="222"/>
      <c r="IV166" s="222"/>
      <c r="IW166" s="222"/>
      <c r="IX166" s="222"/>
      <c r="IY166" s="222"/>
      <c r="IZ166" s="222"/>
      <c r="JA166" s="222"/>
      <c r="JB166" s="222"/>
      <c r="JC166" s="222"/>
      <c r="JD166" s="222"/>
      <c r="JE166" s="222"/>
      <c r="JF166" s="222"/>
      <c r="JG166" s="222"/>
      <c r="JH166" s="222"/>
      <c r="JI166" s="222"/>
      <c r="JJ166" s="222"/>
      <c r="JK166" s="222"/>
      <c r="JL166" s="222"/>
      <c r="JM166" s="222"/>
      <c r="JN166" s="222"/>
      <c r="JO166" s="222"/>
      <c r="JP166" s="222"/>
      <c r="JQ166" s="222"/>
      <c r="JR166" s="222"/>
      <c r="JS166" s="222"/>
      <c r="JT166" s="222"/>
      <c r="JU166" s="222"/>
      <c r="JV166" s="222"/>
      <c r="JW166" s="222"/>
      <c r="JX166" s="222"/>
      <c r="JY166" s="222"/>
      <c r="JZ166" s="222"/>
      <c r="KA166" s="222"/>
      <c r="KB166" s="222"/>
      <c r="KC166" s="222"/>
      <c r="KD166" s="222"/>
      <c r="KE166" s="90"/>
      <c r="KF166" s="222"/>
      <c r="KG166" s="222"/>
      <c r="KH166" s="222"/>
      <c r="KI166" s="222"/>
      <c r="KJ166" s="222"/>
      <c r="KK166" s="222"/>
      <c r="KL166" s="222"/>
      <c r="KM166" s="222"/>
      <c r="KN166" s="222"/>
      <c r="KO166" s="222"/>
      <c r="KP166" s="222"/>
      <c r="KQ166" s="222"/>
      <c r="KR166" s="222"/>
      <c r="KS166" s="222"/>
      <c r="KT166" s="222"/>
      <c r="KU166" s="222"/>
      <c r="KV166" s="222"/>
      <c r="KW166" s="222"/>
      <c r="KX166" s="222"/>
      <c r="KY166" s="222"/>
      <c r="KZ166" s="222"/>
      <c r="LA166" s="222"/>
      <c r="LB166" s="222"/>
      <c r="LC166" s="222"/>
      <c r="LD166" s="222"/>
      <c r="LE166" s="222"/>
      <c r="LF166" s="222"/>
      <c r="LG166" s="222"/>
      <c r="LH166" s="222"/>
      <c r="LI166" s="222"/>
      <c r="LJ166" s="222"/>
      <c r="LK166" s="222"/>
      <c r="LL166" s="222"/>
      <c r="LM166" s="222"/>
      <c r="LN166" s="222"/>
      <c r="LO166" s="222"/>
      <c r="LP166" s="222"/>
      <c r="LQ166" s="222"/>
      <c r="LR166" s="222"/>
      <c r="LS166" s="222"/>
      <c r="LT166" s="90"/>
      <c r="LU166" s="222"/>
      <c r="LV166" s="222"/>
      <c r="LW166" s="222"/>
      <c r="LX166" s="222"/>
      <c r="LY166" s="222"/>
      <c r="LZ166" s="222"/>
      <c r="MA166" s="222"/>
      <c r="MB166" s="222"/>
      <c r="MC166" s="222"/>
      <c r="MD166" s="222"/>
      <c r="ME166" s="222"/>
      <c r="MF166" s="222"/>
      <c r="MG166" s="222"/>
      <c r="MH166" s="222"/>
      <c r="MI166" s="222"/>
      <c r="MJ166" s="222"/>
      <c r="MK166" s="222"/>
      <c r="ML166" s="222"/>
      <c r="MM166" s="222"/>
      <c r="MN166" s="222"/>
      <c r="MO166" s="222"/>
      <c r="MP166" s="222"/>
      <c r="MQ166" s="222"/>
      <c r="MR166" s="222"/>
      <c r="MS166" s="222"/>
      <c r="MT166" s="222"/>
      <c r="MU166" s="222"/>
      <c r="MV166" s="222"/>
      <c r="MW166" s="222"/>
      <c r="MX166" s="222"/>
      <c r="MY166" s="222"/>
      <c r="MZ166" s="222"/>
      <c r="NA166" s="222"/>
      <c r="NB166" s="222"/>
      <c r="NC166" s="222"/>
      <c r="ND166" s="222"/>
      <c r="NE166" s="222"/>
      <c r="NF166" s="222"/>
      <c r="NG166" s="222"/>
      <c r="NH166" s="222"/>
      <c r="NI166" s="222"/>
      <c r="NJ166" s="222"/>
      <c r="NK166" s="222"/>
      <c r="NL166" s="222"/>
      <c r="NM166" s="222"/>
      <c r="NN166" s="222"/>
      <c r="NO166" s="222"/>
      <c r="NP166" s="222"/>
      <c r="NQ166" s="222"/>
      <c r="NR166" s="222"/>
      <c r="NS166" s="222"/>
      <c r="NT166" s="222"/>
      <c r="NU166" s="222"/>
      <c r="NV166" s="222"/>
      <c r="NW166" s="222"/>
      <c r="NX166" s="222"/>
      <c r="NY166" s="222"/>
      <c r="NZ166" s="222"/>
      <c r="OA166" s="222"/>
      <c r="OB166" s="222"/>
      <c r="OC166" s="222"/>
      <c r="OD166" s="222"/>
      <c r="OE166" s="222"/>
      <c r="OF166" s="222"/>
      <c r="OG166" s="222"/>
      <c r="OH166" s="222"/>
      <c r="OI166" s="222"/>
      <c r="OJ166" s="222"/>
      <c r="OK166" s="222"/>
      <c r="OL166" s="222"/>
      <c r="OM166" s="222"/>
      <c r="ON166" s="222"/>
      <c r="OO166" s="222"/>
      <c r="OP166" s="222"/>
      <c r="OQ166" s="222"/>
      <c r="OR166" s="222"/>
      <c r="OS166" s="222"/>
      <c r="OT166" s="222"/>
      <c r="OU166" s="222"/>
      <c r="OV166" s="222"/>
      <c r="OW166" s="273"/>
      <c r="OX166" s="273"/>
      <c r="OY166" s="222"/>
      <c r="OZ166" s="222"/>
      <c r="PA166" s="222"/>
      <c r="PB166" s="222"/>
      <c r="PC166" s="222"/>
      <c r="PD166" s="222"/>
      <c r="PE166" s="222"/>
      <c r="PF166" s="222"/>
      <c r="PG166" s="222"/>
      <c r="PH166" s="222"/>
      <c r="PI166" s="222"/>
      <c r="PJ166" s="222"/>
      <c r="PK166" s="222"/>
      <c r="PL166" s="222"/>
      <c r="PM166" s="222"/>
      <c r="PN166" s="222"/>
      <c r="PO166" s="222"/>
      <c r="PP166" s="222"/>
      <c r="PQ166" s="222"/>
      <c r="PR166" s="222"/>
      <c r="PS166" s="222"/>
      <c r="PT166" s="222"/>
      <c r="PU166" s="222"/>
      <c r="PV166" s="222"/>
      <c r="PW166" s="222"/>
      <c r="PX166" s="222"/>
      <c r="PY166" s="222"/>
      <c r="PZ166" s="222"/>
      <c r="QA166" s="222"/>
      <c r="QB166" s="222"/>
      <c r="QC166" s="222"/>
      <c r="QD166" s="222"/>
      <c r="QE166" s="222"/>
      <c r="QF166" s="222"/>
      <c r="QG166" s="222"/>
      <c r="QH166" s="222"/>
      <c r="QI166" s="222"/>
      <c r="QJ166" s="222"/>
      <c r="QK166" s="222"/>
      <c r="QL166" s="222"/>
      <c r="QM166" s="222"/>
      <c r="QN166" s="222"/>
      <c r="QO166" s="222"/>
      <c r="QP166" s="222"/>
      <c r="QQ166" s="222"/>
      <c r="QR166" s="222"/>
      <c r="QS166" s="222"/>
      <c r="QT166" s="222"/>
      <c r="QU166" s="222"/>
      <c r="QV166" s="222"/>
      <c r="QW166" s="222"/>
      <c r="QX166" s="222"/>
      <c r="QY166" s="222"/>
      <c r="QZ166" s="222"/>
      <c r="RA166" s="222"/>
      <c r="RB166" s="222"/>
      <c r="RC166" s="222"/>
      <c r="RD166" s="222"/>
      <c r="RE166" s="222"/>
      <c r="RF166" s="222"/>
      <c r="RG166" s="222"/>
      <c r="RH166" s="222"/>
      <c r="RI166" s="222"/>
      <c r="RJ166" s="222"/>
      <c r="RK166" s="222"/>
      <c r="RL166" s="222"/>
      <c r="RM166" s="222"/>
      <c r="RN166" s="222"/>
      <c r="RO166" s="222"/>
      <c r="RP166" s="222"/>
      <c r="RQ166" s="222"/>
      <c r="RR166" s="222"/>
      <c r="RS166" s="222"/>
      <c r="RT166" s="222"/>
      <c r="RU166" s="222"/>
      <c r="RV166" s="222"/>
      <c r="RW166" s="222"/>
      <c r="RX166" s="222"/>
      <c r="RY166" s="222"/>
      <c r="RZ166" s="222"/>
      <c r="SA166" s="222"/>
      <c r="SB166" s="222"/>
      <c r="SC166" s="222"/>
      <c r="SD166" s="222"/>
      <c r="SE166" s="222"/>
      <c r="SF166" s="222"/>
      <c r="SG166" s="222"/>
      <c r="SH166" s="222"/>
      <c r="SI166" s="222"/>
      <c r="SJ166" s="222"/>
      <c r="SK166" s="222"/>
      <c r="SL166" s="222"/>
      <c r="SM166" s="222"/>
      <c r="SN166" s="222"/>
      <c r="SO166" s="222"/>
      <c r="SP166" s="222"/>
      <c r="SQ166" s="222"/>
      <c r="SR166" s="222"/>
      <c r="SS166" s="222"/>
      <c r="ST166" s="222"/>
      <c r="SU166" s="222"/>
      <c r="SV166" s="222"/>
      <c r="SW166" s="222"/>
      <c r="SX166" s="222"/>
      <c r="SY166" s="222"/>
      <c r="SZ166" s="222"/>
      <c r="TA166" s="222"/>
      <c r="TB166" s="222"/>
      <c r="TC166" s="222"/>
      <c r="TD166" s="222"/>
      <c r="TE166" s="222"/>
      <c r="TF166" s="222"/>
      <c r="TG166" s="222"/>
      <c r="TH166" s="222"/>
      <c r="TI166" s="222"/>
      <c r="TJ166" s="222"/>
      <c r="TK166" s="222"/>
      <c r="TL166" s="222"/>
      <c r="TM166" s="222"/>
      <c r="TN166" s="222"/>
      <c r="TO166" s="222"/>
      <c r="TP166" s="222"/>
      <c r="TQ166" s="222"/>
      <c r="TR166" s="222"/>
      <c r="TS166" s="222"/>
      <c r="TT166" s="222"/>
      <c r="TU166" s="222"/>
      <c r="TV166" s="222"/>
      <c r="TW166" s="222"/>
      <c r="TX166" s="222"/>
      <c r="TY166" s="222"/>
      <c r="TZ166" s="222"/>
      <c r="UA166" s="222"/>
      <c r="UB166" s="222"/>
      <c r="UC166" s="222"/>
      <c r="UD166" s="222"/>
      <c r="UE166" s="222"/>
      <c r="UF166" s="222"/>
      <c r="UG166" s="222"/>
      <c r="UH166" s="222"/>
      <c r="UI166" s="222"/>
      <c r="UJ166" s="222"/>
      <c r="UK166" s="222"/>
      <c r="UL166" s="222"/>
      <c r="UM166" s="222"/>
      <c r="UN166" s="222"/>
      <c r="UO166" s="222"/>
      <c r="UP166" s="222"/>
      <c r="UQ166" s="222"/>
      <c r="UR166" s="222"/>
      <c r="US166" s="222"/>
      <c r="UT166" s="222"/>
      <c r="UU166" s="222"/>
      <c r="UV166" s="222"/>
      <c r="UW166" s="222"/>
      <c r="UX166" s="222"/>
      <c r="UY166" s="222"/>
      <c r="UZ166" s="222"/>
      <c r="VA166" s="222"/>
      <c r="VB166" s="222"/>
      <c r="VC166" s="222"/>
      <c r="VD166" s="222"/>
      <c r="VE166" s="222"/>
      <c r="VF166" s="222"/>
      <c r="VG166" s="222"/>
      <c r="VH166" s="222"/>
      <c r="VI166" s="222"/>
      <c r="VJ166" s="222"/>
      <c r="VK166" s="222"/>
      <c r="VL166" s="222"/>
      <c r="VM166" s="222"/>
      <c r="VN166" s="222"/>
      <c r="VO166" s="222"/>
      <c r="VP166" s="222"/>
      <c r="VQ166" s="222"/>
      <c r="VR166" s="222"/>
      <c r="VS166" s="222"/>
      <c r="VT166" s="222"/>
      <c r="VU166" s="222"/>
      <c r="VV166" s="222"/>
      <c r="VW166" s="222"/>
      <c r="VX166" s="222"/>
      <c r="VY166" s="222"/>
      <c r="VZ166" s="222"/>
      <c r="WA166" s="222"/>
      <c r="WB166" s="222"/>
      <c r="WC166" s="222"/>
      <c r="WD166" s="222"/>
      <c r="WE166" s="222"/>
      <c r="WF166" s="222"/>
      <c r="WG166" s="222"/>
      <c r="WH166" s="222"/>
      <c r="WI166" s="222"/>
      <c r="WJ166" s="222"/>
      <c r="WK166" s="222"/>
      <c r="WL166" s="222"/>
      <c r="WM166" s="222"/>
      <c r="WN166" s="222"/>
      <c r="WO166" s="222"/>
      <c r="WP166" s="222"/>
      <c r="WQ166" s="222"/>
      <c r="WR166" s="222"/>
      <c r="WS166" s="222"/>
      <c r="WT166" s="222"/>
      <c r="WU166" s="222"/>
      <c r="WV166" s="222"/>
      <c r="WW166" s="222"/>
      <c r="WX166" s="222"/>
      <c r="WY166" s="222"/>
      <c r="WZ166" s="222"/>
      <c r="XA166" s="222"/>
      <c r="XB166" s="222"/>
      <c r="XC166" s="222"/>
      <c r="XD166" s="222"/>
      <c r="XE166" s="222"/>
      <c r="XF166" s="222"/>
      <c r="XG166" s="222"/>
      <c r="XH166" s="222"/>
      <c r="XI166" s="222"/>
      <c r="XJ166" s="222"/>
      <c r="XK166" s="222"/>
      <c r="XL166" s="222"/>
      <c r="XM166" s="222"/>
      <c r="XN166" s="222"/>
      <c r="XO166" s="222"/>
      <c r="XP166" s="222"/>
      <c r="XQ166" s="222"/>
      <c r="XR166" s="222"/>
      <c r="XS166" s="222"/>
      <c r="XT166" s="222"/>
      <c r="XU166" s="222"/>
      <c r="XV166" s="222"/>
      <c r="XW166" s="222"/>
      <c r="XX166" s="222"/>
      <c r="XY166" s="222"/>
      <c r="XZ166" s="222"/>
      <c r="YA166" s="222"/>
      <c r="YB166" s="222"/>
      <c r="YC166" s="222"/>
      <c r="YD166" s="222"/>
      <c r="YE166" s="222"/>
      <c r="YF166" s="222"/>
      <c r="YG166" s="222"/>
      <c r="YH166" s="222"/>
      <c r="YI166" s="222"/>
      <c r="YJ166" s="222"/>
      <c r="YK166" s="222"/>
      <c r="YL166" s="222"/>
      <c r="YM166" s="222"/>
      <c r="YN166" s="222"/>
      <c r="YO166" s="222"/>
      <c r="YP166" s="222"/>
      <c r="YQ166" s="222"/>
      <c r="YR166" s="222"/>
      <c r="YS166" s="222"/>
      <c r="YT166" s="222"/>
      <c r="YU166" s="222"/>
      <c r="YV166" s="222"/>
      <c r="YW166" s="222"/>
      <c r="YX166" s="222"/>
      <c r="YY166" s="222"/>
      <c r="YZ166" s="222"/>
      <c r="ZA166" s="222"/>
      <c r="ZB166" s="222"/>
      <c r="ZC166" s="222"/>
      <c r="ZD166" s="222"/>
      <c r="ZE166" s="222"/>
      <c r="ZF166" s="222"/>
      <c r="ZG166" s="222"/>
      <c r="ZH166" s="222"/>
      <c r="ZI166" s="222"/>
      <c r="ZJ166" s="222"/>
      <c r="ZK166" s="222"/>
      <c r="ZL166" s="222"/>
      <c r="ZM166" s="222"/>
      <c r="ZN166" s="222"/>
      <c r="ZO166" s="222"/>
      <c r="ZP166" s="222"/>
      <c r="ZQ166" s="222"/>
      <c r="ZR166" s="222"/>
      <c r="ZS166" s="222"/>
      <c r="ZT166" s="222"/>
      <c r="ZU166" s="222"/>
      <c r="ZV166" s="222"/>
      <c r="ZW166" s="222"/>
      <c r="ZX166" s="222"/>
      <c r="ZY166" s="222"/>
      <c r="ZZ166" s="222"/>
      <c r="AAA166" s="222"/>
      <c r="AAB166" s="222"/>
      <c r="AAC166" s="222"/>
      <c r="AAD166" s="222"/>
      <c r="AAE166" s="222"/>
      <c r="AAF166" s="222"/>
      <c r="AAG166" s="222"/>
      <c r="AAH166" s="222"/>
      <c r="AAI166" s="222"/>
      <c r="AAJ166" s="222"/>
      <c r="AAK166" s="222"/>
      <c r="AAL166" s="222"/>
      <c r="AAM166" s="222"/>
      <c r="AAN166" s="222"/>
      <c r="AAO166" s="222"/>
      <c r="AAP166" s="222"/>
      <c r="AAQ166" s="222"/>
      <c r="AAR166" s="222"/>
      <c r="AAS166" s="222"/>
      <c r="AAT166" s="222"/>
      <c r="AAU166" s="222"/>
      <c r="AAV166" s="222"/>
      <c r="AAW166" s="222"/>
      <c r="AAX166" s="222"/>
      <c r="AAY166" s="222"/>
      <c r="AAZ166" s="222"/>
      <c r="ABA166" s="222"/>
      <c r="ABB166" s="222"/>
      <c r="ABC166" s="222"/>
      <c r="ABD166" s="222"/>
      <c r="ABE166" s="222"/>
      <c r="ABF166" s="222"/>
      <c r="ABG166" s="222"/>
      <c r="ABH166" s="222"/>
      <c r="ABI166" s="222"/>
      <c r="ABJ166" s="222"/>
      <c r="ABK166" s="222"/>
      <c r="ABL166" s="222"/>
      <c r="ABM166" s="222"/>
      <c r="ABN166" s="222"/>
      <c r="ABO166" s="222"/>
      <c r="ABP166" s="222"/>
      <c r="ABQ166" s="222"/>
      <c r="ABR166" s="222"/>
      <c r="ABS166" s="222"/>
      <c r="ABT166" s="222"/>
      <c r="ABU166" s="222"/>
      <c r="ABV166" s="222"/>
      <c r="ABW166" s="222"/>
      <c r="ABX166" s="222"/>
      <c r="ABY166" s="222"/>
      <c r="ABZ166" s="222"/>
      <c r="ACA166" s="222"/>
      <c r="ACB166" s="222"/>
      <c r="ACC166" s="222"/>
      <c r="ACD166" s="222"/>
      <c r="ACE166" s="222"/>
      <c r="ACF166" s="222"/>
      <c r="ACG166" s="222"/>
      <c r="ACH166" s="222"/>
      <c r="ACI166" s="222"/>
      <c r="ACJ166" s="222"/>
      <c r="ACK166" s="222"/>
      <c r="ACL166" s="222"/>
      <c r="ACM166" s="222"/>
      <c r="ACN166" s="222"/>
      <c r="ACO166" s="222"/>
      <c r="ACP166" s="222"/>
      <c r="ACQ166" s="222"/>
      <c r="ACR166" s="222"/>
      <c r="ACS166" s="222"/>
      <c r="ACT166" s="222"/>
      <c r="ACU166" s="222"/>
      <c r="ACV166" s="222"/>
      <c r="ACW166" s="222"/>
      <c r="ACX166" s="222"/>
      <c r="ACY166" s="222"/>
      <c r="ACZ166" s="222"/>
      <c r="ADA166" s="222"/>
      <c r="ADB166" s="222"/>
      <c r="ADC166" s="222"/>
      <c r="ADD166" s="222"/>
      <c r="ADE166" s="222"/>
      <c r="ADF166" s="222"/>
      <c r="ADG166" s="222"/>
      <c r="ADH166" s="222"/>
      <c r="ADI166" s="222"/>
      <c r="ADJ166" s="222"/>
      <c r="ADK166" s="222"/>
      <c r="ADL166" s="222"/>
      <c r="ADM166" s="222"/>
      <c r="ADN166" s="222"/>
      <c r="ADO166" s="222"/>
      <c r="ADP166" s="222"/>
      <c r="ADQ166" s="222"/>
      <c r="ADR166" s="222"/>
      <c r="ADS166" s="222"/>
      <c r="ADT166" s="222"/>
      <c r="ADU166" s="222"/>
      <c r="ADV166" s="222"/>
      <c r="ADW166" s="222"/>
      <c r="ADX166" s="222"/>
      <c r="ADY166" s="222"/>
      <c r="ADZ166" s="222"/>
      <c r="AEA166" s="222"/>
      <c r="AEB166" s="222"/>
      <c r="AEC166" s="222"/>
      <c r="AED166" s="222"/>
      <c r="AEE166" s="222"/>
      <c r="AEF166" s="222"/>
      <c r="AEG166" s="222"/>
      <c r="AEH166" s="222"/>
      <c r="AEI166" s="222"/>
      <c r="AEJ166" s="222"/>
      <c r="AEK166" s="222"/>
      <c r="AEL166" s="222"/>
      <c r="AEM166" s="222"/>
      <c r="AEN166" s="222"/>
      <c r="AEO166" s="222"/>
      <c r="AEP166" s="222"/>
      <c r="AEQ166" s="222"/>
      <c r="AER166" s="222"/>
      <c r="AES166" s="222"/>
      <c r="AET166" s="222"/>
      <c r="AEU166" s="222"/>
      <c r="AEV166" s="222"/>
      <c r="AEW166" s="222"/>
      <c r="AEX166" s="222"/>
      <c r="AEY166" s="222"/>
      <c r="AEZ166" s="222"/>
      <c r="AFA166" s="222"/>
      <c r="AFB166" s="222"/>
      <c r="AFC166" s="222"/>
      <c r="AFD166" s="222"/>
      <c r="AFE166" s="222"/>
      <c r="AFF166" s="222"/>
      <c r="AFG166" s="222"/>
      <c r="AFH166" s="222"/>
      <c r="AFI166" s="222"/>
      <c r="AFJ166" s="222"/>
      <c r="AFK166" s="222"/>
      <c r="AFL166" s="222"/>
      <c r="AFM166" s="222"/>
      <c r="AFN166" s="222"/>
      <c r="AFO166" s="222"/>
      <c r="AFP166" s="222"/>
      <c r="AFQ166" s="222"/>
      <c r="AFR166" s="222"/>
      <c r="AFS166" s="222"/>
      <c r="AFT166" s="222"/>
    </row>
    <row r="167" spans="1:852" s="291" customFormat="1">
      <c r="A167" s="212" t="s">
        <v>3791</v>
      </c>
      <c r="B167" s="578" t="s">
        <v>9994</v>
      </c>
      <c r="C167" s="260" t="s">
        <v>3028</v>
      </c>
      <c r="D167" s="260" t="s">
        <v>173</v>
      </c>
      <c r="E167" s="212">
        <v>4</v>
      </c>
      <c r="F167" s="212">
        <v>2</v>
      </c>
      <c r="G167" s="574" t="s">
        <v>360</v>
      </c>
      <c r="H167" s="270" t="s">
        <v>455</v>
      </c>
      <c r="I167" s="270">
        <v>3</v>
      </c>
      <c r="J167" s="270">
        <v>3</v>
      </c>
      <c r="K167" s="270" t="s">
        <v>455</v>
      </c>
      <c r="L167" s="267"/>
      <c r="M167" s="212"/>
      <c r="N167" s="90"/>
      <c r="O167" s="267" t="s">
        <v>455</v>
      </c>
      <c r="P167" s="267"/>
      <c r="Q167" s="212"/>
      <c r="R167" s="212"/>
      <c r="S167" s="267" t="s">
        <v>602</v>
      </c>
      <c r="T167" s="270">
        <v>21</v>
      </c>
      <c r="U167" s="91">
        <v>27</v>
      </c>
      <c r="V167" s="91" t="s">
        <v>455</v>
      </c>
      <c r="W167" s="91"/>
      <c r="X167" s="91"/>
      <c r="Y167" s="91" t="s">
        <v>455</v>
      </c>
      <c r="Z167" s="91"/>
      <c r="AA167" s="91"/>
      <c r="AB167" s="91"/>
      <c r="AC167" s="91"/>
      <c r="AD167" s="91"/>
      <c r="AE167" s="92"/>
      <c r="AF167" s="91"/>
      <c r="AG167" s="91"/>
      <c r="AH167" s="91"/>
      <c r="AI167" s="212">
        <v>21</v>
      </c>
      <c r="AJ167" s="267">
        <f t="shared" si="44"/>
        <v>18</v>
      </c>
      <c r="AK167" s="267" t="s">
        <v>455</v>
      </c>
      <c r="AL167" s="574" t="s">
        <v>3011</v>
      </c>
      <c r="AM167" s="267" t="s">
        <v>455</v>
      </c>
      <c r="AN167" s="267">
        <v>1</v>
      </c>
      <c r="AO167" s="267">
        <v>3</v>
      </c>
      <c r="AP167" s="267" t="s">
        <v>455</v>
      </c>
      <c r="AQ167" s="267"/>
      <c r="AR167" s="212"/>
      <c r="AS167" s="212"/>
      <c r="AT167" s="267" t="s">
        <v>455</v>
      </c>
      <c r="AU167" s="267"/>
      <c r="AV167" s="212"/>
      <c r="AW167" s="212"/>
      <c r="AX167" s="267" t="s">
        <v>602</v>
      </c>
      <c r="AY167" s="267">
        <v>21</v>
      </c>
      <c r="AZ167" s="92">
        <v>28</v>
      </c>
      <c r="BA167" s="92" t="s">
        <v>455</v>
      </c>
      <c r="BB167" s="92"/>
      <c r="BC167" s="92"/>
      <c r="BD167" s="92" t="s">
        <v>455</v>
      </c>
      <c r="BE167" s="92"/>
      <c r="BF167" s="92"/>
      <c r="BG167" s="92"/>
      <c r="BH167" s="92"/>
      <c r="BI167" s="92"/>
      <c r="BJ167" s="92"/>
      <c r="BK167" s="92"/>
      <c r="BL167" s="92"/>
      <c r="BM167" s="92"/>
      <c r="BN167" s="212">
        <v>21</v>
      </c>
      <c r="BO167" s="270">
        <f t="shared" si="45"/>
        <v>18</v>
      </c>
      <c r="BP167" s="270" t="s">
        <v>455</v>
      </c>
      <c r="BQ167" s="222"/>
      <c r="BR167" s="267" t="s">
        <v>455</v>
      </c>
      <c r="BS167" s="212"/>
      <c r="BT167" s="212"/>
      <c r="BU167" s="212"/>
      <c r="BV167" s="212"/>
      <c r="BW167" s="212"/>
      <c r="BX167" s="212"/>
      <c r="BY167" s="212"/>
      <c r="BZ167" s="212"/>
      <c r="CA167" s="212"/>
      <c r="CB167" s="212"/>
      <c r="CC167" s="212"/>
      <c r="CD167" s="212"/>
      <c r="CE167" s="212"/>
      <c r="CF167" s="92"/>
      <c r="CG167" s="92"/>
      <c r="CH167" s="92"/>
      <c r="CI167" s="92"/>
      <c r="CJ167" s="92"/>
      <c r="CK167" s="92"/>
      <c r="CL167" s="92"/>
      <c r="CM167" s="92"/>
      <c r="CN167" s="92"/>
      <c r="CO167" s="92"/>
      <c r="CP167" s="92"/>
      <c r="CQ167" s="92"/>
      <c r="CR167" s="92"/>
      <c r="CS167" s="92"/>
      <c r="CT167" s="212"/>
      <c r="CU167" s="212"/>
      <c r="CV167" s="212"/>
      <c r="CW167" s="267"/>
      <c r="CX167" s="212"/>
      <c r="CY167" s="212"/>
      <c r="CZ167" s="212"/>
      <c r="DA167" s="212"/>
      <c r="DB167" s="212"/>
      <c r="DC167" s="212"/>
      <c r="DD167" s="212"/>
      <c r="DE167" s="212"/>
      <c r="DF167" s="212"/>
      <c r="DG167" s="212"/>
      <c r="DH167" s="212"/>
      <c r="DI167" s="212"/>
      <c r="DJ167" s="212"/>
      <c r="DK167" s="91"/>
      <c r="DL167" s="91"/>
      <c r="DM167" s="91"/>
      <c r="DN167" s="91"/>
      <c r="DO167" s="91"/>
      <c r="DP167" s="91"/>
      <c r="DQ167" s="91"/>
      <c r="DR167" s="91"/>
      <c r="DS167" s="91"/>
      <c r="DT167" s="91"/>
      <c r="DU167" s="91"/>
      <c r="DV167" s="91"/>
      <c r="DW167" s="91"/>
      <c r="DX167" s="91"/>
      <c r="DY167" s="212"/>
      <c r="DZ167" s="212"/>
      <c r="EA167" s="212"/>
      <c r="EB167" s="222"/>
      <c r="EC167" s="222"/>
      <c r="ED167" s="222"/>
      <c r="EE167" s="222"/>
      <c r="EF167" s="222"/>
      <c r="EG167" s="222"/>
      <c r="EH167" s="222"/>
      <c r="EI167" s="222"/>
      <c r="EJ167" s="222"/>
      <c r="EK167" s="222"/>
      <c r="EL167" s="222"/>
      <c r="EM167" s="222"/>
      <c r="EN167" s="222"/>
      <c r="EO167" s="222"/>
      <c r="EP167" s="534"/>
      <c r="EQ167" s="534"/>
      <c r="ER167" s="534"/>
      <c r="ES167" s="534"/>
      <c r="ET167" s="534"/>
      <c r="EU167" s="534"/>
      <c r="EV167" s="534"/>
      <c r="EW167" s="534"/>
      <c r="EX167" s="534"/>
      <c r="EY167" s="534"/>
      <c r="EZ167" s="534"/>
      <c r="FA167" s="534"/>
      <c r="FB167" s="534"/>
      <c r="FC167" s="534"/>
      <c r="FD167" s="222"/>
      <c r="FE167" s="222"/>
      <c r="FF167" s="222"/>
      <c r="FG167" s="222"/>
      <c r="FH167" s="222"/>
      <c r="FI167" s="222"/>
      <c r="FJ167" s="222"/>
      <c r="FK167" s="222"/>
      <c r="FL167" s="222"/>
      <c r="FM167" s="222"/>
      <c r="FN167" s="222"/>
      <c r="FO167" s="222"/>
      <c r="FP167" s="222"/>
      <c r="FQ167" s="222"/>
      <c r="FR167" s="222"/>
      <c r="FS167" s="222"/>
      <c r="FT167" s="222"/>
      <c r="FU167" s="222"/>
      <c r="FV167" s="222"/>
      <c r="FW167" s="222"/>
      <c r="FX167" s="222"/>
      <c r="FY167" s="222"/>
      <c r="FZ167" s="222"/>
      <c r="GA167" s="222"/>
      <c r="GB167" s="222"/>
      <c r="GC167" s="222"/>
      <c r="GD167" s="222"/>
      <c r="GE167" s="222"/>
      <c r="GF167" s="222"/>
      <c r="GG167" s="222"/>
      <c r="GH167" s="222"/>
      <c r="GI167" s="222"/>
      <c r="GJ167" s="222"/>
      <c r="GK167" s="222"/>
      <c r="GL167" s="222"/>
      <c r="GM167" s="222"/>
      <c r="GN167" s="222"/>
      <c r="GO167" s="222"/>
      <c r="GP167" s="222"/>
      <c r="GQ167" s="222"/>
      <c r="GR167" s="222"/>
      <c r="GS167" s="222"/>
      <c r="GT167" s="222"/>
      <c r="GU167" s="222"/>
      <c r="GV167" s="222"/>
      <c r="GW167" s="222"/>
      <c r="GX167" s="222"/>
      <c r="GY167" s="222"/>
      <c r="GZ167" s="222"/>
      <c r="HA167" s="222"/>
      <c r="HB167" s="222"/>
      <c r="HC167" s="222"/>
      <c r="HD167" s="222"/>
      <c r="HE167" s="222"/>
      <c r="HF167" s="222"/>
      <c r="HG167" s="222"/>
      <c r="HH167" s="222"/>
      <c r="HI167" s="222"/>
      <c r="HJ167" s="222"/>
      <c r="HK167" s="222"/>
      <c r="HL167" s="222"/>
      <c r="HM167" s="222"/>
      <c r="HN167" s="222"/>
      <c r="HO167" s="222"/>
      <c r="HP167" s="222"/>
      <c r="HQ167" s="222"/>
      <c r="HR167" s="222"/>
      <c r="HS167" s="222"/>
      <c r="HT167" s="222"/>
      <c r="HU167" s="222"/>
      <c r="HV167" s="222"/>
      <c r="HW167" s="222"/>
      <c r="HX167" s="222"/>
      <c r="HY167" s="222"/>
      <c r="HZ167" s="222"/>
      <c r="IA167" s="222"/>
      <c r="IB167" s="222"/>
      <c r="IC167" s="222"/>
      <c r="ID167" s="222"/>
      <c r="IE167" s="222"/>
      <c r="IF167" s="222"/>
      <c r="IG167" s="222"/>
      <c r="IH167" s="222"/>
      <c r="II167" s="222"/>
      <c r="IJ167" s="222"/>
      <c r="IK167" s="222"/>
      <c r="IL167" s="222"/>
      <c r="IM167" s="222"/>
      <c r="IN167" s="222"/>
      <c r="IO167" s="222"/>
      <c r="IP167" s="222"/>
      <c r="IQ167" s="222"/>
      <c r="IR167" s="222"/>
      <c r="IS167" s="222"/>
      <c r="IT167" s="222"/>
      <c r="IU167" s="222"/>
      <c r="IV167" s="222"/>
      <c r="IW167" s="222"/>
      <c r="IX167" s="222"/>
      <c r="IY167" s="222"/>
      <c r="IZ167" s="222"/>
      <c r="JA167" s="222"/>
      <c r="JB167" s="222"/>
      <c r="JC167" s="222"/>
      <c r="JD167" s="222"/>
      <c r="JE167" s="222"/>
      <c r="JF167" s="222"/>
      <c r="JG167" s="222"/>
      <c r="JH167" s="222"/>
      <c r="JI167" s="222"/>
      <c r="JJ167" s="222"/>
      <c r="JK167" s="222"/>
      <c r="JL167" s="222"/>
      <c r="JM167" s="222"/>
      <c r="JN167" s="222"/>
      <c r="JO167" s="222"/>
      <c r="JP167" s="222"/>
      <c r="JQ167" s="222"/>
      <c r="JR167" s="222"/>
      <c r="JS167" s="222"/>
      <c r="JT167" s="222"/>
      <c r="JU167" s="222"/>
      <c r="JV167" s="222"/>
      <c r="JW167" s="222"/>
      <c r="JX167" s="222"/>
      <c r="JY167" s="222"/>
      <c r="JZ167" s="222"/>
      <c r="KA167" s="222"/>
      <c r="KB167" s="222"/>
      <c r="KC167" s="222"/>
      <c r="KD167" s="222"/>
      <c r="KE167" s="222"/>
      <c r="KF167" s="222"/>
      <c r="KG167" s="222"/>
      <c r="KH167" s="222"/>
      <c r="KI167" s="222"/>
      <c r="KJ167" s="222"/>
      <c r="KK167" s="222"/>
      <c r="KL167" s="222"/>
      <c r="KM167" s="222"/>
      <c r="KN167" s="222"/>
      <c r="KO167" s="222"/>
      <c r="KP167" s="222"/>
      <c r="KQ167" s="222"/>
      <c r="KR167" s="222"/>
      <c r="KS167" s="222"/>
      <c r="KT167" s="222"/>
      <c r="KU167" s="222"/>
      <c r="KV167" s="222"/>
      <c r="KW167" s="222"/>
      <c r="KX167" s="222"/>
      <c r="KY167" s="222"/>
      <c r="KZ167" s="222"/>
      <c r="LA167" s="222"/>
      <c r="LB167" s="222"/>
      <c r="LC167" s="222"/>
      <c r="LD167" s="222"/>
      <c r="LE167" s="222"/>
      <c r="LF167" s="222"/>
      <c r="LG167" s="222"/>
      <c r="LH167" s="222"/>
      <c r="LI167" s="222"/>
      <c r="LJ167" s="222"/>
      <c r="LK167" s="222"/>
      <c r="LL167" s="222"/>
      <c r="LM167" s="222"/>
      <c r="LN167" s="222"/>
      <c r="LO167" s="222"/>
      <c r="LP167" s="222"/>
      <c r="LQ167" s="222"/>
      <c r="LR167" s="222"/>
      <c r="LS167" s="222"/>
      <c r="LT167" s="222"/>
      <c r="LU167" s="222"/>
      <c r="LV167" s="222"/>
      <c r="LW167" s="222"/>
      <c r="LX167" s="222"/>
      <c r="LY167" s="222"/>
      <c r="LZ167" s="222"/>
      <c r="MA167" s="222"/>
      <c r="MB167" s="222"/>
      <c r="MC167" s="222"/>
      <c r="MD167" s="222"/>
      <c r="ME167" s="222"/>
      <c r="MF167" s="222"/>
      <c r="MG167" s="222"/>
      <c r="MH167" s="222"/>
      <c r="MI167" s="222"/>
      <c r="MJ167" s="222"/>
      <c r="MK167" s="222"/>
      <c r="ML167" s="222"/>
      <c r="MM167" s="222"/>
      <c r="MN167" s="222"/>
      <c r="MO167" s="222"/>
      <c r="MP167" s="222"/>
      <c r="MQ167" s="222"/>
      <c r="MR167" s="222"/>
      <c r="MS167" s="222"/>
      <c r="MT167" s="222"/>
      <c r="MU167" s="222"/>
      <c r="MV167" s="222"/>
      <c r="MW167" s="222"/>
      <c r="MX167" s="222"/>
      <c r="MY167" s="222"/>
      <c r="MZ167" s="222"/>
      <c r="NA167" s="222"/>
      <c r="NB167" s="222"/>
      <c r="NC167" s="222"/>
      <c r="ND167" s="222"/>
      <c r="NE167" s="222"/>
      <c r="NF167" s="222"/>
      <c r="NG167" s="222"/>
      <c r="NH167" s="222"/>
      <c r="NI167" s="222"/>
      <c r="NJ167" s="222"/>
      <c r="NK167" s="222"/>
      <c r="NL167" s="222"/>
      <c r="NM167" s="222"/>
      <c r="NN167" s="222"/>
      <c r="NO167" s="222"/>
      <c r="NP167" s="222"/>
      <c r="NQ167" s="222"/>
      <c r="NR167" s="222"/>
      <c r="NS167" s="222"/>
      <c r="NT167" s="222"/>
      <c r="NU167" s="222"/>
      <c r="NV167" s="222"/>
      <c r="NW167" s="222"/>
      <c r="NX167" s="222"/>
      <c r="NY167" s="222"/>
      <c r="NZ167" s="222"/>
      <c r="OA167" s="222"/>
      <c r="OB167" s="222"/>
      <c r="OC167" s="222"/>
      <c r="OD167" s="222"/>
      <c r="OE167" s="222"/>
      <c r="OF167" s="222"/>
      <c r="OG167" s="222"/>
      <c r="OH167" s="222"/>
      <c r="OI167" s="222"/>
      <c r="OJ167" s="222"/>
      <c r="OK167" s="222"/>
      <c r="OL167" s="222"/>
      <c r="OM167" s="222"/>
      <c r="ON167" s="222"/>
      <c r="OO167" s="222"/>
      <c r="OP167" s="222"/>
      <c r="OQ167" s="222"/>
      <c r="OR167" s="222"/>
      <c r="OS167" s="222"/>
      <c r="OT167" s="222"/>
      <c r="OU167" s="222"/>
      <c r="OV167" s="222"/>
      <c r="OW167" s="222"/>
      <c r="OX167" s="222"/>
      <c r="OY167" s="222"/>
      <c r="OZ167" s="222"/>
      <c r="PA167" s="222"/>
      <c r="PB167" s="222"/>
      <c r="PC167" s="222"/>
      <c r="PD167" s="222"/>
      <c r="PE167" s="222"/>
      <c r="PF167" s="222"/>
      <c r="PG167" s="222"/>
      <c r="PH167" s="222"/>
      <c r="PI167" s="222"/>
      <c r="PJ167" s="222"/>
      <c r="PK167" s="222"/>
      <c r="PL167" s="222"/>
      <c r="PM167" s="222"/>
      <c r="PN167" s="222"/>
      <c r="PO167" s="222"/>
      <c r="PP167" s="222"/>
      <c r="PQ167" s="222"/>
      <c r="PR167" s="222"/>
      <c r="PS167" s="222"/>
      <c r="PT167" s="222"/>
      <c r="PU167" s="222"/>
      <c r="PV167" s="222"/>
      <c r="PW167" s="222"/>
      <c r="PX167" s="222"/>
      <c r="PY167" s="222"/>
      <c r="PZ167" s="222"/>
      <c r="QA167" s="222"/>
      <c r="QB167" s="222"/>
      <c r="QC167" s="222"/>
      <c r="QD167" s="222"/>
      <c r="QE167" s="222"/>
      <c r="QF167" s="222"/>
      <c r="QG167" s="222"/>
      <c r="QH167" s="222"/>
      <c r="QI167" s="222"/>
      <c r="QJ167" s="222"/>
      <c r="QK167" s="222"/>
      <c r="QL167" s="222"/>
      <c r="QM167" s="222"/>
      <c r="QN167" s="222"/>
      <c r="QO167" s="222"/>
      <c r="QP167" s="222"/>
      <c r="QQ167" s="222"/>
      <c r="QR167" s="222"/>
      <c r="QS167" s="222"/>
      <c r="QT167" s="222"/>
      <c r="QU167" s="222"/>
      <c r="QV167" s="222"/>
      <c r="QW167" s="222"/>
      <c r="QX167" s="222"/>
      <c r="QY167" s="222"/>
      <c r="QZ167" s="222"/>
      <c r="RA167" s="222"/>
      <c r="RB167" s="222"/>
      <c r="RC167" s="222"/>
      <c r="RD167" s="222"/>
      <c r="RE167" s="222"/>
      <c r="RF167" s="222"/>
      <c r="RG167" s="222"/>
      <c r="RH167" s="222"/>
      <c r="RI167" s="222"/>
      <c r="RJ167" s="222"/>
      <c r="RK167" s="222"/>
      <c r="RL167" s="222"/>
      <c r="RM167" s="222"/>
      <c r="RN167" s="222"/>
      <c r="RO167" s="222"/>
      <c r="RP167" s="222"/>
      <c r="RQ167" s="222"/>
      <c r="RR167" s="222"/>
      <c r="RS167" s="222"/>
      <c r="RT167" s="222"/>
      <c r="RU167" s="222"/>
      <c r="RV167" s="222"/>
      <c r="RW167" s="222"/>
      <c r="RX167" s="222"/>
      <c r="RY167" s="222"/>
      <c r="RZ167" s="222"/>
      <c r="SA167" s="222"/>
      <c r="SB167" s="222"/>
      <c r="SC167" s="222"/>
      <c r="SD167" s="222"/>
      <c r="SE167" s="222"/>
      <c r="SF167" s="222"/>
      <c r="SG167" s="222"/>
      <c r="SH167" s="222"/>
      <c r="SI167" s="222"/>
      <c r="SJ167" s="222"/>
      <c r="SK167" s="222"/>
      <c r="SL167" s="222"/>
      <c r="SM167" s="222"/>
      <c r="SN167" s="222"/>
      <c r="SO167" s="222"/>
      <c r="SP167" s="222"/>
      <c r="SQ167" s="222"/>
      <c r="SR167" s="222"/>
      <c r="SS167" s="222"/>
      <c r="ST167" s="222"/>
      <c r="SU167" s="222"/>
      <c r="SV167" s="222"/>
      <c r="SW167" s="222"/>
      <c r="SX167" s="222"/>
      <c r="SY167" s="222"/>
      <c r="SZ167" s="222"/>
      <c r="TA167" s="222"/>
      <c r="TB167" s="222"/>
      <c r="TC167" s="222"/>
      <c r="TD167" s="222"/>
      <c r="TE167" s="222"/>
      <c r="TF167" s="222"/>
      <c r="TG167" s="222"/>
      <c r="TH167" s="222"/>
      <c r="TI167" s="222"/>
      <c r="TJ167" s="222"/>
      <c r="TK167" s="222"/>
      <c r="TL167" s="222"/>
      <c r="TM167" s="222"/>
      <c r="TN167" s="222"/>
      <c r="TO167" s="222"/>
      <c r="TP167" s="222"/>
      <c r="TQ167" s="222"/>
      <c r="TR167" s="222"/>
      <c r="TS167" s="222"/>
      <c r="TT167" s="222"/>
      <c r="TU167" s="222"/>
      <c r="TV167" s="222"/>
      <c r="TW167" s="222"/>
      <c r="TX167" s="222"/>
      <c r="TY167" s="222"/>
      <c r="TZ167" s="222"/>
      <c r="UA167" s="222"/>
      <c r="UB167" s="222"/>
      <c r="UC167" s="222"/>
      <c r="UD167" s="222"/>
      <c r="UE167" s="222"/>
      <c r="UF167" s="222"/>
      <c r="UG167" s="222"/>
      <c r="UH167" s="222"/>
      <c r="UI167" s="222"/>
      <c r="UJ167" s="222"/>
      <c r="UK167" s="222"/>
      <c r="UL167" s="222"/>
      <c r="UM167" s="222"/>
      <c r="UN167" s="222"/>
      <c r="UO167" s="222"/>
      <c r="UP167" s="222"/>
      <c r="UQ167" s="222"/>
      <c r="UR167" s="222"/>
      <c r="US167" s="222"/>
      <c r="UT167" s="222"/>
      <c r="UU167" s="222"/>
      <c r="UV167" s="222"/>
      <c r="UW167" s="222"/>
      <c r="UX167" s="222"/>
      <c r="UY167" s="222"/>
      <c r="UZ167" s="222"/>
      <c r="VA167" s="222"/>
      <c r="VB167" s="222"/>
      <c r="VC167" s="222"/>
      <c r="VD167" s="222"/>
      <c r="VE167" s="222"/>
      <c r="VF167" s="222"/>
      <c r="VG167" s="222"/>
      <c r="VH167" s="222"/>
      <c r="VI167" s="222"/>
      <c r="VJ167" s="222"/>
      <c r="VK167" s="222"/>
      <c r="VL167" s="222"/>
      <c r="VM167" s="222"/>
      <c r="VN167" s="222"/>
      <c r="VO167" s="222"/>
      <c r="VP167" s="222"/>
      <c r="VQ167" s="222"/>
      <c r="VR167" s="222"/>
      <c r="VS167" s="222"/>
      <c r="VT167" s="222"/>
      <c r="VU167" s="222"/>
      <c r="VV167" s="222"/>
      <c r="VW167" s="222"/>
      <c r="VX167" s="222"/>
      <c r="VY167" s="222"/>
      <c r="VZ167" s="222"/>
      <c r="WA167" s="222"/>
      <c r="WB167" s="222"/>
      <c r="WC167" s="222"/>
      <c r="WD167" s="222"/>
      <c r="WE167" s="222"/>
      <c r="WF167" s="222"/>
      <c r="WG167" s="222"/>
      <c r="WH167" s="222"/>
      <c r="WI167" s="222"/>
      <c r="WJ167" s="222"/>
      <c r="WK167" s="222"/>
      <c r="WL167" s="222"/>
      <c r="WM167" s="222"/>
      <c r="WN167" s="222"/>
      <c r="WO167" s="222"/>
      <c r="WP167" s="222"/>
      <c r="WQ167" s="222"/>
      <c r="WR167" s="222"/>
      <c r="WS167" s="222"/>
      <c r="WT167" s="222"/>
      <c r="WU167" s="222"/>
      <c r="WV167" s="222"/>
      <c r="WW167" s="222"/>
      <c r="WX167" s="222"/>
      <c r="WY167" s="222"/>
      <c r="WZ167" s="222"/>
      <c r="XA167" s="222"/>
      <c r="XB167" s="222"/>
      <c r="XC167" s="222"/>
      <c r="XD167" s="222"/>
      <c r="XE167" s="222"/>
      <c r="XF167" s="222"/>
      <c r="XG167" s="222"/>
      <c r="XH167" s="222"/>
      <c r="XI167" s="222"/>
      <c r="XJ167" s="222"/>
      <c r="XK167" s="222"/>
      <c r="XL167" s="222"/>
      <c r="XM167" s="222"/>
      <c r="XN167" s="222"/>
      <c r="XO167" s="222"/>
      <c r="XP167" s="222"/>
      <c r="XQ167" s="222"/>
      <c r="XR167" s="222"/>
      <c r="XS167" s="222"/>
      <c r="XT167" s="222"/>
      <c r="XU167" s="222"/>
      <c r="XV167" s="222"/>
      <c r="XW167" s="222"/>
      <c r="XX167" s="222"/>
      <c r="XY167" s="222"/>
      <c r="XZ167" s="222"/>
      <c r="YA167" s="222"/>
      <c r="YB167" s="222"/>
      <c r="YC167" s="222"/>
      <c r="YD167" s="222"/>
      <c r="YE167" s="222"/>
      <c r="YF167" s="222"/>
      <c r="YG167" s="222"/>
      <c r="YH167" s="222"/>
      <c r="YI167" s="222"/>
      <c r="YJ167" s="222"/>
      <c r="YK167" s="222"/>
      <c r="YL167" s="222"/>
      <c r="YM167" s="222"/>
      <c r="YN167" s="222"/>
      <c r="YO167" s="222"/>
      <c r="YP167" s="222"/>
      <c r="YQ167" s="222"/>
      <c r="YR167" s="222"/>
      <c r="YS167" s="222"/>
      <c r="YT167" s="222"/>
      <c r="YU167" s="222"/>
      <c r="YV167" s="222"/>
      <c r="YW167" s="222"/>
      <c r="YX167" s="222"/>
      <c r="YY167" s="222"/>
      <c r="YZ167" s="222"/>
      <c r="ZA167" s="222"/>
      <c r="ZB167" s="222"/>
      <c r="ZC167" s="222"/>
      <c r="ZD167" s="222"/>
      <c r="ZE167" s="222"/>
      <c r="ZF167" s="222"/>
      <c r="ZG167" s="222"/>
      <c r="ZH167" s="222"/>
      <c r="ZI167" s="222"/>
      <c r="ZJ167" s="222"/>
      <c r="ZK167" s="222"/>
      <c r="ZL167" s="222"/>
      <c r="ZM167" s="222"/>
      <c r="ZN167" s="222"/>
      <c r="ZO167" s="222"/>
      <c r="ZP167" s="222"/>
      <c r="ZQ167" s="222"/>
      <c r="ZR167" s="222"/>
      <c r="ZS167" s="222"/>
      <c r="ZT167" s="222"/>
      <c r="ZU167" s="222"/>
      <c r="ZV167" s="222"/>
      <c r="ZW167" s="222"/>
      <c r="ZX167" s="222"/>
      <c r="ZY167" s="222"/>
      <c r="ZZ167" s="222"/>
      <c r="AAA167" s="222"/>
      <c r="AAB167" s="222"/>
      <c r="AAC167" s="222"/>
      <c r="AAD167" s="222"/>
      <c r="AAE167" s="222"/>
      <c r="AAF167" s="222"/>
      <c r="AAG167" s="222"/>
      <c r="AAH167" s="222"/>
      <c r="AAI167" s="222"/>
      <c r="AAJ167" s="222"/>
      <c r="AAK167" s="222"/>
      <c r="AAL167" s="222"/>
      <c r="AAM167" s="222"/>
      <c r="AAN167" s="222"/>
      <c r="AAO167" s="222"/>
      <c r="AAP167" s="222"/>
      <c r="AAQ167" s="222"/>
      <c r="AAR167" s="222"/>
      <c r="AAS167" s="222"/>
      <c r="AAT167" s="222"/>
      <c r="AAU167" s="222"/>
      <c r="AAV167" s="222"/>
      <c r="AAW167" s="222"/>
      <c r="AAX167" s="222"/>
      <c r="AAY167" s="222"/>
      <c r="AAZ167" s="222"/>
      <c r="ABA167" s="222"/>
      <c r="ABB167" s="222"/>
      <c r="ABC167" s="222"/>
      <c r="ABD167" s="222"/>
      <c r="ABE167" s="222"/>
      <c r="ABF167" s="222"/>
      <c r="ABG167" s="222"/>
      <c r="ABH167" s="222"/>
      <c r="ABI167" s="222"/>
      <c r="ABJ167" s="222"/>
      <c r="ABK167" s="222"/>
      <c r="ABL167" s="222"/>
      <c r="ABM167" s="222"/>
      <c r="ABN167" s="222"/>
      <c r="ABO167" s="222"/>
      <c r="ABP167" s="222"/>
      <c r="ABQ167" s="222"/>
      <c r="ABR167" s="222"/>
      <c r="ABS167" s="222"/>
      <c r="ABT167" s="222"/>
      <c r="ABU167" s="222"/>
      <c r="ABV167" s="222"/>
      <c r="ABW167" s="222"/>
      <c r="ABX167" s="222"/>
      <c r="ABY167" s="222"/>
      <c r="ABZ167" s="222"/>
      <c r="ACA167" s="222"/>
      <c r="ACB167" s="222"/>
      <c r="ACC167" s="222"/>
      <c r="ACD167" s="222"/>
      <c r="ACE167" s="222"/>
      <c r="ACF167" s="222"/>
      <c r="ACG167" s="222"/>
      <c r="ACH167" s="222"/>
      <c r="ACI167" s="222"/>
      <c r="ACJ167" s="222"/>
      <c r="ACK167" s="222"/>
      <c r="ACL167" s="222"/>
      <c r="ACM167" s="222"/>
      <c r="ACN167" s="222"/>
      <c r="ACO167" s="222"/>
      <c r="ACP167" s="222"/>
      <c r="ACQ167" s="222"/>
      <c r="ACR167" s="222"/>
      <c r="ACS167" s="222"/>
      <c r="ACT167" s="222"/>
      <c r="ACU167" s="222"/>
      <c r="ACV167" s="222"/>
      <c r="ACW167" s="222"/>
      <c r="ACX167" s="222"/>
      <c r="ACY167" s="222"/>
      <c r="ACZ167" s="222"/>
      <c r="ADA167" s="222"/>
      <c r="ADB167" s="222"/>
      <c r="ADC167" s="222"/>
      <c r="ADD167" s="222"/>
      <c r="ADE167" s="222"/>
      <c r="ADF167" s="222"/>
      <c r="ADG167" s="222"/>
      <c r="ADH167" s="222"/>
      <c r="ADI167" s="222"/>
      <c r="ADJ167" s="222"/>
      <c r="ADK167" s="222"/>
      <c r="ADL167" s="222"/>
      <c r="ADM167" s="222"/>
      <c r="ADN167" s="222"/>
      <c r="ADO167" s="222"/>
      <c r="ADP167" s="222"/>
      <c r="ADQ167" s="222"/>
      <c r="ADR167" s="222"/>
      <c r="ADS167" s="222"/>
      <c r="ADT167" s="222"/>
      <c r="ADU167" s="222"/>
      <c r="ADV167" s="222"/>
      <c r="ADW167" s="222"/>
      <c r="ADX167" s="222"/>
      <c r="ADY167" s="222"/>
      <c r="ADZ167" s="222"/>
      <c r="AEA167" s="222"/>
      <c r="AEB167" s="222"/>
      <c r="AEC167" s="222"/>
      <c r="AED167" s="222"/>
      <c r="AEE167" s="222"/>
      <c r="AEF167" s="222"/>
      <c r="AEG167" s="222"/>
      <c r="AEH167" s="222"/>
      <c r="AEI167" s="222"/>
      <c r="AEJ167" s="222"/>
      <c r="AEK167" s="222"/>
      <c r="AEL167" s="222"/>
      <c r="AEM167" s="222"/>
      <c r="AEN167" s="222"/>
      <c r="AEO167" s="222"/>
      <c r="AEP167" s="222"/>
      <c r="AEQ167" s="222"/>
      <c r="AER167" s="222"/>
      <c r="AES167" s="222"/>
      <c r="AET167" s="222"/>
      <c r="AEU167" s="222"/>
      <c r="AEV167" s="222"/>
      <c r="AEW167" s="222"/>
      <c r="AEX167" s="222"/>
      <c r="AEY167" s="222"/>
      <c r="AEZ167" s="222"/>
      <c r="AFA167" s="222"/>
      <c r="AFB167" s="222"/>
      <c r="AFC167" s="222"/>
      <c r="AFD167" s="222"/>
      <c r="AFE167" s="222"/>
      <c r="AFF167" s="222"/>
      <c r="AFG167" s="222"/>
      <c r="AFH167" s="222"/>
      <c r="AFI167" s="222"/>
      <c r="AFJ167" s="222"/>
      <c r="AFK167" s="222"/>
      <c r="AFL167" s="222"/>
      <c r="AFM167" s="222"/>
      <c r="AFN167" s="222"/>
      <c r="AFO167" s="222"/>
      <c r="AFP167" s="222"/>
      <c r="AFQ167" s="222"/>
      <c r="AFR167" s="222"/>
      <c r="AFS167" s="222"/>
      <c r="AFT167" s="222"/>
    </row>
    <row r="168" spans="1:852" s="291" customFormat="1">
      <c r="A168" s="212" t="s">
        <v>4574</v>
      </c>
      <c r="B168" s="578" t="s">
        <v>9987</v>
      </c>
      <c r="C168" s="840" t="str">
        <f>IF(Severity!F168&gt;=0.5,"YES","NO")</f>
        <v>YES</v>
      </c>
      <c r="D168" s="840" t="str">
        <f>IF(Severity!G168&gt;=0.5,"YES","NO")</f>
        <v>NO</v>
      </c>
      <c r="E168" s="222">
        <v>6</v>
      </c>
      <c r="F168" s="90">
        <v>2</v>
      </c>
      <c r="G168" s="90" t="s">
        <v>335</v>
      </c>
      <c r="H168" s="90" t="s">
        <v>455</v>
      </c>
      <c r="I168" s="90">
        <v>7</v>
      </c>
      <c r="J168" s="90">
        <v>32</v>
      </c>
      <c r="K168" s="212" t="s">
        <v>602</v>
      </c>
      <c r="L168" s="222">
        <v>21</v>
      </c>
      <c r="M168" s="222">
        <v>17</v>
      </c>
      <c r="N168" s="90">
        <v>7</v>
      </c>
      <c r="O168" s="212" t="s">
        <v>602</v>
      </c>
      <c r="P168" s="222">
        <v>21</v>
      </c>
      <c r="Q168" s="222">
        <v>35</v>
      </c>
      <c r="R168" s="90">
        <v>50</v>
      </c>
      <c r="S168" s="212" t="s">
        <v>602</v>
      </c>
      <c r="T168" s="222">
        <v>21</v>
      </c>
      <c r="U168" s="573">
        <v>29.51</v>
      </c>
      <c r="V168" s="573">
        <v>3.99</v>
      </c>
      <c r="W168" s="222"/>
      <c r="X168" s="222"/>
      <c r="Y168" s="573">
        <v>18.09</v>
      </c>
      <c r="Z168" s="573">
        <v>8.89</v>
      </c>
      <c r="AA168" s="573">
        <v>17.03</v>
      </c>
      <c r="AB168" s="573">
        <v>8.81</v>
      </c>
      <c r="AC168" s="222"/>
      <c r="AD168" s="222"/>
      <c r="AE168" s="222"/>
      <c r="AF168" s="222"/>
      <c r="AG168" s="222"/>
      <c r="AH168" s="222"/>
      <c r="AI168" s="90">
        <v>99</v>
      </c>
      <c r="AJ168" s="267">
        <f t="shared" si="44"/>
        <v>67</v>
      </c>
      <c r="AK168" s="95">
        <v>67</v>
      </c>
      <c r="AL168" s="90" t="s">
        <v>3011</v>
      </c>
      <c r="AM168" s="222" t="s">
        <v>455</v>
      </c>
      <c r="AN168" s="222">
        <v>7</v>
      </c>
      <c r="AO168" s="222">
        <v>40</v>
      </c>
      <c r="AP168" s="222" t="s">
        <v>602</v>
      </c>
      <c r="AQ168" s="222">
        <v>21</v>
      </c>
      <c r="AR168" s="222">
        <v>16</v>
      </c>
      <c r="AS168" s="222">
        <v>7</v>
      </c>
      <c r="AT168" s="222" t="s">
        <v>602</v>
      </c>
      <c r="AU168" s="222">
        <v>21</v>
      </c>
      <c r="AV168" s="222">
        <v>35</v>
      </c>
      <c r="AW168" s="222">
        <v>50</v>
      </c>
      <c r="AX168" s="222" t="s">
        <v>602</v>
      </c>
      <c r="AY168" s="222">
        <v>21</v>
      </c>
      <c r="AZ168" s="573">
        <v>29.42</v>
      </c>
      <c r="BA168" s="573">
        <v>3.72</v>
      </c>
      <c r="BB168" s="222"/>
      <c r="BC168" s="222"/>
      <c r="BD168" s="573">
        <v>18.399999999999999</v>
      </c>
      <c r="BE168" s="573">
        <v>9.1999999999999993</v>
      </c>
      <c r="BF168" s="573">
        <v>17.05</v>
      </c>
      <c r="BG168" s="573">
        <v>9.86</v>
      </c>
      <c r="BH168" s="222"/>
      <c r="BI168" s="222"/>
      <c r="BJ168" s="222"/>
      <c r="BK168" s="222"/>
      <c r="BL168" s="222"/>
      <c r="BM168" s="222"/>
      <c r="BN168" s="222">
        <v>95</v>
      </c>
      <c r="BO168" s="270">
        <f t="shared" si="45"/>
        <v>55</v>
      </c>
      <c r="BP168" s="95">
        <v>55</v>
      </c>
      <c r="BQ168" s="222"/>
      <c r="BR168" s="222" t="s">
        <v>455</v>
      </c>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c r="CW168" s="90"/>
      <c r="CX168" s="95"/>
      <c r="CY168" s="222"/>
      <c r="CZ168" s="222"/>
      <c r="DA168" s="222"/>
      <c r="DB168" s="222"/>
      <c r="DC168" s="222"/>
      <c r="DD168" s="222"/>
      <c r="DE168" s="222"/>
      <c r="DF168" s="222"/>
      <c r="DG168" s="222"/>
      <c r="DH168" s="222"/>
      <c r="DI168" s="222"/>
      <c r="DJ168" s="222"/>
      <c r="DK168" s="222"/>
      <c r="DL168" s="222"/>
      <c r="DM168" s="222"/>
      <c r="DN168" s="222"/>
      <c r="DO168" s="222"/>
      <c r="DP168" s="222"/>
      <c r="DQ168" s="222"/>
      <c r="DR168" s="222"/>
      <c r="DS168" s="222"/>
      <c r="DT168" s="222"/>
      <c r="DU168" s="222"/>
      <c r="DV168" s="222"/>
      <c r="DW168" s="222"/>
      <c r="DX168" s="222"/>
      <c r="DY168" s="222"/>
      <c r="DZ168" s="222"/>
      <c r="EA168" s="222"/>
      <c r="EB168" s="90"/>
      <c r="EC168" s="222"/>
      <c r="ED168" s="222"/>
      <c r="EE168" s="222"/>
      <c r="EF168" s="222"/>
      <c r="EG168" s="222"/>
      <c r="EH168" s="222"/>
      <c r="EI168" s="222"/>
      <c r="EJ168" s="222"/>
      <c r="EK168" s="222"/>
      <c r="EL168" s="222"/>
      <c r="EM168" s="222"/>
      <c r="EN168" s="222"/>
      <c r="EO168" s="222"/>
      <c r="EP168" s="222"/>
      <c r="EQ168" s="222"/>
      <c r="ER168" s="222"/>
      <c r="ES168" s="222"/>
      <c r="ET168" s="222"/>
      <c r="EU168" s="222"/>
      <c r="EV168" s="222"/>
      <c r="EW168" s="222"/>
      <c r="EX168" s="222"/>
      <c r="EY168" s="222"/>
      <c r="EZ168" s="222"/>
      <c r="FA168" s="222"/>
      <c r="FB168" s="222"/>
      <c r="FC168" s="222"/>
      <c r="FD168" s="222"/>
      <c r="FE168" s="222"/>
      <c r="FF168" s="90"/>
      <c r="FG168" s="222"/>
      <c r="FH168" s="222"/>
      <c r="FI168" s="222"/>
      <c r="FJ168" s="222"/>
      <c r="FK168" s="222"/>
      <c r="FL168" s="222"/>
      <c r="FM168" s="222"/>
      <c r="FN168" s="222"/>
      <c r="FO168" s="222"/>
      <c r="FP168" s="222"/>
      <c r="FQ168" s="222"/>
      <c r="FR168" s="222"/>
      <c r="FS168" s="222"/>
      <c r="FT168" s="222"/>
      <c r="FU168" s="222"/>
      <c r="FV168" s="222"/>
      <c r="FW168" s="222"/>
      <c r="FX168" s="222"/>
      <c r="FY168" s="222"/>
      <c r="FZ168" s="222"/>
      <c r="GA168" s="222"/>
      <c r="GB168" s="222"/>
      <c r="GC168" s="222"/>
      <c r="GD168" s="222"/>
      <c r="GE168" s="222"/>
      <c r="GF168" s="222"/>
      <c r="GG168" s="222"/>
      <c r="GH168" s="222"/>
      <c r="GI168" s="222"/>
      <c r="GJ168" s="222"/>
      <c r="GK168" s="222"/>
      <c r="GL168" s="222"/>
      <c r="GM168" s="222"/>
      <c r="GN168" s="222"/>
      <c r="GO168" s="222"/>
      <c r="GP168" s="222"/>
      <c r="GQ168" s="222"/>
      <c r="GR168" s="222"/>
      <c r="GS168" s="222"/>
      <c r="GT168" s="222"/>
      <c r="GU168" s="222"/>
      <c r="GV168" s="222"/>
      <c r="GW168" s="222"/>
      <c r="GX168" s="222"/>
      <c r="GY168" s="222"/>
      <c r="GZ168" s="222"/>
      <c r="HA168" s="222"/>
      <c r="HB168" s="222"/>
      <c r="HC168" s="222"/>
      <c r="HD168" s="90"/>
      <c r="HE168" s="222"/>
      <c r="HF168" s="222"/>
      <c r="HG168" s="222"/>
      <c r="HH168" s="222"/>
      <c r="HI168" s="222"/>
      <c r="HJ168" s="222"/>
      <c r="HK168" s="222"/>
      <c r="HL168" s="222"/>
      <c r="HM168" s="222"/>
      <c r="HN168" s="222"/>
      <c r="HO168" s="222"/>
      <c r="HP168" s="222"/>
      <c r="HQ168" s="222"/>
      <c r="HR168" s="222"/>
      <c r="HS168" s="222"/>
      <c r="HT168" s="222"/>
      <c r="HU168" s="222"/>
      <c r="HV168" s="222"/>
      <c r="HW168" s="222"/>
      <c r="HX168" s="222"/>
      <c r="HY168" s="222"/>
      <c r="HZ168" s="222"/>
      <c r="IA168" s="222"/>
      <c r="IB168" s="222"/>
      <c r="IC168" s="222"/>
      <c r="ID168" s="222"/>
      <c r="IE168" s="222"/>
      <c r="IF168" s="222"/>
      <c r="IG168" s="222"/>
      <c r="IH168" s="222"/>
      <c r="II168" s="222"/>
      <c r="IJ168" s="222"/>
      <c r="IK168" s="222"/>
      <c r="IL168" s="222"/>
      <c r="IM168" s="222"/>
      <c r="IN168" s="222"/>
      <c r="IO168" s="222"/>
      <c r="IP168" s="222"/>
      <c r="IQ168" s="222"/>
      <c r="IR168" s="222"/>
      <c r="IS168" s="90"/>
      <c r="IT168" s="222"/>
      <c r="IU168" s="222"/>
      <c r="IV168" s="222"/>
      <c r="IW168" s="222"/>
      <c r="IX168" s="222"/>
      <c r="IY168" s="222"/>
      <c r="IZ168" s="222"/>
      <c r="JA168" s="222"/>
      <c r="JB168" s="222"/>
      <c r="JC168" s="222"/>
      <c r="JD168" s="222"/>
      <c r="JE168" s="222"/>
      <c r="JF168" s="222"/>
      <c r="JG168" s="222"/>
      <c r="JH168" s="222"/>
      <c r="JI168" s="222"/>
      <c r="JJ168" s="222"/>
      <c r="JK168" s="222"/>
      <c r="JL168" s="222"/>
      <c r="JM168" s="222"/>
      <c r="JN168" s="222"/>
      <c r="JO168" s="222"/>
      <c r="JP168" s="222"/>
      <c r="JQ168" s="222"/>
      <c r="JR168" s="222"/>
      <c r="JS168" s="222"/>
      <c r="JT168" s="222"/>
      <c r="JU168" s="222"/>
      <c r="JV168" s="222"/>
      <c r="JW168" s="222"/>
      <c r="JX168" s="222"/>
      <c r="JY168" s="222"/>
      <c r="JZ168" s="222"/>
      <c r="KA168" s="222"/>
      <c r="KB168" s="222"/>
      <c r="KC168" s="222"/>
      <c r="KD168" s="222"/>
      <c r="KE168" s="90"/>
      <c r="KF168" s="222"/>
      <c r="KG168" s="222"/>
      <c r="KH168" s="222"/>
      <c r="KI168" s="222"/>
      <c r="KJ168" s="222"/>
      <c r="KK168" s="222"/>
      <c r="KL168" s="222"/>
      <c r="KM168" s="222"/>
      <c r="KN168" s="222"/>
      <c r="KO168" s="222"/>
      <c r="KP168" s="222"/>
      <c r="KQ168" s="222"/>
      <c r="KR168" s="222"/>
      <c r="KS168" s="222"/>
      <c r="KT168" s="222"/>
      <c r="KU168" s="222"/>
      <c r="KV168" s="222"/>
      <c r="KW168" s="222"/>
      <c r="KX168" s="222"/>
      <c r="KY168" s="222"/>
      <c r="KZ168" s="222"/>
      <c r="LA168" s="222"/>
      <c r="LB168" s="222"/>
      <c r="LC168" s="222"/>
      <c r="LD168" s="222"/>
      <c r="LE168" s="222"/>
      <c r="LF168" s="222"/>
      <c r="LG168" s="222"/>
      <c r="LH168" s="222"/>
      <c r="LI168" s="222"/>
      <c r="LJ168" s="222"/>
      <c r="LK168" s="222"/>
      <c r="LL168" s="222"/>
      <c r="LM168" s="222"/>
      <c r="LN168" s="222"/>
      <c r="LO168" s="222"/>
      <c r="LP168" s="222"/>
      <c r="LQ168" s="222"/>
      <c r="LR168" s="222"/>
      <c r="LS168" s="222"/>
      <c r="LT168" s="90"/>
      <c r="LU168" s="222"/>
      <c r="LV168" s="222"/>
      <c r="LW168" s="222"/>
      <c r="LX168" s="222"/>
      <c r="LY168" s="222"/>
      <c r="LZ168" s="222"/>
      <c r="MA168" s="222"/>
      <c r="MB168" s="222"/>
      <c r="MC168" s="222"/>
      <c r="MD168" s="222"/>
      <c r="ME168" s="222"/>
      <c r="MF168" s="222"/>
      <c r="MG168" s="222"/>
      <c r="MH168" s="222"/>
      <c r="MI168" s="222"/>
      <c r="MJ168" s="222"/>
      <c r="MK168" s="222"/>
      <c r="ML168" s="222"/>
      <c r="MM168" s="222"/>
      <c r="MN168" s="222"/>
      <c r="MO168" s="222"/>
      <c r="MP168" s="222"/>
      <c r="MQ168" s="222"/>
      <c r="MR168" s="222"/>
      <c r="MS168" s="222"/>
      <c r="MT168" s="222"/>
      <c r="MU168" s="222"/>
      <c r="MV168" s="222"/>
      <c r="MW168" s="222"/>
      <c r="MX168" s="222"/>
      <c r="MY168" s="222"/>
      <c r="MZ168" s="222"/>
      <c r="NA168" s="222"/>
      <c r="NB168" s="222"/>
      <c r="NC168" s="222"/>
      <c r="ND168" s="222"/>
      <c r="NE168" s="222"/>
      <c r="NF168" s="222"/>
      <c r="NG168" s="222"/>
      <c r="NH168" s="222"/>
      <c r="NI168" s="222"/>
      <c r="NJ168" s="222"/>
      <c r="NK168" s="222"/>
      <c r="NL168" s="222"/>
      <c r="NM168" s="222"/>
      <c r="NN168" s="222"/>
      <c r="NO168" s="222"/>
      <c r="NP168" s="222"/>
      <c r="NQ168" s="222"/>
      <c r="NR168" s="222"/>
      <c r="NS168" s="222"/>
      <c r="NT168" s="222"/>
      <c r="NU168" s="222"/>
      <c r="NV168" s="222"/>
      <c r="NW168" s="222"/>
      <c r="NX168" s="222"/>
      <c r="NY168" s="222"/>
      <c r="NZ168" s="222"/>
      <c r="OA168" s="222"/>
      <c r="OB168" s="222"/>
      <c r="OC168" s="222"/>
      <c r="OD168" s="222"/>
      <c r="OE168" s="222"/>
      <c r="OF168" s="222"/>
      <c r="OG168" s="222"/>
      <c r="OH168" s="222"/>
      <c r="OI168" s="222"/>
      <c r="OJ168" s="222"/>
      <c r="OK168" s="222"/>
      <c r="OL168" s="222"/>
      <c r="OM168" s="222"/>
      <c r="ON168" s="222"/>
      <c r="OO168" s="222"/>
      <c r="OP168" s="222"/>
      <c r="OQ168" s="222"/>
      <c r="OR168" s="222"/>
      <c r="OS168" s="222"/>
      <c r="OT168" s="222"/>
      <c r="OU168" s="222"/>
      <c r="OV168" s="222"/>
      <c r="OW168" s="273"/>
      <c r="OX168" s="273"/>
      <c r="OY168" s="222"/>
      <c r="OZ168" s="222"/>
      <c r="PA168" s="222"/>
      <c r="PB168" s="222"/>
      <c r="PC168" s="222"/>
      <c r="PD168" s="222"/>
      <c r="PE168" s="222"/>
      <c r="PF168" s="222"/>
      <c r="PG168" s="222"/>
      <c r="PH168" s="222"/>
      <c r="PI168" s="222"/>
      <c r="PJ168" s="222"/>
      <c r="PK168" s="222"/>
      <c r="PL168" s="222"/>
      <c r="PM168" s="222"/>
      <c r="PN168" s="222"/>
      <c r="PO168" s="222"/>
      <c r="PP168" s="222"/>
      <c r="PQ168" s="222"/>
      <c r="PR168" s="222"/>
      <c r="PS168" s="222"/>
      <c r="PT168" s="222"/>
      <c r="PU168" s="222"/>
      <c r="PV168" s="222"/>
      <c r="PW168" s="222"/>
      <c r="PX168" s="222"/>
      <c r="PY168" s="222"/>
      <c r="PZ168" s="222"/>
      <c r="QA168" s="222"/>
      <c r="QB168" s="222"/>
      <c r="QC168" s="222"/>
      <c r="QD168" s="222"/>
      <c r="QE168" s="222"/>
      <c r="QF168" s="222"/>
      <c r="QG168" s="222"/>
      <c r="QH168" s="222"/>
      <c r="QI168" s="222"/>
      <c r="QJ168" s="222"/>
      <c r="QK168" s="222"/>
      <c r="QL168" s="222"/>
      <c r="QM168" s="222"/>
      <c r="QN168" s="222"/>
      <c r="QO168" s="222"/>
      <c r="QP168" s="222"/>
      <c r="QQ168" s="222"/>
      <c r="QR168" s="222"/>
      <c r="QS168" s="222"/>
      <c r="QT168" s="222"/>
      <c r="QU168" s="222"/>
      <c r="QV168" s="222"/>
      <c r="QW168" s="222"/>
      <c r="QX168" s="222"/>
      <c r="QY168" s="222"/>
      <c r="QZ168" s="222"/>
      <c r="RA168" s="222"/>
      <c r="RB168" s="222"/>
      <c r="RC168" s="222"/>
      <c r="RD168" s="222"/>
      <c r="RE168" s="222"/>
      <c r="RF168" s="222"/>
      <c r="RG168" s="222"/>
      <c r="RH168" s="222"/>
      <c r="RI168" s="222"/>
      <c r="RJ168" s="222"/>
      <c r="RK168" s="222"/>
      <c r="RL168" s="222"/>
      <c r="RM168" s="222"/>
      <c r="RN168" s="222"/>
      <c r="RO168" s="222"/>
      <c r="RP168" s="222"/>
      <c r="RQ168" s="222"/>
      <c r="RR168" s="222"/>
      <c r="RS168" s="222"/>
      <c r="RT168" s="222"/>
      <c r="RU168" s="222"/>
      <c r="RV168" s="222"/>
      <c r="RW168" s="222"/>
      <c r="RX168" s="222"/>
      <c r="RY168" s="222"/>
      <c r="RZ168" s="222"/>
      <c r="SA168" s="222"/>
      <c r="SB168" s="222"/>
      <c r="SC168" s="222"/>
      <c r="SD168" s="222"/>
      <c r="SE168" s="222"/>
      <c r="SF168" s="222"/>
      <c r="SG168" s="222"/>
      <c r="SH168" s="222"/>
      <c r="SI168" s="222"/>
      <c r="SJ168" s="222"/>
      <c r="SK168" s="222"/>
      <c r="SL168" s="222"/>
      <c r="SM168" s="222"/>
      <c r="SN168" s="222"/>
      <c r="SO168" s="222"/>
      <c r="SP168" s="222"/>
      <c r="SQ168" s="222"/>
      <c r="SR168" s="222"/>
      <c r="SS168" s="222"/>
      <c r="ST168" s="222"/>
      <c r="SU168" s="222"/>
      <c r="SV168" s="222"/>
      <c r="SW168" s="222"/>
      <c r="SX168" s="222"/>
      <c r="SY168" s="222"/>
      <c r="SZ168" s="222"/>
      <c r="TA168" s="222"/>
      <c r="TB168" s="222"/>
      <c r="TC168" s="222"/>
      <c r="TD168" s="222"/>
      <c r="TE168" s="222"/>
      <c r="TF168" s="222"/>
      <c r="TG168" s="222"/>
      <c r="TH168" s="222"/>
      <c r="TI168" s="222"/>
      <c r="TJ168" s="222"/>
      <c r="TK168" s="222"/>
      <c r="TL168" s="222"/>
      <c r="TM168" s="222"/>
      <c r="TN168" s="222"/>
      <c r="TO168" s="222"/>
      <c r="TP168" s="222"/>
      <c r="TQ168" s="222"/>
      <c r="TR168" s="222"/>
      <c r="TS168" s="222"/>
      <c r="TT168" s="222"/>
      <c r="TU168" s="222"/>
      <c r="TV168" s="222"/>
      <c r="TW168" s="222"/>
      <c r="TX168" s="222"/>
      <c r="TY168" s="222"/>
      <c r="TZ168" s="222"/>
      <c r="UA168" s="222"/>
      <c r="UB168" s="222"/>
      <c r="UC168" s="222"/>
      <c r="UD168" s="222"/>
      <c r="UE168" s="222"/>
      <c r="UF168" s="222"/>
      <c r="UG168" s="222"/>
      <c r="UH168" s="222"/>
      <c r="UI168" s="222"/>
      <c r="UJ168" s="222"/>
      <c r="UK168" s="222"/>
      <c r="UL168" s="222"/>
      <c r="UM168" s="222"/>
      <c r="UN168" s="222"/>
      <c r="UO168" s="222"/>
      <c r="UP168" s="222"/>
      <c r="UQ168" s="222"/>
      <c r="UR168" s="222"/>
      <c r="US168" s="222"/>
      <c r="UT168" s="222"/>
      <c r="UU168" s="222"/>
      <c r="UV168" s="222"/>
      <c r="UW168" s="222"/>
      <c r="UX168" s="222"/>
      <c r="UY168" s="222"/>
      <c r="UZ168" s="222"/>
      <c r="VA168" s="222"/>
      <c r="VB168" s="222"/>
      <c r="VC168" s="222"/>
      <c r="VD168" s="222"/>
      <c r="VE168" s="222"/>
      <c r="VF168" s="222"/>
      <c r="VG168" s="222"/>
      <c r="VH168" s="222"/>
      <c r="VI168" s="222"/>
      <c r="VJ168" s="222"/>
      <c r="VK168" s="222"/>
      <c r="VL168" s="222"/>
      <c r="VM168" s="222"/>
      <c r="VN168" s="222"/>
      <c r="VO168" s="222"/>
      <c r="VP168" s="222"/>
      <c r="VQ168" s="222"/>
      <c r="VR168" s="222"/>
      <c r="VS168" s="222"/>
      <c r="VT168" s="222"/>
      <c r="VU168" s="222"/>
      <c r="VV168" s="222"/>
      <c r="VW168" s="222"/>
      <c r="VX168" s="222"/>
      <c r="VY168" s="222"/>
      <c r="VZ168" s="222"/>
      <c r="WA168" s="222"/>
      <c r="WB168" s="222"/>
      <c r="WC168" s="222"/>
      <c r="WD168" s="222"/>
      <c r="WE168" s="222"/>
      <c r="WF168" s="222"/>
      <c r="WG168" s="222"/>
      <c r="WH168" s="222"/>
      <c r="WI168" s="222"/>
      <c r="WJ168" s="222"/>
      <c r="WK168" s="222"/>
      <c r="WL168" s="222"/>
      <c r="WM168" s="222"/>
      <c r="WN168" s="222"/>
      <c r="WO168" s="222"/>
      <c r="WP168" s="222"/>
      <c r="WQ168" s="222"/>
      <c r="WR168" s="222"/>
      <c r="WS168" s="222"/>
      <c r="WT168" s="222"/>
      <c r="WU168" s="222"/>
      <c r="WV168" s="222"/>
      <c r="WW168" s="222"/>
      <c r="WX168" s="222"/>
      <c r="WY168" s="222"/>
      <c r="WZ168" s="222"/>
      <c r="XA168" s="222"/>
      <c r="XB168" s="222"/>
      <c r="XC168" s="222"/>
      <c r="XD168" s="222"/>
      <c r="XE168" s="222"/>
      <c r="XF168" s="222"/>
      <c r="XG168" s="222"/>
      <c r="XH168" s="222"/>
      <c r="XI168" s="222"/>
      <c r="XJ168" s="222"/>
      <c r="XK168" s="222"/>
      <c r="XL168" s="222"/>
      <c r="XM168" s="222"/>
      <c r="XN168" s="222"/>
      <c r="XO168" s="222"/>
      <c r="XP168" s="222"/>
      <c r="XQ168" s="222"/>
      <c r="XR168" s="222"/>
      <c r="XS168" s="222"/>
      <c r="XT168" s="222"/>
      <c r="XU168" s="222"/>
      <c r="XV168" s="222"/>
      <c r="XW168" s="222"/>
      <c r="XX168" s="222"/>
      <c r="XY168" s="222"/>
      <c r="XZ168" s="222"/>
      <c r="YA168" s="222"/>
      <c r="YB168" s="222"/>
      <c r="YC168" s="222"/>
      <c r="YD168" s="222"/>
      <c r="YE168" s="222"/>
      <c r="YF168" s="222"/>
      <c r="YG168" s="222"/>
      <c r="YH168" s="222"/>
      <c r="YI168" s="222"/>
      <c r="YJ168" s="222"/>
      <c r="YK168" s="222"/>
      <c r="YL168" s="222"/>
      <c r="YM168" s="222"/>
      <c r="YN168" s="222"/>
      <c r="YO168" s="222"/>
      <c r="YP168" s="222"/>
      <c r="YQ168" s="222"/>
      <c r="YR168" s="222"/>
      <c r="YS168" s="222"/>
      <c r="YT168" s="222"/>
      <c r="YU168" s="222"/>
      <c r="YV168" s="222"/>
      <c r="YW168" s="222"/>
      <c r="YX168" s="222"/>
      <c r="YY168" s="222"/>
      <c r="YZ168" s="222"/>
      <c r="ZA168" s="222"/>
      <c r="ZB168" s="222"/>
      <c r="ZC168" s="222"/>
      <c r="ZD168" s="222"/>
      <c r="ZE168" s="222"/>
      <c r="ZF168" s="222"/>
      <c r="ZG168" s="222"/>
      <c r="ZH168" s="222"/>
      <c r="ZI168" s="222"/>
      <c r="ZJ168" s="222"/>
      <c r="ZK168" s="222"/>
      <c r="ZL168" s="222"/>
      <c r="ZM168" s="222"/>
      <c r="ZN168" s="222"/>
      <c r="ZO168" s="222"/>
      <c r="ZP168" s="222"/>
      <c r="ZQ168" s="222"/>
      <c r="ZR168" s="222"/>
      <c r="ZS168" s="222"/>
      <c r="ZT168" s="222"/>
      <c r="ZU168" s="222"/>
      <c r="ZV168" s="222"/>
      <c r="ZW168" s="222"/>
      <c r="ZX168" s="222"/>
      <c r="ZY168" s="222"/>
      <c r="ZZ168" s="222"/>
      <c r="AAA168" s="222"/>
      <c r="AAB168" s="222"/>
      <c r="AAC168" s="222"/>
      <c r="AAD168" s="222"/>
      <c r="AAE168" s="222"/>
      <c r="AAF168" s="222"/>
      <c r="AAG168" s="222"/>
      <c r="AAH168" s="222"/>
      <c r="AAI168" s="222"/>
      <c r="AAJ168" s="222"/>
      <c r="AAK168" s="222"/>
      <c r="AAL168" s="222"/>
      <c r="AAM168" s="222"/>
      <c r="AAN168" s="222"/>
      <c r="AAO168" s="222"/>
      <c r="AAP168" s="222"/>
      <c r="AAQ168" s="222"/>
      <c r="AAR168" s="222"/>
      <c r="AAS168" s="222"/>
      <c r="AAT168" s="222"/>
      <c r="AAU168" s="222"/>
      <c r="AAV168" s="222"/>
      <c r="AAW168" s="222"/>
      <c r="AAX168" s="222"/>
      <c r="AAY168" s="222"/>
      <c r="AAZ168" s="222"/>
      <c r="ABA168" s="222"/>
      <c r="ABB168" s="222"/>
      <c r="ABC168" s="222"/>
      <c r="ABD168" s="222"/>
      <c r="ABE168" s="222"/>
      <c r="ABF168" s="222"/>
      <c r="ABG168" s="222"/>
      <c r="ABH168" s="222"/>
      <c r="ABI168" s="222"/>
      <c r="ABJ168" s="222"/>
      <c r="ABK168" s="222"/>
      <c r="ABL168" s="222"/>
      <c r="ABM168" s="222"/>
      <c r="ABN168" s="222"/>
      <c r="ABO168" s="222"/>
      <c r="ABP168" s="222"/>
      <c r="ABQ168" s="222"/>
      <c r="ABR168" s="222"/>
      <c r="ABS168" s="222"/>
      <c r="ABT168" s="222"/>
      <c r="ABU168" s="222"/>
      <c r="ABV168" s="222"/>
      <c r="ABW168" s="222"/>
      <c r="ABX168" s="222"/>
      <c r="ABY168" s="222"/>
      <c r="ABZ168" s="222"/>
      <c r="ACA168" s="222"/>
      <c r="ACB168" s="222"/>
      <c r="ACC168" s="222"/>
      <c r="ACD168" s="222"/>
      <c r="ACE168" s="222"/>
      <c r="ACF168" s="222"/>
      <c r="ACG168" s="222"/>
      <c r="ACH168" s="222"/>
      <c r="ACI168" s="222"/>
      <c r="ACJ168" s="222"/>
      <c r="ACK168" s="222"/>
      <c r="ACL168" s="222"/>
      <c r="ACM168" s="222"/>
      <c r="ACN168" s="222"/>
      <c r="ACO168" s="222"/>
      <c r="ACP168" s="222"/>
      <c r="ACQ168" s="222"/>
      <c r="ACR168" s="222"/>
      <c r="ACS168" s="222"/>
      <c r="ACT168" s="222"/>
      <c r="ACU168" s="222"/>
      <c r="ACV168" s="222"/>
      <c r="ACW168" s="222"/>
      <c r="ACX168" s="222"/>
      <c r="ACY168" s="222"/>
      <c r="ACZ168" s="222"/>
      <c r="ADA168" s="222"/>
      <c r="ADB168" s="222"/>
      <c r="ADC168" s="222"/>
      <c r="ADD168" s="222"/>
      <c r="ADE168" s="222"/>
      <c r="ADF168" s="222"/>
      <c r="ADG168" s="222"/>
      <c r="ADH168" s="222"/>
      <c r="ADI168" s="222"/>
      <c r="ADJ168" s="222"/>
      <c r="ADK168" s="222"/>
      <c r="ADL168" s="222"/>
      <c r="ADM168" s="222"/>
      <c r="ADN168" s="222"/>
      <c r="ADO168" s="222"/>
      <c r="ADP168" s="222"/>
      <c r="ADQ168" s="222"/>
      <c r="ADR168" s="222"/>
      <c r="ADS168" s="222"/>
      <c r="ADT168" s="222"/>
      <c r="ADU168" s="222"/>
      <c r="ADV168" s="222"/>
      <c r="ADW168" s="222"/>
      <c r="ADX168" s="222"/>
      <c r="ADY168" s="222"/>
      <c r="ADZ168" s="222"/>
      <c r="AEA168" s="222"/>
      <c r="AEB168" s="222"/>
      <c r="AEC168" s="222"/>
      <c r="AED168" s="222"/>
      <c r="AEE168" s="222"/>
      <c r="AEF168" s="222"/>
      <c r="AEG168" s="222"/>
      <c r="AEH168" s="222"/>
      <c r="AEI168" s="222"/>
      <c r="AEJ168" s="222"/>
      <c r="AEK168" s="222"/>
      <c r="AEL168" s="222"/>
      <c r="AEM168" s="222"/>
      <c r="AEN168" s="222"/>
      <c r="AEO168" s="222"/>
      <c r="AEP168" s="222"/>
      <c r="AEQ168" s="222"/>
      <c r="AER168" s="222"/>
      <c r="AES168" s="222"/>
      <c r="AET168" s="222"/>
      <c r="AEU168" s="222"/>
      <c r="AEV168" s="222"/>
      <c r="AEW168" s="222"/>
      <c r="AEX168" s="222"/>
      <c r="AEY168" s="222"/>
      <c r="AEZ168" s="222"/>
      <c r="AFA168" s="222"/>
      <c r="AFB168" s="222"/>
      <c r="AFC168" s="222"/>
      <c r="AFD168" s="222"/>
      <c r="AFE168" s="222"/>
      <c r="AFF168" s="222"/>
      <c r="AFG168" s="222"/>
      <c r="AFH168" s="222"/>
      <c r="AFI168" s="222"/>
      <c r="AFJ168" s="222"/>
      <c r="AFK168" s="222"/>
      <c r="AFL168" s="222"/>
      <c r="AFM168" s="222"/>
      <c r="AFN168" s="222"/>
      <c r="AFO168" s="222"/>
      <c r="AFP168" s="222"/>
      <c r="AFQ168" s="222"/>
      <c r="AFR168" s="222"/>
      <c r="AFS168" s="222"/>
      <c r="AFT168" s="222"/>
    </row>
    <row r="169" spans="1:852" s="291" customFormat="1">
      <c r="A169" s="578" t="s">
        <v>4202</v>
      </c>
      <c r="B169" s="578" t="s">
        <v>10007</v>
      </c>
      <c r="C169" s="840" t="str">
        <f>IF(Severity!F169&gt;=0.5,"YES","NO")</f>
        <v>YES</v>
      </c>
      <c r="D169" s="840" t="str">
        <f>IF(Severity!G169&gt;=0.5,"YES","NO")</f>
        <v>NO</v>
      </c>
      <c r="E169" s="222">
        <v>13</v>
      </c>
      <c r="F169" s="90">
        <v>2</v>
      </c>
      <c r="G169" s="90" t="s">
        <v>9618</v>
      </c>
      <c r="H169" s="90" t="s">
        <v>749</v>
      </c>
      <c r="I169" s="90" t="s">
        <v>455</v>
      </c>
      <c r="J169" s="90">
        <v>11</v>
      </c>
      <c r="K169" s="212" t="s">
        <v>602</v>
      </c>
      <c r="L169" s="222">
        <v>17</v>
      </c>
      <c r="M169" s="222">
        <v>2</v>
      </c>
      <c r="N169" s="90">
        <v>7</v>
      </c>
      <c r="O169" s="212" t="s">
        <v>602</v>
      </c>
      <c r="P169" s="222">
        <v>17</v>
      </c>
      <c r="Q169" s="222">
        <v>13</v>
      </c>
      <c r="R169" s="90">
        <v>50</v>
      </c>
      <c r="S169" s="212" t="s">
        <v>602</v>
      </c>
      <c r="T169" s="222">
        <v>17</v>
      </c>
      <c r="U169" s="222">
        <v>34.090000000000003</v>
      </c>
      <c r="V169" s="222">
        <v>6.22</v>
      </c>
      <c r="W169" s="222"/>
      <c r="X169" s="222"/>
      <c r="Y169" s="222">
        <v>22.09</v>
      </c>
      <c r="Z169" s="222">
        <v>8.86</v>
      </c>
      <c r="AA169" s="222"/>
      <c r="AB169" s="222"/>
      <c r="AC169" s="222"/>
      <c r="AD169" s="222"/>
      <c r="AE169" s="222"/>
      <c r="AF169" s="222"/>
      <c r="AG169" s="222"/>
      <c r="AH169" s="222"/>
      <c r="AI169" s="90">
        <v>44</v>
      </c>
      <c r="AJ169" s="267">
        <f>AI169-J169</f>
        <v>33</v>
      </c>
      <c r="AK169" s="267" t="s">
        <v>455</v>
      </c>
      <c r="AL169" s="90" t="s">
        <v>624</v>
      </c>
      <c r="AM169" s="222" t="s">
        <v>455</v>
      </c>
      <c r="AN169" s="222" t="s">
        <v>455</v>
      </c>
      <c r="AO169" s="222">
        <v>7</v>
      </c>
      <c r="AP169" s="222" t="s">
        <v>602</v>
      </c>
      <c r="AQ169" s="222">
        <v>17</v>
      </c>
      <c r="AR169" s="222">
        <v>1</v>
      </c>
      <c r="AS169" s="222">
        <v>7</v>
      </c>
      <c r="AT169" s="222" t="s">
        <v>602</v>
      </c>
      <c r="AU169" s="222">
        <v>17</v>
      </c>
      <c r="AV169" s="222">
        <v>6</v>
      </c>
      <c r="AW169" s="222">
        <v>50</v>
      </c>
      <c r="AX169" s="222" t="s">
        <v>602</v>
      </c>
      <c r="AY169" s="222">
        <v>17</v>
      </c>
      <c r="AZ169" s="222">
        <v>34.42</v>
      </c>
      <c r="BA169" s="222">
        <v>6.69</v>
      </c>
      <c r="BB169" s="222"/>
      <c r="BC169" s="222"/>
      <c r="BD169" s="222">
        <v>27.47</v>
      </c>
      <c r="BE169" s="222">
        <v>9.69</v>
      </c>
      <c r="BF169" s="222"/>
      <c r="BG169" s="222"/>
      <c r="BH169" s="222"/>
      <c r="BI169" s="222"/>
      <c r="BJ169" s="222"/>
      <c r="BK169" s="222"/>
      <c r="BL169" s="222"/>
      <c r="BM169" s="222"/>
      <c r="BN169" s="222">
        <v>43</v>
      </c>
      <c r="BO169" s="270">
        <f>BN169-AO169</f>
        <v>36</v>
      </c>
      <c r="BP169" s="270" t="s">
        <v>455</v>
      </c>
      <c r="BQ169" s="222"/>
      <c r="BR169" s="222" t="s">
        <v>455</v>
      </c>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c r="CW169" s="90"/>
      <c r="CX169" s="95"/>
      <c r="CY169" s="222"/>
      <c r="CZ169" s="222"/>
      <c r="DA169" s="222"/>
      <c r="DB169" s="222"/>
      <c r="DC169" s="222"/>
      <c r="DD169" s="222"/>
      <c r="DE169" s="222"/>
      <c r="DF169" s="222"/>
      <c r="DG169" s="222"/>
      <c r="DH169" s="222"/>
      <c r="DI169" s="222"/>
      <c r="DJ169" s="222"/>
      <c r="DK169" s="222"/>
      <c r="DL169" s="222"/>
      <c r="DM169" s="222"/>
      <c r="DN169" s="222"/>
      <c r="DO169" s="222"/>
      <c r="DP169" s="222"/>
      <c r="DQ169" s="222"/>
      <c r="DR169" s="222"/>
      <c r="DS169" s="222"/>
      <c r="DT169" s="222"/>
      <c r="DU169" s="222"/>
      <c r="DV169" s="222"/>
      <c r="DW169" s="222"/>
      <c r="DX169" s="222"/>
      <c r="DY169" s="222"/>
      <c r="DZ169" s="222"/>
      <c r="EA169" s="222"/>
      <c r="EB169" s="90"/>
      <c r="EC169" s="222"/>
      <c r="ED169" s="222"/>
      <c r="EE169" s="222"/>
      <c r="EF169" s="222"/>
      <c r="EG169" s="222"/>
      <c r="EH169" s="222"/>
      <c r="EI169" s="222"/>
      <c r="EJ169" s="222"/>
      <c r="EK169" s="222"/>
      <c r="EL169" s="222"/>
      <c r="EM169" s="222"/>
      <c r="EN169" s="222"/>
      <c r="EO169" s="222"/>
      <c r="EP169" s="222"/>
      <c r="EQ169" s="222"/>
      <c r="ER169" s="222"/>
      <c r="ES169" s="222"/>
      <c r="ET169" s="222"/>
      <c r="EU169" s="222"/>
      <c r="EV169" s="222"/>
      <c r="EW169" s="222"/>
      <c r="EX169" s="222"/>
      <c r="EY169" s="222"/>
      <c r="EZ169" s="222"/>
      <c r="FA169" s="222"/>
      <c r="FB169" s="222"/>
      <c r="FC169" s="222"/>
      <c r="FD169" s="222"/>
      <c r="FE169" s="222"/>
      <c r="FF169" s="90"/>
      <c r="FG169" s="222"/>
      <c r="FH169" s="222"/>
      <c r="FI169" s="222"/>
      <c r="FJ169" s="222"/>
      <c r="FK169" s="222"/>
      <c r="FL169" s="222"/>
      <c r="FM169" s="222"/>
      <c r="FN169" s="222"/>
      <c r="FO169" s="222"/>
      <c r="FP169" s="222"/>
      <c r="FQ169" s="222"/>
      <c r="FR169" s="222"/>
      <c r="FS169" s="222"/>
      <c r="FT169" s="222"/>
      <c r="FU169" s="222"/>
      <c r="FV169" s="222"/>
      <c r="FW169" s="222"/>
      <c r="FX169" s="222"/>
      <c r="FY169" s="222"/>
      <c r="FZ169" s="222"/>
      <c r="GA169" s="222"/>
      <c r="GB169" s="222"/>
      <c r="GC169" s="222"/>
      <c r="GD169" s="222"/>
      <c r="GE169" s="222"/>
      <c r="GF169" s="222"/>
      <c r="GG169" s="222"/>
      <c r="GH169" s="222"/>
      <c r="GI169" s="222"/>
      <c r="GJ169" s="222"/>
      <c r="GK169" s="222"/>
      <c r="GL169" s="222"/>
      <c r="GM169" s="222"/>
      <c r="GN169" s="222"/>
      <c r="GO169" s="222"/>
      <c r="GP169" s="222"/>
      <c r="GQ169" s="222"/>
      <c r="GR169" s="222"/>
      <c r="GS169" s="222"/>
      <c r="GT169" s="222"/>
      <c r="GU169" s="222"/>
      <c r="GV169" s="222"/>
      <c r="GW169" s="222"/>
      <c r="GX169" s="222"/>
      <c r="GY169" s="222"/>
      <c r="GZ169" s="222"/>
      <c r="HA169" s="222"/>
      <c r="HB169" s="222"/>
      <c r="HC169" s="222"/>
      <c r="HD169" s="90"/>
      <c r="HE169" s="222"/>
      <c r="HF169" s="222"/>
      <c r="HG169" s="222"/>
      <c r="HH169" s="222"/>
      <c r="HI169" s="222"/>
      <c r="HJ169" s="222"/>
      <c r="HK169" s="222"/>
      <c r="HL169" s="222"/>
      <c r="HM169" s="222"/>
      <c r="HN169" s="222"/>
      <c r="HO169" s="222"/>
      <c r="HP169" s="222"/>
      <c r="HQ169" s="222"/>
      <c r="HR169" s="222"/>
      <c r="HS169" s="222"/>
      <c r="HT169" s="222"/>
      <c r="HU169" s="222"/>
      <c r="HV169" s="222"/>
      <c r="HW169" s="222"/>
      <c r="HX169" s="222"/>
      <c r="HY169" s="222"/>
      <c r="HZ169" s="222"/>
      <c r="IA169" s="222"/>
      <c r="IB169" s="222"/>
      <c r="IC169" s="222"/>
      <c r="ID169" s="222"/>
      <c r="IE169" s="222"/>
      <c r="IF169" s="222"/>
      <c r="IG169" s="222"/>
      <c r="IH169" s="222"/>
      <c r="II169" s="222"/>
      <c r="IJ169" s="222"/>
      <c r="IK169" s="222"/>
      <c r="IL169" s="222"/>
      <c r="IM169" s="222"/>
      <c r="IN169" s="222"/>
      <c r="IO169" s="222"/>
      <c r="IP169" s="222"/>
      <c r="IQ169" s="222"/>
      <c r="IR169" s="222"/>
      <c r="IS169" s="90"/>
      <c r="IT169" s="222"/>
      <c r="IU169" s="222"/>
      <c r="IV169" s="222"/>
      <c r="IW169" s="222"/>
      <c r="IX169" s="222"/>
      <c r="IY169" s="222"/>
      <c r="IZ169" s="222"/>
      <c r="JA169" s="222"/>
      <c r="JB169" s="222"/>
      <c r="JC169" s="222"/>
      <c r="JD169" s="222"/>
      <c r="JE169" s="222"/>
      <c r="JF169" s="222"/>
      <c r="JG169" s="222"/>
      <c r="JH169" s="222"/>
      <c r="JI169" s="222"/>
      <c r="JJ169" s="222"/>
      <c r="JK169" s="222"/>
      <c r="JL169" s="222"/>
      <c r="JM169" s="222"/>
      <c r="JN169" s="222"/>
      <c r="JO169" s="222"/>
      <c r="JP169" s="222"/>
      <c r="JQ169" s="222"/>
      <c r="JR169" s="222"/>
      <c r="JS169" s="222"/>
      <c r="JT169" s="222"/>
      <c r="JU169" s="222"/>
      <c r="JV169" s="222"/>
      <c r="JW169" s="222"/>
      <c r="JX169" s="222"/>
      <c r="JY169" s="222"/>
      <c r="JZ169" s="222"/>
      <c r="KA169" s="222"/>
      <c r="KB169" s="222"/>
      <c r="KC169" s="222"/>
      <c r="KD169" s="222"/>
      <c r="KE169" s="90"/>
      <c r="KF169" s="222"/>
      <c r="KG169" s="222"/>
      <c r="KH169" s="222"/>
      <c r="KI169" s="222"/>
      <c r="KJ169" s="222"/>
      <c r="KK169" s="222"/>
      <c r="KL169" s="222"/>
      <c r="KM169" s="222"/>
      <c r="KN169" s="222"/>
      <c r="KO169" s="222"/>
      <c r="KP169" s="222"/>
      <c r="KQ169" s="222"/>
      <c r="KR169" s="222"/>
      <c r="KS169" s="222"/>
      <c r="KT169" s="222"/>
      <c r="KU169" s="222"/>
      <c r="KV169" s="222"/>
      <c r="KW169" s="222"/>
      <c r="KX169" s="222"/>
      <c r="KY169" s="222"/>
      <c r="KZ169" s="222"/>
      <c r="LA169" s="222"/>
      <c r="LB169" s="222"/>
      <c r="LC169" s="222"/>
      <c r="LD169" s="222"/>
      <c r="LE169" s="222"/>
      <c r="LF169" s="222"/>
      <c r="LG169" s="222"/>
      <c r="LH169" s="222"/>
      <c r="LI169" s="222"/>
      <c r="LJ169" s="222"/>
      <c r="LK169" s="222"/>
      <c r="LL169" s="222"/>
      <c r="LM169" s="222"/>
      <c r="LN169" s="222"/>
      <c r="LO169" s="222"/>
      <c r="LP169" s="222"/>
      <c r="LQ169" s="222"/>
      <c r="LR169" s="222"/>
      <c r="LS169" s="222"/>
      <c r="LT169" s="90"/>
      <c r="LU169" s="222"/>
      <c r="LV169" s="222"/>
      <c r="LW169" s="222"/>
      <c r="LX169" s="222"/>
      <c r="LY169" s="222"/>
      <c r="LZ169" s="222"/>
      <c r="MA169" s="222"/>
      <c r="MB169" s="222"/>
      <c r="MC169" s="222"/>
      <c r="MD169" s="222"/>
      <c r="ME169" s="222"/>
      <c r="MF169" s="222"/>
      <c r="MG169" s="222"/>
      <c r="MH169" s="222"/>
      <c r="MI169" s="222"/>
      <c r="MJ169" s="222"/>
      <c r="MK169" s="222"/>
      <c r="ML169" s="222"/>
      <c r="MM169" s="222"/>
      <c r="MN169" s="222"/>
      <c r="MO169" s="222"/>
      <c r="MP169" s="222"/>
      <c r="MQ169" s="222"/>
      <c r="MR169" s="222"/>
      <c r="MS169" s="222"/>
      <c r="MT169" s="222"/>
      <c r="MU169" s="222"/>
      <c r="MV169" s="222"/>
      <c r="MW169" s="222"/>
      <c r="MX169" s="222"/>
      <c r="MY169" s="222"/>
      <c r="MZ169" s="222"/>
      <c r="NA169" s="222"/>
      <c r="NB169" s="222"/>
      <c r="NC169" s="222"/>
      <c r="ND169" s="222"/>
      <c r="NE169" s="222"/>
      <c r="NF169" s="222"/>
      <c r="NG169" s="222"/>
      <c r="NH169" s="222"/>
      <c r="NI169" s="222"/>
      <c r="NJ169" s="222"/>
      <c r="NK169" s="222"/>
      <c r="NL169" s="222"/>
      <c r="NM169" s="222"/>
      <c r="NN169" s="222"/>
      <c r="NO169" s="222"/>
      <c r="NP169" s="222"/>
      <c r="NQ169" s="222"/>
      <c r="NR169" s="222"/>
      <c r="NS169" s="222"/>
      <c r="NT169" s="222"/>
      <c r="NU169" s="222"/>
      <c r="NV169" s="222"/>
      <c r="NW169" s="222"/>
      <c r="NX169" s="222"/>
      <c r="NY169" s="222"/>
      <c r="NZ169" s="222"/>
      <c r="OA169" s="222"/>
      <c r="OB169" s="222"/>
      <c r="OC169" s="222"/>
      <c r="OD169" s="222"/>
      <c r="OE169" s="222"/>
      <c r="OF169" s="222"/>
      <c r="OG169" s="222"/>
      <c r="OH169" s="222"/>
      <c r="OI169" s="222"/>
      <c r="OJ169" s="222"/>
      <c r="OK169" s="222"/>
      <c r="OL169" s="222"/>
      <c r="OM169" s="222"/>
      <c r="ON169" s="222"/>
      <c r="OO169" s="222"/>
      <c r="OP169" s="222"/>
      <c r="OQ169" s="222"/>
      <c r="OR169" s="222"/>
      <c r="OS169" s="222"/>
      <c r="OT169" s="222"/>
      <c r="OU169" s="222"/>
      <c r="OV169" s="222"/>
      <c r="OW169" s="273"/>
      <c r="OX169" s="273"/>
      <c r="OY169" s="222"/>
      <c r="OZ169" s="222"/>
      <c r="PA169" s="222"/>
      <c r="PB169" s="222"/>
      <c r="PC169" s="222"/>
      <c r="PD169" s="222"/>
      <c r="PE169" s="222"/>
      <c r="PF169" s="222"/>
      <c r="PG169" s="222"/>
      <c r="PH169" s="222"/>
      <c r="PI169" s="222"/>
      <c r="PJ169" s="222"/>
      <c r="PK169" s="222"/>
      <c r="PL169" s="222"/>
      <c r="PM169" s="222"/>
      <c r="PN169" s="222"/>
      <c r="PO169" s="222"/>
      <c r="PP169" s="222"/>
      <c r="PQ169" s="222"/>
      <c r="PR169" s="222"/>
      <c r="PS169" s="222"/>
      <c r="PT169" s="222"/>
      <c r="PU169" s="222"/>
      <c r="PV169" s="222"/>
      <c r="PW169" s="222"/>
      <c r="PX169" s="222"/>
      <c r="PY169" s="222"/>
      <c r="PZ169" s="222"/>
      <c r="QA169" s="222"/>
      <c r="QB169" s="222"/>
      <c r="QC169" s="222"/>
      <c r="QD169" s="222"/>
      <c r="QE169" s="222"/>
      <c r="QF169" s="222"/>
      <c r="QG169" s="222"/>
      <c r="QH169" s="222"/>
      <c r="QI169" s="222"/>
      <c r="QJ169" s="222"/>
      <c r="QK169" s="222"/>
      <c r="QL169" s="222"/>
      <c r="QM169" s="222"/>
      <c r="QN169" s="222"/>
      <c r="QO169" s="222"/>
      <c r="QP169" s="222"/>
      <c r="QQ169" s="222"/>
      <c r="QR169" s="222"/>
      <c r="QS169" s="222"/>
      <c r="QT169" s="222"/>
      <c r="QU169" s="222"/>
      <c r="QV169" s="222"/>
      <c r="QW169" s="222"/>
      <c r="QX169" s="222"/>
      <c r="QY169" s="222"/>
      <c r="QZ169" s="222"/>
      <c r="RA169" s="222"/>
      <c r="RB169" s="222"/>
      <c r="RC169" s="222"/>
      <c r="RD169" s="222"/>
      <c r="RE169" s="222"/>
      <c r="RF169" s="222"/>
      <c r="RG169" s="222"/>
      <c r="RH169" s="222"/>
      <c r="RI169" s="222"/>
      <c r="RJ169" s="222"/>
      <c r="RK169" s="222"/>
      <c r="RL169" s="222"/>
      <c r="RM169" s="222"/>
      <c r="RN169" s="222"/>
      <c r="RO169" s="222"/>
      <c r="RP169" s="222"/>
      <c r="RQ169" s="222"/>
      <c r="RR169" s="222"/>
      <c r="RS169" s="222"/>
      <c r="RT169" s="222"/>
      <c r="RU169" s="222"/>
      <c r="RV169" s="222"/>
      <c r="RW169" s="222"/>
      <c r="RX169" s="222"/>
      <c r="RY169" s="222"/>
      <c r="RZ169" s="222"/>
      <c r="SA169" s="222"/>
      <c r="SB169" s="222"/>
      <c r="SC169" s="222"/>
      <c r="SD169" s="222"/>
      <c r="SE169" s="222"/>
      <c r="SF169" s="222"/>
      <c r="SG169" s="222"/>
      <c r="SH169" s="222"/>
      <c r="SI169" s="222"/>
      <c r="SJ169" s="222"/>
      <c r="SK169" s="222"/>
      <c r="SL169" s="222"/>
      <c r="SM169" s="222"/>
      <c r="SN169" s="222"/>
      <c r="SO169" s="222"/>
      <c r="SP169" s="222"/>
      <c r="SQ169" s="222"/>
      <c r="SR169" s="222"/>
      <c r="SS169" s="222"/>
      <c r="ST169" s="222"/>
      <c r="SU169" s="222"/>
      <c r="SV169" s="222"/>
      <c r="SW169" s="222"/>
      <c r="SX169" s="222"/>
      <c r="SY169" s="222"/>
      <c r="SZ169" s="222"/>
      <c r="TA169" s="222"/>
      <c r="TB169" s="222"/>
      <c r="TC169" s="222"/>
      <c r="TD169" s="222"/>
      <c r="TE169" s="222"/>
      <c r="TF169" s="222"/>
      <c r="TG169" s="222"/>
      <c r="TH169" s="222"/>
      <c r="TI169" s="222"/>
      <c r="TJ169" s="222"/>
      <c r="TK169" s="222"/>
      <c r="TL169" s="222"/>
      <c r="TM169" s="222"/>
      <c r="TN169" s="222"/>
      <c r="TO169" s="222"/>
      <c r="TP169" s="222"/>
      <c r="TQ169" s="222"/>
      <c r="TR169" s="222"/>
      <c r="TS169" s="222"/>
      <c r="TT169" s="222"/>
      <c r="TU169" s="222"/>
      <c r="TV169" s="222"/>
      <c r="TW169" s="222"/>
      <c r="TX169" s="222"/>
      <c r="TY169" s="222"/>
      <c r="TZ169" s="222"/>
      <c r="UA169" s="222"/>
      <c r="UB169" s="222"/>
      <c r="UC169" s="222"/>
      <c r="UD169" s="222"/>
      <c r="UE169" s="222"/>
      <c r="UF169" s="222"/>
      <c r="UG169" s="222"/>
      <c r="UH169" s="222"/>
      <c r="UI169" s="222"/>
      <c r="UJ169" s="222"/>
      <c r="UK169" s="222"/>
      <c r="UL169" s="222"/>
      <c r="UM169" s="222"/>
      <c r="UN169" s="222"/>
      <c r="UO169" s="222"/>
      <c r="UP169" s="222"/>
      <c r="UQ169" s="222"/>
      <c r="UR169" s="222"/>
      <c r="US169" s="222"/>
      <c r="UT169" s="222"/>
      <c r="UU169" s="222"/>
      <c r="UV169" s="222"/>
      <c r="UW169" s="222"/>
      <c r="UX169" s="222"/>
      <c r="UY169" s="222"/>
      <c r="UZ169" s="222"/>
      <c r="VA169" s="222"/>
      <c r="VB169" s="222"/>
      <c r="VC169" s="222"/>
      <c r="VD169" s="222"/>
      <c r="VE169" s="222"/>
      <c r="VF169" s="222"/>
      <c r="VG169" s="222"/>
      <c r="VH169" s="222"/>
      <c r="VI169" s="222"/>
      <c r="VJ169" s="222"/>
      <c r="VK169" s="222"/>
      <c r="VL169" s="222"/>
      <c r="VM169" s="222"/>
      <c r="VN169" s="222"/>
      <c r="VO169" s="222"/>
      <c r="VP169" s="222"/>
      <c r="VQ169" s="222"/>
      <c r="VR169" s="222"/>
      <c r="VS169" s="222"/>
      <c r="VT169" s="222"/>
      <c r="VU169" s="222"/>
      <c r="VV169" s="222"/>
      <c r="VW169" s="222"/>
      <c r="VX169" s="222"/>
      <c r="VY169" s="222"/>
      <c r="VZ169" s="222"/>
      <c r="WA169" s="222"/>
      <c r="WB169" s="222"/>
      <c r="WC169" s="222"/>
      <c r="WD169" s="222"/>
      <c r="WE169" s="222"/>
      <c r="WF169" s="222"/>
      <c r="WG169" s="222"/>
      <c r="WH169" s="222"/>
      <c r="WI169" s="222"/>
      <c r="WJ169" s="222"/>
      <c r="WK169" s="222"/>
      <c r="WL169" s="222"/>
      <c r="WM169" s="222"/>
      <c r="WN169" s="222"/>
      <c r="WO169" s="222"/>
      <c r="WP169" s="222"/>
      <c r="WQ169" s="222"/>
      <c r="WR169" s="222"/>
      <c r="WS169" s="222"/>
      <c r="WT169" s="222"/>
      <c r="WU169" s="222"/>
      <c r="WV169" s="222"/>
      <c r="WW169" s="222"/>
      <c r="WX169" s="222"/>
      <c r="WY169" s="222"/>
      <c r="WZ169" s="222"/>
      <c r="XA169" s="222"/>
      <c r="XB169" s="222"/>
      <c r="XC169" s="222"/>
      <c r="XD169" s="222"/>
      <c r="XE169" s="222"/>
      <c r="XF169" s="222"/>
      <c r="XG169" s="222"/>
      <c r="XH169" s="222"/>
      <c r="XI169" s="222"/>
      <c r="XJ169" s="222"/>
      <c r="XK169" s="222"/>
      <c r="XL169" s="222"/>
      <c r="XM169" s="222"/>
      <c r="XN169" s="222"/>
      <c r="XO169" s="222"/>
      <c r="XP169" s="222"/>
      <c r="XQ169" s="222"/>
      <c r="XR169" s="222"/>
      <c r="XS169" s="222"/>
      <c r="XT169" s="222"/>
      <c r="XU169" s="222"/>
      <c r="XV169" s="222"/>
      <c r="XW169" s="222"/>
      <c r="XX169" s="222"/>
      <c r="XY169" s="222"/>
      <c r="XZ169" s="222"/>
      <c r="YA169" s="222"/>
      <c r="YB169" s="222"/>
      <c r="YC169" s="222"/>
      <c r="YD169" s="222"/>
      <c r="YE169" s="222"/>
      <c r="YF169" s="222"/>
      <c r="YG169" s="222"/>
      <c r="YH169" s="222"/>
      <c r="YI169" s="222"/>
      <c r="YJ169" s="222"/>
      <c r="YK169" s="222"/>
      <c r="YL169" s="222"/>
      <c r="YM169" s="222"/>
      <c r="YN169" s="222"/>
      <c r="YO169" s="222"/>
      <c r="YP169" s="222"/>
      <c r="YQ169" s="222"/>
      <c r="YR169" s="222"/>
      <c r="YS169" s="222"/>
      <c r="YT169" s="222"/>
      <c r="YU169" s="222"/>
      <c r="YV169" s="222"/>
      <c r="YW169" s="222"/>
      <c r="YX169" s="222"/>
      <c r="YY169" s="222"/>
      <c r="YZ169" s="222"/>
      <c r="ZA169" s="222"/>
      <c r="ZB169" s="222"/>
      <c r="ZC169" s="222"/>
      <c r="ZD169" s="222"/>
      <c r="ZE169" s="222"/>
      <c r="ZF169" s="222"/>
      <c r="ZG169" s="222"/>
      <c r="ZH169" s="222"/>
      <c r="ZI169" s="222"/>
      <c r="ZJ169" s="222"/>
      <c r="ZK169" s="222"/>
      <c r="ZL169" s="222"/>
      <c r="ZM169" s="222"/>
      <c r="ZN169" s="222"/>
      <c r="ZO169" s="222"/>
      <c r="ZP169" s="222"/>
      <c r="ZQ169" s="222"/>
      <c r="ZR169" s="222"/>
      <c r="ZS169" s="222"/>
      <c r="ZT169" s="222"/>
      <c r="ZU169" s="222"/>
      <c r="ZV169" s="222"/>
      <c r="ZW169" s="222"/>
      <c r="ZX169" s="222"/>
      <c r="ZY169" s="222"/>
      <c r="ZZ169" s="222"/>
      <c r="AAA169" s="222"/>
      <c r="AAB169" s="222"/>
      <c r="AAC169" s="222"/>
      <c r="AAD169" s="222"/>
      <c r="AAE169" s="222"/>
      <c r="AAF169" s="222"/>
      <c r="AAG169" s="222"/>
      <c r="AAH169" s="222"/>
      <c r="AAI169" s="222"/>
      <c r="AAJ169" s="222"/>
      <c r="AAK169" s="222"/>
      <c r="AAL169" s="222"/>
      <c r="AAM169" s="222"/>
      <c r="AAN169" s="222"/>
      <c r="AAO169" s="222"/>
      <c r="AAP169" s="222"/>
      <c r="AAQ169" s="222"/>
      <c r="AAR169" s="222"/>
      <c r="AAS169" s="222"/>
      <c r="AAT169" s="222"/>
      <c r="AAU169" s="222"/>
      <c r="AAV169" s="222"/>
      <c r="AAW169" s="222"/>
      <c r="AAX169" s="222"/>
      <c r="AAY169" s="222"/>
      <c r="AAZ169" s="222"/>
      <c r="ABA169" s="222"/>
      <c r="ABB169" s="222"/>
      <c r="ABC169" s="222"/>
      <c r="ABD169" s="222"/>
      <c r="ABE169" s="222"/>
      <c r="ABF169" s="222"/>
      <c r="ABG169" s="222"/>
      <c r="ABH169" s="222"/>
      <c r="ABI169" s="222"/>
      <c r="ABJ169" s="222"/>
      <c r="ABK169" s="222"/>
      <c r="ABL169" s="222"/>
      <c r="ABM169" s="222"/>
      <c r="ABN169" s="222"/>
      <c r="ABO169" s="222"/>
      <c r="ABP169" s="222"/>
      <c r="ABQ169" s="222"/>
      <c r="ABR169" s="222"/>
      <c r="ABS169" s="222"/>
      <c r="ABT169" s="222"/>
      <c r="ABU169" s="222"/>
      <c r="ABV169" s="222"/>
      <c r="ABW169" s="222"/>
      <c r="ABX169" s="222"/>
      <c r="ABY169" s="222"/>
      <c r="ABZ169" s="222"/>
      <c r="ACA169" s="222"/>
      <c r="ACB169" s="222"/>
      <c r="ACC169" s="222"/>
      <c r="ACD169" s="222"/>
      <c r="ACE169" s="222"/>
      <c r="ACF169" s="222"/>
      <c r="ACG169" s="222"/>
      <c r="ACH169" s="222"/>
      <c r="ACI169" s="222"/>
      <c r="ACJ169" s="222"/>
      <c r="ACK169" s="222"/>
      <c r="ACL169" s="222"/>
      <c r="ACM169" s="222"/>
      <c r="ACN169" s="222"/>
      <c r="ACO169" s="222"/>
      <c r="ACP169" s="222"/>
      <c r="ACQ169" s="222"/>
      <c r="ACR169" s="222"/>
      <c r="ACS169" s="222"/>
      <c r="ACT169" s="222"/>
      <c r="ACU169" s="222"/>
      <c r="ACV169" s="222"/>
      <c r="ACW169" s="222"/>
      <c r="ACX169" s="222"/>
      <c r="ACY169" s="222"/>
      <c r="ACZ169" s="222"/>
      <c r="ADA169" s="222"/>
      <c r="ADB169" s="222"/>
      <c r="ADC169" s="222"/>
      <c r="ADD169" s="222"/>
      <c r="ADE169" s="222"/>
      <c r="ADF169" s="222"/>
      <c r="ADG169" s="222"/>
      <c r="ADH169" s="222"/>
      <c r="ADI169" s="222"/>
      <c r="ADJ169" s="222"/>
      <c r="ADK169" s="222"/>
      <c r="ADL169" s="222"/>
      <c r="ADM169" s="222"/>
      <c r="ADN169" s="222"/>
      <c r="ADO169" s="222"/>
      <c r="ADP169" s="222"/>
      <c r="ADQ169" s="222"/>
      <c r="ADR169" s="222"/>
      <c r="ADS169" s="222"/>
      <c r="ADT169" s="222"/>
      <c r="ADU169" s="222"/>
      <c r="ADV169" s="222"/>
      <c r="ADW169" s="222"/>
      <c r="ADX169" s="222"/>
      <c r="ADY169" s="222"/>
      <c r="ADZ169" s="222"/>
      <c r="AEA169" s="222"/>
      <c r="AEB169" s="222"/>
      <c r="AEC169" s="222"/>
      <c r="AED169" s="222"/>
      <c r="AEE169" s="222"/>
      <c r="AEF169" s="222"/>
      <c r="AEG169" s="222"/>
      <c r="AEH169" s="222"/>
      <c r="AEI169" s="222"/>
      <c r="AEJ169" s="222"/>
      <c r="AEK169" s="222"/>
      <c r="AEL169" s="222"/>
      <c r="AEM169" s="222"/>
      <c r="AEN169" s="222"/>
      <c r="AEO169" s="222"/>
      <c r="AEP169" s="222"/>
      <c r="AEQ169" s="222"/>
      <c r="AER169" s="222"/>
      <c r="AES169" s="222"/>
      <c r="AET169" s="222"/>
      <c r="AEU169" s="222"/>
      <c r="AEV169" s="222"/>
      <c r="AEW169" s="222"/>
      <c r="AEX169" s="222"/>
      <c r="AEY169" s="222"/>
      <c r="AEZ169" s="222"/>
      <c r="AFA169" s="222"/>
      <c r="AFB169" s="222"/>
      <c r="AFC169" s="222"/>
      <c r="AFD169" s="222"/>
      <c r="AFE169" s="222"/>
      <c r="AFF169" s="222"/>
      <c r="AFG169" s="222"/>
      <c r="AFH169" s="222"/>
      <c r="AFI169" s="222"/>
      <c r="AFJ169" s="222"/>
      <c r="AFK169" s="222"/>
      <c r="AFL169" s="222"/>
      <c r="AFM169" s="222"/>
      <c r="AFN169" s="222"/>
      <c r="AFO169" s="222"/>
      <c r="AFP169" s="222"/>
      <c r="AFQ169" s="222"/>
      <c r="AFR169" s="222"/>
      <c r="AFS169" s="222"/>
      <c r="AFT169" s="222"/>
    </row>
    <row r="170" spans="1:852" s="64" customFormat="1">
      <c r="A170" s="98" t="s">
        <v>1152</v>
      </c>
      <c r="B170" s="98" t="s">
        <v>9996</v>
      </c>
      <c r="C170" s="840" t="str">
        <f>IF(Severity!F170&gt;=0.5,"YES","NO")</f>
        <v>NO</v>
      </c>
      <c r="D170" s="840" t="str">
        <f>IF(Severity!G170&gt;=0.5,"YES","NO")</f>
        <v>YES</v>
      </c>
      <c r="E170" s="214">
        <v>16</v>
      </c>
      <c r="F170" s="214">
        <v>4</v>
      </c>
      <c r="G170" s="95" t="s">
        <v>406</v>
      </c>
      <c r="H170" s="270" t="s">
        <v>455</v>
      </c>
      <c r="I170" s="270" t="s">
        <v>455</v>
      </c>
      <c r="J170" s="270">
        <v>5</v>
      </c>
      <c r="K170" s="270" t="s">
        <v>602</v>
      </c>
      <c r="L170" s="217">
        <v>17</v>
      </c>
      <c r="M170" s="217">
        <v>15</v>
      </c>
      <c r="N170" s="270">
        <v>6</v>
      </c>
      <c r="O170" s="270" t="s">
        <v>455</v>
      </c>
      <c r="P170" s="217"/>
      <c r="Q170" s="217"/>
      <c r="R170" s="217"/>
      <c r="S170" s="270" t="s">
        <v>602</v>
      </c>
      <c r="T170" s="265">
        <v>17</v>
      </c>
      <c r="W170" s="125">
        <v>18.2</v>
      </c>
      <c r="X170" s="125">
        <v>6.6</v>
      </c>
      <c r="AA170" s="125">
        <v>8</v>
      </c>
      <c r="AB170" s="125">
        <v>8.5</v>
      </c>
      <c r="AC170" s="125"/>
      <c r="AD170" s="125"/>
      <c r="AE170" s="114"/>
      <c r="AF170" s="125"/>
      <c r="AG170" s="125"/>
      <c r="AH170" s="125"/>
      <c r="AI170" s="265">
        <v>31</v>
      </c>
      <c r="AJ170" s="267">
        <f t="shared" si="44"/>
        <v>26</v>
      </c>
      <c r="AK170" s="267">
        <v>26</v>
      </c>
      <c r="AL170" s="95" t="s">
        <v>2902</v>
      </c>
      <c r="AM170" s="270" t="s">
        <v>749</v>
      </c>
      <c r="AN170" s="270" t="s">
        <v>455</v>
      </c>
      <c r="AO170" s="270">
        <v>1</v>
      </c>
      <c r="AP170" s="270" t="s">
        <v>602</v>
      </c>
      <c r="AQ170" s="217">
        <v>17</v>
      </c>
      <c r="AR170" s="217">
        <v>12</v>
      </c>
      <c r="AS170" s="90">
        <v>6</v>
      </c>
      <c r="AT170" s="270" t="s">
        <v>455</v>
      </c>
      <c r="AU170" s="217"/>
      <c r="AV170" s="217"/>
      <c r="AW170" s="217"/>
      <c r="AX170" s="270" t="s">
        <v>602</v>
      </c>
      <c r="AY170" s="265">
        <v>17</v>
      </c>
      <c r="BB170" s="114">
        <v>18.3</v>
      </c>
      <c r="BC170" s="114">
        <v>5.4</v>
      </c>
      <c r="BF170" s="114">
        <v>6.7</v>
      </c>
      <c r="BG170" s="114">
        <v>6.1</v>
      </c>
      <c r="BH170" s="114"/>
      <c r="BI170" s="114"/>
      <c r="BJ170" s="114"/>
      <c r="BK170" s="114"/>
      <c r="BL170" s="114"/>
      <c r="BM170" s="114"/>
      <c r="BN170" s="270">
        <v>30</v>
      </c>
      <c r="BO170" s="270">
        <f t="shared" si="45"/>
        <v>29</v>
      </c>
      <c r="BP170" s="270">
        <v>29</v>
      </c>
      <c r="BQ170" s="90" t="s">
        <v>624</v>
      </c>
      <c r="BR170" s="270" t="s">
        <v>749</v>
      </c>
      <c r="BS170" s="90" t="s">
        <v>455</v>
      </c>
      <c r="BT170" s="90">
        <v>1</v>
      </c>
      <c r="BU170" s="90" t="s">
        <v>602</v>
      </c>
      <c r="BV170" s="90">
        <v>17</v>
      </c>
      <c r="BW170" s="217">
        <v>14</v>
      </c>
      <c r="BX170" s="90">
        <v>6</v>
      </c>
      <c r="BY170" s="90" t="s">
        <v>455</v>
      </c>
      <c r="BZ170" s="217"/>
      <c r="CA170" s="217"/>
      <c r="CB170" s="217"/>
      <c r="CC170" s="90" t="s">
        <v>602</v>
      </c>
      <c r="CD170" s="90">
        <v>17</v>
      </c>
      <c r="CG170" s="125">
        <v>19.7</v>
      </c>
      <c r="CH170" s="125">
        <v>5.4</v>
      </c>
      <c r="CK170" s="125">
        <v>8.4</v>
      </c>
      <c r="CL170" s="125">
        <v>7.5</v>
      </c>
      <c r="CM170" s="125"/>
      <c r="CN170" s="125"/>
      <c r="CO170" s="125"/>
      <c r="CP170" s="125"/>
      <c r="CQ170" s="125"/>
      <c r="CR170" s="125"/>
      <c r="CS170" s="217">
        <v>30</v>
      </c>
      <c r="CT170" s="265">
        <f>CS170-BT170</f>
        <v>29</v>
      </c>
      <c r="CU170" s="265">
        <v>29</v>
      </c>
      <c r="CW170" s="64" t="s">
        <v>455</v>
      </c>
      <c r="EA170" s="217"/>
      <c r="EB170" s="270" t="s">
        <v>455</v>
      </c>
      <c r="EC170" s="217"/>
      <c r="ED170" s="217"/>
      <c r="EE170" s="217"/>
      <c r="EF170" s="217"/>
      <c r="EG170" s="217"/>
      <c r="EH170" s="217"/>
      <c r="EI170" s="217"/>
      <c r="EJ170" s="217"/>
      <c r="EK170" s="217"/>
      <c r="EL170" s="217"/>
      <c r="EM170" s="217"/>
      <c r="EN170" s="217"/>
      <c r="EO170" s="125"/>
      <c r="EP170" s="125"/>
      <c r="EQ170" s="125"/>
      <c r="ER170" s="125"/>
      <c r="ES170" s="125"/>
      <c r="ET170" s="125"/>
      <c r="EU170" s="125"/>
      <c r="EV170" s="125"/>
      <c r="EW170" s="125"/>
      <c r="EX170" s="125"/>
      <c r="EY170" s="125"/>
      <c r="EZ170" s="125"/>
      <c r="FA170" s="125"/>
      <c r="FB170" s="125"/>
      <c r="FC170" s="217"/>
      <c r="FD170" s="217"/>
      <c r="FE170" s="217"/>
      <c r="FF170" s="270" t="s">
        <v>455</v>
      </c>
      <c r="FG170" s="270"/>
      <c r="FH170" s="217"/>
      <c r="FI170" s="217"/>
      <c r="FJ170" s="217"/>
      <c r="FK170" s="217"/>
      <c r="FL170" s="217"/>
      <c r="FM170" s="217"/>
      <c r="FN170" s="217"/>
      <c r="FO170" s="217"/>
      <c r="FP170" s="217"/>
      <c r="FQ170" s="217"/>
      <c r="FR170" s="217"/>
      <c r="FS170" s="217"/>
      <c r="FT170" s="217"/>
      <c r="FU170" s="217"/>
      <c r="FV170" s="217"/>
      <c r="FW170" s="217"/>
      <c r="FX170" s="217"/>
      <c r="FY170" s="217"/>
      <c r="FZ170" s="217"/>
      <c r="GA170" s="217"/>
      <c r="GB170" s="217"/>
      <c r="GC170" s="217"/>
      <c r="GD170" s="217"/>
      <c r="GE170" s="217"/>
      <c r="GF170" s="217"/>
      <c r="GG170" s="217"/>
      <c r="GH170" s="217"/>
      <c r="GI170" s="217"/>
      <c r="GJ170" s="217"/>
      <c r="GK170" s="217"/>
      <c r="GL170" s="217"/>
      <c r="GM170" s="217"/>
      <c r="GN170" s="217"/>
      <c r="GO170" s="217"/>
      <c r="GP170" s="217"/>
      <c r="GQ170" s="217"/>
      <c r="GR170" s="217"/>
      <c r="GS170" s="217"/>
      <c r="GT170" s="217"/>
      <c r="GU170" s="217"/>
      <c r="GV170" s="217"/>
      <c r="GW170" s="217"/>
      <c r="GX170" s="217"/>
      <c r="GY170" s="217"/>
      <c r="GZ170" s="217"/>
      <c r="HA170" s="217"/>
      <c r="HB170" s="217"/>
      <c r="HC170" s="217"/>
      <c r="HD170" s="270" t="s">
        <v>455</v>
      </c>
      <c r="HE170" s="217"/>
      <c r="HF170" s="217"/>
      <c r="HG170" s="270"/>
      <c r="HH170" s="217"/>
      <c r="HI170" s="217"/>
      <c r="HJ170" s="217"/>
      <c r="HK170" s="217"/>
      <c r="HL170" s="217"/>
      <c r="HM170" s="217"/>
      <c r="HN170" s="217"/>
      <c r="HO170" s="217"/>
      <c r="HP170" s="217"/>
      <c r="HQ170" s="217"/>
      <c r="HR170" s="217"/>
      <c r="HS170" s="217"/>
      <c r="HT170" s="217"/>
      <c r="HU170" s="217"/>
      <c r="HV170" s="217"/>
      <c r="HW170" s="217"/>
      <c r="HX170" s="217"/>
      <c r="HY170" s="217"/>
      <c r="HZ170" s="217"/>
      <c r="IA170" s="217"/>
      <c r="IB170" s="217"/>
      <c r="IC170" s="217"/>
      <c r="ID170" s="217"/>
      <c r="IE170" s="217"/>
      <c r="IF170" s="217"/>
      <c r="IG170" s="217"/>
      <c r="IH170" s="217"/>
      <c r="II170" s="217"/>
      <c r="IJ170" s="217"/>
      <c r="IK170" s="217"/>
      <c r="IL170" s="217"/>
      <c r="IM170" s="217"/>
      <c r="IN170" s="217"/>
      <c r="IO170" s="217"/>
      <c r="IP170" s="217"/>
      <c r="IQ170" s="217"/>
      <c r="IR170" s="217"/>
      <c r="IS170" s="270" t="s">
        <v>455</v>
      </c>
      <c r="IT170" s="217"/>
      <c r="IU170" s="217"/>
      <c r="IV170" s="217"/>
      <c r="IW170" s="217"/>
      <c r="IX170" s="217"/>
      <c r="IY170" s="217"/>
      <c r="IZ170" s="217"/>
      <c r="JA170" s="217"/>
      <c r="JB170" s="217"/>
      <c r="JC170" s="217"/>
      <c r="JD170" s="217"/>
      <c r="JE170" s="217"/>
      <c r="JF170" s="217"/>
      <c r="JG170" s="217"/>
      <c r="JH170" s="217"/>
      <c r="JI170" s="217"/>
      <c r="JJ170" s="217"/>
      <c r="JK170" s="217"/>
      <c r="JL170" s="217"/>
      <c r="JM170" s="217"/>
      <c r="JN170" s="217"/>
      <c r="JO170" s="217"/>
      <c r="JP170" s="217"/>
      <c r="JQ170" s="217"/>
      <c r="JR170" s="217"/>
      <c r="JS170" s="217"/>
      <c r="JT170" s="217"/>
      <c r="JU170" s="217"/>
      <c r="JV170" s="217"/>
      <c r="JW170" s="217"/>
      <c r="JX170" s="217"/>
      <c r="JY170" s="217"/>
      <c r="JZ170" s="217"/>
      <c r="KA170" s="217"/>
      <c r="KB170" s="217"/>
      <c r="KC170" s="217"/>
      <c r="KD170" s="217"/>
      <c r="KE170" s="270" t="s">
        <v>455</v>
      </c>
      <c r="KF170" s="217"/>
      <c r="KG170" s="217"/>
      <c r="KH170" s="217"/>
      <c r="KI170" s="270"/>
      <c r="KJ170" s="217"/>
      <c r="KK170" s="217"/>
      <c r="KL170" s="217"/>
      <c r="KM170" s="217"/>
      <c r="KN170" s="217"/>
      <c r="KO170" s="217"/>
      <c r="KP170" s="217"/>
      <c r="KQ170" s="217"/>
      <c r="KR170" s="217"/>
      <c r="KS170" s="217"/>
      <c r="KT170" s="217"/>
      <c r="KU170" s="217"/>
      <c r="KV170" s="217"/>
      <c r="KW170" s="217"/>
      <c r="KX170" s="217"/>
      <c r="KY170" s="217"/>
      <c r="KZ170" s="217"/>
      <c r="LA170" s="217"/>
      <c r="LB170" s="217"/>
      <c r="LC170" s="217"/>
      <c r="LD170" s="217"/>
      <c r="LE170" s="217"/>
      <c r="LF170" s="217"/>
      <c r="LG170" s="217"/>
      <c r="LH170" s="217"/>
      <c r="LI170" s="217"/>
      <c r="LJ170" s="217"/>
      <c r="LK170" s="217"/>
      <c r="LL170" s="217"/>
      <c r="LM170" s="217"/>
      <c r="LN170" s="217"/>
      <c r="LO170" s="217"/>
      <c r="LP170" s="217"/>
      <c r="LQ170" s="217"/>
      <c r="LR170" s="217"/>
      <c r="LS170" s="217"/>
      <c r="LT170" s="270" t="s">
        <v>455</v>
      </c>
      <c r="LU170" s="217"/>
      <c r="LV170" s="217"/>
      <c r="LW170" s="217"/>
      <c r="LX170" s="217"/>
      <c r="LY170" s="217"/>
      <c r="LZ170" s="217"/>
      <c r="MA170" s="217"/>
      <c r="MB170" s="217"/>
      <c r="MC170" s="217"/>
      <c r="MD170" s="217"/>
      <c r="ME170" s="217"/>
      <c r="MF170" s="217"/>
      <c r="MG170" s="217"/>
      <c r="MH170" s="217"/>
      <c r="MI170" s="217"/>
      <c r="MJ170" s="217"/>
      <c r="MK170" s="217"/>
      <c r="ML170" s="217"/>
      <c r="MM170" s="217"/>
      <c r="MN170" s="217"/>
      <c r="MO170" s="217"/>
      <c r="MP170" s="217"/>
      <c r="MQ170" s="217"/>
      <c r="MR170" s="217"/>
      <c r="MS170" s="217"/>
      <c r="MT170" s="217"/>
      <c r="MU170" s="217"/>
      <c r="MV170" s="217"/>
      <c r="MW170" s="217"/>
      <c r="MX170" s="217"/>
      <c r="MY170" s="217"/>
      <c r="MZ170" s="217"/>
      <c r="NA170" s="217"/>
      <c r="NB170" s="217"/>
      <c r="NC170" s="217"/>
      <c r="ND170" s="217"/>
      <c r="NE170" s="217"/>
      <c r="NF170" s="217"/>
      <c r="NG170" s="217"/>
      <c r="NH170" s="217"/>
      <c r="NI170" s="217"/>
      <c r="NJ170" s="217"/>
      <c r="NK170" s="217"/>
      <c r="NL170" s="217"/>
      <c r="NM170" s="217"/>
      <c r="NN170" s="217"/>
      <c r="NO170" s="217"/>
      <c r="NP170" s="217"/>
      <c r="NQ170" s="217"/>
      <c r="NR170" s="217"/>
      <c r="NS170" s="217"/>
      <c r="NT170" s="217"/>
      <c r="NU170" s="217"/>
      <c r="NV170" s="217"/>
      <c r="NW170" s="217"/>
      <c r="NX170" s="217"/>
      <c r="NY170" s="217"/>
      <c r="NZ170" s="217"/>
      <c r="OA170" s="217"/>
      <c r="OB170" s="217"/>
      <c r="OC170" s="217"/>
      <c r="OD170" s="217"/>
      <c r="OE170" s="217"/>
      <c r="OF170" s="217"/>
      <c r="OG170" s="217"/>
      <c r="OH170" s="217"/>
      <c r="OI170" s="217"/>
      <c r="OJ170" s="217"/>
      <c r="OK170" s="217"/>
      <c r="OL170" s="217"/>
      <c r="OM170" s="217"/>
      <c r="ON170" s="217"/>
      <c r="OO170" s="217"/>
      <c r="OP170" s="217"/>
      <c r="OQ170" s="217"/>
      <c r="OR170" s="217"/>
      <c r="OS170" s="267">
        <f>IF(ISERROR(#REF!),0,1)</f>
        <v>0</v>
      </c>
      <c r="OT170" s="267">
        <f t="shared" ref="OT170:OU172" si="46">IF(C170="YES",1,0)</f>
        <v>0</v>
      </c>
      <c r="OU170" s="267">
        <f t="shared" si="46"/>
        <v>1</v>
      </c>
      <c r="OV170" s="223"/>
      <c r="OW170" s="223"/>
      <c r="OX170" s="223"/>
      <c r="OY170" s="223"/>
      <c r="OZ170" s="223"/>
      <c r="PA170" s="223"/>
      <c r="PB170" s="223"/>
      <c r="PC170" s="223"/>
      <c r="PD170" s="223"/>
      <c r="PE170" s="223"/>
      <c r="PF170" s="223"/>
      <c r="PG170" s="223"/>
      <c r="PH170" s="223"/>
      <c r="PI170" s="223"/>
      <c r="PJ170" s="223"/>
      <c r="PK170" s="223"/>
      <c r="PL170" s="223"/>
      <c r="PM170" s="223"/>
      <c r="PN170" s="223"/>
      <c r="PO170" s="223"/>
      <c r="PP170" s="223"/>
      <c r="PQ170" s="223"/>
      <c r="PR170" s="223"/>
      <c r="PS170" s="223"/>
      <c r="PT170" s="223"/>
      <c r="PU170" s="223"/>
      <c r="PV170" s="223"/>
      <c r="PW170" s="223"/>
      <c r="PX170" s="223"/>
      <c r="PY170" s="223"/>
      <c r="PZ170" s="223"/>
      <c r="QA170" s="223"/>
      <c r="QB170" s="223"/>
      <c r="QC170" s="223"/>
      <c r="QD170" s="223"/>
      <c r="QE170" s="223"/>
      <c r="QF170" s="223"/>
      <c r="QG170" s="223"/>
      <c r="QH170" s="223"/>
      <c r="QI170" s="223"/>
      <c r="QJ170" s="223"/>
      <c r="QK170" s="223"/>
      <c r="QL170" s="223"/>
      <c r="QM170" s="223"/>
      <c r="QN170" s="223"/>
      <c r="QO170" s="223"/>
      <c r="QP170" s="223"/>
      <c r="QQ170" s="223"/>
      <c r="QR170" s="223"/>
      <c r="QS170" s="223"/>
      <c r="QT170" s="223"/>
      <c r="QU170" s="223"/>
      <c r="QV170" s="223"/>
      <c r="QW170" s="223"/>
      <c r="QX170" s="223"/>
      <c r="QY170" s="223"/>
      <c r="QZ170" s="223"/>
      <c r="RA170" s="223"/>
      <c r="RB170" s="223"/>
      <c r="RC170" s="223"/>
      <c r="RD170" s="223"/>
      <c r="RE170" s="223"/>
      <c r="RF170" s="223"/>
      <c r="RG170" s="223"/>
      <c r="RH170" s="223"/>
      <c r="RI170" s="223"/>
      <c r="RJ170" s="223"/>
      <c r="RK170" s="223"/>
      <c r="RL170" s="223"/>
      <c r="RM170" s="223"/>
      <c r="RN170" s="223"/>
      <c r="RO170" s="223"/>
      <c r="RP170" s="223"/>
      <c r="RQ170" s="223"/>
      <c r="RR170" s="223"/>
      <c r="RS170" s="223"/>
      <c r="RT170" s="223"/>
      <c r="RU170" s="223"/>
      <c r="RV170" s="223"/>
      <c r="RW170" s="223"/>
      <c r="RX170" s="223"/>
      <c r="RY170" s="223"/>
      <c r="RZ170" s="223"/>
      <c r="SA170" s="223"/>
      <c r="SB170" s="223"/>
      <c r="SC170" s="223"/>
      <c r="SD170" s="223"/>
      <c r="SE170" s="223"/>
      <c r="SF170" s="223"/>
      <c r="SG170" s="223"/>
      <c r="SH170" s="223"/>
      <c r="SI170" s="223"/>
      <c r="SJ170" s="223"/>
      <c r="SK170" s="223"/>
      <c r="SL170" s="223"/>
      <c r="SM170" s="223"/>
      <c r="SN170" s="223"/>
      <c r="SO170" s="223"/>
      <c r="SP170" s="223"/>
      <c r="SQ170" s="223"/>
      <c r="SR170" s="223"/>
      <c r="SS170" s="223"/>
      <c r="ST170" s="223"/>
      <c r="SU170" s="223"/>
      <c r="SV170" s="223"/>
      <c r="SW170" s="223"/>
      <c r="SX170" s="223"/>
      <c r="SY170" s="223"/>
      <c r="SZ170" s="223"/>
      <c r="TA170" s="223"/>
      <c r="TB170" s="223"/>
      <c r="TC170" s="223"/>
      <c r="TD170" s="223"/>
      <c r="TE170" s="223"/>
      <c r="TF170" s="223"/>
      <c r="TG170" s="223"/>
      <c r="TH170" s="223"/>
      <c r="TI170" s="223"/>
      <c r="TJ170" s="223"/>
      <c r="TK170" s="223"/>
      <c r="TL170" s="223"/>
      <c r="TM170" s="223"/>
      <c r="TN170" s="223"/>
      <c r="TO170" s="223"/>
      <c r="TP170" s="223"/>
      <c r="TQ170" s="223"/>
      <c r="TR170" s="223"/>
      <c r="TS170" s="223"/>
      <c r="TT170" s="223"/>
      <c r="TU170" s="223"/>
      <c r="TV170" s="223"/>
      <c r="TW170" s="223"/>
      <c r="TX170" s="223"/>
      <c r="TY170" s="223"/>
      <c r="TZ170" s="223"/>
      <c r="UA170" s="223"/>
      <c r="UB170" s="223"/>
      <c r="UC170" s="223"/>
      <c r="UD170" s="223"/>
      <c r="UE170" s="223"/>
      <c r="UF170" s="223"/>
      <c r="UG170" s="223"/>
      <c r="UH170" s="223"/>
      <c r="UI170" s="223"/>
      <c r="UJ170" s="223"/>
      <c r="UK170" s="223"/>
      <c r="UL170" s="223"/>
      <c r="UM170" s="223"/>
      <c r="UN170" s="223"/>
      <c r="UO170" s="223"/>
      <c r="UP170" s="223"/>
      <c r="UQ170" s="223"/>
      <c r="UR170" s="223"/>
      <c r="US170" s="223"/>
      <c r="UT170" s="223"/>
      <c r="UU170" s="223"/>
      <c r="UV170" s="223"/>
      <c r="UW170" s="223"/>
      <c r="UX170" s="223"/>
      <c r="UY170" s="223"/>
      <c r="UZ170" s="223"/>
      <c r="VA170" s="223"/>
      <c r="VB170" s="223"/>
      <c r="VC170" s="223"/>
      <c r="VD170" s="223"/>
      <c r="VE170" s="223"/>
      <c r="VF170" s="223"/>
      <c r="VG170" s="223"/>
      <c r="VH170" s="223"/>
      <c r="VI170" s="223"/>
      <c r="VJ170" s="223"/>
      <c r="VK170" s="223"/>
      <c r="VL170" s="223"/>
      <c r="VM170" s="223"/>
      <c r="VN170" s="223"/>
      <c r="VO170" s="223"/>
      <c r="VP170" s="223"/>
      <c r="VQ170" s="223"/>
      <c r="VR170" s="223"/>
      <c r="VS170" s="223"/>
      <c r="VT170" s="223"/>
      <c r="VU170" s="223"/>
      <c r="VV170" s="223"/>
      <c r="VW170" s="223"/>
      <c r="VX170" s="223"/>
      <c r="VY170" s="223"/>
      <c r="VZ170" s="223"/>
      <c r="WA170" s="223"/>
      <c r="WB170" s="223"/>
      <c r="WC170" s="223"/>
      <c r="WD170" s="223"/>
      <c r="WE170" s="223"/>
      <c r="WF170" s="223"/>
      <c r="WG170" s="223"/>
      <c r="WH170" s="223"/>
      <c r="WI170" s="223"/>
      <c r="WJ170" s="223"/>
      <c r="WK170" s="223"/>
      <c r="WL170" s="223"/>
      <c r="WM170" s="223"/>
      <c r="WN170" s="223"/>
      <c r="WO170" s="223"/>
      <c r="WP170" s="223"/>
      <c r="WQ170" s="223"/>
      <c r="WR170" s="223"/>
      <c r="WS170" s="223"/>
      <c r="WT170" s="223"/>
      <c r="WU170" s="223"/>
      <c r="WV170" s="223"/>
      <c r="WW170" s="223"/>
      <c r="WX170" s="223"/>
      <c r="WY170" s="223"/>
      <c r="WZ170" s="223"/>
      <c r="XA170" s="223"/>
      <c r="XB170" s="223"/>
      <c r="XC170" s="223"/>
      <c r="XD170" s="223"/>
      <c r="XE170" s="223"/>
      <c r="XF170" s="223"/>
      <c r="XG170" s="223"/>
      <c r="XH170" s="223"/>
      <c r="XI170" s="223"/>
      <c r="XJ170" s="223"/>
      <c r="XK170" s="223"/>
      <c r="XL170" s="223"/>
      <c r="XM170" s="223"/>
      <c r="XN170" s="223"/>
      <c r="XO170" s="223"/>
      <c r="XP170" s="223"/>
      <c r="XQ170" s="223"/>
      <c r="XR170" s="223"/>
      <c r="XS170" s="223"/>
      <c r="XT170" s="223"/>
      <c r="XU170" s="223"/>
      <c r="XV170" s="223"/>
      <c r="XW170" s="223"/>
      <c r="XX170" s="223"/>
      <c r="XY170" s="223"/>
      <c r="XZ170" s="223"/>
      <c r="YA170" s="223"/>
      <c r="YB170" s="223"/>
      <c r="YC170" s="223"/>
      <c r="YD170" s="223"/>
      <c r="YE170" s="223"/>
      <c r="YF170" s="223"/>
      <c r="YG170" s="223"/>
      <c r="YH170" s="223"/>
      <c r="YI170" s="223"/>
      <c r="YJ170" s="223"/>
      <c r="YK170" s="223"/>
      <c r="YL170" s="223"/>
      <c r="YM170" s="223"/>
      <c r="YN170" s="223"/>
      <c r="YO170" s="223"/>
      <c r="YP170" s="223"/>
      <c r="YQ170" s="223"/>
      <c r="YR170" s="223"/>
      <c r="YS170" s="223"/>
      <c r="YT170" s="223"/>
      <c r="YU170" s="223"/>
      <c r="YV170" s="223"/>
      <c r="YW170" s="223"/>
      <c r="YX170" s="223"/>
      <c r="YY170" s="223"/>
      <c r="YZ170" s="223"/>
      <c r="ZA170" s="223"/>
      <c r="ZB170" s="223"/>
      <c r="ZC170" s="223"/>
      <c r="ZD170" s="223"/>
      <c r="ZE170" s="223"/>
      <c r="ZF170" s="223"/>
      <c r="ZG170" s="223"/>
      <c r="ZH170" s="223"/>
      <c r="ZI170" s="223"/>
      <c r="ZJ170" s="223"/>
      <c r="ZK170" s="223"/>
      <c r="ZL170" s="223"/>
      <c r="ZM170" s="223"/>
      <c r="ZN170" s="223"/>
      <c r="ZO170" s="223"/>
      <c r="ZP170" s="223"/>
      <c r="ZQ170" s="223"/>
      <c r="ZR170" s="223"/>
      <c r="ZS170" s="223"/>
      <c r="ZT170" s="223"/>
      <c r="ZU170" s="223"/>
      <c r="ZV170" s="223"/>
      <c r="ZW170" s="223"/>
      <c r="ZX170" s="223"/>
      <c r="ZY170" s="223"/>
      <c r="ZZ170" s="223"/>
      <c r="AAA170" s="223"/>
      <c r="AAB170" s="223"/>
      <c r="AAC170" s="223"/>
      <c r="AAD170" s="223"/>
      <c r="AAE170" s="223"/>
      <c r="AAF170" s="223"/>
      <c r="AAG170" s="223"/>
      <c r="AAH170" s="223"/>
      <c r="AAI170" s="223"/>
      <c r="AAJ170" s="223"/>
      <c r="AAK170" s="223"/>
      <c r="AAL170" s="223"/>
      <c r="AAM170" s="223"/>
      <c r="AAN170" s="223"/>
      <c r="AAO170" s="223"/>
      <c r="AAP170" s="223"/>
      <c r="AAQ170" s="223"/>
      <c r="AAR170" s="223"/>
      <c r="AAS170" s="223"/>
      <c r="AAT170" s="223"/>
      <c r="AAU170" s="223"/>
      <c r="AAV170" s="223"/>
      <c r="AAW170" s="223"/>
      <c r="AAX170" s="223"/>
      <c r="AAY170" s="223"/>
      <c r="AAZ170" s="223"/>
      <c r="ABA170" s="223"/>
      <c r="ABB170" s="223"/>
      <c r="ABC170" s="223"/>
      <c r="ABD170" s="223"/>
      <c r="ABE170" s="223"/>
      <c r="ABF170" s="223"/>
      <c r="ABG170" s="223"/>
      <c r="ABH170" s="223"/>
      <c r="ABI170" s="223"/>
      <c r="ABJ170" s="223"/>
      <c r="ABK170" s="223"/>
      <c r="ABL170" s="223"/>
      <c r="ABM170" s="223"/>
      <c r="ABN170" s="223"/>
      <c r="ABO170" s="223"/>
      <c r="ABP170" s="223"/>
      <c r="ABQ170" s="223"/>
      <c r="ABR170" s="223"/>
      <c r="ABS170" s="223"/>
      <c r="ABT170" s="223"/>
      <c r="ABU170" s="223"/>
      <c r="ABV170" s="223"/>
      <c r="ABW170" s="223"/>
      <c r="ABX170" s="223"/>
      <c r="ABY170" s="223"/>
      <c r="ABZ170" s="223"/>
      <c r="ACA170" s="223"/>
      <c r="ACB170" s="223"/>
      <c r="ACC170" s="223"/>
      <c r="ACD170" s="223"/>
      <c r="ACE170" s="223"/>
      <c r="ACF170" s="223"/>
      <c r="ACG170" s="223"/>
      <c r="ACH170" s="223"/>
      <c r="ACI170" s="223"/>
      <c r="ACJ170" s="223"/>
      <c r="ACK170" s="223"/>
      <c r="ACL170" s="223"/>
      <c r="ACM170" s="223"/>
      <c r="ACN170" s="223"/>
      <c r="ACO170" s="223"/>
      <c r="ACP170" s="223"/>
      <c r="ACQ170" s="223"/>
      <c r="ACR170" s="223"/>
      <c r="ACS170" s="223"/>
      <c r="ACT170" s="223"/>
      <c r="ACU170" s="223"/>
      <c r="ACV170" s="223"/>
      <c r="ACW170" s="223"/>
      <c r="ACX170" s="223"/>
      <c r="ACY170" s="223"/>
      <c r="ACZ170" s="223"/>
      <c r="ADA170" s="223"/>
      <c r="ADB170" s="223"/>
      <c r="ADC170" s="223"/>
      <c r="ADD170" s="223"/>
      <c r="ADE170" s="223"/>
      <c r="ADF170" s="223"/>
      <c r="ADG170" s="223"/>
      <c r="ADH170" s="223"/>
      <c r="ADI170" s="223"/>
      <c r="ADJ170" s="223"/>
      <c r="ADK170" s="223"/>
      <c r="ADL170" s="223"/>
      <c r="ADM170" s="223"/>
      <c r="ADN170" s="223"/>
      <c r="ADO170" s="223"/>
      <c r="ADP170" s="223"/>
      <c r="ADQ170" s="223"/>
      <c r="ADR170" s="223"/>
      <c r="ADS170" s="223"/>
      <c r="ADT170" s="223"/>
      <c r="ADU170" s="223"/>
      <c r="ADV170" s="223"/>
      <c r="ADW170" s="223"/>
      <c r="ADX170" s="223"/>
      <c r="ADY170" s="223"/>
      <c r="ADZ170" s="223"/>
      <c r="AEA170" s="223"/>
      <c r="AEB170" s="223"/>
      <c r="AEC170" s="223"/>
      <c r="AED170" s="223"/>
      <c r="AEE170" s="223"/>
      <c r="AEF170" s="223"/>
      <c r="AEG170" s="223"/>
      <c r="AEH170" s="223"/>
      <c r="AEI170" s="223"/>
      <c r="AEJ170" s="223"/>
      <c r="AEK170" s="223"/>
      <c r="AEL170" s="223"/>
      <c r="AEM170" s="223"/>
      <c r="AEN170" s="223"/>
      <c r="AEO170" s="223"/>
      <c r="AEP170" s="223"/>
      <c r="AEQ170" s="223"/>
      <c r="AER170" s="223"/>
      <c r="AES170" s="223"/>
      <c r="AET170" s="223"/>
      <c r="AEU170" s="223"/>
      <c r="AEV170" s="223"/>
      <c r="AEW170" s="223"/>
      <c r="AEX170" s="223"/>
      <c r="AEY170" s="223"/>
      <c r="AEZ170" s="223"/>
      <c r="AFA170" s="223"/>
      <c r="AFB170" s="223"/>
      <c r="AFC170" s="223"/>
      <c r="AFD170" s="223"/>
      <c r="AFE170" s="223"/>
      <c r="AFF170" s="223"/>
      <c r="AFG170" s="223"/>
      <c r="AFH170" s="223"/>
      <c r="AFI170" s="223"/>
      <c r="AFJ170" s="223"/>
      <c r="AFK170" s="223"/>
      <c r="AFL170" s="223"/>
      <c r="AFM170" s="223"/>
      <c r="AFN170" s="223"/>
      <c r="AFO170" s="223"/>
      <c r="AFP170" s="223"/>
      <c r="AFQ170" s="223"/>
      <c r="AFR170" s="223"/>
      <c r="AFS170" s="223"/>
      <c r="AFT170" s="223"/>
    </row>
    <row r="171" spans="1:852">
      <c r="A171" s="215" t="s">
        <v>1450</v>
      </c>
      <c r="B171" s="583" t="s">
        <v>10008</v>
      </c>
      <c r="C171" s="260" t="s">
        <v>3028</v>
      </c>
      <c r="D171" s="260" t="s">
        <v>173</v>
      </c>
      <c r="E171" s="109">
        <v>6</v>
      </c>
      <c r="F171" s="109">
        <v>2</v>
      </c>
      <c r="G171" s="270" t="s">
        <v>406</v>
      </c>
      <c r="H171" s="270" t="s">
        <v>455</v>
      </c>
      <c r="I171" s="270">
        <v>8</v>
      </c>
      <c r="J171" s="270">
        <v>11</v>
      </c>
      <c r="K171" s="270" t="s">
        <v>455</v>
      </c>
      <c r="L171" s="267"/>
      <c r="M171" s="267"/>
      <c r="N171" s="270"/>
      <c r="O171" s="270" t="s">
        <v>602</v>
      </c>
      <c r="P171" s="267">
        <v>17</v>
      </c>
      <c r="Q171" s="267">
        <v>6</v>
      </c>
      <c r="R171" s="267">
        <v>50</v>
      </c>
      <c r="S171" s="270" t="s">
        <v>455</v>
      </c>
      <c r="T171" s="270"/>
      <c r="U171" s="113"/>
      <c r="V171" s="113"/>
      <c r="W171" s="113"/>
      <c r="X171" s="113"/>
      <c r="Y171" s="113"/>
      <c r="Z171" s="113"/>
      <c r="AA171" s="113"/>
      <c r="AB171" s="113"/>
      <c r="AC171" s="113"/>
      <c r="AD171" s="113"/>
      <c r="AE171" s="114"/>
      <c r="AF171" s="113"/>
      <c r="AG171" s="113"/>
      <c r="AH171" s="113"/>
      <c r="AI171" s="267">
        <v>19</v>
      </c>
      <c r="AJ171" s="267">
        <f>AI171-J171</f>
        <v>8</v>
      </c>
      <c r="AK171" s="267" t="s">
        <v>455</v>
      </c>
      <c r="AL171" s="270" t="s">
        <v>3011</v>
      </c>
      <c r="AM171" s="270" t="s">
        <v>455</v>
      </c>
      <c r="AN171" s="270">
        <v>6</v>
      </c>
      <c r="AO171" s="270">
        <v>9</v>
      </c>
      <c r="AP171" s="270" t="s">
        <v>455</v>
      </c>
      <c r="AQ171" s="267"/>
      <c r="AR171" s="267"/>
      <c r="AS171" s="267"/>
      <c r="AT171" s="267" t="s">
        <v>602</v>
      </c>
      <c r="AU171" s="267">
        <v>17</v>
      </c>
      <c r="AV171" s="267">
        <v>6</v>
      </c>
      <c r="AW171" s="267">
        <v>50</v>
      </c>
      <c r="AX171" s="270" t="s">
        <v>455</v>
      </c>
      <c r="AY171" s="267"/>
      <c r="AZ171" s="114"/>
      <c r="BA171" s="114"/>
      <c r="BB171" s="114"/>
      <c r="BC171" s="114"/>
      <c r="BD171" s="114"/>
      <c r="BE171" s="114"/>
      <c r="BF171" s="114"/>
      <c r="BG171" s="114"/>
      <c r="BH171" s="114"/>
      <c r="BI171" s="114"/>
      <c r="BJ171" s="114"/>
      <c r="BK171" s="114"/>
      <c r="BL171" s="114"/>
      <c r="BM171" s="114"/>
      <c r="BN171" s="270">
        <v>22</v>
      </c>
      <c r="BO171" s="270">
        <f>BN171-AO171</f>
        <v>13</v>
      </c>
      <c r="BP171" s="270" t="s">
        <v>455</v>
      </c>
      <c r="BQ171" s="270"/>
      <c r="BR171" s="270" t="s">
        <v>455</v>
      </c>
      <c r="BS171" s="267"/>
      <c r="BT171" s="267"/>
      <c r="BU171" s="267"/>
      <c r="BV171" s="267"/>
      <c r="BW171" s="267"/>
      <c r="BX171" s="267"/>
      <c r="BY171" s="267"/>
      <c r="BZ171" s="267"/>
      <c r="CA171" s="267"/>
      <c r="CB171" s="267"/>
      <c r="CC171" s="267"/>
      <c r="CD171" s="267"/>
      <c r="CE171" s="114"/>
      <c r="CF171" s="114"/>
      <c r="CG171" s="114"/>
      <c r="CH171" s="114"/>
      <c r="CI171" s="114"/>
      <c r="CJ171" s="114"/>
      <c r="CK171" s="114"/>
      <c r="CL171" s="114"/>
      <c r="CM171" s="114"/>
      <c r="CN171" s="114"/>
      <c r="CO171" s="114"/>
      <c r="CP171" s="114"/>
      <c r="CQ171" s="114"/>
      <c r="CR171" s="114"/>
      <c r="CS171" s="267"/>
      <c r="CT171" s="267"/>
      <c r="CU171" s="267"/>
      <c r="CV171" s="270"/>
      <c r="CW171" s="270" t="s">
        <v>455</v>
      </c>
      <c r="CX171" s="270"/>
      <c r="CY171" s="267"/>
      <c r="CZ171" s="267"/>
      <c r="DA171" s="267"/>
      <c r="DB171" s="267"/>
      <c r="DC171" s="267"/>
      <c r="DD171" s="267"/>
      <c r="DE171" s="267"/>
      <c r="DF171" s="267"/>
      <c r="DG171" s="267"/>
      <c r="DH171" s="267"/>
      <c r="DI171" s="267"/>
      <c r="DJ171" s="113"/>
      <c r="DK171" s="113"/>
      <c r="DL171" s="113"/>
      <c r="DM171" s="113"/>
      <c r="DN171" s="113"/>
      <c r="DO171" s="113"/>
      <c r="DP171" s="113"/>
      <c r="DQ171" s="113"/>
      <c r="DR171" s="113"/>
      <c r="DS171" s="113"/>
      <c r="DT171" s="113"/>
      <c r="DU171" s="113"/>
      <c r="DV171" s="113"/>
      <c r="DW171" s="113"/>
      <c r="DX171" s="267"/>
      <c r="DY171" s="267"/>
      <c r="DZ171" s="267"/>
      <c r="EA171" s="212"/>
      <c r="EB171" s="270" t="s">
        <v>455</v>
      </c>
      <c r="EC171" s="212"/>
      <c r="ED171" s="212"/>
      <c r="EE171" s="212"/>
      <c r="EF171" s="212"/>
      <c r="EG171" s="212"/>
      <c r="EH171" s="212"/>
      <c r="EI171" s="212"/>
      <c r="EJ171" s="212"/>
      <c r="EK171" s="212"/>
      <c r="EL171" s="212"/>
      <c r="EM171" s="212"/>
      <c r="EN171" s="212"/>
      <c r="EO171" s="91"/>
      <c r="EP171" s="91"/>
      <c r="EQ171" s="91"/>
      <c r="ER171" s="91"/>
      <c r="ES171" s="91"/>
      <c r="ET171" s="91"/>
      <c r="EU171" s="91"/>
      <c r="EV171" s="91"/>
      <c r="EW171" s="91"/>
      <c r="EX171" s="91"/>
      <c r="EY171" s="91"/>
      <c r="EZ171" s="91"/>
      <c r="FA171" s="91"/>
      <c r="FB171" s="91"/>
      <c r="FC171" s="212"/>
      <c r="FD171" s="212"/>
      <c r="FE171" s="212"/>
      <c r="FF171" s="270" t="s">
        <v>455</v>
      </c>
      <c r="FG171" s="212"/>
      <c r="FH171" s="212"/>
      <c r="FI171" s="212"/>
      <c r="FJ171" s="212"/>
      <c r="FK171" s="212"/>
      <c r="FL171" s="212"/>
      <c r="FM171" s="212"/>
      <c r="FN171" s="212"/>
      <c r="FO171" s="212"/>
      <c r="FP171" s="212"/>
      <c r="FQ171" s="212"/>
      <c r="FR171" s="212"/>
      <c r="FS171" s="212"/>
      <c r="FT171" s="212"/>
      <c r="FU171" s="212"/>
      <c r="FV171" s="212"/>
      <c r="FW171" s="212"/>
      <c r="FX171" s="212"/>
      <c r="FY171" s="212"/>
      <c r="FZ171" s="212"/>
      <c r="GA171" s="212"/>
      <c r="GB171" s="212"/>
      <c r="GC171" s="212"/>
      <c r="GD171" s="212"/>
      <c r="GE171" s="212"/>
      <c r="GF171" s="212"/>
      <c r="GG171" s="212"/>
      <c r="GH171" s="212"/>
      <c r="GI171" s="212"/>
      <c r="GJ171" s="212"/>
      <c r="GK171" s="212"/>
      <c r="GL171" s="212"/>
      <c r="GM171" s="212"/>
      <c r="GN171" s="212"/>
      <c r="GO171" s="212"/>
      <c r="GP171" s="212"/>
      <c r="GQ171" s="212"/>
      <c r="GR171" s="212"/>
      <c r="GS171" s="212"/>
      <c r="GT171" s="212"/>
      <c r="GU171" s="212"/>
      <c r="GV171" s="212"/>
      <c r="GW171" s="212"/>
      <c r="GX171" s="212"/>
      <c r="GY171" s="212"/>
      <c r="GZ171" s="212"/>
      <c r="HA171" s="212"/>
      <c r="HB171" s="212"/>
      <c r="HC171" s="212"/>
      <c r="HD171" s="270" t="s">
        <v>455</v>
      </c>
      <c r="HE171" s="212"/>
      <c r="HF171" s="212"/>
      <c r="HG171" s="212"/>
      <c r="HH171" s="212"/>
      <c r="HI171" s="212"/>
      <c r="HJ171" s="212"/>
      <c r="HK171" s="212"/>
      <c r="HL171" s="212"/>
      <c r="HM171" s="212"/>
      <c r="HN171" s="212"/>
      <c r="HO171" s="212"/>
      <c r="HP171" s="212"/>
      <c r="HQ171" s="212"/>
      <c r="HR171" s="212"/>
      <c r="HS171" s="212"/>
      <c r="HT171" s="212"/>
      <c r="HU171" s="212"/>
      <c r="HV171" s="212"/>
      <c r="HW171" s="212"/>
      <c r="HX171" s="212"/>
      <c r="HY171" s="212"/>
      <c r="HZ171" s="212"/>
      <c r="IA171" s="212"/>
      <c r="IB171" s="212"/>
      <c r="IC171" s="212"/>
      <c r="ID171" s="212"/>
      <c r="IE171" s="212"/>
      <c r="IF171" s="212"/>
      <c r="IG171" s="212"/>
      <c r="IH171" s="212"/>
      <c r="II171" s="212"/>
      <c r="IJ171" s="212"/>
      <c r="IK171" s="212"/>
      <c r="IL171" s="212"/>
      <c r="IM171" s="212"/>
      <c r="IN171" s="212"/>
      <c r="IO171" s="212"/>
      <c r="IP171" s="212"/>
      <c r="IQ171" s="212"/>
      <c r="IR171" s="212"/>
      <c r="IS171" s="270" t="s">
        <v>455</v>
      </c>
      <c r="IT171" s="212"/>
      <c r="IU171" s="212"/>
      <c r="IV171" s="212"/>
      <c r="IW171" s="212"/>
      <c r="IX171" s="212"/>
      <c r="IY171" s="212"/>
      <c r="IZ171" s="212"/>
      <c r="JA171" s="212"/>
      <c r="JB171" s="212"/>
      <c r="JC171" s="212"/>
      <c r="JD171" s="212"/>
      <c r="JE171" s="212"/>
      <c r="JF171" s="212"/>
      <c r="JG171" s="212"/>
      <c r="JH171" s="212"/>
      <c r="JI171" s="212"/>
      <c r="JJ171" s="212"/>
      <c r="JK171" s="212"/>
      <c r="JL171" s="212"/>
      <c r="JM171" s="212"/>
      <c r="JN171" s="212"/>
      <c r="JO171" s="212"/>
      <c r="JP171" s="212"/>
      <c r="JQ171" s="212"/>
      <c r="JR171" s="212"/>
      <c r="JS171" s="212"/>
      <c r="JT171" s="212"/>
      <c r="JU171" s="212"/>
      <c r="JV171" s="212"/>
      <c r="JW171" s="212"/>
      <c r="JX171" s="212"/>
      <c r="JY171" s="212"/>
      <c r="JZ171" s="212"/>
      <c r="KA171" s="212"/>
      <c r="KB171" s="212"/>
      <c r="KC171" s="212"/>
      <c r="KD171" s="212"/>
      <c r="KE171" s="270" t="s">
        <v>455</v>
      </c>
      <c r="KF171" s="212"/>
      <c r="KG171" s="212"/>
      <c r="KH171" s="212"/>
      <c r="KI171" s="212"/>
      <c r="KJ171" s="212"/>
      <c r="KK171" s="212"/>
      <c r="KL171" s="212"/>
      <c r="KM171" s="212"/>
      <c r="KN171" s="212"/>
      <c r="KO171" s="212"/>
      <c r="KP171" s="212"/>
      <c r="KQ171" s="212"/>
      <c r="KR171" s="212"/>
      <c r="KS171" s="212"/>
      <c r="KT171" s="212"/>
      <c r="KU171" s="212"/>
      <c r="KV171" s="212"/>
      <c r="KW171" s="212"/>
      <c r="KX171" s="212"/>
      <c r="KY171" s="212"/>
      <c r="KZ171" s="212"/>
      <c r="LA171" s="212"/>
      <c r="LB171" s="212"/>
      <c r="LC171" s="212"/>
      <c r="LD171" s="212"/>
      <c r="LE171" s="212"/>
      <c r="LF171" s="212"/>
      <c r="LG171" s="212"/>
      <c r="LH171" s="212"/>
      <c r="LI171" s="212"/>
      <c r="LJ171" s="212"/>
      <c r="LK171" s="212"/>
      <c r="LL171" s="212"/>
      <c r="LM171" s="212"/>
      <c r="LN171" s="212"/>
      <c r="LO171" s="212"/>
      <c r="LP171" s="212"/>
      <c r="LQ171" s="212"/>
      <c r="LR171" s="212"/>
      <c r="LS171" s="212"/>
      <c r="LT171" s="270" t="s">
        <v>455</v>
      </c>
      <c r="LU171" s="212"/>
      <c r="LV171" s="212"/>
      <c r="LW171" s="212"/>
      <c r="LX171" s="212"/>
      <c r="LY171" s="212"/>
      <c r="LZ171" s="212"/>
      <c r="MA171" s="212"/>
      <c r="MB171" s="212"/>
      <c r="MC171" s="212"/>
      <c r="MD171" s="212"/>
      <c r="ME171" s="212"/>
      <c r="MF171" s="212"/>
      <c r="MG171" s="212"/>
      <c r="MH171" s="212"/>
      <c r="MI171" s="212"/>
      <c r="MJ171" s="212"/>
      <c r="MK171" s="212"/>
      <c r="ML171" s="212"/>
      <c r="MM171" s="212"/>
      <c r="MN171" s="212"/>
      <c r="MO171" s="212"/>
      <c r="MP171" s="212"/>
      <c r="MQ171" s="212"/>
      <c r="MR171" s="212"/>
      <c r="MS171" s="212"/>
      <c r="MT171" s="212"/>
      <c r="MU171" s="212"/>
      <c r="MV171" s="212"/>
      <c r="MW171" s="212"/>
      <c r="MX171" s="212"/>
      <c r="MY171" s="212"/>
      <c r="MZ171" s="212"/>
      <c r="NA171" s="212"/>
      <c r="NB171" s="212"/>
      <c r="NC171" s="212"/>
      <c r="ND171" s="212"/>
      <c r="NE171" s="212"/>
      <c r="NF171" s="212"/>
      <c r="NG171" s="212"/>
      <c r="NH171" s="212"/>
      <c r="NI171" s="212"/>
      <c r="NJ171" s="212"/>
      <c r="NK171" s="212"/>
      <c r="NL171" s="212"/>
      <c r="NM171" s="212"/>
      <c r="NN171" s="212"/>
      <c r="NO171" s="212"/>
      <c r="NP171" s="212"/>
      <c r="NQ171" s="212"/>
      <c r="NR171" s="212"/>
      <c r="NS171" s="212"/>
      <c r="NT171" s="212"/>
      <c r="NU171" s="212"/>
      <c r="NV171" s="212"/>
      <c r="NW171" s="212"/>
      <c r="NX171" s="212"/>
      <c r="NY171" s="212"/>
      <c r="NZ171" s="212"/>
      <c r="OA171" s="212"/>
      <c r="OB171" s="212"/>
      <c r="OC171" s="212"/>
      <c r="OD171" s="212"/>
      <c r="OE171" s="212"/>
      <c r="OF171" s="212"/>
      <c r="OG171" s="212"/>
      <c r="OH171" s="212"/>
      <c r="OI171" s="212"/>
      <c r="OJ171" s="212"/>
      <c r="OK171" s="212"/>
      <c r="OL171" s="212"/>
      <c r="OM171" s="212"/>
      <c r="ON171" s="212"/>
      <c r="OO171" s="212"/>
      <c r="OP171" s="212"/>
      <c r="OQ171" s="212"/>
      <c r="OR171" s="212"/>
      <c r="OS171" s="267">
        <f>IF(ISERROR(#REF!),0,1)</f>
        <v>0</v>
      </c>
      <c r="OT171" s="267">
        <f t="shared" si="46"/>
        <v>1</v>
      </c>
      <c r="OU171" s="267">
        <f t="shared" si="46"/>
        <v>0</v>
      </c>
      <c r="OV171" s="222"/>
      <c r="OW171" s="222"/>
      <c r="OX171" s="222"/>
      <c r="OY171" s="222"/>
      <c r="OZ171" s="222"/>
      <c r="PA171" s="222"/>
      <c r="PB171" s="222"/>
      <c r="PC171" s="222"/>
      <c r="PD171" s="222"/>
      <c r="PE171" s="222"/>
      <c r="PF171" s="222"/>
      <c r="PG171" s="222"/>
      <c r="PH171" s="222"/>
      <c r="PI171" s="222"/>
      <c r="PJ171" s="222"/>
      <c r="PK171" s="222"/>
      <c r="PL171" s="222"/>
      <c r="PM171" s="222"/>
      <c r="PN171" s="222"/>
      <c r="PO171" s="222"/>
      <c r="PP171" s="222"/>
      <c r="PQ171" s="222"/>
      <c r="PR171" s="222"/>
      <c r="PS171" s="222"/>
      <c r="PT171" s="222"/>
      <c r="PU171" s="222"/>
      <c r="PV171" s="222"/>
      <c r="PW171" s="222"/>
      <c r="PX171" s="222"/>
      <c r="PY171" s="222"/>
      <c r="PZ171" s="222"/>
      <c r="QA171" s="222"/>
      <c r="QB171" s="222"/>
      <c r="QC171" s="222"/>
      <c r="QD171" s="222"/>
      <c r="QE171" s="222"/>
      <c r="QF171" s="222"/>
      <c r="QG171" s="222"/>
      <c r="QH171" s="222"/>
      <c r="QI171" s="222"/>
      <c r="QJ171" s="222"/>
      <c r="QK171" s="222"/>
      <c r="QL171" s="222"/>
      <c r="QM171" s="222"/>
      <c r="QN171" s="222"/>
      <c r="QO171" s="222"/>
      <c r="QP171" s="222"/>
      <c r="QQ171" s="222"/>
      <c r="QR171" s="222"/>
      <c r="QS171" s="222"/>
      <c r="QT171" s="222"/>
      <c r="QU171" s="222"/>
      <c r="QV171" s="222"/>
      <c r="QW171" s="222"/>
      <c r="QX171" s="222"/>
      <c r="QY171" s="222"/>
      <c r="QZ171" s="222"/>
      <c r="RA171" s="222"/>
      <c r="RB171" s="222"/>
      <c r="RC171" s="222"/>
      <c r="RD171" s="222"/>
      <c r="RE171" s="222"/>
      <c r="RF171" s="222"/>
      <c r="RG171" s="222"/>
      <c r="RH171" s="222"/>
      <c r="RI171" s="222"/>
      <c r="RJ171" s="222"/>
      <c r="RK171" s="222"/>
      <c r="RL171" s="222"/>
      <c r="RM171" s="222"/>
      <c r="RN171" s="222"/>
      <c r="RO171" s="222"/>
      <c r="RP171" s="222"/>
      <c r="RQ171" s="222"/>
      <c r="RR171" s="222"/>
      <c r="RS171" s="222"/>
      <c r="RT171" s="222"/>
      <c r="RU171" s="222"/>
      <c r="RV171" s="222"/>
      <c r="RW171" s="222"/>
      <c r="RX171" s="222"/>
      <c r="RY171" s="222"/>
      <c r="RZ171" s="222"/>
      <c r="SA171" s="222"/>
      <c r="SB171" s="222"/>
      <c r="SC171" s="222"/>
      <c r="SD171" s="222"/>
      <c r="SE171" s="222"/>
      <c r="SF171" s="222"/>
      <c r="SG171" s="222"/>
      <c r="SH171" s="222"/>
      <c r="SI171" s="222"/>
      <c r="SJ171" s="222"/>
      <c r="SK171" s="222"/>
      <c r="SL171" s="222"/>
      <c r="SM171" s="222"/>
      <c r="SN171" s="222"/>
      <c r="SO171" s="222"/>
      <c r="SP171" s="222"/>
      <c r="SQ171" s="222"/>
      <c r="SR171" s="222"/>
      <c r="SS171" s="222"/>
      <c r="ST171" s="222"/>
      <c r="SU171" s="222"/>
      <c r="SV171" s="222"/>
      <c r="SW171" s="222"/>
      <c r="SX171" s="222"/>
      <c r="SY171" s="222"/>
      <c r="SZ171" s="222"/>
      <c r="TA171" s="222"/>
      <c r="TB171" s="222"/>
      <c r="TC171" s="222"/>
      <c r="TD171" s="222"/>
      <c r="TE171" s="222"/>
      <c r="TF171" s="222"/>
      <c r="TG171" s="222"/>
      <c r="TH171" s="222"/>
      <c r="TI171" s="222"/>
      <c r="TJ171" s="222"/>
      <c r="TK171" s="222"/>
      <c r="TL171" s="222"/>
      <c r="TM171" s="222"/>
      <c r="TN171" s="222"/>
      <c r="TO171" s="222"/>
      <c r="TP171" s="222"/>
      <c r="TQ171" s="222"/>
      <c r="TR171" s="222"/>
      <c r="TS171" s="222"/>
      <c r="TT171" s="222"/>
      <c r="TU171" s="222"/>
      <c r="TV171" s="222"/>
      <c r="TW171" s="222"/>
      <c r="TX171" s="222"/>
      <c r="TY171" s="222"/>
      <c r="TZ171" s="222"/>
      <c r="UA171" s="222"/>
      <c r="UB171" s="222"/>
      <c r="UC171" s="222"/>
      <c r="UD171" s="222"/>
      <c r="UE171" s="222"/>
      <c r="UF171" s="222"/>
      <c r="UG171" s="222"/>
      <c r="UH171" s="222"/>
      <c r="UI171" s="222"/>
      <c r="UJ171" s="222"/>
      <c r="UK171" s="222"/>
      <c r="UL171" s="222"/>
      <c r="UM171" s="222"/>
      <c r="UN171" s="222"/>
      <c r="UO171" s="222"/>
      <c r="UP171" s="222"/>
      <c r="UQ171" s="222"/>
      <c r="UR171" s="222"/>
      <c r="US171" s="222"/>
      <c r="UT171" s="222"/>
      <c r="UU171" s="222"/>
      <c r="UV171" s="222"/>
      <c r="UW171" s="222"/>
      <c r="UX171" s="222"/>
      <c r="UY171" s="222"/>
      <c r="UZ171" s="222"/>
      <c r="VA171" s="222"/>
      <c r="VB171" s="222"/>
      <c r="VC171" s="222"/>
      <c r="VD171" s="222"/>
      <c r="VE171" s="222"/>
      <c r="VF171" s="222"/>
      <c r="VG171" s="222"/>
      <c r="VH171" s="222"/>
      <c r="VI171" s="222"/>
      <c r="VJ171" s="222"/>
      <c r="VK171" s="222"/>
      <c r="VL171" s="222"/>
      <c r="VM171" s="222"/>
      <c r="VN171" s="222"/>
      <c r="VO171" s="222"/>
      <c r="VP171" s="222"/>
      <c r="VQ171" s="222"/>
      <c r="VR171" s="222"/>
      <c r="VS171" s="222"/>
      <c r="VT171" s="222"/>
      <c r="VU171" s="222"/>
      <c r="VV171" s="222"/>
      <c r="VW171" s="222"/>
      <c r="VX171" s="222"/>
      <c r="VY171" s="222"/>
      <c r="VZ171" s="222"/>
      <c r="WA171" s="222"/>
      <c r="WB171" s="222"/>
      <c r="WC171" s="222"/>
      <c r="WD171" s="222"/>
      <c r="WE171" s="222"/>
      <c r="WF171" s="222"/>
      <c r="WG171" s="222"/>
      <c r="WH171" s="222"/>
      <c r="WI171" s="222"/>
      <c r="WJ171" s="222"/>
      <c r="WK171" s="222"/>
      <c r="WL171" s="222"/>
      <c r="WM171" s="222"/>
      <c r="WN171" s="222"/>
      <c r="WO171" s="222"/>
      <c r="WP171" s="222"/>
      <c r="WQ171" s="222"/>
      <c r="WR171" s="222"/>
      <c r="WS171" s="222"/>
      <c r="WT171" s="222"/>
      <c r="WU171" s="222"/>
      <c r="WV171" s="222"/>
      <c r="WW171" s="222"/>
      <c r="WX171" s="222"/>
      <c r="WY171" s="222"/>
      <c r="WZ171" s="222"/>
      <c r="XA171" s="222"/>
      <c r="XB171" s="222"/>
      <c r="XC171" s="222"/>
      <c r="XD171" s="222"/>
      <c r="XE171" s="222"/>
      <c r="XF171" s="222"/>
      <c r="XG171" s="222"/>
      <c r="XH171" s="222"/>
      <c r="XI171" s="222"/>
      <c r="XJ171" s="222"/>
      <c r="XK171" s="222"/>
      <c r="XL171" s="222"/>
      <c r="XM171" s="222"/>
      <c r="XN171" s="222"/>
      <c r="XO171" s="222"/>
      <c r="XP171" s="222"/>
      <c r="XQ171" s="222"/>
      <c r="XR171" s="222"/>
      <c r="XS171" s="222"/>
      <c r="XT171" s="222"/>
      <c r="XU171" s="222"/>
      <c r="XV171" s="222"/>
      <c r="XW171" s="222"/>
      <c r="XX171" s="222"/>
      <c r="XY171" s="222"/>
      <c r="XZ171" s="222"/>
      <c r="YA171" s="222"/>
      <c r="YB171" s="222"/>
      <c r="YC171" s="222"/>
      <c r="YD171" s="222"/>
      <c r="YE171" s="222"/>
      <c r="YF171" s="222"/>
      <c r="YG171" s="222"/>
      <c r="YH171" s="222"/>
      <c r="YI171" s="222"/>
      <c r="YJ171" s="222"/>
      <c r="YK171" s="222"/>
      <c r="YL171" s="222"/>
      <c r="YM171" s="222"/>
      <c r="YN171" s="222"/>
      <c r="YO171" s="222"/>
      <c r="YP171" s="222"/>
      <c r="YQ171" s="222"/>
      <c r="YR171" s="222"/>
      <c r="YS171" s="222"/>
      <c r="YT171" s="222"/>
      <c r="YU171" s="222"/>
      <c r="YV171" s="222"/>
      <c r="YW171" s="222"/>
      <c r="YX171" s="222"/>
      <c r="YY171" s="222"/>
      <c r="YZ171" s="222"/>
      <c r="ZA171" s="222"/>
      <c r="ZB171" s="222"/>
      <c r="ZC171" s="222"/>
      <c r="ZD171" s="222"/>
      <c r="ZE171" s="222"/>
      <c r="ZF171" s="222"/>
      <c r="ZG171" s="222"/>
      <c r="ZH171" s="222"/>
      <c r="ZI171" s="222"/>
      <c r="ZJ171" s="222"/>
      <c r="ZK171" s="222"/>
      <c r="ZL171" s="222"/>
      <c r="ZM171" s="222"/>
      <c r="ZN171" s="222"/>
      <c r="ZO171" s="222"/>
      <c r="ZP171" s="222"/>
      <c r="ZQ171" s="222"/>
      <c r="ZR171" s="222"/>
      <c r="ZS171" s="222"/>
      <c r="ZT171" s="222"/>
      <c r="ZU171" s="222"/>
      <c r="ZV171" s="222"/>
      <c r="ZW171" s="222"/>
      <c r="ZX171" s="222"/>
      <c r="ZY171" s="222"/>
      <c r="ZZ171" s="222"/>
      <c r="AAA171" s="222"/>
      <c r="AAB171" s="222"/>
      <c r="AAC171" s="222"/>
      <c r="AAD171" s="222"/>
      <c r="AAE171" s="222"/>
      <c r="AAF171" s="222"/>
      <c r="AAG171" s="222"/>
      <c r="AAH171" s="222"/>
      <c r="AAI171" s="222"/>
      <c r="AAJ171" s="222"/>
      <c r="AAK171" s="222"/>
      <c r="AAL171" s="222"/>
      <c r="AAM171" s="222"/>
      <c r="AAN171" s="222"/>
      <c r="AAO171" s="222"/>
      <c r="AAP171" s="222"/>
      <c r="AAQ171" s="222"/>
      <c r="AAR171" s="222"/>
      <c r="AAS171" s="222"/>
      <c r="AAT171" s="222"/>
      <c r="AAU171" s="222"/>
      <c r="AAV171" s="222"/>
      <c r="AAW171" s="222"/>
      <c r="AAX171" s="222"/>
      <c r="AAY171" s="222"/>
      <c r="AAZ171" s="222"/>
      <c r="ABA171" s="222"/>
      <c r="ABB171" s="222"/>
      <c r="ABC171" s="222"/>
      <c r="ABD171" s="222"/>
      <c r="ABE171" s="222"/>
      <c r="ABF171" s="222"/>
      <c r="ABG171" s="222"/>
      <c r="ABH171" s="222"/>
      <c r="ABI171" s="222"/>
      <c r="ABJ171" s="222"/>
      <c r="ABK171" s="222"/>
      <c r="ABL171" s="222"/>
      <c r="ABM171" s="222"/>
      <c r="ABN171" s="222"/>
      <c r="ABO171" s="222"/>
      <c r="ABP171" s="222"/>
      <c r="ABQ171" s="222"/>
      <c r="ABR171" s="222"/>
      <c r="ABS171" s="222"/>
      <c r="ABT171" s="222"/>
      <c r="ABU171" s="222"/>
      <c r="ABV171" s="222"/>
      <c r="ABW171" s="222"/>
      <c r="ABX171" s="222"/>
      <c r="ABY171" s="222"/>
      <c r="ABZ171" s="222"/>
      <c r="ACA171" s="222"/>
      <c r="ACB171" s="222"/>
      <c r="ACC171" s="222"/>
      <c r="ACD171" s="222"/>
      <c r="ACE171" s="222"/>
      <c r="ACF171" s="222"/>
      <c r="ACG171" s="222"/>
      <c r="ACH171" s="222"/>
      <c r="ACI171" s="222"/>
      <c r="ACJ171" s="222"/>
      <c r="ACK171" s="222"/>
      <c r="ACL171" s="222"/>
      <c r="ACM171" s="222"/>
      <c r="ACN171" s="222"/>
      <c r="ACO171" s="222"/>
      <c r="ACP171" s="222"/>
      <c r="ACQ171" s="222"/>
      <c r="ACR171" s="222"/>
      <c r="ACS171" s="222"/>
      <c r="ACT171" s="222"/>
      <c r="ACU171" s="222"/>
      <c r="ACV171" s="222"/>
      <c r="ACW171" s="222"/>
      <c r="ACX171" s="222"/>
      <c r="ACY171" s="222"/>
      <c r="ACZ171" s="222"/>
      <c r="ADA171" s="222"/>
      <c r="ADB171" s="222"/>
      <c r="ADC171" s="222"/>
      <c r="ADD171" s="222"/>
      <c r="ADE171" s="222"/>
      <c r="ADF171" s="222"/>
      <c r="ADG171" s="222"/>
      <c r="ADH171" s="222"/>
      <c r="ADI171" s="222"/>
      <c r="ADJ171" s="222"/>
      <c r="ADK171" s="222"/>
      <c r="ADL171" s="222"/>
      <c r="ADM171" s="222"/>
      <c r="ADN171" s="222"/>
      <c r="ADO171" s="222"/>
      <c r="ADP171" s="222"/>
      <c r="ADQ171" s="222"/>
      <c r="ADR171" s="222"/>
      <c r="ADS171" s="222"/>
      <c r="ADT171" s="222"/>
      <c r="ADU171" s="222"/>
      <c r="ADV171" s="222"/>
      <c r="ADW171" s="222"/>
      <c r="ADX171" s="222"/>
      <c r="ADY171" s="222"/>
      <c r="ADZ171" s="222"/>
      <c r="AEA171" s="222"/>
      <c r="AEB171" s="222"/>
      <c r="AEC171" s="222"/>
      <c r="AED171" s="222"/>
      <c r="AEE171" s="222"/>
      <c r="AEF171" s="222"/>
      <c r="AEG171" s="222"/>
      <c r="AEH171" s="222"/>
      <c r="AEI171" s="222"/>
      <c r="AEJ171" s="222"/>
      <c r="AEK171" s="222"/>
      <c r="AEL171" s="222"/>
      <c r="AEM171" s="222"/>
      <c r="AEN171" s="222"/>
      <c r="AEO171" s="222"/>
      <c r="AEP171" s="222"/>
      <c r="AEQ171" s="222"/>
      <c r="AER171" s="222"/>
      <c r="AES171" s="222"/>
      <c r="AET171" s="222"/>
      <c r="AEU171" s="222"/>
      <c r="AEV171" s="222"/>
      <c r="AEW171" s="222"/>
      <c r="AEX171" s="222"/>
      <c r="AEY171" s="222"/>
      <c r="AEZ171" s="222"/>
      <c r="AFA171" s="222"/>
      <c r="AFB171" s="222"/>
      <c r="AFC171" s="222"/>
      <c r="AFD171" s="222"/>
      <c r="AFE171" s="222"/>
      <c r="AFF171" s="222"/>
      <c r="AFG171" s="222"/>
      <c r="AFH171" s="222"/>
      <c r="AFI171" s="222"/>
      <c r="AFJ171" s="222"/>
      <c r="AFK171" s="222"/>
      <c r="AFL171" s="222"/>
      <c r="AFM171" s="222"/>
      <c r="AFN171" s="222"/>
      <c r="AFO171" s="222"/>
      <c r="AFP171" s="222"/>
      <c r="AFQ171" s="222"/>
      <c r="AFR171" s="222"/>
      <c r="AFS171" s="222"/>
      <c r="AFT171" s="222"/>
    </row>
    <row r="172" spans="1:852" s="117" customFormat="1">
      <c r="A172" s="267" t="s">
        <v>935</v>
      </c>
      <c r="B172" s="579" t="s">
        <v>10009</v>
      </c>
      <c r="C172" s="260" t="s">
        <v>3028</v>
      </c>
      <c r="D172" s="260" t="s">
        <v>173</v>
      </c>
      <c r="E172" s="209">
        <v>6</v>
      </c>
      <c r="F172" s="209">
        <v>2</v>
      </c>
      <c r="G172" s="270" t="s">
        <v>335</v>
      </c>
      <c r="H172" s="270" t="s">
        <v>455</v>
      </c>
      <c r="I172" s="270">
        <v>0</v>
      </c>
      <c r="J172" s="270">
        <v>2</v>
      </c>
      <c r="K172" s="270" t="s">
        <v>602</v>
      </c>
      <c r="L172" s="267">
        <v>21</v>
      </c>
      <c r="M172" s="267">
        <v>14</v>
      </c>
      <c r="N172" s="270">
        <v>9</v>
      </c>
      <c r="O172" s="270" t="s">
        <v>602</v>
      </c>
      <c r="P172" s="267">
        <v>21</v>
      </c>
      <c r="Q172" s="267">
        <v>12</v>
      </c>
      <c r="R172" s="267">
        <v>50</v>
      </c>
      <c r="S172" s="270" t="s">
        <v>455</v>
      </c>
      <c r="T172" s="267"/>
      <c r="U172" s="113"/>
      <c r="V172" s="113"/>
      <c r="W172" s="113"/>
      <c r="X172" s="113"/>
      <c r="Y172" s="113"/>
      <c r="Z172" s="113"/>
      <c r="AA172" s="113"/>
      <c r="AB172" s="113"/>
      <c r="AC172" s="113"/>
      <c r="AD172" s="113"/>
      <c r="AE172" s="114"/>
      <c r="AF172" s="113"/>
      <c r="AG172" s="113"/>
      <c r="AH172" s="113"/>
      <c r="AI172" s="270">
        <v>20</v>
      </c>
      <c r="AJ172" s="267">
        <f>AI172-J172</f>
        <v>18</v>
      </c>
      <c r="AK172" s="267" t="s">
        <v>455</v>
      </c>
      <c r="AL172" s="270" t="s">
        <v>406</v>
      </c>
      <c r="AM172" s="270" t="s">
        <v>455</v>
      </c>
      <c r="AN172" s="270">
        <v>3</v>
      </c>
      <c r="AO172" s="270">
        <v>3</v>
      </c>
      <c r="AP172" s="270" t="s">
        <v>602</v>
      </c>
      <c r="AQ172" s="267">
        <v>21</v>
      </c>
      <c r="AR172" s="267">
        <v>13</v>
      </c>
      <c r="AS172" s="267">
        <v>9</v>
      </c>
      <c r="AT172" s="270" t="s">
        <v>602</v>
      </c>
      <c r="AU172" s="267">
        <v>21</v>
      </c>
      <c r="AV172" s="267">
        <v>16</v>
      </c>
      <c r="AW172" s="267">
        <v>50</v>
      </c>
      <c r="AX172" s="270" t="s">
        <v>455</v>
      </c>
      <c r="AY172" s="267"/>
      <c r="AZ172" s="114"/>
      <c r="BA172" s="114"/>
      <c r="BB172" s="114"/>
      <c r="BC172" s="114"/>
      <c r="BD172" s="114"/>
      <c r="BE172" s="114"/>
      <c r="BF172" s="114"/>
      <c r="BG172" s="114"/>
      <c r="BH172" s="114"/>
      <c r="BI172" s="114"/>
      <c r="BJ172" s="114"/>
      <c r="BK172" s="114"/>
      <c r="BL172" s="114"/>
      <c r="BM172" s="114"/>
      <c r="BN172" s="270">
        <v>22</v>
      </c>
      <c r="BO172" s="270">
        <f>BN172-AO172</f>
        <v>19</v>
      </c>
      <c r="BP172" s="270" t="s">
        <v>455</v>
      </c>
      <c r="BQ172" s="270"/>
      <c r="BR172" s="270" t="s">
        <v>455</v>
      </c>
      <c r="BS172" s="267"/>
      <c r="BT172" s="267"/>
      <c r="BU172" s="267"/>
      <c r="BV172" s="267"/>
      <c r="BW172" s="267"/>
      <c r="BX172" s="267"/>
      <c r="BY172" s="267"/>
      <c r="BZ172" s="267"/>
      <c r="CA172" s="267"/>
      <c r="CB172" s="267"/>
      <c r="CC172" s="267"/>
      <c r="CD172" s="114"/>
      <c r="CE172" s="114"/>
      <c r="CF172" s="114"/>
      <c r="CG172" s="114"/>
      <c r="CH172" s="114"/>
      <c r="CI172" s="92"/>
      <c r="CJ172" s="92"/>
      <c r="CK172" s="114"/>
      <c r="CL172" s="114"/>
      <c r="CM172" s="114"/>
      <c r="CN172" s="114"/>
      <c r="CO172" s="114"/>
      <c r="CP172" s="114"/>
      <c r="CQ172" s="114"/>
      <c r="CR172" s="267"/>
      <c r="CS172" s="267"/>
      <c r="CT172" s="267"/>
      <c r="CU172" s="267"/>
      <c r="CV172" s="270"/>
      <c r="CW172" s="270" t="s">
        <v>455</v>
      </c>
      <c r="CX172" s="90"/>
      <c r="CY172" s="212"/>
      <c r="CZ172" s="212"/>
      <c r="DA172" s="212"/>
      <c r="DB172" s="212"/>
      <c r="DC172" s="212"/>
      <c r="DD172" s="212"/>
      <c r="DE172" s="212"/>
      <c r="DF172" s="212"/>
      <c r="DG172" s="212"/>
      <c r="DH172" s="212"/>
      <c r="DI172" s="91"/>
      <c r="DJ172" s="91"/>
      <c r="DK172" s="91"/>
      <c r="DL172" s="91"/>
      <c r="DM172" s="91"/>
      <c r="DN172" s="91"/>
      <c r="DO172" s="91"/>
      <c r="DP172" s="91"/>
      <c r="DQ172" s="91"/>
      <c r="DR172" s="91"/>
      <c r="DS172" s="91"/>
      <c r="DT172" s="91"/>
      <c r="DU172" s="91"/>
      <c r="DV172" s="91"/>
      <c r="DW172" s="212"/>
      <c r="DX172" s="212"/>
      <c r="DY172" s="212"/>
      <c r="DZ172" s="212"/>
      <c r="EA172" s="212"/>
      <c r="EB172" s="270" t="s">
        <v>455</v>
      </c>
      <c r="EC172" s="212"/>
      <c r="ED172" s="212"/>
      <c r="EE172" s="212"/>
      <c r="EF172" s="212"/>
      <c r="EG172" s="212"/>
      <c r="EH172" s="212"/>
      <c r="EI172" s="212"/>
      <c r="EJ172" s="212"/>
      <c r="EK172" s="212"/>
      <c r="EL172" s="212"/>
      <c r="EM172" s="212"/>
      <c r="EN172" s="91"/>
      <c r="EO172" s="91"/>
      <c r="EP172" s="91"/>
      <c r="EQ172" s="91"/>
      <c r="ER172" s="91"/>
      <c r="ES172" s="91"/>
      <c r="ET172" s="91"/>
      <c r="EU172" s="91"/>
      <c r="EV172" s="91"/>
      <c r="EW172" s="91"/>
      <c r="EX172" s="91"/>
      <c r="EY172" s="91"/>
      <c r="EZ172" s="91"/>
      <c r="FA172" s="91"/>
      <c r="FB172" s="212"/>
      <c r="FC172" s="212"/>
      <c r="FD172" s="212"/>
      <c r="FE172" s="212"/>
      <c r="FF172" s="270" t="s">
        <v>455</v>
      </c>
      <c r="FG172" s="212"/>
      <c r="FH172" s="212"/>
      <c r="FI172" s="212"/>
      <c r="FJ172" s="212"/>
      <c r="FK172" s="212"/>
      <c r="FL172" s="212"/>
      <c r="FM172" s="212"/>
      <c r="FN172" s="212"/>
      <c r="FO172" s="212"/>
      <c r="FP172" s="212"/>
      <c r="FQ172" s="212"/>
      <c r="FR172" s="212"/>
      <c r="FS172" s="212"/>
      <c r="FT172" s="212"/>
      <c r="FU172" s="212"/>
      <c r="FV172" s="212"/>
      <c r="FW172" s="212"/>
      <c r="FX172" s="212"/>
      <c r="FY172" s="212"/>
      <c r="FZ172" s="212"/>
      <c r="GA172" s="212"/>
      <c r="GB172" s="212"/>
      <c r="GC172" s="212"/>
      <c r="GD172" s="212"/>
      <c r="GE172" s="212"/>
      <c r="GF172" s="212"/>
      <c r="GG172" s="212"/>
      <c r="GH172" s="212"/>
      <c r="GI172" s="212"/>
      <c r="GJ172" s="212"/>
      <c r="GK172" s="212"/>
      <c r="GL172" s="212"/>
      <c r="GM172" s="212"/>
      <c r="GN172" s="212"/>
      <c r="GO172" s="212"/>
      <c r="GP172" s="212"/>
      <c r="GQ172" s="212"/>
      <c r="GR172" s="212"/>
      <c r="GS172" s="212"/>
      <c r="GT172" s="212"/>
      <c r="GU172" s="212"/>
      <c r="GV172" s="212"/>
      <c r="GW172" s="212"/>
      <c r="GX172" s="212"/>
      <c r="GY172" s="212"/>
      <c r="GZ172" s="212"/>
      <c r="HA172" s="212"/>
      <c r="HB172" s="212"/>
      <c r="HC172" s="212"/>
      <c r="HD172" s="270" t="s">
        <v>455</v>
      </c>
      <c r="HE172" s="212"/>
      <c r="HF172" s="212"/>
      <c r="HG172" s="212"/>
      <c r="HH172" s="212"/>
      <c r="HI172" s="212"/>
      <c r="HJ172" s="212"/>
      <c r="HK172" s="212"/>
      <c r="HL172" s="212"/>
      <c r="HM172" s="212"/>
      <c r="HN172" s="212"/>
      <c r="HO172" s="212"/>
      <c r="HP172" s="212"/>
      <c r="HQ172" s="212"/>
      <c r="HR172" s="212"/>
      <c r="HS172" s="212"/>
      <c r="HT172" s="212"/>
      <c r="HU172" s="212"/>
      <c r="HV172" s="212"/>
      <c r="HW172" s="212"/>
      <c r="HX172" s="212"/>
      <c r="HY172" s="212"/>
      <c r="HZ172" s="212"/>
      <c r="IA172" s="212"/>
      <c r="IB172" s="212"/>
      <c r="IC172" s="212"/>
      <c r="ID172" s="212"/>
      <c r="IE172" s="212"/>
      <c r="IF172" s="212"/>
      <c r="IG172" s="212"/>
      <c r="IH172" s="212"/>
      <c r="II172" s="212"/>
      <c r="IJ172" s="212"/>
      <c r="IK172" s="212"/>
      <c r="IL172" s="212"/>
      <c r="IM172" s="212"/>
      <c r="IN172" s="212"/>
      <c r="IO172" s="212"/>
      <c r="IP172" s="212"/>
      <c r="IQ172" s="212"/>
      <c r="IR172" s="212"/>
      <c r="IS172" s="270" t="s">
        <v>455</v>
      </c>
      <c r="IT172" s="212"/>
      <c r="IU172" s="212"/>
      <c r="IV172" s="212"/>
      <c r="IW172" s="212"/>
      <c r="IX172" s="212"/>
      <c r="IY172" s="212"/>
      <c r="IZ172" s="212"/>
      <c r="JA172" s="212"/>
      <c r="JB172" s="212"/>
      <c r="JC172" s="212"/>
      <c r="JD172" s="212"/>
      <c r="JE172" s="212"/>
      <c r="JF172" s="212"/>
      <c r="JG172" s="212"/>
      <c r="JH172" s="212"/>
      <c r="JI172" s="212"/>
      <c r="JJ172" s="212"/>
      <c r="JK172" s="212"/>
      <c r="JL172" s="212"/>
      <c r="JM172" s="212"/>
      <c r="JN172" s="212"/>
      <c r="JO172" s="212"/>
      <c r="JP172" s="212"/>
      <c r="JQ172" s="212"/>
      <c r="JR172" s="212"/>
      <c r="JS172" s="212"/>
      <c r="JT172" s="212"/>
      <c r="JU172" s="212"/>
      <c r="JV172" s="212"/>
      <c r="JW172" s="212"/>
      <c r="JX172" s="212"/>
      <c r="JY172" s="212"/>
      <c r="JZ172" s="212"/>
      <c r="KA172" s="212"/>
      <c r="KB172" s="212"/>
      <c r="KC172" s="212"/>
      <c r="KD172" s="212"/>
      <c r="KE172" s="270" t="s">
        <v>455</v>
      </c>
      <c r="KF172" s="212"/>
      <c r="KG172" s="212"/>
      <c r="KH172" s="212"/>
      <c r="KI172" s="212"/>
      <c r="KJ172" s="212"/>
      <c r="KK172" s="212"/>
      <c r="KL172" s="212"/>
      <c r="KM172" s="212"/>
      <c r="KN172" s="212"/>
      <c r="KO172" s="212"/>
      <c r="KP172" s="212"/>
      <c r="KQ172" s="212"/>
      <c r="KR172" s="212"/>
      <c r="KS172" s="212"/>
      <c r="KT172" s="212"/>
      <c r="KU172" s="212"/>
      <c r="KV172" s="212"/>
      <c r="KW172" s="212"/>
      <c r="KX172" s="212"/>
      <c r="KY172" s="212"/>
      <c r="KZ172" s="212"/>
      <c r="LA172" s="212"/>
      <c r="LB172" s="212"/>
      <c r="LC172" s="212"/>
      <c r="LD172" s="212"/>
      <c r="LE172" s="212"/>
      <c r="LF172" s="212"/>
      <c r="LG172" s="212"/>
      <c r="LH172" s="212"/>
      <c r="LI172" s="212"/>
      <c r="LJ172" s="212"/>
      <c r="LK172" s="212"/>
      <c r="LL172" s="212"/>
      <c r="LM172" s="212"/>
      <c r="LN172" s="212"/>
      <c r="LO172" s="212"/>
      <c r="LP172" s="212"/>
      <c r="LQ172" s="212"/>
      <c r="LR172" s="212"/>
      <c r="LS172" s="212"/>
      <c r="LT172" s="270" t="s">
        <v>455</v>
      </c>
      <c r="LU172" s="212"/>
      <c r="LV172" s="212"/>
      <c r="LW172" s="212"/>
      <c r="LX172" s="212"/>
      <c r="LY172" s="212"/>
      <c r="LZ172" s="212"/>
      <c r="MA172" s="212"/>
      <c r="MB172" s="212"/>
      <c r="MC172" s="212"/>
      <c r="MD172" s="212"/>
      <c r="ME172" s="212"/>
      <c r="MF172" s="212"/>
      <c r="MG172" s="212"/>
      <c r="MH172" s="212"/>
      <c r="MI172" s="212"/>
      <c r="MJ172" s="212"/>
      <c r="MK172" s="212"/>
      <c r="ML172" s="212"/>
      <c r="MM172" s="212"/>
      <c r="MN172" s="212"/>
      <c r="MO172" s="212"/>
      <c r="MP172" s="212"/>
      <c r="MQ172" s="212"/>
      <c r="MR172" s="212"/>
      <c r="MS172" s="212"/>
      <c r="MT172" s="212"/>
      <c r="MU172" s="212"/>
      <c r="MV172" s="212"/>
      <c r="MW172" s="212"/>
      <c r="MX172" s="212"/>
      <c r="MY172" s="212"/>
      <c r="MZ172" s="212"/>
      <c r="NA172" s="212"/>
      <c r="NB172" s="212"/>
      <c r="NC172" s="212"/>
      <c r="ND172" s="212"/>
      <c r="NE172" s="212"/>
      <c r="NF172" s="212"/>
      <c r="NG172" s="212"/>
      <c r="NH172" s="212"/>
      <c r="NI172" s="212"/>
      <c r="NJ172" s="212"/>
      <c r="NK172" s="212"/>
      <c r="NL172" s="212"/>
      <c r="NM172" s="212"/>
      <c r="NN172" s="212"/>
      <c r="NO172" s="212"/>
      <c r="NP172" s="212"/>
      <c r="NQ172" s="212"/>
      <c r="NR172" s="212"/>
      <c r="NS172" s="212"/>
      <c r="NT172" s="212"/>
      <c r="NU172" s="212"/>
      <c r="NV172" s="212"/>
      <c r="NW172" s="212"/>
      <c r="NX172" s="212"/>
      <c r="NY172" s="212"/>
      <c r="NZ172" s="212"/>
      <c r="OA172" s="212"/>
      <c r="OB172" s="212"/>
      <c r="OC172" s="212"/>
      <c r="OD172" s="212"/>
      <c r="OE172" s="212"/>
      <c r="OF172" s="212"/>
      <c r="OG172" s="212"/>
      <c r="OH172" s="212"/>
      <c r="OI172" s="212"/>
      <c r="OJ172" s="212"/>
      <c r="OK172" s="212"/>
      <c r="OL172" s="212"/>
      <c r="OM172" s="212"/>
      <c r="ON172" s="212"/>
      <c r="OO172" s="212"/>
      <c r="OP172" s="212"/>
      <c r="OQ172" s="212"/>
      <c r="OR172" s="212"/>
      <c r="OS172" s="267">
        <v>1</v>
      </c>
      <c r="OT172" s="267">
        <f t="shared" si="46"/>
        <v>1</v>
      </c>
      <c r="OU172" s="267">
        <f t="shared" si="46"/>
        <v>0</v>
      </c>
      <c r="OV172" s="223"/>
      <c r="OW172" s="223"/>
      <c r="OX172" s="223"/>
      <c r="OY172" s="223"/>
      <c r="OZ172" s="223"/>
      <c r="PA172" s="223"/>
      <c r="PB172" s="223"/>
      <c r="PC172" s="223"/>
      <c r="PD172" s="223"/>
      <c r="PE172" s="223"/>
      <c r="PF172" s="223"/>
      <c r="PG172" s="223"/>
      <c r="PH172" s="223"/>
      <c r="PI172" s="223"/>
      <c r="PJ172" s="223"/>
      <c r="PK172" s="223"/>
      <c r="PL172" s="223"/>
      <c r="PM172" s="223"/>
      <c r="PN172" s="223"/>
      <c r="PO172" s="223"/>
      <c r="PP172" s="223"/>
      <c r="PQ172" s="223"/>
      <c r="PR172" s="223"/>
      <c r="PS172" s="223"/>
      <c r="PT172" s="223"/>
      <c r="PU172" s="223"/>
      <c r="PV172" s="223"/>
      <c r="PW172" s="223"/>
      <c r="PX172" s="223"/>
      <c r="PY172" s="223"/>
      <c r="PZ172" s="223"/>
      <c r="QA172" s="223"/>
      <c r="QB172" s="223"/>
      <c r="QC172" s="223"/>
      <c r="QD172" s="223"/>
      <c r="QE172" s="223"/>
      <c r="QF172" s="223"/>
      <c r="QG172" s="223"/>
      <c r="QH172" s="223"/>
      <c r="QI172" s="223"/>
      <c r="QJ172" s="223"/>
      <c r="QK172" s="223"/>
      <c r="QL172" s="223"/>
      <c r="QM172" s="223"/>
      <c r="QN172" s="223"/>
      <c r="QO172" s="223"/>
      <c r="QP172" s="223"/>
      <c r="QQ172" s="223"/>
      <c r="QR172" s="223"/>
      <c r="QS172" s="223"/>
      <c r="QT172" s="223"/>
      <c r="QU172" s="223"/>
      <c r="QV172" s="223"/>
      <c r="QW172" s="223"/>
      <c r="QX172" s="223"/>
      <c r="QY172" s="223"/>
      <c r="QZ172" s="223"/>
      <c r="RA172" s="223"/>
      <c r="RB172" s="223"/>
      <c r="RC172" s="223"/>
      <c r="RD172" s="223"/>
      <c r="RE172" s="223"/>
      <c r="RF172" s="223"/>
      <c r="RG172" s="223"/>
      <c r="RH172" s="223"/>
      <c r="RI172" s="223"/>
      <c r="RJ172" s="223"/>
      <c r="RK172" s="223"/>
      <c r="RL172" s="223"/>
      <c r="RM172" s="223"/>
      <c r="RN172" s="223"/>
      <c r="RO172" s="223"/>
      <c r="RP172" s="223"/>
      <c r="RQ172" s="223"/>
      <c r="RR172" s="223"/>
      <c r="RS172" s="223"/>
      <c r="RT172" s="223"/>
      <c r="RU172" s="223"/>
      <c r="RV172" s="223"/>
      <c r="RW172" s="223"/>
      <c r="RX172" s="223"/>
      <c r="RY172" s="223"/>
      <c r="RZ172" s="223"/>
      <c r="SA172" s="223"/>
      <c r="SB172" s="223"/>
      <c r="SC172" s="223"/>
      <c r="SD172" s="223"/>
      <c r="SE172" s="223"/>
      <c r="SF172" s="223"/>
      <c r="SG172" s="223"/>
      <c r="SH172" s="223"/>
      <c r="SI172" s="223"/>
      <c r="SJ172" s="223"/>
      <c r="SK172" s="223"/>
      <c r="SL172" s="223"/>
      <c r="SM172" s="223"/>
      <c r="SN172" s="223"/>
      <c r="SO172" s="223"/>
      <c r="SP172" s="223"/>
      <c r="SQ172" s="223"/>
      <c r="SR172" s="223"/>
      <c r="SS172" s="223"/>
      <c r="ST172" s="223"/>
      <c r="SU172" s="223"/>
      <c r="SV172" s="223"/>
      <c r="SW172" s="223"/>
      <c r="SX172" s="223"/>
      <c r="SY172" s="223"/>
      <c r="SZ172" s="223"/>
      <c r="TA172" s="223"/>
      <c r="TB172" s="223"/>
      <c r="TC172" s="223"/>
      <c r="TD172" s="223"/>
      <c r="TE172" s="223"/>
      <c r="TF172" s="223"/>
      <c r="TG172" s="223"/>
      <c r="TH172" s="223"/>
      <c r="TI172" s="223"/>
      <c r="TJ172" s="223"/>
      <c r="TK172" s="223"/>
      <c r="TL172" s="223"/>
      <c r="TM172" s="223"/>
      <c r="TN172" s="223"/>
      <c r="TO172" s="223"/>
      <c r="TP172" s="223"/>
      <c r="TQ172" s="223"/>
      <c r="TR172" s="223"/>
      <c r="TS172" s="223"/>
      <c r="TT172" s="223"/>
      <c r="TU172" s="223"/>
      <c r="TV172" s="223"/>
      <c r="TW172" s="223"/>
      <c r="TX172" s="223"/>
      <c r="TY172" s="223"/>
      <c r="TZ172" s="223"/>
      <c r="UA172" s="223"/>
      <c r="UB172" s="223"/>
      <c r="UC172" s="223"/>
      <c r="UD172" s="223"/>
      <c r="UE172" s="223"/>
      <c r="UF172" s="223"/>
      <c r="UG172" s="223"/>
      <c r="UH172" s="223"/>
      <c r="UI172" s="223"/>
      <c r="UJ172" s="223"/>
      <c r="UK172" s="223"/>
      <c r="UL172" s="223"/>
      <c r="UM172" s="223"/>
      <c r="UN172" s="223"/>
      <c r="UO172" s="223"/>
      <c r="UP172" s="223"/>
      <c r="UQ172" s="223"/>
      <c r="UR172" s="223"/>
      <c r="US172" s="223"/>
      <c r="UT172" s="223"/>
      <c r="UU172" s="223"/>
      <c r="UV172" s="223"/>
      <c r="UW172" s="223"/>
      <c r="UX172" s="223"/>
      <c r="UY172" s="223"/>
      <c r="UZ172" s="223"/>
      <c r="VA172" s="223"/>
      <c r="VB172" s="223"/>
      <c r="VC172" s="223"/>
      <c r="VD172" s="223"/>
      <c r="VE172" s="223"/>
      <c r="VF172" s="223"/>
      <c r="VG172" s="223"/>
      <c r="VH172" s="223"/>
      <c r="VI172" s="223"/>
      <c r="VJ172" s="223"/>
      <c r="VK172" s="223"/>
      <c r="VL172" s="223"/>
      <c r="VM172" s="223"/>
      <c r="VN172" s="223"/>
      <c r="VO172" s="223"/>
      <c r="VP172" s="223"/>
      <c r="VQ172" s="223"/>
      <c r="VR172" s="223"/>
      <c r="VS172" s="223"/>
      <c r="VT172" s="223"/>
      <c r="VU172" s="223"/>
      <c r="VV172" s="223"/>
      <c r="VW172" s="223"/>
      <c r="VX172" s="223"/>
      <c r="VY172" s="223"/>
      <c r="VZ172" s="223"/>
      <c r="WA172" s="223"/>
      <c r="WB172" s="223"/>
      <c r="WC172" s="223"/>
      <c r="WD172" s="223"/>
      <c r="WE172" s="223"/>
      <c r="WF172" s="223"/>
      <c r="WG172" s="223"/>
      <c r="WH172" s="223"/>
      <c r="WI172" s="223"/>
      <c r="WJ172" s="223"/>
      <c r="WK172" s="223"/>
      <c r="WL172" s="223"/>
      <c r="WM172" s="223"/>
      <c r="WN172" s="223"/>
      <c r="WO172" s="223"/>
      <c r="WP172" s="223"/>
      <c r="WQ172" s="223"/>
      <c r="WR172" s="223"/>
      <c r="WS172" s="223"/>
      <c r="WT172" s="223"/>
      <c r="WU172" s="223"/>
      <c r="WV172" s="223"/>
      <c r="WW172" s="223"/>
      <c r="WX172" s="223"/>
      <c r="WY172" s="223"/>
      <c r="WZ172" s="223"/>
      <c r="XA172" s="223"/>
      <c r="XB172" s="223"/>
      <c r="XC172" s="223"/>
      <c r="XD172" s="223"/>
      <c r="XE172" s="223"/>
      <c r="XF172" s="223"/>
      <c r="XG172" s="223"/>
      <c r="XH172" s="223"/>
      <c r="XI172" s="223"/>
      <c r="XJ172" s="223"/>
      <c r="XK172" s="223"/>
      <c r="XL172" s="223"/>
      <c r="XM172" s="223"/>
      <c r="XN172" s="223"/>
      <c r="XO172" s="223"/>
      <c r="XP172" s="223"/>
      <c r="XQ172" s="223"/>
      <c r="XR172" s="223"/>
      <c r="XS172" s="223"/>
      <c r="XT172" s="223"/>
      <c r="XU172" s="223"/>
      <c r="XV172" s="223"/>
      <c r="XW172" s="223"/>
      <c r="XX172" s="223"/>
      <c r="XY172" s="223"/>
      <c r="XZ172" s="223"/>
      <c r="YA172" s="223"/>
      <c r="YB172" s="223"/>
      <c r="YC172" s="223"/>
      <c r="YD172" s="223"/>
      <c r="YE172" s="223"/>
      <c r="YF172" s="223"/>
      <c r="YG172" s="223"/>
      <c r="YH172" s="223"/>
      <c r="YI172" s="223"/>
      <c r="YJ172" s="223"/>
      <c r="YK172" s="223"/>
      <c r="YL172" s="223"/>
      <c r="YM172" s="223"/>
      <c r="YN172" s="223"/>
      <c r="YO172" s="223"/>
      <c r="YP172" s="223"/>
      <c r="YQ172" s="223"/>
      <c r="YR172" s="223"/>
      <c r="YS172" s="223"/>
      <c r="YT172" s="223"/>
      <c r="YU172" s="223"/>
      <c r="YV172" s="223"/>
      <c r="YW172" s="223"/>
      <c r="YX172" s="223"/>
      <c r="YY172" s="223"/>
      <c r="YZ172" s="223"/>
      <c r="ZA172" s="223"/>
      <c r="ZB172" s="223"/>
      <c r="ZC172" s="223"/>
      <c r="ZD172" s="223"/>
      <c r="ZE172" s="223"/>
      <c r="ZF172" s="223"/>
      <c r="ZG172" s="223"/>
      <c r="ZH172" s="223"/>
      <c r="ZI172" s="223"/>
      <c r="ZJ172" s="223"/>
      <c r="ZK172" s="223"/>
      <c r="ZL172" s="223"/>
      <c r="ZM172" s="223"/>
      <c r="ZN172" s="223"/>
      <c r="ZO172" s="223"/>
      <c r="ZP172" s="223"/>
      <c r="ZQ172" s="223"/>
      <c r="ZR172" s="223"/>
      <c r="ZS172" s="223"/>
      <c r="ZT172" s="223"/>
      <c r="ZU172" s="223"/>
      <c r="ZV172" s="223"/>
      <c r="ZW172" s="223"/>
      <c r="ZX172" s="223"/>
      <c r="ZY172" s="223"/>
      <c r="ZZ172" s="223"/>
      <c r="AAA172" s="223"/>
      <c r="AAB172" s="223"/>
      <c r="AAC172" s="223"/>
      <c r="AAD172" s="223"/>
      <c r="AAE172" s="223"/>
      <c r="AAF172" s="223"/>
      <c r="AAG172" s="223"/>
      <c r="AAH172" s="223"/>
      <c r="AAI172" s="223"/>
      <c r="AAJ172" s="223"/>
      <c r="AAK172" s="223"/>
      <c r="AAL172" s="223"/>
      <c r="AAM172" s="223"/>
      <c r="AAN172" s="223"/>
      <c r="AAO172" s="223"/>
      <c r="AAP172" s="223"/>
      <c r="AAQ172" s="223"/>
      <c r="AAR172" s="223"/>
      <c r="AAS172" s="223"/>
      <c r="AAT172" s="223"/>
      <c r="AAU172" s="223"/>
      <c r="AAV172" s="223"/>
      <c r="AAW172" s="223"/>
      <c r="AAX172" s="223"/>
      <c r="AAY172" s="223"/>
      <c r="AAZ172" s="223"/>
      <c r="ABA172" s="223"/>
      <c r="ABB172" s="223"/>
      <c r="ABC172" s="223"/>
      <c r="ABD172" s="223"/>
      <c r="ABE172" s="223"/>
      <c r="ABF172" s="223"/>
      <c r="ABG172" s="223"/>
      <c r="ABH172" s="223"/>
      <c r="ABI172" s="223"/>
      <c r="ABJ172" s="223"/>
      <c r="ABK172" s="223"/>
      <c r="ABL172" s="223"/>
      <c r="ABM172" s="223"/>
      <c r="ABN172" s="223"/>
      <c r="ABO172" s="223"/>
      <c r="ABP172" s="223"/>
      <c r="ABQ172" s="223"/>
      <c r="ABR172" s="223"/>
      <c r="ABS172" s="223"/>
      <c r="ABT172" s="223"/>
      <c r="ABU172" s="223"/>
      <c r="ABV172" s="223"/>
      <c r="ABW172" s="223"/>
      <c r="ABX172" s="223"/>
      <c r="ABY172" s="223"/>
      <c r="ABZ172" s="223"/>
      <c r="ACA172" s="223"/>
      <c r="ACB172" s="223"/>
      <c r="ACC172" s="223"/>
      <c r="ACD172" s="223"/>
      <c r="ACE172" s="223"/>
      <c r="ACF172" s="223"/>
      <c r="ACG172" s="223"/>
      <c r="ACH172" s="223"/>
      <c r="ACI172" s="223"/>
      <c r="ACJ172" s="223"/>
      <c r="ACK172" s="223"/>
      <c r="ACL172" s="223"/>
      <c r="ACM172" s="223"/>
      <c r="ACN172" s="223"/>
      <c r="ACO172" s="223"/>
      <c r="ACP172" s="223"/>
      <c r="ACQ172" s="223"/>
      <c r="ACR172" s="223"/>
      <c r="ACS172" s="223"/>
      <c r="ACT172" s="223"/>
      <c r="ACU172" s="223"/>
      <c r="ACV172" s="223"/>
      <c r="ACW172" s="223"/>
      <c r="ACX172" s="223"/>
      <c r="ACY172" s="223"/>
      <c r="ACZ172" s="223"/>
      <c r="ADA172" s="223"/>
      <c r="ADB172" s="223"/>
      <c r="ADC172" s="223"/>
      <c r="ADD172" s="223"/>
      <c r="ADE172" s="223"/>
      <c r="ADF172" s="223"/>
      <c r="ADG172" s="223"/>
      <c r="ADH172" s="223"/>
      <c r="ADI172" s="223"/>
      <c r="ADJ172" s="223"/>
      <c r="ADK172" s="223"/>
      <c r="ADL172" s="223"/>
      <c r="ADM172" s="223"/>
      <c r="ADN172" s="223"/>
      <c r="ADO172" s="223"/>
      <c r="ADP172" s="223"/>
      <c r="ADQ172" s="223"/>
      <c r="ADR172" s="223"/>
      <c r="ADS172" s="223"/>
      <c r="ADT172" s="223"/>
      <c r="ADU172" s="223"/>
      <c r="ADV172" s="223"/>
      <c r="ADW172" s="223"/>
      <c r="ADX172" s="223"/>
      <c r="ADY172" s="223"/>
      <c r="ADZ172" s="223"/>
      <c r="AEA172" s="223"/>
      <c r="AEB172" s="223"/>
      <c r="AEC172" s="223"/>
      <c r="AED172" s="223"/>
      <c r="AEE172" s="223"/>
      <c r="AEF172" s="223"/>
      <c r="AEG172" s="223"/>
      <c r="AEH172" s="223"/>
      <c r="AEI172" s="223"/>
      <c r="AEJ172" s="223"/>
      <c r="AEK172" s="223"/>
      <c r="AEL172" s="223"/>
      <c r="AEM172" s="223"/>
      <c r="AEN172" s="223"/>
      <c r="AEO172" s="223"/>
      <c r="AEP172" s="223"/>
      <c r="AEQ172" s="223"/>
      <c r="AER172" s="223"/>
      <c r="AES172" s="223"/>
      <c r="AET172" s="223"/>
      <c r="AEU172" s="223"/>
      <c r="AEV172" s="223"/>
      <c r="AEW172" s="223"/>
      <c r="AEX172" s="223"/>
      <c r="AEY172" s="223"/>
      <c r="AEZ172" s="223"/>
      <c r="AFA172" s="223"/>
      <c r="AFB172" s="223"/>
      <c r="AFC172" s="223"/>
      <c r="AFD172" s="223"/>
      <c r="AFE172" s="223"/>
      <c r="AFF172" s="223"/>
      <c r="AFG172" s="223"/>
      <c r="AFH172" s="223"/>
      <c r="AFI172" s="223"/>
      <c r="AFJ172" s="223"/>
      <c r="AFK172" s="223"/>
      <c r="AFL172" s="223"/>
      <c r="AFM172" s="223"/>
      <c r="AFN172" s="223"/>
      <c r="AFO172" s="223"/>
      <c r="AFP172" s="223"/>
      <c r="AFQ172" s="223"/>
      <c r="AFR172" s="223"/>
      <c r="AFS172" s="223"/>
      <c r="AFT172" s="223"/>
    </row>
    <row r="173" spans="1:852" s="291" customFormat="1">
      <c r="A173" s="212" t="s">
        <v>10753</v>
      </c>
      <c r="B173" s="578" t="s">
        <v>10010</v>
      </c>
      <c r="C173" s="840" t="str">
        <f>IF(Severity!F173&gt;=0.5,"YES","NO")</f>
        <v>YES</v>
      </c>
      <c r="D173" s="840" t="str">
        <f>IF(Severity!G173&gt;=0.5,"YES","NO")</f>
        <v>NO</v>
      </c>
      <c r="E173" s="212">
        <v>104</v>
      </c>
      <c r="F173" s="212">
        <v>3</v>
      </c>
      <c r="G173" s="212" t="s">
        <v>4175</v>
      </c>
      <c r="H173" s="270" t="s">
        <v>749</v>
      </c>
      <c r="I173" s="270" t="s">
        <v>455</v>
      </c>
      <c r="J173" s="270">
        <v>17</v>
      </c>
      <c r="K173" s="270" t="s">
        <v>2851</v>
      </c>
      <c r="L173" s="267">
        <v>21</v>
      </c>
      <c r="M173" s="212">
        <v>67</v>
      </c>
      <c r="N173" s="90">
        <v>10</v>
      </c>
      <c r="O173" s="267" t="s">
        <v>455</v>
      </c>
      <c r="P173" s="267"/>
      <c r="Q173" s="212"/>
      <c r="R173" s="212"/>
      <c r="S173" s="267" t="s">
        <v>2851</v>
      </c>
      <c r="T173" s="270">
        <v>21</v>
      </c>
      <c r="U173" s="91">
        <v>27.31</v>
      </c>
      <c r="V173" s="91">
        <v>4.16</v>
      </c>
      <c r="W173" s="91"/>
      <c r="X173" s="91"/>
      <c r="Y173" s="91"/>
      <c r="Z173" s="91"/>
      <c r="AA173" s="222">
        <v>5.28</v>
      </c>
      <c r="AB173" s="91">
        <v>3.59</v>
      </c>
      <c r="AC173" s="91"/>
      <c r="AD173" s="91"/>
      <c r="AE173" s="92"/>
      <c r="AF173" s="91"/>
      <c r="AG173" s="91"/>
      <c r="AH173" s="91"/>
      <c r="AI173" s="212">
        <v>90</v>
      </c>
      <c r="AJ173" s="267">
        <f>AI173-J173</f>
        <v>73</v>
      </c>
      <c r="AK173" s="267">
        <v>73</v>
      </c>
      <c r="AL173" s="212" t="s">
        <v>335</v>
      </c>
      <c r="AM173" s="267" t="s">
        <v>455</v>
      </c>
      <c r="AN173" s="267" t="s">
        <v>455</v>
      </c>
      <c r="AO173" s="267">
        <v>14</v>
      </c>
      <c r="AP173" s="267" t="s">
        <v>2851</v>
      </c>
      <c r="AQ173" s="267">
        <v>21</v>
      </c>
      <c r="AR173" s="212">
        <v>20</v>
      </c>
      <c r="AS173" s="212">
        <v>10</v>
      </c>
      <c r="AT173" s="267" t="s">
        <v>455</v>
      </c>
      <c r="AU173" s="267"/>
      <c r="AV173" s="212"/>
      <c r="AW173" s="212"/>
      <c r="AX173" s="267" t="s">
        <v>2851</v>
      </c>
      <c r="AY173" s="267">
        <v>21</v>
      </c>
      <c r="AZ173" s="92">
        <v>26.71</v>
      </c>
      <c r="BA173" s="92">
        <v>3.28</v>
      </c>
      <c r="BB173" s="92"/>
      <c r="BC173" s="92"/>
      <c r="BD173" s="92"/>
      <c r="BE173" s="92"/>
      <c r="BF173" s="92">
        <v>14.16</v>
      </c>
      <c r="BG173" s="92">
        <v>2.54</v>
      </c>
      <c r="BH173" s="92"/>
      <c r="BI173" s="92"/>
      <c r="BJ173" s="92"/>
      <c r="BK173" s="92"/>
      <c r="BL173" s="92"/>
      <c r="BM173" s="92"/>
      <c r="BN173" s="212">
        <v>91</v>
      </c>
      <c r="BO173" s="270">
        <f>BN173-AO173</f>
        <v>77</v>
      </c>
      <c r="BP173" s="267">
        <v>67</v>
      </c>
      <c r="BQ173" s="222" t="s">
        <v>4177</v>
      </c>
      <c r="BR173" s="267" t="s">
        <v>749</v>
      </c>
      <c r="BS173" s="212" t="s">
        <v>455</v>
      </c>
      <c r="BT173" s="212">
        <v>29</v>
      </c>
      <c r="BU173" s="212" t="s">
        <v>2851</v>
      </c>
      <c r="BV173" s="212">
        <v>21</v>
      </c>
      <c r="BW173" s="212">
        <v>60</v>
      </c>
      <c r="BX173" s="212">
        <v>10</v>
      </c>
      <c r="BY173" s="212"/>
      <c r="BZ173" s="212"/>
      <c r="CA173" s="212"/>
      <c r="CB173" s="212"/>
      <c r="CC173" s="212" t="s">
        <v>2851</v>
      </c>
      <c r="CD173" s="212">
        <v>21</v>
      </c>
      <c r="CE173" s="212">
        <v>26.6</v>
      </c>
      <c r="CF173" s="92">
        <v>3.87</v>
      </c>
      <c r="CG173" s="92"/>
      <c r="CH173" s="92"/>
      <c r="CI173" s="92"/>
      <c r="CJ173" s="92"/>
      <c r="CK173" s="92">
        <v>4.16</v>
      </c>
      <c r="CL173" s="92">
        <v>2.52</v>
      </c>
      <c r="CM173" s="92"/>
      <c r="CN173" s="92"/>
      <c r="CO173" s="92"/>
      <c r="CP173" s="92"/>
      <c r="CQ173" s="92"/>
      <c r="CR173" s="92"/>
      <c r="CS173" s="217">
        <v>91</v>
      </c>
      <c r="CT173" s="267">
        <f>CS173-BT173</f>
        <v>62</v>
      </c>
      <c r="CU173" s="212">
        <v>62</v>
      </c>
      <c r="CV173" s="212"/>
      <c r="CW173" s="267" t="s">
        <v>455</v>
      </c>
      <c r="CX173" s="212"/>
      <c r="CY173" s="212"/>
      <c r="CZ173" s="212"/>
      <c r="DA173" s="212"/>
      <c r="DB173" s="212"/>
      <c r="DC173" s="212"/>
      <c r="DD173" s="212"/>
      <c r="DE173" s="212"/>
      <c r="DF173" s="212"/>
      <c r="DG173" s="212"/>
      <c r="DH173" s="212"/>
      <c r="DI173" s="212"/>
      <c r="DJ173" s="212"/>
      <c r="DK173" s="91"/>
      <c r="DL173" s="91"/>
      <c r="DM173" s="91"/>
      <c r="DN173" s="91"/>
      <c r="DO173" s="91"/>
      <c r="DP173" s="91"/>
      <c r="DQ173" s="91"/>
      <c r="DR173" s="91"/>
      <c r="DS173" s="91"/>
      <c r="DT173" s="91"/>
      <c r="DU173" s="91"/>
      <c r="DV173" s="91"/>
      <c r="DW173" s="91"/>
      <c r="DX173" s="91"/>
      <c r="DY173" s="212"/>
      <c r="DZ173" s="212"/>
      <c r="EA173" s="212"/>
      <c r="EB173" s="222"/>
      <c r="EC173" s="222"/>
      <c r="ED173" s="222"/>
      <c r="EE173" s="222"/>
      <c r="EF173" s="222"/>
      <c r="EG173" s="222"/>
      <c r="EH173" s="222"/>
      <c r="EI173" s="222"/>
      <c r="EJ173" s="222"/>
      <c r="EK173" s="222"/>
      <c r="EL173" s="222"/>
      <c r="EM173" s="222"/>
      <c r="EN173" s="222"/>
      <c r="EO173" s="222"/>
      <c r="EP173" s="534"/>
      <c r="EQ173" s="534"/>
      <c r="ER173" s="534"/>
      <c r="ES173" s="534"/>
      <c r="ET173" s="534"/>
      <c r="EU173" s="534"/>
      <c r="EV173" s="534"/>
      <c r="EW173" s="534"/>
      <c r="EX173" s="534"/>
      <c r="EY173" s="534"/>
      <c r="EZ173" s="534"/>
      <c r="FA173" s="534"/>
      <c r="FB173" s="534"/>
      <c r="FC173" s="534"/>
      <c r="FD173" s="222"/>
      <c r="FE173" s="222"/>
      <c r="FF173" s="222"/>
      <c r="FG173" s="222"/>
      <c r="FH173" s="222"/>
      <c r="FI173" s="222"/>
      <c r="FJ173" s="222"/>
      <c r="FK173" s="222"/>
      <c r="FL173" s="222"/>
      <c r="FM173" s="222"/>
      <c r="FN173" s="222"/>
      <c r="FO173" s="222"/>
      <c r="FP173" s="222"/>
      <c r="FQ173" s="222"/>
      <c r="FR173" s="222"/>
      <c r="FS173" s="222"/>
      <c r="FT173" s="222"/>
      <c r="FU173" s="222"/>
      <c r="FV173" s="222"/>
      <c r="FW173" s="222"/>
      <c r="FX173" s="222"/>
      <c r="FY173" s="222"/>
      <c r="FZ173" s="222"/>
      <c r="GA173" s="222"/>
      <c r="GB173" s="222"/>
      <c r="GC173" s="222"/>
      <c r="GD173" s="222"/>
      <c r="GE173" s="222"/>
      <c r="GF173" s="222"/>
      <c r="GG173" s="222"/>
      <c r="GH173" s="222"/>
      <c r="GI173" s="222"/>
      <c r="GJ173" s="222"/>
      <c r="GK173" s="222"/>
      <c r="GL173" s="222"/>
      <c r="GM173" s="222"/>
      <c r="GN173" s="222"/>
      <c r="GO173" s="222"/>
      <c r="GP173" s="222"/>
      <c r="GQ173" s="222"/>
      <c r="GR173" s="222"/>
      <c r="GS173" s="222"/>
      <c r="GT173" s="222"/>
      <c r="GU173" s="222"/>
      <c r="GV173" s="222"/>
      <c r="GW173" s="222"/>
      <c r="GX173" s="222"/>
      <c r="GY173" s="222"/>
      <c r="GZ173" s="222"/>
      <c r="HA173" s="222"/>
      <c r="HB173" s="222"/>
      <c r="HC173" s="222"/>
      <c r="HD173" s="222"/>
      <c r="HE173" s="222"/>
      <c r="HF173" s="222"/>
      <c r="HG173" s="222"/>
      <c r="HH173" s="222"/>
      <c r="HI173" s="222"/>
      <c r="HJ173" s="222"/>
      <c r="HK173" s="222"/>
      <c r="HL173" s="222"/>
      <c r="HM173" s="222"/>
      <c r="HN173" s="222"/>
      <c r="HO173" s="222"/>
      <c r="HP173" s="222"/>
      <c r="HQ173" s="222"/>
      <c r="HR173" s="222"/>
      <c r="HS173" s="222"/>
      <c r="HT173" s="222"/>
      <c r="HU173" s="222"/>
      <c r="HV173" s="222"/>
      <c r="HW173" s="222"/>
      <c r="HX173" s="222"/>
      <c r="HY173" s="222"/>
      <c r="HZ173" s="222"/>
      <c r="IA173" s="222"/>
      <c r="IB173" s="222"/>
      <c r="IC173" s="222"/>
      <c r="ID173" s="222"/>
      <c r="IE173" s="222"/>
      <c r="IF173" s="222"/>
      <c r="IG173" s="222"/>
      <c r="IH173" s="222"/>
      <c r="II173" s="222"/>
      <c r="IJ173" s="222"/>
      <c r="IK173" s="222"/>
      <c r="IL173" s="222"/>
      <c r="IM173" s="222"/>
      <c r="IN173" s="222"/>
      <c r="IO173" s="222"/>
      <c r="IP173" s="222"/>
      <c r="IQ173" s="222"/>
      <c r="IR173" s="222"/>
      <c r="IS173" s="222"/>
      <c r="IT173" s="222"/>
      <c r="IU173" s="222"/>
      <c r="IV173" s="222"/>
      <c r="IW173" s="222"/>
      <c r="IX173" s="222"/>
      <c r="IY173" s="222"/>
      <c r="IZ173" s="222"/>
      <c r="JA173" s="222"/>
      <c r="JB173" s="222"/>
      <c r="JC173" s="222"/>
      <c r="JD173" s="222"/>
      <c r="JE173" s="222"/>
      <c r="JF173" s="222"/>
      <c r="JG173" s="222"/>
      <c r="JH173" s="222"/>
      <c r="JI173" s="222"/>
      <c r="JJ173" s="222"/>
      <c r="JK173" s="222"/>
      <c r="JL173" s="222"/>
      <c r="JM173" s="222"/>
      <c r="JN173" s="222"/>
      <c r="JO173" s="222"/>
      <c r="JP173" s="222"/>
      <c r="JQ173" s="222"/>
      <c r="JR173" s="222"/>
      <c r="JS173" s="222"/>
      <c r="JT173" s="222"/>
      <c r="JU173" s="222"/>
      <c r="JV173" s="222"/>
      <c r="JW173" s="222"/>
      <c r="JX173" s="222"/>
      <c r="JY173" s="222"/>
      <c r="JZ173" s="222"/>
      <c r="KA173" s="222"/>
      <c r="KB173" s="222"/>
      <c r="KC173" s="222"/>
      <c r="KD173" s="222"/>
      <c r="KE173" s="222"/>
      <c r="KF173" s="222"/>
      <c r="KG173" s="222"/>
      <c r="KH173" s="222"/>
      <c r="KI173" s="222"/>
      <c r="KJ173" s="222"/>
      <c r="KK173" s="222"/>
      <c r="KL173" s="222"/>
      <c r="KM173" s="222"/>
      <c r="KN173" s="222"/>
      <c r="KO173" s="222"/>
      <c r="KP173" s="222"/>
      <c r="KQ173" s="222"/>
      <c r="KR173" s="222"/>
      <c r="KS173" s="222"/>
      <c r="KT173" s="222"/>
      <c r="KU173" s="222"/>
      <c r="KV173" s="222"/>
      <c r="KW173" s="222"/>
      <c r="KX173" s="222"/>
      <c r="KY173" s="222"/>
      <c r="KZ173" s="222"/>
      <c r="LA173" s="222"/>
      <c r="LB173" s="222"/>
      <c r="LC173" s="222"/>
      <c r="LD173" s="222"/>
      <c r="LE173" s="222"/>
      <c r="LF173" s="222"/>
      <c r="LG173" s="222"/>
      <c r="LH173" s="222"/>
      <c r="LI173" s="222"/>
      <c r="LJ173" s="222"/>
      <c r="LK173" s="222"/>
      <c r="LL173" s="222"/>
      <c r="LM173" s="222"/>
      <c r="LN173" s="222"/>
      <c r="LO173" s="222"/>
      <c r="LP173" s="222"/>
      <c r="LQ173" s="222"/>
      <c r="LR173" s="222"/>
      <c r="LS173" s="222"/>
      <c r="LT173" s="222"/>
      <c r="LU173" s="222"/>
      <c r="LV173" s="222"/>
      <c r="LW173" s="222"/>
      <c r="LX173" s="222"/>
      <c r="LY173" s="222"/>
      <c r="LZ173" s="222"/>
      <c r="MA173" s="222"/>
      <c r="MB173" s="222"/>
      <c r="MC173" s="222"/>
      <c r="MD173" s="222"/>
      <c r="ME173" s="222"/>
      <c r="MF173" s="222"/>
      <c r="MG173" s="222"/>
      <c r="MH173" s="222"/>
      <c r="MI173" s="222"/>
      <c r="MJ173" s="222"/>
      <c r="MK173" s="222"/>
      <c r="ML173" s="222"/>
      <c r="MM173" s="222"/>
      <c r="MN173" s="222"/>
      <c r="MO173" s="222"/>
      <c r="MP173" s="222"/>
      <c r="MQ173" s="222"/>
      <c r="MR173" s="222"/>
      <c r="MS173" s="222"/>
      <c r="MT173" s="222"/>
      <c r="MU173" s="222"/>
      <c r="MV173" s="222"/>
      <c r="MW173" s="222"/>
      <c r="MX173" s="222"/>
      <c r="MY173" s="222"/>
      <c r="MZ173" s="222"/>
      <c r="NA173" s="222"/>
      <c r="NB173" s="222"/>
      <c r="NC173" s="222"/>
      <c r="ND173" s="222"/>
      <c r="NE173" s="222"/>
      <c r="NF173" s="222"/>
      <c r="NG173" s="222"/>
      <c r="NH173" s="222"/>
      <c r="NI173" s="222"/>
      <c r="NJ173" s="222"/>
      <c r="NK173" s="222"/>
      <c r="NL173" s="222"/>
      <c r="NM173" s="222"/>
      <c r="NN173" s="222"/>
      <c r="NO173" s="222"/>
      <c r="NP173" s="222"/>
      <c r="NQ173" s="222"/>
      <c r="NR173" s="222"/>
      <c r="NS173" s="222"/>
      <c r="NT173" s="222"/>
      <c r="NU173" s="222"/>
      <c r="NV173" s="222"/>
      <c r="NW173" s="222"/>
      <c r="NX173" s="222"/>
      <c r="NY173" s="222"/>
      <c r="NZ173" s="222"/>
      <c r="OA173" s="222"/>
      <c r="OB173" s="222"/>
      <c r="OC173" s="222"/>
      <c r="OD173" s="222"/>
      <c r="OE173" s="222"/>
      <c r="OF173" s="222"/>
      <c r="OG173" s="222"/>
      <c r="OH173" s="222"/>
      <c r="OI173" s="222"/>
      <c r="OJ173" s="222"/>
      <c r="OK173" s="222"/>
      <c r="OL173" s="222"/>
      <c r="OM173" s="222"/>
      <c r="ON173" s="222"/>
      <c r="OO173" s="222"/>
      <c r="OP173" s="222"/>
      <c r="OQ173" s="222"/>
      <c r="OR173" s="222"/>
      <c r="OS173" s="222"/>
      <c r="OT173" s="222"/>
      <c r="OU173" s="222"/>
      <c r="OV173" s="222"/>
      <c r="OW173" s="222"/>
      <c r="OX173" s="222"/>
      <c r="OY173" s="222"/>
      <c r="OZ173" s="222"/>
      <c r="PA173" s="222"/>
      <c r="PB173" s="222"/>
      <c r="PC173" s="222"/>
      <c r="PD173" s="222"/>
      <c r="PE173" s="222"/>
      <c r="PF173" s="222"/>
      <c r="PG173" s="222"/>
      <c r="PH173" s="222"/>
      <c r="PI173" s="222"/>
      <c r="PJ173" s="222"/>
      <c r="PK173" s="222"/>
      <c r="PL173" s="222"/>
      <c r="PM173" s="222"/>
      <c r="PN173" s="222"/>
      <c r="PO173" s="222"/>
      <c r="PP173" s="222"/>
      <c r="PQ173" s="222"/>
      <c r="PR173" s="222"/>
      <c r="PS173" s="222"/>
      <c r="PT173" s="222"/>
      <c r="PU173" s="222"/>
      <c r="PV173" s="222"/>
      <c r="PW173" s="222"/>
      <c r="PX173" s="222"/>
      <c r="PY173" s="222"/>
      <c r="PZ173" s="222"/>
      <c r="QA173" s="222"/>
      <c r="QB173" s="222"/>
      <c r="QC173" s="222"/>
      <c r="QD173" s="222"/>
      <c r="QE173" s="222"/>
      <c r="QF173" s="222"/>
      <c r="QG173" s="222"/>
      <c r="QH173" s="222"/>
      <c r="QI173" s="222"/>
      <c r="QJ173" s="222"/>
      <c r="QK173" s="222"/>
      <c r="QL173" s="222"/>
      <c r="QM173" s="222"/>
      <c r="QN173" s="222"/>
      <c r="QO173" s="222"/>
      <c r="QP173" s="222"/>
      <c r="QQ173" s="222"/>
      <c r="QR173" s="222"/>
      <c r="QS173" s="222"/>
      <c r="QT173" s="222"/>
      <c r="QU173" s="222"/>
      <c r="QV173" s="222"/>
      <c r="QW173" s="222"/>
      <c r="QX173" s="222"/>
      <c r="QY173" s="222"/>
      <c r="QZ173" s="222"/>
      <c r="RA173" s="222"/>
      <c r="RB173" s="222"/>
      <c r="RC173" s="222"/>
      <c r="RD173" s="222"/>
      <c r="RE173" s="222"/>
      <c r="RF173" s="222"/>
      <c r="RG173" s="222"/>
      <c r="RH173" s="222"/>
      <c r="RI173" s="222"/>
      <c r="RJ173" s="222"/>
      <c r="RK173" s="222"/>
      <c r="RL173" s="222"/>
      <c r="RM173" s="222"/>
      <c r="RN173" s="222"/>
      <c r="RO173" s="222"/>
      <c r="RP173" s="222"/>
      <c r="RQ173" s="222"/>
      <c r="RR173" s="222"/>
      <c r="RS173" s="222"/>
      <c r="RT173" s="222"/>
      <c r="RU173" s="222"/>
      <c r="RV173" s="222"/>
      <c r="RW173" s="222"/>
      <c r="RX173" s="222"/>
      <c r="RY173" s="222"/>
      <c r="RZ173" s="222"/>
      <c r="SA173" s="222"/>
      <c r="SB173" s="222"/>
      <c r="SC173" s="222"/>
      <c r="SD173" s="222"/>
      <c r="SE173" s="222"/>
      <c r="SF173" s="222"/>
      <c r="SG173" s="222"/>
      <c r="SH173" s="222"/>
      <c r="SI173" s="222"/>
      <c r="SJ173" s="222"/>
      <c r="SK173" s="222"/>
      <c r="SL173" s="222"/>
      <c r="SM173" s="222"/>
      <c r="SN173" s="222"/>
      <c r="SO173" s="222"/>
      <c r="SP173" s="222"/>
      <c r="SQ173" s="222"/>
      <c r="SR173" s="222"/>
      <c r="SS173" s="222"/>
      <c r="ST173" s="222"/>
      <c r="SU173" s="222"/>
      <c r="SV173" s="222"/>
      <c r="SW173" s="222"/>
      <c r="SX173" s="222"/>
      <c r="SY173" s="222"/>
      <c r="SZ173" s="222"/>
      <c r="TA173" s="222"/>
      <c r="TB173" s="222"/>
      <c r="TC173" s="222"/>
      <c r="TD173" s="222"/>
      <c r="TE173" s="222"/>
      <c r="TF173" s="222"/>
      <c r="TG173" s="222"/>
      <c r="TH173" s="222"/>
      <c r="TI173" s="222"/>
      <c r="TJ173" s="222"/>
      <c r="TK173" s="222"/>
      <c r="TL173" s="222"/>
      <c r="TM173" s="222"/>
      <c r="TN173" s="222"/>
      <c r="TO173" s="222"/>
      <c r="TP173" s="222"/>
      <c r="TQ173" s="222"/>
      <c r="TR173" s="222"/>
      <c r="TS173" s="222"/>
      <c r="TT173" s="222"/>
      <c r="TU173" s="222"/>
      <c r="TV173" s="222"/>
      <c r="TW173" s="222"/>
      <c r="TX173" s="222"/>
      <c r="TY173" s="222"/>
      <c r="TZ173" s="222"/>
      <c r="UA173" s="222"/>
      <c r="UB173" s="222"/>
      <c r="UC173" s="222"/>
      <c r="UD173" s="222"/>
      <c r="UE173" s="222"/>
      <c r="UF173" s="222"/>
      <c r="UG173" s="222"/>
      <c r="UH173" s="222"/>
      <c r="UI173" s="222"/>
      <c r="UJ173" s="222"/>
      <c r="UK173" s="222"/>
      <c r="UL173" s="222"/>
      <c r="UM173" s="222"/>
      <c r="UN173" s="222"/>
      <c r="UO173" s="222"/>
      <c r="UP173" s="222"/>
      <c r="UQ173" s="222"/>
      <c r="UR173" s="222"/>
      <c r="US173" s="222"/>
      <c r="UT173" s="222"/>
      <c r="UU173" s="222"/>
      <c r="UV173" s="222"/>
      <c r="UW173" s="222"/>
      <c r="UX173" s="222"/>
      <c r="UY173" s="222"/>
      <c r="UZ173" s="222"/>
      <c r="VA173" s="222"/>
      <c r="VB173" s="222"/>
      <c r="VC173" s="222"/>
      <c r="VD173" s="222"/>
      <c r="VE173" s="222"/>
      <c r="VF173" s="222"/>
      <c r="VG173" s="222"/>
      <c r="VH173" s="222"/>
      <c r="VI173" s="222"/>
      <c r="VJ173" s="222"/>
      <c r="VK173" s="222"/>
      <c r="VL173" s="222"/>
      <c r="VM173" s="222"/>
      <c r="VN173" s="222"/>
      <c r="VO173" s="222"/>
      <c r="VP173" s="222"/>
      <c r="VQ173" s="222"/>
      <c r="VR173" s="222"/>
      <c r="VS173" s="222"/>
      <c r="VT173" s="222"/>
      <c r="VU173" s="222"/>
      <c r="VV173" s="222"/>
      <c r="VW173" s="222"/>
      <c r="VX173" s="222"/>
      <c r="VY173" s="222"/>
      <c r="VZ173" s="222"/>
      <c r="WA173" s="222"/>
      <c r="WB173" s="222"/>
      <c r="WC173" s="222"/>
      <c r="WD173" s="222"/>
      <c r="WE173" s="222"/>
      <c r="WF173" s="222"/>
      <c r="WG173" s="222"/>
      <c r="WH173" s="222"/>
      <c r="WI173" s="222"/>
      <c r="WJ173" s="222"/>
      <c r="WK173" s="222"/>
      <c r="WL173" s="222"/>
      <c r="WM173" s="222"/>
      <c r="WN173" s="222"/>
      <c r="WO173" s="222"/>
      <c r="WP173" s="222"/>
      <c r="WQ173" s="222"/>
      <c r="WR173" s="222"/>
      <c r="WS173" s="222"/>
      <c r="WT173" s="222"/>
      <c r="WU173" s="222"/>
      <c r="WV173" s="222"/>
      <c r="WW173" s="222"/>
      <c r="WX173" s="222"/>
      <c r="WY173" s="222"/>
      <c r="WZ173" s="222"/>
      <c r="XA173" s="222"/>
      <c r="XB173" s="222"/>
      <c r="XC173" s="222"/>
      <c r="XD173" s="222"/>
      <c r="XE173" s="222"/>
      <c r="XF173" s="222"/>
      <c r="XG173" s="222"/>
      <c r="XH173" s="222"/>
      <c r="XI173" s="222"/>
      <c r="XJ173" s="222"/>
      <c r="XK173" s="222"/>
      <c r="XL173" s="222"/>
      <c r="XM173" s="222"/>
      <c r="XN173" s="222"/>
      <c r="XO173" s="222"/>
      <c r="XP173" s="222"/>
      <c r="XQ173" s="222"/>
      <c r="XR173" s="222"/>
      <c r="XS173" s="222"/>
      <c r="XT173" s="222"/>
      <c r="XU173" s="222"/>
      <c r="XV173" s="222"/>
      <c r="XW173" s="222"/>
      <c r="XX173" s="222"/>
      <c r="XY173" s="222"/>
      <c r="XZ173" s="222"/>
      <c r="YA173" s="222"/>
      <c r="YB173" s="222"/>
      <c r="YC173" s="222"/>
      <c r="YD173" s="222"/>
      <c r="YE173" s="222"/>
      <c r="YF173" s="222"/>
      <c r="YG173" s="222"/>
      <c r="YH173" s="222"/>
      <c r="YI173" s="222"/>
      <c r="YJ173" s="222"/>
      <c r="YK173" s="222"/>
      <c r="YL173" s="222"/>
      <c r="YM173" s="222"/>
      <c r="YN173" s="222"/>
      <c r="YO173" s="222"/>
      <c r="YP173" s="222"/>
      <c r="YQ173" s="222"/>
      <c r="YR173" s="222"/>
      <c r="YS173" s="222"/>
      <c r="YT173" s="222"/>
      <c r="YU173" s="222"/>
      <c r="YV173" s="222"/>
      <c r="YW173" s="222"/>
      <c r="YX173" s="222"/>
      <c r="YY173" s="222"/>
      <c r="YZ173" s="222"/>
      <c r="ZA173" s="222"/>
      <c r="ZB173" s="222"/>
      <c r="ZC173" s="222"/>
      <c r="ZD173" s="222"/>
      <c r="ZE173" s="222"/>
      <c r="ZF173" s="222"/>
      <c r="ZG173" s="222"/>
      <c r="ZH173" s="222"/>
      <c r="ZI173" s="222"/>
      <c r="ZJ173" s="222"/>
      <c r="ZK173" s="222"/>
      <c r="ZL173" s="222"/>
      <c r="ZM173" s="222"/>
      <c r="ZN173" s="222"/>
      <c r="ZO173" s="222"/>
      <c r="ZP173" s="222"/>
      <c r="ZQ173" s="222"/>
      <c r="ZR173" s="222"/>
      <c r="ZS173" s="222"/>
      <c r="ZT173" s="222"/>
      <c r="ZU173" s="222"/>
      <c r="ZV173" s="222"/>
      <c r="ZW173" s="222"/>
      <c r="ZX173" s="222"/>
      <c r="ZY173" s="222"/>
      <c r="ZZ173" s="222"/>
      <c r="AAA173" s="222"/>
      <c r="AAB173" s="222"/>
      <c r="AAC173" s="222"/>
      <c r="AAD173" s="222"/>
      <c r="AAE173" s="222"/>
      <c r="AAF173" s="222"/>
      <c r="AAG173" s="222"/>
      <c r="AAH173" s="222"/>
      <c r="AAI173" s="222"/>
      <c r="AAJ173" s="222"/>
      <c r="AAK173" s="222"/>
      <c r="AAL173" s="222"/>
      <c r="AAM173" s="222"/>
      <c r="AAN173" s="222"/>
      <c r="AAO173" s="222"/>
      <c r="AAP173" s="222"/>
      <c r="AAQ173" s="222"/>
      <c r="AAR173" s="222"/>
      <c r="AAS173" s="222"/>
      <c r="AAT173" s="222"/>
      <c r="AAU173" s="222"/>
      <c r="AAV173" s="222"/>
      <c r="AAW173" s="222"/>
      <c r="AAX173" s="222"/>
      <c r="AAY173" s="222"/>
      <c r="AAZ173" s="222"/>
      <c r="ABA173" s="222"/>
      <c r="ABB173" s="222"/>
      <c r="ABC173" s="222"/>
      <c r="ABD173" s="222"/>
      <c r="ABE173" s="222"/>
      <c r="ABF173" s="222"/>
      <c r="ABG173" s="222"/>
      <c r="ABH173" s="222"/>
      <c r="ABI173" s="222"/>
      <c r="ABJ173" s="222"/>
      <c r="ABK173" s="222"/>
      <c r="ABL173" s="222"/>
      <c r="ABM173" s="222"/>
      <c r="ABN173" s="222"/>
      <c r="ABO173" s="222"/>
      <c r="ABP173" s="222"/>
      <c r="ABQ173" s="222"/>
      <c r="ABR173" s="222"/>
      <c r="ABS173" s="222"/>
      <c r="ABT173" s="222"/>
      <c r="ABU173" s="222"/>
      <c r="ABV173" s="222"/>
      <c r="ABW173" s="222"/>
      <c r="ABX173" s="222"/>
      <c r="ABY173" s="222"/>
      <c r="ABZ173" s="222"/>
      <c r="ACA173" s="222"/>
      <c r="ACB173" s="222"/>
      <c r="ACC173" s="222"/>
      <c r="ACD173" s="222"/>
      <c r="ACE173" s="222"/>
      <c r="ACF173" s="222"/>
      <c r="ACG173" s="222"/>
      <c r="ACH173" s="222"/>
      <c r="ACI173" s="222"/>
      <c r="ACJ173" s="222"/>
      <c r="ACK173" s="222"/>
      <c r="ACL173" s="222"/>
      <c r="ACM173" s="222"/>
      <c r="ACN173" s="222"/>
      <c r="ACO173" s="222"/>
      <c r="ACP173" s="222"/>
      <c r="ACQ173" s="222"/>
      <c r="ACR173" s="222"/>
      <c r="ACS173" s="222"/>
      <c r="ACT173" s="222"/>
      <c r="ACU173" s="222"/>
      <c r="ACV173" s="222"/>
      <c r="ACW173" s="222"/>
      <c r="ACX173" s="222"/>
      <c r="ACY173" s="222"/>
      <c r="ACZ173" s="222"/>
      <c r="ADA173" s="222"/>
      <c r="ADB173" s="222"/>
      <c r="ADC173" s="222"/>
      <c r="ADD173" s="222"/>
      <c r="ADE173" s="222"/>
      <c r="ADF173" s="222"/>
      <c r="ADG173" s="222"/>
      <c r="ADH173" s="222"/>
      <c r="ADI173" s="222"/>
      <c r="ADJ173" s="222"/>
      <c r="ADK173" s="222"/>
      <c r="ADL173" s="222"/>
      <c r="ADM173" s="222"/>
      <c r="ADN173" s="222"/>
      <c r="ADO173" s="222"/>
      <c r="ADP173" s="222"/>
      <c r="ADQ173" s="222"/>
      <c r="ADR173" s="222"/>
      <c r="ADS173" s="222"/>
      <c r="ADT173" s="222"/>
      <c r="ADU173" s="222"/>
      <c r="ADV173" s="222"/>
      <c r="ADW173" s="222"/>
      <c r="ADX173" s="222"/>
      <c r="ADY173" s="222"/>
      <c r="ADZ173" s="222"/>
      <c r="AEA173" s="222"/>
      <c r="AEB173" s="222"/>
      <c r="AEC173" s="222"/>
      <c r="AED173" s="222"/>
      <c r="AEE173" s="222"/>
      <c r="AEF173" s="222"/>
      <c r="AEG173" s="222"/>
      <c r="AEH173" s="222"/>
      <c r="AEI173" s="222"/>
      <c r="AEJ173" s="222"/>
      <c r="AEK173" s="222"/>
      <c r="AEL173" s="222"/>
      <c r="AEM173" s="222"/>
      <c r="AEN173" s="222"/>
      <c r="AEO173" s="222"/>
      <c r="AEP173" s="222"/>
      <c r="AEQ173" s="222"/>
      <c r="AER173" s="222"/>
      <c r="AES173" s="222"/>
      <c r="AET173" s="222"/>
      <c r="AEU173" s="222"/>
      <c r="AEV173" s="222"/>
      <c r="AEW173" s="222"/>
      <c r="AEX173" s="222"/>
      <c r="AEY173" s="222"/>
      <c r="AEZ173" s="222"/>
      <c r="AFA173" s="222"/>
      <c r="AFB173" s="222"/>
      <c r="AFC173" s="222"/>
      <c r="AFD173" s="222"/>
      <c r="AFE173" s="222"/>
      <c r="AFF173" s="222"/>
      <c r="AFG173" s="222"/>
      <c r="AFH173" s="222"/>
      <c r="AFI173" s="222"/>
      <c r="AFJ173" s="222"/>
      <c r="AFK173" s="222"/>
      <c r="AFL173" s="222"/>
      <c r="AFM173" s="222"/>
      <c r="AFN173" s="222"/>
      <c r="AFO173" s="222"/>
      <c r="AFP173" s="222"/>
      <c r="AFQ173" s="222"/>
      <c r="AFR173" s="222"/>
      <c r="AFS173" s="222"/>
      <c r="AFT173" s="222"/>
    </row>
    <row r="174" spans="1:852" s="64" customFormat="1">
      <c r="A174" s="101" t="s">
        <v>3767</v>
      </c>
      <c r="B174" s="101" t="s">
        <v>10016</v>
      </c>
      <c r="C174" s="840" t="str">
        <f>IF(Severity!F174&gt;=0.5,"YES","NO")</f>
        <v>YES</v>
      </c>
      <c r="D174" s="840" t="str">
        <f>IF(Severity!G174&gt;=0.5,"YES","NO")</f>
        <v>NO</v>
      </c>
      <c r="E174" s="213">
        <v>30</v>
      </c>
      <c r="F174" s="213">
        <v>2</v>
      </c>
      <c r="G174" s="95" t="s">
        <v>2904</v>
      </c>
      <c r="H174" s="270" t="s">
        <v>749</v>
      </c>
      <c r="I174" s="270" t="s">
        <v>455</v>
      </c>
      <c r="J174" s="270">
        <v>19</v>
      </c>
      <c r="K174" s="270" t="s">
        <v>908</v>
      </c>
      <c r="L174" s="217">
        <v>21</v>
      </c>
      <c r="M174" s="217">
        <v>26</v>
      </c>
      <c r="N174" s="90">
        <v>9</v>
      </c>
      <c r="O174" s="270" t="s">
        <v>455</v>
      </c>
      <c r="P174" s="217"/>
      <c r="Q174" s="223"/>
      <c r="R174" s="223"/>
      <c r="S174" s="270" t="s">
        <v>908</v>
      </c>
      <c r="T174" s="270">
        <v>21</v>
      </c>
      <c r="U174" s="125">
        <v>28.4</v>
      </c>
      <c r="V174" s="125">
        <v>9</v>
      </c>
      <c r="W174" s="125"/>
      <c r="X174" s="125"/>
      <c r="Y174" s="125">
        <v>13.7</v>
      </c>
      <c r="Z174" s="125">
        <v>11.6</v>
      </c>
      <c r="AA174" s="125"/>
      <c r="AB174" s="125"/>
      <c r="AC174" s="125"/>
      <c r="AD174" s="125"/>
      <c r="AE174" s="114"/>
      <c r="AF174" s="125"/>
      <c r="AG174" s="125"/>
      <c r="AH174" s="125"/>
      <c r="AI174" s="265">
        <v>76</v>
      </c>
      <c r="AJ174" s="267">
        <f>AI174-J174</f>
        <v>57</v>
      </c>
      <c r="AK174" s="267" t="s">
        <v>455</v>
      </c>
      <c r="AL174" s="90" t="s">
        <v>2382</v>
      </c>
      <c r="AM174" s="270" t="s">
        <v>749</v>
      </c>
      <c r="AN174" s="270" t="s">
        <v>455</v>
      </c>
      <c r="AO174" s="270">
        <v>13</v>
      </c>
      <c r="AP174" s="270" t="s">
        <v>908</v>
      </c>
      <c r="AQ174" s="217">
        <v>21</v>
      </c>
      <c r="AR174" s="217">
        <v>26</v>
      </c>
      <c r="AS174" s="90">
        <v>9</v>
      </c>
      <c r="AT174" s="270" t="s">
        <v>455</v>
      </c>
      <c r="AU174" s="217"/>
      <c r="AV174" s="223"/>
      <c r="AW174" s="223"/>
      <c r="AX174" s="265" t="s">
        <v>908</v>
      </c>
      <c r="AY174" s="265">
        <v>21</v>
      </c>
      <c r="AZ174" s="114">
        <v>31.2</v>
      </c>
      <c r="BA174" s="114">
        <v>8.9</v>
      </c>
      <c r="BB174" s="114"/>
      <c r="BC174" s="114"/>
      <c r="BD174" s="114">
        <v>16</v>
      </c>
      <c r="BE174" s="114">
        <v>14.6</v>
      </c>
      <c r="BF174" s="114"/>
      <c r="BG174" s="114"/>
      <c r="BH174" s="114"/>
      <c r="BI174" s="114"/>
      <c r="BJ174" s="114"/>
      <c r="BK174" s="114"/>
      <c r="BL174" s="114"/>
      <c r="BM174" s="114"/>
      <c r="BN174" s="265">
        <v>75</v>
      </c>
      <c r="BO174" s="270">
        <f>BN174-AO174</f>
        <v>62</v>
      </c>
      <c r="BP174" s="270" t="s">
        <v>455</v>
      </c>
      <c r="BQ174" s="95" t="s">
        <v>455</v>
      </c>
      <c r="BR174" s="270"/>
      <c r="BS174" s="90"/>
      <c r="BT174" s="217"/>
      <c r="BU174" s="90"/>
      <c r="BV174" s="223"/>
      <c r="BW174" s="223"/>
      <c r="BX174" s="223"/>
      <c r="BY174" s="90"/>
      <c r="BZ174" s="223"/>
      <c r="CA174" s="223"/>
      <c r="CB174" s="223"/>
      <c r="CC174" s="217"/>
      <c r="CD174" s="217"/>
      <c r="CE174" s="125"/>
      <c r="CF174" s="125"/>
      <c r="CG174" s="114"/>
      <c r="CH174" s="114"/>
      <c r="CI174" s="114"/>
      <c r="CJ174" s="114"/>
      <c r="CK174" s="114"/>
      <c r="CL174" s="114"/>
      <c r="CM174" s="114"/>
      <c r="CN174" s="114"/>
      <c r="CO174" s="114"/>
      <c r="CP174" s="114"/>
      <c r="CQ174" s="114"/>
      <c r="CR174" s="114"/>
      <c r="CS174" s="217"/>
      <c r="CT174" s="267"/>
      <c r="CU174" s="270"/>
      <c r="CV174" s="95"/>
      <c r="CW174" s="270" t="s">
        <v>455</v>
      </c>
      <c r="CX174" s="95"/>
      <c r="CY174" s="223"/>
      <c r="CZ174" s="223"/>
      <c r="DA174" s="223"/>
      <c r="DB174" s="223"/>
      <c r="DC174" s="223"/>
      <c r="DD174" s="223"/>
      <c r="DE174" s="223"/>
      <c r="DF174" s="223"/>
      <c r="DG174" s="223"/>
      <c r="DH174" s="223"/>
      <c r="DI174" s="223"/>
      <c r="DJ174" s="265"/>
      <c r="DK174" s="265"/>
      <c r="DL174" s="125"/>
      <c r="DM174" s="125"/>
      <c r="DN174" s="125"/>
      <c r="DO174" s="125"/>
      <c r="DP174" s="125"/>
      <c r="DQ174" s="125"/>
      <c r="DR174" s="125"/>
      <c r="DS174" s="125"/>
      <c r="DT174" s="125"/>
      <c r="DU174" s="125"/>
      <c r="DV174" s="125"/>
      <c r="DW174" s="125"/>
      <c r="DX174" s="223"/>
      <c r="DY174" s="223"/>
      <c r="DZ174" s="223"/>
      <c r="EA174" s="223"/>
      <c r="EB174" s="270" t="s">
        <v>455</v>
      </c>
      <c r="EC174" s="223"/>
      <c r="ED174" s="223"/>
      <c r="EE174" s="223"/>
      <c r="EF174" s="223"/>
      <c r="EG174" s="223"/>
      <c r="EH174" s="223"/>
      <c r="EI174" s="223"/>
      <c r="EJ174" s="223"/>
      <c r="EK174" s="223"/>
      <c r="EL174" s="223"/>
      <c r="EM174" s="223"/>
      <c r="EN174" s="223"/>
      <c r="EO174" s="125"/>
      <c r="EP174" s="125"/>
      <c r="EQ174" s="125"/>
      <c r="ER174" s="125"/>
      <c r="ES174" s="125"/>
      <c r="ET174" s="125"/>
      <c r="EU174" s="125"/>
      <c r="EV174" s="125"/>
      <c r="EW174" s="125"/>
      <c r="EX174" s="125"/>
      <c r="EY174" s="125"/>
      <c r="EZ174" s="125"/>
      <c r="FA174" s="125"/>
      <c r="FB174" s="125"/>
      <c r="FC174" s="223"/>
      <c r="FD174" s="223"/>
      <c r="FE174" s="223"/>
      <c r="FF174" s="270" t="s">
        <v>455</v>
      </c>
      <c r="FG174" s="90"/>
      <c r="FH174" s="223"/>
      <c r="FI174" s="223"/>
      <c r="FJ174" s="223"/>
      <c r="FK174" s="223"/>
      <c r="FL174" s="223"/>
      <c r="FM174" s="223"/>
      <c r="FN174" s="223"/>
      <c r="FO174" s="223"/>
      <c r="FP174" s="223"/>
      <c r="FQ174" s="223"/>
      <c r="FR174" s="223"/>
      <c r="FS174" s="223"/>
      <c r="FT174" s="223"/>
      <c r="FU174" s="223"/>
      <c r="FV174" s="223"/>
      <c r="FW174" s="223"/>
      <c r="FX174" s="223"/>
      <c r="FY174" s="223"/>
      <c r="FZ174" s="223"/>
      <c r="GA174" s="223"/>
      <c r="GB174" s="223"/>
      <c r="GC174" s="223"/>
      <c r="GD174" s="223"/>
      <c r="GE174" s="223"/>
      <c r="GF174" s="223"/>
      <c r="GG174" s="223"/>
      <c r="GH174" s="223"/>
      <c r="GI174" s="223"/>
      <c r="GJ174" s="223"/>
      <c r="GK174" s="223"/>
      <c r="GL174" s="223"/>
      <c r="GM174" s="223"/>
      <c r="GN174" s="223"/>
      <c r="GO174" s="223"/>
      <c r="GP174" s="223"/>
      <c r="GQ174" s="223"/>
      <c r="GR174" s="223"/>
      <c r="GS174" s="223"/>
      <c r="GT174" s="223"/>
      <c r="GU174" s="223"/>
      <c r="GV174" s="223"/>
      <c r="GW174" s="223"/>
      <c r="GX174" s="223"/>
      <c r="GY174" s="223"/>
      <c r="GZ174" s="223"/>
      <c r="HA174" s="223"/>
      <c r="HB174" s="223"/>
      <c r="HC174" s="223"/>
      <c r="HD174" s="270" t="s">
        <v>455</v>
      </c>
      <c r="HE174" s="223"/>
      <c r="HF174" s="223"/>
      <c r="HG174" s="90"/>
      <c r="HH174" s="223"/>
      <c r="HI174" s="223"/>
      <c r="HJ174" s="223"/>
      <c r="HK174" s="223"/>
      <c r="HL174" s="223"/>
      <c r="HM174" s="223"/>
      <c r="HN174" s="223"/>
      <c r="HO174" s="223"/>
      <c r="HP174" s="223"/>
      <c r="HQ174" s="223"/>
      <c r="HR174" s="223"/>
      <c r="HS174" s="223"/>
      <c r="HT174" s="223"/>
      <c r="HU174" s="223"/>
      <c r="HV174" s="223"/>
      <c r="HW174" s="223"/>
      <c r="HX174" s="223"/>
      <c r="HY174" s="223"/>
      <c r="HZ174" s="223"/>
      <c r="IA174" s="223"/>
      <c r="IB174" s="223"/>
      <c r="IC174" s="223"/>
      <c r="ID174" s="223"/>
      <c r="IE174" s="223"/>
      <c r="IF174" s="223"/>
      <c r="IG174" s="223"/>
      <c r="IH174" s="223"/>
      <c r="II174" s="223"/>
      <c r="IJ174" s="223"/>
      <c r="IK174" s="223"/>
      <c r="IL174" s="223"/>
      <c r="IM174" s="223"/>
      <c r="IN174" s="223"/>
      <c r="IO174" s="223"/>
      <c r="IP174" s="223"/>
      <c r="IQ174" s="223"/>
      <c r="IR174" s="223"/>
      <c r="IS174" s="270" t="s">
        <v>455</v>
      </c>
      <c r="IT174" s="223"/>
      <c r="IU174" s="223"/>
      <c r="IV174" s="223"/>
      <c r="IW174" s="223"/>
      <c r="IX174" s="223"/>
      <c r="IY174" s="223"/>
      <c r="IZ174" s="223"/>
      <c r="JA174" s="223"/>
      <c r="JB174" s="223"/>
      <c r="JC174" s="223"/>
      <c r="JD174" s="223"/>
      <c r="JE174" s="223"/>
      <c r="JF174" s="223"/>
      <c r="JG174" s="223"/>
      <c r="JH174" s="223"/>
      <c r="JI174" s="223"/>
      <c r="JJ174" s="223"/>
      <c r="JK174" s="223"/>
      <c r="JL174" s="223"/>
      <c r="JM174" s="223"/>
      <c r="JN174" s="223"/>
      <c r="JO174" s="223"/>
      <c r="JP174" s="223"/>
      <c r="JQ174" s="223"/>
      <c r="JR174" s="223"/>
      <c r="JS174" s="223"/>
      <c r="JT174" s="223"/>
      <c r="JU174" s="223"/>
      <c r="JV174" s="223"/>
      <c r="JW174" s="223"/>
      <c r="JX174" s="223"/>
      <c r="JY174" s="223"/>
      <c r="JZ174" s="223"/>
      <c r="KA174" s="223"/>
      <c r="KB174" s="223"/>
      <c r="KC174" s="223"/>
      <c r="KD174" s="223"/>
      <c r="KE174" s="270" t="s">
        <v>455</v>
      </c>
      <c r="KF174" s="223"/>
      <c r="KG174" s="223"/>
      <c r="KH174" s="223"/>
      <c r="KI174" s="90"/>
      <c r="KJ174" s="223"/>
      <c r="KK174" s="223"/>
      <c r="KL174" s="223"/>
      <c r="KM174" s="223"/>
      <c r="KN174" s="223"/>
      <c r="KO174" s="223"/>
      <c r="KP174" s="223"/>
      <c r="KQ174" s="223"/>
      <c r="KR174" s="223"/>
      <c r="KS174" s="223"/>
      <c r="KT174" s="223"/>
      <c r="KU174" s="223"/>
      <c r="KV174" s="223"/>
      <c r="KW174" s="223"/>
      <c r="KX174" s="223"/>
      <c r="KY174" s="223"/>
      <c r="KZ174" s="223"/>
      <c r="LA174" s="223"/>
      <c r="LB174" s="223"/>
      <c r="LC174" s="223"/>
      <c r="LD174" s="223"/>
      <c r="LE174" s="223"/>
      <c r="LF174" s="223"/>
      <c r="LG174" s="223"/>
      <c r="LH174" s="223"/>
      <c r="LI174" s="223"/>
      <c r="LJ174" s="223"/>
      <c r="LK174" s="223"/>
      <c r="LL174" s="223"/>
      <c r="LM174" s="223"/>
      <c r="LN174" s="223"/>
      <c r="LO174" s="223"/>
      <c r="LP174" s="223"/>
      <c r="LQ174" s="223"/>
      <c r="LR174" s="223"/>
      <c r="LS174" s="223"/>
      <c r="LT174" s="270" t="s">
        <v>455</v>
      </c>
      <c r="LU174" s="223"/>
      <c r="LV174" s="223"/>
      <c r="LW174" s="223"/>
      <c r="LX174" s="223"/>
      <c r="LY174" s="223"/>
      <c r="LZ174" s="223"/>
      <c r="MA174" s="223"/>
      <c r="MB174" s="223"/>
      <c r="MC174" s="223"/>
      <c r="MD174" s="223"/>
      <c r="ME174" s="223"/>
      <c r="MF174" s="223"/>
      <c r="MG174" s="223"/>
      <c r="MH174" s="223"/>
      <c r="MI174" s="223"/>
      <c r="MJ174" s="223"/>
      <c r="MK174" s="223"/>
      <c r="ML174" s="223"/>
      <c r="MM174" s="223"/>
      <c r="MN174" s="223"/>
      <c r="MO174" s="223"/>
      <c r="MP174" s="223"/>
      <c r="MQ174" s="223"/>
      <c r="MR174" s="223"/>
      <c r="MS174" s="223"/>
      <c r="MT174" s="223"/>
      <c r="MU174" s="223"/>
      <c r="MV174" s="223"/>
      <c r="MW174" s="223"/>
      <c r="MX174" s="223"/>
      <c r="MY174" s="223"/>
      <c r="MZ174" s="223"/>
      <c r="NA174" s="223"/>
      <c r="NB174" s="223"/>
      <c r="NC174" s="223"/>
      <c r="ND174" s="223"/>
      <c r="NE174" s="223"/>
      <c r="NF174" s="223"/>
      <c r="NG174" s="223"/>
      <c r="NH174" s="223"/>
      <c r="NI174" s="223"/>
      <c r="NJ174" s="223"/>
      <c r="NK174" s="223"/>
      <c r="NL174" s="223"/>
      <c r="NM174" s="223"/>
      <c r="NN174" s="223"/>
      <c r="NO174" s="223"/>
      <c r="NP174" s="223"/>
      <c r="NQ174" s="223"/>
      <c r="NR174" s="223"/>
      <c r="NS174" s="223"/>
      <c r="NT174" s="223"/>
      <c r="NU174" s="223"/>
      <c r="NV174" s="223"/>
      <c r="NW174" s="223"/>
      <c r="NX174" s="223"/>
      <c r="NY174" s="223"/>
      <c r="NZ174" s="223"/>
      <c r="OA174" s="223"/>
      <c r="OB174" s="223"/>
      <c r="OC174" s="223"/>
      <c r="OD174" s="223"/>
      <c r="OE174" s="223"/>
      <c r="OF174" s="223"/>
      <c r="OG174" s="223"/>
      <c r="OH174" s="223"/>
      <c r="OI174" s="223"/>
      <c r="OJ174" s="223"/>
      <c r="OK174" s="223"/>
      <c r="OL174" s="223"/>
      <c r="OM174" s="223"/>
      <c r="ON174" s="223"/>
      <c r="OO174" s="223"/>
      <c r="OP174" s="223"/>
      <c r="OQ174" s="223"/>
      <c r="OR174" s="223"/>
      <c r="OS174" s="267">
        <f>IF(ISERROR(#REF!),0,1)</f>
        <v>0</v>
      </c>
      <c r="OT174" s="267">
        <f t="shared" ref="OT174:OU176" si="47">IF(C174="YES",1,0)</f>
        <v>1</v>
      </c>
      <c r="OU174" s="267">
        <f t="shared" si="47"/>
        <v>0</v>
      </c>
      <c r="OV174" s="223"/>
      <c r="OW174" s="223"/>
      <c r="OX174" s="223"/>
      <c r="OY174" s="223"/>
      <c r="OZ174" s="223"/>
      <c r="PA174" s="223"/>
      <c r="PB174" s="223"/>
      <c r="PC174" s="223"/>
      <c r="PD174" s="223"/>
      <c r="PE174" s="223"/>
      <c r="PF174" s="223"/>
      <c r="PG174" s="223"/>
      <c r="PH174" s="223"/>
      <c r="PI174" s="223"/>
      <c r="PJ174" s="223"/>
      <c r="PK174" s="223"/>
      <c r="PL174" s="223"/>
      <c r="PM174" s="223"/>
      <c r="PN174" s="223"/>
      <c r="PO174" s="223"/>
      <c r="PP174" s="223"/>
      <c r="PQ174" s="223"/>
      <c r="PR174" s="223"/>
      <c r="PS174" s="223"/>
      <c r="PT174" s="223"/>
      <c r="PU174" s="223"/>
      <c r="PV174" s="223"/>
      <c r="PW174" s="223"/>
      <c r="PX174" s="223"/>
      <c r="PY174" s="223"/>
      <c r="PZ174" s="223"/>
      <c r="QA174" s="223"/>
      <c r="QB174" s="223"/>
      <c r="QC174" s="223"/>
      <c r="QD174" s="223"/>
      <c r="QE174" s="223"/>
      <c r="QF174" s="223"/>
      <c r="QG174" s="223"/>
      <c r="QH174" s="223"/>
      <c r="QI174" s="223"/>
      <c r="QJ174" s="223"/>
      <c r="QK174" s="223"/>
      <c r="QL174" s="223"/>
      <c r="QM174" s="223"/>
      <c r="QN174" s="223"/>
      <c r="QO174" s="223"/>
      <c r="QP174" s="223"/>
      <c r="QQ174" s="223"/>
      <c r="QR174" s="223"/>
      <c r="QS174" s="223"/>
      <c r="QT174" s="223"/>
      <c r="QU174" s="223"/>
      <c r="QV174" s="223"/>
      <c r="QW174" s="223"/>
      <c r="QX174" s="223"/>
      <c r="QY174" s="223"/>
      <c r="QZ174" s="223"/>
      <c r="RA174" s="223"/>
      <c r="RB174" s="223"/>
      <c r="RC174" s="223"/>
      <c r="RD174" s="223"/>
      <c r="RE174" s="223"/>
      <c r="RF174" s="223"/>
      <c r="RG174" s="223"/>
      <c r="RH174" s="223"/>
      <c r="RI174" s="223"/>
      <c r="RJ174" s="223"/>
      <c r="RK174" s="223"/>
      <c r="RL174" s="223"/>
      <c r="RM174" s="223"/>
      <c r="RN174" s="223"/>
      <c r="RO174" s="223"/>
      <c r="RP174" s="223"/>
      <c r="RQ174" s="223"/>
      <c r="RR174" s="223"/>
      <c r="RS174" s="223"/>
      <c r="RT174" s="223"/>
      <c r="RU174" s="223"/>
      <c r="RV174" s="223"/>
      <c r="RW174" s="223"/>
      <c r="RX174" s="223"/>
      <c r="RY174" s="223"/>
      <c r="RZ174" s="223"/>
      <c r="SA174" s="223"/>
      <c r="SB174" s="223"/>
      <c r="SC174" s="223"/>
      <c r="SD174" s="223"/>
      <c r="SE174" s="223"/>
      <c r="SF174" s="223"/>
      <c r="SG174" s="223"/>
      <c r="SH174" s="223"/>
      <c r="SI174" s="223"/>
      <c r="SJ174" s="223"/>
      <c r="SK174" s="223"/>
      <c r="SL174" s="223"/>
      <c r="SM174" s="223"/>
      <c r="SN174" s="223"/>
      <c r="SO174" s="223"/>
      <c r="SP174" s="223"/>
      <c r="SQ174" s="223"/>
      <c r="SR174" s="223"/>
      <c r="SS174" s="223"/>
      <c r="ST174" s="223"/>
      <c r="SU174" s="223"/>
      <c r="SV174" s="223"/>
      <c r="SW174" s="223"/>
      <c r="SX174" s="223"/>
      <c r="SY174" s="223"/>
      <c r="SZ174" s="223"/>
      <c r="TA174" s="223"/>
      <c r="TB174" s="223"/>
      <c r="TC174" s="223"/>
      <c r="TD174" s="223"/>
      <c r="TE174" s="223"/>
      <c r="TF174" s="223"/>
      <c r="TG174" s="223"/>
      <c r="TH174" s="223"/>
      <c r="TI174" s="223"/>
      <c r="TJ174" s="223"/>
      <c r="TK174" s="223"/>
      <c r="TL174" s="223"/>
      <c r="TM174" s="223"/>
      <c r="TN174" s="223"/>
      <c r="TO174" s="223"/>
      <c r="TP174" s="223"/>
      <c r="TQ174" s="223"/>
      <c r="TR174" s="223"/>
      <c r="TS174" s="223"/>
      <c r="TT174" s="223"/>
      <c r="TU174" s="223"/>
      <c r="TV174" s="223"/>
      <c r="TW174" s="223"/>
      <c r="TX174" s="223"/>
      <c r="TY174" s="223"/>
      <c r="TZ174" s="223"/>
      <c r="UA174" s="223"/>
      <c r="UB174" s="223"/>
      <c r="UC174" s="223"/>
      <c r="UD174" s="223"/>
      <c r="UE174" s="223"/>
      <c r="UF174" s="223"/>
      <c r="UG174" s="223"/>
      <c r="UH174" s="223"/>
      <c r="UI174" s="223"/>
      <c r="UJ174" s="223"/>
      <c r="UK174" s="223"/>
      <c r="UL174" s="223"/>
      <c r="UM174" s="223"/>
      <c r="UN174" s="223"/>
      <c r="UO174" s="223"/>
      <c r="UP174" s="223"/>
      <c r="UQ174" s="223"/>
      <c r="UR174" s="223"/>
      <c r="US174" s="223"/>
      <c r="UT174" s="223"/>
      <c r="UU174" s="223"/>
      <c r="UV174" s="223"/>
      <c r="UW174" s="223"/>
      <c r="UX174" s="223"/>
      <c r="UY174" s="223"/>
      <c r="UZ174" s="223"/>
      <c r="VA174" s="223"/>
      <c r="VB174" s="223"/>
      <c r="VC174" s="223"/>
      <c r="VD174" s="223"/>
      <c r="VE174" s="223"/>
      <c r="VF174" s="223"/>
      <c r="VG174" s="223"/>
      <c r="VH174" s="223"/>
      <c r="VI174" s="223"/>
      <c r="VJ174" s="223"/>
      <c r="VK174" s="223"/>
      <c r="VL174" s="223"/>
      <c r="VM174" s="223"/>
      <c r="VN174" s="223"/>
      <c r="VO174" s="223"/>
      <c r="VP174" s="223"/>
      <c r="VQ174" s="223"/>
      <c r="VR174" s="223"/>
      <c r="VS174" s="223"/>
      <c r="VT174" s="223"/>
      <c r="VU174" s="223"/>
      <c r="VV174" s="223"/>
      <c r="VW174" s="223"/>
      <c r="VX174" s="223"/>
      <c r="VY174" s="223"/>
      <c r="VZ174" s="223"/>
      <c r="WA174" s="223"/>
      <c r="WB174" s="223"/>
      <c r="WC174" s="223"/>
      <c r="WD174" s="223"/>
      <c r="WE174" s="223"/>
      <c r="WF174" s="223"/>
      <c r="WG174" s="223"/>
      <c r="WH174" s="223"/>
      <c r="WI174" s="223"/>
      <c r="WJ174" s="223"/>
      <c r="WK174" s="223"/>
      <c r="WL174" s="223"/>
      <c r="WM174" s="223"/>
      <c r="WN174" s="223"/>
      <c r="WO174" s="223"/>
      <c r="WP174" s="223"/>
      <c r="WQ174" s="223"/>
      <c r="WR174" s="223"/>
      <c r="WS174" s="223"/>
      <c r="WT174" s="223"/>
      <c r="WU174" s="223"/>
      <c r="WV174" s="223"/>
      <c r="WW174" s="223"/>
      <c r="WX174" s="223"/>
      <c r="WY174" s="223"/>
      <c r="WZ174" s="223"/>
      <c r="XA174" s="223"/>
      <c r="XB174" s="223"/>
      <c r="XC174" s="223"/>
      <c r="XD174" s="223"/>
      <c r="XE174" s="223"/>
      <c r="XF174" s="223"/>
      <c r="XG174" s="223"/>
      <c r="XH174" s="223"/>
      <c r="XI174" s="223"/>
      <c r="XJ174" s="223"/>
      <c r="XK174" s="223"/>
      <c r="XL174" s="223"/>
      <c r="XM174" s="223"/>
      <c r="XN174" s="223"/>
      <c r="XO174" s="223"/>
      <c r="XP174" s="223"/>
      <c r="XQ174" s="223"/>
      <c r="XR174" s="223"/>
      <c r="XS174" s="223"/>
      <c r="XT174" s="223"/>
      <c r="XU174" s="223"/>
      <c r="XV174" s="223"/>
      <c r="XW174" s="223"/>
      <c r="XX174" s="223"/>
      <c r="XY174" s="223"/>
      <c r="XZ174" s="223"/>
      <c r="YA174" s="223"/>
      <c r="YB174" s="223"/>
      <c r="YC174" s="223"/>
      <c r="YD174" s="223"/>
      <c r="YE174" s="223"/>
      <c r="YF174" s="223"/>
      <c r="YG174" s="223"/>
      <c r="YH174" s="223"/>
      <c r="YI174" s="223"/>
      <c r="YJ174" s="223"/>
      <c r="YK174" s="223"/>
      <c r="YL174" s="223"/>
      <c r="YM174" s="223"/>
      <c r="YN174" s="223"/>
      <c r="YO174" s="223"/>
      <c r="YP174" s="223"/>
      <c r="YQ174" s="223"/>
      <c r="YR174" s="223"/>
      <c r="YS174" s="223"/>
      <c r="YT174" s="223"/>
      <c r="YU174" s="223"/>
      <c r="YV174" s="223"/>
      <c r="YW174" s="223"/>
      <c r="YX174" s="223"/>
      <c r="YY174" s="223"/>
      <c r="YZ174" s="223"/>
      <c r="ZA174" s="223"/>
      <c r="ZB174" s="223"/>
      <c r="ZC174" s="223"/>
      <c r="ZD174" s="223"/>
      <c r="ZE174" s="223"/>
      <c r="ZF174" s="223"/>
      <c r="ZG174" s="223"/>
      <c r="ZH174" s="223"/>
      <c r="ZI174" s="223"/>
      <c r="ZJ174" s="223"/>
      <c r="ZK174" s="223"/>
      <c r="ZL174" s="223"/>
      <c r="ZM174" s="223"/>
      <c r="ZN174" s="223"/>
      <c r="ZO174" s="223"/>
      <c r="ZP174" s="223"/>
      <c r="ZQ174" s="223"/>
      <c r="ZR174" s="223"/>
      <c r="ZS174" s="223"/>
      <c r="ZT174" s="223"/>
      <c r="ZU174" s="223"/>
      <c r="ZV174" s="223"/>
      <c r="ZW174" s="223"/>
      <c r="ZX174" s="223"/>
      <c r="ZY174" s="223"/>
      <c r="ZZ174" s="223"/>
      <c r="AAA174" s="223"/>
      <c r="AAB174" s="223"/>
      <c r="AAC174" s="223"/>
      <c r="AAD174" s="223"/>
      <c r="AAE174" s="223"/>
      <c r="AAF174" s="223"/>
      <c r="AAG174" s="223"/>
      <c r="AAH174" s="223"/>
      <c r="AAI174" s="223"/>
      <c r="AAJ174" s="223"/>
      <c r="AAK174" s="223"/>
      <c r="AAL174" s="223"/>
      <c r="AAM174" s="223"/>
      <c r="AAN174" s="223"/>
      <c r="AAO174" s="223"/>
      <c r="AAP174" s="223"/>
      <c r="AAQ174" s="223"/>
      <c r="AAR174" s="223"/>
      <c r="AAS174" s="223"/>
      <c r="AAT174" s="223"/>
      <c r="AAU174" s="223"/>
      <c r="AAV174" s="223"/>
      <c r="AAW174" s="223"/>
      <c r="AAX174" s="223"/>
      <c r="AAY174" s="223"/>
      <c r="AAZ174" s="223"/>
      <c r="ABA174" s="223"/>
      <c r="ABB174" s="223"/>
      <c r="ABC174" s="223"/>
      <c r="ABD174" s="223"/>
      <c r="ABE174" s="223"/>
      <c r="ABF174" s="223"/>
      <c r="ABG174" s="223"/>
      <c r="ABH174" s="223"/>
      <c r="ABI174" s="223"/>
      <c r="ABJ174" s="223"/>
      <c r="ABK174" s="223"/>
      <c r="ABL174" s="223"/>
      <c r="ABM174" s="223"/>
      <c r="ABN174" s="223"/>
      <c r="ABO174" s="223"/>
      <c r="ABP174" s="223"/>
      <c r="ABQ174" s="223"/>
      <c r="ABR174" s="223"/>
      <c r="ABS174" s="223"/>
      <c r="ABT174" s="223"/>
      <c r="ABU174" s="223"/>
      <c r="ABV174" s="223"/>
      <c r="ABW174" s="223"/>
      <c r="ABX174" s="223"/>
      <c r="ABY174" s="223"/>
      <c r="ABZ174" s="223"/>
      <c r="ACA174" s="223"/>
      <c r="ACB174" s="223"/>
      <c r="ACC174" s="223"/>
      <c r="ACD174" s="223"/>
      <c r="ACE174" s="223"/>
      <c r="ACF174" s="223"/>
      <c r="ACG174" s="223"/>
      <c r="ACH174" s="223"/>
      <c r="ACI174" s="223"/>
      <c r="ACJ174" s="223"/>
      <c r="ACK174" s="223"/>
      <c r="ACL174" s="223"/>
      <c r="ACM174" s="223"/>
      <c r="ACN174" s="223"/>
      <c r="ACO174" s="223"/>
      <c r="ACP174" s="223"/>
      <c r="ACQ174" s="223"/>
      <c r="ACR174" s="223"/>
      <c r="ACS174" s="223"/>
      <c r="ACT174" s="223"/>
      <c r="ACU174" s="223"/>
      <c r="ACV174" s="223"/>
      <c r="ACW174" s="223"/>
      <c r="ACX174" s="223"/>
      <c r="ACY174" s="223"/>
      <c r="ACZ174" s="223"/>
      <c r="ADA174" s="223"/>
      <c r="ADB174" s="223"/>
      <c r="ADC174" s="223"/>
      <c r="ADD174" s="223"/>
      <c r="ADE174" s="223"/>
      <c r="ADF174" s="223"/>
      <c r="ADG174" s="223"/>
      <c r="ADH174" s="223"/>
      <c r="ADI174" s="223"/>
      <c r="ADJ174" s="223"/>
      <c r="ADK174" s="223"/>
      <c r="ADL174" s="223"/>
      <c r="ADM174" s="223"/>
      <c r="ADN174" s="223"/>
      <c r="ADO174" s="223"/>
      <c r="ADP174" s="223"/>
      <c r="ADQ174" s="223"/>
      <c r="ADR174" s="223"/>
      <c r="ADS174" s="223"/>
      <c r="ADT174" s="223"/>
      <c r="ADU174" s="223"/>
      <c r="ADV174" s="223"/>
      <c r="ADW174" s="223"/>
      <c r="ADX174" s="223"/>
      <c r="ADY174" s="223"/>
      <c r="ADZ174" s="223"/>
      <c r="AEA174" s="223"/>
      <c r="AEB174" s="223"/>
      <c r="AEC174" s="223"/>
      <c r="AED174" s="223"/>
      <c r="AEE174" s="223"/>
      <c r="AEF174" s="223"/>
      <c r="AEG174" s="223"/>
      <c r="AEH174" s="223"/>
      <c r="AEI174" s="223"/>
      <c r="AEJ174" s="223"/>
      <c r="AEK174" s="223"/>
      <c r="AEL174" s="223"/>
      <c r="AEM174" s="223"/>
      <c r="AEN174" s="223"/>
      <c r="AEO174" s="223"/>
      <c r="AEP174" s="223"/>
      <c r="AEQ174" s="223"/>
      <c r="AER174" s="223"/>
      <c r="AES174" s="223"/>
      <c r="AET174" s="223"/>
      <c r="AEU174" s="223"/>
      <c r="AEV174" s="223"/>
      <c r="AEW174" s="223"/>
      <c r="AEX174" s="223"/>
      <c r="AEY174" s="223"/>
      <c r="AEZ174" s="223"/>
      <c r="AFA174" s="223"/>
      <c r="AFB174" s="223"/>
      <c r="AFC174" s="223"/>
      <c r="AFD174" s="223"/>
      <c r="AFE174" s="223"/>
      <c r="AFF174" s="223"/>
      <c r="AFG174" s="223"/>
      <c r="AFH174" s="223"/>
      <c r="AFI174" s="223"/>
      <c r="AFJ174" s="223"/>
      <c r="AFK174" s="223"/>
      <c r="AFL174" s="223"/>
      <c r="AFM174" s="223"/>
      <c r="AFN174" s="223"/>
      <c r="AFO174" s="223"/>
      <c r="AFP174" s="223"/>
      <c r="AFQ174" s="223"/>
      <c r="AFR174" s="223"/>
      <c r="AFS174" s="223"/>
      <c r="AFT174" s="223"/>
    </row>
    <row r="175" spans="1:852" ht="15.75">
      <c r="A175" s="216" t="s">
        <v>842</v>
      </c>
      <c r="B175" s="216" t="s">
        <v>10002</v>
      </c>
      <c r="C175" s="840" t="str">
        <f>IF(Severity!F175&gt;=0.5,"YES","NO")</f>
        <v>NO</v>
      </c>
      <c r="D175" s="840" t="str">
        <f>IF(Severity!G175&gt;=0.5,"YES","NO")</f>
        <v>YES</v>
      </c>
      <c r="E175" s="214">
        <v>10</v>
      </c>
      <c r="F175" s="214">
        <v>3</v>
      </c>
      <c r="G175" s="359" t="s">
        <v>9628</v>
      </c>
      <c r="H175" s="270" t="s">
        <v>455</v>
      </c>
      <c r="I175" s="270" t="s">
        <v>455</v>
      </c>
      <c r="J175" s="270">
        <v>3</v>
      </c>
      <c r="K175" s="270" t="s">
        <v>455</v>
      </c>
      <c r="L175" s="265"/>
      <c r="M175" s="265"/>
      <c r="N175" s="270"/>
      <c r="O175" s="270" t="s">
        <v>455</v>
      </c>
      <c r="P175" s="265"/>
      <c r="Q175" s="265"/>
      <c r="R175" s="265"/>
      <c r="S175" s="270" t="s">
        <v>908</v>
      </c>
      <c r="T175" s="270">
        <v>21</v>
      </c>
      <c r="U175" s="125">
        <v>21.6</v>
      </c>
      <c r="V175" s="125">
        <v>6.1</v>
      </c>
      <c r="W175" s="125"/>
      <c r="X175" s="125"/>
      <c r="Y175" s="125">
        <v>6.4</v>
      </c>
      <c r="Z175" s="125">
        <v>4</v>
      </c>
      <c r="AA175" s="125"/>
      <c r="AB175" s="125"/>
      <c r="AC175" s="125"/>
      <c r="AD175" s="125"/>
      <c r="AE175" s="114"/>
      <c r="AF175" s="125"/>
      <c r="AG175" s="125"/>
      <c r="AH175" s="125"/>
      <c r="AI175" s="265">
        <v>18</v>
      </c>
      <c r="AJ175" s="267">
        <f t="shared" si="44"/>
        <v>15</v>
      </c>
      <c r="AK175" s="267" t="s">
        <v>455</v>
      </c>
      <c r="AL175" s="359" t="s">
        <v>9628</v>
      </c>
      <c r="AM175" s="270" t="s">
        <v>455</v>
      </c>
      <c r="AN175" s="270" t="s">
        <v>455</v>
      </c>
      <c r="AO175" s="270">
        <v>7</v>
      </c>
      <c r="AP175" s="270" t="s">
        <v>455</v>
      </c>
      <c r="AQ175" s="265"/>
      <c r="AR175" s="265"/>
      <c r="AS175" s="265"/>
      <c r="AT175" s="270" t="s">
        <v>455</v>
      </c>
      <c r="AU175" s="265"/>
      <c r="AV175" s="265"/>
      <c r="AW175" s="265"/>
      <c r="AX175" s="98" t="s">
        <v>908</v>
      </c>
      <c r="AY175" s="265">
        <v>21</v>
      </c>
      <c r="AZ175" s="114">
        <v>22.4</v>
      </c>
      <c r="BA175" s="114">
        <v>4.9000000000000004</v>
      </c>
      <c r="BB175" s="114"/>
      <c r="BC175" s="114"/>
      <c r="BD175" s="114">
        <v>12.7</v>
      </c>
      <c r="BE175" s="114">
        <v>10.4</v>
      </c>
      <c r="BF175" s="114"/>
      <c r="BG175" s="114"/>
      <c r="BH175" s="114"/>
      <c r="BI175" s="114"/>
      <c r="BJ175" s="114"/>
      <c r="BK175" s="114"/>
      <c r="BL175" s="114"/>
      <c r="BM175" s="114"/>
      <c r="BN175" s="270">
        <v>18</v>
      </c>
      <c r="BO175" s="270">
        <f t="shared" si="45"/>
        <v>11</v>
      </c>
      <c r="BP175" s="270" t="s">
        <v>455</v>
      </c>
      <c r="BQ175" s="574" t="s">
        <v>9632</v>
      </c>
      <c r="BR175" s="90" t="s">
        <v>455</v>
      </c>
      <c r="BS175" s="217" t="s">
        <v>455</v>
      </c>
      <c r="BT175" s="217">
        <v>6</v>
      </c>
      <c r="BU175" s="90" t="s">
        <v>455</v>
      </c>
      <c r="BV175" s="217"/>
      <c r="BW175" s="217"/>
      <c r="BX175" s="217"/>
      <c r="BY175" s="90" t="s">
        <v>455</v>
      </c>
      <c r="BZ175" s="217"/>
      <c r="CA175" s="217"/>
      <c r="CB175" s="217"/>
      <c r="CC175" s="98" t="s">
        <v>908</v>
      </c>
      <c r="CD175" s="217">
        <v>21</v>
      </c>
      <c r="CE175" s="92">
        <v>23.4</v>
      </c>
      <c r="CF175" s="92">
        <v>4.7</v>
      </c>
      <c r="CG175" s="92"/>
      <c r="CH175" s="92"/>
      <c r="CI175" s="92">
        <v>14.6</v>
      </c>
      <c r="CJ175" s="92">
        <v>9.1999999999999993</v>
      </c>
      <c r="CK175" s="92"/>
      <c r="CL175" s="92"/>
      <c r="CM175" s="92"/>
      <c r="CN175" s="92"/>
      <c r="CO175" s="92"/>
      <c r="CP175" s="92"/>
      <c r="CQ175" s="92"/>
      <c r="CR175" s="92"/>
      <c r="CS175" s="217">
        <v>18</v>
      </c>
      <c r="CT175" s="267">
        <f>CS175-BT175</f>
        <v>12</v>
      </c>
      <c r="CU175" s="270" t="s">
        <v>455</v>
      </c>
      <c r="CV175" s="90"/>
      <c r="CW175" s="270" t="s">
        <v>455</v>
      </c>
      <c r="CX175" s="90"/>
      <c r="CY175" s="217"/>
      <c r="CZ175" s="217"/>
      <c r="DA175" s="217"/>
      <c r="DB175" s="217"/>
      <c r="DC175" s="217"/>
      <c r="DD175" s="217"/>
      <c r="DE175" s="217"/>
      <c r="DF175" s="217"/>
      <c r="DG175" s="217"/>
      <c r="DH175" s="217"/>
      <c r="DI175" s="217"/>
      <c r="DJ175" s="183"/>
      <c r="DK175" s="183"/>
      <c r="DL175" s="183"/>
      <c r="DM175" s="183"/>
      <c r="DN175" s="183"/>
      <c r="DO175" s="183"/>
      <c r="DP175" s="183"/>
      <c r="DQ175" s="183"/>
      <c r="DR175" s="183"/>
      <c r="DS175" s="183"/>
      <c r="DT175" s="183"/>
      <c r="DU175" s="183"/>
      <c r="DV175" s="183"/>
      <c r="DW175" s="183"/>
      <c r="DX175" s="217"/>
      <c r="DY175" s="217"/>
      <c r="DZ175" s="217"/>
      <c r="EA175" s="217"/>
      <c r="EB175" s="270" t="s">
        <v>455</v>
      </c>
      <c r="EC175" s="217"/>
      <c r="ED175" s="217"/>
      <c r="EE175" s="217"/>
      <c r="EF175" s="217"/>
      <c r="EG175" s="217"/>
      <c r="EH175" s="217"/>
      <c r="EI175" s="217"/>
      <c r="EJ175" s="217"/>
      <c r="EK175" s="217"/>
      <c r="EL175" s="217"/>
      <c r="EM175" s="217"/>
      <c r="EN175" s="217"/>
      <c r="EO175" s="183"/>
      <c r="EP175" s="183"/>
      <c r="EQ175" s="183"/>
      <c r="ER175" s="183"/>
      <c r="ES175" s="183"/>
      <c r="ET175" s="183"/>
      <c r="EU175" s="183"/>
      <c r="EV175" s="183"/>
      <c r="EW175" s="183"/>
      <c r="EX175" s="183"/>
      <c r="EY175" s="183"/>
      <c r="EZ175" s="183"/>
      <c r="FA175" s="183"/>
      <c r="FB175" s="183"/>
      <c r="FC175" s="217"/>
      <c r="FD175" s="217"/>
      <c r="FE175" s="217"/>
      <c r="FF175" s="270" t="s">
        <v>455</v>
      </c>
      <c r="FG175" s="217"/>
      <c r="FH175" s="217"/>
      <c r="FI175" s="217"/>
      <c r="FJ175" s="217"/>
      <c r="FK175" s="217"/>
      <c r="FL175" s="217"/>
      <c r="FM175" s="217"/>
      <c r="FN175" s="217"/>
      <c r="FO175" s="217"/>
      <c r="FP175" s="217"/>
      <c r="FQ175" s="217"/>
      <c r="FR175" s="217"/>
      <c r="FS175" s="217"/>
      <c r="FT175" s="217"/>
      <c r="FU175" s="217"/>
      <c r="FV175" s="217"/>
      <c r="FW175" s="217"/>
      <c r="FX175" s="217"/>
      <c r="FY175" s="217"/>
      <c r="FZ175" s="217"/>
      <c r="GA175" s="217"/>
      <c r="GB175" s="217"/>
      <c r="GC175" s="217"/>
      <c r="GD175" s="217"/>
      <c r="GE175" s="217"/>
      <c r="GF175" s="217"/>
      <c r="GG175" s="217"/>
      <c r="GH175" s="217"/>
      <c r="GI175" s="217"/>
      <c r="GJ175" s="217"/>
      <c r="GK175" s="217"/>
      <c r="GL175" s="217"/>
      <c r="GM175" s="217"/>
      <c r="GN175" s="217"/>
      <c r="GO175" s="217"/>
      <c r="GP175" s="217"/>
      <c r="GQ175" s="217"/>
      <c r="GR175" s="217"/>
      <c r="GS175" s="217"/>
      <c r="GT175" s="217"/>
      <c r="GU175" s="217"/>
      <c r="GV175" s="217"/>
      <c r="GW175" s="217"/>
      <c r="GX175" s="217"/>
      <c r="GY175" s="217"/>
      <c r="GZ175" s="217"/>
      <c r="HA175" s="217"/>
      <c r="HB175" s="217"/>
      <c r="HC175" s="217"/>
      <c r="HD175" s="270" t="s">
        <v>455</v>
      </c>
      <c r="HE175" s="217"/>
      <c r="HF175" s="217"/>
      <c r="HG175" s="217"/>
      <c r="HH175" s="217"/>
      <c r="HI175" s="217"/>
      <c r="HJ175" s="217"/>
      <c r="HK175" s="217"/>
      <c r="HL175" s="217"/>
      <c r="HM175" s="217"/>
      <c r="HN175" s="217"/>
      <c r="HO175" s="217"/>
      <c r="HP175" s="217"/>
      <c r="HQ175" s="217"/>
      <c r="HR175" s="217"/>
      <c r="HS175" s="217"/>
      <c r="HT175" s="217"/>
      <c r="HU175" s="217"/>
      <c r="HV175" s="217"/>
      <c r="HW175" s="217"/>
      <c r="HX175" s="217"/>
      <c r="HY175" s="217"/>
      <c r="HZ175" s="217"/>
      <c r="IA175" s="217"/>
      <c r="IB175" s="217"/>
      <c r="IC175" s="217"/>
      <c r="ID175" s="217"/>
      <c r="IE175" s="217"/>
      <c r="IF175" s="217"/>
      <c r="IG175" s="217"/>
      <c r="IH175" s="217"/>
      <c r="II175" s="217"/>
      <c r="IJ175" s="217"/>
      <c r="IK175" s="217"/>
      <c r="IL175" s="217"/>
      <c r="IM175" s="217"/>
      <c r="IN175" s="217"/>
      <c r="IO175" s="217"/>
      <c r="IP175" s="217"/>
      <c r="IQ175" s="217"/>
      <c r="IR175" s="217"/>
      <c r="IS175" s="270" t="s">
        <v>455</v>
      </c>
      <c r="IT175" s="217"/>
      <c r="IU175" s="217"/>
      <c r="IV175" s="217"/>
      <c r="IW175" s="217"/>
      <c r="IX175" s="217"/>
      <c r="IY175" s="217"/>
      <c r="IZ175" s="217"/>
      <c r="JA175" s="217"/>
      <c r="JB175" s="217"/>
      <c r="JC175" s="217"/>
      <c r="JD175" s="217"/>
      <c r="JE175" s="217"/>
      <c r="JF175" s="217"/>
      <c r="JG175" s="217"/>
      <c r="JH175" s="217"/>
      <c r="JI175" s="217"/>
      <c r="JJ175" s="217"/>
      <c r="JK175" s="217"/>
      <c r="JL175" s="217"/>
      <c r="JM175" s="217"/>
      <c r="JN175" s="217"/>
      <c r="JO175" s="217"/>
      <c r="JP175" s="217"/>
      <c r="JQ175" s="217"/>
      <c r="JR175" s="217"/>
      <c r="JS175" s="217"/>
      <c r="JT175" s="217"/>
      <c r="JU175" s="217"/>
      <c r="JV175" s="217"/>
      <c r="JW175" s="217"/>
      <c r="JX175" s="217"/>
      <c r="JY175" s="217"/>
      <c r="JZ175" s="217"/>
      <c r="KA175" s="217"/>
      <c r="KB175" s="217"/>
      <c r="KC175" s="217"/>
      <c r="KD175" s="217"/>
      <c r="KE175" s="270" t="s">
        <v>455</v>
      </c>
      <c r="KF175" s="217"/>
      <c r="KG175" s="217"/>
      <c r="KH175" s="217"/>
      <c r="KI175" s="217"/>
      <c r="KJ175" s="217"/>
      <c r="KK175" s="217"/>
      <c r="KL175" s="217"/>
      <c r="KM175" s="217"/>
      <c r="KN175" s="217"/>
      <c r="KO175" s="217"/>
      <c r="KP175" s="217"/>
      <c r="KQ175" s="217"/>
      <c r="KR175" s="217"/>
      <c r="KS175" s="217"/>
      <c r="KT175" s="217"/>
      <c r="KU175" s="217"/>
      <c r="KV175" s="217"/>
      <c r="KW175" s="217"/>
      <c r="KX175" s="217"/>
      <c r="KY175" s="217"/>
      <c r="KZ175" s="217"/>
      <c r="LA175" s="217"/>
      <c r="LB175" s="217"/>
      <c r="LC175" s="217"/>
      <c r="LD175" s="217"/>
      <c r="LE175" s="217"/>
      <c r="LF175" s="217"/>
      <c r="LG175" s="217"/>
      <c r="LH175" s="217"/>
      <c r="LI175" s="217"/>
      <c r="LJ175" s="217"/>
      <c r="LK175" s="217"/>
      <c r="LL175" s="217"/>
      <c r="LM175" s="217"/>
      <c r="LN175" s="217"/>
      <c r="LO175" s="217"/>
      <c r="LP175" s="217"/>
      <c r="LQ175" s="217"/>
      <c r="LR175" s="217"/>
      <c r="LS175" s="217"/>
      <c r="LT175" s="270" t="s">
        <v>455</v>
      </c>
      <c r="LU175" s="217"/>
      <c r="LV175" s="217"/>
      <c r="LW175" s="217"/>
      <c r="LX175" s="217"/>
      <c r="LY175" s="217"/>
      <c r="LZ175" s="217"/>
      <c r="MA175" s="217"/>
      <c r="MB175" s="217"/>
      <c r="MC175" s="217"/>
      <c r="MD175" s="217"/>
      <c r="ME175" s="217"/>
      <c r="MF175" s="217"/>
      <c r="MG175" s="217"/>
      <c r="MH175" s="217"/>
      <c r="MI175" s="217"/>
      <c r="MJ175" s="217"/>
      <c r="MK175" s="217"/>
      <c r="ML175" s="217"/>
      <c r="MM175" s="217"/>
      <c r="MN175" s="217"/>
      <c r="MO175" s="217"/>
      <c r="MP175" s="217"/>
      <c r="MQ175" s="217"/>
      <c r="MR175" s="217"/>
      <c r="MS175" s="217"/>
      <c r="MT175" s="217"/>
      <c r="MU175" s="217"/>
      <c r="MV175" s="217"/>
      <c r="MW175" s="217"/>
      <c r="MX175" s="217"/>
      <c r="MY175" s="217"/>
      <c r="MZ175" s="217"/>
      <c r="NA175" s="217"/>
      <c r="NB175" s="217"/>
      <c r="NC175" s="217"/>
      <c r="ND175" s="217"/>
      <c r="NE175" s="217"/>
      <c r="NF175" s="223"/>
      <c r="NG175" s="223"/>
      <c r="NH175" s="223"/>
      <c r="NI175" s="223"/>
      <c r="NJ175" s="223"/>
      <c r="NK175" s="223"/>
      <c r="NL175" s="223"/>
      <c r="NM175" s="223"/>
      <c r="NN175" s="223"/>
      <c r="NO175" s="223"/>
      <c r="NP175" s="223"/>
      <c r="NQ175" s="223"/>
      <c r="NR175" s="223"/>
      <c r="NS175" s="223"/>
      <c r="NT175" s="223"/>
      <c r="NU175" s="223"/>
      <c r="NV175" s="223"/>
      <c r="NW175" s="223"/>
      <c r="NX175" s="223"/>
      <c r="NY175" s="223"/>
      <c r="NZ175" s="223"/>
      <c r="OA175" s="223"/>
      <c r="OB175" s="223"/>
      <c r="OC175" s="223"/>
      <c r="OD175" s="223"/>
      <c r="OE175" s="223"/>
      <c r="OF175" s="223"/>
      <c r="OG175" s="223"/>
      <c r="OH175" s="223"/>
      <c r="OI175" s="223"/>
      <c r="OJ175" s="223"/>
      <c r="OK175" s="223"/>
      <c r="OL175" s="223"/>
      <c r="OM175" s="223"/>
      <c r="ON175" s="223"/>
      <c r="OO175" s="223"/>
      <c r="OP175" s="223"/>
      <c r="OQ175" s="223"/>
      <c r="OR175" s="223"/>
      <c r="OS175" s="267">
        <f>IF(ISERROR(#REF!),0,1)</f>
        <v>0</v>
      </c>
      <c r="OT175" s="267">
        <f t="shared" si="47"/>
        <v>0</v>
      </c>
      <c r="OU175" s="267">
        <f t="shared" si="47"/>
        <v>1</v>
      </c>
      <c r="OV175" s="222"/>
      <c r="OW175" s="222"/>
      <c r="OX175" s="222"/>
      <c r="OY175" s="222"/>
      <c r="OZ175" s="222"/>
      <c r="PA175" s="222"/>
      <c r="PB175" s="222"/>
      <c r="PC175" s="222"/>
      <c r="PD175" s="222"/>
      <c r="PE175" s="222"/>
      <c r="PF175" s="222"/>
      <c r="PG175" s="222"/>
      <c r="PH175" s="222"/>
      <c r="PI175" s="222"/>
      <c r="PJ175" s="222"/>
      <c r="PK175" s="222"/>
      <c r="PL175" s="222"/>
      <c r="PM175" s="222"/>
      <c r="PN175" s="222"/>
      <c r="PO175" s="222"/>
      <c r="PP175" s="222"/>
      <c r="PQ175" s="222"/>
      <c r="PR175" s="222"/>
      <c r="PS175" s="222"/>
      <c r="PT175" s="222"/>
      <c r="PU175" s="222"/>
      <c r="PV175" s="222"/>
      <c r="PW175" s="222"/>
      <c r="PX175" s="222"/>
      <c r="PY175" s="222"/>
      <c r="PZ175" s="222"/>
      <c r="QA175" s="222"/>
      <c r="QB175" s="222"/>
      <c r="QC175" s="222"/>
      <c r="QD175" s="222"/>
      <c r="QE175" s="222"/>
      <c r="QF175" s="222"/>
      <c r="QG175" s="222"/>
      <c r="QH175" s="222"/>
      <c r="QI175" s="222"/>
      <c r="QJ175" s="222"/>
      <c r="QK175" s="222"/>
      <c r="QL175" s="222"/>
      <c r="QM175" s="222"/>
      <c r="QN175" s="222"/>
      <c r="QO175" s="222"/>
      <c r="QP175" s="222"/>
      <c r="QQ175" s="222"/>
      <c r="QR175" s="222"/>
      <c r="QS175" s="222"/>
      <c r="QT175" s="222"/>
      <c r="QU175" s="222"/>
      <c r="QV175" s="222"/>
      <c r="QW175" s="222"/>
      <c r="QX175" s="222"/>
      <c r="QY175" s="222"/>
      <c r="QZ175" s="222"/>
      <c r="RA175" s="222"/>
      <c r="RB175" s="222"/>
      <c r="RC175" s="222"/>
      <c r="RD175" s="222"/>
      <c r="RE175" s="222"/>
      <c r="RF175" s="222"/>
      <c r="RG175" s="222"/>
      <c r="RH175" s="222"/>
      <c r="RI175" s="222"/>
      <c r="RJ175" s="222"/>
      <c r="RK175" s="222"/>
      <c r="RL175" s="222"/>
      <c r="RM175" s="222"/>
      <c r="RN175" s="222"/>
      <c r="RO175" s="222"/>
      <c r="RP175" s="222"/>
      <c r="RQ175" s="222"/>
      <c r="RR175" s="222"/>
      <c r="RS175" s="222"/>
      <c r="RT175" s="222"/>
      <c r="RU175" s="222"/>
      <c r="RV175" s="222"/>
      <c r="RW175" s="222"/>
      <c r="RX175" s="222"/>
      <c r="RY175" s="222"/>
      <c r="RZ175" s="222"/>
      <c r="SA175" s="222"/>
      <c r="SB175" s="222"/>
      <c r="SC175" s="222"/>
      <c r="SD175" s="222"/>
      <c r="SE175" s="222"/>
      <c r="SF175" s="222"/>
      <c r="SG175" s="222"/>
      <c r="SH175" s="222"/>
      <c r="SI175" s="222"/>
      <c r="SJ175" s="222"/>
      <c r="SK175" s="222"/>
      <c r="SL175" s="222"/>
      <c r="SM175" s="222"/>
      <c r="SN175" s="222"/>
      <c r="SO175" s="222"/>
      <c r="SP175" s="222"/>
      <c r="SQ175" s="222"/>
      <c r="SR175" s="222"/>
      <c r="SS175" s="222"/>
      <c r="ST175" s="222"/>
      <c r="SU175" s="222"/>
      <c r="SV175" s="222"/>
      <c r="SW175" s="222"/>
      <c r="SX175" s="222"/>
      <c r="SY175" s="222"/>
      <c r="SZ175" s="222"/>
      <c r="TA175" s="222"/>
      <c r="TB175" s="222"/>
      <c r="TC175" s="222"/>
      <c r="TD175" s="222"/>
      <c r="TE175" s="222"/>
      <c r="TF175" s="222"/>
      <c r="TG175" s="222"/>
      <c r="TH175" s="222"/>
      <c r="TI175" s="222"/>
      <c r="TJ175" s="222"/>
      <c r="TK175" s="222"/>
      <c r="TL175" s="222"/>
      <c r="TM175" s="222"/>
      <c r="TN175" s="222"/>
      <c r="TO175" s="222"/>
      <c r="TP175" s="222"/>
      <c r="TQ175" s="222"/>
      <c r="TR175" s="222"/>
      <c r="TS175" s="222"/>
      <c r="TT175" s="222"/>
      <c r="TU175" s="222"/>
      <c r="TV175" s="222"/>
      <c r="TW175" s="222"/>
      <c r="TX175" s="222"/>
      <c r="TY175" s="222"/>
      <c r="TZ175" s="222"/>
      <c r="UA175" s="222"/>
      <c r="UB175" s="222"/>
      <c r="UC175" s="222"/>
      <c r="UD175" s="222"/>
      <c r="UE175" s="222"/>
      <c r="UF175" s="222"/>
      <c r="UG175" s="222"/>
      <c r="UH175" s="222"/>
      <c r="UI175" s="222"/>
      <c r="UJ175" s="222"/>
      <c r="UK175" s="222"/>
      <c r="UL175" s="222"/>
      <c r="UM175" s="222"/>
      <c r="UN175" s="222"/>
      <c r="UO175" s="222"/>
      <c r="UP175" s="222"/>
      <c r="UQ175" s="222"/>
      <c r="UR175" s="222"/>
      <c r="US175" s="222"/>
      <c r="UT175" s="222"/>
      <c r="UU175" s="222"/>
      <c r="UV175" s="222"/>
      <c r="UW175" s="222"/>
      <c r="UX175" s="222"/>
      <c r="UY175" s="222"/>
      <c r="UZ175" s="222"/>
      <c r="VA175" s="222"/>
      <c r="VB175" s="222"/>
      <c r="VC175" s="222"/>
      <c r="VD175" s="222"/>
      <c r="VE175" s="222"/>
      <c r="VF175" s="222"/>
      <c r="VG175" s="222"/>
      <c r="VH175" s="222"/>
      <c r="VI175" s="222"/>
      <c r="VJ175" s="222"/>
      <c r="VK175" s="222"/>
      <c r="VL175" s="222"/>
      <c r="VM175" s="222"/>
      <c r="VN175" s="222"/>
      <c r="VO175" s="222"/>
      <c r="VP175" s="222"/>
      <c r="VQ175" s="222"/>
      <c r="VR175" s="222"/>
      <c r="VS175" s="222"/>
      <c r="VT175" s="222"/>
      <c r="VU175" s="222"/>
      <c r="VV175" s="222"/>
      <c r="VW175" s="222"/>
      <c r="VX175" s="222"/>
      <c r="VY175" s="222"/>
      <c r="VZ175" s="222"/>
      <c r="WA175" s="222"/>
      <c r="WB175" s="222"/>
      <c r="WC175" s="222"/>
      <c r="WD175" s="222"/>
      <c r="WE175" s="222"/>
      <c r="WF175" s="222"/>
      <c r="WG175" s="222"/>
      <c r="WH175" s="222"/>
      <c r="WI175" s="222"/>
      <c r="WJ175" s="222"/>
      <c r="WK175" s="222"/>
      <c r="WL175" s="222"/>
      <c r="WM175" s="222"/>
      <c r="WN175" s="222"/>
      <c r="WO175" s="222"/>
      <c r="WP175" s="222"/>
      <c r="WQ175" s="222"/>
      <c r="WR175" s="222"/>
      <c r="WS175" s="222"/>
      <c r="WT175" s="222"/>
      <c r="WU175" s="222"/>
      <c r="WV175" s="222"/>
      <c r="WW175" s="222"/>
      <c r="WX175" s="222"/>
      <c r="WY175" s="222"/>
      <c r="WZ175" s="222"/>
      <c r="XA175" s="222"/>
      <c r="XB175" s="222"/>
      <c r="XC175" s="222"/>
      <c r="XD175" s="222"/>
      <c r="XE175" s="222"/>
      <c r="XF175" s="222"/>
      <c r="XG175" s="222"/>
      <c r="XH175" s="222"/>
      <c r="XI175" s="222"/>
      <c r="XJ175" s="222"/>
      <c r="XK175" s="222"/>
      <c r="XL175" s="222"/>
      <c r="XM175" s="222"/>
      <c r="XN175" s="222"/>
      <c r="XO175" s="222"/>
      <c r="XP175" s="222"/>
      <c r="XQ175" s="222"/>
      <c r="XR175" s="222"/>
      <c r="XS175" s="222"/>
      <c r="XT175" s="222"/>
      <c r="XU175" s="222"/>
      <c r="XV175" s="222"/>
      <c r="XW175" s="222"/>
      <c r="XX175" s="222"/>
      <c r="XY175" s="222"/>
      <c r="XZ175" s="222"/>
      <c r="YA175" s="222"/>
      <c r="YB175" s="222"/>
      <c r="YC175" s="222"/>
      <c r="YD175" s="222"/>
      <c r="YE175" s="222"/>
      <c r="YF175" s="222"/>
      <c r="YG175" s="222"/>
      <c r="YH175" s="222"/>
      <c r="YI175" s="222"/>
      <c r="YJ175" s="222"/>
      <c r="YK175" s="222"/>
      <c r="YL175" s="222"/>
      <c r="YM175" s="222"/>
      <c r="YN175" s="222"/>
      <c r="YO175" s="222"/>
      <c r="YP175" s="222"/>
      <c r="YQ175" s="222"/>
      <c r="YR175" s="222"/>
      <c r="YS175" s="222"/>
      <c r="YT175" s="222"/>
      <c r="YU175" s="222"/>
      <c r="YV175" s="222"/>
      <c r="YW175" s="222"/>
      <c r="YX175" s="222"/>
      <c r="YY175" s="222"/>
      <c r="YZ175" s="222"/>
      <c r="ZA175" s="222"/>
      <c r="ZB175" s="222"/>
      <c r="ZC175" s="222"/>
      <c r="ZD175" s="222"/>
      <c r="ZE175" s="222"/>
      <c r="ZF175" s="222"/>
      <c r="ZG175" s="222"/>
      <c r="ZH175" s="222"/>
      <c r="ZI175" s="222"/>
      <c r="ZJ175" s="222"/>
      <c r="ZK175" s="222"/>
      <c r="ZL175" s="222"/>
      <c r="ZM175" s="222"/>
      <c r="ZN175" s="222"/>
      <c r="ZO175" s="222"/>
      <c r="ZP175" s="222"/>
      <c r="ZQ175" s="222"/>
      <c r="ZR175" s="222"/>
      <c r="ZS175" s="222"/>
      <c r="ZT175" s="222"/>
      <c r="ZU175" s="222"/>
      <c r="ZV175" s="222"/>
      <c r="ZW175" s="222"/>
      <c r="ZX175" s="222"/>
      <c r="ZY175" s="222"/>
      <c r="ZZ175" s="222"/>
      <c r="AAA175" s="222"/>
      <c r="AAB175" s="222"/>
      <c r="AAC175" s="222"/>
      <c r="AAD175" s="222"/>
      <c r="AAE175" s="222"/>
      <c r="AAF175" s="222"/>
      <c r="AAG175" s="222"/>
      <c r="AAH175" s="222"/>
      <c r="AAI175" s="222"/>
      <c r="AAJ175" s="222"/>
      <c r="AAK175" s="222"/>
      <c r="AAL175" s="222"/>
      <c r="AAM175" s="222"/>
      <c r="AAN175" s="222"/>
      <c r="AAO175" s="222"/>
      <c r="AAP175" s="222"/>
      <c r="AAQ175" s="222"/>
      <c r="AAR175" s="222"/>
      <c r="AAS175" s="222"/>
      <c r="AAT175" s="222"/>
      <c r="AAU175" s="222"/>
      <c r="AAV175" s="222"/>
      <c r="AAW175" s="222"/>
      <c r="AAX175" s="222"/>
      <c r="AAY175" s="222"/>
      <c r="AAZ175" s="222"/>
      <c r="ABA175" s="222"/>
      <c r="ABB175" s="222"/>
      <c r="ABC175" s="222"/>
      <c r="ABD175" s="222"/>
      <c r="ABE175" s="222"/>
      <c r="ABF175" s="222"/>
      <c r="ABG175" s="222"/>
      <c r="ABH175" s="222"/>
      <c r="ABI175" s="222"/>
      <c r="ABJ175" s="222"/>
      <c r="ABK175" s="222"/>
      <c r="ABL175" s="222"/>
      <c r="ABM175" s="222"/>
      <c r="ABN175" s="222"/>
      <c r="ABO175" s="222"/>
      <c r="ABP175" s="222"/>
      <c r="ABQ175" s="222"/>
      <c r="ABR175" s="222"/>
      <c r="ABS175" s="222"/>
      <c r="ABT175" s="222"/>
      <c r="ABU175" s="222"/>
      <c r="ABV175" s="222"/>
      <c r="ABW175" s="222"/>
      <c r="ABX175" s="222"/>
      <c r="ABY175" s="222"/>
      <c r="ABZ175" s="222"/>
      <c r="ACA175" s="222"/>
      <c r="ACB175" s="222"/>
      <c r="ACC175" s="222"/>
      <c r="ACD175" s="222"/>
      <c r="ACE175" s="222"/>
      <c r="ACF175" s="222"/>
      <c r="ACG175" s="222"/>
      <c r="ACH175" s="222"/>
      <c r="ACI175" s="222"/>
      <c r="ACJ175" s="222"/>
      <c r="ACK175" s="222"/>
      <c r="ACL175" s="222"/>
      <c r="ACM175" s="222"/>
      <c r="ACN175" s="222"/>
      <c r="ACO175" s="222"/>
      <c r="ACP175" s="222"/>
      <c r="ACQ175" s="222"/>
      <c r="ACR175" s="222"/>
      <c r="ACS175" s="222"/>
      <c r="ACT175" s="222"/>
      <c r="ACU175" s="222"/>
      <c r="ACV175" s="222"/>
      <c r="ACW175" s="222"/>
      <c r="ACX175" s="222"/>
      <c r="ACY175" s="222"/>
      <c r="ACZ175" s="222"/>
      <c r="ADA175" s="222"/>
      <c r="ADB175" s="222"/>
      <c r="ADC175" s="222"/>
      <c r="ADD175" s="222"/>
      <c r="ADE175" s="222"/>
      <c r="ADF175" s="222"/>
      <c r="ADG175" s="222"/>
      <c r="ADH175" s="222"/>
      <c r="ADI175" s="222"/>
      <c r="ADJ175" s="222"/>
      <c r="ADK175" s="222"/>
      <c r="ADL175" s="222"/>
      <c r="ADM175" s="222"/>
      <c r="ADN175" s="222"/>
      <c r="ADO175" s="222"/>
      <c r="ADP175" s="222"/>
      <c r="ADQ175" s="222"/>
      <c r="ADR175" s="222"/>
      <c r="ADS175" s="222"/>
      <c r="ADT175" s="222"/>
      <c r="ADU175" s="222"/>
      <c r="ADV175" s="222"/>
      <c r="ADW175" s="222"/>
      <c r="ADX175" s="222"/>
      <c r="ADY175" s="222"/>
      <c r="ADZ175" s="222"/>
      <c r="AEA175" s="222"/>
      <c r="AEB175" s="222"/>
      <c r="AEC175" s="222"/>
      <c r="AED175" s="222"/>
      <c r="AEE175" s="222"/>
      <c r="AEF175" s="222"/>
      <c r="AEG175" s="222"/>
      <c r="AEH175" s="222"/>
      <c r="AEI175" s="222"/>
      <c r="AEJ175" s="222"/>
      <c r="AEK175" s="222"/>
      <c r="AEL175" s="222"/>
      <c r="AEM175" s="222"/>
      <c r="AEN175" s="222"/>
      <c r="AEO175" s="222"/>
      <c r="AEP175" s="222"/>
      <c r="AEQ175" s="222"/>
      <c r="AER175" s="222"/>
      <c r="AES175" s="222"/>
      <c r="AET175" s="222"/>
      <c r="AEU175" s="222"/>
      <c r="AEV175" s="222"/>
      <c r="AEW175" s="222"/>
      <c r="AEX175" s="222"/>
      <c r="AEY175" s="222"/>
      <c r="AEZ175" s="222"/>
      <c r="AFA175" s="222"/>
      <c r="AFB175" s="222"/>
      <c r="AFC175" s="222"/>
      <c r="AFD175" s="222"/>
      <c r="AFE175" s="222"/>
      <c r="AFF175" s="222"/>
      <c r="AFG175" s="222"/>
      <c r="AFH175" s="222"/>
      <c r="AFI175" s="222"/>
      <c r="AFJ175" s="222"/>
      <c r="AFK175" s="222"/>
      <c r="AFL175" s="222"/>
      <c r="AFM175" s="222"/>
      <c r="AFN175" s="222"/>
      <c r="AFO175" s="222"/>
      <c r="AFP175" s="222"/>
      <c r="AFQ175" s="222"/>
      <c r="AFR175" s="222"/>
      <c r="AFS175" s="222"/>
      <c r="AFT175" s="222"/>
    </row>
    <row r="176" spans="1:852" s="64" customFormat="1">
      <c r="A176" s="98" t="s">
        <v>1948</v>
      </c>
      <c r="B176" s="98" t="s">
        <v>10017</v>
      </c>
      <c r="C176" s="840" t="str">
        <f>IF(Severity!F176&gt;=0.5,"YES","NO")</f>
        <v>YES</v>
      </c>
      <c r="D176" s="840" t="str">
        <f>IF(Severity!G176&gt;=0.5,"YES","NO")</f>
        <v>NO</v>
      </c>
      <c r="E176" s="112">
        <v>16</v>
      </c>
      <c r="F176" s="112">
        <v>2</v>
      </c>
      <c r="G176" s="270" t="s">
        <v>9627</v>
      </c>
      <c r="H176" s="270" t="s">
        <v>749</v>
      </c>
      <c r="I176" s="270" t="s">
        <v>455</v>
      </c>
      <c r="J176" s="270">
        <v>36</v>
      </c>
      <c r="K176" s="270" t="s">
        <v>2851</v>
      </c>
      <c r="L176" s="265">
        <v>21</v>
      </c>
      <c r="M176" s="265">
        <v>43</v>
      </c>
      <c r="N176" s="270">
        <v>9</v>
      </c>
      <c r="O176" s="270" t="s">
        <v>455</v>
      </c>
      <c r="P176" s="265"/>
      <c r="Q176" s="265"/>
      <c r="R176" s="265"/>
      <c r="S176" s="270" t="s">
        <v>2851</v>
      </c>
      <c r="T176" s="270">
        <v>21</v>
      </c>
      <c r="U176" s="125">
        <v>32.799999999999997</v>
      </c>
      <c r="V176" s="125">
        <v>8.3000000000000007</v>
      </c>
      <c r="W176" s="125"/>
      <c r="X176" s="125"/>
      <c r="Y176" s="125"/>
      <c r="Z176" s="125"/>
      <c r="AA176" s="125">
        <v>14.5</v>
      </c>
      <c r="AB176" s="125">
        <v>11.2</v>
      </c>
      <c r="AC176" s="125"/>
      <c r="AD176" s="125"/>
      <c r="AE176" s="114"/>
      <c r="AF176" s="125"/>
      <c r="AG176" s="125"/>
      <c r="AH176" s="125"/>
      <c r="AI176" s="265">
        <v>149</v>
      </c>
      <c r="AJ176" s="267">
        <f>AI176-J176</f>
        <v>113</v>
      </c>
      <c r="AK176" s="265">
        <v>113</v>
      </c>
      <c r="AL176" s="270" t="s">
        <v>624</v>
      </c>
      <c r="AM176" s="270" t="s">
        <v>455</v>
      </c>
      <c r="AN176" s="270" t="s">
        <v>455</v>
      </c>
      <c r="AO176" s="270">
        <v>51</v>
      </c>
      <c r="AP176" s="270" t="s">
        <v>2851</v>
      </c>
      <c r="AQ176" s="265">
        <v>21</v>
      </c>
      <c r="AR176" s="265">
        <v>23</v>
      </c>
      <c r="AS176" s="265">
        <v>9</v>
      </c>
      <c r="AT176" s="270" t="s">
        <v>455</v>
      </c>
      <c r="AU176" s="265"/>
      <c r="AV176" s="265"/>
      <c r="AW176" s="265"/>
      <c r="AX176" s="265" t="s">
        <v>2851</v>
      </c>
      <c r="AY176" s="265">
        <v>21</v>
      </c>
      <c r="AZ176" s="114">
        <v>33.5</v>
      </c>
      <c r="BA176" s="114">
        <v>9.3000000000000007</v>
      </c>
      <c r="BB176" s="114"/>
      <c r="BC176" s="114"/>
      <c r="BD176" s="114"/>
      <c r="BE176" s="114"/>
      <c r="BF176" s="114">
        <v>22</v>
      </c>
      <c r="BG176" s="114">
        <v>13.5</v>
      </c>
      <c r="BH176" s="114"/>
      <c r="BI176" s="114"/>
      <c r="BJ176" s="114"/>
      <c r="BK176" s="114"/>
      <c r="BL176" s="114"/>
      <c r="BM176" s="114"/>
      <c r="BN176" s="270">
        <v>148</v>
      </c>
      <c r="BO176" s="270">
        <f>BN176-AO176</f>
        <v>97</v>
      </c>
      <c r="BP176" s="270">
        <v>97</v>
      </c>
      <c r="BQ176" s="270"/>
      <c r="BR176" s="270" t="s">
        <v>455</v>
      </c>
      <c r="BS176" s="265"/>
      <c r="BT176" s="265"/>
      <c r="BU176" s="265"/>
      <c r="BV176" s="265"/>
      <c r="BW176" s="265"/>
      <c r="BX176" s="265"/>
      <c r="BY176" s="265"/>
      <c r="BZ176" s="265"/>
      <c r="CA176" s="265"/>
      <c r="CB176" s="265"/>
      <c r="CC176" s="265"/>
      <c r="CD176" s="265"/>
      <c r="CE176" s="114"/>
      <c r="CF176" s="114"/>
      <c r="CG176" s="114"/>
      <c r="CH176" s="114"/>
      <c r="CI176" s="114"/>
      <c r="CJ176" s="114"/>
      <c r="CK176" s="114"/>
      <c r="CL176" s="114"/>
      <c r="CM176" s="114"/>
      <c r="CN176" s="114"/>
      <c r="CO176" s="114"/>
      <c r="CP176" s="114"/>
      <c r="CQ176" s="114"/>
      <c r="CR176" s="114"/>
      <c r="CS176" s="265"/>
      <c r="CT176" s="265"/>
      <c r="CU176" s="265"/>
      <c r="CV176" s="270"/>
      <c r="CW176" s="270" t="s">
        <v>455</v>
      </c>
      <c r="CX176" s="90"/>
      <c r="CY176" s="217"/>
      <c r="CZ176" s="217"/>
      <c r="DA176" s="217"/>
      <c r="DB176" s="217"/>
      <c r="DC176" s="217"/>
      <c r="DD176" s="217"/>
      <c r="DE176" s="217"/>
      <c r="DF176" s="217"/>
      <c r="DG176" s="217"/>
      <c r="DH176" s="217"/>
      <c r="DI176" s="217"/>
      <c r="DJ176" s="183"/>
      <c r="DK176" s="183"/>
      <c r="DL176" s="183"/>
      <c r="DM176" s="183"/>
      <c r="DN176" s="183"/>
      <c r="DO176" s="183"/>
      <c r="DP176" s="183"/>
      <c r="DQ176" s="183"/>
      <c r="DR176" s="183"/>
      <c r="DS176" s="183"/>
      <c r="DT176" s="183"/>
      <c r="DU176" s="183"/>
      <c r="DV176" s="183"/>
      <c r="DW176" s="183"/>
      <c r="DX176" s="217"/>
      <c r="DY176" s="217"/>
      <c r="DZ176" s="217"/>
      <c r="EA176" s="217"/>
      <c r="EB176" s="270" t="s">
        <v>455</v>
      </c>
      <c r="EC176" s="217"/>
      <c r="ED176" s="217"/>
      <c r="EE176" s="217"/>
      <c r="EF176" s="217"/>
      <c r="EG176" s="217"/>
      <c r="EH176" s="217"/>
      <c r="EI176" s="217"/>
      <c r="EJ176" s="217"/>
      <c r="EK176" s="217"/>
      <c r="EL176" s="217"/>
      <c r="EM176" s="217"/>
      <c r="EN176" s="217"/>
      <c r="EO176" s="183"/>
      <c r="EP176" s="183"/>
      <c r="EQ176" s="183"/>
      <c r="ER176" s="183"/>
      <c r="ES176" s="183"/>
      <c r="ET176" s="183"/>
      <c r="EU176" s="183"/>
      <c r="EV176" s="183"/>
      <c r="EW176" s="183"/>
      <c r="EX176" s="183"/>
      <c r="EY176" s="183"/>
      <c r="EZ176" s="183"/>
      <c r="FA176" s="183"/>
      <c r="FB176" s="183"/>
      <c r="FC176" s="217"/>
      <c r="FD176" s="217"/>
      <c r="FE176" s="217"/>
      <c r="FF176" s="270" t="s">
        <v>455</v>
      </c>
      <c r="FG176" s="90"/>
      <c r="FH176" s="217"/>
      <c r="FI176" s="217"/>
      <c r="FJ176" s="217"/>
      <c r="FK176" s="217"/>
      <c r="FL176" s="217"/>
      <c r="FM176" s="217"/>
      <c r="FN176" s="217"/>
      <c r="FO176" s="217"/>
      <c r="FP176" s="217"/>
      <c r="FQ176" s="217"/>
      <c r="FR176" s="217"/>
      <c r="FS176" s="217"/>
      <c r="FT176" s="217"/>
      <c r="FU176" s="217"/>
      <c r="FV176" s="217"/>
      <c r="FW176" s="217"/>
      <c r="FX176" s="217"/>
      <c r="FY176" s="217"/>
      <c r="FZ176" s="217"/>
      <c r="GA176" s="217"/>
      <c r="GB176" s="217"/>
      <c r="GC176" s="217"/>
      <c r="GD176" s="217"/>
      <c r="GE176" s="217"/>
      <c r="GF176" s="217"/>
      <c r="GG176" s="217"/>
      <c r="GH176" s="217"/>
      <c r="GI176" s="217"/>
      <c r="GJ176" s="217"/>
      <c r="GK176" s="217"/>
      <c r="GL176" s="217"/>
      <c r="GM176" s="217"/>
      <c r="GN176" s="217"/>
      <c r="GO176" s="217"/>
      <c r="GP176" s="217"/>
      <c r="GQ176" s="217"/>
      <c r="GR176" s="217"/>
      <c r="GS176" s="217"/>
      <c r="GT176" s="217"/>
      <c r="GU176" s="217"/>
      <c r="GV176" s="217"/>
      <c r="GW176" s="217"/>
      <c r="GX176" s="217"/>
      <c r="GY176" s="217"/>
      <c r="GZ176" s="217"/>
      <c r="HA176" s="217"/>
      <c r="HB176" s="217"/>
      <c r="HC176" s="217"/>
      <c r="HD176" s="270" t="s">
        <v>455</v>
      </c>
      <c r="HE176" s="217"/>
      <c r="HF176" s="217"/>
      <c r="HG176" s="90"/>
      <c r="HH176" s="217"/>
      <c r="HI176" s="217"/>
      <c r="HJ176" s="217"/>
      <c r="HK176" s="217"/>
      <c r="HL176" s="217"/>
      <c r="HM176" s="217"/>
      <c r="HN176" s="217"/>
      <c r="HO176" s="217"/>
      <c r="HP176" s="217"/>
      <c r="HQ176" s="217"/>
      <c r="HR176" s="217"/>
      <c r="HS176" s="217"/>
      <c r="HT176" s="217"/>
      <c r="HU176" s="217"/>
      <c r="HV176" s="217"/>
      <c r="HW176" s="217"/>
      <c r="HX176" s="217"/>
      <c r="HY176" s="217"/>
      <c r="HZ176" s="217"/>
      <c r="IA176" s="217"/>
      <c r="IB176" s="217"/>
      <c r="IC176" s="217"/>
      <c r="ID176" s="217"/>
      <c r="IE176" s="217"/>
      <c r="IF176" s="217"/>
      <c r="IG176" s="217"/>
      <c r="IH176" s="217"/>
      <c r="II176" s="217"/>
      <c r="IJ176" s="217"/>
      <c r="IK176" s="217"/>
      <c r="IL176" s="217"/>
      <c r="IM176" s="217"/>
      <c r="IN176" s="217"/>
      <c r="IO176" s="217"/>
      <c r="IP176" s="217"/>
      <c r="IQ176" s="217"/>
      <c r="IR176" s="217"/>
      <c r="IS176" s="270" t="s">
        <v>455</v>
      </c>
      <c r="IT176" s="217"/>
      <c r="IU176" s="217"/>
      <c r="IV176" s="217"/>
      <c r="IW176" s="217"/>
      <c r="IX176" s="217"/>
      <c r="IY176" s="217"/>
      <c r="IZ176" s="217"/>
      <c r="JA176" s="217"/>
      <c r="JB176" s="217"/>
      <c r="JC176" s="217"/>
      <c r="JD176" s="217"/>
      <c r="JE176" s="217"/>
      <c r="JF176" s="217"/>
      <c r="JG176" s="217"/>
      <c r="JH176" s="217"/>
      <c r="JI176" s="217"/>
      <c r="JJ176" s="217"/>
      <c r="JK176" s="217"/>
      <c r="JL176" s="217"/>
      <c r="JM176" s="217"/>
      <c r="JN176" s="217"/>
      <c r="JO176" s="217"/>
      <c r="JP176" s="217"/>
      <c r="JQ176" s="217"/>
      <c r="JR176" s="217"/>
      <c r="JS176" s="217"/>
      <c r="JT176" s="217"/>
      <c r="JU176" s="217"/>
      <c r="JV176" s="217"/>
      <c r="JW176" s="217"/>
      <c r="JX176" s="217"/>
      <c r="JY176" s="217"/>
      <c r="JZ176" s="217"/>
      <c r="KA176" s="217"/>
      <c r="KB176" s="217"/>
      <c r="KC176" s="217"/>
      <c r="KD176" s="217"/>
      <c r="KE176" s="270" t="s">
        <v>455</v>
      </c>
      <c r="KF176" s="217"/>
      <c r="KG176" s="217"/>
      <c r="KH176" s="217"/>
      <c r="KI176" s="90"/>
      <c r="KJ176" s="217"/>
      <c r="KK176" s="217"/>
      <c r="KL176" s="217"/>
      <c r="KM176" s="217"/>
      <c r="KN176" s="217"/>
      <c r="KO176" s="217"/>
      <c r="KP176" s="217"/>
      <c r="KQ176" s="217"/>
      <c r="KR176" s="217"/>
      <c r="KS176" s="217"/>
      <c r="KT176" s="217"/>
      <c r="KU176" s="217"/>
      <c r="KV176" s="217"/>
      <c r="KW176" s="217"/>
      <c r="KX176" s="217"/>
      <c r="KY176" s="217"/>
      <c r="KZ176" s="217"/>
      <c r="LA176" s="217"/>
      <c r="LB176" s="217"/>
      <c r="LC176" s="217"/>
      <c r="LD176" s="217"/>
      <c r="LE176" s="217"/>
      <c r="LF176" s="217"/>
      <c r="LG176" s="217"/>
      <c r="LH176" s="217"/>
      <c r="LI176" s="217"/>
      <c r="LJ176" s="217"/>
      <c r="LK176" s="217"/>
      <c r="LL176" s="217"/>
      <c r="LM176" s="217"/>
      <c r="LN176" s="217"/>
      <c r="LO176" s="217"/>
      <c r="LP176" s="217"/>
      <c r="LQ176" s="217"/>
      <c r="LR176" s="217"/>
      <c r="LS176" s="217"/>
      <c r="LT176" s="270" t="s">
        <v>455</v>
      </c>
      <c r="LU176" s="217"/>
      <c r="LV176" s="217"/>
      <c r="LW176" s="217"/>
      <c r="LX176" s="217"/>
      <c r="LY176" s="217"/>
      <c r="LZ176" s="217"/>
      <c r="MA176" s="217"/>
      <c r="MB176" s="217"/>
      <c r="MC176" s="217"/>
      <c r="MD176" s="217"/>
      <c r="ME176" s="217"/>
      <c r="MF176" s="217"/>
      <c r="MG176" s="217"/>
      <c r="MH176" s="217"/>
      <c r="MI176" s="217"/>
      <c r="MJ176" s="217"/>
      <c r="MK176" s="217"/>
      <c r="ML176" s="217"/>
      <c r="MM176" s="217"/>
      <c r="MN176" s="217"/>
      <c r="MO176" s="217"/>
      <c r="MP176" s="217"/>
      <c r="MQ176" s="217"/>
      <c r="MR176" s="217"/>
      <c r="MS176" s="217"/>
      <c r="MT176" s="217"/>
      <c r="MU176" s="217"/>
      <c r="MV176" s="217"/>
      <c r="MW176" s="217"/>
      <c r="MX176" s="217"/>
      <c r="MY176" s="217"/>
      <c r="MZ176" s="217"/>
      <c r="NA176" s="217"/>
      <c r="NB176" s="217"/>
      <c r="NC176" s="217"/>
      <c r="ND176" s="217"/>
      <c r="NE176" s="217"/>
      <c r="NF176" s="223"/>
      <c r="NG176" s="223"/>
      <c r="NH176" s="223"/>
      <c r="NI176" s="223"/>
      <c r="NJ176" s="223"/>
      <c r="NK176" s="223"/>
      <c r="NL176" s="223"/>
      <c r="NM176" s="223"/>
      <c r="NN176" s="223"/>
      <c r="NO176" s="223"/>
      <c r="NP176" s="223"/>
      <c r="NQ176" s="223"/>
      <c r="NR176" s="223"/>
      <c r="NS176" s="223"/>
      <c r="NT176" s="223"/>
      <c r="NU176" s="223"/>
      <c r="NV176" s="223"/>
      <c r="NW176" s="223"/>
      <c r="NX176" s="223"/>
      <c r="NY176" s="223"/>
      <c r="NZ176" s="223"/>
      <c r="OA176" s="223"/>
      <c r="OB176" s="223"/>
      <c r="OC176" s="223"/>
      <c r="OD176" s="223"/>
      <c r="OE176" s="223"/>
      <c r="OF176" s="223"/>
      <c r="OG176" s="223"/>
      <c r="OH176" s="223"/>
      <c r="OI176" s="223"/>
      <c r="OJ176" s="223"/>
      <c r="OK176" s="223"/>
      <c r="OL176" s="223"/>
      <c r="OM176" s="223"/>
      <c r="ON176" s="223"/>
      <c r="OO176" s="223"/>
      <c r="OP176" s="223"/>
      <c r="OQ176" s="223"/>
      <c r="OR176" s="223"/>
      <c r="OS176" s="267">
        <f>IF(ISERROR(#REF!),0,1)</f>
        <v>0</v>
      </c>
      <c r="OT176" s="267">
        <f t="shared" si="47"/>
        <v>1</v>
      </c>
      <c r="OU176" s="267">
        <f t="shared" si="47"/>
        <v>0</v>
      </c>
      <c r="OV176" s="223"/>
      <c r="OW176" s="223"/>
      <c r="OX176" s="223"/>
      <c r="OY176" s="223"/>
      <c r="OZ176" s="223"/>
      <c r="PA176" s="223"/>
      <c r="PB176" s="223"/>
      <c r="PC176" s="223"/>
      <c r="PD176" s="223"/>
      <c r="PE176" s="223"/>
      <c r="PF176" s="223"/>
      <c r="PG176" s="223"/>
      <c r="PH176" s="223"/>
      <c r="PI176" s="223"/>
      <c r="PJ176" s="223"/>
      <c r="PK176" s="223"/>
      <c r="PL176" s="223"/>
      <c r="PM176" s="223"/>
      <c r="PN176" s="223"/>
      <c r="PO176" s="223"/>
      <c r="PP176" s="223"/>
      <c r="PQ176" s="223"/>
      <c r="PR176" s="223"/>
      <c r="PS176" s="223"/>
      <c r="PT176" s="223"/>
      <c r="PU176" s="223"/>
      <c r="PV176" s="223"/>
      <c r="PW176" s="223"/>
      <c r="PX176" s="223"/>
      <c r="PY176" s="223"/>
      <c r="PZ176" s="223"/>
      <c r="QA176" s="223"/>
      <c r="QB176" s="223"/>
      <c r="QC176" s="223"/>
      <c r="QD176" s="223"/>
      <c r="QE176" s="223"/>
      <c r="QF176" s="223"/>
      <c r="QG176" s="223"/>
      <c r="QH176" s="223"/>
      <c r="QI176" s="223"/>
      <c r="QJ176" s="223"/>
      <c r="QK176" s="223"/>
      <c r="QL176" s="223"/>
      <c r="QM176" s="223"/>
      <c r="QN176" s="223"/>
      <c r="QO176" s="223"/>
      <c r="QP176" s="223"/>
      <c r="QQ176" s="223"/>
      <c r="QR176" s="223"/>
      <c r="QS176" s="223"/>
      <c r="QT176" s="223"/>
      <c r="QU176" s="223"/>
      <c r="QV176" s="223"/>
      <c r="QW176" s="223"/>
      <c r="QX176" s="223"/>
      <c r="QY176" s="223"/>
      <c r="QZ176" s="223"/>
      <c r="RA176" s="223"/>
      <c r="RB176" s="223"/>
      <c r="RC176" s="223"/>
      <c r="RD176" s="223"/>
      <c r="RE176" s="223"/>
      <c r="RF176" s="223"/>
      <c r="RG176" s="223"/>
      <c r="RH176" s="223"/>
      <c r="RI176" s="223"/>
      <c r="RJ176" s="223"/>
      <c r="RK176" s="223"/>
      <c r="RL176" s="223"/>
      <c r="RM176" s="223"/>
      <c r="RN176" s="223"/>
      <c r="RO176" s="223"/>
      <c r="RP176" s="223"/>
      <c r="RQ176" s="223"/>
      <c r="RR176" s="223"/>
      <c r="RS176" s="223"/>
      <c r="RT176" s="223"/>
      <c r="RU176" s="223"/>
      <c r="RV176" s="223"/>
      <c r="RW176" s="223"/>
      <c r="RX176" s="223"/>
      <c r="RY176" s="223"/>
      <c r="RZ176" s="223"/>
      <c r="SA176" s="223"/>
      <c r="SB176" s="223"/>
      <c r="SC176" s="223"/>
      <c r="SD176" s="223"/>
      <c r="SE176" s="223"/>
      <c r="SF176" s="223"/>
      <c r="SG176" s="223"/>
      <c r="SH176" s="223"/>
      <c r="SI176" s="223"/>
      <c r="SJ176" s="223"/>
      <c r="SK176" s="223"/>
      <c r="SL176" s="223"/>
      <c r="SM176" s="223"/>
      <c r="SN176" s="223"/>
      <c r="SO176" s="223"/>
      <c r="SP176" s="223"/>
      <c r="SQ176" s="223"/>
      <c r="SR176" s="223"/>
      <c r="SS176" s="223"/>
      <c r="ST176" s="223"/>
      <c r="SU176" s="223"/>
      <c r="SV176" s="223"/>
      <c r="SW176" s="223"/>
      <c r="SX176" s="223"/>
      <c r="SY176" s="223"/>
      <c r="SZ176" s="223"/>
      <c r="TA176" s="223"/>
      <c r="TB176" s="223"/>
      <c r="TC176" s="223"/>
      <c r="TD176" s="223"/>
      <c r="TE176" s="223"/>
      <c r="TF176" s="223"/>
      <c r="TG176" s="223"/>
      <c r="TH176" s="223"/>
      <c r="TI176" s="223"/>
      <c r="TJ176" s="223"/>
      <c r="TK176" s="223"/>
      <c r="TL176" s="223"/>
      <c r="TM176" s="223"/>
      <c r="TN176" s="223"/>
      <c r="TO176" s="223"/>
      <c r="TP176" s="223"/>
      <c r="TQ176" s="223"/>
      <c r="TR176" s="223"/>
      <c r="TS176" s="223"/>
      <c r="TT176" s="223"/>
      <c r="TU176" s="223"/>
      <c r="TV176" s="223"/>
      <c r="TW176" s="223"/>
      <c r="TX176" s="223"/>
      <c r="TY176" s="223"/>
      <c r="TZ176" s="223"/>
      <c r="UA176" s="223"/>
      <c r="UB176" s="223"/>
      <c r="UC176" s="223"/>
      <c r="UD176" s="223"/>
      <c r="UE176" s="223"/>
      <c r="UF176" s="223"/>
      <c r="UG176" s="223"/>
      <c r="UH176" s="223"/>
      <c r="UI176" s="223"/>
      <c r="UJ176" s="223"/>
      <c r="UK176" s="223"/>
      <c r="UL176" s="223"/>
      <c r="UM176" s="223"/>
      <c r="UN176" s="223"/>
      <c r="UO176" s="223"/>
      <c r="UP176" s="223"/>
      <c r="UQ176" s="223"/>
      <c r="UR176" s="223"/>
      <c r="US176" s="223"/>
      <c r="UT176" s="223"/>
      <c r="UU176" s="223"/>
      <c r="UV176" s="223"/>
      <c r="UW176" s="223"/>
      <c r="UX176" s="223"/>
      <c r="UY176" s="223"/>
      <c r="UZ176" s="223"/>
      <c r="VA176" s="223"/>
      <c r="VB176" s="223"/>
      <c r="VC176" s="223"/>
      <c r="VD176" s="223"/>
      <c r="VE176" s="223"/>
      <c r="VF176" s="223"/>
      <c r="VG176" s="223"/>
      <c r="VH176" s="223"/>
      <c r="VI176" s="223"/>
      <c r="VJ176" s="223"/>
      <c r="VK176" s="223"/>
      <c r="VL176" s="223"/>
      <c r="VM176" s="223"/>
      <c r="VN176" s="223"/>
      <c r="VO176" s="223"/>
      <c r="VP176" s="223"/>
      <c r="VQ176" s="223"/>
      <c r="VR176" s="223"/>
      <c r="VS176" s="223"/>
      <c r="VT176" s="223"/>
      <c r="VU176" s="223"/>
      <c r="VV176" s="223"/>
      <c r="VW176" s="223"/>
      <c r="VX176" s="223"/>
      <c r="VY176" s="223"/>
      <c r="VZ176" s="223"/>
      <c r="WA176" s="223"/>
      <c r="WB176" s="223"/>
      <c r="WC176" s="223"/>
      <c r="WD176" s="223"/>
      <c r="WE176" s="223"/>
      <c r="WF176" s="223"/>
      <c r="WG176" s="223"/>
      <c r="WH176" s="223"/>
      <c r="WI176" s="223"/>
      <c r="WJ176" s="223"/>
      <c r="WK176" s="223"/>
      <c r="WL176" s="223"/>
      <c r="WM176" s="223"/>
      <c r="WN176" s="223"/>
      <c r="WO176" s="223"/>
      <c r="WP176" s="223"/>
      <c r="WQ176" s="223"/>
      <c r="WR176" s="223"/>
      <c r="WS176" s="223"/>
      <c r="WT176" s="223"/>
      <c r="WU176" s="223"/>
      <c r="WV176" s="223"/>
      <c r="WW176" s="223"/>
      <c r="WX176" s="223"/>
      <c r="WY176" s="223"/>
      <c r="WZ176" s="223"/>
      <c r="XA176" s="223"/>
      <c r="XB176" s="223"/>
      <c r="XC176" s="223"/>
      <c r="XD176" s="223"/>
      <c r="XE176" s="223"/>
      <c r="XF176" s="223"/>
      <c r="XG176" s="223"/>
      <c r="XH176" s="223"/>
      <c r="XI176" s="223"/>
      <c r="XJ176" s="223"/>
      <c r="XK176" s="223"/>
      <c r="XL176" s="223"/>
      <c r="XM176" s="223"/>
      <c r="XN176" s="223"/>
      <c r="XO176" s="223"/>
      <c r="XP176" s="223"/>
      <c r="XQ176" s="223"/>
      <c r="XR176" s="223"/>
      <c r="XS176" s="223"/>
      <c r="XT176" s="223"/>
      <c r="XU176" s="223"/>
      <c r="XV176" s="223"/>
      <c r="XW176" s="223"/>
      <c r="XX176" s="223"/>
      <c r="XY176" s="223"/>
      <c r="XZ176" s="223"/>
      <c r="YA176" s="223"/>
      <c r="YB176" s="223"/>
      <c r="YC176" s="223"/>
      <c r="YD176" s="223"/>
      <c r="YE176" s="223"/>
      <c r="YF176" s="223"/>
      <c r="YG176" s="223"/>
      <c r="YH176" s="223"/>
      <c r="YI176" s="223"/>
      <c r="YJ176" s="223"/>
      <c r="YK176" s="223"/>
      <c r="YL176" s="223"/>
      <c r="YM176" s="223"/>
      <c r="YN176" s="223"/>
      <c r="YO176" s="223"/>
      <c r="YP176" s="223"/>
      <c r="YQ176" s="223"/>
      <c r="YR176" s="223"/>
      <c r="YS176" s="223"/>
      <c r="YT176" s="223"/>
      <c r="YU176" s="223"/>
      <c r="YV176" s="223"/>
      <c r="YW176" s="223"/>
      <c r="YX176" s="223"/>
      <c r="YY176" s="223"/>
      <c r="YZ176" s="223"/>
      <c r="ZA176" s="223"/>
      <c r="ZB176" s="223"/>
      <c r="ZC176" s="223"/>
      <c r="ZD176" s="223"/>
      <c r="ZE176" s="223"/>
      <c r="ZF176" s="223"/>
      <c r="ZG176" s="223"/>
      <c r="ZH176" s="223"/>
      <c r="ZI176" s="223"/>
      <c r="ZJ176" s="223"/>
      <c r="ZK176" s="223"/>
      <c r="ZL176" s="223"/>
      <c r="ZM176" s="223"/>
      <c r="ZN176" s="223"/>
      <c r="ZO176" s="223"/>
      <c r="ZP176" s="223"/>
      <c r="ZQ176" s="223"/>
      <c r="ZR176" s="223"/>
      <c r="ZS176" s="223"/>
      <c r="ZT176" s="223"/>
      <c r="ZU176" s="223"/>
      <c r="ZV176" s="223"/>
      <c r="ZW176" s="223"/>
      <c r="ZX176" s="223"/>
      <c r="ZY176" s="223"/>
      <c r="ZZ176" s="223"/>
      <c r="AAA176" s="223"/>
      <c r="AAB176" s="223"/>
      <c r="AAC176" s="223"/>
      <c r="AAD176" s="223"/>
      <c r="AAE176" s="223"/>
      <c r="AAF176" s="223"/>
      <c r="AAG176" s="223"/>
      <c r="AAH176" s="223"/>
      <c r="AAI176" s="223"/>
      <c r="AAJ176" s="223"/>
      <c r="AAK176" s="223"/>
      <c r="AAL176" s="223"/>
      <c r="AAM176" s="223"/>
      <c r="AAN176" s="223"/>
      <c r="AAO176" s="223"/>
      <c r="AAP176" s="223"/>
      <c r="AAQ176" s="223"/>
      <c r="AAR176" s="223"/>
      <c r="AAS176" s="223"/>
      <c r="AAT176" s="223"/>
      <c r="AAU176" s="223"/>
      <c r="AAV176" s="223"/>
      <c r="AAW176" s="223"/>
      <c r="AAX176" s="223"/>
      <c r="AAY176" s="223"/>
      <c r="AAZ176" s="223"/>
      <c r="ABA176" s="223"/>
      <c r="ABB176" s="223"/>
      <c r="ABC176" s="223"/>
      <c r="ABD176" s="223"/>
      <c r="ABE176" s="223"/>
      <c r="ABF176" s="223"/>
      <c r="ABG176" s="223"/>
      <c r="ABH176" s="223"/>
      <c r="ABI176" s="223"/>
      <c r="ABJ176" s="223"/>
      <c r="ABK176" s="223"/>
      <c r="ABL176" s="223"/>
      <c r="ABM176" s="223"/>
      <c r="ABN176" s="223"/>
      <c r="ABO176" s="223"/>
      <c r="ABP176" s="223"/>
      <c r="ABQ176" s="223"/>
      <c r="ABR176" s="223"/>
      <c r="ABS176" s="223"/>
      <c r="ABT176" s="223"/>
      <c r="ABU176" s="223"/>
      <c r="ABV176" s="223"/>
      <c r="ABW176" s="223"/>
      <c r="ABX176" s="223"/>
      <c r="ABY176" s="223"/>
      <c r="ABZ176" s="223"/>
      <c r="ACA176" s="223"/>
      <c r="ACB176" s="223"/>
      <c r="ACC176" s="223"/>
      <c r="ACD176" s="223"/>
      <c r="ACE176" s="223"/>
      <c r="ACF176" s="223"/>
      <c r="ACG176" s="223"/>
      <c r="ACH176" s="223"/>
      <c r="ACI176" s="223"/>
      <c r="ACJ176" s="223"/>
      <c r="ACK176" s="223"/>
      <c r="ACL176" s="223"/>
      <c r="ACM176" s="223"/>
      <c r="ACN176" s="223"/>
      <c r="ACO176" s="223"/>
      <c r="ACP176" s="223"/>
      <c r="ACQ176" s="223"/>
      <c r="ACR176" s="223"/>
      <c r="ACS176" s="223"/>
      <c r="ACT176" s="223"/>
      <c r="ACU176" s="223"/>
      <c r="ACV176" s="223"/>
      <c r="ACW176" s="223"/>
      <c r="ACX176" s="223"/>
      <c r="ACY176" s="223"/>
      <c r="ACZ176" s="223"/>
      <c r="ADA176" s="223"/>
      <c r="ADB176" s="223"/>
      <c r="ADC176" s="223"/>
      <c r="ADD176" s="223"/>
      <c r="ADE176" s="223"/>
      <c r="ADF176" s="223"/>
      <c r="ADG176" s="223"/>
      <c r="ADH176" s="223"/>
      <c r="ADI176" s="223"/>
      <c r="ADJ176" s="223"/>
      <c r="ADK176" s="223"/>
      <c r="ADL176" s="223"/>
      <c r="ADM176" s="223"/>
      <c r="ADN176" s="223"/>
      <c r="ADO176" s="223"/>
      <c r="ADP176" s="223"/>
      <c r="ADQ176" s="223"/>
      <c r="ADR176" s="223"/>
      <c r="ADS176" s="223"/>
      <c r="ADT176" s="223"/>
      <c r="ADU176" s="223"/>
      <c r="ADV176" s="223"/>
      <c r="ADW176" s="223"/>
      <c r="ADX176" s="223"/>
      <c r="ADY176" s="223"/>
      <c r="ADZ176" s="223"/>
      <c r="AEA176" s="223"/>
      <c r="AEB176" s="223"/>
      <c r="AEC176" s="223"/>
      <c r="AED176" s="223"/>
      <c r="AEE176" s="223"/>
      <c r="AEF176" s="223"/>
      <c r="AEG176" s="223"/>
      <c r="AEH176" s="223"/>
      <c r="AEI176" s="223"/>
      <c r="AEJ176" s="223"/>
      <c r="AEK176" s="223"/>
      <c r="AEL176" s="223"/>
      <c r="AEM176" s="223"/>
      <c r="AEN176" s="223"/>
      <c r="AEO176" s="223"/>
      <c r="AEP176" s="223"/>
      <c r="AEQ176" s="223"/>
      <c r="AER176" s="223"/>
      <c r="AES176" s="223"/>
      <c r="AET176" s="223"/>
      <c r="AEU176" s="223"/>
      <c r="AEV176" s="223"/>
      <c r="AEW176" s="223"/>
      <c r="AEX176" s="223"/>
      <c r="AEY176" s="223"/>
      <c r="AEZ176" s="223"/>
      <c r="AFA176" s="223"/>
      <c r="AFB176" s="223"/>
      <c r="AFC176" s="223"/>
      <c r="AFD176" s="223"/>
      <c r="AFE176" s="223"/>
      <c r="AFF176" s="223"/>
      <c r="AFG176" s="223"/>
      <c r="AFH176" s="223"/>
      <c r="AFI176" s="223"/>
      <c r="AFJ176" s="223"/>
      <c r="AFK176" s="223"/>
      <c r="AFL176" s="223"/>
      <c r="AFM176" s="223"/>
      <c r="AFN176" s="223"/>
      <c r="AFO176" s="223"/>
      <c r="AFP176" s="223"/>
      <c r="AFQ176" s="223"/>
      <c r="AFR176" s="223"/>
      <c r="AFS176" s="223"/>
      <c r="AFT176" s="223"/>
    </row>
    <row r="177" spans="1:852" s="64" customFormat="1">
      <c r="A177" s="265" t="s">
        <v>644</v>
      </c>
      <c r="B177" s="265" t="s">
        <v>10004</v>
      </c>
      <c r="C177" s="840" t="str">
        <f>IF(Severity!F177&gt;=0.5,"YES","NO")</f>
        <v>NO</v>
      </c>
      <c r="D177" s="840" t="str">
        <f>IF(Severity!G177&gt;=0.5,"YES","NO")</f>
        <v>YES</v>
      </c>
      <c r="E177" s="111">
        <v>10</v>
      </c>
      <c r="F177" s="111">
        <v>2</v>
      </c>
      <c r="G177" s="95" t="s">
        <v>2382</v>
      </c>
      <c r="H177" s="270" t="s">
        <v>455</v>
      </c>
      <c r="I177" s="270" t="s">
        <v>455</v>
      </c>
      <c r="J177" s="270">
        <v>11</v>
      </c>
      <c r="K177" s="270" t="s">
        <v>237</v>
      </c>
      <c r="L177" s="265">
        <v>10</v>
      </c>
      <c r="M177" s="265">
        <v>8</v>
      </c>
      <c r="N177" s="270">
        <v>10</v>
      </c>
      <c r="O177" s="270" t="s">
        <v>237</v>
      </c>
      <c r="P177" s="265">
        <v>10</v>
      </c>
      <c r="Q177" s="265">
        <v>7</v>
      </c>
      <c r="R177" s="265">
        <v>50</v>
      </c>
      <c r="S177" s="270" t="s">
        <v>237</v>
      </c>
      <c r="T177" s="270">
        <v>10</v>
      </c>
      <c r="U177" s="125">
        <v>19.399999999999999</v>
      </c>
      <c r="V177" s="125">
        <v>7.9</v>
      </c>
      <c r="W177" s="265"/>
      <c r="X177" s="265"/>
      <c r="Y177" s="125">
        <v>17.100000000000001</v>
      </c>
      <c r="Z177" s="125">
        <v>7.5</v>
      </c>
      <c r="AA177" s="125"/>
      <c r="AB177" s="125"/>
      <c r="AC177" s="125"/>
      <c r="AD177" s="125"/>
      <c r="AE177" s="114"/>
      <c r="AF177" s="125"/>
      <c r="AG177" s="125"/>
      <c r="AH177" s="125"/>
      <c r="AI177" s="265">
        <v>69</v>
      </c>
      <c r="AJ177" s="267">
        <f t="shared" si="37"/>
        <v>58</v>
      </c>
      <c r="AK177" s="267" t="s">
        <v>455</v>
      </c>
      <c r="AL177" s="271" t="s">
        <v>624</v>
      </c>
      <c r="AM177" s="270" t="s">
        <v>455</v>
      </c>
      <c r="AN177" s="270" t="s">
        <v>455</v>
      </c>
      <c r="AO177" s="270">
        <v>13</v>
      </c>
      <c r="AP177" s="270" t="s">
        <v>237</v>
      </c>
      <c r="AQ177" s="265">
        <v>10</v>
      </c>
      <c r="AR177" s="265">
        <v>7</v>
      </c>
      <c r="AS177" s="265">
        <v>10</v>
      </c>
      <c r="AT177" s="270" t="s">
        <v>237</v>
      </c>
      <c r="AU177" s="265">
        <v>10</v>
      </c>
      <c r="AV177" s="265">
        <v>6</v>
      </c>
      <c r="AW177" s="265">
        <v>50</v>
      </c>
      <c r="AX177" s="265" t="s">
        <v>237</v>
      </c>
      <c r="AY177" s="265">
        <v>10</v>
      </c>
      <c r="AZ177" s="114">
        <v>19.3</v>
      </c>
      <c r="BA177" s="114">
        <v>8.6</v>
      </c>
      <c r="BB177" s="265"/>
      <c r="BC177" s="265"/>
      <c r="BD177" s="114">
        <v>19.399999999999999</v>
      </c>
      <c r="BE177" s="114">
        <v>8.6999999999999993</v>
      </c>
      <c r="BF177" s="114"/>
      <c r="BG177" s="114"/>
      <c r="BH177" s="114"/>
      <c r="BI177" s="114"/>
      <c r="BJ177" s="114"/>
      <c r="BK177" s="114"/>
      <c r="BL177" s="114"/>
      <c r="BM177" s="114"/>
      <c r="BN177" s="270">
        <v>74</v>
      </c>
      <c r="BO177" s="270">
        <f t="shared" si="38"/>
        <v>61</v>
      </c>
      <c r="BP177" s="270" t="s">
        <v>455</v>
      </c>
      <c r="BQ177" s="271"/>
      <c r="BR177" s="270" t="s">
        <v>455</v>
      </c>
      <c r="BS177" s="265"/>
      <c r="BT177" s="265"/>
      <c r="BU177" s="265"/>
      <c r="BV177" s="265"/>
      <c r="BW177" s="265"/>
      <c r="BX177" s="265"/>
      <c r="BY177" s="265"/>
      <c r="BZ177" s="265"/>
      <c r="CA177" s="265"/>
      <c r="CB177" s="265"/>
      <c r="CC177" s="265"/>
      <c r="CD177" s="265"/>
      <c r="CE177" s="114"/>
      <c r="CF177" s="114"/>
      <c r="CG177" s="114"/>
      <c r="CH177" s="114"/>
      <c r="CI177" s="114"/>
      <c r="CJ177" s="114"/>
      <c r="CK177" s="114"/>
      <c r="CL177" s="114"/>
      <c r="CM177" s="114"/>
      <c r="CN177" s="114"/>
      <c r="CO177" s="114"/>
      <c r="CP177" s="114"/>
      <c r="CQ177" s="114"/>
      <c r="CR177" s="114"/>
      <c r="CS177" s="265"/>
      <c r="CT177" s="265"/>
      <c r="CU177" s="265"/>
      <c r="CV177" s="90"/>
      <c r="CW177" s="270" t="s">
        <v>455</v>
      </c>
      <c r="CX177" s="270"/>
      <c r="CY177" s="265"/>
      <c r="CZ177" s="265"/>
      <c r="DA177" s="265"/>
      <c r="DB177" s="265"/>
      <c r="DC177" s="265"/>
      <c r="DD177" s="265"/>
      <c r="DE177" s="265"/>
      <c r="DF177" s="265"/>
      <c r="DG177" s="265"/>
      <c r="DH177" s="265"/>
      <c r="DI177" s="265"/>
      <c r="DJ177" s="125"/>
      <c r="DK177" s="125"/>
      <c r="DL177" s="125"/>
      <c r="DM177" s="125"/>
      <c r="DN177" s="125"/>
      <c r="DO177" s="125"/>
      <c r="DP177" s="125"/>
      <c r="DQ177" s="125"/>
      <c r="DR177" s="125"/>
      <c r="DS177" s="125"/>
      <c r="DT177" s="125"/>
      <c r="DU177" s="125"/>
      <c r="DV177" s="125"/>
      <c r="DW177" s="125"/>
      <c r="DX177" s="265"/>
      <c r="DY177" s="265"/>
      <c r="DZ177" s="265"/>
      <c r="EA177" s="265"/>
      <c r="EB177" s="270" t="s">
        <v>455</v>
      </c>
      <c r="EC177" s="265"/>
      <c r="ED177" s="265"/>
      <c r="EE177" s="265"/>
      <c r="EF177" s="265"/>
      <c r="EG177" s="265"/>
      <c r="EH177" s="265"/>
      <c r="EI177" s="265"/>
      <c r="EJ177" s="265"/>
      <c r="EK177" s="265"/>
      <c r="EL177" s="265"/>
      <c r="EM177" s="265"/>
      <c r="EN177" s="265"/>
      <c r="EO177" s="125"/>
      <c r="EP177" s="125"/>
      <c r="EQ177" s="125"/>
      <c r="ER177" s="125"/>
      <c r="ES177" s="125"/>
      <c r="ET177" s="125"/>
      <c r="EU177" s="125"/>
      <c r="EV177" s="125"/>
      <c r="EW177" s="125"/>
      <c r="EX177" s="125"/>
      <c r="EY177" s="125"/>
      <c r="EZ177" s="125"/>
      <c r="FA177" s="125"/>
      <c r="FB177" s="125"/>
      <c r="FC177" s="265"/>
      <c r="FD177" s="265"/>
      <c r="FE177" s="265"/>
      <c r="FF177" s="270" t="s">
        <v>455</v>
      </c>
      <c r="FG177" s="265"/>
      <c r="FH177" s="265"/>
      <c r="FI177" s="265"/>
      <c r="FJ177" s="265"/>
      <c r="FK177" s="265"/>
      <c r="FL177" s="265"/>
      <c r="FM177" s="265"/>
      <c r="FN177" s="265"/>
      <c r="FO177" s="265"/>
      <c r="FP177" s="265"/>
      <c r="FQ177" s="265"/>
      <c r="FR177" s="265"/>
      <c r="FS177" s="265"/>
      <c r="FT177" s="265"/>
      <c r="FU177" s="265"/>
      <c r="FV177" s="265"/>
      <c r="FW177" s="265"/>
      <c r="FX177" s="265"/>
      <c r="FY177" s="265"/>
      <c r="FZ177" s="265"/>
      <c r="GA177" s="265"/>
      <c r="GB177" s="265"/>
      <c r="GC177" s="265"/>
      <c r="GD177" s="265"/>
      <c r="GE177" s="265"/>
      <c r="GF177" s="265"/>
      <c r="GG177" s="265"/>
      <c r="GH177" s="265"/>
      <c r="GI177" s="265"/>
      <c r="GJ177" s="265"/>
      <c r="GK177" s="265"/>
      <c r="GL177" s="265"/>
      <c r="GM177" s="265"/>
      <c r="GN177" s="265"/>
      <c r="GO177" s="265"/>
      <c r="GP177" s="265"/>
      <c r="GQ177" s="265"/>
      <c r="GR177" s="265"/>
      <c r="GS177" s="265"/>
      <c r="GT177" s="265"/>
      <c r="GU177" s="265"/>
      <c r="GV177" s="265"/>
      <c r="GW177" s="265"/>
      <c r="GX177" s="265"/>
      <c r="GY177" s="265"/>
      <c r="GZ177" s="265"/>
      <c r="HA177" s="265"/>
      <c r="HB177" s="265"/>
      <c r="HC177" s="265"/>
      <c r="HD177" s="270" t="s">
        <v>455</v>
      </c>
      <c r="HE177" s="265"/>
      <c r="HF177" s="265"/>
      <c r="HG177" s="265"/>
      <c r="HH177" s="265"/>
      <c r="HI177" s="265"/>
      <c r="HJ177" s="265"/>
      <c r="HK177" s="265"/>
      <c r="HL177" s="265"/>
      <c r="HM177" s="265"/>
      <c r="HN177" s="265"/>
      <c r="HO177" s="265"/>
      <c r="HP177" s="265"/>
      <c r="HQ177" s="265"/>
      <c r="HR177" s="265"/>
      <c r="HS177" s="265"/>
      <c r="HT177" s="265"/>
      <c r="HU177" s="265"/>
      <c r="HV177" s="265"/>
      <c r="HW177" s="265"/>
      <c r="HX177" s="265"/>
      <c r="HY177" s="265"/>
      <c r="HZ177" s="265"/>
      <c r="IA177" s="265"/>
      <c r="IB177" s="265"/>
      <c r="IC177" s="265"/>
      <c r="ID177" s="265"/>
      <c r="IE177" s="265"/>
      <c r="IF177" s="265"/>
      <c r="IG177" s="265"/>
      <c r="IH177" s="265"/>
      <c r="II177" s="265"/>
      <c r="IJ177" s="265"/>
      <c r="IK177" s="265"/>
      <c r="IL177" s="265"/>
      <c r="IM177" s="265"/>
      <c r="IN177" s="265"/>
      <c r="IO177" s="265"/>
      <c r="IP177" s="265"/>
      <c r="IQ177" s="265"/>
      <c r="IR177" s="265"/>
      <c r="IS177" s="270" t="s">
        <v>455</v>
      </c>
      <c r="IT177" s="265"/>
      <c r="IU177" s="265"/>
      <c r="IV177" s="265"/>
      <c r="IW177" s="265"/>
      <c r="IX177" s="265"/>
      <c r="IY177" s="265"/>
      <c r="IZ177" s="265"/>
      <c r="JA177" s="265"/>
      <c r="JB177" s="265"/>
      <c r="JC177" s="265"/>
      <c r="JD177" s="265"/>
      <c r="JE177" s="265"/>
      <c r="JF177" s="265"/>
      <c r="JG177" s="265"/>
      <c r="JH177" s="265"/>
      <c r="JI177" s="265"/>
      <c r="JJ177" s="265"/>
      <c r="JK177" s="265"/>
      <c r="JL177" s="265"/>
      <c r="JM177" s="265"/>
      <c r="JN177" s="265"/>
      <c r="JO177" s="265"/>
      <c r="JP177" s="265"/>
      <c r="JQ177" s="265"/>
      <c r="JR177" s="265"/>
      <c r="JS177" s="265"/>
      <c r="JT177" s="265"/>
      <c r="JU177" s="265"/>
      <c r="JV177" s="265"/>
      <c r="JW177" s="265"/>
      <c r="JX177" s="265"/>
      <c r="JY177" s="265"/>
      <c r="JZ177" s="265"/>
      <c r="KA177" s="265"/>
      <c r="KB177" s="265"/>
      <c r="KC177" s="265"/>
      <c r="KD177" s="265"/>
      <c r="KE177" s="270" t="s">
        <v>455</v>
      </c>
      <c r="KF177" s="265"/>
      <c r="KG177" s="265"/>
      <c r="KH177" s="265"/>
      <c r="KI177" s="265"/>
      <c r="KJ177" s="265"/>
      <c r="KK177" s="265"/>
      <c r="KL177" s="265"/>
      <c r="KM177" s="265"/>
      <c r="KN177" s="265"/>
      <c r="KO177" s="265"/>
      <c r="KP177" s="265"/>
      <c r="KQ177" s="265"/>
      <c r="KR177" s="265"/>
      <c r="KS177" s="265"/>
      <c r="KT177" s="265"/>
      <c r="KU177" s="265"/>
      <c r="KV177" s="265"/>
      <c r="KW177" s="265"/>
      <c r="KX177" s="265"/>
      <c r="KY177" s="265"/>
      <c r="KZ177" s="265"/>
      <c r="LA177" s="265"/>
      <c r="LB177" s="265"/>
      <c r="LC177" s="265"/>
      <c r="LD177" s="265"/>
      <c r="LE177" s="265"/>
      <c r="LF177" s="265"/>
      <c r="LG177" s="265"/>
      <c r="LH177" s="265"/>
      <c r="LI177" s="265"/>
      <c r="LJ177" s="265"/>
      <c r="LK177" s="265"/>
      <c r="LL177" s="265"/>
      <c r="LM177" s="265"/>
      <c r="LN177" s="265"/>
      <c r="LO177" s="265"/>
      <c r="LP177" s="265"/>
      <c r="LQ177" s="265"/>
      <c r="LR177" s="265"/>
      <c r="LS177" s="265"/>
      <c r="LT177" s="270" t="s">
        <v>455</v>
      </c>
      <c r="LU177" s="265"/>
      <c r="LV177" s="265"/>
      <c r="LW177" s="265"/>
      <c r="LX177" s="265"/>
      <c r="LY177" s="265"/>
      <c r="LZ177" s="265"/>
      <c r="MA177" s="265"/>
      <c r="MB177" s="265"/>
      <c r="MC177" s="265"/>
      <c r="MD177" s="265"/>
      <c r="ME177" s="265"/>
      <c r="MF177" s="265"/>
      <c r="MG177" s="265"/>
      <c r="MH177" s="265"/>
      <c r="MI177" s="265"/>
      <c r="MJ177" s="265"/>
      <c r="MK177" s="265"/>
      <c r="ML177" s="265"/>
      <c r="MM177" s="265"/>
      <c r="MN177" s="265"/>
      <c r="MO177" s="265"/>
      <c r="MP177" s="265"/>
      <c r="MQ177" s="265"/>
      <c r="MR177" s="265"/>
      <c r="MS177" s="265"/>
      <c r="MT177" s="265"/>
      <c r="MU177" s="265"/>
      <c r="MV177" s="265"/>
      <c r="MW177" s="265"/>
      <c r="MX177" s="265"/>
      <c r="MY177" s="265"/>
      <c r="MZ177" s="265"/>
      <c r="NA177" s="265"/>
      <c r="NB177" s="265"/>
      <c r="NC177" s="265"/>
      <c r="ND177" s="265"/>
      <c r="NE177" s="265"/>
      <c r="NF177" s="265"/>
      <c r="NG177" s="265"/>
      <c r="NH177" s="265"/>
      <c r="NI177" s="265"/>
      <c r="NJ177" s="265"/>
      <c r="NK177" s="265"/>
      <c r="NL177" s="265"/>
      <c r="NM177" s="265"/>
      <c r="NN177" s="265"/>
      <c r="NO177" s="265"/>
      <c r="NP177" s="265"/>
      <c r="NQ177" s="265"/>
      <c r="NR177" s="265"/>
      <c r="NS177" s="265"/>
      <c r="NT177" s="265"/>
      <c r="NU177" s="265"/>
      <c r="NV177" s="265"/>
      <c r="NW177" s="265"/>
      <c r="NX177" s="265"/>
      <c r="NY177" s="265"/>
      <c r="NZ177" s="265"/>
      <c r="OA177" s="265"/>
      <c r="OB177" s="265"/>
      <c r="OC177" s="265"/>
      <c r="OD177" s="265"/>
      <c r="OE177" s="265"/>
      <c r="OF177" s="265"/>
      <c r="OG177" s="265"/>
      <c r="OH177" s="265"/>
      <c r="OI177" s="265"/>
      <c r="OJ177" s="265"/>
      <c r="OK177" s="265"/>
      <c r="OL177" s="265"/>
      <c r="OM177" s="265"/>
      <c r="ON177" s="265"/>
      <c r="OO177" s="265"/>
      <c r="OP177" s="265"/>
      <c r="OQ177" s="265"/>
      <c r="OR177" s="265"/>
      <c r="OS177" s="267">
        <f>IF(ISERROR(#REF!),0,1)</f>
        <v>0</v>
      </c>
      <c r="OT177" s="267">
        <f t="shared" ref="OT177:OU182" si="48">IF(C177="YES",1,0)</f>
        <v>0</v>
      </c>
      <c r="OU177" s="267">
        <f t="shared" si="48"/>
        <v>1</v>
      </c>
      <c r="OV177" s="223"/>
      <c r="OW177" s="223"/>
      <c r="OX177" s="223"/>
      <c r="OY177" s="223"/>
      <c r="OZ177" s="223"/>
      <c r="PA177" s="223"/>
      <c r="PB177" s="223"/>
      <c r="PC177" s="223"/>
      <c r="PD177" s="223"/>
      <c r="PE177" s="223"/>
      <c r="PF177" s="223"/>
      <c r="PG177" s="223"/>
      <c r="PH177" s="223"/>
      <c r="PI177" s="223"/>
      <c r="PJ177" s="223"/>
      <c r="PK177" s="223"/>
      <c r="PL177" s="223"/>
      <c r="PM177" s="223"/>
      <c r="PN177" s="223"/>
      <c r="PO177" s="223"/>
      <c r="PP177" s="223"/>
      <c r="PQ177" s="223"/>
      <c r="PR177" s="223"/>
      <c r="PS177" s="223"/>
      <c r="PT177" s="223"/>
      <c r="PU177" s="223"/>
      <c r="PV177" s="223"/>
      <c r="PW177" s="223"/>
      <c r="PX177" s="223"/>
      <c r="PY177" s="223"/>
      <c r="PZ177" s="223"/>
      <c r="QA177" s="223"/>
      <c r="QB177" s="223"/>
      <c r="QC177" s="223"/>
      <c r="QD177" s="223"/>
      <c r="QE177" s="223"/>
      <c r="QF177" s="223"/>
      <c r="QG177" s="223"/>
      <c r="QH177" s="223"/>
      <c r="QI177" s="223"/>
      <c r="QJ177" s="223"/>
      <c r="QK177" s="223"/>
      <c r="QL177" s="223"/>
      <c r="QM177" s="223"/>
      <c r="QN177" s="223"/>
      <c r="QO177" s="223"/>
      <c r="QP177" s="223"/>
      <c r="QQ177" s="223"/>
      <c r="QR177" s="223"/>
      <c r="QS177" s="223"/>
      <c r="QT177" s="223"/>
      <c r="QU177" s="223"/>
      <c r="QV177" s="223"/>
      <c r="QW177" s="223"/>
      <c r="QX177" s="223"/>
      <c r="QY177" s="223"/>
      <c r="QZ177" s="223"/>
      <c r="RA177" s="223"/>
      <c r="RB177" s="223"/>
      <c r="RC177" s="223"/>
      <c r="RD177" s="223"/>
      <c r="RE177" s="223"/>
      <c r="RF177" s="223"/>
      <c r="RG177" s="223"/>
      <c r="RH177" s="223"/>
      <c r="RI177" s="223"/>
      <c r="RJ177" s="223"/>
      <c r="RK177" s="223"/>
      <c r="RL177" s="223"/>
      <c r="RM177" s="223"/>
      <c r="RN177" s="223"/>
      <c r="RO177" s="223"/>
      <c r="RP177" s="223"/>
      <c r="RQ177" s="223"/>
      <c r="RR177" s="223"/>
      <c r="RS177" s="223"/>
      <c r="RT177" s="223"/>
      <c r="RU177" s="223"/>
      <c r="RV177" s="223"/>
      <c r="RW177" s="223"/>
      <c r="RX177" s="223"/>
      <c r="RY177" s="223"/>
      <c r="RZ177" s="223"/>
      <c r="SA177" s="223"/>
      <c r="SB177" s="223"/>
      <c r="SC177" s="223"/>
      <c r="SD177" s="223"/>
      <c r="SE177" s="223"/>
      <c r="SF177" s="223"/>
      <c r="SG177" s="223"/>
      <c r="SH177" s="223"/>
      <c r="SI177" s="223"/>
      <c r="SJ177" s="223"/>
      <c r="SK177" s="223"/>
      <c r="SL177" s="223"/>
      <c r="SM177" s="223"/>
      <c r="SN177" s="223"/>
      <c r="SO177" s="223"/>
      <c r="SP177" s="223"/>
      <c r="SQ177" s="223"/>
      <c r="SR177" s="223"/>
      <c r="SS177" s="223"/>
      <c r="ST177" s="223"/>
      <c r="SU177" s="223"/>
      <c r="SV177" s="223"/>
      <c r="SW177" s="223"/>
      <c r="SX177" s="223"/>
      <c r="SY177" s="223"/>
      <c r="SZ177" s="223"/>
      <c r="TA177" s="223"/>
      <c r="TB177" s="223"/>
      <c r="TC177" s="223"/>
      <c r="TD177" s="223"/>
      <c r="TE177" s="223"/>
      <c r="TF177" s="223"/>
      <c r="TG177" s="223"/>
      <c r="TH177" s="223"/>
      <c r="TI177" s="223"/>
      <c r="TJ177" s="223"/>
      <c r="TK177" s="223"/>
      <c r="TL177" s="223"/>
      <c r="TM177" s="223"/>
      <c r="TN177" s="223"/>
      <c r="TO177" s="223"/>
      <c r="TP177" s="223"/>
      <c r="TQ177" s="223"/>
      <c r="TR177" s="223"/>
      <c r="TS177" s="223"/>
      <c r="TT177" s="223"/>
      <c r="TU177" s="223"/>
      <c r="TV177" s="223"/>
      <c r="TW177" s="223"/>
      <c r="TX177" s="223"/>
      <c r="TY177" s="223"/>
      <c r="TZ177" s="223"/>
      <c r="UA177" s="223"/>
      <c r="UB177" s="223"/>
      <c r="UC177" s="223"/>
      <c r="UD177" s="223"/>
      <c r="UE177" s="223"/>
      <c r="UF177" s="223"/>
      <c r="UG177" s="223"/>
      <c r="UH177" s="223"/>
      <c r="UI177" s="223"/>
      <c r="UJ177" s="223"/>
      <c r="UK177" s="223"/>
      <c r="UL177" s="223"/>
      <c r="UM177" s="223"/>
      <c r="UN177" s="223"/>
      <c r="UO177" s="223"/>
      <c r="UP177" s="223"/>
      <c r="UQ177" s="223"/>
      <c r="UR177" s="223"/>
      <c r="US177" s="223"/>
      <c r="UT177" s="223"/>
      <c r="UU177" s="223"/>
      <c r="UV177" s="223"/>
      <c r="UW177" s="223"/>
      <c r="UX177" s="223"/>
      <c r="UY177" s="223"/>
      <c r="UZ177" s="223"/>
      <c r="VA177" s="223"/>
      <c r="VB177" s="223"/>
      <c r="VC177" s="223"/>
      <c r="VD177" s="223"/>
      <c r="VE177" s="223"/>
      <c r="VF177" s="223"/>
      <c r="VG177" s="223"/>
      <c r="VH177" s="223"/>
      <c r="VI177" s="223"/>
      <c r="VJ177" s="223"/>
      <c r="VK177" s="223"/>
      <c r="VL177" s="223"/>
      <c r="VM177" s="223"/>
      <c r="VN177" s="223"/>
      <c r="VO177" s="223"/>
      <c r="VP177" s="223"/>
      <c r="VQ177" s="223"/>
      <c r="VR177" s="223"/>
      <c r="VS177" s="223"/>
      <c r="VT177" s="223"/>
      <c r="VU177" s="223"/>
      <c r="VV177" s="223"/>
      <c r="VW177" s="223"/>
      <c r="VX177" s="223"/>
      <c r="VY177" s="223"/>
      <c r="VZ177" s="223"/>
      <c r="WA177" s="223"/>
      <c r="WB177" s="223"/>
      <c r="WC177" s="223"/>
      <c r="WD177" s="223"/>
      <c r="WE177" s="223"/>
      <c r="WF177" s="223"/>
      <c r="WG177" s="223"/>
      <c r="WH177" s="223"/>
      <c r="WI177" s="223"/>
      <c r="WJ177" s="223"/>
      <c r="WK177" s="223"/>
      <c r="WL177" s="223"/>
      <c r="WM177" s="223"/>
      <c r="WN177" s="223"/>
      <c r="WO177" s="223"/>
      <c r="WP177" s="223"/>
      <c r="WQ177" s="223"/>
      <c r="WR177" s="223"/>
      <c r="WS177" s="223"/>
      <c r="WT177" s="223"/>
      <c r="WU177" s="223"/>
      <c r="WV177" s="223"/>
      <c r="WW177" s="223"/>
      <c r="WX177" s="223"/>
      <c r="WY177" s="223"/>
      <c r="WZ177" s="223"/>
      <c r="XA177" s="223"/>
      <c r="XB177" s="223"/>
      <c r="XC177" s="223"/>
      <c r="XD177" s="223"/>
      <c r="XE177" s="223"/>
      <c r="XF177" s="223"/>
      <c r="XG177" s="223"/>
      <c r="XH177" s="223"/>
      <c r="XI177" s="223"/>
      <c r="XJ177" s="223"/>
      <c r="XK177" s="223"/>
      <c r="XL177" s="223"/>
      <c r="XM177" s="223"/>
      <c r="XN177" s="223"/>
      <c r="XO177" s="223"/>
      <c r="XP177" s="223"/>
      <c r="XQ177" s="223"/>
      <c r="XR177" s="223"/>
      <c r="XS177" s="223"/>
      <c r="XT177" s="223"/>
      <c r="XU177" s="223"/>
      <c r="XV177" s="223"/>
      <c r="XW177" s="223"/>
      <c r="XX177" s="223"/>
      <c r="XY177" s="223"/>
      <c r="XZ177" s="223"/>
      <c r="YA177" s="223"/>
      <c r="YB177" s="223"/>
      <c r="YC177" s="223"/>
      <c r="YD177" s="223"/>
      <c r="YE177" s="223"/>
      <c r="YF177" s="223"/>
      <c r="YG177" s="223"/>
      <c r="YH177" s="223"/>
      <c r="YI177" s="223"/>
      <c r="YJ177" s="223"/>
      <c r="YK177" s="223"/>
      <c r="YL177" s="223"/>
      <c r="YM177" s="223"/>
      <c r="YN177" s="223"/>
      <c r="YO177" s="223"/>
      <c r="YP177" s="223"/>
      <c r="YQ177" s="223"/>
      <c r="YR177" s="223"/>
      <c r="YS177" s="223"/>
      <c r="YT177" s="223"/>
      <c r="YU177" s="223"/>
      <c r="YV177" s="223"/>
      <c r="YW177" s="223"/>
      <c r="YX177" s="223"/>
      <c r="YY177" s="223"/>
      <c r="YZ177" s="223"/>
      <c r="ZA177" s="223"/>
      <c r="ZB177" s="223"/>
      <c r="ZC177" s="223"/>
      <c r="ZD177" s="223"/>
      <c r="ZE177" s="223"/>
      <c r="ZF177" s="223"/>
      <c r="ZG177" s="223"/>
      <c r="ZH177" s="223"/>
      <c r="ZI177" s="223"/>
      <c r="ZJ177" s="223"/>
      <c r="ZK177" s="223"/>
      <c r="ZL177" s="223"/>
      <c r="ZM177" s="223"/>
      <c r="ZN177" s="223"/>
      <c r="ZO177" s="223"/>
      <c r="ZP177" s="223"/>
      <c r="ZQ177" s="223"/>
      <c r="ZR177" s="223"/>
      <c r="ZS177" s="223"/>
      <c r="ZT177" s="223"/>
      <c r="ZU177" s="223"/>
      <c r="ZV177" s="223"/>
      <c r="ZW177" s="223"/>
      <c r="ZX177" s="223"/>
      <c r="ZY177" s="223"/>
      <c r="ZZ177" s="223"/>
      <c r="AAA177" s="223"/>
      <c r="AAB177" s="223"/>
      <c r="AAC177" s="223"/>
      <c r="AAD177" s="223"/>
      <c r="AAE177" s="223"/>
      <c r="AAF177" s="223"/>
      <c r="AAG177" s="223"/>
      <c r="AAH177" s="223"/>
      <c r="AAI177" s="223"/>
      <c r="AAJ177" s="223"/>
      <c r="AAK177" s="223"/>
      <c r="AAL177" s="223"/>
      <c r="AAM177" s="223"/>
      <c r="AAN177" s="223"/>
      <c r="AAO177" s="223"/>
      <c r="AAP177" s="223"/>
      <c r="AAQ177" s="223"/>
      <c r="AAR177" s="223"/>
      <c r="AAS177" s="223"/>
      <c r="AAT177" s="223"/>
      <c r="AAU177" s="223"/>
      <c r="AAV177" s="223"/>
      <c r="AAW177" s="223"/>
      <c r="AAX177" s="223"/>
      <c r="AAY177" s="223"/>
      <c r="AAZ177" s="223"/>
      <c r="ABA177" s="223"/>
      <c r="ABB177" s="223"/>
      <c r="ABC177" s="223"/>
      <c r="ABD177" s="223"/>
      <c r="ABE177" s="223"/>
      <c r="ABF177" s="223"/>
      <c r="ABG177" s="223"/>
      <c r="ABH177" s="223"/>
      <c r="ABI177" s="223"/>
      <c r="ABJ177" s="223"/>
      <c r="ABK177" s="223"/>
      <c r="ABL177" s="223"/>
      <c r="ABM177" s="223"/>
      <c r="ABN177" s="223"/>
      <c r="ABO177" s="223"/>
      <c r="ABP177" s="223"/>
      <c r="ABQ177" s="223"/>
      <c r="ABR177" s="223"/>
      <c r="ABS177" s="223"/>
      <c r="ABT177" s="223"/>
      <c r="ABU177" s="223"/>
      <c r="ABV177" s="223"/>
      <c r="ABW177" s="223"/>
      <c r="ABX177" s="223"/>
      <c r="ABY177" s="223"/>
      <c r="ABZ177" s="223"/>
      <c r="ACA177" s="223"/>
      <c r="ACB177" s="223"/>
      <c r="ACC177" s="223"/>
      <c r="ACD177" s="223"/>
      <c r="ACE177" s="223"/>
      <c r="ACF177" s="223"/>
      <c r="ACG177" s="223"/>
      <c r="ACH177" s="223"/>
      <c r="ACI177" s="223"/>
      <c r="ACJ177" s="223"/>
      <c r="ACK177" s="223"/>
      <c r="ACL177" s="223"/>
      <c r="ACM177" s="223"/>
      <c r="ACN177" s="223"/>
      <c r="ACO177" s="223"/>
      <c r="ACP177" s="223"/>
      <c r="ACQ177" s="223"/>
      <c r="ACR177" s="223"/>
      <c r="ACS177" s="223"/>
      <c r="ACT177" s="223"/>
      <c r="ACU177" s="223"/>
      <c r="ACV177" s="223"/>
      <c r="ACW177" s="223"/>
      <c r="ACX177" s="223"/>
      <c r="ACY177" s="223"/>
      <c r="ACZ177" s="223"/>
      <c r="ADA177" s="223"/>
      <c r="ADB177" s="223"/>
      <c r="ADC177" s="223"/>
      <c r="ADD177" s="223"/>
      <c r="ADE177" s="223"/>
      <c r="ADF177" s="223"/>
      <c r="ADG177" s="223"/>
      <c r="ADH177" s="223"/>
      <c r="ADI177" s="223"/>
      <c r="ADJ177" s="223"/>
      <c r="ADK177" s="223"/>
      <c r="ADL177" s="223"/>
      <c r="ADM177" s="223"/>
      <c r="ADN177" s="223"/>
      <c r="ADO177" s="223"/>
      <c r="ADP177" s="223"/>
      <c r="ADQ177" s="223"/>
      <c r="ADR177" s="223"/>
      <c r="ADS177" s="223"/>
      <c r="ADT177" s="223"/>
      <c r="ADU177" s="223"/>
      <c r="ADV177" s="223"/>
      <c r="ADW177" s="223"/>
      <c r="ADX177" s="223"/>
      <c r="ADY177" s="223"/>
      <c r="ADZ177" s="223"/>
      <c r="AEA177" s="223"/>
      <c r="AEB177" s="223"/>
      <c r="AEC177" s="223"/>
      <c r="AED177" s="223"/>
      <c r="AEE177" s="223"/>
      <c r="AEF177" s="223"/>
      <c r="AEG177" s="223"/>
      <c r="AEH177" s="223"/>
      <c r="AEI177" s="223"/>
      <c r="AEJ177" s="223"/>
      <c r="AEK177" s="223"/>
      <c r="AEL177" s="223"/>
      <c r="AEM177" s="223"/>
      <c r="AEN177" s="223"/>
      <c r="AEO177" s="223"/>
      <c r="AEP177" s="223"/>
      <c r="AEQ177" s="223"/>
      <c r="AER177" s="223"/>
      <c r="AES177" s="223"/>
      <c r="AET177" s="223"/>
      <c r="AEU177" s="223"/>
      <c r="AEV177" s="223"/>
      <c r="AEW177" s="223"/>
      <c r="AEX177" s="223"/>
      <c r="AEY177" s="223"/>
      <c r="AEZ177" s="223"/>
      <c r="AFA177" s="223"/>
      <c r="AFB177" s="223"/>
      <c r="AFC177" s="223"/>
      <c r="AFD177" s="223"/>
      <c r="AFE177" s="223"/>
      <c r="AFF177" s="223"/>
      <c r="AFG177" s="223"/>
      <c r="AFH177" s="223"/>
      <c r="AFI177" s="223"/>
      <c r="AFJ177" s="223"/>
      <c r="AFK177" s="223"/>
      <c r="AFL177" s="223"/>
      <c r="AFM177" s="223"/>
      <c r="AFN177" s="223"/>
      <c r="AFO177" s="223"/>
      <c r="AFP177" s="223"/>
      <c r="AFQ177" s="223"/>
      <c r="AFR177" s="223"/>
      <c r="AFS177" s="223"/>
      <c r="AFT177" s="223"/>
    </row>
    <row r="178" spans="1:852" s="64" customFormat="1">
      <c r="A178" s="265" t="s">
        <v>627</v>
      </c>
      <c r="B178" s="265" t="s">
        <v>10003</v>
      </c>
      <c r="C178" s="840" t="str">
        <f>IF(Severity!F178&gt;=0.5,"YES","NO")</f>
        <v>NO</v>
      </c>
      <c r="D178" s="840" t="str">
        <f>IF(Severity!G178&gt;=0.5,"YES","NO")</f>
        <v>YES</v>
      </c>
      <c r="E178" s="214">
        <v>10</v>
      </c>
      <c r="F178" s="214">
        <v>3</v>
      </c>
      <c r="G178" s="90" t="s">
        <v>2380</v>
      </c>
      <c r="H178" s="270" t="s">
        <v>455</v>
      </c>
      <c r="I178" s="270" t="s">
        <v>455</v>
      </c>
      <c r="J178" s="270">
        <v>35</v>
      </c>
      <c r="K178" s="270" t="s">
        <v>455</v>
      </c>
      <c r="L178" s="265"/>
      <c r="M178" s="265"/>
      <c r="N178" s="270"/>
      <c r="O178" s="270" t="s">
        <v>455</v>
      </c>
      <c r="P178" s="265"/>
      <c r="Q178" s="265"/>
      <c r="R178" s="265"/>
      <c r="S178" s="270" t="s">
        <v>908</v>
      </c>
      <c r="T178" s="270">
        <v>21</v>
      </c>
      <c r="U178" s="125">
        <v>19.170000000000002</v>
      </c>
      <c r="V178" s="125">
        <v>7.21</v>
      </c>
      <c r="W178" s="125"/>
      <c r="X178" s="125"/>
      <c r="Y178" s="125">
        <v>11.97</v>
      </c>
      <c r="Z178" s="125">
        <v>8.0500000000000007</v>
      </c>
      <c r="AA178" s="125"/>
      <c r="AB178" s="125"/>
      <c r="AC178" s="125"/>
      <c r="AD178" s="125"/>
      <c r="AE178" s="114"/>
      <c r="AF178" s="125"/>
      <c r="AG178" s="125"/>
      <c r="AH178" s="125"/>
      <c r="AI178" s="265">
        <v>102</v>
      </c>
      <c r="AJ178" s="267">
        <f t="shared" si="37"/>
        <v>67</v>
      </c>
      <c r="AK178" s="267" t="s">
        <v>455</v>
      </c>
      <c r="AL178" s="95" t="s">
        <v>2378</v>
      </c>
      <c r="AM178" s="270" t="s">
        <v>747</v>
      </c>
      <c r="AN178" s="270" t="s">
        <v>455</v>
      </c>
      <c r="AO178" s="270">
        <v>43</v>
      </c>
      <c r="AP178" s="270" t="s">
        <v>455</v>
      </c>
      <c r="AQ178" s="265"/>
      <c r="AR178" s="265"/>
      <c r="AS178" s="265"/>
      <c r="AT178" s="270" t="s">
        <v>455</v>
      </c>
      <c r="AU178" s="265"/>
      <c r="AV178" s="265"/>
      <c r="AW178" s="265"/>
      <c r="AX178" s="265" t="s">
        <v>908</v>
      </c>
      <c r="AY178" s="265">
        <v>21</v>
      </c>
      <c r="AZ178" s="114">
        <v>17.89</v>
      </c>
      <c r="BA178" s="114">
        <v>9.9499999999999993</v>
      </c>
      <c r="BB178" s="114"/>
      <c r="BC178" s="114"/>
      <c r="BD178" s="114">
        <v>11.43</v>
      </c>
      <c r="BE178" s="114">
        <v>9.41</v>
      </c>
      <c r="BF178" s="114"/>
      <c r="BG178" s="114"/>
      <c r="BH178" s="114"/>
      <c r="BI178" s="114"/>
      <c r="BJ178" s="114"/>
      <c r="BK178" s="114"/>
      <c r="BL178" s="114"/>
      <c r="BM178" s="114"/>
      <c r="BN178" s="270">
        <v>99</v>
      </c>
      <c r="BO178" s="270">
        <f t="shared" si="38"/>
        <v>56</v>
      </c>
      <c r="BP178" s="270" t="s">
        <v>455</v>
      </c>
      <c r="BQ178" s="95" t="s">
        <v>2269</v>
      </c>
      <c r="BR178" s="270" t="s">
        <v>749</v>
      </c>
      <c r="BS178" s="265" t="s">
        <v>455</v>
      </c>
      <c r="BT178" s="265">
        <v>42</v>
      </c>
      <c r="BU178" s="270" t="s">
        <v>455</v>
      </c>
      <c r="BV178" s="265"/>
      <c r="BW178" s="265"/>
      <c r="BX178" s="265"/>
      <c r="BY178" s="270" t="s">
        <v>455</v>
      </c>
      <c r="BZ178" s="265"/>
      <c r="CA178" s="265"/>
      <c r="CB178" s="265"/>
      <c r="CC178" s="265" t="s">
        <v>908</v>
      </c>
      <c r="CD178" s="265">
        <v>21</v>
      </c>
      <c r="CE178" s="114">
        <v>18.13</v>
      </c>
      <c r="CF178" s="114">
        <v>8.1</v>
      </c>
      <c r="CG178" s="114"/>
      <c r="CH178" s="114"/>
      <c r="CI178" s="114">
        <v>14.46</v>
      </c>
      <c r="CJ178" s="114">
        <v>10.42</v>
      </c>
      <c r="CK178" s="114"/>
      <c r="CL178" s="114"/>
      <c r="CM178" s="114"/>
      <c r="CN178" s="114"/>
      <c r="CO178" s="114"/>
      <c r="CP178" s="114"/>
      <c r="CQ178" s="114"/>
      <c r="CR178" s="114"/>
      <c r="CS178" s="265">
        <v>100</v>
      </c>
      <c r="CT178" s="267">
        <f>CS178-BT178</f>
        <v>58</v>
      </c>
      <c r="CU178" s="270" t="s">
        <v>455</v>
      </c>
      <c r="CV178" s="270"/>
      <c r="CW178" s="270" t="s">
        <v>455</v>
      </c>
      <c r="CX178" s="270"/>
      <c r="CY178" s="265"/>
      <c r="CZ178" s="265"/>
      <c r="DA178" s="265"/>
      <c r="DB178" s="265"/>
      <c r="DC178" s="265"/>
      <c r="DD178" s="265"/>
      <c r="DE178" s="265"/>
      <c r="DF178" s="265"/>
      <c r="DG178" s="265"/>
      <c r="DH178" s="265"/>
      <c r="DI178" s="265"/>
      <c r="DJ178" s="125"/>
      <c r="DK178" s="125"/>
      <c r="DL178" s="125"/>
      <c r="DM178" s="125"/>
      <c r="DN178" s="125"/>
      <c r="DO178" s="125"/>
      <c r="DP178" s="125"/>
      <c r="DQ178" s="125"/>
      <c r="DR178" s="125"/>
      <c r="DS178" s="125"/>
      <c r="DT178" s="125"/>
      <c r="DU178" s="125"/>
      <c r="DV178" s="125"/>
      <c r="DW178" s="125"/>
      <c r="DX178" s="265"/>
      <c r="DY178" s="265"/>
      <c r="DZ178" s="265"/>
      <c r="EA178" s="265"/>
      <c r="EB178" s="270" t="s">
        <v>455</v>
      </c>
      <c r="EC178" s="265"/>
      <c r="ED178" s="265"/>
      <c r="EE178" s="265"/>
      <c r="EF178" s="265"/>
      <c r="EG178" s="265"/>
      <c r="EH178" s="265"/>
      <c r="EI178" s="265"/>
      <c r="EJ178" s="265"/>
      <c r="EK178" s="265"/>
      <c r="EL178" s="265"/>
      <c r="EM178" s="265"/>
      <c r="EN178" s="265"/>
      <c r="EO178" s="125"/>
      <c r="EP178" s="125"/>
      <c r="EQ178" s="125"/>
      <c r="ER178" s="125"/>
      <c r="ES178" s="125"/>
      <c r="ET178" s="125"/>
      <c r="EU178" s="125"/>
      <c r="EV178" s="125"/>
      <c r="EW178" s="125"/>
      <c r="EX178" s="125"/>
      <c r="EY178" s="125"/>
      <c r="EZ178" s="125"/>
      <c r="FA178" s="125"/>
      <c r="FB178" s="125"/>
      <c r="FC178" s="265"/>
      <c r="FD178" s="265"/>
      <c r="FE178" s="265"/>
      <c r="FF178" s="270" t="s">
        <v>455</v>
      </c>
      <c r="FG178" s="265"/>
      <c r="FH178" s="265"/>
      <c r="FI178" s="265"/>
      <c r="FJ178" s="265"/>
      <c r="FK178" s="265"/>
      <c r="FL178" s="265"/>
      <c r="FM178" s="265"/>
      <c r="FN178" s="265"/>
      <c r="FO178" s="265"/>
      <c r="FP178" s="265"/>
      <c r="FQ178" s="265"/>
      <c r="FR178" s="265"/>
      <c r="FS178" s="265"/>
      <c r="FT178" s="265"/>
      <c r="FU178" s="265"/>
      <c r="FV178" s="265"/>
      <c r="FW178" s="265"/>
      <c r="FX178" s="265"/>
      <c r="FY178" s="265"/>
      <c r="FZ178" s="265"/>
      <c r="GA178" s="265"/>
      <c r="GB178" s="265"/>
      <c r="GC178" s="265"/>
      <c r="GD178" s="265"/>
      <c r="GE178" s="265"/>
      <c r="GF178" s="265"/>
      <c r="GG178" s="265"/>
      <c r="GH178" s="265"/>
      <c r="GI178" s="265"/>
      <c r="GJ178" s="265"/>
      <c r="GK178" s="265"/>
      <c r="GL178" s="265"/>
      <c r="GM178" s="265"/>
      <c r="GN178" s="265"/>
      <c r="GO178" s="217"/>
      <c r="GP178" s="265"/>
      <c r="GQ178" s="265"/>
      <c r="GR178" s="265"/>
      <c r="GS178" s="265"/>
      <c r="GT178" s="265"/>
      <c r="GU178" s="265"/>
      <c r="GV178" s="265"/>
      <c r="GW178" s="265"/>
      <c r="GX178" s="265"/>
      <c r="GY178" s="265"/>
      <c r="GZ178" s="265"/>
      <c r="HA178" s="265"/>
      <c r="HB178" s="265"/>
      <c r="HC178" s="265"/>
      <c r="HD178" s="270" t="s">
        <v>455</v>
      </c>
      <c r="HE178" s="265"/>
      <c r="HF178" s="265"/>
      <c r="HG178" s="265"/>
      <c r="HH178" s="265"/>
      <c r="HI178" s="265"/>
      <c r="HJ178" s="265"/>
      <c r="HK178" s="265"/>
      <c r="HL178" s="265"/>
      <c r="HM178" s="265"/>
      <c r="HN178" s="265"/>
      <c r="HO178" s="265"/>
      <c r="HP178" s="265"/>
      <c r="HQ178" s="265"/>
      <c r="HR178" s="265"/>
      <c r="HS178" s="265"/>
      <c r="HT178" s="265"/>
      <c r="HU178" s="265"/>
      <c r="HV178" s="265"/>
      <c r="HW178" s="265"/>
      <c r="HX178" s="265"/>
      <c r="HY178" s="265"/>
      <c r="HZ178" s="265"/>
      <c r="IA178" s="265"/>
      <c r="IB178" s="265"/>
      <c r="IC178" s="265"/>
      <c r="ID178" s="265"/>
      <c r="IE178" s="265"/>
      <c r="IF178" s="265"/>
      <c r="IG178" s="265"/>
      <c r="IH178" s="265"/>
      <c r="II178" s="265"/>
      <c r="IJ178" s="265"/>
      <c r="IK178" s="265"/>
      <c r="IL178" s="265"/>
      <c r="IM178" s="265"/>
      <c r="IN178" s="265"/>
      <c r="IO178" s="265"/>
      <c r="IP178" s="265"/>
      <c r="IQ178" s="265"/>
      <c r="IR178" s="265"/>
      <c r="IS178" s="270" t="s">
        <v>455</v>
      </c>
      <c r="IT178" s="265"/>
      <c r="IU178" s="265"/>
      <c r="IV178" s="265"/>
      <c r="IW178" s="265"/>
      <c r="IX178" s="265"/>
      <c r="IY178" s="265"/>
      <c r="IZ178" s="265"/>
      <c r="JA178" s="265"/>
      <c r="JB178" s="265"/>
      <c r="JC178" s="265"/>
      <c r="JD178" s="265"/>
      <c r="JE178" s="265"/>
      <c r="JF178" s="265"/>
      <c r="JG178" s="265"/>
      <c r="JH178" s="265"/>
      <c r="JI178" s="265"/>
      <c r="JJ178" s="265"/>
      <c r="JK178" s="265"/>
      <c r="JL178" s="265"/>
      <c r="JM178" s="265"/>
      <c r="JN178" s="265"/>
      <c r="JO178" s="265"/>
      <c r="JP178" s="265"/>
      <c r="JQ178" s="265"/>
      <c r="JR178" s="265"/>
      <c r="JS178" s="265"/>
      <c r="JT178" s="265"/>
      <c r="JU178" s="265"/>
      <c r="JV178" s="265"/>
      <c r="JW178" s="265"/>
      <c r="JX178" s="265"/>
      <c r="JY178" s="265"/>
      <c r="JZ178" s="265"/>
      <c r="KA178" s="265"/>
      <c r="KB178" s="265"/>
      <c r="KC178" s="265"/>
      <c r="KD178" s="265"/>
      <c r="KE178" s="270" t="s">
        <v>455</v>
      </c>
      <c r="KF178" s="265"/>
      <c r="KG178" s="265"/>
      <c r="KH178" s="265"/>
      <c r="KI178" s="265"/>
      <c r="KJ178" s="265"/>
      <c r="KK178" s="265"/>
      <c r="KL178" s="265"/>
      <c r="KM178" s="265"/>
      <c r="KN178" s="265"/>
      <c r="KO178" s="265"/>
      <c r="KP178" s="265"/>
      <c r="KQ178" s="265"/>
      <c r="KR178" s="265"/>
      <c r="KS178" s="265"/>
      <c r="KT178" s="265"/>
      <c r="KU178" s="265"/>
      <c r="KV178" s="265"/>
      <c r="KW178" s="265"/>
      <c r="KX178" s="265"/>
      <c r="KY178" s="265"/>
      <c r="KZ178" s="265"/>
      <c r="LA178" s="265"/>
      <c r="LB178" s="265"/>
      <c r="LC178" s="265"/>
      <c r="LD178" s="265"/>
      <c r="LE178" s="265"/>
      <c r="LF178" s="265"/>
      <c r="LG178" s="265"/>
      <c r="LH178" s="265"/>
      <c r="LI178" s="265"/>
      <c r="LJ178" s="265"/>
      <c r="LK178" s="265"/>
      <c r="LL178" s="265"/>
      <c r="LM178" s="265"/>
      <c r="LN178" s="265"/>
      <c r="LO178" s="265"/>
      <c r="LP178" s="265"/>
      <c r="LQ178" s="265"/>
      <c r="LR178" s="265"/>
      <c r="LS178" s="265"/>
      <c r="LT178" s="270" t="s">
        <v>455</v>
      </c>
      <c r="LU178" s="265"/>
      <c r="LV178" s="265"/>
      <c r="LW178" s="265"/>
      <c r="LX178" s="265"/>
      <c r="LY178" s="265"/>
      <c r="LZ178" s="265"/>
      <c r="MA178" s="265"/>
      <c r="MB178" s="265"/>
      <c r="MC178" s="265"/>
      <c r="MD178" s="265"/>
      <c r="ME178" s="265"/>
      <c r="MF178" s="265"/>
      <c r="MG178" s="265"/>
      <c r="MH178" s="265"/>
      <c r="MI178" s="265"/>
      <c r="MJ178" s="265"/>
      <c r="MK178" s="265"/>
      <c r="ML178" s="265"/>
      <c r="MM178" s="265"/>
      <c r="MN178" s="265"/>
      <c r="MO178" s="265"/>
      <c r="MP178" s="265"/>
      <c r="MQ178" s="265"/>
      <c r="MR178" s="265"/>
      <c r="MS178" s="265"/>
      <c r="MT178" s="265"/>
      <c r="MU178" s="265"/>
      <c r="MV178" s="265"/>
      <c r="MW178" s="265"/>
      <c r="MX178" s="265"/>
      <c r="MY178" s="265"/>
      <c r="MZ178" s="265"/>
      <c r="NA178" s="265"/>
      <c r="NB178" s="265"/>
      <c r="NC178" s="265"/>
      <c r="ND178" s="265"/>
      <c r="NE178" s="265"/>
      <c r="NF178" s="265"/>
      <c r="NG178" s="265"/>
      <c r="NH178" s="265"/>
      <c r="NI178" s="265"/>
      <c r="NJ178" s="265"/>
      <c r="NK178" s="265"/>
      <c r="NL178" s="265"/>
      <c r="NM178" s="265"/>
      <c r="NN178" s="265"/>
      <c r="NO178" s="265"/>
      <c r="NP178" s="265"/>
      <c r="NQ178" s="265"/>
      <c r="NR178" s="265"/>
      <c r="NS178" s="265"/>
      <c r="NT178" s="265"/>
      <c r="NU178" s="265"/>
      <c r="NV178" s="265"/>
      <c r="NW178" s="265"/>
      <c r="NX178" s="265"/>
      <c r="NY178" s="265"/>
      <c r="NZ178" s="265"/>
      <c r="OA178" s="265"/>
      <c r="OB178" s="265"/>
      <c r="OC178" s="265"/>
      <c r="OD178" s="265"/>
      <c r="OE178" s="265"/>
      <c r="OF178" s="265"/>
      <c r="OG178" s="265"/>
      <c r="OH178" s="265"/>
      <c r="OI178" s="265"/>
      <c r="OJ178" s="265"/>
      <c r="OK178" s="265"/>
      <c r="OL178" s="265"/>
      <c r="OM178" s="265"/>
      <c r="ON178" s="265"/>
      <c r="OO178" s="265"/>
      <c r="OP178" s="265"/>
      <c r="OQ178" s="265"/>
      <c r="OR178" s="265"/>
      <c r="OS178" s="267">
        <f>IF(ISERROR(#REF!),0,1)</f>
        <v>0</v>
      </c>
      <c r="OT178" s="267">
        <f t="shared" si="48"/>
        <v>0</v>
      </c>
      <c r="OU178" s="267">
        <f t="shared" si="48"/>
        <v>1</v>
      </c>
      <c r="OV178" s="223"/>
      <c r="OW178" s="223"/>
      <c r="OX178" s="223"/>
      <c r="OY178" s="223"/>
      <c r="OZ178" s="223"/>
      <c r="PA178" s="223"/>
      <c r="PB178" s="223"/>
      <c r="PC178" s="223"/>
      <c r="PD178" s="223"/>
      <c r="PE178" s="223"/>
      <c r="PF178" s="223"/>
      <c r="PG178" s="223"/>
      <c r="PH178" s="223"/>
      <c r="PI178" s="223"/>
      <c r="PJ178" s="223"/>
      <c r="PK178" s="223"/>
      <c r="PL178" s="223"/>
      <c r="PM178" s="223"/>
      <c r="PN178" s="223"/>
      <c r="PO178" s="223"/>
      <c r="PP178" s="223"/>
      <c r="PQ178" s="223"/>
      <c r="PR178" s="223"/>
      <c r="PS178" s="223"/>
      <c r="PT178" s="223"/>
      <c r="PU178" s="223"/>
      <c r="PV178" s="223"/>
      <c r="PW178" s="223"/>
      <c r="PX178" s="223"/>
      <c r="PY178" s="223"/>
      <c r="PZ178" s="223"/>
      <c r="QA178" s="223"/>
      <c r="QB178" s="223"/>
      <c r="QC178" s="223"/>
      <c r="QD178" s="223"/>
      <c r="QE178" s="223"/>
      <c r="QF178" s="223"/>
      <c r="QG178" s="223"/>
      <c r="QH178" s="223"/>
      <c r="QI178" s="223"/>
      <c r="QJ178" s="223"/>
      <c r="QK178" s="223"/>
      <c r="QL178" s="223"/>
      <c r="QM178" s="223"/>
      <c r="QN178" s="223"/>
      <c r="QO178" s="223"/>
      <c r="QP178" s="223"/>
      <c r="QQ178" s="223"/>
      <c r="QR178" s="223"/>
      <c r="QS178" s="223"/>
      <c r="QT178" s="223"/>
      <c r="QU178" s="223"/>
      <c r="QV178" s="223"/>
      <c r="QW178" s="223"/>
      <c r="QX178" s="223"/>
      <c r="QY178" s="223"/>
      <c r="QZ178" s="223"/>
      <c r="RA178" s="223"/>
      <c r="RB178" s="223"/>
      <c r="RC178" s="223"/>
      <c r="RD178" s="223"/>
      <c r="RE178" s="223"/>
      <c r="RF178" s="223"/>
      <c r="RG178" s="223"/>
      <c r="RH178" s="223"/>
      <c r="RI178" s="223"/>
      <c r="RJ178" s="223"/>
      <c r="RK178" s="223"/>
      <c r="RL178" s="223"/>
      <c r="RM178" s="223"/>
      <c r="RN178" s="223"/>
      <c r="RO178" s="223"/>
      <c r="RP178" s="223"/>
      <c r="RQ178" s="223"/>
      <c r="RR178" s="223"/>
      <c r="RS178" s="223"/>
      <c r="RT178" s="223"/>
      <c r="RU178" s="223"/>
      <c r="RV178" s="223"/>
      <c r="RW178" s="223"/>
      <c r="RX178" s="223"/>
      <c r="RY178" s="223"/>
      <c r="RZ178" s="223"/>
      <c r="SA178" s="223"/>
      <c r="SB178" s="223"/>
      <c r="SC178" s="223"/>
      <c r="SD178" s="223"/>
      <c r="SE178" s="223"/>
      <c r="SF178" s="223"/>
      <c r="SG178" s="223"/>
      <c r="SH178" s="223"/>
      <c r="SI178" s="223"/>
      <c r="SJ178" s="223"/>
      <c r="SK178" s="223"/>
      <c r="SL178" s="223"/>
      <c r="SM178" s="223"/>
      <c r="SN178" s="223"/>
      <c r="SO178" s="223"/>
      <c r="SP178" s="223"/>
      <c r="SQ178" s="223"/>
      <c r="SR178" s="223"/>
      <c r="SS178" s="223"/>
      <c r="ST178" s="223"/>
      <c r="SU178" s="223"/>
      <c r="SV178" s="223"/>
      <c r="SW178" s="223"/>
      <c r="SX178" s="223"/>
      <c r="SY178" s="223"/>
      <c r="SZ178" s="223"/>
      <c r="TA178" s="223"/>
      <c r="TB178" s="223"/>
      <c r="TC178" s="223"/>
      <c r="TD178" s="223"/>
      <c r="TE178" s="223"/>
      <c r="TF178" s="223"/>
      <c r="TG178" s="223"/>
      <c r="TH178" s="223"/>
      <c r="TI178" s="223"/>
      <c r="TJ178" s="223"/>
      <c r="TK178" s="223"/>
      <c r="TL178" s="223"/>
      <c r="TM178" s="223"/>
      <c r="TN178" s="223"/>
      <c r="TO178" s="223"/>
      <c r="TP178" s="223"/>
      <c r="TQ178" s="223"/>
      <c r="TR178" s="223"/>
      <c r="TS178" s="223"/>
      <c r="TT178" s="223"/>
      <c r="TU178" s="223"/>
      <c r="TV178" s="223"/>
      <c r="TW178" s="223"/>
      <c r="TX178" s="223"/>
      <c r="TY178" s="223"/>
      <c r="TZ178" s="223"/>
      <c r="UA178" s="223"/>
      <c r="UB178" s="223"/>
      <c r="UC178" s="223"/>
      <c r="UD178" s="223"/>
      <c r="UE178" s="223"/>
      <c r="UF178" s="223"/>
      <c r="UG178" s="223"/>
      <c r="UH178" s="223"/>
      <c r="UI178" s="223"/>
      <c r="UJ178" s="223"/>
      <c r="UK178" s="223"/>
      <c r="UL178" s="223"/>
      <c r="UM178" s="223"/>
      <c r="UN178" s="223"/>
      <c r="UO178" s="223"/>
      <c r="UP178" s="223"/>
      <c r="UQ178" s="223"/>
      <c r="UR178" s="223"/>
      <c r="US178" s="223"/>
      <c r="UT178" s="223"/>
      <c r="UU178" s="223"/>
      <c r="UV178" s="223"/>
      <c r="UW178" s="223"/>
      <c r="UX178" s="223"/>
      <c r="UY178" s="223"/>
      <c r="UZ178" s="223"/>
      <c r="VA178" s="223"/>
      <c r="VB178" s="223"/>
      <c r="VC178" s="223"/>
      <c r="VD178" s="223"/>
      <c r="VE178" s="223"/>
      <c r="VF178" s="223"/>
      <c r="VG178" s="223"/>
      <c r="VH178" s="223"/>
      <c r="VI178" s="223"/>
      <c r="VJ178" s="223"/>
      <c r="VK178" s="223"/>
      <c r="VL178" s="223"/>
      <c r="VM178" s="223"/>
      <c r="VN178" s="223"/>
      <c r="VO178" s="223"/>
      <c r="VP178" s="223"/>
      <c r="VQ178" s="223"/>
      <c r="VR178" s="223"/>
      <c r="VS178" s="223"/>
      <c r="VT178" s="223"/>
      <c r="VU178" s="223"/>
      <c r="VV178" s="223"/>
      <c r="VW178" s="223"/>
      <c r="VX178" s="223"/>
      <c r="VY178" s="223"/>
      <c r="VZ178" s="223"/>
      <c r="WA178" s="223"/>
      <c r="WB178" s="223"/>
      <c r="WC178" s="223"/>
      <c r="WD178" s="223"/>
      <c r="WE178" s="223"/>
      <c r="WF178" s="223"/>
      <c r="WG178" s="223"/>
      <c r="WH178" s="223"/>
      <c r="WI178" s="223"/>
      <c r="WJ178" s="223"/>
      <c r="WK178" s="223"/>
      <c r="WL178" s="223"/>
      <c r="WM178" s="223"/>
      <c r="WN178" s="223"/>
      <c r="WO178" s="223"/>
      <c r="WP178" s="223"/>
      <c r="WQ178" s="223"/>
      <c r="WR178" s="223"/>
      <c r="WS178" s="223"/>
      <c r="WT178" s="223"/>
      <c r="WU178" s="223"/>
      <c r="WV178" s="223"/>
      <c r="WW178" s="223"/>
      <c r="WX178" s="223"/>
      <c r="WY178" s="223"/>
      <c r="WZ178" s="223"/>
      <c r="XA178" s="223"/>
      <c r="XB178" s="223"/>
      <c r="XC178" s="223"/>
      <c r="XD178" s="223"/>
      <c r="XE178" s="223"/>
      <c r="XF178" s="223"/>
      <c r="XG178" s="223"/>
      <c r="XH178" s="223"/>
      <c r="XI178" s="223"/>
      <c r="XJ178" s="223"/>
      <c r="XK178" s="223"/>
      <c r="XL178" s="223"/>
      <c r="XM178" s="223"/>
      <c r="XN178" s="223"/>
      <c r="XO178" s="223"/>
      <c r="XP178" s="223"/>
      <c r="XQ178" s="223"/>
      <c r="XR178" s="223"/>
      <c r="XS178" s="223"/>
      <c r="XT178" s="223"/>
      <c r="XU178" s="223"/>
      <c r="XV178" s="223"/>
      <c r="XW178" s="223"/>
      <c r="XX178" s="223"/>
      <c r="XY178" s="223"/>
      <c r="XZ178" s="223"/>
      <c r="YA178" s="223"/>
      <c r="YB178" s="223"/>
      <c r="YC178" s="223"/>
      <c r="YD178" s="223"/>
      <c r="YE178" s="223"/>
      <c r="YF178" s="223"/>
      <c r="YG178" s="223"/>
      <c r="YH178" s="223"/>
      <c r="YI178" s="223"/>
      <c r="YJ178" s="223"/>
      <c r="YK178" s="223"/>
      <c r="YL178" s="223"/>
      <c r="YM178" s="223"/>
      <c r="YN178" s="223"/>
      <c r="YO178" s="223"/>
      <c r="YP178" s="223"/>
      <c r="YQ178" s="223"/>
      <c r="YR178" s="223"/>
      <c r="YS178" s="223"/>
      <c r="YT178" s="223"/>
      <c r="YU178" s="223"/>
      <c r="YV178" s="223"/>
      <c r="YW178" s="223"/>
      <c r="YX178" s="223"/>
      <c r="YY178" s="223"/>
      <c r="YZ178" s="223"/>
      <c r="ZA178" s="223"/>
      <c r="ZB178" s="223"/>
      <c r="ZC178" s="223"/>
      <c r="ZD178" s="223"/>
      <c r="ZE178" s="223"/>
      <c r="ZF178" s="223"/>
      <c r="ZG178" s="223"/>
      <c r="ZH178" s="223"/>
      <c r="ZI178" s="223"/>
      <c r="ZJ178" s="223"/>
      <c r="ZK178" s="223"/>
      <c r="ZL178" s="223"/>
      <c r="ZM178" s="223"/>
      <c r="ZN178" s="223"/>
      <c r="ZO178" s="223"/>
      <c r="ZP178" s="223"/>
      <c r="ZQ178" s="223"/>
      <c r="ZR178" s="223"/>
      <c r="ZS178" s="223"/>
      <c r="ZT178" s="223"/>
      <c r="ZU178" s="223"/>
      <c r="ZV178" s="223"/>
      <c r="ZW178" s="223"/>
      <c r="ZX178" s="223"/>
      <c r="ZY178" s="223"/>
      <c r="ZZ178" s="223"/>
      <c r="AAA178" s="223"/>
      <c r="AAB178" s="223"/>
      <c r="AAC178" s="223"/>
      <c r="AAD178" s="223"/>
      <c r="AAE178" s="223"/>
      <c r="AAF178" s="223"/>
      <c r="AAG178" s="223"/>
      <c r="AAH178" s="223"/>
      <c r="AAI178" s="223"/>
      <c r="AAJ178" s="223"/>
      <c r="AAK178" s="223"/>
      <c r="AAL178" s="223"/>
      <c r="AAM178" s="223"/>
      <c r="AAN178" s="223"/>
      <c r="AAO178" s="223"/>
      <c r="AAP178" s="223"/>
      <c r="AAQ178" s="223"/>
      <c r="AAR178" s="223"/>
      <c r="AAS178" s="223"/>
      <c r="AAT178" s="223"/>
      <c r="AAU178" s="223"/>
      <c r="AAV178" s="223"/>
      <c r="AAW178" s="223"/>
      <c r="AAX178" s="223"/>
      <c r="AAY178" s="223"/>
      <c r="AAZ178" s="223"/>
      <c r="ABA178" s="223"/>
      <c r="ABB178" s="223"/>
      <c r="ABC178" s="223"/>
      <c r="ABD178" s="223"/>
      <c r="ABE178" s="223"/>
      <c r="ABF178" s="223"/>
      <c r="ABG178" s="223"/>
      <c r="ABH178" s="223"/>
      <c r="ABI178" s="223"/>
      <c r="ABJ178" s="223"/>
      <c r="ABK178" s="223"/>
      <c r="ABL178" s="223"/>
      <c r="ABM178" s="223"/>
      <c r="ABN178" s="223"/>
      <c r="ABO178" s="223"/>
      <c r="ABP178" s="223"/>
      <c r="ABQ178" s="223"/>
      <c r="ABR178" s="223"/>
      <c r="ABS178" s="223"/>
      <c r="ABT178" s="223"/>
      <c r="ABU178" s="223"/>
      <c r="ABV178" s="223"/>
      <c r="ABW178" s="223"/>
      <c r="ABX178" s="223"/>
      <c r="ABY178" s="223"/>
      <c r="ABZ178" s="223"/>
      <c r="ACA178" s="223"/>
      <c r="ACB178" s="223"/>
      <c r="ACC178" s="223"/>
      <c r="ACD178" s="223"/>
      <c r="ACE178" s="223"/>
      <c r="ACF178" s="223"/>
      <c r="ACG178" s="223"/>
      <c r="ACH178" s="223"/>
      <c r="ACI178" s="223"/>
      <c r="ACJ178" s="223"/>
      <c r="ACK178" s="223"/>
      <c r="ACL178" s="223"/>
      <c r="ACM178" s="223"/>
      <c r="ACN178" s="223"/>
      <c r="ACO178" s="223"/>
      <c r="ACP178" s="223"/>
      <c r="ACQ178" s="223"/>
      <c r="ACR178" s="223"/>
      <c r="ACS178" s="223"/>
      <c r="ACT178" s="223"/>
      <c r="ACU178" s="223"/>
      <c r="ACV178" s="223"/>
      <c r="ACW178" s="223"/>
      <c r="ACX178" s="223"/>
      <c r="ACY178" s="223"/>
      <c r="ACZ178" s="223"/>
      <c r="ADA178" s="223"/>
      <c r="ADB178" s="223"/>
      <c r="ADC178" s="223"/>
      <c r="ADD178" s="223"/>
      <c r="ADE178" s="223"/>
      <c r="ADF178" s="223"/>
      <c r="ADG178" s="223"/>
      <c r="ADH178" s="223"/>
      <c r="ADI178" s="223"/>
      <c r="ADJ178" s="223"/>
      <c r="ADK178" s="223"/>
      <c r="ADL178" s="223"/>
      <c r="ADM178" s="223"/>
      <c r="ADN178" s="223"/>
      <c r="ADO178" s="223"/>
      <c r="ADP178" s="223"/>
      <c r="ADQ178" s="223"/>
      <c r="ADR178" s="223"/>
      <c r="ADS178" s="223"/>
      <c r="ADT178" s="223"/>
      <c r="ADU178" s="223"/>
      <c r="ADV178" s="223"/>
      <c r="ADW178" s="223"/>
      <c r="ADX178" s="223"/>
      <c r="ADY178" s="223"/>
      <c r="ADZ178" s="223"/>
      <c r="AEA178" s="223"/>
      <c r="AEB178" s="223"/>
      <c r="AEC178" s="223"/>
      <c r="AED178" s="223"/>
      <c r="AEE178" s="223"/>
      <c r="AEF178" s="223"/>
      <c r="AEG178" s="223"/>
      <c r="AEH178" s="223"/>
      <c r="AEI178" s="223"/>
      <c r="AEJ178" s="223"/>
      <c r="AEK178" s="223"/>
      <c r="AEL178" s="223"/>
      <c r="AEM178" s="223"/>
      <c r="AEN178" s="223"/>
      <c r="AEO178" s="223"/>
      <c r="AEP178" s="223"/>
      <c r="AEQ178" s="223"/>
      <c r="AER178" s="223"/>
      <c r="AES178" s="223"/>
      <c r="AET178" s="223"/>
      <c r="AEU178" s="223"/>
      <c r="AEV178" s="223"/>
      <c r="AEW178" s="223"/>
      <c r="AEX178" s="223"/>
      <c r="AEY178" s="223"/>
      <c r="AEZ178" s="223"/>
      <c r="AFA178" s="223"/>
      <c r="AFB178" s="223"/>
      <c r="AFC178" s="223"/>
      <c r="AFD178" s="223"/>
      <c r="AFE178" s="223"/>
      <c r="AFF178" s="223"/>
      <c r="AFG178" s="223"/>
      <c r="AFH178" s="223"/>
      <c r="AFI178" s="223"/>
      <c r="AFJ178" s="223"/>
      <c r="AFK178" s="223"/>
      <c r="AFL178" s="223"/>
      <c r="AFM178" s="223"/>
      <c r="AFN178" s="223"/>
      <c r="AFO178" s="223"/>
      <c r="AFP178" s="223"/>
      <c r="AFQ178" s="223"/>
      <c r="AFR178" s="223"/>
      <c r="AFS178" s="223"/>
      <c r="AFT178" s="223"/>
    </row>
    <row r="179" spans="1:852" s="64" customFormat="1">
      <c r="A179" s="265" t="s">
        <v>643</v>
      </c>
      <c r="B179" s="265" t="s">
        <v>10003</v>
      </c>
      <c r="C179" s="840" t="str">
        <f>IF(Severity!F179&gt;=0.5,"YES","NO")</f>
        <v>NO</v>
      </c>
      <c r="D179" s="840" t="str">
        <f>IF(Severity!G179&gt;=0.5,"YES","NO")</f>
        <v>YES</v>
      </c>
      <c r="E179" s="214">
        <v>12</v>
      </c>
      <c r="F179" s="214">
        <v>3</v>
      </c>
      <c r="G179" s="782" t="s">
        <v>10741</v>
      </c>
      <c r="H179" s="270" t="s">
        <v>455</v>
      </c>
      <c r="I179" s="270" t="s">
        <v>455</v>
      </c>
      <c r="J179" s="270">
        <v>2</v>
      </c>
      <c r="K179" s="270" t="s">
        <v>602</v>
      </c>
      <c r="L179" s="217">
        <v>17</v>
      </c>
      <c r="M179" s="217">
        <v>18</v>
      </c>
      <c r="N179" s="270">
        <v>7</v>
      </c>
      <c r="O179" s="270" t="s">
        <v>455</v>
      </c>
      <c r="P179" s="223"/>
      <c r="Q179" s="223"/>
      <c r="R179" s="265"/>
      <c r="S179" s="270" t="s">
        <v>602</v>
      </c>
      <c r="T179" s="270">
        <v>17</v>
      </c>
      <c r="U179" s="125"/>
      <c r="V179" s="125"/>
      <c r="W179" s="125">
        <v>19.399999999999999</v>
      </c>
      <c r="X179" s="125">
        <v>4.9000000000000004</v>
      </c>
      <c r="Y179" s="265"/>
      <c r="Z179" s="265"/>
      <c r="AA179" s="125">
        <v>7.1</v>
      </c>
      <c r="AB179" s="125">
        <v>6.7</v>
      </c>
      <c r="AC179" s="125"/>
      <c r="AD179" s="125"/>
      <c r="AE179" s="114"/>
      <c r="AF179" s="125"/>
      <c r="AG179" s="125"/>
      <c r="AH179" s="125"/>
      <c r="AI179" s="265">
        <v>30</v>
      </c>
      <c r="AJ179" s="267">
        <f>AI179-J179</f>
        <v>28</v>
      </c>
      <c r="AK179" s="265">
        <v>29</v>
      </c>
      <c r="AL179" s="95" t="s">
        <v>406</v>
      </c>
      <c r="AM179" s="270" t="s">
        <v>455</v>
      </c>
      <c r="AN179" s="270">
        <v>3</v>
      </c>
      <c r="AO179" s="270">
        <v>6</v>
      </c>
      <c r="AP179" s="270" t="s">
        <v>602</v>
      </c>
      <c r="AQ179" s="217">
        <v>17</v>
      </c>
      <c r="AR179" s="217">
        <v>16</v>
      </c>
      <c r="AS179" s="217">
        <v>7</v>
      </c>
      <c r="AT179" s="270" t="s">
        <v>455</v>
      </c>
      <c r="AU179" s="223"/>
      <c r="AV179" s="223"/>
      <c r="AW179" s="265"/>
      <c r="AX179" s="265" t="s">
        <v>602</v>
      </c>
      <c r="AY179" s="265">
        <v>17</v>
      </c>
      <c r="AZ179" s="114"/>
      <c r="BA179" s="114"/>
      <c r="BB179" s="114">
        <v>19.100000000000001</v>
      </c>
      <c r="BC179" s="114">
        <v>4.8</v>
      </c>
      <c r="BD179" s="265"/>
      <c r="BE179" s="265"/>
      <c r="BF179" s="114">
        <v>8.1</v>
      </c>
      <c r="BG179" s="114">
        <v>7.1</v>
      </c>
      <c r="BH179" s="114"/>
      <c r="BI179" s="114"/>
      <c r="BJ179" s="114"/>
      <c r="BK179" s="114"/>
      <c r="BL179" s="114"/>
      <c r="BM179" s="114"/>
      <c r="BN179" s="270">
        <v>31</v>
      </c>
      <c r="BO179" s="270">
        <f t="shared" si="38"/>
        <v>25</v>
      </c>
      <c r="BP179" s="270">
        <v>27</v>
      </c>
      <c r="BQ179" s="95" t="s">
        <v>3011</v>
      </c>
      <c r="BR179" s="270" t="s">
        <v>455</v>
      </c>
      <c r="BS179" s="217">
        <v>2</v>
      </c>
      <c r="BT179" s="217">
        <v>18</v>
      </c>
      <c r="BU179" s="217" t="s">
        <v>602</v>
      </c>
      <c r="BV179" s="217">
        <v>17</v>
      </c>
      <c r="BW179" s="217">
        <v>8</v>
      </c>
      <c r="BX179" s="217">
        <v>7</v>
      </c>
      <c r="BY179" s="90" t="s">
        <v>455</v>
      </c>
      <c r="BZ179" s="223"/>
      <c r="CA179" s="223"/>
      <c r="CB179" s="223"/>
      <c r="CC179" s="217" t="s">
        <v>602</v>
      </c>
      <c r="CD179" s="217">
        <v>17</v>
      </c>
      <c r="CE179" s="114"/>
      <c r="CF179" s="114"/>
      <c r="CG179" s="114">
        <v>18.399999999999999</v>
      </c>
      <c r="CH179" s="114">
        <v>3.6</v>
      </c>
      <c r="CI179" s="265"/>
      <c r="CJ179" s="265"/>
      <c r="CK179" s="114">
        <v>11.8</v>
      </c>
      <c r="CL179" s="114">
        <v>7.3</v>
      </c>
      <c r="CM179" s="114"/>
      <c r="CN179" s="114"/>
      <c r="CO179" s="114"/>
      <c r="CP179" s="114"/>
      <c r="CQ179" s="114"/>
      <c r="CR179" s="114"/>
      <c r="CS179" s="217">
        <v>30</v>
      </c>
      <c r="CT179" s="267">
        <f>CS179-BT179</f>
        <v>12</v>
      </c>
      <c r="CU179" s="217">
        <v>26</v>
      </c>
      <c r="CV179" s="90"/>
      <c r="CW179" s="270" t="s">
        <v>455</v>
      </c>
      <c r="CX179" s="95"/>
      <c r="CY179" s="223"/>
      <c r="CZ179" s="223"/>
      <c r="DA179" s="223"/>
      <c r="DB179" s="223"/>
      <c r="DC179" s="223"/>
      <c r="DD179" s="223"/>
      <c r="DE179" s="223"/>
      <c r="DF179" s="223"/>
      <c r="DG179" s="223"/>
      <c r="DH179" s="223"/>
      <c r="DI179" s="223"/>
      <c r="DJ179" s="125"/>
      <c r="DK179" s="125"/>
      <c r="DL179" s="125"/>
      <c r="DM179" s="125"/>
      <c r="DN179" s="125"/>
      <c r="DO179" s="125"/>
      <c r="DP179" s="125"/>
      <c r="DQ179" s="125"/>
      <c r="DR179" s="125"/>
      <c r="DS179" s="125"/>
      <c r="DT179" s="125"/>
      <c r="DU179" s="125"/>
      <c r="DV179" s="125"/>
      <c r="DW179" s="125"/>
      <c r="DX179" s="223"/>
      <c r="DY179" s="223"/>
      <c r="DZ179" s="223"/>
      <c r="EA179" s="217"/>
      <c r="EB179" s="270" t="s">
        <v>455</v>
      </c>
      <c r="EC179" s="223"/>
      <c r="ED179" s="223"/>
      <c r="EE179" s="223"/>
      <c r="EF179" s="223"/>
      <c r="EG179" s="223"/>
      <c r="EH179" s="223"/>
      <c r="EI179" s="223"/>
      <c r="EJ179" s="223"/>
      <c r="EK179" s="223"/>
      <c r="EL179" s="223"/>
      <c r="EM179" s="223"/>
      <c r="EN179" s="223"/>
      <c r="EO179" s="125"/>
      <c r="EP179" s="125"/>
      <c r="EQ179" s="125"/>
      <c r="ER179" s="125"/>
      <c r="ES179" s="125"/>
      <c r="ET179" s="125"/>
      <c r="EU179" s="125"/>
      <c r="EV179" s="125"/>
      <c r="EW179" s="125"/>
      <c r="EX179" s="125"/>
      <c r="EY179" s="125"/>
      <c r="EZ179" s="125"/>
      <c r="FA179" s="125"/>
      <c r="FB179" s="125"/>
      <c r="FC179" s="223"/>
      <c r="FD179" s="223"/>
      <c r="FE179" s="223"/>
      <c r="FF179" s="270" t="s">
        <v>455</v>
      </c>
      <c r="FG179" s="265"/>
      <c r="FH179" s="223"/>
      <c r="FI179" s="223"/>
      <c r="FJ179" s="223"/>
      <c r="FK179" s="223"/>
      <c r="FL179" s="223"/>
      <c r="FM179" s="223"/>
      <c r="FN179" s="223"/>
      <c r="FO179" s="223"/>
      <c r="FP179" s="223"/>
      <c r="FQ179" s="223"/>
      <c r="FR179" s="223"/>
      <c r="FS179" s="223"/>
      <c r="FT179" s="223"/>
      <c r="FU179" s="223"/>
      <c r="FV179" s="223"/>
      <c r="FW179" s="223"/>
      <c r="FX179" s="223"/>
      <c r="FY179" s="223"/>
      <c r="FZ179" s="223"/>
      <c r="GA179" s="223"/>
      <c r="GB179" s="223"/>
      <c r="GC179" s="223"/>
      <c r="GD179" s="223"/>
      <c r="GE179" s="223"/>
      <c r="GF179" s="223"/>
      <c r="GG179" s="223"/>
      <c r="GH179" s="223"/>
      <c r="GI179" s="223"/>
      <c r="GJ179" s="223"/>
      <c r="GK179" s="223"/>
      <c r="GL179" s="223"/>
      <c r="GM179" s="223"/>
      <c r="GN179" s="223"/>
      <c r="GO179" s="223"/>
      <c r="GP179" s="223"/>
      <c r="GQ179" s="223"/>
      <c r="GR179" s="223"/>
      <c r="GS179" s="223"/>
      <c r="GT179" s="223"/>
      <c r="GU179" s="223"/>
      <c r="GV179" s="223"/>
      <c r="GW179" s="223"/>
      <c r="GX179" s="223"/>
      <c r="GY179" s="223"/>
      <c r="GZ179" s="223"/>
      <c r="HA179" s="223"/>
      <c r="HB179" s="223"/>
      <c r="HC179" s="223"/>
      <c r="HD179" s="270" t="s">
        <v>455</v>
      </c>
      <c r="HE179" s="223"/>
      <c r="HF179" s="223"/>
      <c r="HG179" s="265"/>
      <c r="HH179" s="223"/>
      <c r="HI179" s="223"/>
      <c r="HJ179" s="223"/>
      <c r="HK179" s="223"/>
      <c r="HL179" s="223"/>
      <c r="HM179" s="223"/>
      <c r="HN179" s="223"/>
      <c r="HO179" s="223"/>
      <c r="HP179" s="223"/>
      <c r="HQ179" s="223"/>
      <c r="HR179" s="223"/>
      <c r="HS179" s="223"/>
      <c r="HT179" s="223"/>
      <c r="HU179" s="223"/>
      <c r="HV179" s="223"/>
      <c r="HW179" s="223"/>
      <c r="HX179" s="223"/>
      <c r="HY179" s="223"/>
      <c r="HZ179" s="223"/>
      <c r="IA179" s="223"/>
      <c r="IB179" s="223"/>
      <c r="IC179" s="223"/>
      <c r="ID179" s="223"/>
      <c r="IE179" s="223"/>
      <c r="IF179" s="223"/>
      <c r="IG179" s="223"/>
      <c r="IH179" s="223"/>
      <c r="II179" s="223"/>
      <c r="IJ179" s="223"/>
      <c r="IK179" s="223"/>
      <c r="IL179" s="223"/>
      <c r="IM179" s="223"/>
      <c r="IN179" s="223"/>
      <c r="IO179" s="223"/>
      <c r="IP179" s="223"/>
      <c r="IQ179" s="223"/>
      <c r="IR179" s="223"/>
      <c r="IS179" s="270" t="s">
        <v>455</v>
      </c>
      <c r="IT179" s="223"/>
      <c r="IU179" s="223"/>
      <c r="IV179" s="223"/>
      <c r="IW179" s="223"/>
      <c r="IX179" s="223"/>
      <c r="IY179" s="223"/>
      <c r="IZ179" s="223"/>
      <c r="JA179" s="223"/>
      <c r="JB179" s="223"/>
      <c r="JC179" s="223"/>
      <c r="JD179" s="223"/>
      <c r="JE179" s="223"/>
      <c r="JF179" s="223"/>
      <c r="JG179" s="223"/>
      <c r="JH179" s="223"/>
      <c r="JI179" s="223"/>
      <c r="JJ179" s="223"/>
      <c r="JK179" s="223"/>
      <c r="JL179" s="223"/>
      <c r="JM179" s="223"/>
      <c r="JN179" s="223"/>
      <c r="JO179" s="223"/>
      <c r="JP179" s="223"/>
      <c r="JQ179" s="223"/>
      <c r="JR179" s="223"/>
      <c r="JS179" s="223"/>
      <c r="JT179" s="223"/>
      <c r="JU179" s="223"/>
      <c r="JV179" s="223"/>
      <c r="JW179" s="223"/>
      <c r="JX179" s="223"/>
      <c r="JY179" s="223"/>
      <c r="JZ179" s="223"/>
      <c r="KA179" s="223"/>
      <c r="KB179" s="223"/>
      <c r="KC179" s="223"/>
      <c r="KD179" s="223"/>
      <c r="KE179" s="270" t="s">
        <v>455</v>
      </c>
      <c r="KF179" s="223"/>
      <c r="KG179" s="223"/>
      <c r="KH179" s="223"/>
      <c r="KI179" s="265"/>
      <c r="KJ179" s="223"/>
      <c r="KK179" s="223"/>
      <c r="KL179" s="223"/>
      <c r="KM179" s="223"/>
      <c r="KN179" s="223"/>
      <c r="KO179" s="223"/>
      <c r="KP179" s="223"/>
      <c r="KQ179" s="223"/>
      <c r="KR179" s="223"/>
      <c r="KS179" s="223"/>
      <c r="KT179" s="223"/>
      <c r="KU179" s="223"/>
      <c r="KV179" s="223"/>
      <c r="KW179" s="223"/>
      <c r="KX179" s="223"/>
      <c r="KY179" s="223"/>
      <c r="KZ179" s="223"/>
      <c r="LA179" s="223"/>
      <c r="LB179" s="223"/>
      <c r="LC179" s="223"/>
      <c r="LD179" s="223"/>
      <c r="LE179" s="223"/>
      <c r="LF179" s="223"/>
      <c r="LG179" s="223"/>
      <c r="LH179" s="223"/>
      <c r="LI179" s="223"/>
      <c r="LJ179" s="223"/>
      <c r="LK179" s="223"/>
      <c r="LL179" s="223"/>
      <c r="LM179" s="223"/>
      <c r="LN179" s="223"/>
      <c r="LO179" s="223"/>
      <c r="LP179" s="223"/>
      <c r="LQ179" s="223"/>
      <c r="LR179" s="223"/>
      <c r="LS179" s="223"/>
      <c r="LT179" s="270" t="s">
        <v>455</v>
      </c>
      <c r="LU179" s="223"/>
      <c r="LV179" s="223"/>
      <c r="LW179" s="223"/>
      <c r="LX179" s="223"/>
      <c r="LY179" s="223"/>
      <c r="LZ179" s="223"/>
      <c r="MA179" s="223"/>
      <c r="MB179" s="223"/>
      <c r="MC179" s="223"/>
      <c r="MD179" s="223"/>
      <c r="ME179" s="223"/>
      <c r="MF179" s="223"/>
      <c r="MG179" s="223"/>
      <c r="MH179" s="223"/>
      <c r="MI179" s="223"/>
      <c r="MJ179" s="223"/>
      <c r="MK179" s="223"/>
      <c r="ML179" s="223"/>
      <c r="MM179" s="223"/>
      <c r="MN179" s="223"/>
      <c r="MO179" s="223"/>
      <c r="MP179" s="223"/>
      <c r="MQ179" s="223"/>
      <c r="MR179" s="223"/>
      <c r="MS179" s="223"/>
      <c r="MT179" s="223"/>
      <c r="MU179" s="223"/>
      <c r="MV179" s="223"/>
      <c r="MW179" s="223"/>
      <c r="MX179" s="223"/>
      <c r="MY179" s="223"/>
      <c r="MZ179" s="223"/>
      <c r="NA179" s="223"/>
      <c r="NB179" s="223"/>
      <c r="NC179" s="223"/>
      <c r="ND179" s="223"/>
      <c r="NE179" s="223"/>
      <c r="NF179" s="223"/>
      <c r="NG179" s="223"/>
      <c r="NH179" s="223"/>
      <c r="NI179" s="223"/>
      <c r="NJ179" s="223"/>
      <c r="NK179" s="223"/>
      <c r="NL179" s="223"/>
      <c r="NM179" s="223"/>
      <c r="NN179" s="223"/>
      <c r="NO179" s="223"/>
      <c r="NP179" s="223"/>
      <c r="NQ179" s="223"/>
      <c r="NR179" s="223"/>
      <c r="NS179" s="223"/>
      <c r="NT179" s="223"/>
      <c r="NU179" s="223"/>
      <c r="NV179" s="223"/>
      <c r="NW179" s="223"/>
      <c r="NX179" s="223"/>
      <c r="NY179" s="223"/>
      <c r="NZ179" s="223"/>
      <c r="OA179" s="223"/>
      <c r="OB179" s="223"/>
      <c r="OC179" s="223"/>
      <c r="OD179" s="223"/>
      <c r="OE179" s="223"/>
      <c r="OF179" s="223"/>
      <c r="OG179" s="223"/>
      <c r="OH179" s="223"/>
      <c r="OI179" s="223"/>
      <c r="OJ179" s="223"/>
      <c r="OK179" s="223"/>
      <c r="OL179" s="223"/>
      <c r="OM179" s="223"/>
      <c r="ON179" s="223"/>
      <c r="OO179" s="223"/>
      <c r="OP179" s="223"/>
      <c r="OQ179" s="223"/>
      <c r="OR179" s="223"/>
      <c r="OS179" s="267">
        <f>IF(ISERROR(#REF!),0,1)</f>
        <v>0</v>
      </c>
      <c r="OT179" s="267">
        <f t="shared" si="48"/>
        <v>0</v>
      </c>
      <c r="OU179" s="267">
        <f t="shared" si="48"/>
        <v>1</v>
      </c>
      <c r="OV179" s="223"/>
      <c r="OW179" s="223"/>
      <c r="OX179" s="223"/>
      <c r="OY179" s="223"/>
      <c r="OZ179" s="223"/>
      <c r="PA179" s="223"/>
      <c r="PB179" s="223"/>
      <c r="PC179" s="223"/>
      <c r="PD179" s="223"/>
      <c r="PE179" s="223"/>
      <c r="PF179" s="223"/>
      <c r="PG179" s="223"/>
      <c r="PH179" s="223"/>
      <c r="PI179" s="223"/>
      <c r="PJ179" s="223"/>
      <c r="PK179" s="223"/>
      <c r="PL179" s="223"/>
      <c r="PM179" s="223"/>
      <c r="PN179" s="223"/>
      <c r="PO179" s="223"/>
      <c r="PP179" s="223"/>
      <c r="PQ179" s="223"/>
      <c r="PR179" s="223"/>
      <c r="PS179" s="223"/>
      <c r="PT179" s="223"/>
      <c r="PU179" s="223"/>
      <c r="PV179" s="223"/>
      <c r="PW179" s="223"/>
      <c r="PX179" s="223"/>
      <c r="PY179" s="223"/>
      <c r="PZ179" s="223"/>
      <c r="QA179" s="223"/>
      <c r="QB179" s="223"/>
      <c r="QC179" s="223"/>
      <c r="QD179" s="223"/>
      <c r="QE179" s="223"/>
      <c r="QF179" s="223"/>
      <c r="QG179" s="223"/>
      <c r="QH179" s="223"/>
      <c r="QI179" s="223"/>
      <c r="QJ179" s="223"/>
      <c r="QK179" s="223"/>
      <c r="QL179" s="223"/>
      <c r="QM179" s="223"/>
      <c r="QN179" s="223"/>
      <c r="QO179" s="223"/>
      <c r="QP179" s="223"/>
      <c r="QQ179" s="223"/>
      <c r="QR179" s="223"/>
      <c r="QS179" s="223"/>
      <c r="QT179" s="223"/>
      <c r="QU179" s="223"/>
      <c r="QV179" s="223"/>
      <c r="QW179" s="223"/>
      <c r="QX179" s="223"/>
      <c r="QY179" s="223"/>
      <c r="QZ179" s="223"/>
      <c r="RA179" s="223"/>
      <c r="RB179" s="223"/>
      <c r="RC179" s="223"/>
      <c r="RD179" s="223"/>
      <c r="RE179" s="223"/>
      <c r="RF179" s="223"/>
      <c r="RG179" s="223"/>
      <c r="RH179" s="223"/>
      <c r="RI179" s="223"/>
      <c r="RJ179" s="223"/>
      <c r="RK179" s="223"/>
      <c r="RL179" s="223"/>
      <c r="RM179" s="223"/>
      <c r="RN179" s="223"/>
      <c r="RO179" s="223"/>
      <c r="RP179" s="223"/>
      <c r="RQ179" s="223"/>
      <c r="RR179" s="223"/>
      <c r="RS179" s="223"/>
      <c r="RT179" s="223"/>
      <c r="RU179" s="223"/>
      <c r="RV179" s="223"/>
      <c r="RW179" s="223"/>
      <c r="RX179" s="223"/>
      <c r="RY179" s="223"/>
      <c r="RZ179" s="223"/>
      <c r="SA179" s="223"/>
      <c r="SB179" s="223"/>
      <c r="SC179" s="223"/>
      <c r="SD179" s="223"/>
      <c r="SE179" s="223"/>
      <c r="SF179" s="223"/>
      <c r="SG179" s="223"/>
      <c r="SH179" s="223"/>
      <c r="SI179" s="223"/>
      <c r="SJ179" s="223"/>
      <c r="SK179" s="223"/>
      <c r="SL179" s="223"/>
      <c r="SM179" s="223"/>
      <c r="SN179" s="223"/>
      <c r="SO179" s="223"/>
      <c r="SP179" s="223"/>
      <c r="SQ179" s="223"/>
      <c r="SR179" s="223"/>
      <c r="SS179" s="223"/>
      <c r="ST179" s="223"/>
      <c r="SU179" s="223"/>
      <c r="SV179" s="223"/>
      <c r="SW179" s="223"/>
      <c r="SX179" s="223"/>
      <c r="SY179" s="223"/>
      <c r="SZ179" s="223"/>
      <c r="TA179" s="223"/>
      <c r="TB179" s="223"/>
      <c r="TC179" s="223"/>
      <c r="TD179" s="223"/>
      <c r="TE179" s="223"/>
      <c r="TF179" s="223"/>
      <c r="TG179" s="223"/>
      <c r="TH179" s="223"/>
      <c r="TI179" s="223"/>
      <c r="TJ179" s="223"/>
      <c r="TK179" s="223"/>
      <c r="TL179" s="223"/>
      <c r="TM179" s="223"/>
      <c r="TN179" s="223"/>
      <c r="TO179" s="223"/>
      <c r="TP179" s="223"/>
      <c r="TQ179" s="223"/>
      <c r="TR179" s="223"/>
      <c r="TS179" s="223"/>
      <c r="TT179" s="223"/>
      <c r="TU179" s="223"/>
      <c r="TV179" s="223"/>
      <c r="TW179" s="223"/>
      <c r="TX179" s="223"/>
      <c r="TY179" s="223"/>
      <c r="TZ179" s="223"/>
      <c r="UA179" s="223"/>
      <c r="UB179" s="223"/>
      <c r="UC179" s="223"/>
      <c r="UD179" s="223"/>
      <c r="UE179" s="223"/>
      <c r="UF179" s="223"/>
      <c r="UG179" s="223"/>
      <c r="UH179" s="223"/>
      <c r="UI179" s="223"/>
      <c r="UJ179" s="223"/>
      <c r="UK179" s="223"/>
      <c r="UL179" s="223"/>
      <c r="UM179" s="223"/>
      <c r="UN179" s="223"/>
      <c r="UO179" s="223"/>
      <c r="UP179" s="223"/>
      <c r="UQ179" s="223"/>
      <c r="UR179" s="223"/>
      <c r="US179" s="223"/>
      <c r="UT179" s="223"/>
      <c r="UU179" s="223"/>
      <c r="UV179" s="223"/>
      <c r="UW179" s="223"/>
      <c r="UX179" s="223"/>
      <c r="UY179" s="223"/>
      <c r="UZ179" s="223"/>
      <c r="VA179" s="223"/>
      <c r="VB179" s="223"/>
      <c r="VC179" s="223"/>
      <c r="VD179" s="223"/>
      <c r="VE179" s="223"/>
      <c r="VF179" s="223"/>
      <c r="VG179" s="223"/>
      <c r="VH179" s="223"/>
      <c r="VI179" s="223"/>
      <c r="VJ179" s="223"/>
      <c r="VK179" s="223"/>
      <c r="VL179" s="223"/>
      <c r="VM179" s="223"/>
      <c r="VN179" s="223"/>
      <c r="VO179" s="223"/>
      <c r="VP179" s="223"/>
      <c r="VQ179" s="223"/>
      <c r="VR179" s="223"/>
      <c r="VS179" s="223"/>
      <c r="VT179" s="223"/>
      <c r="VU179" s="223"/>
      <c r="VV179" s="223"/>
      <c r="VW179" s="223"/>
      <c r="VX179" s="223"/>
      <c r="VY179" s="223"/>
      <c r="VZ179" s="223"/>
      <c r="WA179" s="223"/>
      <c r="WB179" s="223"/>
      <c r="WC179" s="223"/>
      <c r="WD179" s="223"/>
      <c r="WE179" s="223"/>
      <c r="WF179" s="223"/>
      <c r="WG179" s="223"/>
      <c r="WH179" s="223"/>
      <c r="WI179" s="223"/>
      <c r="WJ179" s="223"/>
      <c r="WK179" s="223"/>
      <c r="WL179" s="223"/>
      <c r="WM179" s="223"/>
      <c r="WN179" s="223"/>
      <c r="WO179" s="223"/>
      <c r="WP179" s="223"/>
      <c r="WQ179" s="223"/>
      <c r="WR179" s="223"/>
      <c r="WS179" s="223"/>
      <c r="WT179" s="223"/>
      <c r="WU179" s="223"/>
      <c r="WV179" s="223"/>
      <c r="WW179" s="223"/>
      <c r="WX179" s="223"/>
      <c r="WY179" s="223"/>
      <c r="WZ179" s="223"/>
      <c r="XA179" s="223"/>
      <c r="XB179" s="223"/>
      <c r="XC179" s="223"/>
      <c r="XD179" s="223"/>
      <c r="XE179" s="223"/>
      <c r="XF179" s="223"/>
      <c r="XG179" s="223"/>
      <c r="XH179" s="223"/>
      <c r="XI179" s="223"/>
      <c r="XJ179" s="223"/>
      <c r="XK179" s="223"/>
      <c r="XL179" s="223"/>
      <c r="XM179" s="223"/>
      <c r="XN179" s="223"/>
      <c r="XO179" s="223"/>
      <c r="XP179" s="223"/>
      <c r="XQ179" s="223"/>
      <c r="XR179" s="223"/>
      <c r="XS179" s="223"/>
      <c r="XT179" s="223"/>
      <c r="XU179" s="223"/>
      <c r="XV179" s="223"/>
      <c r="XW179" s="223"/>
      <c r="XX179" s="223"/>
      <c r="XY179" s="223"/>
      <c r="XZ179" s="223"/>
      <c r="YA179" s="223"/>
      <c r="YB179" s="223"/>
      <c r="YC179" s="223"/>
      <c r="YD179" s="223"/>
      <c r="YE179" s="223"/>
      <c r="YF179" s="223"/>
      <c r="YG179" s="223"/>
      <c r="YH179" s="223"/>
      <c r="YI179" s="223"/>
      <c r="YJ179" s="223"/>
      <c r="YK179" s="223"/>
      <c r="YL179" s="223"/>
      <c r="YM179" s="223"/>
      <c r="YN179" s="223"/>
      <c r="YO179" s="223"/>
      <c r="YP179" s="223"/>
      <c r="YQ179" s="223"/>
      <c r="YR179" s="223"/>
      <c r="YS179" s="223"/>
      <c r="YT179" s="223"/>
      <c r="YU179" s="223"/>
      <c r="YV179" s="223"/>
      <c r="YW179" s="223"/>
      <c r="YX179" s="223"/>
      <c r="YY179" s="223"/>
      <c r="YZ179" s="223"/>
      <c r="ZA179" s="223"/>
      <c r="ZB179" s="223"/>
      <c r="ZC179" s="223"/>
      <c r="ZD179" s="223"/>
      <c r="ZE179" s="223"/>
      <c r="ZF179" s="223"/>
      <c r="ZG179" s="223"/>
      <c r="ZH179" s="223"/>
      <c r="ZI179" s="223"/>
      <c r="ZJ179" s="223"/>
      <c r="ZK179" s="223"/>
      <c r="ZL179" s="223"/>
      <c r="ZM179" s="223"/>
      <c r="ZN179" s="223"/>
      <c r="ZO179" s="223"/>
      <c r="ZP179" s="223"/>
      <c r="ZQ179" s="223"/>
      <c r="ZR179" s="223"/>
      <c r="ZS179" s="223"/>
      <c r="ZT179" s="223"/>
      <c r="ZU179" s="223"/>
      <c r="ZV179" s="223"/>
      <c r="ZW179" s="223"/>
      <c r="ZX179" s="223"/>
      <c r="ZY179" s="223"/>
      <c r="ZZ179" s="223"/>
      <c r="AAA179" s="223"/>
      <c r="AAB179" s="223"/>
      <c r="AAC179" s="223"/>
      <c r="AAD179" s="223"/>
      <c r="AAE179" s="223"/>
      <c r="AAF179" s="223"/>
      <c r="AAG179" s="223"/>
      <c r="AAH179" s="223"/>
      <c r="AAI179" s="223"/>
      <c r="AAJ179" s="223"/>
      <c r="AAK179" s="223"/>
      <c r="AAL179" s="223"/>
      <c r="AAM179" s="223"/>
      <c r="AAN179" s="223"/>
      <c r="AAO179" s="223"/>
      <c r="AAP179" s="223"/>
      <c r="AAQ179" s="223"/>
      <c r="AAR179" s="223"/>
      <c r="AAS179" s="223"/>
      <c r="AAT179" s="223"/>
      <c r="AAU179" s="223"/>
      <c r="AAV179" s="223"/>
      <c r="AAW179" s="223"/>
      <c r="AAX179" s="223"/>
      <c r="AAY179" s="223"/>
      <c r="AAZ179" s="223"/>
      <c r="ABA179" s="223"/>
      <c r="ABB179" s="223"/>
      <c r="ABC179" s="223"/>
      <c r="ABD179" s="223"/>
      <c r="ABE179" s="223"/>
      <c r="ABF179" s="223"/>
      <c r="ABG179" s="223"/>
      <c r="ABH179" s="223"/>
      <c r="ABI179" s="223"/>
      <c r="ABJ179" s="223"/>
      <c r="ABK179" s="223"/>
      <c r="ABL179" s="223"/>
      <c r="ABM179" s="223"/>
      <c r="ABN179" s="223"/>
      <c r="ABO179" s="223"/>
      <c r="ABP179" s="223"/>
      <c r="ABQ179" s="223"/>
      <c r="ABR179" s="223"/>
      <c r="ABS179" s="223"/>
      <c r="ABT179" s="223"/>
      <c r="ABU179" s="223"/>
      <c r="ABV179" s="223"/>
      <c r="ABW179" s="223"/>
      <c r="ABX179" s="223"/>
      <c r="ABY179" s="223"/>
      <c r="ABZ179" s="223"/>
      <c r="ACA179" s="223"/>
      <c r="ACB179" s="223"/>
      <c r="ACC179" s="223"/>
      <c r="ACD179" s="223"/>
      <c r="ACE179" s="223"/>
      <c r="ACF179" s="223"/>
      <c r="ACG179" s="223"/>
      <c r="ACH179" s="223"/>
      <c r="ACI179" s="223"/>
      <c r="ACJ179" s="223"/>
      <c r="ACK179" s="223"/>
      <c r="ACL179" s="223"/>
      <c r="ACM179" s="223"/>
      <c r="ACN179" s="223"/>
      <c r="ACO179" s="223"/>
      <c r="ACP179" s="223"/>
      <c r="ACQ179" s="223"/>
      <c r="ACR179" s="223"/>
      <c r="ACS179" s="223"/>
      <c r="ACT179" s="223"/>
      <c r="ACU179" s="223"/>
      <c r="ACV179" s="223"/>
      <c r="ACW179" s="223"/>
      <c r="ACX179" s="223"/>
      <c r="ACY179" s="223"/>
      <c r="ACZ179" s="223"/>
      <c r="ADA179" s="223"/>
      <c r="ADB179" s="223"/>
      <c r="ADC179" s="223"/>
      <c r="ADD179" s="223"/>
      <c r="ADE179" s="223"/>
      <c r="ADF179" s="223"/>
      <c r="ADG179" s="223"/>
      <c r="ADH179" s="223"/>
      <c r="ADI179" s="223"/>
      <c r="ADJ179" s="223"/>
      <c r="ADK179" s="223"/>
      <c r="ADL179" s="223"/>
      <c r="ADM179" s="223"/>
      <c r="ADN179" s="223"/>
      <c r="ADO179" s="223"/>
      <c r="ADP179" s="223"/>
      <c r="ADQ179" s="223"/>
      <c r="ADR179" s="223"/>
      <c r="ADS179" s="223"/>
      <c r="ADT179" s="223"/>
      <c r="ADU179" s="223"/>
      <c r="ADV179" s="223"/>
      <c r="ADW179" s="223"/>
      <c r="ADX179" s="223"/>
      <c r="ADY179" s="223"/>
      <c r="ADZ179" s="223"/>
      <c r="AEA179" s="223"/>
      <c r="AEB179" s="223"/>
      <c r="AEC179" s="223"/>
      <c r="AED179" s="223"/>
      <c r="AEE179" s="223"/>
      <c r="AEF179" s="223"/>
      <c r="AEG179" s="223"/>
      <c r="AEH179" s="223"/>
      <c r="AEI179" s="223"/>
      <c r="AEJ179" s="223"/>
      <c r="AEK179" s="223"/>
      <c r="AEL179" s="223"/>
      <c r="AEM179" s="223"/>
      <c r="AEN179" s="223"/>
      <c r="AEO179" s="223"/>
      <c r="AEP179" s="223"/>
      <c r="AEQ179" s="223"/>
      <c r="AER179" s="223"/>
      <c r="AES179" s="223"/>
      <c r="AET179" s="223"/>
      <c r="AEU179" s="223"/>
      <c r="AEV179" s="223"/>
      <c r="AEW179" s="223"/>
      <c r="AEX179" s="223"/>
      <c r="AEY179" s="223"/>
      <c r="AEZ179" s="223"/>
      <c r="AFA179" s="223"/>
      <c r="AFB179" s="223"/>
      <c r="AFC179" s="223"/>
      <c r="AFD179" s="223"/>
      <c r="AFE179" s="223"/>
      <c r="AFF179" s="223"/>
      <c r="AFG179" s="223"/>
      <c r="AFH179" s="223"/>
      <c r="AFI179" s="223"/>
      <c r="AFJ179" s="223"/>
      <c r="AFK179" s="223"/>
      <c r="AFL179" s="223"/>
      <c r="AFM179" s="223"/>
      <c r="AFN179" s="223"/>
      <c r="AFO179" s="223"/>
      <c r="AFP179" s="223"/>
      <c r="AFQ179" s="223"/>
      <c r="AFR179" s="223"/>
      <c r="AFS179" s="223"/>
      <c r="AFT179" s="223"/>
    </row>
    <row r="180" spans="1:852" s="64" customFormat="1">
      <c r="A180" s="101" t="s">
        <v>2502</v>
      </c>
      <c r="B180" s="265" t="s">
        <v>10003</v>
      </c>
      <c r="C180" s="840" t="str">
        <f>IF(Severity!F180&gt;=0.5,"YES","NO")</f>
        <v>NO</v>
      </c>
      <c r="D180" s="840" t="str">
        <f>IF(Severity!G180&gt;=0.5,"YES","NO")</f>
        <v>YES</v>
      </c>
      <c r="E180" s="214">
        <v>12</v>
      </c>
      <c r="F180" s="214">
        <v>3</v>
      </c>
      <c r="G180" s="95" t="s">
        <v>2390</v>
      </c>
      <c r="H180" s="270" t="s">
        <v>749</v>
      </c>
      <c r="I180" s="270" t="s">
        <v>455</v>
      </c>
      <c r="J180" s="270">
        <v>9</v>
      </c>
      <c r="K180" s="270" t="s">
        <v>455</v>
      </c>
      <c r="L180" s="265"/>
      <c r="M180" s="265"/>
      <c r="N180" s="270"/>
      <c r="O180" s="270" t="s">
        <v>455</v>
      </c>
      <c r="P180" s="265"/>
      <c r="Q180" s="265"/>
      <c r="R180" s="265"/>
      <c r="S180" s="270" t="s">
        <v>275</v>
      </c>
      <c r="T180" s="270">
        <v>20</v>
      </c>
      <c r="U180" s="125">
        <v>24.31</v>
      </c>
      <c r="V180" s="125">
        <v>9.17</v>
      </c>
      <c r="W180" s="125"/>
      <c r="X180" s="125"/>
      <c r="Y180" s="125">
        <v>15.88</v>
      </c>
      <c r="Z180" s="125">
        <v>7.73</v>
      </c>
      <c r="AA180" s="125"/>
      <c r="AB180" s="125"/>
      <c r="AC180" s="125"/>
      <c r="AD180" s="125"/>
      <c r="AE180" s="114"/>
      <c r="AF180" s="125"/>
      <c r="AG180" s="125"/>
      <c r="AH180" s="125"/>
      <c r="AI180" s="265">
        <v>58</v>
      </c>
      <c r="AJ180" s="267">
        <f t="shared" si="37"/>
        <v>49</v>
      </c>
      <c r="AK180" s="267" t="s">
        <v>455</v>
      </c>
      <c r="AL180" s="95" t="s">
        <v>2390</v>
      </c>
      <c r="AM180" s="270" t="s">
        <v>749</v>
      </c>
      <c r="AN180" s="270" t="s">
        <v>455</v>
      </c>
      <c r="AO180" s="270">
        <v>6</v>
      </c>
      <c r="AP180" s="270" t="s">
        <v>455</v>
      </c>
      <c r="AQ180" s="265"/>
      <c r="AR180" s="265"/>
      <c r="AS180" s="265"/>
      <c r="AT180" s="270" t="s">
        <v>455</v>
      </c>
      <c r="AU180" s="265"/>
      <c r="AV180" s="265"/>
      <c r="AW180" s="265"/>
      <c r="AX180" s="265" t="s">
        <v>275</v>
      </c>
      <c r="AY180" s="270">
        <v>20</v>
      </c>
      <c r="AZ180" s="114">
        <v>23.91</v>
      </c>
      <c r="BA180" s="114">
        <v>8.48</v>
      </c>
      <c r="BB180" s="114"/>
      <c r="BC180" s="114"/>
      <c r="BD180" s="114">
        <v>14.55</v>
      </c>
      <c r="BE180" s="114">
        <v>9.51</v>
      </c>
      <c r="BF180" s="114"/>
      <c r="BG180" s="114"/>
      <c r="BH180" s="114"/>
      <c r="BI180" s="114"/>
      <c r="BJ180" s="114"/>
      <c r="BK180" s="114"/>
      <c r="BL180" s="114"/>
      <c r="BM180" s="114"/>
      <c r="BN180" s="265">
        <v>58</v>
      </c>
      <c r="BO180" s="270">
        <f t="shared" si="38"/>
        <v>52</v>
      </c>
      <c r="BP180" s="270" t="s">
        <v>455</v>
      </c>
      <c r="BQ180" s="270" t="s">
        <v>2269</v>
      </c>
      <c r="BR180" s="270" t="s">
        <v>749</v>
      </c>
      <c r="BS180" s="265" t="s">
        <v>455</v>
      </c>
      <c r="BT180" s="265">
        <v>3</v>
      </c>
      <c r="BU180" s="265" t="s">
        <v>455</v>
      </c>
      <c r="BV180" s="265"/>
      <c r="BW180" s="265"/>
      <c r="BX180" s="265"/>
      <c r="BY180" s="265" t="s">
        <v>455</v>
      </c>
      <c r="BZ180" s="265"/>
      <c r="CA180" s="265"/>
      <c r="CB180" s="265"/>
      <c r="CC180" s="265" t="s">
        <v>275</v>
      </c>
      <c r="CD180" s="265">
        <v>20</v>
      </c>
      <c r="CE180" s="114">
        <v>22.9</v>
      </c>
      <c r="CF180" s="114">
        <v>8.61</v>
      </c>
      <c r="CG180" s="114"/>
      <c r="CH180" s="114"/>
      <c r="CI180" s="114">
        <v>18.75</v>
      </c>
      <c r="CJ180" s="114">
        <v>8.82</v>
      </c>
      <c r="CK180" s="114"/>
      <c r="CL180" s="114"/>
      <c r="CM180" s="114"/>
      <c r="CN180" s="114"/>
      <c r="CO180" s="114"/>
      <c r="CP180" s="114"/>
      <c r="CQ180" s="114"/>
      <c r="CR180" s="114"/>
      <c r="CS180" s="265">
        <v>58</v>
      </c>
      <c r="CT180" s="267">
        <f>CS180-BT180</f>
        <v>55</v>
      </c>
      <c r="CU180" s="270" t="s">
        <v>455</v>
      </c>
      <c r="CV180" s="270"/>
      <c r="CW180" s="270" t="s">
        <v>455</v>
      </c>
      <c r="CX180" s="270"/>
      <c r="CY180" s="265"/>
      <c r="CZ180" s="265"/>
      <c r="DA180" s="265"/>
      <c r="DB180" s="265"/>
      <c r="DC180" s="265"/>
      <c r="DD180" s="265"/>
      <c r="DE180" s="265"/>
      <c r="DF180" s="265"/>
      <c r="DG180" s="265"/>
      <c r="DH180" s="265"/>
      <c r="DI180" s="265"/>
      <c r="DJ180" s="125"/>
      <c r="DK180" s="125"/>
      <c r="DL180" s="125"/>
      <c r="DM180" s="125"/>
      <c r="DN180" s="125"/>
      <c r="DO180" s="125"/>
      <c r="DP180" s="125"/>
      <c r="DQ180" s="125"/>
      <c r="DR180" s="125"/>
      <c r="DS180" s="125"/>
      <c r="DT180" s="125"/>
      <c r="DU180" s="125"/>
      <c r="DV180" s="125"/>
      <c r="DW180" s="125"/>
      <c r="DX180" s="265"/>
      <c r="DY180" s="265"/>
      <c r="DZ180" s="265"/>
      <c r="EA180" s="265"/>
      <c r="EB180" s="270" t="s">
        <v>455</v>
      </c>
      <c r="EC180" s="265"/>
      <c r="ED180" s="265"/>
      <c r="EE180" s="265"/>
      <c r="EF180" s="265"/>
      <c r="EG180" s="265"/>
      <c r="EH180" s="265"/>
      <c r="EI180" s="265"/>
      <c r="EJ180" s="265"/>
      <c r="EK180" s="265"/>
      <c r="EL180" s="265"/>
      <c r="EM180" s="265"/>
      <c r="EN180" s="265"/>
      <c r="EO180" s="125"/>
      <c r="EP180" s="125"/>
      <c r="EQ180" s="125"/>
      <c r="ER180" s="125"/>
      <c r="ES180" s="125"/>
      <c r="ET180" s="125"/>
      <c r="EU180" s="125"/>
      <c r="EV180" s="125"/>
      <c r="EW180" s="125"/>
      <c r="EX180" s="125"/>
      <c r="EY180" s="125"/>
      <c r="EZ180" s="125"/>
      <c r="FA180" s="125"/>
      <c r="FB180" s="125"/>
      <c r="FC180" s="265"/>
      <c r="FD180" s="265"/>
      <c r="FE180" s="265"/>
      <c r="FF180" s="270" t="s">
        <v>455</v>
      </c>
      <c r="FG180" s="270"/>
      <c r="FH180" s="265"/>
      <c r="FI180" s="265"/>
      <c r="FJ180" s="265"/>
      <c r="FK180" s="265"/>
      <c r="FL180" s="265"/>
      <c r="FM180" s="265"/>
      <c r="FN180" s="265"/>
      <c r="FO180" s="265"/>
      <c r="FP180" s="265"/>
      <c r="FQ180" s="265"/>
      <c r="FR180" s="265"/>
      <c r="FS180" s="265"/>
      <c r="FT180" s="265"/>
      <c r="FU180" s="217"/>
      <c r="FV180" s="217"/>
      <c r="FW180" s="217"/>
      <c r="FX180" s="217"/>
      <c r="FY180" s="217"/>
      <c r="FZ180" s="217"/>
      <c r="GA180" s="217"/>
      <c r="GB180" s="217"/>
      <c r="GC180" s="217"/>
      <c r="GD180" s="217"/>
      <c r="GE180" s="217"/>
      <c r="GF180" s="217"/>
      <c r="GG180" s="217"/>
      <c r="GH180" s="217"/>
      <c r="GI180" s="217"/>
      <c r="GJ180" s="217"/>
      <c r="GK180" s="217"/>
      <c r="GL180" s="217"/>
      <c r="GM180" s="217"/>
      <c r="GN180" s="217"/>
      <c r="GO180" s="217"/>
      <c r="GP180" s="217"/>
      <c r="GQ180" s="217"/>
      <c r="GR180" s="217"/>
      <c r="GS180" s="217"/>
      <c r="GT180" s="217"/>
      <c r="GU180" s="217"/>
      <c r="GV180" s="217"/>
      <c r="GW180" s="217"/>
      <c r="GX180" s="217"/>
      <c r="GY180" s="217"/>
      <c r="GZ180" s="217"/>
      <c r="HA180" s="217"/>
      <c r="HB180" s="217"/>
      <c r="HC180" s="217"/>
      <c r="HD180" s="90" t="s">
        <v>455</v>
      </c>
      <c r="HE180" s="217"/>
      <c r="HF180" s="217"/>
      <c r="HG180" s="90"/>
      <c r="HH180" s="217"/>
      <c r="HI180" s="217"/>
      <c r="HJ180" s="217"/>
      <c r="HK180" s="217"/>
      <c r="HL180" s="217"/>
      <c r="HM180" s="217"/>
      <c r="HN180" s="217"/>
      <c r="HO180" s="217"/>
      <c r="HP180" s="217"/>
      <c r="HQ180" s="217"/>
      <c r="HR180" s="217"/>
      <c r="HS180" s="217"/>
      <c r="HT180" s="217"/>
      <c r="HU180" s="217"/>
      <c r="HV180" s="217"/>
      <c r="HW180" s="217"/>
      <c r="HX180" s="217"/>
      <c r="HY180" s="217"/>
      <c r="HZ180" s="217"/>
      <c r="IA180" s="217"/>
      <c r="IB180" s="217"/>
      <c r="IC180" s="217"/>
      <c r="ID180" s="217"/>
      <c r="IE180" s="217"/>
      <c r="IF180" s="217"/>
      <c r="IG180" s="217"/>
      <c r="IH180" s="217"/>
      <c r="II180" s="217"/>
      <c r="IJ180" s="217"/>
      <c r="IK180" s="217"/>
      <c r="IL180" s="217"/>
      <c r="IM180" s="217"/>
      <c r="IN180" s="217"/>
      <c r="IO180" s="217"/>
      <c r="IP180" s="217"/>
      <c r="IQ180" s="217"/>
      <c r="IR180" s="217"/>
      <c r="IS180" s="90" t="s">
        <v>455</v>
      </c>
      <c r="IT180" s="217"/>
      <c r="IU180" s="217"/>
      <c r="IV180" s="217"/>
      <c r="IW180" s="217"/>
      <c r="IX180" s="217"/>
      <c r="IY180" s="217"/>
      <c r="IZ180" s="217"/>
      <c r="JA180" s="217"/>
      <c r="JB180" s="217"/>
      <c r="JC180" s="217"/>
      <c r="JD180" s="217"/>
      <c r="JE180" s="217"/>
      <c r="JF180" s="217"/>
      <c r="JG180" s="217"/>
      <c r="JH180" s="217"/>
      <c r="JI180" s="217"/>
      <c r="JJ180" s="217"/>
      <c r="JK180" s="217"/>
      <c r="JL180" s="217"/>
      <c r="JM180" s="217"/>
      <c r="JN180" s="217"/>
      <c r="JO180" s="217"/>
      <c r="JP180" s="217"/>
      <c r="JQ180" s="217"/>
      <c r="JR180" s="217"/>
      <c r="JS180" s="217"/>
      <c r="JT180" s="217"/>
      <c r="JU180" s="217"/>
      <c r="JV180" s="217"/>
      <c r="JW180" s="217"/>
      <c r="JX180" s="217"/>
      <c r="JY180" s="217"/>
      <c r="JZ180" s="217"/>
      <c r="KA180" s="217"/>
      <c r="KB180" s="217"/>
      <c r="KC180" s="217"/>
      <c r="KD180" s="217"/>
      <c r="KE180" s="90" t="s">
        <v>455</v>
      </c>
      <c r="KF180" s="217"/>
      <c r="KG180" s="217"/>
      <c r="KH180" s="217"/>
      <c r="KI180" s="90"/>
      <c r="KJ180" s="217"/>
      <c r="KK180" s="217"/>
      <c r="KL180" s="217"/>
      <c r="KM180" s="217"/>
      <c r="KN180" s="217"/>
      <c r="KO180" s="217"/>
      <c r="KP180" s="217"/>
      <c r="KQ180" s="217"/>
      <c r="KR180" s="217"/>
      <c r="KS180" s="217"/>
      <c r="KT180" s="217"/>
      <c r="KU180" s="217"/>
      <c r="KV180" s="217"/>
      <c r="KW180" s="217"/>
      <c r="KX180" s="217"/>
      <c r="KY180" s="217"/>
      <c r="KZ180" s="217"/>
      <c r="LA180" s="217"/>
      <c r="LB180" s="217"/>
      <c r="LC180" s="217"/>
      <c r="LD180" s="217"/>
      <c r="LE180" s="217"/>
      <c r="LF180" s="217"/>
      <c r="LG180" s="217"/>
      <c r="LH180" s="217"/>
      <c r="LI180" s="217"/>
      <c r="LJ180" s="217"/>
      <c r="LK180" s="217"/>
      <c r="LL180" s="217"/>
      <c r="LM180" s="217"/>
      <c r="LN180" s="217"/>
      <c r="LO180" s="217"/>
      <c r="LP180" s="217"/>
      <c r="LQ180" s="217"/>
      <c r="LR180" s="217"/>
      <c r="LS180" s="217"/>
      <c r="LT180" s="270" t="s">
        <v>455</v>
      </c>
      <c r="LU180" s="217"/>
      <c r="LV180" s="217"/>
      <c r="LW180" s="217"/>
      <c r="LX180" s="217"/>
      <c r="LY180" s="217"/>
      <c r="LZ180" s="217"/>
      <c r="MA180" s="217"/>
      <c r="MB180" s="217"/>
      <c r="MC180" s="217"/>
      <c r="MD180" s="217"/>
      <c r="ME180" s="217"/>
      <c r="MF180" s="217"/>
      <c r="MG180" s="217"/>
      <c r="MH180" s="217"/>
      <c r="MI180" s="217"/>
      <c r="MJ180" s="217"/>
      <c r="MK180" s="217"/>
      <c r="ML180" s="217"/>
      <c r="MM180" s="217"/>
      <c r="MN180" s="217"/>
      <c r="MO180" s="217"/>
      <c r="MP180" s="217"/>
      <c r="MQ180" s="217"/>
      <c r="MR180" s="217"/>
      <c r="MS180" s="217"/>
      <c r="MT180" s="217"/>
      <c r="MU180" s="217"/>
      <c r="MV180" s="217"/>
      <c r="MW180" s="217"/>
      <c r="MX180" s="217"/>
      <c r="MY180" s="217"/>
      <c r="MZ180" s="217"/>
      <c r="NA180" s="217"/>
      <c r="NB180" s="217"/>
      <c r="NC180" s="217"/>
      <c r="ND180" s="217"/>
      <c r="NE180" s="217"/>
      <c r="NF180" s="217"/>
      <c r="NG180" s="217"/>
      <c r="NH180" s="217"/>
      <c r="NI180" s="217"/>
      <c r="NJ180" s="217"/>
      <c r="NK180" s="217"/>
      <c r="NL180" s="217"/>
      <c r="NM180" s="217"/>
      <c r="NN180" s="217"/>
      <c r="NO180" s="217"/>
      <c r="NP180" s="217"/>
      <c r="NQ180" s="217"/>
      <c r="NR180" s="217"/>
      <c r="NS180" s="217"/>
      <c r="NT180" s="217"/>
      <c r="NU180" s="217"/>
      <c r="NV180" s="217"/>
      <c r="NW180" s="217"/>
      <c r="NX180" s="217"/>
      <c r="NY180" s="217"/>
      <c r="NZ180" s="217"/>
      <c r="OA180" s="217"/>
      <c r="OB180" s="217"/>
      <c r="OC180" s="217"/>
      <c r="OD180" s="217"/>
      <c r="OE180" s="217"/>
      <c r="OF180" s="217"/>
      <c r="OG180" s="217"/>
      <c r="OH180" s="217"/>
      <c r="OI180" s="217"/>
      <c r="OJ180" s="217"/>
      <c r="OK180" s="217"/>
      <c r="OL180" s="217"/>
      <c r="OM180" s="217"/>
      <c r="ON180" s="217"/>
      <c r="OO180" s="217"/>
      <c r="OP180" s="217"/>
      <c r="OQ180" s="217"/>
      <c r="OR180" s="217"/>
      <c r="OS180" s="267">
        <f>IF(ISERROR(#REF!),0,1)</f>
        <v>0</v>
      </c>
      <c r="OT180" s="267">
        <f t="shared" si="48"/>
        <v>0</v>
      </c>
      <c r="OU180" s="267">
        <f t="shared" si="48"/>
        <v>1</v>
      </c>
      <c r="OV180" s="223"/>
      <c r="OW180" s="223"/>
      <c r="OX180" s="223"/>
      <c r="OY180" s="223"/>
      <c r="OZ180" s="223"/>
      <c r="PA180" s="223"/>
      <c r="PB180" s="223"/>
      <c r="PC180" s="223"/>
      <c r="PD180" s="223"/>
      <c r="PE180" s="223"/>
      <c r="PF180" s="223"/>
      <c r="PG180" s="223"/>
      <c r="PH180" s="223"/>
      <c r="PI180" s="223"/>
      <c r="PJ180" s="223"/>
      <c r="PK180" s="223"/>
      <c r="PL180" s="223"/>
      <c r="PM180" s="223"/>
      <c r="PN180" s="223"/>
      <c r="PO180" s="223"/>
      <c r="PP180" s="223"/>
      <c r="PQ180" s="223"/>
      <c r="PR180" s="223"/>
      <c r="PS180" s="223"/>
      <c r="PT180" s="223"/>
      <c r="PU180" s="223"/>
      <c r="PV180" s="223"/>
      <c r="PW180" s="223"/>
      <c r="PX180" s="223"/>
      <c r="PY180" s="223"/>
      <c r="PZ180" s="223"/>
      <c r="QA180" s="223"/>
      <c r="QB180" s="223"/>
      <c r="QC180" s="223"/>
      <c r="QD180" s="223"/>
      <c r="QE180" s="223"/>
      <c r="QF180" s="223"/>
      <c r="QG180" s="223"/>
      <c r="QH180" s="223"/>
      <c r="QI180" s="223"/>
      <c r="QJ180" s="223"/>
      <c r="QK180" s="223"/>
      <c r="QL180" s="223"/>
      <c r="QM180" s="223"/>
      <c r="QN180" s="223"/>
      <c r="QO180" s="223"/>
      <c r="QP180" s="223"/>
      <c r="QQ180" s="223"/>
      <c r="QR180" s="223"/>
      <c r="QS180" s="223"/>
      <c r="QT180" s="223"/>
      <c r="QU180" s="223"/>
      <c r="QV180" s="223"/>
      <c r="QW180" s="223"/>
      <c r="QX180" s="223"/>
      <c r="QY180" s="223"/>
      <c r="QZ180" s="223"/>
      <c r="RA180" s="223"/>
      <c r="RB180" s="223"/>
      <c r="RC180" s="223"/>
      <c r="RD180" s="223"/>
      <c r="RE180" s="223"/>
      <c r="RF180" s="223"/>
      <c r="RG180" s="223"/>
      <c r="RH180" s="223"/>
      <c r="RI180" s="223"/>
      <c r="RJ180" s="223"/>
      <c r="RK180" s="223"/>
      <c r="RL180" s="223"/>
      <c r="RM180" s="223"/>
      <c r="RN180" s="223"/>
      <c r="RO180" s="223"/>
      <c r="RP180" s="223"/>
      <c r="RQ180" s="223"/>
      <c r="RR180" s="223"/>
      <c r="RS180" s="223"/>
      <c r="RT180" s="223"/>
      <c r="RU180" s="223"/>
      <c r="RV180" s="223"/>
      <c r="RW180" s="223"/>
      <c r="RX180" s="223"/>
      <c r="RY180" s="223"/>
      <c r="RZ180" s="223"/>
      <c r="SA180" s="223"/>
      <c r="SB180" s="223"/>
      <c r="SC180" s="223"/>
      <c r="SD180" s="223"/>
      <c r="SE180" s="223"/>
      <c r="SF180" s="223"/>
      <c r="SG180" s="223"/>
      <c r="SH180" s="223"/>
      <c r="SI180" s="223"/>
      <c r="SJ180" s="223"/>
      <c r="SK180" s="223"/>
      <c r="SL180" s="223"/>
      <c r="SM180" s="223"/>
      <c r="SN180" s="223"/>
      <c r="SO180" s="223"/>
      <c r="SP180" s="223"/>
      <c r="SQ180" s="223"/>
      <c r="SR180" s="223"/>
      <c r="SS180" s="223"/>
      <c r="ST180" s="223"/>
      <c r="SU180" s="223"/>
      <c r="SV180" s="223"/>
      <c r="SW180" s="223"/>
      <c r="SX180" s="223"/>
      <c r="SY180" s="223"/>
      <c r="SZ180" s="223"/>
      <c r="TA180" s="223"/>
      <c r="TB180" s="223"/>
      <c r="TC180" s="223"/>
      <c r="TD180" s="223"/>
      <c r="TE180" s="223"/>
      <c r="TF180" s="223"/>
      <c r="TG180" s="223"/>
      <c r="TH180" s="223"/>
      <c r="TI180" s="223"/>
      <c r="TJ180" s="223"/>
      <c r="TK180" s="223"/>
      <c r="TL180" s="223"/>
      <c r="TM180" s="223"/>
      <c r="TN180" s="223"/>
      <c r="TO180" s="223"/>
      <c r="TP180" s="223"/>
      <c r="TQ180" s="223"/>
      <c r="TR180" s="223"/>
      <c r="TS180" s="223"/>
      <c r="TT180" s="223"/>
      <c r="TU180" s="223"/>
      <c r="TV180" s="223"/>
      <c r="TW180" s="223"/>
      <c r="TX180" s="223"/>
      <c r="TY180" s="223"/>
      <c r="TZ180" s="223"/>
      <c r="UA180" s="223"/>
      <c r="UB180" s="223"/>
      <c r="UC180" s="223"/>
      <c r="UD180" s="223"/>
      <c r="UE180" s="223"/>
      <c r="UF180" s="223"/>
      <c r="UG180" s="223"/>
      <c r="UH180" s="223"/>
      <c r="UI180" s="223"/>
      <c r="UJ180" s="223"/>
      <c r="UK180" s="223"/>
      <c r="UL180" s="223"/>
      <c r="UM180" s="223"/>
      <c r="UN180" s="223"/>
      <c r="UO180" s="223"/>
      <c r="UP180" s="223"/>
      <c r="UQ180" s="223"/>
      <c r="UR180" s="223"/>
      <c r="US180" s="223"/>
      <c r="UT180" s="223"/>
      <c r="UU180" s="223"/>
      <c r="UV180" s="223"/>
      <c r="UW180" s="223"/>
      <c r="UX180" s="223"/>
      <c r="UY180" s="223"/>
      <c r="UZ180" s="223"/>
      <c r="VA180" s="223"/>
      <c r="VB180" s="223"/>
      <c r="VC180" s="223"/>
      <c r="VD180" s="223"/>
      <c r="VE180" s="223"/>
      <c r="VF180" s="223"/>
      <c r="VG180" s="223"/>
      <c r="VH180" s="223"/>
      <c r="VI180" s="223"/>
      <c r="VJ180" s="223"/>
      <c r="VK180" s="223"/>
      <c r="VL180" s="223"/>
      <c r="VM180" s="223"/>
      <c r="VN180" s="223"/>
      <c r="VO180" s="223"/>
      <c r="VP180" s="223"/>
      <c r="VQ180" s="223"/>
      <c r="VR180" s="223"/>
      <c r="VS180" s="223"/>
      <c r="VT180" s="223"/>
      <c r="VU180" s="223"/>
      <c r="VV180" s="223"/>
      <c r="VW180" s="223"/>
      <c r="VX180" s="223"/>
      <c r="VY180" s="223"/>
      <c r="VZ180" s="223"/>
      <c r="WA180" s="223"/>
      <c r="WB180" s="223"/>
      <c r="WC180" s="223"/>
      <c r="WD180" s="223"/>
      <c r="WE180" s="223"/>
      <c r="WF180" s="223"/>
      <c r="WG180" s="223"/>
      <c r="WH180" s="223"/>
      <c r="WI180" s="223"/>
      <c r="WJ180" s="223"/>
      <c r="WK180" s="223"/>
      <c r="WL180" s="223"/>
      <c r="WM180" s="223"/>
      <c r="WN180" s="223"/>
      <c r="WO180" s="223"/>
      <c r="WP180" s="223"/>
      <c r="WQ180" s="223"/>
      <c r="WR180" s="223"/>
      <c r="WS180" s="223"/>
      <c r="WT180" s="223"/>
      <c r="WU180" s="223"/>
      <c r="WV180" s="223"/>
      <c r="WW180" s="223"/>
      <c r="WX180" s="223"/>
      <c r="WY180" s="223"/>
      <c r="WZ180" s="223"/>
      <c r="XA180" s="223"/>
      <c r="XB180" s="223"/>
      <c r="XC180" s="223"/>
      <c r="XD180" s="223"/>
      <c r="XE180" s="223"/>
      <c r="XF180" s="223"/>
      <c r="XG180" s="223"/>
      <c r="XH180" s="223"/>
      <c r="XI180" s="223"/>
      <c r="XJ180" s="223"/>
      <c r="XK180" s="223"/>
      <c r="XL180" s="223"/>
      <c r="XM180" s="223"/>
      <c r="XN180" s="223"/>
      <c r="XO180" s="223"/>
      <c r="XP180" s="223"/>
      <c r="XQ180" s="223"/>
      <c r="XR180" s="223"/>
      <c r="XS180" s="223"/>
      <c r="XT180" s="223"/>
      <c r="XU180" s="223"/>
      <c r="XV180" s="223"/>
      <c r="XW180" s="223"/>
      <c r="XX180" s="223"/>
      <c r="XY180" s="223"/>
      <c r="XZ180" s="223"/>
      <c r="YA180" s="223"/>
      <c r="YB180" s="223"/>
      <c r="YC180" s="223"/>
      <c r="YD180" s="223"/>
      <c r="YE180" s="223"/>
      <c r="YF180" s="223"/>
      <c r="YG180" s="223"/>
      <c r="YH180" s="223"/>
      <c r="YI180" s="223"/>
      <c r="YJ180" s="223"/>
      <c r="YK180" s="223"/>
      <c r="YL180" s="223"/>
      <c r="YM180" s="223"/>
      <c r="YN180" s="223"/>
      <c r="YO180" s="223"/>
      <c r="YP180" s="223"/>
      <c r="YQ180" s="223"/>
      <c r="YR180" s="223"/>
      <c r="YS180" s="223"/>
      <c r="YT180" s="223"/>
      <c r="YU180" s="223"/>
      <c r="YV180" s="223"/>
      <c r="YW180" s="223"/>
      <c r="YX180" s="223"/>
      <c r="YY180" s="223"/>
      <c r="YZ180" s="223"/>
      <c r="ZA180" s="223"/>
      <c r="ZB180" s="223"/>
      <c r="ZC180" s="223"/>
      <c r="ZD180" s="223"/>
      <c r="ZE180" s="223"/>
      <c r="ZF180" s="223"/>
      <c r="ZG180" s="223"/>
      <c r="ZH180" s="223"/>
      <c r="ZI180" s="223"/>
      <c r="ZJ180" s="223"/>
      <c r="ZK180" s="223"/>
      <c r="ZL180" s="223"/>
      <c r="ZM180" s="223"/>
      <c r="ZN180" s="223"/>
      <c r="ZO180" s="223"/>
      <c r="ZP180" s="223"/>
      <c r="ZQ180" s="223"/>
      <c r="ZR180" s="223"/>
      <c r="ZS180" s="223"/>
      <c r="ZT180" s="223"/>
      <c r="ZU180" s="223"/>
      <c r="ZV180" s="223"/>
      <c r="ZW180" s="223"/>
      <c r="ZX180" s="223"/>
      <c r="ZY180" s="223"/>
      <c r="ZZ180" s="223"/>
      <c r="AAA180" s="223"/>
      <c r="AAB180" s="223"/>
      <c r="AAC180" s="223"/>
      <c r="AAD180" s="223"/>
      <c r="AAE180" s="223"/>
      <c r="AAF180" s="223"/>
      <c r="AAG180" s="223"/>
      <c r="AAH180" s="223"/>
      <c r="AAI180" s="223"/>
      <c r="AAJ180" s="223"/>
      <c r="AAK180" s="223"/>
      <c r="AAL180" s="223"/>
      <c r="AAM180" s="223"/>
      <c r="AAN180" s="223"/>
      <c r="AAO180" s="223"/>
      <c r="AAP180" s="223"/>
      <c r="AAQ180" s="223"/>
      <c r="AAR180" s="223"/>
      <c r="AAS180" s="223"/>
      <c r="AAT180" s="223"/>
      <c r="AAU180" s="223"/>
      <c r="AAV180" s="223"/>
      <c r="AAW180" s="223"/>
      <c r="AAX180" s="223"/>
      <c r="AAY180" s="223"/>
      <c r="AAZ180" s="223"/>
      <c r="ABA180" s="223"/>
      <c r="ABB180" s="223"/>
      <c r="ABC180" s="223"/>
      <c r="ABD180" s="223"/>
      <c r="ABE180" s="223"/>
      <c r="ABF180" s="223"/>
      <c r="ABG180" s="223"/>
      <c r="ABH180" s="223"/>
      <c r="ABI180" s="223"/>
      <c r="ABJ180" s="223"/>
      <c r="ABK180" s="223"/>
      <c r="ABL180" s="223"/>
      <c r="ABM180" s="223"/>
      <c r="ABN180" s="223"/>
      <c r="ABO180" s="223"/>
      <c r="ABP180" s="223"/>
      <c r="ABQ180" s="223"/>
      <c r="ABR180" s="223"/>
      <c r="ABS180" s="223"/>
      <c r="ABT180" s="223"/>
      <c r="ABU180" s="223"/>
      <c r="ABV180" s="223"/>
      <c r="ABW180" s="223"/>
      <c r="ABX180" s="223"/>
      <c r="ABY180" s="223"/>
      <c r="ABZ180" s="223"/>
      <c r="ACA180" s="223"/>
      <c r="ACB180" s="223"/>
      <c r="ACC180" s="223"/>
      <c r="ACD180" s="223"/>
      <c r="ACE180" s="223"/>
      <c r="ACF180" s="223"/>
      <c r="ACG180" s="223"/>
      <c r="ACH180" s="223"/>
      <c r="ACI180" s="223"/>
      <c r="ACJ180" s="223"/>
      <c r="ACK180" s="223"/>
      <c r="ACL180" s="223"/>
      <c r="ACM180" s="223"/>
      <c r="ACN180" s="223"/>
      <c r="ACO180" s="223"/>
      <c r="ACP180" s="223"/>
      <c r="ACQ180" s="223"/>
      <c r="ACR180" s="223"/>
      <c r="ACS180" s="223"/>
      <c r="ACT180" s="223"/>
      <c r="ACU180" s="223"/>
      <c r="ACV180" s="223"/>
      <c r="ACW180" s="223"/>
      <c r="ACX180" s="223"/>
      <c r="ACY180" s="223"/>
      <c r="ACZ180" s="223"/>
      <c r="ADA180" s="223"/>
      <c r="ADB180" s="223"/>
      <c r="ADC180" s="223"/>
      <c r="ADD180" s="223"/>
      <c r="ADE180" s="223"/>
      <c r="ADF180" s="223"/>
      <c r="ADG180" s="223"/>
      <c r="ADH180" s="223"/>
      <c r="ADI180" s="223"/>
      <c r="ADJ180" s="223"/>
      <c r="ADK180" s="223"/>
      <c r="ADL180" s="223"/>
      <c r="ADM180" s="223"/>
      <c r="ADN180" s="223"/>
      <c r="ADO180" s="223"/>
      <c r="ADP180" s="223"/>
      <c r="ADQ180" s="223"/>
      <c r="ADR180" s="223"/>
      <c r="ADS180" s="223"/>
      <c r="ADT180" s="223"/>
      <c r="ADU180" s="223"/>
      <c r="ADV180" s="223"/>
      <c r="ADW180" s="223"/>
      <c r="ADX180" s="223"/>
      <c r="ADY180" s="223"/>
      <c r="ADZ180" s="223"/>
      <c r="AEA180" s="223"/>
      <c r="AEB180" s="223"/>
      <c r="AEC180" s="223"/>
      <c r="AED180" s="223"/>
      <c r="AEE180" s="223"/>
      <c r="AEF180" s="223"/>
      <c r="AEG180" s="223"/>
      <c r="AEH180" s="223"/>
      <c r="AEI180" s="223"/>
      <c r="AEJ180" s="223"/>
      <c r="AEK180" s="223"/>
      <c r="AEL180" s="223"/>
      <c r="AEM180" s="223"/>
      <c r="AEN180" s="223"/>
      <c r="AEO180" s="223"/>
      <c r="AEP180" s="223"/>
      <c r="AEQ180" s="223"/>
      <c r="AER180" s="223"/>
      <c r="AES180" s="223"/>
      <c r="AET180" s="223"/>
      <c r="AEU180" s="223"/>
      <c r="AEV180" s="223"/>
      <c r="AEW180" s="223"/>
      <c r="AEX180" s="223"/>
      <c r="AEY180" s="223"/>
      <c r="AEZ180" s="223"/>
      <c r="AFA180" s="223"/>
      <c r="AFB180" s="223"/>
      <c r="AFC180" s="223"/>
      <c r="AFD180" s="223"/>
      <c r="AFE180" s="223"/>
      <c r="AFF180" s="223"/>
      <c r="AFG180" s="223"/>
      <c r="AFH180" s="223"/>
      <c r="AFI180" s="223"/>
      <c r="AFJ180" s="223"/>
      <c r="AFK180" s="223"/>
      <c r="AFL180" s="223"/>
      <c r="AFM180" s="223"/>
      <c r="AFN180" s="223"/>
      <c r="AFO180" s="223"/>
      <c r="AFP180" s="223"/>
      <c r="AFQ180" s="223"/>
      <c r="AFR180" s="223"/>
      <c r="AFS180" s="223"/>
      <c r="AFT180" s="223"/>
    </row>
    <row r="181" spans="1:852" s="64" customFormat="1">
      <c r="A181" s="265" t="s">
        <v>3778</v>
      </c>
      <c r="B181" s="265" t="s">
        <v>9951</v>
      </c>
      <c r="C181" s="840" t="str">
        <f>IF(Severity!F181&gt;=0.5,"YES","NO")</f>
        <v>NO</v>
      </c>
      <c r="D181" s="840" t="str">
        <f>IF(Severity!G181&gt;=0.5,"YES","NO")</f>
        <v>YES</v>
      </c>
      <c r="E181" s="112">
        <v>8</v>
      </c>
      <c r="F181" s="112">
        <v>3</v>
      </c>
      <c r="G181" s="270" t="s">
        <v>624</v>
      </c>
      <c r="H181" s="270" t="s">
        <v>749</v>
      </c>
      <c r="I181" s="270" t="s">
        <v>455</v>
      </c>
      <c r="J181" s="270">
        <v>21</v>
      </c>
      <c r="K181" s="270" t="s">
        <v>455</v>
      </c>
      <c r="L181" s="265"/>
      <c r="M181" s="265"/>
      <c r="N181" s="270"/>
      <c r="O181" s="270" t="s">
        <v>455</v>
      </c>
      <c r="P181" s="265"/>
      <c r="Q181" s="265"/>
      <c r="R181" s="265"/>
      <c r="S181" s="270" t="s">
        <v>276</v>
      </c>
      <c r="T181" s="270">
        <v>7</v>
      </c>
      <c r="U181" s="265"/>
      <c r="V181" s="265"/>
      <c r="W181" s="125">
        <v>9.24</v>
      </c>
      <c r="X181" s="125">
        <v>3.8</v>
      </c>
      <c r="Y181" s="125"/>
      <c r="Z181" s="125"/>
      <c r="AA181" s="125">
        <v>5.6</v>
      </c>
      <c r="AB181" s="125">
        <v>4.9000000000000004</v>
      </c>
      <c r="AC181" s="125"/>
      <c r="AD181" s="125"/>
      <c r="AE181" s="114"/>
      <c r="AF181" s="125"/>
      <c r="AG181" s="125"/>
      <c r="AH181" s="125"/>
      <c r="AI181" s="265">
        <v>78</v>
      </c>
      <c r="AJ181" s="267">
        <f t="shared" si="37"/>
        <v>57</v>
      </c>
      <c r="AK181" s="265">
        <v>51</v>
      </c>
      <c r="AL181" s="270" t="s">
        <v>624</v>
      </c>
      <c r="AM181" s="270" t="s">
        <v>749</v>
      </c>
      <c r="AN181" s="270" t="s">
        <v>455</v>
      </c>
      <c r="AO181" s="270">
        <v>5</v>
      </c>
      <c r="AP181" s="270" t="s">
        <v>455</v>
      </c>
      <c r="AQ181" s="265"/>
      <c r="AR181" s="265"/>
      <c r="AS181" s="265"/>
      <c r="AT181" s="270" t="s">
        <v>455</v>
      </c>
      <c r="AU181" s="265"/>
      <c r="AV181" s="265"/>
      <c r="AW181" s="265"/>
      <c r="AX181" s="265" t="s">
        <v>276</v>
      </c>
      <c r="AY181" s="265">
        <v>7</v>
      </c>
      <c r="AZ181" s="265"/>
      <c r="BA181" s="265"/>
      <c r="BB181" s="114">
        <v>9.9600000000000009</v>
      </c>
      <c r="BC181" s="114">
        <v>3.6</v>
      </c>
      <c r="BD181" s="114"/>
      <c r="BE181" s="114"/>
      <c r="BF181" s="114">
        <v>5.99</v>
      </c>
      <c r="BG181" s="114">
        <v>4.0999999999999996</v>
      </c>
      <c r="BH181" s="114"/>
      <c r="BI181" s="114"/>
      <c r="BJ181" s="114"/>
      <c r="BK181" s="114"/>
      <c r="BL181" s="114"/>
      <c r="BM181" s="114"/>
      <c r="BN181" s="265">
        <v>79</v>
      </c>
      <c r="BO181" s="270">
        <f t="shared" si="38"/>
        <v>74</v>
      </c>
      <c r="BP181" s="265">
        <v>62</v>
      </c>
      <c r="BQ181" s="580" t="s">
        <v>10743</v>
      </c>
      <c r="BR181" s="270" t="s">
        <v>749</v>
      </c>
      <c r="BS181" s="270" t="s">
        <v>455</v>
      </c>
      <c r="BT181" s="265">
        <v>9</v>
      </c>
      <c r="BU181" s="270" t="s">
        <v>455</v>
      </c>
      <c r="BV181" s="265"/>
      <c r="BW181" s="265"/>
      <c r="BX181" s="217"/>
      <c r="BY181" s="90" t="s">
        <v>455</v>
      </c>
      <c r="BZ181" s="217"/>
      <c r="CA181" s="217"/>
      <c r="CB181" s="217"/>
      <c r="CC181" s="217" t="s">
        <v>276</v>
      </c>
      <c r="CD181" s="217">
        <v>7</v>
      </c>
      <c r="CE181" s="217"/>
      <c r="CF181" s="217"/>
      <c r="CG181" s="92">
        <v>10</v>
      </c>
      <c r="CH181" s="92">
        <v>4.2</v>
      </c>
      <c r="CI181" s="92"/>
      <c r="CJ181" s="92"/>
      <c r="CK181" s="92">
        <v>6.1</v>
      </c>
      <c r="CL181" s="92">
        <v>4.5</v>
      </c>
      <c r="CM181" s="92"/>
      <c r="CN181" s="92"/>
      <c r="CO181" s="92"/>
      <c r="CP181" s="92"/>
      <c r="CQ181" s="92"/>
      <c r="CR181" s="92"/>
      <c r="CS181" s="217">
        <v>90</v>
      </c>
      <c r="CT181" s="267">
        <f>CS181-BT181</f>
        <v>81</v>
      </c>
      <c r="CU181" s="217">
        <v>71</v>
      </c>
      <c r="CV181" s="270"/>
      <c r="CW181" s="270" t="s">
        <v>455</v>
      </c>
      <c r="CX181" s="90"/>
      <c r="CY181" s="217"/>
      <c r="CZ181" s="217"/>
      <c r="DA181" s="217"/>
      <c r="DB181" s="217"/>
      <c r="DC181" s="217"/>
      <c r="DD181" s="217"/>
      <c r="DE181" s="217"/>
      <c r="DF181" s="217"/>
      <c r="DG181" s="217"/>
      <c r="DH181" s="217"/>
      <c r="DI181" s="217"/>
      <c r="DJ181" s="183"/>
      <c r="DK181" s="183"/>
      <c r="DL181" s="183"/>
      <c r="DM181" s="183"/>
      <c r="DN181" s="183"/>
      <c r="DO181" s="183"/>
      <c r="DP181" s="183"/>
      <c r="DQ181" s="183"/>
      <c r="DR181" s="183"/>
      <c r="DS181" s="183"/>
      <c r="DT181" s="183"/>
      <c r="DU181" s="183"/>
      <c r="DV181" s="183"/>
      <c r="DW181" s="183"/>
      <c r="DX181" s="217"/>
      <c r="DY181" s="217"/>
      <c r="DZ181" s="217"/>
      <c r="EA181" s="217"/>
      <c r="EB181" s="270" t="s">
        <v>455</v>
      </c>
      <c r="EC181" s="217"/>
      <c r="ED181" s="217"/>
      <c r="EE181" s="217"/>
      <c r="EF181" s="217"/>
      <c r="EG181" s="217"/>
      <c r="EH181" s="217"/>
      <c r="EI181" s="217"/>
      <c r="EJ181" s="217"/>
      <c r="EK181" s="217"/>
      <c r="EL181" s="217"/>
      <c r="EM181" s="217"/>
      <c r="EN181" s="217"/>
      <c r="EO181" s="183"/>
      <c r="EP181" s="183"/>
      <c r="EQ181" s="183"/>
      <c r="ER181" s="183"/>
      <c r="ES181" s="183"/>
      <c r="ET181" s="183"/>
      <c r="EU181" s="183"/>
      <c r="EV181" s="183"/>
      <c r="EW181" s="183"/>
      <c r="EX181" s="183"/>
      <c r="EY181" s="183"/>
      <c r="EZ181" s="183"/>
      <c r="FA181" s="183"/>
      <c r="FB181" s="183"/>
      <c r="FC181" s="217"/>
      <c r="FD181" s="217"/>
      <c r="FE181" s="217"/>
      <c r="FF181" s="270" t="s">
        <v>455</v>
      </c>
      <c r="FG181" s="217"/>
      <c r="FH181" s="217"/>
      <c r="FI181" s="217"/>
      <c r="FJ181" s="217"/>
      <c r="FK181" s="217"/>
      <c r="FL181" s="217"/>
      <c r="FM181" s="217"/>
      <c r="FN181" s="217"/>
      <c r="FO181" s="217"/>
      <c r="FP181" s="217"/>
      <c r="FQ181" s="217"/>
      <c r="FR181" s="217"/>
      <c r="FS181" s="217"/>
      <c r="FT181" s="217"/>
      <c r="FU181" s="217"/>
      <c r="FV181" s="217"/>
      <c r="FW181" s="217"/>
      <c r="FX181" s="217"/>
      <c r="FY181" s="217"/>
      <c r="FZ181" s="217"/>
      <c r="GA181" s="217"/>
      <c r="GB181" s="217"/>
      <c r="GC181" s="217"/>
      <c r="GD181" s="217"/>
      <c r="GE181" s="217"/>
      <c r="GF181" s="217"/>
      <c r="GG181" s="217"/>
      <c r="GH181" s="217"/>
      <c r="GI181" s="217"/>
      <c r="GJ181" s="217"/>
      <c r="GK181" s="217"/>
      <c r="GL181" s="217"/>
      <c r="GM181" s="217"/>
      <c r="GN181" s="217"/>
      <c r="GO181" s="217"/>
      <c r="GP181" s="217"/>
      <c r="GQ181" s="217"/>
      <c r="GR181" s="217"/>
      <c r="GS181" s="217"/>
      <c r="GT181" s="217"/>
      <c r="GU181" s="217"/>
      <c r="GV181" s="217"/>
      <c r="GW181" s="217"/>
      <c r="GX181" s="217"/>
      <c r="GY181" s="217"/>
      <c r="GZ181" s="217"/>
      <c r="HA181" s="217"/>
      <c r="HB181" s="217"/>
      <c r="HC181" s="217"/>
      <c r="HD181" s="270" t="s">
        <v>455</v>
      </c>
      <c r="HE181" s="217"/>
      <c r="HF181" s="217"/>
      <c r="HG181" s="217"/>
      <c r="HH181" s="217"/>
      <c r="HI181" s="217"/>
      <c r="HJ181" s="217"/>
      <c r="HK181" s="217"/>
      <c r="HL181" s="217"/>
      <c r="HM181" s="217"/>
      <c r="HN181" s="217"/>
      <c r="HO181" s="217"/>
      <c r="HP181" s="217"/>
      <c r="HQ181" s="217"/>
      <c r="HR181" s="217"/>
      <c r="HS181" s="217"/>
      <c r="HT181" s="217"/>
      <c r="HU181" s="217"/>
      <c r="HV181" s="217"/>
      <c r="HW181" s="217"/>
      <c r="HX181" s="217"/>
      <c r="HY181" s="217"/>
      <c r="HZ181" s="217"/>
      <c r="IA181" s="217"/>
      <c r="IB181" s="217"/>
      <c r="IC181" s="217"/>
      <c r="ID181" s="217"/>
      <c r="IE181" s="217"/>
      <c r="IF181" s="217"/>
      <c r="IG181" s="217"/>
      <c r="IH181" s="217"/>
      <c r="II181" s="217"/>
      <c r="IJ181" s="217"/>
      <c r="IK181" s="217"/>
      <c r="IL181" s="217"/>
      <c r="IM181" s="217"/>
      <c r="IN181" s="217"/>
      <c r="IO181" s="217"/>
      <c r="IP181" s="217"/>
      <c r="IQ181" s="217"/>
      <c r="IR181" s="217"/>
      <c r="IS181" s="270" t="s">
        <v>455</v>
      </c>
      <c r="IT181" s="217"/>
      <c r="IU181" s="217"/>
      <c r="IV181" s="217"/>
      <c r="IW181" s="217"/>
      <c r="IX181" s="217"/>
      <c r="IY181" s="217"/>
      <c r="IZ181" s="217"/>
      <c r="JA181" s="217"/>
      <c r="JB181" s="217"/>
      <c r="JC181" s="217"/>
      <c r="JD181" s="217"/>
      <c r="JE181" s="217"/>
      <c r="JF181" s="217"/>
      <c r="JG181" s="217"/>
      <c r="JH181" s="217"/>
      <c r="JI181" s="217"/>
      <c r="JJ181" s="217"/>
      <c r="JK181" s="217"/>
      <c r="JL181" s="217"/>
      <c r="JM181" s="217"/>
      <c r="JN181" s="217"/>
      <c r="JO181" s="217"/>
      <c r="JP181" s="217"/>
      <c r="JQ181" s="217"/>
      <c r="JR181" s="217"/>
      <c r="JS181" s="217"/>
      <c r="JT181" s="217"/>
      <c r="JU181" s="217"/>
      <c r="JV181" s="217"/>
      <c r="JW181" s="217"/>
      <c r="JX181" s="217"/>
      <c r="JY181" s="217"/>
      <c r="JZ181" s="217"/>
      <c r="KA181" s="217"/>
      <c r="KB181" s="217"/>
      <c r="KC181" s="217"/>
      <c r="KD181" s="217"/>
      <c r="KE181" s="270" t="s">
        <v>455</v>
      </c>
      <c r="KF181" s="217"/>
      <c r="KG181" s="217"/>
      <c r="KH181" s="217"/>
      <c r="KI181" s="217"/>
      <c r="KJ181" s="217"/>
      <c r="KK181" s="217"/>
      <c r="KL181" s="217"/>
      <c r="KM181" s="217"/>
      <c r="KN181" s="217"/>
      <c r="KO181" s="217"/>
      <c r="KP181" s="217"/>
      <c r="KQ181" s="217"/>
      <c r="KR181" s="217"/>
      <c r="KS181" s="217"/>
      <c r="KT181" s="217"/>
      <c r="KU181" s="217"/>
      <c r="KV181" s="217"/>
      <c r="KW181" s="217"/>
      <c r="KX181" s="217"/>
      <c r="KY181" s="217"/>
      <c r="KZ181" s="217"/>
      <c r="LA181" s="217"/>
      <c r="LB181" s="217"/>
      <c r="LC181" s="217"/>
      <c r="LD181" s="217"/>
      <c r="LE181" s="217"/>
      <c r="LF181" s="217"/>
      <c r="LG181" s="217"/>
      <c r="LH181" s="217"/>
      <c r="LI181" s="217"/>
      <c r="LJ181" s="217"/>
      <c r="LK181" s="217"/>
      <c r="LL181" s="217"/>
      <c r="LM181" s="217"/>
      <c r="LN181" s="217"/>
      <c r="LO181" s="217"/>
      <c r="LP181" s="217"/>
      <c r="LQ181" s="217"/>
      <c r="LR181" s="217"/>
      <c r="LS181" s="217"/>
      <c r="LT181" s="270" t="s">
        <v>455</v>
      </c>
      <c r="LU181" s="217"/>
      <c r="LV181" s="217"/>
      <c r="LW181" s="217"/>
      <c r="LX181" s="217"/>
      <c r="LY181" s="217"/>
      <c r="LZ181" s="217"/>
      <c r="MA181" s="217"/>
      <c r="MB181" s="217"/>
      <c r="MC181" s="217"/>
      <c r="MD181" s="217"/>
      <c r="ME181" s="217"/>
      <c r="MF181" s="217"/>
      <c r="MG181" s="217"/>
      <c r="MH181" s="217"/>
      <c r="MI181" s="217"/>
      <c r="MJ181" s="217"/>
      <c r="MK181" s="217"/>
      <c r="ML181" s="217"/>
      <c r="MM181" s="217"/>
      <c r="MN181" s="217"/>
      <c r="MO181" s="217"/>
      <c r="MP181" s="217"/>
      <c r="MQ181" s="217"/>
      <c r="MR181" s="217"/>
      <c r="MS181" s="217"/>
      <c r="MT181" s="217"/>
      <c r="MU181" s="217"/>
      <c r="MV181" s="217"/>
      <c r="MW181" s="217"/>
      <c r="MX181" s="217"/>
      <c r="MY181" s="217"/>
      <c r="MZ181" s="217"/>
      <c r="NA181" s="217"/>
      <c r="NB181" s="217"/>
      <c r="NC181" s="217"/>
      <c r="ND181" s="217"/>
      <c r="NE181" s="217"/>
      <c r="NF181" s="217"/>
      <c r="NG181" s="217"/>
      <c r="NH181" s="217"/>
      <c r="NI181" s="217"/>
      <c r="NJ181" s="217"/>
      <c r="NK181" s="217"/>
      <c r="NL181" s="217"/>
      <c r="NM181" s="217"/>
      <c r="NN181" s="217"/>
      <c r="NO181" s="217"/>
      <c r="NP181" s="217"/>
      <c r="NQ181" s="217"/>
      <c r="NR181" s="217"/>
      <c r="NS181" s="217"/>
      <c r="NT181" s="217"/>
      <c r="NU181" s="217"/>
      <c r="NV181" s="217"/>
      <c r="NW181" s="217"/>
      <c r="NX181" s="217"/>
      <c r="NY181" s="217"/>
      <c r="NZ181" s="217"/>
      <c r="OA181" s="217"/>
      <c r="OB181" s="217"/>
      <c r="OC181" s="217"/>
      <c r="OD181" s="217"/>
      <c r="OE181" s="217"/>
      <c r="OF181" s="217"/>
      <c r="OG181" s="217"/>
      <c r="OH181" s="217"/>
      <c r="OI181" s="217"/>
      <c r="OJ181" s="217"/>
      <c r="OK181" s="217"/>
      <c r="OL181" s="217"/>
      <c r="OM181" s="217"/>
      <c r="ON181" s="217"/>
      <c r="OO181" s="217"/>
      <c r="OP181" s="217"/>
      <c r="OQ181" s="217"/>
      <c r="OR181" s="217"/>
      <c r="OS181" s="267">
        <f>IF(ISERROR(#REF!),0,1)</f>
        <v>0</v>
      </c>
      <c r="OT181" s="267">
        <f t="shared" si="48"/>
        <v>0</v>
      </c>
      <c r="OU181" s="267">
        <f t="shared" si="48"/>
        <v>1</v>
      </c>
      <c r="OV181" s="223"/>
      <c r="OW181" s="223"/>
      <c r="OX181" s="223"/>
      <c r="OY181" s="223"/>
      <c r="OZ181" s="223"/>
      <c r="PA181" s="223"/>
      <c r="PB181" s="223"/>
      <c r="PC181" s="223"/>
      <c r="PD181" s="223"/>
      <c r="PE181" s="223"/>
      <c r="PF181" s="223"/>
      <c r="PG181" s="223"/>
      <c r="PH181" s="223"/>
      <c r="PI181" s="223"/>
      <c r="PJ181" s="223"/>
      <c r="PK181" s="223"/>
      <c r="PL181" s="223"/>
      <c r="PM181" s="223"/>
      <c r="PN181" s="223"/>
      <c r="PO181" s="223"/>
      <c r="PP181" s="223"/>
      <c r="PQ181" s="223"/>
      <c r="PR181" s="223"/>
      <c r="PS181" s="223"/>
      <c r="PT181" s="223"/>
      <c r="PU181" s="223"/>
      <c r="PV181" s="223"/>
      <c r="PW181" s="223"/>
      <c r="PX181" s="223"/>
      <c r="PY181" s="223"/>
      <c r="PZ181" s="223"/>
      <c r="QA181" s="223"/>
      <c r="QB181" s="223"/>
      <c r="QC181" s="223"/>
      <c r="QD181" s="223"/>
      <c r="QE181" s="223"/>
      <c r="QF181" s="223"/>
      <c r="QG181" s="223"/>
      <c r="QH181" s="223"/>
      <c r="QI181" s="223"/>
      <c r="QJ181" s="223"/>
      <c r="QK181" s="223"/>
      <c r="QL181" s="223"/>
      <c r="QM181" s="223"/>
      <c r="QN181" s="223"/>
      <c r="QO181" s="223"/>
      <c r="QP181" s="223"/>
      <c r="QQ181" s="223"/>
      <c r="QR181" s="223"/>
      <c r="QS181" s="223"/>
      <c r="QT181" s="223"/>
      <c r="QU181" s="223"/>
      <c r="QV181" s="223"/>
      <c r="QW181" s="223"/>
      <c r="QX181" s="223"/>
      <c r="QY181" s="223"/>
      <c r="QZ181" s="223"/>
      <c r="RA181" s="223"/>
      <c r="RB181" s="223"/>
      <c r="RC181" s="223"/>
      <c r="RD181" s="223"/>
      <c r="RE181" s="223"/>
      <c r="RF181" s="223"/>
      <c r="RG181" s="223"/>
      <c r="RH181" s="223"/>
      <c r="RI181" s="223"/>
      <c r="RJ181" s="223"/>
      <c r="RK181" s="223"/>
      <c r="RL181" s="223"/>
      <c r="RM181" s="223"/>
      <c r="RN181" s="223"/>
      <c r="RO181" s="223"/>
      <c r="RP181" s="223"/>
      <c r="RQ181" s="223"/>
      <c r="RR181" s="223"/>
      <c r="RS181" s="223"/>
      <c r="RT181" s="223"/>
      <c r="RU181" s="223"/>
      <c r="RV181" s="223"/>
      <c r="RW181" s="223"/>
      <c r="RX181" s="223"/>
      <c r="RY181" s="223"/>
      <c r="RZ181" s="223"/>
      <c r="SA181" s="223"/>
      <c r="SB181" s="223"/>
      <c r="SC181" s="223"/>
      <c r="SD181" s="223"/>
      <c r="SE181" s="223"/>
      <c r="SF181" s="223"/>
      <c r="SG181" s="223"/>
      <c r="SH181" s="223"/>
      <c r="SI181" s="223"/>
      <c r="SJ181" s="223"/>
      <c r="SK181" s="223"/>
      <c r="SL181" s="223"/>
      <c r="SM181" s="223"/>
      <c r="SN181" s="223"/>
      <c r="SO181" s="223"/>
      <c r="SP181" s="223"/>
      <c r="SQ181" s="223"/>
      <c r="SR181" s="223"/>
      <c r="SS181" s="223"/>
      <c r="ST181" s="223"/>
      <c r="SU181" s="223"/>
      <c r="SV181" s="223"/>
      <c r="SW181" s="223"/>
      <c r="SX181" s="223"/>
      <c r="SY181" s="223"/>
      <c r="SZ181" s="223"/>
      <c r="TA181" s="223"/>
      <c r="TB181" s="223"/>
      <c r="TC181" s="223"/>
      <c r="TD181" s="223"/>
      <c r="TE181" s="223"/>
      <c r="TF181" s="223"/>
      <c r="TG181" s="223"/>
      <c r="TH181" s="223"/>
      <c r="TI181" s="223"/>
      <c r="TJ181" s="223"/>
      <c r="TK181" s="223"/>
      <c r="TL181" s="223"/>
      <c r="TM181" s="223"/>
      <c r="TN181" s="223"/>
      <c r="TO181" s="223"/>
      <c r="TP181" s="223"/>
      <c r="TQ181" s="223"/>
      <c r="TR181" s="223"/>
      <c r="TS181" s="223"/>
      <c r="TT181" s="223"/>
      <c r="TU181" s="223"/>
      <c r="TV181" s="223"/>
      <c r="TW181" s="223"/>
      <c r="TX181" s="223"/>
      <c r="TY181" s="223"/>
      <c r="TZ181" s="223"/>
      <c r="UA181" s="223"/>
      <c r="UB181" s="223"/>
      <c r="UC181" s="223"/>
      <c r="UD181" s="223"/>
      <c r="UE181" s="223"/>
      <c r="UF181" s="223"/>
      <c r="UG181" s="223"/>
      <c r="UH181" s="223"/>
      <c r="UI181" s="223"/>
      <c r="UJ181" s="223"/>
      <c r="UK181" s="223"/>
      <c r="UL181" s="223"/>
      <c r="UM181" s="223"/>
      <c r="UN181" s="223"/>
      <c r="UO181" s="223"/>
      <c r="UP181" s="223"/>
      <c r="UQ181" s="223"/>
      <c r="UR181" s="223"/>
      <c r="US181" s="223"/>
      <c r="UT181" s="223"/>
      <c r="UU181" s="223"/>
      <c r="UV181" s="223"/>
      <c r="UW181" s="223"/>
      <c r="UX181" s="223"/>
      <c r="UY181" s="223"/>
      <c r="UZ181" s="223"/>
      <c r="VA181" s="223"/>
      <c r="VB181" s="223"/>
      <c r="VC181" s="223"/>
      <c r="VD181" s="223"/>
      <c r="VE181" s="223"/>
      <c r="VF181" s="223"/>
      <c r="VG181" s="223"/>
      <c r="VH181" s="223"/>
      <c r="VI181" s="223"/>
      <c r="VJ181" s="223"/>
      <c r="VK181" s="223"/>
      <c r="VL181" s="223"/>
      <c r="VM181" s="223"/>
      <c r="VN181" s="223"/>
      <c r="VO181" s="223"/>
      <c r="VP181" s="223"/>
      <c r="VQ181" s="223"/>
      <c r="VR181" s="223"/>
      <c r="VS181" s="223"/>
      <c r="VT181" s="223"/>
      <c r="VU181" s="223"/>
      <c r="VV181" s="223"/>
      <c r="VW181" s="223"/>
      <c r="VX181" s="223"/>
      <c r="VY181" s="223"/>
      <c r="VZ181" s="223"/>
      <c r="WA181" s="223"/>
      <c r="WB181" s="223"/>
      <c r="WC181" s="223"/>
      <c r="WD181" s="223"/>
      <c r="WE181" s="223"/>
      <c r="WF181" s="223"/>
      <c r="WG181" s="223"/>
      <c r="WH181" s="223"/>
      <c r="WI181" s="223"/>
      <c r="WJ181" s="223"/>
      <c r="WK181" s="223"/>
      <c r="WL181" s="223"/>
      <c r="WM181" s="223"/>
      <c r="WN181" s="223"/>
      <c r="WO181" s="223"/>
      <c r="WP181" s="223"/>
      <c r="WQ181" s="223"/>
      <c r="WR181" s="223"/>
      <c r="WS181" s="223"/>
      <c r="WT181" s="223"/>
      <c r="WU181" s="223"/>
      <c r="WV181" s="223"/>
      <c r="WW181" s="223"/>
      <c r="WX181" s="223"/>
      <c r="WY181" s="223"/>
      <c r="WZ181" s="223"/>
      <c r="XA181" s="223"/>
      <c r="XB181" s="223"/>
      <c r="XC181" s="223"/>
      <c r="XD181" s="223"/>
      <c r="XE181" s="223"/>
      <c r="XF181" s="223"/>
      <c r="XG181" s="223"/>
      <c r="XH181" s="223"/>
      <c r="XI181" s="223"/>
      <c r="XJ181" s="223"/>
      <c r="XK181" s="223"/>
      <c r="XL181" s="223"/>
      <c r="XM181" s="223"/>
      <c r="XN181" s="223"/>
      <c r="XO181" s="223"/>
      <c r="XP181" s="223"/>
      <c r="XQ181" s="223"/>
      <c r="XR181" s="223"/>
      <c r="XS181" s="223"/>
      <c r="XT181" s="223"/>
      <c r="XU181" s="223"/>
      <c r="XV181" s="223"/>
      <c r="XW181" s="223"/>
      <c r="XX181" s="223"/>
      <c r="XY181" s="223"/>
      <c r="XZ181" s="223"/>
      <c r="YA181" s="223"/>
      <c r="YB181" s="223"/>
      <c r="YC181" s="223"/>
      <c r="YD181" s="223"/>
      <c r="YE181" s="223"/>
      <c r="YF181" s="223"/>
      <c r="YG181" s="223"/>
      <c r="YH181" s="223"/>
      <c r="YI181" s="223"/>
      <c r="YJ181" s="223"/>
      <c r="YK181" s="223"/>
      <c r="YL181" s="223"/>
      <c r="YM181" s="223"/>
      <c r="YN181" s="223"/>
      <c r="YO181" s="223"/>
      <c r="YP181" s="223"/>
      <c r="YQ181" s="223"/>
      <c r="YR181" s="223"/>
      <c r="YS181" s="223"/>
      <c r="YT181" s="223"/>
      <c r="YU181" s="223"/>
      <c r="YV181" s="223"/>
      <c r="YW181" s="223"/>
      <c r="YX181" s="223"/>
      <c r="YY181" s="223"/>
      <c r="YZ181" s="223"/>
      <c r="ZA181" s="223"/>
      <c r="ZB181" s="223"/>
      <c r="ZC181" s="223"/>
      <c r="ZD181" s="223"/>
      <c r="ZE181" s="223"/>
      <c r="ZF181" s="223"/>
      <c r="ZG181" s="223"/>
      <c r="ZH181" s="223"/>
      <c r="ZI181" s="223"/>
      <c r="ZJ181" s="223"/>
      <c r="ZK181" s="223"/>
      <c r="ZL181" s="223"/>
      <c r="ZM181" s="223"/>
      <c r="ZN181" s="223"/>
      <c r="ZO181" s="223"/>
      <c r="ZP181" s="223"/>
      <c r="ZQ181" s="223"/>
      <c r="ZR181" s="223"/>
      <c r="ZS181" s="223"/>
      <c r="ZT181" s="223"/>
      <c r="ZU181" s="223"/>
      <c r="ZV181" s="223"/>
      <c r="ZW181" s="223"/>
      <c r="ZX181" s="223"/>
      <c r="ZY181" s="223"/>
      <c r="ZZ181" s="223"/>
      <c r="AAA181" s="223"/>
      <c r="AAB181" s="223"/>
      <c r="AAC181" s="223"/>
      <c r="AAD181" s="223"/>
      <c r="AAE181" s="223"/>
      <c r="AAF181" s="223"/>
      <c r="AAG181" s="223"/>
      <c r="AAH181" s="223"/>
      <c r="AAI181" s="223"/>
      <c r="AAJ181" s="223"/>
      <c r="AAK181" s="223"/>
      <c r="AAL181" s="223"/>
      <c r="AAM181" s="223"/>
      <c r="AAN181" s="223"/>
      <c r="AAO181" s="223"/>
      <c r="AAP181" s="223"/>
      <c r="AAQ181" s="223"/>
      <c r="AAR181" s="223"/>
      <c r="AAS181" s="223"/>
      <c r="AAT181" s="223"/>
      <c r="AAU181" s="223"/>
      <c r="AAV181" s="223"/>
      <c r="AAW181" s="223"/>
      <c r="AAX181" s="223"/>
      <c r="AAY181" s="223"/>
      <c r="AAZ181" s="223"/>
      <c r="ABA181" s="223"/>
      <c r="ABB181" s="223"/>
      <c r="ABC181" s="223"/>
      <c r="ABD181" s="223"/>
      <c r="ABE181" s="223"/>
      <c r="ABF181" s="223"/>
      <c r="ABG181" s="223"/>
      <c r="ABH181" s="223"/>
      <c r="ABI181" s="223"/>
      <c r="ABJ181" s="223"/>
      <c r="ABK181" s="223"/>
      <c r="ABL181" s="223"/>
      <c r="ABM181" s="223"/>
      <c r="ABN181" s="223"/>
      <c r="ABO181" s="223"/>
      <c r="ABP181" s="223"/>
      <c r="ABQ181" s="223"/>
      <c r="ABR181" s="223"/>
      <c r="ABS181" s="223"/>
      <c r="ABT181" s="223"/>
      <c r="ABU181" s="223"/>
      <c r="ABV181" s="223"/>
      <c r="ABW181" s="223"/>
      <c r="ABX181" s="223"/>
      <c r="ABY181" s="223"/>
      <c r="ABZ181" s="223"/>
      <c r="ACA181" s="223"/>
      <c r="ACB181" s="223"/>
      <c r="ACC181" s="223"/>
      <c r="ACD181" s="223"/>
      <c r="ACE181" s="223"/>
      <c r="ACF181" s="223"/>
      <c r="ACG181" s="223"/>
      <c r="ACH181" s="223"/>
      <c r="ACI181" s="223"/>
      <c r="ACJ181" s="223"/>
      <c r="ACK181" s="223"/>
      <c r="ACL181" s="223"/>
      <c r="ACM181" s="223"/>
      <c r="ACN181" s="223"/>
      <c r="ACO181" s="223"/>
      <c r="ACP181" s="223"/>
      <c r="ACQ181" s="223"/>
      <c r="ACR181" s="223"/>
      <c r="ACS181" s="223"/>
      <c r="ACT181" s="223"/>
      <c r="ACU181" s="223"/>
      <c r="ACV181" s="223"/>
      <c r="ACW181" s="223"/>
      <c r="ACX181" s="223"/>
      <c r="ACY181" s="223"/>
      <c r="ACZ181" s="223"/>
      <c r="ADA181" s="223"/>
      <c r="ADB181" s="223"/>
      <c r="ADC181" s="223"/>
      <c r="ADD181" s="223"/>
      <c r="ADE181" s="223"/>
      <c r="ADF181" s="223"/>
      <c r="ADG181" s="223"/>
      <c r="ADH181" s="223"/>
      <c r="ADI181" s="223"/>
      <c r="ADJ181" s="223"/>
      <c r="ADK181" s="223"/>
      <c r="ADL181" s="223"/>
      <c r="ADM181" s="223"/>
      <c r="ADN181" s="223"/>
      <c r="ADO181" s="223"/>
      <c r="ADP181" s="223"/>
      <c r="ADQ181" s="223"/>
      <c r="ADR181" s="223"/>
      <c r="ADS181" s="223"/>
      <c r="ADT181" s="223"/>
      <c r="ADU181" s="223"/>
      <c r="ADV181" s="223"/>
      <c r="ADW181" s="223"/>
      <c r="ADX181" s="223"/>
      <c r="ADY181" s="223"/>
      <c r="ADZ181" s="223"/>
      <c r="AEA181" s="223"/>
      <c r="AEB181" s="223"/>
      <c r="AEC181" s="223"/>
      <c r="AED181" s="223"/>
      <c r="AEE181" s="223"/>
      <c r="AEF181" s="223"/>
      <c r="AEG181" s="223"/>
      <c r="AEH181" s="223"/>
      <c r="AEI181" s="223"/>
      <c r="AEJ181" s="223"/>
      <c r="AEK181" s="223"/>
      <c r="AEL181" s="223"/>
      <c r="AEM181" s="223"/>
      <c r="AEN181" s="223"/>
      <c r="AEO181" s="223"/>
      <c r="AEP181" s="223"/>
      <c r="AEQ181" s="223"/>
      <c r="AER181" s="223"/>
      <c r="AES181" s="223"/>
      <c r="AET181" s="223"/>
      <c r="AEU181" s="223"/>
      <c r="AEV181" s="223"/>
      <c r="AEW181" s="223"/>
      <c r="AEX181" s="223"/>
      <c r="AEY181" s="223"/>
      <c r="AEZ181" s="223"/>
      <c r="AFA181" s="223"/>
      <c r="AFB181" s="223"/>
      <c r="AFC181" s="223"/>
      <c r="AFD181" s="223"/>
      <c r="AFE181" s="223"/>
      <c r="AFF181" s="223"/>
      <c r="AFG181" s="223"/>
      <c r="AFH181" s="223"/>
      <c r="AFI181" s="223"/>
      <c r="AFJ181" s="223"/>
      <c r="AFK181" s="223"/>
      <c r="AFL181" s="223"/>
      <c r="AFM181" s="223"/>
      <c r="AFN181" s="223"/>
      <c r="AFO181" s="223"/>
      <c r="AFP181" s="223"/>
      <c r="AFQ181" s="223"/>
      <c r="AFR181" s="223"/>
      <c r="AFS181" s="223"/>
      <c r="AFT181" s="223"/>
    </row>
    <row r="182" spans="1:852">
      <c r="A182" s="265" t="s">
        <v>921</v>
      </c>
      <c r="B182" s="265" t="s">
        <v>9950</v>
      </c>
      <c r="C182" s="840" t="str">
        <f>IF(Severity!F182&gt;=0.5,"YES","NO")</f>
        <v>NO</v>
      </c>
      <c r="D182" s="840" t="str">
        <f>IF(Severity!G182&gt;=0.5,"YES","NO")</f>
        <v>YES</v>
      </c>
      <c r="E182" s="213">
        <v>12</v>
      </c>
      <c r="F182" s="213">
        <v>2</v>
      </c>
      <c r="G182" s="90" t="s">
        <v>722</v>
      </c>
      <c r="H182" s="90" t="s">
        <v>747</v>
      </c>
      <c r="I182" s="270" t="s">
        <v>455</v>
      </c>
      <c r="J182" s="270">
        <v>0</v>
      </c>
      <c r="K182" s="270" t="s">
        <v>602</v>
      </c>
      <c r="L182" s="265">
        <v>17</v>
      </c>
      <c r="M182" s="265">
        <v>5</v>
      </c>
      <c r="N182" s="270">
        <v>7</v>
      </c>
      <c r="O182" s="270" t="s">
        <v>602</v>
      </c>
      <c r="P182" s="265">
        <v>17</v>
      </c>
      <c r="Q182" s="265">
        <v>6</v>
      </c>
      <c r="R182" s="265">
        <v>50</v>
      </c>
      <c r="S182" s="270" t="s">
        <v>602</v>
      </c>
      <c r="T182" s="270">
        <v>17</v>
      </c>
      <c r="U182" s="125">
        <v>18</v>
      </c>
      <c r="V182" s="125">
        <v>3</v>
      </c>
      <c r="W182" s="125"/>
      <c r="X182" s="125"/>
      <c r="Y182" s="125"/>
      <c r="Z182" s="125"/>
      <c r="AA182" s="125"/>
      <c r="AB182" s="125"/>
      <c r="AC182" s="125"/>
      <c r="AD182" s="125"/>
      <c r="AE182" s="114">
        <v>-5.2</v>
      </c>
      <c r="AF182" s="125">
        <v>5.0999999999999996</v>
      </c>
      <c r="AG182" s="125"/>
      <c r="AH182" s="125"/>
      <c r="AI182" s="265">
        <v>26</v>
      </c>
      <c r="AJ182" s="267">
        <f t="shared" si="37"/>
        <v>26</v>
      </c>
      <c r="AK182" s="267" t="s">
        <v>455</v>
      </c>
      <c r="AL182" s="90" t="s">
        <v>2269</v>
      </c>
      <c r="AM182" s="270" t="s">
        <v>749</v>
      </c>
      <c r="AN182" s="270" t="s">
        <v>455</v>
      </c>
      <c r="AO182" s="270">
        <v>2</v>
      </c>
      <c r="AP182" s="270" t="s">
        <v>602</v>
      </c>
      <c r="AQ182" s="265">
        <v>17</v>
      </c>
      <c r="AR182" s="265">
        <v>0</v>
      </c>
      <c r="AS182" s="265">
        <v>7</v>
      </c>
      <c r="AT182" s="270" t="s">
        <v>602</v>
      </c>
      <c r="AU182" s="265">
        <v>17</v>
      </c>
      <c r="AV182" s="265">
        <v>0</v>
      </c>
      <c r="AW182" s="265">
        <v>50</v>
      </c>
      <c r="AX182" s="265" t="s">
        <v>602</v>
      </c>
      <c r="AY182" s="265">
        <v>17</v>
      </c>
      <c r="AZ182" s="114">
        <v>17</v>
      </c>
      <c r="BA182" s="114">
        <v>3</v>
      </c>
      <c r="BB182" s="114"/>
      <c r="BC182" s="114"/>
      <c r="BD182" s="114"/>
      <c r="BE182" s="114"/>
      <c r="BF182" s="114"/>
      <c r="BG182" s="114"/>
      <c r="BH182" s="114"/>
      <c r="BI182" s="114"/>
      <c r="BJ182" s="114">
        <v>-4.5</v>
      </c>
      <c r="BK182" s="114">
        <v>2.4</v>
      </c>
      <c r="BL182" s="114"/>
      <c r="BM182" s="114"/>
      <c r="BN182" s="270">
        <v>13</v>
      </c>
      <c r="BO182" s="270">
        <f t="shared" si="38"/>
        <v>11</v>
      </c>
      <c r="BP182" s="270" t="s">
        <v>455</v>
      </c>
      <c r="BQ182" s="95"/>
      <c r="BR182" s="270" t="s">
        <v>455</v>
      </c>
      <c r="BS182" s="265"/>
      <c r="BT182" s="265"/>
      <c r="BU182" s="265"/>
      <c r="BV182" s="265"/>
      <c r="BW182" s="265"/>
      <c r="BX182" s="265"/>
      <c r="BY182" s="265"/>
      <c r="BZ182" s="265"/>
      <c r="CA182" s="265"/>
      <c r="CB182" s="265"/>
      <c r="CC182" s="265"/>
      <c r="CD182" s="265"/>
      <c r="CE182" s="114"/>
      <c r="CF182" s="114"/>
      <c r="CG182" s="114"/>
      <c r="CH182" s="114"/>
      <c r="CI182" s="114"/>
      <c r="CJ182" s="114"/>
      <c r="CK182" s="114"/>
      <c r="CL182" s="114"/>
      <c r="CM182" s="114"/>
      <c r="CN182" s="114"/>
      <c r="CO182" s="114"/>
      <c r="CP182" s="114"/>
      <c r="CQ182" s="114"/>
      <c r="CR182" s="114"/>
      <c r="CS182" s="265"/>
      <c r="CT182" s="265"/>
      <c r="CU182" s="265"/>
      <c r="CV182" s="196"/>
      <c r="CW182" s="270" t="s">
        <v>455</v>
      </c>
      <c r="CX182" s="270"/>
      <c r="CY182" s="265"/>
      <c r="CZ182" s="265"/>
      <c r="DA182" s="265"/>
      <c r="DB182" s="265"/>
      <c r="DC182" s="265"/>
      <c r="DD182" s="265"/>
      <c r="DE182" s="265"/>
      <c r="DF182" s="265"/>
      <c r="DG182" s="265"/>
      <c r="DH182" s="265"/>
      <c r="DI182" s="265"/>
      <c r="DJ182" s="125"/>
      <c r="DK182" s="125"/>
      <c r="DL182" s="125"/>
      <c r="DM182" s="125"/>
      <c r="DN182" s="125"/>
      <c r="DO182" s="125"/>
      <c r="DP182" s="125"/>
      <c r="DQ182" s="125"/>
      <c r="DR182" s="125"/>
      <c r="DS182" s="125"/>
      <c r="DT182" s="125"/>
      <c r="DU182" s="125"/>
      <c r="DV182" s="125"/>
      <c r="DW182" s="125"/>
      <c r="DX182" s="265"/>
      <c r="DY182" s="265"/>
      <c r="DZ182" s="265"/>
      <c r="EA182" s="265"/>
      <c r="EB182" s="270" t="s">
        <v>455</v>
      </c>
      <c r="EC182" s="265"/>
      <c r="ED182" s="265"/>
      <c r="EE182" s="265"/>
      <c r="EF182" s="265"/>
      <c r="EG182" s="265"/>
      <c r="EH182" s="265"/>
      <c r="EI182" s="265"/>
      <c r="EJ182" s="265"/>
      <c r="EK182" s="265"/>
      <c r="EL182" s="265"/>
      <c r="EM182" s="265"/>
      <c r="EN182" s="265"/>
      <c r="EO182" s="125"/>
      <c r="EP182" s="125"/>
      <c r="EQ182" s="125"/>
      <c r="ER182" s="125"/>
      <c r="ES182" s="125"/>
      <c r="ET182" s="125"/>
      <c r="EU182" s="125"/>
      <c r="EV182" s="125"/>
      <c r="EW182" s="125"/>
      <c r="EX182" s="125"/>
      <c r="EY182" s="125"/>
      <c r="EZ182" s="125"/>
      <c r="FA182" s="125"/>
      <c r="FB182" s="125"/>
      <c r="FC182" s="265"/>
      <c r="FD182" s="265"/>
      <c r="FE182" s="265"/>
      <c r="FF182" s="270" t="s">
        <v>455</v>
      </c>
      <c r="FG182" s="265"/>
      <c r="FH182" s="265"/>
      <c r="FI182" s="265"/>
      <c r="FJ182" s="265"/>
      <c r="FK182" s="265"/>
      <c r="FL182" s="265"/>
      <c r="FM182" s="265"/>
      <c r="FN182" s="265"/>
      <c r="FO182" s="265"/>
      <c r="FP182" s="265"/>
      <c r="FQ182" s="265"/>
      <c r="FR182" s="265"/>
      <c r="FS182" s="265"/>
      <c r="FT182" s="265"/>
      <c r="FU182" s="223"/>
      <c r="FV182" s="223"/>
      <c r="FW182" s="223"/>
      <c r="FX182" s="223"/>
      <c r="FY182" s="223"/>
      <c r="FZ182" s="223"/>
      <c r="GA182" s="223"/>
      <c r="GB182" s="223"/>
      <c r="GC182" s="223"/>
      <c r="GD182" s="223"/>
      <c r="GE182" s="223"/>
      <c r="GF182" s="223"/>
      <c r="GG182" s="223"/>
      <c r="GH182" s="223"/>
      <c r="GI182" s="223"/>
      <c r="GJ182" s="223"/>
      <c r="GK182" s="223"/>
      <c r="GL182" s="223"/>
      <c r="GM182" s="223"/>
      <c r="GN182" s="223"/>
      <c r="GO182" s="223"/>
      <c r="GP182" s="223"/>
      <c r="GQ182" s="223"/>
      <c r="GR182" s="223"/>
      <c r="GS182" s="223"/>
      <c r="GT182" s="223"/>
      <c r="GU182" s="223"/>
      <c r="GV182" s="223"/>
      <c r="GW182" s="223"/>
      <c r="GX182" s="223"/>
      <c r="GY182" s="223"/>
      <c r="GZ182" s="223"/>
      <c r="HA182" s="223"/>
      <c r="HB182" s="223"/>
      <c r="HC182" s="223"/>
      <c r="HD182" s="90" t="s">
        <v>455</v>
      </c>
      <c r="HE182" s="223"/>
      <c r="HF182" s="223"/>
      <c r="HG182" s="223"/>
      <c r="HH182" s="223"/>
      <c r="HI182" s="223"/>
      <c r="HJ182" s="223"/>
      <c r="HK182" s="223"/>
      <c r="HL182" s="223"/>
      <c r="HM182" s="223"/>
      <c r="HN182" s="223"/>
      <c r="HO182" s="223"/>
      <c r="HP182" s="223"/>
      <c r="HQ182" s="223"/>
      <c r="HR182" s="223"/>
      <c r="HS182" s="223"/>
      <c r="HT182" s="223"/>
      <c r="HU182" s="223"/>
      <c r="HV182" s="223"/>
      <c r="HW182" s="223"/>
      <c r="HX182" s="223"/>
      <c r="HY182" s="223"/>
      <c r="HZ182" s="223"/>
      <c r="IA182" s="223"/>
      <c r="IB182" s="223"/>
      <c r="IC182" s="223"/>
      <c r="ID182" s="223"/>
      <c r="IE182" s="223"/>
      <c r="IF182" s="223"/>
      <c r="IG182" s="223"/>
      <c r="IH182" s="223"/>
      <c r="II182" s="223"/>
      <c r="IJ182" s="223"/>
      <c r="IK182" s="223"/>
      <c r="IL182" s="223"/>
      <c r="IM182" s="223"/>
      <c r="IN182" s="223"/>
      <c r="IO182" s="223"/>
      <c r="IP182" s="223"/>
      <c r="IQ182" s="223"/>
      <c r="IR182" s="223"/>
      <c r="IS182" s="90" t="s">
        <v>455</v>
      </c>
      <c r="IT182" s="223"/>
      <c r="IU182" s="223"/>
      <c r="IV182" s="223"/>
      <c r="IW182" s="223"/>
      <c r="IX182" s="223"/>
      <c r="IY182" s="223"/>
      <c r="IZ182" s="223"/>
      <c r="JA182" s="223"/>
      <c r="JB182" s="223"/>
      <c r="JC182" s="223"/>
      <c r="JD182" s="223"/>
      <c r="JE182" s="223"/>
      <c r="JF182" s="223"/>
      <c r="JG182" s="223"/>
      <c r="JH182" s="223"/>
      <c r="JI182" s="223"/>
      <c r="JJ182" s="223"/>
      <c r="JK182" s="223"/>
      <c r="JL182" s="223"/>
      <c r="JM182" s="223"/>
      <c r="JN182" s="223"/>
      <c r="JO182" s="223"/>
      <c r="JP182" s="223"/>
      <c r="JQ182" s="223"/>
      <c r="JR182" s="223"/>
      <c r="JS182" s="223"/>
      <c r="JT182" s="223"/>
      <c r="JU182" s="223"/>
      <c r="JV182" s="223"/>
      <c r="JW182" s="223"/>
      <c r="JX182" s="223"/>
      <c r="JY182" s="223"/>
      <c r="JZ182" s="223"/>
      <c r="KA182" s="223"/>
      <c r="KB182" s="223"/>
      <c r="KC182" s="223"/>
      <c r="KD182" s="223"/>
      <c r="KE182" s="90" t="s">
        <v>455</v>
      </c>
      <c r="KF182" s="223"/>
      <c r="KG182" s="223"/>
      <c r="KH182" s="223"/>
      <c r="KI182" s="223"/>
      <c r="KJ182" s="223"/>
      <c r="KK182" s="223"/>
      <c r="KL182" s="223"/>
      <c r="KM182" s="223"/>
      <c r="KN182" s="223"/>
      <c r="KO182" s="223"/>
      <c r="KP182" s="223"/>
      <c r="KQ182" s="223"/>
      <c r="KR182" s="223"/>
      <c r="KS182" s="223"/>
      <c r="KT182" s="223"/>
      <c r="KU182" s="223"/>
      <c r="KV182" s="223"/>
      <c r="KW182" s="223"/>
      <c r="KX182" s="223"/>
      <c r="KY182" s="223"/>
      <c r="KZ182" s="223"/>
      <c r="LA182" s="223"/>
      <c r="LB182" s="223"/>
      <c r="LC182" s="223"/>
      <c r="LD182" s="223"/>
      <c r="LE182" s="223"/>
      <c r="LF182" s="223"/>
      <c r="LG182" s="223"/>
      <c r="LH182" s="223"/>
      <c r="LI182" s="223"/>
      <c r="LJ182" s="223"/>
      <c r="LK182" s="223"/>
      <c r="LL182" s="223"/>
      <c r="LM182" s="223"/>
      <c r="LN182" s="223"/>
      <c r="LO182" s="223"/>
      <c r="LP182" s="223"/>
      <c r="LQ182" s="223"/>
      <c r="LR182" s="223"/>
      <c r="LS182" s="223"/>
      <c r="LT182" s="90" t="s">
        <v>455</v>
      </c>
      <c r="LU182" s="223"/>
      <c r="LV182" s="223"/>
      <c r="LW182" s="223"/>
      <c r="LX182" s="223"/>
      <c r="LY182" s="223"/>
      <c r="LZ182" s="223"/>
      <c r="MA182" s="223"/>
      <c r="MB182" s="223"/>
      <c r="MC182" s="223"/>
      <c r="MD182" s="223"/>
      <c r="ME182" s="223"/>
      <c r="MF182" s="223"/>
      <c r="MG182" s="223"/>
      <c r="MH182" s="223"/>
      <c r="MI182" s="223"/>
      <c r="MJ182" s="223"/>
      <c r="MK182" s="223"/>
      <c r="ML182" s="223"/>
      <c r="MM182" s="223"/>
      <c r="MN182" s="223"/>
      <c r="MO182" s="223"/>
      <c r="MP182" s="223"/>
      <c r="MQ182" s="223"/>
      <c r="MR182" s="223"/>
      <c r="MS182" s="223"/>
      <c r="MT182" s="223"/>
      <c r="MU182" s="223"/>
      <c r="MV182" s="223"/>
      <c r="MW182" s="223"/>
      <c r="MX182" s="223"/>
      <c r="MY182" s="223"/>
      <c r="MZ182" s="223"/>
      <c r="NA182" s="223"/>
      <c r="NB182" s="223"/>
      <c r="NC182" s="223"/>
      <c r="ND182" s="223"/>
      <c r="NE182" s="223"/>
      <c r="NF182" s="223"/>
      <c r="NG182" s="223"/>
      <c r="NH182" s="223"/>
      <c r="NI182" s="223"/>
      <c r="NJ182" s="223"/>
      <c r="NK182" s="223"/>
      <c r="NL182" s="223"/>
      <c r="NM182" s="223"/>
      <c r="NN182" s="223"/>
      <c r="NO182" s="223"/>
      <c r="NP182" s="223"/>
      <c r="NQ182" s="223"/>
      <c r="NR182" s="223"/>
      <c r="NS182" s="223"/>
      <c r="NT182" s="223"/>
      <c r="NU182" s="223"/>
      <c r="NV182" s="223"/>
      <c r="NW182" s="223"/>
      <c r="NX182" s="223"/>
      <c r="NY182" s="223"/>
      <c r="NZ182" s="223"/>
      <c r="OA182" s="223"/>
      <c r="OB182" s="223"/>
      <c r="OC182" s="223"/>
      <c r="OD182" s="223"/>
      <c r="OE182" s="223"/>
      <c r="OF182" s="223"/>
      <c r="OG182" s="223"/>
      <c r="OH182" s="223"/>
      <c r="OI182" s="223"/>
      <c r="OJ182" s="223"/>
      <c r="OK182" s="223"/>
      <c r="OL182" s="223"/>
      <c r="OM182" s="223"/>
      <c r="ON182" s="223"/>
      <c r="OO182" s="223"/>
      <c r="OP182" s="223"/>
      <c r="OQ182" s="223"/>
      <c r="OR182" s="223"/>
      <c r="OS182" s="267">
        <f>IF(ISERROR(#REF!),0,1)</f>
        <v>0</v>
      </c>
      <c r="OT182" s="267">
        <f t="shared" si="48"/>
        <v>0</v>
      </c>
      <c r="OU182" s="267">
        <f t="shared" si="48"/>
        <v>1</v>
      </c>
      <c r="OV182" s="222"/>
      <c r="OW182" s="222"/>
      <c r="OX182" s="222"/>
      <c r="OY182" s="222"/>
      <c r="OZ182" s="222"/>
      <c r="PA182" s="222"/>
      <c r="PB182" s="222"/>
      <c r="PC182" s="222"/>
      <c r="PD182" s="222"/>
      <c r="PE182" s="222"/>
      <c r="PF182" s="222"/>
      <c r="PG182" s="222"/>
      <c r="PH182" s="222"/>
      <c r="PI182" s="222"/>
      <c r="PJ182" s="222"/>
      <c r="PK182" s="222"/>
      <c r="PL182" s="222"/>
      <c r="PM182" s="222"/>
      <c r="PN182" s="222"/>
      <c r="PO182" s="222"/>
      <c r="PP182" s="222"/>
      <c r="PQ182" s="222"/>
      <c r="PR182" s="222"/>
      <c r="PS182" s="222"/>
      <c r="PT182" s="222"/>
      <c r="PU182" s="222"/>
      <c r="PV182" s="222"/>
      <c r="PW182" s="222"/>
      <c r="PX182" s="222"/>
      <c r="PY182" s="222"/>
      <c r="PZ182" s="222"/>
      <c r="QA182" s="222"/>
      <c r="QB182" s="222"/>
      <c r="QC182" s="222"/>
      <c r="QD182" s="222"/>
      <c r="QE182" s="222"/>
      <c r="QF182" s="222"/>
      <c r="QG182" s="222"/>
      <c r="QH182" s="222"/>
      <c r="QI182" s="222"/>
      <c r="QJ182" s="222"/>
      <c r="QK182" s="222"/>
      <c r="QL182" s="222"/>
      <c r="QM182" s="222"/>
      <c r="QN182" s="222"/>
      <c r="QO182" s="222"/>
      <c r="QP182" s="222"/>
      <c r="QQ182" s="222"/>
      <c r="QR182" s="222"/>
      <c r="QS182" s="222"/>
      <c r="QT182" s="222"/>
      <c r="QU182" s="222"/>
      <c r="QV182" s="222"/>
      <c r="QW182" s="222"/>
      <c r="QX182" s="222"/>
      <c r="QY182" s="222"/>
      <c r="QZ182" s="222"/>
      <c r="RA182" s="222"/>
      <c r="RB182" s="222"/>
      <c r="RC182" s="222"/>
      <c r="RD182" s="222"/>
      <c r="RE182" s="222"/>
      <c r="RF182" s="222"/>
      <c r="RG182" s="222"/>
      <c r="RH182" s="222"/>
      <c r="RI182" s="222"/>
      <c r="RJ182" s="222"/>
      <c r="RK182" s="222"/>
      <c r="RL182" s="222"/>
      <c r="RM182" s="222"/>
      <c r="RN182" s="222"/>
      <c r="RO182" s="222"/>
      <c r="RP182" s="222"/>
      <c r="RQ182" s="222"/>
      <c r="RR182" s="222"/>
      <c r="RS182" s="222"/>
      <c r="RT182" s="222"/>
      <c r="RU182" s="222"/>
      <c r="RV182" s="222"/>
      <c r="RW182" s="222"/>
      <c r="RX182" s="222"/>
      <c r="RY182" s="222"/>
      <c r="RZ182" s="222"/>
      <c r="SA182" s="222"/>
      <c r="SB182" s="222"/>
      <c r="SC182" s="222"/>
      <c r="SD182" s="222"/>
      <c r="SE182" s="222"/>
      <c r="SF182" s="222"/>
      <c r="SG182" s="222"/>
      <c r="SH182" s="222"/>
      <c r="SI182" s="222"/>
      <c r="SJ182" s="222"/>
      <c r="SK182" s="222"/>
      <c r="SL182" s="222"/>
      <c r="SM182" s="222"/>
      <c r="SN182" s="222"/>
      <c r="SO182" s="222"/>
      <c r="SP182" s="222"/>
      <c r="SQ182" s="222"/>
      <c r="SR182" s="222"/>
      <c r="SS182" s="222"/>
      <c r="ST182" s="222"/>
      <c r="SU182" s="222"/>
      <c r="SV182" s="222"/>
      <c r="SW182" s="222"/>
      <c r="SX182" s="222"/>
      <c r="SY182" s="222"/>
      <c r="SZ182" s="222"/>
      <c r="TA182" s="222"/>
      <c r="TB182" s="222"/>
      <c r="TC182" s="222"/>
      <c r="TD182" s="222"/>
      <c r="TE182" s="222"/>
      <c r="TF182" s="222"/>
      <c r="TG182" s="222"/>
      <c r="TH182" s="222"/>
      <c r="TI182" s="222"/>
      <c r="TJ182" s="222"/>
      <c r="TK182" s="222"/>
      <c r="TL182" s="222"/>
      <c r="TM182" s="222"/>
      <c r="TN182" s="222"/>
      <c r="TO182" s="222"/>
      <c r="TP182" s="222"/>
      <c r="TQ182" s="222"/>
      <c r="TR182" s="222"/>
      <c r="TS182" s="222"/>
      <c r="TT182" s="222"/>
      <c r="TU182" s="222"/>
      <c r="TV182" s="222"/>
      <c r="TW182" s="222"/>
      <c r="TX182" s="222"/>
      <c r="TY182" s="222"/>
      <c r="TZ182" s="222"/>
      <c r="UA182" s="222"/>
      <c r="UB182" s="222"/>
      <c r="UC182" s="222"/>
      <c r="UD182" s="222"/>
      <c r="UE182" s="222"/>
      <c r="UF182" s="222"/>
      <c r="UG182" s="222"/>
      <c r="UH182" s="222"/>
      <c r="UI182" s="222"/>
      <c r="UJ182" s="222"/>
      <c r="UK182" s="222"/>
      <c r="UL182" s="222"/>
      <c r="UM182" s="222"/>
      <c r="UN182" s="222"/>
      <c r="UO182" s="222"/>
      <c r="UP182" s="222"/>
      <c r="UQ182" s="222"/>
      <c r="UR182" s="222"/>
      <c r="US182" s="222"/>
      <c r="UT182" s="222"/>
      <c r="UU182" s="222"/>
      <c r="UV182" s="222"/>
      <c r="UW182" s="222"/>
      <c r="UX182" s="222"/>
      <c r="UY182" s="222"/>
      <c r="UZ182" s="222"/>
      <c r="VA182" s="222"/>
      <c r="VB182" s="222"/>
      <c r="VC182" s="222"/>
      <c r="VD182" s="222"/>
      <c r="VE182" s="222"/>
      <c r="VF182" s="222"/>
      <c r="VG182" s="222"/>
      <c r="VH182" s="222"/>
      <c r="VI182" s="222"/>
      <c r="VJ182" s="222"/>
      <c r="VK182" s="222"/>
      <c r="VL182" s="222"/>
      <c r="VM182" s="222"/>
      <c r="VN182" s="222"/>
      <c r="VO182" s="222"/>
      <c r="VP182" s="222"/>
      <c r="VQ182" s="222"/>
      <c r="VR182" s="222"/>
      <c r="VS182" s="222"/>
      <c r="VT182" s="222"/>
      <c r="VU182" s="222"/>
      <c r="VV182" s="222"/>
      <c r="VW182" s="222"/>
      <c r="VX182" s="222"/>
      <c r="VY182" s="222"/>
      <c r="VZ182" s="222"/>
      <c r="WA182" s="222"/>
      <c r="WB182" s="222"/>
      <c r="WC182" s="222"/>
      <c r="WD182" s="222"/>
      <c r="WE182" s="222"/>
      <c r="WF182" s="222"/>
      <c r="WG182" s="222"/>
      <c r="WH182" s="222"/>
      <c r="WI182" s="222"/>
      <c r="WJ182" s="222"/>
      <c r="WK182" s="222"/>
      <c r="WL182" s="222"/>
      <c r="WM182" s="222"/>
      <c r="WN182" s="222"/>
      <c r="WO182" s="222"/>
      <c r="WP182" s="222"/>
      <c r="WQ182" s="222"/>
      <c r="WR182" s="222"/>
      <c r="WS182" s="222"/>
      <c r="WT182" s="222"/>
      <c r="WU182" s="222"/>
      <c r="WV182" s="222"/>
      <c r="WW182" s="222"/>
      <c r="WX182" s="222"/>
      <c r="WY182" s="222"/>
      <c r="WZ182" s="222"/>
      <c r="XA182" s="222"/>
      <c r="XB182" s="222"/>
      <c r="XC182" s="222"/>
      <c r="XD182" s="222"/>
      <c r="XE182" s="222"/>
      <c r="XF182" s="222"/>
      <c r="XG182" s="222"/>
      <c r="XH182" s="222"/>
      <c r="XI182" s="222"/>
      <c r="XJ182" s="222"/>
      <c r="XK182" s="222"/>
      <c r="XL182" s="222"/>
      <c r="XM182" s="222"/>
      <c r="XN182" s="222"/>
      <c r="XO182" s="222"/>
      <c r="XP182" s="222"/>
      <c r="XQ182" s="222"/>
      <c r="XR182" s="222"/>
      <c r="XS182" s="222"/>
      <c r="XT182" s="222"/>
      <c r="XU182" s="222"/>
      <c r="XV182" s="222"/>
      <c r="XW182" s="222"/>
      <c r="XX182" s="222"/>
      <c r="XY182" s="222"/>
      <c r="XZ182" s="222"/>
      <c r="YA182" s="222"/>
      <c r="YB182" s="222"/>
      <c r="YC182" s="222"/>
      <c r="YD182" s="222"/>
      <c r="YE182" s="222"/>
      <c r="YF182" s="222"/>
      <c r="YG182" s="222"/>
      <c r="YH182" s="222"/>
      <c r="YI182" s="222"/>
      <c r="YJ182" s="222"/>
      <c r="YK182" s="222"/>
      <c r="YL182" s="222"/>
      <c r="YM182" s="222"/>
      <c r="YN182" s="222"/>
      <c r="YO182" s="222"/>
      <c r="YP182" s="222"/>
      <c r="YQ182" s="222"/>
      <c r="YR182" s="222"/>
      <c r="YS182" s="222"/>
      <c r="YT182" s="222"/>
      <c r="YU182" s="222"/>
      <c r="YV182" s="222"/>
      <c r="YW182" s="222"/>
      <c r="YX182" s="222"/>
      <c r="YY182" s="222"/>
      <c r="YZ182" s="222"/>
      <c r="ZA182" s="222"/>
      <c r="ZB182" s="222"/>
      <c r="ZC182" s="222"/>
      <c r="ZD182" s="222"/>
      <c r="ZE182" s="222"/>
      <c r="ZF182" s="222"/>
      <c r="ZG182" s="222"/>
      <c r="ZH182" s="222"/>
      <c r="ZI182" s="222"/>
      <c r="ZJ182" s="222"/>
      <c r="ZK182" s="222"/>
      <c r="ZL182" s="222"/>
      <c r="ZM182" s="222"/>
      <c r="ZN182" s="222"/>
      <c r="ZO182" s="222"/>
      <c r="ZP182" s="222"/>
      <c r="ZQ182" s="222"/>
      <c r="ZR182" s="222"/>
      <c r="ZS182" s="222"/>
      <c r="ZT182" s="222"/>
      <c r="ZU182" s="222"/>
      <c r="ZV182" s="222"/>
      <c r="ZW182" s="222"/>
      <c r="ZX182" s="222"/>
      <c r="ZY182" s="222"/>
      <c r="ZZ182" s="222"/>
      <c r="AAA182" s="222"/>
      <c r="AAB182" s="222"/>
      <c r="AAC182" s="222"/>
      <c r="AAD182" s="222"/>
      <c r="AAE182" s="222"/>
      <c r="AAF182" s="222"/>
      <c r="AAG182" s="222"/>
      <c r="AAH182" s="222"/>
      <c r="AAI182" s="222"/>
      <c r="AAJ182" s="222"/>
      <c r="AAK182" s="222"/>
      <c r="AAL182" s="222"/>
      <c r="AAM182" s="222"/>
      <c r="AAN182" s="222"/>
      <c r="AAO182" s="222"/>
      <c r="AAP182" s="222"/>
      <c r="AAQ182" s="222"/>
      <c r="AAR182" s="222"/>
      <c r="AAS182" s="222"/>
      <c r="AAT182" s="222"/>
      <c r="AAU182" s="222"/>
      <c r="AAV182" s="222"/>
      <c r="AAW182" s="222"/>
      <c r="AAX182" s="222"/>
      <c r="AAY182" s="222"/>
      <c r="AAZ182" s="222"/>
      <c r="ABA182" s="222"/>
      <c r="ABB182" s="222"/>
      <c r="ABC182" s="222"/>
      <c r="ABD182" s="222"/>
      <c r="ABE182" s="222"/>
      <c r="ABF182" s="222"/>
      <c r="ABG182" s="222"/>
      <c r="ABH182" s="222"/>
      <c r="ABI182" s="222"/>
      <c r="ABJ182" s="222"/>
      <c r="ABK182" s="222"/>
      <c r="ABL182" s="222"/>
      <c r="ABM182" s="222"/>
      <c r="ABN182" s="222"/>
      <c r="ABO182" s="222"/>
      <c r="ABP182" s="222"/>
      <c r="ABQ182" s="222"/>
      <c r="ABR182" s="222"/>
      <c r="ABS182" s="222"/>
      <c r="ABT182" s="222"/>
      <c r="ABU182" s="222"/>
      <c r="ABV182" s="222"/>
      <c r="ABW182" s="222"/>
      <c r="ABX182" s="222"/>
      <c r="ABY182" s="222"/>
      <c r="ABZ182" s="222"/>
      <c r="ACA182" s="222"/>
      <c r="ACB182" s="222"/>
      <c r="ACC182" s="222"/>
      <c r="ACD182" s="222"/>
      <c r="ACE182" s="222"/>
      <c r="ACF182" s="222"/>
      <c r="ACG182" s="222"/>
      <c r="ACH182" s="222"/>
      <c r="ACI182" s="222"/>
      <c r="ACJ182" s="222"/>
      <c r="ACK182" s="222"/>
      <c r="ACL182" s="222"/>
      <c r="ACM182" s="222"/>
      <c r="ACN182" s="222"/>
      <c r="ACO182" s="222"/>
      <c r="ACP182" s="222"/>
      <c r="ACQ182" s="222"/>
      <c r="ACR182" s="222"/>
      <c r="ACS182" s="222"/>
      <c r="ACT182" s="222"/>
      <c r="ACU182" s="222"/>
      <c r="ACV182" s="222"/>
      <c r="ACW182" s="222"/>
      <c r="ACX182" s="222"/>
      <c r="ACY182" s="222"/>
      <c r="ACZ182" s="222"/>
      <c r="ADA182" s="222"/>
      <c r="ADB182" s="222"/>
      <c r="ADC182" s="222"/>
      <c r="ADD182" s="222"/>
      <c r="ADE182" s="222"/>
      <c r="ADF182" s="222"/>
      <c r="ADG182" s="222"/>
      <c r="ADH182" s="222"/>
      <c r="ADI182" s="222"/>
      <c r="ADJ182" s="222"/>
      <c r="ADK182" s="222"/>
      <c r="ADL182" s="222"/>
      <c r="ADM182" s="222"/>
      <c r="ADN182" s="222"/>
      <c r="ADO182" s="222"/>
      <c r="ADP182" s="222"/>
      <c r="ADQ182" s="222"/>
      <c r="ADR182" s="222"/>
      <c r="ADS182" s="222"/>
      <c r="ADT182" s="222"/>
      <c r="ADU182" s="222"/>
      <c r="ADV182" s="222"/>
      <c r="ADW182" s="222"/>
      <c r="ADX182" s="222"/>
      <c r="ADY182" s="222"/>
      <c r="ADZ182" s="222"/>
      <c r="AEA182" s="222"/>
      <c r="AEB182" s="222"/>
      <c r="AEC182" s="222"/>
      <c r="AED182" s="222"/>
      <c r="AEE182" s="222"/>
      <c r="AEF182" s="222"/>
      <c r="AEG182" s="222"/>
      <c r="AEH182" s="222"/>
      <c r="AEI182" s="222"/>
      <c r="AEJ182" s="222"/>
      <c r="AEK182" s="222"/>
      <c r="AEL182" s="222"/>
      <c r="AEM182" s="222"/>
      <c r="AEN182" s="222"/>
      <c r="AEO182" s="222"/>
      <c r="AEP182" s="222"/>
      <c r="AEQ182" s="222"/>
      <c r="AER182" s="222"/>
      <c r="AES182" s="222"/>
      <c r="AET182" s="222"/>
      <c r="AEU182" s="222"/>
      <c r="AEV182" s="222"/>
      <c r="AEW182" s="222"/>
      <c r="AEX182" s="222"/>
      <c r="AEY182" s="222"/>
      <c r="AEZ182" s="222"/>
      <c r="AFA182" s="222"/>
      <c r="AFB182" s="222"/>
      <c r="AFC182" s="222"/>
      <c r="AFD182" s="222"/>
      <c r="AFE182" s="222"/>
      <c r="AFF182" s="222"/>
      <c r="AFG182" s="222"/>
      <c r="AFH182" s="222"/>
      <c r="AFI182" s="222"/>
      <c r="AFJ182" s="222"/>
      <c r="AFK182" s="222"/>
      <c r="AFL182" s="222"/>
      <c r="AFM182" s="222"/>
      <c r="AFN182" s="222"/>
      <c r="AFO182" s="222"/>
      <c r="AFP182" s="222"/>
      <c r="AFQ182" s="222"/>
      <c r="AFR182" s="222"/>
      <c r="AFS182" s="222"/>
      <c r="AFT182" s="222"/>
    </row>
    <row r="183" spans="1:852" s="291" customFormat="1">
      <c r="A183" s="212" t="s">
        <v>3797</v>
      </c>
      <c r="B183" s="265" t="s">
        <v>10005</v>
      </c>
      <c r="C183" s="840" t="str">
        <f>IF(Severity!F183&gt;=0.5,"YES","NO")</f>
        <v>YES</v>
      </c>
      <c r="D183" s="840" t="str">
        <f>IF(Severity!G183&gt;=0.5,"YES","NO")</f>
        <v>YES</v>
      </c>
      <c r="E183" s="90">
        <v>8</v>
      </c>
      <c r="F183" s="222">
        <v>2</v>
      </c>
      <c r="G183" s="222" t="s">
        <v>360</v>
      </c>
      <c r="H183" s="222" t="s">
        <v>455</v>
      </c>
      <c r="I183" s="222">
        <v>2</v>
      </c>
      <c r="J183" s="222">
        <v>14</v>
      </c>
      <c r="K183" s="222" t="s">
        <v>455</v>
      </c>
      <c r="L183" s="222"/>
      <c r="M183" s="222"/>
      <c r="N183" s="222"/>
      <c r="O183" s="222" t="s">
        <v>602</v>
      </c>
      <c r="P183" s="222">
        <v>17</v>
      </c>
      <c r="Q183" s="222">
        <v>37</v>
      </c>
      <c r="R183" s="222">
        <v>50</v>
      </c>
      <c r="S183" s="222" t="s">
        <v>602</v>
      </c>
      <c r="T183" s="222">
        <v>17</v>
      </c>
      <c r="U183" s="222">
        <v>23.9</v>
      </c>
      <c r="V183" s="222">
        <v>4</v>
      </c>
      <c r="W183" s="222"/>
      <c r="X183" s="222"/>
      <c r="Y183" s="222"/>
      <c r="Z183" s="222"/>
      <c r="AA183" s="222"/>
      <c r="AB183" s="222"/>
      <c r="AC183" s="222"/>
      <c r="AD183" s="222"/>
      <c r="AE183" s="222">
        <v>-12.8</v>
      </c>
      <c r="AF183" s="222"/>
      <c r="AG183" s="222"/>
      <c r="AH183" s="95"/>
      <c r="AI183" s="222">
        <v>60</v>
      </c>
      <c r="AJ183" s="267">
        <f t="shared" si="37"/>
        <v>46</v>
      </c>
      <c r="AK183" s="267" t="s">
        <v>455</v>
      </c>
      <c r="AL183" s="222" t="s">
        <v>3011</v>
      </c>
      <c r="AM183" s="222" t="s">
        <v>455</v>
      </c>
      <c r="AN183" s="222">
        <v>3</v>
      </c>
      <c r="AO183" s="222">
        <v>13</v>
      </c>
      <c r="AP183" s="222" t="s">
        <v>455</v>
      </c>
      <c r="AQ183" s="222"/>
      <c r="AR183" s="222"/>
      <c r="AS183" s="222"/>
      <c r="AT183" s="222" t="s">
        <v>602</v>
      </c>
      <c r="AU183" s="222">
        <v>17</v>
      </c>
      <c r="AV183" s="222">
        <v>21</v>
      </c>
      <c r="AW183" s="222">
        <v>50</v>
      </c>
      <c r="AX183" s="222" t="s">
        <v>602</v>
      </c>
      <c r="AY183" s="222">
        <v>17</v>
      </c>
      <c r="AZ183" s="222">
        <v>24.1</v>
      </c>
      <c r="BA183" s="222">
        <v>4.2</v>
      </c>
      <c r="BB183" s="222"/>
      <c r="BC183" s="222"/>
      <c r="BD183" s="222"/>
      <c r="BE183" s="222"/>
      <c r="BF183" s="222"/>
      <c r="BG183" s="222"/>
      <c r="BH183" s="222"/>
      <c r="BI183" s="222"/>
      <c r="BJ183" s="222">
        <v>-8.1</v>
      </c>
      <c r="BK183" s="222"/>
      <c r="BL183" s="222"/>
      <c r="BM183" s="222"/>
      <c r="BN183" s="222">
        <v>60</v>
      </c>
      <c r="BO183" s="270">
        <f t="shared" si="38"/>
        <v>47</v>
      </c>
      <c r="BP183" s="270" t="s">
        <v>455</v>
      </c>
      <c r="BQ183" s="222"/>
      <c r="BR183" s="222" t="s">
        <v>455</v>
      </c>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c r="CT183" s="222"/>
      <c r="CU183" s="222"/>
      <c r="CV183" s="222"/>
      <c r="CW183" s="90"/>
      <c r="CX183" s="95"/>
      <c r="CY183" s="222"/>
      <c r="CZ183" s="222"/>
      <c r="DA183" s="222"/>
      <c r="DB183" s="222"/>
      <c r="DC183" s="222"/>
      <c r="DD183" s="222"/>
      <c r="DE183" s="222"/>
      <c r="DF183" s="222"/>
      <c r="DG183" s="222"/>
      <c r="DH183" s="222"/>
      <c r="DI183" s="222"/>
      <c r="DJ183" s="222"/>
      <c r="DK183" s="222"/>
      <c r="DL183" s="222"/>
      <c r="DM183" s="222"/>
      <c r="DN183" s="222"/>
      <c r="DO183" s="222"/>
      <c r="DP183" s="222"/>
      <c r="DQ183" s="222"/>
      <c r="DR183" s="222"/>
      <c r="DS183" s="222"/>
      <c r="DT183" s="222"/>
      <c r="DU183" s="222"/>
      <c r="DV183" s="222"/>
      <c r="DW183" s="222"/>
      <c r="DX183" s="222"/>
      <c r="DY183" s="222"/>
      <c r="DZ183" s="222"/>
      <c r="EA183" s="222"/>
      <c r="EB183" s="90"/>
      <c r="EC183" s="222"/>
      <c r="ED183" s="222"/>
      <c r="EE183" s="222"/>
      <c r="EF183" s="222"/>
      <c r="EG183" s="222"/>
      <c r="EH183" s="222"/>
      <c r="EI183" s="222"/>
      <c r="EJ183" s="222"/>
      <c r="EK183" s="222"/>
      <c r="EL183" s="222"/>
      <c r="EM183" s="222"/>
      <c r="EN183" s="222"/>
      <c r="EO183" s="222"/>
      <c r="EP183" s="222"/>
      <c r="EQ183" s="222"/>
      <c r="ER183" s="222"/>
      <c r="ES183" s="222"/>
      <c r="ET183" s="222"/>
      <c r="EU183" s="222"/>
      <c r="EV183" s="222"/>
      <c r="EW183" s="222"/>
      <c r="EX183" s="222"/>
      <c r="EY183" s="222"/>
      <c r="EZ183" s="222"/>
      <c r="FA183" s="222"/>
      <c r="FB183" s="222"/>
      <c r="FC183" s="222"/>
      <c r="FD183" s="222"/>
      <c r="FE183" s="222"/>
      <c r="FF183" s="90"/>
      <c r="FG183" s="222"/>
      <c r="FH183" s="222"/>
      <c r="FI183" s="222"/>
      <c r="FJ183" s="222"/>
      <c r="FK183" s="222"/>
      <c r="FL183" s="222"/>
      <c r="FM183" s="222"/>
      <c r="FN183" s="222"/>
      <c r="FO183" s="222"/>
      <c r="FP183" s="222"/>
      <c r="FQ183" s="222"/>
      <c r="FR183" s="222"/>
      <c r="FS183" s="222"/>
      <c r="FT183" s="222"/>
      <c r="FU183" s="222"/>
      <c r="FV183" s="222"/>
      <c r="FW183" s="222"/>
      <c r="FX183" s="222"/>
      <c r="FY183" s="222"/>
      <c r="FZ183" s="222"/>
      <c r="GA183" s="222"/>
      <c r="GB183" s="222"/>
      <c r="GC183" s="222"/>
      <c r="GD183" s="222"/>
      <c r="GE183" s="222"/>
      <c r="GF183" s="222"/>
      <c r="GG183" s="222"/>
      <c r="GH183" s="222"/>
      <c r="GI183" s="222"/>
      <c r="GJ183" s="222"/>
      <c r="GK183" s="222"/>
      <c r="GL183" s="222"/>
      <c r="GM183" s="222"/>
      <c r="GN183" s="222"/>
      <c r="GO183" s="222"/>
      <c r="GP183" s="222"/>
      <c r="GQ183" s="222"/>
      <c r="GR183" s="222"/>
      <c r="GS183" s="222"/>
      <c r="GT183" s="222"/>
      <c r="GU183" s="222"/>
      <c r="GV183" s="222"/>
      <c r="GW183" s="222"/>
      <c r="GX183" s="222"/>
      <c r="GY183" s="222"/>
      <c r="GZ183" s="222"/>
      <c r="HA183" s="222"/>
      <c r="HB183" s="222"/>
      <c r="HC183" s="222"/>
      <c r="HD183" s="90"/>
      <c r="HE183" s="222"/>
      <c r="HF183" s="222"/>
      <c r="HG183" s="222"/>
      <c r="HH183" s="222"/>
      <c r="HI183" s="222"/>
      <c r="HJ183" s="222"/>
      <c r="HK183" s="222"/>
      <c r="HL183" s="222"/>
      <c r="HM183" s="222"/>
      <c r="HN183" s="222"/>
      <c r="HO183" s="222"/>
      <c r="HP183" s="222"/>
      <c r="HQ183" s="222"/>
      <c r="HR183" s="222"/>
      <c r="HS183" s="222"/>
      <c r="HT183" s="222"/>
      <c r="HU183" s="222"/>
      <c r="HV183" s="222"/>
      <c r="HW183" s="222"/>
      <c r="HX183" s="222"/>
      <c r="HY183" s="222"/>
      <c r="HZ183" s="222"/>
      <c r="IA183" s="222"/>
      <c r="IB183" s="222"/>
      <c r="IC183" s="222"/>
      <c r="ID183" s="222"/>
      <c r="IE183" s="222"/>
      <c r="IF183" s="222"/>
      <c r="IG183" s="222"/>
      <c r="IH183" s="222"/>
      <c r="II183" s="222"/>
      <c r="IJ183" s="222"/>
      <c r="IK183" s="222"/>
      <c r="IL183" s="222"/>
      <c r="IM183" s="222"/>
      <c r="IN183" s="222"/>
      <c r="IO183" s="222"/>
      <c r="IP183" s="222"/>
      <c r="IQ183" s="222"/>
      <c r="IR183" s="222"/>
      <c r="IS183" s="90"/>
      <c r="IT183" s="222"/>
      <c r="IU183" s="222"/>
      <c r="IV183" s="222"/>
      <c r="IW183" s="222"/>
      <c r="IX183" s="222"/>
      <c r="IY183" s="222"/>
      <c r="IZ183" s="222"/>
      <c r="JA183" s="222"/>
      <c r="JB183" s="222"/>
      <c r="JC183" s="222"/>
      <c r="JD183" s="222"/>
      <c r="JE183" s="222"/>
      <c r="JF183" s="222"/>
      <c r="JG183" s="222"/>
      <c r="JH183" s="222"/>
      <c r="JI183" s="222"/>
      <c r="JJ183" s="222"/>
      <c r="JK183" s="222"/>
      <c r="JL183" s="222"/>
      <c r="JM183" s="222"/>
      <c r="JN183" s="222"/>
      <c r="JO183" s="222"/>
      <c r="JP183" s="222"/>
      <c r="JQ183" s="222"/>
      <c r="JR183" s="222"/>
      <c r="JS183" s="222"/>
      <c r="JT183" s="222"/>
      <c r="JU183" s="222"/>
      <c r="JV183" s="222"/>
      <c r="JW183" s="222"/>
      <c r="JX183" s="222"/>
      <c r="JY183" s="222"/>
      <c r="JZ183" s="222"/>
      <c r="KA183" s="222"/>
      <c r="KB183" s="222"/>
      <c r="KC183" s="222"/>
      <c r="KD183" s="222"/>
      <c r="KE183" s="90"/>
      <c r="KF183" s="222"/>
      <c r="KG183" s="222"/>
      <c r="KH183" s="222"/>
      <c r="KI183" s="222"/>
      <c r="KJ183" s="222"/>
      <c r="KK183" s="222"/>
      <c r="KL183" s="222"/>
      <c r="KM183" s="222"/>
      <c r="KN183" s="222"/>
      <c r="KO183" s="222"/>
      <c r="KP183" s="222"/>
      <c r="KQ183" s="222"/>
      <c r="KR183" s="222"/>
      <c r="KS183" s="222"/>
      <c r="KT183" s="222"/>
      <c r="KU183" s="222"/>
      <c r="KV183" s="222"/>
      <c r="KW183" s="222"/>
      <c r="KX183" s="222"/>
      <c r="KY183" s="222"/>
      <c r="KZ183" s="222"/>
      <c r="LA183" s="222"/>
      <c r="LB183" s="222"/>
      <c r="LC183" s="222"/>
      <c r="LD183" s="222"/>
      <c r="LE183" s="222"/>
      <c r="LF183" s="222"/>
      <c r="LG183" s="222"/>
      <c r="LH183" s="222"/>
      <c r="LI183" s="222"/>
      <c r="LJ183" s="222"/>
      <c r="LK183" s="222"/>
      <c r="LL183" s="222"/>
      <c r="LM183" s="222"/>
      <c r="LN183" s="222"/>
      <c r="LO183" s="222"/>
      <c r="LP183" s="222"/>
      <c r="LQ183" s="222"/>
      <c r="LR183" s="222"/>
      <c r="LS183" s="222"/>
      <c r="LT183" s="90"/>
      <c r="LU183" s="222"/>
      <c r="LV183" s="222"/>
      <c r="LW183" s="222"/>
      <c r="LX183" s="222"/>
      <c r="LY183" s="222"/>
      <c r="LZ183" s="222"/>
      <c r="MA183" s="222"/>
      <c r="MB183" s="222"/>
      <c r="MC183" s="222"/>
      <c r="MD183" s="222"/>
      <c r="ME183" s="222"/>
      <c r="MF183" s="222"/>
      <c r="MG183" s="222"/>
      <c r="MH183" s="222"/>
      <c r="MI183" s="222"/>
      <c r="MJ183" s="222"/>
      <c r="MK183" s="222"/>
      <c r="ML183" s="222"/>
      <c r="MM183" s="222"/>
      <c r="MN183" s="222"/>
      <c r="MO183" s="222"/>
      <c r="MP183" s="222"/>
      <c r="MQ183" s="222"/>
      <c r="MR183" s="222"/>
      <c r="MS183" s="222"/>
      <c r="MT183" s="222"/>
      <c r="MU183" s="222"/>
      <c r="MV183" s="222"/>
      <c r="MW183" s="222"/>
      <c r="MX183" s="222"/>
      <c r="MY183" s="222"/>
      <c r="MZ183" s="222"/>
      <c r="NA183" s="222"/>
      <c r="NB183" s="222"/>
      <c r="NC183" s="222"/>
      <c r="ND183" s="222"/>
      <c r="NE183" s="222"/>
      <c r="NF183" s="222"/>
      <c r="NG183" s="222"/>
      <c r="NH183" s="222"/>
      <c r="NI183" s="222"/>
      <c r="NJ183" s="222"/>
      <c r="NK183" s="222"/>
      <c r="NL183" s="222"/>
      <c r="NM183" s="222"/>
      <c r="NN183" s="222"/>
      <c r="NO183" s="222"/>
      <c r="NP183" s="222"/>
      <c r="NQ183" s="222"/>
      <c r="NR183" s="222"/>
      <c r="NS183" s="222"/>
      <c r="NT183" s="222"/>
      <c r="NU183" s="222"/>
      <c r="NV183" s="222"/>
      <c r="NW183" s="222"/>
      <c r="NX183" s="222"/>
      <c r="NY183" s="222"/>
      <c r="NZ183" s="222"/>
      <c r="OA183" s="222"/>
      <c r="OB183" s="222"/>
      <c r="OC183" s="222"/>
      <c r="OD183" s="222"/>
      <c r="OE183" s="222"/>
      <c r="OF183" s="222"/>
      <c r="OG183" s="222"/>
      <c r="OH183" s="222"/>
      <c r="OI183" s="222"/>
      <c r="OJ183" s="222"/>
      <c r="OK183" s="222"/>
      <c r="OL183" s="222"/>
      <c r="OM183" s="222"/>
      <c r="ON183" s="222"/>
      <c r="OO183" s="222"/>
      <c r="OP183" s="222"/>
      <c r="OQ183" s="222"/>
      <c r="OR183" s="222"/>
      <c r="OS183" s="222"/>
      <c r="OT183" s="222"/>
      <c r="OU183" s="222"/>
      <c r="OV183" s="222"/>
      <c r="OW183" s="273"/>
      <c r="OX183" s="273"/>
      <c r="OY183" s="222"/>
      <c r="OZ183" s="222"/>
      <c r="PA183" s="222"/>
      <c r="PB183" s="222"/>
      <c r="PC183" s="222"/>
      <c r="PD183" s="222"/>
      <c r="PE183" s="222"/>
      <c r="PF183" s="222"/>
      <c r="PG183" s="222"/>
      <c r="PH183" s="222"/>
      <c r="PI183" s="222"/>
      <c r="PJ183" s="222"/>
      <c r="PK183" s="222"/>
      <c r="PL183" s="222"/>
      <c r="PM183" s="222"/>
      <c r="PN183" s="222"/>
      <c r="PO183" s="222"/>
      <c r="PP183" s="222"/>
      <c r="PQ183" s="222"/>
      <c r="PR183" s="222"/>
      <c r="PS183" s="222"/>
      <c r="PT183" s="222"/>
      <c r="PU183" s="222"/>
      <c r="PV183" s="222"/>
      <c r="PW183" s="222"/>
      <c r="PX183" s="222"/>
      <c r="PY183" s="222"/>
      <c r="PZ183" s="222"/>
      <c r="QA183" s="222"/>
      <c r="QB183" s="222"/>
      <c r="QC183" s="222"/>
      <c r="QD183" s="222"/>
      <c r="QE183" s="222"/>
      <c r="QF183" s="222"/>
      <c r="QG183" s="222"/>
      <c r="QH183" s="222"/>
      <c r="QI183" s="222"/>
      <c r="QJ183" s="222"/>
      <c r="QK183" s="222"/>
      <c r="QL183" s="222"/>
      <c r="QM183" s="222"/>
      <c r="QN183" s="222"/>
      <c r="QO183" s="222"/>
      <c r="QP183" s="222"/>
      <c r="QQ183" s="222"/>
      <c r="QR183" s="222"/>
      <c r="QS183" s="222"/>
      <c r="QT183" s="222"/>
      <c r="QU183" s="222"/>
      <c r="QV183" s="222"/>
      <c r="QW183" s="222"/>
      <c r="QX183" s="222"/>
      <c r="QY183" s="222"/>
      <c r="QZ183" s="222"/>
      <c r="RA183" s="222"/>
      <c r="RB183" s="222"/>
      <c r="RC183" s="222"/>
      <c r="RD183" s="222"/>
      <c r="RE183" s="222"/>
      <c r="RF183" s="222"/>
      <c r="RG183" s="222"/>
      <c r="RH183" s="222"/>
      <c r="RI183" s="222"/>
      <c r="RJ183" s="222"/>
      <c r="RK183" s="222"/>
      <c r="RL183" s="222"/>
      <c r="RM183" s="222"/>
      <c r="RN183" s="222"/>
      <c r="RO183" s="222"/>
      <c r="RP183" s="222"/>
      <c r="RQ183" s="222"/>
      <c r="RR183" s="222"/>
      <c r="RS183" s="222"/>
      <c r="RT183" s="222"/>
      <c r="RU183" s="222"/>
      <c r="RV183" s="222"/>
      <c r="RW183" s="222"/>
      <c r="RX183" s="222"/>
      <c r="RY183" s="222"/>
      <c r="RZ183" s="222"/>
      <c r="SA183" s="222"/>
      <c r="SB183" s="222"/>
      <c r="SC183" s="222"/>
      <c r="SD183" s="222"/>
      <c r="SE183" s="222"/>
      <c r="SF183" s="222"/>
      <c r="SG183" s="222"/>
      <c r="SH183" s="222"/>
      <c r="SI183" s="222"/>
      <c r="SJ183" s="222"/>
      <c r="SK183" s="222"/>
      <c r="SL183" s="222"/>
      <c r="SM183" s="222"/>
      <c r="SN183" s="222"/>
      <c r="SO183" s="222"/>
      <c r="SP183" s="222"/>
      <c r="SQ183" s="222"/>
      <c r="SR183" s="222"/>
      <c r="SS183" s="222"/>
      <c r="ST183" s="222"/>
      <c r="SU183" s="222"/>
      <c r="SV183" s="222"/>
      <c r="SW183" s="222"/>
      <c r="SX183" s="222"/>
      <c r="SY183" s="222"/>
      <c r="SZ183" s="222"/>
      <c r="TA183" s="222"/>
      <c r="TB183" s="222"/>
      <c r="TC183" s="222"/>
      <c r="TD183" s="222"/>
      <c r="TE183" s="222"/>
      <c r="TF183" s="222"/>
      <c r="TG183" s="222"/>
      <c r="TH183" s="222"/>
      <c r="TI183" s="222"/>
      <c r="TJ183" s="222"/>
      <c r="TK183" s="222"/>
      <c r="TL183" s="222"/>
      <c r="TM183" s="222"/>
      <c r="TN183" s="222"/>
      <c r="TO183" s="222"/>
      <c r="TP183" s="222"/>
      <c r="TQ183" s="222"/>
      <c r="TR183" s="222"/>
      <c r="TS183" s="222"/>
      <c r="TT183" s="222"/>
      <c r="TU183" s="222"/>
      <c r="TV183" s="222"/>
      <c r="TW183" s="222"/>
      <c r="TX183" s="222"/>
      <c r="TY183" s="222"/>
      <c r="TZ183" s="222"/>
      <c r="UA183" s="222"/>
      <c r="UB183" s="222"/>
      <c r="UC183" s="222"/>
      <c r="UD183" s="222"/>
      <c r="UE183" s="222"/>
      <c r="UF183" s="222"/>
      <c r="UG183" s="222"/>
      <c r="UH183" s="222"/>
      <c r="UI183" s="222"/>
      <c r="UJ183" s="222"/>
      <c r="UK183" s="222"/>
      <c r="UL183" s="222"/>
      <c r="UM183" s="222"/>
      <c r="UN183" s="222"/>
      <c r="UO183" s="222"/>
      <c r="UP183" s="222"/>
      <c r="UQ183" s="222"/>
      <c r="UR183" s="222"/>
      <c r="US183" s="222"/>
      <c r="UT183" s="222"/>
      <c r="UU183" s="222"/>
      <c r="UV183" s="222"/>
      <c r="UW183" s="222"/>
      <c r="UX183" s="222"/>
      <c r="UY183" s="222"/>
      <c r="UZ183" s="222"/>
      <c r="VA183" s="222"/>
      <c r="VB183" s="222"/>
      <c r="VC183" s="222"/>
      <c r="VD183" s="222"/>
      <c r="VE183" s="222"/>
      <c r="VF183" s="222"/>
      <c r="VG183" s="222"/>
      <c r="VH183" s="222"/>
      <c r="VI183" s="222"/>
      <c r="VJ183" s="222"/>
      <c r="VK183" s="222"/>
      <c r="VL183" s="222"/>
      <c r="VM183" s="222"/>
      <c r="VN183" s="222"/>
      <c r="VO183" s="222"/>
      <c r="VP183" s="222"/>
      <c r="VQ183" s="222"/>
      <c r="VR183" s="222"/>
      <c r="VS183" s="222"/>
      <c r="VT183" s="222"/>
      <c r="VU183" s="222"/>
      <c r="VV183" s="222"/>
      <c r="VW183" s="222"/>
      <c r="VX183" s="222"/>
      <c r="VY183" s="222"/>
      <c r="VZ183" s="222"/>
      <c r="WA183" s="222"/>
      <c r="WB183" s="222"/>
      <c r="WC183" s="222"/>
      <c r="WD183" s="222"/>
      <c r="WE183" s="222"/>
      <c r="WF183" s="222"/>
      <c r="WG183" s="222"/>
      <c r="WH183" s="222"/>
      <c r="WI183" s="222"/>
      <c r="WJ183" s="222"/>
      <c r="WK183" s="222"/>
      <c r="WL183" s="222"/>
      <c r="WM183" s="222"/>
      <c r="WN183" s="222"/>
      <c r="WO183" s="222"/>
      <c r="WP183" s="222"/>
      <c r="WQ183" s="222"/>
      <c r="WR183" s="222"/>
      <c r="WS183" s="222"/>
      <c r="WT183" s="222"/>
      <c r="WU183" s="222"/>
      <c r="WV183" s="222"/>
      <c r="WW183" s="222"/>
      <c r="WX183" s="222"/>
      <c r="WY183" s="222"/>
      <c r="WZ183" s="222"/>
      <c r="XA183" s="222"/>
      <c r="XB183" s="222"/>
      <c r="XC183" s="222"/>
      <c r="XD183" s="222"/>
      <c r="XE183" s="222"/>
      <c r="XF183" s="222"/>
      <c r="XG183" s="222"/>
      <c r="XH183" s="222"/>
      <c r="XI183" s="222"/>
      <c r="XJ183" s="222"/>
      <c r="XK183" s="222"/>
      <c r="XL183" s="222"/>
      <c r="XM183" s="222"/>
      <c r="XN183" s="222"/>
      <c r="XO183" s="222"/>
      <c r="XP183" s="222"/>
      <c r="XQ183" s="222"/>
      <c r="XR183" s="222"/>
      <c r="XS183" s="222"/>
      <c r="XT183" s="222"/>
      <c r="XU183" s="222"/>
      <c r="XV183" s="222"/>
      <c r="XW183" s="222"/>
      <c r="XX183" s="222"/>
      <c r="XY183" s="222"/>
      <c r="XZ183" s="222"/>
      <c r="YA183" s="222"/>
      <c r="YB183" s="222"/>
      <c r="YC183" s="222"/>
      <c r="YD183" s="222"/>
      <c r="YE183" s="222"/>
      <c r="YF183" s="222"/>
      <c r="YG183" s="222"/>
      <c r="YH183" s="222"/>
      <c r="YI183" s="222"/>
      <c r="YJ183" s="222"/>
      <c r="YK183" s="222"/>
      <c r="YL183" s="222"/>
      <c r="YM183" s="222"/>
      <c r="YN183" s="222"/>
      <c r="YO183" s="222"/>
      <c r="YP183" s="222"/>
      <c r="YQ183" s="222"/>
      <c r="YR183" s="222"/>
      <c r="YS183" s="222"/>
      <c r="YT183" s="222"/>
      <c r="YU183" s="222"/>
      <c r="YV183" s="222"/>
      <c r="YW183" s="222"/>
      <c r="YX183" s="222"/>
      <c r="YY183" s="222"/>
      <c r="YZ183" s="222"/>
      <c r="ZA183" s="222"/>
      <c r="ZB183" s="222"/>
      <c r="ZC183" s="222"/>
      <c r="ZD183" s="222"/>
      <c r="ZE183" s="222"/>
      <c r="ZF183" s="222"/>
      <c r="ZG183" s="222"/>
      <c r="ZH183" s="222"/>
      <c r="ZI183" s="222"/>
      <c r="ZJ183" s="222"/>
      <c r="ZK183" s="222"/>
      <c r="ZL183" s="222"/>
      <c r="ZM183" s="222"/>
      <c r="ZN183" s="222"/>
      <c r="ZO183" s="222"/>
      <c r="ZP183" s="222"/>
      <c r="ZQ183" s="222"/>
      <c r="ZR183" s="222"/>
      <c r="ZS183" s="222"/>
      <c r="ZT183" s="222"/>
      <c r="ZU183" s="222"/>
      <c r="ZV183" s="222"/>
      <c r="ZW183" s="222"/>
      <c r="ZX183" s="222"/>
      <c r="ZY183" s="222"/>
      <c r="ZZ183" s="222"/>
      <c r="AAA183" s="222"/>
      <c r="AAB183" s="222"/>
      <c r="AAC183" s="222"/>
      <c r="AAD183" s="222"/>
      <c r="AAE183" s="222"/>
      <c r="AAF183" s="222"/>
      <c r="AAG183" s="222"/>
      <c r="AAH183" s="222"/>
      <c r="AAI183" s="222"/>
      <c r="AAJ183" s="222"/>
      <c r="AAK183" s="222"/>
      <c r="AAL183" s="222"/>
      <c r="AAM183" s="222"/>
      <c r="AAN183" s="222"/>
      <c r="AAO183" s="222"/>
      <c r="AAP183" s="222"/>
      <c r="AAQ183" s="222"/>
      <c r="AAR183" s="222"/>
      <c r="AAS183" s="222"/>
      <c r="AAT183" s="222"/>
      <c r="AAU183" s="222"/>
      <c r="AAV183" s="222"/>
      <c r="AAW183" s="222"/>
      <c r="AAX183" s="222"/>
      <c r="AAY183" s="222"/>
      <c r="AAZ183" s="222"/>
      <c r="ABA183" s="222"/>
      <c r="ABB183" s="222"/>
      <c r="ABC183" s="222"/>
      <c r="ABD183" s="222"/>
      <c r="ABE183" s="222"/>
      <c r="ABF183" s="222"/>
      <c r="ABG183" s="222"/>
      <c r="ABH183" s="222"/>
      <c r="ABI183" s="222"/>
      <c r="ABJ183" s="222"/>
      <c r="ABK183" s="222"/>
      <c r="ABL183" s="222"/>
      <c r="ABM183" s="222"/>
      <c r="ABN183" s="222"/>
      <c r="ABO183" s="222"/>
      <c r="ABP183" s="222"/>
      <c r="ABQ183" s="222"/>
      <c r="ABR183" s="222"/>
      <c r="ABS183" s="222"/>
      <c r="ABT183" s="222"/>
      <c r="ABU183" s="222"/>
      <c r="ABV183" s="222"/>
      <c r="ABW183" s="222"/>
      <c r="ABX183" s="222"/>
      <c r="ABY183" s="222"/>
      <c r="ABZ183" s="222"/>
      <c r="ACA183" s="222"/>
      <c r="ACB183" s="222"/>
      <c r="ACC183" s="222"/>
      <c r="ACD183" s="222"/>
      <c r="ACE183" s="222"/>
      <c r="ACF183" s="222"/>
      <c r="ACG183" s="222"/>
      <c r="ACH183" s="222"/>
      <c r="ACI183" s="222"/>
      <c r="ACJ183" s="222"/>
      <c r="ACK183" s="222"/>
      <c r="ACL183" s="222"/>
      <c r="ACM183" s="222"/>
      <c r="ACN183" s="222"/>
      <c r="ACO183" s="222"/>
      <c r="ACP183" s="222"/>
      <c r="ACQ183" s="222"/>
      <c r="ACR183" s="222"/>
      <c r="ACS183" s="222"/>
      <c r="ACT183" s="222"/>
      <c r="ACU183" s="222"/>
      <c r="ACV183" s="222"/>
      <c r="ACW183" s="222"/>
      <c r="ACX183" s="222"/>
      <c r="ACY183" s="222"/>
      <c r="ACZ183" s="222"/>
      <c r="ADA183" s="222"/>
      <c r="ADB183" s="222"/>
      <c r="ADC183" s="222"/>
      <c r="ADD183" s="222"/>
      <c r="ADE183" s="222"/>
      <c r="ADF183" s="222"/>
      <c r="ADG183" s="222"/>
      <c r="ADH183" s="222"/>
      <c r="ADI183" s="222"/>
      <c r="ADJ183" s="222"/>
      <c r="ADK183" s="222"/>
      <c r="ADL183" s="222"/>
      <c r="ADM183" s="222"/>
      <c r="ADN183" s="222"/>
      <c r="ADO183" s="222"/>
      <c r="ADP183" s="222"/>
      <c r="ADQ183" s="222"/>
      <c r="ADR183" s="222"/>
      <c r="ADS183" s="222"/>
      <c r="ADT183" s="222"/>
      <c r="ADU183" s="222"/>
      <c r="ADV183" s="222"/>
      <c r="ADW183" s="222"/>
      <c r="ADX183" s="222"/>
      <c r="ADY183" s="222"/>
      <c r="ADZ183" s="222"/>
      <c r="AEA183" s="222"/>
      <c r="AEB183" s="222"/>
      <c r="AEC183" s="222"/>
      <c r="AED183" s="222"/>
      <c r="AEE183" s="222"/>
      <c r="AEF183" s="222"/>
      <c r="AEG183" s="222"/>
      <c r="AEH183" s="222"/>
      <c r="AEI183" s="222"/>
      <c r="AEJ183" s="222"/>
      <c r="AEK183" s="222"/>
      <c r="AEL183" s="222"/>
      <c r="AEM183" s="222"/>
      <c r="AEN183" s="222"/>
      <c r="AEO183" s="222"/>
      <c r="AEP183" s="222"/>
      <c r="AEQ183" s="222"/>
      <c r="AER183" s="222"/>
      <c r="AES183" s="222"/>
      <c r="AET183" s="222"/>
      <c r="AEU183" s="222"/>
      <c r="AEV183" s="222"/>
      <c r="AEW183" s="222"/>
      <c r="AEX183" s="222"/>
      <c r="AEY183" s="222"/>
      <c r="AEZ183" s="222"/>
      <c r="AFA183" s="222"/>
      <c r="AFB183" s="222"/>
      <c r="AFC183" s="222"/>
      <c r="AFD183" s="222"/>
      <c r="AFE183" s="222"/>
      <c r="AFF183" s="222"/>
      <c r="AFG183" s="222"/>
      <c r="AFH183" s="222"/>
      <c r="AFI183" s="222"/>
      <c r="AFJ183" s="222"/>
      <c r="AFK183" s="222"/>
      <c r="AFL183" s="222"/>
      <c r="AFM183" s="222"/>
      <c r="AFN183" s="222"/>
      <c r="AFO183" s="222"/>
      <c r="AFP183" s="222"/>
      <c r="AFQ183" s="222"/>
      <c r="AFR183" s="222"/>
      <c r="AFS183" s="222"/>
      <c r="AFT183" s="222"/>
    </row>
    <row r="184" spans="1:852">
      <c r="A184" s="265" t="s">
        <v>2758</v>
      </c>
      <c r="B184" s="265" t="s">
        <v>9952</v>
      </c>
      <c r="C184" s="840" t="str">
        <f>IF(Severity!F184&gt;=0.5,"YES","NO")</f>
        <v>NO</v>
      </c>
      <c r="D184" s="840" t="str">
        <f>IF(Severity!G184&gt;=0.5,"YES","NO")</f>
        <v>YES</v>
      </c>
      <c r="E184" s="214">
        <v>10</v>
      </c>
      <c r="F184" s="214">
        <v>2</v>
      </c>
      <c r="G184" s="270" t="s">
        <v>2371</v>
      </c>
      <c r="H184" s="270" t="s">
        <v>747</v>
      </c>
      <c r="I184" s="270" t="s">
        <v>455</v>
      </c>
      <c r="J184" s="270">
        <v>0</v>
      </c>
      <c r="K184" s="270" t="s">
        <v>455</v>
      </c>
      <c r="L184" s="265"/>
      <c r="M184" s="265"/>
      <c r="N184" s="270"/>
      <c r="O184" s="270" t="s">
        <v>455</v>
      </c>
      <c r="P184" s="265"/>
      <c r="Q184" s="265"/>
      <c r="R184" s="265"/>
      <c r="S184" s="270" t="s">
        <v>3005</v>
      </c>
      <c r="T184" s="270">
        <v>21</v>
      </c>
      <c r="U184" s="125">
        <v>26.8</v>
      </c>
      <c r="V184" s="125">
        <v>8.3000000000000007</v>
      </c>
      <c r="W184" s="125"/>
      <c r="X184" s="125"/>
      <c r="Y184" s="125">
        <v>13.5</v>
      </c>
      <c r="Z184" s="125">
        <v>7.1</v>
      </c>
      <c r="AA184" s="125"/>
      <c r="AB184" s="125"/>
      <c r="AC184" s="125"/>
      <c r="AD184" s="125"/>
      <c r="AE184" s="114"/>
      <c r="AF184" s="125"/>
      <c r="AG184" s="125"/>
      <c r="AH184" s="125"/>
      <c r="AI184" s="265">
        <v>44</v>
      </c>
      <c r="AJ184" s="267">
        <f>AI184-J184</f>
        <v>44</v>
      </c>
      <c r="AK184" s="267" t="s">
        <v>455</v>
      </c>
      <c r="AL184" s="95" t="s">
        <v>615</v>
      </c>
      <c r="AM184" s="270" t="s">
        <v>749</v>
      </c>
      <c r="AN184" s="90" t="s">
        <v>455</v>
      </c>
      <c r="AO184" s="90">
        <v>4</v>
      </c>
      <c r="AP184" s="270" t="s">
        <v>455</v>
      </c>
      <c r="AQ184" s="223"/>
      <c r="AR184" s="223"/>
      <c r="AS184" s="223"/>
      <c r="AT184" s="270" t="s">
        <v>455</v>
      </c>
      <c r="AU184" s="265"/>
      <c r="AV184" s="265"/>
      <c r="AW184" s="265"/>
      <c r="AX184" s="265" t="s">
        <v>236</v>
      </c>
      <c r="AY184" s="270">
        <v>21</v>
      </c>
      <c r="AZ184" s="92">
        <v>21.1</v>
      </c>
      <c r="BA184" s="92">
        <v>9.9</v>
      </c>
      <c r="BB184" s="92"/>
      <c r="BC184" s="92"/>
      <c r="BD184" s="92">
        <v>18</v>
      </c>
      <c r="BE184" s="92">
        <v>7</v>
      </c>
      <c r="BF184" s="92"/>
      <c r="BG184" s="92"/>
      <c r="BH184" s="92"/>
      <c r="BI184" s="92"/>
      <c r="BJ184" s="92"/>
      <c r="BK184" s="92"/>
      <c r="BL184" s="92"/>
      <c r="BM184" s="92"/>
      <c r="BN184" s="217">
        <v>40</v>
      </c>
      <c r="BO184" s="270">
        <f>BN184-AO184</f>
        <v>36</v>
      </c>
      <c r="BP184" s="270" t="s">
        <v>455</v>
      </c>
      <c r="BQ184" s="270"/>
      <c r="BR184" s="270" t="s">
        <v>455</v>
      </c>
      <c r="BS184" s="223"/>
      <c r="BT184" s="265"/>
      <c r="BU184" s="265"/>
      <c r="BV184" s="223"/>
      <c r="BW184" s="223"/>
      <c r="BX184" s="223"/>
      <c r="BY184" s="265"/>
      <c r="BZ184" s="265"/>
      <c r="CA184" s="265"/>
      <c r="CB184" s="265"/>
      <c r="CC184" s="265"/>
      <c r="CD184" s="265"/>
      <c r="CE184" s="114"/>
      <c r="CF184" s="114"/>
      <c r="CG184" s="114"/>
      <c r="CH184" s="114"/>
      <c r="CI184" s="114"/>
      <c r="CJ184" s="114"/>
      <c r="CK184" s="114"/>
      <c r="CL184" s="114"/>
      <c r="CM184" s="114"/>
      <c r="CN184" s="114"/>
      <c r="CO184" s="114"/>
      <c r="CP184" s="114"/>
      <c r="CQ184" s="114"/>
      <c r="CR184" s="114"/>
      <c r="CS184" s="265"/>
      <c r="CT184" s="265"/>
      <c r="CU184" s="265"/>
      <c r="CV184" s="95"/>
      <c r="CW184" s="270" t="s">
        <v>455</v>
      </c>
      <c r="CX184" s="95"/>
      <c r="CY184" s="223"/>
      <c r="CZ184" s="223"/>
      <c r="DA184" s="223"/>
      <c r="DB184" s="223"/>
      <c r="DC184" s="223"/>
      <c r="DD184" s="223"/>
      <c r="DE184" s="223"/>
      <c r="DF184" s="223"/>
      <c r="DG184" s="223"/>
      <c r="DH184" s="223"/>
      <c r="DI184" s="223"/>
      <c r="DJ184" s="125"/>
      <c r="DK184" s="125"/>
      <c r="DL184" s="125"/>
      <c r="DM184" s="125"/>
      <c r="DN184" s="125"/>
      <c r="DO184" s="125"/>
      <c r="DP184" s="125"/>
      <c r="DQ184" s="125"/>
      <c r="DR184" s="125"/>
      <c r="DS184" s="125"/>
      <c r="DT184" s="125"/>
      <c r="DU184" s="125"/>
      <c r="DV184" s="125"/>
      <c r="DW184" s="125"/>
      <c r="DX184" s="223"/>
      <c r="DY184" s="223"/>
      <c r="DZ184" s="223"/>
      <c r="EA184" s="223"/>
      <c r="EB184" s="270" t="s">
        <v>455</v>
      </c>
      <c r="EC184" s="223"/>
      <c r="ED184" s="223"/>
      <c r="EE184" s="223"/>
      <c r="EF184" s="223"/>
      <c r="EG184" s="223"/>
      <c r="EH184" s="223"/>
      <c r="EI184" s="223"/>
      <c r="EJ184" s="223"/>
      <c r="EK184" s="223"/>
      <c r="EL184" s="223"/>
      <c r="EM184" s="223"/>
      <c r="EN184" s="223"/>
      <c r="EO184" s="125"/>
      <c r="EP184" s="125"/>
      <c r="EQ184" s="125"/>
      <c r="ER184" s="125"/>
      <c r="ES184" s="125"/>
      <c r="ET184" s="125"/>
      <c r="EU184" s="125"/>
      <c r="EV184" s="125"/>
      <c r="EW184" s="125"/>
      <c r="EX184" s="125"/>
      <c r="EY184" s="125"/>
      <c r="EZ184" s="125"/>
      <c r="FA184" s="125"/>
      <c r="FB184" s="125"/>
      <c r="FC184" s="223"/>
      <c r="FD184" s="223"/>
      <c r="FE184" s="223"/>
      <c r="FF184" s="270" t="s">
        <v>455</v>
      </c>
      <c r="FG184" s="90"/>
      <c r="FH184" s="223"/>
      <c r="FI184" s="223"/>
      <c r="FJ184" s="223"/>
      <c r="FK184" s="223"/>
      <c r="FL184" s="223"/>
      <c r="FM184" s="223"/>
      <c r="FN184" s="223"/>
      <c r="FO184" s="223"/>
      <c r="FP184" s="223"/>
      <c r="FQ184" s="223"/>
      <c r="FR184" s="223"/>
      <c r="FS184" s="223"/>
      <c r="FT184" s="223"/>
      <c r="FU184" s="223"/>
      <c r="FV184" s="223"/>
      <c r="FW184" s="223"/>
      <c r="FX184" s="223"/>
      <c r="FY184" s="223"/>
      <c r="FZ184" s="223"/>
      <c r="GA184" s="223"/>
      <c r="GB184" s="223"/>
      <c r="GC184" s="223"/>
      <c r="GD184" s="223"/>
      <c r="GE184" s="223"/>
      <c r="GF184" s="223"/>
      <c r="GG184" s="223"/>
      <c r="GH184" s="223"/>
      <c r="GI184" s="223"/>
      <c r="GJ184" s="223"/>
      <c r="GK184" s="223"/>
      <c r="GL184" s="223"/>
      <c r="GM184" s="223"/>
      <c r="GN184" s="223"/>
      <c r="GO184" s="223"/>
      <c r="GP184" s="223"/>
      <c r="GQ184" s="223"/>
      <c r="GR184" s="223"/>
      <c r="GS184" s="223"/>
      <c r="GT184" s="223"/>
      <c r="GU184" s="223"/>
      <c r="GV184" s="223"/>
      <c r="GW184" s="223"/>
      <c r="GX184" s="223"/>
      <c r="GY184" s="223"/>
      <c r="GZ184" s="223"/>
      <c r="HA184" s="223"/>
      <c r="HB184" s="223"/>
      <c r="HC184" s="223"/>
      <c r="HD184" s="270" t="s">
        <v>455</v>
      </c>
      <c r="HE184" s="223"/>
      <c r="HF184" s="223"/>
      <c r="HG184" s="90"/>
      <c r="HH184" s="223"/>
      <c r="HI184" s="223"/>
      <c r="HJ184" s="223"/>
      <c r="HK184" s="223"/>
      <c r="HL184" s="223"/>
      <c r="HM184" s="223"/>
      <c r="HN184" s="223"/>
      <c r="HO184" s="223"/>
      <c r="HP184" s="223"/>
      <c r="HQ184" s="223"/>
      <c r="HR184" s="223"/>
      <c r="HS184" s="223"/>
      <c r="HT184" s="223"/>
      <c r="HU184" s="223"/>
      <c r="HV184" s="223"/>
      <c r="HW184" s="223"/>
      <c r="HX184" s="223"/>
      <c r="HY184" s="223"/>
      <c r="HZ184" s="223"/>
      <c r="IA184" s="223"/>
      <c r="IB184" s="223"/>
      <c r="IC184" s="223"/>
      <c r="ID184" s="223"/>
      <c r="IE184" s="223"/>
      <c r="IF184" s="223"/>
      <c r="IG184" s="223"/>
      <c r="IH184" s="223"/>
      <c r="II184" s="223"/>
      <c r="IJ184" s="223"/>
      <c r="IK184" s="223"/>
      <c r="IL184" s="223"/>
      <c r="IM184" s="223"/>
      <c r="IN184" s="223"/>
      <c r="IO184" s="223"/>
      <c r="IP184" s="223"/>
      <c r="IQ184" s="223"/>
      <c r="IR184" s="223"/>
      <c r="IS184" s="270" t="s">
        <v>455</v>
      </c>
      <c r="IT184" s="223"/>
      <c r="IU184" s="223"/>
      <c r="IV184" s="223"/>
      <c r="IW184" s="223"/>
      <c r="IX184" s="223"/>
      <c r="IY184" s="223"/>
      <c r="IZ184" s="223"/>
      <c r="JA184" s="223"/>
      <c r="JB184" s="223"/>
      <c r="JC184" s="223"/>
      <c r="JD184" s="223"/>
      <c r="JE184" s="223"/>
      <c r="JF184" s="223"/>
      <c r="JG184" s="223"/>
      <c r="JH184" s="223"/>
      <c r="JI184" s="223"/>
      <c r="JJ184" s="223"/>
      <c r="JK184" s="223"/>
      <c r="JL184" s="223"/>
      <c r="JM184" s="223"/>
      <c r="JN184" s="223"/>
      <c r="JO184" s="223"/>
      <c r="JP184" s="223"/>
      <c r="JQ184" s="223"/>
      <c r="JR184" s="223"/>
      <c r="JS184" s="223"/>
      <c r="JT184" s="223"/>
      <c r="JU184" s="223"/>
      <c r="JV184" s="223"/>
      <c r="JW184" s="223"/>
      <c r="JX184" s="223"/>
      <c r="JY184" s="223"/>
      <c r="JZ184" s="223"/>
      <c r="KA184" s="223"/>
      <c r="KB184" s="223"/>
      <c r="KC184" s="223"/>
      <c r="KD184" s="223"/>
      <c r="KE184" s="270" t="s">
        <v>455</v>
      </c>
      <c r="KF184" s="223"/>
      <c r="KG184" s="223"/>
      <c r="KH184" s="223"/>
      <c r="KI184" s="90"/>
      <c r="KJ184" s="223"/>
      <c r="KK184" s="223"/>
      <c r="KL184" s="223"/>
      <c r="KM184" s="223"/>
      <c r="KN184" s="223"/>
      <c r="KO184" s="223"/>
      <c r="KP184" s="223"/>
      <c r="KQ184" s="223"/>
      <c r="KR184" s="223"/>
      <c r="KS184" s="223"/>
      <c r="KT184" s="223"/>
      <c r="KU184" s="223"/>
      <c r="KV184" s="223"/>
      <c r="KW184" s="223"/>
      <c r="KX184" s="223"/>
      <c r="KY184" s="223"/>
      <c r="KZ184" s="223"/>
      <c r="LA184" s="223"/>
      <c r="LB184" s="223"/>
      <c r="LC184" s="223"/>
      <c r="LD184" s="223"/>
      <c r="LE184" s="223"/>
      <c r="LF184" s="223"/>
      <c r="LG184" s="223"/>
      <c r="LH184" s="223"/>
      <c r="LI184" s="223"/>
      <c r="LJ184" s="223"/>
      <c r="LK184" s="223"/>
      <c r="LL184" s="223"/>
      <c r="LM184" s="223"/>
      <c r="LN184" s="223"/>
      <c r="LO184" s="223"/>
      <c r="LP184" s="223"/>
      <c r="LQ184" s="223"/>
      <c r="LR184" s="223"/>
      <c r="LS184" s="223"/>
      <c r="LT184" s="270" t="s">
        <v>455</v>
      </c>
      <c r="LU184" s="223"/>
      <c r="LV184" s="223"/>
      <c r="LW184" s="223"/>
      <c r="LX184" s="223"/>
      <c r="LY184" s="223"/>
      <c r="LZ184" s="223"/>
      <c r="MA184" s="223"/>
      <c r="MB184" s="223"/>
      <c r="MC184" s="223"/>
      <c r="MD184" s="223"/>
      <c r="ME184" s="223"/>
      <c r="MF184" s="223"/>
      <c r="MG184" s="223"/>
      <c r="MH184" s="223"/>
      <c r="MI184" s="223"/>
      <c r="MJ184" s="223"/>
      <c r="MK184" s="223"/>
      <c r="ML184" s="223"/>
      <c r="MM184" s="223"/>
      <c r="MN184" s="223"/>
      <c r="MO184" s="223"/>
      <c r="MP184" s="223"/>
      <c r="MQ184" s="223"/>
      <c r="MR184" s="223"/>
      <c r="MS184" s="223"/>
      <c r="MT184" s="223"/>
      <c r="MU184" s="223"/>
      <c r="MV184" s="223"/>
      <c r="MW184" s="223"/>
      <c r="MX184" s="223"/>
      <c r="MY184" s="223"/>
      <c r="MZ184" s="223"/>
      <c r="NA184" s="223"/>
      <c r="NB184" s="223"/>
      <c r="NC184" s="223"/>
      <c r="ND184" s="223"/>
      <c r="NE184" s="223"/>
      <c r="NF184" s="223"/>
      <c r="NG184" s="223"/>
      <c r="NH184" s="223"/>
      <c r="NI184" s="223"/>
      <c r="NJ184" s="223"/>
      <c r="NK184" s="223"/>
      <c r="NL184" s="223"/>
      <c r="NM184" s="223"/>
      <c r="NN184" s="223"/>
      <c r="NO184" s="223"/>
      <c r="NP184" s="223"/>
      <c r="NQ184" s="223"/>
      <c r="NR184" s="223"/>
      <c r="NS184" s="223"/>
      <c r="NT184" s="223"/>
      <c r="NU184" s="223"/>
      <c r="NV184" s="223"/>
      <c r="NW184" s="223"/>
      <c r="NX184" s="223"/>
      <c r="NY184" s="223"/>
      <c r="NZ184" s="223"/>
      <c r="OA184" s="223"/>
      <c r="OB184" s="223"/>
      <c r="OC184" s="223"/>
      <c r="OD184" s="223"/>
      <c r="OE184" s="223"/>
      <c r="OF184" s="223"/>
      <c r="OG184" s="223"/>
      <c r="OH184" s="223"/>
      <c r="OI184" s="223"/>
      <c r="OJ184" s="223"/>
      <c r="OK184" s="223"/>
      <c r="OL184" s="223"/>
      <c r="OM184" s="223"/>
      <c r="ON184" s="223"/>
      <c r="OO184" s="223"/>
      <c r="OP184" s="223"/>
      <c r="OQ184" s="223"/>
      <c r="OR184" s="223"/>
      <c r="OS184" s="267">
        <f>IF(ISERROR(#REF!),0,1)</f>
        <v>0</v>
      </c>
      <c r="OT184" s="267">
        <f>IF(C184="YES",1,0)</f>
        <v>0</v>
      </c>
      <c r="OU184" s="267">
        <f>IF(D184="YES",1,0)</f>
        <v>1</v>
      </c>
      <c r="OV184" s="222"/>
      <c r="OW184" s="222"/>
      <c r="OX184" s="222"/>
      <c r="OY184" s="222"/>
      <c r="OZ184" s="222"/>
      <c r="PA184" s="222"/>
      <c r="PB184" s="222"/>
      <c r="PC184" s="222"/>
      <c r="PD184" s="222"/>
      <c r="PE184" s="222"/>
      <c r="PF184" s="222"/>
      <c r="PG184" s="222"/>
      <c r="PH184" s="222"/>
      <c r="PI184" s="222"/>
      <c r="PJ184" s="222"/>
      <c r="PK184" s="222"/>
      <c r="PL184" s="222"/>
      <c r="PM184" s="222"/>
      <c r="PN184" s="222"/>
      <c r="PO184" s="222"/>
      <c r="PP184" s="222"/>
      <c r="PQ184" s="222"/>
      <c r="PR184" s="222"/>
      <c r="PS184" s="222"/>
      <c r="PT184" s="222"/>
      <c r="PU184" s="222"/>
      <c r="PV184" s="222"/>
      <c r="PW184" s="222"/>
      <c r="PX184" s="222"/>
      <c r="PY184" s="222"/>
      <c r="PZ184" s="222"/>
      <c r="QA184" s="222"/>
      <c r="QB184" s="222"/>
      <c r="QC184" s="222"/>
      <c r="QD184" s="222"/>
      <c r="QE184" s="222"/>
      <c r="QF184" s="222"/>
      <c r="QG184" s="222"/>
      <c r="QH184" s="222"/>
      <c r="QI184" s="222"/>
      <c r="QJ184" s="222"/>
      <c r="QK184" s="222"/>
      <c r="QL184" s="222"/>
      <c r="QM184" s="222"/>
      <c r="QN184" s="222"/>
      <c r="QO184" s="222"/>
      <c r="QP184" s="222"/>
      <c r="QQ184" s="222"/>
      <c r="QR184" s="222"/>
      <c r="QS184" s="222"/>
      <c r="QT184" s="222"/>
      <c r="QU184" s="222"/>
      <c r="QV184" s="222"/>
      <c r="QW184" s="222"/>
      <c r="QX184" s="222"/>
      <c r="QY184" s="222"/>
      <c r="QZ184" s="222"/>
      <c r="RA184" s="222"/>
      <c r="RB184" s="222"/>
      <c r="RC184" s="222"/>
      <c r="RD184" s="222"/>
      <c r="RE184" s="222"/>
      <c r="RF184" s="222"/>
      <c r="RG184" s="222"/>
      <c r="RH184" s="222"/>
      <c r="RI184" s="222"/>
      <c r="RJ184" s="222"/>
      <c r="RK184" s="222"/>
      <c r="RL184" s="222"/>
      <c r="RM184" s="222"/>
      <c r="RN184" s="222"/>
      <c r="RO184" s="222"/>
      <c r="RP184" s="222"/>
      <c r="RQ184" s="222"/>
      <c r="RR184" s="222"/>
      <c r="RS184" s="222"/>
      <c r="RT184" s="222"/>
      <c r="RU184" s="222"/>
      <c r="RV184" s="222"/>
      <c r="RW184" s="222"/>
      <c r="RX184" s="222"/>
      <c r="RY184" s="222"/>
      <c r="RZ184" s="222"/>
      <c r="SA184" s="222"/>
      <c r="SB184" s="222"/>
      <c r="SC184" s="222"/>
      <c r="SD184" s="222"/>
      <c r="SE184" s="222"/>
      <c r="SF184" s="222"/>
      <c r="SG184" s="222"/>
      <c r="SH184" s="222"/>
      <c r="SI184" s="222"/>
      <c r="SJ184" s="222"/>
      <c r="SK184" s="222"/>
      <c r="SL184" s="222"/>
      <c r="SM184" s="222"/>
      <c r="SN184" s="222"/>
      <c r="SO184" s="222"/>
      <c r="SP184" s="222"/>
      <c r="SQ184" s="222"/>
      <c r="SR184" s="222"/>
      <c r="SS184" s="222"/>
      <c r="ST184" s="222"/>
      <c r="SU184" s="222"/>
      <c r="SV184" s="222"/>
      <c r="SW184" s="222"/>
      <c r="SX184" s="222"/>
      <c r="SY184" s="222"/>
      <c r="SZ184" s="222"/>
      <c r="TA184" s="222"/>
      <c r="TB184" s="222"/>
      <c r="TC184" s="222"/>
      <c r="TD184" s="222"/>
      <c r="TE184" s="222"/>
      <c r="TF184" s="222"/>
      <c r="TG184" s="222"/>
      <c r="TH184" s="222"/>
      <c r="TI184" s="222"/>
      <c r="TJ184" s="222"/>
      <c r="TK184" s="222"/>
      <c r="TL184" s="222"/>
      <c r="TM184" s="222"/>
      <c r="TN184" s="222"/>
      <c r="TO184" s="222"/>
      <c r="TP184" s="222"/>
      <c r="TQ184" s="222"/>
      <c r="TR184" s="222"/>
      <c r="TS184" s="222"/>
      <c r="TT184" s="222"/>
      <c r="TU184" s="222"/>
      <c r="TV184" s="222"/>
      <c r="TW184" s="222"/>
      <c r="TX184" s="222"/>
      <c r="TY184" s="222"/>
      <c r="TZ184" s="222"/>
      <c r="UA184" s="222"/>
      <c r="UB184" s="222"/>
      <c r="UC184" s="222"/>
      <c r="UD184" s="222"/>
      <c r="UE184" s="222"/>
      <c r="UF184" s="222"/>
      <c r="UG184" s="222"/>
      <c r="UH184" s="222"/>
      <c r="UI184" s="222"/>
      <c r="UJ184" s="222"/>
      <c r="UK184" s="222"/>
      <c r="UL184" s="222"/>
      <c r="UM184" s="222"/>
      <c r="UN184" s="222"/>
      <c r="UO184" s="222"/>
      <c r="UP184" s="222"/>
      <c r="UQ184" s="222"/>
      <c r="UR184" s="222"/>
      <c r="US184" s="222"/>
      <c r="UT184" s="222"/>
      <c r="UU184" s="222"/>
      <c r="UV184" s="222"/>
      <c r="UW184" s="222"/>
      <c r="UX184" s="222"/>
      <c r="UY184" s="222"/>
      <c r="UZ184" s="222"/>
      <c r="VA184" s="222"/>
      <c r="VB184" s="222"/>
      <c r="VC184" s="222"/>
      <c r="VD184" s="222"/>
      <c r="VE184" s="222"/>
      <c r="VF184" s="222"/>
      <c r="VG184" s="222"/>
      <c r="VH184" s="222"/>
      <c r="VI184" s="222"/>
      <c r="VJ184" s="222"/>
      <c r="VK184" s="222"/>
      <c r="VL184" s="222"/>
      <c r="VM184" s="222"/>
      <c r="VN184" s="222"/>
      <c r="VO184" s="222"/>
      <c r="VP184" s="222"/>
      <c r="VQ184" s="222"/>
      <c r="VR184" s="222"/>
      <c r="VS184" s="222"/>
      <c r="VT184" s="222"/>
      <c r="VU184" s="222"/>
      <c r="VV184" s="222"/>
      <c r="VW184" s="222"/>
      <c r="VX184" s="222"/>
      <c r="VY184" s="222"/>
      <c r="VZ184" s="222"/>
      <c r="WA184" s="222"/>
      <c r="WB184" s="222"/>
      <c r="WC184" s="222"/>
      <c r="WD184" s="222"/>
      <c r="WE184" s="222"/>
      <c r="WF184" s="222"/>
      <c r="WG184" s="222"/>
      <c r="WH184" s="222"/>
      <c r="WI184" s="222"/>
      <c r="WJ184" s="222"/>
      <c r="WK184" s="222"/>
      <c r="WL184" s="222"/>
      <c r="WM184" s="222"/>
      <c r="WN184" s="222"/>
      <c r="WO184" s="222"/>
      <c r="WP184" s="222"/>
      <c r="WQ184" s="222"/>
      <c r="WR184" s="222"/>
      <c r="WS184" s="222"/>
      <c r="WT184" s="222"/>
      <c r="WU184" s="222"/>
      <c r="WV184" s="222"/>
      <c r="WW184" s="222"/>
      <c r="WX184" s="222"/>
      <c r="WY184" s="222"/>
      <c r="WZ184" s="222"/>
      <c r="XA184" s="222"/>
      <c r="XB184" s="222"/>
      <c r="XC184" s="222"/>
      <c r="XD184" s="222"/>
      <c r="XE184" s="222"/>
      <c r="XF184" s="222"/>
      <c r="XG184" s="222"/>
      <c r="XH184" s="222"/>
      <c r="XI184" s="222"/>
      <c r="XJ184" s="222"/>
      <c r="XK184" s="222"/>
      <c r="XL184" s="222"/>
      <c r="XM184" s="222"/>
      <c r="XN184" s="222"/>
      <c r="XO184" s="222"/>
      <c r="XP184" s="222"/>
      <c r="XQ184" s="222"/>
      <c r="XR184" s="222"/>
      <c r="XS184" s="222"/>
      <c r="XT184" s="222"/>
      <c r="XU184" s="222"/>
      <c r="XV184" s="222"/>
      <c r="XW184" s="222"/>
      <c r="XX184" s="222"/>
      <c r="XY184" s="222"/>
      <c r="XZ184" s="222"/>
      <c r="YA184" s="222"/>
      <c r="YB184" s="222"/>
      <c r="YC184" s="222"/>
      <c r="YD184" s="222"/>
      <c r="YE184" s="222"/>
      <c r="YF184" s="222"/>
      <c r="YG184" s="222"/>
      <c r="YH184" s="222"/>
      <c r="YI184" s="222"/>
      <c r="YJ184" s="222"/>
      <c r="YK184" s="222"/>
      <c r="YL184" s="222"/>
      <c r="YM184" s="222"/>
      <c r="YN184" s="222"/>
      <c r="YO184" s="222"/>
      <c r="YP184" s="222"/>
      <c r="YQ184" s="222"/>
      <c r="YR184" s="222"/>
      <c r="YS184" s="222"/>
      <c r="YT184" s="222"/>
      <c r="YU184" s="222"/>
      <c r="YV184" s="222"/>
      <c r="YW184" s="222"/>
      <c r="YX184" s="222"/>
      <c r="YY184" s="222"/>
      <c r="YZ184" s="222"/>
      <c r="ZA184" s="222"/>
      <c r="ZB184" s="222"/>
      <c r="ZC184" s="222"/>
      <c r="ZD184" s="222"/>
      <c r="ZE184" s="222"/>
      <c r="ZF184" s="222"/>
      <c r="ZG184" s="222"/>
      <c r="ZH184" s="222"/>
      <c r="ZI184" s="222"/>
      <c r="ZJ184" s="222"/>
      <c r="ZK184" s="222"/>
      <c r="ZL184" s="222"/>
      <c r="ZM184" s="222"/>
      <c r="ZN184" s="222"/>
      <c r="ZO184" s="222"/>
      <c r="ZP184" s="222"/>
      <c r="ZQ184" s="222"/>
      <c r="ZR184" s="222"/>
      <c r="ZS184" s="222"/>
      <c r="ZT184" s="222"/>
      <c r="ZU184" s="222"/>
      <c r="ZV184" s="222"/>
      <c r="ZW184" s="222"/>
      <c r="ZX184" s="222"/>
      <c r="ZY184" s="222"/>
      <c r="ZZ184" s="222"/>
      <c r="AAA184" s="222"/>
      <c r="AAB184" s="222"/>
      <c r="AAC184" s="222"/>
      <c r="AAD184" s="222"/>
      <c r="AAE184" s="222"/>
      <c r="AAF184" s="222"/>
      <c r="AAG184" s="222"/>
      <c r="AAH184" s="222"/>
      <c r="AAI184" s="222"/>
      <c r="AAJ184" s="222"/>
      <c r="AAK184" s="222"/>
      <c r="AAL184" s="222"/>
      <c r="AAM184" s="222"/>
      <c r="AAN184" s="222"/>
      <c r="AAO184" s="222"/>
      <c r="AAP184" s="222"/>
      <c r="AAQ184" s="222"/>
      <c r="AAR184" s="222"/>
      <c r="AAS184" s="222"/>
      <c r="AAT184" s="222"/>
      <c r="AAU184" s="222"/>
      <c r="AAV184" s="222"/>
      <c r="AAW184" s="222"/>
      <c r="AAX184" s="222"/>
      <c r="AAY184" s="222"/>
      <c r="AAZ184" s="222"/>
      <c r="ABA184" s="222"/>
      <c r="ABB184" s="222"/>
      <c r="ABC184" s="222"/>
      <c r="ABD184" s="222"/>
      <c r="ABE184" s="222"/>
      <c r="ABF184" s="222"/>
      <c r="ABG184" s="222"/>
      <c r="ABH184" s="222"/>
      <c r="ABI184" s="222"/>
      <c r="ABJ184" s="222"/>
      <c r="ABK184" s="222"/>
      <c r="ABL184" s="222"/>
      <c r="ABM184" s="222"/>
      <c r="ABN184" s="222"/>
      <c r="ABO184" s="222"/>
      <c r="ABP184" s="222"/>
      <c r="ABQ184" s="222"/>
      <c r="ABR184" s="222"/>
      <c r="ABS184" s="222"/>
      <c r="ABT184" s="222"/>
      <c r="ABU184" s="222"/>
      <c r="ABV184" s="222"/>
      <c r="ABW184" s="222"/>
      <c r="ABX184" s="222"/>
      <c r="ABY184" s="222"/>
      <c r="ABZ184" s="222"/>
      <c r="ACA184" s="222"/>
      <c r="ACB184" s="222"/>
      <c r="ACC184" s="222"/>
      <c r="ACD184" s="222"/>
      <c r="ACE184" s="222"/>
      <c r="ACF184" s="222"/>
      <c r="ACG184" s="222"/>
      <c r="ACH184" s="222"/>
      <c r="ACI184" s="222"/>
      <c r="ACJ184" s="222"/>
      <c r="ACK184" s="222"/>
      <c r="ACL184" s="222"/>
      <c r="ACM184" s="222"/>
      <c r="ACN184" s="222"/>
      <c r="ACO184" s="222"/>
      <c r="ACP184" s="222"/>
      <c r="ACQ184" s="222"/>
      <c r="ACR184" s="222"/>
      <c r="ACS184" s="222"/>
      <c r="ACT184" s="222"/>
      <c r="ACU184" s="222"/>
      <c r="ACV184" s="222"/>
      <c r="ACW184" s="222"/>
      <c r="ACX184" s="222"/>
      <c r="ACY184" s="222"/>
      <c r="ACZ184" s="222"/>
      <c r="ADA184" s="222"/>
      <c r="ADB184" s="222"/>
      <c r="ADC184" s="222"/>
      <c r="ADD184" s="222"/>
      <c r="ADE184" s="222"/>
      <c r="ADF184" s="222"/>
      <c r="ADG184" s="222"/>
      <c r="ADH184" s="222"/>
      <c r="ADI184" s="222"/>
      <c r="ADJ184" s="222"/>
      <c r="ADK184" s="222"/>
      <c r="ADL184" s="222"/>
      <c r="ADM184" s="222"/>
      <c r="ADN184" s="222"/>
      <c r="ADO184" s="222"/>
      <c r="ADP184" s="222"/>
      <c r="ADQ184" s="222"/>
      <c r="ADR184" s="222"/>
      <c r="ADS184" s="222"/>
      <c r="ADT184" s="222"/>
      <c r="ADU184" s="222"/>
      <c r="ADV184" s="222"/>
      <c r="ADW184" s="222"/>
      <c r="ADX184" s="222"/>
      <c r="ADY184" s="222"/>
      <c r="ADZ184" s="222"/>
      <c r="AEA184" s="222"/>
      <c r="AEB184" s="222"/>
      <c r="AEC184" s="222"/>
      <c r="AED184" s="222"/>
      <c r="AEE184" s="222"/>
      <c r="AEF184" s="222"/>
      <c r="AEG184" s="222"/>
      <c r="AEH184" s="222"/>
      <c r="AEI184" s="222"/>
      <c r="AEJ184" s="222"/>
      <c r="AEK184" s="222"/>
      <c r="AEL184" s="222"/>
      <c r="AEM184" s="222"/>
      <c r="AEN184" s="222"/>
      <c r="AEO184" s="222"/>
      <c r="AEP184" s="222"/>
      <c r="AEQ184" s="222"/>
      <c r="AER184" s="222"/>
      <c r="AES184" s="222"/>
      <c r="AET184" s="222"/>
      <c r="AEU184" s="222"/>
      <c r="AEV184" s="222"/>
      <c r="AEW184" s="222"/>
      <c r="AEX184" s="222"/>
      <c r="AEY184" s="222"/>
      <c r="AEZ184" s="222"/>
      <c r="AFA184" s="222"/>
      <c r="AFB184" s="222"/>
      <c r="AFC184" s="222"/>
      <c r="AFD184" s="222"/>
      <c r="AFE184" s="222"/>
      <c r="AFF184" s="222"/>
      <c r="AFG184" s="222"/>
      <c r="AFH184" s="222"/>
      <c r="AFI184" s="222"/>
      <c r="AFJ184" s="222"/>
      <c r="AFK184" s="222"/>
      <c r="AFL184" s="222"/>
      <c r="AFM184" s="222"/>
      <c r="AFN184" s="222"/>
      <c r="AFO184" s="222"/>
      <c r="AFP184" s="222"/>
      <c r="AFQ184" s="222"/>
      <c r="AFR184" s="222"/>
      <c r="AFS184" s="222"/>
      <c r="AFT184" s="222"/>
    </row>
    <row r="185" spans="1:852" s="64" customFormat="1">
      <c r="A185" s="267" t="s">
        <v>932</v>
      </c>
      <c r="B185" s="265" t="s">
        <v>9952</v>
      </c>
      <c r="C185" s="840" t="str">
        <f>IF(Severity!F185&gt;=0.5,"YES","NO")</f>
        <v>YES</v>
      </c>
      <c r="D185" s="840" t="str">
        <f>IF(Severity!G185&gt;=0.5,"YES","NO")</f>
        <v>NO</v>
      </c>
      <c r="E185" s="209">
        <v>6</v>
      </c>
      <c r="F185" s="209">
        <v>2</v>
      </c>
      <c r="G185" s="270" t="s">
        <v>335</v>
      </c>
      <c r="H185" s="270" t="s">
        <v>455</v>
      </c>
      <c r="I185" s="270">
        <v>1</v>
      </c>
      <c r="J185" s="270">
        <v>7</v>
      </c>
      <c r="K185" s="270" t="s">
        <v>455</v>
      </c>
      <c r="L185" s="97"/>
      <c r="M185" s="267"/>
      <c r="N185" s="270"/>
      <c r="O185" s="270" t="s">
        <v>455</v>
      </c>
      <c r="P185" s="267"/>
      <c r="Q185" s="267"/>
      <c r="R185" s="267"/>
      <c r="S185" s="270" t="s">
        <v>602</v>
      </c>
      <c r="T185" s="163">
        <v>17</v>
      </c>
      <c r="U185" s="113">
        <v>24.4</v>
      </c>
      <c r="V185" s="113">
        <v>4.7</v>
      </c>
      <c r="W185" s="113">
        <v>24.4</v>
      </c>
      <c r="X185" s="113">
        <v>4.7</v>
      </c>
      <c r="Y185" s="113"/>
      <c r="Z185" s="113"/>
      <c r="AA185" s="113">
        <v>9.6</v>
      </c>
      <c r="AB185" s="113">
        <v>6.2</v>
      </c>
      <c r="AC185" s="113"/>
      <c r="AD185" s="113"/>
      <c r="AE185" s="114"/>
      <c r="AF185" s="113"/>
      <c r="AG185" s="113"/>
      <c r="AH185" s="113"/>
      <c r="AI185" s="267">
        <v>30</v>
      </c>
      <c r="AJ185" s="267">
        <f>AI185-J185</f>
        <v>23</v>
      </c>
      <c r="AK185" s="267">
        <v>23</v>
      </c>
      <c r="AL185" s="270" t="s">
        <v>406</v>
      </c>
      <c r="AM185" s="270" t="s">
        <v>455</v>
      </c>
      <c r="AN185" s="270">
        <v>0</v>
      </c>
      <c r="AO185" s="270">
        <v>5</v>
      </c>
      <c r="AP185" s="270" t="s">
        <v>455</v>
      </c>
      <c r="AQ185" s="267"/>
      <c r="AR185" s="267"/>
      <c r="AS185" s="267"/>
      <c r="AT185" s="270" t="s">
        <v>455</v>
      </c>
      <c r="AU185" s="267"/>
      <c r="AV185" s="267"/>
      <c r="AW185" s="267"/>
      <c r="AX185" s="267" t="s">
        <v>602</v>
      </c>
      <c r="AY185" s="164">
        <v>17</v>
      </c>
      <c r="AZ185" s="114">
        <v>23.7</v>
      </c>
      <c r="BA185" s="114">
        <v>3.7</v>
      </c>
      <c r="BB185" s="114">
        <v>23.7</v>
      </c>
      <c r="BC185" s="114">
        <v>3.7</v>
      </c>
      <c r="BD185" s="114"/>
      <c r="BE185" s="114"/>
      <c r="BF185" s="114">
        <v>11.6</v>
      </c>
      <c r="BG185" s="114">
        <v>6</v>
      </c>
      <c r="BH185" s="114"/>
      <c r="BI185" s="114"/>
      <c r="BJ185" s="114"/>
      <c r="BK185" s="114"/>
      <c r="BL185" s="114"/>
      <c r="BM185" s="114"/>
      <c r="BN185" s="270">
        <v>28</v>
      </c>
      <c r="BO185" s="270">
        <f>BN185-AO185</f>
        <v>23</v>
      </c>
      <c r="BP185" s="270">
        <v>23</v>
      </c>
      <c r="BQ185" s="270"/>
      <c r="BR185" s="270" t="s">
        <v>455</v>
      </c>
      <c r="BS185" s="267"/>
      <c r="BT185" s="267"/>
      <c r="BU185" s="267"/>
      <c r="BV185" s="267"/>
      <c r="BW185" s="267"/>
      <c r="BX185" s="267"/>
      <c r="BY185" s="267"/>
      <c r="BZ185" s="267"/>
      <c r="CA185" s="267"/>
      <c r="CB185" s="267"/>
      <c r="CC185" s="267"/>
      <c r="CD185" s="114"/>
      <c r="CE185" s="114"/>
      <c r="CF185" s="114"/>
      <c r="CG185" s="114"/>
      <c r="CH185" s="114"/>
      <c r="CI185" s="114"/>
      <c r="CJ185" s="114"/>
      <c r="CK185" s="114"/>
      <c r="CL185" s="114"/>
      <c r="CM185" s="114"/>
      <c r="CN185" s="114"/>
      <c r="CO185" s="114"/>
      <c r="CP185" s="114"/>
      <c r="CQ185" s="114"/>
      <c r="CR185" s="267"/>
      <c r="CS185" s="267"/>
      <c r="CT185" s="267"/>
      <c r="CU185" s="267"/>
      <c r="CV185" s="270"/>
      <c r="CW185" s="270" t="s">
        <v>455</v>
      </c>
      <c r="CX185" s="90"/>
      <c r="CY185" s="212"/>
      <c r="CZ185" s="267"/>
      <c r="DA185" s="212"/>
      <c r="DB185" s="212"/>
      <c r="DC185" s="212"/>
      <c r="DD185" s="212"/>
      <c r="DE185" s="212"/>
      <c r="DF185" s="212"/>
      <c r="DG185" s="212"/>
      <c r="DH185" s="212"/>
      <c r="DI185" s="91"/>
      <c r="DJ185" s="91"/>
      <c r="DK185" s="91"/>
      <c r="DL185" s="91"/>
      <c r="DM185" s="91"/>
      <c r="DN185" s="91"/>
      <c r="DO185" s="91"/>
      <c r="DP185" s="91"/>
      <c r="DQ185" s="91"/>
      <c r="DR185" s="91"/>
      <c r="DS185" s="91"/>
      <c r="DT185" s="91"/>
      <c r="DU185" s="91"/>
      <c r="DV185" s="91"/>
      <c r="DW185" s="212"/>
      <c r="DX185" s="212"/>
      <c r="DY185" s="212"/>
      <c r="DZ185" s="212"/>
      <c r="EA185" s="212"/>
      <c r="EB185" s="270" t="s">
        <v>455</v>
      </c>
      <c r="EC185" s="212"/>
      <c r="ED185" s="212"/>
      <c r="EE185" s="212"/>
      <c r="EF185" s="212"/>
      <c r="EG185" s="212"/>
      <c r="EH185" s="212"/>
      <c r="EI185" s="212"/>
      <c r="EJ185" s="212"/>
      <c r="EK185" s="212"/>
      <c r="EL185" s="212"/>
      <c r="EM185" s="212"/>
      <c r="EN185" s="91"/>
      <c r="EO185" s="91"/>
      <c r="EP185" s="91"/>
      <c r="EQ185" s="91"/>
      <c r="ER185" s="91"/>
      <c r="ES185" s="91"/>
      <c r="ET185" s="91"/>
      <c r="EU185" s="91"/>
      <c r="EV185" s="91"/>
      <c r="EW185" s="91"/>
      <c r="EX185" s="91"/>
      <c r="EY185" s="91"/>
      <c r="EZ185" s="91"/>
      <c r="FA185" s="91"/>
      <c r="FB185" s="212"/>
      <c r="FC185" s="212"/>
      <c r="FD185" s="212"/>
      <c r="FE185" s="212"/>
      <c r="FF185" s="270" t="s">
        <v>455</v>
      </c>
      <c r="FG185" s="212"/>
      <c r="FH185" s="212"/>
      <c r="FI185" s="212"/>
      <c r="FJ185" s="212"/>
      <c r="FK185" s="212"/>
      <c r="FL185" s="212"/>
      <c r="FM185" s="212"/>
      <c r="FN185" s="212"/>
      <c r="FO185" s="212"/>
      <c r="FP185" s="212"/>
      <c r="FQ185" s="212"/>
      <c r="FR185" s="212"/>
      <c r="FS185" s="212"/>
      <c r="FT185" s="212"/>
      <c r="FU185" s="212"/>
      <c r="FV185" s="212"/>
      <c r="FW185" s="212"/>
      <c r="FX185" s="212"/>
      <c r="FY185" s="212"/>
      <c r="FZ185" s="212"/>
      <c r="GA185" s="212"/>
      <c r="GB185" s="212"/>
      <c r="GC185" s="212"/>
      <c r="GD185" s="212"/>
      <c r="GE185" s="212"/>
      <c r="GF185" s="212"/>
      <c r="GG185" s="212"/>
      <c r="GH185" s="212"/>
      <c r="GI185" s="212"/>
      <c r="GJ185" s="212"/>
      <c r="GK185" s="212"/>
      <c r="GL185" s="212"/>
      <c r="GM185" s="212"/>
      <c r="GN185" s="212"/>
      <c r="GO185" s="212"/>
      <c r="GP185" s="212"/>
      <c r="GQ185" s="212"/>
      <c r="GR185" s="212"/>
      <c r="GS185" s="212"/>
      <c r="GT185" s="212"/>
      <c r="GU185" s="212"/>
      <c r="GV185" s="212"/>
      <c r="GW185" s="212"/>
      <c r="GX185" s="212"/>
      <c r="GY185" s="212"/>
      <c r="GZ185" s="212"/>
      <c r="HA185" s="212"/>
      <c r="HB185" s="212"/>
      <c r="HC185" s="212"/>
      <c r="HD185" s="270" t="s">
        <v>455</v>
      </c>
      <c r="HE185" s="212"/>
      <c r="HF185" s="212"/>
      <c r="HG185" s="212"/>
      <c r="HH185" s="212"/>
      <c r="HI185" s="212"/>
      <c r="HJ185" s="212"/>
      <c r="HK185" s="212"/>
      <c r="HL185" s="212"/>
      <c r="HM185" s="212"/>
      <c r="HN185" s="212"/>
      <c r="HO185" s="212"/>
      <c r="HP185" s="212"/>
      <c r="HQ185" s="212"/>
      <c r="HR185" s="212"/>
      <c r="HS185" s="212"/>
      <c r="HT185" s="212"/>
      <c r="HU185" s="212"/>
      <c r="HV185" s="212"/>
      <c r="HW185" s="212"/>
      <c r="HX185" s="212"/>
      <c r="HY185" s="212"/>
      <c r="HZ185" s="212"/>
      <c r="IA185" s="212"/>
      <c r="IB185" s="212"/>
      <c r="IC185" s="212"/>
      <c r="ID185" s="212"/>
      <c r="IE185" s="212"/>
      <c r="IF185" s="212"/>
      <c r="IG185" s="212"/>
      <c r="IH185" s="212"/>
      <c r="II185" s="212"/>
      <c r="IJ185" s="212"/>
      <c r="IK185" s="212"/>
      <c r="IL185" s="212"/>
      <c r="IM185" s="212"/>
      <c r="IN185" s="212"/>
      <c r="IO185" s="212"/>
      <c r="IP185" s="212"/>
      <c r="IQ185" s="212"/>
      <c r="IR185" s="212"/>
      <c r="IS185" s="270" t="s">
        <v>455</v>
      </c>
      <c r="IT185" s="212"/>
      <c r="IU185" s="212"/>
      <c r="IV185" s="212"/>
      <c r="IW185" s="212"/>
      <c r="IX185" s="212"/>
      <c r="IY185" s="212"/>
      <c r="IZ185" s="212"/>
      <c r="JA185" s="212"/>
      <c r="JB185" s="212"/>
      <c r="JC185" s="212"/>
      <c r="JD185" s="212"/>
      <c r="JE185" s="212"/>
      <c r="JF185" s="212"/>
      <c r="JG185" s="212"/>
      <c r="JH185" s="212"/>
      <c r="JI185" s="212"/>
      <c r="JJ185" s="212"/>
      <c r="JK185" s="212"/>
      <c r="JL185" s="212"/>
      <c r="JM185" s="212"/>
      <c r="JN185" s="212"/>
      <c r="JO185" s="212"/>
      <c r="JP185" s="212"/>
      <c r="JQ185" s="212"/>
      <c r="JR185" s="212"/>
      <c r="JS185" s="212"/>
      <c r="JT185" s="212"/>
      <c r="JU185" s="212"/>
      <c r="JV185" s="212"/>
      <c r="JW185" s="212"/>
      <c r="JX185" s="212"/>
      <c r="JY185" s="212"/>
      <c r="JZ185" s="212"/>
      <c r="KA185" s="212"/>
      <c r="KB185" s="212"/>
      <c r="KC185" s="212"/>
      <c r="KD185" s="212"/>
      <c r="KE185" s="270" t="s">
        <v>455</v>
      </c>
      <c r="KF185" s="212"/>
      <c r="KG185" s="212"/>
      <c r="KH185" s="212"/>
      <c r="KI185" s="212"/>
      <c r="KJ185" s="212"/>
      <c r="KK185" s="212"/>
      <c r="KL185" s="212"/>
      <c r="KM185" s="212"/>
      <c r="KN185" s="212"/>
      <c r="KO185" s="212"/>
      <c r="KP185" s="212"/>
      <c r="KQ185" s="212"/>
      <c r="KR185" s="212"/>
      <c r="KS185" s="212"/>
      <c r="KT185" s="212"/>
      <c r="KU185" s="212"/>
      <c r="KV185" s="212"/>
      <c r="KW185" s="212"/>
      <c r="KX185" s="212"/>
      <c r="KY185" s="212"/>
      <c r="KZ185" s="212"/>
      <c r="LA185" s="212"/>
      <c r="LB185" s="212"/>
      <c r="LC185" s="212"/>
      <c r="LD185" s="212"/>
      <c r="LE185" s="212"/>
      <c r="LF185" s="212"/>
      <c r="LG185" s="212"/>
      <c r="LH185" s="212"/>
      <c r="LI185" s="212"/>
      <c r="LJ185" s="212"/>
      <c r="LK185" s="212"/>
      <c r="LL185" s="212"/>
      <c r="LM185" s="212"/>
      <c r="LN185" s="212"/>
      <c r="LO185" s="212"/>
      <c r="LP185" s="212"/>
      <c r="LQ185" s="212"/>
      <c r="LR185" s="212"/>
      <c r="LS185" s="212"/>
      <c r="LT185" s="270" t="s">
        <v>455</v>
      </c>
      <c r="LU185" s="212"/>
      <c r="LV185" s="212"/>
      <c r="LW185" s="212"/>
      <c r="LX185" s="212"/>
      <c r="LY185" s="212"/>
      <c r="LZ185" s="212"/>
      <c r="MA185" s="212"/>
      <c r="MB185" s="212"/>
      <c r="MC185" s="212"/>
      <c r="MD185" s="212"/>
      <c r="ME185" s="212"/>
      <c r="MF185" s="212"/>
      <c r="MG185" s="212"/>
      <c r="MH185" s="212"/>
      <c r="MI185" s="212"/>
      <c r="MJ185" s="212"/>
      <c r="MK185" s="212"/>
      <c r="ML185" s="212"/>
      <c r="MM185" s="212"/>
      <c r="MN185" s="212"/>
      <c r="MO185" s="212"/>
      <c r="MP185" s="212"/>
      <c r="MQ185" s="212"/>
      <c r="MR185" s="212"/>
      <c r="MS185" s="212"/>
      <c r="MT185" s="212"/>
      <c r="MU185" s="212"/>
      <c r="MV185" s="212"/>
      <c r="MW185" s="212"/>
      <c r="MX185" s="212"/>
      <c r="MY185" s="212"/>
      <c r="MZ185" s="212"/>
      <c r="NA185" s="212"/>
      <c r="NB185" s="212"/>
      <c r="NC185" s="212"/>
      <c r="ND185" s="212"/>
      <c r="NE185" s="212"/>
      <c r="NF185" s="212"/>
      <c r="NG185" s="212"/>
      <c r="NH185" s="212"/>
      <c r="NI185" s="212"/>
      <c r="NJ185" s="212"/>
      <c r="NK185" s="212"/>
      <c r="NL185" s="212"/>
      <c r="NM185" s="212"/>
      <c r="NN185" s="212"/>
      <c r="NO185" s="212"/>
      <c r="NP185" s="212"/>
      <c r="NQ185" s="212"/>
      <c r="NR185" s="212"/>
      <c r="NS185" s="212"/>
      <c r="NT185" s="212"/>
      <c r="NU185" s="212"/>
      <c r="NV185" s="212"/>
      <c r="NW185" s="212"/>
      <c r="NX185" s="212"/>
      <c r="NY185" s="212"/>
      <c r="NZ185" s="212"/>
      <c r="OA185" s="212"/>
      <c r="OB185" s="212"/>
      <c r="OC185" s="212"/>
      <c r="OD185" s="212"/>
      <c r="OE185" s="212"/>
      <c r="OF185" s="212"/>
      <c r="OG185" s="212"/>
      <c r="OH185" s="212"/>
      <c r="OI185" s="212"/>
      <c r="OJ185" s="212"/>
      <c r="OK185" s="212"/>
      <c r="OL185" s="212"/>
      <c r="OM185" s="212"/>
      <c r="ON185" s="212"/>
      <c r="OO185" s="212"/>
      <c r="OP185" s="212"/>
      <c r="OQ185" s="212"/>
      <c r="OR185" s="212"/>
      <c r="OS185" s="267">
        <f>IF(ISERROR(#REF!),0,1)</f>
        <v>0</v>
      </c>
      <c r="OT185" s="267">
        <f>IF(C185="YES",1,0)</f>
        <v>1</v>
      </c>
      <c r="OU185" s="267">
        <f>IF(D185="YES",1,0)</f>
        <v>0</v>
      </c>
      <c r="OV185" s="223"/>
      <c r="OW185" s="223"/>
      <c r="OX185" s="223"/>
      <c r="OY185" s="223"/>
      <c r="OZ185" s="223"/>
      <c r="PA185" s="223"/>
      <c r="PB185" s="223"/>
      <c r="PC185" s="223"/>
      <c r="PD185" s="223"/>
      <c r="PE185" s="223"/>
      <c r="PF185" s="223"/>
      <c r="PG185" s="223"/>
      <c r="PH185" s="223"/>
      <c r="PI185" s="223"/>
      <c r="PJ185" s="223"/>
      <c r="PK185" s="223"/>
      <c r="PL185" s="223"/>
      <c r="PM185" s="223"/>
      <c r="PN185" s="223"/>
      <c r="PO185" s="223"/>
      <c r="PP185" s="223"/>
      <c r="PQ185" s="223"/>
      <c r="PR185" s="223"/>
      <c r="PS185" s="223"/>
      <c r="PT185" s="223"/>
      <c r="PU185" s="223"/>
      <c r="PV185" s="223"/>
      <c r="PW185" s="223"/>
      <c r="PX185" s="223"/>
      <c r="PY185" s="223"/>
      <c r="PZ185" s="223"/>
      <c r="QA185" s="223"/>
      <c r="QB185" s="223"/>
      <c r="QC185" s="223"/>
      <c r="QD185" s="223"/>
      <c r="QE185" s="223"/>
      <c r="QF185" s="223"/>
      <c r="QG185" s="223"/>
      <c r="QH185" s="223"/>
      <c r="QI185" s="223"/>
      <c r="QJ185" s="223"/>
      <c r="QK185" s="223"/>
      <c r="QL185" s="223"/>
      <c r="QM185" s="223"/>
      <c r="QN185" s="223"/>
      <c r="QO185" s="223"/>
      <c r="QP185" s="223"/>
      <c r="QQ185" s="223"/>
      <c r="QR185" s="223"/>
      <c r="QS185" s="223"/>
      <c r="QT185" s="223"/>
      <c r="QU185" s="223"/>
      <c r="QV185" s="223"/>
      <c r="QW185" s="223"/>
      <c r="QX185" s="223"/>
      <c r="QY185" s="223"/>
      <c r="QZ185" s="223"/>
      <c r="RA185" s="223"/>
      <c r="RB185" s="223"/>
      <c r="RC185" s="223"/>
      <c r="RD185" s="223"/>
      <c r="RE185" s="223"/>
      <c r="RF185" s="223"/>
      <c r="RG185" s="223"/>
      <c r="RH185" s="223"/>
      <c r="RI185" s="223"/>
      <c r="RJ185" s="223"/>
      <c r="RK185" s="223"/>
      <c r="RL185" s="223"/>
      <c r="RM185" s="223"/>
      <c r="RN185" s="223"/>
      <c r="RO185" s="223"/>
      <c r="RP185" s="223"/>
      <c r="RQ185" s="223"/>
      <c r="RR185" s="223"/>
      <c r="RS185" s="223"/>
      <c r="RT185" s="223"/>
      <c r="RU185" s="223"/>
      <c r="RV185" s="223"/>
      <c r="RW185" s="223"/>
      <c r="RX185" s="223"/>
      <c r="RY185" s="223"/>
      <c r="RZ185" s="223"/>
      <c r="SA185" s="223"/>
      <c r="SB185" s="223"/>
      <c r="SC185" s="223"/>
      <c r="SD185" s="223"/>
      <c r="SE185" s="223"/>
      <c r="SF185" s="223"/>
      <c r="SG185" s="223"/>
      <c r="SH185" s="223"/>
      <c r="SI185" s="223"/>
      <c r="SJ185" s="223"/>
      <c r="SK185" s="223"/>
      <c r="SL185" s="223"/>
      <c r="SM185" s="223"/>
      <c r="SN185" s="223"/>
      <c r="SO185" s="223"/>
      <c r="SP185" s="223"/>
      <c r="SQ185" s="223"/>
      <c r="SR185" s="223"/>
      <c r="SS185" s="223"/>
      <c r="ST185" s="223"/>
      <c r="SU185" s="223"/>
      <c r="SV185" s="223"/>
      <c r="SW185" s="223"/>
      <c r="SX185" s="223"/>
      <c r="SY185" s="223"/>
      <c r="SZ185" s="223"/>
      <c r="TA185" s="223"/>
      <c r="TB185" s="223"/>
      <c r="TC185" s="223"/>
      <c r="TD185" s="223"/>
      <c r="TE185" s="223"/>
      <c r="TF185" s="223"/>
      <c r="TG185" s="223"/>
      <c r="TH185" s="223"/>
      <c r="TI185" s="223"/>
      <c r="TJ185" s="223"/>
      <c r="TK185" s="223"/>
      <c r="TL185" s="223"/>
      <c r="TM185" s="223"/>
      <c r="TN185" s="223"/>
      <c r="TO185" s="223"/>
      <c r="TP185" s="223"/>
      <c r="TQ185" s="223"/>
      <c r="TR185" s="223"/>
      <c r="TS185" s="223"/>
      <c r="TT185" s="223"/>
      <c r="TU185" s="223"/>
      <c r="TV185" s="223"/>
      <c r="TW185" s="223"/>
      <c r="TX185" s="223"/>
      <c r="TY185" s="223"/>
      <c r="TZ185" s="223"/>
      <c r="UA185" s="223"/>
      <c r="UB185" s="223"/>
      <c r="UC185" s="223"/>
      <c r="UD185" s="223"/>
      <c r="UE185" s="223"/>
      <c r="UF185" s="223"/>
      <c r="UG185" s="223"/>
      <c r="UH185" s="223"/>
      <c r="UI185" s="223"/>
      <c r="UJ185" s="223"/>
      <c r="UK185" s="223"/>
      <c r="UL185" s="223"/>
      <c r="UM185" s="223"/>
      <c r="UN185" s="223"/>
      <c r="UO185" s="223"/>
      <c r="UP185" s="223"/>
      <c r="UQ185" s="223"/>
      <c r="UR185" s="223"/>
      <c r="US185" s="223"/>
      <c r="UT185" s="223"/>
      <c r="UU185" s="223"/>
      <c r="UV185" s="223"/>
      <c r="UW185" s="223"/>
      <c r="UX185" s="223"/>
      <c r="UY185" s="223"/>
      <c r="UZ185" s="223"/>
      <c r="VA185" s="223"/>
      <c r="VB185" s="223"/>
      <c r="VC185" s="223"/>
      <c r="VD185" s="223"/>
      <c r="VE185" s="223"/>
      <c r="VF185" s="223"/>
      <c r="VG185" s="223"/>
      <c r="VH185" s="223"/>
      <c r="VI185" s="223"/>
      <c r="VJ185" s="223"/>
      <c r="VK185" s="223"/>
      <c r="VL185" s="223"/>
      <c r="VM185" s="223"/>
      <c r="VN185" s="223"/>
      <c r="VO185" s="223"/>
      <c r="VP185" s="223"/>
      <c r="VQ185" s="223"/>
      <c r="VR185" s="223"/>
      <c r="VS185" s="223"/>
      <c r="VT185" s="223"/>
      <c r="VU185" s="223"/>
      <c r="VV185" s="223"/>
      <c r="VW185" s="223"/>
      <c r="VX185" s="223"/>
      <c r="VY185" s="223"/>
      <c r="VZ185" s="223"/>
      <c r="WA185" s="223"/>
      <c r="WB185" s="223"/>
      <c r="WC185" s="223"/>
      <c r="WD185" s="223"/>
      <c r="WE185" s="223"/>
      <c r="WF185" s="223"/>
      <c r="WG185" s="223"/>
      <c r="WH185" s="223"/>
      <c r="WI185" s="223"/>
      <c r="WJ185" s="223"/>
      <c r="WK185" s="223"/>
      <c r="WL185" s="223"/>
      <c r="WM185" s="223"/>
      <c r="WN185" s="223"/>
      <c r="WO185" s="223"/>
      <c r="WP185" s="223"/>
      <c r="WQ185" s="223"/>
      <c r="WR185" s="223"/>
      <c r="WS185" s="223"/>
      <c r="WT185" s="223"/>
      <c r="WU185" s="223"/>
      <c r="WV185" s="223"/>
      <c r="WW185" s="223"/>
      <c r="WX185" s="223"/>
      <c r="WY185" s="223"/>
      <c r="WZ185" s="223"/>
      <c r="XA185" s="223"/>
      <c r="XB185" s="223"/>
      <c r="XC185" s="223"/>
      <c r="XD185" s="223"/>
      <c r="XE185" s="223"/>
      <c r="XF185" s="223"/>
      <c r="XG185" s="223"/>
      <c r="XH185" s="223"/>
      <c r="XI185" s="223"/>
      <c r="XJ185" s="223"/>
      <c r="XK185" s="223"/>
      <c r="XL185" s="223"/>
      <c r="XM185" s="223"/>
      <c r="XN185" s="223"/>
      <c r="XO185" s="223"/>
      <c r="XP185" s="223"/>
      <c r="XQ185" s="223"/>
      <c r="XR185" s="223"/>
      <c r="XS185" s="223"/>
      <c r="XT185" s="223"/>
      <c r="XU185" s="223"/>
      <c r="XV185" s="223"/>
      <c r="XW185" s="223"/>
      <c r="XX185" s="223"/>
      <c r="XY185" s="223"/>
      <c r="XZ185" s="223"/>
      <c r="YA185" s="223"/>
      <c r="YB185" s="223"/>
      <c r="YC185" s="223"/>
      <c r="YD185" s="223"/>
      <c r="YE185" s="223"/>
      <c r="YF185" s="223"/>
      <c r="YG185" s="223"/>
      <c r="YH185" s="223"/>
      <c r="YI185" s="223"/>
      <c r="YJ185" s="223"/>
      <c r="YK185" s="223"/>
      <c r="YL185" s="223"/>
      <c r="YM185" s="223"/>
      <c r="YN185" s="223"/>
      <c r="YO185" s="223"/>
      <c r="YP185" s="223"/>
      <c r="YQ185" s="223"/>
      <c r="YR185" s="223"/>
      <c r="YS185" s="223"/>
      <c r="YT185" s="223"/>
      <c r="YU185" s="223"/>
      <c r="YV185" s="223"/>
      <c r="YW185" s="223"/>
      <c r="YX185" s="223"/>
      <c r="YY185" s="223"/>
      <c r="YZ185" s="223"/>
      <c r="ZA185" s="223"/>
      <c r="ZB185" s="223"/>
      <c r="ZC185" s="223"/>
      <c r="ZD185" s="223"/>
      <c r="ZE185" s="223"/>
      <c r="ZF185" s="223"/>
      <c r="ZG185" s="223"/>
      <c r="ZH185" s="223"/>
      <c r="ZI185" s="223"/>
      <c r="ZJ185" s="223"/>
      <c r="ZK185" s="223"/>
      <c r="ZL185" s="223"/>
      <c r="ZM185" s="223"/>
      <c r="ZN185" s="223"/>
      <c r="ZO185" s="223"/>
      <c r="ZP185" s="223"/>
      <c r="ZQ185" s="223"/>
      <c r="ZR185" s="223"/>
      <c r="ZS185" s="223"/>
      <c r="ZT185" s="223"/>
      <c r="ZU185" s="223"/>
      <c r="ZV185" s="223"/>
      <c r="ZW185" s="223"/>
      <c r="ZX185" s="223"/>
      <c r="ZY185" s="223"/>
      <c r="ZZ185" s="223"/>
      <c r="AAA185" s="223"/>
      <c r="AAB185" s="223"/>
      <c r="AAC185" s="223"/>
      <c r="AAD185" s="223"/>
      <c r="AAE185" s="223"/>
      <c r="AAF185" s="223"/>
      <c r="AAG185" s="223"/>
      <c r="AAH185" s="223"/>
      <c r="AAI185" s="223"/>
      <c r="AAJ185" s="223"/>
      <c r="AAK185" s="223"/>
      <c r="AAL185" s="223"/>
      <c r="AAM185" s="223"/>
      <c r="AAN185" s="223"/>
      <c r="AAO185" s="223"/>
      <c r="AAP185" s="223"/>
      <c r="AAQ185" s="223"/>
      <c r="AAR185" s="223"/>
      <c r="AAS185" s="223"/>
      <c r="AAT185" s="223"/>
      <c r="AAU185" s="223"/>
      <c r="AAV185" s="223"/>
      <c r="AAW185" s="223"/>
      <c r="AAX185" s="223"/>
      <c r="AAY185" s="223"/>
      <c r="AAZ185" s="223"/>
      <c r="ABA185" s="223"/>
      <c r="ABB185" s="223"/>
      <c r="ABC185" s="223"/>
      <c r="ABD185" s="223"/>
      <c r="ABE185" s="223"/>
      <c r="ABF185" s="223"/>
      <c r="ABG185" s="223"/>
      <c r="ABH185" s="223"/>
      <c r="ABI185" s="223"/>
      <c r="ABJ185" s="223"/>
      <c r="ABK185" s="223"/>
      <c r="ABL185" s="223"/>
      <c r="ABM185" s="223"/>
      <c r="ABN185" s="223"/>
      <c r="ABO185" s="223"/>
      <c r="ABP185" s="223"/>
      <c r="ABQ185" s="223"/>
      <c r="ABR185" s="223"/>
      <c r="ABS185" s="223"/>
      <c r="ABT185" s="223"/>
      <c r="ABU185" s="223"/>
      <c r="ABV185" s="223"/>
      <c r="ABW185" s="223"/>
      <c r="ABX185" s="223"/>
      <c r="ABY185" s="223"/>
      <c r="ABZ185" s="223"/>
      <c r="ACA185" s="223"/>
      <c r="ACB185" s="223"/>
      <c r="ACC185" s="223"/>
      <c r="ACD185" s="223"/>
      <c r="ACE185" s="223"/>
      <c r="ACF185" s="223"/>
      <c r="ACG185" s="223"/>
      <c r="ACH185" s="223"/>
      <c r="ACI185" s="223"/>
      <c r="ACJ185" s="223"/>
      <c r="ACK185" s="223"/>
      <c r="ACL185" s="223"/>
      <c r="ACM185" s="223"/>
      <c r="ACN185" s="223"/>
      <c r="ACO185" s="223"/>
      <c r="ACP185" s="223"/>
      <c r="ACQ185" s="223"/>
      <c r="ACR185" s="223"/>
      <c r="ACS185" s="223"/>
      <c r="ACT185" s="223"/>
      <c r="ACU185" s="223"/>
      <c r="ACV185" s="223"/>
      <c r="ACW185" s="223"/>
      <c r="ACX185" s="223"/>
      <c r="ACY185" s="223"/>
      <c r="ACZ185" s="223"/>
      <c r="ADA185" s="223"/>
      <c r="ADB185" s="223"/>
      <c r="ADC185" s="223"/>
      <c r="ADD185" s="223"/>
      <c r="ADE185" s="223"/>
      <c r="ADF185" s="223"/>
      <c r="ADG185" s="223"/>
      <c r="ADH185" s="223"/>
      <c r="ADI185" s="223"/>
      <c r="ADJ185" s="223"/>
      <c r="ADK185" s="223"/>
      <c r="ADL185" s="223"/>
      <c r="ADM185" s="223"/>
      <c r="ADN185" s="223"/>
      <c r="ADO185" s="223"/>
      <c r="ADP185" s="223"/>
      <c r="ADQ185" s="223"/>
      <c r="ADR185" s="223"/>
      <c r="ADS185" s="223"/>
      <c r="ADT185" s="223"/>
      <c r="ADU185" s="223"/>
      <c r="ADV185" s="223"/>
      <c r="ADW185" s="223"/>
      <c r="ADX185" s="223"/>
      <c r="ADY185" s="223"/>
      <c r="ADZ185" s="223"/>
      <c r="AEA185" s="223"/>
      <c r="AEB185" s="223"/>
      <c r="AEC185" s="223"/>
      <c r="AED185" s="223"/>
      <c r="AEE185" s="223"/>
      <c r="AEF185" s="223"/>
      <c r="AEG185" s="223"/>
      <c r="AEH185" s="223"/>
      <c r="AEI185" s="223"/>
      <c r="AEJ185" s="223"/>
      <c r="AEK185" s="223"/>
      <c r="AEL185" s="223"/>
      <c r="AEM185" s="223"/>
      <c r="AEN185" s="223"/>
      <c r="AEO185" s="223"/>
      <c r="AEP185" s="223"/>
      <c r="AEQ185" s="223"/>
      <c r="AER185" s="223"/>
      <c r="AES185" s="223"/>
      <c r="AET185" s="223"/>
      <c r="AEU185" s="223"/>
      <c r="AEV185" s="223"/>
      <c r="AEW185" s="223"/>
      <c r="AEX185" s="223"/>
      <c r="AEY185" s="223"/>
      <c r="AEZ185" s="223"/>
      <c r="AFA185" s="223"/>
      <c r="AFB185" s="223"/>
      <c r="AFC185" s="223"/>
      <c r="AFD185" s="223"/>
      <c r="AFE185" s="223"/>
      <c r="AFF185" s="223"/>
      <c r="AFG185" s="223"/>
      <c r="AFH185" s="223"/>
      <c r="AFI185" s="223"/>
      <c r="AFJ185" s="223"/>
      <c r="AFK185" s="223"/>
      <c r="AFL185" s="223"/>
      <c r="AFM185" s="223"/>
      <c r="AFN185" s="223"/>
      <c r="AFO185" s="223"/>
      <c r="AFP185" s="223"/>
      <c r="AFQ185" s="223"/>
      <c r="AFR185" s="223"/>
      <c r="AFS185" s="223"/>
      <c r="AFT185" s="223"/>
    </row>
    <row r="186" spans="1:852" s="211" customFormat="1">
      <c r="A186" s="265" t="s">
        <v>3409</v>
      </c>
      <c r="B186" s="265" t="s">
        <v>9952</v>
      </c>
      <c r="C186" s="260" t="s">
        <v>3028</v>
      </c>
      <c r="D186" s="260" t="s">
        <v>173</v>
      </c>
      <c r="E186" s="266">
        <v>7</v>
      </c>
      <c r="F186" s="266">
        <v>2</v>
      </c>
      <c r="G186" s="271" t="s">
        <v>406</v>
      </c>
      <c r="H186" s="270" t="s">
        <v>455</v>
      </c>
      <c r="I186" s="270">
        <v>0</v>
      </c>
      <c r="J186" s="270">
        <v>0</v>
      </c>
      <c r="K186" s="270" t="s">
        <v>455</v>
      </c>
      <c r="L186" s="217"/>
      <c r="M186" s="217"/>
      <c r="N186" s="270"/>
      <c r="O186" s="270" t="s">
        <v>602</v>
      </c>
      <c r="P186" s="270">
        <v>17</v>
      </c>
      <c r="Q186" s="217">
        <v>10</v>
      </c>
      <c r="R186" s="217">
        <v>50</v>
      </c>
      <c r="S186" s="270" t="s">
        <v>455</v>
      </c>
      <c r="T186" s="270"/>
      <c r="U186" s="125"/>
      <c r="V186" s="125"/>
      <c r="W186" s="125"/>
      <c r="X186" s="125"/>
      <c r="Y186" s="125"/>
      <c r="Z186" s="125"/>
      <c r="AA186" s="125"/>
      <c r="AB186" s="125"/>
      <c r="AC186" s="125"/>
      <c r="AD186" s="125"/>
      <c r="AE186" s="114"/>
      <c r="AF186" s="125"/>
      <c r="AG186" s="125"/>
      <c r="AH186" s="125"/>
      <c r="AI186" s="265">
        <v>13</v>
      </c>
      <c r="AJ186" s="267">
        <f>AI186-J186</f>
        <v>13</v>
      </c>
      <c r="AK186" s="267" t="s">
        <v>455</v>
      </c>
      <c r="AL186" s="271" t="s">
        <v>3011</v>
      </c>
      <c r="AM186" s="270" t="s">
        <v>455</v>
      </c>
      <c r="AN186" s="270">
        <v>0</v>
      </c>
      <c r="AO186" s="270">
        <v>0</v>
      </c>
      <c r="AP186" s="270" t="s">
        <v>455</v>
      </c>
      <c r="AQ186" s="217"/>
      <c r="AR186" s="217"/>
      <c r="AS186" s="217"/>
      <c r="AT186" s="270" t="s">
        <v>602</v>
      </c>
      <c r="AU186" s="270">
        <v>17</v>
      </c>
      <c r="AV186" s="217">
        <v>6</v>
      </c>
      <c r="AW186" s="217">
        <v>50</v>
      </c>
      <c r="AX186" s="270" t="s">
        <v>455</v>
      </c>
      <c r="AY186" s="265"/>
      <c r="AZ186" s="114"/>
      <c r="BA186" s="114"/>
      <c r="BB186" s="114"/>
      <c r="BC186" s="114"/>
      <c r="BD186" s="114"/>
      <c r="BE186" s="114"/>
      <c r="BF186" s="114"/>
      <c r="BG186" s="114"/>
      <c r="BH186" s="114"/>
      <c r="BI186" s="114"/>
      <c r="BJ186" s="114"/>
      <c r="BK186" s="114"/>
      <c r="BL186" s="114"/>
      <c r="BM186" s="114"/>
      <c r="BN186" s="270">
        <v>15</v>
      </c>
      <c r="BO186" s="270">
        <f>BN186-AO186</f>
        <v>15</v>
      </c>
      <c r="BP186" s="270" t="s">
        <v>455</v>
      </c>
      <c r="BQ186" s="90"/>
      <c r="BR186" s="270" t="s">
        <v>455</v>
      </c>
      <c r="BS186" s="217"/>
      <c r="BT186" s="217"/>
      <c r="BU186" s="217"/>
      <c r="BV186" s="217"/>
      <c r="BW186" s="217"/>
      <c r="BX186" s="217"/>
      <c r="BY186" s="217"/>
      <c r="BZ186" s="217"/>
      <c r="CA186" s="217"/>
      <c r="CB186" s="217"/>
      <c r="CC186" s="217"/>
      <c r="CD186" s="217"/>
      <c r="CE186" s="114"/>
      <c r="CF186" s="114"/>
      <c r="CG186" s="114"/>
      <c r="CH186" s="114"/>
      <c r="CI186" s="114"/>
      <c r="CJ186" s="114"/>
      <c r="CK186" s="114"/>
      <c r="CL186" s="114"/>
      <c r="CM186" s="114"/>
      <c r="CN186" s="114"/>
      <c r="CO186" s="114"/>
      <c r="CP186" s="114"/>
      <c r="CQ186" s="114"/>
      <c r="CR186" s="114"/>
      <c r="CS186" s="217"/>
      <c r="CT186" s="217"/>
      <c r="CU186" s="217"/>
      <c r="CV186" s="234"/>
      <c r="CW186" s="270"/>
      <c r="CX186" s="90"/>
      <c r="CY186" s="217"/>
      <c r="CZ186" s="217"/>
      <c r="DA186" s="217"/>
      <c r="DB186" s="217"/>
      <c r="DC186" s="217"/>
      <c r="DD186" s="217"/>
      <c r="DE186" s="217"/>
      <c r="DF186" s="217"/>
      <c r="DG186" s="217"/>
      <c r="DH186" s="217"/>
      <c r="DI186" s="217"/>
      <c r="DJ186" s="125"/>
      <c r="DK186" s="125"/>
      <c r="DL186" s="125"/>
      <c r="DM186" s="125"/>
      <c r="DN186" s="125"/>
      <c r="DO186" s="125"/>
      <c r="DP186" s="125"/>
      <c r="DQ186" s="125"/>
      <c r="DR186" s="125"/>
      <c r="DS186" s="125"/>
      <c r="DT186" s="125"/>
      <c r="DU186" s="125"/>
      <c r="DV186" s="125"/>
      <c r="DW186" s="125"/>
      <c r="DX186" s="217"/>
      <c r="DY186" s="217"/>
      <c r="DZ186" s="217"/>
      <c r="EA186" s="217"/>
      <c r="EB186" s="270" t="s">
        <v>455</v>
      </c>
      <c r="EC186" s="217"/>
      <c r="ED186" s="217"/>
      <c r="EE186" s="217"/>
      <c r="EF186" s="217"/>
      <c r="EG186" s="217"/>
      <c r="EH186" s="217"/>
      <c r="EI186" s="217"/>
      <c r="EJ186" s="217"/>
      <c r="EK186" s="217"/>
      <c r="EL186" s="217"/>
      <c r="EM186" s="217"/>
      <c r="EN186" s="217"/>
      <c r="EO186" s="125"/>
      <c r="EP186" s="125"/>
      <c r="EQ186" s="125"/>
      <c r="ER186" s="125"/>
      <c r="ES186" s="125"/>
      <c r="ET186" s="125"/>
      <c r="EU186" s="125"/>
      <c r="EV186" s="125"/>
      <c r="EW186" s="125"/>
      <c r="EX186" s="125"/>
      <c r="EY186" s="125"/>
      <c r="EZ186" s="125"/>
      <c r="FA186" s="125"/>
      <c r="FB186" s="125"/>
      <c r="FC186" s="217"/>
      <c r="FD186" s="217"/>
      <c r="FE186" s="217"/>
      <c r="FF186" s="270"/>
      <c r="FG186" s="217"/>
      <c r="FH186" s="217"/>
      <c r="FI186" s="217"/>
      <c r="FJ186" s="217"/>
      <c r="FK186" s="217"/>
      <c r="FL186" s="217"/>
      <c r="FM186" s="217"/>
      <c r="FN186" s="217"/>
      <c r="FO186" s="217"/>
      <c r="FP186" s="217"/>
      <c r="FQ186" s="217"/>
      <c r="FR186" s="217"/>
      <c r="FS186" s="217"/>
      <c r="FT186" s="217"/>
      <c r="FU186" s="217"/>
      <c r="FV186" s="217"/>
      <c r="FW186" s="217"/>
      <c r="FX186" s="217"/>
      <c r="FY186" s="217"/>
      <c r="FZ186" s="217"/>
      <c r="GA186" s="217"/>
      <c r="GB186" s="217"/>
      <c r="GC186" s="217"/>
      <c r="GD186" s="217"/>
      <c r="GE186" s="217"/>
      <c r="GF186" s="217"/>
      <c r="GG186" s="217"/>
      <c r="GH186" s="217"/>
      <c r="GI186" s="217"/>
      <c r="GJ186" s="217"/>
      <c r="GK186" s="217"/>
      <c r="GL186" s="217"/>
      <c r="GM186" s="217"/>
      <c r="GN186" s="217"/>
      <c r="GO186" s="217"/>
      <c r="GP186" s="217"/>
      <c r="GQ186" s="217"/>
      <c r="GR186" s="217"/>
      <c r="GS186" s="217"/>
      <c r="GT186" s="217"/>
      <c r="GU186" s="217"/>
      <c r="GV186" s="217"/>
      <c r="GW186" s="217"/>
      <c r="GX186" s="217"/>
      <c r="GY186" s="217"/>
      <c r="GZ186" s="217"/>
      <c r="HA186" s="217"/>
      <c r="HB186" s="217"/>
      <c r="HC186" s="217"/>
      <c r="HD186" s="270"/>
      <c r="HE186" s="217"/>
      <c r="HF186" s="217"/>
      <c r="HG186" s="217"/>
      <c r="HH186" s="217"/>
      <c r="HI186" s="217"/>
      <c r="HJ186" s="217"/>
      <c r="HK186" s="217"/>
      <c r="HL186" s="217"/>
      <c r="HM186" s="217"/>
      <c r="HN186" s="217"/>
      <c r="HO186" s="217"/>
      <c r="HP186" s="217"/>
      <c r="HQ186" s="217"/>
      <c r="HR186" s="217"/>
      <c r="HS186" s="217"/>
      <c r="HT186" s="217"/>
      <c r="HU186" s="217"/>
      <c r="HV186" s="217"/>
      <c r="HW186" s="217"/>
      <c r="HX186" s="217"/>
      <c r="HY186" s="217"/>
      <c r="HZ186" s="217"/>
      <c r="IA186" s="217"/>
      <c r="IB186" s="217"/>
      <c r="IC186" s="217"/>
      <c r="ID186" s="217"/>
      <c r="IE186" s="217"/>
      <c r="IF186" s="217"/>
      <c r="IG186" s="217"/>
      <c r="IH186" s="217"/>
      <c r="II186" s="217"/>
      <c r="IJ186" s="217"/>
      <c r="IK186" s="217"/>
      <c r="IL186" s="217"/>
      <c r="IM186" s="217"/>
      <c r="IN186" s="217"/>
      <c r="IO186" s="217"/>
      <c r="IP186" s="217"/>
      <c r="IQ186" s="217"/>
      <c r="IR186" s="217"/>
      <c r="IS186" s="270"/>
      <c r="IT186" s="217"/>
      <c r="IU186" s="217"/>
      <c r="IV186" s="217"/>
      <c r="IW186" s="217"/>
      <c r="IX186" s="217"/>
      <c r="IY186" s="217"/>
      <c r="IZ186" s="217"/>
      <c r="JA186" s="217"/>
      <c r="JB186" s="217"/>
      <c r="JC186" s="217"/>
      <c r="JD186" s="217"/>
      <c r="JE186" s="217"/>
      <c r="JF186" s="217"/>
      <c r="JG186" s="217"/>
      <c r="JH186" s="217"/>
      <c r="JI186" s="217"/>
      <c r="JJ186" s="217"/>
      <c r="JK186" s="217"/>
      <c r="JL186" s="217"/>
      <c r="JM186" s="217"/>
      <c r="JN186" s="217"/>
      <c r="JO186" s="217"/>
      <c r="JP186" s="217"/>
      <c r="JQ186" s="217"/>
      <c r="JR186" s="217"/>
      <c r="JS186" s="217"/>
      <c r="JT186" s="217"/>
      <c r="JU186" s="217"/>
      <c r="JV186" s="217"/>
      <c r="JW186" s="217"/>
      <c r="JX186" s="217"/>
      <c r="JY186" s="217"/>
      <c r="JZ186" s="217"/>
      <c r="KA186" s="217"/>
      <c r="KB186" s="217"/>
      <c r="KC186" s="217"/>
      <c r="KD186" s="217"/>
      <c r="KE186" s="270"/>
      <c r="KF186" s="217"/>
      <c r="KG186" s="217"/>
      <c r="KH186" s="217"/>
      <c r="KI186" s="217"/>
      <c r="KJ186" s="217"/>
      <c r="KK186" s="217"/>
      <c r="KL186" s="217"/>
      <c r="KM186" s="217"/>
      <c r="KN186" s="217"/>
      <c r="KO186" s="217"/>
      <c r="KP186" s="217"/>
      <c r="KQ186" s="217"/>
      <c r="KR186" s="217"/>
      <c r="KS186" s="217"/>
      <c r="KT186" s="217"/>
      <c r="KU186" s="217"/>
      <c r="KV186" s="217"/>
      <c r="KW186" s="217"/>
      <c r="KX186" s="217"/>
      <c r="KY186" s="217"/>
      <c r="KZ186" s="217"/>
      <c r="LA186" s="217"/>
      <c r="LB186" s="217"/>
      <c r="LC186" s="217"/>
      <c r="LD186" s="217"/>
      <c r="LE186" s="217"/>
      <c r="LF186" s="217"/>
      <c r="LG186" s="217"/>
      <c r="LH186" s="217"/>
      <c r="LI186" s="217"/>
      <c r="LJ186" s="217"/>
      <c r="LK186" s="217"/>
      <c r="LL186" s="217"/>
      <c r="LM186" s="217"/>
      <c r="LN186" s="217"/>
      <c r="LO186" s="217"/>
      <c r="LP186" s="217"/>
      <c r="LQ186" s="217"/>
      <c r="LR186" s="217"/>
      <c r="LS186" s="217"/>
      <c r="LT186" s="270"/>
      <c r="LU186" s="217"/>
      <c r="LV186" s="217"/>
      <c r="LW186" s="217"/>
      <c r="LX186" s="217"/>
      <c r="LY186" s="217"/>
      <c r="LZ186" s="217"/>
      <c r="MA186" s="217"/>
      <c r="MB186" s="217"/>
      <c r="MC186" s="217"/>
      <c r="MD186" s="217"/>
      <c r="ME186" s="217"/>
      <c r="MF186" s="217"/>
      <c r="MG186" s="217"/>
      <c r="MH186" s="217"/>
      <c r="MI186" s="217"/>
      <c r="MJ186" s="217"/>
      <c r="MK186" s="217"/>
      <c r="ML186" s="217"/>
      <c r="MM186" s="217"/>
      <c r="MN186" s="217"/>
      <c r="MO186" s="217"/>
      <c r="MP186" s="217"/>
      <c r="MQ186" s="217"/>
      <c r="MR186" s="217"/>
      <c r="MS186" s="217"/>
      <c r="MT186" s="217"/>
      <c r="MU186" s="217"/>
      <c r="MV186" s="217"/>
      <c r="MW186" s="217"/>
      <c r="MX186" s="217"/>
      <c r="MY186" s="217"/>
      <c r="MZ186" s="217"/>
      <c r="NA186" s="217"/>
      <c r="NB186" s="217"/>
      <c r="NC186" s="217"/>
      <c r="ND186" s="217"/>
      <c r="NE186" s="217"/>
      <c r="NF186" s="217"/>
      <c r="NG186" s="217"/>
      <c r="NH186" s="217"/>
      <c r="NI186" s="217"/>
      <c r="NJ186" s="217"/>
      <c r="NK186" s="217"/>
      <c r="NL186" s="217"/>
      <c r="NM186" s="217"/>
      <c r="NN186" s="217"/>
      <c r="NO186" s="217"/>
      <c r="NP186" s="217"/>
      <c r="NQ186" s="217"/>
      <c r="NR186" s="217"/>
      <c r="NS186" s="217"/>
      <c r="NT186" s="217"/>
      <c r="NU186" s="217"/>
      <c r="NV186" s="217"/>
      <c r="NW186" s="217"/>
      <c r="NX186" s="217"/>
      <c r="NY186" s="217"/>
      <c r="NZ186" s="217"/>
      <c r="OA186" s="217"/>
      <c r="OB186" s="217"/>
      <c r="OC186" s="217"/>
      <c r="OD186" s="217"/>
      <c r="OE186" s="217"/>
      <c r="OF186" s="217"/>
      <c r="OG186" s="217"/>
      <c r="OH186" s="217"/>
      <c r="OI186" s="217"/>
      <c r="OJ186" s="217"/>
      <c r="OK186" s="217"/>
      <c r="OL186" s="217"/>
      <c r="OM186" s="217"/>
      <c r="ON186" s="217"/>
      <c r="OO186" s="217"/>
      <c r="OP186" s="217"/>
      <c r="OQ186" s="217"/>
      <c r="OR186" s="217"/>
      <c r="OS186" s="267"/>
      <c r="OT186" s="267"/>
      <c r="OU186" s="267"/>
      <c r="OV186" s="223"/>
      <c r="OW186" s="223"/>
      <c r="OX186" s="223"/>
      <c r="OY186" s="223"/>
      <c r="OZ186" s="223"/>
      <c r="PA186" s="223"/>
      <c r="PB186" s="223"/>
      <c r="PC186" s="223"/>
      <c r="PD186" s="223"/>
      <c r="PE186" s="223"/>
      <c r="PF186" s="223"/>
      <c r="PG186" s="223"/>
      <c r="PH186" s="223"/>
      <c r="PI186" s="223"/>
      <c r="PJ186" s="223"/>
      <c r="PK186" s="223"/>
      <c r="PL186" s="223"/>
      <c r="PM186" s="223"/>
      <c r="PN186" s="223"/>
      <c r="PO186" s="223"/>
      <c r="PP186" s="223"/>
      <c r="PQ186" s="223"/>
      <c r="PR186" s="223"/>
      <c r="PS186" s="223"/>
      <c r="PT186" s="223"/>
      <c r="PU186" s="223"/>
      <c r="PV186" s="223"/>
      <c r="PW186" s="223"/>
      <c r="PX186" s="223"/>
      <c r="PY186" s="223"/>
      <c r="PZ186" s="223"/>
      <c r="QA186" s="223"/>
      <c r="QB186" s="223"/>
      <c r="QC186" s="223"/>
      <c r="QD186" s="223"/>
      <c r="QE186" s="223"/>
      <c r="QF186" s="223"/>
      <c r="QG186" s="223"/>
      <c r="QH186" s="223"/>
      <c r="QI186" s="223"/>
      <c r="QJ186" s="223"/>
      <c r="QK186" s="223"/>
      <c r="QL186" s="223"/>
      <c r="QM186" s="223"/>
      <c r="QN186" s="223"/>
      <c r="QO186" s="223"/>
      <c r="QP186" s="223"/>
      <c r="QQ186" s="223"/>
      <c r="QR186" s="223"/>
      <c r="QS186" s="223"/>
      <c r="QT186" s="223"/>
      <c r="QU186" s="223"/>
      <c r="QV186" s="223"/>
      <c r="QW186" s="223"/>
      <c r="QX186" s="223"/>
      <c r="QY186" s="223"/>
      <c r="QZ186" s="223"/>
      <c r="RA186" s="223"/>
      <c r="RB186" s="223"/>
      <c r="RC186" s="223"/>
      <c r="RD186" s="223"/>
      <c r="RE186" s="223"/>
      <c r="RF186" s="223"/>
      <c r="RG186" s="223"/>
      <c r="RH186" s="223"/>
      <c r="RI186" s="223"/>
      <c r="RJ186" s="223"/>
      <c r="RK186" s="223"/>
      <c r="RL186" s="223"/>
      <c r="RM186" s="223"/>
      <c r="RN186" s="223"/>
      <c r="RO186" s="223"/>
      <c r="RP186" s="223"/>
      <c r="RQ186" s="223"/>
      <c r="RR186" s="223"/>
      <c r="RS186" s="223"/>
      <c r="RT186" s="223"/>
      <c r="RU186" s="223"/>
      <c r="RV186" s="223"/>
      <c r="RW186" s="223"/>
      <c r="RX186" s="223"/>
      <c r="RY186" s="223"/>
      <c r="RZ186" s="223"/>
      <c r="SA186" s="223"/>
      <c r="SB186" s="223"/>
      <c r="SC186" s="223"/>
      <c r="SD186" s="223"/>
      <c r="SE186" s="223"/>
      <c r="SF186" s="223"/>
      <c r="SG186" s="223"/>
      <c r="SH186" s="223"/>
      <c r="SI186" s="223"/>
      <c r="SJ186" s="223"/>
      <c r="SK186" s="223"/>
      <c r="SL186" s="223"/>
      <c r="SM186" s="223"/>
      <c r="SN186" s="223"/>
      <c r="SO186" s="223"/>
      <c r="SP186" s="223"/>
      <c r="SQ186" s="223"/>
      <c r="SR186" s="223"/>
      <c r="SS186" s="223"/>
      <c r="ST186" s="223"/>
      <c r="SU186" s="223"/>
      <c r="SV186" s="223"/>
      <c r="SW186" s="223"/>
      <c r="SX186" s="223"/>
      <c r="SY186" s="223"/>
      <c r="SZ186" s="223"/>
      <c r="TA186" s="223"/>
      <c r="TB186" s="223"/>
      <c r="TC186" s="223"/>
      <c r="TD186" s="223"/>
      <c r="TE186" s="223"/>
      <c r="TF186" s="223"/>
      <c r="TG186" s="223"/>
      <c r="TH186" s="223"/>
      <c r="TI186" s="223"/>
      <c r="TJ186" s="223"/>
      <c r="TK186" s="223"/>
      <c r="TL186" s="223"/>
      <c r="TM186" s="223"/>
      <c r="TN186" s="223"/>
      <c r="TO186" s="223"/>
      <c r="TP186" s="223"/>
      <c r="TQ186" s="223"/>
      <c r="TR186" s="223"/>
      <c r="TS186" s="223"/>
      <c r="TT186" s="223"/>
      <c r="TU186" s="223"/>
      <c r="TV186" s="223"/>
      <c r="TW186" s="223"/>
      <c r="TX186" s="223"/>
      <c r="TY186" s="223"/>
      <c r="TZ186" s="223"/>
      <c r="UA186" s="223"/>
      <c r="UB186" s="223"/>
      <c r="UC186" s="223"/>
      <c r="UD186" s="223"/>
      <c r="UE186" s="223"/>
      <c r="UF186" s="223"/>
      <c r="UG186" s="223"/>
      <c r="UH186" s="223"/>
      <c r="UI186" s="223"/>
      <c r="UJ186" s="223"/>
      <c r="UK186" s="223"/>
      <c r="UL186" s="223"/>
      <c r="UM186" s="223"/>
      <c r="UN186" s="223"/>
      <c r="UO186" s="223"/>
      <c r="UP186" s="223"/>
      <c r="UQ186" s="223"/>
      <c r="UR186" s="223"/>
      <c r="US186" s="223"/>
      <c r="UT186" s="223"/>
      <c r="UU186" s="223"/>
      <c r="UV186" s="223"/>
      <c r="UW186" s="223"/>
      <c r="UX186" s="223"/>
      <c r="UY186" s="223"/>
      <c r="UZ186" s="223"/>
      <c r="VA186" s="223"/>
      <c r="VB186" s="223"/>
      <c r="VC186" s="223"/>
      <c r="VD186" s="223"/>
      <c r="VE186" s="223"/>
      <c r="VF186" s="223"/>
      <c r="VG186" s="223"/>
      <c r="VH186" s="223"/>
      <c r="VI186" s="223"/>
      <c r="VJ186" s="223"/>
      <c r="VK186" s="223"/>
      <c r="VL186" s="223"/>
      <c r="VM186" s="223"/>
      <c r="VN186" s="223"/>
      <c r="VO186" s="223"/>
      <c r="VP186" s="223"/>
      <c r="VQ186" s="223"/>
      <c r="VR186" s="223"/>
      <c r="VS186" s="223"/>
      <c r="VT186" s="223"/>
      <c r="VU186" s="223"/>
      <c r="VV186" s="223"/>
      <c r="VW186" s="223"/>
      <c r="VX186" s="223"/>
      <c r="VY186" s="223"/>
      <c r="VZ186" s="223"/>
      <c r="WA186" s="223"/>
      <c r="WB186" s="223"/>
      <c r="WC186" s="223"/>
      <c r="WD186" s="223"/>
      <c r="WE186" s="223"/>
      <c r="WF186" s="223"/>
      <c r="WG186" s="223"/>
      <c r="WH186" s="223"/>
      <c r="WI186" s="223"/>
      <c r="WJ186" s="223"/>
      <c r="WK186" s="223"/>
      <c r="WL186" s="223"/>
      <c r="WM186" s="223"/>
      <c r="WN186" s="223"/>
      <c r="WO186" s="223"/>
      <c r="WP186" s="223"/>
      <c r="WQ186" s="223"/>
      <c r="WR186" s="223"/>
      <c r="WS186" s="223"/>
      <c r="WT186" s="223"/>
      <c r="WU186" s="223"/>
      <c r="WV186" s="223"/>
      <c r="WW186" s="223"/>
      <c r="WX186" s="223"/>
      <c r="WY186" s="223"/>
      <c r="WZ186" s="223"/>
      <c r="XA186" s="223"/>
      <c r="XB186" s="223"/>
      <c r="XC186" s="223"/>
      <c r="XD186" s="223"/>
      <c r="XE186" s="223"/>
      <c r="XF186" s="223"/>
      <c r="XG186" s="223"/>
      <c r="XH186" s="223"/>
      <c r="XI186" s="223"/>
      <c r="XJ186" s="223"/>
      <c r="XK186" s="223"/>
      <c r="XL186" s="223"/>
      <c r="XM186" s="223"/>
      <c r="XN186" s="223"/>
      <c r="XO186" s="223"/>
      <c r="XP186" s="223"/>
      <c r="XQ186" s="223"/>
      <c r="XR186" s="223"/>
      <c r="XS186" s="223"/>
      <c r="XT186" s="223"/>
      <c r="XU186" s="223"/>
      <c r="XV186" s="223"/>
      <c r="XW186" s="223"/>
      <c r="XX186" s="223"/>
      <c r="XY186" s="223"/>
      <c r="XZ186" s="223"/>
      <c r="YA186" s="223"/>
      <c r="YB186" s="223"/>
      <c r="YC186" s="223"/>
      <c r="YD186" s="223"/>
      <c r="YE186" s="223"/>
      <c r="YF186" s="223"/>
      <c r="YG186" s="223"/>
      <c r="YH186" s="223"/>
      <c r="YI186" s="223"/>
      <c r="YJ186" s="223"/>
      <c r="YK186" s="223"/>
      <c r="YL186" s="223"/>
      <c r="YM186" s="223"/>
      <c r="YN186" s="223"/>
      <c r="YO186" s="223"/>
      <c r="YP186" s="223"/>
      <c r="YQ186" s="223"/>
      <c r="YR186" s="223"/>
      <c r="YS186" s="223"/>
      <c r="YT186" s="223"/>
      <c r="YU186" s="223"/>
      <c r="YV186" s="223"/>
      <c r="YW186" s="223"/>
      <c r="YX186" s="223"/>
      <c r="YY186" s="223"/>
      <c r="YZ186" s="223"/>
      <c r="ZA186" s="223"/>
      <c r="ZB186" s="223"/>
      <c r="ZC186" s="223"/>
      <c r="ZD186" s="223"/>
      <c r="ZE186" s="223"/>
      <c r="ZF186" s="223"/>
      <c r="ZG186" s="223"/>
      <c r="ZH186" s="223"/>
      <c r="ZI186" s="223"/>
      <c r="ZJ186" s="223"/>
      <c r="ZK186" s="223"/>
      <c r="ZL186" s="223"/>
      <c r="ZM186" s="223"/>
      <c r="ZN186" s="223"/>
      <c r="ZO186" s="223"/>
      <c r="ZP186" s="223"/>
      <c r="ZQ186" s="223"/>
      <c r="ZR186" s="223"/>
      <c r="ZS186" s="223"/>
      <c r="ZT186" s="223"/>
      <c r="ZU186" s="223"/>
      <c r="ZV186" s="223"/>
      <c r="ZW186" s="223"/>
      <c r="ZX186" s="223"/>
      <c r="ZY186" s="223"/>
      <c r="ZZ186" s="223"/>
      <c r="AAA186" s="223"/>
      <c r="AAB186" s="223"/>
      <c r="AAC186" s="223"/>
      <c r="AAD186" s="223"/>
      <c r="AAE186" s="223"/>
      <c r="AAF186" s="223"/>
      <c r="AAG186" s="223"/>
      <c r="AAH186" s="223"/>
      <c r="AAI186" s="223"/>
      <c r="AAJ186" s="223"/>
      <c r="AAK186" s="223"/>
      <c r="AAL186" s="223"/>
      <c r="AAM186" s="223"/>
      <c r="AAN186" s="223"/>
      <c r="AAO186" s="223"/>
      <c r="AAP186" s="223"/>
      <c r="AAQ186" s="223"/>
      <c r="AAR186" s="223"/>
      <c r="AAS186" s="223"/>
      <c r="AAT186" s="223"/>
      <c r="AAU186" s="223"/>
      <c r="AAV186" s="223"/>
      <c r="AAW186" s="223"/>
      <c r="AAX186" s="223"/>
      <c r="AAY186" s="223"/>
      <c r="AAZ186" s="223"/>
      <c r="ABA186" s="223"/>
      <c r="ABB186" s="223"/>
      <c r="ABC186" s="223"/>
      <c r="ABD186" s="223"/>
      <c r="ABE186" s="223"/>
      <c r="ABF186" s="223"/>
      <c r="ABG186" s="223"/>
      <c r="ABH186" s="223"/>
      <c r="ABI186" s="223"/>
      <c r="ABJ186" s="223"/>
      <c r="ABK186" s="223"/>
      <c r="ABL186" s="223"/>
      <c r="ABM186" s="223"/>
      <c r="ABN186" s="223"/>
      <c r="ABO186" s="223"/>
      <c r="ABP186" s="223"/>
      <c r="ABQ186" s="223"/>
      <c r="ABR186" s="223"/>
      <c r="ABS186" s="223"/>
      <c r="ABT186" s="223"/>
      <c r="ABU186" s="223"/>
      <c r="ABV186" s="223"/>
      <c r="ABW186" s="223"/>
      <c r="ABX186" s="223"/>
      <c r="ABY186" s="223"/>
      <c r="ABZ186" s="223"/>
      <c r="ACA186" s="223"/>
      <c r="ACB186" s="223"/>
      <c r="ACC186" s="223"/>
      <c r="ACD186" s="223"/>
      <c r="ACE186" s="223"/>
      <c r="ACF186" s="223"/>
      <c r="ACG186" s="223"/>
      <c r="ACH186" s="223"/>
      <c r="ACI186" s="223"/>
      <c r="ACJ186" s="223"/>
      <c r="ACK186" s="223"/>
      <c r="ACL186" s="223"/>
      <c r="ACM186" s="223"/>
      <c r="ACN186" s="223"/>
      <c r="ACO186" s="223"/>
      <c r="ACP186" s="223"/>
      <c r="ACQ186" s="223"/>
      <c r="ACR186" s="223"/>
      <c r="ACS186" s="223"/>
      <c r="ACT186" s="223"/>
      <c r="ACU186" s="223"/>
      <c r="ACV186" s="223"/>
      <c r="ACW186" s="223"/>
      <c r="ACX186" s="223"/>
      <c r="ACY186" s="223"/>
      <c r="ACZ186" s="223"/>
      <c r="ADA186" s="223"/>
      <c r="ADB186" s="223"/>
      <c r="ADC186" s="223"/>
      <c r="ADD186" s="223"/>
      <c r="ADE186" s="223"/>
      <c r="ADF186" s="223"/>
      <c r="ADG186" s="223"/>
      <c r="ADH186" s="223"/>
      <c r="ADI186" s="223"/>
      <c r="ADJ186" s="223"/>
      <c r="ADK186" s="223"/>
      <c r="ADL186" s="223"/>
      <c r="ADM186" s="223"/>
      <c r="ADN186" s="223"/>
      <c r="ADO186" s="223"/>
      <c r="ADP186" s="223"/>
      <c r="ADQ186" s="223"/>
      <c r="ADR186" s="223"/>
      <c r="ADS186" s="223"/>
      <c r="ADT186" s="223"/>
      <c r="ADU186" s="223"/>
      <c r="ADV186" s="223"/>
      <c r="ADW186" s="223"/>
      <c r="ADX186" s="223"/>
      <c r="ADY186" s="223"/>
      <c r="ADZ186" s="223"/>
      <c r="AEA186" s="223"/>
      <c r="AEB186" s="223"/>
      <c r="AEC186" s="223"/>
      <c r="AED186" s="223"/>
      <c r="AEE186" s="223"/>
      <c r="AEF186" s="223"/>
      <c r="AEG186" s="223"/>
      <c r="AEH186" s="223"/>
      <c r="AEI186" s="223"/>
      <c r="AEJ186" s="223"/>
      <c r="AEK186" s="223"/>
      <c r="AEL186" s="223"/>
      <c r="AEM186" s="223"/>
      <c r="AEN186" s="223"/>
      <c r="AEO186" s="223"/>
      <c r="AEP186" s="223"/>
      <c r="AEQ186" s="223"/>
      <c r="AER186" s="223"/>
      <c r="AES186" s="223"/>
      <c r="AET186" s="223"/>
      <c r="AEU186" s="223"/>
      <c r="AEV186" s="223"/>
      <c r="AEW186" s="223"/>
      <c r="AEX186" s="223"/>
      <c r="AEY186" s="223"/>
      <c r="AEZ186" s="223"/>
      <c r="AFA186" s="223"/>
      <c r="AFB186" s="223"/>
      <c r="AFC186" s="223"/>
      <c r="AFD186" s="223"/>
      <c r="AFE186" s="223"/>
      <c r="AFF186" s="223"/>
      <c r="AFG186" s="223"/>
      <c r="AFH186" s="223"/>
      <c r="AFI186" s="223"/>
      <c r="AFJ186" s="223"/>
      <c r="AFK186" s="223"/>
      <c r="AFL186" s="223"/>
      <c r="AFM186" s="223"/>
      <c r="AFN186" s="223"/>
      <c r="AFO186" s="223"/>
      <c r="AFP186" s="223"/>
      <c r="AFQ186" s="223"/>
      <c r="AFR186" s="223"/>
      <c r="AFS186" s="223"/>
      <c r="AFT186" s="223"/>
    </row>
    <row r="187" spans="1:852" s="64" customFormat="1">
      <c r="A187" s="98" t="s">
        <v>1023</v>
      </c>
      <c r="B187" s="265" t="s">
        <v>9953</v>
      </c>
      <c r="C187" s="840" t="str">
        <f>IF(Severity!F187&gt;=0.5,"YES","NO")</f>
        <v>NO</v>
      </c>
      <c r="D187" s="840" t="str">
        <f>IF(Severity!G187&gt;=0.5,"YES","NO")</f>
        <v>YES</v>
      </c>
      <c r="E187" s="213">
        <v>4</v>
      </c>
      <c r="F187" s="213">
        <v>2</v>
      </c>
      <c r="G187" s="271" t="s">
        <v>2389</v>
      </c>
      <c r="H187" s="270" t="s">
        <v>749</v>
      </c>
      <c r="I187" s="270" t="s">
        <v>455</v>
      </c>
      <c r="J187" s="270" t="s">
        <v>455</v>
      </c>
      <c r="K187" s="270" t="s">
        <v>455</v>
      </c>
      <c r="L187" s="217"/>
      <c r="M187" s="217"/>
      <c r="N187" s="270"/>
      <c r="O187" s="270" t="s">
        <v>455</v>
      </c>
      <c r="P187" s="217"/>
      <c r="Q187" s="217"/>
      <c r="R187" s="217"/>
      <c r="S187" s="270" t="s">
        <v>3005</v>
      </c>
      <c r="T187" s="270">
        <v>21</v>
      </c>
      <c r="W187" s="125">
        <v>19.7</v>
      </c>
      <c r="X187" s="125">
        <v>6.11</v>
      </c>
      <c r="AA187" s="125">
        <v>13.5</v>
      </c>
      <c r="AB187" s="125">
        <v>6.11</v>
      </c>
      <c r="AC187" s="125"/>
      <c r="AD187" s="125"/>
      <c r="AE187" s="114"/>
      <c r="AF187" s="125"/>
      <c r="AG187" s="125"/>
      <c r="AH187" s="125"/>
      <c r="AI187" s="265" t="s">
        <v>455</v>
      </c>
      <c r="AJ187" s="267">
        <v>10</v>
      </c>
      <c r="AK187" s="834">
        <f>AJ187</f>
        <v>10</v>
      </c>
      <c r="AL187" s="271" t="s">
        <v>2269</v>
      </c>
      <c r="AM187" s="270" t="s">
        <v>749</v>
      </c>
      <c r="AN187" s="270" t="s">
        <v>455</v>
      </c>
      <c r="AO187" s="270" t="s">
        <v>455</v>
      </c>
      <c r="AP187" s="270" t="s">
        <v>455</v>
      </c>
      <c r="AQ187" s="217"/>
      <c r="AR187" s="217"/>
      <c r="AS187" s="217"/>
      <c r="AT187" s="270" t="s">
        <v>455</v>
      </c>
      <c r="AU187" s="217"/>
      <c r="AV187" s="217"/>
      <c r="AW187" s="217"/>
      <c r="AX187" s="265" t="s">
        <v>236</v>
      </c>
      <c r="AY187" s="265">
        <v>21</v>
      </c>
      <c r="BB187" s="114">
        <v>21.76</v>
      </c>
      <c r="BC187" s="114">
        <v>12.49</v>
      </c>
      <c r="BF187" s="114">
        <v>17</v>
      </c>
      <c r="BG187" s="114">
        <v>12.59</v>
      </c>
      <c r="BH187" s="114"/>
      <c r="BI187" s="114"/>
      <c r="BJ187" s="114"/>
      <c r="BK187" s="114"/>
      <c r="BL187" s="114"/>
      <c r="BM187" s="114"/>
      <c r="BN187" s="270" t="s">
        <v>455</v>
      </c>
      <c r="BO187" s="270">
        <v>13</v>
      </c>
      <c r="BP187" s="835">
        <f>BO187</f>
        <v>13</v>
      </c>
      <c r="BQ187" s="90"/>
      <c r="BR187" s="270" t="s">
        <v>455</v>
      </c>
      <c r="BS187" s="217"/>
      <c r="BT187" s="217"/>
      <c r="BU187" s="217"/>
      <c r="BV187" s="217"/>
      <c r="BW187" s="217"/>
      <c r="BX187" s="217"/>
      <c r="BY187" s="217"/>
      <c r="BZ187" s="217"/>
      <c r="CA187" s="217"/>
      <c r="CB187" s="217"/>
      <c r="CC187" s="217"/>
      <c r="CD187" s="217"/>
      <c r="CE187" s="114"/>
      <c r="CF187" s="114"/>
      <c r="CG187" s="114"/>
      <c r="CH187" s="114"/>
      <c r="CI187" s="114"/>
      <c r="CJ187" s="114"/>
      <c r="CK187" s="114"/>
      <c r="CL187" s="114"/>
      <c r="CM187" s="114"/>
      <c r="CN187" s="114"/>
      <c r="CO187" s="114"/>
      <c r="CP187" s="114"/>
      <c r="CQ187" s="114"/>
      <c r="CR187" s="114"/>
      <c r="CS187" s="217"/>
      <c r="CT187" s="217"/>
      <c r="CU187" s="217"/>
      <c r="CV187" s="90"/>
      <c r="CW187" s="270" t="s">
        <v>455</v>
      </c>
      <c r="CX187" s="90"/>
      <c r="CY187" s="217"/>
      <c r="CZ187" s="217"/>
      <c r="DA187" s="217"/>
      <c r="DB187" s="217"/>
      <c r="DC187" s="217"/>
      <c r="DD187" s="217"/>
      <c r="DE187" s="217"/>
      <c r="DF187" s="217"/>
      <c r="DG187" s="217"/>
      <c r="DH187" s="217"/>
      <c r="DI187" s="217"/>
      <c r="DJ187" s="125"/>
      <c r="DK187" s="125"/>
      <c r="DL187" s="125"/>
      <c r="DM187" s="125"/>
      <c r="DN187" s="125"/>
      <c r="DO187" s="125"/>
      <c r="DP187" s="125"/>
      <c r="DQ187" s="125"/>
      <c r="DR187" s="125"/>
      <c r="DS187" s="125"/>
      <c r="DT187" s="125"/>
      <c r="DU187" s="125"/>
      <c r="DV187" s="125"/>
      <c r="DW187" s="125"/>
      <c r="DX187" s="217"/>
      <c r="DY187" s="217"/>
      <c r="DZ187" s="217"/>
      <c r="EA187" s="217"/>
      <c r="EB187" s="270" t="s">
        <v>455</v>
      </c>
      <c r="EC187" s="217"/>
      <c r="ED187" s="217"/>
      <c r="EE187" s="217"/>
      <c r="EF187" s="217"/>
      <c r="EG187" s="217"/>
      <c r="EH187" s="217"/>
      <c r="EI187" s="217"/>
      <c r="EJ187" s="217"/>
      <c r="EK187" s="217"/>
      <c r="EL187" s="217"/>
      <c r="EM187" s="217"/>
      <c r="EN187" s="217"/>
      <c r="EO187" s="125"/>
      <c r="EP187" s="125"/>
      <c r="EQ187" s="125"/>
      <c r="ER187" s="125"/>
      <c r="ES187" s="125"/>
      <c r="ET187" s="125"/>
      <c r="EU187" s="125"/>
      <c r="EV187" s="125"/>
      <c r="EW187" s="125"/>
      <c r="EX187" s="125"/>
      <c r="EY187" s="125"/>
      <c r="EZ187" s="125"/>
      <c r="FA187" s="125"/>
      <c r="FB187" s="125"/>
      <c r="FC187" s="217"/>
      <c r="FD187" s="217"/>
      <c r="FE187" s="217"/>
      <c r="FF187" s="270" t="s">
        <v>455</v>
      </c>
      <c r="FG187" s="90"/>
      <c r="FH187" s="217"/>
      <c r="FI187" s="217"/>
      <c r="FJ187" s="217"/>
      <c r="FK187" s="217"/>
      <c r="FL187" s="217"/>
      <c r="FM187" s="217"/>
      <c r="FN187" s="217"/>
      <c r="FO187" s="217"/>
      <c r="FP187" s="217"/>
      <c r="FQ187" s="217"/>
      <c r="FR187" s="217"/>
      <c r="FS187" s="217"/>
      <c r="FT187" s="217"/>
      <c r="FU187" s="217"/>
      <c r="FV187" s="217"/>
      <c r="FW187" s="217"/>
      <c r="FX187" s="217"/>
      <c r="FY187" s="217"/>
      <c r="FZ187" s="217"/>
      <c r="GA187" s="217"/>
      <c r="GB187" s="217"/>
      <c r="GC187" s="217"/>
      <c r="GD187" s="217"/>
      <c r="GE187" s="217"/>
      <c r="GF187" s="217"/>
      <c r="GG187" s="217"/>
      <c r="GH187" s="217"/>
      <c r="GI187" s="217"/>
      <c r="GJ187" s="217"/>
      <c r="GK187" s="217"/>
      <c r="GL187" s="217"/>
      <c r="GM187" s="217"/>
      <c r="GN187" s="217"/>
      <c r="GO187" s="217"/>
      <c r="GP187" s="217"/>
      <c r="GQ187" s="217"/>
      <c r="GR187" s="217"/>
      <c r="GS187" s="217"/>
      <c r="GT187" s="217"/>
      <c r="GU187" s="217"/>
      <c r="GV187" s="217"/>
      <c r="GW187" s="217"/>
      <c r="GX187" s="217"/>
      <c r="GY187" s="217"/>
      <c r="GZ187" s="217"/>
      <c r="HA187" s="217"/>
      <c r="HB187" s="217"/>
      <c r="HC187" s="217"/>
      <c r="HD187" s="270" t="s">
        <v>455</v>
      </c>
      <c r="HE187" s="217"/>
      <c r="HF187" s="217"/>
      <c r="HG187" s="90"/>
      <c r="HH187" s="217"/>
      <c r="HI187" s="217"/>
      <c r="HJ187" s="217"/>
      <c r="HK187" s="217"/>
      <c r="HL187" s="217"/>
      <c r="HM187" s="217"/>
      <c r="HN187" s="217"/>
      <c r="HO187" s="217"/>
      <c r="HP187" s="217"/>
      <c r="HQ187" s="217"/>
      <c r="HR187" s="217"/>
      <c r="HS187" s="217"/>
      <c r="HT187" s="217"/>
      <c r="HU187" s="217"/>
      <c r="HV187" s="217"/>
      <c r="HW187" s="217"/>
      <c r="HX187" s="217"/>
      <c r="HY187" s="217"/>
      <c r="HZ187" s="217"/>
      <c r="IA187" s="217"/>
      <c r="IB187" s="217"/>
      <c r="IC187" s="217"/>
      <c r="ID187" s="217"/>
      <c r="IE187" s="217"/>
      <c r="IF187" s="217"/>
      <c r="IG187" s="217"/>
      <c r="IH187" s="217"/>
      <c r="II187" s="217"/>
      <c r="IJ187" s="217"/>
      <c r="IK187" s="217"/>
      <c r="IL187" s="217"/>
      <c r="IM187" s="217"/>
      <c r="IN187" s="217"/>
      <c r="IO187" s="217"/>
      <c r="IP187" s="217"/>
      <c r="IQ187" s="217"/>
      <c r="IR187" s="217"/>
      <c r="IS187" s="270" t="s">
        <v>455</v>
      </c>
      <c r="IT187" s="217"/>
      <c r="IU187" s="217"/>
      <c r="IV187" s="217"/>
      <c r="IW187" s="217"/>
      <c r="IX187" s="217"/>
      <c r="IY187" s="217"/>
      <c r="IZ187" s="217"/>
      <c r="JA187" s="217"/>
      <c r="JB187" s="217"/>
      <c r="JC187" s="217"/>
      <c r="JD187" s="217"/>
      <c r="JE187" s="217"/>
      <c r="JF187" s="217"/>
      <c r="JG187" s="217"/>
      <c r="JH187" s="217"/>
      <c r="JI187" s="217"/>
      <c r="JJ187" s="217"/>
      <c r="JK187" s="217"/>
      <c r="JL187" s="217"/>
      <c r="JM187" s="217"/>
      <c r="JN187" s="217"/>
      <c r="JO187" s="217"/>
      <c r="JP187" s="217"/>
      <c r="JQ187" s="217"/>
      <c r="JR187" s="217"/>
      <c r="JS187" s="217"/>
      <c r="JT187" s="217"/>
      <c r="JU187" s="217"/>
      <c r="JV187" s="217"/>
      <c r="JW187" s="217"/>
      <c r="JX187" s="217"/>
      <c r="JY187" s="217"/>
      <c r="JZ187" s="217"/>
      <c r="KA187" s="217"/>
      <c r="KB187" s="217"/>
      <c r="KC187" s="217"/>
      <c r="KD187" s="217"/>
      <c r="KE187" s="270" t="s">
        <v>455</v>
      </c>
      <c r="KF187" s="217"/>
      <c r="KG187" s="217"/>
      <c r="KH187" s="217"/>
      <c r="KI187" s="90"/>
      <c r="KJ187" s="217"/>
      <c r="KK187" s="217"/>
      <c r="KL187" s="217"/>
      <c r="KM187" s="217"/>
      <c r="KN187" s="217"/>
      <c r="KO187" s="217"/>
      <c r="KP187" s="217"/>
      <c r="KQ187" s="217"/>
      <c r="KR187" s="217"/>
      <c r="KS187" s="217"/>
      <c r="KT187" s="217"/>
      <c r="KU187" s="217"/>
      <c r="KV187" s="217"/>
      <c r="KW187" s="217"/>
      <c r="KX187" s="217"/>
      <c r="KY187" s="217"/>
      <c r="KZ187" s="217"/>
      <c r="LA187" s="217"/>
      <c r="LB187" s="217"/>
      <c r="LC187" s="217"/>
      <c r="LD187" s="217"/>
      <c r="LE187" s="217"/>
      <c r="LF187" s="217"/>
      <c r="LG187" s="217"/>
      <c r="LH187" s="217"/>
      <c r="LI187" s="217"/>
      <c r="LJ187" s="217"/>
      <c r="LK187" s="217"/>
      <c r="LL187" s="217"/>
      <c r="LM187" s="217"/>
      <c r="LN187" s="217"/>
      <c r="LO187" s="217"/>
      <c r="LP187" s="217"/>
      <c r="LQ187" s="217"/>
      <c r="LR187" s="217"/>
      <c r="LS187" s="217"/>
      <c r="LT187" s="270" t="s">
        <v>455</v>
      </c>
      <c r="LU187" s="217"/>
      <c r="LV187" s="217"/>
      <c r="LW187" s="217"/>
      <c r="LX187" s="217"/>
      <c r="LY187" s="217"/>
      <c r="LZ187" s="217"/>
      <c r="MA187" s="217"/>
      <c r="MB187" s="217"/>
      <c r="MC187" s="217"/>
      <c r="MD187" s="217"/>
      <c r="ME187" s="217"/>
      <c r="MF187" s="217"/>
      <c r="MG187" s="217"/>
      <c r="MH187" s="217"/>
      <c r="MI187" s="217"/>
      <c r="MJ187" s="217"/>
      <c r="MK187" s="217"/>
      <c r="ML187" s="217"/>
      <c r="MM187" s="217"/>
      <c r="MN187" s="217"/>
      <c r="MO187" s="217"/>
      <c r="MP187" s="217"/>
      <c r="MQ187" s="217"/>
      <c r="MR187" s="217"/>
      <c r="MS187" s="217"/>
      <c r="MT187" s="217"/>
      <c r="MU187" s="217"/>
      <c r="MV187" s="217"/>
      <c r="MW187" s="217"/>
      <c r="MX187" s="217"/>
      <c r="MY187" s="217"/>
      <c r="MZ187" s="217"/>
      <c r="NA187" s="217"/>
      <c r="NB187" s="217"/>
      <c r="NC187" s="217"/>
      <c r="ND187" s="217"/>
      <c r="NE187" s="217"/>
      <c r="NF187" s="217"/>
      <c r="NG187" s="217"/>
      <c r="NH187" s="217"/>
      <c r="NI187" s="217"/>
      <c r="NJ187" s="217"/>
      <c r="NK187" s="217"/>
      <c r="NL187" s="217"/>
      <c r="NM187" s="217"/>
      <c r="NN187" s="217"/>
      <c r="NO187" s="217"/>
      <c r="NP187" s="217"/>
      <c r="NQ187" s="217"/>
      <c r="NR187" s="217"/>
      <c r="NS187" s="217"/>
      <c r="NT187" s="217"/>
      <c r="NU187" s="217"/>
      <c r="NV187" s="217"/>
      <c r="NW187" s="217"/>
      <c r="NX187" s="217"/>
      <c r="NY187" s="217"/>
      <c r="NZ187" s="217"/>
      <c r="OA187" s="217"/>
      <c r="OB187" s="217"/>
      <c r="OC187" s="217"/>
      <c r="OD187" s="217"/>
      <c r="OE187" s="217"/>
      <c r="OF187" s="217"/>
      <c r="OG187" s="217"/>
      <c r="OH187" s="217"/>
      <c r="OI187" s="217"/>
      <c r="OJ187" s="217"/>
      <c r="OK187" s="217"/>
      <c r="OL187" s="217"/>
      <c r="OM187" s="217"/>
      <c r="ON187" s="217"/>
      <c r="OO187" s="217"/>
      <c r="OP187" s="217"/>
      <c r="OQ187" s="217"/>
      <c r="OR187" s="217"/>
      <c r="OS187" s="267">
        <f>IF(ISERROR(#REF!),0,1)</f>
        <v>0</v>
      </c>
      <c r="OT187" s="267">
        <f t="shared" ref="OT187:OU191" si="49">IF(C187="YES",1,0)</f>
        <v>0</v>
      </c>
      <c r="OU187" s="267">
        <f t="shared" si="49"/>
        <v>1</v>
      </c>
      <c r="OV187" s="223"/>
      <c r="OW187" s="223"/>
      <c r="OX187" s="223"/>
      <c r="OY187" s="223"/>
      <c r="OZ187" s="223"/>
      <c r="PA187" s="223"/>
      <c r="PB187" s="223"/>
      <c r="PC187" s="223"/>
      <c r="PD187" s="223"/>
      <c r="PE187" s="223"/>
      <c r="PF187" s="223"/>
      <c r="PG187" s="223"/>
      <c r="PH187" s="223"/>
      <c r="PI187" s="223"/>
      <c r="PJ187" s="223"/>
      <c r="PK187" s="223"/>
      <c r="PL187" s="223"/>
      <c r="PM187" s="223"/>
      <c r="PN187" s="223"/>
      <c r="PO187" s="223"/>
      <c r="PP187" s="223"/>
      <c r="PQ187" s="223"/>
      <c r="PR187" s="223"/>
      <c r="PS187" s="223"/>
      <c r="PT187" s="223"/>
      <c r="PU187" s="223"/>
      <c r="PV187" s="223"/>
      <c r="PW187" s="223"/>
      <c r="PX187" s="223"/>
      <c r="PY187" s="223"/>
      <c r="PZ187" s="223"/>
      <c r="QA187" s="223"/>
      <c r="QB187" s="223"/>
      <c r="QC187" s="223"/>
      <c r="QD187" s="223"/>
      <c r="QE187" s="223"/>
      <c r="QF187" s="223"/>
      <c r="QG187" s="223"/>
      <c r="QH187" s="223"/>
      <c r="QI187" s="223"/>
      <c r="QJ187" s="223"/>
      <c r="QK187" s="223"/>
      <c r="QL187" s="223"/>
      <c r="QM187" s="223"/>
      <c r="QN187" s="223"/>
      <c r="QO187" s="223"/>
      <c r="QP187" s="223"/>
      <c r="QQ187" s="223"/>
      <c r="QR187" s="223"/>
      <c r="QS187" s="223"/>
      <c r="QT187" s="223"/>
      <c r="QU187" s="223"/>
      <c r="QV187" s="223"/>
      <c r="QW187" s="223"/>
      <c r="QX187" s="223"/>
      <c r="QY187" s="223"/>
      <c r="QZ187" s="223"/>
      <c r="RA187" s="223"/>
      <c r="RB187" s="223"/>
      <c r="RC187" s="223"/>
      <c r="RD187" s="223"/>
      <c r="RE187" s="223"/>
      <c r="RF187" s="223"/>
      <c r="RG187" s="223"/>
      <c r="RH187" s="223"/>
      <c r="RI187" s="223"/>
      <c r="RJ187" s="223"/>
      <c r="RK187" s="223"/>
      <c r="RL187" s="223"/>
      <c r="RM187" s="223"/>
      <c r="RN187" s="223"/>
      <c r="RO187" s="223"/>
      <c r="RP187" s="223"/>
      <c r="RQ187" s="223"/>
      <c r="RR187" s="223"/>
      <c r="RS187" s="223"/>
      <c r="RT187" s="223"/>
      <c r="RU187" s="223"/>
      <c r="RV187" s="223"/>
      <c r="RW187" s="223"/>
      <c r="RX187" s="223"/>
      <c r="RY187" s="223"/>
      <c r="RZ187" s="223"/>
      <c r="SA187" s="223"/>
      <c r="SB187" s="223"/>
      <c r="SC187" s="223"/>
      <c r="SD187" s="223"/>
      <c r="SE187" s="223"/>
      <c r="SF187" s="223"/>
      <c r="SG187" s="223"/>
      <c r="SH187" s="223"/>
      <c r="SI187" s="223"/>
      <c r="SJ187" s="223"/>
      <c r="SK187" s="223"/>
      <c r="SL187" s="223"/>
      <c r="SM187" s="223"/>
      <c r="SN187" s="223"/>
      <c r="SO187" s="223"/>
      <c r="SP187" s="223"/>
      <c r="SQ187" s="223"/>
      <c r="SR187" s="223"/>
      <c r="SS187" s="223"/>
      <c r="ST187" s="223"/>
      <c r="SU187" s="223"/>
      <c r="SV187" s="223"/>
      <c r="SW187" s="223"/>
      <c r="SX187" s="223"/>
      <c r="SY187" s="223"/>
      <c r="SZ187" s="223"/>
      <c r="TA187" s="223"/>
      <c r="TB187" s="223"/>
      <c r="TC187" s="223"/>
      <c r="TD187" s="223"/>
      <c r="TE187" s="223"/>
      <c r="TF187" s="223"/>
      <c r="TG187" s="223"/>
      <c r="TH187" s="223"/>
      <c r="TI187" s="223"/>
      <c r="TJ187" s="223"/>
      <c r="TK187" s="223"/>
      <c r="TL187" s="223"/>
      <c r="TM187" s="223"/>
      <c r="TN187" s="223"/>
      <c r="TO187" s="223"/>
      <c r="TP187" s="223"/>
      <c r="TQ187" s="223"/>
      <c r="TR187" s="223"/>
      <c r="TS187" s="223"/>
      <c r="TT187" s="223"/>
      <c r="TU187" s="223"/>
      <c r="TV187" s="223"/>
      <c r="TW187" s="223"/>
      <c r="TX187" s="223"/>
      <c r="TY187" s="223"/>
      <c r="TZ187" s="223"/>
      <c r="UA187" s="223"/>
      <c r="UB187" s="223"/>
      <c r="UC187" s="223"/>
      <c r="UD187" s="223"/>
      <c r="UE187" s="223"/>
      <c r="UF187" s="223"/>
      <c r="UG187" s="223"/>
      <c r="UH187" s="223"/>
      <c r="UI187" s="223"/>
      <c r="UJ187" s="223"/>
      <c r="UK187" s="223"/>
      <c r="UL187" s="223"/>
      <c r="UM187" s="223"/>
      <c r="UN187" s="223"/>
      <c r="UO187" s="223"/>
      <c r="UP187" s="223"/>
      <c r="UQ187" s="223"/>
      <c r="UR187" s="223"/>
      <c r="US187" s="223"/>
      <c r="UT187" s="223"/>
      <c r="UU187" s="223"/>
      <c r="UV187" s="223"/>
      <c r="UW187" s="223"/>
      <c r="UX187" s="223"/>
      <c r="UY187" s="223"/>
      <c r="UZ187" s="223"/>
      <c r="VA187" s="223"/>
      <c r="VB187" s="223"/>
      <c r="VC187" s="223"/>
      <c r="VD187" s="223"/>
      <c r="VE187" s="223"/>
      <c r="VF187" s="223"/>
      <c r="VG187" s="223"/>
      <c r="VH187" s="223"/>
      <c r="VI187" s="223"/>
      <c r="VJ187" s="223"/>
      <c r="VK187" s="223"/>
      <c r="VL187" s="223"/>
      <c r="VM187" s="223"/>
      <c r="VN187" s="223"/>
      <c r="VO187" s="223"/>
      <c r="VP187" s="223"/>
      <c r="VQ187" s="223"/>
      <c r="VR187" s="223"/>
      <c r="VS187" s="223"/>
      <c r="VT187" s="223"/>
      <c r="VU187" s="223"/>
      <c r="VV187" s="223"/>
      <c r="VW187" s="223"/>
      <c r="VX187" s="223"/>
      <c r="VY187" s="223"/>
      <c r="VZ187" s="223"/>
      <c r="WA187" s="223"/>
      <c r="WB187" s="223"/>
      <c r="WC187" s="223"/>
      <c r="WD187" s="223"/>
      <c r="WE187" s="223"/>
      <c r="WF187" s="223"/>
      <c r="WG187" s="223"/>
      <c r="WH187" s="223"/>
      <c r="WI187" s="223"/>
      <c r="WJ187" s="223"/>
      <c r="WK187" s="223"/>
      <c r="WL187" s="223"/>
      <c r="WM187" s="223"/>
      <c r="WN187" s="223"/>
      <c r="WO187" s="223"/>
      <c r="WP187" s="223"/>
      <c r="WQ187" s="223"/>
      <c r="WR187" s="223"/>
      <c r="WS187" s="223"/>
      <c r="WT187" s="223"/>
      <c r="WU187" s="223"/>
      <c r="WV187" s="223"/>
      <c r="WW187" s="223"/>
      <c r="WX187" s="223"/>
      <c r="WY187" s="223"/>
      <c r="WZ187" s="223"/>
      <c r="XA187" s="223"/>
      <c r="XB187" s="223"/>
      <c r="XC187" s="223"/>
      <c r="XD187" s="223"/>
      <c r="XE187" s="223"/>
      <c r="XF187" s="223"/>
      <c r="XG187" s="223"/>
      <c r="XH187" s="223"/>
      <c r="XI187" s="223"/>
      <c r="XJ187" s="223"/>
      <c r="XK187" s="223"/>
      <c r="XL187" s="223"/>
      <c r="XM187" s="223"/>
      <c r="XN187" s="223"/>
      <c r="XO187" s="223"/>
      <c r="XP187" s="223"/>
      <c r="XQ187" s="223"/>
      <c r="XR187" s="223"/>
      <c r="XS187" s="223"/>
      <c r="XT187" s="223"/>
      <c r="XU187" s="223"/>
      <c r="XV187" s="223"/>
      <c r="XW187" s="223"/>
      <c r="XX187" s="223"/>
      <c r="XY187" s="223"/>
      <c r="XZ187" s="223"/>
      <c r="YA187" s="223"/>
      <c r="YB187" s="223"/>
      <c r="YC187" s="223"/>
      <c r="YD187" s="223"/>
      <c r="YE187" s="223"/>
      <c r="YF187" s="223"/>
      <c r="YG187" s="223"/>
      <c r="YH187" s="223"/>
      <c r="YI187" s="223"/>
      <c r="YJ187" s="223"/>
      <c r="YK187" s="223"/>
      <c r="YL187" s="223"/>
      <c r="YM187" s="223"/>
      <c r="YN187" s="223"/>
      <c r="YO187" s="223"/>
      <c r="YP187" s="223"/>
      <c r="YQ187" s="223"/>
      <c r="YR187" s="223"/>
      <c r="YS187" s="223"/>
      <c r="YT187" s="223"/>
      <c r="YU187" s="223"/>
      <c r="YV187" s="223"/>
      <c r="YW187" s="223"/>
      <c r="YX187" s="223"/>
      <c r="YY187" s="223"/>
      <c r="YZ187" s="223"/>
      <c r="ZA187" s="223"/>
      <c r="ZB187" s="223"/>
      <c r="ZC187" s="223"/>
      <c r="ZD187" s="223"/>
      <c r="ZE187" s="223"/>
      <c r="ZF187" s="223"/>
      <c r="ZG187" s="223"/>
      <c r="ZH187" s="223"/>
      <c r="ZI187" s="223"/>
      <c r="ZJ187" s="223"/>
      <c r="ZK187" s="223"/>
      <c r="ZL187" s="223"/>
      <c r="ZM187" s="223"/>
      <c r="ZN187" s="223"/>
      <c r="ZO187" s="223"/>
      <c r="ZP187" s="223"/>
      <c r="ZQ187" s="223"/>
      <c r="ZR187" s="223"/>
      <c r="ZS187" s="223"/>
      <c r="ZT187" s="223"/>
      <c r="ZU187" s="223"/>
      <c r="ZV187" s="223"/>
      <c r="ZW187" s="223"/>
      <c r="ZX187" s="223"/>
      <c r="ZY187" s="223"/>
      <c r="ZZ187" s="223"/>
      <c r="AAA187" s="223"/>
      <c r="AAB187" s="223"/>
      <c r="AAC187" s="223"/>
      <c r="AAD187" s="223"/>
      <c r="AAE187" s="223"/>
      <c r="AAF187" s="223"/>
      <c r="AAG187" s="223"/>
      <c r="AAH187" s="223"/>
      <c r="AAI187" s="223"/>
      <c r="AAJ187" s="223"/>
      <c r="AAK187" s="223"/>
      <c r="AAL187" s="223"/>
      <c r="AAM187" s="223"/>
      <c r="AAN187" s="223"/>
      <c r="AAO187" s="223"/>
      <c r="AAP187" s="223"/>
      <c r="AAQ187" s="223"/>
      <c r="AAR187" s="223"/>
      <c r="AAS187" s="223"/>
      <c r="AAT187" s="223"/>
      <c r="AAU187" s="223"/>
      <c r="AAV187" s="223"/>
      <c r="AAW187" s="223"/>
      <c r="AAX187" s="223"/>
      <c r="AAY187" s="223"/>
      <c r="AAZ187" s="223"/>
      <c r="ABA187" s="223"/>
      <c r="ABB187" s="223"/>
      <c r="ABC187" s="223"/>
      <c r="ABD187" s="223"/>
      <c r="ABE187" s="223"/>
      <c r="ABF187" s="223"/>
      <c r="ABG187" s="223"/>
      <c r="ABH187" s="223"/>
      <c r="ABI187" s="223"/>
      <c r="ABJ187" s="223"/>
      <c r="ABK187" s="223"/>
      <c r="ABL187" s="223"/>
      <c r="ABM187" s="223"/>
      <c r="ABN187" s="223"/>
      <c r="ABO187" s="223"/>
      <c r="ABP187" s="223"/>
      <c r="ABQ187" s="223"/>
      <c r="ABR187" s="223"/>
      <c r="ABS187" s="223"/>
      <c r="ABT187" s="223"/>
      <c r="ABU187" s="223"/>
      <c r="ABV187" s="223"/>
      <c r="ABW187" s="223"/>
      <c r="ABX187" s="223"/>
      <c r="ABY187" s="223"/>
      <c r="ABZ187" s="223"/>
      <c r="ACA187" s="223"/>
      <c r="ACB187" s="223"/>
      <c r="ACC187" s="223"/>
      <c r="ACD187" s="223"/>
      <c r="ACE187" s="223"/>
      <c r="ACF187" s="223"/>
      <c r="ACG187" s="223"/>
      <c r="ACH187" s="223"/>
      <c r="ACI187" s="223"/>
      <c r="ACJ187" s="223"/>
      <c r="ACK187" s="223"/>
      <c r="ACL187" s="223"/>
      <c r="ACM187" s="223"/>
      <c r="ACN187" s="223"/>
      <c r="ACO187" s="223"/>
      <c r="ACP187" s="223"/>
      <c r="ACQ187" s="223"/>
      <c r="ACR187" s="223"/>
      <c r="ACS187" s="223"/>
      <c r="ACT187" s="223"/>
      <c r="ACU187" s="223"/>
      <c r="ACV187" s="223"/>
      <c r="ACW187" s="223"/>
      <c r="ACX187" s="223"/>
      <c r="ACY187" s="223"/>
      <c r="ACZ187" s="223"/>
      <c r="ADA187" s="223"/>
      <c r="ADB187" s="223"/>
      <c r="ADC187" s="223"/>
      <c r="ADD187" s="223"/>
      <c r="ADE187" s="223"/>
      <c r="ADF187" s="223"/>
      <c r="ADG187" s="223"/>
      <c r="ADH187" s="223"/>
      <c r="ADI187" s="223"/>
      <c r="ADJ187" s="223"/>
      <c r="ADK187" s="223"/>
      <c r="ADL187" s="223"/>
      <c r="ADM187" s="223"/>
      <c r="ADN187" s="223"/>
      <c r="ADO187" s="223"/>
      <c r="ADP187" s="223"/>
      <c r="ADQ187" s="223"/>
      <c r="ADR187" s="223"/>
      <c r="ADS187" s="223"/>
      <c r="ADT187" s="223"/>
      <c r="ADU187" s="223"/>
      <c r="ADV187" s="223"/>
      <c r="ADW187" s="223"/>
      <c r="ADX187" s="223"/>
      <c r="ADY187" s="223"/>
      <c r="ADZ187" s="223"/>
      <c r="AEA187" s="223"/>
      <c r="AEB187" s="223"/>
      <c r="AEC187" s="223"/>
      <c r="AED187" s="223"/>
      <c r="AEE187" s="223"/>
      <c r="AEF187" s="223"/>
      <c r="AEG187" s="223"/>
      <c r="AEH187" s="223"/>
      <c r="AEI187" s="223"/>
      <c r="AEJ187" s="223"/>
      <c r="AEK187" s="223"/>
      <c r="AEL187" s="223"/>
      <c r="AEM187" s="223"/>
      <c r="AEN187" s="223"/>
      <c r="AEO187" s="223"/>
      <c r="AEP187" s="223"/>
      <c r="AEQ187" s="223"/>
      <c r="AER187" s="223"/>
      <c r="AES187" s="223"/>
      <c r="AET187" s="223"/>
      <c r="AEU187" s="223"/>
      <c r="AEV187" s="223"/>
      <c r="AEW187" s="223"/>
      <c r="AEX187" s="223"/>
      <c r="AEY187" s="223"/>
      <c r="AEZ187" s="223"/>
      <c r="AFA187" s="223"/>
      <c r="AFB187" s="223"/>
      <c r="AFC187" s="223"/>
      <c r="AFD187" s="223"/>
      <c r="AFE187" s="223"/>
      <c r="AFF187" s="223"/>
      <c r="AFG187" s="223"/>
      <c r="AFH187" s="223"/>
      <c r="AFI187" s="223"/>
      <c r="AFJ187" s="223"/>
      <c r="AFK187" s="223"/>
      <c r="AFL187" s="223"/>
      <c r="AFM187" s="223"/>
      <c r="AFN187" s="223"/>
      <c r="AFO187" s="223"/>
      <c r="AFP187" s="223"/>
      <c r="AFQ187" s="223"/>
      <c r="AFR187" s="223"/>
      <c r="AFS187" s="223"/>
      <c r="AFT187" s="223"/>
    </row>
    <row r="188" spans="1:852" s="64" customFormat="1" ht="15.75">
      <c r="A188" s="220" t="s">
        <v>813</v>
      </c>
      <c r="B188" s="265" t="s">
        <v>9952</v>
      </c>
      <c r="C188" s="260" t="s">
        <v>3028</v>
      </c>
      <c r="D188" s="260" t="s">
        <v>173</v>
      </c>
      <c r="E188" s="209">
        <v>6</v>
      </c>
      <c r="F188" s="209">
        <v>2</v>
      </c>
      <c r="G188" s="90" t="s">
        <v>360</v>
      </c>
      <c r="H188" s="270" t="s">
        <v>455</v>
      </c>
      <c r="I188" s="270" t="s">
        <v>455</v>
      </c>
      <c r="J188" s="270" t="s">
        <v>455</v>
      </c>
      <c r="K188" s="270" t="s">
        <v>455</v>
      </c>
      <c r="L188" s="267"/>
      <c r="M188" s="267"/>
      <c r="N188" s="270"/>
      <c r="O188" s="270" t="s">
        <v>602</v>
      </c>
      <c r="P188" s="267">
        <v>21</v>
      </c>
      <c r="Q188" s="267">
        <v>16</v>
      </c>
      <c r="R188" s="267">
        <v>50</v>
      </c>
      <c r="S188" s="270" t="s">
        <v>455</v>
      </c>
      <c r="T188" s="270"/>
      <c r="U188" s="113"/>
      <c r="V188" s="113"/>
      <c r="W188" s="113"/>
      <c r="X188" s="113"/>
      <c r="Y188" s="113"/>
      <c r="Z188" s="113"/>
      <c r="AA188" s="113"/>
      <c r="AB188" s="113"/>
      <c r="AC188" s="113"/>
      <c r="AD188" s="113"/>
      <c r="AE188" s="114"/>
      <c r="AF188" s="113"/>
      <c r="AG188" s="113"/>
      <c r="AH188" s="113"/>
      <c r="AI188" s="267" t="s">
        <v>455</v>
      </c>
      <c r="AJ188" s="267">
        <v>34</v>
      </c>
      <c r="AK188" s="267" t="s">
        <v>455</v>
      </c>
      <c r="AL188" s="90" t="s">
        <v>3011</v>
      </c>
      <c r="AM188" s="270" t="s">
        <v>455</v>
      </c>
      <c r="AN188" s="270" t="s">
        <v>455</v>
      </c>
      <c r="AO188" s="270" t="s">
        <v>455</v>
      </c>
      <c r="AP188" s="270" t="s">
        <v>455</v>
      </c>
      <c r="AQ188" s="267"/>
      <c r="AR188" s="267"/>
      <c r="AS188" s="267"/>
      <c r="AT188" s="270" t="s">
        <v>602</v>
      </c>
      <c r="AU188" s="267">
        <v>21</v>
      </c>
      <c r="AV188" s="267">
        <v>16</v>
      </c>
      <c r="AW188" s="267">
        <v>50</v>
      </c>
      <c r="AX188" s="270" t="s">
        <v>455</v>
      </c>
      <c r="AY188" s="267"/>
      <c r="AZ188" s="114"/>
      <c r="BA188" s="114"/>
      <c r="BB188" s="114"/>
      <c r="BC188" s="114"/>
      <c r="BD188" s="114"/>
      <c r="BE188" s="114"/>
      <c r="BF188" s="114"/>
      <c r="BG188" s="114"/>
      <c r="BH188" s="114"/>
      <c r="BI188" s="114"/>
      <c r="BJ188" s="114"/>
      <c r="BK188" s="114"/>
      <c r="BL188" s="114"/>
      <c r="BM188" s="114"/>
      <c r="BN188" s="270" t="s">
        <v>455</v>
      </c>
      <c r="BO188" s="270">
        <v>38</v>
      </c>
      <c r="BP188" s="270" t="s">
        <v>455</v>
      </c>
      <c r="BQ188" s="270"/>
      <c r="BR188" s="270" t="s">
        <v>455</v>
      </c>
      <c r="BS188" s="267"/>
      <c r="BT188" s="267"/>
      <c r="BU188" s="267"/>
      <c r="BV188" s="267"/>
      <c r="BW188" s="267"/>
      <c r="BX188" s="267"/>
      <c r="BY188" s="267"/>
      <c r="BZ188" s="267"/>
      <c r="CA188" s="267"/>
      <c r="CB188" s="267"/>
      <c r="CC188" s="267"/>
      <c r="CD188" s="267"/>
      <c r="CE188" s="114"/>
      <c r="CF188" s="114"/>
      <c r="CG188" s="114"/>
      <c r="CH188" s="114"/>
      <c r="CI188" s="114"/>
      <c r="CJ188" s="114"/>
      <c r="CK188" s="114"/>
      <c r="CL188" s="114"/>
      <c r="CM188" s="114"/>
      <c r="CN188" s="114"/>
      <c r="CO188" s="114"/>
      <c r="CP188" s="114"/>
      <c r="CQ188" s="114"/>
      <c r="CR188" s="114"/>
      <c r="CS188" s="267"/>
      <c r="CT188" s="267"/>
      <c r="CU188" s="267"/>
      <c r="CV188" s="270"/>
      <c r="CW188" s="270" t="s">
        <v>455</v>
      </c>
      <c r="CX188" s="270"/>
      <c r="CY188" s="267"/>
      <c r="CZ188" s="267"/>
      <c r="DA188" s="267"/>
      <c r="DB188" s="267"/>
      <c r="DC188" s="267"/>
      <c r="DD188" s="267"/>
      <c r="DE188" s="267"/>
      <c r="DF188" s="267"/>
      <c r="DG188" s="267"/>
      <c r="DH188" s="267"/>
      <c r="DI188" s="267"/>
      <c r="DJ188" s="113"/>
      <c r="DK188" s="113"/>
      <c r="DL188" s="113"/>
      <c r="DM188" s="113"/>
      <c r="DN188" s="113"/>
      <c r="DO188" s="113"/>
      <c r="DP188" s="113"/>
      <c r="DQ188" s="113"/>
      <c r="DR188" s="113"/>
      <c r="DS188" s="113"/>
      <c r="DT188" s="113"/>
      <c r="DU188" s="113"/>
      <c r="DV188" s="113"/>
      <c r="DW188" s="113"/>
      <c r="DX188" s="267"/>
      <c r="DY188" s="267"/>
      <c r="DZ188" s="267"/>
      <c r="EA188" s="267"/>
      <c r="EB188" s="270" t="s">
        <v>455</v>
      </c>
      <c r="EC188" s="267"/>
      <c r="ED188" s="267"/>
      <c r="EE188" s="267"/>
      <c r="EF188" s="267"/>
      <c r="EG188" s="267"/>
      <c r="EH188" s="267"/>
      <c r="EI188" s="267"/>
      <c r="EJ188" s="267"/>
      <c r="EK188" s="267"/>
      <c r="EL188" s="267"/>
      <c r="EM188" s="267"/>
      <c r="EN188" s="267"/>
      <c r="EO188" s="113"/>
      <c r="EP188" s="113"/>
      <c r="EQ188" s="113"/>
      <c r="ER188" s="113"/>
      <c r="ES188" s="113"/>
      <c r="ET188" s="113"/>
      <c r="EU188" s="113"/>
      <c r="EV188" s="113"/>
      <c r="EW188" s="113"/>
      <c r="EX188" s="113"/>
      <c r="EY188" s="113"/>
      <c r="EZ188" s="113"/>
      <c r="FA188" s="113"/>
      <c r="FB188" s="113"/>
      <c r="FC188" s="267"/>
      <c r="FD188" s="267"/>
      <c r="FE188" s="267"/>
      <c r="FF188" s="270" t="s">
        <v>455</v>
      </c>
      <c r="FG188" s="267"/>
      <c r="FH188" s="267"/>
      <c r="FI188" s="267"/>
      <c r="FJ188" s="267"/>
      <c r="FK188" s="267"/>
      <c r="FL188" s="267"/>
      <c r="FM188" s="267"/>
      <c r="FN188" s="267"/>
      <c r="FO188" s="267"/>
      <c r="FP188" s="267"/>
      <c r="FQ188" s="267"/>
      <c r="FR188" s="267"/>
      <c r="FS188" s="267"/>
      <c r="FT188" s="267"/>
      <c r="FU188" s="267"/>
      <c r="FV188" s="267"/>
      <c r="FW188" s="267"/>
      <c r="FX188" s="267"/>
      <c r="FY188" s="267"/>
      <c r="FZ188" s="267"/>
      <c r="GA188" s="267"/>
      <c r="GB188" s="267"/>
      <c r="GC188" s="267"/>
      <c r="GD188" s="267"/>
      <c r="GE188" s="267"/>
      <c r="GF188" s="267"/>
      <c r="GG188" s="267"/>
      <c r="GH188" s="267"/>
      <c r="GI188" s="267"/>
      <c r="GJ188" s="267"/>
      <c r="GK188" s="267"/>
      <c r="GL188" s="267"/>
      <c r="GM188" s="267"/>
      <c r="GN188" s="267"/>
      <c r="GO188" s="267"/>
      <c r="GP188" s="267"/>
      <c r="GQ188" s="267"/>
      <c r="GR188" s="267"/>
      <c r="GS188" s="267"/>
      <c r="GT188" s="267"/>
      <c r="GU188" s="267"/>
      <c r="GV188" s="267"/>
      <c r="GW188" s="267"/>
      <c r="GX188" s="267"/>
      <c r="GY188" s="267"/>
      <c r="GZ188" s="267"/>
      <c r="HA188" s="267"/>
      <c r="HB188" s="267"/>
      <c r="HC188" s="267"/>
      <c r="HD188" s="270" t="s">
        <v>455</v>
      </c>
      <c r="HE188" s="267"/>
      <c r="HF188" s="267"/>
      <c r="HG188" s="267"/>
      <c r="HH188" s="267"/>
      <c r="HI188" s="267"/>
      <c r="HJ188" s="267"/>
      <c r="HK188" s="267"/>
      <c r="HL188" s="267"/>
      <c r="HM188" s="267"/>
      <c r="HN188" s="267"/>
      <c r="HO188" s="267"/>
      <c r="HP188" s="267"/>
      <c r="HQ188" s="267"/>
      <c r="HR188" s="267"/>
      <c r="HS188" s="267"/>
      <c r="HT188" s="267"/>
      <c r="HU188" s="267"/>
      <c r="HV188" s="267"/>
      <c r="HW188" s="267"/>
      <c r="HX188" s="267"/>
      <c r="HY188" s="267"/>
      <c r="HZ188" s="267"/>
      <c r="IA188" s="267"/>
      <c r="IB188" s="267"/>
      <c r="IC188" s="267"/>
      <c r="ID188" s="267"/>
      <c r="IE188" s="267"/>
      <c r="IF188" s="267"/>
      <c r="IG188" s="267"/>
      <c r="IH188" s="267"/>
      <c r="II188" s="267"/>
      <c r="IJ188" s="267"/>
      <c r="IK188" s="267"/>
      <c r="IL188" s="267"/>
      <c r="IM188" s="267"/>
      <c r="IN188" s="267"/>
      <c r="IO188" s="267"/>
      <c r="IP188" s="267"/>
      <c r="IQ188" s="267"/>
      <c r="IR188" s="267"/>
      <c r="IS188" s="270" t="s">
        <v>455</v>
      </c>
      <c r="IT188" s="267"/>
      <c r="IU188" s="267"/>
      <c r="IV188" s="267"/>
      <c r="IW188" s="267"/>
      <c r="IX188" s="267"/>
      <c r="IY188" s="267"/>
      <c r="IZ188" s="267"/>
      <c r="JA188" s="267"/>
      <c r="JB188" s="267"/>
      <c r="JC188" s="267"/>
      <c r="JD188" s="267"/>
      <c r="JE188" s="267"/>
      <c r="JF188" s="267"/>
      <c r="JG188" s="267"/>
      <c r="JH188" s="267"/>
      <c r="JI188" s="267"/>
      <c r="JJ188" s="267"/>
      <c r="JK188" s="267"/>
      <c r="JL188" s="267"/>
      <c r="JM188" s="267"/>
      <c r="JN188" s="267"/>
      <c r="JO188" s="267"/>
      <c r="JP188" s="267"/>
      <c r="JQ188" s="267"/>
      <c r="JR188" s="267"/>
      <c r="JS188" s="267"/>
      <c r="JT188" s="267"/>
      <c r="JU188" s="267"/>
      <c r="JV188" s="267"/>
      <c r="JW188" s="267"/>
      <c r="JX188" s="267"/>
      <c r="JY188" s="267"/>
      <c r="JZ188" s="267"/>
      <c r="KA188" s="267"/>
      <c r="KB188" s="267"/>
      <c r="KC188" s="267"/>
      <c r="KD188" s="267"/>
      <c r="KE188" s="270" t="s">
        <v>455</v>
      </c>
      <c r="KF188" s="267"/>
      <c r="KG188" s="267"/>
      <c r="KH188" s="267"/>
      <c r="KI188" s="267"/>
      <c r="KJ188" s="267"/>
      <c r="KK188" s="267"/>
      <c r="KL188" s="267"/>
      <c r="KM188" s="267"/>
      <c r="KN188" s="267"/>
      <c r="KO188" s="267"/>
      <c r="KP188" s="267"/>
      <c r="KQ188" s="267"/>
      <c r="KR188" s="267"/>
      <c r="KS188" s="267"/>
      <c r="KT188" s="267"/>
      <c r="KU188" s="267"/>
      <c r="KV188" s="267"/>
      <c r="KW188" s="267"/>
      <c r="KX188" s="267"/>
      <c r="KY188" s="267"/>
      <c r="KZ188" s="267"/>
      <c r="LA188" s="267"/>
      <c r="LB188" s="267"/>
      <c r="LC188" s="267"/>
      <c r="LD188" s="267"/>
      <c r="LE188" s="267"/>
      <c r="LF188" s="267"/>
      <c r="LG188" s="267"/>
      <c r="LH188" s="267"/>
      <c r="LI188" s="267"/>
      <c r="LJ188" s="267"/>
      <c r="LK188" s="267"/>
      <c r="LL188" s="267"/>
      <c r="LM188" s="267"/>
      <c r="LN188" s="267"/>
      <c r="LO188" s="267"/>
      <c r="LP188" s="267"/>
      <c r="LQ188" s="267"/>
      <c r="LR188" s="267"/>
      <c r="LS188" s="267"/>
      <c r="LT188" s="270" t="s">
        <v>455</v>
      </c>
      <c r="LU188" s="267"/>
      <c r="LV188" s="267"/>
      <c r="LW188" s="267"/>
      <c r="LX188" s="267"/>
      <c r="LY188" s="267"/>
      <c r="LZ188" s="267"/>
      <c r="MA188" s="267"/>
      <c r="MB188" s="267"/>
      <c r="MC188" s="267"/>
      <c r="MD188" s="267"/>
      <c r="ME188" s="267"/>
      <c r="MF188" s="267"/>
      <c r="MG188" s="267"/>
      <c r="MH188" s="267"/>
      <c r="MI188" s="267"/>
      <c r="MJ188" s="267"/>
      <c r="MK188" s="267"/>
      <c r="ML188" s="267"/>
      <c r="MM188" s="267"/>
      <c r="MN188" s="267"/>
      <c r="MO188" s="267"/>
      <c r="MP188" s="267"/>
      <c r="MQ188" s="267"/>
      <c r="MR188" s="267"/>
      <c r="MS188" s="267"/>
      <c r="MT188" s="267"/>
      <c r="MU188" s="267"/>
      <c r="MV188" s="267"/>
      <c r="MW188" s="267"/>
      <c r="MX188" s="267"/>
      <c r="MY188" s="267"/>
      <c r="MZ188" s="267"/>
      <c r="NA188" s="267"/>
      <c r="NB188" s="267"/>
      <c r="NC188" s="267"/>
      <c r="ND188" s="267"/>
      <c r="NE188" s="267"/>
      <c r="NF188" s="267"/>
      <c r="NG188" s="267"/>
      <c r="NH188" s="267"/>
      <c r="NI188" s="267"/>
      <c r="NJ188" s="267"/>
      <c r="NK188" s="267"/>
      <c r="NL188" s="267"/>
      <c r="NM188" s="267"/>
      <c r="NN188" s="267"/>
      <c r="NO188" s="267"/>
      <c r="NP188" s="267"/>
      <c r="NQ188" s="267"/>
      <c r="NR188" s="267"/>
      <c r="NS188" s="267"/>
      <c r="NT188" s="267"/>
      <c r="NU188" s="267"/>
      <c r="NV188" s="267"/>
      <c r="NW188" s="267"/>
      <c r="NX188" s="267"/>
      <c r="NY188" s="267"/>
      <c r="NZ188" s="267"/>
      <c r="OA188" s="267"/>
      <c r="OB188" s="267"/>
      <c r="OC188" s="267"/>
      <c r="OD188" s="267"/>
      <c r="OE188" s="267"/>
      <c r="OF188" s="267"/>
      <c r="OG188" s="267"/>
      <c r="OH188" s="267"/>
      <c r="OI188" s="267"/>
      <c r="OJ188" s="267"/>
      <c r="OK188" s="267"/>
      <c r="OL188" s="267"/>
      <c r="OM188" s="267"/>
      <c r="ON188" s="267"/>
      <c r="OO188" s="267"/>
      <c r="OP188" s="267"/>
      <c r="OQ188" s="267"/>
      <c r="OR188" s="267"/>
      <c r="OS188" s="267">
        <f>IF(ISERROR(#REF!),0,1)</f>
        <v>0</v>
      </c>
      <c r="OT188" s="267">
        <f t="shared" si="49"/>
        <v>1</v>
      </c>
      <c r="OU188" s="267">
        <f t="shared" si="49"/>
        <v>0</v>
      </c>
      <c r="OV188" s="223"/>
      <c r="OW188" s="223"/>
      <c r="OX188" s="223"/>
      <c r="OY188" s="223"/>
      <c r="OZ188" s="223"/>
      <c r="PA188" s="223"/>
      <c r="PB188" s="223"/>
      <c r="PC188" s="223"/>
      <c r="PD188" s="223"/>
      <c r="PE188" s="223"/>
      <c r="PF188" s="223"/>
      <c r="PG188" s="223"/>
      <c r="PH188" s="223"/>
      <c r="PI188" s="223"/>
      <c r="PJ188" s="223"/>
      <c r="PK188" s="223"/>
      <c r="PL188" s="223"/>
      <c r="PM188" s="223"/>
      <c r="PN188" s="223"/>
      <c r="PO188" s="223"/>
      <c r="PP188" s="223"/>
      <c r="PQ188" s="223"/>
      <c r="PR188" s="223"/>
      <c r="PS188" s="223"/>
      <c r="PT188" s="223"/>
      <c r="PU188" s="223"/>
      <c r="PV188" s="223"/>
      <c r="PW188" s="223"/>
      <c r="PX188" s="223"/>
      <c r="PY188" s="223"/>
      <c r="PZ188" s="223"/>
      <c r="QA188" s="223"/>
      <c r="QB188" s="223"/>
      <c r="QC188" s="223"/>
      <c r="QD188" s="223"/>
      <c r="QE188" s="223"/>
      <c r="QF188" s="223"/>
      <c r="QG188" s="223"/>
      <c r="QH188" s="223"/>
      <c r="QI188" s="223"/>
      <c r="QJ188" s="223"/>
      <c r="QK188" s="223"/>
      <c r="QL188" s="223"/>
      <c r="QM188" s="223"/>
      <c r="QN188" s="223"/>
      <c r="QO188" s="223"/>
      <c r="QP188" s="223"/>
      <c r="QQ188" s="223"/>
      <c r="QR188" s="223"/>
      <c r="QS188" s="223"/>
      <c r="QT188" s="223"/>
      <c r="QU188" s="223"/>
      <c r="QV188" s="223"/>
      <c r="QW188" s="223"/>
      <c r="QX188" s="223"/>
      <c r="QY188" s="223"/>
      <c r="QZ188" s="223"/>
      <c r="RA188" s="223"/>
      <c r="RB188" s="223"/>
      <c r="RC188" s="223"/>
      <c r="RD188" s="223"/>
      <c r="RE188" s="223"/>
      <c r="RF188" s="223"/>
      <c r="RG188" s="223"/>
      <c r="RH188" s="223"/>
      <c r="RI188" s="223"/>
      <c r="RJ188" s="223"/>
      <c r="RK188" s="223"/>
      <c r="RL188" s="223"/>
      <c r="RM188" s="223"/>
      <c r="RN188" s="223"/>
      <c r="RO188" s="223"/>
      <c r="RP188" s="223"/>
      <c r="RQ188" s="223"/>
      <c r="RR188" s="223"/>
      <c r="RS188" s="223"/>
      <c r="RT188" s="223"/>
      <c r="RU188" s="223"/>
      <c r="RV188" s="223"/>
      <c r="RW188" s="223"/>
      <c r="RX188" s="223"/>
      <c r="RY188" s="223"/>
      <c r="RZ188" s="223"/>
      <c r="SA188" s="223"/>
      <c r="SB188" s="223"/>
      <c r="SC188" s="223"/>
      <c r="SD188" s="223"/>
      <c r="SE188" s="223"/>
      <c r="SF188" s="223"/>
      <c r="SG188" s="223"/>
      <c r="SH188" s="223"/>
      <c r="SI188" s="223"/>
      <c r="SJ188" s="223"/>
      <c r="SK188" s="223"/>
      <c r="SL188" s="223"/>
      <c r="SM188" s="223"/>
      <c r="SN188" s="223"/>
      <c r="SO188" s="223"/>
      <c r="SP188" s="223"/>
      <c r="SQ188" s="223"/>
      <c r="SR188" s="223"/>
      <c r="SS188" s="223"/>
      <c r="ST188" s="223"/>
      <c r="SU188" s="223"/>
      <c r="SV188" s="223"/>
      <c r="SW188" s="223"/>
      <c r="SX188" s="223"/>
      <c r="SY188" s="223"/>
      <c r="SZ188" s="223"/>
      <c r="TA188" s="223"/>
      <c r="TB188" s="223"/>
      <c r="TC188" s="223"/>
      <c r="TD188" s="223"/>
      <c r="TE188" s="223"/>
      <c r="TF188" s="223"/>
      <c r="TG188" s="223"/>
      <c r="TH188" s="223"/>
      <c r="TI188" s="223"/>
      <c r="TJ188" s="223"/>
      <c r="TK188" s="223"/>
      <c r="TL188" s="223"/>
      <c r="TM188" s="223"/>
      <c r="TN188" s="223"/>
      <c r="TO188" s="223"/>
      <c r="TP188" s="223"/>
      <c r="TQ188" s="223"/>
      <c r="TR188" s="223"/>
      <c r="TS188" s="223"/>
      <c r="TT188" s="223"/>
      <c r="TU188" s="223"/>
      <c r="TV188" s="223"/>
      <c r="TW188" s="223"/>
      <c r="TX188" s="223"/>
      <c r="TY188" s="223"/>
      <c r="TZ188" s="223"/>
      <c r="UA188" s="223"/>
      <c r="UB188" s="223"/>
      <c r="UC188" s="223"/>
      <c r="UD188" s="223"/>
      <c r="UE188" s="223"/>
      <c r="UF188" s="223"/>
      <c r="UG188" s="223"/>
      <c r="UH188" s="223"/>
      <c r="UI188" s="223"/>
      <c r="UJ188" s="223"/>
      <c r="UK188" s="223"/>
      <c r="UL188" s="223"/>
      <c r="UM188" s="223"/>
      <c r="UN188" s="223"/>
      <c r="UO188" s="223"/>
      <c r="UP188" s="223"/>
      <c r="UQ188" s="223"/>
      <c r="UR188" s="223"/>
      <c r="US188" s="223"/>
      <c r="UT188" s="223"/>
      <c r="UU188" s="223"/>
      <c r="UV188" s="223"/>
      <c r="UW188" s="223"/>
      <c r="UX188" s="223"/>
      <c r="UY188" s="223"/>
      <c r="UZ188" s="223"/>
      <c r="VA188" s="223"/>
      <c r="VB188" s="223"/>
      <c r="VC188" s="223"/>
      <c r="VD188" s="223"/>
      <c r="VE188" s="223"/>
      <c r="VF188" s="223"/>
      <c r="VG188" s="223"/>
      <c r="VH188" s="223"/>
      <c r="VI188" s="223"/>
      <c r="VJ188" s="223"/>
      <c r="VK188" s="223"/>
      <c r="VL188" s="223"/>
      <c r="VM188" s="223"/>
      <c r="VN188" s="223"/>
      <c r="VO188" s="223"/>
      <c r="VP188" s="223"/>
      <c r="VQ188" s="223"/>
      <c r="VR188" s="223"/>
      <c r="VS188" s="223"/>
      <c r="VT188" s="223"/>
      <c r="VU188" s="223"/>
      <c r="VV188" s="223"/>
      <c r="VW188" s="223"/>
      <c r="VX188" s="223"/>
      <c r="VY188" s="223"/>
      <c r="VZ188" s="223"/>
      <c r="WA188" s="223"/>
      <c r="WB188" s="223"/>
      <c r="WC188" s="223"/>
      <c r="WD188" s="223"/>
      <c r="WE188" s="223"/>
      <c r="WF188" s="223"/>
      <c r="WG188" s="223"/>
      <c r="WH188" s="223"/>
      <c r="WI188" s="223"/>
      <c r="WJ188" s="223"/>
      <c r="WK188" s="223"/>
      <c r="WL188" s="223"/>
      <c r="WM188" s="223"/>
      <c r="WN188" s="223"/>
      <c r="WO188" s="223"/>
      <c r="WP188" s="223"/>
      <c r="WQ188" s="223"/>
      <c r="WR188" s="223"/>
      <c r="WS188" s="223"/>
      <c r="WT188" s="223"/>
      <c r="WU188" s="223"/>
      <c r="WV188" s="223"/>
      <c r="WW188" s="223"/>
      <c r="WX188" s="223"/>
      <c r="WY188" s="223"/>
      <c r="WZ188" s="223"/>
      <c r="XA188" s="223"/>
      <c r="XB188" s="223"/>
      <c r="XC188" s="223"/>
      <c r="XD188" s="223"/>
      <c r="XE188" s="223"/>
      <c r="XF188" s="223"/>
      <c r="XG188" s="223"/>
      <c r="XH188" s="223"/>
      <c r="XI188" s="223"/>
      <c r="XJ188" s="223"/>
      <c r="XK188" s="223"/>
      <c r="XL188" s="223"/>
      <c r="XM188" s="223"/>
      <c r="XN188" s="223"/>
      <c r="XO188" s="223"/>
      <c r="XP188" s="223"/>
      <c r="XQ188" s="223"/>
      <c r="XR188" s="223"/>
      <c r="XS188" s="223"/>
      <c r="XT188" s="223"/>
      <c r="XU188" s="223"/>
      <c r="XV188" s="223"/>
      <c r="XW188" s="223"/>
      <c r="XX188" s="223"/>
      <c r="XY188" s="223"/>
      <c r="XZ188" s="223"/>
      <c r="YA188" s="223"/>
      <c r="YB188" s="223"/>
      <c r="YC188" s="223"/>
      <c r="YD188" s="223"/>
      <c r="YE188" s="223"/>
      <c r="YF188" s="223"/>
      <c r="YG188" s="223"/>
      <c r="YH188" s="223"/>
      <c r="YI188" s="223"/>
      <c r="YJ188" s="223"/>
      <c r="YK188" s="223"/>
      <c r="YL188" s="223"/>
      <c r="YM188" s="223"/>
      <c r="YN188" s="223"/>
      <c r="YO188" s="223"/>
      <c r="YP188" s="223"/>
      <c r="YQ188" s="223"/>
      <c r="YR188" s="223"/>
      <c r="YS188" s="223"/>
      <c r="YT188" s="223"/>
      <c r="YU188" s="223"/>
      <c r="YV188" s="223"/>
      <c r="YW188" s="223"/>
      <c r="YX188" s="223"/>
      <c r="YY188" s="223"/>
      <c r="YZ188" s="223"/>
      <c r="ZA188" s="223"/>
      <c r="ZB188" s="223"/>
      <c r="ZC188" s="223"/>
      <c r="ZD188" s="223"/>
      <c r="ZE188" s="223"/>
      <c r="ZF188" s="223"/>
      <c r="ZG188" s="223"/>
      <c r="ZH188" s="223"/>
      <c r="ZI188" s="223"/>
      <c r="ZJ188" s="223"/>
      <c r="ZK188" s="223"/>
      <c r="ZL188" s="223"/>
      <c r="ZM188" s="223"/>
      <c r="ZN188" s="223"/>
      <c r="ZO188" s="223"/>
      <c r="ZP188" s="223"/>
      <c r="ZQ188" s="223"/>
      <c r="ZR188" s="223"/>
      <c r="ZS188" s="223"/>
      <c r="ZT188" s="223"/>
      <c r="ZU188" s="223"/>
      <c r="ZV188" s="223"/>
      <c r="ZW188" s="223"/>
      <c r="ZX188" s="223"/>
      <c r="ZY188" s="223"/>
      <c r="ZZ188" s="223"/>
      <c r="AAA188" s="223"/>
      <c r="AAB188" s="223"/>
      <c r="AAC188" s="223"/>
      <c r="AAD188" s="223"/>
      <c r="AAE188" s="223"/>
      <c r="AAF188" s="223"/>
      <c r="AAG188" s="223"/>
      <c r="AAH188" s="223"/>
      <c r="AAI188" s="223"/>
      <c r="AAJ188" s="223"/>
      <c r="AAK188" s="223"/>
      <c r="AAL188" s="223"/>
      <c r="AAM188" s="223"/>
      <c r="AAN188" s="223"/>
      <c r="AAO188" s="223"/>
      <c r="AAP188" s="223"/>
      <c r="AAQ188" s="223"/>
      <c r="AAR188" s="223"/>
      <c r="AAS188" s="223"/>
      <c r="AAT188" s="223"/>
      <c r="AAU188" s="223"/>
      <c r="AAV188" s="223"/>
      <c r="AAW188" s="223"/>
      <c r="AAX188" s="223"/>
      <c r="AAY188" s="223"/>
      <c r="AAZ188" s="223"/>
      <c r="ABA188" s="223"/>
      <c r="ABB188" s="223"/>
      <c r="ABC188" s="223"/>
      <c r="ABD188" s="223"/>
      <c r="ABE188" s="223"/>
      <c r="ABF188" s="223"/>
      <c r="ABG188" s="223"/>
      <c r="ABH188" s="223"/>
      <c r="ABI188" s="223"/>
      <c r="ABJ188" s="223"/>
      <c r="ABK188" s="223"/>
      <c r="ABL188" s="223"/>
      <c r="ABM188" s="223"/>
      <c r="ABN188" s="223"/>
      <c r="ABO188" s="223"/>
      <c r="ABP188" s="223"/>
      <c r="ABQ188" s="223"/>
      <c r="ABR188" s="223"/>
      <c r="ABS188" s="223"/>
      <c r="ABT188" s="223"/>
      <c r="ABU188" s="223"/>
      <c r="ABV188" s="223"/>
      <c r="ABW188" s="223"/>
      <c r="ABX188" s="223"/>
      <c r="ABY188" s="223"/>
      <c r="ABZ188" s="223"/>
      <c r="ACA188" s="223"/>
      <c r="ACB188" s="223"/>
      <c r="ACC188" s="223"/>
      <c r="ACD188" s="223"/>
      <c r="ACE188" s="223"/>
      <c r="ACF188" s="223"/>
      <c r="ACG188" s="223"/>
      <c r="ACH188" s="223"/>
      <c r="ACI188" s="223"/>
      <c r="ACJ188" s="223"/>
      <c r="ACK188" s="223"/>
      <c r="ACL188" s="223"/>
      <c r="ACM188" s="223"/>
      <c r="ACN188" s="223"/>
      <c r="ACO188" s="223"/>
      <c r="ACP188" s="223"/>
      <c r="ACQ188" s="223"/>
      <c r="ACR188" s="223"/>
      <c r="ACS188" s="223"/>
      <c r="ACT188" s="223"/>
      <c r="ACU188" s="223"/>
      <c r="ACV188" s="223"/>
      <c r="ACW188" s="223"/>
      <c r="ACX188" s="223"/>
      <c r="ACY188" s="223"/>
      <c r="ACZ188" s="223"/>
      <c r="ADA188" s="223"/>
      <c r="ADB188" s="223"/>
      <c r="ADC188" s="223"/>
      <c r="ADD188" s="223"/>
      <c r="ADE188" s="223"/>
      <c r="ADF188" s="223"/>
      <c r="ADG188" s="223"/>
      <c r="ADH188" s="223"/>
      <c r="ADI188" s="223"/>
      <c r="ADJ188" s="223"/>
      <c r="ADK188" s="223"/>
      <c r="ADL188" s="223"/>
      <c r="ADM188" s="223"/>
      <c r="ADN188" s="223"/>
      <c r="ADO188" s="223"/>
      <c r="ADP188" s="223"/>
      <c r="ADQ188" s="223"/>
      <c r="ADR188" s="223"/>
      <c r="ADS188" s="223"/>
      <c r="ADT188" s="223"/>
      <c r="ADU188" s="223"/>
      <c r="ADV188" s="223"/>
      <c r="ADW188" s="223"/>
      <c r="ADX188" s="223"/>
      <c r="ADY188" s="223"/>
      <c r="ADZ188" s="223"/>
      <c r="AEA188" s="223"/>
      <c r="AEB188" s="223"/>
      <c r="AEC188" s="223"/>
      <c r="AED188" s="223"/>
      <c r="AEE188" s="223"/>
      <c r="AEF188" s="223"/>
      <c r="AEG188" s="223"/>
      <c r="AEH188" s="223"/>
      <c r="AEI188" s="223"/>
      <c r="AEJ188" s="223"/>
      <c r="AEK188" s="223"/>
      <c r="AEL188" s="223"/>
      <c r="AEM188" s="223"/>
      <c r="AEN188" s="223"/>
      <c r="AEO188" s="223"/>
      <c r="AEP188" s="223"/>
      <c r="AEQ188" s="223"/>
      <c r="AER188" s="223"/>
      <c r="AES188" s="223"/>
      <c r="AET188" s="223"/>
      <c r="AEU188" s="223"/>
      <c r="AEV188" s="223"/>
      <c r="AEW188" s="223"/>
      <c r="AEX188" s="223"/>
      <c r="AEY188" s="223"/>
      <c r="AEZ188" s="223"/>
      <c r="AFA188" s="223"/>
      <c r="AFB188" s="223"/>
      <c r="AFC188" s="223"/>
      <c r="AFD188" s="223"/>
      <c r="AFE188" s="223"/>
      <c r="AFF188" s="223"/>
      <c r="AFG188" s="223"/>
      <c r="AFH188" s="223"/>
      <c r="AFI188" s="223"/>
      <c r="AFJ188" s="223"/>
      <c r="AFK188" s="223"/>
      <c r="AFL188" s="223"/>
      <c r="AFM188" s="223"/>
      <c r="AFN188" s="223"/>
      <c r="AFO188" s="223"/>
      <c r="AFP188" s="223"/>
      <c r="AFQ188" s="223"/>
      <c r="AFR188" s="223"/>
      <c r="AFS188" s="223"/>
      <c r="AFT188" s="223"/>
    </row>
    <row r="189" spans="1:852" s="64" customFormat="1" ht="15.75">
      <c r="A189" s="220" t="s">
        <v>815</v>
      </c>
      <c r="B189" s="265" t="s">
        <v>9952</v>
      </c>
      <c r="C189" s="840" t="str">
        <f>IF(Severity!F189&gt;=0.5,"YES","NO")</f>
        <v>YES</v>
      </c>
      <c r="D189" s="840" t="str">
        <f>IF(Severity!G189&gt;=0.5,"YES","NO")</f>
        <v>NO</v>
      </c>
      <c r="E189" s="209">
        <v>4</v>
      </c>
      <c r="F189" s="209">
        <v>2</v>
      </c>
      <c r="G189" s="271" t="s">
        <v>360</v>
      </c>
      <c r="H189" s="270" t="s">
        <v>455</v>
      </c>
      <c r="I189" s="270">
        <v>0</v>
      </c>
      <c r="J189" s="270">
        <v>3</v>
      </c>
      <c r="K189" s="270" t="s">
        <v>455</v>
      </c>
      <c r="L189" s="212"/>
      <c r="M189" s="212"/>
      <c r="N189" s="270"/>
      <c r="O189" s="270" t="s">
        <v>455</v>
      </c>
      <c r="P189" s="212"/>
      <c r="Q189" s="212"/>
      <c r="R189" s="212"/>
      <c r="S189" s="270" t="s">
        <v>602</v>
      </c>
      <c r="T189" s="270">
        <v>21</v>
      </c>
      <c r="U189" s="267"/>
      <c r="V189" s="267"/>
      <c r="W189" s="113">
        <v>60.8</v>
      </c>
      <c r="X189" s="113">
        <v>11</v>
      </c>
      <c r="Y189" s="113"/>
      <c r="Z189" s="113"/>
      <c r="AA189" s="113">
        <v>25.5</v>
      </c>
      <c r="AB189" s="113">
        <v>24</v>
      </c>
      <c r="AC189" s="113"/>
      <c r="AD189" s="113"/>
      <c r="AE189" s="114"/>
      <c r="AF189" s="113"/>
      <c r="AG189" s="113"/>
      <c r="AH189" s="113"/>
      <c r="AI189" s="267">
        <v>20</v>
      </c>
      <c r="AJ189" s="267">
        <f>AI189-J189</f>
        <v>17</v>
      </c>
      <c r="AK189" s="267">
        <v>17</v>
      </c>
      <c r="AL189" s="90" t="s">
        <v>3011</v>
      </c>
      <c r="AM189" s="270" t="s">
        <v>455</v>
      </c>
      <c r="AN189" s="270">
        <v>0</v>
      </c>
      <c r="AO189" s="270">
        <v>0</v>
      </c>
      <c r="AP189" s="270" t="s">
        <v>455</v>
      </c>
      <c r="AQ189" s="212"/>
      <c r="AR189" s="212"/>
      <c r="AS189" s="212"/>
      <c r="AT189" s="270" t="s">
        <v>455</v>
      </c>
      <c r="AU189" s="212"/>
      <c r="AV189" s="212"/>
      <c r="AW189" s="212"/>
      <c r="AX189" s="267" t="s">
        <v>602</v>
      </c>
      <c r="AY189" s="267">
        <v>21</v>
      </c>
      <c r="AZ189" s="114"/>
      <c r="BA189" s="114"/>
      <c r="BB189" s="114">
        <v>57</v>
      </c>
      <c r="BC189" s="114">
        <v>7</v>
      </c>
      <c r="BD189" s="114"/>
      <c r="BE189" s="114"/>
      <c r="BF189" s="114">
        <v>53.2</v>
      </c>
      <c r="BG189" s="114">
        <v>11.2</v>
      </c>
      <c r="BH189" s="114"/>
      <c r="BI189" s="114"/>
      <c r="BJ189" s="114"/>
      <c r="BK189" s="114"/>
      <c r="BL189" s="114"/>
      <c r="BM189" s="114"/>
      <c r="BN189" s="270">
        <v>10</v>
      </c>
      <c r="BO189" s="270">
        <f>BN189-AO189</f>
        <v>10</v>
      </c>
      <c r="BP189" s="270">
        <v>10</v>
      </c>
      <c r="BQ189" s="271"/>
      <c r="BR189" s="270" t="s">
        <v>455</v>
      </c>
      <c r="BS189" s="267"/>
      <c r="BT189" s="267"/>
      <c r="BU189" s="270"/>
      <c r="BV189" s="212"/>
      <c r="BW189" s="212"/>
      <c r="BX189" s="212"/>
      <c r="BY189" s="270"/>
      <c r="BZ189" s="212"/>
      <c r="CA189" s="212"/>
      <c r="CB189" s="212"/>
      <c r="CC189" s="267"/>
      <c r="CD189" s="267"/>
      <c r="CE189" s="114"/>
      <c r="CF189" s="114"/>
      <c r="CG189" s="114"/>
      <c r="CH189" s="114"/>
      <c r="CI189" s="114"/>
      <c r="CJ189" s="114"/>
      <c r="CK189" s="114"/>
      <c r="CL189" s="114"/>
      <c r="CM189" s="114"/>
      <c r="CN189" s="114"/>
      <c r="CO189" s="114"/>
      <c r="CP189" s="114"/>
      <c r="CQ189" s="114"/>
      <c r="CR189" s="114"/>
      <c r="CS189" s="267"/>
      <c r="CT189" s="267"/>
      <c r="CU189" s="267"/>
      <c r="CV189" s="271"/>
      <c r="CW189" s="270" t="s">
        <v>455</v>
      </c>
      <c r="CX189" s="90"/>
      <c r="CY189" s="212"/>
      <c r="CZ189" s="212"/>
      <c r="DA189" s="212"/>
      <c r="DB189" s="212"/>
      <c r="DC189" s="212"/>
      <c r="DD189" s="212"/>
      <c r="DE189" s="212"/>
      <c r="DF189" s="212"/>
      <c r="DG189" s="212"/>
      <c r="DH189" s="212"/>
      <c r="DI189" s="212"/>
      <c r="DJ189" s="113"/>
      <c r="DK189" s="113"/>
      <c r="DL189" s="113"/>
      <c r="DM189" s="113"/>
      <c r="DN189" s="113"/>
      <c r="DO189" s="113"/>
      <c r="DP189" s="113"/>
      <c r="DQ189" s="113"/>
      <c r="DR189" s="113"/>
      <c r="DS189" s="113"/>
      <c r="DT189" s="113"/>
      <c r="DU189" s="113"/>
      <c r="DV189" s="113"/>
      <c r="DW189" s="113"/>
      <c r="DX189" s="212"/>
      <c r="DY189" s="212"/>
      <c r="DZ189" s="212"/>
      <c r="EA189" s="212"/>
      <c r="EB189" s="270" t="s">
        <v>455</v>
      </c>
      <c r="EC189" s="212"/>
      <c r="ED189" s="212"/>
      <c r="EE189" s="212"/>
      <c r="EF189" s="212"/>
      <c r="EG189" s="212"/>
      <c r="EH189" s="212"/>
      <c r="EI189" s="212"/>
      <c r="EJ189" s="212"/>
      <c r="EK189" s="212"/>
      <c r="EL189" s="212"/>
      <c r="EM189" s="212"/>
      <c r="EN189" s="212"/>
      <c r="EO189" s="113"/>
      <c r="EP189" s="113"/>
      <c r="EQ189" s="113"/>
      <c r="ER189" s="113"/>
      <c r="ES189" s="113"/>
      <c r="ET189" s="113"/>
      <c r="EU189" s="113"/>
      <c r="EV189" s="113"/>
      <c r="EW189" s="113"/>
      <c r="EX189" s="113"/>
      <c r="EY189" s="113"/>
      <c r="EZ189" s="113"/>
      <c r="FA189" s="113"/>
      <c r="FB189" s="113"/>
      <c r="FC189" s="212"/>
      <c r="FD189" s="212"/>
      <c r="FE189" s="212"/>
      <c r="FF189" s="270" t="s">
        <v>455</v>
      </c>
      <c r="FG189" s="267"/>
      <c r="FH189" s="212"/>
      <c r="FI189" s="212"/>
      <c r="FJ189" s="212"/>
      <c r="FK189" s="212"/>
      <c r="FL189" s="212"/>
      <c r="FM189" s="212"/>
      <c r="FN189" s="212"/>
      <c r="FO189" s="212"/>
      <c r="FP189" s="212"/>
      <c r="FQ189" s="212"/>
      <c r="FR189" s="212"/>
      <c r="FS189" s="212"/>
      <c r="FT189" s="212"/>
      <c r="FU189" s="212"/>
      <c r="FV189" s="212"/>
      <c r="FW189" s="212"/>
      <c r="FX189" s="212"/>
      <c r="FY189" s="212"/>
      <c r="FZ189" s="212"/>
      <c r="GA189" s="212"/>
      <c r="GB189" s="212"/>
      <c r="GC189" s="212"/>
      <c r="GD189" s="212"/>
      <c r="GE189" s="212"/>
      <c r="GF189" s="212"/>
      <c r="GG189" s="212"/>
      <c r="GH189" s="212"/>
      <c r="GI189" s="212"/>
      <c r="GJ189" s="212"/>
      <c r="GK189" s="212"/>
      <c r="GL189" s="212"/>
      <c r="GM189" s="212"/>
      <c r="GN189" s="212"/>
      <c r="GO189" s="212"/>
      <c r="GP189" s="212"/>
      <c r="GQ189" s="212"/>
      <c r="GR189" s="212"/>
      <c r="GS189" s="212"/>
      <c r="GT189" s="212"/>
      <c r="GU189" s="212"/>
      <c r="GV189" s="212"/>
      <c r="GW189" s="212"/>
      <c r="GX189" s="212"/>
      <c r="GY189" s="212"/>
      <c r="GZ189" s="212"/>
      <c r="HA189" s="212"/>
      <c r="HB189" s="212"/>
      <c r="HC189" s="212"/>
      <c r="HD189" s="270" t="s">
        <v>455</v>
      </c>
      <c r="HE189" s="212"/>
      <c r="HF189" s="212"/>
      <c r="HG189" s="267"/>
      <c r="HH189" s="212"/>
      <c r="HI189" s="212"/>
      <c r="HJ189" s="212"/>
      <c r="HK189" s="212"/>
      <c r="HL189" s="212"/>
      <c r="HM189" s="212"/>
      <c r="HN189" s="212"/>
      <c r="HO189" s="212"/>
      <c r="HP189" s="212"/>
      <c r="HQ189" s="212"/>
      <c r="HR189" s="212"/>
      <c r="HS189" s="212"/>
      <c r="HT189" s="212"/>
      <c r="HU189" s="212"/>
      <c r="HV189" s="212"/>
      <c r="HW189" s="212"/>
      <c r="HX189" s="212"/>
      <c r="HY189" s="212"/>
      <c r="HZ189" s="212"/>
      <c r="IA189" s="212"/>
      <c r="IB189" s="212"/>
      <c r="IC189" s="212"/>
      <c r="ID189" s="212"/>
      <c r="IE189" s="212"/>
      <c r="IF189" s="212"/>
      <c r="IG189" s="212"/>
      <c r="IH189" s="212"/>
      <c r="II189" s="212"/>
      <c r="IJ189" s="212"/>
      <c r="IK189" s="212"/>
      <c r="IL189" s="212"/>
      <c r="IM189" s="212"/>
      <c r="IN189" s="212"/>
      <c r="IO189" s="212"/>
      <c r="IP189" s="212"/>
      <c r="IQ189" s="212"/>
      <c r="IR189" s="212"/>
      <c r="IS189" s="270" t="s">
        <v>455</v>
      </c>
      <c r="IT189" s="212"/>
      <c r="IU189" s="212"/>
      <c r="IV189" s="212"/>
      <c r="IW189" s="212"/>
      <c r="IX189" s="212"/>
      <c r="IY189" s="212"/>
      <c r="IZ189" s="212"/>
      <c r="JA189" s="212"/>
      <c r="JB189" s="212"/>
      <c r="JC189" s="212"/>
      <c r="JD189" s="212"/>
      <c r="JE189" s="212"/>
      <c r="JF189" s="212"/>
      <c r="JG189" s="212"/>
      <c r="JH189" s="212"/>
      <c r="JI189" s="212"/>
      <c r="JJ189" s="212"/>
      <c r="JK189" s="212"/>
      <c r="JL189" s="212"/>
      <c r="JM189" s="212"/>
      <c r="JN189" s="212"/>
      <c r="JO189" s="212"/>
      <c r="JP189" s="212"/>
      <c r="JQ189" s="212"/>
      <c r="JR189" s="212"/>
      <c r="JS189" s="212"/>
      <c r="JT189" s="212"/>
      <c r="JU189" s="212"/>
      <c r="JV189" s="212"/>
      <c r="JW189" s="212"/>
      <c r="JX189" s="212"/>
      <c r="JY189" s="212"/>
      <c r="JZ189" s="212"/>
      <c r="KA189" s="212"/>
      <c r="KB189" s="212"/>
      <c r="KC189" s="212"/>
      <c r="KD189" s="212"/>
      <c r="KE189" s="270" t="s">
        <v>455</v>
      </c>
      <c r="KF189" s="212"/>
      <c r="KG189" s="212"/>
      <c r="KH189" s="212"/>
      <c r="KI189" s="267"/>
      <c r="KJ189" s="212"/>
      <c r="KK189" s="212"/>
      <c r="KL189" s="212"/>
      <c r="KM189" s="212"/>
      <c r="KN189" s="212"/>
      <c r="KO189" s="212"/>
      <c r="KP189" s="212"/>
      <c r="KQ189" s="212"/>
      <c r="KR189" s="212"/>
      <c r="KS189" s="212"/>
      <c r="KT189" s="212"/>
      <c r="KU189" s="212"/>
      <c r="KV189" s="212"/>
      <c r="KW189" s="212"/>
      <c r="KX189" s="212"/>
      <c r="KY189" s="212"/>
      <c r="KZ189" s="212"/>
      <c r="LA189" s="212"/>
      <c r="LB189" s="212"/>
      <c r="LC189" s="212"/>
      <c r="LD189" s="212"/>
      <c r="LE189" s="212"/>
      <c r="LF189" s="212"/>
      <c r="LG189" s="212"/>
      <c r="LH189" s="212"/>
      <c r="LI189" s="212"/>
      <c r="LJ189" s="212"/>
      <c r="LK189" s="212"/>
      <c r="LL189" s="212"/>
      <c r="LM189" s="212"/>
      <c r="LN189" s="212"/>
      <c r="LO189" s="212"/>
      <c r="LP189" s="212"/>
      <c r="LQ189" s="212"/>
      <c r="LR189" s="212"/>
      <c r="LS189" s="212"/>
      <c r="LT189" s="270" t="s">
        <v>455</v>
      </c>
      <c r="LU189" s="212"/>
      <c r="LV189" s="212"/>
      <c r="LW189" s="212"/>
      <c r="LX189" s="212"/>
      <c r="LY189" s="212"/>
      <c r="LZ189" s="212"/>
      <c r="MA189" s="212"/>
      <c r="MB189" s="212"/>
      <c r="MC189" s="212"/>
      <c r="MD189" s="212"/>
      <c r="ME189" s="212"/>
      <c r="MF189" s="212"/>
      <c r="MG189" s="212"/>
      <c r="MH189" s="212"/>
      <c r="MI189" s="212"/>
      <c r="MJ189" s="212"/>
      <c r="MK189" s="212"/>
      <c r="ML189" s="212"/>
      <c r="MM189" s="212"/>
      <c r="MN189" s="212"/>
      <c r="MO189" s="212"/>
      <c r="MP189" s="212"/>
      <c r="MQ189" s="212"/>
      <c r="MR189" s="212"/>
      <c r="MS189" s="212"/>
      <c r="MT189" s="212"/>
      <c r="MU189" s="212"/>
      <c r="MV189" s="212"/>
      <c r="MW189" s="212"/>
      <c r="MX189" s="212"/>
      <c r="MY189" s="212"/>
      <c r="MZ189" s="212"/>
      <c r="NA189" s="212"/>
      <c r="NB189" s="212"/>
      <c r="NC189" s="212"/>
      <c r="ND189" s="212"/>
      <c r="NE189" s="212"/>
      <c r="NF189" s="212"/>
      <c r="NG189" s="212"/>
      <c r="NH189" s="212"/>
      <c r="NI189" s="212"/>
      <c r="NJ189" s="212"/>
      <c r="NK189" s="212"/>
      <c r="NL189" s="212"/>
      <c r="NM189" s="212"/>
      <c r="NN189" s="212"/>
      <c r="NO189" s="212"/>
      <c r="NP189" s="212"/>
      <c r="NQ189" s="212"/>
      <c r="NR189" s="212"/>
      <c r="NS189" s="212"/>
      <c r="NT189" s="212"/>
      <c r="NU189" s="212"/>
      <c r="NV189" s="212"/>
      <c r="NW189" s="212"/>
      <c r="NX189" s="212"/>
      <c r="NY189" s="212"/>
      <c r="NZ189" s="212"/>
      <c r="OA189" s="212"/>
      <c r="OB189" s="212"/>
      <c r="OC189" s="212"/>
      <c r="OD189" s="212"/>
      <c r="OE189" s="212"/>
      <c r="OF189" s="212"/>
      <c r="OG189" s="212"/>
      <c r="OH189" s="212"/>
      <c r="OI189" s="212"/>
      <c r="OJ189" s="212"/>
      <c r="OK189" s="212"/>
      <c r="OL189" s="212"/>
      <c r="OM189" s="212"/>
      <c r="ON189" s="212"/>
      <c r="OO189" s="212"/>
      <c r="OP189" s="212"/>
      <c r="OQ189" s="212"/>
      <c r="OR189" s="212"/>
      <c r="OS189" s="267">
        <f>IF(ISERROR(#REF!),0,1)</f>
        <v>0</v>
      </c>
      <c r="OT189" s="267">
        <f t="shared" si="49"/>
        <v>1</v>
      </c>
      <c r="OU189" s="267">
        <f t="shared" si="49"/>
        <v>0</v>
      </c>
      <c r="OV189" s="223"/>
      <c r="OW189" s="223"/>
      <c r="OX189" s="223"/>
      <c r="OY189" s="223"/>
      <c r="OZ189" s="223"/>
      <c r="PA189" s="223"/>
      <c r="PB189" s="223"/>
      <c r="PC189" s="223"/>
      <c r="PD189" s="223"/>
      <c r="PE189" s="223"/>
      <c r="PF189" s="223"/>
      <c r="PG189" s="223"/>
      <c r="PH189" s="223"/>
      <c r="PI189" s="223"/>
      <c r="PJ189" s="223"/>
      <c r="PK189" s="223"/>
      <c r="PL189" s="223"/>
      <c r="PM189" s="223"/>
      <c r="PN189" s="223"/>
      <c r="PO189" s="223"/>
      <c r="PP189" s="223"/>
      <c r="PQ189" s="223"/>
      <c r="PR189" s="223"/>
      <c r="PS189" s="223"/>
      <c r="PT189" s="223"/>
      <c r="PU189" s="223"/>
      <c r="PV189" s="223"/>
      <c r="PW189" s="223"/>
      <c r="PX189" s="223"/>
      <c r="PY189" s="223"/>
      <c r="PZ189" s="223"/>
      <c r="QA189" s="223"/>
      <c r="QB189" s="223"/>
      <c r="QC189" s="223"/>
      <c r="QD189" s="223"/>
      <c r="QE189" s="223"/>
      <c r="QF189" s="223"/>
      <c r="QG189" s="223"/>
      <c r="QH189" s="223"/>
      <c r="QI189" s="223"/>
      <c r="QJ189" s="223"/>
      <c r="QK189" s="223"/>
      <c r="QL189" s="223"/>
      <c r="QM189" s="223"/>
      <c r="QN189" s="223"/>
      <c r="QO189" s="223"/>
      <c r="QP189" s="223"/>
      <c r="QQ189" s="223"/>
      <c r="QR189" s="223"/>
      <c r="QS189" s="223"/>
      <c r="QT189" s="223"/>
      <c r="QU189" s="223"/>
      <c r="QV189" s="223"/>
      <c r="QW189" s="223"/>
      <c r="QX189" s="223"/>
      <c r="QY189" s="223"/>
      <c r="QZ189" s="223"/>
      <c r="RA189" s="223"/>
      <c r="RB189" s="223"/>
      <c r="RC189" s="223"/>
      <c r="RD189" s="223"/>
      <c r="RE189" s="223"/>
      <c r="RF189" s="223"/>
      <c r="RG189" s="223"/>
      <c r="RH189" s="223"/>
      <c r="RI189" s="223"/>
      <c r="RJ189" s="223"/>
      <c r="RK189" s="223"/>
      <c r="RL189" s="223"/>
      <c r="RM189" s="223"/>
      <c r="RN189" s="223"/>
      <c r="RO189" s="223"/>
      <c r="RP189" s="223"/>
      <c r="RQ189" s="223"/>
      <c r="RR189" s="223"/>
      <c r="RS189" s="223"/>
      <c r="RT189" s="223"/>
      <c r="RU189" s="223"/>
      <c r="RV189" s="223"/>
      <c r="RW189" s="223"/>
      <c r="RX189" s="223"/>
      <c r="RY189" s="223"/>
      <c r="RZ189" s="223"/>
      <c r="SA189" s="223"/>
      <c r="SB189" s="223"/>
      <c r="SC189" s="223"/>
      <c r="SD189" s="223"/>
      <c r="SE189" s="223"/>
      <c r="SF189" s="223"/>
      <c r="SG189" s="223"/>
      <c r="SH189" s="223"/>
      <c r="SI189" s="223"/>
      <c r="SJ189" s="223"/>
      <c r="SK189" s="223"/>
      <c r="SL189" s="223"/>
      <c r="SM189" s="223"/>
      <c r="SN189" s="223"/>
      <c r="SO189" s="223"/>
      <c r="SP189" s="223"/>
      <c r="SQ189" s="223"/>
      <c r="SR189" s="223"/>
      <c r="SS189" s="223"/>
      <c r="ST189" s="223"/>
      <c r="SU189" s="223"/>
      <c r="SV189" s="223"/>
      <c r="SW189" s="223"/>
      <c r="SX189" s="223"/>
      <c r="SY189" s="223"/>
      <c r="SZ189" s="223"/>
      <c r="TA189" s="223"/>
      <c r="TB189" s="223"/>
      <c r="TC189" s="223"/>
      <c r="TD189" s="223"/>
      <c r="TE189" s="223"/>
      <c r="TF189" s="223"/>
      <c r="TG189" s="223"/>
      <c r="TH189" s="223"/>
      <c r="TI189" s="223"/>
      <c r="TJ189" s="223"/>
      <c r="TK189" s="223"/>
      <c r="TL189" s="223"/>
      <c r="TM189" s="223"/>
      <c r="TN189" s="223"/>
      <c r="TO189" s="223"/>
      <c r="TP189" s="223"/>
      <c r="TQ189" s="223"/>
      <c r="TR189" s="223"/>
      <c r="TS189" s="223"/>
      <c r="TT189" s="223"/>
      <c r="TU189" s="223"/>
      <c r="TV189" s="223"/>
      <c r="TW189" s="223"/>
      <c r="TX189" s="223"/>
      <c r="TY189" s="223"/>
      <c r="TZ189" s="223"/>
      <c r="UA189" s="223"/>
      <c r="UB189" s="223"/>
      <c r="UC189" s="223"/>
      <c r="UD189" s="223"/>
      <c r="UE189" s="223"/>
      <c r="UF189" s="223"/>
      <c r="UG189" s="223"/>
      <c r="UH189" s="223"/>
      <c r="UI189" s="223"/>
      <c r="UJ189" s="223"/>
      <c r="UK189" s="223"/>
      <c r="UL189" s="223"/>
      <c r="UM189" s="223"/>
      <c r="UN189" s="223"/>
      <c r="UO189" s="223"/>
      <c r="UP189" s="223"/>
      <c r="UQ189" s="223"/>
      <c r="UR189" s="223"/>
      <c r="US189" s="223"/>
      <c r="UT189" s="223"/>
      <c r="UU189" s="223"/>
      <c r="UV189" s="223"/>
      <c r="UW189" s="223"/>
      <c r="UX189" s="223"/>
      <c r="UY189" s="223"/>
      <c r="UZ189" s="223"/>
      <c r="VA189" s="223"/>
      <c r="VB189" s="223"/>
      <c r="VC189" s="223"/>
      <c r="VD189" s="223"/>
      <c r="VE189" s="223"/>
      <c r="VF189" s="223"/>
      <c r="VG189" s="223"/>
      <c r="VH189" s="223"/>
      <c r="VI189" s="223"/>
      <c r="VJ189" s="223"/>
      <c r="VK189" s="223"/>
      <c r="VL189" s="223"/>
      <c r="VM189" s="223"/>
      <c r="VN189" s="223"/>
      <c r="VO189" s="223"/>
      <c r="VP189" s="223"/>
      <c r="VQ189" s="223"/>
      <c r="VR189" s="223"/>
      <c r="VS189" s="223"/>
      <c r="VT189" s="223"/>
      <c r="VU189" s="223"/>
      <c r="VV189" s="223"/>
      <c r="VW189" s="223"/>
      <c r="VX189" s="223"/>
      <c r="VY189" s="223"/>
      <c r="VZ189" s="223"/>
      <c r="WA189" s="223"/>
      <c r="WB189" s="223"/>
      <c r="WC189" s="223"/>
      <c r="WD189" s="223"/>
      <c r="WE189" s="223"/>
      <c r="WF189" s="223"/>
      <c r="WG189" s="223"/>
      <c r="WH189" s="223"/>
      <c r="WI189" s="223"/>
      <c r="WJ189" s="223"/>
      <c r="WK189" s="223"/>
      <c r="WL189" s="223"/>
      <c r="WM189" s="223"/>
      <c r="WN189" s="223"/>
      <c r="WO189" s="223"/>
      <c r="WP189" s="223"/>
      <c r="WQ189" s="223"/>
      <c r="WR189" s="223"/>
      <c r="WS189" s="223"/>
      <c r="WT189" s="223"/>
      <c r="WU189" s="223"/>
      <c r="WV189" s="223"/>
      <c r="WW189" s="223"/>
      <c r="WX189" s="223"/>
      <c r="WY189" s="223"/>
      <c r="WZ189" s="223"/>
      <c r="XA189" s="223"/>
      <c r="XB189" s="223"/>
      <c r="XC189" s="223"/>
      <c r="XD189" s="223"/>
      <c r="XE189" s="223"/>
      <c r="XF189" s="223"/>
      <c r="XG189" s="223"/>
      <c r="XH189" s="223"/>
      <c r="XI189" s="223"/>
      <c r="XJ189" s="223"/>
      <c r="XK189" s="223"/>
      <c r="XL189" s="223"/>
      <c r="XM189" s="223"/>
      <c r="XN189" s="223"/>
      <c r="XO189" s="223"/>
      <c r="XP189" s="223"/>
      <c r="XQ189" s="223"/>
      <c r="XR189" s="223"/>
      <c r="XS189" s="223"/>
      <c r="XT189" s="223"/>
      <c r="XU189" s="223"/>
      <c r="XV189" s="223"/>
      <c r="XW189" s="223"/>
      <c r="XX189" s="223"/>
      <c r="XY189" s="223"/>
      <c r="XZ189" s="223"/>
      <c r="YA189" s="223"/>
      <c r="YB189" s="223"/>
      <c r="YC189" s="223"/>
      <c r="YD189" s="223"/>
      <c r="YE189" s="223"/>
      <c r="YF189" s="223"/>
      <c r="YG189" s="223"/>
      <c r="YH189" s="223"/>
      <c r="YI189" s="223"/>
      <c r="YJ189" s="223"/>
      <c r="YK189" s="223"/>
      <c r="YL189" s="223"/>
      <c r="YM189" s="223"/>
      <c r="YN189" s="223"/>
      <c r="YO189" s="223"/>
      <c r="YP189" s="223"/>
      <c r="YQ189" s="223"/>
      <c r="YR189" s="223"/>
      <c r="YS189" s="223"/>
      <c r="YT189" s="223"/>
      <c r="YU189" s="223"/>
      <c r="YV189" s="223"/>
      <c r="YW189" s="223"/>
      <c r="YX189" s="223"/>
      <c r="YY189" s="223"/>
      <c r="YZ189" s="223"/>
      <c r="ZA189" s="223"/>
      <c r="ZB189" s="223"/>
      <c r="ZC189" s="223"/>
      <c r="ZD189" s="223"/>
      <c r="ZE189" s="223"/>
      <c r="ZF189" s="223"/>
      <c r="ZG189" s="223"/>
      <c r="ZH189" s="223"/>
      <c r="ZI189" s="223"/>
      <c r="ZJ189" s="223"/>
      <c r="ZK189" s="223"/>
      <c r="ZL189" s="223"/>
      <c r="ZM189" s="223"/>
      <c r="ZN189" s="223"/>
      <c r="ZO189" s="223"/>
      <c r="ZP189" s="223"/>
      <c r="ZQ189" s="223"/>
      <c r="ZR189" s="223"/>
      <c r="ZS189" s="223"/>
      <c r="ZT189" s="223"/>
      <c r="ZU189" s="223"/>
      <c r="ZV189" s="223"/>
      <c r="ZW189" s="223"/>
      <c r="ZX189" s="223"/>
      <c r="ZY189" s="223"/>
      <c r="ZZ189" s="223"/>
      <c r="AAA189" s="223"/>
      <c r="AAB189" s="223"/>
      <c r="AAC189" s="223"/>
      <c r="AAD189" s="223"/>
      <c r="AAE189" s="223"/>
      <c r="AAF189" s="223"/>
      <c r="AAG189" s="223"/>
      <c r="AAH189" s="223"/>
      <c r="AAI189" s="223"/>
      <c r="AAJ189" s="223"/>
      <c r="AAK189" s="223"/>
      <c r="AAL189" s="223"/>
      <c r="AAM189" s="223"/>
      <c r="AAN189" s="223"/>
      <c r="AAO189" s="223"/>
      <c r="AAP189" s="223"/>
      <c r="AAQ189" s="223"/>
      <c r="AAR189" s="223"/>
      <c r="AAS189" s="223"/>
      <c r="AAT189" s="223"/>
      <c r="AAU189" s="223"/>
      <c r="AAV189" s="223"/>
      <c r="AAW189" s="223"/>
      <c r="AAX189" s="223"/>
      <c r="AAY189" s="223"/>
      <c r="AAZ189" s="223"/>
      <c r="ABA189" s="223"/>
      <c r="ABB189" s="223"/>
      <c r="ABC189" s="223"/>
      <c r="ABD189" s="223"/>
      <c r="ABE189" s="223"/>
      <c r="ABF189" s="223"/>
      <c r="ABG189" s="223"/>
      <c r="ABH189" s="223"/>
      <c r="ABI189" s="223"/>
      <c r="ABJ189" s="223"/>
      <c r="ABK189" s="223"/>
      <c r="ABL189" s="223"/>
      <c r="ABM189" s="223"/>
      <c r="ABN189" s="223"/>
      <c r="ABO189" s="223"/>
      <c r="ABP189" s="223"/>
      <c r="ABQ189" s="223"/>
      <c r="ABR189" s="223"/>
      <c r="ABS189" s="223"/>
      <c r="ABT189" s="223"/>
      <c r="ABU189" s="223"/>
      <c r="ABV189" s="223"/>
      <c r="ABW189" s="223"/>
      <c r="ABX189" s="223"/>
      <c r="ABY189" s="223"/>
      <c r="ABZ189" s="223"/>
      <c r="ACA189" s="223"/>
      <c r="ACB189" s="223"/>
      <c r="ACC189" s="223"/>
      <c r="ACD189" s="223"/>
      <c r="ACE189" s="223"/>
      <c r="ACF189" s="223"/>
      <c r="ACG189" s="223"/>
      <c r="ACH189" s="223"/>
      <c r="ACI189" s="223"/>
      <c r="ACJ189" s="223"/>
      <c r="ACK189" s="223"/>
      <c r="ACL189" s="223"/>
      <c r="ACM189" s="223"/>
      <c r="ACN189" s="223"/>
      <c r="ACO189" s="223"/>
      <c r="ACP189" s="223"/>
      <c r="ACQ189" s="223"/>
      <c r="ACR189" s="223"/>
      <c r="ACS189" s="223"/>
      <c r="ACT189" s="223"/>
      <c r="ACU189" s="223"/>
      <c r="ACV189" s="223"/>
      <c r="ACW189" s="223"/>
      <c r="ACX189" s="223"/>
      <c r="ACY189" s="223"/>
      <c r="ACZ189" s="223"/>
      <c r="ADA189" s="223"/>
      <c r="ADB189" s="223"/>
      <c r="ADC189" s="223"/>
      <c r="ADD189" s="223"/>
      <c r="ADE189" s="223"/>
      <c r="ADF189" s="223"/>
      <c r="ADG189" s="223"/>
      <c r="ADH189" s="223"/>
      <c r="ADI189" s="223"/>
      <c r="ADJ189" s="223"/>
      <c r="ADK189" s="223"/>
      <c r="ADL189" s="223"/>
      <c r="ADM189" s="223"/>
      <c r="ADN189" s="223"/>
      <c r="ADO189" s="223"/>
      <c r="ADP189" s="223"/>
      <c r="ADQ189" s="223"/>
      <c r="ADR189" s="223"/>
      <c r="ADS189" s="223"/>
      <c r="ADT189" s="223"/>
      <c r="ADU189" s="223"/>
      <c r="ADV189" s="223"/>
      <c r="ADW189" s="223"/>
      <c r="ADX189" s="223"/>
      <c r="ADY189" s="223"/>
      <c r="ADZ189" s="223"/>
      <c r="AEA189" s="223"/>
      <c r="AEB189" s="223"/>
      <c r="AEC189" s="223"/>
      <c r="AED189" s="223"/>
      <c r="AEE189" s="223"/>
      <c r="AEF189" s="223"/>
      <c r="AEG189" s="223"/>
      <c r="AEH189" s="223"/>
      <c r="AEI189" s="223"/>
      <c r="AEJ189" s="223"/>
      <c r="AEK189" s="223"/>
      <c r="AEL189" s="223"/>
      <c r="AEM189" s="223"/>
      <c r="AEN189" s="223"/>
      <c r="AEO189" s="223"/>
      <c r="AEP189" s="223"/>
      <c r="AEQ189" s="223"/>
      <c r="AER189" s="223"/>
      <c r="AES189" s="223"/>
      <c r="AET189" s="223"/>
      <c r="AEU189" s="223"/>
      <c r="AEV189" s="223"/>
      <c r="AEW189" s="223"/>
      <c r="AEX189" s="223"/>
      <c r="AEY189" s="223"/>
      <c r="AEZ189" s="223"/>
      <c r="AFA189" s="223"/>
      <c r="AFB189" s="223"/>
      <c r="AFC189" s="223"/>
      <c r="AFD189" s="223"/>
      <c r="AFE189" s="223"/>
      <c r="AFF189" s="223"/>
      <c r="AFG189" s="223"/>
      <c r="AFH189" s="223"/>
      <c r="AFI189" s="223"/>
      <c r="AFJ189" s="223"/>
      <c r="AFK189" s="223"/>
      <c r="AFL189" s="223"/>
      <c r="AFM189" s="223"/>
      <c r="AFN189" s="223"/>
      <c r="AFO189" s="223"/>
      <c r="AFP189" s="223"/>
      <c r="AFQ189" s="223"/>
      <c r="AFR189" s="223"/>
      <c r="AFS189" s="223"/>
      <c r="AFT189" s="223"/>
    </row>
    <row r="190" spans="1:852" s="64" customFormat="1" ht="15.75">
      <c r="A190" s="220" t="s">
        <v>816</v>
      </c>
      <c r="B190" s="265" t="s">
        <v>9952</v>
      </c>
      <c r="C190" s="260" t="s">
        <v>173</v>
      </c>
      <c r="D190" s="260" t="s">
        <v>3028</v>
      </c>
      <c r="E190" s="209">
        <v>6</v>
      </c>
      <c r="F190" s="209">
        <v>2</v>
      </c>
      <c r="G190" s="90" t="s">
        <v>360</v>
      </c>
      <c r="H190" s="270" t="s">
        <v>455</v>
      </c>
      <c r="I190" s="270" t="s">
        <v>455</v>
      </c>
      <c r="J190" s="270">
        <v>64</v>
      </c>
      <c r="K190" s="270" t="s">
        <v>455</v>
      </c>
      <c r="L190" s="267"/>
      <c r="M190" s="267"/>
      <c r="N190" s="270"/>
      <c r="O190" s="270" t="s">
        <v>455</v>
      </c>
      <c r="P190" s="267"/>
      <c r="Q190" s="267"/>
      <c r="R190" s="267"/>
      <c r="S190" s="270" t="s">
        <v>602</v>
      </c>
      <c r="T190" s="270">
        <v>17</v>
      </c>
      <c r="U190" s="113">
        <v>22</v>
      </c>
      <c r="V190" s="113" t="s">
        <v>455</v>
      </c>
      <c r="W190" s="113"/>
      <c r="X190" s="113"/>
      <c r="Y190" s="113"/>
      <c r="Z190" s="113"/>
      <c r="AA190" s="113">
        <v>10.7</v>
      </c>
      <c r="AB190" s="113">
        <v>5.98</v>
      </c>
      <c r="AC190" s="113"/>
      <c r="AD190" s="113"/>
      <c r="AE190" s="114"/>
      <c r="AF190" s="113"/>
      <c r="AG190" s="113"/>
      <c r="AH190" s="113"/>
      <c r="AI190" s="267">
        <v>149</v>
      </c>
      <c r="AJ190" s="267">
        <f>AI190-J190</f>
        <v>85</v>
      </c>
      <c r="AK190" s="267">
        <v>96</v>
      </c>
      <c r="AL190" s="90" t="s">
        <v>3011</v>
      </c>
      <c r="AM190" s="270" t="s">
        <v>455</v>
      </c>
      <c r="AN190" s="270" t="s">
        <v>455</v>
      </c>
      <c r="AO190" s="270">
        <v>45</v>
      </c>
      <c r="AP190" s="270" t="s">
        <v>455</v>
      </c>
      <c r="AQ190" s="267"/>
      <c r="AR190" s="267"/>
      <c r="AS190" s="267"/>
      <c r="AT190" s="270" t="s">
        <v>455</v>
      </c>
      <c r="AU190" s="267"/>
      <c r="AV190" s="267"/>
      <c r="AW190" s="267"/>
      <c r="AX190" s="267" t="s">
        <v>602</v>
      </c>
      <c r="AY190" s="270">
        <v>17</v>
      </c>
      <c r="AZ190" s="114">
        <v>22</v>
      </c>
      <c r="BA190" s="114" t="s">
        <v>455</v>
      </c>
      <c r="BB190" s="114"/>
      <c r="BC190" s="114"/>
      <c r="BD190" s="114"/>
      <c r="BE190" s="114"/>
      <c r="BF190" s="114">
        <v>12</v>
      </c>
      <c r="BG190" s="114">
        <v>5.95</v>
      </c>
      <c r="BH190" s="114"/>
      <c r="BI190" s="114"/>
      <c r="BJ190" s="114"/>
      <c r="BK190" s="114"/>
      <c r="BL190" s="114"/>
      <c r="BM190" s="114"/>
      <c r="BN190" s="270">
        <v>158</v>
      </c>
      <c r="BO190" s="270">
        <f>BN190-AO190</f>
        <v>113</v>
      </c>
      <c r="BP190" s="270">
        <v>117</v>
      </c>
      <c r="BQ190" s="270"/>
      <c r="BR190" s="270" t="s">
        <v>455</v>
      </c>
      <c r="BS190" s="267"/>
      <c r="BT190" s="267"/>
      <c r="BU190" s="267"/>
      <c r="BV190" s="267"/>
      <c r="BW190" s="267"/>
      <c r="BX190" s="267"/>
      <c r="BY190" s="267"/>
      <c r="BZ190" s="267"/>
      <c r="CA190" s="267"/>
      <c r="CB190" s="267"/>
      <c r="CC190" s="267"/>
      <c r="CD190" s="267"/>
      <c r="CE190" s="114"/>
      <c r="CF190" s="114"/>
      <c r="CG190" s="114"/>
      <c r="CH190" s="114"/>
      <c r="CI190" s="114"/>
      <c r="CJ190" s="114"/>
      <c r="CK190" s="114"/>
      <c r="CL190" s="114"/>
      <c r="CM190" s="114"/>
      <c r="CN190" s="114"/>
      <c r="CO190" s="114"/>
      <c r="CP190" s="114"/>
      <c r="CQ190" s="114"/>
      <c r="CR190" s="114"/>
      <c r="CS190" s="267"/>
      <c r="CT190" s="267"/>
      <c r="CU190" s="267"/>
      <c r="CV190" s="270"/>
      <c r="CW190" s="270" t="s">
        <v>455</v>
      </c>
      <c r="CX190" s="270"/>
      <c r="CY190" s="267"/>
      <c r="CZ190" s="267"/>
      <c r="DA190" s="267"/>
      <c r="DB190" s="267"/>
      <c r="DC190" s="267"/>
      <c r="DD190" s="267"/>
      <c r="DE190" s="267"/>
      <c r="DF190" s="267"/>
      <c r="DG190" s="267"/>
      <c r="DH190" s="267"/>
      <c r="DI190" s="267"/>
      <c r="DJ190" s="113"/>
      <c r="DK190" s="113"/>
      <c r="DL190" s="113"/>
      <c r="DM190" s="113"/>
      <c r="DN190" s="113"/>
      <c r="DO190" s="113"/>
      <c r="DP190" s="113"/>
      <c r="DQ190" s="113"/>
      <c r="DR190" s="113"/>
      <c r="DS190" s="113"/>
      <c r="DT190" s="113"/>
      <c r="DU190" s="113"/>
      <c r="DV190" s="113"/>
      <c r="DW190" s="113"/>
      <c r="DX190" s="267"/>
      <c r="DY190" s="267"/>
      <c r="DZ190" s="267"/>
      <c r="EA190" s="267"/>
      <c r="EB190" s="270" t="s">
        <v>455</v>
      </c>
      <c r="EC190" s="267"/>
      <c r="ED190" s="267"/>
      <c r="EE190" s="267"/>
      <c r="EF190" s="267"/>
      <c r="EG190" s="267"/>
      <c r="EH190" s="267"/>
      <c r="EI190" s="267"/>
      <c r="EJ190" s="267"/>
      <c r="EK190" s="267"/>
      <c r="EL190" s="267"/>
      <c r="EM190" s="267"/>
      <c r="EN190" s="267"/>
      <c r="EO190" s="113"/>
      <c r="EP190" s="113"/>
      <c r="EQ190" s="113"/>
      <c r="ER190" s="113"/>
      <c r="ES190" s="113"/>
      <c r="ET190" s="113"/>
      <c r="EU190" s="113"/>
      <c r="EV190" s="113"/>
      <c r="EW190" s="113"/>
      <c r="EX190" s="113"/>
      <c r="EY190" s="113"/>
      <c r="EZ190" s="113"/>
      <c r="FA190" s="113"/>
      <c r="FB190" s="113"/>
      <c r="FC190" s="267"/>
      <c r="FD190" s="267"/>
      <c r="FE190" s="267"/>
      <c r="FF190" s="270" t="s">
        <v>455</v>
      </c>
      <c r="FG190" s="267"/>
      <c r="FH190" s="267"/>
      <c r="FI190" s="267"/>
      <c r="FJ190" s="267"/>
      <c r="FK190" s="267"/>
      <c r="FL190" s="267"/>
      <c r="FM190" s="267"/>
      <c r="FN190" s="267"/>
      <c r="FO190" s="267"/>
      <c r="FP190" s="267"/>
      <c r="FQ190" s="267"/>
      <c r="FR190" s="267"/>
      <c r="FS190" s="267"/>
      <c r="FT190" s="267"/>
      <c r="FU190" s="267"/>
      <c r="FV190" s="267"/>
      <c r="FW190" s="267"/>
      <c r="FX190" s="267"/>
      <c r="FY190" s="267"/>
      <c r="FZ190" s="267"/>
      <c r="GA190" s="267"/>
      <c r="GB190" s="267"/>
      <c r="GC190" s="267"/>
      <c r="GD190" s="267"/>
      <c r="GE190" s="267"/>
      <c r="GF190" s="267"/>
      <c r="GG190" s="267"/>
      <c r="GH190" s="267"/>
      <c r="GI190" s="267"/>
      <c r="GJ190" s="267"/>
      <c r="GK190" s="267"/>
      <c r="GL190" s="267"/>
      <c r="GM190" s="267"/>
      <c r="GN190" s="267"/>
      <c r="GO190" s="267"/>
      <c r="GP190" s="267"/>
      <c r="GQ190" s="267"/>
      <c r="GR190" s="267"/>
      <c r="GS190" s="267"/>
      <c r="GT190" s="267"/>
      <c r="GU190" s="267"/>
      <c r="GV190" s="267"/>
      <c r="GW190" s="267"/>
      <c r="GX190" s="267"/>
      <c r="GY190" s="267"/>
      <c r="GZ190" s="267"/>
      <c r="HA190" s="267"/>
      <c r="HB190" s="267"/>
      <c r="HC190" s="267"/>
      <c r="HD190" s="270" t="s">
        <v>455</v>
      </c>
      <c r="HE190" s="267"/>
      <c r="HF190" s="267"/>
      <c r="HG190" s="267"/>
      <c r="HH190" s="267"/>
      <c r="HI190" s="267"/>
      <c r="HJ190" s="267"/>
      <c r="HK190" s="267"/>
      <c r="HL190" s="267"/>
      <c r="HM190" s="267"/>
      <c r="HN190" s="267"/>
      <c r="HO190" s="267"/>
      <c r="HP190" s="267"/>
      <c r="HQ190" s="267"/>
      <c r="HR190" s="267"/>
      <c r="HS190" s="267"/>
      <c r="HT190" s="267"/>
      <c r="HU190" s="267"/>
      <c r="HV190" s="267"/>
      <c r="HW190" s="267"/>
      <c r="HX190" s="267"/>
      <c r="HY190" s="267"/>
      <c r="HZ190" s="267"/>
      <c r="IA190" s="267"/>
      <c r="IB190" s="267"/>
      <c r="IC190" s="267"/>
      <c r="ID190" s="267"/>
      <c r="IE190" s="267"/>
      <c r="IF190" s="267"/>
      <c r="IG190" s="267"/>
      <c r="IH190" s="267"/>
      <c r="II190" s="267"/>
      <c r="IJ190" s="267"/>
      <c r="IK190" s="267"/>
      <c r="IL190" s="267"/>
      <c r="IM190" s="267"/>
      <c r="IN190" s="267"/>
      <c r="IO190" s="267"/>
      <c r="IP190" s="267"/>
      <c r="IQ190" s="267"/>
      <c r="IR190" s="267"/>
      <c r="IS190" s="270" t="s">
        <v>455</v>
      </c>
      <c r="IT190" s="267"/>
      <c r="IU190" s="267"/>
      <c r="IV190" s="267"/>
      <c r="IW190" s="267"/>
      <c r="IX190" s="267"/>
      <c r="IY190" s="267"/>
      <c r="IZ190" s="267"/>
      <c r="JA190" s="267"/>
      <c r="JB190" s="267"/>
      <c r="JC190" s="267"/>
      <c r="JD190" s="267"/>
      <c r="JE190" s="267"/>
      <c r="JF190" s="267"/>
      <c r="JG190" s="267"/>
      <c r="JH190" s="267"/>
      <c r="JI190" s="267"/>
      <c r="JJ190" s="267"/>
      <c r="JK190" s="267"/>
      <c r="JL190" s="267"/>
      <c r="JM190" s="267"/>
      <c r="JN190" s="267"/>
      <c r="JO190" s="267"/>
      <c r="JP190" s="267"/>
      <c r="JQ190" s="267"/>
      <c r="JR190" s="267"/>
      <c r="JS190" s="267"/>
      <c r="JT190" s="267"/>
      <c r="JU190" s="267"/>
      <c r="JV190" s="267"/>
      <c r="JW190" s="267"/>
      <c r="JX190" s="267"/>
      <c r="JY190" s="267"/>
      <c r="JZ190" s="267"/>
      <c r="KA190" s="267"/>
      <c r="KB190" s="267"/>
      <c r="KC190" s="267"/>
      <c r="KD190" s="267"/>
      <c r="KE190" s="270" t="s">
        <v>455</v>
      </c>
      <c r="KF190" s="267"/>
      <c r="KG190" s="267"/>
      <c r="KH190" s="267"/>
      <c r="KI190" s="267"/>
      <c r="KJ190" s="267"/>
      <c r="KK190" s="267"/>
      <c r="KL190" s="267"/>
      <c r="KM190" s="267"/>
      <c r="KN190" s="267"/>
      <c r="KO190" s="267"/>
      <c r="KP190" s="267"/>
      <c r="KQ190" s="267"/>
      <c r="KR190" s="267"/>
      <c r="KS190" s="267"/>
      <c r="KT190" s="267"/>
      <c r="KU190" s="267"/>
      <c r="KV190" s="267"/>
      <c r="KW190" s="267"/>
      <c r="KX190" s="267"/>
      <c r="KY190" s="267"/>
      <c r="KZ190" s="267"/>
      <c r="LA190" s="267"/>
      <c r="LB190" s="267"/>
      <c r="LC190" s="267"/>
      <c r="LD190" s="267"/>
      <c r="LE190" s="267"/>
      <c r="LF190" s="267"/>
      <c r="LG190" s="267"/>
      <c r="LH190" s="267"/>
      <c r="LI190" s="267"/>
      <c r="LJ190" s="267"/>
      <c r="LK190" s="267"/>
      <c r="LL190" s="267"/>
      <c r="LM190" s="267"/>
      <c r="LN190" s="267"/>
      <c r="LO190" s="267"/>
      <c r="LP190" s="267"/>
      <c r="LQ190" s="267"/>
      <c r="LR190" s="267"/>
      <c r="LS190" s="267"/>
      <c r="LT190" s="270" t="s">
        <v>455</v>
      </c>
      <c r="LU190" s="267"/>
      <c r="LV190" s="267"/>
      <c r="LW190" s="267"/>
      <c r="LX190" s="267"/>
      <c r="LY190" s="267"/>
      <c r="LZ190" s="267"/>
      <c r="MA190" s="267"/>
      <c r="MB190" s="267"/>
      <c r="MC190" s="267"/>
      <c r="MD190" s="267"/>
      <c r="ME190" s="267"/>
      <c r="MF190" s="267"/>
      <c r="MG190" s="267"/>
      <c r="MH190" s="267"/>
      <c r="MI190" s="267"/>
      <c r="MJ190" s="267"/>
      <c r="MK190" s="267"/>
      <c r="ML190" s="267"/>
      <c r="MM190" s="267"/>
      <c r="MN190" s="267"/>
      <c r="MO190" s="267"/>
      <c r="MP190" s="267"/>
      <c r="MQ190" s="267"/>
      <c r="MR190" s="267"/>
      <c r="MS190" s="267"/>
      <c r="MT190" s="267"/>
      <c r="MU190" s="267"/>
      <c r="MV190" s="267"/>
      <c r="MW190" s="267"/>
      <c r="MX190" s="267"/>
      <c r="MY190" s="267"/>
      <c r="MZ190" s="267"/>
      <c r="NA190" s="267"/>
      <c r="NB190" s="267"/>
      <c r="NC190" s="267"/>
      <c r="ND190" s="267"/>
      <c r="NE190" s="267"/>
      <c r="NF190" s="267"/>
      <c r="NG190" s="267"/>
      <c r="NH190" s="267"/>
      <c r="NI190" s="267"/>
      <c r="NJ190" s="267"/>
      <c r="NK190" s="267"/>
      <c r="NL190" s="267"/>
      <c r="NM190" s="267"/>
      <c r="NN190" s="267"/>
      <c r="NO190" s="267"/>
      <c r="NP190" s="267"/>
      <c r="NQ190" s="267"/>
      <c r="NR190" s="267"/>
      <c r="NS190" s="267"/>
      <c r="NT190" s="267"/>
      <c r="NU190" s="267"/>
      <c r="NV190" s="267"/>
      <c r="NW190" s="267"/>
      <c r="NX190" s="267"/>
      <c r="NY190" s="267"/>
      <c r="NZ190" s="267"/>
      <c r="OA190" s="267"/>
      <c r="OB190" s="267"/>
      <c r="OC190" s="267"/>
      <c r="OD190" s="267"/>
      <c r="OE190" s="267"/>
      <c r="OF190" s="267"/>
      <c r="OG190" s="267"/>
      <c r="OH190" s="267"/>
      <c r="OI190" s="267"/>
      <c r="OJ190" s="267"/>
      <c r="OK190" s="267"/>
      <c r="OL190" s="267"/>
      <c r="OM190" s="267"/>
      <c r="ON190" s="267"/>
      <c r="OO190" s="267"/>
      <c r="OP190" s="267"/>
      <c r="OQ190" s="267"/>
      <c r="OR190" s="267"/>
      <c r="OS190" s="267">
        <f>IF(ISERROR(#REF!),0,1)</f>
        <v>0</v>
      </c>
      <c r="OT190" s="267">
        <f t="shared" si="49"/>
        <v>0</v>
      </c>
      <c r="OU190" s="267">
        <f t="shared" si="49"/>
        <v>1</v>
      </c>
      <c r="OV190" s="223"/>
      <c r="OW190" s="223"/>
      <c r="OX190" s="223"/>
      <c r="OY190" s="223"/>
      <c r="OZ190" s="223"/>
      <c r="PA190" s="223"/>
      <c r="PB190" s="223"/>
      <c r="PC190" s="223"/>
      <c r="PD190" s="223"/>
      <c r="PE190" s="223"/>
      <c r="PF190" s="223"/>
      <c r="PG190" s="223"/>
      <c r="PH190" s="223"/>
      <c r="PI190" s="223"/>
      <c r="PJ190" s="223"/>
      <c r="PK190" s="223"/>
      <c r="PL190" s="223"/>
      <c r="PM190" s="223"/>
      <c r="PN190" s="223"/>
      <c r="PO190" s="223"/>
      <c r="PP190" s="223"/>
      <c r="PQ190" s="223"/>
      <c r="PR190" s="223"/>
      <c r="PS190" s="223"/>
      <c r="PT190" s="223"/>
      <c r="PU190" s="223"/>
      <c r="PV190" s="223"/>
      <c r="PW190" s="223"/>
      <c r="PX190" s="223"/>
      <c r="PY190" s="223"/>
      <c r="PZ190" s="223"/>
      <c r="QA190" s="223"/>
      <c r="QB190" s="223"/>
      <c r="QC190" s="223"/>
      <c r="QD190" s="223"/>
      <c r="QE190" s="223"/>
      <c r="QF190" s="223"/>
      <c r="QG190" s="223"/>
      <c r="QH190" s="223"/>
      <c r="QI190" s="223"/>
      <c r="QJ190" s="223"/>
      <c r="QK190" s="223"/>
      <c r="QL190" s="223"/>
      <c r="QM190" s="223"/>
      <c r="QN190" s="223"/>
      <c r="QO190" s="223"/>
      <c r="QP190" s="223"/>
      <c r="QQ190" s="223"/>
      <c r="QR190" s="223"/>
      <c r="QS190" s="223"/>
      <c r="QT190" s="223"/>
      <c r="QU190" s="223"/>
      <c r="QV190" s="223"/>
      <c r="QW190" s="223"/>
      <c r="QX190" s="223"/>
      <c r="QY190" s="223"/>
      <c r="QZ190" s="223"/>
      <c r="RA190" s="223"/>
      <c r="RB190" s="223"/>
      <c r="RC190" s="223"/>
      <c r="RD190" s="223"/>
      <c r="RE190" s="223"/>
      <c r="RF190" s="223"/>
      <c r="RG190" s="223"/>
      <c r="RH190" s="223"/>
      <c r="RI190" s="223"/>
      <c r="RJ190" s="223"/>
      <c r="RK190" s="223"/>
      <c r="RL190" s="223"/>
      <c r="RM190" s="223"/>
      <c r="RN190" s="223"/>
      <c r="RO190" s="223"/>
      <c r="RP190" s="223"/>
      <c r="RQ190" s="223"/>
      <c r="RR190" s="223"/>
      <c r="RS190" s="223"/>
      <c r="RT190" s="223"/>
      <c r="RU190" s="223"/>
      <c r="RV190" s="223"/>
      <c r="RW190" s="223"/>
      <c r="RX190" s="223"/>
      <c r="RY190" s="223"/>
      <c r="RZ190" s="223"/>
      <c r="SA190" s="223"/>
      <c r="SB190" s="223"/>
      <c r="SC190" s="223"/>
      <c r="SD190" s="223"/>
      <c r="SE190" s="223"/>
      <c r="SF190" s="223"/>
      <c r="SG190" s="223"/>
      <c r="SH190" s="223"/>
      <c r="SI190" s="223"/>
      <c r="SJ190" s="223"/>
      <c r="SK190" s="223"/>
      <c r="SL190" s="223"/>
      <c r="SM190" s="223"/>
      <c r="SN190" s="223"/>
      <c r="SO190" s="223"/>
      <c r="SP190" s="223"/>
      <c r="SQ190" s="223"/>
      <c r="SR190" s="223"/>
      <c r="SS190" s="223"/>
      <c r="ST190" s="223"/>
      <c r="SU190" s="223"/>
      <c r="SV190" s="223"/>
      <c r="SW190" s="223"/>
      <c r="SX190" s="223"/>
      <c r="SY190" s="223"/>
      <c r="SZ190" s="223"/>
      <c r="TA190" s="223"/>
      <c r="TB190" s="223"/>
      <c r="TC190" s="223"/>
      <c r="TD190" s="223"/>
      <c r="TE190" s="223"/>
      <c r="TF190" s="223"/>
      <c r="TG190" s="223"/>
      <c r="TH190" s="223"/>
      <c r="TI190" s="223"/>
      <c r="TJ190" s="223"/>
      <c r="TK190" s="223"/>
      <c r="TL190" s="223"/>
      <c r="TM190" s="223"/>
      <c r="TN190" s="223"/>
      <c r="TO190" s="223"/>
      <c r="TP190" s="223"/>
      <c r="TQ190" s="223"/>
      <c r="TR190" s="223"/>
      <c r="TS190" s="223"/>
      <c r="TT190" s="223"/>
      <c r="TU190" s="223"/>
      <c r="TV190" s="223"/>
      <c r="TW190" s="223"/>
      <c r="TX190" s="223"/>
      <c r="TY190" s="223"/>
      <c r="TZ190" s="223"/>
      <c r="UA190" s="223"/>
      <c r="UB190" s="223"/>
      <c r="UC190" s="223"/>
      <c r="UD190" s="223"/>
      <c r="UE190" s="223"/>
      <c r="UF190" s="223"/>
      <c r="UG190" s="223"/>
      <c r="UH190" s="223"/>
      <c r="UI190" s="223"/>
      <c r="UJ190" s="223"/>
      <c r="UK190" s="223"/>
      <c r="UL190" s="223"/>
      <c r="UM190" s="223"/>
      <c r="UN190" s="223"/>
      <c r="UO190" s="223"/>
      <c r="UP190" s="223"/>
      <c r="UQ190" s="223"/>
      <c r="UR190" s="223"/>
      <c r="US190" s="223"/>
      <c r="UT190" s="223"/>
      <c r="UU190" s="223"/>
      <c r="UV190" s="223"/>
      <c r="UW190" s="223"/>
      <c r="UX190" s="223"/>
      <c r="UY190" s="223"/>
      <c r="UZ190" s="223"/>
      <c r="VA190" s="223"/>
      <c r="VB190" s="223"/>
      <c r="VC190" s="223"/>
      <c r="VD190" s="223"/>
      <c r="VE190" s="223"/>
      <c r="VF190" s="223"/>
      <c r="VG190" s="223"/>
      <c r="VH190" s="223"/>
      <c r="VI190" s="223"/>
      <c r="VJ190" s="223"/>
      <c r="VK190" s="223"/>
      <c r="VL190" s="223"/>
      <c r="VM190" s="223"/>
      <c r="VN190" s="223"/>
      <c r="VO190" s="223"/>
      <c r="VP190" s="223"/>
      <c r="VQ190" s="223"/>
      <c r="VR190" s="223"/>
      <c r="VS190" s="223"/>
      <c r="VT190" s="223"/>
      <c r="VU190" s="223"/>
      <c r="VV190" s="223"/>
      <c r="VW190" s="223"/>
      <c r="VX190" s="223"/>
      <c r="VY190" s="223"/>
      <c r="VZ190" s="223"/>
      <c r="WA190" s="223"/>
      <c r="WB190" s="223"/>
      <c r="WC190" s="223"/>
      <c r="WD190" s="223"/>
      <c r="WE190" s="223"/>
      <c r="WF190" s="223"/>
      <c r="WG190" s="223"/>
      <c r="WH190" s="223"/>
      <c r="WI190" s="223"/>
      <c r="WJ190" s="223"/>
      <c r="WK190" s="223"/>
      <c r="WL190" s="223"/>
      <c r="WM190" s="223"/>
      <c r="WN190" s="223"/>
      <c r="WO190" s="223"/>
      <c r="WP190" s="223"/>
      <c r="WQ190" s="223"/>
      <c r="WR190" s="223"/>
      <c r="WS190" s="223"/>
      <c r="WT190" s="223"/>
      <c r="WU190" s="223"/>
      <c r="WV190" s="223"/>
      <c r="WW190" s="223"/>
      <c r="WX190" s="223"/>
      <c r="WY190" s="223"/>
      <c r="WZ190" s="223"/>
      <c r="XA190" s="223"/>
      <c r="XB190" s="223"/>
      <c r="XC190" s="223"/>
      <c r="XD190" s="223"/>
      <c r="XE190" s="223"/>
      <c r="XF190" s="223"/>
      <c r="XG190" s="223"/>
      <c r="XH190" s="223"/>
      <c r="XI190" s="223"/>
      <c r="XJ190" s="223"/>
      <c r="XK190" s="223"/>
      <c r="XL190" s="223"/>
      <c r="XM190" s="223"/>
      <c r="XN190" s="223"/>
      <c r="XO190" s="223"/>
      <c r="XP190" s="223"/>
      <c r="XQ190" s="223"/>
      <c r="XR190" s="223"/>
      <c r="XS190" s="223"/>
      <c r="XT190" s="223"/>
      <c r="XU190" s="223"/>
      <c r="XV190" s="223"/>
      <c r="XW190" s="223"/>
      <c r="XX190" s="223"/>
      <c r="XY190" s="223"/>
      <c r="XZ190" s="223"/>
      <c r="YA190" s="223"/>
      <c r="YB190" s="223"/>
      <c r="YC190" s="223"/>
      <c r="YD190" s="223"/>
      <c r="YE190" s="223"/>
      <c r="YF190" s="223"/>
      <c r="YG190" s="223"/>
      <c r="YH190" s="223"/>
      <c r="YI190" s="223"/>
      <c r="YJ190" s="223"/>
      <c r="YK190" s="223"/>
      <c r="YL190" s="223"/>
      <c r="YM190" s="223"/>
      <c r="YN190" s="223"/>
      <c r="YO190" s="223"/>
      <c r="YP190" s="223"/>
      <c r="YQ190" s="223"/>
      <c r="YR190" s="223"/>
      <c r="YS190" s="223"/>
      <c r="YT190" s="223"/>
      <c r="YU190" s="223"/>
      <c r="YV190" s="223"/>
      <c r="YW190" s="223"/>
      <c r="YX190" s="223"/>
      <c r="YY190" s="223"/>
      <c r="YZ190" s="223"/>
      <c r="ZA190" s="223"/>
      <c r="ZB190" s="223"/>
      <c r="ZC190" s="223"/>
      <c r="ZD190" s="223"/>
      <c r="ZE190" s="223"/>
      <c r="ZF190" s="223"/>
      <c r="ZG190" s="223"/>
      <c r="ZH190" s="223"/>
      <c r="ZI190" s="223"/>
      <c r="ZJ190" s="223"/>
      <c r="ZK190" s="223"/>
      <c r="ZL190" s="223"/>
      <c r="ZM190" s="223"/>
      <c r="ZN190" s="223"/>
      <c r="ZO190" s="223"/>
      <c r="ZP190" s="223"/>
      <c r="ZQ190" s="223"/>
      <c r="ZR190" s="223"/>
      <c r="ZS190" s="223"/>
      <c r="ZT190" s="223"/>
      <c r="ZU190" s="223"/>
      <c r="ZV190" s="223"/>
      <c r="ZW190" s="223"/>
      <c r="ZX190" s="223"/>
      <c r="ZY190" s="223"/>
      <c r="ZZ190" s="223"/>
      <c r="AAA190" s="223"/>
      <c r="AAB190" s="223"/>
      <c r="AAC190" s="223"/>
      <c r="AAD190" s="223"/>
      <c r="AAE190" s="223"/>
      <c r="AAF190" s="223"/>
      <c r="AAG190" s="223"/>
      <c r="AAH190" s="223"/>
      <c r="AAI190" s="223"/>
      <c r="AAJ190" s="223"/>
      <c r="AAK190" s="223"/>
      <c r="AAL190" s="223"/>
      <c r="AAM190" s="223"/>
      <c r="AAN190" s="223"/>
      <c r="AAO190" s="223"/>
      <c r="AAP190" s="223"/>
      <c r="AAQ190" s="223"/>
      <c r="AAR190" s="223"/>
      <c r="AAS190" s="223"/>
      <c r="AAT190" s="223"/>
      <c r="AAU190" s="223"/>
      <c r="AAV190" s="223"/>
      <c r="AAW190" s="223"/>
      <c r="AAX190" s="223"/>
      <c r="AAY190" s="223"/>
      <c r="AAZ190" s="223"/>
      <c r="ABA190" s="223"/>
      <c r="ABB190" s="223"/>
      <c r="ABC190" s="223"/>
      <c r="ABD190" s="223"/>
      <c r="ABE190" s="223"/>
      <c r="ABF190" s="223"/>
      <c r="ABG190" s="223"/>
      <c r="ABH190" s="223"/>
      <c r="ABI190" s="223"/>
      <c r="ABJ190" s="223"/>
      <c r="ABK190" s="223"/>
      <c r="ABL190" s="223"/>
      <c r="ABM190" s="223"/>
      <c r="ABN190" s="223"/>
      <c r="ABO190" s="223"/>
      <c r="ABP190" s="223"/>
      <c r="ABQ190" s="223"/>
      <c r="ABR190" s="223"/>
      <c r="ABS190" s="223"/>
      <c r="ABT190" s="223"/>
      <c r="ABU190" s="223"/>
      <c r="ABV190" s="223"/>
      <c r="ABW190" s="223"/>
      <c r="ABX190" s="223"/>
      <c r="ABY190" s="223"/>
      <c r="ABZ190" s="223"/>
      <c r="ACA190" s="223"/>
      <c r="ACB190" s="223"/>
      <c r="ACC190" s="223"/>
      <c r="ACD190" s="223"/>
      <c r="ACE190" s="223"/>
      <c r="ACF190" s="223"/>
      <c r="ACG190" s="223"/>
      <c r="ACH190" s="223"/>
      <c r="ACI190" s="223"/>
      <c r="ACJ190" s="223"/>
      <c r="ACK190" s="223"/>
      <c r="ACL190" s="223"/>
      <c r="ACM190" s="223"/>
      <c r="ACN190" s="223"/>
      <c r="ACO190" s="223"/>
      <c r="ACP190" s="223"/>
      <c r="ACQ190" s="223"/>
      <c r="ACR190" s="223"/>
      <c r="ACS190" s="223"/>
      <c r="ACT190" s="223"/>
      <c r="ACU190" s="223"/>
      <c r="ACV190" s="223"/>
      <c r="ACW190" s="223"/>
      <c r="ACX190" s="223"/>
      <c r="ACY190" s="223"/>
      <c r="ACZ190" s="223"/>
      <c r="ADA190" s="223"/>
      <c r="ADB190" s="223"/>
      <c r="ADC190" s="223"/>
      <c r="ADD190" s="223"/>
      <c r="ADE190" s="223"/>
      <c r="ADF190" s="223"/>
      <c r="ADG190" s="223"/>
      <c r="ADH190" s="223"/>
      <c r="ADI190" s="223"/>
      <c r="ADJ190" s="223"/>
      <c r="ADK190" s="223"/>
      <c r="ADL190" s="223"/>
      <c r="ADM190" s="223"/>
      <c r="ADN190" s="223"/>
      <c r="ADO190" s="223"/>
      <c r="ADP190" s="223"/>
      <c r="ADQ190" s="223"/>
      <c r="ADR190" s="223"/>
      <c r="ADS190" s="223"/>
      <c r="ADT190" s="223"/>
      <c r="ADU190" s="223"/>
      <c r="ADV190" s="223"/>
      <c r="ADW190" s="223"/>
      <c r="ADX190" s="223"/>
      <c r="ADY190" s="223"/>
      <c r="ADZ190" s="223"/>
      <c r="AEA190" s="223"/>
      <c r="AEB190" s="223"/>
      <c r="AEC190" s="223"/>
      <c r="AED190" s="223"/>
      <c r="AEE190" s="223"/>
      <c r="AEF190" s="223"/>
      <c r="AEG190" s="223"/>
      <c r="AEH190" s="223"/>
      <c r="AEI190" s="223"/>
      <c r="AEJ190" s="223"/>
      <c r="AEK190" s="223"/>
      <c r="AEL190" s="223"/>
      <c r="AEM190" s="223"/>
      <c r="AEN190" s="223"/>
      <c r="AEO190" s="223"/>
      <c r="AEP190" s="223"/>
      <c r="AEQ190" s="223"/>
      <c r="AER190" s="223"/>
      <c r="AES190" s="223"/>
      <c r="AET190" s="223"/>
      <c r="AEU190" s="223"/>
      <c r="AEV190" s="223"/>
      <c r="AEW190" s="223"/>
      <c r="AEX190" s="223"/>
      <c r="AEY190" s="223"/>
      <c r="AEZ190" s="223"/>
      <c r="AFA190" s="223"/>
      <c r="AFB190" s="223"/>
      <c r="AFC190" s="223"/>
      <c r="AFD190" s="223"/>
      <c r="AFE190" s="223"/>
      <c r="AFF190" s="223"/>
      <c r="AFG190" s="223"/>
      <c r="AFH190" s="223"/>
      <c r="AFI190" s="223"/>
      <c r="AFJ190" s="223"/>
      <c r="AFK190" s="223"/>
      <c r="AFL190" s="223"/>
      <c r="AFM190" s="223"/>
      <c r="AFN190" s="223"/>
      <c r="AFO190" s="223"/>
      <c r="AFP190" s="223"/>
      <c r="AFQ190" s="223"/>
      <c r="AFR190" s="223"/>
      <c r="AFS190" s="223"/>
      <c r="AFT190" s="223"/>
    </row>
    <row r="191" spans="1:852" s="64" customFormat="1" ht="15.75">
      <c r="A191" s="220" t="s">
        <v>817</v>
      </c>
      <c r="B191" s="265" t="s">
        <v>9953</v>
      </c>
      <c r="C191" s="260" t="s">
        <v>3028</v>
      </c>
      <c r="D191" s="260" t="s">
        <v>173</v>
      </c>
      <c r="E191" s="209">
        <v>6</v>
      </c>
      <c r="F191" s="209">
        <v>2</v>
      </c>
      <c r="G191" s="271" t="s">
        <v>360</v>
      </c>
      <c r="H191" s="270" t="s">
        <v>455</v>
      </c>
      <c r="I191" s="270" t="s">
        <v>455</v>
      </c>
      <c r="J191" s="270" t="s">
        <v>455</v>
      </c>
      <c r="K191" s="270" t="s">
        <v>455</v>
      </c>
      <c r="L191" s="267"/>
      <c r="M191" s="267"/>
      <c r="N191" s="270"/>
      <c r="O191" s="270" t="s">
        <v>602</v>
      </c>
      <c r="P191" s="212">
        <v>17</v>
      </c>
      <c r="Q191" s="212">
        <v>21</v>
      </c>
      <c r="R191" s="212">
        <v>50</v>
      </c>
      <c r="S191" s="270" t="s">
        <v>455</v>
      </c>
      <c r="T191" s="270"/>
      <c r="U191" s="113"/>
      <c r="V191" s="113"/>
      <c r="W191" s="113"/>
      <c r="X191" s="113"/>
      <c r="Y191" s="113"/>
      <c r="Z191" s="113"/>
      <c r="AA191" s="113"/>
      <c r="AB191" s="113"/>
      <c r="AC191" s="113"/>
      <c r="AD191" s="113"/>
      <c r="AE191" s="114"/>
      <c r="AF191" s="113"/>
      <c r="AG191" s="113"/>
      <c r="AH191" s="113"/>
      <c r="AI191" s="270" t="s">
        <v>455</v>
      </c>
      <c r="AJ191" s="267">
        <v>32</v>
      </c>
      <c r="AK191" s="267" t="s">
        <v>455</v>
      </c>
      <c r="AL191" s="271" t="s">
        <v>3011</v>
      </c>
      <c r="AM191" s="270" t="s">
        <v>455</v>
      </c>
      <c r="AN191" s="270" t="s">
        <v>455</v>
      </c>
      <c r="AO191" s="270" t="s">
        <v>455</v>
      </c>
      <c r="AP191" s="270" t="s">
        <v>455</v>
      </c>
      <c r="AQ191" s="267"/>
      <c r="AR191" s="267"/>
      <c r="AS191" s="267"/>
      <c r="AT191" s="270" t="s">
        <v>602</v>
      </c>
      <c r="AU191" s="212">
        <v>17</v>
      </c>
      <c r="AV191" s="212">
        <v>14</v>
      </c>
      <c r="AW191" s="212">
        <v>50</v>
      </c>
      <c r="AX191" s="270" t="s">
        <v>455</v>
      </c>
      <c r="AY191" s="267"/>
      <c r="AZ191" s="114"/>
      <c r="BA191" s="114"/>
      <c r="BB191" s="114"/>
      <c r="BC191" s="114"/>
      <c r="BD191" s="114"/>
      <c r="BE191" s="114"/>
      <c r="BF191" s="114"/>
      <c r="BG191" s="114"/>
      <c r="BH191" s="114"/>
      <c r="BI191" s="114"/>
      <c r="BJ191" s="114"/>
      <c r="BK191" s="114"/>
      <c r="BL191" s="114"/>
      <c r="BM191" s="114"/>
      <c r="BN191" s="270" t="s">
        <v>455</v>
      </c>
      <c r="BO191" s="270">
        <v>39</v>
      </c>
      <c r="BP191" s="270" t="s">
        <v>455</v>
      </c>
      <c r="BQ191" s="270"/>
      <c r="BR191" s="270" t="s">
        <v>455</v>
      </c>
      <c r="BS191" s="212"/>
      <c r="BT191" s="212"/>
      <c r="BU191" s="212"/>
      <c r="BV191" s="267"/>
      <c r="BW191" s="212"/>
      <c r="BX191" s="267"/>
      <c r="BY191" s="212"/>
      <c r="BZ191" s="212"/>
      <c r="CA191" s="212"/>
      <c r="CB191" s="212"/>
      <c r="CC191" s="212"/>
      <c r="CD191" s="212"/>
      <c r="CE191" s="114"/>
      <c r="CF191" s="114"/>
      <c r="CG191" s="114"/>
      <c r="CH191" s="114"/>
      <c r="CI191" s="114"/>
      <c r="CJ191" s="114"/>
      <c r="CK191" s="114"/>
      <c r="CL191" s="114"/>
      <c r="CM191" s="114"/>
      <c r="CN191" s="114"/>
      <c r="CO191" s="114"/>
      <c r="CP191" s="114"/>
      <c r="CQ191" s="114"/>
      <c r="CR191" s="114"/>
      <c r="CS191" s="212"/>
      <c r="CT191" s="212"/>
      <c r="CU191" s="212"/>
      <c r="CV191" s="90"/>
      <c r="CW191" s="270" t="s">
        <v>455</v>
      </c>
      <c r="CX191" s="90"/>
      <c r="CY191" s="212"/>
      <c r="CZ191" s="212"/>
      <c r="DA191" s="212"/>
      <c r="DB191" s="212"/>
      <c r="DC191" s="212"/>
      <c r="DD191" s="212"/>
      <c r="DE191" s="212"/>
      <c r="DF191" s="212"/>
      <c r="DG191" s="212"/>
      <c r="DH191" s="212"/>
      <c r="DI191" s="212"/>
      <c r="DJ191" s="91"/>
      <c r="DK191" s="91"/>
      <c r="DL191" s="91"/>
      <c r="DM191" s="91"/>
      <c r="DN191" s="91"/>
      <c r="DO191" s="91"/>
      <c r="DP191" s="91"/>
      <c r="DQ191" s="91"/>
      <c r="DR191" s="91"/>
      <c r="DS191" s="91"/>
      <c r="DT191" s="91"/>
      <c r="DU191" s="91"/>
      <c r="DV191" s="91"/>
      <c r="DW191" s="91"/>
      <c r="DX191" s="212"/>
      <c r="DY191" s="212"/>
      <c r="DZ191" s="212"/>
      <c r="EA191" s="212"/>
      <c r="EB191" s="270" t="s">
        <v>455</v>
      </c>
      <c r="EC191" s="212"/>
      <c r="ED191" s="212"/>
      <c r="EE191" s="212"/>
      <c r="EF191" s="212"/>
      <c r="EG191" s="212"/>
      <c r="EH191" s="212"/>
      <c r="EI191" s="212"/>
      <c r="EJ191" s="212"/>
      <c r="EK191" s="212"/>
      <c r="EL191" s="212"/>
      <c r="EM191" s="212"/>
      <c r="EN191" s="212"/>
      <c r="EO191" s="113"/>
      <c r="EP191" s="113"/>
      <c r="EQ191" s="113"/>
      <c r="ER191" s="113"/>
      <c r="ES191" s="113"/>
      <c r="ET191" s="113"/>
      <c r="EU191" s="113"/>
      <c r="EV191" s="113"/>
      <c r="EW191" s="113"/>
      <c r="EX191" s="113"/>
      <c r="EY191" s="113"/>
      <c r="EZ191" s="113"/>
      <c r="FA191" s="113"/>
      <c r="FB191" s="113"/>
      <c r="FC191" s="212"/>
      <c r="FD191" s="212"/>
      <c r="FE191" s="212"/>
      <c r="FF191" s="270" t="s">
        <v>455</v>
      </c>
      <c r="FG191" s="267"/>
      <c r="FH191" s="212"/>
      <c r="FI191" s="212"/>
      <c r="FJ191" s="212"/>
      <c r="FK191" s="212"/>
      <c r="FL191" s="212"/>
      <c r="FM191" s="212"/>
      <c r="FN191" s="212"/>
      <c r="FO191" s="212"/>
      <c r="FP191" s="212"/>
      <c r="FQ191" s="212"/>
      <c r="FR191" s="212"/>
      <c r="FS191" s="212"/>
      <c r="FT191" s="212"/>
      <c r="FU191" s="212"/>
      <c r="FV191" s="212"/>
      <c r="FW191" s="212"/>
      <c r="FX191" s="212"/>
      <c r="FY191" s="212"/>
      <c r="FZ191" s="212"/>
      <c r="GA191" s="212"/>
      <c r="GB191" s="212"/>
      <c r="GC191" s="212"/>
      <c r="GD191" s="212"/>
      <c r="GE191" s="212"/>
      <c r="GF191" s="212"/>
      <c r="GG191" s="212"/>
      <c r="GH191" s="212"/>
      <c r="GI191" s="212"/>
      <c r="GJ191" s="212"/>
      <c r="GK191" s="212"/>
      <c r="GL191" s="212"/>
      <c r="GM191" s="212"/>
      <c r="GN191" s="212"/>
      <c r="GO191" s="212"/>
      <c r="GP191" s="212"/>
      <c r="GQ191" s="212"/>
      <c r="GR191" s="212"/>
      <c r="GS191" s="212"/>
      <c r="GT191" s="212"/>
      <c r="GU191" s="212"/>
      <c r="GV191" s="212"/>
      <c r="GW191" s="212"/>
      <c r="GX191" s="212"/>
      <c r="GY191" s="212"/>
      <c r="GZ191" s="212"/>
      <c r="HA191" s="212"/>
      <c r="HB191" s="212"/>
      <c r="HC191" s="212"/>
      <c r="HD191" s="270" t="s">
        <v>455</v>
      </c>
      <c r="HE191" s="212"/>
      <c r="HF191" s="212"/>
      <c r="HG191" s="267"/>
      <c r="HH191" s="212"/>
      <c r="HI191" s="212"/>
      <c r="HJ191" s="212"/>
      <c r="HK191" s="212"/>
      <c r="HL191" s="212"/>
      <c r="HM191" s="212"/>
      <c r="HN191" s="212"/>
      <c r="HO191" s="212"/>
      <c r="HP191" s="212"/>
      <c r="HQ191" s="212"/>
      <c r="HR191" s="212"/>
      <c r="HS191" s="212"/>
      <c r="HT191" s="212"/>
      <c r="HU191" s="212"/>
      <c r="HV191" s="212"/>
      <c r="HW191" s="212"/>
      <c r="HX191" s="212"/>
      <c r="HY191" s="212"/>
      <c r="HZ191" s="212"/>
      <c r="IA191" s="212"/>
      <c r="IB191" s="212"/>
      <c r="IC191" s="212"/>
      <c r="ID191" s="212"/>
      <c r="IE191" s="212"/>
      <c r="IF191" s="212"/>
      <c r="IG191" s="212"/>
      <c r="IH191" s="212"/>
      <c r="II191" s="212"/>
      <c r="IJ191" s="212"/>
      <c r="IK191" s="212"/>
      <c r="IL191" s="212"/>
      <c r="IM191" s="212"/>
      <c r="IN191" s="212"/>
      <c r="IO191" s="212"/>
      <c r="IP191" s="212"/>
      <c r="IQ191" s="212"/>
      <c r="IR191" s="212"/>
      <c r="IS191" s="270" t="s">
        <v>455</v>
      </c>
      <c r="IT191" s="212"/>
      <c r="IU191" s="212"/>
      <c r="IV191" s="212"/>
      <c r="IW191" s="212"/>
      <c r="IX191" s="212"/>
      <c r="IY191" s="212"/>
      <c r="IZ191" s="212"/>
      <c r="JA191" s="212"/>
      <c r="JB191" s="212"/>
      <c r="JC191" s="212"/>
      <c r="JD191" s="212"/>
      <c r="JE191" s="212"/>
      <c r="JF191" s="212"/>
      <c r="JG191" s="212"/>
      <c r="JH191" s="212"/>
      <c r="JI191" s="212"/>
      <c r="JJ191" s="212"/>
      <c r="JK191" s="212"/>
      <c r="JL191" s="212"/>
      <c r="JM191" s="212"/>
      <c r="JN191" s="212"/>
      <c r="JO191" s="212"/>
      <c r="JP191" s="212"/>
      <c r="JQ191" s="212"/>
      <c r="JR191" s="212"/>
      <c r="JS191" s="212"/>
      <c r="JT191" s="212"/>
      <c r="JU191" s="212"/>
      <c r="JV191" s="212"/>
      <c r="JW191" s="212"/>
      <c r="JX191" s="212"/>
      <c r="JY191" s="212"/>
      <c r="JZ191" s="212"/>
      <c r="KA191" s="212"/>
      <c r="KB191" s="212"/>
      <c r="KC191" s="212"/>
      <c r="KD191" s="212"/>
      <c r="KE191" s="270" t="s">
        <v>455</v>
      </c>
      <c r="KF191" s="212"/>
      <c r="KG191" s="212"/>
      <c r="KH191" s="212"/>
      <c r="KI191" s="267"/>
      <c r="KJ191" s="212"/>
      <c r="KK191" s="212"/>
      <c r="KL191" s="212"/>
      <c r="KM191" s="212"/>
      <c r="KN191" s="212"/>
      <c r="KO191" s="212"/>
      <c r="KP191" s="212"/>
      <c r="KQ191" s="212"/>
      <c r="KR191" s="212"/>
      <c r="KS191" s="212"/>
      <c r="KT191" s="212"/>
      <c r="KU191" s="212"/>
      <c r="KV191" s="212"/>
      <c r="KW191" s="212"/>
      <c r="KX191" s="212"/>
      <c r="KY191" s="212"/>
      <c r="KZ191" s="212"/>
      <c r="LA191" s="212"/>
      <c r="LB191" s="212"/>
      <c r="LC191" s="212"/>
      <c r="LD191" s="212"/>
      <c r="LE191" s="212"/>
      <c r="LF191" s="212"/>
      <c r="LG191" s="212"/>
      <c r="LH191" s="212"/>
      <c r="LI191" s="212"/>
      <c r="LJ191" s="212"/>
      <c r="LK191" s="212"/>
      <c r="LL191" s="212"/>
      <c r="LM191" s="212"/>
      <c r="LN191" s="212"/>
      <c r="LO191" s="212"/>
      <c r="LP191" s="212"/>
      <c r="LQ191" s="212"/>
      <c r="LR191" s="212"/>
      <c r="LS191" s="212"/>
      <c r="LT191" s="270" t="s">
        <v>455</v>
      </c>
      <c r="LU191" s="212"/>
      <c r="LV191" s="212"/>
      <c r="LW191" s="212"/>
      <c r="LX191" s="212"/>
      <c r="LY191" s="212"/>
      <c r="LZ191" s="212"/>
      <c r="MA191" s="212"/>
      <c r="MB191" s="212"/>
      <c r="MC191" s="212"/>
      <c r="MD191" s="212"/>
      <c r="ME191" s="212"/>
      <c r="MF191" s="212"/>
      <c r="MG191" s="212"/>
      <c r="MH191" s="212"/>
      <c r="MI191" s="212"/>
      <c r="MJ191" s="212"/>
      <c r="MK191" s="212"/>
      <c r="ML191" s="212"/>
      <c r="MM191" s="212"/>
      <c r="MN191" s="212"/>
      <c r="MO191" s="212"/>
      <c r="MP191" s="212"/>
      <c r="MQ191" s="212"/>
      <c r="MR191" s="212"/>
      <c r="MS191" s="212"/>
      <c r="MT191" s="212"/>
      <c r="MU191" s="212"/>
      <c r="MV191" s="212"/>
      <c r="MW191" s="212"/>
      <c r="MX191" s="212"/>
      <c r="MY191" s="212"/>
      <c r="MZ191" s="212"/>
      <c r="NA191" s="212"/>
      <c r="NB191" s="212"/>
      <c r="NC191" s="212"/>
      <c r="ND191" s="212"/>
      <c r="NE191" s="212"/>
      <c r="NF191" s="212"/>
      <c r="NG191" s="212"/>
      <c r="NH191" s="212"/>
      <c r="NI191" s="212"/>
      <c r="NJ191" s="212"/>
      <c r="NK191" s="212"/>
      <c r="NL191" s="212"/>
      <c r="NM191" s="212"/>
      <c r="NN191" s="212"/>
      <c r="NO191" s="212"/>
      <c r="NP191" s="212"/>
      <c r="NQ191" s="212"/>
      <c r="NR191" s="212"/>
      <c r="NS191" s="212"/>
      <c r="NT191" s="212"/>
      <c r="NU191" s="212"/>
      <c r="NV191" s="212"/>
      <c r="NW191" s="212"/>
      <c r="NX191" s="212"/>
      <c r="NY191" s="212"/>
      <c r="NZ191" s="212"/>
      <c r="OA191" s="212"/>
      <c r="OB191" s="212"/>
      <c r="OC191" s="212"/>
      <c r="OD191" s="212"/>
      <c r="OE191" s="212"/>
      <c r="OF191" s="212"/>
      <c r="OG191" s="212"/>
      <c r="OH191" s="212"/>
      <c r="OI191" s="212"/>
      <c r="OJ191" s="212"/>
      <c r="OK191" s="212"/>
      <c r="OL191" s="212"/>
      <c r="OM191" s="212"/>
      <c r="ON191" s="212"/>
      <c r="OO191" s="212"/>
      <c r="OP191" s="212"/>
      <c r="OQ191" s="212"/>
      <c r="OR191" s="212"/>
      <c r="OS191" s="267">
        <f>IF(ISERROR(#REF!),0,1)</f>
        <v>0</v>
      </c>
      <c r="OT191" s="267">
        <f t="shared" si="49"/>
        <v>1</v>
      </c>
      <c r="OU191" s="267">
        <f t="shared" si="49"/>
        <v>0</v>
      </c>
      <c r="OV191" s="223"/>
      <c r="OW191" s="223"/>
      <c r="OX191" s="223"/>
      <c r="OY191" s="223"/>
      <c r="OZ191" s="223"/>
      <c r="PA191" s="223"/>
      <c r="PB191" s="223"/>
      <c r="PC191" s="223"/>
      <c r="PD191" s="223"/>
      <c r="PE191" s="223"/>
      <c r="PF191" s="223"/>
      <c r="PG191" s="223"/>
      <c r="PH191" s="223"/>
      <c r="PI191" s="223"/>
      <c r="PJ191" s="223"/>
      <c r="PK191" s="223"/>
      <c r="PL191" s="223"/>
      <c r="PM191" s="223"/>
      <c r="PN191" s="223"/>
      <c r="PO191" s="223"/>
      <c r="PP191" s="223"/>
      <c r="PQ191" s="223"/>
      <c r="PR191" s="223"/>
      <c r="PS191" s="223"/>
      <c r="PT191" s="223"/>
      <c r="PU191" s="223"/>
      <c r="PV191" s="223"/>
      <c r="PW191" s="223"/>
      <c r="PX191" s="223"/>
      <c r="PY191" s="223"/>
      <c r="PZ191" s="223"/>
      <c r="QA191" s="223"/>
      <c r="QB191" s="223"/>
      <c r="QC191" s="223"/>
      <c r="QD191" s="223"/>
      <c r="QE191" s="223"/>
      <c r="QF191" s="223"/>
      <c r="QG191" s="223"/>
      <c r="QH191" s="223"/>
      <c r="QI191" s="223"/>
      <c r="QJ191" s="223"/>
      <c r="QK191" s="223"/>
      <c r="QL191" s="223"/>
      <c r="QM191" s="223"/>
      <c r="QN191" s="223"/>
      <c r="QO191" s="223"/>
      <c r="QP191" s="223"/>
      <c r="QQ191" s="223"/>
      <c r="QR191" s="223"/>
      <c r="QS191" s="223"/>
      <c r="QT191" s="223"/>
      <c r="QU191" s="223"/>
      <c r="QV191" s="223"/>
      <c r="QW191" s="223"/>
      <c r="QX191" s="223"/>
      <c r="QY191" s="223"/>
      <c r="QZ191" s="223"/>
      <c r="RA191" s="223"/>
      <c r="RB191" s="223"/>
      <c r="RC191" s="223"/>
      <c r="RD191" s="223"/>
      <c r="RE191" s="223"/>
      <c r="RF191" s="223"/>
      <c r="RG191" s="223"/>
      <c r="RH191" s="223"/>
      <c r="RI191" s="223"/>
      <c r="RJ191" s="223"/>
      <c r="RK191" s="223"/>
      <c r="RL191" s="223"/>
      <c r="RM191" s="223"/>
      <c r="RN191" s="223"/>
      <c r="RO191" s="223"/>
      <c r="RP191" s="223"/>
      <c r="RQ191" s="223"/>
      <c r="RR191" s="223"/>
      <c r="RS191" s="223"/>
      <c r="RT191" s="223"/>
      <c r="RU191" s="223"/>
      <c r="RV191" s="223"/>
      <c r="RW191" s="223"/>
      <c r="RX191" s="223"/>
      <c r="RY191" s="223"/>
      <c r="RZ191" s="223"/>
      <c r="SA191" s="223"/>
      <c r="SB191" s="223"/>
      <c r="SC191" s="223"/>
      <c r="SD191" s="223"/>
      <c r="SE191" s="223"/>
      <c r="SF191" s="223"/>
      <c r="SG191" s="223"/>
      <c r="SH191" s="223"/>
      <c r="SI191" s="223"/>
      <c r="SJ191" s="223"/>
      <c r="SK191" s="223"/>
      <c r="SL191" s="223"/>
      <c r="SM191" s="223"/>
      <c r="SN191" s="223"/>
      <c r="SO191" s="223"/>
      <c r="SP191" s="223"/>
      <c r="SQ191" s="223"/>
      <c r="SR191" s="223"/>
      <c r="SS191" s="223"/>
      <c r="ST191" s="223"/>
      <c r="SU191" s="223"/>
      <c r="SV191" s="223"/>
      <c r="SW191" s="223"/>
      <c r="SX191" s="223"/>
      <c r="SY191" s="223"/>
      <c r="SZ191" s="223"/>
      <c r="TA191" s="223"/>
      <c r="TB191" s="223"/>
      <c r="TC191" s="223"/>
      <c r="TD191" s="223"/>
      <c r="TE191" s="223"/>
      <c r="TF191" s="223"/>
      <c r="TG191" s="223"/>
      <c r="TH191" s="223"/>
      <c r="TI191" s="223"/>
      <c r="TJ191" s="223"/>
      <c r="TK191" s="223"/>
      <c r="TL191" s="223"/>
      <c r="TM191" s="223"/>
      <c r="TN191" s="223"/>
      <c r="TO191" s="223"/>
      <c r="TP191" s="223"/>
      <c r="TQ191" s="223"/>
      <c r="TR191" s="223"/>
      <c r="TS191" s="223"/>
      <c r="TT191" s="223"/>
      <c r="TU191" s="223"/>
      <c r="TV191" s="223"/>
      <c r="TW191" s="223"/>
      <c r="TX191" s="223"/>
      <c r="TY191" s="223"/>
      <c r="TZ191" s="223"/>
      <c r="UA191" s="223"/>
      <c r="UB191" s="223"/>
      <c r="UC191" s="223"/>
      <c r="UD191" s="223"/>
      <c r="UE191" s="223"/>
      <c r="UF191" s="223"/>
      <c r="UG191" s="223"/>
      <c r="UH191" s="223"/>
      <c r="UI191" s="223"/>
      <c r="UJ191" s="223"/>
      <c r="UK191" s="223"/>
      <c r="UL191" s="223"/>
      <c r="UM191" s="223"/>
      <c r="UN191" s="223"/>
      <c r="UO191" s="223"/>
      <c r="UP191" s="223"/>
      <c r="UQ191" s="223"/>
      <c r="UR191" s="223"/>
      <c r="US191" s="223"/>
      <c r="UT191" s="223"/>
      <c r="UU191" s="223"/>
      <c r="UV191" s="223"/>
      <c r="UW191" s="223"/>
      <c r="UX191" s="223"/>
      <c r="UY191" s="223"/>
      <c r="UZ191" s="223"/>
      <c r="VA191" s="223"/>
      <c r="VB191" s="223"/>
      <c r="VC191" s="223"/>
      <c r="VD191" s="223"/>
      <c r="VE191" s="223"/>
      <c r="VF191" s="223"/>
      <c r="VG191" s="223"/>
      <c r="VH191" s="223"/>
      <c r="VI191" s="223"/>
      <c r="VJ191" s="223"/>
      <c r="VK191" s="223"/>
      <c r="VL191" s="223"/>
      <c r="VM191" s="223"/>
      <c r="VN191" s="223"/>
      <c r="VO191" s="223"/>
      <c r="VP191" s="223"/>
      <c r="VQ191" s="223"/>
      <c r="VR191" s="223"/>
      <c r="VS191" s="223"/>
      <c r="VT191" s="223"/>
      <c r="VU191" s="223"/>
      <c r="VV191" s="223"/>
      <c r="VW191" s="223"/>
      <c r="VX191" s="223"/>
      <c r="VY191" s="223"/>
      <c r="VZ191" s="223"/>
      <c r="WA191" s="223"/>
      <c r="WB191" s="223"/>
      <c r="WC191" s="223"/>
      <c r="WD191" s="223"/>
      <c r="WE191" s="223"/>
      <c r="WF191" s="223"/>
      <c r="WG191" s="223"/>
      <c r="WH191" s="223"/>
      <c r="WI191" s="223"/>
      <c r="WJ191" s="223"/>
      <c r="WK191" s="223"/>
      <c r="WL191" s="223"/>
      <c r="WM191" s="223"/>
      <c r="WN191" s="223"/>
      <c r="WO191" s="223"/>
      <c r="WP191" s="223"/>
      <c r="WQ191" s="223"/>
      <c r="WR191" s="223"/>
      <c r="WS191" s="223"/>
      <c r="WT191" s="223"/>
      <c r="WU191" s="223"/>
      <c r="WV191" s="223"/>
      <c r="WW191" s="223"/>
      <c r="WX191" s="223"/>
      <c r="WY191" s="223"/>
      <c r="WZ191" s="223"/>
      <c r="XA191" s="223"/>
      <c r="XB191" s="223"/>
      <c r="XC191" s="223"/>
      <c r="XD191" s="223"/>
      <c r="XE191" s="223"/>
      <c r="XF191" s="223"/>
      <c r="XG191" s="223"/>
      <c r="XH191" s="223"/>
      <c r="XI191" s="223"/>
      <c r="XJ191" s="223"/>
      <c r="XK191" s="223"/>
      <c r="XL191" s="223"/>
      <c r="XM191" s="223"/>
      <c r="XN191" s="223"/>
      <c r="XO191" s="223"/>
      <c r="XP191" s="223"/>
      <c r="XQ191" s="223"/>
      <c r="XR191" s="223"/>
      <c r="XS191" s="223"/>
      <c r="XT191" s="223"/>
      <c r="XU191" s="223"/>
      <c r="XV191" s="223"/>
      <c r="XW191" s="223"/>
      <c r="XX191" s="223"/>
      <c r="XY191" s="223"/>
      <c r="XZ191" s="223"/>
      <c r="YA191" s="223"/>
      <c r="YB191" s="223"/>
      <c r="YC191" s="223"/>
      <c r="YD191" s="223"/>
      <c r="YE191" s="223"/>
      <c r="YF191" s="223"/>
      <c r="YG191" s="223"/>
      <c r="YH191" s="223"/>
      <c r="YI191" s="223"/>
      <c r="YJ191" s="223"/>
      <c r="YK191" s="223"/>
      <c r="YL191" s="223"/>
      <c r="YM191" s="223"/>
      <c r="YN191" s="223"/>
      <c r="YO191" s="223"/>
      <c r="YP191" s="223"/>
      <c r="YQ191" s="223"/>
      <c r="YR191" s="223"/>
      <c r="YS191" s="223"/>
      <c r="YT191" s="223"/>
      <c r="YU191" s="223"/>
      <c r="YV191" s="223"/>
      <c r="YW191" s="223"/>
      <c r="YX191" s="223"/>
      <c r="YY191" s="223"/>
      <c r="YZ191" s="223"/>
      <c r="ZA191" s="223"/>
      <c r="ZB191" s="223"/>
      <c r="ZC191" s="223"/>
      <c r="ZD191" s="223"/>
      <c r="ZE191" s="223"/>
      <c r="ZF191" s="223"/>
      <c r="ZG191" s="223"/>
      <c r="ZH191" s="223"/>
      <c r="ZI191" s="223"/>
      <c r="ZJ191" s="223"/>
      <c r="ZK191" s="223"/>
      <c r="ZL191" s="223"/>
      <c r="ZM191" s="223"/>
      <c r="ZN191" s="223"/>
      <c r="ZO191" s="223"/>
      <c r="ZP191" s="223"/>
      <c r="ZQ191" s="223"/>
      <c r="ZR191" s="223"/>
      <c r="ZS191" s="223"/>
      <c r="ZT191" s="223"/>
      <c r="ZU191" s="223"/>
      <c r="ZV191" s="223"/>
      <c r="ZW191" s="223"/>
      <c r="ZX191" s="223"/>
      <c r="ZY191" s="223"/>
      <c r="ZZ191" s="223"/>
      <c r="AAA191" s="223"/>
      <c r="AAB191" s="223"/>
      <c r="AAC191" s="223"/>
      <c r="AAD191" s="223"/>
      <c r="AAE191" s="223"/>
      <c r="AAF191" s="223"/>
      <c r="AAG191" s="223"/>
      <c r="AAH191" s="223"/>
      <c r="AAI191" s="223"/>
      <c r="AAJ191" s="223"/>
      <c r="AAK191" s="223"/>
      <c r="AAL191" s="223"/>
      <c r="AAM191" s="223"/>
      <c r="AAN191" s="223"/>
      <c r="AAO191" s="223"/>
      <c r="AAP191" s="223"/>
      <c r="AAQ191" s="223"/>
      <c r="AAR191" s="223"/>
      <c r="AAS191" s="223"/>
      <c r="AAT191" s="223"/>
      <c r="AAU191" s="223"/>
      <c r="AAV191" s="223"/>
      <c r="AAW191" s="223"/>
      <c r="AAX191" s="223"/>
      <c r="AAY191" s="223"/>
      <c r="AAZ191" s="223"/>
      <c r="ABA191" s="223"/>
      <c r="ABB191" s="223"/>
      <c r="ABC191" s="223"/>
      <c r="ABD191" s="223"/>
      <c r="ABE191" s="223"/>
      <c r="ABF191" s="223"/>
      <c r="ABG191" s="223"/>
      <c r="ABH191" s="223"/>
      <c r="ABI191" s="223"/>
      <c r="ABJ191" s="223"/>
      <c r="ABK191" s="223"/>
      <c r="ABL191" s="223"/>
      <c r="ABM191" s="223"/>
      <c r="ABN191" s="223"/>
      <c r="ABO191" s="223"/>
      <c r="ABP191" s="223"/>
      <c r="ABQ191" s="223"/>
      <c r="ABR191" s="223"/>
      <c r="ABS191" s="223"/>
      <c r="ABT191" s="223"/>
      <c r="ABU191" s="223"/>
      <c r="ABV191" s="223"/>
      <c r="ABW191" s="223"/>
      <c r="ABX191" s="223"/>
      <c r="ABY191" s="223"/>
      <c r="ABZ191" s="223"/>
      <c r="ACA191" s="223"/>
      <c r="ACB191" s="223"/>
      <c r="ACC191" s="223"/>
      <c r="ACD191" s="223"/>
      <c r="ACE191" s="223"/>
      <c r="ACF191" s="223"/>
      <c r="ACG191" s="223"/>
      <c r="ACH191" s="223"/>
      <c r="ACI191" s="223"/>
      <c r="ACJ191" s="223"/>
      <c r="ACK191" s="223"/>
      <c r="ACL191" s="223"/>
      <c r="ACM191" s="223"/>
      <c r="ACN191" s="223"/>
      <c r="ACO191" s="223"/>
      <c r="ACP191" s="223"/>
      <c r="ACQ191" s="223"/>
      <c r="ACR191" s="223"/>
      <c r="ACS191" s="223"/>
      <c r="ACT191" s="223"/>
      <c r="ACU191" s="223"/>
      <c r="ACV191" s="223"/>
      <c r="ACW191" s="223"/>
      <c r="ACX191" s="223"/>
      <c r="ACY191" s="223"/>
      <c r="ACZ191" s="223"/>
      <c r="ADA191" s="223"/>
      <c r="ADB191" s="223"/>
      <c r="ADC191" s="223"/>
      <c r="ADD191" s="223"/>
      <c r="ADE191" s="223"/>
      <c r="ADF191" s="223"/>
      <c r="ADG191" s="223"/>
      <c r="ADH191" s="223"/>
      <c r="ADI191" s="223"/>
      <c r="ADJ191" s="223"/>
      <c r="ADK191" s="223"/>
      <c r="ADL191" s="223"/>
      <c r="ADM191" s="223"/>
      <c r="ADN191" s="223"/>
      <c r="ADO191" s="223"/>
      <c r="ADP191" s="223"/>
      <c r="ADQ191" s="223"/>
      <c r="ADR191" s="223"/>
      <c r="ADS191" s="223"/>
      <c r="ADT191" s="223"/>
      <c r="ADU191" s="223"/>
      <c r="ADV191" s="223"/>
      <c r="ADW191" s="223"/>
      <c r="ADX191" s="223"/>
      <c r="ADY191" s="223"/>
      <c r="ADZ191" s="223"/>
      <c r="AEA191" s="223"/>
      <c r="AEB191" s="223"/>
      <c r="AEC191" s="223"/>
      <c r="AED191" s="223"/>
      <c r="AEE191" s="223"/>
      <c r="AEF191" s="223"/>
      <c r="AEG191" s="223"/>
      <c r="AEH191" s="223"/>
      <c r="AEI191" s="223"/>
      <c r="AEJ191" s="223"/>
      <c r="AEK191" s="223"/>
      <c r="AEL191" s="223"/>
      <c r="AEM191" s="223"/>
      <c r="AEN191" s="223"/>
      <c r="AEO191" s="223"/>
      <c r="AEP191" s="223"/>
      <c r="AEQ191" s="223"/>
      <c r="AER191" s="223"/>
      <c r="AES191" s="223"/>
      <c r="AET191" s="223"/>
      <c r="AEU191" s="223"/>
      <c r="AEV191" s="223"/>
      <c r="AEW191" s="223"/>
      <c r="AEX191" s="223"/>
      <c r="AEY191" s="223"/>
      <c r="AEZ191" s="223"/>
      <c r="AFA191" s="223"/>
      <c r="AFB191" s="223"/>
      <c r="AFC191" s="223"/>
      <c r="AFD191" s="223"/>
      <c r="AFE191" s="223"/>
      <c r="AFF191" s="223"/>
      <c r="AFG191" s="223"/>
      <c r="AFH191" s="223"/>
      <c r="AFI191" s="223"/>
      <c r="AFJ191" s="223"/>
      <c r="AFK191" s="223"/>
      <c r="AFL191" s="223"/>
      <c r="AFM191" s="223"/>
      <c r="AFN191" s="223"/>
      <c r="AFO191" s="223"/>
      <c r="AFP191" s="223"/>
      <c r="AFQ191" s="223"/>
      <c r="AFR191" s="223"/>
      <c r="AFS191" s="223"/>
      <c r="AFT191" s="223"/>
    </row>
    <row r="192" spans="1:852" s="211" customFormat="1">
      <c r="A192" s="267" t="s">
        <v>3405</v>
      </c>
      <c r="B192" s="265" t="s">
        <v>9952</v>
      </c>
      <c r="C192" s="840" t="str">
        <f>IF(Severity!F192&gt;=0.5,"YES","NO")</f>
        <v>YES</v>
      </c>
      <c r="D192" s="840" t="str">
        <f>IF(Severity!G192&gt;=0.5,"YES","NO")</f>
        <v>NO</v>
      </c>
      <c r="E192" s="269">
        <v>12</v>
      </c>
      <c r="F192" s="269">
        <v>2</v>
      </c>
      <c r="G192" s="270" t="s">
        <v>2904</v>
      </c>
      <c r="H192" s="119" t="s">
        <v>749</v>
      </c>
      <c r="I192" s="270">
        <v>0</v>
      </c>
      <c r="J192" s="270">
        <v>1</v>
      </c>
      <c r="K192" s="270" t="s">
        <v>236</v>
      </c>
      <c r="L192" s="265">
        <v>21</v>
      </c>
      <c r="M192" s="265">
        <v>15</v>
      </c>
      <c r="N192" s="270">
        <v>9</v>
      </c>
      <c r="O192" s="270" t="s">
        <v>455</v>
      </c>
      <c r="P192" s="267"/>
      <c r="Q192" s="212"/>
      <c r="R192" s="212"/>
      <c r="S192" s="270" t="s">
        <v>2851</v>
      </c>
      <c r="T192" s="270">
        <v>21</v>
      </c>
      <c r="U192" s="114">
        <v>30.21</v>
      </c>
      <c r="V192" s="114">
        <v>6.64</v>
      </c>
      <c r="W192" s="114">
        <v>30.28</v>
      </c>
      <c r="X192" s="114">
        <v>6.82</v>
      </c>
      <c r="Y192" s="114">
        <v>7.26</v>
      </c>
      <c r="Z192" s="114">
        <v>7.74</v>
      </c>
      <c r="AA192" s="114">
        <v>5.94</v>
      </c>
      <c r="AB192" s="114">
        <v>5.33</v>
      </c>
      <c r="AC192" s="113"/>
      <c r="AD192" s="113"/>
      <c r="AE192" s="114"/>
      <c r="AF192" s="113"/>
      <c r="AG192" s="113"/>
      <c r="AH192" s="113"/>
      <c r="AI192" s="267">
        <v>19</v>
      </c>
      <c r="AJ192" s="267">
        <f>AI192-J192</f>
        <v>18</v>
      </c>
      <c r="AK192" s="267">
        <v>18</v>
      </c>
      <c r="AL192" s="90" t="s">
        <v>360</v>
      </c>
      <c r="AM192" s="270" t="s">
        <v>455</v>
      </c>
      <c r="AN192" s="270">
        <v>2</v>
      </c>
      <c r="AO192" s="270">
        <v>8</v>
      </c>
      <c r="AP192" s="270" t="s">
        <v>2851</v>
      </c>
      <c r="AQ192" s="265">
        <v>21</v>
      </c>
      <c r="AR192" s="267">
        <v>5</v>
      </c>
      <c r="AS192" s="267">
        <v>9</v>
      </c>
      <c r="AT192" s="270" t="s">
        <v>455</v>
      </c>
      <c r="AU192" s="267"/>
      <c r="AV192" s="212"/>
      <c r="AW192" s="212"/>
      <c r="AX192" s="265" t="s">
        <v>236</v>
      </c>
      <c r="AY192" s="270">
        <v>21</v>
      </c>
      <c r="AZ192" s="223">
        <v>30.09</v>
      </c>
      <c r="BA192" s="223">
        <v>6.16</v>
      </c>
      <c r="BB192" s="223">
        <v>30.79</v>
      </c>
      <c r="BC192" s="223">
        <v>6.03</v>
      </c>
      <c r="BD192" s="223">
        <v>17.45</v>
      </c>
      <c r="BE192" s="223">
        <v>12.47</v>
      </c>
      <c r="BF192" s="223">
        <v>13</v>
      </c>
      <c r="BG192" s="223">
        <v>12.71</v>
      </c>
      <c r="BH192" s="114"/>
      <c r="BI192" s="114"/>
      <c r="BJ192" s="114"/>
      <c r="BK192" s="114"/>
      <c r="BL192" s="114"/>
      <c r="BM192" s="114"/>
      <c r="BN192" s="270">
        <v>22</v>
      </c>
      <c r="BO192" s="270">
        <f>BN192-AO192</f>
        <v>14</v>
      </c>
      <c r="BP192" s="270">
        <v>14</v>
      </c>
      <c r="BQ192" s="90"/>
      <c r="BR192" s="270" t="s">
        <v>455</v>
      </c>
      <c r="BS192" s="267"/>
      <c r="BT192" s="267"/>
      <c r="BU192" s="267"/>
      <c r="BV192" s="212"/>
      <c r="BW192" s="212"/>
      <c r="BX192" s="212"/>
      <c r="BY192" s="267"/>
      <c r="BZ192" s="212"/>
      <c r="CA192" s="212"/>
      <c r="CB192" s="212"/>
      <c r="CC192" s="267"/>
      <c r="CD192" s="267"/>
      <c r="CE192" s="114"/>
      <c r="CF192" s="114"/>
      <c r="CG192" s="114"/>
      <c r="CH192" s="114"/>
      <c r="CI192" s="114"/>
      <c r="CJ192" s="114"/>
      <c r="CK192" s="114"/>
      <c r="CL192" s="114"/>
      <c r="CM192" s="114"/>
      <c r="CN192" s="114"/>
      <c r="CO192" s="114"/>
      <c r="CP192" s="114"/>
      <c r="CQ192" s="114"/>
      <c r="CR192" s="114"/>
      <c r="CS192" s="267"/>
      <c r="CT192" s="267"/>
      <c r="CU192" s="267"/>
      <c r="CV192" s="90"/>
      <c r="CW192" s="270" t="s">
        <v>455</v>
      </c>
      <c r="CX192" s="90"/>
      <c r="CY192" s="212"/>
      <c r="CZ192" s="212"/>
      <c r="DA192" s="212"/>
      <c r="DB192" s="212"/>
      <c r="DC192" s="212"/>
      <c r="DD192" s="212"/>
      <c r="DE192" s="212"/>
      <c r="DF192" s="212"/>
      <c r="DG192" s="212"/>
      <c r="DH192" s="212"/>
      <c r="DI192" s="212"/>
      <c r="DJ192" s="91"/>
      <c r="DK192" s="91"/>
      <c r="DL192" s="113"/>
      <c r="DM192" s="113"/>
      <c r="DN192" s="113"/>
      <c r="DO192" s="113"/>
      <c r="DP192" s="113"/>
      <c r="DQ192" s="113"/>
      <c r="DR192" s="113"/>
      <c r="DS192" s="113"/>
      <c r="DT192" s="113"/>
      <c r="DU192" s="113"/>
      <c r="DV192" s="113"/>
      <c r="DW192" s="113"/>
      <c r="DX192" s="212"/>
      <c r="DY192" s="212"/>
      <c r="DZ192" s="212"/>
      <c r="EA192" s="212"/>
      <c r="EB192" s="270" t="s">
        <v>455</v>
      </c>
      <c r="EC192" s="212"/>
      <c r="ED192" s="212"/>
      <c r="EE192" s="212"/>
      <c r="EF192" s="212"/>
      <c r="EG192" s="212"/>
      <c r="EH192" s="212"/>
      <c r="EI192" s="212"/>
      <c r="EJ192" s="212"/>
      <c r="EK192" s="212"/>
      <c r="EL192" s="212"/>
      <c r="EM192" s="212"/>
      <c r="EN192" s="212"/>
      <c r="EO192" s="113"/>
      <c r="EP192" s="113"/>
      <c r="EQ192" s="113"/>
      <c r="ER192" s="113"/>
      <c r="ES192" s="113"/>
      <c r="ET192" s="113"/>
      <c r="EU192" s="113"/>
      <c r="EV192" s="113"/>
      <c r="EW192" s="113"/>
      <c r="EX192" s="113"/>
      <c r="EY192" s="113"/>
      <c r="EZ192" s="113"/>
      <c r="FA192" s="113"/>
      <c r="FB192" s="113"/>
      <c r="FC192" s="212"/>
      <c r="FD192" s="212"/>
      <c r="FE192" s="212"/>
      <c r="FF192" s="270" t="s">
        <v>455</v>
      </c>
      <c r="FG192" s="267"/>
      <c r="FH192" s="212"/>
      <c r="FI192" s="212"/>
      <c r="FJ192" s="212"/>
      <c r="FK192" s="212"/>
      <c r="FL192" s="212"/>
      <c r="FM192" s="212"/>
      <c r="FN192" s="212"/>
      <c r="FO192" s="212"/>
      <c r="FP192" s="212"/>
      <c r="FQ192" s="212"/>
      <c r="FR192" s="212"/>
      <c r="FS192" s="212"/>
      <c r="FT192" s="212"/>
      <c r="FU192" s="212"/>
      <c r="FV192" s="212"/>
      <c r="FW192" s="212"/>
      <c r="FX192" s="212"/>
      <c r="FY192" s="212"/>
      <c r="FZ192" s="212"/>
      <c r="GA192" s="212"/>
      <c r="GB192" s="212"/>
      <c r="GC192" s="212"/>
      <c r="GD192" s="212"/>
      <c r="GE192" s="212"/>
      <c r="GF192" s="212"/>
      <c r="GG192" s="212"/>
      <c r="GH192" s="212"/>
      <c r="GI192" s="212"/>
      <c r="GJ192" s="212"/>
      <c r="GK192" s="212"/>
      <c r="GL192" s="212"/>
      <c r="GM192" s="212"/>
      <c r="GN192" s="212"/>
      <c r="GO192" s="212"/>
      <c r="GP192" s="212"/>
      <c r="GQ192" s="212"/>
      <c r="GR192" s="212"/>
      <c r="GS192" s="212"/>
      <c r="GT192" s="212"/>
      <c r="GU192" s="212"/>
      <c r="GV192" s="212"/>
      <c r="GW192" s="212"/>
      <c r="GX192" s="212"/>
      <c r="GY192" s="212"/>
      <c r="GZ192" s="212"/>
      <c r="HA192" s="212"/>
      <c r="HB192" s="212"/>
      <c r="HC192" s="212"/>
      <c r="HD192" s="270" t="s">
        <v>455</v>
      </c>
      <c r="HE192" s="212"/>
      <c r="HF192" s="212"/>
      <c r="HG192" s="267"/>
      <c r="HH192" s="212"/>
      <c r="HI192" s="212"/>
      <c r="HJ192" s="212"/>
      <c r="HK192" s="212"/>
      <c r="HL192" s="212"/>
      <c r="HM192" s="212"/>
      <c r="HN192" s="212"/>
      <c r="HO192" s="212"/>
      <c r="HP192" s="212"/>
      <c r="HQ192" s="212"/>
      <c r="HR192" s="212"/>
      <c r="HS192" s="212"/>
      <c r="HT192" s="212"/>
      <c r="HU192" s="212"/>
      <c r="HV192" s="212"/>
      <c r="HW192" s="212"/>
      <c r="HX192" s="212"/>
      <c r="HY192" s="212"/>
      <c r="HZ192" s="212"/>
      <c r="IA192" s="212"/>
      <c r="IB192" s="212"/>
      <c r="IC192" s="212"/>
      <c r="ID192" s="212"/>
      <c r="IE192" s="212"/>
      <c r="IF192" s="212"/>
      <c r="IG192" s="212"/>
      <c r="IH192" s="212"/>
      <c r="II192" s="212"/>
      <c r="IJ192" s="212"/>
      <c r="IK192" s="212"/>
      <c r="IL192" s="212"/>
      <c r="IM192" s="212"/>
      <c r="IN192" s="212"/>
      <c r="IO192" s="212"/>
      <c r="IP192" s="212"/>
      <c r="IQ192" s="212"/>
      <c r="IR192" s="212"/>
      <c r="IS192" s="270" t="s">
        <v>455</v>
      </c>
      <c r="IT192" s="212"/>
      <c r="IU192" s="212"/>
      <c r="IV192" s="212"/>
      <c r="IW192" s="212"/>
      <c r="IX192" s="212"/>
      <c r="IY192" s="212"/>
      <c r="IZ192" s="212"/>
      <c r="JA192" s="212"/>
      <c r="JB192" s="212"/>
      <c r="JC192" s="212"/>
      <c r="JD192" s="212"/>
      <c r="JE192" s="212"/>
      <c r="JF192" s="212"/>
      <c r="JG192" s="212"/>
      <c r="JH192" s="212"/>
      <c r="JI192" s="212"/>
      <c r="JJ192" s="212"/>
      <c r="JK192" s="212"/>
      <c r="JL192" s="212"/>
      <c r="JM192" s="212"/>
      <c r="JN192" s="212"/>
      <c r="JO192" s="212"/>
      <c r="JP192" s="212"/>
      <c r="JQ192" s="212"/>
      <c r="JR192" s="212"/>
      <c r="JS192" s="212"/>
      <c r="JT192" s="212"/>
      <c r="JU192" s="212"/>
      <c r="JV192" s="212"/>
      <c r="JW192" s="212"/>
      <c r="JX192" s="212"/>
      <c r="JY192" s="212"/>
      <c r="JZ192" s="212"/>
      <c r="KA192" s="212"/>
      <c r="KB192" s="212"/>
      <c r="KC192" s="212"/>
      <c r="KD192" s="212"/>
      <c r="KE192" s="270" t="s">
        <v>455</v>
      </c>
      <c r="KF192" s="212"/>
      <c r="KG192" s="212"/>
      <c r="KH192" s="212"/>
      <c r="KI192" s="267"/>
      <c r="KJ192" s="212"/>
      <c r="KK192" s="212"/>
      <c r="KL192" s="212"/>
      <c r="KM192" s="212"/>
      <c r="KN192" s="212"/>
      <c r="KO192" s="212"/>
      <c r="KP192" s="212"/>
      <c r="KQ192" s="212"/>
      <c r="KR192" s="212"/>
      <c r="KS192" s="212"/>
      <c r="KT192" s="212"/>
      <c r="KU192" s="212"/>
      <c r="KV192" s="212"/>
      <c r="KW192" s="212"/>
      <c r="KX192" s="212"/>
      <c r="KY192" s="212"/>
      <c r="KZ192" s="212"/>
      <c r="LA192" s="212"/>
      <c r="LB192" s="212"/>
      <c r="LC192" s="212"/>
      <c r="LD192" s="212"/>
      <c r="LE192" s="212"/>
      <c r="LF192" s="212"/>
      <c r="LG192" s="212"/>
      <c r="LH192" s="212"/>
      <c r="LI192" s="212"/>
      <c r="LJ192" s="212"/>
      <c r="LK192" s="212"/>
      <c r="LL192" s="212"/>
      <c r="LM192" s="212"/>
      <c r="LN192" s="212"/>
      <c r="LO192" s="212"/>
      <c r="LP192" s="212"/>
      <c r="LQ192" s="212"/>
      <c r="LR192" s="212"/>
      <c r="LS192" s="212"/>
      <c r="LT192" s="270" t="s">
        <v>455</v>
      </c>
      <c r="LU192" s="212"/>
      <c r="LV192" s="212"/>
      <c r="LW192" s="212"/>
      <c r="LX192" s="212"/>
      <c r="LY192" s="212"/>
      <c r="LZ192" s="212"/>
      <c r="MA192" s="212"/>
      <c r="MB192" s="212"/>
      <c r="MC192" s="212"/>
      <c r="MD192" s="212"/>
      <c r="ME192" s="212"/>
      <c r="MF192" s="212"/>
      <c r="MG192" s="212"/>
      <c r="MH192" s="212"/>
      <c r="MI192" s="212"/>
      <c r="MJ192" s="212"/>
      <c r="MK192" s="212"/>
      <c r="ML192" s="212"/>
      <c r="MM192" s="212"/>
      <c r="MN192" s="212"/>
      <c r="MO192" s="212"/>
      <c r="MP192" s="212"/>
      <c r="MQ192" s="212"/>
      <c r="MR192" s="212"/>
      <c r="MS192" s="212"/>
      <c r="MT192" s="212"/>
      <c r="MU192" s="212"/>
      <c r="MV192" s="212"/>
      <c r="MW192" s="212"/>
      <c r="MX192" s="212"/>
      <c r="MY192" s="212"/>
      <c r="MZ192" s="212"/>
      <c r="NA192" s="212"/>
      <c r="NB192" s="212"/>
      <c r="NC192" s="212"/>
      <c r="ND192" s="212"/>
      <c r="NE192" s="212"/>
      <c r="NF192" s="212"/>
      <c r="NG192" s="212"/>
      <c r="NH192" s="212"/>
      <c r="NI192" s="212"/>
      <c r="NJ192" s="212"/>
      <c r="NK192" s="212"/>
      <c r="NL192" s="212"/>
      <c r="NM192" s="212"/>
      <c r="NN192" s="212"/>
      <c r="NO192" s="212"/>
      <c r="NP192" s="212"/>
      <c r="NQ192" s="212"/>
      <c r="NR192" s="212"/>
      <c r="NS192" s="212"/>
      <c r="NT192" s="212"/>
      <c r="NU192" s="212"/>
      <c r="NV192" s="212"/>
      <c r="NW192" s="212"/>
      <c r="NX192" s="212"/>
      <c r="NY192" s="212"/>
      <c r="NZ192" s="212"/>
      <c r="OA192" s="212"/>
      <c r="OB192" s="212"/>
      <c r="OC192" s="212"/>
      <c r="OD192" s="212"/>
      <c r="OE192" s="212"/>
      <c r="OF192" s="212"/>
      <c r="OG192" s="212"/>
      <c r="OH192" s="212"/>
      <c r="OI192" s="212"/>
      <c r="OJ192" s="212"/>
      <c r="OK192" s="212"/>
      <c r="OL192" s="212"/>
      <c r="OM192" s="212"/>
      <c r="ON192" s="212"/>
      <c r="OO192" s="212"/>
      <c r="OP192" s="212"/>
      <c r="OQ192" s="212"/>
      <c r="OR192" s="212"/>
      <c r="OS192" s="267"/>
      <c r="OT192" s="267"/>
      <c r="OU192" s="267"/>
      <c r="OV192" s="223"/>
      <c r="OW192" s="223"/>
      <c r="OX192" s="223"/>
      <c r="OY192" s="223"/>
      <c r="OZ192" s="223"/>
      <c r="PA192" s="223"/>
      <c r="PB192" s="223"/>
      <c r="PC192" s="223"/>
      <c r="PD192" s="223"/>
      <c r="PE192" s="223"/>
      <c r="PF192" s="223"/>
      <c r="PG192" s="223"/>
      <c r="PH192" s="223"/>
      <c r="PI192" s="223"/>
      <c r="PJ192" s="223"/>
      <c r="PK192" s="223"/>
      <c r="PL192" s="223"/>
      <c r="PM192" s="223"/>
      <c r="PN192" s="223"/>
      <c r="PO192" s="223"/>
      <c r="PP192" s="223"/>
      <c r="PQ192" s="223"/>
      <c r="PR192" s="223"/>
      <c r="PS192" s="223"/>
      <c r="PT192" s="223"/>
      <c r="PU192" s="223"/>
      <c r="PV192" s="223"/>
      <c r="PW192" s="223"/>
      <c r="PX192" s="223"/>
      <c r="PY192" s="223"/>
      <c r="PZ192" s="223"/>
      <c r="QA192" s="223"/>
      <c r="QB192" s="223"/>
      <c r="QC192" s="223"/>
      <c r="QD192" s="223"/>
      <c r="QE192" s="223"/>
      <c r="QF192" s="223"/>
      <c r="QG192" s="223"/>
      <c r="QH192" s="223"/>
      <c r="QI192" s="223"/>
      <c r="QJ192" s="223"/>
      <c r="QK192" s="223"/>
      <c r="QL192" s="223"/>
      <c r="QM192" s="223"/>
      <c r="QN192" s="223"/>
      <c r="QO192" s="223"/>
      <c r="QP192" s="223"/>
      <c r="QQ192" s="223"/>
      <c r="QR192" s="223"/>
      <c r="QS192" s="223"/>
      <c r="QT192" s="223"/>
      <c r="QU192" s="223"/>
      <c r="QV192" s="223"/>
      <c r="QW192" s="223"/>
      <c r="QX192" s="223"/>
      <c r="QY192" s="223"/>
      <c r="QZ192" s="223"/>
      <c r="RA192" s="223"/>
      <c r="RB192" s="223"/>
      <c r="RC192" s="223"/>
      <c r="RD192" s="223"/>
      <c r="RE192" s="223"/>
      <c r="RF192" s="223"/>
      <c r="RG192" s="223"/>
      <c r="RH192" s="223"/>
      <c r="RI192" s="223"/>
      <c r="RJ192" s="223"/>
      <c r="RK192" s="223"/>
      <c r="RL192" s="223"/>
      <c r="RM192" s="223"/>
      <c r="RN192" s="223"/>
      <c r="RO192" s="223"/>
      <c r="RP192" s="223"/>
      <c r="RQ192" s="223"/>
      <c r="RR192" s="223"/>
      <c r="RS192" s="223"/>
      <c r="RT192" s="223"/>
      <c r="RU192" s="223"/>
      <c r="RV192" s="223"/>
      <c r="RW192" s="223"/>
      <c r="RX192" s="223"/>
      <c r="RY192" s="223"/>
      <c r="RZ192" s="223"/>
      <c r="SA192" s="223"/>
      <c r="SB192" s="223"/>
      <c r="SC192" s="223"/>
      <c r="SD192" s="223"/>
      <c r="SE192" s="223"/>
      <c r="SF192" s="223"/>
      <c r="SG192" s="223"/>
      <c r="SH192" s="223"/>
      <c r="SI192" s="223"/>
      <c r="SJ192" s="223"/>
      <c r="SK192" s="223"/>
      <c r="SL192" s="223"/>
      <c r="SM192" s="223"/>
      <c r="SN192" s="223"/>
      <c r="SO192" s="223"/>
      <c r="SP192" s="223"/>
      <c r="SQ192" s="223"/>
      <c r="SR192" s="223"/>
      <c r="SS192" s="223"/>
      <c r="ST192" s="223"/>
      <c r="SU192" s="223"/>
      <c r="SV192" s="223"/>
      <c r="SW192" s="223"/>
      <c r="SX192" s="223"/>
      <c r="SY192" s="223"/>
      <c r="SZ192" s="223"/>
      <c r="TA192" s="223"/>
      <c r="TB192" s="223"/>
      <c r="TC192" s="223"/>
      <c r="TD192" s="223"/>
      <c r="TE192" s="223"/>
      <c r="TF192" s="223"/>
      <c r="TG192" s="223"/>
      <c r="TH192" s="223"/>
      <c r="TI192" s="223"/>
      <c r="TJ192" s="223"/>
      <c r="TK192" s="223"/>
      <c r="TL192" s="223"/>
      <c r="TM192" s="223"/>
      <c r="TN192" s="223"/>
      <c r="TO192" s="223"/>
      <c r="TP192" s="223"/>
      <c r="TQ192" s="223"/>
      <c r="TR192" s="223"/>
      <c r="TS192" s="223"/>
      <c r="TT192" s="223"/>
      <c r="TU192" s="223"/>
      <c r="TV192" s="223"/>
      <c r="TW192" s="223"/>
      <c r="TX192" s="223"/>
      <c r="TY192" s="223"/>
      <c r="TZ192" s="223"/>
      <c r="UA192" s="223"/>
      <c r="UB192" s="223"/>
      <c r="UC192" s="223"/>
      <c r="UD192" s="223"/>
      <c r="UE192" s="223"/>
      <c r="UF192" s="223"/>
      <c r="UG192" s="223"/>
      <c r="UH192" s="223"/>
      <c r="UI192" s="223"/>
      <c r="UJ192" s="223"/>
      <c r="UK192" s="223"/>
      <c r="UL192" s="223"/>
      <c r="UM192" s="223"/>
      <c r="UN192" s="223"/>
      <c r="UO192" s="223"/>
      <c r="UP192" s="223"/>
      <c r="UQ192" s="223"/>
      <c r="UR192" s="223"/>
      <c r="US192" s="223"/>
      <c r="UT192" s="223"/>
      <c r="UU192" s="223"/>
      <c r="UV192" s="223"/>
      <c r="UW192" s="223"/>
      <c r="UX192" s="223"/>
      <c r="UY192" s="223"/>
      <c r="UZ192" s="223"/>
      <c r="VA192" s="223"/>
      <c r="VB192" s="223"/>
      <c r="VC192" s="223"/>
      <c r="VD192" s="223"/>
      <c r="VE192" s="223"/>
      <c r="VF192" s="223"/>
      <c r="VG192" s="223"/>
      <c r="VH192" s="223"/>
      <c r="VI192" s="223"/>
      <c r="VJ192" s="223"/>
      <c r="VK192" s="223"/>
      <c r="VL192" s="223"/>
      <c r="VM192" s="223"/>
      <c r="VN192" s="223"/>
      <c r="VO192" s="223"/>
      <c r="VP192" s="223"/>
      <c r="VQ192" s="223"/>
      <c r="VR192" s="223"/>
      <c r="VS192" s="223"/>
      <c r="VT192" s="223"/>
      <c r="VU192" s="223"/>
      <c r="VV192" s="223"/>
      <c r="VW192" s="223"/>
      <c r="VX192" s="223"/>
      <c r="VY192" s="223"/>
      <c r="VZ192" s="223"/>
      <c r="WA192" s="223"/>
      <c r="WB192" s="223"/>
      <c r="WC192" s="223"/>
      <c r="WD192" s="223"/>
      <c r="WE192" s="223"/>
      <c r="WF192" s="223"/>
      <c r="WG192" s="223"/>
      <c r="WH192" s="223"/>
      <c r="WI192" s="223"/>
      <c r="WJ192" s="223"/>
      <c r="WK192" s="223"/>
      <c r="WL192" s="223"/>
      <c r="WM192" s="223"/>
      <c r="WN192" s="223"/>
      <c r="WO192" s="223"/>
      <c r="WP192" s="223"/>
      <c r="WQ192" s="223"/>
      <c r="WR192" s="223"/>
      <c r="WS192" s="223"/>
      <c r="WT192" s="223"/>
      <c r="WU192" s="223"/>
      <c r="WV192" s="223"/>
      <c r="WW192" s="223"/>
      <c r="WX192" s="223"/>
      <c r="WY192" s="223"/>
      <c r="WZ192" s="223"/>
      <c r="XA192" s="223"/>
      <c r="XB192" s="223"/>
      <c r="XC192" s="223"/>
      <c r="XD192" s="223"/>
      <c r="XE192" s="223"/>
      <c r="XF192" s="223"/>
      <c r="XG192" s="223"/>
      <c r="XH192" s="223"/>
      <c r="XI192" s="223"/>
      <c r="XJ192" s="223"/>
      <c r="XK192" s="223"/>
      <c r="XL192" s="223"/>
      <c r="XM192" s="223"/>
      <c r="XN192" s="223"/>
      <c r="XO192" s="223"/>
      <c r="XP192" s="223"/>
      <c r="XQ192" s="223"/>
      <c r="XR192" s="223"/>
      <c r="XS192" s="223"/>
      <c r="XT192" s="223"/>
      <c r="XU192" s="223"/>
      <c r="XV192" s="223"/>
      <c r="XW192" s="223"/>
      <c r="XX192" s="223"/>
      <c r="XY192" s="223"/>
      <c r="XZ192" s="223"/>
      <c r="YA192" s="223"/>
      <c r="YB192" s="223"/>
      <c r="YC192" s="223"/>
      <c r="YD192" s="223"/>
      <c r="YE192" s="223"/>
      <c r="YF192" s="223"/>
      <c r="YG192" s="223"/>
      <c r="YH192" s="223"/>
      <c r="YI192" s="223"/>
      <c r="YJ192" s="223"/>
      <c r="YK192" s="223"/>
      <c r="YL192" s="223"/>
      <c r="YM192" s="223"/>
      <c r="YN192" s="223"/>
      <c r="YO192" s="223"/>
      <c r="YP192" s="223"/>
      <c r="YQ192" s="223"/>
      <c r="YR192" s="223"/>
      <c r="YS192" s="223"/>
      <c r="YT192" s="223"/>
      <c r="YU192" s="223"/>
      <c r="YV192" s="223"/>
      <c r="YW192" s="223"/>
      <c r="YX192" s="223"/>
      <c r="YY192" s="223"/>
      <c r="YZ192" s="223"/>
      <c r="ZA192" s="223"/>
      <c r="ZB192" s="223"/>
      <c r="ZC192" s="223"/>
      <c r="ZD192" s="223"/>
      <c r="ZE192" s="223"/>
      <c r="ZF192" s="223"/>
      <c r="ZG192" s="223"/>
      <c r="ZH192" s="223"/>
      <c r="ZI192" s="223"/>
      <c r="ZJ192" s="223"/>
      <c r="ZK192" s="223"/>
      <c r="ZL192" s="223"/>
      <c r="ZM192" s="223"/>
      <c r="ZN192" s="223"/>
      <c r="ZO192" s="223"/>
      <c r="ZP192" s="223"/>
      <c r="ZQ192" s="223"/>
      <c r="ZR192" s="223"/>
      <c r="ZS192" s="223"/>
      <c r="ZT192" s="223"/>
      <c r="ZU192" s="223"/>
      <c r="ZV192" s="223"/>
      <c r="ZW192" s="223"/>
      <c r="ZX192" s="223"/>
      <c r="ZY192" s="223"/>
      <c r="ZZ192" s="223"/>
      <c r="AAA192" s="223"/>
      <c r="AAB192" s="223"/>
      <c r="AAC192" s="223"/>
      <c r="AAD192" s="223"/>
      <c r="AAE192" s="223"/>
      <c r="AAF192" s="223"/>
      <c r="AAG192" s="223"/>
      <c r="AAH192" s="223"/>
      <c r="AAI192" s="223"/>
      <c r="AAJ192" s="223"/>
      <c r="AAK192" s="223"/>
      <c r="AAL192" s="223"/>
      <c r="AAM192" s="223"/>
      <c r="AAN192" s="223"/>
      <c r="AAO192" s="223"/>
      <c r="AAP192" s="223"/>
      <c r="AAQ192" s="223"/>
      <c r="AAR192" s="223"/>
      <c r="AAS192" s="223"/>
      <c r="AAT192" s="223"/>
      <c r="AAU192" s="223"/>
      <c r="AAV192" s="223"/>
      <c r="AAW192" s="223"/>
      <c r="AAX192" s="223"/>
      <c r="AAY192" s="223"/>
      <c r="AAZ192" s="223"/>
      <c r="ABA192" s="223"/>
      <c r="ABB192" s="223"/>
      <c r="ABC192" s="223"/>
      <c r="ABD192" s="223"/>
      <c r="ABE192" s="223"/>
      <c r="ABF192" s="223"/>
      <c r="ABG192" s="223"/>
      <c r="ABH192" s="223"/>
      <c r="ABI192" s="223"/>
      <c r="ABJ192" s="223"/>
      <c r="ABK192" s="223"/>
      <c r="ABL192" s="223"/>
      <c r="ABM192" s="223"/>
      <c r="ABN192" s="223"/>
      <c r="ABO192" s="223"/>
      <c r="ABP192" s="223"/>
      <c r="ABQ192" s="223"/>
      <c r="ABR192" s="223"/>
      <c r="ABS192" s="223"/>
      <c r="ABT192" s="223"/>
      <c r="ABU192" s="223"/>
      <c r="ABV192" s="223"/>
      <c r="ABW192" s="223"/>
      <c r="ABX192" s="223"/>
      <c r="ABY192" s="223"/>
      <c r="ABZ192" s="223"/>
      <c r="ACA192" s="223"/>
      <c r="ACB192" s="223"/>
      <c r="ACC192" s="223"/>
      <c r="ACD192" s="223"/>
      <c r="ACE192" s="223"/>
      <c r="ACF192" s="223"/>
      <c r="ACG192" s="223"/>
      <c r="ACH192" s="223"/>
      <c r="ACI192" s="223"/>
      <c r="ACJ192" s="223"/>
      <c r="ACK192" s="223"/>
      <c r="ACL192" s="223"/>
      <c r="ACM192" s="223"/>
      <c r="ACN192" s="223"/>
      <c r="ACO192" s="223"/>
      <c r="ACP192" s="223"/>
      <c r="ACQ192" s="223"/>
      <c r="ACR192" s="223"/>
      <c r="ACS192" s="223"/>
      <c r="ACT192" s="223"/>
      <c r="ACU192" s="223"/>
      <c r="ACV192" s="223"/>
      <c r="ACW192" s="223"/>
      <c r="ACX192" s="223"/>
      <c r="ACY192" s="223"/>
      <c r="ACZ192" s="223"/>
      <c r="ADA192" s="223"/>
      <c r="ADB192" s="223"/>
      <c r="ADC192" s="223"/>
      <c r="ADD192" s="223"/>
      <c r="ADE192" s="223"/>
      <c r="ADF192" s="223"/>
      <c r="ADG192" s="223"/>
      <c r="ADH192" s="223"/>
      <c r="ADI192" s="223"/>
      <c r="ADJ192" s="223"/>
      <c r="ADK192" s="223"/>
      <c r="ADL192" s="223"/>
      <c r="ADM192" s="223"/>
      <c r="ADN192" s="223"/>
      <c r="ADO192" s="223"/>
      <c r="ADP192" s="223"/>
      <c r="ADQ192" s="223"/>
      <c r="ADR192" s="223"/>
      <c r="ADS192" s="223"/>
      <c r="ADT192" s="223"/>
      <c r="ADU192" s="223"/>
      <c r="ADV192" s="223"/>
      <c r="ADW192" s="223"/>
      <c r="ADX192" s="223"/>
      <c r="ADY192" s="223"/>
      <c r="ADZ192" s="223"/>
      <c r="AEA192" s="223"/>
      <c r="AEB192" s="223"/>
      <c r="AEC192" s="223"/>
      <c r="AED192" s="223"/>
      <c r="AEE192" s="223"/>
      <c r="AEF192" s="223"/>
      <c r="AEG192" s="223"/>
      <c r="AEH192" s="223"/>
      <c r="AEI192" s="223"/>
      <c r="AEJ192" s="223"/>
      <c r="AEK192" s="223"/>
      <c r="AEL192" s="223"/>
      <c r="AEM192" s="223"/>
      <c r="AEN192" s="223"/>
      <c r="AEO192" s="223"/>
      <c r="AEP192" s="223"/>
      <c r="AEQ192" s="223"/>
      <c r="AER192" s="223"/>
      <c r="AES192" s="223"/>
      <c r="AET192" s="223"/>
      <c r="AEU192" s="223"/>
      <c r="AEV192" s="223"/>
      <c r="AEW192" s="223"/>
      <c r="AEX192" s="223"/>
      <c r="AEY192" s="223"/>
      <c r="AEZ192" s="223"/>
      <c r="AFA192" s="223"/>
      <c r="AFB192" s="223"/>
      <c r="AFC192" s="223"/>
      <c r="AFD192" s="223"/>
      <c r="AFE192" s="223"/>
      <c r="AFF192" s="223"/>
      <c r="AFG192" s="223"/>
      <c r="AFH192" s="223"/>
      <c r="AFI192" s="223"/>
      <c r="AFJ192" s="223"/>
      <c r="AFK192" s="223"/>
      <c r="AFL192" s="223"/>
      <c r="AFM192" s="223"/>
      <c r="AFN192" s="223"/>
      <c r="AFO192" s="223"/>
      <c r="AFP192" s="223"/>
      <c r="AFQ192" s="223"/>
      <c r="AFR192" s="223"/>
      <c r="AFS192" s="223"/>
      <c r="AFT192" s="223"/>
    </row>
    <row r="193" spans="1:852">
      <c r="A193" s="267" t="s">
        <v>784</v>
      </c>
      <c r="B193" s="265" t="s">
        <v>9952</v>
      </c>
      <c r="C193" s="260" t="s">
        <v>3028</v>
      </c>
      <c r="D193" s="260" t="s">
        <v>173</v>
      </c>
      <c r="E193" s="109">
        <v>8</v>
      </c>
      <c r="F193" s="109">
        <v>2</v>
      </c>
      <c r="G193" s="270" t="s">
        <v>360</v>
      </c>
      <c r="H193" s="270" t="s">
        <v>455</v>
      </c>
      <c r="I193" s="270">
        <v>12</v>
      </c>
      <c r="J193" s="270">
        <v>13</v>
      </c>
      <c r="K193" s="270" t="s">
        <v>455</v>
      </c>
      <c r="L193" s="267"/>
      <c r="M193" s="267"/>
      <c r="N193" s="270"/>
      <c r="O193" s="270" t="s">
        <v>455</v>
      </c>
      <c r="P193" s="267"/>
      <c r="Q193" s="267"/>
      <c r="R193" s="267"/>
      <c r="S193" s="270" t="s">
        <v>455</v>
      </c>
      <c r="T193" s="270"/>
      <c r="U193" s="113"/>
      <c r="V193" s="113"/>
      <c r="W193" s="113"/>
      <c r="X193" s="113"/>
      <c r="Y193" s="113"/>
      <c r="Z193" s="113"/>
      <c r="AA193" s="113"/>
      <c r="AB193" s="113"/>
      <c r="AC193" s="113"/>
      <c r="AD193" s="113"/>
      <c r="AE193" s="114"/>
      <c r="AF193" s="113"/>
      <c r="AG193" s="113"/>
      <c r="AH193" s="113"/>
      <c r="AI193" s="267">
        <v>41</v>
      </c>
      <c r="AJ193" s="267">
        <f>AI193-J193</f>
        <v>28</v>
      </c>
      <c r="AK193" s="267" t="s">
        <v>455</v>
      </c>
      <c r="AL193" s="270" t="s">
        <v>3011</v>
      </c>
      <c r="AM193" s="270" t="s">
        <v>455</v>
      </c>
      <c r="AN193" s="270">
        <v>0</v>
      </c>
      <c r="AO193" s="270">
        <v>22</v>
      </c>
      <c r="AP193" s="270" t="s">
        <v>455</v>
      </c>
      <c r="AQ193" s="267"/>
      <c r="AR193" s="267"/>
      <c r="AS193" s="267"/>
      <c r="AT193" s="270" t="s">
        <v>455</v>
      </c>
      <c r="AU193" s="267"/>
      <c r="AV193" s="267"/>
      <c r="AW193" s="267"/>
      <c r="AX193" s="270" t="s">
        <v>455</v>
      </c>
      <c r="AY193" s="267"/>
      <c r="AZ193" s="114"/>
      <c r="BA193" s="114"/>
      <c r="BB193" s="114"/>
      <c r="BC193" s="114"/>
      <c r="BD193" s="114"/>
      <c r="BE193" s="114"/>
      <c r="BF193" s="114"/>
      <c r="BG193" s="114"/>
      <c r="BH193" s="114"/>
      <c r="BI193" s="114"/>
      <c r="BJ193" s="114"/>
      <c r="BK193" s="114"/>
      <c r="BL193" s="114"/>
      <c r="BM193" s="114"/>
      <c r="BN193" s="270">
        <v>40</v>
      </c>
      <c r="BO193" s="270">
        <f>BN193-AO193</f>
        <v>18</v>
      </c>
      <c r="BP193" s="270" t="s">
        <v>455</v>
      </c>
      <c r="BQ193" s="270"/>
      <c r="BR193" s="270" t="s">
        <v>455</v>
      </c>
      <c r="BS193" s="267"/>
      <c r="BT193" s="267"/>
      <c r="BU193" s="267"/>
      <c r="BV193" s="267"/>
      <c r="BW193" s="267"/>
      <c r="BX193" s="267"/>
      <c r="BY193" s="267"/>
      <c r="BZ193" s="267"/>
      <c r="CA193" s="267"/>
      <c r="CB193" s="267"/>
      <c r="CC193" s="267"/>
      <c r="CD193" s="267"/>
      <c r="CE193" s="114"/>
      <c r="CF193" s="114"/>
      <c r="CG193" s="114"/>
      <c r="CH193" s="114"/>
      <c r="CI193" s="114"/>
      <c r="CJ193" s="114"/>
      <c r="CK193" s="114"/>
      <c r="CL193" s="114"/>
      <c r="CM193" s="114"/>
      <c r="CN193" s="114"/>
      <c r="CO193" s="114"/>
      <c r="CP193" s="114"/>
      <c r="CQ193" s="114"/>
      <c r="CR193" s="114"/>
      <c r="CS193" s="267"/>
      <c r="CT193" s="267"/>
      <c r="CU193" s="267"/>
      <c r="CV193" s="270"/>
      <c r="CW193" s="270" t="s">
        <v>455</v>
      </c>
      <c r="CX193" s="270"/>
      <c r="CY193" s="267"/>
      <c r="CZ193" s="267"/>
      <c r="DA193" s="267"/>
      <c r="DB193" s="267"/>
      <c r="DC193" s="267"/>
      <c r="DD193" s="267"/>
      <c r="DE193" s="267"/>
      <c r="DF193" s="267"/>
      <c r="DG193" s="267"/>
      <c r="DH193" s="267"/>
      <c r="DI193" s="267"/>
      <c r="DJ193" s="113"/>
      <c r="DK193" s="113"/>
      <c r="DL193" s="113"/>
      <c r="DM193" s="113"/>
      <c r="DN193" s="113"/>
      <c r="DO193" s="113"/>
      <c r="DP193" s="113"/>
      <c r="DQ193" s="113"/>
      <c r="DR193" s="113"/>
      <c r="DS193" s="113"/>
      <c r="DT193" s="113"/>
      <c r="DU193" s="113"/>
      <c r="DV193" s="113"/>
      <c r="DW193" s="113"/>
      <c r="DX193" s="267"/>
      <c r="DY193" s="267"/>
      <c r="DZ193" s="267"/>
      <c r="EA193" s="267"/>
      <c r="EB193" s="270" t="s">
        <v>455</v>
      </c>
      <c r="EC193" s="267"/>
      <c r="ED193" s="267"/>
      <c r="EE193" s="267"/>
      <c r="EF193" s="267"/>
      <c r="EG193" s="267"/>
      <c r="EH193" s="267"/>
      <c r="EI193" s="267"/>
      <c r="EJ193" s="267"/>
      <c r="EK193" s="267"/>
      <c r="EL193" s="267"/>
      <c r="EM193" s="267"/>
      <c r="EN193" s="267"/>
      <c r="EO193" s="113"/>
      <c r="EP193" s="113"/>
      <c r="EQ193" s="113"/>
      <c r="ER193" s="113"/>
      <c r="ES193" s="113"/>
      <c r="ET193" s="113"/>
      <c r="EU193" s="113"/>
      <c r="EV193" s="113"/>
      <c r="EW193" s="113"/>
      <c r="EX193" s="113"/>
      <c r="EY193" s="113"/>
      <c r="EZ193" s="113"/>
      <c r="FA193" s="113"/>
      <c r="FB193" s="113"/>
      <c r="FC193" s="267"/>
      <c r="FD193" s="267"/>
      <c r="FE193" s="267"/>
      <c r="FF193" s="270" t="s">
        <v>455</v>
      </c>
      <c r="FG193" s="267"/>
      <c r="FH193" s="267"/>
      <c r="FI193" s="267"/>
      <c r="FJ193" s="267"/>
      <c r="FK193" s="267"/>
      <c r="FL193" s="267"/>
      <c r="FM193" s="267"/>
      <c r="FN193" s="267"/>
      <c r="FO193" s="267"/>
      <c r="FP193" s="267"/>
      <c r="FQ193" s="267"/>
      <c r="FR193" s="267"/>
      <c r="FS193" s="267"/>
      <c r="FT193" s="267"/>
      <c r="FU193" s="222"/>
      <c r="FV193" s="222"/>
      <c r="FW193" s="222"/>
      <c r="FX193" s="222"/>
      <c r="FY193" s="222"/>
      <c r="FZ193" s="222"/>
      <c r="GA193" s="222"/>
      <c r="GB193" s="222"/>
      <c r="GC193" s="222"/>
      <c r="GD193" s="222"/>
      <c r="GE193" s="222"/>
      <c r="GF193" s="222"/>
      <c r="GG193" s="222"/>
      <c r="GH193" s="222"/>
      <c r="GI193" s="222"/>
      <c r="GJ193" s="222"/>
      <c r="GK193" s="222"/>
      <c r="GL193" s="222"/>
      <c r="GM193" s="222"/>
      <c r="GN193" s="222"/>
      <c r="GO193" s="222"/>
      <c r="GP193" s="222"/>
      <c r="GQ193" s="222"/>
      <c r="GR193" s="222"/>
      <c r="GS193" s="222"/>
      <c r="GT193" s="222"/>
      <c r="GU193" s="222"/>
      <c r="GV193" s="222"/>
      <c r="GW193" s="222"/>
      <c r="GX193" s="222"/>
      <c r="GY193" s="222"/>
      <c r="GZ193" s="222"/>
      <c r="HA193" s="222"/>
      <c r="HB193" s="222"/>
      <c r="HC193" s="222"/>
      <c r="HD193" s="270" t="s">
        <v>455</v>
      </c>
      <c r="HE193" s="222"/>
      <c r="HF193" s="222"/>
      <c r="HG193" s="222"/>
      <c r="HH193" s="222"/>
      <c r="HI193" s="222"/>
      <c r="HJ193" s="222"/>
      <c r="HK193" s="222"/>
      <c r="HL193" s="222"/>
      <c r="HM193" s="222"/>
      <c r="HN193" s="222"/>
      <c r="HO193" s="222"/>
      <c r="HP193" s="222"/>
      <c r="HQ193" s="222"/>
      <c r="HR193" s="222"/>
      <c r="HS193" s="222"/>
      <c r="HT193" s="222"/>
      <c r="HU193" s="222"/>
      <c r="HV193" s="222"/>
      <c r="HW193" s="222"/>
      <c r="HX193" s="222"/>
      <c r="HY193" s="222"/>
      <c r="HZ193" s="222"/>
      <c r="IA193" s="222"/>
      <c r="IB193" s="222"/>
      <c r="IC193" s="222"/>
      <c r="ID193" s="222"/>
      <c r="IE193" s="222"/>
      <c r="IF193" s="222"/>
      <c r="IG193" s="222"/>
      <c r="IH193" s="222"/>
      <c r="II193" s="222"/>
      <c r="IJ193" s="222"/>
      <c r="IK193" s="222"/>
      <c r="IL193" s="222"/>
      <c r="IM193" s="222"/>
      <c r="IN193" s="222"/>
      <c r="IO193" s="222"/>
      <c r="IP193" s="222"/>
      <c r="IQ193" s="222"/>
      <c r="IR193" s="222"/>
      <c r="IS193" s="270" t="s">
        <v>455</v>
      </c>
      <c r="IT193" s="222"/>
      <c r="IU193" s="222"/>
      <c r="IV193" s="222"/>
      <c r="IW193" s="222"/>
      <c r="IX193" s="222"/>
      <c r="IY193" s="222"/>
      <c r="IZ193" s="222"/>
      <c r="JA193" s="222"/>
      <c r="JB193" s="222"/>
      <c r="JC193" s="222"/>
      <c r="JD193" s="222"/>
      <c r="JE193" s="222"/>
      <c r="JF193" s="222"/>
      <c r="JG193" s="222"/>
      <c r="JH193" s="222"/>
      <c r="JI193" s="222"/>
      <c r="JJ193" s="222"/>
      <c r="JK193" s="222"/>
      <c r="JL193" s="222"/>
      <c r="JM193" s="222"/>
      <c r="JN193" s="222"/>
      <c r="JO193" s="222"/>
      <c r="JP193" s="222"/>
      <c r="JQ193" s="222"/>
      <c r="JR193" s="222"/>
      <c r="JS193" s="222"/>
      <c r="JT193" s="222"/>
      <c r="JU193" s="222"/>
      <c r="JV193" s="222"/>
      <c r="JW193" s="222"/>
      <c r="JX193" s="222"/>
      <c r="JY193" s="222"/>
      <c r="JZ193" s="222"/>
      <c r="KA193" s="222"/>
      <c r="KB193" s="222"/>
      <c r="KC193" s="222"/>
      <c r="KD193" s="222"/>
      <c r="KE193" s="270" t="s">
        <v>455</v>
      </c>
      <c r="KF193" s="222"/>
      <c r="KG193" s="222"/>
      <c r="KH193" s="222"/>
      <c r="KI193" s="222"/>
      <c r="KJ193" s="222"/>
      <c r="KK193" s="222"/>
      <c r="KL193" s="222"/>
      <c r="KM193" s="222"/>
      <c r="KN193" s="222"/>
      <c r="KO193" s="222"/>
      <c r="KP193" s="222"/>
      <c r="KQ193" s="222"/>
      <c r="KR193" s="222"/>
      <c r="KS193" s="222"/>
      <c r="KT193" s="222"/>
      <c r="KU193" s="222"/>
      <c r="KV193" s="222"/>
      <c r="KW193" s="222"/>
      <c r="KX193" s="222"/>
      <c r="KY193" s="222"/>
      <c r="KZ193" s="222"/>
      <c r="LA193" s="222"/>
      <c r="LB193" s="222"/>
      <c r="LC193" s="222"/>
      <c r="LD193" s="222"/>
      <c r="LE193" s="222"/>
      <c r="LF193" s="222"/>
      <c r="LG193" s="222"/>
      <c r="LH193" s="222"/>
      <c r="LI193" s="222"/>
      <c r="LJ193" s="222"/>
      <c r="LK193" s="222"/>
      <c r="LL193" s="222"/>
      <c r="LM193" s="222"/>
      <c r="LN193" s="222"/>
      <c r="LO193" s="222"/>
      <c r="LP193" s="222"/>
      <c r="LQ193" s="222"/>
      <c r="LR193" s="222"/>
      <c r="LS193" s="222"/>
      <c r="LT193" s="270" t="s">
        <v>455</v>
      </c>
      <c r="LU193" s="222"/>
      <c r="LV193" s="222"/>
      <c r="LW193" s="222"/>
      <c r="LX193" s="222"/>
      <c r="LY193" s="222"/>
      <c r="LZ193" s="222"/>
      <c r="MA193" s="222"/>
      <c r="MB193" s="222"/>
      <c r="MC193" s="222"/>
      <c r="MD193" s="222"/>
      <c r="ME193" s="222"/>
      <c r="MF193" s="222"/>
      <c r="MG193" s="222"/>
      <c r="MH193" s="222"/>
      <c r="MI193" s="222"/>
      <c r="MJ193" s="222"/>
      <c r="MK193" s="222"/>
      <c r="ML193" s="222"/>
      <c r="MM193" s="222"/>
      <c r="MN193" s="222"/>
      <c r="MO193" s="222"/>
      <c r="MP193" s="222"/>
      <c r="MQ193" s="222"/>
      <c r="MR193" s="222"/>
      <c r="MS193" s="222"/>
      <c r="MT193" s="222"/>
      <c r="MU193" s="222"/>
      <c r="MV193" s="222"/>
      <c r="MW193" s="222"/>
      <c r="MX193" s="222"/>
      <c r="MY193" s="222"/>
      <c r="MZ193" s="222"/>
      <c r="NA193" s="222"/>
      <c r="NB193" s="222"/>
      <c r="NC193" s="222"/>
      <c r="ND193" s="222"/>
      <c r="NE193" s="222"/>
      <c r="NF193" s="222"/>
      <c r="NG193" s="222"/>
      <c r="NH193" s="222"/>
      <c r="NI193" s="222"/>
      <c r="NJ193" s="222"/>
      <c r="NK193" s="222"/>
      <c r="NL193" s="222"/>
      <c r="NM193" s="222"/>
      <c r="NN193" s="222"/>
      <c r="NO193" s="222"/>
      <c r="NP193" s="222"/>
      <c r="NQ193" s="222"/>
      <c r="NR193" s="222"/>
      <c r="NS193" s="222"/>
      <c r="NT193" s="222"/>
      <c r="NU193" s="222"/>
      <c r="NV193" s="222"/>
      <c r="NW193" s="222"/>
      <c r="NX193" s="222"/>
      <c r="NY193" s="222"/>
      <c r="NZ193" s="222"/>
      <c r="OA193" s="222"/>
      <c r="OB193" s="222"/>
      <c r="OC193" s="222"/>
      <c r="OD193" s="222"/>
      <c r="OE193" s="222"/>
      <c r="OF193" s="222"/>
      <c r="OG193" s="222"/>
      <c r="OH193" s="222"/>
      <c r="OI193" s="222"/>
      <c r="OJ193" s="222"/>
      <c r="OK193" s="222"/>
      <c r="OL193" s="222"/>
      <c r="OM193" s="222"/>
      <c r="ON193" s="222"/>
      <c r="OO193" s="222"/>
      <c r="OP193" s="222"/>
      <c r="OQ193" s="222"/>
      <c r="OR193" s="222"/>
      <c r="OS193" s="267">
        <f>IF(ISERROR(#REF!),0,1)</f>
        <v>0</v>
      </c>
      <c r="OT193" s="267">
        <f t="shared" ref="OT193:OU198" si="50">IF(C193="YES",1,0)</f>
        <v>1</v>
      </c>
      <c r="OU193" s="267">
        <f t="shared" si="50"/>
        <v>0</v>
      </c>
      <c r="OV193" s="222"/>
      <c r="OW193" s="222"/>
      <c r="OX193" s="222"/>
      <c r="OY193" s="222"/>
      <c r="OZ193" s="222"/>
      <c r="PA193" s="222"/>
      <c r="PB193" s="222"/>
      <c r="PC193" s="222"/>
      <c r="PD193" s="222"/>
      <c r="PE193" s="222"/>
      <c r="PF193" s="222"/>
      <c r="PG193" s="222"/>
      <c r="PH193" s="222"/>
      <c r="PI193" s="222"/>
      <c r="PJ193" s="222"/>
      <c r="PK193" s="222"/>
      <c r="PL193" s="222"/>
      <c r="PM193" s="222"/>
      <c r="PN193" s="222"/>
      <c r="PO193" s="222"/>
      <c r="PP193" s="222"/>
      <c r="PQ193" s="222"/>
      <c r="PR193" s="222"/>
      <c r="PS193" s="222"/>
      <c r="PT193" s="222"/>
      <c r="PU193" s="222"/>
      <c r="PV193" s="222"/>
      <c r="PW193" s="222"/>
      <c r="PX193" s="222"/>
      <c r="PY193" s="222"/>
      <c r="PZ193" s="222"/>
      <c r="QA193" s="222"/>
      <c r="QB193" s="222"/>
      <c r="QC193" s="222"/>
      <c r="QD193" s="222"/>
      <c r="QE193" s="222"/>
      <c r="QF193" s="222"/>
      <c r="QG193" s="222"/>
      <c r="QH193" s="222"/>
      <c r="QI193" s="222"/>
      <c r="QJ193" s="222"/>
      <c r="QK193" s="222"/>
      <c r="QL193" s="222"/>
      <c r="QM193" s="222"/>
      <c r="QN193" s="222"/>
      <c r="QO193" s="222"/>
      <c r="QP193" s="222"/>
      <c r="QQ193" s="222"/>
      <c r="QR193" s="222"/>
      <c r="QS193" s="222"/>
      <c r="QT193" s="222"/>
      <c r="QU193" s="222"/>
      <c r="QV193" s="222"/>
      <c r="QW193" s="222"/>
      <c r="QX193" s="222"/>
      <c r="QY193" s="222"/>
      <c r="QZ193" s="222"/>
      <c r="RA193" s="222"/>
      <c r="RB193" s="222"/>
      <c r="RC193" s="222"/>
      <c r="RD193" s="222"/>
      <c r="RE193" s="222"/>
      <c r="RF193" s="222"/>
      <c r="RG193" s="222"/>
      <c r="RH193" s="222"/>
      <c r="RI193" s="222"/>
      <c r="RJ193" s="222"/>
      <c r="RK193" s="222"/>
      <c r="RL193" s="222"/>
      <c r="RM193" s="222"/>
      <c r="RN193" s="222"/>
      <c r="RO193" s="222"/>
      <c r="RP193" s="222"/>
      <c r="RQ193" s="222"/>
      <c r="RR193" s="222"/>
      <c r="RS193" s="222"/>
      <c r="RT193" s="222"/>
      <c r="RU193" s="222"/>
      <c r="RV193" s="222"/>
      <c r="RW193" s="222"/>
      <c r="RX193" s="222"/>
      <c r="RY193" s="222"/>
      <c r="RZ193" s="222"/>
      <c r="SA193" s="222"/>
      <c r="SB193" s="222"/>
      <c r="SC193" s="222"/>
      <c r="SD193" s="222"/>
      <c r="SE193" s="222"/>
      <c r="SF193" s="222"/>
      <c r="SG193" s="222"/>
      <c r="SH193" s="222"/>
      <c r="SI193" s="222"/>
      <c r="SJ193" s="222"/>
      <c r="SK193" s="222"/>
      <c r="SL193" s="222"/>
      <c r="SM193" s="222"/>
      <c r="SN193" s="222"/>
      <c r="SO193" s="222"/>
      <c r="SP193" s="222"/>
      <c r="SQ193" s="222"/>
      <c r="SR193" s="222"/>
      <c r="SS193" s="222"/>
      <c r="ST193" s="222"/>
      <c r="SU193" s="222"/>
      <c r="SV193" s="222"/>
      <c r="SW193" s="222"/>
      <c r="SX193" s="222"/>
      <c r="SY193" s="222"/>
      <c r="SZ193" s="222"/>
      <c r="TA193" s="222"/>
      <c r="TB193" s="222"/>
      <c r="TC193" s="222"/>
      <c r="TD193" s="222"/>
      <c r="TE193" s="222"/>
      <c r="TF193" s="222"/>
      <c r="TG193" s="222"/>
      <c r="TH193" s="222"/>
      <c r="TI193" s="222"/>
      <c r="TJ193" s="222"/>
      <c r="TK193" s="222"/>
      <c r="TL193" s="222"/>
      <c r="TM193" s="222"/>
      <c r="TN193" s="222"/>
      <c r="TO193" s="222"/>
      <c r="TP193" s="222"/>
      <c r="TQ193" s="222"/>
      <c r="TR193" s="222"/>
      <c r="TS193" s="222"/>
      <c r="TT193" s="222"/>
      <c r="TU193" s="222"/>
      <c r="TV193" s="222"/>
      <c r="TW193" s="222"/>
      <c r="TX193" s="222"/>
      <c r="TY193" s="222"/>
      <c r="TZ193" s="222"/>
      <c r="UA193" s="222"/>
      <c r="UB193" s="222"/>
      <c r="UC193" s="222"/>
      <c r="UD193" s="222"/>
      <c r="UE193" s="222"/>
      <c r="UF193" s="222"/>
      <c r="UG193" s="222"/>
      <c r="UH193" s="222"/>
      <c r="UI193" s="222"/>
      <c r="UJ193" s="222"/>
      <c r="UK193" s="222"/>
      <c r="UL193" s="222"/>
      <c r="UM193" s="222"/>
      <c r="UN193" s="222"/>
      <c r="UO193" s="222"/>
      <c r="UP193" s="222"/>
      <c r="UQ193" s="222"/>
      <c r="UR193" s="222"/>
      <c r="US193" s="222"/>
      <c r="UT193" s="222"/>
      <c r="UU193" s="222"/>
      <c r="UV193" s="222"/>
      <c r="UW193" s="222"/>
      <c r="UX193" s="222"/>
      <c r="UY193" s="222"/>
      <c r="UZ193" s="222"/>
      <c r="VA193" s="222"/>
      <c r="VB193" s="222"/>
      <c r="VC193" s="222"/>
      <c r="VD193" s="222"/>
      <c r="VE193" s="222"/>
      <c r="VF193" s="222"/>
      <c r="VG193" s="222"/>
      <c r="VH193" s="222"/>
      <c r="VI193" s="222"/>
      <c r="VJ193" s="222"/>
      <c r="VK193" s="222"/>
      <c r="VL193" s="222"/>
      <c r="VM193" s="222"/>
      <c r="VN193" s="222"/>
      <c r="VO193" s="222"/>
      <c r="VP193" s="222"/>
      <c r="VQ193" s="222"/>
      <c r="VR193" s="222"/>
      <c r="VS193" s="222"/>
      <c r="VT193" s="222"/>
      <c r="VU193" s="222"/>
      <c r="VV193" s="222"/>
      <c r="VW193" s="222"/>
      <c r="VX193" s="222"/>
      <c r="VY193" s="222"/>
      <c r="VZ193" s="222"/>
      <c r="WA193" s="222"/>
      <c r="WB193" s="222"/>
      <c r="WC193" s="222"/>
      <c r="WD193" s="222"/>
      <c r="WE193" s="222"/>
      <c r="WF193" s="222"/>
      <c r="WG193" s="222"/>
      <c r="WH193" s="222"/>
      <c r="WI193" s="222"/>
      <c r="WJ193" s="222"/>
      <c r="WK193" s="222"/>
      <c r="WL193" s="222"/>
      <c r="WM193" s="222"/>
      <c r="WN193" s="222"/>
      <c r="WO193" s="222"/>
      <c r="WP193" s="222"/>
      <c r="WQ193" s="222"/>
      <c r="WR193" s="222"/>
      <c r="WS193" s="222"/>
      <c r="WT193" s="222"/>
      <c r="WU193" s="222"/>
      <c r="WV193" s="222"/>
      <c r="WW193" s="222"/>
      <c r="WX193" s="222"/>
      <c r="WY193" s="222"/>
      <c r="WZ193" s="222"/>
      <c r="XA193" s="222"/>
      <c r="XB193" s="222"/>
      <c r="XC193" s="222"/>
      <c r="XD193" s="222"/>
      <c r="XE193" s="222"/>
      <c r="XF193" s="222"/>
      <c r="XG193" s="222"/>
      <c r="XH193" s="222"/>
      <c r="XI193" s="222"/>
      <c r="XJ193" s="222"/>
      <c r="XK193" s="222"/>
      <c r="XL193" s="222"/>
      <c r="XM193" s="222"/>
      <c r="XN193" s="222"/>
      <c r="XO193" s="222"/>
      <c r="XP193" s="222"/>
      <c r="XQ193" s="222"/>
      <c r="XR193" s="222"/>
      <c r="XS193" s="222"/>
      <c r="XT193" s="222"/>
      <c r="XU193" s="222"/>
      <c r="XV193" s="222"/>
      <c r="XW193" s="222"/>
      <c r="XX193" s="222"/>
      <c r="XY193" s="222"/>
      <c r="XZ193" s="222"/>
      <c r="YA193" s="222"/>
      <c r="YB193" s="222"/>
      <c r="YC193" s="222"/>
      <c r="YD193" s="222"/>
      <c r="YE193" s="222"/>
      <c r="YF193" s="222"/>
      <c r="YG193" s="222"/>
      <c r="YH193" s="222"/>
      <c r="YI193" s="222"/>
      <c r="YJ193" s="222"/>
      <c r="YK193" s="222"/>
      <c r="YL193" s="222"/>
      <c r="YM193" s="222"/>
      <c r="YN193" s="222"/>
      <c r="YO193" s="222"/>
      <c r="YP193" s="222"/>
      <c r="YQ193" s="222"/>
      <c r="YR193" s="222"/>
      <c r="YS193" s="222"/>
      <c r="YT193" s="222"/>
      <c r="YU193" s="222"/>
      <c r="YV193" s="222"/>
      <c r="YW193" s="222"/>
      <c r="YX193" s="222"/>
      <c r="YY193" s="222"/>
      <c r="YZ193" s="222"/>
      <c r="ZA193" s="222"/>
      <c r="ZB193" s="222"/>
      <c r="ZC193" s="222"/>
      <c r="ZD193" s="222"/>
      <c r="ZE193" s="222"/>
      <c r="ZF193" s="222"/>
      <c r="ZG193" s="222"/>
      <c r="ZH193" s="222"/>
      <c r="ZI193" s="222"/>
      <c r="ZJ193" s="222"/>
      <c r="ZK193" s="222"/>
      <c r="ZL193" s="222"/>
      <c r="ZM193" s="222"/>
      <c r="ZN193" s="222"/>
      <c r="ZO193" s="222"/>
      <c r="ZP193" s="222"/>
      <c r="ZQ193" s="222"/>
      <c r="ZR193" s="222"/>
      <c r="ZS193" s="222"/>
      <c r="ZT193" s="222"/>
      <c r="ZU193" s="222"/>
      <c r="ZV193" s="222"/>
      <c r="ZW193" s="222"/>
      <c r="ZX193" s="222"/>
      <c r="ZY193" s="222"/>
      <c r="ZZ193" s="222"/>
      <c r="AAA193" s="222"/>
      <c r="AAB193" s="222"/>
      <c r="AAC193" s="222"/>
      <c r="AAD193" s="222"/>
      <c r="AAE193" s="222"/>
      <c r="AAF193" s="222"/>
      <c r="AAG193" s="222"/>
      <c r="AAH193" s="222"/>
      <c r="AAI193" s="222"/>
      <c r="AAJ193" s="222"/>
      <c r="AAK193" s="222"/>
      <c r="AAL193" s="222"/>
      <c r="AAM193" s="222"/>
      <c r="AAN193" s="222"/>
      <c r="AAO193" s="222"/>
      <c r="AAP193" s="222"/>
      <c r="AAQ193" s="222"/>
      <c r="AAR193" s="222"/>
      <c r="AAS193" s="222"/>
      <c r="AAT193" s="222"/>
      <c r="AAU193" s="222"/>
      <c r="AAV193" s="222"/>
      <c r="AAW193" s="222"/>
      <c r="AAX193" s="222"/>
      <c r="AAY193" s="222"/>
      <c r="AAZ193" s="222"/>
      <c r="ABA193" s="222"/>
      <c r="ABB193" s="222"/>
      <c r="ABC193" s="222"/>
      <c r="ABD193" s="222"/>
      <c r="ABE193" s="222"/>
      <c r="ABF193" s="222"/>
      <c r="ABG193" s="222"/>
      <c r="ABH193" s="222"/>
      <c r="ABI193" s="222"/>
      <c r="ABJ193" s="222"/>
      <c r="ABK193" s="222"/>
      <c r="ABL193" s="222"/>
      <c r="ABM193" s="222"/>
      <c r="ABN193" s="222"/>
      <c r="ABO193" s="222"/>
      <c r="ABP193" s="222"/>
      <c r="ABQ193" s="222"/>
      <c r="ABR193" s="222"/>
      <c r="ABS193" s="222"/>
      <c r="ABT193" s="222"/>
      <c r="ABU193" s="222"/>
      <c r="ABV193" s="222"/>
      <c r="ABW193" s="222"/>
      <c r="ABX193" s="222"/>
      <c r="ABY193" s="222"/>
      <c r="ABZ193" s="222"/>
      <c r="ACA193" s="222"/>
      <c r="ACB193" s="222"/>
      <c r="ACC193" s="222"/>
      <c r="ACD193" s="222"/>
      <c r="ACE193" s="222"/>
      <c r="ACF193" s="222"/>
      <c r="ACG193" s="222"/>
      <c r="ACH193" s="222"/>
      <c r="ACI193" s="222"/>
      <c r="ACJ193" s="222"/>
      <c r="ACK193" s="222"/>
      <c r="ACL193" s="222"/>
      <c r="ACM193" s="222"/>
      <c r="ACN193" s="222"/>
      <c r="ACO193" s="222"/>
      <c r="ACP193" s="222"/>
      <c r="ACQ193" s="222"/>
      <c r="ACR193" s="222"/>
      <c r="ACS193" s="222"/>
      <c r="ACT193" s="222"/>
      <c r="ACU193" s="222"/>
      <c r="ACV193" s="222"/>
      <c r="ACW193" s="222"/>
      <c r="ACX193" s="222"/>
      <c r="ACY193" s="222"/>
      <c r="ACZ193" s="222"/>
      <c r="ADA193" s="222"/>
      <c r="ADB193" s="222"/>
      <c r="ADC193" s="222"/>
      <c r="ADD193" s="222"/>
      <c r="ADE193" s="222"/>
      <c r="ADF193" s="222"/>
      <c r="ADG193" s="222"/>
      <c r="ADH193" s="222"/>
      <c r="ADI193" s="222"/>
      <c r="ADJ193" s="222"/>
      <c r="ADK193" s="222"/>
      <c r="ADL193" s="222"/>
      <c r="ADM193" s="222"/>
      <c r="ADN193" s="222"/>
      <c r="ADO193" s="222"/>
      <c r="ADP193" s="222"/>
      <c r="ADQ193" s="222"/>
      <c r="ADR193" s="222"/>
      <c r="ADS193" s="222"/>
      <c r="ADT193" s="222"/>
      <c r="ADU193" s="222"/>
      <c r="ADV193" s="222"/>
      <c r="ADW193" s="222"/>
      <c r="ADX193" s="222"/>
      <c r="ADY193" s="222"/>
      <c r="ADZ193" s="222"/>
      <c r="AEA193" s="222"/>
      <c r="AEB193" s="222"/>
      <c r="AEC193" s="222"/>
      <c r="AED193" s="222"/>
      <c r="AEE193" s="222"/>
      <c r="AEF193" s="222"/>
      <c r="AEG193" s="222"/>
      <c r="AEH193" s="222"/>
      <c r="AEI193" s="222"/>
      <c r="AEJ193" s="222"/>
      <c r="AEK193" s="222"/>
      <c r="AEL193" s="222"/>
      <c r="AEM193" s="222"/>
      <c r="AEN193" s="222"/>
      <c r="AEO193" s="222"/>
      <c r="AEP193" s="222"/>
      <c r="AEQ193" s="222"/>
      <c r="AER193" s="222"/>
      <c r="AES193" s="222"/>
      <c r="AET193" s="222"/>
      <c r="AEU193" s="222"/>
      <c r="AEV193" s="222"/>
      <c r="AEW193" s="222"/>
      <c r="AEX193" s="222"/>
      <c r="AEY193" s="222"/>
      <c r="AEZ193" s="222"/>
      <c r="AFA193" s="222"/>
      <c r="AFB193" s="222"/>
      <c r="AFC193" s="222"/>
      <c r="AFD193" s="222"/>
      <c r="AFE193" s="222"/>
      <c r="AFF193" s="222"/>
      <c r="AFG193" s="222"/>
      <c r="AFH193" s="222"/>
      <c r="AFI193" s="222"/>
      <c r="AFJ193" s="222"/>
      <c r="AFK193" s="222"/>
      <c r="AFL193" s="222"/>
      <c r="AFM193" s="222"/>
      <c r="AFN193" s="222"/>
      <c r="AFO193" s="222"/>
      <c r="AFP193" s="222"/>
      <c r="AFQ193" s="222"/>
      <c r="AFR193" s="222"/>
      <c r="AFS193" s="222"/>
      <c r="AFT193" s="222"/>
    </row>
    <row r="194" spans="1:852" s="108" customFormat="1">
      <c r="A194" s="267" t="s">
        <v>2286</v>
      </c>
      <c r="B194" s="265" t="s">
        <v>10070</v>
      </c>
      <c r="C194" s="260" t="s">
        <v>3028</v>
      </c>
      <c r="D194" s="260" t="s">
        <v>173</v>
      </c>
      <c r="E194" s="209">
        <v>6</v>
      </c>
      <c r="F194" s="209">
        <v>3</v>
      </c>
      <c r="G194" s="271" t="s">
        <v>410</v>
      </c>
      <c r="H194" s="270" t="s">
        <v>455</v>
      </c>
      <c r="I194" s="270">
        <v>7</v>
      </c>
      <c r="J194" s="270" t="s">
        <v>455</v>
      </c>
      <c r="K194" s="270" t="s">
        <v>455</v>
      </c>
      <c r="L194" s="267"/>
      <c r="M194" s="267"/>
      <c r="N194" s="270"/>
      <c r="O194" s="270" t="s">
        <v>602</v>
      </c>
      <c r="P194" s="267">
        <v>17</v>
      </c>
      <c r="Q194" s="267">
        <v>25</v>
      </c>
      <c r="R194" s="267">
        <v>50</v>
      </c>
      <c r="S194" s="270" t="s">
        <v>455</v>
      </c>
      <c r="T194" s="270"/>
      <c r="U194" s="113"/>
      <c r="V194" s="113"/>
      <c r="W194" s="113"/>
      <c r="X194" s="113"/>
      <c r="Y194" s="113"/>
      <c r="Z194" s="113"/>
      <c r="AA194" s="113"/>
      <c r="AB194" s="113"/>
      <c r="AC194" s="113"/>
      <c r="AD194" s="113"/>
      <c r="AE194" s="114"/>
      <c r="AF194" s="113"/>
      <c r="AG194" s="113"/>
      <c r="AH194" s="113"/>
      <c r="AI194" s="267">
        <v>50</v>
      </c>
      <c r="AJ194" s="267" t="s">
        <v>455</v>
      </c>
      <c r="AK194" s="267" t="s">
        <v>455</v>
      </c>
      <c r="AL194" s="270" t="s">
        <v>406</v>
      </c>
      <c r="AM194" s="271" t="s">
        <v>455</v>
      </c>
      <c r="AN194" s="270">
        <v>10</v>
      </c>
      <c r="AO194" s="270" t="s">
        <v>455</v>
      </c>
      <c r="AP194" s="270" t="s">
        <v>455</v>
      </c>
      <c r="AQ194" s="267"/>
      <c r="AR194" s="267"/>
      <c r="AS194" s="267"/>
      <c r="AT194" s="270" t="s">
        <v>602</v>
      </c>
      <c r="AU194" s="267">
        <v>17</v>
      </c>
      <c r="AV194" s="267">
        <v>26</v>
      </c>
      <c r="AW194" s="267">
        <v>50</v>
      </c>
      <c r="AX194" s="270" t="s">
        <v>455</v>
      </c>
      <c r="AY194" s="267"/>
      <c r="AZ194" s="114"/>
      <c r="BA194" s="114"/>
      <c r="BB194" s="114"/>
      <c r="BC194" s="114"/>
      <c r="BD194" s="114"/>
      <c r="BE194" s="114"/>
      <c r="BF194" s="114"/>
      <c r="BG194" s="114"/>
      <c r="BH194" s="114"/>
      <c r="BI194" s="114"/>
      <c r="BJ194" s="114"/>
      <c r="BK194" s="114"/>
      <c r="BL194" s="114"/>
      <c r="BM194" s="114"/>
      <c r="BN194" s="270">
        <v>50</v>
      </c>
      <c r="BO194" s="270" t="s">
        <v>455</v>
      </c>
      <c r="BP194" s="270" t="s">
        <v>455</v>
      </c>
      <c r="BQ194" s="271" t="s">
        <v>3011</v>
      </c>
      <c r="BR194" s="270" t="s">
        <v>455</v>
      </c>
      <c r="BS194" s="267">
        <v>4</v>
      </c>
      <c r="BT194" s="267" t="s">
        <v>455</v>
      </c>
      <c r="BU194" s="270" t="s">
        <v>455</v>
      </c>
      <c r="BV194" s="267"/>
      <c r="BW194" s="267"/>
      <c r="BX194" s="267"/>
      <c r="BY194" s="267" t="s">
        <v>602</v>
      </c>
      <c r="BZ194" s="267">
        <v>17</v>
      </c>
      <c r="CA194" s="267">
        <v>14</v>
      </c>
      <c r="CB194" s="267">
        <v>50</v>
      </c>
      <c r="CC194" s="270" t="s">
        <v>455</v>
      </c>
      <c r="CD194" s="267"/>
      <c r="CE194" s="114"/>
      <c r="CF194" s="114"/>
      <c r="CG194" s="114"/>
      <c r="CH194" s="114"/>
      <c r="CI194" s="114"/>
      <c r="CJ194" s="114"/>
      <c r="CK194" s="114"/>
      <c r="CL194" s="114"/>
      <c r="CM194" s="114"/>
      <c r="CN194" s="114"/>
      <c r="CO194" s="114"/>
      <c r="CP194" s="114"/>
      <c r="CQ194" s="114"/>
      <c r="CR194" s="114"/>
      <c r="CS194" s="267">
        <v>50</v>
      </c>
      <c r="CT194" s="267" t="s">
        <v>455</v>
      </c>
      <c r="CU194" s="270" t="s">
        <v>455</v>
      </c>
      <c r="CV194" s="90"/>
      <c r="CW194" s="270" t="s">
        <v>455</v>
      </c>
      <c r="CX194" s="270"/>
      <c r="CY194" s="267"/>
      <c r="CZ194" s="267"/>
      <c r="DA194" s="267"/>
      <c r="DB194" s="267"/>
      <c r="DC194" s="267"/>
      <c r="DD194" s="267"/>
      <c r="DE194" s="267"/>
      <c r="DF194" s="267"/>
      <c r="DG194" s="267"/>
      <c r="DH194" s="267"/>
      <c r="DI194" s="267"/>
      <c r="DJ194" s="113"/>
      <c r="DK194" s="113"/>
      <c r="DL194" s="113"/>
      <c r="DM194" s="113"/>
      <c r="DN194" s="113"/>
      <c r="DO194" s="113"/>
      <c r="DP194" s="113"/>
      <c r="DQ194" s="113"/>
      <c r="DR194" s="113"/>
      <c r="DS194" s="113"/>
      <c r="DT194" s="113"/>
      <c r="DU194" s="113"/>
      <c r="DV194" s="113"/>
      <c r="DW194" s="113"/>
      <c r="DX194" s="267"/>
      <c r="DY194" s="267"/>
      <c r="DZ194" s="267"/>
      <c r="EA194" s="267"/>
      <c r="EB194" s="270" t="s">
        <v>455</v>
      </c>
      <c r="EC194" s="267"/>
      <c r="ED194" s="267"/>
      <c r="EE194" s="267"/>
      <c r="EF194" s="267"/>
      <c r="EG194" s="267"/>
      <c r="EH194" s="267"/>
      <c r="EI194" s="267"/>
      <c r="EJ194" s="267"/>
      <c r="EK194" s="267"/>
      <c r="EL194" s="267"/>
      <c r="EM194" s="267"/>
      <c r="EN194" s="267"/>
      <c r="EO194" s="113"/>
      <c r="EP194" s="113"/>
      <c r="EQ194" s="113"/>
      <c r="ER194" s="113"/>
      <c r="ES194" s="113"/>
      <c r="ET194" s="113"/>
      <c r="EU194" s="113"/>
      <c r="EV194" s="113"/>
      <c r="EW194" s="113"/>
      <c r="EX194" s="113"/>
      <c r="EY194" s="113"/>
      <c r="EZ194" s="113"/>
      <c r="FA194" s="113"/>
      <c r="FB194" s="113"/>
      <c r="FC194" s="267"/>
      <c r="FD194" s="267"/>
      <c r="FE194" s="267"/>
      <c r="FF194" s="270" t="s">
        <v>455</v>
      </c>
      <c r="FG194" s="267"/>
      <c r="FH194" s="267"/>
      <c r="FI194" s="267"/>
      <c r="FJ194" s="267"/>
      <c r="FK194" s="267"/>
      <c r="FL194" s="267"/>
      <c r="FM194" s="267"/>
      <c r="FN194" s="267"/>
      <c r="FO194" s="267"/>
      <c r="FP194" s="267"/>
      <c r="FQ194" s="267"/>
      <c r="FR194" s="267"/>
      <c r="FS194" s="267"/>
      <c r="FT194" s="267"/>
      <c r="FU194" s="267"/>
      <c r="FV194" s="267"/>
      <c r="FW194" s="267"/>
      <c r="FX194" s="267"/>
      <c r="FY194" s="267"/>
      <c r="FZ194" s="267"/>
      <c r="GA194" s="267"/>
      <c r="GB194" s="267"/>
      <c r="GC194" s="267"/>
      <c r="GD194" s="267"/>
      <c r="GE194" s="267"/>
      <c r="GF194" s="267"/>
      <c r="GG194" s="267"/>
      <c r="GH194" s="267"/>
      <c r="GI194" s="267"/>
      <c r="GJ194" s="267"/>
      <c r="GK194" s="267"/>
      <c r="GL194" s="267"/>
      <c r="GM194" s="267"/>
      <c r="GN194" s="267"/>
      <c r="GO194" s="267"/>
      <c r="GP194" s="267"/>
      <c r="GQ194" s="267"/>
      <c r="GR194" s="267"/>
      <c r="GS194" s="267"/>
      <c r="GT194" s="267"/>
      <c r="GU194" s="267"/>
      <c r="GV194" s="267"/>
      <c r="GW194" s="267"/>
      <c r="GX194" s="267"/>
      <c r="GY194" s="267"/>
      <c r="GZ194" s="267"/>
      <c r="HA194" s="267"/>
      <c r="HB194" s="267"/>
      <c r="HC194" s="267"/>
      <c r="HD194" s="270" t="s">
        <v>455</v>
      </c>
      <c r="HE194" s="267"/>
      <c r="HF194" s="267"/>
      <c r="HG194" s="267"/>
      <c r="HH194" s="267"/>
      <c r="HI194" s="267"/>
      <c r="HJ194" s="267"/>
      <c r="HK194" s="267"/>
      <c r="HL194" s="267"/>
      <c r="HM194" s="267"/>
      <c r="HN194" s="267"/>
      <c r="HO194" s="267"/>
      <c r="HP194" s="267"/>
      <c r="HQ194" s="267"/>
      <c r="HR194" s="267"/>
      <c r="HS194" s="267"/>
      <c r="HT194" s="267"/>
      <c r="HU194" s="267"/>
      <c r="HV194" s="267"/>
      <c r="HW194" s="267"/>
      <c r="HX194" s="267"/>
      <c r="HY194" s="267"/>
      <c r="HZ194" s="267"/>
      <c r="IA194" s="267"/>
      <c r="IB194" s="267"/>
      <c r="IC194" s="267"/>
      <c r="ID194" s="267"/>
      <c r="IE194" s="267"/>
      <c r="IF194" s="267"/>
      <c r="IG194" s="267"/>
      <c r="IH194" s="267"/>
      <c r="II194" s="267"/>
      <c r="IJ194" s="267"/>
      <c r="IK194" s="267"/>
      <c r="IL194" s="267"/>
      <c r="IM194" s="267"/>
      <c r="IN194" s="267"/>
      <c r="IO194" s="267"/>
      <c r="IP194" s="267"/>
      <c r="IQ194" s="267"/>
      <c r="IR194" s="267"/>
      <c r="IS194" s="270" t="s">
        <v>455</v>
      </c>
      <c r="IT194" s="267"/>
      <c r="IU194" s="267"/>
      <c r="IV194" s="267"/>
      <c r="IW194" s="267"/>
      <c r="IX194" s="267"/>
      <c r="IY194" s="267"/>
      <c r="IZ194" s="267"/>
      <c r="JA194" s="267"/>
      <c r="JB194" s="267"/>
      <c r="JC194" s="267"/>
      <c r="JD194" s="267"/>
      <c r="JE194" s="267"/>
      <c r="JF194" s="267"/>
      <c r="JG194" s="267"/>
      <c r="JH194" s="267"/>
      <c r="JI194" s="267"/>
      <c r="JJ194" s="267"/>
      <c r="JK194" s="267"/>
      <c r="JL194" s="267"/>
      <c r="JM194" s="267"/>
      <c r="JN194" s="267"/>
      <c r="JO194" s="267"/>
      <c r="JP194" s="267"/>
      <c r="JQ194" s="267"/>
      <c r="JR194" s="267"/>
      <c r="JS194" s="267"/>
      <c r="JT194" s="267"/>
      <c r="JU194" s="267"/>
      <c r="JV194" s="267"/>
      <c r="JW194" s="267"/>
      <c r="JX194" s="267"/>
      <c r="JY194" s="267"/>
      <c r="JZ194" s="267"/>
      <c r="KA194" s="267"/>
      <c r="KB194" s="267"/>
      <c r="KC194" s="267"/>
      <c r="KD194" s="267"/>
      <c r="KE194" s="270" t="s">
        <v>455</v>
      </c>
      <c r="KF194" s="267"/>
      <c r="KG194" s="267"/>
      <c r="KH194" s="267"/>
      <c r="KI194" s="267"/>
      <c r="KJ194" s="267"/>
      <c r="KK194" s="267"/>
      <c r="KL194" s="267"/>
      <c r="KM194" s="267"/>
      <c r="KN194" s="267"/>
      <c r="KO194" s="267"/>
      <c r="KP194" s="267"/>
      <c r="KQ194" s="267"/>
      <c r="KR194" s="267"/>
      <c r="KS194" s="267"/>
      <c r="KT194" s="267"/>
      <c r="KU194" s="267"/>
      <c r="KV194" s="267"/>
      <c r="KW194" s="267"/>
      <c r="KX194" s="267"/>
      <c r="KY194" s="267"/>
      <c r="KZ194" s="267"/>
      <c r="LA194" s="267"/>
      <c r="LB194" s="267"/>
      <c r="LC194" s="267"/>
      <c r="LD194" s="267"/>
      <c r="LE194" s="267"/>
      <c r="LF194" s="267"/>
      <c r="LG194" s="267"/>
      <c r="LH194" s="267"/>
      <c r="LI194" s="267"/>
      <c r="LJ194" s="267"/>
      <c r="LK194" s="267"/>
      <c r="LL194" s="267"/>
      <c r="LM194" s="267"/>
      <c r="LN194" s="267"/>
      <c r="LO194" s="267"/>
      <c r="LP194" s="267"/>
      <c r="LQ194" s="267"/>
      <c r="LR194" s="267"/>
      <c r="LS194" s="267"/>
      <c r="LT194" s="270" t="s">
        <v>455</v>
      </c>
      <c r="LU194" s="267"/>
      <c r="LV194" s="267"/>
      <c r="LW194" s="267"/>
      <c r="LX194" s="267"/>
      <c r="LY194" s="267"/>
      <c r="LZ194" s="267"/>
      <c r="MA194" s="267"/>
      <c r="MB194" s="267"/>
      <c r="MC194" s="267"/>
      <c r="MD194" s="267"/>
      <c r="ME194" s="267"/>
      <c r="MF194" s="267"/>
      <c r="MG194" s="267"/>
      <c r="MH194" s="267"/>
      <c r="MI194" s="267"/>
      <c r="MJ194" s="267"/>
      <c r="MK194" s="267"/>
      <c r="ML194" s="267"/>
      <c r="MM194" s="267"/>
      <c r="MN194" s="267"/>
      <c r="MO194" s="267"/>
      <c r="MP194" s="267"/>
      <c r="MQ194" s="267"/>
      <c r="MR194" s="267"/>
      <c r="MS194" s="267"/>
      <c r="MT194" s="267"/>
      <c r="MU194" s="267"/>
      <c r="MV194" s="267"/>
      <c r="MW194" s="267"/>
      <c r="MX194" s="267"/>
      <c r="MY194" s="267"/>
      <c r="MZ194" s="267"/>
      <c r="NA194" s="267"/>
      <c r="NB194" s="267"/>
      <c r="NC194" s="267"/>
      <c r="ND194" s="267"/>
      <c r="NE194" s="267"/>
      <c r="NF194" s="267"/>
      <c r="NG194" s="267"/>
      <c r="NH194" s="267"/>
      <c r="NI194" s="267"/>
      <c r="NJ194" s="267"/>
      <c r="NK194" s="267"/>
      <c r="NL194" s="267"/>
      <c r="NM194" s="267"/>
      <c r="NN194" s="267"/>
      <c r="NO194" s="267"/>
      <c r="NP194" s="267"/>
      <c r="NQ194" s="267"/>
      <c r="NR194" s="267"/>
      <c r="NS194" s="267"/>
      <c r="NT194" s="267"/>
      <c r="NU194" s="267"/>
      <c r="NV194" s="267"/>
      <c r="NW194" s="267"/>
      <c r="NX194" s="267"/>
      <c r="NY194" s="267"/>
      <c r="NZ194" s="267"/>
      <c r="OA194" s="267"/>
      <c r="OB194" s="267"/>
      <c r="OC194" s="267"/>
      <c r="OD194" s="267"/>
      <c r="OE194" s="267"/>
      <c r="OF194" s="267"/>
      <c r="OG194" s="267"/>
      <c r="OH194" s="267"/>
      <c r="OI194" s="267"/>
      <c r="OJ194" s="267"/>
      <c r="OK194" s="267"/>
      <c r="OL194" s="267"/>
      <c r="OM194" s="267"/>
      <c r="ON194" s="267"/>
      <c r="OO194" s="267"/>
      <c r="OP194" s="267"/>
      <c r="OQ194" s="267"/>
      <c r="OR194" s="267"/>
      <c r="OS194" s="267">
        <f>IF(ISERROR(#REF!),0,1)</f>
        <v>0</v>
      </c>
      <c r="OT194" s="267">
        <f t="shared" si="50"/>
        <v>1</v>
      </c>
      <c r="OU194" s="267">
        <f t="shared" si="50"/>
        <v>0</v>
      </c>
      <c r="OV194" s="267"/>
      <c r="OW194" s="267"/>
      <c r="OX194" s="267"/>
      <c r="OY194" s="267"/>
      <c r="OZ194" s="267"/>
      <c r="PA194" s="267"/>
      <c r="PB194" s="267"/>
      <c r="PC194" s="267"/>
      <c r="PD194" s="267"/>
      <c r="PE194" s="267"/>
      <c r="PF194" s="267"/>
      <c r="PG194" s="267"/>
      <c r="PH194" s="267"/>
      <c r="PI194" s="267"/>
      <c r="PJ194" s="267"/>
      <c r="PK194" s="267"/>
      <c r="PL194" s="267"/>
      <c r="PM194" s="267"/>
      <c r="PN194" s="267"/>
      <c r="PO194" s="267"/>
      <c r="PP194" s="267"/>
      <c r="PQ194" s="267"/>
      <c r="PR194" s="267"/>
      <c r="PS194" s="267"/>
      <c r="PT194" s="267"/>
      <c r="PU194" s="267"/>
      <c r="PV194" s="267"/>
      <c r="PW194" s="267"/>
      <c r="PX194" s="267"/>
      <c r="PY194" s="267"/>
      <c r="PZ194" s="267"/>
      <c r="QA194" s="267"/>
      <c r="QB194" s="267"/>
      <c r="QC194" s="267"/>
      <c r="QD194" s="267"/>
      <c r="QE194" s="267"/>
      <c r="QF194" s="267"/>
      <c r="QG194" s="267"/>
      <c r="QH194" s="267"/>
      <c r="QI194" s="267"/>
      <c r="QJ194" s="267"/>
      <c r="QK194" s="267"/>
      <c r="QL194" s="267"/>
      <c r="QM194" s="267"/>
      <c r="QN194" s="267"/>
      <c r="QO194" s="267"/>
      <c r="QP194" s="267"/>
      <c r="QQ194" s="267"/>
      <c r="QR194" s="267"/>
      <c r="QS194" s="267"/>
      <c r="QT194" s="267"/>
      <c r="QU194" s="267"/>
      <c r="QV194" s="267"/>
      <c r="QW194" s="267"/>
      <c r="QX194" s="267"/>
      <c r="QY194" s="267"/>
      <c r="QZ194" s="267"/>
      <c r="RA194" s="267"/>
      <c r="RB194" s="267"/>
      <c r="RC194" s="267"/>
      <c r="RD194" s="267"/>
      <c r="RE194" s="267"/>
      <c r="RF194" s="267"/>
      <c r="RG194" s="267"/>
      <c r="RH194" s="267"/>
      <c r="RI194" s="267"/>
      <c r="RJ194" s="267"/>
      <c r="RK194" s="267"/>
      <c r="RL194" s="267"/>
      <c r="RM194" s="267"/>
      <c r="RN194" s="267"/>
      <c r="RO194" s="267"/>
      <c r="RP194" s="267"/>
      <c r="RQ194" s="267"/>
      <c r="RR194" s="267"/>
      <c r="RS194" s="267"/>
      <c r="RT194" s="267"/>
      <c r="RU194" s="267"/>
      <c r="RV194" s="267"/>
      <c r="RW194" s="267"/>
      <c r="RX194" s="267"/>
      <c r="RY194" s="267"/>
      <c r="RZ194" s="267"/>
      <c r="SA194" s="267"/>
      <c r="SB194" s="267"/>
      <c r="SC194" s="267"/>
      <c r="SD194" s="267"/>
      <c r="SE194" s="267"/>
      <c r="SF194" s="267"/>
      <c r="SG194" s="267"/>
      <c r="SH194" s="267"/>
      <c r="SI194" s="267"/>
      <c r="SJ194" s="267"/>
      <c r="SK194" s="267"/>
      <c r="SL194" s="267"/>
      <c r="SM194" s="267"/>
      <c r="SN194" s="267"/>
      <c r="SO194" s="267"/>
      <c r="SP194" s="267"/>
      <c r="SQ194" s="267"/>
      <c r="SR194" s="267"/>
      <c r="SS194" s="267"/>
      <c r="ST194" s="267"/>
      <c r="SU194" s="267"/>
      <c r="SV194" s="267"/>
      <c r="SW194" s="267"/>
      <c r="SX194" s="267"/>
      <c r="SY194" s="267"/>
      <c r="SZ194" s="267"/>
      <c r="TA194" s="267"/>
      <c r="TB194" s="267"/>
      <c r="TC194" s="267"/>
      <c r="TD194" s="267"/>
      <c r="TE194" s="267"/>
      <c r="TF194" s="267"/>
      <c r="TG194" s="267"/>
      <c r="TH194" s="267"/>
      <c r="TI194" s="267"/>
      <c r="TJ194" s="267"/>
      <c r="TK194" s="267"/>
      <c r="TL194" s="267"/>
      <c r="TM194" s="267"/>
      <c r="TN194" s="267"/>
      <c r="TO194" s="267"/>
      <c r="TP194" s="267"/>
      <c r="TQ194" s="267"/>
      <c r="TR194" s="267"/>
      <c r="TS194" s="267"/>
      <c r="TT194" s="267"/>
      <c r="TU194" s="267"/>
      <c r="TV194" s="267"/>
      <c r="TW194" s="267"/>
      <c r="TX194" s="267"/>
      <c r="TY194" s="267"/>
      <c r="TZ194" s="267"/>
      <c r="UA194" s="267"/>
      <c r="UB194" s="267"/>
      <c r="UC194" s="267"/>
      <c r="UD194" s="267"/>
      <c r="UE194" s="267"/>
      <c r="UF194" s="267"/>
      <c r="UG194" s="267"/>
      <c r="UH194" s="267"/>
      <c r="UI194" s="267"/>
      <c r="UJ194" s="267"/>
      <c r="UK194" s="267"/>
      <c r="UL194" s="267"/>
      <c r="UM194" s="267"/>
      <c r="UN194" s="267"/>
      <c r="UO194" s="267"/>
      <c r="UP194" s="267"/>
      <c r="UQ194" s="267"/>
      <c r="UR194" s="267"/>
      <c r="US194" s="267"/>
      <c r="UT194" s="267"/>
      <c r="UU194" s="267"/>
      <c r="UV194" s="267"/>
      <c r="UW194" s="267"/>
      <c r="UX194" s="267"/>
      <c r="UY194" s="267"/>
      <c r="UZ194" s="267"/>
      <c r="VA194" s="267"/>
      <c r="VB194" s="267"/>
      <c r="VC194" s="267"/>
      <c r="VD194" s="267"/>
      <c r="VE194" s="267"/>
      <c r="VF194" s="267"/>
      <c r="VG194" s="267"/>
      <c r="VH194" s="267"/>
      <c r="VI194" s="267"/>
      <c r="VJ194" s="267"/>
      <c r="VK194" s="267"/>
      <c r="VL194" s="267"/>
      <c r="VM194" s="267"/>
      <c r="VN194" s="267"/>
      <c r="VO194" s="267"/>
      <c r="VP194" s="267"/>
      <c r="VQ194" s="267"/>
      <c r="VR194" s="267"/>
      <c r="VS194" s="267"/>
      <c r="VT194" s="267"/>
      <c r="VU194" s="267"/>
      <c r="VV194" s="267"/>
      <c r="VW194" s="267"/>
      <c r="VX194" s="267"/>
      <c r="VY194" s="267"/>
      <c r="VZ194" s="267"/>
      <c r="WA194" s="267"/>
      <c r="WB194" s="267"/>
      <c r="WC194" s="267"/>
      <c r="WD194" s="267"/>
      <c r="WE194" s="267"/>
      <c r="WF194" s="267"/>
      <c r="WG194" s="267"/>
      <c r="WH194" s="267"/>
      <c r="WI194" s="267"/>
      <c r="WJ194" s="267"/>
      <c r="WK194" s="267"/>
      <c r="WL194" s="267"/>
      <c r="WM194" s="267"/>
      <c r="WN194" s="267"/>
      <c r="WO194" s="267"/>
      <c r="WP194" s="267"/>
      <c r="WQ194" s="267"/>
      <c r="WR194" s="267"/>
      <c r="WS194" s="267"/>
      <c r="WT194" s="267"/>
      <c r="WU194" s="267"/>
      <c r="WV194" s="267"/>
      <c r="WW194" s="267"/>
      <c r="WX194" s="267"/>
      <c r="WY194" s="267"/>
      <c r="WZ194" s="267"/>
      <c r="XA194" s="267"/>
      <c r="XB194" s="267"/>
      <c r="XC194" s="267"/>
      <c r="XD194" s="267"/>
      <c r="XE194" s="267"/>
      <c r="XF194" s="267"/>
      <c r="XG194" s="267"/>
      <c r="XH194" s="267"/>
      <c r="XI194" s="267"/>
      <c r="XJ194" s="267"/>
      <c r="XK194" s="267"/>
      <c r="XL194" s="267"/>
      <c r="XM194" s="267"/>
      <c r="XN194" s="267"/>
      <c r="XO194" s="267"/>
      <c r="XP194" s="267"/>
      <c r="XQ194" s="267"/>
      <c r="XR194" s="267"/>
      <c r="XS194" s="267"/>
      <c r="XT194" s="267"/>
      <c r="XU194" s="267"/>
      <c r="XV194" s="267"/>
      <c r="XW194" s="267"/>
      <c r="XX194" s="267"/>
      <c r="XY194" s="267"/>
      <c r="XZ194" s="267"/>
      <c r="YA194" s="267"/>
      <c r="YB194" s="267"/>
      <c r="YC194" s="267"/>
      <c r="YD194" s="267"/>
      <c r="YE194" s="267"/>
      <c r="YF194" s="267"/>
      <c r="YG194" s="267"/>
      <c r="YH194" s="267"/>
      <c r="YI194" s="267"/>
      <c r="YJ194" s="267"/>
      <c r="YK194" s="267"/>
      <c r="YL194" s="267"/>
      <c r="YM194" s="267"/>
      <c r="YN194" s="267"/>
      <c r="YO194" s="267"/>
      <c r="YP194" s="267"/>
      <c r="YQ194" s="267"/>
      <c r="YR194" s="267"/>
      <c r="YS194" s="267"/>
      <c r="YT194" s="267"/>
      <c r="YU194" s="267"/>
      <c r="YV194" s="267"/>
      <c r="YW194" s="267"/>
      <c r="YX194" s="267"/>
      <c r="YY194" s="267"/>
      <c r="YZ194" s="267"/>
      <c r="ZA194" s="267"/>
      <c r="ZB194" s="267"/>
      <c r="ZC194" s="267"/>
      <c r="ZD194" s="267"/>
      <c r="ZE194" s="267"/>
      <c r="ZF194" s="267"/>
      <c r="ZG194" s="267"/>
      <c r="ZH194" s="267"/>
      <c r="ZI194" s="267"/>
      <c r="ZJ194" s="267"/>
      <c r="ZK194" s="267"/>
      <c r="ZL194" s="267"/>
      <c r="ZM194" s="267"/>
      <c r="ZN194" s="267"/>
      <c r="ZO194" s="267"/>
      <c r="ZP194" s="267"/>
      <c r="ZQ194" s="267"/>
      <c r="ZR194" s="267"/>
      <c r="ZS194" s="267"/>
      <c r="ZT194" s="267"/>
      <c r="ZU194" s="267"/>
      <c r="ZV194" s="267"/>
      <c r="ZW194" s="267"/>
      <c r="ZX194" s="267"/>
      <c r="ZY194" s="267"/>
      <c r="ZZ194" s="267"/>
      <c r="AAA194" s="267"/>
      <c r="AAB194" s="267"/>
      <c r="AAC194" s="267"/>
      <c r="AAD194" s="267"/>
      <c r="AAE194" s="267"/>
      <c r="AAF194" s="267"/>
      <c r="AAG194" s="267"/>
      <c r="AAH194" s="267"/>
      <c r="AAI194" s="267"/>
      <c r="AAJ194" s="267"/>
      <c r="AAK194" s="267"/>
      <c r="AAL194" s="267"/>
      <c r="AAM194" s="267"/>
      <c r="AAN194" s="267"/>
      <c r="AAO194" s="267"/>
      <c r="AAP194" s="267"/>
      <c r="AAQ194" s="267"/>
      <c r="AAR194" s="267"/>
      <c r="AAS194" s="267"/>
      <c r="AAT194" s="267"/>
      <c r="AAU194" s="267"/>
      <c r="AAV194" s="267"/>
      <c r="AAW194" s="267"/>
      <c r="AAX194" s="267"/>
      <c r="AAY194" s="267"/>
      <c r="AAZ194" s="267"/>
      <c r="ABA194" s="267"/>
      <c r="ABB194" s="267"/>
      <c r="ABC194" s="267"/>
      <c r="ABD194" s="267"/>
      <c r="ABE194" s="267"/>
      <c r="ABF194" s="267"/>
      <c r="ABG194" s="267"/>
      <c r="ABH194" s="267"/>
      <c r="ABI194" s="267"/>
      <c r="ABJ194" s="267"/>
      <c r="ABK194" s="267"/>
      <c r="ABL194" s="267"/>
      <c r="ABM194" s="267"/>
      <c r="ABN194" s="267"/>
      <c r="ABO194" s="267"/>
      <c r="ABP194" s="267"/>
      <c r="ABQ194" s="267"/>
      <c r="ABR194" s="267"/>
      <c r="ABS194" s="267"/>
      <c r="ABT194" s="267"/>
      <c r="ABU194" s="267"/>
      <c r="ABV194" s="267"/>
      <c r="ABW194" s="267"/>
      <c r="ABX194" s="267"/>
      <c r="ABY194" s="267"/>
      <c r="ABZ194" s="267"/>
      <c r="ACA194" s="267"/>
      <c r="ACB194" s="267"/>
      <c r="ACC194" s="267"/>
      <c r="ACD194" s="267"/>
      <c r="ACE194" s="267"/>
      <c r="ACF194" s="267"/>
      <c r="ACG194" s="267"/>
      <c r="ACH194" s="267"/>
      <c r="ACI194" s="267"/>
      <c r="ACJ194" s="267"/>
      <c r="ACK194" s="267"/>
      <c r="ACL194" s="267"/>
      <c r="ACM194" s="267"/>
      <c r="ACN194" s="267"/>
      <c r="ACO194" s="267"/>
      <c r="ACP194" s="267"/>
      <c r="ACQ194" s="267"/>
      <c r="ACR194" s="267"/>
      <c r="ACS194" s="267"/>
      <c r="ACT194" s="267"/>
      <c r="ACU194" s="267"/>
      <c r="ACV194" s="267"/>
      <c r="ACW194" s="267"/>
      <c r="ACX194" s="267"/>
      <c r="ACY194" s="267"/>
      <c r="ACZ194" s="267"/>
      <c r="ADA194" s="267"/>
      <c r="ADB194" s="267"/>
      <c r="ADC194" s="267"/>
      <c r="ADD194" s="267"/>
      <c r="ADE194" s="267"/>
      <c r="ADF194" s="267"/>
      <c r="ADG194" s="267"/>
      <c r="ADH194" s="267"/>
      <c r="ADI194" s="267"/>
      <c r="ADJ194" s="267"/>
      <c r="ADK194" s="267"/>
      <c r="ADL194" s="267"/>
      <c r="ADM194" s="267"/>
      <c r="ADN194" s="267"/>
      <c r="ADO194" s="267"/>
      <c r="ADP194" s="267"/>
      <c r="ADQ194" s="267"/>
      <c r="ADR194" s="267"/>
      <c r="ADS194" s="267"/>
      <c r="ADT194" s="267"/>
      <c r="ADU194" s="267"/>
      <c r="ADV194" s="267"/>
      <c r="ADW194" s="267"/>
      <c r="ADX194" s="267"/>
      <c r="ADY194" s="267"/>
      <c r="ADZ194" s="267"/>
      <c r="AEA194" s="267"/>
      <c r="AEB194" s="267"/>
      <c r="AEC194" s="267"/>
      <c r="AED194" s="267"/>
      <c r="AEE194" s="267"/>
      <c r="AEF194" s="267"/>
      <c r="AEG194" s="267"/>
      <c r="AEH194" s="267"/>
      <c r="AEI194" s="267"/>
      <c r="AEJ194" s="267"/>
      <c r="AEK194" s="267"/>
      <c r="AEL194" s="267"/>
      <c r="AEM194" s="267"/>
      <c r="AEN194" s="267"/>
      <c r="AEO194" s="267"/>
      <c r="AEP194" s="267"/>
      <c r="AEQ194" s="267"/>
      <c r="AER194" s="267"/>
      <c r="AES194" s="267"/>
      <c r="AET194" s="267"/>
      <c r="AEU194" s="267"/>
      <c r="AEV194" s="267"/>
      <c r="AEW194" s="267"/>
      <c r="AEX194" s="267"/>
      <c r="AEY194" s="267"/>
      <c r="AEZ194" s="267"/>
      <c r="AFA194" s="267"/>
      <c r="AFB194" s="267"/>
      <c r="AFC194" s="267"/>
      <c r="AFD194" s="267"/>
      <c r="AFE194" s="267"/>
      <c r="AFF194" s="267"/>
      <c r="AFG194" s="267"/>
      <c r="AFH194" s="267"/>
      <c r="AFI194" s="267"/>
      <c r="AFJ194" s="267"/>
      <c r="AFK194" s="267"/>
      <c r="AFL194" s="267"/>
      <c r="AFM194" s="267"/>
      <c r="AFN194" s="267"/>
      <c r="AFO194" s="267"/>
      <c r="AFP194" s="267"/>
      <c r="AFQ194" s="267"/>
      <c r="AFR194" s="267"/>
      <c r="AFS194" s="267"/>
      <c r="AFT194" s="267"/>
    </row>
    <row r="195" spans="1:852" s="64" customFormat="1">
      <c r="A195" s="267" t="s">
        <v>1459</v>
      </c>
      <c r="B195" s="265" t="s">
        <v>9952</v>
      </c>
      <c r="C195" s="840" t="str">
        <f>IF(Severity!F195&gt;=0.5,"YES","NO")</f>
        <v>YES</v>
      </c>
      <c r="D195" s="840" t="str">
        <f>IF(Severity!G195&gt;=0.5,"YES","NO")</f>
        <v>NO</v>
      </c>
      <c r="E195" s="209">
        <v>4</v>
      </c>
      <c r="F195" s="209">
        <v>2</v>
      </c>
      <c r="G195" s="90" t="s">
        <v>406</v>
      </c>
      <c r="H195" s="270" t="s">
        <v>455</v>
      </c>
      <c r="I195" s="270" t="s">
        <v>455</v>
      </c>
      <c r="J195" s="270" t="s">
        <v>455</v>
      </c>
      <c r="K195" s="270" t="s">
        <v>455</v>
      </c>
      <c r="L195" s="267"/>
      <c r="M195" s="267"/>
      <c r="N195" s="267"/>
      <c r="O195" s="270" t="s">
        <v>455</v>
      </c>
      <c r="P195" s="267"/>
      <c r="Q195" s="267"/>
      <c r="R195" s="267"/>
      <c r="S195" s="270" t="s">
        <v>602</v>
      </c>
      <c r="T195" s="270">
        <v>21</v>
      </c>
      <c r="W195" s="113">
        <v>25.2</v>
      </c>
      <c r="X195" s="267">
        <v>2.8</v>
      </c>
      <c r="AA195" s="113">
        <v>8.5</v>
      </c>
      <c r="AB195" s="267">
        <v>5.3</v>
      </c>
      <c r="AC195" s="267"/>
      <c r="AD195" s="267"/>
      <c r="AG195" s="267">
        <v>-16.7</v>
      </c>
      <c r="AH195" s="267">
        <v>6</v>
      </c>
      <c r="AI195" s="267" t="s">
        <v>455</v>
      </c>
      <c r="AJ195" s="267">
        <v>10</v>
      </c>
      <c r="AK195" s="267">
        <v>10</v>
      </c>
      <c r="AL195" s="90" t="s">
        <v>3011</v>
      </c>
      <c r="AM195" s="270" t="s">
        <v>455</v>
      </c>
      <c r="AN195" s="270" t="s">
        <v>455</v>
      </c>
      <c r="AO195" s="270" t="s">
        <v>455</v>
      </c>
      <c r="AP195" s="270" t="s">
        <v>455</v>
      </c>
      <c r="AQ195" s="267"/>
      <c r="AR195" s="267"/>
      <c r="AS195" s="267"/>
      <c r="AT195" s="270" t="s">
        <v>455</v>
      </c>
      <c r="AU195" s="267"/>
      <c r="AV195" s="267"/>
      <c r="AW195" s="267"/>
      <c r="AX195" s="267" t="s">
        <v>602</v>
      </c>
      <c r="AY195" s="267">
        <v>21</v>
      </c>
      <c r="BB195" s="114">
        <v>24.8</v>
      </c>
      <c r="BC195" s="267">
        <v>4.5</v>
      </c>
      <c r="BF195" s="114">
        <v>13.1</v>
      </c>
      <c r="BG195" s="267">
        <v>9.8000000000000007</v>
      </c>
      <c r="BH195" s="223"/>
      <c r="BI195" s="223"/>
      <c r="BL195" s="267">
        <v>-11.7</v>
      </c>
      <c r="BM195" s="267">
        <v>9</v>
      </c>
      <c r="BN195" s="270" t="s">
        <v>455</v>
      </c>
      <c r="BO195" s="270">
        <v>15</v>
      </c>
      <c r="BP195" s="270">
        <v>15</v>
      </c>
      <c r="BQ195" s="90"/>
      <c r="BR195" s="270" t="s">
        <v>455</v>
      </c>
      <c r="BS195" s="267"/>
      <c r="BT195" s="267"/>
      <c r="BU195" s="267"/>
      <c r="BV195" s="267"/>
      <c r="BW195" s="267"/>
      <c r="BX195" s="267"/>
      <c r="BY195" s="267"/>
      <c r="BZ195" s="267"/>
      <c r="CA195" s="267"/>
      <c r="CB195" s="267"/>
      <c r="CC195" s="267"/>
      <c r="CD195" s="267"/>
      <c r="CE195" s="267"/>
      <c r="CF195" s="267"/>
      <c r="CG195" s="267"/>
      <c r="CH195" s="267"/>
      <c r="CI195" s="267"/>
      <c r="CJ195" s="267"/>
      <c r="CK195" s="267"/>
      <c r="CL195" s="267"/>
      <c r="CM195" s="267"/>
      <c r="CN195" s="267"/>
      <c r="CO195" s="267"/>
      <c r="CP195" s="267"/>
      <c r="CQ195" s="267"/>
      <c r="CR195" s="267"/>
      <c r="CS195" s="267"/>
      <c r="CT195" s="267"/>
      <c r="CU195" s="267"/>
      <c r="CV195" s="270"/>
      <c r="CW195" s="270" t="s">
        <v>455</v>
      </c>
      <c r="CX195" s="270"/>
      <c r="CY195" s="267"/>
      <c r="CZ195" s="267"/>
      <c r="DA195" s="267"/>
      <c r="DB195" s="267"/>
      <c r="DC195" s="267"/>
      <c r="DD195" s="267"/>
      <c r="DE195" s="267"/>
      <c r="DF195" s="267"/>
      <c r="DG195" s="267"/>
      <c r="DH195" s="267"/>
      <c r="DI195" s="267"/>
      <c r="DJ195" s="267"/>
      <c r="DK195" s="267"/>
      <c r="DL195" s="267"/>
      <c r="DM195" s="267"/>
      <c r="DN195" s="267"/>
      <c r="DO195" s="267"/>
      <c r="DP195" s="267"/>
      <c r="DQ195" s="267"/>
      <c r="DR195" s="267"/>
      <c r="DS195" s="267"/>
      <c r="DT195" s="267"/>
      <c r="DU195" s="267"/>
      <c r="DV195" s="267"/>
      <c r="DW195" s="267"/>
      <c r="DX195" s="267"/>
      <c r="DY195" s="267"/>
      <c r="DZ195" s="267"/>
      <c r="EA195" s="267"/>
      <c r="EB195" s="270" t="s">
        <v>455</v>
      </c>
      <c r="EC195" s="267"/>
      <c r="ED195" s="267"/>
      <c r="EE195" s="267"/>
      <c r="EF195" s="267"/>
      <c r="EG195" s="267"/>
      <c r="EH195" s="267"/>
      <c r="EI195" s="267"/>
      <c r="EJ195" s="267"/>
      <c r="EK195" s="267"/>
      <c r="EL195" s="267"/>
      <c r="EM195" s="267"/>
      <c r="EN195" s="267"/>
      <c r="EO195" s="267"/>
      <c r="EP195" s="267"/>
      <c r="EQ195" s="267"/>
      <c r="ER195" s="267"/>
      <c r="ES195" s="267"/>
      <c r="ET195" s="267"/>
      <c r="EU195" s="267"/>
      <c r="EV195" s="267"/>
      <c r="EW195" s="267"/>
      <c r="EX195" s="267"/>
      <c r="EY195" s="267"/>
      <c r="EZ195" s="267"/>
      <c r="FA195" s="267"/>
      <c r="FB195" s="267"/>
      <c r="FC195" s="267"/>
      <c r="FD195" s="267"/>
      <c r="FE195" s="267"/>
      <c r="FF195" s="270" t="s">
        <v>455</v>
      </c>
      <c r="FG195" s="267"/>
      <c r="FH195" s="267"/>
      <c r="FI195" s="267"/>
      <c r="FJ195" s="267"/>
      <c r="FK195" s="267"/>
      <c r="FL195" s="267"/>
      <c r="FM195" s="267"/>
      <c r="FN195" s="267"/>
      <c r="FO195" s="267"/>
      <c r="FP195" s="267"/>
      <c r="FQ195" s="267"/>
      <c r="FR195" s="267"/>
      <c r="FS195" s="267"/>
      <c r="FT195" s="267"/>
      <c r="FU195" s="267"/>
      <c r="FV195" s="267"/>
      <c r="FW195" s="267"/>
      <c r="FX195" s="267"/>
      <c r="FY195" s="267"/>
      <c r="FZ195" s="267"/>
      <c r="GA195" s="267"/>
      <c r="GB195" s="267"/>
      <c r="GC195" s="267"/>
      <c r="GD195" s="267"/>
      <c r="GE195" s="267"/>
      <c r="GF195" s="267"/>
      <c r="GG195" s="267"/>
      <c r="GH195" s="267"/>
      <c r="GI195" s="267"/>
      <c r="GJ195" s="267"/>
      <c r="GK195" s="267"/>
      <c r="GL195" s="267"/>
      <c r="GM195" s="267"/>
      <c r="GN195" s="267"/>
      <c r="GO195" s="267"/>
      <c r="GP195" s="267"/>
      <c r="GQ195" s="267"/>
      <c r="GR195" s="267"/>
      <c r="GS195" s="267"/>
      <c r="GT195" s="267"/>
      <c r="GU195" s="267"/>
      <c r="GV195" s="267"/>
      <c r="GW195" s="267"/>
      <c r="GX195" s="267"/>
      <c r="GY195" s="267"/>
      <c r="GZ195" s="267"/>
      <c r="HA195" s="267"/>
      <c r="HB195" s="267"/>
      <c r="HC195" s="267"/>
      <c r="HD195" s="270" t="s">
        <v>455</v>
      </c>
      <c r="HE195" s="267"/>
      <c r="HF195" s="267"/>
      <c r="HG195" s="267"/>
      <c r="HH195" s="267"/>
      <c r="HI195" s="267"/>
      <c r="HJ195" s="267"/>
      <c r="HK195" s="267"/>
      <c r="HL195" s="267"/>
      <c r="HM195" s="267"/>
      <c r="HN195" s="267"/>
      <c r="HO195" s="267"/>
      <c r="HP195" s="267"/>
      <c r="HQ195" s="267"/>
      <c r="HR195" s="267"/>
      <c r="HS195" s="267"/>
      <c r="HT195" s="267"/>
      <c r="HU195" s="267"/>
      <c r="HV195" s="267"/>
      <c r="HW195" s="267"/>
      <c r="HX195" s="267"/>
      <c r="HY195" s="267"/>
      <c r="HZ195" s="267"/>
      <c r="IA195" s="267"/>
      <c r="IB195" s="267"/>
      <c r="IC195" s="267"/>
      <c r="ID195" s="267"/>
      <c r="IE195" s="267"/>
      <c r="IF195" s="267"/>
      <c r="IG195" s="267"/>
      <c r="IH195" s="267"/>
      <c r="II195" s="267"/>
      <c r="IJ195" s="267"/>
      <c r="IK195" s="267"/>
      <c r="IL195" s="267"/>
      <c r="IM195" s="267"/>
      <c r="IN195" s="267"/>
      <c r="IO195" s="267"/>
      <c r="IP195" s="267"/>
      <c r="IQ195" s="267"/>
      <c r="IR195" s="267"/>
      <c r="IS195" s="270" t="s">
        <v>455</v>
      </c>
      <c r="IT195" s="267"/>
      <c r="IU195" s="267"/>
      <c r="IV195" s="267"/>
      <c r="IW195" s="267"/>
      <c r="IX195" s="267"/>
      <c r="IY195" s="267"/>
      <c r="IZ195" s="267"/>
      <c r="JA195" s="267"/>
      <c r="JB195" s="267"/>
      <c r="JC195" s="267"/>
      <c r="JD195" s="267"/>
      <c r="JE195" s="267"/>
      <c r="JF195" s="267"/>
      <c r="JG195" s="267"/>
      <c r="JH195" s="267"/>
      <c r="JI195" s="267"/>
      <c r="JJ195" s="267"/>
      <c r="JK195" s="267"/>
      <c r="JL195" s="267"/>
      <c r="JM195" s="267"/>
      <c r="JN195" s="267"/>
      <c r="JO195" s="267"/>
      <c r="JP195" s="267"/>
      <c r="JQ195" s="267"/>
      <c r="JR195" s="267"/>
      <c r="JS195" s="267"/>
      <c r="JT195" s="267"/>
      <c r="JU195" s="267"/>
      <c r="JV195" s="267"/>
      <c r="JW195" s="267"/>
      <c r="JX195" s="267"/>
      <c r="JY195" s="267"/>
      <c r="JZ195" s="267"/>
      <c r="KA195" s="267"/>
      <c r="KB195" s="267"/>
      <c r="KC195" s="267"/>
      <c r="KD195" s="267"/>
      <c r="KE195" s="270" t="s">
        <v>455</v>
      </c>
      <c r="KF195" s="267"/>
      <c r="KG195" s="267"/>
      <c r="KH195" s="267"/>
      <c r="KI195" s="267"/>
      <c r="KJ195" s="267"/>
      <c r="KK195" s="267"/>
      <c r="KL195" s="267"/>
      <c r="KM195" s="267"/>
      <c r="KN195" s="267"/>
      <c r="KO195" s="267"/>
      <c r="KP195" s="267"/>
      <c r="KQ195" s="267"/>
      <c r="KR195" s="267"/>
      <c r="KS195" s="267"/>
      <c r="KT195" s="267"/>
      <c r="KU195" s="267"/>
      <c r="KV195" s="267"/>
      <c r="KW195" s="267"/>
      <c r="KX195" s="267"/>
      <c r="KY195" s="267"/>
      <c r="KZ195" s="267"/>
      <c r="LA195" s="267"/>
      <c r="LB195" s="267"/>
      <c r="LC195" s="267"/>
      <c r="LD195" s="267"/>
      <c r="LE195" s="267"/>
      <c r="LF195" s="267"/>
      <c r="LG195" s="267"/>
      <c r="LH195" s="267"/>
      <c r="LI195" s="267"/>
      <c r="LJ195" s="267"/>
      <c r="LK195" s="267"/>
      <c r="LL195" s="267"/>
      <c r="LM195" s="267"/>
      <c r="LN195" s="267"/>
      <c r="LO195" s="267"/>
      <c r="LP195" s="267"/>
      <c r="LQ195" s="267"/>
      <c r="LR195" s="267"/>
      <c r="LS195" s="267"/>
      <c r="LT195" s="270" t="s">
        <v>455</v>
      </c>
      <c r="LU195" s="267"/>
      <c r="LV195" s="267"/>
      <c r="LW195" s="267"/>
      <c r="LX195" s="267"/>
      <c r="LY195" s="267"/>
      <c r="LZ195" s="267"/>
      <c r="MA195" s="267"/>
      <c r="MB195" s="267"/>
      <c r="MC195" s="267"/>
      <c r="MD195" s="267"/>
      <c r="ME195" s="267"/>
      <c r="MF195" s="267"/>
      <c r="MG195" s="267"/>
      <c r="MH195" s="267"/>
      <c r="MI195" s="267"/>
      <c r="MJ195" s="267"/>
      <c r="MK195" s="267"/>
      <c r="ML195" s="267"/>
      <c r="MM195" s="267"/>
      <c r="MN195" s="267"/>
      <c r="MO195" s="267"/>
      <c r="MP195" s="267"/>
      <c r="MQ195" s="267"/>
      <c r="MR195" s="267"/>
      <c r="MS195" s="267"/>
      <c r="MT195" s="267"/>
      <c r="MU195" s="267"/>
      <c r="MV195" s="267"/>
      <c r="MW195" s="267"/>
      <c r="MX195" s="267"/>
      <c r="MY195" s="267"/>
      <c r="MZ195" s="267"/>
      <c r="NA195" s="267"/>
      <c r="NB195" s="267"/>
      <c r="NC195" s="267"/>
      <c r="ND195" s="267"/>
      <c r="NE195" s="267"/>
      <c r="NF195" s="267"/>
      <c r="NG195" s="267"/>
      <c r="NH195" s="267"/>
      <c r="NI195" s="267"/>
      <c r="NJ195" s="267"/>
      <c r="NK195" s="267"/>
      <c r="NL195" s="267"/>
      <c r="NM195" s="267"/>
      <c r="NN195" s="267"/>
      <c r="NO195" s="267"/>
      <c r="NP195" s="267"/>
      <c r="NQ195" s="267"/>
      <c r="NR195" s="267"/>
      <c r="NS195" s="267"/>
      <c r="NT195" s="267"/>
      <c r="NU195" s="267"/>
      <c r="NV195" s="267"/>
      <c r="NW195" s="267"/>
      <c r="NX195" s="267"/>
      <c r="NY195" s="267"/>
      <c r="NZ195" s="267"/>
      <c r="OA195" s="267"/>
      <c r="OB195" s="267"/>
      <c r="OC195" s="267"/>
      <c r="OD195" s="267"/>
      <c r="OE195" s="267"/>
      <c r="OF195" s="267"/>
      <c r="OG195" s="267"/>
      <c r="OH195" s="267"/>
      <c r="OI195" s="267"/>
      <c r="OJ195" s="267"/>
      <c r="OK195" s="267"/>
      <c r="OL195" s="267"/>
      <c r="OM195" s="267"/>
      <c r="ON195" s="267"/>
      <c r="OO195" s="267"/>
      <c r="OP195" s="267"/>
      <c r="OQ195" s="267"/>
      <c r="OR195" s="267"/>
      <c r="OS195" s="267">
        <f>IF(ISERROR(#REF!),0,1)</f>
        <v>0</v>
      </c>
      <c r="OT195" s="267">
        <f t="shared" si="50"/>
        <v>1</v>
      </c>
      <c r="OU195" s="267">
        <f t="shared" si="50"/>
        <v>0</v>
      </c>
      <c r="OV195" s="223"/>
      <c r="OW195" s="223"/>
      <c r="OX195" s="223"/>
      <c r="OY195" s="223"/>
      <c r="OZ195" s="223"/>
      <c r="PA195" s="223"/>
      <c r="PB195" s="223"/>
      <c r="PC195" s="223"/>
      <c r="PD195" s="223"/>
      <c r="PE195" s="223"/>
      <c r="PF195" s="223"/>
      <c r="PG195" s="223"/>
      <c r="PH195" s="223"/>
      <c r="PI195" s="223"/>
      <c r="PJ195" s="223"/>
      <c r="PK195" s="223"/>
      <c r="PL195" s="223"/>
      <c r="PM195" s="223"/>
      <c r="PN195" s="223"/>
      <c r="PO195" s="223"/>
      <c r="PP195" s="223"/>
      <c r="PQ195" s="223"/>
      <c r="PR195" s="223"/>
      <c r="PS195" s="223"/>
      <c r="PT195" s="223"/>
      <c r="PU195" s="223"/>
      <c r="PV195" s="223"/>
      <c r="PW195" s="223"/>
      <c r="PX195" s="223"/>
      <c r="PY195" s="223"/>
      <c r="PZ195" s="223"/>
      <c r="QA195" s="223"/>
      <c r="QB195" s="223"/>
      <c r="QC195" s="223"/>
      <c r="QD195" s="223"/>
      <c r="QE195" s="223"/>
      <c r="QF195" s="223"/>
      <c r="QG195" s="223"/>
      <c r="QH195" s="223"/>
      <c r="QI195" s="223"/>
      <c r="QJ195" s="223"/>
      <c r="QK195" s="223"/>
      <c r="QL195" s="223"/>
      <c r="QM195" s="223"/>
      <c r="QN195" s="223"/>
      <c r="QO195" s="223"/>
      <c r="QP195" s="223"/>
      <c r="QQ195" s="223"/>
      <c r="QR195" s="223"/>
      <c r="QS195" s="223"/>
      <c r="QT195" s="223"/>
      <c r="QU195" s="223"/>
      <c r="QV195" s="223"/>
      <c r="QW195" s="223"/>
      <c r="QX195" s="223"/>
      <c r="QY195" s="223"/>
      <c r="QZ195" s="223"/>
      <c r="RA195" s="223"/>
      <c r="RB195" s="223"/>
      <c r="RC195" s="223"/>
      <c r="RD195" s="223"/>
      <c r="RE195" s="223"/>
      <c r="RF195" s="223"/>
      <c r="RG195" s="223"/>
      <c r="RH195" s="223"/>
      <c r="RI195" s="223"/>
      <c r="RJ195" s="223"/>
      <c r="RK195" s="223"/>
      <c r="RL195" s="223"/>
      <c r="RM195" s="223"/>
      <c r="RN195" s="223"/>
      <c r="RO195" s="223"/>
      <c r="RP195" s="223"/>
      <c r="RQ195" s="223"/>
      <c r="RR195" s="223"/>
      <c r="RS195" s="223"/>
      <c r="RT195" s="223"/>
      <c r="RU195" s="223"/>
      <c r="RV195" s="223"/>
      <c r="RW195" s="223"/>
      <c r="RX195" s="223"/>
      <c r="RY195" s="223"/>
      <c r="RZ195" s="223"/>
      <c r="SA195" s="223"/>
      <c r="SB195" s="223"/>
      <c r="SC195" s="223"/>
      <c r="SD195" s="223"/>
      <c r="SE195" s="223"/>
      <c r="SF195" s="223"/>
      <c r="SG195" s="223"/>
      <c r="SH195" s="223"/>
      <c r="SI195" s="223"/>
      <c r="SJ195" s="223"/>
      <c r="SK195" s="223"/>
      <c r="SL195" s="223"/>
      <c r="SM195" s="223"/>
      <c r="SN195" s="223"/>
      <c r="SO195" s="223"/>
      <c r="SP195" s="223"/>
      <c r="SQ195" s="223"/>
      <c r="SR195" s="223"/>
      <c r="SS195" s="223"/>
      <c r="ST195" s="223"/>
      <c r="SU195" s="223"/>
      <c r="SV195" s="223"/>
      <c r="SW195" s="223"/>
      <c r="SX195" s="223"/>
      <c r="SY195" s="223"/>
      <c r="SZ195" s="223"/>
      <c r="TA195" s="223"/>
      <c r="TB195" s="223"/>
      <c r="TC195" s="223"/>
      <c r="TD195" s="223"/>
      <c r="TE195" s="223"/>
      <c r="TF195" s="223"/>
      <c r="TG195" s="223"/>
      <c r="TH195" s="223"/>
      <c r="TI195" s="223"/>
      <c r="TJ195" s="223"/>
      <c r="TK195" s="223"/>
      <c r="TL195" s="223"/>
      <c r="TM195" s="223"/>
      <c r="TN195" s="223"/>
      <c r="TO195" s="223"/>
      <c r="TP195" s="223"/>
      <c r="TQ195" s="223"/>
      <c r="TR195" s="223"/>
      <c r="TS195" s="223"/>
      <c r="TT195" s="223"/>
      <c r="TU195" s="223"/>
      <c r="TV195" s="223"/>
      <c r="TW195" s="223"/>
      <c r="TX195" s="223"/>
      <c r="TY195" s="223"/>
      <c r="TZ195" s="223"/>
      <c r="UA195" s="223"/>
      <c r="UB195" s="223"/>
      <c r="UC195" s="223"/>
      <c r="UD195" s="223"/>
      <c r="UE195" s="223"/>
      <c r="UF195" s="223"/>
      <c r="UG195" s="223"/>
      <c r="UH195" s="223"/>
      <c r="UI195" s="223"/>
      <c r="UJ195" s="223"/>
      <c r="UK195" s="223"/>
      <c r="UL195" s="223"/>
      <c r="UM195" s="223"/>
      <c r="UN195" s="223"/>
      <c r="UO195" s="223"/>
      <c r="UP195" s="223"/>
      <c r="UQ195" s="223"/>
      <c r="UR195" s="223"/>
      <c r="US195" s="223"/>
      <c r="UT195" s="223"/>
      <c r="UU195" s="223"/>
      <c r="UV195" s="223"/>
      <c r="UW195" s="223"/>
      <c r="UX195" s="223"/>
      <c r="UY195" s="223"/>
      <c r="UZ195" s="223"/>
      <c r="VA195" s="223"/>
      <c r="VB195" s="223"/>
      <c r="VC195" s="223"/>
      <c r="VD195" s="223"/>
      <c r="VE195" s="223"/>
      <c r="VF195" s="223"/>
      <c r="VG195" s="223"/>
      <c r="VH195" s="223"/>
      <c r="VI195" s="223"/>
      <c r="VJ195" s="223"/>
      <c r="VK195" s="223"/>
      <c r="VL195" s="223"/>
      <c r="VM195" s="223"/>
      <c r="VN195" s="223"/>
      <c r="VO195" s="223"/>
      <c r="VP195" s="223"/>
      <c r="VQ195" s="223"/>
      <c r="VR195" s="223"/>
      <c r="VS195" s="223"/>
      <c r="VT195" s="223"/>
      <c r="VU195" s="223"/>
      <c r="VV195" s="223"/>
      <c r="VW195" s="223"/>
      <c r="VX195" s="223"/>
      <c r="VY195" s="223"/>
      <c r="VZ195" s="223"/>
      <c r="WA195" s="223"/>
      <c r="WB195" s="223"/>
      <c r="WC195" s="223"/>
      <c r="WD195" s="223"/>
      <c r="WE195" s="223"/>
      <c r="WF195" s="223"/>
      <c r="WG195" s="223"/>
      <c r="WH195" s="223"/>
      <c r="WI195" s="223"/>
      <c r="WJ195" s="223"/>
      <c r="WK195" s="223"/>
      <c r="WL195" s="223"/>
      <c r="WM195" s="223"/>
      <c r="WN195" s="223"/>
      <c r="WO195" s="223"/>
      <c r="WP195" s="223"/>
      <c r="WQ195" s="223"/>
      <c r="WR195" s="223"/>
      <c r="WS195" s="223"/>
      <c r="WT195" s="223"/>
      <c r="WU195" s="223"/>
      <c r="WV195" s="223"/>
      <c r="WW195" s="223"/>
      <c r="WX195" s="223"/>
      <c r="WY195" s="223"/>
      <c r="WZ195" s="223"/>
      <c r="XA195" s="223"/>
      <c r="XB195" s="223"/>
      <c r="XC195" s="223"/>
      <c r="XD195" s="223"/>
      <c r="XE195" s="223"/>
      <c r="XF195" s="223"/>
      <c r="XG195" s="223"/>
      <c r="XH195" s="223"/>
      <c r="XI195" s="223"/>
      <c r="XJ195" s="223"/>
      <c r="XK195" s="223"/>
      <c r="XL195" s="223"/>
      <c r="XM195" s="223"/>
      <c r="XN195" s="223"/>
      <c r="XO195" s="223"/>
      <c r="XP195" s="223"/>
      <c r="XQ195" s="223"/>
      <c r="XR195" s="223"/>
      <c r="XS195" s="223"/>
      <c r="XT195" s="223"/>
      <c r="XU195" s="223"/>
      <c r="XV195" s="223"/>
      <c r="XW195" s="223"/>
      <c r="XX195" s="223"/>
      <c r="XY195" s="223"/>
      <c r="XZ195" s="223"/>
      <c r="YA195" s="223"/>
      <c r="YB195" s="223"/>
      <c r="YC195" s="223"/>
      <c r="YD195" s="223"/>
      <c r="YE195" s="223"/>
      <c r="YF195" s="223"/>
      <c r="YG195" s="223"/>
      <c r="YH195" s="223"/>
      <c r="YI195" s="223"/>
      <c r="YJ195" s="223"/>
      <c r="YK195" s="223"/>
      <c r="YL195" s="223"/>
      <c r="YM195" s="223"/>
      <c r="YN195" s="223"/>
      <c r="YO195" s="223"/>
      <c r="YP195" s="223"/>
      <c r="YQ195" s="223"/>
      <c r="YR195" s="223"/>
      <c r="YS195" s="223"/>
      <c r="YT195" s="223"/>
      <c r="YU195" s="223"/>
      <c r="YV195" s="223"/>
      <c r="YW195" s="223"/>
      <c r="YX195" s="223"/>
      <c r="YY195" s="223"/>
      <c r="YZ195" s="223"/>
      <c r="ZA195" s="223"/>
      <c r="ZB195" s="223"/>
      <c r="ZC195" s="223"/>
      <c r="ZD195" s="223"/>
      <c r="ZE195" s="223"/>
      <c r="ZF195" s="223"/>
      <c r="ZG195" s="223"/>
      <c r="ZH195" s="223"/>
      <c r="ZI195" s="223"/>
      <c r="ZJ195" s="223"/>
      <c r="ZK195" s="223"/>
      <c r="ZL195" s="223"/>
      <c r="ZM195" s="223"/>
      <c r="ZN195" s="223"/>
      <c r="ZO195" s="223"/>
      <c r="ZP195" s="223"/>
      <c r="ZQ195" s="223"/>
      <c r="ZR195" s="223"/>
      <c r="ZS195" s="223"/>
      <c r="ZT195" s="223"/>
      <c r="ZU195" s="223"/>
      <c r="ZV195" s="223"/>
      <c r="ZW195" s="223"/>
      <c r="ZX195" s="223"/>
      <c r="ZY195" s="223"/>
      <c r="ZZ195" s="223"/>
      <c r="AAA195" s="223"/>
      <c r="AAB195" s="223"/>
      <c r="AAC195" s="223"/>
      <c r="AAD195" s="223"/>
      <c r="AAE195" s="223"/>
      <c r="AAF195" s="223"/>
      <c r="AAG195" s="223"/>
      <c r="AAH195" s="223"/>
      <c r="AAI195" s="223"/>
      <c r="AAJ195" s="223"/>
      <c r="AAK195" s="223"/>
      <c r="AAL195" s="223"/>
      <c r="AAM195" s="223"/>
      <c r="AAN195" s="223"/>
      <c r="AAO195" s="223"/>
      <c r="AAP195" s="223"/>
      <c r="AAQ195" s="223"/>
      <c r="AAR195" s="223"/>
      <c r="AAS195" s="223"/>
      <c r="AAT195" s="223"/>
      <c r="AAU195" s="223"/>
      <c r="AAV195" s="223"/>
      <c r="AAW195" s="223"/>
      <c r="AAX195" s="223"/>
      <c r="AAY195" s="223"/>
      <c r="AAZ195" s="223"/>
      <c r="ABA195" s="223"/>
      <c r="ABB195" s="223"/>
      <c r="ABC195" s="223"/>
      <c r="ABD195" s="223"/>
      <c r="ABE195" s="223"/>
      <c r="ABF195" s="223"/>
      <c r="ABG195" s="223"/>
      <c r="ABH195" s="223"/>
      <c r="ABI195" s="223"/>
      <c r="ABJ195" s="223"/>
      <c r="ABK195" s="223"/>
      <c r="ABL195" s="223"/>
      <c r="ABM195" s="223"/>
      <c r="ABN195" s="223"/>
      <c r="ABO195" s="223"/>
      <c r="ABP195" s="223"/>
      <c r="ABQ195" s="223"/>
      <c r="ABR195" s="223"/>
      <c r="ABS195" s="223"/>
      <c r="ABT195" s="223"/>
      <c r="ABU195" s="223"/>
      <c r="ABV195" s="223"/>
      <c r="ABW195" s="223"/>
      <c r="ABX195" s="223"/>
      <c r="ABY195" s="223"/>
      <c r="ABZ195" s="223"/>
      <c r="ACA195" s="223"/>
      <c r="ACB195" s="223"/>
      <c r="ACC195" s="223"/>
      <c r="ACD195" s="223"/>
      <c r="ACE195" s="223"/>
      <c r="ACF195" s="223"/>
      <c r="ACG195" s="223"/>
      <c r="ACH195" s="223"/>
      <c r="ACI195" s="223"/>
      <c r="ACJ195" s="223"/>
      <c r="ACK195" s="223"/>
      <c r="ACL195" s="223"/>
      <c r="ACM195" s="223"/>
      <c r="ACN195" s="223"/>
      <c r="ACO195" s="223"/>
      <c r="ACP195" s="223"/>
      <c r="ACQ195" s="223"/>
      <c r="ACR195" s="223"/>
      <c r="ACS195" s="223"/>
      <c r="ACT195" s="223"/>
      <c r="ACU195" s="223"/>
      <c r="ACV195" s="223"/>
      <c r="ACW195" s="223"/>
      <c r="ACX195" s="223"/>
      <c r="ACY195" s="223"/>
      <c r="ACZ195" s="223"/>
      <c r="ADA195" s="223"/>
      <c r="ADB195" s="223"/>
      <c r="ADC195" s="223"/>
      <c r="ADD195" s="223"/>
      <c r="ADE195" s="223"/>
      <c r="ADF195" s="223"/>
      <c r="ADG195" s="223"/>
      <c r="ADH195" s="223"/>
      <c r="ADI195" s="223"/>
      <c r="ADJ195" s="223"/>
      <c r="ADK195" s="223"/>
      <c r="ADL195" s="223"/>
      <c r="ADM195" s="223"/>
      <c r="ADN195" s="223"/>
      <c r="ADO195" s="223"/>
      <c r="ADP195" s="223"/>
      <c r="ADQ195" s="223"/>
      <c r="ADR195" s="223"/>
      <c r="ADS195" s="223"/>
      <c r="ADT195" s="223"/>
      <c r="ADU195" s="223"/>
      <c r="ADV195" s="223"/>
      <c r="ADW195" s="223"/>
      <c r="ADX195" s="223"/>
      <c r="ADY195" s="223"/>
      <c r="ADZ195" s="223"/>
      <c r="AEA195" s="223"/>
      <c r="AEB195" s="223"/>
      <c r="AEC195" s="223"/>
      <c r="AED195" s="223"/>
      <c r="AEE195" s="223"/>
      <c r="AEF195" s="223"/>
      <c r="AEG195" s="223"/>
      <c r="AEH195" s="223"/>
      <c r="AEI195" s="223"/>
      <c r="AEJ195" s="223"/>
      <c r="AEK195" s="223"/>
      <c r="AEL195" s="223"/>
      <c r="AEM195" s="223"/>
      <c r="AEN195" s="223"/>
      <c r="AEO195" s="223"/>
      <c r="AEP195" s="223"/>
      <c r="AEQ195" s="223"/>
      <c r="AER195" s="223"/>
      <c r="AES195" s="223"/>
      <c r="AET195" s="223"/>
      <c r="AEU195" s="223"/>
      <c r="AEV195" s="223"/>
      <c r="AEW195" s="223"/>
      <c r="AEX195" s="223"/>
      <c r="AEY195" s="223"/>
      <c r="AEZ195" s="223"/>
      <c r="AFA195" s="223"/>
      <c r="AFB195" s="223"/>
      <c r="AFC195" s="223"/>
      <c r="AFD195" s="223"/>
      <c r="AFE195" s="223"/>
      <c r="AFF195" s="223"/>
      <c r="AFG195" s="223"/>
      <c r="AFH195" s="223"/>
      <c r="AFI195" s="223"/>
      <c r="AFJ195" s="223"/>
      <c r="AFK195" s="223"/>
      <c r="AFL195" s="223"/>
      <c r="AFM195" s="223"/>
      <c r="AFN195" s="223"/>
      <c r="AFO195" s="223"/>
      <c r="AFP195" s="223"/>
      <c r="AFQ195" s="223"/>
      <c r="AFR195" s="223"/>
      <c r="AFS195" s="223"/>
      <c r="AFT195" s="223"/>
    </row>
    <row r="196" spans="1:852" s="64" customFormat="1">
      <c r="A196" s="98" t="s">
        <v>1272</v>
      </c>
      <c r="B196" s="265" t="s">
        <v>9952</v>
      </c>
      <c r="C196" s="840" t="str">
        <f>IF(Severity!F196&gt;=0.5,"YES","NO")</f>
        <v>NO</v>
      </c>
      <c r="D196" s="840" t="str">
        <f>IF(Severity!G196&gt;=0.5,"YES","NO")</f>
        <v>YES</v>
      </c>
      <c r="E196" s="111">
        <v>16</v>
      </c>
      <c r="F196" s="111">
        <v>2</v>
      </c>
      <c r="G196" s="90" t="s">
        <v>2904</v>
      </c>
      <c r="H196" s="270" t="s">
        <v>749</v>
      </c>
      <c r="I196" s="270" t="s">
        <v>455</v>
      </c>
      <c r="J196" s="270">
        <v>17</v>
      </c>
      <c r="K196" s="270" t="s">
        <v>455</v>
      </c>
      <c r="L196" s="265"/>
      <c r="M196" s="265"/>
      <c r="N196" s="270"/>
      <c r="O196" s="270" t="s">
        <v>455</v>
      </c>
      <c r="P196" s="265"/>
      <c r="Q196" s="265"/>
      <c r="R196" s="265"/>
      <c r="S196" s="270" t="s">
        <v>2851</v>
      </c>
      <c r="T196" s="270">
        <v>21</v>
      </c>
      <c r="U196" s="125" t="s">
        <v>455</v>
      </c>
      <c r="V196" s="125" t="s">
        <v>455</v>
      </c>
      <c r="W196" s="125">
        <v>26</v>
      </c>
      <c r="X196" s="125">
        <v>9.0299999999999994</v>
      </c>
      <c r="Y196" s="125" t="s">
        <v>455</v>
      </c>
      <c r="Z196" s="125" t="s">
        <v>455</v>
      </c>
      <c r="AA196" s="125">
        <v>10.27</v>
      </c>
      <c r="AB196" s="125">
        <v>9.6199999999999992</v>
      </c>
      <c r="AC196" s="125"/>
      <c r="AD196" s="125"/>
      <c r="AE196" s="114"/>
      <c r="AF196" s="125"/>
      <c r="AG196" s="125"/>
      <c r="AH196" s="125"/>
      <c r="AI196" s="270">
        <v>50</v>
      </c>
      <c r="AJ196" s="267">
        <f>AI196-J196</f>
        <v>33</v>
      </c>
      <c r="AK196" s="265">
        <v>33</v>
      </c>
      <c r="AL196" s="95" t="s">
        <v>654</v>
      </c>
      <c r="AM196" s="270" t="s">
        <v>749</v>
      </c>
      <c r="AN196" s="270" t="s">
        <v>455</v>
      </c>
      <c r="AO196" s="270">
        <v>10</v>
      </c>
      <c r="AP196" s="270" t="s">
        <v>455</v>
      </c>
      <c r="AQ196" s="265"/>
      <c r="AR196" s="265"/>
      <c r="AS196" s="265"/>
      <c r="AT196" s="270" t="s">
        <v>455</v>
      </c>
      <c r="AU196" s="265"/>
      <c r="AV196" s="265"/>
      <c r="AW196" s="265"/>
      <c r="AX196" s="265" t="s">
        <v>236</v>
      </c>
      <c r="AY196" s="265">
        <v>21</v>
      </c>
      <c r="AZ196" s="114" t="s">
        <v>455</v>
      </c>
      <c r="BA196" s="114" t="s">
        <v>455</v>
      </c>
      <c r="BB196" s="114">
        <v>23.24</v>
      </c>
      <c r="BC196" s="114">
        <v>7.81</v>
      </c>
      <c r="BD196" s="114" t="s">
        <v>455</v>
      </c>
      <c r="BE196" s="114" t="s">
        <v>455</v>
      </c>
      <c r="BF196" s="114">
        <v>9.0299999999999994</v>
      </c>
      <c r="BG196" s="114">
        <v>8.36</v>
      </c>
      <c r="BH196" s="114"/>
      <c r="BI196" s="114"/>
      <c r="BJ196" s="114"/>
      <c r="BK196" s="114"/>
      <c r="BL196" s="114"/>
      <c r="BM196" s="114"/>
      <c r="BN196" s="270">
        <v>43</v>
      </c>
      <c r="BO196" s="270">
        <f>BN196-AO196</f>
        <v>33</v>
      </c>
      <c r="BP196" s="270">
        <v>33</v>
      </c>
      <c r="BQ196" s="90"/>
      <c r="BR196" s="270" t="s">
        <v>455</v>
      </c>
      <c r="BS196" s="265"/>
      <c r="BT196" s="265"/>
      <c r="BU196" s="265"/>
      <c r="BV196" s="265"/>
      <c r="BW196" s="265"/>
      <c r="BX196" s="265"/>
      <c r="BY196" s="265"/>
      <c r="BZ196" s="265"/>
      <c r="CA196" s="265"/>
      <c r="CB196" s="265"/>
      <c r="CC196" s="265"/>
      <c r="CD196" s="265"/>
      <c r="CE196" s="114"/>
      <c r="CF196" s="114"/>
      <c r="CG196" s="114"/>
      <c r="CH196" s="114"/>
      <c r="CI196" s="114"/>
      <c r="CJ196" s="114"/>
      <c r="CK196" s="114"/>
      <c r="CL196" s="114"/>
      <c r="CM196" s="114"/>
      <c r="CN196" s="114"/>
      <c r="CO196" s="114"/>
      <c r="CP196" s="114"/>
      <c r="CQ196" s="114"/>
      <c r="CR196" s="114"/>
      <c r="CS196" s="265"/>
      <c r="CT196" s="265"/>
      <c r="CU196" s="265"/>
      <c r="CV196" s="270"/>
      <c r="CW196" s="270" t="s">
        <v>455</v>
      </c>
      <c r="CX196" s="270"/>
      <c r="CY196" s="265"/>
      <c r="CZ196" s="265"/>
      <c r="DA196" s="265"/>
      <c r="DB196" s="265"/>
      <c r="DC196" s="265"/>
      <c r="DD196" s="265"/>
      <c r="DE196" s="265"/>
      <c r="DF196" s="265"/>
      <c r="DG196" s="265"/>
      <c r="DH196" s="265"/>
      <c r="DI196" s="265"/>
      <c r="DJ196" s="125"/>
      <c r="DK196" s="125"/>
      <c r="DL196" s="125"/>
      <c r="DM196" s="125"/>
      <c r="DN196" s="125"/>
      <c r="DO196" s="125"/>
      <c r="DP196" s="125"/>
      <c r="DQ196" s="125"/>
      <c r="DR196" s="125"/>
      <c r="DS196" s="125"/>
      <c r="DT196" s="125"/>
      <c r="DU196" s="125"/>
      <c r="DV196" s="125"/>
      <c r="DW196" s="125"/>
      <c r="DX196" s="265"/>
      <c r="DY196" s="265"/>
      <c r="DZ196" s="265"/>
      <c r="EA196" s="265"/>
      <c r="EB196" s="270" t="s">
        <v>455</v>
      </c>
      <c r="EC196" s="265"/>
      <c r="ED196" s="265"/>
      <c r="EE196" s="265"/>
      <c r="EF196" s="265"/>
      <c r="EG196" s="265"/>
      <c r="EH196" s="265"/>
      <c r="EI196" s="265"/>
      <c r="EJ196" s="265"/>
      <c r="EK196" s="265"/>
      <c r="EL196" s="265"/>
      <c r="EM196" s="265"/>
      <c r="EN196" s="265"/>
      <c r="EO196" s="125"/>
      <c r="EP196" s="125"/>
      <c r="EQ196" s="125"/>
      <c r="ER196" s="125"/>
      <c r="ES196" s="125"/>
      <c r="ET196" s="125"/>
      <c r="EU196" s="125"/>
      <c r="EV196" s="125"/>
      <c r="EW196" s="125"/>
      <c r="EX196" s="125"/>
      <c r="EY196" s="125"/>
      <c r="EZ196" s="125"/>
      <c r="FA196" s="125"/>
      <c r="FB196" s="125"/>
      <c r="FC196" s="265"/>
      <c r="FD196" s="265"/>
      <c r="FE196" s="265"/>
      <c r="FF196" s="270" t="s">
        <v>455</v>
      </c>
      <c r="FG196" s="270"/>
      <c r="FH196" s="265"/>
      <c r="FI196" s="265"/>
      <c r="FJ196" s="265"/>
      <c r="FK196" s="265"/>
      <c r="FL196" s="265"/>
      <c r="FM196" s="265"/>
      <c r="FN196" s="265"/>
      <c r="FO196" s="265"/>
      <c r="FP196" s="265"/>
      <c r="FQ196" s="265"/>
      <c r="FR196" s="265"/>
      <c r="FS196" s="265"/>
      <c r="FT196" s="265"/>
      <c r="FU196" s="265"/>
      <c r="FV196" s="265"/>
      <c r="FW196" s="265"/>
      <c r="FX196" s="265"/>
      <c r="FY196" s="265"/>
      <c r="FZ196" s="265"/>
      <c r="GA196" s="265"/>
      <c r="GB196" s="265"/>
      <c r="GC196" s="265"/>
      <c r="GD196" s="265"/>
      <c r="GE196" s="265"/>
      <c r="GF196" s="265"/>
      <c r="GG196" s="265"/>
      <c r="GH196" s="265"/>
      <c r="GI196" s="265"/>
      <c r="GJ196" s="265"/>
      <c r="GK196" s="265"/>
      <c r="GL196" s="265"/>
      <c r="GM196" s="265"/>
      <c r="GN196" s="265"/>
      <c r="GO196" s="265"/>
      <c r="GP196" s="265"/>
      <c r="GQ196" s="265"/>
      <c r="GR196" s="265"/>
      <c r="GS196" s="265"/>
      <c r="GT196" s="265"/>
      <c r="GU196" s="265"/>
      <c r="GV196" s="265"/>
      <c r="GW196" s="265"/>
      <c r="GX196" s="265"/>
      <c r="GY196" s="265"/>
      <c r="GZ196" s="265"/>
      <c r="HA196" s="265"/>
      <c r="HB196" s="265"/>
      <c r="HC196" s="265"/>
      <c r="HD196" s="270" t="s">
        <v>455</v>
      </c>
      <c r="HE196" s="265"/>
      <c r="HF196" s="265"/>
      <c r="HG196" s="270"/>
      <c r="HH196" s="265"/>
      <c r="HI196" s="265"/>
      <c r="HJ196" s="265"/>
      <c r="HK196" s="265"/>
      <c r="HL196" s="265"/>
      <c r="HM196" s="265"/>
      <c r="HN196" s="265"/>
      <c r="HO196" s="265"/>
      <c r="HP196" s="265"/>
      <c r="HQ196" s="265"/>
      <c r="HR196" s="265"/>
      <c r="HS196" s="265"/>
      <c r="HT196" s="265"/>
      <c r="HU196" s="265"/>
      <c r="HV196" s="265"/>
      <c r="HW196" s="265"/>
      <c r="HX196" s="265"/>
      <c r="HY196" s="265"/>
      <c r="HZ196" s="265"/>
      <c r="IA196" s="265"/>
      <c r="IB196" s="265"/>
      <c r="IC196" s="265"/>
      <c r="ID196" s="265"/>
      <c r="IE196" s="265"/>
      <c r="IF196" s="265"/>
      <c r="IG196" s="265"/>
      <c r="IH196" s="265"/>
      <c r="II196" s="265"/>
      <c r="IJ196" s="265"/>
      <c r="IK196" s="265"/>
      <c r="IL196" s="265"/>
      <c r="IM196" s="265"/>
      <c r="IN196" s="265"/>
      <c r="IO196" s="265"/>
      <c r="IP196" s="265"/>
      <c r="IQ196" s="265"/>
      <c r="IR196" s="265"/>
      <c r="IS196" s="270" t="s">
        <v>455</v>
      </c>
      <c r="IT196" s="265"/>
      <c r="IU196" s="265"/>
      <c r="IV196" s="265"/>
      <c r="IW196" s="265"/>
      <c r="IX196" s="265"/>
      <c r="IY196" s="265"/>
      <c r="IZ196" s="265"/>
      <c r="JA196" s="265"/>
      <c r="JB196" s="265"/>
      <c r="JC196" s="265"/>
      <c r="JD196" s="265"/>
      <c r="JE196" s="265"/>
      <c r="JF196" s="265"/>
      <c r="JG196" s="265"/>
      <c r="JH196" s="265"/>
      <c r="JI196" s="265"/>
      <c r="JJ196" s="265"/>
      <c r="JK196" s="265"/>
      <c r="JL196" s="265"/>
      <c r="JM196" s="265"/>
      <c r="JN196" s="265"/>
      <c r="JO196" s="265"/>
      <c r="JP196" s="265"/>
      <c r="JQ196" s="265"/>
      <c r="JR196" s="265"/>
      <c r="JS196" s="265"/>
      <c r="JT196" s="265"/>
      <c r="JU196" s="265"/>
      <c r="JV196" s="265"/>
      <c r="JW196" s="265"/>
      <c r="JX196" s="265"/>
      <c r="JY196" s="265"/>
      <c r="JZ196" s="265"/>
      <c r="KA196" s="265"/>
      <c r="KB196" s="265"/>
      <c r="KC196" s="265"/>
      <c r="KD196" s="265"/>
      <c r="KE196" s="270" t="s">
        <v>455</v>
      </c>
      <c r="KF196" s="265"/>
      <c r="KG196" s="265"/>
      <c r="KH196" s="265"/>
      <c r="KI196" s="270"/>
      <c r="KJ196" s="265"/>
      <c r="KK196" s="265"/>
      <c r="KL196" s="265"/>
      <c r="KM196" s="265"/>
      <c r="KN196" s="265"/>
      <c r="KO196" s="265"/>
      <c r="KP196" s="265"/>
      <c r="KQ196" s="265"/>
      <c r="KR196" s="265"/>
      <c r="KS196" s="265"/>
      <c r="KT196" s="265"/>
      <c r="KU196" s="265"/>
      <c r="KV196" s="265"/>
      <c r="KW196" s="265"/>
      <c r="KX196" s="265"/>
      <c r="KY196" s="265"/>
      <c r="KZ196" s="265"/>
      <c r="LA196" s="265"/>
      <c r="LB196" s="265"/>
      <c r="LC196" s="265"/>
      <c r="LD196" s="265"/>
      <c r="LE196" s="265"/>
      <c r="LF196" s="265"/>
      <c r="LG196" s="265"/>
      <c r="LH196" s="265"/>
      <c r="LI196" s="265"/>
      <c r="LJ196" s="265"/>
      <c r="LK196" s="265"/>
      <c r="LL196" s="265"/>
      <c r="LM196" s="265"/>
      <c r="LN196" s="265"/>
      <c r="LO196" s="265"/>
      <c r="LP196" s="265"/>
      <c r="LQ196" s="265"/>
      <c r="LR196" s="265"/>
      <c r="LS196" s="265"/>
      <c r="LT196" s="270" t="s">
        <v>455</v>
      </c>
      <c r="LU196" s="265"/>
      <c r="LV196" s="265"/>
      <c r="LW196" s="265"/>
      <c r="LX196" s="265"/>
      <c r="LY196" s="265"/>
      <c r="LZ196" s="265"/>
      <c r="MA196" s="265"/>
      <c r="MB196" s="265"/>
      <c r="MC196" s="265"/>
      <c r="MD196" s="265"/>
      <c r="ME196" s="265"/>
      <c r="MF196" s="265"/>
      <c r="MG196" s="265"/>
      <c r="MH196" s="265"/>
      <c r="MI196" s="265"/>
      <c r="MJ196" s="265"/>
      <c r="MK196" s="265"/>
      <c r="ML196" s="265"/>
      <c r="MM196" s="265"/>
      <c r="MN196" s="265"/>
      <c r="MO196" s="265"/>
      <c r="MP196" s="265"/>
      <c r="MQ196" s="265"/>
      <c r="MR196" s="265"/>
      <c r="MS196" s="265"/>
      <c r="MT196" s="265"/>
      <c r="MU196" s="265"/>
      <c r="MV196" s="265"/>
      <c r="MW196" s="265"/>
      <c r="MX196" s="265"/>
      <c r="MY196" s="265"/>
      <c r="MZ196" s="265"/>
      <c r="NA196" s="265"/>
      <c r="NB196" s="265"/>
      <c r="NC196" s="265"/>
      <c r="ND196" s="265"/>
      <c r="NE196" s="265"/>
      <c r="NF196" s="265"/>
      <c r="NG196" s="265"/>
      <c r="NH196" s="265"/>
      <c r="NI196" s="265"/>
      <c r="NJ196" s="265"/>
      <c r="NK196" s="265"/>
      <c r="NL196" s="265"/>
      <c r="NM196" s="265"/>
      <c r="NN196" s="265"/>
      <c r="NO196" s="265"/>
      <c r="NP196" s="265"/>
      <c r="NQ196" s="265"/>
      <c r="NR196" s="265"/>
      <c r="NS196" s="265"/>
      <c r="NT196" s="265"/>
      <c r="NU196" s="265"/>
      <c r="NV196" s="265"/>
      <c r="NW196" s="265"/>
      <c r="NX196" s="265"/>
      <c r="NY196" s="265"/>
      <c r="NZ196" s="265"/>
      <c r="OA196" s="265"/>
      <c r="OB196" s="265"/>
      <c r="OC196" s="265"/>
      <c r="OD196" s="265"/>
      <c r="OE196" s="265"/>
      <c r="OF196" s="265"/>
      <c r="OG196" s="265"/>
      <c r="OH196" s="265"/>
      <c r="OI196" s="265"/>
      <c r="OJ196" s="265"/>
      <c r="OK196" s="265"/>
      <c r="OL196" s="265"/>
      <c r="OM196" s="265"/>
      <c r="ON196" s="265"/>
      <c r="OO196" s="265"/>
      <c r="OP196" s="265"/>
      <c r="OQ196" s="265"/>
      <c r="OR196" s="265"/>
      <c r="OS196" s="267">
        <f>IF(ISERROR(#REF!),0,1)</f>
        <v>0</v>
      </c>
      <c r="OT196" s="267">
        <f t="shared" si="50"/>
        <v>0</v>
      </c>
      <c r="OU196" s="267">
        <f t="shared" si="50"/>
        <v>1</v>
      </c>
      <c r="OV196" s="223"/>
      <c r="OW196" s="223"/>
      <c r="OX196" s="223"/>
      <c r="OY196" s="223"/>
      <c r="OZ196" s="223"/>
      <c r="PA196" s="223"/>
      <c r="PB196" s="223"/>
      <c r="PC196" s="223"/>
      <c r="PD196" s="223"/>
      <c r="PE196" s="223"/>
      <c r="PF196" s="223"/>
      <c r="PG196" s="223"/>
      <c r="PH196" s="223"/>
      <c r="PI196" s="223"/>
      <c r="PJ196" s="223"/>
      <c r="PK196" s="223"/>
      <c r="PL196" s="223"/>
      <c r="PM196" s="223"/>
      <c r="PN196" s="223"/>
      <c r="PO196" s="223"/>
      <c r="PP196" s="223"/>
      <c r="PQ196" s="223"/>
      <c r="PR196" s="223"/>
      <c r="PS196" s="223"/>
      <c r="PT196" s="223"/>
      <c r="PU196" s="223"/>
      <c r="PV196" s="223"/>
      <c r="PW196" s="223"/>
      <c r="PX196" s="223"/>
      <c r="PY196" s="223"/>
      <c r="PZ196" s="223"/>
      <c r="QA196" s="223"/>
      <c r="QB196" s="223"/>
      <c r="QC196" s="223"/>
      <c r="QD196" s="223"/>
      <c r="QE196" s="223"/>
      <c r="QF196" s="223"/>
      <c r="QG196" s="223"/>
      <c r="QH196" s="223"/>
      <c r="QI196" s="223"/>
      <c r="QJ196" s="223"/>
      <c r="QK196" s="223"/>
      <c r="QL196" s="223"/>
      <c r="QM196" s="223"/>
      <c r="QN196" s="223"/>
      <c r="QO196" s="223"/>
      <c r="QP196" s="223"/>
      <c r="QQ196" s="223"/>
      <c r="QR196" s="223"/>
      <c r="QS196" s="223"/>
      <c r="QT196" s="223"/>
      <c r="QU196" s="223"/>
      <c r="QV196" s="223"/>
      <c r="QW196" s="223"/>
      <c r="QX196" s="223"/>
      <c r="QY196" s="223"/>
      <c r="QZ196" s="223"/>
      <c r="RA196" s="223"/>
      <c r="RB196" s="223"/>
      <c r="RC196" s="223"/>
      <c r="RD196" s="223"/>
      <c r="RE196" s="223"/>
      <c r="RF196" s="223"/>
      <c r="RG196" s="223"/>
      <c r="RH196" s="223"/>
      <c r="RI196" s="223"/>
      <c r="RJ196" s="223"/>
      <c r="RK196" s="223"/>
      <c r="RL196" s="223"/>
      <c r="RM196" s="223"/>
      <c r="RN196" s="223"/>
      <c r="RO196" s="223"/>
      <c r="RP196" s="223"/>
      <c r="RQ196" s="223"/>
      <c r="RR196" s="223"/>
      <c r="RS196" s="223"/>
      <c r="RT196" s="223"/>
      <c r="RU196" s="223"/>
      <c r="RV196" s="223"/>
      <c r="RW196" s="223"/>
      <c r="RX196" s="223"/>
      <c r="RY196" s="223"/>
      <c r="RZ196" s="223"/>
      <c r="SA196" s="223"/>
      <c r="SB196" s="223"/>
      <c r="SC196" s="223"/>
      <c r="SD196" s="223"/>
      <c r="SE196" s="223"/>
      <c r="SF196" s="223"/>
      <c r="SG196" s="223"/>
      <c r="SH196" s="223"/>
      <c r="SI196" s="223"/>
      <c r="SJ196" s="223"/>
      <c r="SK196" s="223"/>
      <c r="SL196" s="223"/>
      <c r="SM196" s="223"/>
      <c r="SN196" s="223"/>
      <c r="SO196" s="223"/>
      <c r="SP196" s="223"/>
      <c r="SQ196" s="223"/>
      <c r="SR196" s="223"/>
      <c r="SS196" s="223"/>
      <c r="ST196" s="223"/>
      <c r="SU196" s="223"/>
      <c r="SV196" s="223"/>
      <c r="SW196" s="223"/>
      <c r="SX196" s="223"/>
      <c r="SY196" s="223"/>
      <c r="SZ196" s="223"/>
      <c r="TA196" s="223"/>
      <c r="TB196" s="223"/>
      <c r="TC196" s="223"/>
      <c r="TD196" s="223"/>
      <c r="TE196" s="223"/>
      <c r="TF196" s="223"/>
      <c r="TG196" s="223"/>
      <c r="TH196" s="223"/>
      <c r="TI196" s="223"/>
      <c r="TJ196" s="223"/>
      <c r="TK196" s="223"/>
      <c r="TL196" s="223"/>
      <c r="TM196" s="223"/>
      <c r="TN196" s="223"/>
      <c r="TO196" s="223"/>
      <c r="TP196" s="223"/>
      <c r="TQ196" s="223"/>
      <c r="TR196" s="223"/>
      <c r="TS196" s="223"/>
      <c r="TT196" s="223"/>
      <c r="TU196" s="223"/>
      <c r="TV196" s="223"/>
      <c r="TW196" s="223"/>
      <c r="TX196" s="223"/>
      <c r="TY196" s="223"/>
      <c r="TZ196" s="223"/>
      <c r="UA196" s="223"/>
      <c r="UB196" s="223"/>
      <c r="UC196" s="223"/>
      <c r="UD196" s="223"/>
      <c r="UE196" s="223"/>
      <c r="UF196" s="223"/>
      <c r="UG196" s="223"/>
      <c r="UH196" s="223"/>
      <c r="UI196" s="223"/>
      <c r="UJ196" s="223"/>
      <c r="UK196" s="223"/>
      <c r="UL196" s="223"/>
      <c r="UM196" s="223"/>
      <c r="UN196" s="223"/>
      <c r="UO196" s="223"/>
      <c r="UP196" s="223"/>
      <c r="UQ196" s="223"/>
      <c r="UR196" s="223"/>
      <c r="US196" s="223"/>
      <c r="UT196" s="223"/>
      <c r="UU196" s="223"/>
      <c r="UV196" s="223"/>
      <c r="UW196" s="223"/>
      <c r="UX196" s="223"/>
      <c r="UY196" s="223"/>
      <c r="UZ196" s="223"/>
      <c r="VA196" s="223"/>
      <c r="VB196" s="223"/>
      <c r="VC196" s="223"/>
      <c r="VD196" s="223"/>
      <c r="VE196" s="223"/>
      <c r="VF196" s="223"/>
      <c r="VG196" s="223"/>
      <c r="VH196" s="223"/>
      <c r="VI196" s="223"/>
      <c r="VJ196" s="223"/>
      <c r="VK196" s="223"/>
      <c r="VL196" s="223"/>
      <c r="VM196" s="223"/>
      <c r="VN196" s="223"/>
      <c r="VO196" s="223"/>
      <c r="VP196" s="223"/>
      <c r="VQ196" s="223"/>
      <c r="VR196" s="223"/>
      <c r="VS196" s="223"/>
      <c r="VT196" s="223"/>
      <c r="VU196" s="223"/>
      <c r="VV196" s="223"/>
      <c r="VW196" s="223"/>
      <c r="VX196" s="223"/>
      <c r="VY196" s="223"/>
      <c r="VZ196" s="223"/>
      <c r="WA196" s="223"/>
      <c r="WB196" s="223"/>
      <c r="WC196" s="223"/>
      <c r="WD196" s="223"/>
      <c r="WE196" s="223"/>
      <c r="WF196" s="223"/>
      <c r="WG196" s="223"/>
      <c r="WH196" s="223"/>
      <c r="WI196" s="223"/>
      <c r="WJ196" s="223"/>
      <c r="WK196" s="223"/>
      <c r="WL196" s="223"/>
      <c r="WM196" s="223"/>
      <c r="WN196" s="223"/>
      <c r="WO196" s="223"/>
      <c r="WP196" s="223"/>
      <c r="WQ196" s="223"/>
      <c r="WR196" s="223"/>
      <c r="WS196" s="223"/>
      <c r="WT196" s="223"/>
      <c r="WU196" s="223"/>
      <c r="WV196" s="223"/>
      <c r="WW196" s="223"/>
      <c r="WX196" s="223"/>
      <c r="WY196" s="223"/>
      <c r="WZ196" s="223"/>
      <c r="XA196" s="223"/>
      <c r="XB196" s="223"/>
      <c r="XC196" s="223"/>
      <c r="XD196" s="223"/>
      <c r="XE196" s="223"/>
      <c r="XF196" s="223"/>
      <c r="XG196" s="223"/>
      <c r="XH196" s="223"/>
      <c r="XI196" s="223"/>
      <c r="XJ196" s="223"/>
      <c r="XK196" s="223"/>
      <c r="XL196" s="223"/>
      <c r="XM196" s="223"/>
      <c r="XN196" s="223"/>
      <c r="XO196" s="223"/>
      <c r="XP196" s="223"/>
      <c r="XQ196" s="223"/>
      <c r="XR196" s="223"/>
      <c r="XS196" s="223"/>
      <c r="XT196" s="223"/>
      <c r="XU196" s="223"/>
      <c r="XV196" s="223"/>
      <c r="XW196" s="223"/>
      <c r="XX196" s="223"/>
      <c r="XY196" s="223"/>
      <c r="XZ196" s="223"/>
      <c r="YA196" s="223"/>
      <c r="YB196" s="223"/>
      <c r="YC196" s="223"/>
      <c r="YD196" s="223"/>
      <c r="YE196" s="223"/>
      <c r="YF196" s="223"/>
      <c r="YG196" s="223"/>
      <c r="YH196" s="223"/>
      <c r="YI196" s="223"/>
      <c r="YJ196" s="223"/>
      <c r="YK196" s="223"/>
      <c r="YL196" s="223"/>
      <c r="YM196" s="223"/>
      <c r="YN196" s="223"/>
      <c r="YO196" s="223"/>
      <c r="YP196" s="223"/>
      <c r="YQ196" s="223"/>
      <c r="YR196" s="223"/>
      <c r="YS196" s="223"/>
      <c r="YT196" s="223"/>
      <c r="YU196" s="223"/>
      <c r="YV196" s="223"/>
      <c r="YW196" s="223"/>
      <c r="YX196" s="223"/>
      <c r="YY196" s="223"/>
      <c r="YZ196" s="223"/>
      <c r="ZA196" s="223"/>
      <c r="ZB196" s="223"/>
      <c r="ZC196" s="223"/>
      <c r="ZD196" s="223"/>
      <c r="ZE196" s="223"/>
      <c r="ZF196" s="223"/>
      <c r="ZG196" s="223"/>
      <c r="ZH196" s="223"/>
      <c r="ZI196" s="223"/>
      <c r="ZJ196" s="223"/>
      <c r="ZK196" s="223"/>
      <c r="ZL196" s="223"/>
      <c r="ZM196" s="223"/>
      <c r="ZN196" s="223"/>
      <c r="ZO196" s="223"/>
      <c r="ZP196" s="223"/>
      <c r="ZQ196" s="223"/>
      <c r="ZR196" s="223"/>
      <c r="ZS196" s="223"/>
      <c r="ZT196" s="223"/>
      <c r="ZU196" s="223"/>
      <c r="ZV196" s="223"/>
      <c r="ZW196" s="223"/>
      <c r="ZX196" s="223"/>
      <c r="ZY196" s="223"/>
      <c r="ZZ196" s="223"/>
      <c r="AAA196" s="223"/>
      <c r="AAB196" s="223"/>
      <c r="AAC196" s="223"/>
      <c r="AAD196" s="223"/>
      <c r="AAE196" s="223"/>
      <c r="AAF196" s="223"/>
      <c r="AAG196" s="223"/>
      <c r="AAH196" s="223"/>
      <c r="AAI196" s="223"/>
      <c r="AAJ196" s="223"/>
      <c r="AAK196" s="223"/>
      <c r="AAL196" s="223"/>
      <c r="AAM196" s="223"/>
      <c r="AAN196" s="223"/>
      <c r="AAO196" s="223"/>
      <c r="AAP196" s="223"/>
      <c r="AAQ196" s="223"/>
      <c r="AAR196" s="223"/>
      <c r="AAS196" s="223"/>
      <c r="AAT196" s="223"/>
      <c r="AAU196" s="223"/>
      <c r="AAV196" s="223"/>
      <c r="AAW196" s="223"/>
      <c r="AAX196" s="223"/>
      <c r="AAY196" s="223"/>
      <c r="AAZ196" s="223"/>
      <c r="ABA196" s="223"/>
      <c r="ABB196" s="223"/>
      <c r="ABC196" s="223"/>
      <c r="ABD196" s="223"/>
      <c r="ABE196" s="223"/>
      <c r="ABF196" s="223"/>
      <c r="ABG196" s="223"/>
      <c r="ABH196" s="223"/>
      <c r="ABI196" s="223"/>
      <c r="ABJ196" s="223"/>
      <c r="ABK196" s="223"/>
      <c r="ABL196" s="223"/>
      <c r="ABM196" s="223"/>
      <c r="ABN196" s="223"/>
      <c r="ABO196" s="223"/>
      <c r="ABP196" s="223"/>
      <c r="ABQ196" s="223"/>
      <c r="ABR196" s="223"/>
      <c r="ABS196" s="223"/>
      <c r="ABT196" s="223"/>
      <c r="ABU196" s="223"/>
      <c r="ABV196" s="223"/>
      <c r="ABW196" s="223"/>
      <c r="ABX196" s="223"/>
      <c r="ABY196" s="223"/>
      <c r="ABZ196" s="223"/>
      <c r="ACA196" s="223"/>
      <c r="ACB196" s="223"/>
      <c r="ACC196" s="223"/>
      <c r="ACD196" s="223"/>
      <c r="ACE196" s="223"/>
      <c r="ACF196" s="223"/>
      <c r="ACG196" s="223"/>
      <c r="ACH196" s="223"/>
      <c r="ACI196" s="223"/>
      <c r="ACJ196" s="223"/>
      <c r="ACK196" s="223"/>
      <c r="ACL196" s="223"/>
      <c r="ACM196" s="223"/>
      <c r="ACN196" s="223"/>
      <c r="ACO196" s="223"/>
      <c r="ACP196" s="223"/>
      <c r="ACQ196" s="223"/>
      <c r="ACR196" s="223"/>
      <c r="ACS196" s="223"/>
      <c r="ACT196" s="223"/>
      <c r="ACU196" s="223"/>
      <c r="ACV196" s="223"/>
      <c r="ACW196" s="223"/>
      <c r="ACX196" s="223"/>
      <c r="ACY196" s="223"/>
      <c r="ACZ196" s="223"/>
      <c r="ADA196" s="223"/>
      <c r="ADB196" s="223"/>
      <c r="ADC196" s="223"/>
      <c r="ADD196" s="223"/>
      <c r="ADE196" s="223"/>
      <c r="ADF196" s="223"/>
      <c r="ADG196" s="223"/>
      <c r="ADH196" s="223"/>
      <c r="ADI196" s="223"/>
      <c r="ADJ196" s="223"/>
      <c r="ADK196" s="223"/>
      <c r="ADL196" s="223"/>
      <c r="ADM196" s="223"/>
      <c r="ADN196" s="223"/>
      <c r="ADO196" s="223"/>
      <c r="ADP196" s="223"/>
      <c r="ADQ196" s="223"/>
      <c r="ADR196" s="223"/>
      <c r="ADS196" s="223"/>
      <c r="ADT196" s="223"/>
      <c r="ADU196" s="223"/>
      <c r="ADV196" s="223"/>
      <c r="ADW196" s="223"/>
      <c r="ADX196" s="223"/>
      <c r="ADY196" s="223"/>
      <c r="ADZ196" s="223"/>
      <c r="AEA196" s="223"/>
      <c r="AEB196" s="223"/>
      <c r="AEC196" s="223"/>
      <c r="AED196" s="223"/>
      <c r="AEE196" s="223"/>
      <c r="AEF196" s="223"/>
      <c r="AEG196" s="223"/>
      <c r="AEH196" s="223"/>
      <c r="AEI196" s="223"/>
      <c r="AEJ196" s="223"/>
      <c r="AEK196" s="223"/>
      <c r="AEL196" s="223"/>
      <c r="AEM196" s="223"/>
      <c r="AEN196" s="223"/>
      <c r="AEO196" s="223"/>
      <c r="AEP196" s="223"/>
      <c r="AEQ196" s="223"/>
      <c r="AER196" s="223"/>
      <c r="AES196" s="223"/>
      <c r="AET196" s="223"/>
      <c r="AEU196" s="223"/>
      <c r="AEV196" s="223"/>
      <c r="AEW196" s="223"/>
      <c r="AEX196" s="223"/>
      <c r="AEY196" s="223"/>
      <c r="AEZ196" s="223"/>
      <c r="AFA196" s="223"/>
      <c r="AFB196" s="223"/>
      <c r="AFC196" s="223"/>
      <c r="AFD196" s="223"/>
      <c r="AFE196" s="223"/>
      <c r="AFF196" s="223"/>
      <c r="AFG196" s="223"/>
      <c r="AFH196" s="223"/>
      <c r="AFI196" s="223"/>
      <c r="AFJ196" s="223"/>
      <c r="AFK196" s="223"/>
      <c r="AFL196" s="223"/>
      <c r="AFM196" s="223"/>
      <c r="AFN196" s="223"/>
      <c r="AFO196" s="223"/>
      <c r="AFP196" s="223"/>
      <c r="AFQ196" s="223"/>
      <c r="AFR196" s="223"/>
      <c r="AFS196" s="223"/>
      <c r="AFT196" s="223"/>
    </row>
    <row r="197" spans="1:852" s="64" customFormat="1">
      <c r="A197" s="265" t="s">
        <v>2145</v>
      </c>
      <c r="B197" s="265" t="s">
        <v>9952</v>
      </c>
      <c r="C197" s="840" t="str">
        <f>IF(Severity!F197&gt;=0.5,"YES","NO")</f>
        <v>YES</v>
      </c>
      <c r="D197" s="840" t="str">
        <f>IF(Severity!G197&gt;=0.5,"YES","NO")</f>
        <v>NO</v>
      </c>
      <c r="E197" s="112">
        <v>11</v>
      </c>
      <c r="F197" s="112">
        <v>2</v>
      </c>
      <c r="G197" s="95" t="s">
        <v>2380</v>
      </c>
      <c r="H197" s="270" t="s">
        <v>749</v>
      </c>
      <c r="I197" s="270" t="s">
        <v>455</v>
      </c>
      <c r="J197" s="270">
        <v>18</v>
      </c>
      <c r="K197" s="270" t="s">
        <v>455</v>
      </c>
      <c r="L197" s="223"/>
      <c r="M197" s="223"/>
      <c r="N197" s="270"/>
      <c r="O197" s="270" t="s">
        <v>455</v>
      </c>
      <c r="P197" s="217"/>
      <c r="Q197" s="217"/>
      <c r="R197" s="217"/>
      <c r="S197" s="270" t="s">
        <v>908</v>
      </c>
      <c r="T197" s="270">
        <v>21</v>
      </c>
      <c r="U197" s="189">
        <v>27.97</v>
      </c>
      <c r="V197" s="189">
        <v>7.88</v>
      </c>
      <c r="W197" s="189"/>
      <c r="X197" s="189"/>
      <c r="Y197" s="189"/>
      <c r="Z197" s="189"/>
      <c r="AA197" s="189">
        <v>10.4</v>
      </c>
      <c r="AB197" s="189">
        <v>9.77</v>
      </c>
      <c r="AC197" s="125"/>
      <c r="AD197" s="125"/>
      <c r="AE197" s="114"/>
      <c r="AF197" s="125"/>
      <c r="AG197" s="125"/>
      <c r="AH197" s="125"/>
      <c r="AI197" s="265">
        <v>38</v>
      </c>
      <c r="AJ197" s="267">
        <f>AI197-J197</f>
        <v>20</v>
      </c>
      <c r="AK197" s="265">
        <v>20</v>
      </c>
      <c r="AL197" s="95" t="s">
        <v>2269</v>
      </c>
      <c r="AM197" s="270" t="s">
        <v>455</v>
      </c>
      <c r="AN197" s="270" t="s">
        <v>455</v>
      </c>
      <c r="AO197" s="270">
        <v>9</v>
      </c>
      <c r="AP197" s="270" t="s">
        <v>455</v>
      </c>
      <c r="AQ197" s="223"/>
      <c r="AR197" s="223"/>
      <c r="AS197" s="223"/>
      <c r="AT197" s="270" t="s">
        <v>455</v>
      </c>
      <c r="AU197" s="223"/>
      <c r="AV197" s="223"/>
      <c r="AW197" s="223"/>
      <c r="AX197" s="265" t="s">
        <v>908</v>
      </c>
      <c r="AY197" s="265">
        <v>21</v>
      </c>
      <c r="AZ197" s="114">
        <v>28</v>
      </c>
      <c r="BA197" s="114">
        <v>8.25</v>
      </c>
      <c r="BB197" s="114"/>
      <c r="BC197" s="114"/>
      <c r="BD197" s="114"/>
      <c r="BE197" s="114"/>
      <c r="BF197" s="114">
        <v>20.54</v>
      </c>
      <c r="BG197" s="114">
        <v>11.36</v>
      </c>
      <c r="BH197" s="114"/>
      <c r="BI197" s="114"/>
      <c r="BJ197" s="114"/>
      <c r="BK197" s="114"/>
      <c r="BL197" s="114"/>
      <c r="BM197" s="114"/>
      <c r="BN197" s="270">
        <v>31</v>
      </c>
      <c r="BO197" s="270">
        <f>BN197-AO197</f>
        <v>22</v>
      </c>
      <c r="BP197" s="270">
        <v>22</v>
      </c>
      <c r="BQ197" s="95"/>
      <c r="BR197" s="270" t="s">
        <v>455</v>
      </c>
      <c r="BS197" s="270"/>
      <c r="BT197" s="270"/>
      <c r="BU197" s="265"/>
      <c r="BV197" s="223"/>
      <c r="BW197" s="223"/>
      <c r="BX197" s="223"/>
      <c r="BY197" s="265"/>
      <c r="BZ197" s="223"/>
      <c r="CA197" s="223"/>
      <c r="CB197" s="223"/>
      <c r="CC197" s="265"/>
      <c r="CD197" s="265"/>
      <c r="CE197" s="114"/>
      <c r="CF197" s="114"/>
      <c r="CG197" s="114"/>
      <c r="CH197" s="114"/>
      <c r="CI197" s="114"/>
      <c r="CJ197" s="114"/>
      <c r="CK197" s="114"/>
      <c r="CL197" s="114"/>
      <c r="CM197" s="114"/>
      <c r="CN197" s="114"/>
      <c r="CO197" s="114"/>
      <c r="CP197" s="114"/>
      <c r="CQ197" s="114"/>
      <c r="CR197" s="114"/>
      <c r="CS197" s="265"/>
      <c r="CT197" s="265"/>
      <c r="CU197" s="265"/>
      <c r="CV197" s="95"/>
      <c r="CW197" s="270" t="s">
        <v>455</v>
      </c>
      <c r="CX197" s="95"/>
      <c r="CY197" s="223"/>
      <c r="CZ197" s="223"/>
      <c r="DA197" s="223"/>
      <c r="DB197" s="223"/>
      <c r="DC197" s="223"/>
      <c r="DD197" s="223"/>
      <c r="DE197" s="223"/>
      <c r="DF197" s="223"/>
      <c r="DG197" s="223"/>
      <c r="DH197" s="223"/>
      <c r="DI197" s="223"/>
      <c r="DJ197" s="125"/>
      <c r="DK197" s="125"/>
      <c r="DL197" s="125"/>
      <c r="DM197" s="125"/>
      <c r="DN197" s="125"/>
      <c r="DO197" s="125"/>
      <c r="DP197" s="125"/>
      <c r="DQ197" s="125"/>
      <c r="DR197" s="125"/>
      <c r="DS197" s="125"/>
      <c r="DT197" s="125"/>
      <c r="DU197" s="125"/>
      <c r="DV197" s="125"/>
      <c r="DW197" s="125"/>
      <c r="DX197" s="223"/>
      <c r="DY197" s="223"/>
      <c r="DZ197" s="223"/>
      <c r="EA197" s="223"/>
      <c r="EB197" s="270" t="s">
        <v>455</v>
      </c>
      <c r="EC197" s="223"/>
      <c r="ED197" s="223"/>
      <c r="EE197" s="223"/>
      <c r="EF197" s="223"/>
      <c r="EG197" s="223"/>
      <c r="EH197" s="223"/>
      <c r="EI197" s="223"/>
      <c r="EJ197" s="223"/>
      <c r="EK197" s="223"/>
      <c r="EL197" s="223"/>
      <c r="EM197" s="223"/>
      <c r="EN197" s="223"/>
      <c r="EO197" s="125"/>
      <c r="EP197" s="125"/>
      <c r="EQ197" s="125"/>
      <c r="ER197" s="125"/>
      <c r="ES197" s="125"/>
      <c r="ET197" s="125"/>
      <c r="EU197" s="125"/>
      <c r="EV197" s="125"/>
      <c r="EW197" s="125"/>
      <c r="EX197" s="125"/>
      <c r="EY197" s="125"/>
      <c r="EZ197" s="125"/>
      <c r="FA197" s="125"/>
      <c r="FB197" s="125"/>
      <c r="FC197" s="223"/>
      <c r="FD197" s="223"/>
      <c r="FE197" s="223"/>
      <c r="FF197" s="270" t="s">
        <v>455</v>
      </c>
      <c r="FG197" s="90"/>
      <c r="FH197" s="223"/>
      <c r="FI197" s="223"/>
      <c r="FJ197" s="223"/>
      <c r="FK197" s="223"/>
      <c r="FL197" s="223"/>
      <c r="FM197" s="223"/>
      <c r="FN197" s="223"/>
      <c r="FO197" s="223"/>
      <c r="FP197" s="223"/>
      <c r="FQ197" s="223"/>
      <c r="FR197" s="223"/>
      <c r="FS197" s="223"/>
      <c r="FT197" s="223"/>
      <c r="FU197" s="223"/>
      <c r="FV197" s="223"/>
      <c r="FW197" s="223"/>
      <c r="FX197" s="223"/>
      <c r="FY197" s="223"/>
      <c r="FZ197" s="223"/>
      <c r="GA197" s="223"/>
      <c r="GB197" s="223"/>
      <c r="GC197" s="223"/>
      <c r="GD197" s="223"/>
      <c r="GE197" s="223"/>
      <c r="GF197" s="223"/>
      <c r="GG197" s="223"/>
      <c r="GH197" s="223"/>
      <c r="GI197" s="223"/>
      <c r="GJ197" s="223"/>
      <c r="GK197" s="223"/>
      <c r="GL197" s="223"/>
      <c r="GM197" s="223"/>
      <c r="GN197" s="223"/>
      <c r="GO197" s="223"/>
      <c r="GP197" s="223"/>
      <c r="GQ197" s="223"/>
      <c r="GR197" s="223"/>
      <c r="GS197" s="223"/>
      <c r="GT197" s="223"/>
      <c r="GU197" s="223"/>
      <c r="GV197" s="223"/>
      <c r="GW197" s="223"/>
      <c r="GX197" s="223"/>
      <c r="GY197" s="223"/>
      <c r="GZ197" s="223"/>
      <c r="HA197" s="223"/>
      <c r="HB197" s="223"/>
      <c r="HC197" s="223"/>
      <c r="HD197" s="90" t="s">
        <v>455</v>
      </c>
      <c r="HE197" s="223"/>
      <c r="HF197" s="223"/>
      <c r="HG197" s="90"/>
      <c r="HH197" s="223"/>
      <c r="HI197" s="223"/>
      <c r="HJ197" s="223"/>
      <c r="HK197" s="223"/>
      <c r="HL197" s="223"/>
      <c r="HM197" s="223"/>
      <c r="HN197" s="223"/>
      <c r="HO197" s="223"/>
      <c r="HP197" s="223"/>
      <c r="HQ197" s="223"/>
      <c r="HR197" s="223"/>
      <c r="HS197" s="223"/>
      <c r="HT197" s="223"/>
      <c r="HU197" s="223"/>
      <c r="HV197" s="223"/>
      <c r="HW197" s="223"/>
      <c r="HX197" s="223"/>
      <c r="HY197" s="223"/>
      <c r="HZ197" s="223"/>
      <c r="IA197" s="223"/>
      <c r="IB197" s="223"/>
      <c r="IC197" s="223"/>
      <c r="ID197" s="223"/>
      <c r="IE197" s="223"/>
      <c r="IF197" s="223"/>
      <c r="IG197" s="223"/>
      <c r="IH197" s="223"/>
      <c r="II197" s="223"/>
      <c r="IJ197" s="223"/>
      <c r="IK197" s="223"/>
      <c r="IL197" s="223"/>
      <c r="IM197" s="223"/>
      <c r="IN197" s="223"/>
      <c r="IO197" s="223"/>
      <c r="IP197" s="223"/>
      <c r="IQ197" s="223"/>
      <c r="IR197" s="223"/>
      <c r="IS197" s="90" t="s">
        <v>455</v>
      </c>
      <c r="IT197" s="223"/>
      <c r="IU197" s="223"/>
      <c r="IV197" s="223"/>
      <c r="IW197" s="223"/>
      <c r="IX197" s="223"/>
      <c r="IY197" s="223"/>
      <c r="IZ197" s="223"/>
      <c r="JA197" s="223"/>
      <c r="JB197" s="223"/>
      <c r="JC197" s="223"/>
      <c r="JD197" s="223"/>
      <c r="JE197" s="223"/>
      <c r="JF197" s="223"/>
      <c r="JG197" s="223"/>
      <c r="JH197" s="223"/>
      <c r="JI197" s="223"/>
      <c r="JJ197" s="223"/>
      <c r="JK197" s="223"/>
      <c r="JL197" s="223"/>
      <c r="JM197" s="223"/>
      <c r="JN197" s="223"/>
      <c r="JO197" s="223"/>
      <c r="JP197" s="223"/>
      <c r="JQ197" s="223"/>
      <c r="JR197" s="223"/>
      <c r="JS197" s="223"/>
      <c r="JT197" s="223"/>
      <c r="JU197" s="223"/>
      <c r="JV197" s="223"/>
      <c r="JW197" s="223"/>
      <c r="JX197" s="223"/>
      <c r="JY197" s="223"/>
      <c r="JZ197" s="223"/>
      <c r="KA197" s="223"/>
      <c r="KB197" s="223"/>
      <c r="KC197" s="223"/>
      <c r="KD197" s="223"/>
      <c r="KE197" s="90" t="s">
        <v>455</v>
      </c>
      <c r="KF197" s="223"/>
      <c r="KG197" s="223"/>
      <c r="KH197" s="223"/>
      <c r="KI197" s="90"/>
      <c r="KJ197" s="223"/>
      <c r="KK197" s="223"/>
      <c r="KL197" s="223"/>
      <c r="KM197" s="223"/>
      <c r="KN197" s="223"/>
      <c r="KO197" s="223"/>
      <c r="KP197" s="223"/>
      <c r="KQ197" s="223"/>
      <c r="KR197" s="223"/>
      <c r="KS197" s="223"/>
      <c r="KT197" s="223"/>
      <c r="KU197" s="223"/>
      <c r="KV197" s="223"/>
      <c r="KW197" s="223"/>
      <c r="KX197" s="223"/>
      <c r="KY197" s="223"/>
      <c r="KZ197" s="223"/>
      <c r="LA197" s="223"/>
      <c r="LB197" s="223"/>
      <c r="LC197" s="223"/>
      <c r="LD197" s="223"/>
      <c r="LE197" s="223"/>
      <c r="LF197" s="223"/>
      <c r="LG197" s="223"/>
      <c r="LH197" s="223"/>
      <c r="LI197" s="223"/>
      <c r="LJ197" s="223"/>
      <c r="LK197" s="223"/>
      <c r="LL197" s="223"/>
      <c r="LM197" s="223"/>
      <c r="LN197" s="223"/>
      <c r="LO197" s="223"/>
      <c r="LP197" s="223"/>
      <c r="LQ197" s="223"/>
      <c r="LR197" s="223"/>
      <c r="LS197" s="223"/>
      <c r="LT197" s="90" t="s">
        <v>455</v>
      </c>
      <c r="LU197" s="223"/>
      <c r="LV197" s="223"/>
      <c r="LW197" s="223"/>
      <c r="LX197" s="223"/>
      <c r="LY197" s="223"/>
      <c r="LZ197" s="223"/>
      <c r="MA197" s="223"/>
      <c r="MB197" s="223"/>
      <c r="MC197" s="223"/>
      <c r="MD197" s="223"/>
      <c r="ME197" s="223"/>
      <c r="MF197" s="223"/>
      <c r="MG197" s="223"/>
      <c r="MH197" s="223"/>
      <c r="MI197" s="223"/>
      <c r="MJ197" s="223"/>
      <c r="MK197" s="223"/>
      <c r="ML197" s="223"/>
      <c r="MM197" s="223"/>
      <c r="MN197" s="223"/>
      <c r="MO197" s="223"/>
      <c r="MP197" s="223"/>
      <c r="MQ197" s="223"/>
      <c r="MR197" s="223"/>
      <c r="MS197" s="223"/>
      <c r="MT197" s="223"/>
      <c r="MU197" s="223"/>
      <c r="MV197" s="223"/>
      <c r="MW197" s="223"/>
      <c r="MX197" s="223"/>
      <c r="MY197" s="223"/>
      <c r="MZ197" s="223"/>
      <c r="NA197" s="223"/>
      <c r="NB197" s="223"/>
      <c r="NC197" s="223"/>
      <c r="ND197" s="223"/>
      <c r="NE197" s="223"/>
      <c r="NF197" s="223"/>
      <c r="NG197" s="223"/>
      <c r="NH197" s="223"/>
      <c r="NI197" s="223"/>
      <c r="NJ197" s="223"/>
      <c r="NK197" s="223"/>
      <c r="NL197" s="223"/>
      <c r="NM197" s="223"/>
      <c r="NN197" s="223"/>
      <c r="NO197" s="223"/>
      <c r="NP197" s="223"/>
      <c r="NQ197" s="223"/>
      <c r="NR197" s="223"/>
      <c r="NS197" s="223"/>
      <c r="NT197" s="223"/>
      <c r="NU197" s="223"/>
      <c r="NV197" s="223"/>
      <c r="NW197" s="223"/>
      <c r="NX197" s="223"/>
      <c r="NY197" s="223"/>
      <c r="NZ197" s="223"/>
      <c r="OA197" s="223"/>
      <c r="OB197" s="223"/>
      <c r="OC197" s="223"/>
      <c r="OD197" s="223"/>
      <c r="OE197" s="223"/>
      <c r="OF197" s="223"/>
      <c r="OG197" s="223"/>
      <c r="OH197" s="223"/>
      <c r="OI197" s="223"/>
      <c r="OJ197" s="223"/>
      <c r="OK197" s="223"/>
      <c r="OL197" s="223"/>
      <c r="OM197" s="223"/>
      <c r="ON197" s="223"/>
      <c r="OO197" s="223"/>
      <c r="OP197" s="223"/>
      <c r="OQ197" s="223"/>
      <c r="OR197" s="223"/>
      <c r="OS197" s="267">
        <f>IF(ISERROR(#REF!),0,1)</f>
        <v>0</v>
      </c>
      <c r="OT197" s="267">
        <f t="shared" si="50"/>
        <v>1</v>
      </c>
      <c r="OU197" s="267">
        <f t="shared" si="50"/>
        <v>0</v>
      </c>
      <c r="OV197" s="223"/>
      <c r="OW197" s="223"/>
      <c r="OX197" s="223"/>
      <c r="OY197" s="223"/>
      <c r="OZ197" s="223"/>
      <c r="PA197" s="223"/>
      <c r="PB197" s="223"/>
      <c r="PC197" s="223"/>
      <c r="PD197" s="223"/>
      <c r="PE197" s="223"/>
      <c r="PF197" s="223"/>
      <c r="PG197" s="223"/>
      <c r="PH197" s="223"/>
      <c r="PI197" s="223"/>
      <c r="PJ197" s="223"/>
      <c r="PK197" s="223"/>
      <c r="PL197" s="223"/>
      <c r="PM197" s="223"/>
      <c r="PN197" s="223"/>
      <c r="PO197" s="223"/>
      <c r="PP197" s="223"/>
      <c r="PQ197" s="223"/>
      <c r="PR197" s="223"/>
      <c r="PS197" s="223"/>
      <c r="PT197" s="223"/>
      <c r="PU197" s="223"/>
      <c r="PV197" s="223"/>
      <c r="PW197" s="223"/>
      <c r="PX197" s="223"/>
      <c r="PY197" s="223"/>
      <c r="PZ197" s="223"/>
      <c r="QA197" s="223"/>
      <c r="QB197" s="223"/>
      <c r="QC197" s="223"/>
      <c r="QD197" s="223"/>
      <c r="QE197" s="223"/>
      <c r="QF197" s="223"/>
      <c r="QG197" s="223"/>
      <c r="QH197" s="223"/>
      <c r="QI197" s="223"/>
      <c r="QJ197" s="223"/>
      <c r="QK197" s="223"/>
      <c r="QL197" s="223"/>
      <c r="QM197" s="223"/>
      <c r="QN197" s="223"/>
      <c r="QO197" s="223"/>
      <c r="QP197" s="223"/>
      <c r="QQ197" s="223"/>
      <c r="QR197" s="223"/>
      <c r="QS197" s="223"/>
      <c r="QT197" s="223"/>
      <c r="QU197" s="223"/>
      <c r="QV197" s="223"/>
      <c r="QW197" s="223"/>
      <c r="QX197" s="223"/>
      <c r="QY197" s="223"/>
      <c r="QZ197" s="223"/>
      <c r="RA197" s="223"/>
      <c r="RB197" s="223"/>
      <c r="RC197" s="223"/>
      <c r="RD197" s="223"/>
      <c r="RE197" s="223"/>
      <c r="RF197" s="223"/>
      <c r="RG197" s="223"/>
      <c r="RH197" s="223"/>
      <c r="RI197" s="223"/>
      <c r="RJ197" s="223"/>
      <c r="RK197" s="223"/>
      <c r="RL197" s="223"/>
      <c r="RM197" s="223"/>
      <c r="RN197" s="223"/>
      <c r="RO197" s="223"/>
      <c r="RP197" s="223"/>
      <c r="RQ197" s="223"/>
      <c r="RR197" s="223"/>
      <c r="RS197" s="223"/>
      <c r="RT197" s="223"/>
      <c r="RU197" s="223"/>
      <c r="RV197" s="223"/>
      <c r="RW197" s="223"/>
      <c r="RX197" s="223"/>
      <c r="RY197" s="223"/>
      <c r="RZ197" s="223"/>
      <c r="SA197" s="223"/>
      <c r="SB197" s="223"/>
      <c r="SC197" s="223"/>
      <c r="SD197" s="223"/>
      <c r="SE197" s="223"/>
      <c r="SF197" s="223"/>
      <c r="SG197" s="223"/>
      <c r="SH197" s="223"/>
      <c r="SI197" s="223"/>
      <c r="SJ197" s="223"/>
      <c r="SK197" s="223"/>
      <c r="SL197" s="223"/>
      <c r="SM197" s="223"/>
      <c r="SN197" s="223"/>
      <c r="SO197" s="223"/>
      <c r="SP197" s="223"/>
      <c r="SQ197" s="223"/>
      <c r="SR197" s="223"/>
      <c r="SS197" s="223"/>
      <c r="ST197" s="223"/>
      <c r="SU197" s="223"/>
      <c r="SV197" s="223"/>
      <c r="SW197" s="223"/>
      <c r="SX197" s="223"/>
      <c r="SY197" s="223"/>
      <c r="SZ197" s="223"/>
      <c r="TA197" s="223"/>
      <c r="TB197" s="223"/>
      <c r="TC197" s="223"/>
      <c r="TD197" s="223"/>
      <c r="TE197" s="223"/>
      <c r="TF197" s="223"/>
      <c r="TG197" s="223"/>
      <c r="TH197" s="223"/>
      <c r="TI197" s="223"/>
      <c r="TJ197" s="223"/>
      <c r="TK197" s="223"/>
      <c r="TL197" s="223"/>
      <c r="TM197" s="223"/>
      <c r="TN197" s="223"/>
      <c r="TO197" s="223"/>
      <c r="TP197" s="223"/>
      <c r="TQ197" s="223"/>
      <c r="TR197" s="223"/>
      <c r="TS197" s="223"/>
      <c r="TT197" s="223"/>
      <c r="TU197" s="223"/>
      <c r="TV197" s="223"/>
      <c r="TW197" s="223"/>
      <c r="TX197" s="223"/>
      <c r="TY197" s="223"/>
      <c r="TZ197" s="223"/>
      <c r="UA197" s="223"/>
      <c r="UB197" s="223"/>
      <c r="UC197" s="223"/>
      <c r="UD197" s="223"/>
      <c r="UE197" s="223"/>
      <c r="UF197" s="223"/>
      <c r="UG197" s="223"/>
      <c r="UH197" s="223"/>
      <c r="UI197" s="223"/>
      <c r="UJ197" s="223"/>
      <c r="UK197" s="223"/>
      <c r="UL197" s="223"/>
      <c r="UM197" s="223"/>
      <c r="UN197" s="223"/>
      <c r="UO197" s="223"/>
      <c r="UP197" s="223"/>
      <c r="UQ197" s="223"/>
      <c r="UR197" s="223"/>
      <c r="US197" s="223"/>
      <c r="UT197" s="223"/>
      <c r="UU197" s="223"/>
      <c r="UV197" s="223"/>
      <c r="UW197" s="223"/>
      <c r="UX197" s="223"/>
      <c r="UY197" s="223"/>
      <c r="UZ197" s="223"/>
      <c r="VA197" s="223"/>
      <c r="VB197" s="223"/>
      <c r="VC197" s="223"/>
      <c r="VD197" s="223"/>
      <c r="VE197" s="223"/>
      <c r="VF197" s="223"/>
      <c r="VG197" s="223"/>
      <c r="VH197" s="223"/>
      <c r="VI197" s="223"/>
      <c r="VJ197" s="223"/>
      <c r="VK197" s="223"/>
      <c r="VL197" s="223"/>
      <c r="VM197" s="223"/>
      <c r="VN197" s="223"/>
      <c r="VO197" s="223"/>
      <c r="VP197" s="223"/>
      <c r="VQ197" s="223"/>
      <c r="VR197" s="223"/>
      <c r="VS197" s="223"/>
      <c r="VT197" s="223"/>
      <c r="VU197" s="223"/>
      <c r="VV197" s="223"/>
      <c r="VW197" s="223"/>
      <c r="VX197" s="223"/>
      <c r="VY197" s="223"/>
      <c r="VZ197" s="223"/>
      <c r="WA197" s="223"/>
      <c r="WB197" s="223"/>
      <c r="WC197" s="223"/>
      <c r="WD197" s="223"/>
      <c r="WE197" s="223"/>
      <c r="WF197" s="223"/>
      <c r="WG197" s="223"/>
      <c r="WH197" s="223"/>
      <c r="WI197" s="223"/>
      <c r="WJ197" s="223"/>
      <c r="WK197" s="223"/>
      <c r="WL197" s="223"/>
      <c r="WM197" s="223"/>
      <c r="WN197" s="223"/>
      <c r="WO197" s="223"/>
      <c r="WP197" s="223"/>
      <c r="WQ197" s="223"/>
      <c r="WR197" s="223"/>
      <c r="WS197" s="223"/>
      <c r="WT197" s="223"/>
      <c r="WU197" s="223"/>
      <c r="WV197" s="223"/>
      <c r="WW197" s="223"/>
      <c r="WX197" s="223"/>
      <c r="WY197" s="223"/>
      <c r="WZ197" s="223"/>
      <c r="XA197" s="223"/>
      <c r="XB197" s="223"/>
      <c r="XC197" s="223"/>
      <c r="XD197" s="223"/>
      <c r="XE197" s="223"/>
      <c r="XF197" s="223"/>
      <c r="XG197" s="223"/>
      <c r="XH197" s="223"/>
      <c r="XI197" s="223"/>
      <c r="XJ197" s="223"/>
      <c r="XK197" s="223"/>
      <c r="XL197" s="223"/>
      <c r="XM197" s="223"/>
      <c r="XN197" s="223"/>
      <c r="XO197" s="223"/>
      <c r="XP197" s="223"/>
      <c r="XQ197" s="223"/>
      <c r="XR197" s="223"/>
      <c r="XS197" s="223"/>
      <c r="XT197" s="223"/>
      <c r="XU197" s="223"/>
      <c r="XV197" s="223"/>
      <c r="XW197" s="223"/>
      <c r="XX197" s="223"/>
      <c r="XY197" s="223"/>
      <c r="XZ197" s="223"/>
      <c r="YA197" s="223"/>
      <c r="YB197" s="223"/>
      <c r="YC197" s="223"/>
      <c r="YD197" s="223"/>
      <c r="YE197" s="223"/>
      <c r="YF197" s="223"/>
      <c r="YG197" s="223"/>
      <c r="YH197" s="223"/>
      <c r="YI197" s="223"/>
      <c r="YJ197" s="223"/>
      <c r="YK197" s="223"/>
      <c r="YL197" s="223"/>
      <c r="YM197" s="223"/>
      <c r="YN197" s="223"/>
      <c r="YO197" s="223"/>
      <c r="YP197" s="223"/>
      <c r="YQ197" s="223"/>
      <c r="YR197" s="223"/>
      <c r="YS197" s="223"/>
      <c r="YT197" s="223"/>
      <c r="YU197" s="223"/>
      <c r="YV197" s="223"/>
      <c r="YW197" s="223"/>
      <c r="YX197" s="223"/>
      <c r="YY197" s="223"/>
      <c r="YZ197" s="223"/>
      <c r="ZA197" s="223"/>
      <c r="ZB197" s="223"/>
      <c r="ZC197" s="223"/>
      <c r="ZD197" s="223"/>
      <c r="ZE197" s="223"/>
      <c r="ZF197" s="223"/>
      <c r="ZG197" s="223"/>
      <c r="ZH197" s="223"/>
      <c r="ZI197" s="223"/>
      <c r="ZJ197" s="223"/>
      <c r="ZK197" s="223"/>
      <c r="ZL197" s="223"/>
      <c r="ZM197" s="223"/>
      <c r="ZN197" s="223"/>
      <c r="ZO197" s="223"/>
      <c r="ZP197" s="223"/>
      <c r="ZQ197" s="223"/>
      <c r="ZR197" s="223"/>
      <c r="ZS197" s="223"/>
      <c r="ZT197" s="223"/>
      <c r="ZU197" s="223"/>
      <c r="ZV197" s="223"/>
      <c r="ZW197" s="223"/>
      <c r="ZX197" s="223"/>
      <c r="ZY197" s="223"/>
      <c r="ZZ197" s="223"/>
      <c r="AAA197" s="223"/>
      <c r="AAB197" s="223"/>
      <c r="AAC197" s="223"/>
      <c r="AAD197" s="223"/>
      <c r="AAE197" s="223"/>
      <c r="AAF197" s="223"/>
      <c r="AAG197" s="223"/>
      <c r="AAH197" s="223"/>
      <c r="AAI197" s="223"/>
      <c r="AAJ197" s="223"/>
      <c r="AAK197" s="223"/>
      <c r="AAL197" s="223"/>
      <c r="AAM197" s="223"/>
      <c r="AAN197" s="223"/>
      <c r="AAO197" s="223"/>
      <c r="AAP197" s="223"/>
      <c r="AAQ197" s="223"/>
      <c r="AAR197" s="223"/>
      <c r="AAS197" s="223"/>
      <c r="AAT197" s="223"/>
      <c r="AAU197" s="223"/>
      <c r="AAV197" s="223"/>
      <c r="AAW197" s="223"/>
      <c r="AAX197" s="223"/>
      <c r="AAY197" s="223"/>
      <c r="AAZ197" s="223"/>
      <c r="ABA197" s="223"/>
      <c r="ABB197" s="223"/>
      <c r="ABC197" s="223"/>
      <c r="ABD197" s="223"/>
      <c r="ABE197" s="223"/>
      <c r="ABF197" s="223"/>
      <c r="ABG197" s="223"/>
      <c r="ABH197" s="223"/>
      <c r="ABI197" s="223"/>
      <c r="ABJ197" s="223"/>
      <c r="ABK197" s="223"/>
      <c r="ABL197" s="223"/>
      <c r="ABM197" s="223"/>
      <c r="ABN197" s="223"/>
      <c r="ABO197" s="223"/>
      <c r="ABP197" s="223"/>
      <c r="ABQ197" s="223"/>
      <c r="ABR197" s="223"/>
      <c r="ABS197" s="223"/>
      <c r="ABT197" s="223"/>
      <c r="ABU197" s="223"/>
      <c r="ABV197" s="223"/>
      <c r="ABW197" s="223"/>
      <c r="ABX197" s="223"/>
      <c r="ABY197" s="223"/>
      <c r="ABZ197" s="223"/>
      <c r="ACA197" s="223"/>
      <c r="ACB197" s="223"/>
      <c r="ACC197" s="223"/>
      <c r="ACD197" s="223"/>
      <c r="ACE197" s="223"/>
      <c r="ACF197" s="223"/>
      <c r="ACG197" s="223"/>
      <c r="ACH197" s="223"/>
      <c r="ACI197" s="223"/>
      <c r="ACJ197" s="223"/>
      <c r="ACK197" s="223"/>
      <c r="ACL197" s="223"/>
      <c r="ACM197" s="223"/>
      <c r="ACN197" s="223"/>
      <c r="ACO197" s="223"/>
      <c r="ACP197" s="223"/>
      <c r="ACQ197" s="223"/>
      <c r="ACR197" s="223"/>
      <c r="ACS197" s="223"/>
      <c r="ACT197" s="223"/>
      <c r="ACU197" s="223"/>
      <c r="ACV197" s="223"/>
      <c r="ACW197" s="223"/>
      <c r="ACX197" s="223"/>
      <c r="ACY197" s="223"/>
      <c r="ACZ197" s="223"/>
      <c r="ADA197" s="223"/>
      <c r="ADB197" s="223"/>
      <c r="ADC197" s="223"/>
      <c r="ADD197" s="223"/>
      <c r="ADE197" s="223"/>
      <c r="ADF197" s="223"/>
      <c r="ADG197" s="223"/>
      <c r="ADH197" s="223"/>
      <c r="ADI197" s="223"/>
      <c r="ADJ197" s="223"/>
      <c r="ADK197" s="223"/>
      <c r="ADL197" s="223"/>
      <c r="ADM197" s="223"/>
      <c r="ADN197" s="223"/>
      <c r="ADO197" s="223"/>
      <c r="ADP197" s="223"/>
      <c r="ADQ197" s="223"/>
      <c r="ADR197" s="223"/>
      <c r="ADS197" s="223"/>
      <c r="ADT197" s="223"/>
      <c r="ADU197" s="223"/>
      <c r="ADV197" s="223"/>
      <c r="ADW197" s="223"/>
      <c r="ADX197" s="223"/>
      <c r="ADY197" s="223"/>
      <c r="ADZ197" s="223"/>
      <c r="AEA197" s="223"/>
      <c r="AEB197" s="223"/>
      <c r="AEC197" s="223"/>
      <c r="AED197" s="223"/>
      <c r="AEE197" s="223"/>
      <c r="AEF197" s="223"/>
      <c r="AEG197" s="223"/>
      <c r="AEH197" s="223"/>
      <c r="AEI197" s="223"/>
      <c r="AEJ197" s="223"/>
      <c r="AEK197" s="223"/>
      <c r="AEL197" s="223"/>
      <c r="AEM197" s="223"/>
      <c r="AEN197" s="223"/>
      <c r="AEO197" s="223"/>
      <c r="AEP197" s="223"/>
      <c r="AEQ197" s="223"/>
      <c r="AER197" s="223"/>
      <c r="AES197" s="223"/>
      <c r="AET197" s="223"/>
      <c r="AEU197" s="223"/>
      <c r="AEV197" s="223"/>
      <c r="AEW197" s="223"/>
      <c r="AEX197" s="223"/>
      <c r="AEY197" s="223"/>
      <c r="AEZ197" s="223"/>
      <c r="AFA197" s="223"/>
      <c r="AFB197" s="223"/>
      <c r="AFC197" s="223"/>
      <c r="AFD197" s="223"/>
      <c r="AFE197" s="223"/>
      <c r="AFF197" s="223"/>
      <c r="AFG197" s="223"/>
      <c r="AFH197" s="223"/>
      <c r="AFI197" s="223"/>
      <c r="AFJ197" s="223"/>
      <c r="AFK197" s="223"/>
      <c r="AFL197" s="223"/>
      <c r="AFM197" s="223"/>
      <c r="AFN197" s="223"/>
      <c r="AFO197" s="223"/>
      <c r="AFP197" s="223"/>
      <c r="AFQ197" s="223"/>
      <c r="AFR197" s="223"/>
      <c r="AFS197" s="223"/>
      <c r="AFT197" s="223"/>
    </row>
    <row r="198" spans="1:852">
      <c r="A198" s="267" t="s">
        <v>2873</v>
      </c>
      <c r="B198" s="265" t="s">
        <v>9952</v>
      </c>
      <c r="C198" s="840" t="str">
        <f>IF(Severity!F198&gt;=0.5,"YES","NO")</f>
        <v>YES</v>
      </c>
      <c r="D198" s="840" t="str">
        <f>IF(Severity!G198&gt;=0.5,"YES","NO")</f>
        <v>NO</v>
      </c>
      <c r="E198" s="108">
        <v>6</v>
      </c>
      <c r="F198" s="108">
        <v>3</v>
      </c>
      <c r="G198" s="90" t="s">
        <v>403</v>
      </c>
      <c r="H198" s="270" t="s">
        <v>749</v>
      </c>
      <c r="I198" s="270" t="s">
        <v>455</v>
      </c>
      <c r="J198" s="270">
        <v>1</v>
      </c>
      <c r="K198" s="270" t="s">
        <v>237</v>
      </c>
      <c r="L198" s="267">
        <v>10</v>
      </c>
      <c r="M198" s="267">
        <v>97</v>
      </c>
      <c r="N198" s="270">
        <v>12</v>
      </c>
      <c r="O198" s="270" t="s">
        <v>237</v>
      </c>
      <c r="P198" s="267">
        <v>10</v>
      </c>
      <c r="Q198" s="267">
        <v>103</v>
      </c>
      <c r="R198" s="267">
        <v>50</v>
      </c>
      <c r="S198" s="835" t="s">
        <v>237</v>
      </c>
      <c r="T198" s="834">
        <v>10</v>
      </c>
      <c r="U198" s="113"/>
      <c r="V198" s="113"/>
      <c r="W198" s="113">
        <v>34.78</v>
      </c>
      <c r="X198" s="113">
        <v>3.55</v>
      </c>
      <c r="Y198" s="113"/>
      <c r="Z198" s="113"/>
      <c r="AA198" s="113"/>
      <c r="AB198" s="113"/>
      <c r="AC198" s="113"/>
      <c r="AD198" s="113"/>
      <c r="AE198" s="222"/>
      <c r="AF198" s="222"/>
      <c r="AG198" s="114">
        <v>-28.7</v>
      </c>
      <c r="AH198" s="113">
        <v>8.1059977794223457</v>
      </c>
      <c r="AI198" s="270">
        <v>110</v>
      </c>
      <c r="AJ198" s="267">
        <f>AI198-J198</f>
        <v>109</v>
      </c>
      <c r="AK198" s="267">
        <v>109</v>
      </c>
      <c r="AL198" s="90" t="s">
        <v>398</v>
      </c>
      <c r="AM198" s="270" t="s">
        <v>749</v>
      </c>
      <c r="AN198" s="270" t="s">
        <v>455</v>
      </c>
      <c r="AO198" s="270">
        <v>5</v>
      </c>
      <c r="AP198" s="270" t="s">
        <v>237</v>
      </c>
      <c r="AQ198" s="267">
        <v>10</v>
      </c>
      <c r="AR198" s="267">
        <v>27</v>
      </c>
      <c r="AS198" s="267">
        <v>12</v>
      </c>
      <c r="AT198" s="270" t="s">
        <v>237</v>
      </c>
      <c r="AU198" s="267">
        <v>10</v>
      </c>
      <c r="AV198" s="267">
        <v>47</v>
      </c>
      <c r="AW198" s="267">
        <v>50</v>
      </c>
      <c r="AX198" s="835" t="s">
        <v>237</v>
      </c>
      <c r="AY198" s="834">
        <v>10</v>
      </c>
      <c r="AZ198" s="114"/>
      <c r="BA198" s="114"/>
      <c r="BB198" s="571">
        <v>35.4</v>
      </c>
      <c r="BC198" s="114">
        <v>3.28</v>
      </c>
      <c r="BD198" s="114"/>
      <c r="BE198" s="114"/>
      <c r="BF198" s="114"/>
      <c r="BG198" s="114"/>
      <c r="BH198" s="114"/>
      <c r="BI198" s="114"/>
      <c r="BJ198" s="114"/>
      <c r="BK198" s="114"/>
      <c r="BL198" s="114">
        <v>-20.11</v>
      </c>
      <c r="BM198" s="114">
        <v>8.2365041127896017</v>
      </c>
      <c r="BN198" s="270">
        <v>110</v>
      </c>
      <c r="BO198" s="270">
        <f>BN198-AO198</f>
        <v>105</v>
      </c>
      <c r="BP198" s="267">
        <v>105</v>
      </c>
      <c r="BQ198" s="90" t="s">
        <v>398</v>
      </c>
      <c r="BR198" s="270" t="s">
        <v>749</v>
      </c>
      <c r="BS198" s="270" t="s">
        <v>455</v>
      </c>
      <c r="BT198" s="270">
        <v>2</v>
      </c>
      <c r="BU198" s="267" t="s">
        <v>237</v>
      </c>
      <c r="BV198" s="267">
        <v>10</v>
      </c>
      <c r="BW198" s="267">
        <v>55</v>
      </c>
      <c r="BX198" s="267">
        <v>12</v>
      </c>
      <c r="BY198" s="267" t="s">
        <v>237</v>
      </c>
      <c r="BZ198" s="267">
        <v>10</v>
      </c>
      <c r="CA198" s="267">
        <v>90</v>
      </c>
      <c r="CB198" s="267">
        <v>50</v>
      </c>
      <c r="CC198" s="834" t="s">
        <v>237</v>
      </c>
      <c r="CD198" s="834">
        <v>10</v>
      </c>
      <c r="CE198" s="114"/>
      <c r="CF198" s="114"/>
      <c r="CG198" s="571">
        <v>35.700000000000003</v>
      </c>
      <c r="CH198" s="114">
        <v>3.85</v>
      </c>
      <c r="CI198" s="114"/>
      <c r="CJ198" s="114"/>
      <c r="CK198" s="114"/>
      <c r="CL198" s="114"/>
      <c r="CM198" s="114"/>
      <c r="CN198" s="114"/>
      <c r="CO198" s="114"/>
      <c r="CP198" s="114"/>
      <c r="CQ198" s="114">
        <v>-25.19</v>
      </c>
      <c r="CR198" s="222">
        <v>8.1059977794223457</v>
      </c>
      <c r="CS198" s="267">
        <v>110</v>
      </c>
      <c r="CT198" s="267">
        <f>CS198-BT198</f>
        <v>108</v>
      </c>
      <c r="CU198" s="267">
        <v>108</v>
      </c>
      <c r="CV198" s="270"/>
      <c r="CW198" s="270" t="s">
        <v>455</v>
      </c>
      <c r="CX198" s="270"/>
      <c r="CY198" s="267"/>
      <c r="CZ198" s="267"/>
      <c r="DA198" s="267"/>
      <c r="DB198" s="267"/>
      <c r="DC198" s="267"/>
      <c r="DD198" s="267"/>
      <c r="DE198" s="267"/>
      <c r="DF198" s="267"/>
      <c r="DG198" s="267"/>
      <c r="DH198" s="267"/>
      <c r="DI198" s="267"/>
      <c r="DJ198" s="113"/>
      <c r="DK198" s="113"/>
      <c r="DL198" s="113"/>
      <c r="DM198" s="113"/>
      <c r="DN198" s="113"/>
      <c r="DO198" s="113"/>
      <c r="DP198" s="113"/>
      <c r="DQ198" s="113"/>
      <c r="DR198" s="113"/>
      <c r="DS198" s="113"/>
      <c r="DT198" s="113"/>
      <c r="DU198" s="113"/>
      <c r="DV198" s="113"/>
      <c r="DW198" s="113"/>
      <c r="DX198" s="267"/>
      <c r="DY198" s="267"/>
      <c r="DZ198" s="267"/>
      <c r="EA198" s="267"/>
      <c r="EB198" s="270" t="s">
        <v>455</v>
      </c>
      <c r="EC198" s="267"/>
      <c r="ED198" s="267"/>
      <c r="EE198" s="267"/>
      <c r="EF198" s="267"/>
      <c r="EG198" s="267"/>
      <c r="EH198" s="267"/>
      <c r="EI198" s="267"/>
      <c r="EJ198" s="267"/>
      <c r="EK198" s="267"/>
      <c r="EL198" s="267"/>
      <c r="EM198" s="267"/>
      <c r="EN198" s="267"/>
      <c r="EO198" s="113"/>
      <c r="EP198" s="113"/>
      <c r="EQ198" s="113"/>
      <c r="ER198" s="113"/>
      <c r="ES198" s="113"/>
      <c r="ET198" s="113"/>
      <c r="EU198" s="113"/>
      <c r="EV198" s="113"/>
      <c r="EW198" s="113"/>
      <c r="EX198" s="113"/>
      <c r="EY198" s="113"/>
      <c r="EZ198" s="113"/>
      <c r="FA198" s="113"/>
      <c r="FB198" s="113"/>
      <c r="FC198" s="267"/>
      <c r="FD198" s="267"/>
      <c r="FE198" s="267"/>
      <c r="FF198" s="270" t="s">
        <v>455</v>
      </c>
      <c r="FG198" s="267"/>
      <c r="FH198" s="267"/>
      <c r="FI198" s="267"/>
      <c r="FJ198" s="267"/>
      <c r="FK198" s="267"/>
      <c r="FL198" s="267"/>
      <c r="FM198" s="267"/>
      <c r="FN198" s="267"/>
      <c r="FO198" s="267"/>
      <c r="FP198" s="267"/>
      <c r="FQ198" s="267"/>
      <c r="FR198" s="267"/>
      <c r="FS198" s="267"/>
      <c r="FT198" s="267"/>
      <c r="FU198" s="267"/>
      <c r="FV198" s="267"/>
      <c r="FW198" s="267"/>
      <c r="FX198" s="267"/>
      <c r="FY198" s="267"/>
      <c r="FZ198" s="267"/>
      <c r="GA198" s="267"/>
      <c r="GB198" s="267"/>
      <c r="GC198" s="267"/>
      <c r="GD198" s="267"/>
      <c r="GE198" s="267"/>
      <c r="GF198" s="267"/>
      <c r="GG198" s="267"/>
      <c r="GH198" s="267"/>
      <c r="GI198" s="267"/>
      <c r="GJ198" s="267"/>
      <c r="GK198" s="267"/>
      <c r="GL198" s="267"/>
      <c r="GM198" s="267"/>
      <c r="GN198" s="267"/>
      <c r="GO198" s="267"/>
      <c r="GP198" s="267"/>
      <c r="GQ198" s="267"/>
      <c r="GR198" s="267"/>
      <c r="GS198" s="267"/>
      <c r="GT198" s="267"/>
      <c r="GU198" s="267"/>
      <c r="GV198" s="267"/>
      <c r="GW198" s="267"/>
      <c r="GX198" s="267"/>
      <c r="GY198" s="267"/>
      <c r="GZ198" s="267"/>
      <c r="HA198" s="267"/>
      <c r="HB198" s="267"/>
      <c r="HC198" s="267"/>
      <c r="HD198" s="270" t="s">
        <v>455</v>
      </c>
      <c r="HE198" s="267"/>
      <c r="HF198" s="267"/>
      <c r="HG198" s="267"/>
      <c r="HH198" s="267"/>
      <c r="HI198" s="267"/>
      <c r="HJ198" s="267"/>
      <c r="HK198" s="267"/>
      <c r="HL198" s="267"/>
      <c r="HM198" s="267"/>
      <c r="HN198" s="267"/>
      <c r="HO198" s="267"/>
      <c r="HP198" s="267"/>
      <c r="HQ198" s="267"/>
      <c r="HR198" s="267"/>
      <c r="HS198" s="267"/>
      <c r="HT198" s="267"/>
      <c r="HU198" s="267"/>
      <c r="HV198" s="267"/>
      <c r="HW198" s="267"/>
      <c r="HX198" s="267"/>
      <c r="HY198" s="267"/>
      <c r="HZ198" s="267"/>
      <c r="IA198" s="267"/>
      <c r="IB198" s="267"/>
      <c r="IC198" s="267"/>
      <c r="ID198" s="267"/>
      <c r="IE198" s="267"/>
      <c r="IF198" s="267"/>
      <c r="IG198" s="267"/>
      <c r="IH198" s="267"/>
      <c r="II198" s="267"/>
      <c r="IJ198" s="267"/>
      <c r="IK198" s="267"/>
      <c r="IL198" s="267"/>
      <c r="IM198" s="267"/>
      <c r="IN198" s="267"/>
      <c r="IO198" s="267"/>
      <c r="IP198" s="267"/>
      <c r="IQ198" s="267"/>
      <c r="IR198" s="267"/>
      <c r="IS198" s="270" t="s">
        <v>455</v>
      </c>
      <c r="IT198" s="267"/>
      <c r="IU198" s="267"/>
      <c r="IV198" s="267"/>
      <c r="IW198" s="267"/>
      <c r="IX198" s="267"/>
      <c r="IY198" s="267"/>
      <c r="IZ198" s="267"/>
      <c r="JA198" s="267"/>
      <c r="JB198" s="267"/>
      <c r="JC198" s="267"/>
      <c r="JD198" s="267"/>
      <c r="JE198" s="267"/>
      <c r="JF198" s="267"/>
      <c r="JG198" s="267"/>
      <c r="JH198" s="267"/>
      <c r="JI198" s="267"/>
      <c r="JJ198" s="267"/>
      <c r="JK198" s="267"/>
      <c r="JL198" s="267"/>
      <c r="JM198" s="267"/>
      <c r="JN198" s="267"/>
      <c r="JO198" s="267"/>
      <c r="JP198" s="267"/>
      <c r="JQ198" s="267"/>
      <c r="JR198" s="267"/>
      <c r="JS198" s="267"/>
      <c r="JT198" s="267"/>
      <c r="JU198" s="267"/>
      <c r="JV198" s="267"/>
      <c r="JW198" s="267"/>
      <c r="JX198" s="267"/>
      <c r="JY198" s="267"/>
      <c r="JZ198" s="267"/>
      <c r="KA198" s="267"/>
      <c r="KB198" s="267"/>
      <c r="KC198" s="267"/>
      <c r="KD198" s="267"/>
      <c r="KE198" s="270" t="s">
        <v>455</v>
      </c>
      <c r="KF198" s="267"/>
      <c r="KG198" s="267"/>
      <c r="KH198" s="267"/>
      <c r="KI198" s="267"/>
      <c r="KJ198" s="267"/>
      <c r="KK198" s="267"/>
      <c r="KL198" s="267"/>
      <c r="KM198" s="267"/>
      <c r="KN198" s="267"/>
      <c r="KO198" s="267"/>
      <c r="KP198" s="267"/>
      <c r="KQ198" s="267"/>
      <c r="KR198" s="267"/>
      <c r="KS198" s="267"/>
      <c r="KT198" s="267"/>
      <c r="KU198" s="267"/>
      <c r="KV198" s="267"/>
      <c r="KW198" s="267"/>
      <c r="KX198" s="267"/>
      <c r="KY198" s="267"/>
      <c r="KZ198" s="267"/>
      <c r="LA198" s="267"/>
      <c r="LB198" s="267"/>
      <c r="LC198" s="267"/>
      <c r="LD198" s="267"/>
      <c r="LE198" s="267"/>
      <c r="LF198" s="267"/>
      <c r="LG198" s="267"/>
      <c r="LH198" s="267"/>
      <c r="LI198" s="267"/>
      <c r="LJ198" s="267"/>
      <c r="LK198" s="267"/>
      <c r="LL198" s="267"/>
      <c r="LM198" s="267"/>
      <c r="LN198" s="267"/>
      <c r="LO198" s="267"/>
      <c r="LP198" s="267"/>
      <c r="LQ198" s="267"/>
      <c r="LR198" s="267"/>
      <c r="LS198" s="267"/>
      <c r="LT198" s="270" t="s">
        <v>455</v>
      </c>
      <c r="LU198" s="267"/>
      <c r="LV198" s="267"/>
      <c r="LW198" s="267"/>
      <c r="LX198" s="267"/>
      <c r="LY198" s="267"/>
      <c r="LZ198" s="267"/>
      <c r="MA198" s="267"/>
      <c r="MB198" s="267"/>
      <c r="MC198" s="267"/>
      <c r="MD198" s="267"/>
      <c r="ME198" s="267"/>
      <c r="MF198" s="267"/>
      <c r="MG198" s="267"/>
      <c r="MH198" s="267"/>
      <c r="MI198" s="267"/>
      <c r="MJ198" s="267"/>
      <c r="MK198" s="267"/>
      <c r="ML198" s="267"/>
      <c r="MM198" s="267"/>
      <c r="MN198" s="267"/>
      <c r="MO198" s="267"/>
      <c r="MP198" s="267"/>
      <c r="MQ198" s="267"/>
      <c r="MR198" s="267"/>
      <c r="MS198" s="267"/>
      <c r="MT198" s="267"/>
      <c r="MU198" s="267"/>
      <c r="MV198" s="267"/>
      <c r="MW198" s="267"/>
      <c r="MX198" s="267"/>
      <c r="MY198" s="267"/>
      <c r="MZ198" s="267"/>
      <c r="NA198" s="267"/>
      <c r="NB198" s="267"/>
      <c r="NC198" s="267"/>
      <c r="ND198" s="267"/>
      <c r="NE198" s="267"/>
      <c r="NF198" s="267"/>
      <c r="NG198" s="267"/>
      <c r="NH198" s="267"/>
      <c r="NI198" s="267"/>
      <c r="NJ198" s="267"/>
      <c r="NK198" s="267"/>
      <c r="NL198" s="267"/>
      <c r="NM198" s="267"/>
      <c r="NN198" s="267"/>
      <c r="NO198" s="267"/>
      <c r="NP198" s="267"/>
      <c r="NQ198" s="267"/>
      <c r="NR198" s="267"/>
      <c r="NS198" s="267"/>
      <c r="NT198" s="267"/>
      <c r="NU198" s="267"/>
      <c r="NV198" s="267"/>
      <c r="NW198" s="267"/>
      <c r="NX198" s="267"/>
      <c r="NY198" s="267"/>
      <c r="NZ198" s="267"/>
      <c r="OA198" s="267"/>
      <c r="OB198" s="267"/>
      <c r="OC198" s="267"/>
      <c r="OD198" s="267"/>
      <c r="OE198" s="267"/>
      <c r="OF198" s="267"/>
      <c r="OG198" s="267"/>
      <c r="OH198" s="267"/>
      <c r="OI198" s="267"/>
      <c r="OJ198" s="267"/>
      <c r="OK198" s="267"/>
      <c r="OL198" s="267"/>
      <c r="OM198" s="267"/>
      <c r="ON198" s="267"/>
      <c r="OO198" s="267"/>
      <c r="OP198" s="267"/>
      <c r="OQ198" s="267"/>
      <c r="OR198" s="267"/>
      <c r="OS198" s="267">
        <f>IF(ISERROR(#REF!),0,1)</f>
        <v>0</v>
      </c>
      <c r="OT198" s="267">
        <f t="shared" si="50"/>
        <v>1</v>
      </c>
      <c r="OU198" s="267">
        <f t="shared" si="50"/>
        <v>0</v>
      </c>
      <c r="OV198" s="222"/>
      <c r="OW198" s="222"/>
      <c r="OX198" s="222"/>
      <c r="OY198" s="222"/>
      <c r="OZ198" s="222"/>
      <c r="PA198" s="222"/>
      <c r="PB198" s="222"/>
      <c r="PC198" s="222"/>
      <c r="PD198" s="222"/>
      <c r="PE198" s="222"/>
      <c r="PF198" s="222"/>
      <c r="PG198" s="222"/>
      <c r="PH198" s="222"/>
      <c r="PI198" s="222"/>
      <c r="PJ198" s="222"/>
      <c r="PK198" s="222"/>
      <c r="PL198" s="222"/>
      <c r="PM198" s="222"/>
      <c r="PN198" s="222"/>
      <c r="PO198" s="222"/>
      <c r="PP198" s="222"/>
      <c r="PQ198" s="222"/>
      <c r="PR198" s="222"/>
      <c r="PS198" s="222"/>
      <c r="PT198" s="222"/>
      <c r="PU198" s="222"/>
      <c r="PV198" s="222"/>
      <c r="PW198" s="222"/>
      <c r="PX198" s="222"/>
      <c r="PY198" s="222"/>
      <c r="PZ198" s="222"/>
      <c r="QA198" s="222"/>
      <c r="QB198" s="222"/>
      <c r="QC198" s="222"/>
      <c r="QD198" s="222"/>
      <c r="QE198" s="222"/>
      <c r="QF198" s="222"/>
      <c r="QG198" s="222"/>
      <c r="QH198" s="222"/>
      <c r="QI198" s="222"/>
      <c r="QJ198" s="222"/>
      <c r="QK198" s="222"/>
      <c r="QL198" s="222"/>
      <c r="QM198" s="222"/>
      <c r="QN198" s="222"/>
      <c r="QO198" s="222"/>
      <c r="QP198" s="222"/>
      <c r="QQ198" s="222"/>
      <c r="QR198" s="222"/>
      <c r="QS198" s="222"/>
      <c r="QT198" s="222"/>
      <c r="QU198" s="222"/>
      <c r="QV198" s="222"/>
      <c r="QW198" s="222"/>
      <c r="QX198" s="222"/>
      <c r="QY198" s="222"/>
      <c r="QZ198" s="222"/>
      <c r="RA198" s="222"/>
      <c r="RB198" s="222"/>
      <c r="RC198" s="222"/>
      <c r="RD198" s="222"/>
      <c r="RE198" s="222"/>
      <c r="RF198" s="222"/>
      <c r="RG198" s="222"/>
      <c r="RH198" s="222"/>
      <c r="RI198" s="222"/>
      <c r="RJ198" s="222"/>
      <c r="RK198" s="222"/>
      <c r="RL198" s="222"/>
      <c r="RM198" s="222"/>
      <c r="RN198" s="222"/>
      <c r="RO198" s="222"/>
      <c r="RP198" s="222"/>
      <c r="RQ198" s="222"/>
      <c r="RR198" s="222"/>
      <c r="RS198" s="222"/>
      <c r="RT198" s="222"/>
      <c r="RU198" s="222"/>
      <c r="RV198" s="222"/>
      <c r="RW198" s="222"/>
      <c r="RX198" s="222"/>
      <c r="RY198" s="222"/>
      <c r="RZ198" s="222"/>
      <c r="SA198" s="222"/>
      <c r="SB198" s="222"/>
      <c r="SC198" s="222"/>
      <c r="SD198" s="222"/>
      <c r="SE198" s="222"/>
      <c r="SF198" s="222"/>
      <c r="SG198" s="222"/>
      <c r="SH198" s="222"/>
      <c r="SI198" s="222"/>
      <c r="SJ198" s="222"/>
      <c r="SK198" s="222"/>
      <c r="SL198" s="222"/>
      <c r="SM198" s="222"/>
      <c r="SN198" s="222"/>
      <c r="SO198" s="222"/>
      <c r="SP198" s="222"/>
      <c r="SQ198" s="222"/>
      <c r="SR198" s="222"/>
      <c r="SS198" s="222"/>
      <c r="ST198" s="222"/>
      <c r="SU198" s="222"/>
      <c r="SV198" s="222"/>
      <c r="SW198" s="222"/>
      <c r="SX198" s="222"/>
      <c r="SY198" s="222"/>
      <c r="SZ198" s="222"/>
      <c r="TA198" s="222"/>
      <c r="TB198" s="222"/>
      <c r="TC198" s="222"/>
      <c r="TD198" s="222"/>
      <c r="TE198" s="222"/>
      <c r="TF198" s="222"/>
      <c r="TG198" s="222"/>
      <c r="TH198" s="222"/>
      <c r="TI198" s="222"/>
      <c r="TJ198" s="222"/>
      <c r="TK198" s="222"/>
      <c r="TL198" s="222"/>
      <c r="TM198" s="222"/>
      <c r="TN198" s="222"/>
      <c r="TO198" s="222"/>
      <c r="TP198" s="222"/>
      <c r="TQ198" s="222"/>
      <c r="TR198" s="222"/>
      <c r="TS198" s="222"/>
      <c r="TT198" s="222"/>
      <c r="TU198" s="222"/>
      <c r="TV198" s="222"/>
      <c r="TW198" s="222"/>
      <c r="TX198" s="222"/>
      <c r="TY198" s="222"/>
      <c r="TZ198" s="222"/>
      <c r="UA198" s="222"/>
      <c r="UB198" s="222"/>
      <c r="UC198" s="222"/>
      <c r="UD198" s="222"/>
      <c r="UE198" s="222"/>
      <c r="UF198" s="222"/>
      <c r="UG198" s="222"/>
      <c r="UH198" s="222"/>
      <c r="UI198" s="222"/>
      <c r="UJ198" s="222"/>
      <c r="UK198" s="222"/>
      <c r="UL198" s="222"/>
      <c r="UM198" s="222"/>
      <c r="UN198" s="222"/>
      <c r="UO198" s="222"/>
      <c r="UP198" s="222"/>
      <c r="UQ198" s="222"/>
      <c r="UR198" s="222"/>
      <c r="US198" s="222"/>
      <c r="UT198" s="222"/>
      <c r="UU198" s="222"/>
      <c r="UV198" s="222"/>
      <c r="UW198" s="222"/>
      <c r="UX198" s="222"/>
      <c r="UY198" s="222"/>
      <c r="UZ198" s="222"/>
      <c r="VA198" s="222"/>
      <c r="VB198" s="222"/>
      <c r="VC198" s="222"/>
      <c r="VD198" s="222"/>
      <c r="VE198" s="222"/>
      <c r="VF198" s="222"/>
      <c r="VG198" s="222"/>
      <c r="VH198" s="222"/>
      <c r="VI198" s="222"/>
      <c r="VJ198" s="222"/>
      <c r="VK198" s="222"/>
      <c r="VL198" s="222"/>
      <c r="VM198" s="222"/>
      <c r="VN198" s="222"/>
      <c r="VO198" s="222"/>
      <c r="VP198" s="222"/>
      <c r="VQ198" s="222"/>
      <c r="VR198" s="222"/>
      <c r="VS198" s="222"/>
      <c r="VT198" s="222"/>
      <c r="VU198" s="222"/>
      <c r="VV198" s="222"/>
      <c r="VW198" s="222"/>
      <c r="VX198" s="222"/>
      <c r="VY198" s="222"/>
      <c r="VZ198" s="222"/>
      <c r="WA198" s="222"/>
      <c r="WB198" s="222"/>
      <c r="WC198" s="222"/>
      <c r="WD198" s="222"/>
      <c r="WE198" s="222"/>
      <c r="WF198" s="222"/>
      <c r="WG198" s="222"/>
      <c r="WH198" s="222"/>
      <c r="WI198" s="222"/>
      <c r="WJ198" s="222"/>
      <c r="WK198" s="222"/>
      <c r="WL198" s="222"/>
      <c r="WM198" s="222"/>
      <c r="WN198" s="222"/>
      <c r="WO198" s="222"/>
      <c r="WP198" s="222"/>
      <c r="WQ198" s="222"/>
      <c r="WR198" s="222"/>
      <c r="WS198" s="222"/>
      <c r="WT198" s="222"/>
      <c r="WU198" s="222"/>
      <c r="WV198" s="222"/>
      <c r="WW198" s="222"/>
      <c r="WX198" s="222"/>
      <c r="WY198" s="222"/>
      <c r="WZ198" s="222"/>
      <c r="XA198" s="222"/>
      <c r="XB198" s="222"/>
      <c r="XC198" s="222"/>
      <c r="XD198" s="222"/>
      <c r="XE198" s="222"/>
      <c r="XF198" s="222"/>
      <c r="XG198" s="222"/>
      <c r="XH198" s="222"/>
      <c r="XI198" s="222"/>
      <c r="XJ198" s="222"/>
      <c r="XK198" s="222"/>
      <c r="XL198" s="222"/>
      <c r="XM198" s="222"/>
      <c r="XN198" s="222"/>
      <c r="XO198" s="222"/>
      <c r="XP198" s="222"/>
      <c r="XQ198" s="222"/>
      <c r="XR198" s="222"/>
      <c r="XS198" s="222"/>
      <c r="XT198" s="222"/>
      <c r="XU198" s="222"/>
      <c r="XV198" s="222"/>
      <c r="XW198" s="222"/>
      <c r="XX198" s="222"/>
      <c r="XY198" s="222"/>
      <c r="XZ198" s="222"/>
      <c r="YA198" s="222"/>
      <c r="YB198" s="222"/>
      <c r="YC198" s="222"/>
      <c r="YD198" s="222"/>
      <c r="YE198" s="222"/>
      <c r="YF198" s="222"/>
      <c r="YG198" s="222"/>
      <c r="YH198" s="222"/>
      <c r="YI198" s="222"/>
      <c r="YJ198" s="222"/>
      <c r="YK198" s="222"/>
      <c r="YL198" s="222"/>
      <c r="YM198" s="222"/>
      <c r="YN198" s="222"/>
      <c r="YO198" s="222"/>
      <c r="YP198" s="222"/>
      <c r="YQ198" s="222"/>
      <c r="YR198" s="222"/>
      <c r="YS198" s="222"/>
      <c r="YT198" s="222"/>
      <c r="YU198" s="222"/>
      <c r="YV198" s="222"/>
      <c r="YW198" s="222"/>
      <c r="YX198" s="222"/>
      <c r="YY198" s="222"/>
      <c r="YZ198" s="222"/>
      <c r="ZA198" s="222"/>
      <c r="ZB198" s="222"/>
      <c r="ZC198" s="222"/>
      <c r="ZD198" s="222"/>
      <c r="ZE198" s="222"/>
      <c r="ZF198" s="222"/>
      <c r="ZG198" s="222"/>
      <c r="ZH198" s="222"/>
      <c r="ZI198" s="222"/>
      <c r="ZJ198" s="222"/>
      <c r="ZK198" s="222"/>
      <c r="ZL198" s="222"/>
      <c r="ZM198" s="222"/>
      <c r="ZN198" s="222"/>
      <c r="ZO198" s="222"/>
      <c r="ZP198" s="222"/>
      <c r="ZQ198" s="222"/>
      <c r="ZR198" s="222"/>
      <c r="ZS198" s="222"/>
      <c r="ZT198" s="222"/>
      <c r="ZU198" s="222"/>
      <c r="ZV198" s="222"/>
      <c r="ZW198" s="222"/>
      <c r="ZX198" s="222"/>
      <c r="ZY198" s="222"/>
      <c r="ZZ198" s="222"/>
      <c r="AAA198" s="222"/>
      <c r="AAB198" s="222"/>
      <c r="AAC198" s="222"/>
      <c r="AAD198" s="222"/>
      <c r="AAE198" s="222"/>
      <c r="AAF198" s="222"/>
      <c r="AAG198" s="222"/>
      <c r="AAH198" s="222"/>
      <c r="AAI198" s="222"/>
      <c r="AAJ198" s="222"/>
      <c r="AAK198" s="222"/>
      <c r="AAL198" s="222"/>
      <c r="AAM198" s="222"/>
      <c r="AAN198" s="222"/>
      <c r="AAO198" s="222"/>
      <c r="AAP198" s="222"/>
      <c r="AAQ198" s="222"/>
      <c r="AAR198" s="222"/>
      <c r="AAS198" s="222"/>
      <c r="AAT198" s="222"/>
      <c r="AAU198" s="222"/>
      <c r="AAV198" s="222"/>
      <c r="AAW198" s="222"/>
      <c r="AAX198" s="222"/>
      <c r="AAY198" s="222"/>
      <c r="AAZ198" s="222"/>
      <c r="ABA198" s="222"/>
      <c r="ABB198" s="222"/>
      <c r="ABC198" s="222"/>
      <c r="ABD198" s="222"/>
      <c r="ABE198" s="222"/>
      <c r="ABF198" s="222"/>
      <c r="ABG198" s="222"/>
      <c r="ABH198" s="222"/>
      <c r="ABI198" s="222"/>
      <c r="ABJ198" s="222"/>
      <c r="ABK198" s="222"/>
      <c r="ABL198" s="222"/>
      <c r="ABM198" s="222"/>
      <c r="ABN198" s="222"/>
      <c r="ABO198" s="222"/>
      <c r="ABP198" s="222"/>
      <c r="ABQ198" s="222"/>
      <c r="ABR198" s="222"/>
      <c r="ABS198" s="222"/>
      <c r="ABT198" s="222"/>
      <c r="ABU198" s="222"/>
      <c r="ABV198" s="222"/>
      <c r="ABW198" s="222"/>
      <c r="ABX198" s="222"/>
      <c r="ABY198" s="222"/>
      <c r="ABZ198" s="222"/>
      <c r="ACA198" s="222"/>
      <c r="ACB198" s="222"/>
      <c r="ACC198" s="222"/>
      <c r="ACD198" s="222"/>
      <c r="ACE198" s="222"/>
      <c r="ACF198" s="222"/>
      <c r="ACG198" s="222"/>
      <c r="ACH198" s="222"/>
      <c r="ACI198" s="222"/>
      <c r="ACJ198" s="222"/>
      <c r="ACK198" s="222"/>
      <c r="ACL198" s="222"/>
      <c r="ACM198" s="222"/>
      <c r="ACN198" s="222"/>
      <c r="ACO198" s="222"/>
      <c r="ACP198" s="222"/>
      <c r="ACQ198" s="222"/>
      <c r="ACR198" s="222"/>
      <c r="ACS198" s="222"/>
      <c r="ACT198" s="222"/>
      <c r="ACU198" s="222"/>
      <c r="ACV198" s="222"/>
      <c r="ACW198" s="222"/>
      <c r="ACX198" s="222"/>
      <c r="ACY198" s="222"/>
      <c r="ACZ198" s="222"/>
      <c r="ADA198" s="222"/>
      <c r="ADB198" s="222"/>
      <c r="ADC198" s="222"/>
      <c r="ADD198" s="222"/>
      <c r="ADE198" s="222"/>
      <c r="ADF198" s="222"/>
      <c r="ADG198" s="222"/>
      <c r="ADH198" s="222"/>
      <c r="ADI198" s="222"/>
      <c r="ADJ198" s="222"/>
      <c r="ADK198" s="222"/>
      <c r="ADL198" s="222"/>
      <c r="ADM198" s="222"/>
      <c r="ADN198" s="222"/>
      <c r="ADO198" s="222"/>
      <c r="ADP198" s="222"/>
      <c r="ADQ198" s="222"/>
      <c r="ADR198" s="222"/>
      <c r="ADS198" s="222"/>
      <c r="ADT198" s="222"/>
      <c r="ADU198" s="222"/>
      <c r="ADV198" s="222"/>
      <c r="ADW198" s="222"/>
      <c r="ADX198" s="222"/>
      <c r="ADY198" s="222"/>
      <c r="ADZ198" s="222"/>
      <c r="AEA198" s="222"/>
      <c r="AEB198" s="222"/>
      <c r="AEC198" s="222"/>
      <c r="AED198" s="222"/>
      <c r="AEE198" s="222"/>
      <c r="AEF198" s="222"/>
      <c r="AEG198" s="222"/>
      <c r="AEH198" s="222"/>
      <c r="AEI198" s="222"/>
      <c r="AEJ198" s="222"/>
      <c r="AEK198" s="222"/>
      <c r="AEL198" s="222"/>
      <c r="AEM198" s="222"/>
      <c r="AEN198" s="222"/>
      <c r="AEO198" s="222"/>
      <c r="AEP198" s="222"/>
      <c r="AEQ198" s="222"/>
      <c r="AER198" s="222"/>
      <c r="AES198" s="222"/>
      <c r="AET198" s="222"/>
      <c r="AEU198" s="222"/>
      <c r="AEV198" s="222"/>
      <c r="AEW198" s="222"/>
      <c r="AEX198" s="222"/>
      <c r="AEY198" s="222"/>
      <c r="AEZ198" s="222"/>
      <c r="AFA198" s="222"/>
      <c r="AFB198" s="222"/>
      <c r="AFC198" s="222"/>
      <c r="AFD198" s="222"/>
      <c r="AFE198" s="222"/>
      <c r="AFF198" s="222"/>
      <c r="AFG198" s="222"/>
      <c r="AFH198" s="222"/>
      <c r="AFI198" s="222"/>
      <c r="AFJ198" s="222"/>
      <c r="AFK198" s="222"/>
      <c r="AFL198" s="222"/>
      <c r="AFM198" s="222"/>
      <c r="AFN198" s="222"/>
      <c r="AFO198" s="222"/>
      <c r="AFP198" s="222"/>
      <c r="AFQ198" s="222"/>
      <c r="AFR198" s="222"/>
      <c r="AFS198" s="222"/>
      <c r="AFT198" s="222"/>
    </row>
    <row r="199" spans="1:852" s="207" customFormat="1">
      <c r="A199" s="212" t="s">
        <v>9762</v>
      </c>
      <c r="B199" s="267" t="s">
        <v>9954</v>
      </c>
      <c r="C199" s="840" t="str">
        <f>IF(Severity!F199&gt;=0.5,"YES","NO")</f>
        <v>NO</v>
      </c>
      <c r="D199" s="840" t="str">
        <f>IF(Severity!G199&gt;=0.5,"YES","NO")</f>
        <v>YES</v>
      </c>
      <c r="E199" s="265">
        <v>24</v>
      </c>
      <c r="F199" s="265">
        <v>2</v>
      </c>
      <c r="G199" s="90" t="s">
        <v>3536</v>
      </c>
      <c r="H199" s="270" t="s">
        <v>749</v>
      </c>
      <c r="I199" s="270" t="s">
        <v>455</v>
      </c>
      <c r="J199" s="270">
        <v>36</v>
      </c>
      <c r="K199" s="267" t="s">
        <v>602</v>
      </c>
      <c r="L199" s="267">
        <v>17</v>
      </c>
      <c r="M199" s="212">
        <v>26</v>
      </c>
      <c r="N199" s="270">
        <v>7</v>
      </c>
      <c r="O199" s="270" t="s">
        <v>455</v>
      </c>
      <c r="P199" s="265"/>
      <c r="Q199" s="265"/>
      <c r="R199" s="265"/>
      <c r="S199" s="270" t="s">
        <v>602</v>
      </c>
      <c r="T199" s="270">
        <v>17</v>
      </c>
      <c r="U199" s="207">
        <v>19.84</v>
      </c>
      <c r="V199" s="207">
        <v>4.83</v>
      </c>
      <c r="W199" s="575">
        <v>19.989999999999998</v>
      </c>
      <c r="X199" s="575">
        <v>4.8899999999999997</v>
      </c>
      <c r="Y199" s="125">
        <v>12.13</v>
      </c>
      <c r="Z199" s="125">
        <v>7.55</v>
      </c>
      <c r="AA199" s="575">
        <v>10.53</v>
      </c>
      <c r="AB199" s="575">
        <v>6.7</v>
      </c>
      <c r="AC199" s="125"/>
      <c r="AD199" s="125"/>
      <c r="AE199" s="114"/>
      <c r="AF199" s="125"/>
      <c r="AG199" s="125"/>
      <c r="AH199" s="125"/>
      <c r="AI199" s="265">
        <v>83</v>
      </c>
      <c r="AJ199" s="579">
        <f>AI199-J199</f>
        <v>47</v>
      </c>
      <c r="AK199" s="212">
        <v>59</v>
      </c>
      <c r="AL199" s="90" t="s">
        <v>3425</v>
      </c>
      <c r="AM199" s="270" t="s">
        <v>455</v>
      </c>
      <c r="AN199" s="270" t="s">
        <v>455</v>
      </c>
      <c r="AO199" s="267">
        <v>28</v>
      </c>
      <c r="AP199" s="267" t="s">
        <v>602</v>
      </c>
      <c r="AQ199" s="267">
        <v>17</v>
      </c>
      <c r="AR199" s="212">
        <v>7</v>
      </c>
      <c r="AS199" s="265">
        <v>7</v>
      </c>
      <c r="AT199" s="270" t="s">
        <v>455</v>
      </c>
      <c r="AU199" s="265"/>
      <c r="AV199" s="265"/>
      <c r="AW199" s="265"/>
      <c r="AX199" s="270" t="s">
        <v>602</v>
      </c>
      <c r="AY199" s="270">
        <v>17</v>
      </c>
      <c r="AZ199" s="571">
        <v>20.5</v>
      </c>
      <c r="BA199" s="571">
        <v>5.01</v>
      </c>
      <c r="BB199" s="576">
        <v>20.98</v>
      </c>
      <c r="BC199" s="576">
        <v>4.7699999999999996</v>
      </c>
      <c r="BD199" s="571">
        <v>15.62</v>
      </c>
      <c r="BE199" s="571">
        <v>7.91</v>
      </c>
      <c r="BF199" s="576">
        <v>13.64</v>
      </c>
      <c r="BG199" s="576">
        <v>8.44</v>
      </c>
      <c r="BH199" s="114"/>
      <c r="BI199" s="114"/>
      <c r="BJ199" s="114"/>
      <c r="BK199" s="114"/>
      <c r="BL199" s="114"/>
      <c r="BM199" s="114"/>
      <c r="BN199" s="270">
        <v>84</v>
      </c>
      <c r="BO199" s="580">
        <f>BN199-AO199</f>
        <v>56</v>
      </c>
      <c r="BP199" s="270">
        <v>33</v>
      </c>
      <c r="BQ199" s="270"/>
      <c r="BR199" s="270" t="s">
        <v>455</v>
      </c>
      <c r="BS199" s="270"/>
      <c r="BT199" s="265"/>
      <c r="BU199" s="270"/>
      <c r="BV199" s="265"/>
      <c r="BW199" s="265"/>
      <c r="BX199" s="265"/>
      <c r="BY199" s="270"/>
      <c r="BZ199" s="265"/>
      <c r="CA199" s="265"/>
      <c r="CB199" s="265"/>
      <c r="CC199" s="265"/>
      <c r="CD199" s="265"/>
      <c r="CE199" s="114"/>
      <c r="CF199" s="114"/>
      <c r="CG199" s="114"/>
      <c r="CH199" s="114"/>
      <c r="CI199" s="114"/>
      <c r="CJ199" s="114"/>
      <c r="CK199" s="114"/>
      <c r="CL199" s="114"/>
      <c r="CM199" s="114"/>
      <c r="CN199" s="114"/>
      <c r="CO199" s="114"/>
      <c r="CP199" s="114"/>
      <c r="CQ199" s="114"/>
      <c r="CR199" s="114"/>
      <c r="CS199" s="265"/>
      <c r="CT199" s="265"/>
      <c r="CU199" s="265"/>
      <c r="CV199" s="270"/>
      <c r="CW199" s="270" t="s">
        <v>455</v>
      </c>
      <c r="CX199" s="270"/>
      <c r="CY199" s="265"/>
      <c r="CZ199" s="265"/>
      <c r="DA199" s="265"/>
      <c r="DB199" s="265"/>
      <c r="DC199" s="265"/>
      <c r="DD199" s="265"/>
      <c r="DE199" s="265"/>
      <c r="DF199" s="265"/>
      <c r="DG199" s="265"/>
      <c r="DH199" s="265"/>
      <c r="DI199" s="265"/>
      <c r="DJ199" s="125"/>
      <c r="DK199" s="125"/>
      <c r="DL199" s="125"/>
      <c r="DM199" s="125"/>
      <c r="DN199" s="125"/>
      <c r="DO199" s="125"/>
      <c r="DP199" s="125"/>
      <c r="DQ199" s="125"/>
      <c r="DR199" s="125"/>
      <c r="DS199" s="125"/>
      <c r="DT199" s="125"/>
      <c r="DU199" s="125"/>
      <c r="DV199" s="125"/>
      <c r="DW199" s="125"/>
      <c r="DX199" s="265"/>
      <c r="DY199" s="265"/>
      <c r="DZ199" s="265"/>
      <c r="EA199" s="265"/>
      <c r="EB199" s="270" t="s">
        <v>455</v>
      </c>
      <c r="EC199" s="265"/>
      <c r="ED199" s="265"/>
      <c r="EE199" s="265"/>
      <c r="EF199" s="265"/>
      <c r="EG199" s="265"/>
      <c r="EH199" s="265"/>
      <c r="EI199" s="265"/>
      <c r="EJ199" s="265"/>
      <c r="EK199" s="265"/>
      <c r="EL199" s="265"/>
      <c r="EM199" s="265"/>
      <c r="EN199" s="265"/>
      <c r="EO199" s="125"/>
      <c r="EP199" s="125"/>
      <c r="EQ199" s="125"/>
      <c r="ER199" s="125"/>
      <c r="ES199" s="125"/>
      <c r="ET199" s="125"/>
      <c r="EU199" s="125"/>
      <c r="EV199" s="125"/>
      <c r="EW199" s="125"/>
      <c r="EX199" s="125"/>
      <c r="EY199" s="125"/>
      <c r="EZ199" s="125"/>
      <c r="FA199" s="125"/>
      <c r="FB199" s="125"/>
      <c r="FC199" s="265"/>
      <c r="FD199" s="265"/>
      <c r="FE199" s="265"/>
      <c r="FF199" s="270" t="s">
        <v>455</v>
      </c>
      <c r="FG199" s="270"/>
      <c r="FH199" s="265"/>
      <c r="FI199" s="265"/>
      <c r="FJ199" s="265"/>
      <c r="FK199" s="265"/>
      <c r="FL199" s="265"/>
      <c r="FM199" s="265"/>
      <c r="FN199" s="265"/>
      <c r="FO199" s="265"/>
      <c r="FP199" s="265"/>
      <c r="FQ199" s="265"/>
      <c r="FR199" s="265"/>
      <c r="FS199" s="265"/>
      <c r="FT199" s="265"/>
      <c r="FU199" s="265"/>
      <c r="FV199" s="265"/>
      <c r="FW199" s="265"/>
      <c r="FX199" s="265"/>
      <c r="FY199" s="265"/>
      <c r="FZ199" s="265"/>
      <c r="GA199" s="265"/>
      <c r="GB199" s="265"/>
      <c r="GC199" s="265"/>
      <c r="GD199" s="265"/>
      <c r="GE199" s="265"/>
      <c r="GF199" s="265"/>
      <c r="GG199" s="265"/>
      <c r="GH199" s="265"/>
      <c r="GI199" s="265"/>
      <c r="GJ199" s="265"/>
      <c r="GK199" s="265"/>
      <c r="GL199" s="265"/>
      <c r="GM199" s="265"/>
      <c r="GN199" s="265"/>
      <c r="GO199" s="265"/>
      <c r="GP199" s="265"/>
      <c r="GQ199" s="265"/>
      <c r="GR199" s="265"/>
      <c r="GS199" s="265"/>
      <c r="GT199" s="265"/>
      <c r="GU199" s="265"/>
      <c r="GV199" s="265"/>
      <c r="GW199" s="265"/>
      <c r="GX199" s="265"/>
      <c r="GY199" s="265"/>
      <c r="GZ199" s="265"/>
      <c r="HA199" s="265"/>
      <c r="HB199" s="265"/>
      <c r="HC199" s="265"/>
      <c r="HD199" s="270" t="s">
        <v>455</v>
      </c>
      <c r="HE199" s="265"/>
      <c r="HF199" s="265"/>
      <c r="HG199" s="270"/>
      <c r="HH199" s="265"/>
      <c r="HI199" s="265"/>
      <c r="HJ199" s="265"/>
      <c r="HK199" s="265"/>
      <c r="HL199" s="265"/>
      <c r="HM199" s="265"/>
      <c r="HN199" s="265"/>
      <c r="HO199" s="265"/>
      <c r="HP199" s="265"/>
      <c r="HQ199" s="265"/>
      <c r="HR199" s="265"/>
      <c r="HS199" s="265"/>
      <c r="HT199" s="265"/>
      <c r="HU199" s="265"/>
      <c r="HV199" s="265"/>
      <c r="HW199" s="265"/>
      <c r="HX199" s="265"/>
      <c r="HY199" s="265"/>
      <c r="HZ199" s="265"/>
      <c r="IA199" s="265"/>
      <c r="IB199" s="265"/>
      <c r="IC199" s="265"/>
      <c r="ID199" s="265"/>
      <c r="IE199" s="265"/>
      <c r="IF199" s="265"/>
      <c r="IG199" s="265"/>
      <c r="IH199" s="265"/>
      <c r="II199" s="265"/>
      <c r="IJ199" s="265"/>
      <c r="IK199" s="265"/>
      <c r="IL199" s="265"/>
      <c r="IM199" s="265"/>
      <c r="IN199" s="265"/>
      <c r="IO199" s="265"/>
      <c r="IP199" s="265"/>
      <c r="IQ199" s="265"/>
      <c r="IR199" s="265"/>
      <c r="IS199" s="270" t="s">
        <v>455</v>
      </c>
      <c r="IT199" s="265"/>
      <c r="IU199" s="265"/>
      <c r="IV199" s="265"/>
      <c r="IW199" s="265"/>
      <c r="IX199" s="265"/>
      <c r="IY199" s="265"/>
      <c r="IZ199" s="265"/>
      <c r="JA199" s="265"/>
      <c r="JB199" s="265"/>
      <c r="JC199" s="265"/>
      <c r="JD199" s="265"/>
      <c r="JE199" s="265"/>
      <c r="JF199" s="265"/>
      <c r="JG199" s="265"/>
      <c r="JH199" s="265"/>
      <c r="JI199" s="265"/>
      <c r="JJ199" s="265"/>
      <c r="JK199" s="265"/>
      <c r="JL199" s="265"/>
      <c r="JM199" s="265"/>
      <c r="JN199" s="265"/>
      <c r="JO199" s="265"/>
      <c r="JP199" s="265"/>
      <c r="JQ199" s="265"/>
      <c r="JR199" s="265"/>
      <c r="JS199" s="265"/>
      <c r="JT199" s="265"/>
      <c r="JU199" s="265"/>
      <c r="JV199" s="265"/>
      <c r="JW199" s="265"/>
      <c r="JX199" s="265"/>
      <c r="JY199" s="265"/>
      <c r="JZ199" s="265"/>
      <c r="KA199" s="265"/>
      <c r="KB199" s="265"/>
      <c r="KC199" s="265"/>
      <c r="KD199" s="265"/>
      <c r="KE199" s="270" t="s">
        <v>455</v>
      </c>
      <c r="KF199" s="265"/>
      <c r="KG199" s="265"/>
      <c r="KH199" s="265"/>
      <c r="KI199" s="270"/>
      <c r="KJ199" s="265"/>
      <c r="KK199" s="265"/>
      <c r="KL199" s="265"/>
      <c r="KM199" s="265"/>
      <c r="KN199" s="265"/>
      <c r="KO199" s="265"/>
      <c r="KP199" s="265"/>
      <c r="KQ199" s="265"/>
      <c r="KR199" s="265"/>
      <c r="KS199" s="265"/>
      <c r="KT199" s="265"/>
      <c r="KU199" s="265"/>
      <c r="KV199" s="265"/>
      <c r="KW199" s="265"/>
      <c r="KX199" s="265"/>
      <c r="KY199" s="265"/>
      <c r="KZ199" s="265"/>
      <c r="LA199" s="265"/>
      <c r="LB199" s="265"/>
      <c r="LC199" s="265"/>
      <c r="LD199" s="265"/>
      <c r="LE199" s="265"/>
      <c r="LF199" s="265"/>
      <c r="LG199" s="265"/>
      <c r="LH199" s="265"/>
      <c r="LI199" s="265"/>
      <c r="LJ199" s="265"/>
      <c r="LK199" s="265"/>
      <c r="LL199" s="265"/>
      <c r="LM199" s="265"/>
      <c r="LN199" s="265"/>
      <c r="LO199" s="265"/>
      <c r="LP199" s="265"/>
      <c r="LQ199" s="265"/>
      <c r="LR199" s="265"/>
      <c r="LS199" s="265"/>
      <c r="LT199" s="270" t="s">
        <v>455</v>
      </c>
      <c r="LU199" s="265"/>
      <c r="LV199" s="265"/>
      <c r="LW199" s="265"/>
      <c r="LX199" s="265"/>
      <c r="LY199" s="265"/>
      <c r="LZ199" s="265"/>
      <c r="MA199" s="265"/>
      <c r="MB199" s="265"/>
      <c r="MC199" s="265"/>
      <c r="MD199" s="265"/>
      <c r="ME199" s="265"/>
      <c r="MF199" s="265"/>
      <c r="MG199" s="265"/>
      <c r="MH199" s="265"/>
      <c r="MI199" s="265"/>
      <c r="MJ199" s="265"/>
      <c r="MK199" s="265"/>
      <c r="ML199" s="265"/>
      <c r="MM199" s="265"/>
      <c r="MN199" s="265"/>
      <c r="MO199" s="265"/>
      <c r="MP199" s="265"/>
      <c r="MQ199" s="265"/>
      <c r="MR199" s="265"/>
      <c r="MS199" s="265"/>
      <c r="MT199" s="265"/>
      <c r="MU199" s="265"/>
      <c r="MV199" s="265"/>
      <c r="MW199" s="265"/>
      <c r="MX199" s="265"/>
      <c r="MY199" s="265"/>
      <c r="MZ199" s="265"/>
      <c r="NA199" s="265"/>
      <c r="NB199" s="265"/>
      <c r="NC199" s="265"/>
      <c r="ND199" s="265"/>
      <c r="NE199" s="265"/>
      <c r="NF199" s="265"/>
      <c r="NG199" s="265"/>
      <c r="NH199" s="265"/>
      <c r="NI199" s="265"/>
      <c r="NJ199" s="265"/>
      <c r="NK199" s="265"/>
      <c r="NL199" s="265"/>
      <c r="NM199" s="265"/>
      <c r="NN199" s="265"/>
      <c r="NO199" s="265"/>
      <c r="NP199" s="265"/>
      <c r="NQ199" s="265"/>
      <c r="NR199" s="265"/>
      <c r="NS199" s="265"/>
      <c r="NT199" s="265"/>
      <c r="NU199" s="265"/>
      <c r="NV199" s="265"/>
      <c r="NW199" s="265"/>
      <c r="NX199" s="265"/>
      <c r="NY199" s="265"/>
      <c r="NZ199" s="265"/>
      <c r="OA199" s="265"/>
      <c r="OB199" s="265"/>
      <c r="OC199" s="265"/>
      <c r="OD199" s="265"/>
      <c r="OE199" s="265"/>
      <c r="OF199" s="265"/>
      <c r="OG199" s="265"/>
      <c r="OH199" s="265"/>
      <c r="OI199" s="265"/>
      <c r="OJ199" s="265"/>
      <c r="OK199" s="265"/>
      <c r="OL199" s="265"/>
      <c r="OM199" s="265"/>
      <c r="ON199" s="265"/>
      <c r="OO199" s="265"/>
      <c r="OP199" s="265"/>
      <c r="OQ199" s="265"/>
      <c r="OR199" s="265"/>
      <c r="OS199" s="267"/>
      <c r="OT199" s="267"/>
      <c r="OU199" s="267"/>
      <c r="OV199" s="222"/>
      <c r="OW199" s="222"/>
      <c r="OX199" s="222"/>
      <c r="OY199" s="222"/>
      <c r="OZ199" s="222"/>
      <c r="PA199" s="222"/>
      <c r="PB199" s="222"/>
      <c r="PC199" s="222"/>
      <c r="PD199" s="222"/>
      <c r="PE199" s="222"/>
      <c r="PF199" s="222"/>
      <c r="PG199" s="222"/>
      <c r="PH199" s="222"/>
      <c r="PI199" s="222"/>
      <c r="PJ199" s="222"/>
      <c r="PK199" s="222"/>
      <c r="PL199" s="222"/>
      <c r="PM199" s="222"/>
      <c r="PN199" s="222"/>
      <c r="PO199" s="222"/>
      <c r="PP199" s="222"/>
      <c r="PQ199" s="222"/>
      <c r="PR199" s="222"/>
      <c r="PS199" s="222"/>
      <c r="PT199" s="222"/>
      <c r="PU199" s="222"/>
      <c r="PV199" s="222"/>
      <c r="PW199" s="222"/>
      <c r="PX199" s="222"/>
      <c r="PY199" s="222"/>
      <c r="PZ199" s="222"/>
      <c r="QA199" s="222"/>
      <c r="QB199" s="222"/>
      <c r="QC199" s="222"/>
      <c r="QD199" s="222"/>
      <c r="QE199" s="222"/>
      <c r="QF199" s="222"/>
      <c r="QG199" s="222"/>
      <c r="QH199" s="222"/>
      <c r="QI199" s="222"/>
      <c r="QJ199" s="222"/>
      <c r="QK199" s="222"/>
      <c r="QL199" s="222"/>
      <c r="QM199" s="222"/>
      <c r="QN199" s="222"/>
      <c r="QO199" s="222"/>
      <c r="QP199" s="222"/>
      <c r="QQ199" s="222"/>
      <c r="QR199" s="222"/>
      <c r="QS199" s="222"/>
      <c r="QT199" s="222"/>
      <c r="QU199" s="222"/>
      <c r="QV199" s="222"/>
      <c r="QW199" s="222"/>
      <c r="QX199" s="222"/>
      <c r="QY199" s="222"/>
      <c r="QZ199" s="222"/>
      <c r="RA199" s="222"/>
      <c r="RB199" s="222"/>
      <c r="RC199" s="222"/>
      <c r="RD199" s="222"/>
      <c r="RE199" s="222"/>
      <c r="RF199" s="222"/>
      <c r="RG199" s="222"/>
      <c r="RH199" s="222"/>
      <c r="RI199" s="222"/>
      <c r="RJ199" s="222"/>
      <c r="RK199" s="222"/>
      <c r="RL199" s="222"/>
      <c r="RM199" s="222"/>
      <c r="RN199" s="222"/>
      <c r="RO199" s="222"/>
      <c r="RP199" s="222"/>
      <c r="RQ199" s="222"/>
      <c r="RR199" s="222"/>
      <c r="RS199" s="222"/>
      <c r="RT199" s="222"/>
      <c r="RU199" s="222"/>
      <c r="RV199" s="222"/>
      <c r="RW199" s="222"/>
      <c r="RX199" s="222"/>
      <c r="RY199" s="222"/>
      <c r="RZ199" s="222"/>
      <c r="SA199" s="222"/>
      <c r="SB199" s="222"/>
      <c r="SC199" s="222"/>
      <c r="SD199" s="222"/>
      <c r="SE199" s="222"/>
      <c r="SF199" s="222"/>
      <c r="SG199" s="222"/>
      <c r="SH199" s="222"/>
      <c r="SI199" s="222"/>
      <c r="SJ199" s="222"/>
      <c r="SK199" s="222"/>
      <c r="SL199" s="222"/>
      <c r="SM199" s="222"/>
      <c r="SN199" s="222"/>
      <c r="SO199" s="222"/>
      <c r="SP199" s="222"/>
      <c r="SQ199" s="222"/>
      <c r="SR199" s="222"/>
      <c r="SS199" s="222"/>
      <c r="ST199" s="222"/>
      <c r="SU199" s="222"/>
      <c r="SV199" s="222"/>
      <c r="SW199" s="222"/>
      <c r="SX199" s="222"/>
      <c r="SY199" s="222"/>
      <c r="SZ199" s="222"/>
      <c r="TA199" s="222"/>
      <c r="TB199" s="222"/>
      <c r="TC199" s="222"/>
      <c r="TD199" s="222"/>
      <c r="TE199" s="222"/>
      <c r="TF199" s="222"/>
      <c r="TG199" s="222"/>
      <c r="TH199" s="222"/>
      <c r="TI199" s="222"/>
      <c r="TJ199" s="222"/>
      <c r="TK199" s="222"/>
      <c r="TL199" s="222"/>
      <c r="TM199" s="222"/>
      <c r="TN199" s="222"/>
      <c r="TO199" s="222"/>
      <c r="TP199" s="222"/>
      <c r="TQ199" s="222"/>
      <c r="TR199" s="222"/>
      <c r="TS199" s="222"/>
      <c r="TT199" s="222"/>
      <c r="TU199" s="222"/>
      <c r="TV199" s="222"/>
      <c r="TW199" s="222"/>
      <c r="TX199" s="222"/>
      <c r="TY199" s="222"/>
      <c r="TZ199" s="222"/>
      <c r="UA199" s="222"/>
      <c r="UB199" s="222"/>
      <c r="UC199" s="222"/>
      <c r="UD199" s="222"/>
      <c r="UE199" s="222"/>
      <c r="UF199" s="222"/>
      <c r="UG199" s="222"/>
      <c r="UH199" s="222"/>
      <c r="UI199" s="222"/>
      <c r="UJ199" s="222"/>
      <c r="UK199" s="222"/>
      <c r="UL199" s="222"/>
      <c r="UM199" s="222"/>
      <c r="UN199" s="222"/>
      <c r="UO199" s="222"/>
      <c r="UP199" s="222"/>
      <c r="UQ199" s="222"/>
      <c r="UR199" s="222"/>
      <c r="US199" s="222"/>
      <c r="UT199" s="222"/>
      <c r="UU199" s="222"/>
      <c r="UV199" s="222"/>
      <c r="UW199" s="222"/>
      <c r="UX199" s="222"/>
      <c r="UY199" s="222"/>
      <c r="UZ199" s="222"/>
      <c r="VA199" s="222"/>
      <c r="VB199" s="222"/>
      <c r="VC199" s="222"/>
      <c r="VD199" s="222"/>
      <c r="VE199" s="222"/>
      <c r="VF199" s="222"/>
      <c r="VG199" s="222"/>
      <c r="VH199" s="222"/>
      <c r="VI199" s="222"/>
      <c r="VJ199" s="222"/>
      <c r="VK199" s="222"/>
      <c r="VL199" s="222"/>
      <c r="VM199" s="222"/>
      <c r="VN199" s="222"/>
      <c r="VO199" s="222"/>
      <c r="VP199" s="222"/>
      <c r="VQ199" s="222"/>
      <c r="VR199" s="222"/>
      <c r="VS199" s="222"/>
      <c r="VT199" s="222"/>
      <c r="VU199" s="222"/>
      <c r="VV199" s="222"/>
      <c r="VW199" s="222"/>
      <c r="VX199" s="222"/>
      <c r="VY199" s="222"/>
      <c r="VZ199" s="222"/>
      <c r="WA199" s="222"/>
      <c r="WB199" s="222"/>
      <c r="WC199" s="222"/>
      <c r="WD199" s="222"/>
      <c r="WE199" s="222"/>
      <c r="WF199" s="222"/>
      <c r="WG199" s="222"/>
      <c r="WH199" s="222"/>
      <c r="WI199" s="222"/>
      <c r="WJ199" s="222"/>
      <c r="WK199" s="222"/>
      <c r="WL199" s="222"/>
      <c r="WM199" s="222"/>
      <c r="WN199" s="222"/>
      <c r="WO199" s="222"/>
      <c r="WP199" s="222"/>
      <c r="WQ199" s="222"/>
      <c r="WR199" s="222"/>
      <c r="WS199" s="222"/>
      <c r="WT199" s="222"/>
      <c r="WU199" s="222"/>
      <c r="WV199" s="222"/>
      <c r="WW199" s="222"/>
      <c r="WX199" s="222"/>
      <c r="WY199" s="222"/>
      <c r="WZ199" s="222"/>
      <c r="XA199" s="222"/>
      <c r="XB199" s="222"/>
      <c r="XC199" s="222"/>
      <c r="XD199" s="222"/>
      <c r="XE199" s="222"/>
      <c r="XF199" s="222"/>
      <c r="XG199" s="222"/>
      <c r="XH199" s="222"/>
      <c r="XI199" s="222"/>
      <c r="XJ199" s="222"/>
      <c r="XK199" s="222"/>
      <c r="XL199" s="222"/>
      <c r="XM199" s="222"/>
      <c r="XN199" s="222"/>
      <c r="XO199" s="222"/>
      <c r="XP199" s="222"/>
      <c r="XQ199" s="222"/>
      <c r="XR199" s="222"/>
      <c r="XS199" s="222"/>
      <c r="XT199" s="222"/>
      <c r="XU199" s="222"/>
      <c r="XV199" s="222"/>
      <c r="XW199" s="222"/>
      <c r="XX199" s="222"/>
      <c r="XY199" s="222"/>
      <c r="XZ199" s="222"/>
      <c r="YA199" s="222"/>
      <c r="YB199" s="222"/>
      <c r="YC199" s="222"/>
      <c r="YD199" s="222"/>
      <c r="YE199" s="222"/>
      <c r="YF199" s="222"/>
      <c r="YG199" s="222"/>
      <c r="YH199" s="222"/>
      <c r="YI199" s="222"/>
      <c r="YJ199" s="222"/>
      <c r="YK199" s="222"/>
      <c r="YL199" s="222"/>
      <c r="YM199" s="222"/>
      <c r="YN199" s="222"/>
      <c r="YO199" s="222"/>
      <c r="YP199" s="222"/>
      <c r="YQ199" s="222"/>
      <c r="YR199" s="222"/>
      <c r="YS199" s="222"/>
      <c r="YT199" s="222"/>
      <c r="YU199" s="222"/>
      <c r="YV199" s="222"/>
      <c r="YW199" s="222"/>
      <c r="YX199" s="222"/>
      <c r="YY199" s="222"/>
      <c r="YZ199" s="222"/>
      <c r="ZA199" s="222"/>
      <c r="ZB199" s="222"/>
      <c r="ZC199" s="222"/>
      <c r="ZD199" s="222"/>
      <c r="ZE199" s="222"/>
      <c r="ZF199" s="222"/>
      <c r="ZG199" s="222"/>
      <c r="ZH199" s="222"/>
      <c r="ZI199" s="222"/>
      <c r="ZJ199" s="222"/>
      <c r="ZK199" s="222"/>
      <c r="ZL199" s="222"/>
      <c r="ZM199" s="222"/>
      <c r="ZN199" s="222"/>
      <c r="ZO199" s="222"/>
      <c r="ZP199" s="222"/>
      <c r="ZQ199" s="222"/>
      <c r="ZR199" s="222"/>
      <c r="ZS199" s="222"/>
      <c r="ZT199" s="222"/>
      <c r="ZU199" s="222"/>
      <c r="ZV199" s="222"/>
      <c r="ZW199" s="222"/>
      <c r="ZX199" s="222"/>
      <c r="ZY199" s="222"/>
      <c r="ZZ199" s="222"/>
      <c r="AAA199" s="222"/>
      <c r="AAB199" s="222"/>
      <c r="AAC199" s="222"/>
      <c r="AAD199" s="222"/>
      <c r="AAE199" s="222"/>
      <c r="AAF199" s="222"/>
      <c r="AAG199" s="222"/>
      <c r="AAH199" s="222"/>
      <c r="AAI199" s="222"/>
      <c r="AAJ199" s="222"/>
      <c r="AAK199" s="222"/>
      <c r="AAL199" s="222"/>
      <c r="AAM199" s="222"/>
      <c r="AAN199" s="222"/>
      <c r="AAO199" s="222"/>
      <c r="AAP199" s="222"/>
      <c r="AAQ199" s="222"/>
      <c r="AAR199" s="222"/>
      <c r="AAS199" s="222"/>
      <c r="AAT199" s="222"/>
      <c r="AAU199" s="222"/>
      <c r="AAV199" s="222"/>
      <c r="AAW199" s="222"/>
      <c r="AAX199" s="222"/>
      <c r="AAY199" s="222"/>
      <c r="AAZ199" s="222"/>
      <c r="ABA199" s="222"/>
      <c r="ABB199" s="222"/>
      <c r="ABC199" s="222"/>
      <c r="ABD199" s="222"/>
      <c r="ABE199" s="222"/>
      <c r="ABF199" s="222"/>
      <c r="ABG199" s="222"/>
      <c r="ABH199" s="222"/>
      <c r="ABI199" s="222"/>
      <c r="ABJ199" s="222"/>
      <c r="ABK199" s="222"/>
      <c r="ABL199" s="222"/>
      <c r="ABM199" s="222"/>
      <c r="ABN199" s="222"/>
      <c r="ABO199" s="222"/>
      <c r="ABP199" s="222"/>
      <c r="ABQ199" s="222"/>
      <c r="ABR199" s="222"/>
      <c r="ABS199" s="222"/>
      <c r="ABT199" s="222"/>
      <c r="ABU199" s="222"/>
      <c r="ABV199" s="222"/>
      <c r="ABW199" s="222"/>
      <c r="ABX199" s="222"/>
      <c r="ABY199" s="222"/>
      <c r="ABZ199" s="222"/>
      <c r="ACA199" s="222"/>
      <c r="ACB199" s="222"/>
      <c r="ACC199" s="222"/>
      <c r="ACD199" s="222"/>
      <c r="ACE199" s="222"/>
      <c r="ACF199" s="222"/>
      <c r="ACG199" s="222"/>
      <c r="ACH199" s="222"/>
      <c r="ACI199" s="222"/>
      <c r="ACJ199" s="222"/>
      <c r="ACK199" s="222"/>
      <c r="ACL199" s="222"/>
      <c r="ACM199" s="222"/>
      <c r="ACN199" s="222"/>
      <c r="ACO199" s="222"/>
      <c r="ACP199" s="222"/>
      <c r="ACQ199" s="222"/>
      <c r="ACR199" s="222"/>
      <c r="ACS199" s="222"/>
      <c r="ACT199" s="222"/>
      <c r="ACU199" s="222"/>
      <c r="ACV199" s="222"/>
      <c r="ACW199" s="222"/>
      <c r="ACX199" s="222"/>
      <c r="ACY199" s="222"/>
      <c r="ACZ199" s="222"/>
      <c r="ADA199" s="222"/>
      <c r="ADB199" s="222"/>
      <c r="ADC199" s="222"/>
      <c r="ADD199" s="222"/>
      <c r="ADE199" s="222"/>
      <c r="ADF199" s="222"/>
      <c r="ADG199" s="222"/>
      <c r="ADH199" s="222"/>
      <c r="ADI199" s="222"/>
      <c r="ADJ199" s="222"/>
      <c r="ADK199" s="222"/>
      <c r="ADL199" s="222"/>
      <c r="ADM199" s="222"/>
      <c r="ADN199" s="222"/>
      <c r="ADO199" s="222"/>
      <c r="ADP199" s="222"/>
      <c r="ADQ199" s="222"/>
      <c r="ADR199" s="222"/>
      <c r="ADS199" s="222"/>
      <c r="ADT199" s="222"/>
      <c r="ADU199" s="222"/>
      <c r="ADV199" s="222"/>
      <c r="ADW199" s="222"/>
      <c r="ADX199" s="222"/>
      <c r="ADY199" s="222"/>
      <c r="ADZ199" s="222"/>
      <c r="AEA199" s="222"/>
      <c r="AEB199" s="222"/>
      <c r="AEC199" s="222"/>
      <c r="AED199" s="222"/>
      <c r="AEE199" s="222"/>
      <c r="AEF199" s="222"/>
      <c r="AEG199" s="222"/>
      <c r="AEH199" s="222"/>
      <c r="AEI199" s="222"/>
      <c r="AEJ199" s="222"/>
      <c r="AEK199" s="222"/>
      <c r="AEL199" s="222"/>
      <c r="AEM199" s="222"/>
      <c r="AEN199" s="222"/>
      <c r="AEO199" s="222"/>
      <c r="AEP199" s="222"/>
      <c r="AEQ199" s="222"/>
      <c r="AER199" s="222"/>
      <c r="AES199" s="222"/>
      <c r="AET199" s="222"/>
      <c r="AEU199" s="222"/>
      <c r="AEV199" s="222"/>
      <c r="AEW199" s="222"/>
      <c r="AEX199" s="222"/>
      <c r="AEY199" s="222"/>
      <c r="AEZ199" s="222"/>
      <c r="AFA199" s="222"/>
      <c r="AFB199" s="222"/>
      <c r="AFC199" s="222"/>
      <c r="AFD199" s="222"/>
      <c r="AFE199" s="222"/>
      <c r="AFF199" s="222"/>
      <c r="AFG199" s="222"/>
      <c r="AFH199" s="222"/>
      <c r="AFI199" s="222"/>
      <c r="AFJ199" s="222"/>
      <c r="AFK199" s="222"/>
      <c r="AFL199" s="222"/>
      <c r="AFM199" s="222"/>
      <c r="AFN199" s="222"/>
      <c r="AFO199" s="222"/>
      <c r="AFP199" s="222"/>
      <c r="AFQ199" s="222"/>
      <c r="AFR199" s="222"/>
      <c r="AFS199" s="222"/>
      <c r="AFT199" s="222"/>
    </row>
    <row r="200" spans="1:852" s="64" customFormat="1">
      <c r="A200" s="267" t="s">
        <v>881</v>
      </c>
      <c r="B200" s="267" t="s">
        <v>9955</v>
      </c>
      <c r="C200" s="840" t="str">
        <f>IF(Severity!F200&gt;=0.5,"YES","NO")</f>
        <v>NO</v>
      </c>
      <c r="D200" s="840" t="str">
        <f>IF(Severity!G200&gt;=0.5,"YES","NO")</f>
        <v>YES</v>
      </c>
      <c r="E200" s="208">
        <v>8</v>
      </c>
      <c r="F200" s="208">
        <v>3</v>
      </c>
      <c r="G200" s="90" t="s">
        <v>384</v>
      </c>
      <c r="H200" s="270" t="s">
        <v>455</v>
      </c>
      <c r="I200" s="270">
        <v>26</v>
      </c>
      <c r="J200" s="270">
        <v>61</v>
      </c>
      <c r="K200" s="270" t="s">
        <v>455</v>
      </c>
      <c r="L200" s="267"/>
      <c r="M200" s="267"/>
      <c r="N200" s="270"/>
      <c r="O200" s="270" t="s">
        <v>602</v>
      </c>
      <c r="P200" s="267">
        <v>21</v>
      </c>
      <c r="Q200" s="267">
        <v>77</v>
      </c>
      <c r="R200" s="267">
        <v>50</v>
      </c>
      <c r="S200" s="270" t="s">
        <v>602</v>
      </c>
      <c r="T200" s="270">
        <v>21</v>
      </c>
      <c r="U200" s="150">
        <v>23.3</v>
      </c>
      <c r="V200" s="150">
        <v>3.7</v>
      </c>
      <c r="W200" s="113"/>
      <c r="X200" s="113"/>
      <c r="Y200" s="113"/>
      <c r="Z200" s="113"/>
      <c r="AA200" s="113"/>
      <c r="AB200" s="113"/>
      <c r="AC200" s="113"/>
      <c r="AD200" s="113"/>
      <c r="AE200" s="64">
        <v>-11.7</v>
      </c>
      <c r="AF200" s="64">
        <v>8.1999999999999993</v>
      </c>
      <c r="AG200" s="114"/>
      <c r="AH200" s="113"/>
      <c r="AI200" s="267">
        <v>149</v>
      </c>
      <c r="AJ200" s="267">
        <f t="shared" ref="AJ200:AJ209" si="51">AI200-J200</f>
        <v>88</v>
      </c>
      <c r="AK200" s="267" t="s">
        <v>455</v>
      </c>
      <c r="AL200" s="90" t="s">
        <v>406</v>
      </c>
      <c r="AM200" s="270" t="s">
        <v>455</v>
      </c>
      <c r="AN200" s="270">
        <v>28</v>
      </c>
      <c r="AO200" s="270">
        <v>63</v>
      </c>
      <c r="AP200" s="270" t="s">
        <v>455</v>
      </c>
      <c r="AQ200" s="267"/>
      <c r="AR200" s="267"/>
      <c r="AS200" s="267"/>
      <c r="AT200" s="270" t="s">
        <v>602</v>
      </c>
      <c r="AU200" s="267">
        <v>21</v>
      </c>
      <c r="AV200" s="267">
        <v>86</v>
      </c>
      <c r="AW200" s="267">
        <v>50</v>
      </c>
      <c r="AX200" s="267" t="s">
        <v>602</v>
      </c>
      <c r="AY200" s="267">
        <v>21</v>
      </c>
      <c r="AZ200" s="114">
        <v>23.2</v>
      </c>
      <c r="BA200" s="114">
        <v>3.6</v>
      </c>
      <c r="BD200" s="114"/>
      <c r="BE200" s="114"/>
      <c r="BF200" s="114"/>
      <c r="BG200" s="114"/>
      <c r="BH200" s="114"/>
      <c r="BI200" s="114"/>
      <c r="BJ200" s="114">
        <v>-12.6</v>
      </c>
      <c r="BK200" s="114">
        <v>8</v>
      </c>
      <c r="BN200" s="270">
        <v>149</v>
      </c>
      <c r="BO200" s="270">
        <f t="shared" ref="BO200:BO209" si="52">BN200-AO200</f>
        <v>86</v>
      </c>
      <c r="BP200" s="270" t="s">
        <v>455</v>
      </c>
      <c r="BQ200" s="270" t="s">
        <v>3011</v>
      </c>
      <c r="BR200" s="270" t="s">
        <v>455</v>
      </c>
      <c r="BS200" s="267">
        <v>3</v>
      </c>
      <c r="BT200" s="267">
        <v>56</v>
      </c>
      <c r="BU200" s="270" t="s">
        <v>455</v>
      </c>
      <c r="BV200" s="267"/>
      <c r="BW200" s="267"/>
      <c r="BX200" s="267"/>
      <c r="BY200" s="270" t="s">
        <v>602</v>
      </c>
      <c r="BZ200" s="267">
        <v>21</v>
      </c>
      <c r="CA200" s="267">
        <v>49</v>
      </c>
      <c r="CB200" s="267">
        <v>50</v>
      </c>
      <c r="CC200" s="267" t="s">
        <v>602</v>
      </c>
      <c r="CD200" s="267">
        <v>21</v>
      </c>
      <c r="CE200" s="114">
        <v>23.4</v>
      </c>
      <c r="CF200" s="114">
        <v>3.7</v>
      </c>
      <c r="CG200" s="114"/>
      <c r="CH200" s="114"/>
      <c r="CI200" s="114"/>
      <c r="CJ200" s="114"/>
      <c r="CK200" s="114"/>
      <c r="CL200" s="114"/>
      <c r="CM200" s="114"/>
      <c r="CN200" s="114"/>
      <c r="CO200" s="114">
        <v>-8.16</v>
      </c>
      <c r="CP200" s="114">
        <v>7.85</v>
      </c>
      <c r="CQ200" s="114"/>
      <c r="CR200" s="114"/>
      <c r="CS200" s="267">
        <v>150</v>
      </c>
      <c r="CT200" s="267">
        <f>CS200-BT200</f>
        <v>94</v>
      </c>
      <c r="CU200" s="270" t="s">
        <v>455</v>
      </c>
      <c r="CV200" s="270"/>
      <c r="CW200" s="270" t="s">
        <v>455</v>
      </c>
      <c r="CX200" s="270"/>
      <c r="CY200" s="267"/>
      <c r="CZ200" s="267"/>
      <c r="DA200" s="267"/>
      <c r="DB200" s="267"/>
      <c r="DC200" s="267"/>
      <c r="DD200" s="267"/>
      <c r="DE200" s="267"/>
      <c r="DF200" s="267"/>
      <c r="DG200" s="267"/>
      <c r="DH200" s="267"/>
      <c r="DI200" s="267"/>
      <c r="DJ200" s="113"/>
      <c r="DK200" s="113"/>
      <c r="DL200" s="113"/>
      <c r="DM200" s="113"/>
      <c r="DN200" s="113"/>
      <c r="DO200" s="113"/>
      <c r="DP200" s="113"/>
      <c r="DQ200" s="113"/>
      <c r="DR200" s="113"/>
      <c r="DS200" s="113"/>
      <c r="DT200" s="113"/>
      <c r="DU200" s="113"/>
      <c r="DV200" s="113"/>
      <c r="DW200" s="113"/>
      <c r="DX200" s="267"/>
      <c r="DY200" s="267"/>
      <c r="DZ200" s="267"/>
      <c r="EA200" s="267"/>
      <c r="EB200" s="270" t="s">
        <v>455</v>
      </c>
      <c r="EC200" s="267"/>
      <c r="ED200" s="267"/>
      <c r="EE200" s="267"/>
      <c r="EF200" s="267"/>
      <c r="EG200" s="267"/>
      <c r="EH200" s="267"/>
      <c r="EI200" s="267"/>
      <c r="EJ200" s="267"/>
      <c r="EK200" s="267"/>
      <c r="EL200" s="267"/>
      <c r="EM200" s="267"/>
      <c r="EN200" s="113"/>
      <c r="EO200" s="113"/>
      <c r="EP200" s="113"/>
      <c r="EQ200" s="113"/>
      <c r="ER200" s="113"/>
      <c r="ES200" s="113"/>
      <c r="ET200" s="113"/>
      <c r="EU200" s="113"/>
      <c r="EV200" s="113"/>
      <c r="EW200" s="113"/>
      <c r="EX200" s="113"/>
      <c r="EY200" s="113"/>
      <c r="EZ200" s="113"/>
      <c r="FA200" s="113"/>
      <c r="FB200" s="267"/>
      <c r="FC200" s="267"/>
      <c r="FD200" s="267"/>
      <c r="FE200" s="267"/>
      <c r="FF200" s="270" t="s">
        <v>455</v>
      </c>
      <c r="FG200" s="267"/>
      <c r="FH200" s="267"/>
      <c r="FI200" s="267"/>
      <c r="FJ200" s="267"/>
      <c r="FK200" s="267"/>
      <c r="FL200" s="212"/>
      <c r="FM200" s="212"/>
      <c r="FN200" s="267"/>
      <c r="FO200" s="267"/>
      <c r="FP200" s="267"/>
      <c r="FQ200" s="267"/>
      <c r="FR200" s="267"/>
      <c r="FS200" s="267"/>
      <c r="FT200" s="267"/>
      <c r="FU200" s="267"/>
      <c r="FV200" s="267"/>
      <c r="FW200" s="267"/>
      <c r="FX200" s="267"/>
      <c r="FY200" s="267"/>
      <c r="FZ200" s="222"/>
      <c r="GA200" s="222"/>
      <c r="GB200" s="267"/>
      <c r="GC200" s="267"/>
      <c r="GD200" s="267"/>
      <c r="GE200" s="267"/>
      <c r="GF200" s="267"/>
      <c r="GG200" s="267"/>
      <c r="GH200" s="267"/>
      <c r="GI200" s="267"/>
      <c r="GJ200" s="267"/>
      <c r="GK200" s="267"/>
      <c r="GL200" s="267"/>
      <c r="GM200" s="267"/>
      <c r="GN200" s="267"/>
      <c r="GO200" s="267"/>
      <c r="GP200" s="267"/>
      <c r="GQ200" s="267"/>
      <c r="GR200" s="222"/>
      <c r="GS200" s="222"/>
      <c r="GT200" s="267"/>
      <c r="GU200" s="267"/>
      <c r="GV200" s="267"/>
      <c r="GW200" s="267"/>
      <c r="GX200" s="267"/>
      <c r="GY200" s="267"/>
      <c r="GZ200" s="267"/>
      <c r="HA200" s="267"/>
      <c r="HB200" s="267"/>
      <c r="HC200" s="267"/>
      <c r="HD200" s="270" t="s">
        <v>455</v>
      </c>
      <c r="HE200" s="267"/>
      <c r="HF200" s="267"/>
      <c r="HG200" s="267"/>
      <c r="HH200" s="267"/>
      <c r="HI200" s="267"/>
      <c r="HJ200" s="267"/>
      <c r="HK200" s="267"/>
      <c r="HL200" s="267"/>
      <c r="HM200" s="267"/>
      <c r="HN200" s="267"/>
      <c r="HO200" s="267"/>
      <c r="HP200" s="267"/>
      <c r="HQ200" s="267"/>
      <c r="HR200" s="267"/>
      <c r="HS200" s="267"/>
      <c r="HT200" s="267"/>
      <c r="HU200" s="267"/>
      <c r="HV200" s="267"/>
      <c r="HW200" s="267"/>
      <c r="HX200" s="267"/>
      <c r="HY200" s="267"/>
      <c r="HZ200" s="267"/>
      <c r="IA200" s="267"/>
      <c r="IB200" s="267"/>
      <c r="IC200" s="267"/>
      <c r="ID200" s="267"/>
      <c r="IE200" s="267"/>
      <c r="IF200" s="267"/>
      <c r="IG200" s="267"/>
      <c r="IH200" s="267"/>
      <c r="II200" s="267"/>
      <c r="IJ200" s="267"/>
      <c r="IK200" s="267"/>
      <c r="IL200" s="267"/>
      <c r="IM200" s="267"/>
      <c r="IN200" s="267"/>
      <c r="IO200" s="267"/>
      <c r="IP200" s="267"/>
      <c r="IQ200" s="267"/>
      <c r="IR200" s="267"/>
      <c r="IS200" s="270" t="s">
        <v>455</v>
      </c>
      <c r="IT200" s="267"/>
      <c r="IU200" s="267"/>
      <c r="IV200" s="267"/>
      <c r="IW200" s="267"/>
      <c r="IX200" s="267"/>
      <c r="IY200" s="267"/>
      <c r="IZ200" s="267"/>
      <c r="JA200" s="267"/>
      <c r="JB200" s="267"/>
      <c r="JC200" s="267"/>
      <c r="JD200" s="267"/>
      <c r="JE200" s="267"/>
      <c r="JF200" s="267"/>
      <c r="JG200" s="267"/>
      <c r="JH200" s="267"/>
      <c r="JI200" s="267"/>
      <c r="JJ200" s="267"/>
      <c r="JK200" s="267"/>
      <c r="JL200" s="267"/>
      <c r="JM200" s="267"/>
      <c r="JN200" s="267"/>
      <c r="JO200" s="267"/>
      <c r="JP200" s="267"/>
      <c r="JQ200" s="267"/>
      <c r="JR200" s="267"/>
      <c r="JS200" s="267"/>
      <c r="JT200" s="267"/>
      <c r="JU200" s="267"/>
      <c r="JV200" s="267"/>
      <c r="JW200" s="267"/>
      <c r="JX200" s="267"/>
      <c r="JY200" s="267"/>
      <c r="JZ200" s="267"/>
      <c r="KA200" s="267"/>
      <c r="KB200" s="267"/>
      <c r="KC200" s="267"/>
      <c r="KD200" s="267"/>
      <c r="KE200" s="270" t="s">
        <v>455</v>
      </c>
      <c r="KF200" s="267"/>
      <c r="KG200" s="267"/>
      <c r="KH200" s="267"/>
      <c r="KI200" s="267"/>
      <c r="KJ200" s="267"/>
      <c r="KK200" s="267"/>
      <c r="KL200" s="267"/>
      <c r="KM200" s="267"/>
      <c r="KN200" s="267"/>
      <c r="KO200" s="267"/>
      <c r="KP200" s="267"/>
      <c r="KQ200" s="267"/>
      <c r="KR200" s="267"/>
      <c r="KS200" s="267"/>
      <c r="KT200" s="267"/>
      <c r="KU200" s="267"/>
      <c r="KV200" s="267"/>
      <c r="KW200" s="267"/>
      <c r="KX200" s="267"/>
      <c r="KY200" s="267"/>
      <c r="KZ200" s="267"/>
      <c r="LA200" s="267"/>
      <c r="LB200" s="267"/>
      <c r="LC200" s="267"/>
      <c r="LD200" s="267"/>
      <c r="LE200" s="267"/>
      <c r="LF200" s="267"/>
      <c r="LG200" s="267"/>
      <c r="LH200" s="267"/>
      <c r="LI200" s="267"/>
      <c r="LJ200" s="267"/>
      <c r="LK200" s="267"/>
      <c r="LL200" s="267"/>
      <c r="LM200" s="267"/>
      <c r="LN200" s="267"/>
      <c r="LO200" s="267"/>
      <c r="LP200" s="267"/>
      <c r="LQ200" s="267"/>
      <c r="LR200" s="267"/>
      <c r="LS200" s="267"/>
      <c r="LT200" s="270" t="s">
        <v>455</v>
      </c>
      <c r="LU200" s="267"/>
      <c r="LV200" s="267"/>
      <c r="LW200" s="267"/>
      <c r="LX200" s="267"/>
      <c r="LY200" s="267"/>
      <c r="LZ200" s="267"/>
      <c r="MA200" s="267"/>
      <c r="MB200" s="267"/>
      <c r="MC200" s="267"/>
      <c r="MD200" s="267"/>
      <c r="ME200" s="267"/>
      <c r="MF200" s="267"/>
      <c r="MG200" s="267"/>
      <c r="MH200" s="267"/>
      <c r="MI200" s="267"/>
      <c r="MJ200" s="267"/>
      <c r="MK200" s="267"/>
      <c r="ML200" s="267"/>
      <c r="MM200" s="267"/>
      <c r="MN200" s="267"/>
      <c r="MO200" s="267"/>
      <c r="MP200" s="267"/>
      <c r="MQ200" s="267"/>
      <c r="MR200" s="267"/>
      <c r="MS200" s="267"/>
      <c r="MT200" s="267"/>
      <c r="MU200" s="267"/>
      <c r="MV200" s="267"/>
      <c r="MW200" s="267"/>
      <c r="MX200" s="267"/>
      <c r="MY200" s="267"/>
      <c r="MZ200" s="267"/>
      <c r="NA200" s="267"/>
      <c r="NB200" s="267"/>
      <c r="NC200" s="267"/>
      <c r="ND200" s="267"/>
      <c r="NE200" s="267"/>
      <c r="NF200" s="222"/>
      <c r="NG200" s="222"/>
      <c r="NH200" s="222"/>
      <c r="NI200" s="222"/>
      <c r="NJ200" s="222"/>
      <c r="NK200" s="222"/>
      <c r="NL200" s="222"/>
      <c r="NM200" s="222"/>
      <c r="NN200" s="222"/>
      <c r="NO200" s="222"/>
      <c r="NP200" s="222"/>
      <c r="NQ200" s="222"/>
      <c r="NR200" s="222"/>
      <c r="NS200" s="222"/>
      <c r="NT200" s="222"/>
      <c r="NU200" s="222"/>
      <c r="NV200" s="222"/>
      <c r="NW200" s="222"/>
      <c r="NX200" s="222"/>
      <c r="NY200" s="222"/>
      <c r="NZ200" s="222"/>
      <c r="OA200" s="222"/>
      <c r="OB200" s="222"/>
      <c r="OC200" s="222"/>
      <c r="OD200" s="222"/>
      <c r="OE200" s="222"/>
      <c r="OF200" s="222"/>
      <c r="OG200" s="222"/>
      <c r="OH200" s="222"/>
      <c r="OI200" s="222"/>
      <c r="OJ200" s="222"/>
      <c r="OK200" s="222"/>
      <c r="OL200" s="222"/>
      <c r="OM200" s="222"/>
      <c r="ON200" s="222"/>
      <c r="OO200" s="222"/>
      <c r="OP200" s="222"/>
      <c r="OQ200" s="222"/>
      <c r="OR200" s="222"/>
      <c r="OS200" s="267">
        <f>IF(ISERROR(#REF!),0,1)</f>
        <v>0</v>
      </c>
      <c r="OT200" s="267">
        <f t="shared" ref="OT200:OU202" si="53">IF(C200="YES",1,0)</f>
        <v>0</v>
      </c>
      <c r="OU200" s="267">
        <f t="shared" si="53"/>
        <v>1</v>
      </c>
      <c r="OV200" s="223"/>
      <c r="OW200" s="223"/>
      <c r="OX200" s="223"/>
      <c r="OY200" s="223"/>
      <c r="OZ200" s="223"/>
      <c r="PA200" s="223"/>
      <c r="PB200" s="223"/>
      <c r="PC200" s="223"/>
      <c r="PD200" s="223"/>
      <c r="PE200" s="223"/>
      <c r="PF200" s="223"/>
      <c r="PG200" s="223"/>
      <c r="PH200" s="223"/>
      <c r="PI200" s="223"/>
      <c r="PJ200" s="223"/>
      <c r="PK200" s="223"/>
      <c r="PL200" s="223"/>
      <c r="PM200" s="223"/>
      <c r="PN200" s="223"/>
      <c r="PO200" s="223"/>
      <c r="PP200" s="223"/>
      <c r="PQ200" s="223"/>
      <c r="PR200" s="223"/>
      <c r="PS200" s="223"/>
      <c r="PT200" s="223"/>
      <c r="PU200" s="223"/>
      <c r="PV200" s="223"/>
      <c r="PW200" s="223"/>
      <c r="PX200" s="223"/>
      <c r="PY200" s="223"/>
      <c r="PZ200" s="223"/>
      <c r="QA200" s="223"/>
      <c r="QB200" s="223"/>
      <c r="QC200" s="223"/>
      <c r="QD200" s="223"/>
      <c r="QE200" s="223"/>
      <c r="QF200" s="223"/>
      <c r="QG200" s="223"/>
      <c r="QH200" s="223"/>
      <c r="QI200" s="223"/>
      <c r="QJ200" s="223"/>
      <c r="QK200" s="223"/>
      <c r="QL200" s="223"/>
      <c r="QM200" s="223"/>
      <c r="QN200" s="223"/>
      <c r="QO200" s="223"/>
      <c r="QP200" s="223"/>
      <c r="QQ200" s="223"/>
      <c r="QR200" s="223"/>
      <c r="QS200" s="223"/>
      <c r="QT200" s="223"/>
      <c r="QU200" s="223"/>
      <c r="QV200" s="223"/>
      <c r="QW200" s="223"/>
      <c r="QX200" s="223"/>
      <c r="QY200" s="223"/>
      <c r="QZ200" s="223"/>
      <c r="RA200" s="223"/>
      <c r="RB200" s="223"/>
      <c r="RC200" s="223"/>
      <c r="RD200" s="223"/>
      <c r="RE200" s="223"/>
      <c r="RF200" s="223"/>
      <c r="RG200" s="223"/>
      <c r="RH200" s="223"/>
      <c r="RI200" s="223"/>
      <c r="RJ200" s="223"/>
      <c r="RK200" s="223"/>
      <c r="RL200" s="223"/>
      <c r="RM200" s="223"/>
      <c r="RN200" s="223"/>
      <c r="RO200" s="223"/>
      <c r="RP200" s="223"/>
      <c r="RQ200" s="223"/>
      <c r="RR200" s="223"/>
      <c r="RS200" s="223"/>
      <c r="RT200" s="223"/>
      <c r="RU200" s="223"/>
      <c r="RV200" s="223"/>
      <c r="RW200" s="223"/>
      <c r="RX200" s="223"/>
      <c r="RY200" s="223"/>
      <c r="RZ200" s="223"/>
      <c r="SA200" s="223"/>
      <c r="SB200" s="223"/>
      <c r="SC200" s="223"/>
      <c r="SD200" s="223"/>
      <c r="SE200" s="223"/>
      <c r="SF200" s="223"/>
      <c r="SG200" s="223"/>
      <c r="SH200" s="223"/>
      <c r="SI200" s="223"/>
      <c r="SJ200" s="223"/>
      <c r="SK200" s="223"/>
      <c r="SL200" s="223"/>
      <c r="SM200" s="223"/>
      <c r="SN200" s="223"/>
      <c r="SO200" s="223"/>
      <c r="SP200" s="223"/>
      <c r="SQ200" s="223"/>
      <c r="SR200" s="223"/>
      <c r="SS200" s="223"/>
      <c r="ST200" s="223"/>
      <c r="SU200" s="223"/>
      <c r="SV200" s="223"/>
      <c r="SW200" s="223"/>
      <c r="SX200" s="223"/>
      <c r="SY200" s="223"/>
      <c r="SZ200" s="223"/>
      <c r="TA200" s="223"/>
      <c r="TB200" s="223"/>
      <c r="TC200" s="223"/>
      <c r="TD200" s="223"/>
      <c r="TE200" s="223"/>
      <c r="TF200" s="223"/>
      <c r="TG200" s="223"/>
      <c r="TH200" s="223"/>
      <c r="TI200" s="223"/>
      <c r="TJ200" s="223"/>
      <c r="TK200" s="223"/>
      <c r="TL200" s="223"/>
      <c r="TM200" s="223"/>
      <c r="TN200" s="223"/>
      <c r="TO200" s="223"/>
      <c r="TP200" s="223"/>
      <c r="TQ200" s="223"/>
      <c r="TR200" s="223"/>
      <c r="TS200" s="223"/>
      <c r="TT200" s="223"/>
      <c r="TU200" s="223"/>
      <c r="TV200" s="223"/>
      <c r="TW200" s="223"/>
      <c r="TX200" s="223"/>
      <c r="TY200" s="223"/>
      <c r="TZ200" s="223"/>
      <c r="UA200" s="223"/>
      <c r="UB200" s="223"/>
      <c r="UC200" s="223"/>
      <c r="UD200" s="223"/>
      <c r="UE200" s="223"/>
      <c r="UF200" s="223"/>
      <c r="UG200" s="223"/>
      <c r="UH200" s="223"/>
      <c r="UI200" s="223"/>
      <c r="UJ200" s="223"/>
      <c r="UK200" s="223"/>
      <c r="UL200" s="223"/>
      <c r="UM200" s="223"/>
      <c r="UN200" s="223"/>
      <c r="UO200" s="223"/>
      <c r="UP200" s="223"/>
      <c r="UQ200" s="223"/>
      <c r="UR200" s="223"/>
      <c r="US200" s="223"/>
      <c r="UT200" s="223"/>
      <c r="UU200" s="223"/>
      <c r="UV200" s="223"/>
      <c r="UW200" s="223"/>
      <c r="UX200" s="223"/>
      <c r="UY200" s="223"/>
      <c r="UZ200" s="223"/>
      <c r="VA200" s="223"/>
      <c r="VB200" s="223"/>
      <c r="VC200" s="223"/>
      <c r="VD200" s="223"/>
      <c r="VE200" s="223"/>
      <c r="VF200" s="223"/>
      <c r="VG200" s="223"/>
      <c r="VH200" s="223"/>
      <c r="VI200" s="223"/>
      <c r="VJ200" s="223"/>
      <c r="VK200" s="223"/>
      <c r="VL200" s="223"/>
      <c r="VM200" s="223"/>
      <c r="VN200" s="223"/>
      <c r="VO200" s="223"/>
      <c r="VP200" s="223"/>
      <c r="VQ200" s="223"/>
      <c r="VR200" s="223"/>
      <c r="VS200" s="223"/>
      <c r="VT200" s="223"/>
      <c r="VU200" s="223"/>
      <c r="VV200" s="223"/>
      <c r="VW200" s="223"/>
      <c r="VX200" s="223"/>
      <c r="VY200" s="223"/>
      <c r="VZ200" s="223"/>
      <c r="WA200" s="223"/>
      <c r="WB200" s="223"/>
      <c r="WC200" s="223"/>
      <c r="WD200" s="223"/>
      <c r="WE200" s="223"/>
      <c r="WF200" s="223"/>
      <c r="WG200" s="223"/>
      <c r="WH200" s="223"/>
      <c r="WI200" s="223"/>
      <c r="WJ200" s="223"/>
      <c r="WK200" s="223"/>
      <c r="WL200" s="223"/>
      <c r="WM200" s="223"/>
      <c r="WN200" s="223"/>
      <c r="WO200" s="223"/>
      <c r="WP200" s="223"/>
      <c r="WQ200" s="223"/>
      <c r="WR200" s="223"/>
      <c r="WS200" s="223"/>
      <c r="WT200" s="223"/>
      <c r="WU200" s="223"/>
      <c r="WV200" s="223"/>
      <c r="WW200" s="223"/>
      <c r="WX200" s="223"/>
      <c r="WY200" s="223"/>
      <c r="WZ200" s="223"/>
      <c r="XA200" s="223"/>
      <c r="XB200" s="223"/>
      <c r="XC200" s="223"/>
      <c r="XD200" s="223"/>
      <c r="XE200" s="223"/>
      <c r="XF200" s="223"/>
      <c r="XG200" s="223"/>
      <c r="XH200" s="223"/>
      <c r="XI200" s="223"/>
      <c r="XJ200" s="223"/>
      <c r="XK200" s="223"/>
      <c r="XL200" s="223"/>
      <c r="XM200" s="223"/>
      <c r="XN200" s="223"/>
      <c r="XO200" s="223"/>
      <c r="XP200" s="223"/>
      <c r="XQ200" s="223"/>
      <c r="XR200" s="223"/>
      <c r="XS200" s="223"/>
      <c r="XT200" s="223"/>
      <c r="XU200" s="223"/>
      <c r="XV200" s="223"/>
      <c r="XW200" s="223"/>
      <c r="XX200" s="223"/>
      <c r="XY200" s="223"/>
      <c r="XZ200" s="223"/>
      <c r="YA200" s="223"/>
      <c r="YB200" s="223"/>
      <c r="YC200" s="223"/>
      <c r="YD200" s="223"/>
      <c r="YE200" s="223"/>
      <c r="YF200" s="223"/>
      <c r="YG200" s="223"/>
      <c r="YH200" s="223"/>
      <c r="YI200" s="223"/>
      <c r="YJ200" s="223"/>
      <c r="YK200" s="223"/>
      <c r="YL200" s="223"/>
      <c r="YM200" s="223"/>
      <c r="YN200" s="223"/>
      <c r="YO200" s="223"/>
      <c r="YP200" s="223"/>
      <c r="YQ200" s="223"/>
      <c r="YR200" s="223"/>
      <c r="YS200" s="223"/>
      <c r="YT200" s="223"/>
      <c r="YU200" s="223"/>
      <c r="YV200" s="223"/>
      <c r="YW200" s="223"/>
      <c r="YX200" s="223"/>
      <c r="YY200" s="223"/>
      <c r="YZ200" s="223"/>
      <c r="ZA200" s="223"/>
      <c r="ZB200" s="223"/>
      <c r="ZC200" s="223"/>
      <c r="ZD200" s="223"/>
      <c r="ZE200" s="223"/>
      <c r="ZF200" s="223"/>
      <c r="ZG200" s="223"/>
      <c r="ZH200" s="223"/>
      <c r="ZI200" s="223"/>
      <c r="ZJ200" s="223"/>
      <c r="ZK200" s="223"/>
      <c r="ZL200" s="223"/>
      <c r="ZM200" s="223"/>
      <c r="ZN200" s="223"/>
      <c r="ZO200" s="223"/>
      <c r="ZP200" s="223"/>
      <c r="ZQ200" s="223"/>
      <c r="ZR200" s="223"/>
      <c r="ZS200" s="223"/>
      <c r="ZT200" s="223"/>
      <c r="ZU200" s="223"/>
      <c r="ZV200" s="223"/>
      <c r="ZW200" s="223"/>
      <c r="ZX200" s="223"/>
      <c r="ZY200" s="223"/>
      <c r="ZZ200" s="223"/>
      <c r="AAA200" s="223"/>
      <c r="AAB200" s="223"/>
      <c r="AAC200" s="223"/>
      <c r="AAD200" s="223"/>
      <c r="AAE200" s="223"/>
      <c r="AAF200" s="223"/>
      <c r="AAG200" s="223"/>
      <c r="AAH200" s="223"/>
      <c r="AAI200" s="223"/>
      <c r="AAJ200" s="223"/>
      <c r="AAK200" s="223"/>
      <c r="AAL200" s="223"/>
      <c r="AAM200" s="223"/>
      <c r="AAN200" s="223"/>
      <c r="AAO200" s="223"/>
      <c r="AAP200" s="223"/>
      <c r="AAQ200" s="223"/>
      <c r="AAR200" s="223"/>
      <c r="AAS200" s="223"/>
      <c r="AAT200" s="223"/>
      <c r="AAU200" s="223"/>
      <c r="AAV200" s="223"/>
      <c r="AAW200" s="223"/>
      <c r="AAX200" s="223"/>
      <c r="AAY200" s="223"/>
      <c r="AAZ200" s="223"/>
      <c r="ABA200" s="223"/>
      <c r="ABB200" s="223"/>
      <c r="ABC200" s="223"/>
      <c r="ABD200" s="223"/>
      <c r="ABE200" s="223"/>
      <c r="ABF200" s="223"/>
      <c r="ABG200" s="223"/>
      <c r="ABH200" s="223"/>
      <c r="ABI200" s="223"/>
      <c r="ABJ200" s="223"/>
      <c r="ABK200" s="223"/>
      <c r="ABL200" s="223"/>
      <c r="ABM200" s="223"/>
      <c r="ABN200" s="223"/>
      <c r="ABO200" s="223"/>
      <c r="ABP200" s="223"/>
      <c r="ABQ200" s="223"/>
      <c r="ABR200" s="223"/>
      <c r="ABS200" s="223"/>
      <c r="ABT200" s="223"/>
      <c r="ABU200" s="223"/>
      <c r="ABV200" s="223"/>
      <c r="ABW200" s="223"/>
      <c r="ABX200" s="223"/>
      <c r="ABY200" s="223"/>
      <c r="ABZ200" s="223"/>
      <c r="ACA200" s="223"/>
      <c r="ACB200" s="223"/>
      <c r="ACC200" s="223"/>
      <c r="ACD200" s="223"/>
      <c r="ACE200" s="223"/>
      <c r="ACF200" s="223"/>
      <c r="ACG200" s="223"/>
      <c r="ACH200" s="223"/>
      <c r="ACI200" s="223"/>
      <c r="ACJ200" s="223"/>
      <c r="ACK200" s="223"/>
      <c r="ACL200" s="223"/>
      <c r="ACM200" s="223"/>
      <c r="ACN200" s="223"/>
      <c r="ACO200" s="223"/>
      <c r="ACP200" s="223"/>
      <c r="ACQ200" s="223"/>
      <c r="ACR200" s="223"/>
      <c r="ACS200" s="223"/>
      <c r="ACT200" s="223"/>
      <c r="ACU200" s="223"/>
      <c r="ACV200" s="223"/>
      <c r="ACW200" s="223"/>
      <c r="ACX200" s="223"/>
      <c r="ACY200" s="223"/>
      <c r="ACZ200" s="223"/>
      <c r="ADA200" s="223"/>
      <c r="ADB200" s="223"/>
      <c r="ADC200" s="223"/>
      <c r="ADD200" s="223"/>
      <c r="ADE200" s="223"/>
      <c r="ADF200" s="223"/>
      <c r="ADG200" s="223"/>
      <c r="ADH200" s="223"/>
      <c r="ADI200" s="223"/>
      <c r="ADJ200" s="223"/>
      <c r="ADK200" s="223"/>
      <c r="ADL200" s="223"/>
      <c r="ADM200" s="223"/>
      <c r="ADN200" s="223"/>
      <c r="ADO200" s="223"/>
      <c r="ADP200" s="223"/>
      <c r="ADQ200" s="223"/>
      <c r="ADR200" s="223"/>
      <c r="ADS200" s="223"/>
      <c r="ADT200" s="223"/>
      <c r="ADU200" s="223"/>
      <c r="ADV200" s="223"/>
      <c r="ADW200" s="223"/>
      <c r="ADX200" s="223"/>
      <c r="ADY200" s="223"/>
      <c r="ADZ200" s="223"/>
      <c r="AEA200" s="223"/>
      <c r="AEB200" s="223"/>
      <c r="AEC200" s="223"/>
      <c r="AED200" s="223"/>
      <c r="AEE200" s="223"/>
      <c r="AEF200" s="223"/>
      <c r="AEG200" s="223"/>
      <c r="AEH200" s="223"/>
      <c r="AEI200" s="223"/>
      <c r="AEJ200" s="223"/>
      <c r="AEK200" s="223"/>
      <c r="AEL200" s="223"/>
      <c r="AEM200" s="223"/>
      <c r="AEN200" s="223"/>
      <c r="AEO200" s="223"/>
      <c r="AEP200" s="223"/>
      <c r="AEQ200" s="223"/>
      <c r="AER200" s="223"/>
      <c r="AES200" s="223"/>
      <c r="AET200" s="223"/>
      <c r="AEU200" s="223"/>
      <c r="AEV200" s="223"/>
      <c r="AEW200" s="223"/>
      <c r="AEX200" s="223"/>
      <c r="AEY200" s="223"/>
      <c r="AEZ200" s="223"/>
      <c r="AFA200" s="223"/>
      <c r="AFB200" s="223"/>
      <c r="AFC200" s="223"/>
      <c r="AFD200" s="223"/>
      <c r="AFE200" s="223"/>
      <c r="AFF200" s="223"/>
      <c r="AFG200" s="223"/>
      <c r="AFH200" s="223"/>
      <c r="AFI200" s="223"/>
      <c r="AFJ200" s="223"/>
      <c r="AFK200" s="223"/>
      <c r="AFL200" s="223"/>
      <c r="AFM200" s="223"/>
      <c r="AFN200" s="223"/>
      <c r="AFO200" s="223"/>
      <c r="AFP200" s="223"/>
      <c r="AFQ200" s="223"/>
      <c r="AFR200" s="223"/>
      <c r="AFS200" s="223"/>
      <c r="AFT200" s="223"/>
    </row>
    <row r="201" spans="1:852">
      <c r="A201" s="267" t="s">
        <v>323</v>
      </c>
      <c r="B201" s="267" t="s">
        <v>9956</v>
      </c>
      <c r="C201" s="260" t="s">
        <v>173</v>
      </c>
      <c r="D201" s="260" t="s">
        <v>3028</v>
      </c>
      <c r="E201" s="109">
        <v>8</v>
      </c>
      <c r="F201" s="109">
        <v>2</v>
      </c>
      <c r="G201" s="270" t="s">
        <v>384</v>
      </c>
      <c r="H201" s="270" t="s">
        <v>455</v>
      </c>
      <c r="I201" s="270">
        <v>4</v>
      </c>
      <c r="J201" s="270">
        <v>39</v>
      </c>
      <c r="K201" s="270" t="s">
        <v>455</v>
      </c>
      <c r="L201" s="267"/>
      <c r="M201" s="267"/>
      <c r="N201" s="270"/>
      <c r="O201" s="270" t="s">
        <v>602</v>
      </c>
      <c r="P201" s="267">
        <v>31</v>
      </c>
      <c r="Q201" s="267">
        <v>54</v>
      </c>
      <c r="R201" s="267">
        <v>50</v>
      </c>
      <c r="S201" s="270" t="s">
        <v>455</v>
      </c>
      <c r="T201" s="270"/>
      <c r="U201" s="113"/>
      <c r="V201" s="113"/>
      <c r="W201" s="113"/>
      <c r="X201" s="113"/>
      <c r="Y201" s="113"/>
      <c r="Z201" s="113"/>
      <c r="AA201" s="113"/>
      <c r="AB201" s="113"/>
      <c r="AC201" s="113"/>
      <c r="AD201" s="113"/>
      <c r="AE201" s="114"/>
      <c r="AF201" s="113"/>
      <c r="AG201" s="113"/>
      <c r="AH201" s="113"/>
      <c r="AI201" s="267">
        <v>119</v>
      </c>
      <c r="AJ201" s="267">
        <f t="shared" si="51"/>
        <v>80</v>
      </c>
      <c r="AK201" s="267" t="s">
        <v>455</v>
      </c>
      <c r="AL201" s="270" t="s">
        <v>3011</v>
      </c>
      <c r="AM201" s="270" t="s">
        <v>455</v>
      </c>
      <c r="AN201" s="270">
        <v>0</v>
      </c>
      <c r="AO201" s="270">
        <v>41</v>
      </c>
      <c r="AP201" s="270" t="s">
        <v>455</v>
      </c>
      <c r="AQ201" s="267"/>
      <c r="AR201" s="267"/>
      <c r="AS201" s="267"/>
      <c r="AT201" s="267" t="s">
        <v>602</v>
      </c>
      <c r="AU201" s="267">
        <v>31</v>
      </c>
      <c r="AV201" s="267">
        <v>38</v>
      </c>
      <c r="AW201" s="267">
        <v>50</v>
      </c>
      <c r="AX201" s="270" t="s">
        <v>455</v>
      </c>
      <c r="AY201" s="267"/>
      <c r="AZ201" s="114"/>
      <c r="BA201" s="114"/>
      <c r="BB201" s="114"/>
      <c r="BC201" s="114"/>
      <c r="BD201" s="114"/>
      <c r="BE201" s="114"/>
      <c r="BF201" s="114"/>
      <c r="BG201" s="114"/>
      <c r="BH201" s="114"/>
      <c r="BI201" s="114"/>
      <c r="BJ201" s="114"/>
      <c r="BK201" s="114"/>
      <c r="BL201" s="114"/>
      <c r="BM201" s="114"/>
      <c r="BN201" s="270">
        <v>121</v>
      </c>
      <c r="BO201" s="270">
        <f t="shared" si="52"/>
        <v>80</v>
      </c>
      <c r="BP201" s="270" t="s">
        <v>455</v>
      </c>
      <c r="BQ201" s="270"/>
      <c r="BR201" s="270" t="s">
        <v>455</v>
      </c>
      <c r="BS201" s="267"/>
      <c r="BT201" s="267"/>
      <c r="BU201" s="267"/>
      <c r="BV201" s="267"/>
      <c r="BW201" s="267"/>
      <c r="BX201" s="267"/>
      <c r="BY201" s="267"/>
      <c r="BZ201" s="267"/>
      <c r="CA201" s="267"/>
      <c r="CB201" s="267"/>
      <c r="CC201" s="267"/>
      <c r="CD201" s="267"/>
      <c r="CE201" s="114"/>
      <c r="CF201" s="114"/>
      <c r="CG201" s="114"/>
      <c r="CH201" s="114"/>
      <c r="CI201" s="114"/>
      <c r="CJ201" s="114"/>
      <c r="CK201" s="114"/>
      <c r="CL201" s="114"/>
      <c r="CM201" s="114"/>
      <c r="CN201" s="114"/>
      <c r="CO201" s="114"/>
      <c r="CP201" s="114"/>
      <c r="CQ201" s="114"/>
      <c r="CR201" s="114"/>
      <c r="CS201" s="267"/>
      <c r="CT201" s="267"/>
      <c r="CU201" s="267"/>
      <c r="CV201" s="270"/>
      <c r="CW201" s="270" t="s">
        <v>455</v>
      </c>
      <c r="CX201" s="270"/>
      <c r="CY201" s="267"/>
      <c r="CZ201" s="267"/>
      <c r="DA201" s="267"/>
      <c r="DB201" s="267"/>
      <c r="DC201" s="267"/>
      <c r="DD201" s="267"/>
      <c r="DE201" s="267"/>
      <c r="DF201" s="267"/>
      <c r="DG201" s="267"/>
      <c r="DH201" s="267"/>
      <c r="DI201" s="267"/>
      <c r="DJ201" s="113"/>
      <c r="DK201" s="113"/>
      <c r="DL201" s="113"/>
      <c r="DM201" s="113"/>
      <c r="DN201" s="113"/>
      <c r="DO201" s="113"/>
      <c r="DP201" s="113"/>
      <c r="DQ201" s="113"/>
      <c r="DR201" s="113"/>
      <c r="DS201" s="113"/>
      <c r="DT201" s="113"/>
      <c r="DU201" s="113"/>
      <c r="DV201" s="113"/>
      <c r="DW201" s="113"/>
      <c r="DX201" s="267"/>
      <c r="DY201" s="267"/>
      <c r="DZ201" s="267"/>
      <c r="EA201" s="267"/>
      <c r="EB201" s="270" t="s">
        <v>455</v>
      </c>
      <c r="EC201" s="267"/>
      <c r="ED201" s="267"/>
      <c r="EE201" s="267"/>
      <c r="EF201" s="267"/>
      <c r="EG201" s="267"/>
      <c r="EH201" s="267"/>
      <c r="EI201" s="267"/>
      <c r="EJ201" s="267"/>
      <c r="EK201" s="267"/>
      <c r="EL201" s="267"/>
      <c r="EM201" s="267"/>
      <c r="EN201" s="267"/>
      <c r="EO201" s="113"/>
      <c r="EP201" s="113"/>
      <c r="EQ201" s="113"/>
      <c r="ER201" s="113"/>
      <c r="ES201" s="113"/>
      <c r="ET201" s="113"/>
      <c r="EU201" s="113"/>
      <c r="EV201" s="113"/>
      <c r="EW201" s="113"/>
      <c r="EX201" s="113"/>
      <c r="EY201" s="113"/>
      <c r="EZ201" s="113"/>
      <c r="FA201" s="113"/>
      <c r="FB201" s="113"/>
      <c r="FC201" s="267"/>
      <c r="FD201" s="267"/>
      <c r="FE201" s="267"/>
      <c r="FF201" s="270" t="s">
        <v>455</v>
      </c>
      <c r="FG201" s="267"/>
      <c r="FH201" s="267"/>
      <c r="FI201" s="267"/>
      <c r="FJ201" s="267"/>
      <c r="FK201" s="267"/>
      <c r="FL201" s="267"/>
      <c r="FM201" s="267"/>
      <c r="FN201" s="267"/>
      <c r="FO201" s="267"/>
      <c r="FP201" s="267"/>
      <c r="FQ201" s="267"/>
      <c r="FR201" s="267"/>
      <c r="FS201" s="267"/>
      <c r="FT201" s="267"/>
      <c r="FU201" s="267"/>
      <c r="FV201" s="267"/>
      <c r="FW201" s="267"/>
      <c r="FX201" s="267"/>
      <c r="FY201" s="267"/>
      <c r="FZ201" s="267"/>
      <c r="GA201" s="267"/>
      <c r="GB201" s="267"/>
      <c r="GC201" s="267"/>
      <c r="GD201" s="267"/>
      <c r="GE201" s="267"/>
      <c r="GF201" s="267"/>
      <c r="GG201" s="267"/>
      <c r="GH201" s="267"/>
      <c r="GI201" s="267"/>
      <c r="GJ201" s="267"/>
      <c r="GK201" s="267"/>
      <c r="GL201" s="267"/>
      <c r="GM201" s="267"/>
      <c r="GN201" s="267"/>
      <c r="GO201" s="267"/>
      <c r="GP201" s="267"/>
      <c r="GQ201" s="267"/>
      <c r="GR201" s="267"/>
      <c r="GS201" s="267"/>
      <c r="GT201" s="267"/>
      <c r="GU201" s="267"/>
      <c r="GV201" s="267"/>
      <c r="GW201" s="267"/>
      <c r="GX201" s="267"/>
      <c r="GY201" s="267"/>
      <c r="GZ201" s="267"/>
      <c r="HA201" s="267"/>
      <c r="HB201" s="267"/>
      <c r="HC201" s="267"/>
      <c r="HD201" s="270" t="s">
        <v>455</v>
      </c>
      <c r="HE201" s="267"/>
      <c r="HF201" s="267"/>
      <c r="HG201" s="267"/>
      <c r="HH201" s="267"/>
      <c r="HI201" s="267"/>
      <c r="HJ201" s="267"/>
      <c r="HK201" s="267"/>
      <c r="HL201" s="267"/>
      <c r="HM201" s="267"/>
      <c r="HN201" s="267"/>
      <c r="HO201" s="267"/>
      <c r="HP201" s="267"/>
      <c r="HQ201" s="267"/>
      <c r="HR201" s="267"/>
      <c r="HS201" s="267"/>
      <c r="HT201" s="267"/>
      <c r="HU201" s="267"/>
      <c r="HV201" s="267"/>
      <c r="HW201" s="267"/>
      <c r="HX201" s="267"/>
      <c r="HY201" s="267"/>
      <c r="HZ201" s="267"/>
      <c r="IA201" s="267"/>
      <c r="IB201" s="267"/>
      <c r="IC201" s="267"/>
      <c r="ID201" s="267"/>
      <c r="IE201" s="267"/>
      <c r="IF201" s="267"/>
      <c r="IG201" s="267"/>
      <c r="IH201" s="267"/>
      <c r="II201" s="267"/>
      <c r="IJ201" s="267"/>
      <c r="IK201" s="267"/>
      <c r="IL201" s="267"/>
      <c r="IM201" s="267"/>
      <c r="IN201" s="267"/>
      <c r="IO201" s="267"/>
      <c r="IP201" s="267"/>
      <c r="IQ201" s="267"/>
      <c r="IR201" s="267"/>
      <c r="IS201" s="270" t="s">
        <v>455</v>
      </c>
      <c r="IT201" s="267"/>
      <c r="IU201" s="267"/>
      <c r="IV201" s="267"/>
      <c r="IW201" s="267"/>
      <c r="IX201" s="267"/>
      <c r="IY201" s="267"/>
      <c r="IZ201" s="267"/>
      <c r="JA201" s="267"/>
      <c r="JB201" s="267"/>
      <c r="JC201" s="267"/>
      <c r="JD201" s="267"/>
      <c r="JE201" s="267"/>
      <c r="JF201" s="267"/>
      <c r="JG201" s="267"/>
      <c r="JH201" s="267"/>
      <c r="JI201" s="267"/>
      <c r="JJ201" s="267"/>
      <c r="JK201" s="267"/>
      <c r="JL201" s="267"/>
      <c r="JM201" s="267"/>
      <c r="JN201" s="267"/>
      <c r="JO201" s="267"/>
      <c r="JP201" s="267"/>
      <c r="JQ201" s="267"/>
      <c r="JR201" s="267"/>
      <c r="JS201" s="267"/>
      <c r="JT201" s="267"/>
      <c r="JU201" s="267"/>
      <c r="JV201" s="267"/>
      <c r="JW201" s="267"/>
      <c r="JX201" s="267"/>
      <c r="JY201" s="267"/>
      <c r="JZ201" s="267"/>
      <c r="KA201" s="267"/>
      <c r="KB201" s="267"/>
      <c r="KC201" s="267"/>
      <c r="KD201" s="267"/>
      <c r="KE201" s="270" t="s">
        <v>455</v>
      </c>
      <c r="KF201" s="267"/>
      <c r="KG201" s="267"/>
      <c r="KH201" s="267"/>
      <c r="KI201" s="267"/>
      <c r="KJ201" s="267"/>
      <c r="KK201" s="267"/>
      <c r="KL201" s="267"/>
      <c r="KM201" s="267"/>
      <c r="KN201" s="267"/>
      <c r="KO201" s="267"/>
      <c r="KP201" s="267"/>
      <c r="KQ201" s="267"/>
      <c r="KR201" s="267"/>
      <c r="KS201" s="267"/>
      <c r="KT201" s="267"/>
      <c r="KU201" s="267"/>
      <c r="KV201" s="267"/>
      <c r="KW201" s="267"/>
      <c r="KX201" s="267"/>
      <c r="KY201" s="267"/>
      <c r="KZ201" s="267"/>
      <c r="LA201" s="267"/>
      <c r="LB201" s="267"/>
      <c r="LC201" s="267"/>
      <c r="LD201" s="267"/>
      <c r="LE201" s="267"/>
      <c r="LF201" s="267"/>
      <c r="LG201" s="267"/>
      <c r="LH201" s="267"/>
      <c r="LI201" s="267"/>
      <c r="LJ201" s="267"/>
      <c r="LK201" s="267"/>
      <c r="LL201" s="267"/>
      <c r="LM201" s="267"/>
      <c r="LN201" s="267"/>
      <c r="LO201" s="267"/>
      <c r="LP201" s="267"/>
      <c r="LQ201" s="267"/>
      <c r="LR201" s="267"/>
      <c r="LS201" s="267"/>
      <c r="LT201" s="270" t="s">
        <v>455</v>
      </c>
      <c r="LU201" s="267"/>
      <c r="LV201" s="267"/>
      <c r="LW201" s="267"/>
      <c r="LX201" s="267"/>
      <c r="LY201" s="267"/>
      <c r="LZ201" s="267"/>
      <c r="MA201" s="267"/>
      <c r="MB201" s="267"/>
      <c r="MC201" s="267"/>
      <c r="MD201" s="267"/>
      <c r="ME201" s="267"/>
      <c r="MF201" s="267"/>
      <c r="MG201" s="267"/>
      <c r="MH201" s="267"/>
      <c r="MI201" s="267"/>
      <c r="MJ201" s="267"/>
      <c r="MK201" s="267"/>
      <c r="ML201" s="267"/>
      <c r="MM201" s="267"/>
      <c r="MN201" s="267"/>
      <c r="MO201" s="267"/>
      <c r="MP201" s="267"/>
      <c r="MQ201" s="267"/>
      <c r="MR201" s="267"/>
      <c r="MS201" s="267"/>
      <c r="MT201" s="267"/>
      <c r="MU201" s="267"/>
      <c r="MV201" s="267"/>
      <c r="MW201" s="267"/>
      <c r="MX201" s="267"/>
      <c r="MY201" s="267"/>
      <c r="MZ201" s="267"/>
      <c r="NA201" s="267"/>
      <c r="NB201" s="267"/>
      <c r="NC201" s="267"/>
      <c r="ND201" s="267"/>
      <c r="NE201" s="267"/>
      <c r="NF201" s="267"/>
      <c r="NG201" s="267"/>
      <c r="NH201" s="267"/>
      <c r="NI201" s="267"/>
      <c r="NJ201" s="267"/>
      <c r="NK201" s="267"/>
      <c r="NL201" s="267"/>
      <c r="NM201" s="267"/>
      <c r="NN201" s="267"/>
      <c r="NO201" s="267"/>
      <c r="NP201" s="267"/>
      <c r="NQ201" s="267"/>
      <c r="NR201" s="267"/>
      <c r="NS201" s="267"/>
      <c r="NT201" s="267"/>
      <c r="NU201" s="267"/>
      <c r="NV201" s="267"/>
      <c r="NW201" s="267"/>
      <c r="NX201" s="267"/>
      <c r="NY201" s="267"/>
      <c r="NZ201" s="267"/>
      <c r="OA201" s="267"/>
      <c r="OB201" s="267"/>
      <c r="OC201" s="267"/>
      <c r="OD201" s="267"/>
      <c r="OE201" s="267"/>
      <c r="OF201" s="267"/>
      <c r="OG201" s="267"/>
      <c r="OH201" s="267"/>
      <c r="OI201" s="267"/>
      <c r="OJ201" s="267"/>
      <c r="OK201" s="267"/>
      <c r="OL201" s="267"/>
      <c r="OM201" s="267"/>
      <c r="ON201" s="267"/>
      <c r="OO201" s="267"/>
      <c r="OP201" s="267"/>
      <c r="OQ201" s="267"/>
      <c r="OR201" s="267"/>
      <c r="OS201" s="267">
        <f>IF(ISERROR(#REF!),0,1)</f>
        <v>0</v>
      </c>
      <c r="OT201" s="267">
        <f t="shared" si="53"/>
        <v>0</v>
      </c>
      <c r="OU201" s="267">
        <f t="shared" si="53"/>
        <v>1</v>
      </c>
      <c r="OV201" s="222"/>
      <c r="OW201" s="222"/>
      <c r="OX201" s="222"/>
      <c r="OY201" s="222"/>
      <c r="OZ201" s="222"/>
      <c r="PA201" s="222"/>
      <c r="PB201" s="222"/>
      <c r="PC201" s="222"/>
      <c r="PD201" s="222"/>
      <c r="PE201" s="222"/>
      <c r="PF201" s="222"/>
      <c r="PG201" s="222"/>
      <c r="PH201" s="222"/>
      <c r="PI201" s="222"/>
      <c r="PJ201" s="222"/>
      <c r="PK201" s="222"/>
      <c r="PL201" s="222"/>
      <c r="PM201" s="222"/>
      <c r="PN201" s="222"/>
      <c r="PO201" s="222"/>
      <c r="PP201" s="222"/>
      <c r="PQ201" s="222"/>
      <c r="PR201" s="222"/>
      <c r="PS201" s="222"/>
      <c r="PT201" s="222"/>
      <c r="PU201" s="222"/>
      <c r="PV201" s="222"/>
      <c r="PW201" s="222"/>
      <c r="PX201" s="222"/>
      <c r="PY201" s="222"/>
      <c r="PZ201" s="222"/>
      <c r="QA201" s="222"/>
      <c r="QB201" s="222"/>
      <c r="QC201" s="222"/>
      <c r="QD201" s="222"/>
      <c r="QE201" s="222"/>
      <c r="QF201" s="222"/>
      <c r="QG201" s="222"/>
      <c r="QH201" s="222"/>
      <c r="QI201" s="222"/>
      <c r="QJ201" s="222"/>
      <c r="QK201" s="222"/>
      <c r="QL201" s="222"/>
      <c r="QM201" s="222"/>
      <c r="QN201" s="222"/>
      <c r="QO201" s="222"/>
      <c r="QP201" s="222"/>
      <c r="QQ201" s="222"/>
      <c r="QR201" s="222"/>
      <c r="QS201" s="222"/>
      <c r="QT201" s="222"/>
      <c r="QU201" s="222"/>
      <c r="QV201" s="222"/>
      <c r="QW201" s="222"/>
      <c r="QX201" s="222"/>
      <c r="QY201" s="222"/>
      <c r="QZ201" s="222"/>
      <c r="RA201" s="222"/>
      <c r="RB201" s="222"/>
      <c r="RC201" s="222"/>
      <c r="RD201" s="222"/>
      <c r="RE201" s="222"/>
      <c r="RF201" s="222"/>
      <c r="RG201" s="222"/>
      <c r="RH201" s="222"/>
      <c r="RI201" s="222"/>
      <c r="RJ201" s="222"/>
      <c r="RK201" s="222"/>
      <c r="RL201" s="222"/>
      <c r="RM201" s="222"/>
      <c r="RN201" s="222"/>
      <c r="RO201" s="222"/>
      <c r="RP201" s="222"/>
      <c r="RQ201" s="222"/>
      <c r="RR201" s="222"/>
      <c r="RS201" s="222"/>
      <c r="RT201" s="222"/>
      <c r="RU201" s="222"/>
      <c r="RV201" s="222"/>
      <c r="RW201" s="222"/>
      <c r="RX201" s="222"/>
      <c r="RY201" s="222"/>
      <c r="RZ201" s="222"/>
      <c r="SA201" s="222"/>
      <c r="SB201" s="222"/>
      <c r="SC201" s="222"/>
      <c r="SD201" s="222"/>
      <c r="SE201" s="222"/>
      <c r="SF201" s="222"/>
      <c r="SG201" s="222"/>
      <c r="SH201" s="222"/>
      <c r="SI201" s="222"/>
      <c r="SJ201" s="222"/>
      <c r="SK201" s="222"/>
      <c r="SL201" s="222"/>
      <c r="SM201" s="222"/>
      <c r="SN201" s="222"/>
      <c r="SO201" s="222"/>
      <c r="SP201" s="222"/>
      <c r="SQ201" s="222"/>
      <c r="SR201" s="222"/>
      <c r="SS201" s="222"/>
      <c r="ST201" s="222"/>
      <c r="SU201" s="222"/>
      <c r="SV201" s="222"/>
      <c r="SW201" s="222"/>
      <c r="SX201" s="222"/>
      <c r="SY201" s="222"/>
      <c r="SZ201" s="222"/>
      <c r="TA201" s="222"/>
      <c r="TB201" s="222"/>
      <c r="TC201" s="222"/>
      <c r="TD201" s="222"/>
      <c r="TE201" s="222"/>
      <c r="TF201" s="222"/>
      <c r="TG201" s="222"/>
      <c r="TH201" s="222"/>
      <c r="TI201" s="222"/>
      <c r="TJ201" s="222"/>
      <c r="TK201" s="222"/>
      <c r="TL201" s="222"/>
      <c r="TM201" s="222"/>
      <c r="TN201" s="222"/>
      <c r="TO201" s="222"/>
      <c r="TP201" s="222"/>
      <c r="TQ201" s="222"/>
      <c r="TR201" s="222"/>
      <c r="TS201" s="222"/>
      <c r="TT201" s="222"/>
      <c r="TU201" s="222"/>
      <c r="TV201" s="222"/>
      <c r="TW201" s="222"/>
      <c r="TX201" s="222"/>
      <c r="TY201" s="222"/>
      <c r="TZ201" s="222"/>
      <c r="UA201" s="222"/>
      <c r="UB201" s="222"/>
      <c r="UC201" s="222"/>
      <c r="UD201" s="222"/>
      <c r="UE201" s="222"/>
      <c r="UF201" s="222"/>
      <c r="UG201" s="222"/>
      <c r="UH201" s="222"/>
      <c r="UI201" s="222"/>
      <c r="UJ201" s="222"/>
      <c r="UK201" s="222"/>
      <c r="UL201" s="222"/>
      <c r="UM201" s="222"/>
      <c r="UN201" s="222"/>
      <c r="UO201" s="222"/>
      <c r="UP201" s="222"/>
      <c r="UQ201" s="222"/>
      <c r="UR201" s="222"/>
      <c r="US201" s="222"/>
      <c r="UT201" s="222"/>
      <c r="UU201" s="222"/>
      <c r="UV201" s="222"/>
      <c r="UW201" s="222"/>
      <c r="UX201" s="222"/>
      <c r="UY201" s="222"/>
      <c r="UZ201" s="222"/>
      <c r="VA201" s="222"/>
      <c r="VB201" s="222"/>
      <c r="VC201" s="222"/>
      <c r="VD201" s="222"/>
      <c r="VE201" s="222"/>
      <c r="VF201" s="222"/>
      <c r="VG201" s="222"/>
      <c r="VH201" s="222"/>
      <c r="VI201" s="222"/>
      <c r="VJ201" s="222"/>
      <c r="VK201" s="222"/>
      <c r="VL201" s="222"/>
      <c r="VM201" s="222"/>
      <c r="VN201" s="222"/>
      <c r="VO201" s="222"/>
      <c r="VP201" s="222"/>
      <c r="VQ201" s="222"/>
      <c r="VR201" s="222"/>
      <c r="VS201" s="222"/>
      <c r="VT201" s="222"/>
      <c r="VU201" s="222"/>
      <c r="VV201" s="222"/>
      <c r="VW201" s="222"/>
      <c r="VX201" s="222"/>
      <c r="VY201" s="222"/>
      <c r="VZ201" s="222"/>
      <c r="WA201" s="222"/>
      <c r="WB201" s="222"/>
      <c r="WC201" s="222"/>
      <c r="WD201" s="222"/>
      <c r="WE201" s="222"/>
      <c r="WF201" s="222"/>
      <c r="WG201" s="222"/>
      <c r="WH201" s="222"/>
      <c r="WI201" s="222"/>
      <c r="WJ201" s="222"/>
      <c r="WK201" s="222"/>
      <c r="WL201" s="222"/>
      <c r="WM201" s="222"/>
      <c r="WN201" s="222"/>
      <c r="WO201" s="222"/>
      <c r="WP201" s="222"/>
      <c r="WQ201" s="222"/>
      <c r="WR201" s="222"/>
      <c r="WS201" s="222"/>
      <c r="WT201" s="222"/>
      <c r="WU201" s="222"/>
      <c r="WV201" s="222"/>
      <c r="WW201" s="222"/>
      <c r="WX201" s="222"/>
      <c r="WY201" s="222"/>
      <c r="WZ201" s="222"/>
      <c r="XA201" s="222"/>
      <c r="XB201" s="222"/>
      <c r="XC201" s="222"/>
      <c r="XD201" s="222"/>
      <c r="XE201" s="222"/>
      <c r="XF201" s="222"/>
      <c r="XG201" s="222"/>
      <c r="XH201" s="222"/>
      <c r="XI201" s="222"/>
      <c r="XJ201" s="222"/>
      <c r="XK201" s="222"/>
      <c r="XL201" s="222"/>
      <c r="XM201" s="222"/>
      <c r="XN201" s="222"/>
      <c r="XO201" s="222"/>
      <c r="XP201" s="222"/>
      <c r="XQ201" s="222"/>
      <c r="XR201" s="222"/>
      <c r="XS201" s="222"/>
      <c r="XT201" s="222"/>
      <c r="XU201" s="222"/>
      <c r="XV201" s="222"/>
      <c r="XW201" s="222"/>
      <c r="XX201" s="222"/>
      <c r="XY201" s="222"/>
      <c r="XZ201" s="222"/>
      <c r="YA201" s="222"/>
      <c r="YB201" s="222"/>
      <c r="YC201" s="222"/>
      <c r="YD201" s="222"/>
      <c r="YE201" s="222"/>
      <c r="YF201" s="222"/>
      <c r="YG201" s="222"/>
      <c r="YH201" s="222"/>
      <c r="YI201" s="222"/>
      <c r="YJ201" s="222"/>
      <c r="YK201" s="222"/>
      <c r="YL201" s="222"/>
      <c r="YM201" s="222"/>
      <c r="YN201" s="222"/>
      <c r="YO201" s="222"/>
      <c r="YP201" s="222"/>
      <c r="YQ201" s="222"/>
      <c r="YR201" s="222"/>
      <c r="YS201" s="222"/>
      <c r="YT201" s="222"/>
      <c r="YU201" s="222"/>
      <c r="YV201" s="222"/>
      <c r="YW201" s="222"/>
      <c r="YX201" s="222"/>
      <c r="YY201" s="222"/>
      <c r="YZ201" s="222"/>
      <c r="ZA201" s="222"/>
      <c r="ZB201" s="222"/>
      <c r="ZC201" s="222"/>
      <c r="ZD201" s="222"/>
      <c r="ZE201" s="222"/>
      <c r="ZF201" s="222"/>
      <c r="ZG201" s="222"/>
      <c r="ZH201" s="222"/>
      <c r="ZI201" s="222"/>
      <c r="ZJ201" s="222"/>
      <c r="ZK201" s="222"/>
      <c r="ZL201" s="222"/>
      <c r="ZM201" s="222"/>
      <c r="ZN201" s="222"/>
      <c r="ZO201" s="222"/>
      <c r="ZP201" s="222"/>
      <c r="ZQ201" s="222"/>
      <c r="ZR201" s="222"/>
      <c r="ZS201" s="222"/>
      <c r="ZT201" s="222"/>
      <c r="ZU201" s="222"/>
      <c r="ZV201" s="222"/>
      <c r="ZW201" s="222"/>
      <c r="ZX201" s="222"/>
      <c r="ZY201" s="222"/>
      <c r="ZZ201" s="222"/>
      <c r="AAA201" s="222"/>
      <c r="AAB201" s="222"/>
      <c r="AAC201" s="222"/>
      <c r="AAD201" s="222"/>
      <c r="AAE201" s="222"/>
      <c r="AAF201" s="222"/>
      <c r="AAG201" s="222"/>
      <c r="AAH201" s="222"/>
      <c r="AAI201" s="222"/>
      <c r="AAJ201" s="222"/>
      <c r="AAK201" s="222"/>
      <c r="AAL201" s="222"/>
      <c r="AAM201" s="222"/>
      <c r="AAN201" s="222"/>
      <c r="AAO201" s="222"/>
      <c r="AAP201" s="222"/>
      <c r="AAQ201" s="222"/>
      <c r="AAR201" s="222"/>
      <c r="AAS201" s="222"/>
      <c r="AAT201" s="222"/>
      <c r="AAU201" s="222"/>
      <c r="AAV201" s="222"/>
      <c r="AAW201" s="222"/>
      <c r="AAX201" s="222"/>
      <c r="AAY201" s="222"/>
      <c r="AAZ201" s="222"/>
      <c r="ABA201" s="222"/>
      <c r="ABB201" s="222"/>
      <c r="ABC201" s="222"/>
      <c r="ABD201" s="222"/>
      <c r="ABE201" s="222"/>
      <c r="ABF201" s="222"/>
      <c r="ABG201" s="222"/>
      <c r="ABH201" s="222"/>
      <c r="ABI201" s="222"/>
      <c r="ABJ201" s="222"/>
      <c r="ABK201" s="222"/>
      <c r="ABL201" s="222"/>
      <c r="ABM201" s="222"/>
      <c r="ABN201" s="222"/>
      <c r="ABO201" s="222"/>
      <c r="ABP201" s="222"/>
      <c r="ABQ201" s="222"/>
      <c r="ABR201" s="222"/>
      <c r="ABS201" s="222"/>
      <c r="ABT201" s="222"/>
      <c r="ABU201" s="222"/>
      <c r="ABV201" s="222"/>
      <c r="ABW201" s="222"/>
      <c r="ABX201" s="222"/>
      <c r="ABY201" s="222"/>
      <c r="ABZ201" s="222"/>
      <c r="ACA201" s="222"/>
      <c r="ACB201" s="222"/>
      <c r="ACC201" s="222"/>
      <c r="ACD201" s="222"/>
      <c r="ACE201" s="222"/>
      <c r="ACF201" s="222"/>
      <c r="ACG201" s="222"/>
      <c r="ACH201" s="222"/>
      <c r="ACI201" s="222"/>
      <c r="ACJ201" s="222"/>
      <c r="ACK201" s="222"/>
      <c r="ACL201" s="222"/>
      <c r="ACM201" s="222"/>
      <c r="ACN201" s="222"/>
      <c r="ACO201" s="222"/>
      <c r="ACP201" s="222"/>
      <c r="ACQ201" s="222"/>
      <c r="ACR201" s="222"/>
      <c r="ACS201" s="222"/>
      <c r="ACT201" s="222"/>
      <c r="ACU201" s="222"/>
      <c r="ACV201" s="222"/>
      <c r="ACW201" s="222"/>
      <c r="ACX201" s="222"/>
      <c r="ACY201" s="222"/>
      <c r="ACZ201" s="222"/>
      <c r="ADA201" s="222"/>
      <c r="ADB201" s="222"/>
      <c r="ADC201" s="222"/>
      <c r="ADD201" s="222"/>
      <c r="ADE201" s="222"/>
      <c r="ADF201" s="222"/>
      <c r="ADG201" s="222"/>
      <c r="ADH201" s="222"/>
      <c r="ADI201" s="222"/>
      <c r="ADJ201" s="222"/>
      <c r="ADK201" s="222"/>
      <c r="ADL201" s="222"/>
      <c r="ADM201" s="222"/>
      <c r="ADN201" s="222"/>
      <c r="ADO201" s="222"/>
      <c r="ADP201" s="222"/>
      <c r="ADQ201" s="222"/>
      <c r="ADR201" s="222"/>
      <c r="ADS201" s="222"/>
      <c r="ADT201" s="222"/>
      <c r="ADU201" s="222"/>
      <c r="ADV201" s="222"/>
      <c r="ADW201" s="222"/>
      <c r="ADX201" s="222"/>
      <c r="ADY201" s="222"/>
      <c r="ADZ201" s="222"/>
      <c r="AEA201" s="222"/>
      <c r="AEB201" s="222"/>
      <c r="AEC201" s="222"/>
      <c r="AED201" s="222"/>
      <c r="AEE201" s="222"/>
      <c r="AEF201" s="222"/>
      <c r="AEG201" s="222"/>
      <c r="AEH201" s="222"/>
      <c r="AEI201" s="222"/>
      <c r="AEJ201" s="222"/>
      <c r="AEK201" s="222"/>
      <c r="AEL201" s="222"/>
      <c r="AEM201" s="222"/>
      <c r="AEN201" s="222"/>
      <c r="AEO201" s="222"/>
      <c r="AEP201" s="222"/>
      <c r="AEQ201" s="222"/>
      <c r="AER201" s="222"/>
      <c r="AES201" s="222"/>
      <c r="AET201" s="222"/>
      <c r="AEU201" s="222"/>
      <c r="AEV201" s="222"/>
      <c r="AEW201" s="222"/>
      <c r="AEX201" s="222"/>
      <c r="AEY201" s="222"/>
      <c r="AEZ201" s="222"/>
      <c r="AFA201" s="222"/>
      <c r="AFB201" s="222"/>
      <c r="AFC201" s="222"/>
      <c r="AFD201" s="222"/>
      <c r="AFE201" s="222"/>
      <c r="AFF201" s="222"/>
      <c r="AFG201" s="222"/>
      <c r="AFH201" s="222"/>
      <c r="AFI201" s="222"/>
      <c r="AFJ201" s="222"/>
      <c r="AFK201" s="222"/>
      <c r="AFL201" s="222"/>
      <c r="AFM201" s="222"/>
      <c r="AFN201" s="222"/>
      <c r="AFO201" s="222"/>
      <c r="AFP201" s="222"/>
      <c r="AFQ201" s="222"/>
      <c r="AFR201" s="222"/>
      <c r="AFS201" s="222"/>
      <c r="AFT201" s="222"/>
    </row>
    <row r="202" spans="1:852">
      <c r="A202" s="267" t="s">
        <v>2302</v>
      </c>
      <c r="B202" s="579" t="s">
        <v>9956</v>
      </c>
      <c r="C202" s="260" t="s">
        <v>173</v>
      </c>
      <c r="D202" s="260" t="s">
        <v>3028</v>
      </c>
      <c r="E202" s="270">
        <v>24</v>
      </c>
      <c r="F202" s="209">
        <v>2</v>
      </c>
      <c r="G202" s="270" t="s">
        <v>384</v>
      </c>
      <c r="H202" s="270" t="s">
        <v>455</v>
      </c>
      <c r="I202" s="270">
        <v>9</v>
      </c>
      <c r="J202" s="270">
        <v>28</v>
      </c>
      <c r="K202" s="270" t="s">
        <v>455</v>
      </c>
      <c r="L202" s="267"/>
      <c r="M202" s="267"/>
      <c r="N202" s="270"/>
      <c r="O202" s="270" t="s">
        <v>602</v>
      </c>
      <c r="P202" s="267">
        <v>17</v>
      </c>
      <c r="Q202" s="267">
        <v>21</v>
      </c>
      <c r="R202" s="267">
        <v>50</v>
      </c>
      <c r="S202" s="270" t="s">
        <v>602</v>
      </c>
      <c r="T202" s="270">
        <v>17</v>
      </c>
      <c r="U202" s="113">
        <v>23.2</v>
      </c>
      <c r="V202" s="113" t="s">
        <v>455</v>
      </c>
      <c r="W202" s="113"/>
      <c r="X202" s="113"/>
      <c r="Y202" s="113"/>
      <c r="Z202" s="113"/>
      <c r="AA202" s="113"/>
      <c r="AB202" s="113"/>
      <c r="AC202" s="113"/>
      <c r="AD202" s="113"/>
      <c r="AE202" s="114"/>
      <c r="AF202" s="113"/>
      <c r="AG202" s="113"/>
      <c r="AH202" s="113"/>
      <c r="AI202" s="267">
        <v>54</v>
      </c>
      <c r="AJ202" s="267">
        <f t="shared" si="51"/>
        <v>26</v>
      </c>
      <c r="AK202" s="267" t="s">
        <v>455</v>
      </c>
      <c r="AL202" s="270" t="s">
        <v>360</v>
      </c>
      <c r="AM202" s="270" t="s">
        <v>455</v>
      </c>
      <c r="AN202" s="270">
        <v>6</v>
      </c>
      <c r="AO202" s="270">
        <v>23</v>
      </c>
      <c r="AP202" s="270" t="s">
        <v>455</v>
      </c>
      <c r="AQ202" s="267"/>
      <c r="AR202" s="267"/>
      <c r="AS202" s="267"/>
      <c r="AT202" s="267" t="s">
        <v>602</v>
      </c>
      <c r="AU202" s="267">
        <v>17</v>
      </c>
      <c r="AV202" s="267">
        <v>19</v>
      </c>
      <c r="AW202" s="267">
        <v>50</v>
      </c>
      <c r="AX202" s="270" t="s">
        <v>602</v>
      </c>
      <c r="AY202" s="267">
        <v>17</v>
      </c>
      <c r="AZ202" s="114">
        <v>23.3</v>
      </c>
      <c r="BA202" s="114" t="s">
        <v>455</v>
      </c>
      <c r="BB202" s="114"/>
      <c r="BC202" s="114"/>
      <c r="BD202" s="114"/>
      <c r="BE202" s="114"/>
      <c r="BF202" s="114"/>
      <c r="BG202" s="114"/>
      <c r="BH202" s="114"/>
      <c r="BI202" s="114"/>
      <c r="BJ202" s="114"/>
      <c r="BK202" s="114"/>
      <c r="BL202" s="114"/>
      <c r="BM202" s="114"/>
      <c r="BN202" s="270">
        <v>50</v>
      </c>
      <c r="BO202" s="270">
        <f t="shared" si="52"/>
        <v>27</v>
      </c>
      <c r="BP202" s="270" t="s">
        <v>455</v>
      </c>
      <c r="BQ202" s="270"/>
      <c r="BR202" s="270" t="s">
        <v>455</v>
      </c>
      <c r="BS202" s="267"/>
      <c r="BT202" s="267"/>
      <c r="BU202" s="267"/>
      <c r="BV202" s="267"/>
      <c r="BW202" s="267"/>
      <c r="BX202" s="267"/>
      <c r="BY202" s="267"/>
      <c r="BZ202" s="267"/>
      <c r="CA202" s="267"/>
      <c r="CB202" s="267"/>
      <c r="CC202" s="267"/>
      <c r="CD202" s="267"/>
      <c r="CE202" s="114"/>
      <c r="CF202" s="114"/>
      <c r="CG202" s="114"/>
      <c r="CH202" s="114"/>
      <c r="CI202" s="114"/>
      <c r="CJ202" s="114"/>
      <c r="CK202" s="114"/>
      <c r="CL202" s="114"/>
      <c r="CM202" s="114"/>
      <c r="CN202" s="114"/>
      <c r="CO202" s="114"/>
      <c r="CP202" s="114"/>
      <c r="CQ202" s="114"/>
      <c r="CR202" s="114"/>
      <c r="CS202" s="267"/>
      <c r="CT202" s="267"/>
      <c r="CU202" s="267"/>
      <c r="CV202" s="270"/>
      <c r="CW202" s="270" t="s">
        <v>455</v>
      </c>
      <c r="CX202" s="270"/>
      <c r="CY202" s="267"/>
      <c r="CZ202" s="267"/>
      <c r="DA202" s="267"/>
      <c r="DB202" s="267"/>
      <c r="DC202" s="267"/>
      <c r="DD202" s="267"/>
      <c r="DE202" s="267"/>
      <c r="DF202" s="267"/>
      <c r="DG202" s="267"/>
      <c r="DH202" s="267"/>
      <c r="DI202" s="267"/>
      <c r="DJ202" s="113"/>
      <c r="DK202" s="113"/>
      <c r="DL202" s="113"/>
      <c r="DM202" s="113"/>
      <c r="DN202" s="113"/>
      <c r="DO202" s="113"/>
      <c r="DP202" s="113"/>
      <c r="DQ202" s="113"/>
      <c r="DR202" s="113"/>
      <c r="DS202" s="113"/>
      <c r="DT202" s="113"/>
      <c r="DU202" s="113"/>
      <c r="DV202" s="113"/>
      <c r="DW202" s="113"/>
      <c r="DX202" s="267"/>
      <c r="DY202" s="267"/>
      <c r="DZ202" s="267"/>
      <c r="EA202" s="267"/>
      <c r="EB202" s="270" t="s">
        <v>455</v>
      </c>
      <c r="EC202" s="267"/>
      <c r="ED202" s="267"/>
      <c r="EE202" s="267"/>
      <c r="EF202" s="267"/>
      <c r="EG202" s="267"/>
      <c r="EH202" s="267"/>
      <c r="EI202" s="267"/>
      <c r="EJ202" s="267"/>
      <c r="EK202" s="267"/>
      <c r="EL202" s="267"/>
      <c r="EM202" s="267"/>
      <c r="EN202" s="267"/>
      <c r="EO202" s="113"/>
      <c r="EP202" s="113"/>
      <c r="EQ202" s="113"/>
      <c r="ER202" s="113"/>
      <c r="ES202" s="113"/>
      <c r="ET202" s="113"/>
      <c r="EU202" s="113"/>
      <c r="EV202" s="113"/>
      <c r="EW202" s="113"/>
      <c r="EX202" s="113"/>
      <c r="EY202" s="113"/>
      <c r="EZ202" s="113"/>
      <c r="FA202" s="113"/>
      <c r="FB202" s="113"/>
      <c r="FC202" s="267"/>
      <c r="FD202" s="267"/>
      <c r="FE202" s="267"/>
      <c r="FF202" s="270" t="s">
        <v>455</v>
      </c>
      <c r="FG202" s="267"/>
      <c r="FH202" s="267"/>
      <c r="FI202" s="267"/>
      <c r="FJ202" s="267"/>
      <c r="FK202" s="267"/>
      <c r="FL202" s="267"/>
      <c r="FM202" s="267"/>
      <c r="FN202" s="267"/>
      <c r="FO202" s="267"/>
      <c r="FP202" s="267"/>
      <c r="FQ202" s="267"/>
      <c r="FR202" s="267"/>
      <c r="FS202" s="267"/>
      <c r="FT202" s="267"/>
      <c r="FU202" s="267"/>
      <c r="FV202" s="267"/>
      <c r="FW202" s="267"/>
      <c r="FX202" s="267"/>
      <c r="FY202" s="267"/>
      <c r="FZ202" s="267"/>
      <c r="GA202" s="267"/>
      <c r="GB202" s="267"/>
      <c r="GC202" s="267"/>
      <c r="GD202" s="267"/>
      <c r="GE202" s="267"/>
      <c r="GF202" s="267"/>
      <c r="GG202" s="267"/>
      <c r="GH202" s="267"/>
      <c r="GI202" s="267"/>
      <c r="GJ202" s="267"/>
      <c r="GK202" s="267"/>
      <c r="GL202" s="267"/>
      <c r="GM202" s="267"/>
      <c r="GN202" s="267"/>
      <c r="GO202" s="267"/>
      <c r="GP202" s="267"/>
      <c r="GQ202" s="267"/>
      <c r="GR202" s="267"/>
      <c r="GS202" s="267"/>
      <c r="GT202" s="267"/>
      <c r="GU202" s="267"/>
      <c r="GV202" s="267"/>
      <c r="GW202" s="267"/>
      <c r="GX202" s="267"/>
      <c r="GY202" s="267"/>
      <c r="GZ202" s="267"/>
      <c r="HA202" s="267"/>
      <c r="HB202" s="267"/>
      <c r="HC202" s="267"/>
      <c r="HD202" s="270" t="s">
        <v>455</v>
      </c>
      <c r="HE202" s="267"/>
      <c r="HF202" s="267"/>
      <c r="HG202" s="267"/>
      <c r="HH202" s="267"/>
      <c r="HI202" s="267"/>
      <c r="HJ202" s="267"/>
      <c r="HK202" s="267"/>
      <c r="HL202" s="267"/>
      <c r="HM202" s="267"/>
      <c r="HN202" s="267"/>
      <c r="HO202" s="267"/>
      <c r="HP202" s="267"/>
      <c r="HQ202" s="267"/>
      <c r="HR202" s="267"/>
      <c r="HS202" s="267"/>
      <c r="HT202" s="267"/>
      <c r="HU202" s="267"/>
      <c r="HV202" s="267"/>
      <c r="HW202" s="267"/>
      <c r="HX202" s="267"/>
      <c r="HY202" s="267"/>
      <c r="HZ202" s="267"/>
      <c r="IA202" s="267"/>
      <c r="IB202" s="267"/>
      <c r="IC202" s="267"/>
      <c r="ID202" s="267"/>
      <c r="IE202" s="267"/>
      <c r="IF202" s="267"/>
      <c r="IG202" s="267"/>
      <c r="IH202" s="267"/>
      <c r="II202" s="267"/>
      <c r="IJ202" s="267"/>
      <c r="IK202" s="267"/>
      <c r="IL202" s="267"/>
      <c r="IM202" s="267"/>
      <c r="IN202" s="267"/>
      <c r="IO202" s="267"/>
      <c r="IP202" s="267"/>
      <c r="IQ202" s="267"/>
      <c r="IR202" s="267"/>
      <c r="IS202" s="270" t="s">
        <v>455</v>
      </c>
      <c r="IT202" s="267"/>
      <c r="IU202" s="267"/>
      <c r="IV202" s="267"/>
      <c r="IW202" s="267"/>
      <c r="IX202" s="267"/>
      <c r="IY202" s="267"/>
      <c r="IZ202" s="267"/>
      <c r="JA202" s="267"/>
      <c r="JB202" s="267"/>
      <c r="JC202" s="267"/>
      <c r="JD202" s="267"/>
      <c r="JE202" s="267"/>
      <c r="JF202" s="267"/>
      <c r="JG202" s="267"/>
      <c r="JH202" s="267"/>
      <c r="JI202" s="267"/>
      <c r="JJ202" s="267"/>
      <c r="JK202" s="267"/>
      <c r="JL202" s="267"/>
      <c r="JM202" s="267"/>
      <c r="JN202" s="267"/>
      <c r="JO202" s="267"/>
      <c r="JP202" s="267"/>
      <c r="JQ202" s="267"/>
      <c r="JR202" s="267"/>
      <c r="JS202" s="267"/>
      <c r="JT202" s="267"/>
      <c r="JU202" s="267"/>
      <c r="JV202" s="267"/>
      <c r="JW202" s="267"/>
      <c r="JX202" s="267"/>
      <c r="JY202" s="267"/>
      <c r="JZ202" s="267"/>
      <c r="KA202" s="267"/>
      <c r="KB202" s="267"/>
      <c r="KC202" s="267"/>
      <c r="KD202" s="267"/>
      <c r="KE202" s="270" t="s">
        <v>455</v>
      </c>
      <c r="KF202" s="267"/>
      <c r="KG202" s="267"/>
      <c r="KH202" s="267"/>
      <c r="KI202" s="267"/>
      <c r="KJ202" s="267"/>
      <c r="KK202" s="267"/>
      <c r="KL202" s="267"/>
      <c r="KM202" s="267"/>
      <c r="KN202" s="267"/>
      <c r="KO202" s="267"/>
      <c r="KP202" s="267"/>
      <c r="KQ202" s="267"/>
      <c r="KR202" s="267"/>
      <c r="KS202" s="267"/>
      <c r="KT202" s="267"/>
      <c r="KU202" s="267"/>
      <c r="KV202" s="267"/>
      <c r="KW202" s="267"/>
      <c r="KX202" s="267"/>
      <c r="KY202" s="267"/>
      <c r="KZ202" s="267"/>
      <c r="LA202" s="267"/>
      <c r="LB202" s="267"/>
      <c r="LC202" s="267"/>
      <c r="LD202" s="267"/>
      <c r="LE202" s="267"/>
      <c r="LF202" s="267"/>
      <c r="LG202" s="267"/>
      <c r="LH202" s="267"/>
      <c r="LI202" s="267"/>
      <c r="LJ202" s="267"/>
      <c r="LK202" s="267"/>
      <c r="LL202" s="267"/>
      <c r="LM202" s="267"/>
      <c r="LN202" s="267"/>
      <c r="LO202" s="267"/>
      <c r="LP202" s="267"/>
      <c r="LQ202" s="267"/>
      <c r="LR202" s="267"/>
      <c r="LS202" s="267"/>
      <c r="LT202" s="270" t="s">
        <v>455</v>
      </c>
      <c r="LU202" s="267"/>
      <c r="LV202" s="267"/>
      <c r="LW202" s="267"/>
      <c r="LX202" s="267"/>
      <c r="LY202" s="267"/>
      <c r="LZ202" s="267"/>
      <c r="MA202" s="267"/>
      <c r="MB202" s="267"/>
      <c r="MC202" s="267"/>
      <c r="MD202" s="267"/>
      <c r="ME202" s="267"/>
      <c r="MF202" s="267"/>
      <c r="MG202" s="267"/>
      <c r="MH202" s="267"/>
      <c r="MI202" s="267"/>
      <c r="MJ202" s="267"/>
      <c r="MK202" s="267"/>
      <c r="ML202" s="267"/>
      <c r="MM202" s="267"/>
      <c r="MN202" s="267"/>
      <c r="MO202" s="267"/>
      <c r="MP202" s="267"/>
      <c r="MQ202" s="267"/>
      <c r="MR202" s="267"/>
      <c r="MS202" s="267"/>
      <c r="MT202" s="267"/>
      <c r="MU202" s="267"/>
      <c r="MV202" s="267"/>
      <c r="MW202" s="267"/>
      <c r="MX202" s="267"/>
      <c r="MY202" s="267"/>
      <c r="MZ202" s="267"/>
      <c r="NA202" s="267"/>
      <c r="NB202" s="267"/>
      <c r="NC202" s="267"/>
      <c r="ND202" s="267"/>
      <c r="NE202" s="267"/>
      <c r="NF202" s="267"/>
      <c r="NG202" s="267"/>
      <c r="NH202" s="267"/>
      <c r="NI202" s="267"/>
      <c r="NJ202" s="267"/>
      <c r="NK202" s="267"/>
      <c r="NL202" s="267"/>
      <c r="NM202" s="267"/>
      <c r="NN202" s="267"/>
      <c r="NO202" s="267"/>
      <c r="NP202" s="267"/>
      <c r="NQ202" s="267"/>
      <c r="NR202" s="267"/>
      <c r="NS202" s="267"/>
      <c r="NT202" s="267"/>
      <c r="NU202" s="267"/>
      <c r="NV202" s="267"/>
      <c r="NW202" s="267"/>
      <c r="NX202" s="267"/>
      <c r="NY202" s="267"/>
      <c r="NZ202" s="267"/>
      <c r="OA202" s="267"/>
      <c r="OB202" s="267"/>
      <c r="OC202" s="267"/>
      <c r="OD202" s="267"/>
      <c r="OE202" s="267"/>
      <c r="OF202" s="267"/>
      <c r="OG202" s="267"/>
      <c r="OH202" s="267"/>
      <c r="OI202" s="267"/>
      <c r="OJ202" s="267"/>
      <c r="OK202" s="267"/>
      <c r="OL202" s="267"/>
      <c r="OM202" s="267"/>
      <c r="ON202" s="267"/>
      <c r="OO202" s="267"/>
      <c r="OP202" s="267"/>
      <c r="OQ202" s="267"/>
      <c r="OR202" s="267"/>
      <c r="OS202" s="267">
        <f>IF(ISERROR(#REF!),0,1)</f>
        <v>0</v>
      </c>
      <c r="OT202" s="267">
        <f t="shared" si="53"/>
        <v>0</v>
      </c>
      <c r="OU202" s="267">
        <f t="shared" si="53"/>
        <v>1</v>
      </c>
      <c r="OV202" s="222"/>
      <c r="OW202" s="222"/>
      <c r="OX202" s="222"/>
      <c r="OY202" s="222"/>
      <c r="OZ202" s="222"/>
      <c r="PA202" s="222"/>
      <c r="PB202" s="222"/>
      <c r="PC202" s="222"/>
      <c r="PD202" s="222"/>
      <c r="PE202" s="222"/>
      <c r="PF202" s="222"/>
      <c r="PG202" s="222"/>
      <c r="PH202" s="222"/>
      <c r="PI202" s="222"/>
      <c r="PJ202" s="222"/>
      <c r="PK202" s="222"/>
      <c r="PL202" s="222"/>
      <c r="PM202" s="222"/>
      <c r="PN202" s="222"/>
      <c r="PO202" s="222"/>
      <c r="PP202" s="222"/>
      <c r="PQ202" s="222"/>
      <c r="PR202" s="222"/>
      <c r="PS202" s="222"/>
      <c r="PT202" s="222"/>
      <c r="PU202" s="222"/>
      <c r="PV202" s="222"/>
      <c r="PW202" s="222"/>
      <c r="PX202" s="222"/>
      <c r="PY202" s="222"/>
      <c r="PZ202" s="222"/>
      <c r="QA202" s="222"/>
      <c r="QB202" s="222"/>
      <c r="QC202" s="222"/>
      <c r="QD202" s="222"/>
      <c r="QE202" s="222"/>
      <c r="QF202" s="222"/>
      <c r="QG202" s="222"/>
      <c r="QH202" s="222"/>
      <c r="QI202" s="222"/>
      <c r="QJ202" s="222"/>
      <c r="QK202" s="222"/>
      <c r="QL202" s="222"/>
      <c r="QM202" s="222"/>
      <c r="QN202" s="222"/>
      <c r="QO202" s="222"/>
      <c r="QP202" s="222"/>
      <c r="QQ202" s="222"/>
      <c r="QR202" s="222"/>
      <c r="QS202" s="222"/>
      <c r="QT202" s="222"/>
      <c r="QU202" s="222"/>
      <c r="QV202" s="222"/>
      <c r="QW202" s="222"/>
      <c r="QX202" s="222"/>
      <c r="QY202" s="222"/>
      <c r="QZ202" s="222"/>
      <c r="RA202" s="222"/>
      <c r="RB202" s="222"/>
      <c r="RC202" s="222"/>
      <c r="RD202" s="222"/>
      <c r="RE202" s="222"/>
      <c r="RF202" s="222"/>
      <c r="RG202" s="222"/>
      <c r="RH202" s="222"/>
      <c r="RI202" s="222"/>
      <c r="RJ202" s="222"/>
      <c r="RK202" s="222"/>
      <c r="RL202" s="222"/>
      <c r="RM202" s="222"/>
      <c r="RN202" s="222"/>
      <c r="RO202" s="222"/>
      <c r="RP202" s="222"/>
      <c r="RQ202" s="222"/>
      <c r="RR202" s="222"/>
      <c r="RS202" s="222"/>
      <c r="RT202" s="222"/>
      <c r="RU202" s="222"/>
      <c r="RV202" s="222"/>
      <c r="RW202" s="222"/>
      <c r="RX202" s="222"/>
      <c r="RY202" s="222"/>
      <c r="RZ202" s="222"/>
      <c r="SA202" s="222"/>
      <c r="SB202" s="222"/>
      <c r="SC202" s="222"/>
      <c r="SD202" s="222"/>
      <c r="SE202" s="222"/>
      <c r="SF202" s="222"/>
      <c r="SG202" s="222"/>
      <c r="SH202" s="222"/>
      <c r="SI202" s="222"/>
      <c r="SJ202" s="222"/>
      <c r="SK202" s="222"/>
      <c r="SL202" s="222"/>
      <c r="SM202" s="222"/>
      <c r="SN202" s="222"/>
      <c r="SO202" s="222"/>
      <c r="SP202" s="222"/>
      <c r="SQ202" s="222"/>
      <c r="SR202" s="222"/>
      <c r="SS202" s="222"/>
      <c r="ST202" s="222"/>
      <c r="SU202" s="222"/>
      <c r="SV202" s="222"/>
      <c r="SW202" s="222"/>
      <c r="SX202" s="222"/>
      <c r="SY202" s="222"/>
      <c r="SZ202" s="222"/>
      <c r="TA202" s="222"/>
      <c r="TB202" s="222"/>
      <c r="TC202" s="222"/>
      <c r="TD202" s="222"/>
      <c r="TE202" s="222"/>
      <c r="TF202" s="222"/>
      <c r="TG202" s="222"/>
      <c r="TH202" s="222"/>
      <c r="TI202" s="222"/>
      <c r="TJ202" s="222"/>
      <c r="TK202" s="222"/>
      <c r="TL202" s="222"/>
      <c r="TM202" s="222"/>
      <c r="TN202" s="222"/>
      <c r="TO202" s="222"/>
      <c r="TP202" s="222"/>
      <c r="TQ202" s="222"/>
      <c r="TR202" s="222"/>
      <c r="TS202" s="222"/>
      <c r="TT202" s="222"/>
      <c r="TU202" s="222"/>
      <c r="TV202" s="222"/>
      <c r="TW202" s="222"/>
      <c r="TX202" s="222"/>
      <c r="TY202" s="222"/>
      <c r="TZ202" s="222"/>
      <c r="UA202" s="222"/>
      <c r="UB202" s="222"/>
      <c r="UC202" s="222"/>
      <c r="UD202" s="222"/>
      <c r="UE202" s="222"/>
      <c r="UF202" s="222"/>
      <c r="UG202" s="222"/>
      <c r="UH202" s="222"/>
      <c r="UI202" s="222"/>
      <c r="UJ202" s="222"/>
      <c r="UK202" s="222"/>
      <c r="UL202" s="222"/>
      <c r="UM202" s="222"/>
      <c r="UN202" s="222"/>
      <c r="UO202" s="222"/>
      <c r="UP202" s="222"/>
      <c r="UQ202" s="222"/>
      <c r="UR202" s="222"/>
      <c r="US202" s="222"/>
      <c r="UT202" s="222"/>
      <c r="UU202" s="222"/>
      <c r="UV202" s="222"/>
      <c r="UW202" s="222"/>
      <c r="UX202" s="222"/>
      <c r="UY202" s="222"/>
      <c r="UZ202" s="222"/>
      <c r="VA202" s="222"/>
      <c r="VB202" s="222"/>
      <c r="VC202" s="222"/>
      <c r="VD202" s="222"/>
      <c r="VE202" s="222"/>
      <c r="VF202" s="222"/>
      <c r="VG202" s="222"/>
      <c r="VH202" s="222"/>
      <c r="VI202" s="222"/>
      <c r="VJ202" s="222"/>
      <c r="VK202" s="222"/>
      <c r="VL202" s="222"/>
      <c r="VM202" s="222"/>
      <c r="VN202" s="222"/>
      <c r="VO202" s="222"/>
      <c r="VP202" s="222"/>
      <c r="VQ202" s="222"/>
      <c r="VR202" s="222"/>
      <c r="VS202" s="222"/>
      <c r="VT202" s="222"/>
      <c r="VU202" s="222"/>
      <c r="VV202" s="222"/>
      <c r="VW202" s="222"/>
      <c r="VX202" s="222"/>
      <c r="VY202" s="222"/>
      <c r="VZ202" s="222"/>
      <c r="WA202" s="222"/>
      <c r="WB202" s="222"/>
      <c r="WC202" s="222"/>
      <c r="WD202" s="222"/>
      <c r="WE202" s="222"/>
      <c r="WF202" s="222"/>
      <c r="WG202" s="222"/>
      <c r="WH202" s="222"/>
      <c r="WI202" s="222"/>
      <c r="WJ202" s="222"/>
      <c r="WK202" s="222"/>
      <c r="WL202" s="222"/>
      <c r="WM202" s="222"/>
      <c r="WN202" s="222"/>
      <c r="WO202" s="222"/>
      <c r="WP202" s="222"/>
      <c r="WQ202" s="222"/>
      <c r="WR202" s="222"/>
      <c r="WS202" s="222"/>
      <c r="WT202" s="222"/>
      <c r="WU202" s="222"/>
      <c r="WV202" s="222"/>
      <c r="WW202" s="222"/>
      <c r="WX202" s="222"/>
      <c r="WY202" s="222"/>
      <c r="WZ202" s="222"/>
      <c r="XA202" s="222"/>
      <c r="XB202" s="222"/>
      <c r="XC202" s="222"/>
      <c r="XD202" s="222"/>
      <c r="XE202" s="222"/>
      <c r="XF202" s="222"/>
      <c r="XG202" s="222"/>
      <c r="XH202" s="222"/>
      <c r="XI202" s="222"/>
      <c r="XJ202" s="222"/>
      <c r="XK202" s="222"/>
      <c r="XL202" s="222"/>
      <c r="XM202" s="222"/>
      <c r="XN202" s="222"/>
      <c r="XO202" s="222"/>
      <c r="XP202" s="222"/>
      <c r="XQ202" s="222"/>
      <c r="XR202" s="222"/>
      <c r="XS202" s="222"/>
      <c r="XT202" s="222"/>
      <c r="XU202" s="222"/>
      <c r="XV202" s="222"/>
      <c r="XW202" s="222"/>
      <c r="XX202" s="222"/>
      <c r="XY202" s="222"/>
      <c r="XZ202" s="222"/>
      <c r="YA202" s="222"/>
      <c r="YB202" s="222"/>
      <c r="YC202" s="222"/>
      <c r="YD202" s="222"/>
      <c r="YE202" s="222"/>
      <c r="YF202" s="222"/>
      <c r="YG202" s="222"/>
      <c r="YH202" s="222"/>
      <c r="YI202" s="222"/>
      <c r="YJ202" s="222"/>
      <c r="YK202" s="222"/>
      <c r="YL202" s="222"/>
      <c r="YM202" s="222"/>
      <c r="YN202" s="222"/>
      <c r="YO202" s="222"/>
      <c r="YP202" s="222"/>
      <c r="YQ202" s="222"/>
      <c r="YR202" s="222"/>
      <c r="YS202" s="222"/>
      <c r="YT202" s="222"/>
      <c r="YU202" s="222"/>
      <c r="YV202" s="222"/>
      <c r="YW202" s="222"/>
      <c r="YX202" s="222"/>
      <c r="YY202" s="222"/>
      <c r="YZ202" s="222"/>
      <c r="ZA202" s="222"/>
      <c r="ZB202" s="222"/>
      <c r="ZC202" s="222"/>
      <c r="ZD202" s="222"/>
      <c r="ZE202" s="222"/>
      <c r="ZF202" s="222"/>
      <c r="ZG202" s="222"/>
      <c r="ZH202" s="222"/>
      <c r="ZI202" s="222"/>
      <c r="ZJ202" s="222"/>
      <c r="ZK202" s="222"/>
      <c r="ZL202" s="222"/>
      <c r="ZM202" s="222"/>
      <c r="ZN202" s="222"/>
      <c r="ZO202" s="222"/>
      <c r="ZP202" s="222"/>
      <c r="ZQ202" s="222"/>
      <c r="ZR202" s="222"/>
      <c r="ZS202" s="222"/>
      <c r="ZT202" s="222"/>
      <c r="ZU202" s="222"/>
      <c r="ZV202" s="222"/>
      <c r="ZW202" s="222"/>
      <c r="ZX202" s="222"/>
      <c r="ZY202" s="222"/>
      <c r="ZZ202" s="222"/>
      <c r="AAA202" s="222"/>
      <c r="AAB202" s="222"/>
      <c r="AAC202" s="222"/>
      <c r="AAD202" s="222"/>
      <c r="AAE202" s="222"/>
      <c r="AAF202" s="222"/>
      <c r="AAG202" s="222"/>
      <c r="AAH202" s="222"/>
      <c r="AAI202" s="222"/>
      <c r="AAJ202" s="222"/>
      <c r="AAK202" s="222"/>
      <c r="AAL202" s="222"/>
      <c r="AAM202" s="222"/>
      <c r="AAN202" s="222"/>
      <c r="AAO202" s="222"/>
      <c r="AAP202" s="222"/>
      <c r="AAQ202" s="222"/>
      <c r="AAR202" s="222"/>
      <c r="AAS202" s="222"/>
      <c r="AAT202" s="222"/>
      <c r="AAU202" s="222"/>
      <c r="AAV202" s="222"/>
      <c r="AAW202" s="222"/>
      <c r="AAX202" s="222"/>
      <c r="AAY202" s="222"/>
      <c r="AAZ202" s="222"/>
      <c r="ABA202" s="222"/>
      <c r="ABB202" s="222"/>
      <c r="ABC202" s="222"/>
      <c r="ABD202" s="222"/>
      <c r="ABE202" s="222"/>
      <c r="ABF202" s="222"/>
      <c r="ABG202" s="222"/>
      <c r="ABH202" s="222"/>
      <c r="ABI202" s="222"/>
      <c r="ABJ202" s="222"/>
      <c r="ABK202" s="222"/>
      <c r="ABL202" s="222"/>
      <c r="ABM202" s="222"/>
      <c r="ABN202" s="222"/>
      <c r="ABO202" s="222"/>
      <c r="ABP202" s="222"/>
      <c r="ABQ202" s="222"/>
      <c r="ABR202" s="222"/>
      <c r="ABS202" s="222"/>
      <c r="ABT202" s="222"/>
      <c r="ABU202" s="222"/>
      <c r="ABV202" s="222"/>
      <c r="ABW202" s="222"/>
      <c r="ABX202" s="222"/>
      <c r="ABY202" s="222"/>
      <c r="ABZ202" s="222"/>
      <c r="ACA202" s="222"/>
      <c r="ACB202" s="222"/>
      <c r="ACC202" s="222"/>
      <c r="ACD202" s="222"/>
      <c r="ACE202" s="222"/>
      <c r="ACF202" s="222"/>
      <c r="ACG202" s="222"/>
      <c r="ACH202" s="222"/>
      <c r="ACI202" s="222"/>
      <c r="ACJ202" s="222"/>
      <c r="ACK202" s="222"/>
      <c r="ACL202" s="222"/>
      <c r="ACM202" s="222"/>
      <c r="ACN202" s="222"/>
      <c r="ACO202" s="222"/>
      <c r="ACP202" s="222"/>
      <c r="ACQ202" s="222"/>
      <c r="ACR202" s="222"/>
      <c r="ACS202" s="222"/>
      <c r="ACT202" s="222"/>
      <c r="ACU202" s="222"/>
      <c r="ACV202" s="222"/>
      <c r="ACW202" s="222"/>
      <c r="ACX202" s="222"/>
      <c r="ACY202" s="222"/>
      <c r="ACZ202" s="222"/>
      <c r="ADA202" s="222"/>
      <c r="ADB202" s="222"/>
      <c r="ADC202" s="222"/>
      <c r="ADD202" s="222"/>
      <c r="ADE202" s="222"/>
      <c r="ADF202" s="222"/>
      <c r="ADG202" s="222"/>
      <c r="ADH202" s="222"/>
      <c r="ADI202" s="222"/>
      <c r="ADJ202" s="222"/>
      <c r="ADK202" s="222"/>
      <c r="ADL202" s="222"/>
      <c r="ADM202" s="222"/>
      <c r="ADN202" s="222"/>
      <c r="ADO202" s="222"/>
      <c r="ADP202" s="222"/>
      <c r="ADQ202" s="222"/>
      <c r="ADR202" s="222"/>
      <c r="ADS202" s="222"/>
      <c r="ADT202" s="222"/>
      <c r="ADU202" s="222"/>
      <c r="ADV202" s="222"/>
      <c r="ADW202" s="222"/>
      <c r="ADX202" s="222"/>
      <c r="ADY202" s="222"/>
      <c r="ADZ202" s="222"/>
      <c r="AEA202" s="222"/>
      <c r="AEB202" s="222"/>
      <c r="AEC202" s="222"/>
      <c r="AED202" s="222"/>
      <c r="AEE202" s="222"/>
      <c r="AEF202" s="222"/>
      <c r="AEG202" s="222"/>
      <c r="AEH202" s="222"/>
      <c r="AEI202" s="222"/>
      <c r="AEJ202" s="222"/>
      <c r="AEK202" s="222"/>
      <c r="AEL202" s="222"/>
      <c r="AEM202" s="222"/>
      <c r="AEN202" s="222"/>
      <c r="AEO202" s="222"/>
      <c r="AEP202" s="222"/>
      <c r="AEQ202" s="222"/>
      <c r="AER202" s="222"/>
      <c r="AES202" s="222"/>
      <c r="AET202" s="222"/>
      <c r="AEU202" s="222"/>
      <c r="AEV202" s="222"/>
      <c r="AEW202" s="222"/>
      <c r="AEX202" s="222"/>
      <c r="AEY202" s="222"/>
      <c r="AEZ202" s="222"/>
      <c r="AFA202" s="222"/>
      <c r="AFB202" s="222"/>
      <c r="AFC202" s="222"/>
      <c r="AFD202" s="222"/>
      <c r="AFE202" s="222"/>
      <c r="AFF202" s="222"/>
      <c r="AFG202" s="222"/>
      <c r="AFH202" s="222"/>
      <c r="AFI202" s="222"/>
      <c r="AFJ202" s="222"/>
      <c r="AFK202" s="222"/>
      <c r="AFL202" s="222"/>
      <c r="AFM202" s="222"/>
      <c r="AFN202" s="222"/>
      <c r="AFO202" s="222"/>
      <c r="AFP202" s="222"/>
      <c r="AFQ202" s="222"/>
      <c r="AFR202" s="222"/>
      <c r="AFS202" s="222"/>
      <c r="AFT202" s="222"/>
    </row>
    <row r="203" spans="1:852" s="564" customFormat="1">
      <c r="A203" s="578" t="s">
        <v>9938</v>
      </c>
      <c r="B203" s="578" t="s">
        <v>9957</v>
      </c>
      <c r="C203" s="840" t="str">
        <f>IF(Severity!F203&gt;=0.5,"YES","NO")</f>
        <v>NO</v>
      </c>
      <c r="D203" s="840" t="str">
        <f>IF(Severity!G203&gt;=0.5,"YES","NO")</f>
        <v>YES</v>
      </c>
      <c r="E203" s="583">
        <v>26</v>
      </c>
      <c r="F203" s="573">
        <v>2</v>
      </c>
      <c r="G203" s="581" t="s">
        <v>2388</v>
      </c>
      <c r="H203" s="574" t="s">
        <v>749</v>
      </c>
      <c r="I203" s="574" t="s">
        <v>455</v>
      </c>
      <c r="J203" s="574">
        <v>6</v>
      </c>
      <c r="K203" s="574" t="s">
        <v>602</v>
      </c>
      <c r="L203" s="578">
        <v>17</v>
      </c>
      <c r="M203" s="573">
        <v>17</v>
      </c>
      <c r="N203" s="573">
        <v>7</v>
      </c>
      <c r="O203" s="574" t="s">
        <v>455</v>
      </c>
      <c r="P203" s="578"/>
      <c r="Q203" s="573"/>
      <c r="R203" s="573"/>
      <c r="S203" s="574" t="s">
        <v>602</v>
      </c>
      <c r="T203" s="578">
        <v>17</v>
      </c>
      <c r="U203" s="573">
        <v>14.120000000000001</v>
      </c>
      <c r="V203" s="573">
        <v>3.9109873273893387</v>
      </c>
      <c r="W203" s="573"/>
      <c r="X203" s="573"/>
      <c r="Y203" s="573">
        <v>7.2436363636363632</v>
      </c>
      <c r="Z203" s="573">
        <v>3.4366042634607155</v>
      </c>
      <c r="AA203" s="573"/>
      <c r="AB203" s="573"/>
      <c r="AC203" s="573"/>
      <c r="AD203" s="573"/>
      <c r="AE203" s="573"/>
      <c r="AF203" s="573"/>
      <c r="AG203" s="573"/>
      <c r="AH203" s="573"/>
      <c r="AI203" s="573">
        <v>33</v>
      </c>
      <c r="AJ203" s="579">
        <f t="shared" si="51"/>
        <v>27</v>
      </c>
      <c r="AK203" s="578" t="s">
        <v>455</v>
      </c>
      <c r="AL203" s="581" t="s">
        <v>652</v>
      </c>
      <c r="AM203" s="574" t="s">
        <v>749</v>
      </c>
      <c r="AN203" s="574" t="s">
        <v>455</v>
      </c>
      <c r="AO203" s="574">
        <v>16</v>
      </c>
      <c r="AP203" s="574" t="s">
        <v>602</v>
      </c>
      <c r="AQ203" s="578">
        <v>17</v>
      </c>
      <c r="AR203" s="573">
        <v>26</v>
      </c>
      <c r="AS203" s="573">
        <v>7</v>
      </c>
      <c r="AT203" s="574" t="s">
        <v>455</v>
      </c>
      <c r="AU203" s="578"/>
      <c r="AV203" s="573"/>
      <c r="AW203" s="573"/>
      <c r="AX203" s="574" t="s">
        <v>602</v>
      </c>
      <c r="AY203" s="578">
        <v>17</v>
      </c>
      <c r="AZ203" s="573">
        <v>13.256181818181819</v>
      </c>
      <c r="BA203" s="573">
        <v>3.4612454892278786</v>
      </c>
      <c r="BB203" s="573"/>
      <c r="BC203" s="573"/>
      <c r="BD203" s="573">
        <v>8.2738181818181822</v>
      </c>
      <c r="BE203" s="573">
        <v>5.0141381560355365</v>
      </c>
      <c r="BF203" s="573"/>
      <c r="BG203" s="573"/>
      <c r="BH203" s="573"/>
      <c r="BI203" s="573"/>
      <c r="BJ203" s="573"/>
      <c r="BK203" s="573"/>
      <c r="BL203" s="573"/>
      <c r="BM203" s="573"/>
      <c r="BN203" s="573">
        <v>55</v>
      </c>
      <c r="BO203" s="580">
        <f t="shared" si="52"/>
        <v>39</v>
      </c>
      <c r="BP203" s="574" t="s">
        <v>455</v>
      </c>
      <c r="BQ203" s="574"/>
      <c r="BR203" s="580" t="s">
        <v>455</v>
      </c>
      <c r="BS203" s="578"/>
      <c r="BT203" s="578"/>
      <c r="BU203" s="578"/>
      <c r="BV203" s="578"/>
      <c r="BW203" s="578"/>
      <c r="BX203" s="578"/>
      <c r="BY203" s="578"/>
      <c r="BZ203" s="578"/>
      <c r="CA203" s="578"/>
      <c r="CB203" s="578"/>
      <c r="CC203" s="578"/>
      <c r="CD203" s="578"/>
      <c r="CE203" s="576"/>
      <c r="CF203" s="576"/>
      <c r="CG203" s="576"/>
      <c r="CH203" s="576"/>
      <c r="CI203" s="576"/>
      <c r="CJ203" s="576"/>
      <c r="CK203" s="576"/>
      <c r="CL203" s="576"/>
      <c r="CM203" s="576"/>
      <c r="CN203" s="576"/>
      <c r="CO203" s="576"/>
      <c r="CP203" s="576"/>
      <c r="CQ203" s="576"/>
      <c r="CR203" s="576"/>
      <c r="CS203" s="578"/>
      <c r="CT203" s="578"/>
      <c r="CU203" s="578"/>
      <c r="CV203" s="574"/>
      <c r="CW203" s="580"/>
      <c r="CX203" s="574"/>
      <c r="CY203" s="578"/>
      <c r="CZ203" s="578"/>
      <c r="DA203" s="578"/>
      <c r="DB203" s="578"/>
      <c r="DC203" s="578"/>
      <c r="DD203" s="578"/>
      <c r="DE203" s="578"/>
      <c r="DF203" s="578"/>
      <c r="DG203" s="578"/>
      <c r="DH203" s="578"/>
      <c r="DI203" s="578"/>
      <c r="DJ203" s="575"/>
      <c r="DK203" s="575"/>
      <c r="DL203" s="575"/>
      <c r="DM203" s="575"/>
      <c r="DN203" s="575"/>
      <c r="DO203" s="575"/>
      <c r="DP203" s="575"/>
      <c r="DQ203" s="575"/>
      <c r="DR203" s="575"/>
      <c r="DS203" s="575"/>
      <c r="DT203" s="575"/>
      <c r="DU203" s="575"/>
      <c r="DV203" s="575"/>
      <c r="DW203" s="575"/>
      <c r="DX203" s="578"/>
      <c r="DY203" s="578"/>
      <c r="DZ203" s="578"/>
      <c r="EA203" s="578"/>
      <c r="EB203" s="574"/>
      <c r="EC203" s="578"/>
      <c r="ED203" s="578"/>
      <c r="EE203" s="578"/>
      <c r="EF203" s="578"/>
      <c r="EG203" s="578"/>
      <c r="EH203" s="578"/>
      <c r="EI203" s="578"/>
      <c r="EJ203" s="578"/>
      <c r="EK203" s="578"/>
      <c r="EL203" s="578"/>
      <c r="EM203" s="578"/>
      <c r="EN203" s="578"/>
      <c r="EO203" s="575"/>
      <c r="EP203" s="575"/>
      <c r="EQ203" s="575"/>
      <c r="ER203" s="575"/>
      <c r="ES203" s="575"/>
      <c r="ET203" s="575"/>
      <c r="EU203" s="575"/>
      <c r="EV203" s="575"/>
      <c r="EW203" s="575"/>
      <c r="EX203" s="575"/>
      <c r="EY203" s="575"/>
      <c r="EZ203" s="575"/>
      <c r="FA203" s="575"/>
      <c r="FB203" s="575"/>
      <c r="FC203" s="578"/>
      <c r="FD203" s="578"/>
      <c r="FE203" s="578"/>
      <c r="FF203" s="574"/>
      <c r="FG203" s="578"/>
      <c r="FH203" s="578"/>
      <c r="FI203" s="578"/>
      <c r="FJ203" s="578"/>
      <c r="FK203" s="578"/>
      <c r="FL203" s="578"/>
      <c r="FM203" s="578"/>
      <c r="FN203" s="578"/>
      <c r="FO203" s="578"/>
      <c r="FP203" s="578"/>
      <c r="FQ203" s="578"/>
      <c r="FR203" s="578"/>
      <c r="FS203" s="578"/>
      <c r="FT203" s="578"/>
      <c r="FU203" s="578"/>
      <c r="FV203" s="578"/>
      <c r="FW203" s="578"/>
      <c r="FX203" s="578"/>
      <c r="FY203" s="578"/>
      <c r="FZ203" s="578"/>
      <c r="GA203" s="578"/>
      <c r="GB203" s="578"/>
      <c r="GC203" s="578"/>
      <c r="GD203" s="578"/>
      <c r="GE203" s="578"/>
      <c r="GF203" s="578"/>
      <c r="GG203" s="578"/>
      <c r="GH203" s="578"/>
      <c r="GI203" s="578"/>
      <c r="GJ203" s="578"/>
      <c r="GK203" s="578"/>
      <c r="GL203" s="578"/>
      <c r="GM203" s="578"/>
      <c r="GN203" s="578"/>
      <c r="GO203" s="578"/>
      <c r="GP203" s="578"/>
      <c r="GQ203" s="578"/>
      <c r="GR203" s="578"/>
      <c r="GS203" s="578"/>
      <c r="GT203" s="578"/>
      <c r="GU203" s="578"/>
      <c r="GV203" s="578"/>
      <c r="GW203" s="578"/>
      <c r="GX203" s="578"/>
      <c r="GY203" s="578"/>
      <c r="GZ203" s="578"/>
      <c r="HA203" s="578"/>
      <c r="HB203" s="578"/>
      <c r="HC203" s="578"/>
      <c r="HD203" s="574"/>
      <c r="HE203" s="578"/>
      <c r="HF203" s="578"/>
      <c r="HG203" s="578"/>
      <c r="HH203" s="578"/>
      <c r="HI203" s="578"/>
      <c r="HJ203" s="578"/>
      <c r="HK203" s="578"/>
      <c r="HL203" s="578"/>
      <c r="HM203" s="578"/>
      <c r="HN203" s="578"/>
      <c r="HO203" s="578"/>
      <c r="HP203" s="578"/>
      <c r="HQ203" s="578"/>
      <c r="HR203" s="578"/>
      <c r="HS203" s="578"/>
      <c r="HT203" s="578"/>
      <c r="HU203" s="578"/>
      <c r="HV203" s="578"/>
      <c r="HW203" s="578"/>
      <c r="HX203" s="578"/>
      <c r="HY203" s="578"/>
      <c r="HZ203" s="578"/>
      <c r="IA203" s="578"/>
      <c r="IB203" s="578"/>
      <c r="IC203" s="578"/>
      <c r="ID203" s="578"/>
      <c r="IE203" s="578"/>
      <c r="IF203" s="578"/>
      <c r="IG203" s="578"/>
      <c r="IH203" s="578"/>
      <c r="II203" s="578"/>
      <c r="IJ203" s="578"/>
      <c r="IK203" s="578"/>
      <c r="IL203" s="578"/>
      <c r="IM203" s="578"/>
      <c r="IN203" s="578"/>
      <c r="IO203" s="578"/>
      <c r="IP203" s="578"/>
      <c r="IQ203" s="578"/>
      <c r="IR203" s="578"/>
      <c r="IS203" s="574"/>
      <c r="IT203" s="578"/>
      <c r="IU203" s="578"/>
      <c r="IV203" s="578"/>
      <c r="IW203" s="578"/>
      <c r="IX203" s="578"/>
      <c r="IY203" s="578"/>
      <c r="IZ203" s="578"/>
      <c r="JA203" s="578"/>
      <c r="JB203" s="578"/>
      <c r="JC203" s="578"/>
      <c r="JD203" s="578"/>
      <c r="JE203" s="578"/>
      <c r="JF203" s="578"/>
      <c r="JG203" s="578"/>
      <c r="JH203" s="578"/>
      <c r="JI203" s="578"/>
      <c r="JJ203" s="578"/>
      <c r="JK203" s="578"/>
      <c r="JL203" s="578"/>
      <c r="JM203" s="578"/>
      <c r="JN203" s="578"/>
      <c r="JO203" s="578"/>
      <c r="JP203" s="578"/>
      <c r="JQ203" s="578"/>
      <c r="JR203" s="578"/>
      <c r="JS203" s="578"/>
      <c r="JT203" s="578"/>
      <c r="JU203" s="578"/>
      <c r="JV203" s="578"/>
      <c r="JW203" s="578"/>
      <c r="JX203" s="578"/>
      <c r="JY203" s="578"/>
      <c r="JZ203" s="578"/>
      <c r="KA203" s="578"/>
      <c r="KB203" s="578"/>
      <c r="KC203" s="578"/>
      <c r="KD203" s="578"/>
      <c r="KE203" s="574"/>
      <c r="KF203" s="578"/>
      <c r="KG203" s="578"/>
      <c r="KH203" s="578"/>
      <c r="KI203" s="578"/>
      <c r="KJ203" s="578"/>
      <c r="KK203" s="578"/>
      <c r="KL203" s="578"/>
      <c r="KM203" s="578"/>
      <c r="KN203" s="578"/>
      <c r="KO203" s="578"/>
      <c r="KP203" s="578"/>
      <c r="KQ203" s="578"/>
      <c r="KR203" s="578"/>
      <c r="KS203" s="578"/>
      <c r="KT203" s="578"/>
      <c r="KU203" s="578"/>
      <c r="KV203" s="578"/>
      <c r="KW203" s="578"/>
      <c r="KX203" s="578"/>
      <c r="KY203" s="578"/>
      <c r="KZ203" s="578"/>
      <c r="LA203" s="578"/>
      <c r="LB203" s="578"/>
      <c r="LC203" s="578"/>
      <c r="LD203" s="578"/>
      <c r="LE203" s="578"/>
      <c r="LF203" s="578"/>
      <c r="LG203" s="578"/>
      <c r="LH203" s="578"/>
      <c r="LI203" s="578"/>
      <c r="LJ203" s="578"/>
      <c r="LK203" s="578"/>
      <c r="LL203" s="578"/>
      <c r="LM203" s="578"/>
      <c r="LN203" s="578"/>
      <c r="LO203" s="578"/>
      <c r="LP203" s="578"/>
      <c r="LQ203" s="578"/>
      <c r="LR203" s="578"/>
      <c r="LS203" s="578"/>
      <c r="LT203" s="574"/>
      <c r="LU203" s="578"/>
      <c r="LV203" s="578"/>
      <c r="LW203" s="578"/>
      <c r="LX203" s="578"/>
      <c r="LY203" s="578"/>
      <c r="LZ203" s="578"/>
      <c r="MA203" s="578"/>
      <c r="MB203" s="578"/>
      <c r="MC203" s="578"/>
      <c r="MD203" s="578"/>
      <c r="ME203" s="578"/>
      <c r="MF203" s="578"/>
      <c r="MG203" s="578"/>
      <c r="MH203" s="578"/>
      <c r="MI203" s="578"/>
      <c r="MJ203" s="578"/>
      <c r="MK203" s="578"/>
      <c r="ML203" s="578"/>
      <c r="MM203" s="578"/>
      <c r="MN203" s="578"/>
      <c r="MO203" s="578"/>
      <c r="MP203" s="578"/>
      <c r="MQ203" s="578"/>
      <c r="MR203" s="578"/>
      <c r="MS203" s="578"/>
      <c r="MT203" s="578"/>
      <c r="MU203" s="578"/>
      <c r="MV203" s="578"/>
      <c r="MW203" s="578"/>
      <c r="MX203" s="578"/>
      <c r="MY203" s="578"/>
      <c r="MZ203" s="578"/>
      <c r="NA203" s="578"/>
      <c r="NB203" s="578"/>
      <c r="NC203" s="578"/>
      <c r="ND203" s="578"/>
      <c r="NE203" s="578"/>
      <c r="NF203" s="578"/>
      <c r="NG203" s="578"/>
      <c r="NH203" s="578"/>
      <c r="NI203" s="578"/>
      <c r="NJ203" s="578"/>
      <c r="NK203" s="578"/>
      <c r="NL203" s="578"/>
      <c r="NM203" s="578"/>
      <c r="NN203" s="578"/>
      <c r="NO203" s="578"/>
      <c r="NP203" s="578"/>
      <c r="NQ203" s="578"/>
      <c r="NR203" s="578"/>
      <c r="NS203" s="578"/>
      <c r="NT203" s="578"/>
      <c r="NU203" s="578"/>
      <c r="NV203" s="578"/>
      <c r="NW203" s="578"/>
      <c r="NX203" s="578"/>
      <c r="NY203" s="578"/>
      <c r="NZ203" s="578"/>
      <c r="OA203" s="578"/>
      <c r="OB203" s="578"/>
      <c r="OC203" s="578"/>
      <c r="OD203" s="578"/>
      <c r="OE203" s="578"/>
      <c r="OF203" s="578"/>
      <c r="OG203" s="578"/>
      <c r="OH203" s="578"/>
      <c r="OI203" s="578"/>
      <c r="OJ203" s="578"/>
      <c r="OK203" s="578"/>
      <c r="OL203" s="578"/>
      <c r="OM203" s="578"/>
      <c r="ON203" s="578"/>
      <c r="OO203" s="578"/>
      <c r="OP203" s="578"/>
      <c r="OQ203" s="578"/>
      <c r="OR203" s="578"/>
      <c r="OS203" s="578"/>
      <c r="OT203" s="568"/>
      <c r="OU203" s="568"/>
      <c r="OV203" s="565"/>
      <c r="OW203" s="565"/>
      <c r="OX203" s="565"/>
      <c r="OY203" s="565"/>
      <c r="OZ203" s="565"/>
      <c r="PA203" s="565"/>
      <c r="PB203" s="565"/>
      <c r="PC203" s="565"/>
      <c r="PD203" s="565"/>
      <c r="PE203" s="565"/>
      <c r="PF203" s="565"/>
      <c r="PG203" s="565"/>
      <c r="PH203" s="565"/>
      <c r="PI203" s="565"/>
      <c r="PJ203" s="565"/>
      <c r="PK203" s="565"/>
      <c r="PL203" s="565"/>
      <c r="PM203" s="565"/>
      <c r="PN203" s="565"/>
      <c r="PO203" s="565"/>
      <c r="PP203" s="565"/>
      <c r="PQ203" s="565"/>
      <c r="PR203" s="565"/>
      <c r="PS203" s="565"/>
      <c r="PT203" s="565"/>
      <c r="PU203" s="565"/>
      <c r="PV203" s="565"/>
      <c r="PW203" s="565"/>
      <c r="PX203" s="565"/>
      <c r="PY203" s="565"/>
      <c r="PZ203" s="565"/>
      <c r="QA203" s="565"/>
      <c r="QB203" s="565"/>
      <c r="QC203" s="565"/>
      <c r="QD203" s="565"/>
      <c r="QE203" s="565"/>
      <c r="QF203" s="565"/>
      <c r="QG203" s="565"/>
      <c r="QH203" s="565"/>
      <c r="QI203" s="565"/>
      <c r="QJ203" s="565"/>
      <c r="QK203" s="565"/>
      <c r="QL203" s="565"/>
      <c r="QM203" s="565"/>
      <c r="QN203" s="565"/>
      <c r="QO203" s="565"/>
      <c r="QP203" s="565"/>
      <c r="QQ203" s="565"/>
      <c r="QR203" s="565"/>
      <c r="QS203" s="565"/>
      <c r="QT203" s="565"/>
      <c r="QU203" s="565"/>
      <c r="QV203" s="565"/>
      <c r="QW203" s="565"/>
      <c r="QX203" s="565"/>
      <c r="QY203" s="565"/>
      <c r="QZ203" s="565"/>
      <c r="RA203" s="565"/>
      <c r="RB203" s="565"/>
      <c r="RC203" s="565"/>
      <c r="RD203" s="565"/>
      <c r="RE203" s="565"/>
      <c r="RF203" s="565"/>
      <c r="RG203" s="565"/>
      <c r="RH203" s="565"/>
      <c r="RI203" s="565"/>
      <c r="RJ203" s="565"/>
      <c r="RK203" s="565"/>
      <c r="RL203" s="565"/>
      <c r="RM203" s="565"/>
      <c r="RN203" s="565"/>
      <c r="RO203" s="565"/>
      <c r="RP203" s="565"/>
      <c r="RQ203" s="565"/>
      <c r="RR203" s="565"/>
      <c r="RS203" s="565"/>
      <c r="RT203" s="565"/>
      <c r="RU203" s="565"/>
      <c r="RV203" s="565"/>
      <c r="RW203" s="565"/>
      <c r="RX203" s="565"/>
      <c r="RY203" s="565"/>
      <c r="RZ203" s="565"/>
      <c r="SA203" s="565"/>
      <c r="SB203" s="565"/>
      <c r="SC203" s="565"/>
      <c r="SD203" s="565"/>
      <c r="SE203" s="565"/>
      <c r="SF203" s="565"/>
      <c r="SG203" s="565"/>
      <c r="SH203" s="565"/>
      <c r="SI203" s="565"/>
      <c r="SJ203" s="565"/>
      <c r="SK203" s="565"/>
      <c r="SL203" s="565"/>
      <c r="SM203" s="565"/>
      <c r="SN203" s="565"/>
      <c r="SO203" s="565"/>
      <c r="SP203" s="565"/>
      <c r="SQ203" s="565"/>
      <c r="SR203" s="565"/>
      <c r="SS203" s="565"/>
      <c r="ST203" s="565"/>
      <c r="SU203" s="565"/>
      <c r="SV203" s="565"/>
      <c r="SW203" s="565"/>
      <c r="SX203" s="565"/>
      <c r="SY203" s="565"/>
      <c r="SZ203" s="565"/>
      <c r="TA203" s="565"/>
      <c r="TB203" s="565"/>
      <c r="TC203" s="565"/>
      <c r="TD203" s="565"/>
      <c r="TE203" s="565"/>
      <c r="TF203" s="565"/>
      <c r="TG203" s="565"/>
      <c r="TH203" s="565"/>
      <c r="TI203" s="565"/>
      <c r="TJ203" s="565"/>
      <c r="TK203" s="565"/>
      <c r="TL203" s="565"/>
      <c r="TM203" s="565"/>
      <c r="TN203" s="565"/>
      <c r="TO203" s="565"/>
      <c r="TP203" s="565"/>
      <c r="TQ203" s="565"/>
      <c r="TR203" s="565"/>
      <c r="TS203" s="565"/>
      <c r="TT203" s="565"/>
      <c r="TU203" s="565"/>
      <c r="TV203" s="565"/>
      <c r="TW203" s="565"/>
      <c r="TX203" s="565"/>
      <c r="TY203" s="565"/>
      <c r="TZ203" s="565"/>
      <c r="UA203" s="565"/>
      <c r="UB203" s="565"/>
      <c r="UC203" s="565"/>
      <c r="UD203" s="565"/>
      <c r="UE203" s="565"/>
      <c r="UF203" s="565"/>
      <c r="UG203" s="565"/>
      <c r="UH203" s="565"/>
      <c r="UI203" s="565"/>
      <c r="UJ203" s="565"/>
      <c r="UK203" s="565"/>
      <c r="UL203" s="565"/>
      <c r="UM203" s="565"/>
      <c r="UN203" s="565"/>
      <c r="UO203" s="565"/>
      <c r="UP203" s="565"/>
      <c r="UQ203" s="565"/>
      <c r="UR203" s="565"/>
      <c r="US203" s="565"/>
      <c r="UT203" s="565"/>
      <c r="UU203" s="565"/>
      <c r="UV203" s="565"/>
      <c r="UW203" s="565"/>
      <c r="UX203" s="565"/>
      <c r="UY203" s="565"/>
      <c r="UZ203" s="565"/>
      <c r="VA203" s="565"/>
      <c r="VB203" s="565"/>
      <c r="VC203" s="565"/>
      <c r="VD203" s="565"/>
      <c r="VE203" s="565"/>
      <c r="VF203" s="565"/>
      <c r="VG203" s="565"/>
      <c r="VH203" s="565"/>
      <c r="VI203" s="565"/>
      <c r="VJ203" s="565"/>
      <c r="VK203" s="565"/>
      <c r="VL203" s="565"/>
      <c r="VM203" s="565"/>
      <c r="VN203" s="565"/>
      <c r="VO203" s="565"/>
      <c r="VP203" s="565"/>
      <c r="VQ203" s="565"/>
      <c r="VR203" s="565"/>
      <c r="VS203" s="565"/>
      <c r="VT203" s="565"/>
      <c r="VU203" s="565"/>
      <c r="VV203" s="565"/>
      <c r="VW203" s="565"/>
      <c r="VX203" s="565"/>
      <c r="VY203" s="565"/>
      <c r="VZ203" s="565"/>
      <c r="WA203" s="565"/>
      <c r="WB203" s="565"/>
      <c r="WC203" s="565"/>
      <c r="WD203" s="565"/>
      <c r="WE203" s="565"/>
      <c r="WF203" s="565"/>
      <c r="WG203" s="565"/>
      <c r="WH203" s="565"/>
      <c r="WI203" s="565"/>
      <c r="WJ203" s="565"/>
      <c r="WK203" s="565"/>
      <c r="WL203" s="565"/>
      <c r="WM203" s="565"/>
      <c r="WN203" s="565"/>
      <c r="WO203" s="565"/>
      <c r="WP203" s="565"/>
      <c r="WQ203" s="565"/>
      <c r="WR203" s="565"/>
      <c r="WS203" s="565"/>
      <c r="WT203" s="565"/>
      <c r="WU203" s="565"/>
      <c r="WV203" s="565"/>
      <c r="WW203" s="565"/>
      <c r="WX203" s="565"/>
      <c r="WY203" s="565"/>
      <c r="WZ203" s="565"/>
      <c r="XA203" s="565"/>
      <c r="XB203" s="565"/>
      <c r="XC203" s="565"/>
      <c r="XD203" s="565"/>
      <c r="XE203" s="565"/>
      <c r="XF203" s="565"/>
      <c r="XG203" s="565"/>
      <c r="XH203" s="565"/>
      <c r="XI203" s="565"/>
      <c r="XJ203" s="565"/>
      <c r="XK203" s="565"/>
      <c r="XL203" s="565"/>
      <c r="XM203" s="565"/>
      <c r="XN203" s="565"/>
      <c r="XO203" s="565"/>
      <c r="XP203" s="565"/>
      <c r="XQ203" s="565"/>
      <c r="XR203" s="565"/>
      <c r="XS203" s="565"/>
      <c r="XT203" s="565"/>
      <c r="XU203" s="565"/>
      <c r="XV203" s="565"/>
      <c r="XW203" s="565"/>
      <c r="XX203" s="565"/>
      <c r="XY203" s="565"/>
      <c r="XZ203" s="565"/>
      <c r="YA203" s="565"/>
      <c r="YB203" s="565"/>
      <c r="YC203" s="565"/>
      <c r="YD203" s="565"/>
      <c r="YE203" s="565"/>
      <c r="YF203" s="565"/>
      <c r="YG203" s="565"/>
      <c r="YH203" s="565"/>
      <c r="YI203" s="565"/>
      <c r="YJ203" s="565"/>
      <c r="YK203" s="565"/>
      <c r="YL203" s="565"/>
      <c r="YM203" s="565"/>
      <c r="YN203" s="565"/>
      <c r="YO203" s="565"/>
      <c r="YP203" s="565"/>
      <c r="YQ203" s="565"/>
      <c r="YR203" s="565"/>
      <c r="YS203" s="565"/>
      <c r="YT203" s="565"/>
      <c r="YU203" s="565"/>
      <c r="YV203" s="565"/>
      <c r="YW203" s="565"/>
      <c r="YX203" s="565"/>
      <c r="YY203" s="565"/>
      <c r="YZ203" s="565"/>
      <c r="ZA203" s="565"/>
      <c r="ZB203" s="565"/>
      <c r="ZC203" s="565"/>
      <c r="ZD203" s="565"/>
      <c r="ZE203" s="565"/>
      <c r="ZF203" s="565"/>
      <c r="ZG203" s="565"/>
      <c r="ZH203" s="565"/>
      <c r="ZI203" s="565"/>
      <c r="ZJ203" s="565"/>
      <c r="ZK203" s="565"/>
      <c r="ZL203" s="565"/>
      <c r="ZM203" s="565"/>
      <c r="ZN203" s="565"/>
      <c r="ZO203" s="565"/>
      <c r="ZP203" s="565"/>
      <c r="ZQ203" s="565"/>
      <c r="ZR203" s="565"/>
      <c r="ZS203" s="565"/>
      <c r="ZT203" s="565"/>
      <c r="ZU203" s="565"/>
      <c r="ZV203" s="565"/>
      <c r="ZW203" s="565"/>
      <c r="ZX203" s="565"/>
      <c r="ZY203" s="565"/>
      <c r="ZZ203" s="565"/>
      <c r="AAA203" s="565"/>
      <c r="AAB203" s="565"/>
      <c r="AAC203" s="565"/>
      <c r="AAD203" s="565"/>
      <c r="AAE203" s="565"/>
      <c r="AAF203" s="565"/>
      <c r="AAG203" s="565"/>
      <c r="AAH203" s="565"/>
      <c r="AAI203" s="565"/>
      <c r="AAJ203" s="565"/>
      <c r="AAK203" s="565"/>
      <c r="AAL203" s="565"/>
      <c r="AAM203" s="565"/>
      <c r="AAN203" s="565"/>
      <c r="AAO203" s="565"/>
      <c r="AAP203" s="565"/>
      <c r="AAQ203" s="565"/>
      <c r="AAR203" s="565"/>
      <c r="AAS203" s="565"/>
      <c r="AAT203" s="565"/>
      <c r="AAU203" s="565"/>
      <c r="AAV203" s="565"/>
      <c r="AAW203" s="565"/>
      <c r="AAX203" s="565"/>
      <c r="AAY203" s="565"/>
      <c r="AAZ203" s="565"/>
      <c r="ABA203" s="565"/>
      <c r="ABB203" s="565"/>
      <c r="ABC203" s="565"/>
      <c r="ABD203" s="565"/>
      <c r="ABE203" s="565"/>
      <c r="ABF203" s="565"/>
      <c r="ABG203" s="565"/>
      <c r="ABH203" s="565"/>
      <c r="ABI203" s="565"/>
      <c r="ABJ203" s="565"/>
      <c r="ABK203" s="565"/>
      <c r="ABL203" s="565"/>
      <c r="ABM203" s="565"/>
      <c r="ABN203" s="565"/>
      <c r="ABO203" s="565"/>
      <c r="ABP203" s="565"/>
      <c r="ABQ203" s="565"/>
      <c r="ABR203" s="565"/>
      <c r="ABS203" s="565"/>
      <c r="ABT203" s="565"/>
      <c r="ABU203" s="565"/>
      <c r="ABV203" s="565"/>
      <c r="ABW203" s="565"/>
      <c r="ABX203" s="565"/>
      <c r="ABY203" s="565"/>
      <c r="ABZ203" s="565"/>
      <c r="ACA203" s="565"/>
      <c r="ACB203" s="565"/>
      <c r="ACC203" s="565"/>
      <c r="ACD203" s="565"/>
      <c r="ACE203" s="565"/>
      <c r="ACF203" s="565"/>
      <c r="ACG203" s="565"/>
      <c r="ACH203" s="565"/>
      <c r="ACI203" s="565"/>
      <c r="ACJ203" s="565"/>
      <c r="ACK203" s="565"/>
      <c r="ACL203" s="565"/>
      <c r="ACM203" s="565"/>
      <c r="ACN203" s="565"/>
      <c r="ACO203" s="565"/>
      <c r="ACP203" s="565"/>
      <c r="ACQ203" s="565"/>
      <c r="ACR203" s="565"/>
      <c r="ACS203" s="565"/>
      <c r="ACT203" s="565"/>
      <c r="ACU203" s="565"/>
      <c r="ACV203" s="565"/>
      <c r="ACW203" s="565"/>
      <c r="ACX203" s="565"/>
      <c r="ACY203" s="565"/>
      <c r="ACZ203" s="565"/>
      <c r="ADA203" s="565"/>
      <c r="ADB203" s="565"/>
      <c r="ADC203" s="565"/>
      <c r="ADD203" s="565"/>
      <c r="ADE203" s="565"/>
      <c r="ADF203" s="565"/>
      <c r="ADG203" s="565"/>
      <c r="ADH203" s="565"/>
      <c r="ADI203" s="565"/>
      <c r="ADJ203" s="565"/>
      <c r="ADK203" s="565"/>
      <c r="ADL203" s="565"/>
      <c r="ADM203" s="565"/>
      <c r="ADN203" s="565"/>
      <c r="ADO203" s="565"/>
      <c r="ADP203" s="565"/>
      <c r="ADQ203" s="565"/>
      <c r="ADR203" s="565"/>
      <c r="ADS203" s="565"/>
      <c r="ADT203" s="565"/>
      <c r="ADU203" s="565"/>
      <c r="ADV203" s="565"/>
      <c r="ADW203" s="565"/>
      <c r="ADX203" s="565"/>
      <c r="ADY203" s="565"/>
      <c r="ADZ203" s="565"/>
      <c r="AEA203" s="565"/>
      <c r="AEB203" s="565"/>
      <c r="AEC203" s="565"/>
      <c r="AED203" s="565"/>
      <c r="AEE203" s="565"/>
      <c r="AEF203" s="565"/>
      <c r="AEG203" s="565"/>
      <c r="AEH203" s="565"/>
      <c r="AEI203" s="565"/>
      <c r="AEJ203" s="565"/>
      <c r="AEK203" s="565"/>
      <c r="AEL203" s="565"/>
      <c r="AEM203" s="565"/>
      <c r="AEN203" s="565"/>
      <c r="AEO203" s="565"/>
      <c r="AEP203" s="565"/>
      <c r="AEQ203" s="565"/>
      <c r="AER203" s="565"/>
      <c r="AES203" s="565"/>
      <c r="AET203" s="565"/>
      <c r="AEU203" s="565"/>
      <c r="AEV203" s="565"/>
      <c r="AEW203" s="565"/>
      <c r="AEX203" s="565"/>
      <c r="AEY203" s="565"/>
      <c r="AEZ203" s="565"/>
      <c r="AFA203" s="565"/>
      <c r="AFB203" s="565"/>
      <c r="AFC203" s="565"/>
      <c r="AFD203" s="565"/>
      <c r="AFE203" s="565"/>
      <c r="AFF203" s="565"/>
      <c r="AFG203" s="565"/>
      <c r="AFH203" s="565"/>
      <c r="AFI203" s="565"/>
      <c r="AFJ203" s="565"/>
      <c r="AFK203" s="565"/>
      <c r="AFL203" s="565"/>
      <c r="AFM203" s="565"/>
      <c r="AFN203" s="565"/>
      <c r="AFO203" s="565"/>
      <c r="AFP203" s="565"/>
      <c r="AFQ203" s="565"/>
      <c r="AFR203" s="565"/>
      <c r="AFS203" s="565"/>
      <c r="AFT203" s="565"/>
    </row>
    <row r="204" spans="1:852" s="222" customFormat="1">
      <c r="A204" s="267" t="s">
        <v>3599</v>
      </c>
      <c r="B204" s="267" t="s">
        <v>9946</v>
      </c>
      <c r="C204" s="840" t="str">
        <f>IF(Severity!F204&gt;=0.5,"YES","NO")</f>
        <v>YES</v>
      </c>
      <c r="D204" s="840" t="str">
        <f>IF(Severity!G204&gt;=0.5,"YES","NO")</f>
        <v>NO</v>
      </c>
      <c r="E204" s="269">
        <v>10</v>
      </c>
      <c r="F204" s="269">
        <v>2</v>
      </c>
      <c r="G204" s="580" t="s">
        <v>9947</v>
      </c>
      <c r="H204" s="270" t="s">
        <v>749</v>
      </c>
      <c r="I204" s="123" t="s">
        <v>455</v>
      </c>
      <c r="J204" s="270">
        <v>12</v>
      </c>
      <c r="K204" s="270" t="s">
        <v>602</v>
      </c>
      <c r="L204" s="267">
        <v>17</v>
      </c>
      <c r="M204" s="267">
        <v>32</v>
      </c>
      <c r="N204" s="270">
        <v>7</v>
      </c>
      <c r="O204" s="270" t="s">
        <v>455</v>
      </c>
      <c r="P204" s="267"/>
      <c r="Q204" s="267"/>
      <c r="R204" s="267"/>
      <c r="S204" s="270" t="s">
        <v>602</v>
      </c>
      <c r="T204" s="270">
        <v>17</v>
      </c>
      <c r="U204" s="113"/>
      <c r="V204" s="113"/>
      <c r="W204" s="113">
        <v>24.3</v>
      </c>
      <c r="X204" s="113">
        <v>3.2</v>
      </c>
      <c r="Y204" s="113"/>
      <c r="Z204" s="113"/>
      <c r="AA204" s="113">
        <v>8.9</v>
      </c>
      <c r="AB204" s="113">
        <v>7</v>
      </c>
      <c r="AC204" s="113"/>
      <c r="AD204" s="113"/>
      <c r="AE204" s="114"/>
      <c r="AF204" s="113"/>
      <c r="AG204" s="113"/>
      <c r="AH204" s="113"/>
      <c r="AI204" s="267">
        <v>47</v>
      </c>
      <c r="AJ204" s="267">
        <f t="shared" si="51"/>
        <v>35</v>
      </c>
      <c r="AK204" s="270">
        <v>35</v>
      </c>
      <c r="AL204" s="270" t="s">
        <v>3745</v>
      </c>
      <c r="AM204" s="270" t="s">
        <v>455</v>
      </c>
      <c r="AN204" s="270" t="s">
        <v>455</v>
      </c>
      <c r="AO204" s="270">
        <v>9</v>
      </c>
      <c r="AP204" s="270" t="s">
        <v>602</v>
      </c>
      <c r="AQ204" s="267">
        <v>17</v>
      </c>
      <c r="AR204" s="267">
        <v>28</v>
      </c>
      <c r="AS204" s="267">
        <v>7</v>
      </c>
      <c r="AT204" s="270" t="s">
        <v>455</v>
      </c>
      <c r="AU204" s="267"/>
      <c r="AV204" s="267"/>
      <c r="AW204" s="267"/>
      <c r="AX204" s="270" t="s">
        <v>602</v>
      </c>
      <c r="AY204" s="270">
        <v>17</v>
      </c>
      <c r="AZ204" s="267"/>
      <c r="BA204" s="267"/>
      <c r="BB204" s="267">
        <v>24</v>
      </c>
      <c r="BC204" s="267">
        <v>2.9</v>
      </c>
      <c r="BD204" s="267"/>
      <c r="BE204" s="267"/>
      <c r="BF204" s="267">
        <v>9.6999999999999993</v>
      </c>
      <c r="BG204" s="267">
        <v>7.3</v>
      </c>
      <c r="BH204" s="267"/>
      <c r="BI204" s="267"/>
      <c r="BJ204" s="267"/>
      <c r="BK204" s="267"/>
      <c r="BL204" s="267"/>
      <c r="BM204" s="267"/>
      <c r="BN204" s="267">
        <v>48</v>
      </c>
      <c r="BO204" s="270">
        <f t="shared" si="52"/>
        <v>39</v>
      </c>
      <c r="BP204" s="267">
        <v>39</v>
      </c>
      <c r="BQ204" s="270"/>
      <c r="BR204" s="270" t="s">
        <v>455</v>
      </c>
      <c r="BS204" s="267"/>
      <c r="BT204" s="267"/>
      <c r="BU204" s="270"/>
      <c r="BV204" s="267"/>
      <c r="BW204" s="267"/>
      <c r="BX204" s="267"/>
      <c r="BY204" s="267"/>
      <c r="BZ204" s="267"/>
      <c r="CA204" s="267"/>
      <c r="CB204" s="267"/>
      <c r="CC204" s="267"/>
      <c r="CD204" s="267"/>
      <c r="CE204" s="114"/>
      <c r="CF204" s="114"/>
      <c r="CG204" s="114"/>
      <c r="CH204" s="114"/>
      <c r="CI204" s="114"/>
      <c r="CJ204" s="114"/>
      <c r="CK204" s="114"/>
      <c r="CL204" s="114"/>
      <c r="CM204" s="114"/>
      <c r="CN204" s="114"/>
      <c r="CO204" s="114"/>
      <c r="CP204" s="114"/>
      <c r="CQ204" s="114"/>
      <c r="CR204" s="114"/>
      <c r="CS204" s="267"/>
      <c r="CT204" s="270"/>
      <c r="CU204" s="270"/>
      <c r="CV204" s="270"/>
      <c r="CW204" s="270" t="s">
        <v>455</v>
      </c>
      <c r="CX204" s="270"/>
      <c r="CY204" s="270"/>
      <c r="CZ204" s="270"/>
      <c r="DA204" s="267"/>
      <c r="DB204" s="267"/>
      <c r="DC204" s="267"/>
      <c r="DD204" s="267"/>
      <c r="DE204" s="267"/>
      <c r="DF204" s="267"/>
      <c r="DG204" s="267"/>
      <c r="DH204" s="267"/>
      <c r="DI204" s="267"/>
      <c r="DJ204" s="113"/>
      <c r="DK204" s="113"/>
      <c r="DL204" s="113"/>
      <c r="DM204" s="113"/>
      <c r="DN204" s="113"/>
      <c r="DO204" s="113"/>
      <c r="DP204" s="113"/>
      <c r="DQ204" s="113"/>
      <c r="DR204" s="113"/>
      <c r="DS204" s="113"/>
      <c r="DT204" s="113"/>
      <c r="DU204" s="113"/>
      <c r="DV204" s="113"/>
      <c r="DW204" s="113"/>
      <c r="DX204" s="267"/>
      <c r="DY204" s="270"/>
      <c r="DZ204" s="270"/>
      <c r="EA204" s="212"/>
      <c r="EB204" s="270" t="s">
        <v>455</v>
      </c>
      <c r="EC204" s="212"/>
      <c r="ED204" s="212"/>
      <c r="EE204" s="212"/>
      <c r="EF204" s="212"/>
      <c r="EG204" s="212"/>
      <c r="EH204" s="212"/>
      <c r="EI204" s="212"/>
      <c r="EJ204" s="212"/>
      <c r="EK204" s="212"/>
      <c r="EL204" s="212"/>
      <c r="EM204" s="212"/>
      <c r="EN204" s="212"/>
      <c r="EO204" s="91"/>
      <c r="EP204" s="91"/>
      <c r="EQ204" s="91"/>
      <c r="ER204" s="91"/>
      <c r="ES204" s="91"/>
      <c r="ET204" s="91"/>
      <c r="EU204" s="91"/>
      <c r="EV204" s="91"/>
      <c r="EW204" s="91"/>
      <c r="EX204" s="91"/>
      <c r="EY204" s="91"/>
      <c r="EZ204" s="91"/>
      <c r="FA204" s="91"/>
      <c r="FB204" s="91"/>
      <c r="FC204" s="212"/>
      <c r="FD204" s="212"/>
      <c r="FE204" s="212"/>
      <c r="FF204" s="270" t="s">
        <v>455</v>
      </c>
      <c r="FG204" s="212"/>
      <c r="FH204" s="212"/>
      <c r="FI204" s="212"/>
      <c r="FJ204" s="212"/>
      <c r="FK204" s="212"/>
      <c r="FL204" s="212"/>
      <c r="FM204" s="212"/>
      <c r="FN204" s="212"/>
      <c r="FO204" s="212"/>
      <c r="FP204" s="212"/>
      <c r="FQ204" s="212"/>
      <c r="FR204" s="212"/>
      <c r="FS204" s="212"/>
      <c r="FT204" s="212"/>
      <c r="FU204" s="212"/>
      <c r="FV204" s="212"/>
      <c r="FW204" s="212"/>
      <c r="FX204" s="212"/>
      <c r="FY204" s="212"/>
      <c r="FZ204" s="212"/>
      <c r="GA204" s="212"/>
      <c r="GB204" s="212"/>
      <c r="GC204" s="212"/>
      <c r="GD204" s="212"/>
      <c r="GE204" s="212"/>
      <c r="GF204" s="212"/>
      <c r="GG204" s="212"/>
      <c r="GH204" s="212"/>
      <c r="GI204" s="212"/>
      <c r="GJ204" s="212"/>
      <c r="GK204" s="212"/>
      <c r="GL204" s="212"/>
      <c r="GM204" s="212"/>
      <c r="GN204" s="212"/>
      <c r="GO204" s="212"/>
      <c r="GP204" s="212"/>
      <c r="GQ204" s="212"/>
      <c r="GR204" s="212"/>
      <c r="GS204" s="212"/>
      <c r="GT204" s="212"/>
      <c r="GU204" s="212"/>
      <c r="GV204" s="212"/>
      <c r="GW204" s="212"/>
      <c r="GX204" s="212"/>
      <c r="GY204" s="212"/>
      <c r="GZ204" s="212"/>
      <c r="HA204" s="212"/>
      <c r="HB204" s="212"/>
      <c r="HC204" s="212"/>
      <c r="HD204" s="270" t="s">
        <v>455</v>
      </c>
      <c r="HE204" s="212"/>
      <c r="HF204" s="212"/>
      <c r="HG204" s="212"/>
      <c r="HH204" s="212"/>
      <c r="HI204" s="212"/>
      <c r="HJ204" s="212"/>
      <c r="HK204" s="212"/>
      <c r="HL204" s="212"/>
      <c r="HM204" s="212"/>
      <c r="HN204" s="212"/>
      <c r="HO204" s="212"/>
      <c r="HP204" s="212"/>
      <c r="HQ204" s="212"/>
      <c r="HR204" s="212"/>
      <c r="HS204" s="212"/>
      <c r="HT204" s="212"/>
      <c r="HU204" s="212"/>
      <c r="HV204" s="212"/>
      <c r="HW204" s="212"/>
      <c r="HX204" s="212"/>
      <c r="HY204" s="212"/>
      <c r="HZ204" s="212"/>
      <c r="IA204" s="212"/>
      <c r="IB204" s="212"/>
      <c r="IC204" s="212"/>
      <c r="ID204" s="212"/>
      <c r="IE204" s="212"/>
      <c r="IF204" s="212"/>
      <c r="IG204" s="212"/>
      <c r="IH204" s="212"/>
      <c r="II204" s="212"/>
      <c r="IJ204" s="212"/>
      <c r="IK204" s="212"/>
      <c r="IL204" s="212"/>
      <c r="IM204" s="212"/>
      <c r="IN204" s="212"/>
      <c r="IO204" s="212"/>
      <c r="IP204" s="212"/>
      <c r="IQ204" s="212"/>
      <c r="IR204" s="212"/>
      <c r="IS204" s="270" t="s">
        <v>455</v>
      </c>
      <c r="IT204" s="212"/>
      <c r="IU204" s="212"/>
      <c r="IV204" s="212"/>
      <c r="IW204" s="212"/>
      <c r="IX204" s="212"/>
      <c r="IY204" s="212"/>
      <c r="IZ204" s="212"/>
      <c r="JA204" s="212"/>
      <c r="JB204" s="212"/>
      <c r="JC204" s="212"/>
      <c r="JD204" s="212"/>
      <c r="JE204" s="212"/>
      <c r="JF204" s="212"/>
      <c r="JG204" s="212"/>
      <c r="JH204" s="212"/>
      <c r="JI204" s="212"/>
      <c r="JJ204" s="212"/>
      <c r="JK204" s="212"/>
      <c r="JL204" s="212"/>
      <c r="JM204" s="212"/>
      <c r="JN204" s="212"/>
      <c r="JO204" s="212"/>
      <c r="JP204" s="212"/>
      <c r="JQ204" s="212"/>
      <c r="JR204" s="212"/>
      <c r="JS204" s="212"/>
      <c r="JT204" s="212"/>
      <c r="JU204" s="212"/>
      <c r="JV204" s="212"/>
      <c r="JW204" s="212"/>
      <c r="JX204" s="212"/>
      <c r="JY204" s="212"/>
      <c r="JZ204" s="212"/>
      <c r="KA204" s="212"/>
      <c r="KB204" s="212"/>
      <c r="KC204" s="212"/>
      <c r="KD204" s="212"/>
      <c r="KE204" s="270" t="s">
        <v>455</v>
      </c>
      <c r="KF204" s="212"/>
      <c r="KG204" s="212"/>
      <c r="KH204" s="212"/>
      <c r="KI204" s="212"/>
      <c r="KJ204" s="212"/>
      <c r="KK204" s="212"/>
      <c r="KL204" s="212"/>
      <c r="KM204" s="212"/>
      <c r="KN204" s="212"/>
      <c r="KO204" s="212"/>
      <c r="KP204" s="212"/>
      <c r="KQ204" s="212"/>
      <c r="KR204" s="212"/>
      <c r="KS204" s="212"/>
      <c r="KT204" s="212"/>
      <c r="KU204" s="212"/>
      <c r="KV204" s="212"/>
      <c r="KW204" s="212"/>
      <c r="KX204" s="212"/>
      <c r="KY204" s="212"/>
      <c r="KZ204" s="212"/>
      <c r="LA204" s="212"/>
      <c r="LB204" s="212"/>
      <c r="LC204" s="212"/>
      <c r="LD204" s="212"/>
      <c r="LE204" s="212"/>
      <c r="LF204" s="212"/>
      <c r="LG204" s="212"/>
      <c r="LH204" s="212"/>
      <c r="LI204" s="212"/>
      <c r="LJ204" s="212"/>
      <c r="LK204" s="212"/>
      <c r="LL204" s="212"/>
      <c r="LM204" s="212"/>
      <c r="LN204" s="212"/>
      <c r="LO204" s="212"/>
      <c r="LP204" s="212"/>
      <c r="LQ204" s="212"/>
      <c r="LR204" s="212"/>
      <c r="LS204" s="212"/>
      <c r="LT204" s="270" t="s">
        <v>455</v>
      </c>
      <c r="LU204" s="212"/>
      <c r="LV204" s="212"/>
      <c r="LW204" s="212"/>
      <c r="LX204" s="212"/>
      <c r="LY204" s="212"/>
      <c r="LZ204" s="212"/>
      <c r="MA204" s="212"/>
      <c r="MB204" s="212"/>
      <c r="MC204" s="212"/>
      <c r="MD204" s="212"/>
      <c r="ME204" s="212"/>
      <c r="MF204" s="212"/>
      <c r="MG204" s="212"/>
      <c r="MH204" s="212"/>
      <c r="MI204" s="212"/>
      <c r="MJ204" s="212"/>
      <c r="MK204" s="212"/>
      <c r="ML204" s="212"/>
      <c r="MM204" s="212"/>
      <c r="MN204" s="212"/>
      <c r="MO204" s="212"/>
      <c r="MP204" s="212"/>
      <c r="MQ204" s="212"/>
      <c r="MR204" s="212"/>
      <c r="MS204" s="212"/>
      <c r="MT204" s="212"/>
      <c r="MU204" s="212"/>
      <c r="MV204" s="212"/>
      <c r="MW204" s="212"/>
      <c r="MX204" s="212"/>
      <c r="MY204" s="212"/>
      <c r="MZ204" s="212"/>
      <c r="NA204" s="212"/>
      <c r="NB204" s="212"/>
      <c r="NC204" s="212"/>
      <c r="ND204" s="212"/>
      <c r="NE204" s="212"/>
      <c r="NF204" s="212"/>
      <c r="NG204" s="212"/>
      <c r="NH204" s="212"/>
      <c r="NI204" s="212"/>
      <c r="NJ204" s="212"/>
      <c r="NK204" s="212"/>
      <c r="NL204" s="212"/>
      <c r="NM204" s="212"/>
      <c r="NN204" s="212"/>
      <c r="NO204" s="212"/>
      <c r="NP204" s="212"/>
      <c r="NQ204" s="212"/>
      <c r="NR204" s="212"/>
      <c r="NS204" s="212"/>
      <c r="NT204" s="212"/>
      <c r="NU204" s="212"/>
      <c r="NV204" s="212"/>
      <c r="NW204" s="212"/>
      <c r="NX204" s="212"/>
      <c r="NY204" s="212"/>
      <c r="NZ204" s="212"/>
      <c r="OA204" s="212"/>
      <c r="OB204" s="212"/>
      <c r="OC204" s="212"/>
      <c r="OD204" s="212"/>
      <c r="OE204" s="212"/>
      <c r="OF204" s="212"/>
      <c r="OG204" s="212"/>
      <c r="OH204" s="212"/>
      <c r="OI204" s="212"/>
      <c r="OJ204" s="212"/>
      <c r="OK204" s="212"/>
      <c r="OL204" s="212"/>
      <c r="OM204" s="212"/>
      <c r="ON204" s="212"/>
      <c r="OO204" s="212"/>
      <c r="OP204" s="212"/>
      <c r="OQ204" s="212"/>
      <c r="OR204" s="212"/>
      <c r="OS204" s="267"/>
      <c r="OT204" s="267"/>
      <c r="OU204" s="267"/>
    </row>
    <row r="205" spans="1:852" s="64" customFormat="1">
      <c r="A205" s="226" t="s">
        <v>2974</v>
      </c>
      <c r="B205" s="579" t="s">
        <v>9946</v>
      </c>
      <c r="C205" s="840" t="str">
        <f>IF(Severity!F205&gt;=0.5,"YES","NO")</f>
        <v>NO</v>
      </c>
      <c r="D205" s="840" t="str">
        <f>IF(Severity!G205&gt;=0.5,"YES","NO")</f>
        <v>YES</v>
      </c>
      <c r="E205" s="208">
        <v>12</v>
      </c>
      <c r="F205" s="208">
        <v>4</v>
      </c>
      <c r="G205" s="271" t="s">
        <v>2904</v>
      </c>
      <c r="H205" s="270" t="s">
        <v>749</v>
      </c>
      <c r="I205" s="270" t="s">
        <v>455</v>
      </c>
      <c r="J205" s="270">
        <v>5</v>
      </c>
      <c r="K205" s="270" t="s">
        <v>602</v>
      </c>
      <c r="L205" s="217">
        <v>17</v>
      </c>
      <c r="M205" s="217">
        <v>12</v>
      </c>
      <c r="N205" s="270">
        <v>7</v>
      </c>
      <c r="O205" s="270" t="s">
        <v>455</v>
      </c>
      <c r="P205" s="212"/>
      <c r="Q205" s="212"/>
      <c r="R205" s="212"/>
      <c r="S205" s="270" t="s">
        <v>602</v>
      </c>
      <c r="T205" s="270">
        <v>17</v>
      </c>
      <c r="U205" s="113">
        <v>18.829999999999998</v>
      </c>
      <c r="V205" s="113">
        <v>3</v>
      </c>
      <c r="W205" s="113">
        <v>18.47</v>
      </c>
      <c r="X205" s="113">
        <v>2.84</v>
      </c>
      <c r="Y205" s="113">
        <v>7.8</v>
      </c>
      <c r="Z205" s="113">
        <v>6.5</v>
      </c>
      <c r="AA205" s="113">
        <v>6.42</v>
      </c>
      <c r="AB205" s="113">
        <v>6.16</v>
      </c>
      <c r="AC205" s="113"/>
      <c r="AD205" s="113"/>
      <c r="AE205" s="114"/>
      <c r="AF205" s="113"/>
      <c r="AG205" s="113"/>
      <c r="AH205" s="113"/>
      <c r="AI205" s="267">
        <v>24</v>
      </c>
      <c r="AJ205" s="267">
        <f t="shared" si="51"/>
        <v>19</v>
      </c>
      <c r="AK205" s="267">
        <v>19</v>
      </c>
      <c r="AL205" s="270" t="s">
        <v>3014</v>
      </c>
      <c r="AM205" s="270" t="s">
        <v>749</v>
      </c>
      <c r="AN205" s="270" t="s">
        <v>455</v>
      </c>
      <c r="AO205" s="267">
        <v>0</v>
      </c>
      <c r="AP205" s="270" t="s">
        <v>602</v>
      </c>
      <c r="AQ205" s="217">
        <v>17</v>
      </c>
      <c r="AR205" s="217">
        <v>13</v>
      </c>
      <c r="AS205" s="270">
        <v>7</v>
      </c>
      <c r="AT205" s="270" t="s">
        <v>455</v>
      </c>
      <c r="AU205" s="212"/>
      <c r="AV205" s="212"/>
      <c r="AW205" s="212"/>
      <c r="AX205" s="267" t="s">
        <v>602</v>
      </c>
      <c r="AY205" s="267">
        <v>17</v>
      </c>
      <c r="AZ205" s="114">
        <v>21.35</v>
      </c>
      <c r="BA205" s="114">
        <v>4.74</v>
      </c>
      <c r="BB205" s="114">
        <v>21.35</v>
      </c>
      <c r="BC205" s="114">
        <v>4.74</v>
      </c>
      <c r="BD205" s="114">
        <v>5.76</v>
      </c>
      <c r="BE205" s="114">
        <v>5.26</v>
      </c>
      <c r="BF205" s="114">
        <v>5.76</v>
      </c>
      <c r="BG205" s="114">
        <v>5.26</v>
      </c>
      <c r="BH205" s="114"/>
      <c r="BI205" s="114"/>
      <c r="BJ205" s="114"/>
      <c r="BK205" s="114"/>
      <c r="BL205" s="114"/>
      <c r="BM205" s="114"/>
      <c r="BN205" s="267">
        <v>17</v>
      </c>
      <c r="BO205" s="270">
        <f t="shared" si="52"/>
        <v>17</v>
      </c>
      <c r="BP205" s="267">
        <v>17</v>
      </c>
      <c r="BQ205" s="270" t="s">
        <v>3745</v>
      </c>
      <c r="BR205" s="270" t="s">
        <v>455</v>
      </c>
      <c r="BS205" s="270" t="s">
        <v>455</v>
      </c>
      <c r="BT205" s="223">
        <v>8</v>
      </c>
      <c r="BU205" s="270" t="s">
        <v>602</v>
      </c>
      <c r="BV205" s="217">
        <v>17</v>
      </c>
      <c r="BW205" s="217">
        <v>8</v>
      </c>
      <c r="BX205" s="270">
        <v>7</v>
      </c>
      <c r="BY205" s="270" t="s">
        <v>455</v>
      </c>
      <c r="BZ205" s="223"/>
      <c r="CA205" s="223"/>
      <c r="CB205" s="223"/>
      <c r="CC205" s="267" t="s">
        <v>602</v>
      </c>
      <c r="CD205" s="267">
        <v>17</v>
      </c>
      <c r="CE205" s="223">
        <v>20.9</v>
      </c>
      <c r="CF205" s="223">
        <v>4.5</v>
      </c>
      <c r="CG205" s="223">
        <v>19.7</v>
      </c>
      <c r="CH205" s="223">
        <v>3.2</v>
      </c>
      <c r="CI205" s="223">
        <v>10.9</v>
      </c>
      <c r="CJ205" s="223">
        <v>8.1999999999999993</v>
      </c>
      <c r="CK205" s="223">
        <v>7</v>
      </c>
      <c r="CL205" s="223">
        <v>5</v>
      </c>
      <c r="CM205" s="223"/>
      <c r="CN205" s="223"/>
      <c r="CO205" s="223"/>
      <c r="CP205" s="223"/>
      <c r="CQ205" s="223"/>
      <c r="CR205" s="223"/>
      <c r="CS205" s="223">
        <v>24</v>
      </c>
      <c r="CT205" s="267">
        <f>CS205-BT205</f>
        <v>16</v>
      </c>
      <c r="CU205" s="223">
        <v>16</v>
      </c>
      <c r="CV205" s="95" t="s">
        <v>3755</v>
      </c>
      <c r="CW205" s="223" t="s">
        <v>749</v>
      </c>
      <c r="CX205" s="270" t="s">
        <v>455</v>
      </c>
      <c r="CY205" s="267">
        <v>4</v>
      </c>
      <c r="CZ205" s="270" t="s">
        <v>602</v>
      </c>
      <c r="DA205" s="217">
        <v>17</v>
      </c>
      <c r="DB205" s="217">
        <v>13</v>
      </c>
      <c r="DC205" s="270">
        <v>7</v>
      </c>
      <c r="DD205" s="270" t="s">
        <v>455</v>
      </c>
      <c r="DE205" s="267"/>
      <c r="DF205" s="267"/>
      <c r="DG205" s="267"/>
      <c r="DH205" s="267" t="s">
        <v>602</v>
      </c>
      <c r="DI205" s="267">
        <v>17</v>
      </c>
      <c r="DJ205" s="113">
        <v>20.6</v>
      </c>
      <c r="DK205" s="113">
        <v>5</v>
      </c>
      <c r="DL205" s="113">
        <v>20.100000000000001</v>
      </c>
      <c r="DM205" s="113">
        <v>4.5999999999999996</v>
      </c>
      <c r="DN205" s="113">
        <v>8.1999999999999993</v>
      </c>
      <c r="DO205" s="113">
        <v>7</v>
      </c>
      <c r="DP205" s="113">
        <v>6.7</v>
      </c>
      <c r="DQ205" s="113">
        <v>6.3</v>
      </c>
      <c r="DR205" s="113"/>
      <c r="DS205" s="113"/>
      <c r="DT205" s="113"/>
      <c r="DU205" s="113"/>
      <c r="DV205" s="113"/>
      <c r="DW205" s="113"/>
      <c r="DX205" s="267">
        <v>22</v>
      </c>
      <c r="DY205" s="265">
        <f>DX205-CY205</f>
        <v>18</v>
      </c>
      <c r="DZ205" s="267">
        <v>18</v>
      </c>
      <c r="EA205" s="267"/>
      <c r="EB205" s="270" t="s">
        <v>455</v>
      </c>
      <c r="EC205" s="267"/>
      <c r="ED205" s="267"/>
      <c r="EE205" s="267"/>
      <c r="EF205" s="267"/>
      <c r="EG205" s="267"/>
      <c r="EH205" s="267"/>
      <c r="EI205" s="267"/>
      <c r="EJ205" s="267"/>
      <c r="EK205" s="267"/>
      <c r="EL205" s="267"/>
      <c r="EM205" s="267"/>
      <c r="EN205" s="267"/>
      <c r="EO205" s="113"/>
      <c r="EP205" s="113"/>
      <c r="EQ205" s="113"/>
      <c r="ER205" s="113"/>
      <c r="ES205" s="113"/>
      <c r="ET205" s="113"/>
      <c r="EU205" s="113"/>
      <c r="EV205" s="113"/>
      <c r="EW205" s="113"/>
      <c r="EX205" s="113"/>
      <c r="EY205" s="113"/>
      <c r="EZ205" s="113"/>
      <c r="FA205" s="113"/>
      <c r="FB205" s="113"/>
      <c r="FC205" s="267"/>
      <c r="FD205" s="267"/>
      <c r="FE205" s="267"/>
      <c r="FF205" s="270" t="s">
        <v>455</v>
      </c>
      <c r="FG205" s="270"/>
      <c r="FH205" s="267"/>
      <c r="FI205" s="267"/>
      <c r="FJ205" s="267"/>
      <c r="FK205" s="267"/>
      <c r="FL205" s="267"/>
      <c r="FM205" s="267"/>
      <c r="FN205" s="267"/>
      <c r="FO205" s="267"/>
      <c r="FP205" s="267"/>
      <c r="FQ205" s="267"/>
      <c r="FR205" s="267"/>
      <c r="FS205" s="267"/>
      <c r="FT205" s="267"/>
      <c r="FU205" s="267"/>
      <c r="FV205" s="267"/>
      <c r="FW205" s="267"/>
      <c r="FX205" s="267"/>
      <c r="FY205" s="267"/>
      <c r="FZ205" s="267"/>
      <c r="GA205" s="267"/>
      <c r="GB205" s="267"/>
      <c r="GC205" s="267"/>
      <c r="GD205" s="267"/>
      <c r="GE205" s="267"/>
      <c r="GF205" s="267"/>
      <c r="GG205" s="267"/>
      <c r="GH205" s="267"/>
      <c r="GI205" s="267"/>
      <c r="GJ205" s="267"/>
      <c r="GK205" s="267"/>
      <c r="GL205" s="267"/>
      <c r="GM205" s="267"/>
      <c r="GN205" s="267"/>
      <c r="GO205" s="267"/>
      <c r="GP205" s="267"/>
      <c r="GQ205" s="267"/>
      <c r="GR205" s="267"/>
      <c r="GS205" s="267"/>
      <c r="GT205" s="267"/>
      <c r="GU205" s="267"/>
      <c r="GV205" s="267"/>
      <c r="GW205" s="267"/>
      <c r="GX205" s="267"/>
      <c r="GY205" s="267"/>
      <c r="GZ205" s="267"/>
      <c r="HA205" s="267"/>
      <c r="HB205" s="267"/>
      <c r="HC205" s="267"/>
      <c r="HD205" s="270" t="s">
        <v>455</v>
      </c>
      <c r="HE205" s="267"/>
      <c r="HF205" s="267"/>
      <c r="HG205" s="270"/>
      <c r="HH205" s="267"/>
      <c r="HI205" s="267"/>
      <c r="HJ205" s="267"/>
      <c r="HK205" s="267"/>
      <c r="HL205" s="267"/>
      <c r="HM205" s="267"/>
      <c r="HN205" s="267"/>
      <c r="HO205" s="267"/>
      <c r="HP205" s="267"/>
      <c r="HQ205" s="267"/>
      <c r="HR205" s="267"/>
      <c r="HS205" s="267"/>
      <c r="HT205" s="267"/>
      <c r="HU205" s="267"/>
      <c r="HV205" s="267"/>
      <c r="HW205" s="267"/>
      <c r="HX205" s="267"/>
      <c r="HY205" s="267"/>
      <c r="HZ205" s="267"/>
      <c r="IA205" s="267"/>
      <c r="IB205" s="267"/>
      <c r="IC205" s="267"/>
      <c r="ID205" s="267"/>
      <c r="IE205" s="267"/>
      <c r="IF205" s="267"/>
      <c r="IG205" s="267"/>
      <c r="IH205" s="267"/>
      <c r="II205" s="267"/>
      <c r="IJ205" s="267"/>
      <c r="IK205" s="267"/>
      <c r="IL205" s="267"/>
      <c r="IM205" s="267"/>
      <c r="IN205" s="267"/>
      <c r="IO205" s="267"/>
      <c r="IP205" s="267"/>
      <c r="IQ205" s="267"/>
      <c r="IR205" s="267"/>
      <c r="IS205" s="270" t="s">
        <v>455</v>
      </c>
      <c r="IT205" s="267"/>
      <c r="IU205" s="267"/>
      <c r="IV205" s="267"/>
      <c r="IW205" s="267"/>
      <c r="IX205" s="267"/>
      <c r="IY205" s="267"/>
      <c r="IZ205" s="267"/>
      <c r="JA205" s="267"/>
      <c r="JB205" s="267"/>
      <c r="JC205" s="267"/>
      <c r="JD205" s="267"/>
      <c r="JE205" s="267"/>
      <c r="JF205" s="267"/>
      <c r="JG205" s="267"/>
      <c r="JH205" s="267"/>
      <c r="JI205" s="267"/>
      <c r="JJ205" s="267"/>
      <c r="JK205" s="267"/>
      <c r="JL205" s="267"/>
      <c r="JM205" s="267"/>
      <c r="JN205" s="267"/>
      <c r="JO205" s="267"/>
      <c r="JP205" s="267"/>
      <c r="JQ205" s="267"/>
      <c r="JR205" s="267"/>
      <c r="JS205" s="267"/>
      <c r="JT205" s="267"/>
      <c r="JU205" s="267"/>
      <c r="JV205" s="267"/>
      <c r="JW205" s="267"/>
      <c r="JX205" s="267"/>
      <c r="JY205" s="267"/>
      <c r="JZ205" s="267"/>
      <c r="KA205" s="267"/>
      <c r="KB205" s="267"/>
      <c r="KC205" s="267"/>
      <c r="KD205" s="267"/>
      <c r="KE205" s="270" t="s">
        <v>455</v>
      </c>
      <c r="KF205" s="267"/>
      <c r="KG205" s="267"/>
      <c r="KH205" s="267"/>
      <c r="KI205" s="270"/>
      <c r="KJ205" s="267"/>
      <c r="KK205" s="267"/>
      <c r="KL205" s="267"/>
      <c r="KM205" s="267"/>
      <c r="KN205" s="267"/>
      <c r="KO205" s="267"/>
      <c r="KP205" s="267"/>
      <c r="KQ205" s="267"/>
      <c r="KR205" s="267"/>
      <c r="KS205" s="267"/>
      <c r="KT205" s="267"/>
      <c r="KU205" s="267"/>
      <c r="KV205" s="267"/>
      <c r="KW205" s="267"/>
      <c r="KX205" s="267"/>
      <c r="KY205" s="267"/>
      <c r="KZ205" s="267"/>
      <c r="LA205" s="267"/>
      <c r="LB205" s="267"/>
      <c r="LC205" s="267"/>
      <c r="LD205" s="267"/>
      <c r="LE205" s="267"/>
      <c r="LF205" s="267"/>
      <c r="LG205" s="267"/>
      <c r="LH205" s="267"/>
      <c r="LI205" s="267"/>
      <c r="LJ205" s="267"/>
      <c r="LK205" s="267"/>
      <c r="LL205" s="267"/>
      <c r="LM205" s="267"/>
      <c r="LN205" s="267"/>
      <c r="LO205" s="267"/>
      <c r="LP205" s="267"/>
      <c r="LQ205" s="267"/>
      <c r="LR205" s="267"/>
      <c r="LS205" s="267"/>
      <c r="LT205" s="270" t="s">
        <v>455</v>
      </c>
      <c r="LU205" s="267"/>
      <c r="LV205" s="267"/>
      <c r="LW205" s="267"/>
      <c r="LX205" s="267"/>
      <c r="LY205" s="267"/>
      <c r="LZ205" s="267"/>
      <c r="MA205" s="267"/>
      <c r="MB205" s="267"/>
      <c r="MC205" s="267"/>
      <c r="MD205" s="267"/>
      <c r="ME205" s="267"/>
      <c r="MF205" s="267"/>
      <c r="MG205" s="267"/>
      <c r="MH205" s="267"/>
      <c r="MI205" s="267"/>
      <c r="MJ205" s="267"/>
      <c r="MK205" s="267"/>
      <c r="ML205" s="267"/>
      <c r="MM205" s="267"/>
      <c r="MN205" s="267"/>
      <c r="MO205" s="267"/>
      <c r="MP205" s="267"/>
      <c r="MQ205" s="267"/>
      <c r="MR205" s="267"/>
      <c r="MS205" s="267"/>
      <c r="MT205" s="267"/>
      <c r="MU205" s="267"/>
      <c r="MV205" s="267"/>
      <c r="MW205" s="267"/>
      <c r="MX205" s="267"/>
      <c r="MY205" s="267"/>
      <c r="MZ205" s="267"/>
      <c r="NA205" s="267"/>
      <c r="NB205" s="267"/>
      <c r="NC205" s="267"/>
      <c r="ND205" s="267"/>
      <c r="NE205" s="267"/>
      <c r="NF205" s="267"/>
      <c r="NG205" s="267"/>
      <c r="NH205" s="267"/>
      <c r="NI205" s="267"/>
      <c r="NJ205" s="267"/>
      <c r="NK205" s="267"/>
      <c r="NL205" s="267"/>
      <c r="NM205" s="267"/>
      <c r="NN205" s="267"/>
      <c r="NO205" s="267"/>
      <c r="NP205" s="267"/>
      <c r="NQ205" s="267"/>
      <c r="NR205" s="267"/>
      <c r="NS205" s="267"/>
      <c r="NT205" s="267"/>
      <c r="NU205" s="267"/>
      <c r="NV205" s="267"/>
      <c r="NW205" s="267"/>
      <c r="NX205" s="267"/>
      <c r="NY205" s="267"/>
      <c r="NZ205" s="267"/>
      <c r="OA205" s="267"/>
      <c r="OB205" s="267"/>
      <c r="OC205" s="267"/>
      <c r="OD205" s="267"/>
      <c r="OE205" s="267"/>
      <c r="OF205" s="267"/>
      <c r="OG205" s="267"/>
      <c r="OH205" s="267"/>
      <c r="OI205" s="267"/>
      <c r="OJ205" s="267"/>
      <c r="OK205" s="267"/>
      <c r="OL205" s="267"/>
      <c r="OM205" s="267"/>
      <c r="ON205" s="267"/>
      <c r="OO205" s="267"/>
      <c r="OP205" s="267"/>
      <c r="OQ205" s="267"/>
      <c r="OR205" s="267"/>
      <c r="OS205" s="267">
        <f>IF(ISERROR(#REF!),0,1)</f>
        <v>0</v>
      </c>
      <c r="OT205" s="267">
        <f t="shared" ref="OT205:OU209" si="54">IF(C205="YES",1,0)</f>
        <v>0</v>
      </c>
      <c r="OU205" s="267">
        <f t="shared" si="54"/>
        <v>1</v>
      </c>
      <c r="OV205" s="223"/>
      <c r="OW205" s="223"/>
      <c r="OX205" s="223"/>
      <c r="OY205" s="223"/>
      <c r="OZ205" s="223"/>
      <c r="PA205" s="223"/>
      <c r="PB205" s="223"/>
      <c r="PC205" s="223"/>
      <c r="PD205" s="223"/>
      <c r="PE205" s="223"/>
      <c r="PF205" s="223"/>
      <c r="PG205" s="223"/>
      <c r="PH205" s="223"/>
      <c r="PI205" s="223"/>
      <c r="PJ205" s="223"/>
      <c r="PK205" s="223"/>
      <c r="PL205" s="223"/>
      <c r="PM205" s="223"/>
      <c r="PN205" s="223"/>
      <c r="PO205" s="223"/>
      <c r="PP205" s="223"/>
      <c r="PQ205" s="223"/>
      <c r="PR205" s="223"/>
      <c r="PS205" s="223"/>
      <c r="PT205" s="223"/>
      <c r="PU205" s="223"/>
      <c r="PV205" s="223"/>
      <c r="PW205" s="223"/>
      <c r="PX205" s="223"/>
      <c r="PY205" s="223"/>
      <c r="PZ205" s="223"/>
      <c r="QA205" s="223"/>
      <c r="QB205" s="223"/>
      <c r="QC205" s="223"/>
      <c r="QD205" s="223"/>
      <c r="QE205" s="223"/>
      <c r="QF205" s="223"/>
      <c r="QG205" s="223"/>
      <c r="QH205" s="223"/>
      <c r="QI205" s="223"/>
      <c r="QJ205" s="223"/>
      <c r="QK205" s="223"/>
      <c r="QL205" s="223"/>
      <c r="QM205" s="223"/>
      <c r="QN205" s="223"/>
      <c r="QO205" s="223"/>
      <c r="QP205" s="223"/>
      <c r="QQ205" s="223"/>
      <c r="QR205" s="223"/>
      <c r="QS205" s="223"/>
      <c r="QT205" s="223"/>
      <c r="QU205" s="223"/>
      <c r="QV205" s="223"/>
      <c r="QW205" s="223"/>
      <c r="QX205" s="223"/>
      <c r="QY205" s="223"/>
      <c r="QZ205" s="223"/>
      <c r="RA205" s="223"/>
      <c r="RB205" s="223"/>
      <c r="RC205" s="223"/>
      <c r="RD205" s="223"/>
      <c r="RE205" s="223"/>
      <c r="RF205" s="223"/>
      <c r="RG205" s="223"/>
      <c r="RH205" s="223"/>
      <c r="RI205" s="223"/>
      <c r="RJ205" s="223"/>
      <c r="RK205" s="223"/>
      <c r="RL205" s="223"/>
      <c r="RM205" s="223"/>
      <c r="RN205" s="223"/>
      <c r="RO205" s="223"/>
      <c r="RP205" s="223"/>
      <c r="RQ205" s="223"/>
      <c r="RR205" s="223"/>
      <c r="RS205" s="223"/>
      <c r="RT205" s="223"/>
      <c r="RU205" s="223"/>
      <c r="RV205" s="223"/>
      <c r="RW205" s="223"/>
      <c r="RX205" s="223"/>
      <c r="RY205" s="223"/>
      <c r="RZ205" s="223"/>
      <c r="SA205" s="223"/>
      <c r="SB205" s="223"/>
      <c r="SC205" s="223"/>
      <c r="SD205" s="223"/>
      <c r="SE205" s="223"/>
      <c r="SF205" s="223"/>
      <c r="SG205" s="223"/>
      <c r="SH205" s="223"/>
      <c r="SI205" s="223"/>
      <c r="SJ205" s="223"/>
      <c r="SK205" s="223"/>
      <c r="SL205" s="223"/>
      <c r="SM205" s="223"/>
      <c r="SN205" s="223"/>
      <c r="SO205" s="223"/>
      <c r="SP205" s="223"/>
      <c r="SQ205" s="223"/>
      <c r="SR205" s="223"/>
      <c r="SS205" s="223"/>
      <c r="ST205" s="223"/>
      <c r="SU205" s="223"/>
      <c r="SV205" s="223"/>
      <c r="SW205" s="223"/>
      <c r="SX205" s="223"/>
      <c r="SY205" s="223"/>
      <c r="SZ205" s="223"/>
      <c r="TA205" s="223"/>
      <c r="TB205" s="223"/>
      <c r="TC205" s="223"/>
      <c r="TD205" s="223"/>
      <c r="TE205" s="223"/>
      <c r="TF205" s="223"/>
      <c r="TG205" s="223"/>
      <c r="TH205" s="223"/>
      <c r="TI205" s="223"/>
      <c r="TJ205" s="223"/>
      <c r="TK205" s="223"/>
      <c r="TL205" s="223"/>
      <c r="TM205" s="223"/>
      <c r="TN205" s="223"/>
      <c r="TO205" s="223"/>
      <c r="TP205" s="223"/>
      <c r="TQ205" s="223"/>
      <c r="TR205" s="223"/>
      <c r="TS205" s="223"/>
      <c r="TT205" s="223"/>
      <c r="TU205" s="223"/>
      <c r="TV205" s="223"/>
      <c r="TW205" s="223"/>
      <c r="TX205" s="223"/>
      <c r="TY205" s="223"/>
      <c r="TZ205" s="223"/>
      <c r="UA205" s="223"/>
      <c r="UB205" s="223"/>
      <c r="UC205" s="223"/>
      <c r="UD205" s="223"/>
      <c r="UE205" s="223"/>
      <c r="UF205" s="223"/>
      <c r="UG205" s="223"/>
      <c r="UH205" s="223"/>
      <c r="UI205" s="223"/>
      <c r="UJ205" s="223"/>
      <c r="UK205" s="223"/>
      <c r="UL205" s="223"/>
      <c r="UM205" s="223"/>
      <c r="UN205" s="223"/>
      <c r="UO205" s="223"/>
      <c r="UP205" s="223"/>
      <c r="UQ205" s="223"/>
      <c r="UR205" s="223"/>
      <c r="US205" s="223"/>
      <c r="UT205" s="223"/>
      <c r="UU205" s="223"/>
      <c r="UV205" s="223"/>
      <c r="UW205" s="223"/>
      <c r="UX205" s="223"/>
      <c r="UY205" s="223"/>
      <c r="UZ205" s="223"/>
      <c r="VA205" s="223"/>
      <c r="VB205" s="223"/>
      <c r="VC205" s="223"/>
      <c r="VD205" s="223"/>
      <c r="VE205" s="223"/>
      <c r="VF205" s="223"/>
      <c r="VG205" s="223"/>
      <c r="VH205" s="223"/>
      <c r="VI205" s="223"/>
      <c r="VJ205" s="223"/>
      <c r="VK205" s="223"/>
      <c r="VL205" s="223"/>
      <c r="VM205" s="223"/>
      <c r="VN205" s="223"/>
      <c r="VO205" s="223"/>
      <c r="VP205" s="223"/>
      <c r="VQ205" s="223"/>
      <c r="VR205" s="223"/>
      <c r="VS205" s="223"/>
      <c r="VT205" s="223"/>
      <c r="VU205" s="223"/>
      <c r="VV205" s="223"/>
      <c r="VW205" s="223"/>
      <c r="VX205" s="223"/>
      <c r="VY205" s="223"/>
      <c r="VZ205" s="223"/>
      <c r="WA205" s="223"/>
      <c r="WB205" s="223"/>
      <c r="WC205" s="223"/>
      <c r="WD205" s="223"/>
      <c r="WE205" s="223"/>
      <c r="WF205" s="223"/>
      <c r="WG205" s="223"/>
      <c r="WH205" s="223"/>
      <c r="WI205" s="223"/>
      <c r="WJ205" s="223"/>
      <c r="WK205" s="223"/>
      <c r="WL205" s="223"/>
      <c r="WM205" s="223"/>
      <c r="WN205" s="223"/>
      <c r="WO205" s="223"/>
      <c r="WP205" s="223"/>
      <c r="WQ205" s="223"/>
      <c r="WR205" s="223"/>
      <c r="WS205" s="223"/>
      <c r="WT205" s="223"/>
      <c r="WU205" s="223"/>
      <c r="WV205" s="223"/>
      <c r="WW205" s="223"/>
      <c r="WX205" s="223"/>
      <c r="WY205" s="223"/>
      <c r="WZ205" s="223"/>
      <c r="XA205" s="223"/>
      <c r="XB205" s="223"/>
      <c r="XC205" s="223"/>
      <c r="XD205" s="223"/>
      <c r="XE205" s="223"/>
      <c r="XF205" s="223"/>
      <c r="XG205" s="223"/>
      <c r="XH205" s="223"/>
      <c r="XI205" s="223"/>
      <c r="XJ205" s="223"/>
      <c r="XK205" s="223"/>
      <c r="XL205" s="223"/>
      <c r="XM205" s="223"/>
      <c r="XN205" s="223"/>
      <c r="XO205" s="223"/>
      <c r="XP205" s="223"/>
      <c r="XQ205" s="223"/>
      <c r="XR205" s="223"/>
      <c r="XS205" s="223"/>
      <c r="XT205" s="223"/>
      <c r="XU205" s="223"/>
      <c r="XV205" s="223"/>
      <c r="XW205" s="223"/>
      <c r="XX205" s="223"/>
      <c r="XY205" s="223"/>
      <c r="XZ205" s="223"/>
      <c r="YA205" s="223"/>
      <c r="YB205" s="223"/>
      <c r="YC205" s="223"/>
      <c r="YD205" s="223"/>
      <c r="YE205" s="223"/>
      <c r="YF205" s="223"/>
      <c r="YG205" s="223"/>
      <c r="YH205" s="223"/>
      <c r="YI205" s="223"/>
      <c r="YJ205" s="223"/>
      <c r="YK205" s="223"/>
      <c r="YL205" s="223"/>
      <c r="YM205" s="223"/>
      <c r="YN205" s="223"/>
      <c r="YO205" s="223"/>
      <c r="YP205" s="223"/>
      <c r="YQ205" s="223"/>
      <c r="YR205" s="223"/>
      <c r="YS205" s="223"/>
      <c r="YT205" s="223"/>
      <c r="YU205" s="223"/>
      <c r="YV205" s="223"/>
      <c r="YW205" s="223"/>
      <c r="YX205" s="223"/>
      <c r="YY205" s="223"/>
      <c r="YZ205" s="223"/>
      <c r="ZA205" s="223"/>
      <c r="ZB205" s="223"/>
      <c r="ZC205" s="223"/>
      <c r="ZD205" s="223"/>
      <c r="ZE205" s="223"/>
      <c r="ZF205" s="223"/>
      <c r="ZG205" s="223"/>
      <c r="ZH205" s="223"/>
      <c r="ZI205" s="223"/>
      <c r="ZJ205" s="223"/>
      <c r="ZK205" s="223"/>
      <c r="ZL205" s="223"/>
      <c r="ZM205" s="223"/>
      <c r="ZN205" s="223"/>
      <c r="ZO205" s="223"/>
      <c r="ZP205" s="223"/>
      <c r="ZQ205" s="223"/>
      <c r="ZR205" s="223"/>
      <c r="ZS205" s="223"/>
      <c r="ZT205" s="223"/>
      <c r="ZU205" s="223"/>
      <c r="ZV205" s="223"/>
      <c r="ZW205" s="223"/>
      <c r="ZX205" s="223"/>
      <c r="ZY205" s="223"/>
      <c r="ZZ205" s="223"/>
      <c r="AAA205" s="223"/>
      <c r="AAB205" s="223"/>
      <c r="AAC205" s="223"/>
      <c r="AAD205" s="223"/>
      <c r="AAE205" s="223"/>
      <c r="AAF205" s="223"/>
      <c r="AAG205" s="223"/>
      <c r="AAH205" s="223"/>
      <c r="AAI205" s="223"/>
      <c r="AAJ205" s="223"/>
      <c r="AAK205" s="223"/>
      <c r="AAL205" s="223"/>
      <c r="AAM205" s="223"/>
      <c r="AAN205" s="223"/>
      <c r="AAO205" s="223"/>
      <c r="AAP205" s="223"/>
      <c r="AAQ205" s="223"/>
      <c r="AAR205" s="223"/>
      <c r="AAS205" s="223"/>
      <c r="AAT205" s="223"/>
      <c r="AAU205" s="223"/>
      <c r="AAV205" s="223"/>
      <c r="AAW205" s="223"/>
      <c r="AAX205" s="223"/>
      <c r="AAY205" s="223"/>
      <c r="AAZ205" s="223"/>
      <c r="ABA205" s="223"/>
      <c r="ABB205" s="223"/>
      <c r="ABC205" s="223"/>
      <c r="ABD205" s="223"/>
      <c r="ABE205" s="223"/>
      <c r="ABF205" s="223"/>
      <c r="ABG205" s="223"/>
      <c r="ABH205" s="223"/>
      <c r="ABI205" s="223"/>
      <c r="ABJ205" s="223"/>
      <c r="ABK205" s="223"/>
      <c r="ABL205" s="223"/>
      <c r="ABM205" s="223"/>
      <c r="ABN205" s="223"/>
      <c r="ABO205" s="223"/>
      <c r="ABP205" s="223"/>
      <c r="ABQ205" s="223"/>
      <c r="ABR205" s="223"/>
      <c r="ABS205" s="223"/>
      <c r="ABT205" s="223"/>
      <c r="ABU205" s="223"/>
      <c r="ABV205" s="223"/>
      <c r="ABW205" s="223"/>
      <c r="ABX205" s="223"/>
      <c r="ABY205" s="223"/>
      <c r="ABZ205" s="223"/>
      <c r="ACA205" s="223"/>
      <c r="ACB205" s="223"/>
      <c r="ACC205" s="223"/>
      <c r="ACD205" s="223"/>
      <c r="ACE205" s="223"/>
      <c r="ACF205" s="223"/>
      <c r="ACG205" s="223"/>
      <c r="ACH205" s="223"/>
      <c r="ACI205" s="223"/>
      <c r="ACJ205" s="223"/>
      <c r="ACK205" s="223"/>
      <c r="ACL205" s="223"/>
      <c r="ACM205" s="223"/>
      <c r="ACN205" s="223"/>
      <c r="ACO205" s="223"/>
      <c r="ACP205" s="223"/>
      <c r="ACQ205" s="223"/>
      <c r="ACR205" s="223"/>
      <c r="ACS205" s="223"/>
      <c r="ACT205" s="223"/>
      <c r="ACU205" s="223"/>
      <c r="ACV205" s="223"/>
      <c r="ACW205" s="223"/>
      <c r="ACX205" s="223"/>
      <c r="ACY205" s="223"/>
      <c r="ACZ205" s="223"/>
      <c r="ADA205" s="223"/>
      <c r="ADB205" s="223"/>
      <c r="ADC205" s="223"/>
      <c r="ADD205" s="223"/>
      <c r="ADE205" s="223"/>
      <c r="ADF205" s="223"/>
      <c r="ADG205" s="223"/>
      <c r="ADH205" s="223"/>
      <c r="ADI205" s="223"/>
      <c r="ADJ205" s="223"/>
      <c r="ADK205" s="223"/>
      <c r="ADL205" s="223"/>
      <c r="ADM205" s="223"/>
      <c r="ADN205" s="223"/>
      <c r="ADO205" s="223"/>
      <c r="ADP205" s="223"/>
      <c r="ADQ205" s="223"/>
      <c r="ADR205" s="223"/>
      <c r="ADS205" s="223"/>
      <c r="ADT205" s="223"/>
      <c r="ADU205" s="223"/>
      <c r="ADV205" s="223"/>
      <c r="ADW205" s="223"/>
      <c r="ADX205" s="223"/>
      <c r="ADY205" s="223"/>
      <c r="ADZ205" s="223"/>
      <c r="AEA205" s="223"/>
      <c r="AEB205" s="223"/>
      <c r="AEC205" s="223"/>
      <c r="AED205" s="223"/>
      <c r="AEE205" s="223"/>
      <c r="AEF205" s="223"/>
      <c r="AEG205" s="223"/>
      <c r="AEH205" s="223"/>
      <c r="AEI205" s="223"/>
      <c r="AEJ205" s="223"/>
      <c r="AEK205" s="223"/>
      <c r="AEL205" s="223"/>
      <c r="AEM205" s="223"/>
      <c r="AEN205" s="223"/>
      <c r="AEO205" s="223"/>
      <c r="AEP205" s="223"/>
      <c r="AEQ205" s="223"/>
      <c r="AER205" s="223"/>
      <c r="AES205" s="223"/>
      <c r="AET205" s="223"/>
      <c r="AEU205" s="223"/>
      <c r="AEV205" s="223"/>
      <c r="AEW205" s="223"/>
      <c r="AEX205" s="223"/>
      <c r="AEY205" s="223"/>
      <c r="AEZ205" s="223"/>
      <c r="AFA205" s="223"/>
      <c r="AFB205" s="223"/>
      <c r="AFC205" s="223"/>
      <c r="AFD205" s="223"/>
      <c r="AFE205" s="223"/>
      <c r="AFF205" s="223"/>
      <c r="AFG205" s="223"/>
      <c r="AFH205" s="223"/>
      <c r="AFI205" s="223"/>
      <c r="AFJ205" s="223"/>
      <c r="AFK205" s="223"/>
      <c r="AFL205" s="223"/>
      <c r="AFM205" s="223"/>
      <c r="AFN205" s="223"/>
      <c r="AFO205" s="223"/>
      <c r="AFP205" s="223"/>
      <c r="AFQ205" s="223"/>
      <c r="AFR205" s="223"/>
      <c r="AFS205" s="223"/>
      <c r="AFT205" s="223"/>
    </row>
    <row r="206" spans="1:852">
      <c r="A206" s="128" t="s">
        <v>2708</v>
      </c>
      <c r="B206" s="579" t="s">
        <v>9949</v>
      </c>
      <c r="C206" s="840" t="str">
        <f>IF(Severity!F206&gt;=0.5,"YES","NO")</f>
        <v>YES</v>
      </c>
      <c r="D206" s="840" t="str">
        <f>IF(Severity!G206&gt;=0.5,"YES","NO")</f>
        <v>NO</v>
      </c>
      <c r="E206" s="213">
        <v>6</v>
      </c>
      <c r="F206" s="213">
        <v>4</v>
      </c>
      <c r="G206" s="580" t="s">
        <v>9613</v>
      </c>
      <c r="H206" s="270" t="s">
        <v>749</v>
      </c>
      <c r="I206" s="270" t="s">
        <v>455</v>
      </c>
      <c r="J206" s="270">
        <v>11</v>
      </c>
      <c r="K206" s="270" t="s">
        <v>455</v>
      </c>
      <c r="L206" s="265"/>
      <c r="M206" s="265"/>
      <c r="N206" s="270"/>
      <c r="O206" s="270" t="s">
        <v>455</v>
      </c>
      <c r="P206" s="265"/>
      <c r="Q206" s="265"/>
      <c r="R206" s="265"/>
      <c r="S206" s="270" t="s">
        <v>275</v>
      </c>
      <c r="T206" s="270">
        <v>20</v>
      </c>
      <c r="U206" s="125">
        <v>35</v>
      </c>
      <c r="V206" s="125">
        <v>10.8</v>
      </c>
      <c r="W206" s="125"/>
      <c r="X206" s="125"/>
      <c r="AA206" s="125">
        <v>24.4</v>
      </c>
      <c r="AB206" s="125">
        <v>13.6</v>
      </c>
      <c r="AC206" s="125"/>
      <c r="AD206" s="125"/>
      <c r="AE206" s="125"/>
      <c r="AF206" s="114"/>
      <c r="AG206" s="125"/>
      <c r="AH206" s="125"/>
      <c r="AI206" s="265">
        <v>38</v>
      </c>
      <c r="AJ206" s="267">
        <f t="shared" si="51"/>
        <v>27</v>
      </c>
      <c r="AK206" s="267">
        <v>27</v>
      </c>
      <c r="AL206" s="580" t="s">
        <v>9613</v>
      </c>
      <c r="AM206" s="270" t="s">
        <v>749</v>
      </c>
      <c r="AN206" s="270" t="s">
        <v>455</v>
      </c>
      <c r="AO206" s="270">
        <v>25</v>
      </c>
      <c r="AP206" s="270" t="s">
        <v>455</v>
      </c>
      <c r="AQ206" s="265"/>
      <c r="AR206" s="265"/>
      <c r="AS206" s="265"/>
      <c r="AT206" s="270" t="s">
        <v>455</v>
      </c>
      <c r="AU206" s="265"/>
      <c r="AV206" s="265"/>
      <c r="AW206" s="265"/>
      <c r="AX206" s="265" t="s">
        <v>275</v>
      </c>
      <c r="AY206" s="265">
        <v>20</v>
      </c>
      <c r="AZ206" s="114">
        <v>34.9</v>
      </c>
      <c r="BA206" s="114">
        <v>10.1</v>
      </c>
      <c r="BB206" s="114"/>
      <c r="BC206" s="114"/>
      <c r="BF206" s="114">
        <v>21</v>
      </c>
      <c r="BG206" s="114">
        <v>12.4</v>
      </c>
      <c r="BH206" s="114"/>
      <c r="BI206" s="114"/>
      <c r="BJ206" s="114"/>
      <c r="BK206" s="114"/>
      <c r="BL206" s="114"/>
      <c r="BM206" s="114"/>
      <c r="BN206" s="265">
        <v>45</v>
      </c>
      <c r="BO206" s="270">
        <f t="shared" si="52"/>
        <v>20</v>
      </c>
      <c r="BP206" s="270">
        <v>18</v>
      </c>
      <c r="BQ206" s="270" t="s">
        <v>624</v>
      </c>
      <c r="BR206" s="119" t="s">
        <v>749</v>
      </c>
      <c r="BS206" s="270" t="s">
        <v>455</v>
      </c>
      <c r="BT206" s="265">
        <v>4</v>
      </c>
      <c r="BU206" s="270" t="s">
        <v>455</v>
      </c>
      <c r="BV206" s="265"/>
      <c r="BW206" s="265"/>
      <c r="BX206" s="265"/>
      <c r="BY206" s="270" t="s">
        <v>455</v>
      </c>
      <c r="BZ206" s="265"/>
      <c r="CA206" s="265"/>
      <c r="CB206" s="265"/>
      <c r="CC206" s="265" t="s">
        <v>275</v>
      </c>
      <c r="CD206" s="265">
        <v>20</v>
      </c>
      <c r="CE206" s="114">
        <v>37.6</v>
      </c>
      <c r="CF206" s="114">
        <v>10.7</v>
      </c>
      <c r="CG206" s="114"/>
      <c r="CH206" s="114"/>
      <c r="CK206" s="114">
        <v>29.6</v>
      </c>
      <c r="CL206" s="114">
        <v>13.2</v>
      </c>
      <c r="CM206" s="114"/>
      <c r="CN206" s="114"/>
      <c r="CO206" s="114"/>
      <c r="CP206" s="114"/>
      <c r="CQ206" s="114"/>
      <c r="CR206" s="114"/>
      <c r="CS206" s="265">
        <v>37</v>
      </c>
      <c r="CT206" s="267">
        <f>CS206-BT206</f>
        <v>33</v>
      </c>
      <c r="CU206" s="270">
        <v>33</v>
      </c>
      <c r="CV206" s="270" t="s">
        <v>624</v>
      </c>
      <c r="CW206" s="270" t="s">
        <v>749</v>
      </c>
      <c r="CX206" s="270" t="s">
        <v>455</v>
      </c>
      <c r="CY206" s="265">
        <v>8</v>
      </c>
      <c r="CZ206" s="270" t="s">
        <v>455</v>
      </c>
      <c r="DA206" s="265"/>
      <c r="DB206" s="265"/>
      <c r="DC206" s="265"/>
      <c r="DD206" s="270" t="s">
        <v>455</v>
      </c>
      <c r="DE206" s="265"/>
      <c r="DF206" s="265"/>
      <c r="DG206" s="265"/>
      <c r="DH206" s="265" t="s">
        <v>275</v>
      </c>
      <c r="DI206" s="265">
        <v>20</v>
      </c>
      <c r="DJ206" s="125">
        <v>38.6</v>
      </c>
      <c r="DK206" s="125">
        <v>8.8000000000000007</v>
      </c>
      <c r="DL206" s="125"/>
      <c r="DM206" s="125"/>
      <c r="DP206" s="125">
        <v>35.1</v>
      </c>
      <c r="DQ206" s="125">
        <v>13.9</v>
      </c>
      <c r="DR206" s="125"/>
      <c r="DS206" s="125"/>
      <c r="DT206" s="125"/>
      <c r="DU206" s="125"/>
      <c r="DV206" s="125"/>
      <c r="DW206" s="125"/>
      <c r="DX206" s="265">
        <v>35</v>
      </c>
      <c r="DY206" s="265">
        <f>DX206-CY206</f>
        <v>27</v>
      </c>
      <c r="DZ206" s="265">
        <v>27</v>
      </c>
      <c r="EA206" s="265"/>
      <c r="EB206" s="270" t="s">
        <v>455</v>
      </c>
      <c r="EC206" s="265"/>
      <c r="ED206" s="265"/>
      <c r="EE206" s="265"/>
      <c r="EF206" s="265"/>
      <c r="EG206" s="265"/>
      <c r="EH206" s="265"/>
      <c r="EI206" s="265"/>
      <c r="EJ206" s="265"/>
      <c r="EK206" s="265"/>
      <c r="EL206" s="265"/>
      <c r="EM206" s="265"/>
      <c r="EN206" s="265"/>
      <c r="EO206" s="125"/>
      <c r="EP206" s="125"/>
      <c r="EQ206" s="125"/>
      <c r="ER206" s="125"/>
      <c r="ES206" s="125"/>
      <c r="ET206" s="125"/>
      <c r="EU206" s="125"/>
      <c r="EV206" s="265"/>
      <c r="EW206" s="125"/>
      <c r="EX206" s="125"/>
      <c r="EY206" s="125"/>
      <c r="EZ206" s="125"/>
      <c r="FA206" s="125"/>
      <c r="FB206" s="125"/>
      <c r="FC206" s="125"/>
      <c r="FD206" s="265"/>
      <c r="FE206" s="265"/>
      <c r="FF206" s="270" t="s">
        <v>455</v>
      </c>
      <c r="FG206" s="265"/>
      <c r="FH206" s="265"/>
      <c r="FI206" s="265"/>
      <c r="FJ206" s="265"/>
      <c r="FK206" s="265"/>
      <c r="FL206" s="265"/>
      <c r="FM206" s="265"/>
      <c r="FN206" s="265"/>
      <c r="FO206" s="265"/>
      <c r="FP206" s="265"/>
      <c r="FQ206" s="265"/>
      <c r="FR206" s="265"/>
      <c r="FS206" s="265"/>
      <c r="FT206" s="265"/>
      <c r="FU206" s="223"/>
      <c r="FV206" s="223"/>
      <c r="FW206" s="223"/>
      <c r="FX206" s="223"/>
      <c r="FY206" s="223"/>
      <c r="FZ206" s="223"/>
      <c r="GA206" s="223"/>
      <c r="GB206" s="223"/>
      <c r="GC206" s="223"/>
      <c r="GD206" s="223"/>
      <c r="GE206" s="223"/>
      <c r="GF206" s="223"/>
      <c r="GG206" s="223"/>
      <c r="GH206" s="223"/>
      <c r="GI206" s="223"/>
      <c r="GJ206" s="223"/>
      <c r="GK206" s="223"/>
      <c r="GL206" s="223"/>
      <c r="GM206" s="223"/>
      <c r="GN206" s="223"/>
      <c r="GO206" s="223"/>
      <c r="GP206" s="223"/>
      <c r="GQ206" s="223"/>
      <c r="GR206" s="223"/>
      <c r="GS206" s="223"/>
      <c r="GT206" s="223"/>
      <c r="GU206" s="223"/>
      <c r="GV206" s="223"/>
      <c r="GW206" s="223"/>
      <c r="GX206" s="223"/>
      <c r="GY206" s="223"/>
      <c r="GZ206" s="223"/>
      <c r="HA206" s="223"/>
      <c r="HB206" s="223"/>
      <c r="HC206" s="223"/>
      <c r="HD206" s="270" t="s">
        <v>455</v>
      </c>
      <c r="HE206" s="223"/>
      <c r="HF206" s="223"/>
      <c r="HG206" s="223"/>
      <c r="HH206" s="223"/>
      <c r="HI206" s="223"/>
      <c r="HJ206" s="223"/>
      <c r="HK206" s="223"/>
      <c r="HL206" s="223"/>
      <c r="HM206" s="223"/>
      <c r="HN206" s="223"/>
      <c r="HO206" s="223"/>
      <c r="HP206" s="223"/>
      <c r="HQ206" s="223"/>
      <c r="HR206" s="223"/>
      <c r="HS206" s="223"/>
      <c r="HT206" s="223"/>
      <c r="HU206" s="223"/>
      <c r="HV206" s="223"/>
      <c r="HW206" s="223"/>
      <c r="HX206" s="223"/>
      <c r="HY206" s="223"/>
      <c r="HZ206" s="223"/>
      <c r="IA206" s="223"/>
      <c r="IB206" s="223"/>
      <c r="IC206" s="223"/>
      <c r="ID206" s="223"/>
      <c r="IE206" s="223"/>
      <c r="IF206" s="223"/>
      <c r="IG206" s="223"/>
      <c r="IH206" s="223"/>
      <c r="II206" s="223"/>
      <c r="IJ206" s="223"/>
      <c r="IK206" s="223"/>
      <c r="IL206" s="223"/>
      <c r="IM206" s="223"/>
      <c r="IN206" s="223"/>
      <c r="IO206" s="223"/>
      <c r="IP206" s="223"/>
      <c r="IQ206" s="223"/>
      <c r="IR206" s="223"/>
      <c r="IS206" s="270" t="s">
        <v>455</v>
      </c>
      <c r="IT206" s="223"/>
      <c r="IU206" s="223"/>
      <c r="IV206" s="223"/>
      <c r="IW206" s="223"/>
      <c r="IX206" s="223"/>
      <c r="IY206" s="223"/>
      <c r="IZ206" s="223"/>
      <c r="JA206" s="223"/>
      <c r="JB206" s="223"/>
      <c r="JC206" s="223"/>
      <c r="JD206" s="223"/>
      <c r="JE206" s="223"/>
      <c r="JF206" s="223"/>
      <c r="JG206" s="223"/>
      <c r="JH206" s="223"/>
      <c r="JI206" s="223"/>
      <c r="JJ206" s="223"/>
      <c r="JK206" s="223"/>
      <c r="JL206" s="223"/>
      <c r="JM206" s="223"/>
      <c r="JN206" s="223"/>
      <c r="JO206" s="223"/>
      <c r="JP206" s="223"/>
      <c r="JQ206" s="223"/>
      <c r="JR206" s="223"/>
      <c r="JS206" s="223"/>
      <c r="JT206" s="223"/>
      <c r="JU206" s="223"/>
      <c r="JV206" s="223"/>
      <c r="JW206" s="223"/>
      <c r="JX206" s="223"/>
      <c r="JY206" s="223"/>
      <c r="JZ206" s="223"/>
      <c r="KA206" s="223"/>
      <c r="KB206" s="223"/>
      <c r="KC206" s="223"/>
      <c r="KD206" s="223"/>
      <c r="KE206" s="270" t="s">
        <v>455</v>
      </c>
      <c r="KF206" s="223"/>
      <c r="KG206" s="223"/>
      <c r="KH206" s="223"/>
      <c r="KI206" s="223"/>
      <c r="KJ206" s="223"/>
      <c r="KK206" s="223"/>
      <c r="KL206" s="223"/>
      <c r="KM206" s="223"/>
      <c r="KN206" s="223"/>
      <c r="KO206" s="223"/>
      <c r="KP206" s="223"/>
      <c r="KQ206" s="223"/>
      <c r="KR206" s="223"/>
      <c r="KS206" s="223"/>
      <c r="KT206" s="223"/>
      <c r="KU206" s="223"/>
      <c r="KV206" s="223"/>
      <c r="KW206" s="223"/>
      <c r="KX206" s="223"/>
      <c r="KY206" s="223"/>
      <c r="KZ206" s="223"/>
      <c r="LA206" s="223"/>
      <c r="LB206" s="223"/>
      <c r="LC206" s="223"/>
      <c r="LD206" s="223"/>
      <c r="LE206" s="223"/>
      <c r="LF206" s="223"/>
      <c r="LG206" s="223"/>
      <c r="LH206" s="223"/>
      <c r="LI206" s="223"/>
      <c r="LJ206" s="223"/>
      <c r="LK206" s="223"/>
      <c r="LL206" s="223"/>
      <c r="LM206" s="223"/>
      <c r="LN206" s="223"/>
      <c r="LO206" s="223"/>
      <c r="LP206" s="223"/>
      <c r="LQ206" s="223"/>
      <c r="LR206" s="223"/>
      <c r="LS206" s="223"/>
      <c r="LT206" s="270" t="s">
        <v>455</v>
      </c>
      <c r="LU206" s="223"/>
      <c r="LV206" s="223"/>
      <c r="LW206" s="223"/>
      <c r="LX206" s="223"/>
      <c r="LY206" s="223"/>
      <c r="LZ206" s="223"/>
      <c r="MA206" s="223"/>
      <c r="MB206" s="223"/>
      <c r="MC206" s="223"/>
      <c r="MD206" s="223"/>
      <c r="ME206" s="223"/>
      <c r="MF206" s="223"/>
      <c r="MG206" s="223"/>
      <c r="MH206" s="223"/>
      <c r="MI206" s="223"/>
      <c r="MJ206" s="223"/>
      <c r="MK206" s="223"/>
      <c r="ML206" s="223"/>
      <c r="MM206" s="223"/>
      <c r="MN206" s="223"/>
      <c r="MO206" s="223"/>
      <c r="MP206" s="223"/>
      <c r="MQ206" s="223"/>
      <c r="MR206" s="223"/>
      <c r="MS206" s="223"/>
      <c r="MT206" s="223"/>
      <c r="MU206" s="223"/>
      <c r="MV206" s="223"/>
      <c r="MW206" s="223"/>
      <c r="MX206" s="223"/>
      <c r="MY206" s="223"/>
      <c r="MZ206" s="223"/>
      <c r="NA206" s="223"/>
      <c r="NB206" s="223"/>
      <c r="NC206" s="223"/>
      <c r="ND206" s="223"/>
      <c r="NE206" s="223"/>
      <c r="NF206" s="223"/>
      <c r="NG206" s="223"/>
      <c r="NH206" s="223"/>
      <c r="NI206" s="223"/>
      <c r="NJ206" s="223"/>
      <c r="NK206" s="223"/>
      <c r="NL206" s="223"/>
      <c r="NM206" s="223"/>
      <c r="NN206" s="223"/>
      <c r="NO206" s="223"/>
      <c r="NP206" s="223"/>
      <c r="NQ206" s="223"/>
      <c r="NR206" s="223"/>
      <c r="NS206" s="223"/>
      <c r="NT206" s="223"/>
      <c r="NU206" s="223"/>
      <c r="NV206" s="223"/>
      <c r="NW206" s="223"/>
      <c r="NX206" s="223"/>
      <c r="NY206" s="223"/>
      <c r="NZ206" s="223"/>
      <c r="OA206" s="223"/>
      <c r="OB206" s="223"/>
      <c r="OC206" s="223"/>
      <c r="OD206" s="223"/>
      <c r="OE206" s="223"/>
      <c r="OF206" s="223"/>
      <c r="OG206" s="223"/>
      <c r="OH206" s="223"/>
      <c r="OI206" s="223"/>
      <c r="OJ206" s="223"/>
      <c r="OK206" s="223"/>
      <c r="OL206" s="223"/>
      <c r="OM206" s="223"/>
      <c r="ON206" s="223"/>
      <c r="OO206" s="223"/>
      <c r="OP206" s="223"/>
      <c r="OQ206" s="223"/>
      <c r="OR206" s="223"/>
      <c r="OS206" s="267">
        <f>IF(ISERROR(#REF!),0,1)</f>
        <v>0</v>
      </c>
      <c r="OT206" s="267">
        <f t="shared" si="54"/>
        <v>1</v>
      </c>
      <c r="OU206" s="267">
        <f t="shared" si="54"/>
        <v>0</v>
      </c>
      <c r="OV206" s="222"/>
      <c r="OW206" s="222"/>
      <c r="OX206" s="222"/>
      <c r="OY206" s="222"/>
      <c r="OZ206" s="222"/>
      <c r="PA206" s="222"/>
      <c r="PB206" s="222"/>
      <c r="PC206" s="222"/>
      <c r="PD206" s="222"/>
      <c r="PE206" s="222"/>
      <c r="PF206" s="222"/>
      <c r="PG206" s="222"/>
      <c r="PH206" s="222"/>
      <c r="PI206" s="222"/>
      <c r="PJ206" s="222"/>
      <c r="PK206" s="222"/>
      <c r="PL206" s="222"/>
      <c r="PM206" s="222"/>
      <c r="PN206" s="222"/>
      <c r="PO206" s="222"/>
      <c r="PP206" s="222"/>
      <c r="PQ206" s="222"/>
      <c r="PR206" s="222"/>
      <c r="PS206" s="222"/>
      <c r="PT206" s="222"/>
      <c r="PU206" s="222"/>
      <c r="PV206" s="222"/>
      <c r="PW206" s="222"/>
      <c r="PX206" s="222"/>
      <c r="PY206" s="222"/>
      <c r="PZ206" s="222"/>
      <c r="QA206" s="222"/>
      <c r="QB206" s="222"/>
      <c r="QC206" s="222"/>
      <c r="QD206" s="222"/>
      <c r="QE206" s="222"/>
      <c r="QF206" s="222"/>
      <c r="QG206" s="222"/>
      <c r="QH206" s="222"/>
      <c r="QI206" s="222"/>
      <c r="QJ206" s="222"/>
      <c r="QK206" s="222"/>
      <c r="QL206" s="222"/>
      <c r="QM206" s="222"/>
      <c r="QN206" s="222"/>
      <c r="QO206" s="222"/>
      <c r="QP206" s="222"/>
      <c r="QQ206" s="222"/>
      <c r="QR206" s="222"/>
      <c r="QS206" s="222"/>
      <c r="QT206" s="222"/>
      <c r="QU206" s="222"/>
      <c r="QV206" s="222"/>
      <c r="QW206" s="222"/>
      <c r="QX206" s="222"/>
      <c r="QY206" s="222"/>
      <c r="QZ206" s="222"/>
      <c r="RA206" s="222"/>
      <c r="RB206" s="222"/>
      <c r="RC206" s="222"/>
      <c r="RD206" s="222"/>
      <c r="RE206" s="222"/>
      <c r="RF206" s="222"/>
      <c r="RG206" s="222"/>
      <c r="RH206" s="222"/>
      <c r="RI206" s="222"/>
      <c r="RJ206" s="222"/>
      <c r="RK206" s="222"/>
      <c r="RL206" s="222"/>
      <c r="RM206" s="222"/>
      <c r="RN206" s="222"/>
      <c r="RO206" s="222"/>
      <c r="RP206" s="222"/>
      <c r="RQ206" s="222"/>
      <c r="RR206" s="222"/>
      <c r="RS206" s="222"/>
      <c r="RT206" s="222"/>
      <c r="RU206" s="222"/>
      <c r="RV206" s="222"/>
      <c r="RW206" s="222"/>
      <c r="RX206" s="222"/>
      <c r="RY206" s="222"/>
      <c r="RZ206" s="222"/>
      <c r="SA206" s="222"/>
      <c r="SB206" s="222"/>
      <c r="SC206" s="222"/>
      <c r="SD206" s="222"/>
      <c r="SE206" s="222"/>
      <c r="SF206" s="222"/>
      <c r="SG206" s="222"/>
      <c r="SH206" s="222"/>
      <c r="SI206" s="222"/>
      <c r="SJ206" s="222"/>
      <c r="SK206" s="222"/>
      <c r="SL206" s="222"/>
      <c r="SM206" s="222"/>
      <c r="SN206" s="222"/>
      <c r="SO206" s="222"/>
      <c r="SP206" s="222"/>
      <c r="SQ206" s="222"/>
      <c r="SR206" s="222"/>
      <c r="SS206" s="222"/>
      <c r="ST206" s="222"/>
      <c r="SU206" s="222"/>
      <c r="SV206" s="222"/>
      <c r="SW206" s="222"/>
      <c r="SX206" s="222"/>
      <c r="SY206" s="222"/>
      <c r="SZ206" s="222"/>
      <c r="TA206" s="222"/>
      <c r="TB206" s="222"/>
      <c r="TC206" s="222"/>
      <c r="TD206" s="222"/>
      <c r="TE206" s="222"/>
      <c r="TF206" s="222"/>
      <c r="TG206" s="222"/>
      <c r="TH206" s="222"/>
      <c r="TI206" s="222"/>
      <c r="TJ206" s="222"/>
      <c r="TK206" s="222"/>
      <c r="TL206" s="222"/>
      <c r="TM206" s="222"/>
      <c r="TN206" s="222"/>
      <c r="TO206" s="222"/>
      <c r="TP206" s="222"/>
      <c r="TQ206" s="222"/>
      <c r="TR206" s="222"/>
      <c r="TS206" s="222"/>
      <c r="TT206" s="222"/>
      <c r="TU206" s="222"/>
      <c r="TV206" s="222"/>
      <c r="TW206" s="222"/>
      <c r="TX206" s="222"/>
      <c r="TY206" s="222"/>
      <c r="TZ206" s="222"/>
      <c r="UA206" s="222"/>
      <c r="UB206" s="222"/>
      <c r="UC206" s="222"/>
      <c r="UD206" s="222"/>
      <c r="UE206" s="222"/>
      <c r="UF206" s="222"/>
      <c r="UG206" s="222"/>
      <c r="UH206" s="222"/>
      <c r="UI206" s="222"/>
      <c r="UJ206" s="222"/>
      <c r="UK206" s="222"/>
      <c r="UL206" s="222"/>
      <c r="UM206" s="222"/>
      <c r="UN206" s="222"/>
      <c r="UO206" s="222"/>
      <c r="UP206" s="222"/>
      <c r="UQ206" s="222"/>
      <c r="UR206" s="222"/>
      <c r="US206" s="222"/>
      <c r="UT206" s="222"/>
      <c r="UU206" s="222"/>
      <c r="UV206" s="222"/>
      <c r="UW206" s="222"/>
      <c r="UX206" s="222"/>
      <c r="UY206" s="222"/>
      <c r="UZ206" s="222"/>
      <c r="VA206" s="222"/>
      <c r="VB206" s="222"/>
      <c r="VC206" s="222"/>
      <c r="VD206" s="222"/>
      <c r="VE206" s="222"/>
      <c r="VF206" s="222"/>
      <c r="VG206" s="222"/>
      <c r="VH206" s="222"/>
      <c r="VI206" s="222"/>
      <c r="VJ206" s="222"/>
      <c r="VK206" s="222"/>
      <c r="VL206" s="222"/>
      <c r="VM206" s="222"/>
      <c r="VN206" s="222"/>
      <c r="VO206" s="222"/>
      <c r="VP206" s="222"/>
      <c r="VQ206" s="222"/>
      <c r="VR206" s="222"/>
      <c r="VS206" s="222"/>
      <c r="VT206" s="222"/>
      <c r="VU206" s="222"/>
      <c r="VV206" s="222"/>
      <c r="VW206" s="222"/>
      <c r="VX206" s="222"/>
      <c r="VY206" s="222"/>
      <c r="VZ206" s="222"/>
      <c r="WA206" s="222"/>
      <c r="WB206" s="222"/>
      <c r="WC206" s="222"/>
      <c r="WD206" s="222"/>
      <c r="WE206" s="222"/>
      <c r="WF206" s="222"/>
      <c r="WG206" s="222"/>
      <c r="WH206" s="222"/>
      <c r="WI206" s="222"/>
      <c r="WJ206" s="222"/>
      <c r="WK206" s="222"/>
      <c r="WL206" s="222"/>
      <c r="WM206" s="222"/>
      <c r="WN206" s="222"/>
      <c r="WO206" s="222"/>
      <c r="WP206" s="222"/>
      <c r="WQ206" s="222"/>
      <c r="WR206" s="222"/>
      <c r="WS206" s="222"/>
      <c r="WT206" s="222"/>
      <c r="WU206" s="222"/>
      <c r="WV206" s="222"/>
      <c r="WW206" s="222"/>
      <c r="WX206" s="222"/>
      <c r="WY206" s="222"/>
      <c r="WZ206" s="222"/>
      <c r="XA206" s="222"/>
      <c r="XB206" s="222"/>
      <c r="XC206" s="222"/>
      <c r="XD206" s="222"/>
      <c r="XE206" s="222"/>
      <c r="XF206" s="222"/>
      <c r="XG206" s="222"/>
      <c r="XH206" s="222"/>
      <c r="XI206" s="222"/>
      <c r="XJ206" s="222"/>
      <c r="XK206" s="222"/>
      <c r="XL206" s="222"/>
      <c r="XM206" s="222"/>
      <c r="XN206" s="222"/>
      <c r="XO206" s="222"/>
      <c r="XP206" s="222"/>
      <c r="XQ206" s="222"/>
      <c r="XR206" s="222"/>
      <c r="XS206" s="222"/>
      <c r="XT206" s="222"/>
      <c r="XU206" s="222"/>
      <c r="XV206" s="222"/>
      <c r="XW206" s="222"/>
      <c r="XX206" s="222"/>
      <c r="XY206" s="222"/>
      <c r="XZ206" s="222"/>
      <c r="YA206" s="222"/>
      <c r="YB206" s="222"/>
      <c r="YC206" s="222"/>
      <c r="YD206" s="222"/>
      <c r="YE206" s="222"/>
      <c r="YF206" s="222"/>
      <c r="YG206" s="222"/>
      <c r="YH206" s="222"/>
      <c r="YI206" s="222"/>
      <c r="YJ206" s="222"/>
      <c r="YK206" s="222"/>
      <c r="YL206" s="222"/>
      <c r="YM206" s="222"/>
      <c r="YN206" s="222"/>
      <c r="YO206" s="222"/>
      <c r="YP206" s="222"/>
      <c r="YQ206" s="222"/>
      <c r="YR206" s="222"/>
      <c r="YS206" s="222"/>
      <c r="YT206" s="222"/>
      <c r="YU206" s="222"/>
      <c r="YV206" s="222"/>
      <c r="YW206" s="222"/>
      <c r="YX206" s="222"/>
      <c r="YY206" s="222"/>
      <c r="YZ206" s="222"/>
      <c r="ZA206" s="222"/>
      <c r="ZB206" s="222"/>
      <c r="ZC206" s="222"/>
      <c r="ZD206" s="222"/>
      <c r="ZE206" s="222"/>
      <c r="ZF206" s="222"/>
      <c r="ZG206" s="222"/>
      <c r="ZH206" s="222"/>
      <c r="ZI206" s="222"/>
      <c r="ZJ206" s="222"/>
      <c r="ZK206" s="222"/>
      <c r="ZL206" s="222"/>
      <c r="ZM206" s="222"/>
      <c r="ZN206" s="222"/>
      <c r="ZO206" s="222"/>
      <c r="ZP206" s="222"/>
      <c r="ZQ206" s="222"/>
      <c r="ZR206" s="222"/>
      <c r="ZS206" s="222"/>
      <c r="ZT206" s="222"/>
      <c r="ZU206" s="222"/>
      <c r="ZV206" s="222"/>
      <c r="ZW206" s="222"/>
      <c r="ZX206" s="222"/>
      <c r="ZY206" s="222"/>
      <c r="ZZ206" s="222"/>
      <c r="AAA206" s="222"/>
      <c r="AAB206" s="222"/>
      <c r="AAC206" s="222"/>
      <c r="AAD206" s="222"/>
      <c r="AAE206" s="222"/>
      <c r="AAF206" s="222"/>
      <c r="AAG206" s="222"/>
      <c r="AAH206" s="222"/>
      <c r="AAI206" s="222"/>
      <c r="AAJ206" s="222"/>
      <c r="AAK206" s="222"/>
      <c r="AAL206" s="222"/>
      <c r="AAM206" s="222"/>
      <c r="AAN206" s="222"/>
      <c r="AAO206" s="222"/>
      <c r="AAP206" s="222"/>
      <c r="AAQ206" s="222"/>
      <c r="AAR206" s="222"/>
      <c r="AAS206" s="222"/>
      <c r="AAT206" s="222"/>
      <c r="AAU206" s="222"/>
      <c r="AAV206" s="222"/>
      <c r="AAW206" s="222"/>
      <c r="AAX206" s="222"/>
      <c r="AAY206" s="222"/>
      <c r="AAZ206" s="222"/>
      <c r="ABA206" s="222"/>
      <c r="ABB206" s="222"/>
      <c r="ABC206" s="222"/>
      <c r="ABD206" s="222"/>
      <c r="ABE206" s="222"/>
      <c r="ABF206" s="222"/>
      <c r="ABG206" s="222"/>
      <c r="ABH206" s="222"/>
      <c r="ABI206" s="222"/>
      <c r="ABJ206" s="222"/>
      <c r="ABK206" s="222"/>
      <c r="ABL206" s="222"/>
      <c r="ABM206" s="222"/>
      <c r="ABN206" s="222"/>
      <c r="ABO206" s="222"/>
      <c r="ABP206" s="222"/>
      <c r="ABQ206" s="222"/>
      <c r="ABR206" s="222"/>
      <c r="ABS206" s="222"/>
      <c r="ABT206" s="222"/>
      <c r="ABU206" s="222"/>
      <c r="ABV206" s="222"/>
      <c r="ABW206" s="222"/>
      <c r="ABX206" s="222"/>
      <c r="ABY206" s="222"/>
      <c r="ABZ206" s="222"/>
      <c r="ACA206" s="222"/>
      <c r="ACB206" s="222"/>
      <c r="ACC206" s="222"/>
      <c r="ACD206" s="222"/>
      <c r="ACE206" s="222"/>
      <c r="ACF206" s="222"/>
      <c r="ACG206" s="222"/>
      <c r="ACH206" s="222"/>
      <c r="ACI206" s="222"/>
      <c r="ACJ206" s="222"/>
      <c r="ACK206" s="222"/>
      <c r="ACL206" s="222"/>
      <c r="ACM206" s="222"/>
      <c r="ACN206" s="222"/>
      <c r="ACO206" s="222"/>
      <c r="ACP206" s="222"/>
      <c r="ACQ206" s="222"/>
      <c r="ACR206" s="222"/>
      <c r="ACS206" s="222"/>
      <c r="ACT206" s="222"/>
      <c r="ACU206" s="222"/>
      <c r="ACV206" s="222"/>
      <c r="ACW206" s="222"/>
      <c r="ACX206" s="222"/>
      <c r="ACY206" s="222"/>
      <c r="ACZ206" s="222"/>
      <c r="ADA206" s="222"/>
      <c r="ADB206" s="222"/>
      <c r="ADC206" s="222"/>
      <c r="ADD206" s="222"/>
      <c r="ADE206" s="222"/>
      <c r="ADF206" s="222"/>
      <c r="ADG206" s="222"/>
      <c r="ADH206" s="222"/>
      <c r="ADI206" s="222"/>
      <c r="ADJ206" s="222"/>
      <c r="ADK206" s="222"/>
      <c r="ADL206" s="222"/>
      <c r="ADM206" s="222"/>
      <c r="ADN206" s="222"/>
      <c r="ADO206" s="222"/>
      <c r="ADP206" s="222"/>
      <c r="ADQ206" s="222"/>
      <c r="ADR206" s="222"/>
      <c r="ADS206" s="222"/>
      <c r="ADT206" s="222"/>
      <c r="ADU206" s="222"/>
      <c r="ADV206" s="222"/>
      <c r="ADW206" s="222"/>
      <c r="ADX206" s="222"/>
      <c r="ADY206" s="222"/>
      <c r="ADZ206" s="222"/>
      <c r="AEA206" s="222"/>
      <c r="AEB206" s="222"/>
      <c r="AEC206" s="222"/>
      <c r="AED206" s="222"/>
      <c r="AEE206" s="222"/>
      <c r="AEF206" s="222"/>
      <c r="AEG206" s="222"/>
      <c r="AEH206" s="222"/>
      <c r="AEI206" s="222"/>
      <c r="AEJ206" s="222"/>
      <c r="AEK206" s="222"/>
      <c r="AEL206" s="222"/>
      <c r="AEM206" s="222"/>
      <c r="AEN206" s="222"/>
      <c r="AEO206" s="222"/>
      <c r="AEP206" s="222"/>
      <c r="AEQ206" s="222"/>
      <c r="AER206" s="222"/>
      <c r="AES206" s="222"/>
      <c r="AET206" s="222"/>
      <c r="AEU206" s="222"/>
      <c r="AEV206" s="222"/>
      <c r="AEW206" s="222"/>
      <c r="AEX206" s="222"/>
      <c r="AEY206" s="222"/>
      <c r="AEZ206" s="222"/>
      <c r="AFA206" s="222"/>
      <c r="AFB206" s="222"/>
      <c r="AFC206" s="222"/>
      <c r="AFD206" s="222"/>
      <c r="AFE206" s="222"/>
      <c r="AFF206" s="222"/>
      <c r="AFG206" s="222"/>
      <c r="AFH206" s="222"/>
      <c r="AFI206" s="222"/>
      <c r="AFJ206" s="222"/>
      <c r="AFK206" s="222"/>
      <c r="AFL206" s="222"/>
      <c r="AFM206" s="222"/>
      <c r="AFN206" s="222"/>
      <c r="AFO206" s="222"/>
      <c r="AFP206" s="222"/>
      <c r="AFQ206" s="222"/>
      <c r="AFR206" s="222"/>
      <c r="AFS206" s="222"/>
      <c r="AFT206" s="222"/>
    </row>
    <row r="207" spans="1:852" s="64" customFormat="1">
      <c r="A207" s="267" t="s">
        <v>1460</v>
      </c>
      <c r="B207" s="579" t="s">
        <v>9946</v>
      </c>
      <c r="C207" s="260" t="s">
        <v>3028</v>
      </c>
      <c r="D207" s="260" t="s">
        <v>173</v>
      </c>
      <c r="E207" s="209">
        <v>5</v>
      </c>
      <c r="F207" s="209">
        <v>2</v>
      </c>
      <c r="G207" s="271" t="s">
        <v>406</v>
      </c>
      <c r="H207" s="270" t="s">
        <v>455</v>
      </c>
      <c r="I207" s="270" t="s">
        <v>455</v>
      </c>
      <c r="J207" s="270">
        <v>13</v>
      </c>
      <c r="K207" s="270" t="s">
        <v>455</v>
      </c>
      <c r="L207" s="267"/>
      <c r="M207" s="267"/>
      <c r="N207" s="267"/>
      <c r="O207" s="270" t="s">
        <v>602</v>
      </c>
      <c r="P207" s="267">
        <v>21</v>
      </c>
      <c r="Q207" s="267">
        <v>85</v>
      </c>
      <c r="R207" s="267">
        <v>50</v>
      </c>
      <c r="S207" s="270" t="s">
        <v>455</v>
      </c>
      <c r="T207" s="270"/>
      <c r="U207" s="267"/>
      <c r="V207" s="267"/>
      <c r="W207" s="113"/>
      <c r="X207" s="267"/>
      <c r="Y207" s="267"/>
      <c r="Z207" s="267"/>
      <c r="AA207" s="267"/>
      <c r="AB207" s="267"/>
      <c r="AC207" s="267"/>
      <c r="AD207" s="267"/>
      <c r="AE207" s="267"/>
      <c r="AF207" s="267"/>
      <c r="AG207" s="267"/>
      <c r="AH207" s="267"/>
      <c r="AI207" s="267">
        <v>120</v>
      </c>
      <c r="AJ207" s="267">
        <f t="shared" si="51"/>
        <v>107</v>
      </c>
      <c r="AK207" s="267" t="s">
        <v>455</v>
      </c>
      <c r="AL207" s="90" t="s">
        <v>3011</v>
      </c>
      <c r="AM207" s="270" t="s">
        <v>455</v>
      </c>
      <c r="AN207" s="270" t="s">
        <v>455</v>
      </c>
      <c r="AO207" s="270">
        <v>96</v>
      </c>
      <c r="AP207" s="270" t="s">
        <v>455</v>
      </c>
      <c r="AQ207" s="267"/>
      <c r="AR207" s="267"/>
      <c r="AS207" s="267"/>
      <c r="AT207" s="270" t="s">
        <v>602</v>
      </c>
      <c r="AU207" s="267">
        <v>21</v>
      </c>
      <c r="AV207" s="267">
        <v>65</v>
      </c>
      <c r="AW207" s="267">
        <v>50</v>
      </c>
      <c r="AX207" s="270" t="s">
        <v>455</v>
      </c>
      <c r="AY207" s="267"/>
      <c r="AZ207" s="267"/>
      <c r="BA207" s="267"/>
      <c r="BB207" s="267"/>
      <c r="BC207" s="267"/>
      <c r="BD207" s="267"/>
      <c r="BE207" s="267"/>
      <c r="BF207" s="267"/>
      <c r="BG207" s="267"/>
      <c r="BH207" s="267"/>
      <c r="BI207" s="267"/>
      <c r="BJ207" s="267"/>
      <c r="BK207" s="267"/>
      <c r="BL207" s="267"/>
      <c r="BM207" s="267"/>
      <c r="BN207" s="270">
        <v>189</v>
      </c>
      <c r="BO207" s="270">
        <f t="shared" si="52"/>
        <v>93</v>
      </c>
      <c r="BP207" s="270" t="s">
        <v>455</v>
      </c>
      <c r="BQ207" s="90"/>
      <c r="BR207" s="270" t="s">
        <v>455</v>
      </c>
      <c r="BS207" s="267"/>
      <c r="BT207" s="267"/>
      <c r="BU207" s="267"/>
      <c r="BV207" s="267"/>
      <c r="BW207" s="267"/>
      <c r="BX207" s="267"/>
      <c r="BY207" s="267"/>
      <c r="BZ207" s="267"/>
      <c r="CA207" s="267"/>
      <c r="CB207" s="267"/>
      <c r="CC207" s="267"/>
      <c r="CD207" s="267"/>
      <c r="CE207" s="267"/>
      <c r="CF207" s="267"/>
      <c r="CG207" s="267"/>
      <c r="CH207" s="267"/>
      <c r="CI207" s="267"/>
      <c r="CJ207" s="267"/>
      <c r="CK207" s="267"/>
      <c r="CL207" s="267"/>
      <c r="CM207" s="267"/>
      <c r="CN207" s="267"/>
      <c r="CO207" s="267"/>
      <c r="CP207" s="267"/>
      <c r="CQ207" s="267"/>
      <c r="CR207" s="267"/>
      <c r="CS207" s="267"/>
      <c r="CT207" s="267"/>
      <c r="CU207" s="267"/>
      <c r="CV207" s="270"/>
      <c r="CW207" s="270" t="s">
        <v>455</v>
      </c>
      <c r="CX207" s="270"/>
      <c r="CY207" s="267"/>
      <c r="CZ207" s="267"/>
      <c r="DA207" s="267"/>
      <c r="DB207" s="267"/>
      <c r="DC207" s="267"/>
      <c r="DD207" s="267"/>
      <c r="DE207" s="267"/>
      <c r="DF207" s="267"/>
      <c r="DG207" s="267"/>
      <c r="DH207" s="267"/>
      <c r="DI207" s="267"/>
      <c r="DJ207" s="267"/>
      <c r="DK207" s="267"/>
      <c r="DL207" s="267"/>
      <c r="DM207" s="267"/>
      <c r="DN207" s="267"/>
      <c r="DO207" s="267"/>
      <c r="DP207" s="267"/>
      <c r="DQ207" s="267"/>
      <c r="DR207" s="267"/>
      <c r="DS207" s="267"/>
      <c r="DT207" s="267"/>
      <c r="DU207" s="267"/>
      <c r="DV207" s="267"/>
      <c r="DW207" s="267"/>
      <c r="DX207" s="267"/>
      <c r="DY207" s="267"/>
      <c r="DZ207" s="267"/>
      <c r="EA207" s="267"/>
      <c r="EB207" s="270" t="s">
        <v>455</v>
      </c>
      <c r="EC207" s="267"/>
      <c r="ED207" s="267"/>
      <c r="EE207" s="267"/>
      <c r="EF207" s="267"/>
      <c r="EG207" s="267"/>
      <c r="EH207" s="267"/>
      <c r="EI207" s="267"/>
      <c r="EJ207" s="267"/>
      <c r="EK207" s="267"/>
      <c r="EL207" s="267"/>
      <c r="EM207" s="267"/>
      <c r="EN207" s="267"/>
      <c r="EO207" s="267"/>
      <c r="EP207" s="267"/>
      <c r="EQ207" s="267"/>
      <c r="ER207" s="267"/>
      <c r="ES207" s="267"/>
      <c r="ET207" s="267"/>
      <c r="EU207" s="267"/>
      <c r="EV207" s="267"/>
      <c r="EW207" s="267"/>
      <c r="EX207" s="267"/>
      <c r="EY207" s="267"/>
      <c r="EZ207" s="267"/>
      <c r="FA207" s="267"/>
      <c r="FB207" s="267"/>
      <c r="FC207" s="267"/>
      <c r="FD207" s="267"/>
      <c r="FE207" s="267"/>
      <c r="FF207" s="270" t="s">
        <v>455</v>
      </c>
      <c r="FG207" s="267"/>
      <c r="FH207" s="267"/>
      <c r="FI207" s="267"/>
      <c r="FJ207" s="267"/>
      <c r="FK207" s="267"/>
      <c r="FL207" s="267"/>
      <c r="FM207" s="267"/>
      <c r="FN207" s="267"/>
      <c r="FO207" s="267"/>
      <c r="FP207" s="267"/>
      <c r="FQ207" s="267"/>
      <c r="FR207" s="267"/>
      <c r="FS207" s="267"/>
      <c r="FT207" s="267"/>
      <c r="FU207" s="267"/>
      <c r="FV207" s="267"/>
      <c r="FW207" s="267"/>
      <c r="FX207" s="267"/>
      <c r="FY207" s="267"/>
      <c r="FZ207" s="267"/>
      <c r="GA207" s="267"/>
      <c r="GB207" s="267"/>
      <c r="GC207" s="267"/>
      <c r="GD207" s="267"/>
      <c r="GE207" s="267"/>
      <c r="GF207" s="267"/>
      <c r="GG207" s="267"/>
      <c r="GH207" s="267"/>
      <c r="GI207" s="267"/>
      <c r="GJ207" s="267"/>
      <c r="GK207" s="267"/>
      <c r="GL207" s="267"/>
      <c r="GM207" s="267"/>
      <c r="GN207" s="267"/>
      <c r="GO207" s="267"/>
      <c r="GP207" s="267"/>
      <c r="GQ207" s="267"/>
      <c r="GR207" s="267"/>
      <c r="GS207" s="267"/>
      <c r="GT207" s="267"/>
      <c r="GU207" s="267"/>
      <c r="GV207" s="267"/>
      <c r="GW207" s="267"/>
      <c r="GX207" s="267"/>
      <c r="GY207" s="267"/>
      <c r="GZ207" s="267"/>
      <c r="HA207" s="267"/>
      <c r="HB207" s="267"/>
      <c r="HC207" s="267"/>
      <c r="HD207" s="270" t="s">
        <v>455</v>
      </c>
      <c r="HE207" s="267"/>
      <c r="HF207" s="267"/>
      <c r="HG207" s="267"/>
      <c r="HH207" s="267"/>
      <c r="HI207" s="267"/>
      <c r="HJ207" s="267"/>
      <c r="HK207" s="267"/>
      <c r="HL207" s="267"/>
      <c r="HM207" s="267"/>
      <c r="HN207" s="267"/>
      <c r="HO207" s="267"/>
      <c r="HP207" s="267"/>
      <c r="HQ207" s="267"/>
      <c r="HR207" s="267"/>
      <c r="HS207" s="267"/>
      <c r="HT207" s="267"/>
      <c r="HU207" s="267"/>
      <c r="HV207" s="267"/>
      <c r="HW207" s="267"/>
      <c r="HX207" s="267"/>
      <c r="HY207" s="267"/>
      <c r="HZ207" s="267"/>
      <c r="IA207" s="267"/>
      <c r="IB207" s="267"/>
      <c r="IC207" s="267"/>
      <c r="ID207" s="267"/>
      <c r="IE207" s="267"/>
      <c r="IF207" s="267"/>
      <c r="IG207" s="267"/>
      <c r="IH207" s="267"/>
      <c r="II207" s="267"/>
      <c r="IJ207" s="267"/>
      <c r="IK207" s="267"/>
      <c r="IL207" s="267"/>
      <c r="IM207" s="267"/>
      <c r="IN207" s="267"/>
      <c r="IO207" s="267"/>
      <c r="IP207" s="267"/>
      <c r="IQ207" s="267"/>
      <c r="IR207" s="267"/>
      <c r="IS207" s="270" t="s">
        <v>455</v>
      </c>
      <c r="IT207" s="267"/>
      <c r="IU207" s="267"/>
      <c r="IV207" s="267"/>
      <c r="IW207" s="267"/>
      <c r="IX207" s="267"/>
      <c r="IY207" s="267"/>
      <c r="IZ207" s="267"/>
      <c r="JA207" s="267"/>
      <c r="JB207" s="267"/>
      <c r="JC207" s="267"/>
      <c r="JD207" s="267"/>
      <c r="JE207" s="267"/>
      <c r="JF207" s="267"/>
      <c r="JG207" s="267"/>
      <c r="JH207" s="267"/>
      <c r="JI207" s="267"/>
      <c r="JJ207" s="267"/>
      <c r="JK207" s="267"/>
      <c r="JL207" s="267"/>
      <c r="JM207" s="267"/>
      <c r="JN207" s="267"/>
      <c r="JO207" s="267"/>
      <c r="JP207" s="267"/>
      <c r="JQ207" s="267"/>
      <c r="JR207" s="267"/>
      <c r="JS207" s="267"/>
      <c r="JT207" s="267"/>
      <c r="JU207" s="267"/>
      <c r="JV207" s="267"/>
      <c r="JW207" s="267"/>
      <c r="JX207" s="267"/>
      <c r="JY207" s="267"/>
      <c r="JZ207" s="267"/>
      <c r="KA207" s="267"/>
      <c r="KB207" s="267"/>
      <c r="KC207" s="267"/>
      <c r="KD207" s="267"/>
      <c r="KE207" s="270" t="s">
        <v>455</v>
      </c>
      <c r="KF207" s="267"/>
      <c r="KG207" s="267"/>
      <c r="KH207" s="267"/>
      <c r="KI207" s="267"/>
      <c r="KJ207" s="267"/>
      <c r="KK207" s="267"/>
      <c r="KL207" s="267"/>
      <c r="KM207" s="267"/>
      <c r="KN207" s="267"/>
      <c r="KO207" s="267"/>
      <c r="KP207" s="267"/>
      <c r="KQ207" s="267"/>
      <c r="KR207" s="267"/>
      <c r="KS207" s="267"/>
      <c r="KT207" s="267"/>
      <c r="KU207" s="267"/>
      <c r="KV207" s="267"/>
      <c r="KW207" s="267"/>
      <c r="KX207" s="267"/>
      <c r="KY207" s="267"/>
      <c r="KZ207" s="267"/>
      <c r="LA207" s="267"/>
      <c r="LB207" s="267"/>
      <c r="LC207" s="267"/>
      <c r="LD207" s="267"/>
      <c r="LE207" s="267"/>
      <c r="LF207" s="267"/>
      <c r="LG207" s="267"/>
      <c r="LH207" s="267"/>
      <c r="LI207" s="267"/>
      <c r="LJ207" s="267"/>
      <c r="LK207" s="267"/>
      <c r="LL207" s="267"/>
      <c r="LM207" s="267"/>
      <c r="LN207" s="267"/>
      <c r="LO207" s="267"/>
      <c r="LP207" s="267"/>
      <c r="LQ207" s="267"/>
      <c r="LR207" s="267"/>
      <c r="LS207" s="267"/>
      <c r="LT207" s="270" t="s">
        <v>455</v>
      </c>
      <c r="LU207" s="267"/>
      <c r="LV207" s="267"/>
      <c r="LW207" s="267"/>
      <c r="LX207" s="267"/>
      <c r="LY207" s="267"/>
      <c r="LZ207" s="267"/>
      <c r="MA207" s="267"/>
      <c r="MB207" s="267"/>
      <c r="MC207" s="267"/>
      <c r="MD207" s="267"/>
      <c r="ME207" s="267"/>
      <c r="MF207" s="267"/>
      <c r="MG207" s="267"/>
      <c r="MH207" s="267"/>
      <c r="MI207" s="267"/>
      <c r="MJ207" s="267"/>
      <c r="MK207" s="267"/>
      <c r="ML207" s="267"/>
      <c r="MM207" s="267"/>
      <c r="MN207" s="267"/>
      <c r="MO207" s="267"/>
      <c r="MP207" s="267"/>
      <c r="MQ207" s="267"/>
      <c r="MR207" s="267"/>
      <c r="MS207" s="267"/>
      <c r="MT207" s="267"/>
      <c r="MU207" s="267"/>
      <c r="MV207" s="267"/>
      <c r="MW207" s="267"/>
      <c r="MX207" s="267"/>
      <c r="MY207" s="267"/>
      <c r="MZ207" s="267"/>
      <c r="NA207" s="267"/>
      <c r="NB207" s="267"/>
      <c r="NC207" s="267"/>
      <c r="ND207" s="267"/>
      <c r="NE207" s="267"/>
      <c r="NF207" s="267"/>
      <c r="NG207" s="267"/>
      <c r="NH207" s="267"/>
      <c r="NI207" s="267"/>
      <c r="NJ207" s="267"/>
      <c r="NK207" s="267"/>
      <c r="NL207" s="267"/>
      <c r="NM207" s="267"/>
      <c r="NN207" s="267"/>
      <c r="NO207" s="267"/>
      <c r="NP207" s="267"/>
      <c r="NQ207" s="267"/>
      <c r="NR207" s="267"/>
      <c r="NS207" s="267"/>
      <c r="NT207" s="267"/>
      <c r="NU207" s="267"/>
      <c r="NV207" s="267"/>
      <c r="NW207" s="267"/>
      <c r="NX207" s="267"/>
      <c r="NY207" s="267"/>
      <c r="NZ207" s="267"/>
      <c r="OA207" s="267"/>
      <c r="OB207" s="267"/>
      <c r="OC207" s="267"/>
      <c r="OD207" s="267"/>
      <c r="OE207" s="267"/>
      <c r="OF207" s="267"/>
      <c r="OG207" s="267"/>
      <c r="OH207" s="267"/>
      <c r="OI207" s="267"/>
      <c r="OJ207" s="267"/>
      <c r="OK207" s="267"/>
      <c r="OL207" s="267"/>
      <c r="OM207" s="267"/>
      <c r="ON207" s="267"/>
      <c r="OO207" s="267"/>
      <c r="OP207" s="267"/>
      <c r="OQ207" s="267"/>
      <c r="OR207" s="267"/>
      <c r="OS207" s="267">
        <f>IF(ISERROR(#REF!),0,1)</f>
        <v>0</v>
      </c>
      <c r="OT207" s="267">
        <f t="shared" si="54"/>
        <v>1</v>
      </c>
      <c r="OU207" s="267">
        <f t="shared" si="54"/>
        <v>0</v>
      </c>
      <c r="OV207" s="223"/>
      <c r="OW207" s="223"/>
      <c r="OX207" s="223"/>
      <c r="OY207" s="223"/>
      <c r="OZ207" s="223"/>
      <c r="PA207" s="223"/>
      <c r="PB207" s="223"/>
      <c r="PC207" s="223"/>
      <c r="PD207" s="223"/>
      <c r="PE207" s="223"/>
      <c r="PF207" s="223"/>
      <c r="PG207" s="223"/>
      <c r="PH207" s="223"/>
      <c r="PI207" s="223"/>
      <c r="PJ207" s="223"/>
      <c r="PK207" s="223"/>
      <c r="PL207" s="223"/>
      <c r="PM207" s="223"/>
      <c r="PN207" s="223"/>
      <c r="PO207" s="223"/>
      <c r="PP207" s="223"/>
      <c r="PQ207" s="223"/>
      <c r="PR207" s="223"/>
      <c r="PS207" s="223"/>
      <c r="PT207" s="223"/>
      <c r="PU207" s="223"/>
      <c r="PV207" s="223"/>
      <c r="PW207" s="223"/>
      <c r="PX207" s="223"/>
      <c r="PY207" s="223"/>
      <c r="PZ207" s="223"/>
      <c r="QA207" s="223"/>
      <c r="QB207" s="223"/>
      <c r="QC207" s="223"/>
      <c r="QD207" s="223"/>
      <c r="QE207" s="223"/>
      <c r="QF207" s="223"/>
      <c r="QG207" s="223"/>
      <c r="QH207" s="223"/>
      <c r="QI207" s="223"/>
      <c r="QJ207" s="223"/>
      <c r="QK207" s="223"/>
      <c r="QL207" s="223"/>
      <c r="QM207" s="223"/>
      <c r="QN207" s="223"/>
      <c r="QO207" s="223"/>
      <c r="QP207" s="223"/>
      <c r="QQ207" s="223"/>
      <c r="QR207" s="223"/>
      <c r="QS207" s="223"/>
      <c r="QT207" s="223"/>
      <c r="QU207" s="223"/>
      <c r="QV207" s="223"/>
      <c r="QW207" s="223"/>
      <c r="QX207" s="223"/>
      <c r="QY207" s="223"/>
      <c r="QZ207" s="223"/>
      <c r="RA207" s="223"/>
      <c r="RB207" s="223"/>
      <c r="RC207" s="223"/>
      <c r="RD207" s="223"/>
      <c r="RE207" s="223"/>
      <c r="RF207" s="223"/>
      <c r="RG207" s="223"/>
      <c r="RH207" s="223"/>
      <c r="RI207" s="223"/>
      <c r="RJ207" s="223"/>
      <c r="RK207" s="223"/>
      <c r="RL207" s="223"/>
      <c r="RM207" s="223"/>
      <c r="RN207" s="223"/>
      <c r="RO207" s="223"/>
      <c r="RP207" s="223"/>
      <c r="RQ207" s="223"/>
      <c r="RR207" s="223"/>
      <c r="RS207" s="223"/>
      <c r="RT207" s="223"/>
      <c r="RU207" s="223"/>
      <c r="RV207" s="223"/>
      <c r="RW207" s="223"/>
      <c r="RX207" s="223"/>
      <c r="RY207" s="223"/>
      <c r="RZ207" s="223"/>
      <c r="SA207" s="223"/>
      <c r="SB207" s="223"/>
      <c r="SC207" s="223"/>
      <c r="SD207" s="223"/>
      <c r="SE207" s="223"/>
      <c r="SF207" s="223"/>
      <c r="SG207" s="223"/>
      <c r="SH207" s="223"/>
      <c r="SI207" s="223"/>
      <c r="SJ207" s="223"/>
      <c r="SK207" s="223"/>
      <c r="SL207" s="223"/>
      <c r="SM207" s="223"/>
      <c r="SN207" s="223"/>
      <c r="SO207" s="223"/>
      <c r="SP207" s="223"/>
      <c r="SQ207" s="223"/>
      <c r="SR207" s="223"/>
      <c r="SS207" s="223"/>
      <c r="ST207" s="223"/>
      <c r="SU207" s="223"/>
      <c r="SV207" s="223"/>
      <c r="SW207" s="223"/>
      <c r="SX207" s="223"/>
      <c r="SY207" s="223"/>
      <c r="SZ207" s="223"/>
      <c r="TA207" s="223"/>
      <c r="TB207" s="223"/>
      <c r="TC207" s="223"/>
      <c r="TD207" s="223"/>
      <c r="TE207" s="223"/>
      <c r="TF207" s="223"/>
      <c r="TG207" s="223"/>
      <c r="TH207" s="223"/>
      <c r="TI207" s="223"/>
      <c r="TJ207" s="223"/>
      <c r="TK207" s="223"/>
      <c r="TL207" s="223"/>
      <c r="TM207" s="223"/>
      <c r="TN207" s="223"/>
      <c r="TO207" s="223"/>
      <c r="TP207" s="223"/>
      <c r="TQ207" s="223"/>
      <c r="TR207" s="223"/>
      <c r="TS207" s="223"/>
      <c r="TT207" s="223"/>
      <c r="TU207" s="223"/>
      <c r="TV207" s="223"/>
      <c r="TW207" s="223"/>
      <c r="TX207" s="223"/>
      <c r="TY207" s="223"/>
      <c r="TZ207" s="223"/>
      <c r="UA207" s="223"/>
      <c r="UB207" s="223"/>
      <c r="UC207" s="223"/>
      <c r="UD207" s="223"/>
      <c r="UE207" s="223"/>
      <c r="UF207" s="223"/>
      <c r="UG207" s="223"/>
      <c r="UH207" s="223"/>
      <c r="UI207" s="223"/>
      <c r="UJ207" s="223"/>
      <c r="UK207" s="223"/>
      <c r="UL207" s="223"/>
      <c r="UM207" s="223"/>
      <c r="UN207" s="223"/>
      <c r="UO207" s="223"/>
      <c r="UP207" s="223"/>
      <c r="UQ207" s="223"/>
      <c r="UR207" s="223"/>
      <c r="US207" s="223"/>
      <c r="UT207" s="223"/>
      <c r="UU207" s="223"/>
      <c r="UV207" s="223"/>
      <c r="UW207" s="223"/>
      <c r="UX207" s="223"/>
      <c r="UY207" s="223"/>
      <c r="UZ207" s="223"/>
      <c r="VA207" s="223"/>
      <c r="VB207" s="223"/>
      <c r="VC207" s="223"/>
      <c r="VD207" s="223"/>
      <c r="VE207" s="223"/>
      <c r="VF207" s="223"/>
      <c r="VG207" s="223"/>
      <c r="VH207" s="223"/>
      <c r="VI207" s="223"/>
      <c r="VJ207" s="223"/>
      <c r="VK207" s="223"/>
      <c r="VL207" s="223"/>
      <c r="VM207" s="223"/>
      <c r="VN207" s="223"/>
      <c r="VO207" s="223"/>
      <c r="VP207" s="223"/>
      <c r="VQ207" s="223"/>
      <c r="VR207" s="223"/>
      <c r="VS207" s="223"/>
      <c r="VT207" s="223"/>
      <c r="VU207" s="223"/>
      <c r="VV207" s="223"/>
      <c r="VW207" s="223"/>
      <c r="VX207" s="223"/>
      <c r="VY207" s="223"/>
      <c r="VZ207" s="223"/>
      <c r="WA207" s="223"/>
      <c r="WB207" s="223"/>
      <c r="WC207" s="223"/>
      <c r="WD207" s="223"/>
      <c r="WE207" s="223"/>
      <c r="WF207" s="223"/>
      <c r="WG207" s="223"/>
      <c r="WH207" s="223"/>
      <c r="WI207" s="223"/>
      <c r="WJ207" s="223"/>
      <c r="WK207" s="223"/>
      <c r="WL207" s="223"/>
      <c r="WM207" s="223"/>
      <c r="WN207" s="223"/>
      <c r="WO207" s="223"/>
      <c r="WP207" s="223"/>
      <c r="WQ207" s="223"/>
      <c r="WR207" s="223"/>
      <c r="WS207" s="223"/>
      <c r="WT207" s="223"/>
      <c r="WU207" s="223"/>
      <c r="WV207" s="223"/>
      <c r="WW207" s="223"/>
      <c r="WX207" s="223"/>
      <c r="WY207" s="223"/>
      <c r="WZ207" s="223"/>
      <c r="XA207" s="223"/>
      <c r="XB207" s="223"/>
      <c r="XC207" s="223"/>
      <c r="XD207" s="223"/>
      <c r="XE207" s="223"/>
      <c r="XF207" s="223"/>
      <c r="XG207" s="223"/>
      <c r="XH207" s="223"/>
      <c r="XI207" s="223"/>
      <c r="XJ207" s="223"/>
      <c r="XK207" s="223"/>
      <c r="XL207" s="223"/>
      <c r="XM207" s="223"/>
      <c r="XN207" s="223"/>
      <c r="XO207" s="223"/>
      <c r="XP207" s="223"/>
      <c r="XQ207" s="223"/>
      <c r="XR207" s="223"/>
      <c r="XS207" s="223"/>
      <c r="XT207" s="223"/>
      <c r="XU207" s="223"/>
      <c r="XV207" s="223"/>
      <c r="XW207" s="223"/>
      <c r="XX207" s="223"/>
      <c r="XY207" s="223"/>
      <c r="XZ207" s="223"/>
      <c r="YA207" s="223"/>
      <c r="YB207" s="223"/>
      <c r="YC207" s="223"/>
      <c r="YD207" s="223"/>
      <c r="YE207" s="223"/>
      <c r="YF207" s="223"/>
      <c r="YG207" s="223"/>
      <c r="YH207" s="223"/>
      <c r="YI207" s="223"/>
      <c r="YJ207" s="223"/>
      <c r="YK207" s="223"/>
      <c r="YL207" s="223"/>
      <c r="YM207" s="223"/>
      <c r="YN207" s="223"/>
      <c r="YO207" s="223"/>
      <c r="YP207" s="223"/>
      <c r="YQ207" s="223"/>
      <c r="YR207" s="223"/>
      <c r="YS207" s="223"/>
      <c r="YT207" s="223"/>
      <c r="YU207" s="223"/>
      <c r="YV207" s="223"/>
      <c r="YW207" s="223"/>
      <c r="YX207" s="223"/>
      <c r="YY207" s="223"/>
      <c r="YZ207" s="223"/>
      <c r="ZA207" s="223"/>
      <c r="ZB207" s="223"/>
      <c r="ZC207" s="223"/>
      <c r="ZD207" s="223"/>
      <c r="ZE207" s="223"/>
      <c r="ZF207" s="223"/>
      <c r="ZG207" s="223"/>
      <c r="ZH207" s="223"/>
      <c r="ZI207" s="223"/>
      <c r="ZJ207" s="223"/>
      <c r="ZK207" s="223"/>
      <c r="ZL207" s="223"/>
      <c r="ZM207" s="223"/>
      <c r="ZN207" s="223"/>
      <c r="ZO207" s="223"/>
      <c r="ZP207" s="223"/>
      <c r="ZQ207" s="223"/>
      <c r="ZR207" s="223"/>
      <c r="ZS207" s="223"/>
      <c r="ZT207" s="223"/>
      <c r="ZU207" s="223"/>
      <c r="ZV207" s="223"/>
      <c r="ZW207" s="223"/>
      <c r="ZX207" s="223"/>
      <c r="ZY207" s="223"/>
      <c r="ZZ207" s="223"/>
      <c r="AAA207" s="223"/>
      <c r="AAB207" s="223"/>
      <c r="AAC207" s="223"/>
      <c r="AAD207" s="223"/>
      <c r="AAE207" s="223"/>
      <c r="AAF207" s="223"/>
      <c r="AAG207" s="223"/>
      <c r="AAH207" s="223"/>
      <c r="AAI207" s="223"/>
      <c r="AAJ207" s="223"/>
      <c r="AAK207" s="223"/>
      <c r="AAL207" s="223"/>
      <c r="AAM207" s="223"/>
      <c r="AAN207" s="223"/>
      <c r="AAO207" s="223"/>
      <c r="AAP207" s="223"/>
      <c r="AAQ207" s="223"/>
      <c r="AAR207" s="223"/>
      <c r="AAS207" s="223"/>
      <c r="AAT207" s="223"/>
      <c r="AAU207" s="223"/>
      <c r="AAV207" s="223"/>
      <c r="AAW207" s="223"/>
      <c r="AAX207" s="223"/>
      <c r="AAY207" s="223"/>
      <c r="AAZ207" s="223"/>
      <c r="ABA207" s="223"/>
      <c r="ABB207" s="223"/>
      <c r="ABC207" s="223"/>
      <c r="ABD207" s="223"/>
      <c r="ABE207" s="223"/>
      <c r="ABF207" s="223"/>
      <c r="ABG207" s="223"/>
      <c r="ABH207" s="223"/>
      <c r="ABI207" s="223"/>
      <c r="ABJ207" s="223"/>
      <c r="ABK207" s="223"/>
      <c r="ABL207" s="223"/>
      <c r="ABM207" s="223"/>
      <c r="ABN207" s="223"/>
      <c r="ABO207" s="223"/>
      <c r="ABP207" s="223"/>
      <c r="ABQ207" s="223"/>
      <c r="ABR207" s="223"/>
      <c r="ABS207" s="223"/>
      <c r="ABT207" s="223"/>
      <c r="ABU207" s="223"/>
      <c r="ABV207" s="223"/>
      <c r="ABW207" s="223"/>
      <c r="ABX207" s="223"/>
      <c r="ABY207" s="223"/>
      <c r="ABZ207" s="223"/>
      <c r="ACA207" s="223"/>
      <c r="ACB207" s="223"/>
      <c r="ACC207" s="223"/>
      <c r="ACD207" s="223"/>
      <c r="ACE207" s="223"/>
      <c r="ACF207" s="223"/>
      <c r="ACG207" s="223"/>
      <c r="ACH207" s="223"/>
      <c r="ACI207" s="223"/>
      <c r="ACJ207" s="223"/>
      <c r="ACK207" s="223"/>
      <c r="ACL207" s="223"/>
      <c r="ACM207" s="223"/>
      <c r="ACN207" s="223"/>
      <c r="ACO207" s="223"/>
      <c r="ACP207" s="223"/>
      <c r="ACQ207" s="223"/>
      <c r="ACR207" s="223"/>
      <c r="ACS207" s="223"/>
      <c r="ACT207" s="223"/>
      <c r="ACU207" s="223"/>
      <c r="ACV207" s="223"/>
      <c r="ACW207" s="223"/>
      <c r="ACX207" s="223"/>
      <c r="ACY207" s="223"/>
      <c r="ACZ207" s="223"/>
      <c r="ADA207" s="223"/>
      <c r="ADB207" s="223"/>
      <c r="ADC207" s="223"/>
      <c r="ADD207" s="223"/>
      <c r="ADE207" s="223"/>
      <c r="ADF207" s="223"/>
      <c r="ADG207" s="223"/>
      <c r="ADH207" s="223"/>
      <c r="ADI207" s="223"/>
      <c r="ADJ207" s="223"/>
      <c r="ADK207" s="223"/>
      <c r="ADL207" s="223"/>
      <c r="ADM207" s="223"/>
      <c r="ADN207" s="223"/>
      <c r="ADO207" s="223"/>
      <c r="ADP207" s="223"/>
      <c r="ADQ207" s="223"/>
      <c r="ADR207" s="223"/>
      <c r="ADS207" s="223"/>
      <c r="ADT207" s="223"/>
      <c r="ADU207" s="223"/>
      <c r="ADV207" s="223"/>
      <c r="ADW207" s="223"/>
      <c r="ADX207" s="223"/>
      <c r="ADY207" s="223"/>
      <c r="ADZ207" s="223"/>
      <c r="AEA207" s="223"/>
      <c r="AEB207" s="223"/>
      <c r="AEC207" s="223"/>
      <c r="AED207" s="223"/>
      <c r="AEE207" s="223"/>
      <c r="AEF207" s="223"/>
      <c r="AEG207" s="223"/>
      <c r="AEH207" s="223"/>
      <c r="AEI207" s="223"/>
      <c r="AEJ207" s="223"/>
      <c r="AEK207" s="223"/>
      <c r="AEL207" s="223"/>
      <c r="AEM207" s="223"/>
      <c r="AEN207" s="223"/>
      <c r="AEO207" s="223"/>
      <c r="AEP207" s="223"/>
      <c r="AEQ207" s="223"/>
      <c r="AER207" s="223"/>
      <c r="AES207" s="223"/>
      <c r="AET207" s="223"/>
      <c r="AEU207" s="223"/>
      <c r="AEV207" s="223"/>
      <c r="AEW207" s="223"/>
      <c r="AEX207" s="223"/>
      <c r="AEY207" s="223"/>
      <c r="AEZ207" s="223"/>
      <c r="AFA207" s="223"/>
      <c r="AFB207" s="223"/>
      <c r="AFC207" s="223"/>
      <c r="AFD207" s="223"/>
      <c r="AFE207" s="223"/>
      <c r="AFF207" s="223"/>
      <c r="AFG207" s="223"/>
      <c r="AFH207" s="223"/>
      <c r="AFI207" s="223"/>
      <c r="AFJ207" s="223"/>
      <c r="AFK207" s="223"/>
      <c r="AFL207" s="223"/>
      <c r="AFM207" s="223"/>
      <c r="AFN207" s="223"/>
      <c r="AFO207" s="223"/>
      <c r="AFP207" s="223"/>
      <c r="AFQ207" s="223"/>
      <c r="AFR207" s="223"/>
      <c r="AFS207" s="223"/>
      <c r="AFT207" s="223"/>
    </row>
    <row r="208" spans="1:852" s="64" customFormat="1">
      <c r="A208" s="101" t="s">
        <v>2083</v>
      </c>
      <c r="B208" s="579" t="s">
        <v>9946</v>
      </c>
      <c r="C208" s="840" t="str">
        <f>IF(Severity!F208&gt;=0.5,"YES","NO")</f>
        <v>NO</v>
      </c>
      <c r="D208" s="840" t="str">
        <f>IF(Severity!G208&gt;=0.5,"YES","NO")</f>
        <v>YES</v>
      </c>
      <c r="E208" s="111">
        <v>8</v>
      </c>
      <c r="F208" s="111">
        <v>2</v>
      </c>
      <c r="G208" s="95" t="s">
        <v>2372</v>
      </c>
      <c r="H208" s="270" t="s">
        <v>749</v>
      </c>
      <c r="I208" s="270" t="s">
        <v>455</v>
      </c>
      <c r="J208" s="270">
        <v>11</v>
      </c>
      <c r="K208" s="270" t="s">
        <v>455</v>
      </c>
      <c r="L208" s="265"/>
      <c r="M208" s="265"/>
      <c r="N208" s="270"/>
      <c r="O208" s="270" t="s">
        <v>235</v>
      </c>
      <c r="P208" s="217">
        <v>9</v>
      </c>
      <c r="Q208" s="265">
        <v>7</v>
      </c>
      <c r="R208" s="217">
        <v>50</v>
      </c>
      <c r="S208" s="270" t="s">
        <v>235</v>
      </c>
      <c r="T208" s="270">
        <v>9</v>
      </c>
      <c r="U208" s="125">
        <v>13.78</v>
      </c>
      <c r="V208" s="125">
        <v>4.53</v>
      </c>
      <c r="W208" s="125"/>
      <c r="X208" s="125"/>
      <c r="Y208" s="125">
        <v>9.59</v>
      </c>
      <c r="Z208" s="125">
        <v>5.82</v>
      </c>
      <c r="AA208" s="125"/>
      <c r="AB208" s="125"/>
      <c r="AC208" s="125"/>
      <c r="AD208" s="125"/>
      <c r="AE208" s="114"/>
      <c r="AF208" s="125"/>
      <c r="AG208" s="125"/>
      <c r="AH208" s="125"/>
      <c r="AI208" s="265">
        <v>29</v>
      </c>
      <c r="AJ208" s="267">
        <f t="shared" si="51"/>
        <v>18</v>
      </c>
      <c r="AK208" s="267" t="s">
        <v>455</v>
      </c>
      <c r="AL208" s="95" t="s">
        <v>2269</v>
      </c>
      <c r="AM208" s="270" t="s">
        <v>749</v>
      </c>
      <c r="AN208" s="270" t="s">
        <v>455</v>
      </c>
      <c r="AO208" s="270">
        <v>2</v>
      </c>
      <c r="AP208" s="270" t="s">
        <v>455</v>
      </c>
      <c r="AQ208" s="265"/>
      <c r="AR208" s="265"/>
      <c r="AS208" s="270"/>
      <c r="AT208" s="270" t="s">
        <v>235</v>
      </c>
      <c r="AU208" s="223">
        <v>9</v>
      </c>
      <c r="AV208" s="265">
        <v>1</v>
      </c>
      <c r="AW208" s="223">
        <v>50</v>
      </c>
      <c r="AX208" s="265" t="s">
        <v>235</v>
      </c>
      <c r="AY208" s="270">
        <v>9</v>
      </c>
      <c r="AZ208" s="125">
        <v>14.72</v>
      </c>
      <c r="BA208" s="125">
        <v>3.91</v>
      </c>
      <c r="BB208" s="114"/>
      <c r="BC208" s="114"/>
      <c r="BD208" s="571">
        <v>14.11</v>
      </c>
      <c r="BE208" s="571">
        <v>4.21</v>
      </c>
      <c r="BF208" s="114"/>
      <c r="BG208" s="114"/>
      <c r="BH208" s="114"/>
      <c r="BI208" s="114"/>
      <c r="BJ208" s="114"/>
      <c r="BK208" s="114"/>
      <c r="BL208" s="114"/>
      <c r="BM208" s="114"/>
      <c r="BN208" s="270">
        <v>19</v>
      </c>
      <c r="BO208" s="270">
        <f t="shared" si="52"/>
        <v>17</v>
      </c>
      <c r="BP208" s="270" t="s">
        <v>455</v>
      </c>
      <c r="BQ208" s="95"/>
      <c r="BR208" s="270" t="s">
        <v>455</v>
      </c>
      <c r="BS208" s="223"/>
      <c r="BT208" s="223"/>
      <c r="BU208" s="223"/>
      <c r="BV208" s="223"/>
      <c r="BW208" s="223"/>
      <c r="BX208" s="223"/>
      <c r="BY208" s="223"/>
      <c r="BZ208" s="223"/>
      <c r="CA208" s="265"/>
      <c r="CB208" s="223"/>
      <c r="CC208" s="265"/>
      <c r="CD208" s="223"/>
      <c r="CE208" s="114"/>
      <c r="CF208" s="114"/>
      <c r="CG208" s="114"/>
      <c r="CH208" s="114"/>
      <c r="CI208" s="114"/>
      <c r="CJ208" s="114"/>
      <c r="CK208" s="114"/>
      <c r="CL208" s="114"/>
      <c r="CM208" s="114"/>
      <c r="CN208" s="114"/>
      <c r="CO208" s="114"/>
      <c r="CP208" s="114"/>
      <c r="CQ208" s="114"/>
      <c r="CR208" s="114"/>
      <c r="CS208" s="223"/>
      <c r="CT208" s="223"/>
      <c r="CU208" s="223"/>
      <c r="CV208" s="95"/>
      <c r="CW208" s="270" t="s">
        <v>455</v>
      </c>
      <c r="CX208" s="95"/>
      <c r="CY208" s="223"/>
      <c r="CZ208" s="223"/>
      <c r="DA208" s="223"/>
      <c r="DB208" s="223"/>
      <c r="DC208" s="223"/>
      <c r="DD208" s="223"/>
      <c r="DE208" s="223"/>
      <c r="DF208" s="223"/>
      <c r="DG208" s="223"/>
      <c r="DH208" s="223"/>
      <c r="DI208" s="223"/>
      <c r="DJ208" s="125"/>
      <c r="DK208" s="125"/>
      <c r="DL208" s="125"/>
      <c r="DM208" s="125"/>
      <c r="DN208" s="125"/>
      <c r="DO208" s="125"/>
      <c r="DP208" s="125"/>
      <c r="DQ208" s="125"/>
      <c r="DR208" s="125"/>
      <c r="DS208" s="125"/>
      <c r="DT208" s="125"/>
      <c r="DU208" s="125"/>
      <c r="DV208" s="125"/>
      <c r="DW208" s="125"/>
      <c r="DX208" s="223"/>
      <c r="DY208" s="223"/>
      <c r="DZ208" s="223"/>
      <c r="EA208" s="223"/>
      <c r="EB208" s="270" t="s">
        <v>455</v>
      </c>
      <c r="EC208" s="223"/>
      <c r="ED208" s="223"/>
      <c r="EE208" s="223"/>
      <c r="EF208" s="223"/>
      <c r="EG208" s="223"/>
      <c r="EH208" s="223"/>
      <c r="EI208" s="223"/>
      <c r="EJ208" s="223"/>
      <c r="EK208" s="223"/>
      <c r="EL208" s="223"/>
      <c r="EM208" s="223"/>
      <c r="EN208" s="223"/>
      <c r="EO208" s="125"/>
      <c r="EP208" s="125"/>
      <c r="EQ208" s="125"/>
      <c r="ER208" s="125"/>
      <c r="ES208" s="125"/>
      <c r="ET208" s="125"/>
      <c r="EU208" s="125"/>
      <c r="EV208" s="125"/>
      <c r="EW208" s="125"/>
      <c r="EX208" s="125"/>
      <c r="EY208" s="125"/>
      <c r="EZ208" s="125"/>
      <c r="FA208" s="125"/>
      <c r="FB208" s="125"/>
      <c r="FC208" s="223"/>
      <c r="FD208" s="223"/>
      <c r="FE208" s="223"/>
      <c r="FF208" s="270" t="s">
        <v>455</v>
      </c>
      <c r="FG208" s="90"/>
      <c r="FH208" s="223"/>
      <c r="FI208" s="223"/>
      <c r="FJ208" s="223"/>
      <c r="FK208" s="223"/>
      <c r="FL208" s="223"/>
      <c r="FM208" s="223"/>
      <c r="FN208" s="223"/>
      <c r="FO208" s="223"/>
      <c r="FP208" s="223"/>
      <c r="FQ208" s="223"/>
      <c r="FR208" s="223"/>
      <c r="FS208" s="223"/>
      <c r="FT208" s="223"/>
      <c r="FU208" s="223"/>
      <c r="FV208" s="223"/>
      <c r="FW208" s="223"/>
      <c r="FX208" s="223"/>
      <c r="FY208" s="223"/>
      <c r="FZ208" s="223"/>
      <c r="GA208" s="223"/>
      <c r="GB208" s="223"/>
      <c r="GC208" s="223"/>
      <c r="GD208" s="223"/>
      <c r="GE208" s="223"/>
      <c r="GF208" s="223"/>
      <c r="GG208" s="223"/>
      <c r="GH208" s="223"/>
      <c r="GI208" s="223"/>
      <c r="GJ208" s="223"/>
      <c r="GK208" s="223"/>
      <c r="GL208" s="223"/>
      <c r="GM208" s="223"/>
      <c r="GN208" s="223"/>
      <c r="GO208" s="223"/>
      <c r="GP208" s="223"/>
      <c r="GQ208" s="223"/>
      <c r="GR208" s="223"/>
      <c r="GS208" s="223"/>
      <c r="GT208" s="223"/>
      <c r="GU208" s="223"/>
      <c r="GV208" s="223"/>
      <c r="GW208" s="223"/>
      <c r="GX208" s="223"/>
      <c r="GY208" s="223"/>
      <c r="GZ208" s="223"/>
      <c r="HA208" s="223"/>
      <c r="HB208" s="223"/>
      <c r="HC208" s="223"/>
      <c r="HD208" s="270" t="s">
        <v>455</v>
      </c>
      <c r="HE208" s="223"/>
      <c r="HF208" s="223"/>
      <c r="HG208" s="90"/>
      <c r="HH208" s="223"/>
      <c r="HI208" s="223"/>
      <c r="HJ208" s="223"/>
      <c r="HK208" s="223"/>
      <c r="HL208" s="223"/>
      <c r="HM208" s="223"/>
      <c r="HN208" s="223"/>
      <c r="HO208" s="223"/>
      <c r="HP208" s="223"/>
      <c r="HQ208" s="223"/>
      <c r="HR208" s="223"/>
      <c r="HS208" s="223"/>
      <c r="HT208" s="223"/>
      <c r="HU208" s="223"/>
      <c r="HV208" s="223"/>
      <c r="HW208" s="223"/>
      <c r="HX208" s="223"/>
      <c r="HY208" s="223"/>
      <c r="HZ208" s="223"/>
      <c r="IA208" s="223"/>
      <c r="IB208" s="223"/>
      <c r="IC208" s="223"/>
      <c r="ID208" s="223"/>
      <c r="IE208" s="223"/>
      <c r="IF208" s="223"/>
      <c r="IG208" s="223"/>
      <c r="IH208" s="223"/>
      <c r="II208" s="223"/>
      <c r="IJ208" s="223"/>
      <c r="IK208" s="223"/>
      <c r="IL208" s="223"/>
      <c r="IM208" s="223"/>
      <c r="IN208" s="223"/>
      <c r="IO208" s="223"/>
      <c r="IP208" s="223"/>
      <c r="IQ208" s="223"/>
      <c r="IR208" s="223"/>
      <c r="IS208" s="270" t="s">
        <v>455</v>
      </c>
      <c r="IT208" s="223"/>
      <c r="IU208" s="223"/>
      <c r="IV208" s="223"/>
      <c r="IW208" s="223"/>
      <c r="IX208" s="223"/>
      <c r="IY208" s="223"/>
      <c r="IZ208" s="223"/>
      <c r="JA208" s="223"/>
      <c r="JB208" s="223"/>
      <c r="JC208" s="223"/>
      <c r="JD208" s="223"/>
      <c r="JE208" s="223"/>
      <c r="JF208" s="223"/>
      <c r="JG208" s="223"/>
      <c r="JH208" s="223"/>
      <c r="JI208" s="223"/>
      <c r="JJ208" s="223"/>
      <c r="JK208" s="223"/>
      <c r="JL208" s="223"/>
      <c r="JM208" s="223"/>
      <c r="JN208" s="223"/>
      <c r="JO208" s="223"/>
      <c r="JP208" s="223"/>
      <c r="JQ208" s="223"/>
      <c r="JR208" s="223"/>
      <c r="JS208" s="223"/>
      <c r="JT208" s="223"/>
      <c r="JU208" s="223"/>
      <c r="JV208" s="223"/>
      <c r="JW208" s="223"/>
      <c r="JX208" s="223"/>
      <c r="JY208" s="223"/>
      <c r="JZ208" s="223"/>
      <c r="KA208" s="223"/>
      <c r="KB208" s="223"/>
      <c r="KC208" s="223"/>
      <c r="KD208" s="223"/>
      <c r="KE208" s="270" t="s">
        <v>455</v>
      </c>
      <c r="KF208" s="223"/>
      <c r="KG208" s="223"/>
      <c r="KH208" s="223"/>
      <c r="KI208" s="90"/>
      <c r="KJ208" s="223"/>
      <c r="KK208" s="223"/>
      <c r="KL208" s="223"/>
      <c r="KM208" s="223"/>
      <c r="KN208" s="223"/>
      <c r="KO208" s="223"/>
      <c r="KP208" s="223"/>
      <c r="KQ208" s="223"/>
      <c r="KR208" s="223"/>
      <c r="KS208" s="223"/>
      <c r="KT208" s="223"/>
      <c r="KU208" s="223"/>
      <c r="KV208" s="223"/>
      <c r="KW208" s="223"/>
      <c r="KX208" s="223"/>
      <c r="KY208" s="223"/>
      <c r="KZ208" s="223"/>
      <c r="LA208" s="223"/>
      <c r="LB208" s="223"/>
      <c r="LC208" s="223"/>
      <c r="LD208" s="223"/>
      <c r="LE208" s="223"/>
      <c r="LF208" s="223"/>
      <c r="LG208" s="223"/>
      <c r="LH208" s="223"/>
      <c r="LI208" s="223"/>
      <c r="LJ208" s="223"/>
      <c r="LK208" s="223"/>
      <c r="LL208" s="223"/>
      <c r="LM208" s="223"/>
      <c r="LN208" s="223"/>
      <c r="LO208" s="223"/>
      <c r="LP208" s="223"/>
      <c r="LQ208" s="223"/>
      <c r="LR208" s="223"/>
      <c r="LS208" s="223"/>
      <c r="LT208" s="270" t="s">
        <v>455</v>
      </c>
      <c r="LU208" s="223"/>
      <c r="LV208" s="223"/>
      <c r="LW208" s="223"/>
      <c r="LX208" s="223"/>
      <c r="LY208" s="223"/>
      <c r="LZ208" s="223"/>
      <c r="MA208" s="223"/>
      <c r="MB208" s="223"/>
      <c r="MC208" s="223"/>
      <c r="MD208" s="223"/>
      <c r="ME208" s="223"/>
      <c r="MF208" s="223"/>
      <c r="MG208" s="223"/>
      <c r="MH208" s="223"/>
      <c r="MI208" s="223"/>
      <c r="MJ208" s="223"/>
      <c r="MK208" s="223"/>
      <c r="ML208" s="223"/>
      <c r="MM208" s="223"/>
      <c r="MN208" s="223"/>
      <c r="MO208" s="223"/>
      <c r="MP208" s="223"/>
      <c r="MQ208" s="223"/>
      <c r="MR208" s="223"/>
      <c r="MS208" s="223"/>
      <c r="MT208" s="223"/>
      <c r="MU208" s="223"/>
      <c r="MV208" s="223"/>
      <c r="MW208" s="223"/>
      <c r="MX208" s="223"/>
      <c r="MY208" s="223"/>
      <c r="MZ208" s="223"/>
      <c r="NA208" s="223"/>
      <c r="NB208" s="223"/>
      <c r="NC208" s="223"/>
      <c r="ND208" s="223"/>
      <c r="NE208" s="223"/>
      <c r="NF208" s="223"/>
      <c r="NG208" s="223"/>
      <c r="NH208" s="223"/>
      <c r="NI208" s="223"/>
      <c r="NJ208" s="223"/>
      <c r="NK208" s="223"/>
      <c r="NL208" s="223"/>
      <c r="NM208" s="223"/>
      <c r="NN208" s="223"/>
      <c r="NO208" s="223"/>
      <c r="NP208" s="223"/>
      <c r="NQ208" s="223"/>
      <c r="NR208" s="223"/>
      <c r="NS208" s="223"/>
      <c r="NT208" s="223"/>
      <c r="NU208" s="223"/>
      <c r="NV208" s="223"/>
      <c r="NW208" s="223"/>
      <c r="NX208" s="223"/>
      <c r="NY208" s="223"/>
      <c r="NZ208" s="223"/>
      <c r="OA208" s="223"/>
      <c r="OB208" s="223"/>
      <c r="OC208" s="223"/>
      <c r="OD208" s="223"/>
      <c r="OE208" s="223"/>
      <c r="OF208" s="223"/>
      <c r="OG208" s="223"/>
      <c r="OH208" s="223"/>
      <c r="OI208" s="223"/>
      <c r="OJ208" s="223"/>
      <c r="OK208" s="223"/>
      <c r="OL208" s="223"/>
      <c r="OM208" s="223"/>
      <c r="ON208" s="223"/>
      <c r="OO208" s="223"/>
      <c r="OP208" s="223"/>
      <c r="OQ208" s="223"/>
      <c r="OR208" s="223"/>
      <c r="OS208" s="267">
        <f>IF(ISERROR(#REF!),0,1)</f>
        <v>0</v>
      </c>
      <c r="OT208" s="267">
        <f t="shared" si="54"/>
        <v>0</v>
      </c>
      <c r="OU208" s="267">
        <f t="shared" si="54"/>
        <v>1</v>
      </c>
      <c r="OV208" s="223"/>
      <c r="OW208" s="223"/>
      <c r="OX208" s="223"/>
      <c r="OY208" s="223"/>
      <c r="OZ208" s="223"/>
      <c r="PA208" s="223"/>
      <c r="PB208" s="223"/>
      <c r="PC208" s="223"/>
      <c r="PD208" s="223"/>
      <c r="PE208" s="223"/>
      <c r="PF208" s="223"/>
      <c r="PG208" s="223"/>
      <c r="PH208" s="223"/>
      <c r="PI208" s="223"/>
      <c r="PJ208" s="223"/>
      <c r="PK208" s="223"/>
      <c r="PL208" s="223"/>
      <c r="PM208" s="223"/>
      <c r="PN208" s="223"/>
      <c r="PO208" s="223"/>
      <c r="PP208" s="223"/>
      <c r="PQ208" s="223"/>
      <c r="PR208" s="223"/>
      <c r="PS208" s="223"/>
      <c r="PT208" s="223"/>
      <c r="PU208" s="223"/>
      <c r="PV208" s="223"/>
      <c r="PW208" s="223"/>
      <c r="PX208" s="223"/>
      <c r="PY208" s="223"/>
      <c r="PZ208" s="223"/>
      <c r="QA208" s="223"/>
      <c r="QB208" s="223"/>
      <c r="QC208" s="223"/>
      <c r="QD208" s="223"/>
      <c r="QE208" s="223"/>
      <c r="QF208" s="223"/>
      <c r="QG208" s="223"/>
      <c r="QH208" s="223"/>
      <c r="QI208" s="223"/>
      <c r="QJ208" s="223"/>
      <c r="QK208" s="223"/>
      <c r="QL208" s="223"/>
      <c r="QM208" s="223"/>
      <c r="QN208" s="223"/>
      <c r="QO208" s="223"/>
      <c r="QP208" s="223"/>
      <c r="QQ208" s="223"/>
      <c r="QR208" s="223"/>
      <c r="QS208" s="223"/>
      <c r="QT208" s="223"/>
      <c r="QU208" s="223"/>
      <c r="QV208" s="223"/>
      <c r="QW208" s="223"/>
      <c r="QX208" s="223"/>
      <c r="QY208" s="223"/>
      <c r="QZ208" s="223"/>
      <c r="RA208" s="223"/>
      <c r="RB208" s="223"/>
      <c r="RC208" s="223"/>
      <c r="RD208" s="223"/>
      <c r="RE208" s="223"/>
      <c r="RF208" s="223"/>
      <c r="RG208" s="223"/>
      <c r="RH208" s="223"/>
      <c r="RI208" s="223"/>
      <c r="RJ208" s="223"/>
      <c r="RK208" s="223"/>
      <c r="RL208" s="223"/>
      <c r="RM208" s="223"/>
      <c r="RN208" s="223"/>
      <c r="RO208" s="223"/>
      <c r="RP208" s="223"/>
      <c r="RQ208" s="223"/>
      <c r="RR208" s="223"/>
      <c r="RS208" s="223"/>
      <c r="RT208" s="223"/>
      <c r="RU208" s="223"/>
      <c r="RV208" s="223"/>
      <c r="RW208" s="223"/>
      <c r="RX208" s="223"/>
      <c r="RY208" s="223"/>
      <c r="RZ208" s="223"/>
      <c r="SA208" s="223"/>
      <c r="SB208" s="223"/>
      <c r="SC208" s="223"/>
      <c r="SD208" s="223"/>
      <c r="SE208" s="223"/>
      <c r="SF208" s="223"/>
      <c r="SG208" s="223"/>
      <c r="SH208" s="223"/>
      <c r="SI208" s="223"/>
      <c r="SJ208" s="223"/>
      <c r="SK208" s="223"/>
      <c r="SL208" s="223"/>
      <c r="SM208" s="223"/>
      <c r="SN208" s="223"/>
      <c r="SO208" s="223"/>
      <c r="SP208" s="223"/>
      <c r="SQ208" s="223"/>
      <c r="SR208" s="223"/>
      <c r="SS208" s="223"/>
      <c r="ST208" s="223"/>
      <c r="SU208" s="223"/>
      <c r="SV208" s="223"/>
      <c r="SW208" s="223"/>
      <c r="SX208" s="223"/>
      <c r="SY208" s="223"/>
      <c r="SZ208" s="223"/>
      <c r="TA208" s="223"/>
      <c r="TB208" s="223"/>
      <c r="TC208" s="223"/>
      <c r="TD208" s="223"/>
      <c r="TE208" s="223"/>
      <c r="TF208" s="223"/>
      <c r="TG208" s="223"/>
      <c r="TH208" s="223"/>
      <c r="TI208" s="223"/>
      <c r="TJ208" s="223"/>
      <c r="TK208" s="223"/>
      <c r="TL208" s="223"/>
      <c r="TM208" s="223"/>
      <c r="TN208" s="223"/>
      <c r="TO208" s="223"/>
      <c r="TP208" s="223"/>
      <c r="TQ208" s="223"/>
      <c r="TR208" s="223"/>
      <c r="TS208" s="223"/>
      <c r="TT208" s="223"/>
      <c r="TU208" s="223"/>
      <c r="TV208" s="223"/>
      <c r="TW208" s="223"/>
      <c r="TX208" s="223"/>
      <c r="TY208" s="223"/>
      <c r="TZ208" s="223"/>
      <c r="UA208" s="223"/>
      <c r="UB208" s="223"/>
      <c r="UC208" s="223"/>
      <c r="UD208" s="223"/>
      <c r="UE208" s="223"/>
      <c r="UF208" s="223"/>
      <c r="UG208" s="223"/>
      <c r="UH208" s="223"/>
      <c r="UI208" s="223"/>
      <c r="UJ208" s="223"/>
      <c r="UK208" s="223"/>
      <c r="UL208" s="223"/>
      <c r="UM208" s="223"/>
      <c r="UN208" s="223"/>
      <c r="UO208" s="223"/>
      <c r="UP208" s="223"/>
      <c r="UQ208" s="223"/>
      <c r="UR208" s="223"/>
      <c r="US208" s="223"/>
      <c r="UT208" s="223"/>
      <c r="UU208" s="223"/>
      <c r="UV208" s="223"/>
      <c r="UW208" s="223"/>
      <c r="UX208" s="223"/>
      <c r="UY208" s="223"/>
      <c r="UZ208" s="223"/>
      <c r="VA208" s="223"/>
      <c r="VB208" s="223"/>
      <c r="VC208" s="223"/>
      <c r="VD208" s="223"/>
      <c r="VE208" s="223"/>
      <c r="VF208" s="223"/>
      <c r="VG208" s="223"/>
      <c r="VH208" s="223"/>
      <c r="VI208" s="223"/>
      <c r="VJ208" s="223"/>
      <c r="VK208" s="223"/>
      <c r="VL208" s="223"/>
      <c r="VM208" s="223"/>
      <c r="VN208" s="223"/>
      <c r="VO208" s="223"/>
      <c r="VP208" s="223"/>
      <c r="VQ208" s="223"/>
      <c r="VR208" s="223"/>
      <c r="VS208" s="223"/>
      <c r="VT208" s="223"/>
      <c r="VU208" s="223"/>
      <c r="VV208" s="223"/>
      <c r="VW208" s="223"/>
      <c r="VX208" s="223"/>
      <c r="VY208" s="223"/>
      <c r="VZ208" s="223"/>
      <c r="WA208" s="223"/>
      <c r="WB208" s="223"/>
      <c r="WC208" s="223"/>
      <c r="WD208" s="223"/>
      <c r="WE208" s="223"/>
      <c r="WF208" s="223"/>
      <c r="WG208" s="223"/>
      <c r="WH208" s="223"/>
      <c r="WI208" s="223"/>
      <c r="WJ208" s="223"/>
      <c r="WK208" s="223"/>
      <c r="WL208" s="223"/>
      <c r="WM208" s="223"/>
      <c r="WN208" s="223"/>
      <c r="WO208" s="223"/>
      <c r="WP208" s="223"/>
      <c r="WQ208" s="223"/>
      <c r="WR208" s="223"/>
      <c r="WS208" s="223"/>
      <c r="WT208" s="223"/>
      <c r="WU208" s="223"/>
      <c r="WV208" s="223"/>
      <c r="WW208" s="223"/>
      <c r="WX208" s="223"/>
      <c r="WY208" s="223"/>
      <c r="WZ208" s="223"/>
      <c r="XA208" s="223"/>
      <c r="XB208" s="223"/>
      <c r="XC208" s="223"/>
      <c r="XD208" s="223"/>
      <c r="XE208" s="223"/>
      <c r="XF208" s="223"/>
      <c r="XG208" s="223"/>
      <c r="XH208" s="223"/>
      <c r="XI208" s="223"/>
      <c r="XJ208" s="223"/>
      <c r="XK208" s="223"/>
      <c r="XL208" s="223"/>
      <c r="XM208" s="223"/>
      <c r="XN208" s="223"/>
      <c r="XO208" s="223"/>
      <c r="XP208" s="223"/>
      <c r="XQ208" s="223"/>
      <c r="XR208" s="223"/>
      <c r="XS208" s="223"/>
      <c r="XT208" s="223"/>
      <c r="XU208" s="223"/>
      <c r="XV208" s="223"/>
      <c r="XW208" s="223"/>
      <c r="XX208" s="223"/>
      <c r="XY208" s="223"/>
      <c r="XZ208" s="223"/>
      <c r="YA208" s="223"/>
      <c r="YB208" s="223"/>
      <c r="YC208" s="223"/>
      <c r="YD208" s="223"/>
      <c r="YE208" s="223"/>
      <c r="YF208" s="223"/>
      <c r="YG208" s="223"/>
      <c r="YH208" s="223"/>
      <c r="YI208" s="223"/>
      <c r="YJ208" s="223"/>
      <c r="YK208" s="223"/>
      <c r="YL208" s="223"/>
      <c r="YM208" s="223"/>
      <c r="YN208" s="223"/>
      <c r="YO208" s="223"/>
      <c r="YP208" s="223"/>
      <c r="YQ208" s="223"/>
      <c r="YR208" s="223"/>
      <c r="YS208" s="223"/>
      <c r="YT208" s="223"/>
      <c r="YU208" s="223"/>
      <c r="YV208" s="223"/>
      <c r="YW208" s="223"/>
      <c r="YX208" s="223"/>
      <c r="YY208" s="223"/>
      <c r="YZ208" s="223"/>
      <c r="ZA208" s="223"/>
      <c r="ZB208" s="223"/>
      <c r="ZC208" s="223"/>
      <c r="ZD208" s="223"/>
      <c r="ZE208" s="223"/>
      <c r="ZF208" s="223"/>
      <c r="ZG208" s="223"/>
      <c r="ZH208" s="223"/>
      <c r="ZI208" s="223"/>
      <c r="ZJ208" s="223"/>
      <c r="ZK208" s="223"/>
      <c r="ZL208" s="223"/>
      <c r="ZM208" s="223"/>
      <c r="ZN208" s="223"/>
      <c r="ZO208" s="223"/>
      <c r="ZP208" s="223"/>
      <c r="ZQ208" s="223"/>
      <c r="ZR208" s="223"/>
      <c r="ZS208" s="223"/>
      <c r="ZT208" s="223"/>
      <c r="ZU208" s="223"/>
      <c r="ZV208" s="223"/>
      <c r="ZW208" s="223"/>
      <c r="ZX208" s="223"/>
      <c r="ZY208" s="223"/>
      <c r="ZZ208" s="223"/>
      <c r="AAA208" s="223"/>
      <c r="AAB208" s="223"/>
      <c r="AAC208" s="223"/>
      <c r="AAD208" s="223"/>
      <c r="AAE208" s="223"/>
      <c r="AAF208" s="223"/>
      <c r="AAG208" s="223"/>
      <c r="AAH208" s="223"/>
      <c r="AAI208" s="223"/>
      <c r="AAJ208" s="223"/>
      <c r="AAK208" s="223"/>
      <c r="AAL208" s="223"/>
      <c r="AAM208" s="223"/>
      <c r="AAN208" s="223"/>
      <c r="AAO208" s="223"/>
      <c r="AAP208" s="223"/>
      <c r="AAQ208" s="223"/>
      <c r="AAR208" s="223"/>
      <c r="AAS208" s="223"/>
      <c r="AAT208" s="223"/>
      <c r="AAU208" s="223"/>
      <c r="AAV208" s="223"/>
      <c r="AAW208" s="223"/>
      <c r="AAX208" s="223"/>
      <c r="AAY208" s="223"/>
      <c r="AAZ208" s="223"/>
      <c r="ABA208" s="223"/>
      <c r="ABB208" s="223"/>
      <c r="ABC208" s="223"/>
      <c r="ABD208" s="223"/>
      <c r="ABE208" s="223"/>
      <c r="ABF208" s="223"/>
      <c r="ABG208" s="223"/>
      <c r="ABH208" s="223"/>
      <c r="ABI208" s="223"/>
      <c r="ABJ208" s="223"/>
      <c r="ABK208" s="223"/>
      <c r="ABL208" s="223"/>
      <c r="ABM208" s="223"/>
      <c r="ABN208" s="223"/>
      <c r="ABO208" s="223"/>
      <c r="ABP208" s="223"/>
      <c r="ABQ208" s="223"/>
      <c r="ABR208" s="223"/>
      <c r="ABS208" s="223"/>
      <c r="ABT208" s="223"/>
      <c r="ABU208" s="223"/>
      <c r="ABV208" s="223"/>
      <c r="ABW208" s="223"/>
      <c r="ABX208" s="223"/>
      <c r="ABY208" s="223"/>
      <c r="ABZ208" s="223"/>
      <c r="ACA208" s="223"/>
      <c r="ACB208" s="223"/>
      <c r="ACC208" s="223"/>
      <c r="ACD208" s="223"/>
      <c r="ACE208" s="223"/>
      <c r="ACF208" s="223"/>
      <c r="ACG208" s="223"/>
      <c r="ACH208" s="223"/>
      <c r="ACI208" s="223"/>
      <c r="ACJ208" s="223"/>
      <c r="ACK208" s="223"/>
      <c r="ACL208" s="223"/>
      <c r="ACM208" s="223"/>
      <c r="ACN208" s="223"/>
      <c r="ACO208" s="223"/>
      <c r="ACP208" s="223"/>
      <c r="ACQ208" s="223"/>
      <c r="ACR208" s="223"/>
      <c r="ACS208" s="223"/>
      <c r="ACT208" s="223"/>
      <c r="ACU208" s="223"/>
      <c r="ACV208" s="223"/>
      <c r="ACW208" s="223"/>
      <c r="ACX208" s="223"/>
      <c r="ACY208" s="223"/>
      <c r="ACZ208" s="223"/>
      <c r="ADA208" s="223"/>
      <c r="ADB208" s="223"/>
      <c r="ADC208" s="223"/>
      <c r="ADD208" s="223"/>
      <c r="ADE208" s="223"/>
      <c r="ADF208" s="223"/>
      <c r="ADG208" s="223"/>
      <c r="ADH208" s="223"/>
      <c r="ADI208" s="223"/>
      <c r="ADJ208" s="223"/>
      <c r="ADK208" s="223"/>
      <c r="ADL208" s="223"/>
      <c r="ADM208" s="223"/>
      <c r="ADN208" s="223"/>
      <c r="ADO208" s="223"/>
      <c r="ADP208" s="223"/>
      <c r="ADQ208" s="223"/>
      <c r="ADR208" s="223"/>
      <c r="ADS208" s="223"/>
      <c r="ADT208" s="223"/>
      <c r="ADU208" s="223"/>
      <c r="ADV208" s="223"/>
      <c r="ADW208" s="223"/>
      <c r="ADX208" s="223"/>
      <c r="ADY208" s="223"/>
      <c r="ADZ208" s="223"/>
      <c r="AEA208" s="223"/>
      <c r="AEB208" s="223"/>
      <c r="AEC208" s="223"/>
      <c r="AED208" s="223"/>
      <c r="AEE208" s="223"/>
      <c r="AEF208" s="223"/>
      <c r="AEG208" s="223"/>
      <c r="AEH208" s="223"/>
      <c r="AEI208" s="223"/>
      <c r="AEJ208" s="223"/>
      <c r="AEK208" s="223"/>
      <c r="AEL208" s="223"/>
      <c r="AEM208" s="223"/>
      <c r="AEN208" s="223"/>
      <c r="AEO208" s="223"/>
      <c r="AEP208" s="223"/>
      <c r="AEQ208" s="223"/>
      <c r="AER208" s="223"/>
      <c r="AES208" s="223"/>
      <c r="AET208" s="223"/>
      <c r="AEU208" s="223"/>
      <c r="AEV208" s="223"/>
      <c r="AEW208" s="223"/>
      <c r="AEX208" s="223"/>
      <c r="AEY208" s="223"/>
      <c r="AEZ208" s="223"/>
      <c r="AFA208" s="223"/>
      <c r="AFB208" s="223"/>
      <c r="AFC208" s="223"/>
      <c r="AFD208" s="223"/>
      <c r="AFE208" s="223"/>
      <c r="AFF208" s="223"/>
      <c r="AFG208" s="223"/>
      <c r="AFH208" s="223"/>
      <c r="AFI208" s="223"/>
      <c r="AFJ208" s="223"/>
      <c r="AFK208" s="223"/>
      <c r="AFL208" s="223"/>
      <c r="AFM208" s="223"/>
      <c r="AFN208" s="223"/>
      <c r="AFO208" s="223"/>
      <c r="AFP208" s="223"/>
      <c r="AFQ208" s="223"/>
      <c r="AFR208" s="223"/>
      <c r="AFS208" s="223"/>
      <c r="AFT208" s="223"/>
    </row>
    <row r="209" spans="1:852" s="64" customFormat="1">
      <c r="A209" s="267" t="s">
        <v>1612</v>
      </c>
      <c r="B209" s="579" t="s">
        <v>9946</v>
      </c>
      <c r="C209" s="840" t="str">
        <f>IF(Severity!F209&gt;=0.5,"YES","NO")</f>
        <v>YES</v>
      </c>
      <c r="D209" s="840" t="str">
        <f>IF(Severity!G209&gt;=0.5,"YES","NO")</f>
        <v>NO</v>
      </c>
      <c r="E209" s="208">
        <v>6</v>
      </c>
      <c r="F209" s="208">
        <v>2</v>
      </c>
      <c r="G209" s="270" t="s">
        <v>410</v>
      </c>
      <c r="H209" s="270" t="s">
        <v>455</v>
      </c>
      <c r="I209" s="270">
        <v>1</v>
      </c>
      <c r="J209" s="270">
        <v>19</v>
      </c>
      <c r="K209" s="270" t="s">
        <v>455</v>
      </c>
      <c r="L209" s="222"/>
      <c r="M209" s="222"/>
      <c r="N209" s="270"/>
      <c r="O209" s="270" t="s">
        <v>602</v>
      </c>
      <c r="P209" s="212">
        <v>21</v>
      </c>
      <c r="Q209" s="212">
        <v>81</v>
      </c>
      <c r="R209" s="212">
        <v>50</v>
      </c>
      <c r="S209" s="270" t="s">
        <v>602</v>
      </c>
      <c r="T209" s="270">
        <v>21</v>
      </c>
      <c r="U209" s="113"/>
      <c r="V209" s="113"/>
      <c r="W209" s="113">
        <v>28</v>
      </c>
      <c r="X209" s="113">
        <v>4.9000000000000004</v>
      </c>
      <c r="Y209" s="113"/>
      <c r="Z209" s="113"/>
      <c r="AA209" s="113">
        <v>12.8</v>
      </c>
      <c r="AB209" s="113">
        <v>10.1</v>
      </c>
      <c r="AC209" s="113"/>
      <c r="AD209" s="113"/>
      <c r="AE209" s="114"/>
      <c r="AF209" s="113"/>
      <c r="AG209" s="113"/>
      <c r="AH209" s="113"/>
      <c r="AI209" s="267">
        <v>125</v>
      </c>
      <c r="AJ209" s="267">
        <f t="shared" si="51"/>
        <v>106</v>
      </c>
      <c r="AK209" s="267">
        <v>113</v>
      </c>
      <c r="AL209" s="270" t="s">
        <v>406</v>
      </c>
      <c r="AM209" s="270" t="s">
        <v>455</v>
      </c>
      <c r="AN209" s="270">
        <v>3</v>
      </c>
      <c r="AO209" s="270">
        <v>22</v>
      </c>
      <c r="AP209" s="270" t="s">
        <v>455</v>
      </c>
      <c r="AQ209" s="222"/>
      <c r="AR209" s="222"/>
      <c r="AS209" s="222"/>
      <c r="AT209" s="270" t="s">
        <v>602</v>
      </c>
      <c r="AU209" s="212">
        <v>21</v>
      </c>
      <c r="AV209" s="212">
        <v>80</v>
      </c>
      <c r="AW209" s="212">
        <v>50</v>
      </c>
      <c r="AX209" s="267" t="s">
        <v>602</v>
      </c>
      <c r="AY209" s="267">
        <v>21</v>
      </c>
      <c r="AZ209" s="114"/>
      <c r="BA209" s="114"/>
      <c r="BB209" s="114">
        <v>27.6</v>
      </c>
      <c r="BC209" s="114">
        <v>4.8</v>
      </c>
      <c r="BD209" s="114"/>
      <c r="BE209" s="114"/>
      <c r="BF209" s="114">
        <v>12</v>
      </c>
      <c r="BG209" s="114">
        <v>10</v>
      </c>
      <c r="BH209" s="114"/>
      <c r="BI209" s="114"/>
      <c r="BJ209" s="114"/>
      <c r="BK209" s="114"/>
      <c r="BL209" s="114"/>
      <c r="BM209" s="114"/>
      <c r="BN209" s="270">
        <v>126</v>
      </c>
      <c r="BO209" s="270">
        <f t="shared" si="52"/>
        <v>104</v>
      </c>
      <c r="BP209" s="270">
        <v>111</v>
      </c>
      <c r="BQ209" s="95"/>
      <c r="BR209" s="270" t="s">
        <v>455</v>
      </c>
      <c r="BS209" s="267"/>
      <c r="BT209" s="267"/>
      <c r="BU209" s="267"/>
      <c r="BV209" s="222"/>
      <c r="BW209" s="222"/>
      <c r="BX209" s="222"/>
      <c r="BY209" s="267"/>
      <c r="BZ209" s="222"/>
      <c r="CA209" s="222"/>
      <c r="CB209" s="222"/>
      <c r="CC209" s="267"/>
      <c r="CD209" s="267"/>
      <c r="CE209" s="114"/>
      <c r="CF209" s="114"/>
      <c r="CG209" s="114"/>
      <c r="CH209" s="114"/>
      <c r="CI209" s="114"/>
      <c r="CJ209" s="114"/>
      <c r="CK209" s="114"/>
      <c r="CL209" s="114"/>
      <c r="CM209" s="114"/>
      <c r="CN209" s="114"/>
      <c r="CO209" s="114"/>
      <c r="CP209" s="114"/>
      <c r="CQ209" s="114"/>
      <c r="CR209" s="114"/>
      <c r="CS209" s="267"/>
      <c r="CT209" s="267"/>
      <c r="CU209" s="267"/>
      <c r="CV209" s="270"/>
      <c r="CW209" s="270" t="s">
        <v>455</v>
      </c>
      <c r="CX209" s="270"/>
      <c r="CY209" s="267"/>
      <c r="CZ209" s="222"/>
      <c r="DA209" s="222"/>
      <c r="DB209" s="222"/>
      <c r="DC209" s="222"/>
      <c r="DD209" s="222"/>
      <c r="DE209" s="222"/>
      <c r="DF209" s="222"/>
      <c r="DG209" s="222"/>
      <c r="DH209" s="267"/>
      <c r="DI209" s="267"/>
      <c r="DJ209" s="113"/>
      <c r="DK209" s="113"/>
      <c r="DL209" s="113"/>
      <c r="DM209" s="113"/>
      <c r="DN209" s="113"/>
      <c r="DO209" s="113"/>
      <c r="DP209" s="113"/>
      <c r="DQ209" s="113"/>
      <c r="DR209" s="113"/>
      <c r="DS209" s="113"/>
      <c r="DT209" s="113"/>
      <c r="DU209" s="113"/>
      <c r="DV209" s="113"/>
      <c r="DW209" s="113"/>
      <c r="DX209" s="267"/>
      <c r="DY209" s="267"/>
      <c r="DZ209" s="267"/>
      <c r="EA209" s="267"/>
      <c r="EB209" s="270" t="s">
        <v>455</v>
      </c>
      <c r="EC209" s="267"/>
      <c r="ED209" s="267"/>
      <c r="EE209" s="267"/>
      <c r="EF209" s="267"/>
      <c r="EG209" s="267"/>
      <c r="EH209" s="267"/>
      <c r="EI209" s="267"/>
      <c r="EJ209" s="267"/>
      <c r="EK209" s="267"/>
      <c r="EL209" s="267"/>
      <c r="EM209" s="267"/>
      <c r="EN209" s="267"/>
      <c r="EO209" s="113"/>
      <c r="EP209" s="113"/>
      <c r="EQ209" s="113"/>
      <c r="ER209" s="113"/>
      <c r="ES209" s="113"/>
      <c r="ET209" s="113"/>
      <c r="EU209" s="113"/>
      <c r="EV209" s="113"/>
      <c r="EW209" s="113"/>
      <c r="EX209" s="113"/>
      <c r="EY209" s="113"/>
      <c r="EZ209" s="113"/>
      <c r="FA209" s="113"/>
      <c r="FB209" s="113"/>
      <c r="FC209" s="267"/>
      <c r="FD209" s="267"/>
      <c r="FE209" s="267"/>
      <c r="FF209" s="270" t="s">
        <v>455</v>
      </c>
      <c r="FG209" s="267"/>
      <c r="FH209" s="222"/>
      <c r="FI209" s="222"/>
      <c r="FJ209" s="222"/>
      <c r="FK209" s="222"/>
      <c r="FL209" s="222"/>
      <c r="FM209" s="222"/>
      <c r="FN209" s="222"/>
      <c r="FO209" s="222"/>
      <c r="FP209" s="222"/>
      <c r="FQ209" s="222"/>
      <c r="FR209" s="222"/>
      <c r="FS209" s="222"/>
      <c r="FT209" s="222"/>
      <c r="FU209" s="222"/>
      <c r="FV209" s="222"/>
      <c r="FW209" s="222"/>
      <c r="FX209" s="222"/>
      <c r="FY209" s="222"/>
      <c r="FZ209" s="222"/>
      <c r="GA209" s="222"/>
      <c r="GB209" s="222"/>
      <c r="GC209" s="222"/>
      <c r="GD209" s="222"/>
      <c r="GE209" s="222"/>
      <c r="GF209" s="222"/>
      <c r="GG209" s="222"/>
      <c r="GH209" s="222"/>
      <c r="GI209" s="222"/>
      <c r="GJ209" s="222"/>
      <c r="GK209" s="222"/>
      <c r="GL209" s="222"/>
      <c r="GM209" s="222"/>
      <c r="GN209" s="222"/>
      <c r="GO209" s="222"/>
      <c r="GP209" s="222"/>
      <c r="GQ209" s="222"/>
      <c r="GR209" s="222"/>
      <c r="GS209" s="222"/>
      <c r="GT209" s="222"/>
      <c r="GU209" s="222"/>
      <c r="GV209" s="222"/>
      <c r="GW209" s="222"/>
      <c r="GX209" s="222"/>
      <c r="GY209" s="222"/>
      <c r="GZ209" s="222"/>
      <c r="HA209" s="222"/>
      <c r="HB209" s="222"/>
      <c r="HC209" s="222"/>
      <c r="HD209" s="270" t="s">
        <v>455</v>
      </c>
      <c r="HE209" s="222"/>
      <c r="HF209" s="222"/>
      <c r="HG209" s="267"/>
      <c r="HH209" s="222"/>
      <c r="HI209" s="222"/>
      <c r="HJ209" s="222"/>
      <c r="HK209" s="222"/>
      <c r="HL209" s="222"/>
      <c r="HM209" s="222"/>
      <c r="HN209" s="222"/>
      <c r="HO209" s="222"/>
      <c r="HP209" s="222"/>
      <c r="HQ209" s="222"/>
      <c r="HR209" s="222"/>
      <c r="HS209" s="222"/>
      <c r="HT209" s="222"/>
      <c r="HU209" s="222"/>
      <c r="HV209" s="222"/>
      <c r="HW209" s="222"/>
      <c r="HX209" s="222"/>
      <c r="HY209" s="222"/>
      <c r="HZ209" s="222"/>
      <c r="IA209" s="222"/>
      <c r="IB209" s="222"/>
      <c r="IC209" s="222"/>
      <c r="ID209" s="222"/>
      <c r="IE209" s="222"/>
      <c r="IF209" s="222"/>
      <c r="IG209" s="222"/>
      <c r="IH209" s="222"/>
      <c r="II209" s="222"/>
      <c r="IJ209" s="222"/>
      <c r="IK209" s="222"/>
      <c r="IL209" s="222"/>
      <c r="IM209" s="222"/>
      <c r="IN209" s="222"/>
      <c r="IO209" s="222"/>
      <c r="IP209" s="222"/>
      <c r="IQ209" s="222"/>
      <c r="IR209" s="222"/>
      <c r="IS209" s="270" t="s">
        <v>455</v>
      </c>
      <c r="IT209" s="222"/>
      <c r="IU209" s="222"/>
      <c r="IV209" s="222"/>
      <c r="IW209" s="222"/>
      <c r="IX209" s="222"/>
      <c r="IY209" s="222"/>
      <c r="IZ209" s="222"/>
      <c r="JA209" s="222"/>
      <c r="JB209" s="222"/>
      <c r="JC209" s="222"/>
      <c r="JD209" s="222"/>
      <c r="JE209" s="222"/>
      <c r="JF209" s="222"/>
      <c r="JG209" s="222"/>
      <c r="JH209" s="222"/>
      <c r="JI209" s="222"/>
      <c r="JJ209" s="222"/>
      <c r="JK209" s="222"/>
      <c r="JL209" s="222"/>
      <c r="JM209" s="222"/>
      <c r="JN209" s="222"/>
      <c r="JO209" s="222"/>
      <c r="JP209" s="222"/>
      <c r="JQ209" s="222"/>
      <c r="JR209" s="222"/>
      <c r="JS209" s="222"/>
      <c r="JT209" s="222"/>
      <c r="JU209" s="222"/>
      <c r="JV209" s="222"/>
      <c r="JW209" s="222"/>
      <c r="JX209" s="222"/>
      <c r="JY209" s="222"/>
      <c r="JZ209" s="222"/>
      <c r="KA209" s="222"/>
      <c r="KB209" s="222"/>
      <c r="KC209" s="222"/>
      <c r="KD209" s="222"/>
      <c r="KE209" s="270" t="s">
        <v>455</v>
      </c>
      <c r="KF209" s="222"/>
      <c r="KG209" s="222"/>
      <c r="KH209" s="222"/>
      <c r="KI209" s="267"/>
      <c r="KJ209" s="222"/>
      <c r="KK209" s="222"/>
      <c r="KL209" s="222"/>
      <c r="KM209" s="222"/>
      <c r="KN209" s="222"/>
      <c r="KO209" s="222"/>
      <c r="KP209" s="222"/>
      <c r="KQ209" s="222"/>
      <c r="KR209" s="222"/>
      <c r="KS209" s="222"/>
      <c r="KT209" s="222"/>
      <c r="KU209" s="222"/>
      <c r="KV209" s="222"/>
      <c r="KW209" s="222"/>
      <c r="KX209" s="222"/>
      <c r="KY209" s="222"/>
      <c r="KZ209" s="222"/>
      <c r="LA209" s="222"/>
      <c r="LB209" s="222"/>
      <c r="LC209" s="222"/>
      <c r="LD209" s="222"/>
      <c r="LE209" s="222"/>
      <c r="LF209" s="222"/>
      <c r="LG209" s="222"/>
      <c r="LH209" s="222"/>
      <c r="LI209" s="222"/>
      <c r="LJ209" s="222"/>
      <c r="LK209" s="222"/>
      <c r="LL209" s="222"/>
      <c r="LM209" s="222"/>
      <c r="LN209" s="222"/>
      <c r="LO209" s="222"/>
      <c r="LP209" s="222"/>
      <c r="LQ209" s="222"/>
      <c r="LR209" s="222"/>
      <c r="LS209" s="222"/>
      <c r="LT209" s="90" t="s">
        <v>455</v>
      </c>
      <c r="LU209" s="222"/>
      <c r="LV209" s="222"/>
      <c r="LW209" s="222"/>
      <c r="LX209" s="222"/>
      <c r="LY209" s="222"/>
      <c r="LZ209" s="222"/>
      <c r="MA209" s="222"/>
      <c r="MB209" s="222"/>
      <c r="MC209" s="222"/>
      <c r="MD209" s="222"/>
      <c r="ME209" s="222"/>
      <c r="MF209" s="222"/>
      <c r="MG209" s="222"/>
      <c r="MH209" s="222"/>
      <c r="MI209" s="222"/>
      <c r="MJ209" s="222"/>
      <c r="MK209" s="222"/>
      <c r="ML209" s="222"/>
      <c r="MM209" s="222"/>
      <c r="MN209" s="222"/>
      <c r="MO209" s="222"/>
      <c r="MP209" s="222"/>
      <c r="MQ209" s="222"/>
      <c r="MR209" s="222"/>
      <c r="MS209" s="222"/>
      <c r="MT209" s="222"/>
      <c r="MU209" s="222"/>
      <c r="MV209" s="222"/>
      <c r="MW209" s="222"/>
      <c r="MX209" s="222"/>
      <c r="MY209" s="222"/>
      <c r="MZ209" s="222"/>
      <c r="NA209" s="222"/>
      <c r="NB209" s="222"/>
      <c r="NC209" s="222"/>
      <c r="ND209" s="222"/>
      <c r="NE209" s="222"/>
      <c r="NF209" s="222"/>
      <c r="NG209" s="222"/>
      <c r="NH209" s="222"/>
      <c r="NI209" s="222"/>
      <c r="NJ209" s="222"/>
      <c r="NK209" s="222"/>
      <c r="NL209" s="222"/>
      <c r="NM209" s="222"/>
      <c r="NN209" s="222"/>
      <c r="NO209" s="222"/>
      <c r="NP209" s="222"/>
      <c r="NQ209" s="222"/>
      <c r="NR209" s="222"/>
      <c r="NS209" s="222"/>
      <c r="NT209" s="222"/>
      <c r="NU209" s="222"/>
      <c r="NV209" s="222"/>
      <c r="NW209" s="222"/>
      <c r="NX209" s="222"/>
      <c r="NY209" s="222"/>
      <c r="NZ209" s="222"/>
      <c r="OA209" s="222"/>
      <c r="OB209" s="222"/>
      <c r="OC209" s="222"/>
      <c r="OD209" s="222"/>
      <c r="OE209" s="222"/>
      <c r="OF209" s="222"/>
      <c r="OG209" s="222"/>
      <c r="OH209" s="222"/>
      <c r="OI209" s="222"/>
      <c r="OJ209" s="222"/>
      <c r="OK209" s="222"/>
      <c r="OL209" s="222"/>
      <c r="OM209" s="222"/>
      <c r="ON209" s="222"/>
      <c r="OO209" s="222"/>
      <c r="OP209" s="222"/>
      <c r="OQ209" s="222"/>
      <c r="OR209" s="222"/>
      <c r="OS209" s="267">
        <f>IF(ISERROR(#REF!),0,1)</f>
        <v>0</v>
      </c>
      <c r="OT209" s="267">
        <f t="shared" si="54"/>
        <v>1</v>
      </c>
      <c r="OU209" s="267">
        <f t="shared" si="54"/>
        <v>0</v>
      </c>
      <c r="OV209" s="223"/>
      <c r="OW209" s="223"/>
      <c r="OX209" s="223"/>
      <c r="OY209" s="223"/>
      <c r="OZ209" s="223"/>
      <c r="PA209" s="223"/>
      <c r="PB209" s="223"/>
      <c r="PC209" s="223"/>
      <c r="PD209" s="223"/>
      <c r="PE209" s="223"/>
      <c r="PF209" s="223"/>
      <c r="PG209" s="223"/>
      <c r="PH209" s="223"/>
      <c r="PI209" s="223"/>
      <c r="PJ209" s="223"/>
      <c r="PK209" s="223"/>
      <c r="PL209" s="223"/>
      <c r="PM209" s="223"/>
      <c r="PN209" s="223"/>
      <c r="PO209" s="223"/>
      <c r="PP209" s="223"/>
      <c r="PQ209" s="223"/>
      <c r="PR209" s="223"/>
      <c r="PS209" s="223"/>
      <c r="PT209" s="223"/>
      <c r="PU209" s="223"/>
      <c r="PV209" s="223"/>
      <c r="PW209" s="223"/>
      <c r="PX209" s="223"/>
      <c r="PY209" s="223"/>
      <c r="PZ209" s="223"/>
      <c r="QA209" s="223"/>
      <c r="QB209" s="223"/>
      <c r="QC209" s="223"/>
      <c r="QD209" s="223"/>
      <c r="QE209" s="223"/>
      <c r="QF209" s="223"/>
      <c r="QG209" s="223"/>
      <c r="QH209" s="223"/>
      <c r="QI209" s="223"/>
      <c r="QJ209" s="223"/>
      <c r="QK209" s="223"/>
      <c r="QL209" s="223"/>
      <c r="QM209" s="223"/>
      <c r="QN209" s="223"/>
      <c r="QO209" s="223"/>
      <c r="QP209" s="223"/>
      <c r="QQ209" s="223"/>
      <c r="QR209" s="223"/>
      <c r="QS209" s="223"/>
      <c r="QT209" s="223"/>
      <c r="QU209" s="223"/>
      <c r="QV209" s="223"/>
      <c r="QW209" s="223"/>
      <c r="QX209" s="223"/>
      <c r="QY209" s="223"/>
      <c r="QZ209" s="223"/>
      <c r="RA209" s="223"/>
      <c r="RB209" s="223"/>
      <c r="RC209" s="223"/>
      <c r="RD209" s="223"/>
      <c r="RE209" s="223"/>
      <c r="RF209" s="223"/>
      <c r="RG209" s="223"/>
      <c r="RH209" s="223"/>
      <c r="RI209" s="223"/>
      <c r="RJ209" s="223"/>
      <c r="RK209" s="223"/>
      <c r="RL209" s="223"/>
      <c r="RM209" s="223"/>
      <c r="RN209" s="223"/>
      <c r="RO209" s="223"/>
      <c r="RP209" s="223"/>
      <c r="RQ209" s="223"/>
      <c r="RR209" s="223"/>
      <c r="RS209" s="223"/>
      <c r="RT209" s="223"/>
      <c r="RU209" s="223"/>
      <c r="RV209" s="223"/>
      <c r="RW209" s="223"/>
      <c r="RX209" s="223"/>
      <c r="RY209" s="223"/>
      <c r="RZ209" s="223"/>
      <c r="SA209" s="223"/>
      <c r="SB209" s="223"/>
      <c r="SC209" s="223"/>
      <c r="SD209" s="223"/>
      <c r="SE209" s="223"/>
      <c r="SF209" s="223"/>
      <c r="SG209" s="223"/>
      <c r="SH209" s="223"/>
      <c r="SI209" s="223"/>
      <c r="SJ209" s="223"/>
      <c r="SK209" s="223"/>
      <c r="SL209" s="223"/>
      <c r="SM209" s="223"/>
      <c r="SN209" s="223"/>
      <c r="SO209" s="223"/>
      <c r="SP209" s="223"/>
      <c r="SQ209" s="223"/>
      <c r="SR209" s="223"/>
      <c r="SS209" s="223"/>
      <c r="ST209" s="223"/>
      <c r="SU209" s="223"/>
      <c r="SV209" s="223"/>
      <c r="SW209" s="223"/>
      <c r="SX209" s="223"/>
      <c r="SY209" s="223"/>
      <c r="SZ209" s="223"/>
      <c r="TA209" s="223"/>
      <c r="TB209" s="223"/>
      <c r="TC209" s="223"/>
      <c r="TD209" s="223"/>
      <c r="TE209" s="223"/>
      <c r="TF209" s="223"/>
      <c r="TG209" s="223"/>
      <c r="TH209" s="223"/>
      <c r="TI209" s="223"/>
      <c r="TJ209" s="223"/>
      <c r="TK209" s="223"/>
      <c r="TL209" s="223"/>
      <c r="TM209" s="223"/>
      <c r="TN209" s="223"/>
      <c r="TO209" s="223"/>
      <c r="TP209" s="223"/>
      <c r="TQ209" s="223"/>
      <c r="TR209" s="223"/>
      <c r="TS209" s="223"/>
      <c r="TT209" s="223"/>
      <c r="TU209" s="223"/>
      <c r="TV209" s="223"/>
      <c r="TW209" s="223"/>
      <c r="TX209" s="223"/>
      <c r="TY209" s="223"/>
      <c r="TZ209" s="223"/>
      <c r="UA209" s="223"/>
      <c r="UB209" s="223"/>
      <c r="UC209" s="223"/>
      <c r="UD209" s="223"/>
      <c r="UE209" s="223"/>
      <c r="UF209" s="223"/>
      <c r="UG209" s="223"/>
      <c r="UH209" s="223"/>
      <c r="UI209" s="223"/>
      <c r="UJ209" s="223"/>
      <c r="UK209" s="223"/>
      <c r="UL209" s="223"/>
      <c r="UM209" s="223"/>
      <c r="UN209" s="223"/>
      <c r="UO209" s="223"/>
      <c r="UP209" s="223"/>
      <c r="UQ209" s="223"/>
      <c r="UR209" s="223"/>
      <c r="US209" s="223"/>
      <c r="UT209" s="223"/>
      <c r="UU209" s="223"/>
      <c r="UV209" s="223"/>
      <c r="UW209" s="223"/>
      <c r="UX209" s="223"/>
      <c r="UY209" s="223"/>
      <c r="UZ209" s="223"/>
      <c r="VA209" s="223"/>
      <c r="VB209" s="223"/>
      <c r="VC209" s="223"/>
      <c r="VD209" s="223"/>
      <c r="VE209" s="223"/>
      <c r="VF209" s="223"/>
      <c r="VG209" s="223"/>
      <c r="VH209" s="223"/>
      <c r="VI209" s="223"/>
      <c r="VJ209" s="223"/>
      <c r="VK209" s="223"/>
      <c r="VL209" s="223"/>
      <c r="VM209" s="223"/>
      <c r="VN209" s="223"/>
      <c r="VO209" s="223"/>
      <c r="VP209" s="223"/>
      <c r="VQ209" s="223"/>
      <c r="VR209" s="223"/>
      <c r="VS209" s="223"/>
      <c r="VT209" s="223"/>
      <c r="VU209" s="223"/>
      <c r="VV209" s="223"/>
      <c r="VW209" s="223"/>
      <c r="VX209" s="223"/>
      <c r="VY209" s="223"/>
      <c r="VZ209" s="223"/>
      <c r="WA209" s="223"/>
      <c r="WB209" s="223"/>
      <c r="WC209" s="223"/>
      <c r="WD209" s="223"/>
      <c r="WE209" s="223"/>
      <c r="WF209" s="223"/>
      <c r="WG209" s="223"/>
      <c r="WH209" s="223"/>
      <c r="WI209" s="223"/>
      <c r="WJ209" s="223"/>
      <c r="WK209" s="223"/>
      <c r="WL209" s="223"/>
      <c r="WM209" s="223"/>
      <c r="WN209" s="223"/>
      <c r="WO209" s="223"/>
      <c r="WP209" s="223"/>
      <c r="WQ209" s="223"/>
      <c r="WR209" s="223"/>
      <c r="WS209" s="223"/>
      <c r="WT209" s="223"/>
      <c r="WU209" s="223"/>
      <c r="WV209" s="223"/>
      <c r="WW209" s="223"/>
      <c r="WX209" s="223"/>
      <c r="WY209" s="223"/>
      <c r="WZ209" s="223"/>
      <c r="XA209" s="223"/>
      <c r="XB209" s="223"/>
      <c r="XC209" s="223"/>
      <c r="XD209" s="223"/>
      <c r="XE209" s="223"/>
      <c r="XF209" s="223"/>
      <c r="XG209" s="223"/>
      <c r="XH209" s="223"/>
      <c r="XI209" s="223"/>
      <c r="XJ209" s="223"/>
      <c r="XK209" s="223"/>
      <c r="XL209" s="223"/>
      <c r="XM209" s="223"/>
      <c r="XN209" s="223"/>
      <c r="XO209" s="223"/>
      <c r="XP209" s="223"/>
      <c r="XQ209" s="223"/>
      <c r="XR209" s="223"/>
      <c r="XS209" s="223"/>
      <c r="XT209" s="223"/>
      <c r="XU209" s="223"/>
      <c r="XV209" s="223"/>
      <c r="XW209" s="223"/>
      <c r="XX209" s="223"/>
      <c r="XY209" s="223"/>
      <c r="XZ209" s="223"/>
      <c r="YA209" s="223"/>
      <c r="YB209" s="223"/>
      <c r="YC209" s="223"/>
      <c r="YD209" s="223"/>
      <c r="YE209" s="223"/>
      <c r="YF209" s="223"/>
      <c r="YG209" s="223"/>
      <c r="YH209" s="223"/>
      <c r="YI209" s="223"/>
      <c r="YJ209" s="223"/>
      <c r="YK209" s="223"/>
      <c r="YL209" s="223"/>
      <c r="YM209" s="223"/>
      <c r="YN209" s="223"/>
      <c r="YO209" s="223"/>
      <c r="YP209" s="223"/>
      <c r="YQ209" s="223"/>
      <c r="YR209" s="223"/>
      <c r="YS209" s="223"/>
      <c r="YT209" s="223"/>
      <c r="YU209" s="223"/>
      <c r="YV209" s="223"/>
      <c r="YW209" s="223"/>
      <c r="YX209" s="223"/>
      <c r="YY209" s="223"/>
      <c r="YZ209" s="223"/>
      <c r="ZA209" s="223"/>
      <c r="ZB209" s="223"/>
      <c r="ZC209" s="223"/>
      <c r="ZD209" s="223"/>
      <c r="ZE209" s="223"/>
      <c r="ZF209" s="223"/>
      <c r="ZG209" s="223"/>
      <c r="ZH209" s="223"/>
      <c r="ZI209" s="223"/>
      <c r="ZJ209" s="223"/>
      <c r="ZK209" s="223"/>
      <c r="ZL209" s="223"/>
      <c r="ZM209" s="223"/>
      <c r="ZN209" s="223"/>
      <c r="ZO209" s="223"/>
      <c r="ZP209" s="223"/>
      <c r="ZQ209" s="223"/>
      <c r="ZR209" s="223"/>
      <c r="ZS209" s="223"/>
      <c r="ZT209" s="223"/>
      <c r="ZU209" s="223"/>
      <c r="ZV209" s="223"/>
      <c r="ZW209" s="223"/>
      <c r="ZX209" s="223"/>
      <c r="ZY209" s="223"/>
      <c r="ZZ209" s="223"/>
      <c r="AAA209" s="223"/>
      <c r="AAB209" s="223"/>
      <c r="AAC209" s="223"/>
      <c r="AAD209" s="223"/>
      <c r="AAE209" s="223"/>
      <c r="AAF209" s="223"/>
      <c r="AAG209" s="223"/>
      <c r="AAH209" s="223"/>
      <c r="AAI209" s="223"/>
      <c r="AAJ209" s="223"/>
      <c r="AAK209" s="223"/>
      <c r="AAL209" s="223"/>
      <c r="AAM209" s="223"/>
      <c r="AAN209" s="223"/>
      <c r="AAO209" s="223"/>
      <c r="AAP209" s="223"/>
      <c r="AAQ209" s="223"/>
      <c r="AAR209" s="223"/>
      <c r="AAS209" s="223"/>
      <c r="AAT209" s="223"/>
      <c r="AAU209" s="223"/>
      <c r="AAV209" s="223"/>
      <c r="AAW209" s="223"/>
      <c r="AAX209" s="223"/>
      <c r="AAY209" s="223"/>
      <c r="AAZ209" s="223"/>
      <c r="ABA209" s="223"/>
      <c r="ABB209" s="223"/>
      <c r="ABC209" s="223"/>
      <c r="ABD209" s="223"/>
      <c r="ABE209" s="223"/>
      <c r="ABF209" s="223"/>
      <c r="ABG209" s="223"/>
      <c r="ABH209" s="223"/>
      <c r="ABI209" s="223"/>
      <c r="ABJ209" s="223"/>
      <c r="ABK209" s="223"/>
      <c r="ABL209" s="223"/>
      <c r="ABM209" s="223"/>
      <c r="ABN209" s="223"/>
      <c r="ABO209" s="223"/>
      <c r="ABP209" s="223"/>
      <c r="ABQ209" s="223"/>
      <c r="ABR209" s="223"/>
      <c r="ABS209" s="223"/>
      <c r="ABT209" s="223"/>
      <c r="ABU209" s="223"/>
      <c r="ABV209" s="223"/>
      <c r="ABW209" s="223"/>
      <c r="ABX209" s="223"/>
      <c r="ABY209" s="223"/>
      <c r="ABZ209" s="223"/>
      <c r="ACA209" s="223"/>
      <c r="ACB209" s="223"/>
      <c r="ACC209" s="223"/>
      <c r="ACD209" s="223"/>
      <c r="ACE209" s="223"/>
      <c r="ACF209" s="223"/>
      <c r="ACG209" s="223"/>
      <c r="ACH209" s="223"/>
      <c r="ACI209" s="223"/>
      <c r="ACJ209" s="223"/>
      <c r="ACK209" s="223"/>
      <c r="ACL209" s="223"/>
      <c r="ACM209" s="223"/>
      <c r="ACN209" s="223"/>
      <c r="ACO209" s="223"/>
      <c r="ACP209" s="223"/>
      <c r="ACQ209" s="223"/>
      <c r="ACR209" s="223"/>
      <c r="ACS209" s="223"/>
      <c r="ACT209" s="223"/>
      <c r="ACU209" s="223"/>
      <c r="ACV209" s="223"/>
      <c r="ACW209" s="223"/>
      <c r="ACX209" s="223"/>
      <c r="ACY209" s="223"/>
      <c r="ACZ209" s="223"/>
      <c r="ADA209" s="223"/>
      <c r="ADB209" s="223"/>
      <c r="ADC209" s="223"/>
      <c r="ADD209" s="223"/>
      <c r="ADE209" s="223"/>
      <c r="ADF209" s="223"/>
      <c r="ADG209" s="223"/>
      <c r="ADH209" s="223"/>
      <c r="ADI209" s="223"/>
      <c r="ADJ209" s="223"/>
      <c r="ADK209" s="223"/>
      <c r="ADL209" s="223"/>
      <c r="ADM209" s="223"/>
      <c r="ADN209" s="223"/>
      <c r="ADO209" s="223"/>
      <c r="ADP209" s="223"/>
      <c r="ADQ209" s="223"/>
      <c r="ADR209" s="223"/>
      <c r="ADS209" s="223"/>
      <c r="ADT209" s="223"/>
      <c r="ADU209" s="223"/>
      <c r="ADV209" s="223"/>
      <c r="ADW209" s="223"/>
      <c r="ADX209" s="223"/>
      <c r="ADY209" s="223"/>
      <c r="ADZ209" s="223"/>
      <c r="AEA209" s="223"/>
      <c r="AEB209" s="223"/>
      <c r="AEC209" s="223"/>
      <c r="AED209" s="223"/>
      <c r="AEE209" s="223"/>
      <c r="AEF209" s="223"/>
      <c r="AEG209" s="223"/>
      <c r="AEH209" s="223"/>
      <c r="AEI209" s="223"/>
      <c r="AEJ209" s="223"/>
      <c r="AEK209" s="223"/>
      <c r="AEL209" s="223"/>
      <c r="AEM209" s="223"/>
      <c r="AEN209" s="223"/>
      <c r="AEO209" s="223"/>
      <c r="AEP209" s="223"/>
      <c r="AEQ209" s="223"/>
      <c r="AER209" s="223"/>
      <c r="AES209" s="223"/>
      <c r="AET209" s="223"/>
      <c r="AEU209" s="223"/>
      <c r="AEV209" s="223"/>
      <c r="AEW209" s="223"/>
      <c r="AEX209" s="223"/>
      <c r="AEY209" s="223"/>
      <c r="AEZ209" s="223"/>
      <c r="AFA209" s="223"/>
      <c r="AFB209" s="223"/>
      <c r="AFC209" s="223"/>
      <c r="AFD209" s="223"/>
      <c r="AFE209" s="223"/>
      <c r="AFF209" s="223"/>
      <c r="AFG209" s="223"/>
      <c r="AFH209" s="223"/>
      <c r="AFI209" s="223"/>
      <c r="AFJ209" s="223"/>
      <c r="AFK209" s="223"/>
      <c r="AFL209" s="223"/>
      <c r="AFM209" s="223"/>
      <c r="AFN209" s="223"/>
      <c r="AFO209" s="223"/>
      <c r="AFP209" s="223"/>
      <c r="AFQ209" s="223"/>
      <c r="AFR209" s="223"/>
      <c r="AFS209" s="223"/>
      <c r="AFT209" s="223"/>
    </row>
    <row r="210" spans="1:852" s="291" customFormat="1">
      <c r="A210" s="212" t="s">
        <v>3796</v>
      </c>
      <c r="B210" s="583" t="s">
        <v>9982</v>
      </c>
      <c r="C210" s="840" t="str">
        <f>IF(Severity!F210&gt;=0.5,"YES","NO")</f>
        <v>YES</v>
      </c>
      <c r="D210" s="840" t="str">
        <f>IF(Severity!G210&gt;=0.5,"YES","NO")</f>
        <v>NO</v>
      </c>
      <c r="E210" s="90">
        <v>6</v>
      </c>
      <c r="F210" s="90">
        <v>3</v>
      </c>
      <c r="G210" s="222" t="s">
        <v>360</v>
      </c>
      <c r="H210" s="222" t="s">
        <v>455</v>
      </c>
      <c r="I210" s="222">
        <v>18</v>
      </c>
      <c r="J210" s="222">
        <v>33</v>
      </c>
      <c r="K210" s="222" t="s">
        <v>455</v>
      </c>
      <c r="L210" s="222"/>
      <c r="M210" s="222"/>
      <c r="N210" s="222"/>
      <c r="O210" s="222" t="s">
        <v>237</v>
      </c>
      <c r="P210" s="222">
        <v>10</v>
      </c>
      <c r="Q210" s="222">
        <v>26</v>
      </c>
      <c r="R210" s="222">
        <v>50</v>
      </c>
      <c r="S210" s="222" t="s">
        <v>237</v>
      </c>
      <c r="T210" s="222">
        <v>10</v>
      </c>
      <c r="U210" s="222">
        <v>30.6</v>
      </c>
      <c r="V210" s="222">
        <v>5.2</v>
      </c>
      <c r="W210" s="222"/>
      <c r="X210" s="222"/>
      <c r="Y210" s="222"/>
      <c r="Z210" s="222"/>
      <c r="AA210" s="222"/>
      <c r="AB210" s="222"/>
      <c r="AC210" s="222"/>
      <c r="AD210" s="222"/>
      <c r="AE210" s="222">
        <v>-13.1</v>
      </c>
      <c r="AF210" s="222">
        <v>8.9</v>
      </c>
      <c r="AG210" s="222">
        <v>-17.7</v>
      </c>
      <c r="AH210" s="222">
        <v>7.9</v>
      </c>
      <c r="AI210" s="95">
        <v>73</v>
      </c>
      <c r="AJ210" s="267">
        <f>AI210-J210</f>
        <v>40</v>
      </c>
      <c r="AK210" s="222">
        <v>40</v>
      </c>
      <c r="AL210" s="222" t="s">
        <v>3011</v>
      </c>
      <c r="AM210" s="222" t="s">
        <v>455</v>
      </c>
      <c r="AN210" s="222">
        <v>3</v>
      </c>
      <c r="AO210" s="222">
        <v>21</v>
      </c>
      <c r="AP210" s="222" t="s">
        <v>455</v>
      </c>
      <c r="AQ210" s="222"/>
      <c r="AR210" s="222"/>
      <c r="AS210" s="222"/>
      <c r="AT210" s="222" t="s">
        <v>237</v>
      </c>
      <c r="AU210" s="222">
        <v>10</v>
      </c>
      <c r="AV210" s="222">
        <v>25</v>
      </c>
      <c r="AW210" s="222">
        <v>50</v>
      </c>
      <c r="AX210" s="222" t="s">
        <v>237</v>
      </c>
      <c r="AY210" s="222">
        <v>10</v>
      </c>
      <c r="AZ210" s="222">
        <v>29.6</v>
      </c>
      <c r="BA210" s="222">
        <v>5.6</v>
      </c>
      <c r="BB210" s="222"/>
      <c r="BC210" s="222"/>
      <c r="BD210" s="222"/>
      <c r="BE210" s="222"/>
      <c r="BF210" s="222"/>
      <c r="BG210" s="222"/>
      <c r="BH210" s="222"/>
      <c r="BI210" s="222"/>
      <c r="BJ210" s="222">
        <v>-10.199999999999999</v>
      </c>
      <c r="BK210" s="222">
        <v>9.6</v>
      </c>
      <c r="BL210" s="222">
        <v>-11.9</v>
      </c>
      <c r="BM210" s="222">
        <v>10</v>
      </c>
      <c r="BN210" s="222">
        <v>78</v>
      </c>
      <c r="BO210" s="270">
        <f>BN210-AO210</f>
        <v>57</v>
      </c>
      <c r="BP210" s="222">
        <v>57</v>
      </c>
      <c r="BQ210" s="222"/>
      <c r="BR210" s="222" t="s">
        <v>455</v>
      </c>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c r="CT210" s="222"/>
      <c r="CU210" s="222"/>
      <c r="CV210" s="222"/>
      <c r="CW210" s="90"/>
      <c r="CX210" s="95"/>
      <c r="CY210" s="222"/>
      <c r="CZ210" s="222"/>
      <c r="DA210" s="222"/>
      <c r="DB210" s="222"/>
      <c r="DC210" s="222"/>
      <c r="DD210" s="222"/>
      <c r="DE210" s="222"/>
      <c r="DF210" s="222"/>
      <c r="DG210" s="222"/>
      <c r="DH210" s="222"/>
      <c r="DI210" s="222"/>
      <c r="DJ210" s="222"/>
      <c r="DK210" s="222"/>
      <c r="DL210" s="222"/>
      <c r="DM210" s="222"/>
      <c r="DN210" s="222"/>
      <c r="DO210" s="222"/>
      <c r="DP210" s="222"/>
      <c r="DQ210" s="222"/>
      <c r="DR210" s="222"/>
      <c r="DS210" s="222"/>
      <c r="DT210" s="222"/>
      <c r="DU210" s="222"/>
      <c r="DV210" s="222"/>
      <c r="DW210" s="222"/>
      <c r="DX210" s="222"/>
      <c r="DY210" s="222"/>
      <c r="DZ210" s="222"/>
      <c r="EA210" s="222"/>
      <c r="EB210" s="90"/>
      <c r="EC210" s="222"/>
      <c r="ED210" s="222"/>
      <c r="EE210" s="222"/>
      <c r="EF210" s="222"/>
      <c r="EG210" s="222"/>
      <c r="EH210" s="222"/>
      <c r="EI210" s="222"/>
      <c r="EJ210" s="222"/>
      <c r="EK210" s="222"/>
      <c r="EL210" s="222"/>
      <c r="EM210" s="222"/>
      <c r="EN210" s="222"/>
      <c r="EO210" s="222"/>
      <c r="EP210" s="222"/>
      <c r="EQ210" s="222"/>
      <c r="ER210" s="222"/>
      <c r="ES210" s="222"/>
      <c r="ET210" s="222"/>
      <c r="EU210" s="222"/>
      <c r="EV210" s="222"/>
      <c r="EW210" s="222"/>
      <c r="EX210" s="222"/>
      <c r="EY210" s="222"/>
      <c r="EZ210" s="222"/>
      <c r="FA210" s="222"/>
      <c r="FB210" s="222"/>
      <c r="FC210" s="222"/>
      <c r="FD210" s="222"/>
      <c r="FE210" s="222"/>
      <c r="FF210" s="90"/>
      <c r="FG210" s="222"/>
      <c r="FH210" s="222"/>
      <c r="FI210" s="222"/>
      <c r="FJ210" s="222"/>
      <c r="FK210" s="222"/>
      <c r="FL210" s="222"/>
      <c r="FM210" s="222"/>
      <c r="FN210" s="222"/>
      <c r="FO210" s="222"/>
      <c r="FP210" s="222"/>
      <c r="FQ210" s="222"/>
      <c r="FR210" s="222"/>
      <c r="FS210" s="222"/>
      <c r="FT210" s="222"/>
      <c r="FU210" s="222"/>
      <c r="FV210" s="222"/>
      <c r="FW210" s="222"/>
      <c r="FX210" s="222"/>
      <c r="FY210" s="222"/>
      <c r="FZ210" s="222"/>
      <c r="GA210" s="222"/>
      <c r="GB210" s="222"/>
      <c r="GC210" s="222"/>
      <c r="GD210" s="222"/>
      <c r="GE210" s="222"/>
      <c r="GF210" s="222"/>
      <c r="GG210" s="222"/>
      <c r="GH210" s="222"/>
      <c r="GI210" s="222"/>
      <c r="GJ210" s="222"/>
      <c r="GK210" s="222"/>
      <c r="GL210" s="222"/>
      <c r="GM210" s="222"/>
      <c r="GN210" s="222"/>
      <c r="GO210" s="222"/>
      <c r="GP210" s="222"/>
      <c r="GQ210" s="222"/>
      <c r="GR210" s="222"/>
      <c r="GS210" s="222"/>
      <c r="GT210" s="222"/>
      <c r="GU210" s="222"/>
      <c r="GV210" s="222"/>
      <c r="GW210" s="222"/>
      <c r="GX210" s="222"/>
      <c r="GY210" s="222"/>
      <c r="GZ210" s="222"/>
      <c r="HA210" s="222"/>
      <c r="HB210" s="222"/>
      <c r="HC210" s="222"/>
      <c r="HD210" s="90"/>
      <c r="HE210" s="222"/>
      <c r="HF210" s="222"/>
      <c r="HG210" s="222"/>
      <c r="HH210" s="222"/>
      <c r="HI210" s="222"/>
      <c r="HJ210" s="222"/>
      <c r="HK210" s="222"/>
      <c r="HL210" s="222"/>
      <c r="HM210" s="222"/>
      <c r="HN210" s="222"/>
      <c r="HO210" s="222"/>
      <c r="HP210" s="222"/>
      <c r="HQ210" s="222"/>
      <c r="HR210" s="222"/>
      <c r="HS210" s="222"/>
      <c r="HT210" s="222"/>
      <c r="HU210" s="222"/>
      <c r="HV210" s="222"/>
      <c r="HW210" s="222"/>
      <c r="HX210" s="222"/>
      <c r="HY210" s="222"/>
      <c r="HZ210" s="222"/>
      <c r="IA210" s="222"/>
      <c r="IB210" s="222"/>
      <c r="IC210" s="222"/>
      <c r="ID210" s="222"/>
      <c r="IE210" s="222"/>
      <c r="IF210" s="222"/>
      <c r="IG210" s="222"/>
      <c r="IH210" s="222"/>
      <c r="II210" s="222"/>
      <c r="IJ210" s="222"/>
      <c r="IK210" s="222"/>
      <c r="IL210" s="222"/>
      <c r="IM210" s="222"/>
      <c r="IN210" s="222"/>
      <c r="IO210" s="222"/>
      <c r="IP210" s="222"/>
      <c r="IQ210" s="222"/>
      <c r="IR210" s="222"/>
      <c r="IS210" s="90"/>
      <c r="IT210" s="222"/>
      <c r="IU210" s="222"/>
      <c r="IV210" s="222"/>
      <c r="IW210" s="222"/>
      <c r="IX210" s="222"/>
      <c r="IY210" s="222"/>
      <c r="IZ210" s="222"/>
      <c r="JA210" s="222"/>
      <c r="JB210" s="222"/>
      <c r="JC210" s="222"/>
      <c r="JD210" s="222"/>
      <c r="JE210" s="222"/>
      <c r="JF210" s="222"/>
      <c r="JG210" s="222"/>
      <c r="JH210" s="222"/>
      <c r="JI210" s="222"/>
      <c r="JJ210" s="222"/>
      <c r="JK210" s="222"/>
      <c r="JL210" s="222"/>
      <c r="JM210" s="222"/>
      <c r="JN210" s="222"/>
      <c r="JO210" s="222"/>
      <c r="JP210" s="222"/>
      <c r="JQ210" s="222"/>
      <c r="JR210" s="222"/>
      <c r="JS210" s="222"/>
      <c r="JT210" s="222"/>
      <c r="JU210" s="222"/>
      <c r="JV210" s="222"/>
      <c r="JW210" s="222"/>
      <c r="JX210" s="222"/>
      <c r="JY210" s="222"/>
      <c r="JZ210" s="222"/>
      <c r="KA210" s="222"/>
      <c r="KB210" s="222"/>
      <c r="KC210" s="222"/>
      <c r="KD210" s="222"/>
      <c r="KE210" s="90"/>
      <c r="KF210" s="222"/>
      <c r="KG210" s="222"/>
      <c r="KH210" s="222"/>
      <c r="KI210" s="222"/>
      <c r="KJ210" s="222"/>
      <c r="KK210" s="222"/>
      <c r="KL210" s="222"/>
      <c r="KM210" s="222"/>
      <c r="KN210" s="222"/>
      <c r="KO210" s="222"/>
      <c r="KP210" s="222"/>
      <c r="KQ210" s="222"/>
      <c r="KR210" s="222"/>
      <c r="KS210" s="222"/>
      <c r="KT210" s="222"/>
      <c r="KU210" s="222"/>
      <c r="KV210" s="222"/>
      <c r="KW210" s="222"/>
      <c r="KX210" s="222"/>
      <c r="KY210" s="222"/>
      <c r="KZ210" s="222"/>
      <c r="LA210" s="222"/>
      <c r="LB210" s="222"/>
      <c r="LC210" s="222"/>
      <c r="LD210" s="222"/>
      <c r="LE210" s="222"/>
      <c r="LF210" s="222"/>
      <c r="LG210" s="222"/>
      <c r="LH210" s="222"/>
      <c r="LI210" s="222"/>
      <c r="LJ210" s="222"/>
      <c r="LK210" s="222"/>
      <c r="LL210" s="222"/>
      <c r="LM210" s="222"/>
      <c r="LN210" s="222"/>
      <c r="LO210" s="222"/>
      <c r="LP210" s="222"/>
      <c r="LQ210" s="222"/>
      <c r="LR210" s="222"/>
      <c r="LS210" s="222"/>
      <c r="LT210" s="90"/>
      <c r="LU210" s="222"/>
      <c r="LV210" s="222"/>
      <c r="LW210" s="222"/>
      <c r="LX210" s="222"/>
      <c r="LY210" s="222"/>
      <c r="LZ210" s="222"/>
      <c r="MA210" s="222"/>
      <c r="MB210" s="222"/>
      <c r="MC210" s="222"/>
      <c r="MD210" s="222"/>
      <c r="ME210" s="222"/>
      <c r="MF210" s="222"/>
      <c r="MG210" s="222"/>
      <c r="MH210" s="222"/>
      <c r="MI210" s="222"/>
      <c r="MJ210" s="222"/>
      <c r="MK210" s="222"/>
      <c r="ML210" s="222"/>
      <c r="MM210" s="222"/>
      <c r="MN210" s="222"/>
      <c r="MO210" s="222"/>
      <c r="MP210" s="222"/>
      <c r="MQ210" s="222"/>
      <c r="MR210" s="222"/>
      <c r="MS210" s="222"/>
      <c r="MT210" s="222"/>
      <c r="MU210" s="222"/>
      <c r="MV210" s="222"/>
      <c r="MW210" s="222"/>
      <c r="MX210" s="222"/>
      <c r="MY210" s="222"/>
      <c r="MZ210" s="222"/>
      <c r="NA210" s="222"/>
      <c r="NB210" s="222"/>
      <c r="NC210" s="222"/>
      <c r="ND210" s="222"/>
      <c r="NE210" s="222"/>
      <c r="NF210" s="222"/>
      <c r="NG210" s="222"/>
      <c r="NH210" s="222"/>
      <c r="NI210" s="222"/>
      <c r="NJ210" s="222"/>
      <c r="NK210" s="222"/>
      <c r="NL210" s="222"/>
      <c r="NM210" s="222"/>
      <c r="NN210" s="222"/>
      <c r="NO210" s="222"/>
      <c r="NP210" s="222"/>
      <c r="NQ210" s="222"/>
      <c r="NR210" s="222"/>
      <c r="NS210" s="222"/>
      <c r="NT210" s="222"/>
      <c r="NU210" s="222"/>
      <c r="NV210" s="222"/>
      <c r="NW210" s="222"/>
      <c r="NX210" s="222"/>
      <c r="NY210" s="222"/>
      <c r="NZ210" s="222"/>
      <c r="OA210" s="222"/>
      <c r="OB210" s="222"/>
      <c r="OC210" s="222"/>
      <c r="OD210" s="222"/>
      <c r="OE210" s="222"/>
      <c r="OF210" s="222"/>
      <c r="OG210" s="222"/>
      <c r="OH210" s="222"/>
      <c r="OI210" s="222"/>
      <c r="OJ210" s="222"/>
      <c r="OK210" s="222"/>
      <c r="OL210" s="222"/>
      <c r="OM210" s="222"/>
      <c r="ON210" s="222"/>
      <c r="OO210" s="222"/>
      <c r="OP210" s="222"/>
      <c r="OQ210" s="222"/>
      <c r="OR210" s="222"/>
      <c r="OS210" s="222"/>
      <c r="OT210" s="222"/>
      <c r="OU210" s="222"/>
      <c r="OV210" s="222"/>
      <c r="OW210" s="273"/>
      <c r="OX210" s="273"/>
      <c r="OY210" s="222"/>
      <c r="OZ210" s="222"/>
      <c r="PA210" s="222"/>
      <c r="PB210" s="222"/>
      <c r="PC210" s="222"/>
      <c r="PD210" s="222"/>
      <c r="PE210" s="222"/>
      <c r="PF210" s="222"/>
      <c r="PG210" s="222"/>
      <c r="PH210" s="222"/>
      <c r="PI210" s="222"/>
      <c r="PJ210" s="222"/>
      <c r="PK210" s="222"/>
      <c r="PL210" s="222"/>
      <c r="PM210" s="222"/>
      <c r="PN210" s="222"/>
      <c r="PO210" s="222"/>
      <c r="PP210" s="222"/>
      <c r="PQ210" s="222"/>
      <c r="PR210" s="222"/>
      <c r="PS210" s="222"/>
      <c r="PT210" s="222"/>
      <c r="PU210" s="222"/>
      <c r="PV210" s="222"/>
      <c r="PW210" s="222"/>
      <c r="PX210" s="222"/>
      <c r="PY210" s="222"/>
      <c r="PZ210" s="222"/>
      <c r="QA210" s="222"/>
      <c r="QB210" s="222"/>
      <c r="QC210" s="222"/>
      <c r="QD210" s="222"/>
      <c r="QE210" s="222"/>
      <c r="QF210" s="222"/>
      <c r="QG210" s="222"/>
      <c r="QH210" s="222"/>
      <c r="QI210" s="222"/>
      <c r="QJ210" s="222"/>
      <c r="QK210" s="222"/>
      <c r="QL210" s="222"/>
      <c r="QM210" s="222"/>
      <c r="QN210" s="222"/>
      <c r="QO210" s="222"/>
      <c r="QP210" s="222"/>
      <c r="QQ210" s="222"/>
      <c r="QR210" s="222"/>
      <c r="QS210" s="222"/>
      <c r="QT210" s="222"/>
      <c r="QU210" s="222"/>
      <c r="QV210" s="222"/>
      <c r="QW210" s="222"/>
      <c r="QX210" s="222"/>
      <c r="QY210" s="222"/>
      <c r="QZ210" s="222"/>
      <c r="RA210" s="222"/>
      <c r="RB210" s="222"/>
      <c r="RC210" s="222"/>
      <c r="RD210" s="222"/>
      <c r="RE210" s="222"/>
      <c r="RF210" s="222"/>
      <c r="RG210" s="222"/>
      <c r="RH210" s="222"/>
      <c r="RI210" s="222"/>
      <c r="RJ210" s="222"/>
      <c r="RK210" s="222"/>
      <c r="RL210" s="222"/>
      <c r="RM210" s="222"/>
      <c r="RN210" s="222"/>
      <c r="RO210" s="222"/>
      <c r="RP210" s="222"/>
      <c r="RQ210" s="222"/>
      <c r="RR210" s="222"/>
      <c r="RS210" s="222"/>
      <c r="RT210" s="222"/>
      <c r="RU210" s="222"/>
      <c r="RV210" s="222"/>
      <c r="RW210" s="222"/>
      <c r="RX210" s="222"/>
      <c r="RY210" s="222"/>
      <c r="RZ210" s="222"/>
      <c r="SA210" s="222"/>
      <c r="SB210" s="222"/>
      <c r="SC210" s="222"/>
      <c r="SD210" s="222"/>
      <c r="SE210" s="222"/>
      <c r="SF210" s="222"/>
      <c r="SG210" s="222"/>
      <c r="SH210" s="222"/>
      <c r="SI210" s="222"/>
      <c r="SJ210" s="222"/>
      <c r="SK210" s="222"/>
      <c r="SL210" s="222"/>
      <c r="SM210" s="222"/>
      <c r="SN210" s="222"/>
      <c r="SO210" s="222"/>
      <c r="SP210" s="222"/>
      <c r="SQ210" s="222"/>
      <c r="SR210" s="222"/>
      <c r="SS210" s="222"/>
      <c r="ST210" s="222"/>
      <c r="SU210" s="222"/>
      <c r="SV210" s="222"/>
      <c r="SW210" s="222"/>
      <c r="SX210" s="222"/>
      <c r="SY210" s="222"/>
      <c r="SZ210" s="222"/>
      <c r="TA210" s="222"/>
      <c r="TB210" s="222"/>
      <c r="TC210" s="222"/>
      <c r="TD210" s="222"/>
      <c r="TE210" s="222"/>
      <c r="TF210" s="222"/>
      <c r="TG210" s="222"/>
      <c r="TH210" s="222"/>
      <c r="TI210" s="222"/>
      <c r="TJ210" s="222"/>
      <c r="TK210" s="222"/>
      <c r="TL210" s="222"/>
      <c r="TM210" s="222"/>
      <c r="TN210" s="222"/>
      <c r="TO210" s="222"/>
      <c r="TP210" s="222"/>
      <c r="TQ210" s="222"/>
      <c r="TR210" s="222"/>
      <c r="TS210" s="222"/>
      <c r="TT210" s="222"/>
      <c r="TU210" s="222"/>
      <c r="TV210" s="222"/>
      <c r="TW210" s="222"/>
      <c r="TX210" s="222"/>
      <c r="TY210" s="222"/>
      <c r="TZ210" s="222"/>
      <c r="UA210" s="222"/>
      <c r="UB210" s="222"/>
      <c r="UC210" s="222"/>
      <c r="UD210" s="222"/>
      <c r="UE210" s="222"/>
      <c r="UF210" s="222"/>
      <c r="UG210" s="222"/>
      <c r="UH210" s="222"/>
      <c r="UI210" s="222"/>
      <c r="UJ210" s="222"/>
      <c r="UK210" s="222"/>
      <c r="UL210" s="222"/>
      <c r="UM210" s="222"/>
      <c r="UN210" s="222"/>
      <c r="UO210" s="222"/>
      <c r="UP210" s="222"/>
      <c r="UQ210" s="222"/>
      <c r="UR210" s="222"/>
      <c r="US210" s="222"/>
      <c r="UT210" s="222"/>
      <c r="UU210" s="222"/>
      <c r="UV210" s="222"/>
      <c r="UW210" s="222"/>
      <c r="UX210" s="222"/>
      <c r="UY210" s="222"/>
      <c r="UZ210" s="222"/>
      <c r="VA210" s="222"/>
      <c r="VB210" s="222"/>
      <c r="VC210" s="222"/>
      <c r="VD210" s="222"/>
      <c r="VE210" s="222"/>
      <c r="VF210" s="222"/>
      <c r="VG210" s="222"/>
      <c r="VH210" s="222"/>
      <c r="VI210" s="222"/>
      <c r="VJ210" s="222"/>
      <c r="VK210" s="222"/>
      <c r="VL210" s="222"/>
      <c r="VM210" s="222"/>
      <c r="VN210" s="222"/>
      <c r="VO210" s="222"/>
      <c r="VP210" s="222"/>
      <c r="VQ210" s="222"/>
      <c r="VR210" s="222"/>
      <c r="VS210" s="222"/>
      <c r="VT210" s="222"/>
      <c r="VU210" s="222"/>
      <c r="VV210" s="222"/>
      <c r="VW210" s="222"/>
      <c r="VX210" s="222"/>
      <c r="VY210" s="222"/>
      <c r="VZ210" s="222"/>
      <c r="WA210" s="222"/>
      <c r="WB210" s="222"/>
      <c r="WC210" s="222"/>
      <c r="WD210" s="222"/>
      <c r="WE210" s="222"/>
      <c r="WF210" s="222"/>
      <c r="WG210" s="222"/>
      <c r="WH210" s="222"/>
      <c r="WI210" s="222"/>
      <c r="WJ210" s="222"/>
      <c r="WK210" s="222"/>
      <c r="WL210" s="222"/>
      <c r="WM210" s="222"/>
      <c r="WN210" s="222"/>
      <c r="WO210" s="222"/>
      <c r="WP210" s="222"/>
      <c r="WQ210" s="222"/>
      <c r="WR210" s="222"/>
      <c r="WS210" s="222"/>
      <c r="WT210" s="222"/>
      <c r="WU210" s="222"/>
      <c r="WV210" s="222"/>
      <c r="WW210" s="222"/>
      <c r="WX210" s="222"/>
      <c r="WY210" s="222"/>
      <c r="WZ210" s="222"/>
      <c r="XA210" s="222"/>
      <c r="XB210" s="222"/>
      <c r="XC210" s="222"/>
      <c r="XD210" s="222"/>
      <c r="XE210" s="222"/>
      <c r="XF210" s="222"/>
      <c r="XG210" s="222"/>
      <c r="XH210" s="222"/>
      <c r="XI210" s="222"/>
      <c r="XJ210" s="222"/>
      <c r="XK210" s="222"/>
      <c r="XL210" s="222"/>
      <c r="XM210" s="222"/>
      <c r="XN210" s="222"/>
      <c r="XO210" s="222"/>
      <c r="XP210" s="222"/>
      <c r="XQ210" s="222"/>
      <c r="XR210" s="222"/>
      <c r="XS210" s="222"/>
      <c r="XT210" s="222"/>
      <c r="XU210" s="222"/>
      <c r="XV210" s="222"/>
      <c r="XW210" s="222"/>
      <c r="XX210" s="222"/>
      <c r="XY210" s="222"/>
      <c r="XZ210" s="222"/>
      <c r="YA210" s="222"/>
      <c r="YB210" s="222"/>
      <c r="YC210" s="222"/>
      <c r="YD210" s="222"/>
      <c r="YE210" s="222"/>
      <c r="YF210" s="222"/>
      <c r="YG210" s="222"/>
      <c r="YH210" s="222"/>
      <c r="YI210" s="222"/>
      <c r="YJ210" s="222"/>
      <c r="YK210" s="222"/>
      <c r="YL210" s="222"/>
      <c r="YM210" s="222"/>
      <c r="YN210" s="222"/>
      <c r="YO210" s="222"/>
      <c r="YP210" s="222"/>
      <c r="YQ210" s="222"/>
      <c r="YR210" s="222"/>
      <c r="YS210" s="222"/>
      <c r="YT210" s="222"/>
      <c r="YU210" s="222"/>
      <c r="YV210" s="222"/>
      <c r="YW210" s="222"/>
      <c r="YX210" s="222"/>
      <c r="YY210" s="222"/>
      <c r="YZ210" s="222"/>
      <c r="ZA210" s="222"/>
      <c r="ZB210" s="222"/>
      <c r="ZC210" s="222"/>
      <c r="ZD210" s="222"/>
      <c r="ZE210" s="222"/>
      <c r="ZF210" s="222"/>
      <c r="ZG210" s="222"/>
      <c r="ZH210" s="222"/>
      <c r="ZI210" s="222"/>
      <c r="ZJ210" s="222"/>
      <c r="ZK210" s="222"/>
      <c r="ZL210" s="222"/>
      <c r="ZM210" s="222"/>
      <c r="ZN210" s="222"/>
      <c r="ZO210" s="222"/>
      <c r="ZP210" s="222"/>
      <c r="ZQ210" s="222"/>
      <c r="ZR210" s="222"/>
      <c r="ZS210" s="222"/>
      <c r="ZT210" s="222"/>
      <c r="ZU210" s="222"/>
      <c r="ZV210" s="222"/>
      <c r="ZW210" s="222"/>
      <c r="ZX210" s="222"/>
      <c r="ZY210" s="222"/>
      <c r="ZZ210" s="222"/>
      <c r="AAA210" s="222"/>
      <c r="AAB210" s="222"/>
      <c r="AAC210" s="222"/>
      <c r="AAD210" s="222"/>
      <c r="AAE210" s="222"/>
      <c r="AAF210" s="222"/>
      <c r="AAG210" s="222"/>
      <c r="AAH210" s="222"/>
      <c r="AAI210" s="222"/>
      <c r="AAJ210" s="222"/>
      <c r="AAK210" s="222"/>
      <c r="AAL210" s="222"/>
      <c r="AAM210" s="222"/>
      <c r="AAN210" s="222"/>
      <c r="AAO210" s="222"/>
      <c r="AAP210" s="222"/>
      <c r="AAQ210" s="222"/>
      <c r="AAR210" s="222"/>
      <c r="AAS210" s="222"/>
      <c r="AAT210" s="222"/>
      <c r="AAU210" s="222"/>
      <c r="AAV210" s="222"/>
      <c r="AAW210" s="222"/>
      <c r="AAX210" s="222"/>
      <c r="AAY210" s="222"/>
      <c r="AAZ210" s="222"/>
      <c r="ABA210" s="222"/>
      <c r="ABB210" s="222"/>
      <c r="ABC210" s="222"/>
      <c r="ABD210" s="222"/>
      <c r="ABE210" s="222"/>
      <c r="ABF210" s="222"/>
      <c r="ABG210" s="222"/>
      <c r="ABH210" s="222"/>
      <c r="ABI210" s="222"/>
      <c r="ABJ210" s="222"/>
      <c r="ABK210" s="222"/>
      <c r="ABL210" s="222"/>
      <c r="ABM210" s="222"/>
      <c r="ABN210" s="222"/>
      <c r="ABO210" s="222"/>
      <c r="ABP210" s="222"/>
      <c r="ABQ210" s="222"/>
      <c r="ABR210" s="222"/>
      <c r="ABS210" s="222"/>
      <c r="ABT210" s="222"/>
      <c r="ABU210" s="222"/>
      <c r="ABV210" s="222"/>
      <c r="ABW210" s="222"/>
      <c r="ABX210" s="222"/>
      <c r="ABY210" s="222"/>
      <c r="ABZ210" s="222"/>
      <c r="ACA210" s="222"/>
      <c r="ACB210" s="222"/>
      <c r="ACC210" s="222"/>
      <c r="ACD210" s="222"/>
      <c r="ACE210" s="222"/>
      <c r="ACF210" s="222"/>
      <c r="ACG210" s="222"/>
      <c r="ACH210" s="222"/>
      <c r="ACI210" s="222"/>
      <c r="ACJ210" s="222"/>
      <c r="ACK210" s="222"/>
      <c r="ACL210" s="222"/>
      <c r="ACM210" s="222"/>
      <c r="ACN210" s="222"/>
      <c r="ACO210" s="222"/>
      <c r="ACP210" s="222"/>
      <c r="ACQ210" s="222"/>
      <c r="ACR210" s="222"/>
      <c r="ACS210" s="222"/>
      <c r="ACT210" s="222"/>
      <c r="ACU210" s="222"/>
      <c r="ACV210" s="222"/>
      <c r="ACW210" s="222"/>
      <c r="ACX210" s="222"/>
      <c r="ACY210" s="222"/>
      <c r="ACZ210" s="222"/>
      <c r="ADA210" s="222"/>
      <c r="ADB210" s="222"/>
      <c r="ADC210" s="222"/>
      <c r="ADD210" s="222"/>
      <c r="ADE210" s="222"/>
      <c r="ADF210" s="222"/>
      <c r="ADG210" s="222"/>
      <c r="ADH210" s="222"/>
      <c r="ADI210" s="222"/>
      <c r="ADJ210" s="222"/>
      <c r="ADK210" s="222"/>
      <c r="ADL210" s="222"/>
      <c r="ADM210" s="222"/>
      <c r="ADN210" s="222"/>
      <c r="ADO210" s="222"/>
      <c r="ADP210" s="222"/>
      <c r="ADQ210" s="222"/>
      <c r="ADR210" s="222"/>
      <c r="ADS210" s="222"/>
      <c r="ADT210" s="222"/>
      <c r="ADU210" s="222"/>
      <c r="ADV210" s="222"/>
      <c r="ADW210" s="222"/>
      <c r="ADX210" s="222"/>
      <c r="ADY210" s="222"/>
      <c r="ADZ210" s="222"/>
      <c r="AEA210" s="222"/>
      <c r="AEB210" s="222"/>
      <c r="AEC210" s="222"/>
      <c r="AED210" s="222"/>
      <c r="AEE210" s="222"/>
      <c r="AEF210" s="222"/>
      <c r="AEG210" s="222"/>
      <c r="AEH210" s="222"/>
      <c r="AEI210" s="222"/>
      <c r="AEJ210" s="222"/>
      <c r="AEK210" s="222"/>
      <c r="AEL210" s="222"/>
      <c r="AEM210" s="222"/>
      <c r="AEN210" s="222"/>
      <c r="AEO210" s="222"/>
      <c r="AEP210" s="222"/>
      <c r="AEQ210" s="222"/>
      <c r="AER210" s="222"/>
      <c r="AES210" s="222"/>
      <c r="AET210" s="222"/>
      <c r="AEU210" s="222"/>
      <c r="AEV210" s="222"/>
      <c r="AEW210" s="222"/>
      <c r="AEX210" s="222"/>
      <c r="AEY210" s="222"/>
      <c r="AEZ210" s="222"/>
      <c r="AFA210" s="222"/>
      <c r="AFB210" s="222"/>
      <c r="AFC210" s="222"/>
      <c r="AFD210" s="222"/>
      <c r="AFE210" s="222"/>
      <c r="AFF210" s="222"/>
      <c r="AFG210" s="222"/>
      <c r="AFH210" s="222"/>
      <c r="AFI210" s="222"/>
      <c r="AFJ210" s="222"/>
      <c r="AFK210" s="222"/>
      <c r="AFL210" s="222"/>
      <c r="AFM210" s="222"/>
      <c r="AFN210" s="222"/>
      <c r="AFO210" s="222"/>
      <c r="AFP210" s="222"/>
      <c r="AFQ210" s="222"/>
      <c r="AFR210" s="222"/>
      <c r="AFS210" s="222"/>
      <c r="AFT210" s="222"/>
    </row>
    <row r="211" spans="1:852">
      <c r="A211" s="267" t="s">
        <v>796</v>
      </c>
      <c r="B211" s="583" t="s">
        <v>10062</v>
      </c>
      <c r="C211" s="840" t="str">
        <f>IF(Severity!F211&gt;=0.5,"YES","NO")</f>
        <v>YES</v>
      </c>
      <c r="D211" s="840" t="str">
        <f>IF(Severity!G211&gt;=0.5,"YES","NO")</f>
        <v>NO</v>
      </c>
      <c r="E211" s="209">
        <v>6</v>
      </c>
      <c r="F211" s="209">
        <v>2</v>
      </c>
      <c r="G211" s="270" t="s">
        <v>360</v>
      </c>
      <c r="H211" s="270" t="s">
        <v>455</v>
      </c>
      <c r="I211" s="270" t="s">
        <v>455</v>
      </c>
      <c r="J211" s="270">
        <v>3</v>
      </c>
      <c r="K211" s="270" t="s">
        <v>455</v>
      </c>
      <c r="L211" s="267"/>
      <c r="M211" s="267"/>
      <c r="N211" s="270"/>
      <c r="O211" s="270" t="s">
        <v>455</v>
      </c>
      <c r="P211" s="267"/>
      <c r="Q211" s="267"/>
      <c r="R211" s="267"/>
      <c r="S211" s="270" t="s">
        <v>602</v>
      </c>
      <c r="T211" s="270">
        <v>21</v>
      </c>
      <c r="W211" s="113">
        <v>27.8</v>
      </c>
      <c r="X211" s="113">
        <v>0.65</v>
      </c>
      <c r="Y211" s="113"/>
      <c r="Z211" s="113"/>
      <c r="AA211" s="113"/>
      <c r="AB211" s="113"/>
      <c r="AC211" s="113"/>
      <c r="AD211" s="113"/>
      <c r="AG211" s="114">
        <v>-7.62</v>
      </c>
      <c r="AH211" s="113">
        <v>1.33</v>
      </c>
      <c r="AI211" s="267">
        <v>40</v>
      </c>
      <c r="AJ211" s="579">
        <f t="shared" ref="AJ211:AJ219" si="55">AI211-J211</f>
        <v>37</v>
      </c>
      <c r="AK211" s="267">
        <v>37</v>
      </c>
      <c r="AL211" s="270" t="s">
        <v>3011</v>
      </c>
      <c r="AM211" s="270" t="s">
        <v>455</v>
      </c>
      <c r="AN211" s="270" t="s">
        <v>455</v>
      </c>
      <c r="AO211" s="270">
        <v>4</v>
      </c>
      <c r="AP211" s="270" t="s">
        <v>455</v>
      </c>
      <c r="AQ211" s="267"/>
      <c r="AR211" s="267"/>
      <c r="AS211" s="267"/>
      <c r="AT211" s="270" t="s">
        <v>455</v>
      </c>
      <c r="AU211" s="267"/>
      <c r="AV211" s="267"/>
      <c r="AW211" s="267"/>
      <c r="AX211" s="267" t="s">
        <v>602</v>
      </c>
      <c r="AY211" s="270">
        <v>21</v>
      </c>
      <c r="BB211" s="114">
        <v>28.8</v>
      </c>
      <c r="BC211" s="114">
        <v>0.66</v>
      </c>
      <c r="BD211" s="114"/>
      <c r="BE211" s="114"/>
      <c r="BF211" s="114"/>
      <c r="BG211" s="114"/>
      <c r="BH211" s="114"/>
      <c r="BI211" s="114"/>
      <c r="BL211" s="114">
        <v>-3.06</v>
      </c>
      <c r="BM211" s="114">
        <v>1.35</v>
      </c>
      <c r="BN211" s="270">
        <v>40</v>
      </c>
      <c r="BO211" s="580">
        <f t="shared" ref="BO211:BO219" si="56">BN211-AO211</f>
        <v>36</v>
      </c>
      <c r="BP211" s="270">
        <v>36</v>
      </c>
      <c r="BQ211" s="270"/>
      <c r="BR211" s="270" t="s">
        <v>455</v>
      </c>
      <c r="BS211" s="267"/>
      <c r="BT211" s="267"/>
      <c r="BU211" s="267"/>
      <c r="BV211" s="267"/>
      <c r="BW211" s="267"/>
      <c r="BX211" s="267"/>
      <c r="BY211" s="267"/>
      <c r="BZ211" s="267"/>
      <c r="CA211" s="267"/>
      <c r="CB211" s="267"/>
      <c r="CC211" s="267"/>
      <c r="CD211" s="267"/>
      <c r="CE211" s="114"/>
      <c r="CF211" s="114"/>
      <c r="CG211" s="114"/>
      <c r="CH211" s="114"/>
      <c r="CI211" s="114"/>
      <c r="CJ211" s="114"/>
      <c r="CK211" s="114"/>
      <c r="CL211" s="114"/>
      <c r="CM211" s="114"/>
      <c r="CN211" s="114"/>
      <c r="CO211" s="114"/>
      <c r="CP211" s="114"/>
      <c r="CQ211" s="114"/>
      <c r="CR211" s="114"/>
      <c r="CS211" s="267"/>
      <c r="CT211" s="267"/>
      <c r="CU211" s="267"/>
      <c r="CV211" s="270"/>
      <c r="CW211" s="270" t="s">
        <v>455</v>
      </c>
      <c r="CX211" s="270"/>
      <c r="CY211" s="267"/>
      <c r="CZ211" s="267"/>
      <c r="DA211" s="267"/>
      <c r="DB211" s="267"/>
      <c r="DC211" s="267"/>
      <c r="DD211" s="267"/>
      <c r="DE211" s="267"/>
      <c r="DF211" s="267"/>
      <c r="DG211" s="267"/>
      <c r="DH211" s="267"/>
      <c r="DI211" s="267"/>
      <c r="DJ211" s="113"/>
      <c r="DK211" s="113"/>
      <c r="DL211" s="113"/>
      <c r="DM211" s="113"/>
      <c r="DN211" s="113"/>
      <c r="DO211" s="113"/>
      <c r="DP211" s="113"/>
      <c r="DQ211" s="113"/>
      <c r="DR211" s="113"/>
      <c r="DS211" s="113"/>
      <c r="DT211" s="113"/>
      <c r="DU211" s="113"/>
      <c r="DV211" s="113"/>
      <c r="DW211" s="113"/>
      <c r="DX211" s="267"/>
      <c r="DY211" s="267"/>
      <c r="DZ211" s="267"/>
      <c r="EA211" s="267"/>
      <c r="EB211" s="270" t="s">
        <v>455</v>
      </c>
      <c r="EC211" s="267"/>
      <c r="ED211" s="267"/>
      <c r="EE211" s="267"/>
      <c r="EF211" s="267"/>
      <c r="EG211" s="267"/>
      <c r="EH211" s="267"/>
      <c r="EI211" s="267"/>
      <c r="EJ211" s="267"/>
      <c r="EK211" s="267"/>
      <c r="EL211" s="267"/>
      <c r="EM211" s="267"/>
      <c r="EN211" s="267"/>
      <c r="EO211" s="113"/>
      <c r="EP211" s="113"/>
      <c r="EQ211" s="113"/>
      <c r="ER211" s="113"/>
      <c r="ES211" s="113"/>
      <c r="ET211" s="113"/>
      <c r="EU211" s="113"/>
      <c r="EV211" s="113"/>
      <c r="EW211" s="113"/>
      <c r="EX211" s="113"/>
      <c r="EY211" s="113"/>
      <c r="EZ211" s="113"/>
      <c r="FA211" s="113"/>
      <c r="FB211" s="113"/>
      <c r="FC211" s="267"/>
      <c r="FD211" s="267"/>
      <c r="FE211" s="267"/>
      <c r="FF211" s="270" t="s">
        <v>455</v>
      </c>
      <c r="FG211" s="267"/>
      <c r="FH211" s="267"/>
      <c r="FI211" s="267"/>
      <c r="FJ211" s="267"/>
      <c r="FK211" s="267"/>
      <c r="FL211" s="267"/>
      <c r="FM211" s="267"/>
      <c r="FN211" s="267"/>
      <c r="FO211" s="267"/>
      <c r="FP211" s="267"/>
      <c r="FQ211" s="267"/>
      <c r="FR211" s="267"/>
      <c r="FS211" s="267"/>
      <c r="FT211" s="267"/>
      <c r="FU211" s="222"/>
      <c r="FV211" s="222"/>
      <c r="FW211" s="222"/>
      <c r="FX211" s="222"/>
      <c r="FY211" s="222"/>
      <c r="FZ211" s="222"/>
      <c r="GA211" s="222"/>
      <c r="GB211" s="222"/>
      <c r="GC211" s="222"/>
      <c r="GD211" s="222"/>
      <c r="GE211" s="222"/>
      <c r="GF211" s="222"/>
      <c r="GG211" s="222"/>
      <c r="GH211" s="222"/>
      <c r="GI211" s="222"/>
      <c r="GJ211" s="222"/>
      <c r="GK211" s="222"/>
      <c r="GL211" s="222"/>
      <c r="GM211" s="222"/>
      <c r="GN211" s="222"/>
      <c r="GO211" s="222"/>
      <c r="GP211" s="222"/>
      <c r="GQ211" s="222"/>
      <c r="GR211" s="222"/>
      <c r="GS211" s="222"/>
      <c r="GT211" s="222"/>
      <c r="GU211" s="222"/>
      <c r="GV211" s="222"/>
      <c r="GW211" s="222"/>
      <c r="GX211" s="222"/>
      <c r="GY211" s="222"/>
      <c r="GZ211" s="222"/>
      <c r="HA211" s="222"/>
      <c r="HB211" s="222"/>
      <c r="HC211" s="222"/>
      <c r="HD211" s="270" t="s">
        <v>455</v>
      </c>
      <c r="HE211" s="222"/>
      <c r="HF211" s="222"/>
      <c r="HG211" s="222"/>
      <c r="HH211" s="222"/>
      <c r="HI211" s="222"/>
      <c r="HJ211" s="222"/>
      <c r="HK211" s="222"/>
      <c r="HL211" s="222"/>
      <c r="HM211" s="222"/>
      <c r="HN211" s="222"/>
      <c r="HO211" s="222"/>
      <c r="HP211" s="222"/>
      <c r="HQ211" s="222"/>
      <c r="HR211" s="222"/>
      <c r="HS211" s="222"/>
      <c r="HT211" s="222"/>
      <c r="HU211" s="222"/>
      <c r="HV211" s="222"/>
      <c r="HW211" s="222"/>
      <c r="HX211" s="222"/>
      <c r="HY211" s="222"/>
      <c r="HZ211" s="222"/>
      <c r="IA211" s="222"/>
      <c r="IB211" s="222"/>
      <c r="IC211" s="222"/>
      <c r="ID211" s="222"/>
      <c r="IE211" s="222"/>
      <c r="IF211" s="222"/>
      <c r="IG211" s="222"/>
      <c r="IH211" s="222"/>
      <c r="II211" s="222"/>
      <c r="IJ211" s="222"/>
      <c r="IK211" s="222"/>
      <c r="IL211" s="222"/>
      <c r="IM211" s="222"/>
      <c r="IN211" s="222"/>
      <c r="IO211" s="222"/>
      <c r="IP211" s="222"/>
      <c r="IQ211" s="222"/>
      <c r="IR211" s="222"/>
      <c r="IS211" s="270" t="s">
        <v>455</v>
      </c>
      <c r="IT211" s="222"/>
      <c r="IU211" s="222"/>
      <c r="IV211" s="222"/>
      <c r="IW211" s="222"/>
      <c r="IX211" s="222"/>
      <c r="IY211" s="222"/>
      <c r="IZ211" s="222"/>
      <c r="JA211" s="222"/>
      <c r="JB211" s="222"/>
      <c r="JC211" s="222"/>
      <c r="JD211" s="222"/>
      <c r="JE211" s="222"/>
      <c r="JF211" s="222"/>
      <c r="JG211" s="222"/>
      <c r="JH211" s="222"/>
      <c r="JI211" s="222"/>
      <c r="JJ211" s="222"/>
      <c r="JK211" s="222"/>
      <c r="JL211" s="222"/>
      <c r="JM211" s="222"/>
      <c r="JN211" s="222"/>
      <c r="JO211" s="222"/>
      <c r="JP211" s="222"/>
      <c r="JQ211" s="222"/>
      <c r="JR211" s="222"/>
      <c r="JS211" s="222"/>
      <c r="JT211" s="222"/>
      <c r="JU211" s="222"/>
      <c r="JV211" s="222"/>
      <c r="JW211" s="222"/>
      <c r="JX211" s="222"/>
      <c r="JY211" s="222"/>
      <c r="JZ211" s="222"/>
      <c r="KA211" s="222"/>
      <c r="KB211" s="222"/>
      <c r="KC211" s="222"/>
      <c r="KD211" s="222"/>
      <c r="KE211" s="270" t="s">
        <v>455</v>
      </c>
      <c r="KF211" s="222"/>
      <c r="KG211" s="222"/>
      <c r="KH211" s="222"/>
      <c r="KI211" s="222"/>
      <c r="KJ211" s="222"/>
      <c r="KK211" s="222"/>
      <c r="KL211" s="222"/>
      <c r="KM211" s="222"/>
      <c r="KN211" s="222"/>
      <c r="KO211" s="222"/>
      <c r="KP211" s="222"/>
      <c r="KQ211" s="222"/>
      <c r="KR211" s="222"/>
      <c r="KS211" s="222"/>
      <c r="KT211" s="222"/>
      <c r="KU211" s="222"/>
      <c r="KV211" s="222"/>
      <c r="KW211" s="222"/>
      <c r="KX211" s="222"/>
      <c r="KY211" s="222"/>
      <c r="KZ211" s="222"/>
      <c r="LA211" s="222"/>
      <c r="LB211" s="222"/>
      <c r="LC211" s="222"/>
      <c r="LD211" s="222"/>
      <c r="LE211" s="222"/>
      <c r="LF211" s="222"/>
      <c r="LG211" s="222"/>
      <c r="LH211" s="222"/>
      <c r="LI211" s="222"/>
      <c r="LJ211" s="222"/>
      <c r="LK211" s="222"/>
      <c r="LL211" s="222"/>
      <c r="LM211" s="222"/>
      <c r="LN211" s="222"/>
      <c r="LO211" s="222"/>
      <c r="LP211" s="222"/>
      <c r="LQ211" s="222"/>
      <c r="LR211" s="222"/>
      <c r="LS211" s="222"/>
      <c r="LT211" s="270" t="s">
        <v>455</v>
      </c>
      <c r="LU211" s="222"/>
      <c r="LV211" s="222"/>
      <c r="LW211" s="222"/>
      <c r="LX211" s="222"/>
      <c r="LY211" s="222"/>
      <c r="LZ211" s="222"/>
      <c r="MA211" s="222"/>
      <c r="MB211" s="222"/>
      <c r="MC211" s="222"/>
      <c r="MD211" s="222"/>
      <c r="ME211" s="222"/>
      <c r="MF211" s="222"/>
      <c r="MG211" s="222"/>
      <c r="MH211" s="222"/>
      <c r="MI211" s="222"/>
      <c r="MJ211" s="222"/>
      <c r="MK211" s="222"/>
      <c r="ML211" s="222"/>
      <c r="MM211" s="222"/>
      <c r="MN211" s="222"/>
      <c r="MO211" s="222"/>
      <c r="MP211" s="222"/>
      <c r="MQ211" s="222"/>
      <c r="MR211" s="222"/>
      <c r="MS211" s="222"/>
      <c r="MT211" s="222"/>
      <c r="MU211" s="222"/>
      <c r="MV211" s="222"/>
      <c r="MW211" s="222"/>
      <c r="MX211" s="222"/>
      <c r="MY211" s="222"/>
      <c r="MZ211" s="222"/>
      <c r="NA211" s="222"/>
      <c r="NB211" s="222"/>
      <c r="NC211" s="222"/>
      <c r="ND211" s="222"/>
      <c r="NE211" s="222"/>
      <c r="NF211" s="222"/>
      <c r="NG211" s="222"/>
      <c r="NH211" s="222"/>
      <c r="NI211" s="222"/>
      <c r="NJ211" s="222"/>
      <c r="NK211" s="222"/>
      <c r="NL211" s="222"/>
      <c r="NM211" s="222"/>
      <c r="NN211" s="222"/>
      <c r="NO211" s="222"/>
      <c r="NP211" s="222"/>
      <c r="NQ211" s="222"/>
      <c r="NR211" s="222"/>
      <c r="NS211" s="222"/>
      <c r="NT211" s="222"/>
      <c r="NU211" s="222"/>
      <c r="NV211" s="222"/>
      <c r="NW211" s="222"/>
      <c r="NX211" s="222"/>
      <c r="NY211" s="222"/>
      <c r="NZ211" s="222"/>
      <c r="OA211" s="222"/>
      <c r="OB211" s="222"/>
      <c r="OC211" s="222"/>
      <c r="OD211" s="222"/>
      <c r="OE211" s="222"/>
      <c r="OF211" s="222"/>
      <c r="OG211" s="222"/>
      <c r="OH211" s="222"/>
      <c r="OI211" s="222"/>
      <c r="OJ211" s="222"/>
      <c r="OK211" s="222"/>
      <c r="OL211" s="222"/>
      <c r="OM211" s="222"/>
      <c r="ON211" s="222"/>
      <c r="OO211" s="222"/>
      <c r="OP211" s="222"/>
      <c r="OQ211" s="222"/>
      <c r="OR211" s="222"/>
      <c r="OS211" s="267">
        <f>IF(ISERROR(#REF!),0,1)</f>
        <v>0</v>
      </c>
      <c r="OT211" s="267">
        <f t="shared" ref="OT211:OU213" si="57">IF(C211="YES",1,0)</f>
        <v>1</v>
      </c>
      <c r="OU211" s="267">
        <f t="shared" si="57"/>
        <v>0</v>
      </c>
      <c r="OV211" s="222"/>
      <c r="OW211" s="222"/>
      <c r="OX211" s="222"/>
      <c r="OY211" s="222"/>
      <c r="OZ211" s="222"/>
      <c r="PA211" s="222"/>
      <c r="PB211" s="222"/>
      <c r="PC211" s="222"/>
      <c r="PD211" s="222"/>
      <c r="PE211" s="222"/>
      <c r="PF211" s="222"/>
      <c r="PG211" s="222"/>
      <c r="PH211" s="222"/>
      <c r="PI211" s="222"/>
      <c r="PJ211" s="222"/>
      <c r="PK211" s="222"/>
      <c r="PL211" s="222"/>
      <c r="PM211" s="222"/>
      <c r="PN211" s="222"/>
      <c r="PO211" s="222"/>
      <c r="PP211" s="222"/>
      <c r="PQ211" s="222"/>
      <c r="PR211" s="222"/>
      <c r="PS211" s="222"/>
      <c r="PT211" s="222"/>
      <c r="PU211" s="222"/>
      <c r="PV211" s="222"/>
      <c r="PW211" s="222"/>
      <c r="PX211" s="222"/>
      <c r="PY211" s="222"/>
      <c r="PZ211" s="222"/>
      <c r="QA211" s="222"/>
      <c r="QB211" s="222"/>
      <c r="QC211" s="222"/>
      <c r="QD211" s="222"/>
      <c r="QE211" s="222"/>
      <c r="QF211" s="222"/>
      <c r="QG211" s="222"/>
      <c r="QH211" s="222"/>
      <c r="QI211" s="222"/>
      <c r="QJ211" s="222"/>
      <c r="QK211" s="222"/>
      <c r="QL211" s="222"/>
      <c r="QM211" s="222"/>
      <c r="QN211" s="222"/>
      <c r="QO211" s="222"/>
      <c r="QP211" s="222"/>
      <c r="QQ211" s="222"/>
      <c r="QR211" s="222"/>
      <c r="QS211" s="222"/>
      <c r="QT211" s="222"/>
      <c r="QU211" s="222"/>
      <c r="QV211" s="222"/>
      <c r="QW211" s="222"/>
      <c r="QX211" s="222"/>
      <c r="QY211" s="222"/>
      <c r="QZ211" s="222"/>
      <c r="RA211" s="222"/>
      <c r="RB211" s="222"/>
      <c r="RC211" s="222"/>
      <c r="RD211" s="222"/>
      <c r="RE211" s="222"/>
      <c r="RF211" s="222"/>
      <c r="RG211" s="222"/>
      <c r="RH211" s="222"/>
      <c r="RI211" s="222"/>
      <c r="RJ211" s="222"/>
      <c r="RK211" s="222"/>
      <c r="RL211" s="222"/>
      <c r="RM211" s="222"/>
      <c r="RN211" s="222"/>
      <c r="RO211" s="222"/>
      <c r="RP211" s="222"/>
      <c r="RQ211" s="222"/>
      <c r="RR211" s="222"/>
      <c r="RS211" s="222"/>
      <c r="RT211" s="222"/>
      <c r="RU211" s="222"/>
      <c r="RV211" s="222"/>
      <c r="RW211" s="222"/>
      <c r="RX211" s="222"/>
      <c r="RY211" s="222"/>
      <c r="RZ211" s="222"/>
      <c r="SA211" s="222"/>
      <c r="SB211" s="222"/>
      <c r="SC211" s="222"/>
      <c r="SD211" s="222"/>
      <c r="SE211" s="222"/>
      <c r="SF211" s="222"/>
      <c r="SG211" s="222"/>
      <c r="SH211" s="222"/>
      <c r="SI211" s="222"/>
      <c r="SJ211" s="222"/>
      <c r="SK211" s="222"/>
      <c r="SL211" s="222"/>
      <c r="SM211" s="222"/>
      <c r="SN211" s="222"/>
      <c r="SO211" s="222"/>
      <c r="SP211" s="222"/>
      <c r="SQ211" s="222"/>
      <c r="SR211" s="222"/>
      <c r="SS211" s="222"/>
      <c r="ST211" s="222"/>
      <c r="SU211" s="222"/>
      <c r="SV211" s="222"/>
      <c r="SW211" s="222"/>
      <c r="SX211" s="222"/>
      <c r="SY211" s="222"/>
      <c r="SZ211" s="222"/>
      <c r="TA211" s="222"/>
      <c r="TB211" s="222"/>
      <c r="TC211" s="222"/>
      <c r="TD211" s="222"/>
      <c r="TE211" s="222"/>
      <c r="TF211" s="222"/>
      <c r="TG211" s="222"/>
      <c r="TH211" s="222"/>
      <c r="TI211" s="222"/>
      <c r="TJ211" s="222"/>
      <c r="TK211" s="222"/>
      <c r="TL211" s="222"/>
      <c r="TM211" s="222"/>
      <c r="TN211" s="222"/>
      <c r="TO211" s="222"/>
      <c r="TP211" s="222"/>
      <c r="TQ211" s="222"/>
      <c r="TR211" s="222"/>
      <c r="TS211" s="222"/>
      <c r="TT211" s="222"/>
      <c r="TU211" s="222"/>
      <c r="TV211" s="222"/>
      <c r="TW211" s="222"/>
      <c r="TX211" s="222"/>
      <c r="TY211" s="222"/>
      <c r="TZ211" s="222"/>
      <c r="UA211" s="222"/>
      <c r="UB211" s="222"/>
      <c r="UC211" s="222"/>
      <c r="UD211" s="222"/>
      <c r="UE211" s="222"/>
      <c r="UF211" s="222"/>
      <c r="UG211" s="222"/>
      <c r="UH211" s="222"/>
      <c r="UI211" s="222"/>
      <c r="UJ211" s="222"/>
      <c r="UK211" s="222"/>
      <c r="UL211" s="222"/>
      <c r="UM211" s="222"/>
      <c r="UN211" s="222"/>
      <c r="UO211" s="222"/>
      <c r="UP211" s="222"/>
      <c r="UQ211" s="222"/>
      <c r="UR211" s="222"/>
      <c r="US211" s="222"/>
      <c r="UT211" s="222"/>
      <c r="UU211" s="222"/>
      <c r="UV211" s="222"/>
      <c r="UW211" s="222"/>
      <c r="UX211" s="222"/>
      <c r="UY211" s="222"/>
      <c r="UZ211" s="222"/>
      <c r="VA211" s="222"/>
      <c r="VB211" s="222"/>
      <c r="VC211" s="222"/>
      <c r="VD211" s="222"/>
      <c r="VE211" s="222"/>
      <c r="VF211" s="222"/>
      <c r="VG211" s="222"/>
      <c r="VH211" s="222"/>
      <c r="VI211" s="222"/>
      <c r="VJ211" s="222"/>
      <c r="VK211" s="222"/>
      <c r="VL211" s="222"/>
      <c r="VM211" s="222"/>
      <c r="VN211" s="222"/>
      <c r="VO211" s="222"/>
      <c r="VP211" s="222"/>
      <c r="VQ211" s="222"/>
      <c r="VR211" s="222"/>
      <c r="VS211" s="222"/>
      <c r="VT211" s="222"/>
      <c r="VU211" s="222"/>
      <c r="VV211" s="222"/>
      <c r="VW211" s="222"/>
      <c r="VX211" s="222"/>
      <c r="VY211" s="222"/>
      <c r="VZ211" s="222"/>
      <c r="WA211" s="222"/>
      <c r="WB211" s="222"/>
      <c r="WC211" s="222"/>
      <c r="WD211" s="222"/>
      <c r="WE211" s="222"/>
      <c r="WF211" s="222"/>
      <c r="WG211" s="222"/>
      <c r="WH211" s="222"/>
      <c r="WI211" s="222"/>
      <c r="WJ211" s="222"/>
      <c r="WK211" s="222"/>
      <c r="WL211" s="222"/>
      <c r="WM211" s="222"/>
      <c r="WN211" s="222"/>
      <c r="WO211" s="222"/>
      <c r="WP211" s="222"/>
      <c r="WQ211" s="222"/>
      <c r="WR211" s="222"/>
      <c r="WS211" s="222"/>
      <c r="WT211" s="222"/>
      <c r="WU211" s="222"/>
      <c r="WV211" s="222"/>
      <c r="WW211" s="222"/>
      <c r="WX211" s="222"/>
      <c r="WY211" s="222"/>
      <c r="WZ211" s="222"/>
      <c r="XA211" s="222"/>
      <c r="XB211" s="222"/>
      <c r="XC211" s="222"/>
      <c r="XD211" s="222"/>
      <c r="XE211" s="222"/>
      <c r="XF211" s="222"/>
      <c r="XG211" s="222"/>
      <c r="XH211" s="222"/>
      <c r="XI211" s="222"/>
      <c r="XJ211" s="222"/>
      <c r="XK211" s="222"/>
      <c r="XL211" s="222"/>
      <c r="XM211" s="222"/>
      <c r="XN211" s="222"/>
      <c r="XO211" s="222"/>
      <c r="XP211" s="222"/>
      <c r="XQ211" s="222"/>
      <c r="XR211" s="222"/>
      <c r="XS211" s="222"/>
      <c r="XT211" s="222"/>
      <c r="XU211" s="222"/>
      <c r="XV211" s="222"/>
      <c r="XW211" s="222"/>
      <c r="XX211" s="222"/>
      <c r="XY211" s="222"/>
      <c r="XZ211" s="222"/>
      <c r="YA211" s="222"/>
      <c r="YB211" s="222"/>
      <c r="YC211" s="222"/>
      <c r="YD211" s="222"/>
      <c r="YE211" s="222"/>
      <c r="YF211" s="222"/>
      <c r="YG211" s="222"/>
      <c r="YH211" s="222"/>
      <c r="YI211" s="222"/>
      <c r="YJ211" s="222"/>
      <c r="YK211" s="222"/>
      <c r="YL211" s="222"/>
      <c r="YM211" s="222"/>
      <c r="YN211" s="222"/>
      <c r="YO211" s="222"/>
      <c r="YP211" s="222"/>
      <c r="YQ211" s="222"/>
      <c r="YR211" s="222"/>
      <c r="YS211" s="222"/>
      <c r="YT211" s="222"/>
      <c r="YU211" s="222"/>
      <c r="YV211" s="222"/>
      <c r="YW211" s="222"/>
      <c r="YX211" s="222"/>
      <c r="YY211" s="222"/>
      <c r="YZ211" s="222"/>
      <c r="ZA211" s="222"/>
      <c r="ZB211" s="222"/>
      <c r="ZC211" s="222"/>
      <c r="ZD211" s="222"/>
      <c r="ZE211" s="222"/>
      <c r="ZF211" s="222"/>
      <c r="ZG211" s="222"/>
      <c r="ZH211" s="222"/>
      <c r="ZI211" s="222"/>
      <c r="ZJ211" s="222"/>
      <c r="ZK211" s="222"/>
      <c r="ZL211" s="222"/>
      <c r="ZM211" s="222"/>
      <c r="ZN211" s="222"/>
      <c r="ZO211" s="222"/>
      <c r="ZP211" s="222"/>
      <c r="ZQ211" s="222"/>
      <c r="ZR211" s="222"/>
      <c r="ZS211" s="222"/>
      <c r="ZT211" s="222"/>
      <c r="ZU211" s="222"/>
      <c r="ZV211" s="222"/>
      <c r="ZW211" s="222"/>
      <c r="ZX211" s="222"/>
      <c r="ZY211" s="222"/>
      <c r="ZZ211" s="222"/>
      <c r="AAA211" s="222"/>
      <c r="AAB211" s="222"/>
      <c r="AAC211" s="222"/>
      <c r="AAD211" s="222"/>
      <c r="AAE211" s="222"/>
      <c r="AAF211" s="222"/>
      <c r="AAG211" s="222"/>
      <c r="AAH211" s="222"/>
      <c r="AAI211" s="222"/>
      <c r="AAJ211" s="222"/>
      <c r="AAK211" s="222"/>
      <c r="AAL211" s="222"/>
      <c r="AAM211" s="222"/>
      <c r="AAN211" s="222"/>
      <c r="AAO211" s="222"/>
      <c r="AAP211" s="222"/>
      <c r="AAQ211" s="222"/>
      <c r="AAR211" s="222"/>
      <c r="AAS211" s="222"/>
      <c r="AAT211" s="222"/>
      <c r="AAU211" s="222"/>
      <c r="AAV211" s="222"/>
      <c r="AAW211" s="222"/>
      <c r="AAX211" s="222"/>
      <c r="AAY211" s="222"/>
      <c r="AAZ211" s="222"/>
      <c r="ABA211" s="222"/>
      <c r="ABB211" s="222"/>
      <c r="ABC211" s="222"/>
      <c r="ABD211" s="222"/>
      <c r="ABE211" s="222"/>
      <c r="ABF211" s="222"/>
      <c r="ABG211" s="222"/>
      <c r="ABH211" s="222"/>
      <c r="ABI211" s="222"/>
      <c r="ABJ211" s="222"/>
      <c r="ABK211" s="222"/>
      <c r="ABL211" s="222"/>
      <c r="ABM211" s="222"/>
      <c r="ABN211" s="222"/>
      <c r="ABO211" s="222"/>
      <c r="ABP211" s="222"/>
      <c r="ABQ211" s="222"/>
      <c r="ABR211" s="222"/>
      <c r="ABS211" s="222"/>
      <c r="ABT211" s="222"/>
      <c r="ABU211" s="222"/>
      <c r="ABV211" s="222"/>
      <c r="ABW211" s="222"/>
      <c r="ABX211" s="222"/>
      <c r="ABY211" s="222"/>
      <c r="ABZ211" s="222"/>
      <c r="ACA211" s="222"/>
      <c r="ACB211" s="222"/>
      <c r="ACC211" s="222"/>
      <c r="ACD211" s="222"/>
      <c r="ACE211" s="222"/>
      <c r="ACF211" s="222"/>
      <c r="ACG211" s="222"/>
      <c r="ACH211" s="222"/>
      <c r="ACI211" s="222"/>
      <c r="ACJ211" s="222"/>
      <c r="ACK211" s="222"/>
      <c r="ACL211" s="222"/>
      <c r="ACM211" s="222"/>
      <c r="ACN211" s="222"/>
      <c r="ACO211" s="222"/>
      <c r="ACP211" s="222"/>
      <c r="ACQ211" s="222"/>
      <c r="ACR211" s="222"/>
      <c r="ACS211" s="222"/>
      <c r="ACT211" s="222"/>
      <c r="ACU211" s="222"/>
      <c r="ACV211" s="222"/>
      <c r="ACW211" s="222"/>
      <c r="ACX211" s="222"/>
      <c r="ACY211" s="222"/>
      <c r="ACZ211" s="222"/>
      <c r="ADA211" s="222"/>
      <c r="ADB211" s="222"/>
      <c r="ADC211" s="222"/>
      <c r="ADD211" s="222"/>
      <c r="ADE211" s="222"/>
      <c r="ADF211" s="222"/>
      <c r="ADG211" s="222"/>
      <c r="ADH211" s="222"/>
      <c r="ADI211" s="222"/>
      <c r="ADJ211" s="222"/>
      <c r="ADK211" s="222"/>
      <c r="ADL211" s="222"/>
      <c r="ADM211" s="222"/>
      <c r="ADN211" s="222"/>
      <c r="ADO211" s="222"/>
      <c r="ADP211" s="222"/>
      <c r="ADQ211" s="222"/>
      <c r="ADR211" s="222"/>
      <c r="ADS211" s="222"/>
      <c r="ADT211" s="222"/>
      <c r="ADU211" s="222"/>
      <c r="ADV211" s="222"/>
      <c r="ADW211" s="222"/>
      <c r="ADX211" s="222"/>
      <c r="ADY211" s="222"/>
      <c r="ADZ211" s="222"/>
      <c r="AEA211" s="222"/>
      <c r="AEB211" s="222"/>
      <c r="AEC211" s="222"/>
      <c r="AED211" s="222"/>
      <c r="AEE211" s="222"/>
      <c r="AEF211" s="222"/>
      <c r="AEG211" s="222"/>
      <c r="AEH211" s="222"/>
      <c r="AEI211" s="222"/>
      <c r="AEJ211" s="222"/>
      <c r="AEK211" s="222"/>
      <c r="AEL211" s="222"/>
      <c r="AEM211" s="222"/>
      <c r="AEN211" s="222"/>
      <c r="AEO211" s="222"/>
      <c r="AEP211" s="222"/>
      <c r="AEQ211" s="222"/>
      <c r="AER211" s="222"/>
      <c r="AES211" s="222"/>
      <c r="AET211" s="222"/>
      <c r="AEU211" s="222"/>
      <c r="AEV211" s="222"/>
      <c r="AEW211" s="222"/>
      <c r="AEX211" s="222"/>
      <c r="AEY211" s="222"/>
      <c r="AEZ211" s="222"/>
      <c r="AFA211" s="222"/>
      <c r="AFB211" s="222"/>
      <c r="AFC211" s="222"/>
      <c r="AFD211" s="222"/>
      <c r="AFE211" s="222"/>
      <c r="AFF211" s="222"/>
      <c r="AFG211" s="222"/>
      <c r="AFH211" s="222"/>
      <c r="AFI211" s="222"/>
      <c r="AFJ211" s="222"/>
      <c r="AFK211" s="222"/>
      <c r="AFL211" s="222"/>
      <c r="AFM211" s="222"/>
      <c r="AFN211" s="222"/>
      <c r="AFO211" s="222"/>
      <c r="AFP211" s="222"/>
      <c r="AFQ211" s="222"/>
      <c r="AFR211" s="222"/>
      <c r="AFS211" s="222"/>
      <c r="AFT211" s="222"/>
    </row>
    <row r="212" spans="1:852" s="64" customFormat="1">
      <c r="A212" s="265" t="s">
        <v>2859</v>
      </c>
      <c r="B212" s="265" t="s">
        <v>9981</v>
      </c>
      <c r="C212" s="840" t="str">
        <f>IF(Severity!F212&gt;=0.5,"YES","NO")</f>
        <v>NO</v>
      </c>
      <c r="D212" s="840" t="str">
        <f>IF(Severity!G212&gt;=0.5,"YES","NO")</f>
        <v>YES</v>
      </c>
      <c r="E212" s="213">
        <v>4</v>
      </c>
      <c r="F212" s="213">
        <v>2</v>
      </c>
      <c r="G212" s="271" t="s">
        <v>9991</v>
      </c>
      <c r="H212" s="270" t="s">
        <v>749</v>
      </c>
      <c r="I212" s="270" t="s">
        <v>455</v>
      </c>
      <c r="J212" s="270">
        <v>1</v>
      </c>
      <c r="K212" s="270" t="s">
        <v>455</v>
      </c>
      <c r="L212" s="217"/>
      <c r="M212" s="217"/>
      <c r="N212" s="270"/>
      <c r="O212" s="270" t="s">
        <v>455</v>
      </c>
      <c r="P212" s="217"/>
      <c r="Q212" s="217"/>
      <c r="R212" s="217"/>
      <c r="S212" s="270" t="s">
        <v>235</v>
      </c>
      <c r="T212" s="270">
        <v>9</v>
      </c>
      <c r="U212" s="125">
        <v>6.05</v>
      </c>
      <c r="V212" s="125">
        <v>4.5599999999999996</v>
      </c>
      <c r="W212" s="125"/>
      <c r="X212" s="125"/>
      <c r="Y212" s="125">
        <v>4.51</v>
      </c>
      <c r="Z212" s="125">
        <v>4.59</v>
      </c>
      <c r="AA212" s="125"/>
      <c r="AB212" s="125"/>
      <c r="AC212" s="125"/>
      <c r="AD212" s="125"/>
      <c r="AE212" s="114"/>
      <c r="AF212" s="125"/>
      <c r="AG212" s="125"/>
      <c r="AH212" s="125"/>
      <c r="AI212" s="265">
        <v>44</v>
      </c>
      <c r="AJ212" s="267">
        <f t="shared" si="55"/>
        <v>43</v>
      </c>
      <c r="AK212" s="267" t="s">
        <v>455</v>
      </c>
      <c r="AL212" s="271" t="s">
        <v>624</v>
      </c>
      <c r="AM212" s="270" t="s">
        <v>749</v>
      </c>
      <c r="AN212" s="270" t="s">
        <v>455</v>
      </c>
      <c r="AO212" s="270">
        <v>3</v>
      </c>
      <c r="AP212" s="270" t="s">
        <v>455</v>
      </c>
      <c r="AQ212" s="217"/>
      <c r="AR212" s="217"/>
      <c r="AS212" s="217"/>
      <c r="AT212" s="270" t="s">
        <v>455</v>
      </c>
      <c r="AU212" s="217"/>
      <c r="AV212" s="217"/>
      <c r="AW212" s="217"/>
      <c r="AX212" s="265" t="s">
        <v>235</v>
      </c>
      <c r="AY212" s="265">
        <v>9</v>
      </c>
      <c r="AZ212" s="114">
        <v>4.7</v>
      </c>
      <c r="BA212" s="114">
        <v>5.3</v>
      </c>
      <c r="BB212" s="114"/>
      <c r="BC212" s="114"/>
      <c r="BD212" s="114">
        <v>5</v>
      </c>
      <c r="BE212" s="114">
        <v>5.5</v>
      </c>
      <c r="BF212" s="114"/>
      <c r="BG212" s="114"/>
      <c r="BH212" s="114"/>
      <c r="BI212" s="114"/>
      <c r="BJ212" s="114"/>
      <c r="BK212" s="114"/>
      <c r="BL212" s="114"/>
      <c r="BM212" s="114"/>
      <c r="BN212" s="265">
        <v>49</v>
      </c>
      <c r="BO212" s="270">
        <f t="shared" si="56"/>
        <v>46</v>
      </c>
      <c r="BP212" s="270" t="s">
        <v>455</v>
      </c>
      <c r="BQ212" s="90"/>
      <c r="BR212" s="270" t="s">
        <v>455</v>
      </c>
      <c r="BS212" s="217"/>
      <c r="BT212" s="217"/>
      <c r="BU212" s="217"/>
      <c r="BV212" s="217"/>
      <c r="BW212" s="217"/>
      <c r="BX212" s="217"/>
      <c r="BY212" s="217"/>
      <c r="BZ212" s="217"/>
      <c r="CA212" s="217"/>
      <c r="CB212" s="217"/>
      <c r="CC212" s="217"/>
      <c r="CD212" s="217"/>
      <c r="CE212" s="114"/>
      <c r="CF212" s="114"/>
      <c r="CG212" s="114"/>
      <c r="CH212" s="114"/>
      <c r="CI212" s="114"/>
      <c r="CJ212" s="114"/>
      <c r="CK212" s="114"/>
      <c r="CL212" s="114"/>
      <c r="CM212" s="114"/>
      <c r="CN212" s="114"/>
      <c r="CO212" s="114"/>
      <c r="CP212" s="114"/>
      <c r="CQ212" s="114"/>
      <c r="CR212" s="114"/>
      <c r="CS212" s="217"/>
      <c r="CT212" s="217"/>
      <c r="CU212" s="217"/>
      <c r="CV212" s="90"/>
      <c r="CW212" s="270" t="s">
        <v>455</v>
      </c>
      <c r="CX212" s="90"/>
      <c r="CY212" s="217"/>
      <c r="CZ212" s="217"/>
      <c r="DA212" s="217"/>
      <c r="DB212" s="217"/>
      <c r="DC212" s="217"/>
      <c r="DD212" s="217"/>
      <c r="DE212" s="217"/>
      <c r="DF212" s="217"/>
      <c r="DG212" s="217"/>
      <c r="DH212" s="217"/>
      <c r="DI212" s="217"/>
      <c r="DJ212" s="125"/>
      <c r="DK212" s="125"/>
      <c r="DL212" s="125"/>
      <c r="DM212" s="125"/>
      <c r="DN212" s="125"/>
      <c r="DO212" s="125"/>
      <c r="DP212" s="125"/>
      <c r="DQ212" s="125"/>
      <c r="DR212" s="125"/>
      <c r="DS212" s="125"/>
      <c r="DT212" s="125"/>
      <c r="DU212" s="125"/>
      <c r="DV212" s="125"/>
      <c r="DW212" s="125"/>
      <c r="DX212" s="217"/>
      <c r="DY212" s="217"/>
      <c r="DZ212" s="217"/>
      <c r="EA212" s="217"/>
      <c r="EB212" s="270" t="s">
        <v>455</v>
      </c>
      <c r="EC212" s="217"/>
      <c r="ED212" s="217"/>
      <c r="EE212" s="217"/>
      <c r="EF212" s="217"/>
      <c r="EG212" s="217"/>
      <c r="EH212" s="217"/>
      <c r="EI212" s="217"/>
      <c r="EJ212" s="217"/>
      <c r="EK212" s="217"/>
      <c r="EL212" s="217"/>
      <c r="EM212" s="217"/>
      <c r="EN212" s="217"/>
      <c r="EO212" s="125"/>
      <c r="EP212" s="125"/>
      <c r="EQ212" s="125"/>
      <c r="ER212" s="125"/>
      <c r="ES212" s="125"/>
      <c r="ET212" s="125"/>
      <c r="EU212" s="125"/>
      <c r="EV212" s="125"/>
      <c r="EW212" s="125"/>
      <c r="EX212" s="125"/>
      <c r="EY212" s="125"/>
      <c r="EZ212" s="125"/>
      <c r="FA212" s="125"/>
      <c r="FB212" s="125"/>
      <c r="FC212" s="217"/>
      <c r="FD212" s="217"/>
      <c r="FE212" s="217"/>
      <c r="FF212" s="270" t="s">
        <v>455</v>
      </c>
      <c r="FG212" s="217"/>
      <c r="FH212" s="217"/>
      <c r="FI212" s="217"/>
      <c r="FJ212" s="217"/>
      <c r="FK212" s="217"/>
      <c r="FL212" s="217"/>
      <c r="FM212" s="217"/>
      <c r="FN212" s="217"/>
      <c r="FO212" s="217"/>
      <c r="FP212" s="217"/>
      <c r="FQ212" s="217"/>
      <c r="FR212" s="217"/>
      <c r="FS212" s="217"/>
      <c r="FT212" s="217"/>
      <c r="FU212" s="217"/>
      <c r="FV212" s="217"/>
      <c r="FW212" s="217"/>
      <c r="FX212" s="217"/>
      <c r="FY212" s="217"/>
      <c r="FZ212" s="217"/>
      <c r="GA212" s="217"/>
      <c r="GB212" s="217"/>
      <c r="GC212" s="217"/>
      <c r="GD212" s="217"/>
      <c r="GE212" s="217"/>
      <c r="GF212" s="217"/>
      <c r="GG212" s="217"/>
      <c r="GH212" s="217"/>
      <c r="GI212" s="217"/>
      <c r="GJ212" s="217"/>
      <c r="GK212" s="217"/>
      <c r="GL212" s="217"/>
      <c r="GM212" s="217"/>
      <c r="GN212" s="217"/>
      <c r="GO212" s="217"/>
      <c r="GP212" s="217"/>
      <c r="GQ212" s="217"/>
      <c r="GR212" s="217"/>
      <c r="GS212" s="217"/>
      <c r="GT212" s="217"/>
      <c r="GU212" s="217"/>
      <c r="GV212" s="217"/>
      <c r="GW212" s="217"/>
      <c r="GX212" s="217"/>
      <c r="GY212" s="217"/>
      <c r="GZ212" s="217"/>
      <c r="HA212" s="217"/>
      <c r="HB212" s="217"/>
      <c r="HC212" s="217"/>
      <c r="HD212" s="270" t="s">
        <v>455</v>
      </c>
      <c r="HE212" s="217"/>
      <c r="HF212" s="217"/>
      <c r="HG212" s="217"/>
      <c r="HH212" s="217"/>
      <c r="HI212" s="217"/>
      <c r="HJ212" s="217"/>
      <c r="HK212" s="217"/>
      <c r="HL212" s="217"/>
      <c r="HM212" s="217"/>
      <c r="HN212" s="217"/>
      <c r="HO212" s="217"/>
      <c r="HP212" s="217"/>
      <c r="HQ212" s="217"/>
      <c r="HR212" s="217"/>
      <c r="HS212" s="217"/>
      <c r="HT212" s="217"/>
      <c r="HU212" s="217"/>
      <c r="HV212" s="217"/>
      <c r="HW212" s="217"/>
      <c r="HX212" s="217"/>
      <c r="HY212" s="217"/>
      <c r="HZ212" s="217"/>
      <c r="IA212" s="217"/>
      <c r="IB212" s="217"/>
      <c r="IC212" s="217"/>
      <c r="ID212" s="217"/>
      <c r="IE212" s="217"/>
      <c r="IF212" s="217"/>
      <c r="IG212" s="217"/>
      <c r="IH212" s="217"/>
      <c r="II212" s="217"/>
      <c r="IJ212" s="217"/>
      <c r="IK212" s="217"/>
      <c r="IL212" s="217"/>
      <c r="IM212" s="217"/>
      <c r="IN212" s="217"/>
      <c r="IO212" s="217"/>
      <c r="IP212" s="217"/>
      <c r="IQ212" s="217"/>
      <c r="IR212" s="217"/>
      <c r="IS212" s="270" t="s">
        <v>455</v>
      </c>
      <c r="IT212" s="217"/>
      <c r="IU212" s="217"/>
      <c r="IV212" s="217"/>
      <c r="IW212" s="217"/>
      <c r="IX212" s="217"/>
      <c r="IY212" s="217"/>
      <c r="IZ212" s="217"/>
      <c r="JA212" s="217"/>
      <c r="JB212" s="217"/>
      <c r="JC212" s="217"/>
      <c r="JD212" s="217"/>
      <c r="JE212" s="217"/>
      <c r="JF212" s="217"/>
      <c r="JG212" s="217"/>
      <c r="JH212" s="217"/>
      <c r="JI212" s="217"/>
      <c r="JJ212" s="217"/>
      <c r="JK212" s="217"/>
      <c r="JL212" s="217"/>
      <c r="JM212" s="217"/>
      <c r="JN212" s="217"/>
      <c r="JO212" s="217"/>
      <c r="JP212" s="217"/>
      <c r="JQ212" s="217"/>
      <c r="JR212" s="217"/>
      <c r="JS212" s="217"/>
      <c r="JT212" s="217"/>
      <c r="JU212" s="217"/>
      <c r="JV212" s="217"/>
      <c r="JW212" s="217"/>
      <c r="JX212" s="217"/>
      <c r="JY212" s="217"/>
      <c r="JZ212" s="217"/>
      <c r="KA212" s="217"/>
      <c r="KB212" s="217"/>
      <c r="KC212" s="217"/>
      <c r="KD212" s="217"/>
      <c r="KE212" s="270" t="s">
        <v>455</v>
      </c>
      <c r="KF212" s="217"/>
      <c r="KG212" s="217"/>
      <c r="KH212" s="217"/>
      <c r="KI212" s="217"/>
      <c r="KJ212" s="217"/>
      <c r="KK212" s="217"/>
      <c r="KL212" s="217"/>
      <c r="KM212" s="217"/>
      <c r="KN212" s="217"/>
      <c r="KO212" s="217"/>
      <c r="KP212" s="217"/>
      <c r="KQ212" s="217"/>
      <c r="KR212" s="217"/>
      <c r="KS212" s="217"/>
      <c r="KT212" s="217"/>
      <c r="KU212" s="217"/>
      <c r="KV212" s="217"/>
      <c r="KW212" s="217"/>
      <c r="KX212" s="217"/>
      <c r="KY212" s="217"/>
      <c r="KZ212" s="217"/>
      <c r="LA212" s="217"/>
      <c r="LB212" s="217"/>
      <c r="LC212" s="217"/>
      <c r="LD212" s="217"/>
      <c r="LE212" s="217"/>
      <c r="LF212" s="217"/>
      <c r="LG212" s="217"/>
      <c r="LH212" s="217"/>
      <c r="LI212" s="217"/>
      <c r="LJ212" s="217"/>
      <c r="LK212" s="217"/>
      <c r="LL212" s="217"/>
      <c r="LM212" s="217"/>
      <c r="LN212" s="217"/>
      <c r="LO212" s="217"/>
      <c r="LP212" s="217"/>
      <c r="LQ212" s="217"/>
      <c r="LR212" s="217"/>
      <c r="LS212" s="217"/>
      <c r="LT212" s="270" t="s">
        <v>455</v>
      </c>
      <c r="LU212" s="217"/>
      <c r="LV212" s="217"/>
      <c r="LW212" s="217"/>
      <c r="LX212" s="217"/>
      <c r="LY212" s="217"/>
      <c r="LZ212" s="217"/>
      <c r="MA212" s="217"/>
      <c r="MB212" s="217"/>
      <c r="MC212" s="217"/>
      <c r="MD212" s="217"/>
      <c r="ME212" s="217"/>
      <c r="MF212" s="217"/>
      <c r="MG212" s="217"/>
      <c r="MH212" s="217"/>
      <c r="MI212" s="217"/>
      <c r="MJ212" s="217"/>
      <c r="MK212" s="217"/>
      <c r="ML212" s="217"/>
      <c r="MM212" s="217"/>
      <c r="MN212" s="217"/>
      <c r="MO212" s="217"/>
      <c r="MP212" s="217"/>
      <c r="MQ212" s="217"/>
      <c r="MR212" s="217"/>
      <c r="MS212" s="217"/>
      <c r="MT212" s="217"/>
      <c r="MU212" s="217"/>
      <c r="MV212" s="217"/>
      <c r="MW212" s="217"/>
      <c r="MX212" s="217"/>
      <c r="MY212" s="217"/>
      <c r="MZ212" s="217"/>
      <c r="NA212" s="217"/>
      <c r="NB212" s="217"/>
      <c r="NC212" s="217"/>
      <c r="ND212" s="217"/>
      <c r="NE212" s="217"/>
      <c r="NF212" s="217"/>
      <c r="NG212" s="217"/>
      <c r="NH212" s="217"/>
      <c r="NI212" s="217"/>
      <c r="NJ212" s="217"/>
      <c r="NK212" s="217"/>
      <c r="NL212" s="217"/>
      <c r="NM212" s="217"/>
      <c r="NN212" s="217"/>
      <c r="NO212" s="217"/>
      <c r="NP212" s="217"/>
      <c r="NQ212" s="217"/>
      <c r="NR212" s="217"/>
      <c r="NS212" s="217"/>
      <c r="NT212" s="217"/>
      <c r="NU212" s="217"/>
      <c r="NV212" s="217"/>
      <c r="NW212" s="217"/>
      <c r="NX212" s="217"/>
      <c r="NY212" s="217"/>
      <c r="NZ212" s="217"/>
      <c r="OA212" s="217"/>
      <c r="OB212" s="217"/>
      <c r="OC212" s="217"/>
      <c r="OD212" s="217"/>
      <c r="OE212" s="217"/>
      <c r="OF212" s="217"/>
      <c r="OG212" s="217"/>
      <c r="OH212" s="217"/>
      <c r="OI212" s="217"/>
      <c r="OJ212" s="217"/>
      <c r="OK212" s="217"/>
      <c r="OL212" s="217"/>
      <c r="OM212" s="217"/>
      <c r="ON212" s="217"/>
      <c r="OO212" s="217"/>
      <c r="OP212" s="217"/>
      <c r="OQ212" s="217"/>
      <c r="OR212" s="217"/>
      <c r="OS212" s="267">
        <f>IF(ISERROR(#REF!),0,1)</f>
        <v>0</v>
      </c>
      <c r="OT212" s="267">
        <f t="shared" si="57"/>
        <v>0</v>
      </c>
      <c r="OU212" s="267">
        <f t="shared" si="57"/>
        <v>1</v>
      </c>
      <c r="OV212" s="223"/>
      <c r="OW212" s="223"/>
      <c r="OX212" s="223"/>
      <c r="OY212" s="223"/>
      <c r="OZ212" s="223"/>
      <c r="PA212" s="223"/>
      <c r="PB212" s="223"/>
      <c r="PC212" s="223"/>
      <c r="PD212" s="223"/>
      <c r="PE212" s="223"/>
      <c r="PF212" s="223"/>
      <c r="PG212" s="223"/>
      <c r="PH212" s="223"/>
      <c r="PI212" s="223"/>
      <c r="PJ212" s="223"/>
      <c r="PK212" s="223"/>
      <c r="PL212" s="223"/>
      <c r="PM212" s="223"/>
      <c r="PN212" s="223"/>
      <c r="PO212" s="223"/>
      <c r="PP212" s="223"/>
      <c r="PQ212" s="223"/>
      <c r="PR212" s="223"/>
      <c r="PS212" s="223"/>
      <c r="PT212" s="223"/>
      <c r="PU212" s="223"/>
      <c r="PV212" s="223"/>
      <c r="PW212" s="223"/>
      <c r="PX212" s="223"/>
      <c r="PY212" s="223"/>
      <c r="PZ212" s="223"/>
      <c r="QA212" s="223"/>
      <c r="QB212" s="223"/>
      <c r="QC212" s="223"/>
      <c r="QD212" s="223"/>
      <c r="QE212" s="223"/>
      <c r="QF212" s="223"/>
      <c r="QG212" s="223"/>
      <c r="QH212" s="223"/>
      <c r="QI212" s="223"/>
      <c r="QJ212" s="223"/>
      <c r="QK212" s="223"/>
      <c r="QL212" s="223"/>
      <c r="QM212" s="223"/>
      <c r="QN212" s="223"/>
      <c r="QO212" s="223"/>
      <c r="QP212" s="223"/>
      <c r="QQ212" s="223"/>
      <c r="QR212" s="223"/>
      <c r="QS212" s="223"/>
      <c r="QT212" s="223"/>
      <c r="QU212" s="223"/>
      <c r="QV212" s="223"/>
      <c r="QW212" s="223"/>
      <c r="QX212" s="223"/>
      <c r="QY212" s="223"/>
      <c r="QZ212" s="223"/>
      <c r="RA212" s="223"/>
      <c r="RB212" s="223"/>
      <c r="RC212" s="223"/>
      <c r="RD212" s="223"/>
      <c r="RE212" s="223"/>
      <c r="RF212" s="223"/>
      <c r="RG212" s="223"/>
      <c r="RH212" s="223"/>
      <c r="RI212" s="223"/>
      <c r="RJ212" s="223"/>
      <c r="RK212" s="223"/>
      <c r="RL212" s="223"/>
      <c r="RM212" s="223"/>
      <c r="RN212" s="223"/>
      <c r="RO212" s="223"/>
      <c r="RP212" s="223"/>
      <c r="RQ212" s="223"/>
      <c r="RR212" s="223"/>
      <c r="RS212" s="223"/>
      <c r="RT212" s="223"/>
      <c r="RU212" s="223"/>
      <c r="RV212" s="223"/>
      <c r="RW212" s="223"/>
      <c r="RX212" s="223"/>
      <c r="RY212" s="223"/>
      <c r="RZ212" s="223"/>
      <c r="SA212" s="223"/>
      <c r="SB212" s="223"/>
      <c r="SC212" s="223"/>
      <c r="SD212" s="223"/>
      <c r="SE212" s="223"/>
      <c r="SF212" s="223"/>
      <c r="SG212" s="223"/>
      <c r="SH212" s="223"/>
      <c r="SI212" s="223"/>
      <c r="SJ212" s="223"/>
      <c r="SK212" s="223"/>
      <c r="SL212" s="223"/>
      <c r="SM212" s="223"/>
      <c r="SN212" s="223"/>
      <c r="SO212" s="223"/>
      <c r="SP212" s="223"/>
      <c r="SQ212" s="223"/>
      <c r="SR212" s="223"/>
      <c r="SS212" s="223"/>
      <c r="ST212" s="223"/>
      <c r="SU212" s="223"/>
      <c r="SV212" s="223"/>
      <c r="SW212" s="223"/>
      <c r="SX212" s="223"/>
      <c r="SY212" s="223"/>
      <c r="SZ212" s="223"/>
      <c r="TA212" s="223"/>
      <c r="TB212" s="223"/>
      <c r="TC212" s="223"/>
      <c r="TD212" s="223"/>
      <c r="TE212" s="223"/>
      <c r="TF212" s="223"/>
      <c r="TG212" s="223"/>
      <c r="TH212" s="223"/>
      <c r="TI212" s="223"/>
      <c r="TJ212" s="223"/>
      <c r="TK212" s="223"/>
      <c r="TL212" s="223"/>
      <c r="TM212" s="223"/>
      <c r="TN212" s="223"/>
      <c r="TO212" s="223"/>
      <c r="TP212" s="223"/>
      <c r="TQ212" s="223"/>
      <c r="TR212" s="223"/>
      <c r="TS212" s="223"/>
      <c r="TT212" s="223"/>
      <c r="TU212" s="223"/>
      <c r="TV212" s="223"/>
      <c r="TW212" s="223"/>
      <c r="TX212" s="223"/>
      <c r="TY212" s="223"/>
      <c r="TZ212" s="223"/>
      <c r="UA212" s="223"/>
      <c r="UB212" s="223"/>
      <c r="UC212" s="223"/>
      <c r="UD212" s="223"/>
      <c r="UE212" s="223"/>
      <c r="UF212" s="223"/>
      <c r="UG212" s="223"/>
      <c r="UH212" s="223"/>
      <c r="UI212" s="223"/>
      <c r="UJ212" s="223"/>
      <c r="UK212" s="223"/>
      <c r="UL212" s="223"/>
      <c r="UM212" s="223"/>
      <c r="UN212" s="223"/>
      <c r="UO212" s="223"/>
      <c r="UP212" s="223"/>
      <c r="UQ212" s="223"/>
      <c r="UR212" s="223"/>
      <c r="US212" s="223"/>
      <c r="UT212" s="223"/>
      <c r="UU212" s="223"/>
      <c r="UV212" s="223"/>
      <c r="UW212" s="223"/>
      <c r="UX212" s="223"/>
      <c r="UY212" s="223"/>
      <c r="UZ212" s="223"/>
      <c r="VA212" s="223"/>
      <c r="VB212" s="223"/>
      <c r="VC212" s="223"/>
      <c r="VD212" s="223"/>
      <c r="VE212" s="223"/>
      <c r="VF212" s="223"/>
      <c r="VG212" s="223"/>
      <c r="VH212" s="223"/>
      <c r="VI212" s="223"/>
      <c r="VJ212" s="223"/>
      <c r="VK212" s="223"/>
      <c r="VL212" s="223"/>
      <c r="VM212" s="223"/>
      <c r="VN212" s="223"/>
      <c r="VO212" s="223"/>
      <c r="VP212" s="223"/>
      <c r="VQ212" s="223"/>
      <c r="VR212" s="223"/>
      <c r="VS212" s="223"/>
      <c r="VT212" s="223"/>
      <c r="VU212" s="223"/>
      <c r="VV212" s="223"/>
      <c r="VW212" s="223"/>
      <c r="VX212" s="223"/>
      <c r="VY212" s="223"/>
      <c r="VZ212" s="223"/>
      <c r="WA212" s="223"/>
      <c r="WB212" s="223"/>
      <c r="WC212" s="223"/>
      <c r="WD212" s="223"/>
      <c r="WE212" s="223"/>
      <c r="WF212" s="223"/>
      <c r="WG212" s="223"/>
      <c r="WH212" s="223"/>
      <c r="WI212" s="223"/>
      <c r="WJ212" s="223"/>
      <c r="WK212" s="223"/>
      <c r="WL212" s="223"/>
      <c r="WM212" s="223"/>
      <c r="WN212" s="223"/>
      <c r="WO212" s="223"/>
      <c r="WP212" s="223"/>
      <c r="WQ212" s="223"/>
      <c r="WR212" s="223"/>
      <c r="WS212" s="223"/>
      <c r="WT212" s="223"/>
      <c r="WU212" s="223"/>
      <c r="WV212" s="223"/>
      <c r="WW212" s="223"/>
      <c r="WX212" s="223"/>
      <c r="WY212" s="223"/>
      <c r="WZ212" s="223"/>
      <c r="XA212" s="223"/>
      <c r="XB212" s="223"/>
      <c r="XC212" s="223"/>
      <c r="XD212" s="223"/>
      <c r="XE212" s="223"/>
      <c r="XF212" s="223"/>
      <c r="XG212" s="223"/>
      <c r="XH212" s="223"/>
      <c r="XI212" s="223"/>
      <c r="XJ212" s="223"/>
      <c r="XK212" s="223"/>
      <c r="XL212" s="223"/>
      <c r="XM212" s="223"/>
      <c r="XN212" s="223"/>
      <c r="XO212" s="223"/>
      <c r="XP212" s="223"/>
      <c r="XQ212" s="223"/>
      <c r="XR212" s="223"/>
      <c r="XS212" s="223"/>
      <c r="XT212" s="223"/>
      <c r="XU212" s="223"/>
      <c r="XV212" s="223"/>
      <c r="XW212" s="223"/>
      <c r="XX212" s="223"/>
      <c r="XY212" s="223"/>
      <c r="XZ212" s="223"/>
      <c r="YA212" s="223"/>
      <c r="YB212" s="223"/>
      <c r="YC212" s="223"/>
      <c r="YD212" s="223"/>
      <c r="YE212" s="223"/>
      <c r="YF212" s="223"/>
      <c r="YG212" s="223"/>
      <c r="YH212" s="223"/>
      <c r="YI212" s="223"/>
      <c r="YJ212" s="223"/>
      <c r="YK212" s="223"/>
      <c r="YL212" s="223"/>
      <c r="YM212" s="223"/>
      <c r="YN212" s="223"/>
      <c r="YO212" s="223"/>
      <c r="YP212" s="223"/>
      <c r="YQ212" s="223"/>
      <c r="YR212" s="223"/>
      <c r="YS212" s="223"/>
      <c r="YT212" s="223"/>
      <c r="YU212" s="223"/>
      <c r="YV212" s="223"/>
      <c r="YW212" s="223"/>
      <c r="YX212" s="223"/>
      <c r="YY212" s="223"/>
      <c r="YZ212" s="223"/>
      <c r="ZA212" s="223"/>
      <c r="ZB212" s="223"/>
      <c r="ZC212" s="223"/>
      <c r="ZD212" s="223"/>
      <c r="ZE212" s="223"/>
      <c r="ZF212" s="223"/>
      <c r="ZG212" s="223"/>
      <c r="ZH212" s="223"/>
      <c r="ZI212" s="223"/>
      <c r="ZJ212" s="223"/>
      <c r="ZK212" s="223"/>
      <c r="ZL212" s="223"/>
      <c r="ZM212" s="223"/>
      <c r="ZN212" s="223"/>
      <c r="ZO212" s="223"/>
      <c r="ZP212" s="223"/>
      <c r="ZQ212" s="223"/>
      <c r="ZR212" s="223"/>
      <c r="ZS212" s="223"/>
      <c r="ZT212" s="223"/>
      <c r="ZU212" s="223"/>
      <c r="ZV212" s="223"/>
      <c r="ZW212" s="223"/>
      <c r="ZX212" s="223"/>
      <c r="ZY212" s="223"/>
      <c r="ZZ212" s="223"/>
      <c r="AAA212" s="223"/>
      <c r="AAB212" s="223"/>
      <c r="AAC212" s="223"/>
      <c r="AAD212" s="223"/>
      <c r="AAE212" s="223"/>
      <c r="AAF212" s="223"/>
      <c r="AAG212" s="223"/>
      <c r="AAH212" s="223"/>
      <c r="AAI212" s="223"/>
      <c r="AAJ212" s="223"/>
      <c r="AAK212" s="223"/>
      <c r="AAL212" s="223"/>
      <c r="AAM212" s="223"/>
      <c r="AAN212" s="223"/>
      <c r="AAO212" s="223"/>
      <c r="AAP212" s="223"/>
      <c r="AAQ212" s="223"/>
      <c r="AAR212" s="223"/>
      <c r="AAS212" s="223"/>
      <c r="AAT212" s="223"/>
      <c r="AAU212" s="223"/>
      <c r="AAV212" s="223"/>
      <c r="AAW212" s="223"/>
      <c r="AAX212" s="223"/>
      <c r="AAY212" s="223"/>
      <c r="AAZ212" s="223"/>
      <c r="ABA212" s="223"/>
      <c r="ABB212" s="223"/>
      <c r="ABC212" s="223"/>
      <c r="ABD212" s="223"/>
      <c r="ABE212" s="223"/>
      <c r="ABF212" s="223"/>
      <c r="ABG212" s="223"/>
      <c r="ABH212" s="223"/>
      <c r="ABI212" s="223"/>
      <c r="ABJ212" s="223"/>
      <c r="ABK212" s="223"/>
      <c r="ABL212" s="223"/>
      <c r="ABM212" s="223"/>
      <c r="ABN212" s="223"/>
      <c r="ABO212" s="223"/>
      <c r="ABP212" s="223"/>
      <c r="ABQ212" s="223"/>
      <c r="ABR212" s="223"/>
      <c r="ABS212" s="223"/>
      <c r="ABT212" s="223"/>
      <c r="ABU212" s="223"/>
      <c r="ABV212" s="223"/>
      <c r="ABW212" s="223"/>
      <c r="ABX212" s="223"/>
      <c r="ABY212" s="223"/>
      <c r="ABZ212" s="223"/>
      <c r="ACA212" s="223"/>
      <c r="ACB212" s="223"/>
      <c r="ACC212" s="223"/>
      <c r="ACD212" s="223"/>
      <c r="ACE212" s="223"/>
      <c r="ACF212" s="223"/>
      <c r="ACG212" s="223"/>
      <c r="ACH212" s="223"/>
      <c r="ACI212" s="223"/>
      <c r="ACJ212" s="223"/>
      <c r="ACK212" s="223"/>
      <c r="ACL212" s="223"/>
      <c r="ACM212" s="223"/>
      <c r="ACN212" s="223"/>
      <c r="ACO212" s="223"/>
      <c r="ACP212" s="223"/>
      <c r="ACQ212" s="223"/>
      <c r="ACR212" s="223"/>
      <c r="ACS212" s="223"/>
      <c r="ACT212" s="223"/>
      <c r="ACU212" s="223"/>
      <c r="ACV212" s="223"/>
      <c r="ACW212" s="223"/>
      <c r="ACX212" s="223"/>
      <c r="ACY212" s="223"/>
      <c r="ACZ212" s="223"/>
      <c r="ADA212" s="223"/>
      <c r="ADB212" s="223"/>
      <c r="ADC212" s="223"/>
      <c r="ADD212" s="223"/>
      <c r="ADE212" s="223"/>
      <c r="ADF212" s="223"/>
      <c r="ADG212" s="223"/>
      <c r="ADH212" s="223"/>
      <c r="ADI212" s="223"/>
      <c r="ADJ212" s="223"/>
      <c r="ADK212" s="223"/>
      <c r="ADL212" s="223"/>
      <c r="ADM212" s="223"/>
      <c r="ADN212" s="223"/>
      <c r="ADO212" s="223"/>
      <c r="ADP212" s="223"/>
      <c r="ADQ212" s="223"/>
      <c r="ADR212" s="223"/>
      <c r="ADS212" s="223"/>
      <c r="ADT212" s="223"/>
      <c r="ADU212" s="223"/>
      <c r="ADV212" s="223"/>
      <c r="ADW212" s="223"/>
      <c r="ADX212" s="223"/>
      <c r="ADY212" s="223"/>
      <c r="ADZ212" s="223"/>
      <c r="AEA212" s="223"/>
      <c r="AEB212" s="223"/>
      <c r="AEC212" s="223"/>
      <c r="AED212" s="223"/>
      <c r="AEE212" s="223"/>
      <c r="AEF212" s="223"/>
      <c r="AEG212" s="223"/>
      <c r="AEH212" s="223"/>
      <c r="AEI212" s="223"/>
      <c r="AEJ212" s="223"/>
      <c r="AEK212" s="223"/>
      <c r="AEL212" s="223"/>
      <c r="AEM212" s="223"/>
      <c r="AEN212" s="223"/>
      <c r="AEO212" s="223"/>
      <c r="AEP212" s="223"/>
      <c r="AEQ212" s="223"/>
      <c r="AER212" s="223"/>
      <c r="AES212" s="223"/>
      <c r="AET212" s="223"/>
      <c r="AEU212" s="223"/>
      <c r="AEV212" s="223"/>
      <c r="AEW212" s="223"/>
      <c r="AEX212" s="223"/>
      <c r="AEY212" s="223"/>
      <c r="AEZ212" s="223"/>
      <c r="AFA212" s="223"/>
      <c r="AFB212" s="223"/>
      <c r="AFC212" s="223"/>
      <c r="AFD212" s="223"/>
      <c r="AFE212" s="223"/>
      <c r="AFF212" s="223"/>
      <c r="AFG212" s="223"/>
      <c r="AFH212" s="223"/>
      <c r="AFI212" s="223"/>
      <c r="AFJ212" s="223"/>
      <c r="AFK212" s="223"/>
      <c r="AFL212" s="223"/>
      <c r="AFM212" s="223"/>
      <c r="AFN212" s="223"/>
      <c r="AFO212" s="223"/>
      <c r="AFP212" s="223"/>
      <c r="AFQ212" s="223"/>
      <c r="AFR212" s="223"/>
      <c r="AFS212" s="223"/>
      <c r="AFT212" s="223"/>
    </row>
    <row r="213" spans="1:852" s="109" customFormat="1">
      <c r="A213" s="224" t="s">
        <v>2343</v>
      </c>
      <c r="B213" s="265" t="s">
        <v>10054</v>
      </c>
      <c r="C213" s="840" t="str">
        <f>IF(Severity!F213&gt;=0.5,"YES","NO")</f>
        <v>NO</v>
      </c>
      <c r="D213" s="840" t="str">
        <f>IF(Severity!G213&gt;=0.5,"YES","NO")</f>
        <v>YES</v>
      </c>
      <c r="E213" s="165">
        <v>8</v>
      </c>
      <c r="F213" s="199">
        <v>2</v>
      </c>
      <c r="G213" s="96" t="s">
        <v>9989</v>
      </c>
      <c r="H213" s="270" t="s">
        <v>455</v>
      </c>
      <c r="I213" s="270" t="s">
        <v>455</v>
      </c>
      <c r="J213" s="270" t="s">
        <v>455</v>
      </c>
      <c r="K213" s="270" t="s">
        <v>602</v>
      </c>
      <c r="L213" s="267">
        <v>17</v>
      </c>
      <c r="M213" s="267">
        <v>7</v>
      </c>
      <c r="N213" s="270">
        <v>10</v>
      </c>
      <c r="O213" s="270" t="s">
        <v>455</v>
      </c>
      <c r="P213" s="267"/>
      <c r="Q213" s="267"/>
      <c r="R213" s="267"/>
      <c r="S213" s="270" t="s">
        <v>602</v>
      </c>
      <c r="T213" s="270">
        <v>17</v>
      </c>
      <c r="W213" s="113">
        <v>22.9</v>
      </c>
      <c r="X213" s="113">
        <v>4.49</v>
      </c>
      <c r="Y213" s="113"/>
      <c r="Z213" s="113"/>
      <c r="AA213" s="113"/>
      <c r="AB213" s="113"/>
      <c r="AC213" s="113"/>
      <c r="AD213" s="113"/>
      <c r="AE213" s="114"/>
      <c r="AF213" s="113"/>
      <c r="AG213" s="113"/>
      <c r="AH213" s="113"/>
      <c r="AI213" s="270" t="s">
        <v>455</v>
      </c>
      <c r="AJ213" s="267" t="s">
        <v>455</v>
      </c>
      <c r="AK213" s="267">
        <v>13</v>
      </c>
      <c r="AL213" s="580" t="s">
        <v>9990</v>
      </c>
      <c r="AM213" s="270" t="s">
        <v>455</v>
      </c>
      <c r="AN213" s="270" t="s">
        <v>455</v>
      </c>
      <c r="AO213" s="270" t="s">
        <v>455</v>
      </c>
      <c r="AP213" s="270" t="s">
        <v>602</v>
      </c>
      <c r="AQ213" s="267">
        <v>17</v>
      </c>
      <c r="AR213" s="267">
        <v>6</v>
      </c>
      <c r="AS213" s="267">
        <v>10</v>
      </c>
      <c r="AT213" s="270" t="s">
        <v>455</v>
      </c>
      <c r="AU213" s="267"/>
      <c r="AV213" s="267"/>
      <c r="AW213" s="267"/>
      <c r="AX213" s="267" t="s">
        <v>602</v>
      </c>
      <c r="AY213" s="267">
        <v>17</v>
      </c>
      <c r="BB213" s="114">
        <v>20.8</v>
      </c>
      <c r="BC213" s="114">
        <v>3.7</v>
      </c>
      <c r="BD213" s="114"/>
      <c r="BE213" s="114"/>
      <c r="BF213" s="114"/>
      <c r="BG213" s="114"/>
      <c r="BH213" s="114"/>
      <c r="BI213" s="114"/>
      <c r="BJ213" s="114"/>
      <c r="BK213" s="114"/>
      <c r="BL213" s="114"/>
      <c r="BM213" s="114"/>
      <c r="BN213" s="270" t="s">
        <v>455</v>
      </c>
      <c r="BO213" s="270" t="s">
        <v>455</v>
      </c>
      <c r="BP213" s="270">
        <v>11</v>
      </c>
      <c r="BQ213" s="270"/>
      <c r="BR213" s="270" t="s">
        <v>455</v>
      </c>
      <c r="BS213" s="267"/>
      <c r="BT213" s="267"/>
      <c r="BU213" s="267"/>
      <c r="BV213" s="267"/>
      <c r="BW213" s="267"/>
      <c r="BX213" s="267"/>
      <c r="BY213" s="267"/>
      <c r="BZ213" s="267"/>
      <c r="CA213" s="267"/>
      <c r="CB213" s="267"/>
      <c r="CC213" s="267"/>
      <c r="CD213" s="267"/>
      <c r="CE213" s="114"/>
      <c r="CF213" s="114"/>
      <c r="CG213" s="114"/>
      <c r="CH213" s="114"/>
      <c r="CI213" s="114"/>
      <c r="CJ213" s="114"/>
      <c r="CK213" s="114"/>
      <c r="CL213" s="114"/>
      <c r="CM213" s="114"/>
      <c r="CN213" s="114"/>
      <c r="CO213" s="114"/>
      <c r="CP213" s="114"/>
      <c r="CQ213" s="114"/>
      <c r="CR213" s="114"/>
      <c r="CS213" s="267"/>
      <c r="CT213" s="267"/>
      <c r="CU213" s="267"/>
      <c r="CV213" s="270"/>
      <c r="CW213" s="270" t="s">
        <v>455</v>
      </c>
      <c r="CX213" s="270"/>
      <c r="CY213" s="267"/>
      <c r="CZ213" s="267"/>
      <c r="DA213" s="267"/>
      <c r="DB213" s="267"/>
      <c r="DC213" s="267"/>
      <c r="DD213" s="267"/>
      <c r="DE213" s="267"/>
      <c r="DF213" s="267"/>
      <c r="DG213" s="267"/>
      <c r="DH213" s="267"/>
      <c r="DI213" s="267"/>
      <c r="DJ213" s="113"/>
      <c r="DK213" s="113"/>
      <c r="DL213" s="113"/>
      <c r="DM213" s="113"/>
      <c r="DN213" s="113"/>
      <c r="DO213" s="113"/>
      <c r="DP213" s="113"/>
      <c r="DQ213" s="113"/>
      <c r="DR213" s="113"/>
      <c r="DS213" s="113"/>
      <c r="DT213" s="113"/>
      <c r="DU213" s="113"/>
      <c r="DV213" s="113"/>
      <c r="DW213" s="113"/>
      <c r="DX213" s="267"/>
      <c r="DY213" s="267"/>
      <c r="DZ213" s="267"/>
      <c r="EA213" s="267"/>
      <c r="EB213" s="270" t="s">
        <v>455</v>
      </c>
      <c r="EC213" s="267"/>
      <c r="ED213" s="267"/>
      <c r="EE213" s="267"/>
      <c r="EF213" s="267"/>
      <c r="EG213" s="267"/>
      <c r="EH213" s="267"/>
      <c r="EI213" s="267"/>
      <c r="EJ213" s="267"/>
      <c r="EK213" s="267"/>
      <c r="EL213" s="267"/>
      <c r="EM213" s="267"/>
      <c r="EN213" s="267"/>
      <c r="EO213" s="267"/>
      <c r="EP213" s="267"/>
      <c r="EQ213" s="267"/>
      <c r="ER213" s="267"/>
      <c r="ES213" s="267"/>
      <c r="ET213" s="267"/>
      <c r="EU213" s="267"/>
      <c r="EV213" s="267"/>
      <c r="EW213" s="267"/>
      <c r="EX213" s="267"/>
      <c r="EY213" s="267"/>
      <c r="EZ213" s="267"/>
      <c r="FA213" s="267"/>
      <c r="FB213" s="267"/>
      <c r="FC213" s="267"/>
      <c r="FD213" s="267"/>
      <c r="FE213" s="267"/>
      <c r="FF213" s="270" t="s">
        <v>455</v>
      </c>
      <c r="FG213" s="267"/>
      <c r="FH213" s="267"/>
      <c r="FI213" s="267"/>
      <c r="FJ213" s="267"/>
      <c r="FK213" s="267"/>
      <c r="FL213" s="267"/>
      <c r="FM213" s="267"/>
      <c r="FN213" s="267"/>
      <c r="FO213" s="267"/>
      <c r="FP213" s="267"/>
      <c r="FQ213" s="267"/>
      <c r="FR213" s="267"/>
      <c r="FS213" s="267"/>
      <c r="FT213" s="267"/>
      <c r="FU213" s="267"/>
      <c r="FV213" s="267"/>
      <c r="FW213" s="267"/>
      <c r="FX213" s="267"/>
      <c r="FY213" s="267"/>
      <c r="FZ213" s="267"/>
      <c r="GA213" s="267"/>
      <c r="GB213" s="267"/>
      <c r="GC213" s="267"/>
      <c r="GD213" s="267"/>
      <c r="GE213" s="267"/>
      <c r="GF213" s="267"/>
      <c r="GG213" s="267"/>
      <c r="GH213" s="267"/>
      <c r="GI213" s="267"/>
      <c r="GJ213" s="267"/>
      <c r="GK213" s="267"/>
      <c r="GL213" s="267"/>
      <c r="GM213" s="267"/>
      <c r="GN213" s="267"/>
      <c r="GO213" s="267"/>
      <c r="GP213" s="267"/>
      <c r="GQ213" s="267"/>
      <c r="GR213" s="267"/>
      <c r="GS213" s="267"/>
      <c r="GT213" s="267"/>
      <c r="GU213" s="267"/>
      <c r="GV213" s="267"/>
      <c r="GW213" s="267"/>
      <c r="GX213" s="267"/>
      <c r="GY213" s="267"/>
      <c r="GZ213" s="267"/>
      <c r="HA213" s="267"/>
      <c r="HB213" s="267"/>
      <c r="HC213" s="267"/>
      <c r="HD213" s="270" t="s">
        <v>455</v>
      </c>
      <c r="HE213" s="267"/>
      <c r="HF213" s="267"/>
      <c r="HG213" s="267"/>
      <c r="HH213" s="267"/>
      <c r="HI213" s="267"/>
      <c r="HJ213" s="267"/>
      <c r="HK213" s="267"/>
      <c r="HL213" s="267"/>
      <c r="HM213" s="267"/>
      <c r="HN213" s="267"/>
      <c r="HO213" s="267"/>
      <c r="HP213" s="267"/>
      <c r="HQ213" s="267"/>
      <c r="HR213" s="267"/>
      <c r="HS213" s="267"/>
      <c r="HT213" s="267"/>
      <c r="HU213" s="267"/>
      <c r="HV213" s="267"/>
      <c r="HW213" s="267"/>
      <c r="HX213" s="267"/>
      <c r="HY213" s="267"/>
      <c r="HZ213" s="267"/>
      <c r="IA213" s="267"/>
      <c r="IB213" s="267"/>
      <c r="IC213" s="267"/>
      <c r="ID213" s="267"/>
      <c r="IE213" s="267"/>
      <c r="IF213" s="267"/>
      <c r="IG213" s="267"/>
      <c r="IH213" s="267"/>
      <c r="II213" s="267"/>
      <c r="IJ213" s="267"/>
      <c r="IK213" s="267"/>
      <c r="IL213" s="267"/>
      <c r="IM213" s="267"/>
      <c r="IN213" s="267"/>
      <c r="IO213" s="267"/>
      <c r="IP213" s="267"/>
      <c r="IQ213" s="267"/>
      <c r="IR213" s="267"/>
      <c r="IS213" s="270" t="s">
        <v>455</v>
      </c>
      <c r="IT213" s="267"/>
      <c r="IU213" s="267"/>
      <c r="IV213" s="267"/>
      <c r="IW213" s="267"/>
      <c r="IX213" s="267"/>
      <c r="IY213" s="267"/>
      <c r="IZ213" s="267"/>
      <c r="JA213" s="267"/>
      <c r="JB213" s="267"/>
      <c r="JC213" s="267"/>
      <c r="JD213" s="267"/>
      <c r="JE213" s="267"/>
      <c r="JF213" s="267"/>
      <c r="JG213" s="267"/>
      <c r="JH213" s="267"/>
      <c r="JI213" s="267"/>
      <c r="JJ213" s="267"/>
      <c r="JK213" s="267"/>
      <c r="JL213" s="267"/>
      <c r="JM213" s="267"/>
      <c r="JN213" s="267"/>
      <c r="JO213" s="267"/>
      <c r="JP213" s="267"/>
      <c r="JQ213" s="267"/>
      <c r="JR213" s="267"/>
      <c r="JS213" s="267"/>
      <c r="JT213" s="267"/>
      <c r="JU213" s="267"/>
      <c r="JV213" s="267"/>
      <c r="JW213" s="267"/>
      <c r="JX213" s="267"/>
      <c r="JY213" s="267"/>
      <c r="JZ213" s="267"/>
      <c r="KA213" s="267"/>
      <c r="KB213" s="267"/>
      <c r="KC213" s="267"/>
      <c r="KD213" s="267"/>
      <c r="KE213" s="270" t="s">
        <v>455</v>
      </c>
      <c r="KF213" s="267"/>
      <c r="KG213" s="267"/>
      <c r="KH213" s="267"/>
      <c r="KI213" s="267"/>
      <c r="KJ213" s="267"/>
      <c r="KK213" s="267"/>
      <c r="KL213" s="267"/>
      <c r="KM213" s="267"/>
      <c r="KN213" s="267"/>
      <c r="KO213" s="267"/>
      <c r="KP213" s="267"/>
      <c r="KQ213" s="267"/>
      <c r="KR213" s="267"/>
      <c r="KS213" s="267"/>
      <c r="KT213" s="267"/>
      <c r="KU213" s="267"/>
      <c r="KV213" s="267"/>
      <c r="KW213" s="267"/>
      <c r="KX213" s="267"/>
      <c r="KY213" s="267"/>
      <c r="KZ213" s="267"/>
      <c r="LA213" s="267"/>
      <c r="LB213" s="267"/>
      <c r="LC213" s="267"/>
      <c r="LD213" s="267"/>
      <c r="LE213" s="267"/>
      <c r="LF213" s="267"/>
      <c r="LG213" s="267"/>
      <c r="LH213" s="267"/>
      <c r="LI213" s="267"/>
      <c r="LJ213" s="267"/>
      <c r="LK213" s="267"/>
      <c r="LL213" s="267"/>
      <c r="LM213" s="267"/>
      <c r="LN213" s="267"/>
      <c r="LO213" s="267"/>
      <c r="LP213" s="267"/>
      <c r="LQ213" s="267"/>
      <c r="LR213" s="267"/>
      <c r="LS213" s="267"/>
      <c r="LT213" s="270" t="s">
        <v>455</v>
      </c>
      <c r="LU213" s="267"/>
      <c r="LV213" s="267"/>
      <c r="LW213" s="267"/>
      <c r="LX213" s="267"/>
      <c r="LY213" s="267"/>
      <c r="LZ213" s="267"/>
      <c r="MA213" s="267"/>
      <c r="MB213" s="267"/>
      <c r="MC213" s="267"/>
      <c r="MD213" s="267"/>
      <c r="ME213" s="267"/>
      <c r="MF213" s="267"/>
      <c r="MG213" s="267"/>
      <c r="MH213" s="267"/>
      <c r="MI213" s="267"/>
      <c r="MJ213" s="267"/>
      <c r="MK213" s="267"/>
      <c r="ML213" s="267"/>
      <c r="MM213" s="267"/>
      <c r="MN213" s="267"/>
      <c r="MO213" s="267"/>
      <c r="MP213" s="267"/>
      <c r="MQ213" s="267"/>
      <c r="MR213" s="267"/>
      <c r="MS213" s="267"/>
      <c r="MT213" s="267"/>
      <c r="MU213" s="267"/>
      <c r="MV213" s="267"/>
      <c r="MW213" s="267"/>
      <c r="MX213" s="267"/>
      <c r="MY213" s="267"/>
      <c r="MZ213" s="267"/>
      <c r="NA213" s="267"/>
      <c r="NB213" s="267"/>
      <c r="NC213" s="267"/>
      <c r="ND213" s="267"/>
      <c r="NE213" s="267"/>
      <c r="NF213" s="267"/>
      <c r="NG213" s="267"/>
      <c r="NH213" s="267"/>
      <c r="NI213" s="267"/>
      <c r="NJ213" s="267"/>
      <c r="NK213" s="267"/>
      <c r="NL213" s="267"/>
      <c r="NM213" s="267"/>
      <c r="NN213" s="267"/>
      <c r="NO213" s="267"/>
      <c r="NP213" s="267"/>
      <c r="NQ213" s="267"/>
      <c r="NR213" s="267"/>
      <c r="NS213" s="267"/>
      <c r="NT213" s="267"/>
      <c r="NU213" s="267"/>
      <c r="NV213" s="267"/>
      <c r="NW213" s="267"/>
      <c r="NX213" s="267"/>
      <c r="NY213" s="267"/>
      <c r="NZ213" s="267"/>
      <c r="OA213" s="267"/>
      <c r="OB213" s="267"/>
      <c r="OC213" s="267"/>
      <c r="OD213" s="267"/>
      <c r="OE213" s="267"/>
      <c r="OF213" s="267"/>
      <c r="OG213" s="267"/>
      <c r="OH213" s="267"/>
      <c r="OI213" s="267"/>
      <c r="OJ213" s="267"/>
      <c r="OK213" s="267"/>
      <c r="OL213" s="267"/>
      <c r="OM213" s="267"/>
      <c r="ON213" s="267"/>
      <c r="OO213" s="267"/>
      <c r="OP213" s="267"/>
      <c r="OQ213" s="267"/>
      <c r="OR213" s="267"/>
      <c r="OS213" s="267">
        <f>IF(ISERROR(#REF!),0,1)</f>
        <v>0</v>
      </c>
      <c r="OT213" s="267">
        <f t="shared" si="57"/>
        <v>0</v>
      </c>
      <c r="OU213" s="267">
        <f t="shared" si="57"/>
        <v>1</v>
      </c>
      <c r="OV213" s="267"/>
      <c r="OW213" s="267"/>
      <c r="OX213" s="267"/>
      <c r="OY213" s="267"/>
      <c r="OZ213" s="267"/>
      <c r="PA213" s="267"/>
      <c r="PB213" s="267"/>
      <c r="PC213" s="267"/>
      <c r="PD213" s="267"/>
      <c r="PE213" s="267"/>
      <c r="PF213" s="267"/>
      <c r="PG213" s="267"/>
      <c r="PH213" s="267"/>
      <c r="PI213" s="267"/>
      <c r="PJ213" s="267"/>
      <c r="PK213" s="267"/>
      <c r="PL213" s="267"/>
      <c r="PM213" s="267"/>
      <c r="PN213" s="267"/>
      <c r="PO213" s="267"/>
      <c r="PP213" s="267"/>
      <c r="PQ213" s="267"/>
      <c r="PR213" s="267"/>
      <c r="PS213" s="267"/>
      <c r="PT213" s="267"/>
      <c r="PU213" s="267"/>
      <c r="PV213" s="267"/>
      <c r="PW213" s="267"/>
      <c r="PX213" s="267"/>
      <c r="PY213" s="267"/>
      <c r="PZ213" s="267"/>
      <c r="QA213" s="267"/>
      <c r="QB213" s="267"/>
      <c r="QC213" s="267"/>
      <c r="QD213" s="267"/>
      <c r="QE213" s="267"/>
      <c r="QF213" s="267"/>
      <c r="QG213" s="267"/>
      <c r="QH213" s="267"/>
      <c r="QI213" s="267"/>
      <c r="QJ213" s="267"/>
      <c r="QK213" s="267"/>
      <c r="QL213" s="267"/>
      <c r="QM213" s="267"/>
      <c r="QN213" s="267"/>
      <c r="QO213" s="267"/>
      <c r="QP213" s="267"/>
      <c r="QQ213" s="267"/>
      <c r="QR213" s="267"/>
      <c r="QS213" s="267"/>
      <c r="QT213" s="267"/>
      <c r="QU213" s="267"/>
      <c r="QV213" s="267"/>
      <c r="QW213" s="267"/>
      <c r="QX213" s="267"/>
      <c r="QY213" s="267"/>
      <c r="QZ213" s="267"/>
      <c r="RA213" s="267"/>
      <c r="RB213" s="267"/>
      <c r="RC213" s="267"/>
      <c r="RD213" s="267"/>
      <c r="RE213" s="267"/>
      <c r="RF213" s="267"/>
      <c r="RG213" s="267"/>
      <c r="RH213" s="267"/>
      <c r="RI213" s="267"/>
      <c r="RJ213" s="267"/>
      <c r="RK213" s="267"/>
      <c r="RL213" s="267"/>
      <c r="RM213" s="267"/>
      <c r="RN213" s="267"/>
      <c r="RO213" s="267"/>
      <c r="RP213" s="267"/>
      <c r="RQ213" s="267"/>
      <c r="RR213" s="267"/>
      <c r="RS213" s="267"/>
      <c r="RT213" s="267"/>
      <c r="RU213" s="267"/>
      <c r="RV213" s="267"/>
      <c r="RW213" s="267"/>
      <c r="RX213" s="267"/>
      <c r="RY213" s="267"/>
      <c r="RZ213" s="267"/>
      <c r="SA213" s="267"/>
      <c r="SB213" s="267"/>
      <c r="SC213" s="267"/>
      <c r="SD213" s="267"/>
      <c r="SE213" s="267"/>
      <c r="SF213" s="267"/>
      <c r="SG213" s="267"/>
      <c r="SH213" s="267"/>
      <c r="SI213" s="267"/>
      <c r="SJ213" s="267"/>
      <c r="SK213" s="267"/>
      <c r="SL213" s="267"/>
      <c r="SM213" s="267"/>
      <c r="SN213" s="267"/>
      <c r="SO213" s="267"/>
      <c r="SP213" s="267"/>
      <c r="SQ213" s="267"/>
      <c r="SR213" s="267"/>
      <c r="SS213" s="267"/>
      <c r="ST213" s="267"/>
      <c r="SU213" s="267"/>
      <c r="SV213" s="267"/>
      <c r="SW213" s="267"/>
      <c r="SX213" s="267"/>
      <c r="SY213" s="267"/>
      <c r="SZ213" s="267"/>
      <c r="TA213" s="267"/>
      <c r="TB213" s="267"/>
      <c r="TC213" s="267"/>
      <c r="TD213" s="267"/>
      <c r="TE213" s="267"/>
      <c r="TF213" s="267"/>
      <c r="TG213" s="267"/>
      <c r="TH213" s="267"/>
      <c r="TI213" s="267"/>
      <c r="TJ213" s="267"/>
      <c r="TK213" s="267"/>
      <c r="TL213" s="267"/>
      <c r="TM213" s="267"/>
      <c r="TN213" s="267"/>
      <c r="TO213" s="267"/>
      <c r="TP213" s="267"/>
      <c r="TQ213" s="267"/>
      <c r="TR213" s="267"/>
      <c r="TS213" s="267"/>
      <c r="TT213" s="267"/>
      <c r="TU213" s="267"/>
      <c r="TV213" s="267"/>
      <c r="TW213" s="267"/>
      <c r="TX213" s="267"/>
      <c r="TY213" s="267"/>
      <c r="TZ213" s="267"/>
      <c r="UA213" s="267"/>
      <c r="UB213" s="267"/>
      <c r="UC213" s="267"/>
      <c r="UD213" s="267"/>
      <c r="UE213" s="267"/>
      <c r="UF213" s="267"/>
      <c r="UG213" s="267"/>
      <c r="UH213" s="267"/>
      <c r="UI213" s="267"/>
      <c r="UJ213" s="267"/>
      <c r="UK213" s="267"/>
      <c r="UL213" s="267"/>
      <c r="UM213" s="267"/>
      <c r="UN213" s="267"/>
      <c r="UO213" s="267"/>
      <c r="UP213" s="267"/>
      <c r="UQ213" s="267"/>
      <c r="UR213" s="267"/>
      <c r="US213" s="267"/>
      <c r="UT213" s="267"/>
      <c r="UU213" s="267"/>
      <c r="UV213" s="267"/>
      <c r="UW213" s="267"/>
      <c r="UX213" s="267"/>
      <c r="UY213" s="267"/>
      <c r="UZ213" s="267"/>
      <c r="VA213" s="267"/>
      <c r="VB213" s="267"/>
      <c r="VC213" s="267"/>
      <c r="VD213" s="267"/>
      <c r="VE213" s="267"/>
      <c r="VF213" s="267"/>
      <c r="VG213" s="267"/>
      <c r="VH213" s="267"/>
      <c r="VI213" s="267"/>
      <c r="VJ213" s="267"/>
      <c r="VK213" s="267"/>
      <c r="VL213" s="267"/>
      <c r="VM213" s="267"/>
      <c r="VN213" s="267"/>
      <c r="VO213" s="267"/>
      <c r="VP213" s="267"/>
      <c r="VQ213" s="267"/>
      <c r="VR213" s="267"/>
      <c r="VS213" s="267"/>
      <c r="VT213" s="267"/>
      <c r="VU213" s="267"/>
      <c r="VV213" s="267"/>
      <c r="VW213" s="267"/>
      <c r="VX213" s="267"/>
      <c r="VY213" s="267"/>
      <c r="VZ213" s="267"/>
      <c r="WA213" s="267"/>
      <c r="WB213" s="267"/>
      <c r="WC213" s="267"/>
      <c r="WD213" s="267"/>
      <c r="WE213" s="267"/>
      <c r="WF213" s="267"/>
      <c r="WG213" s="267"/>
      <c r="WH213" s="267"/>
      <c r="WI213" s="267"/>
      <c r="WJ213" s="267"/>
      <c r="WK213" s="267"/>
      <c r="WL213" s="267"/>
      <c r="WM213" s="267"/>
      <c r="WN213" s="267"/>
      <c r="WO213" s="267"/>
      <c r="WP213" s="267"/>
      <c r="WQ213" s="267"/>
      <c r="WR213" s="267"/>
      <c r="WS213" s="267"/>
      <c r="WT213" s="267"/>
      <c r="WU213" s="267"/>
      <c r="WV213" s="267"/>
      <c r="WW213" s="267"/>
      <c r="WX213" s="267"/>
      <c r="WY213" s="267"/>
      <c r="WZ213" s="267"/>
      <c r="XA213" s="267"/>
      <c r="XB213" s="267"/>
      <c r="XC213" s="267"/>
      <c r="XD213" s="267"/>
      <c r="XE213" s="267"/>
      <c r="XF213" s="267"/>
      <c r="XG213" s="267"/>
      <c r="XH213" s="267"/>
      <c r="XI213" s="267"/>
      <c r="XJ213" s="267"/>
      <c r="XK213" s="267"/>
      <c r="XL213" s="267"/>
      <c r="XM213" s="267"/>
      <c r="XN213" s="267"/>
      <c r="XO213" s="267"/>
      <c r="XP213" s="267"/>
      <c r="XQ213" s="267"/>
      <c r="XR213" s="267"/>
      <c r="XS213" s="267"/>
      <c r="XT213" s="267"/>
      <c r="XU213" s="267"/>
      <c r="XV213" s="267"/>
      <c r="XW213" s="267"/>
      <c r="XX213" s="267"/>
      <c r="XY213" s="267"/>
      <c r="XZ213" s="267"/>
      <c r="YA213" s="267"/>
      <c r="YB213" s="267"/>
      <c r="YC213" s="267"/>
      <c r="YD213" s="267"/>
      <c r="YE213" s="267"/>
      <c r="YF213" s="267"/>
      <c r="YG213" s="267"/>
      <c r="YH213" s="267"/>
      <c r="YI213" s="267"/>
      <c r="YJ213" s="267"/>
      <c r="YK213" s="267"/>
      <c r="YL213" s="267"/>
      <c r="YM213" s="267"/>
      <c r="YN213" s="267"/>
      <c r="YO213" s="267"/>
      <c r="YP213" s="267"/>
      <c r="YQ213" s="267"/>
      <c r="YR213" s="267"/>
      <c r="YS213" s="267"/>
      <c r="YT213" s="267"/>
      <c r="YU213" s="267"/>
      <c r="YV213" s="267"/>
      <c r="YW213" s="267"/>
      <c r="YX213" s="267"/>
      <c r="YY213" s="267"/>
      <c r="YZ213" s="267"/>
      <c r="ZA213" s="267"/>
      <c r="ZB213" s="267"/>
      <c r="ZC213" s="267"/>
      <c r="ZD213" s="267"/>
      <c r="ZE213" s="267"/>
      <c r="ZF213" s="267"/>
      <c r="ZG213" s="267"/>
      <c r="ZH213" s="267"/>
      <c r="ZI213" s="267"/>
      <c r="ZJ213" s="267"/>
      <c r="ZK213" s="267"/>
      <c r="ZL213" s="267"/>
      <c r="ZM213" s="267"/>
      <c r="ZN213" s="267"/>
      <c r="ZO213" s="267"/>
      <c r="ZP213" s="267"/>
      <c r="ZQ213" s="267"/>
      <c r="ZR213" s="267"/>
      <c r="ZS213" s="267"/>
      <c r="ZT213" s="267"/>
      <c r="ZU213" s="267"/>
      <c r="ZV213" s="267"/>
      <c r="ZW213" s="267"/>
      <c r="ZX213" s="267"/>
      <c r="ZY213" s="267"/>
      <c r="ZZ213" s="267"/>
      <c r="AAA213" s="267"/>
      <c r="AAB213" s="267"/>
      <c r="AAC213" s="267"/>
      <c r="AAD213" s="267"/>
      <c r="AAE213" s="267"/>
      <c r="AAF213" s="267"/>
      <c r="AAG213" s="267"/>
      <c r="AAH213" s="267"/>
      <c r="AAI213" s="267"/>
      <c r="AAJ213" s="267"/>
      <c r="AAK213" s="267"/>
      <c r="AAL213" s="267"/>
      <c r="AAM213" s="267"/>
      <c r="AAN213" s="267"/>
      <c r="AAO213" s="267"/>
      <c r="AAP213" s="267"/>
      <c r="AAQ213" s="267"/>
      <c r="AAR213" s="267"/>
      <c r="AAS213" s="267"/>
      <c r="AAT213" s="267"/>
      <c r="AAU213" s="267"/>
      <c r="AAV213" s="267"/>
      <c r="AAW213" s="267"/>
      <c r="AAX213" s="267"/>
      <c r="AAY213" s="267"/>
      <c r="AAZ213" s="267"/>
      <c r="ABA213" s="267"/>
      <c r="ABB213" s="267"/>
      <c r="ABC213" s="267"/>
      <c r="ABD213" s="267"/>
      <c r="ABE213" s="267"/>
      <c r="ABF213" s="267"/>
      <c r="ABG213" s="267"/>
      <c r="ABH213" s="267"/>
      <c r="ABI213" s="267"/>
      <c r="ABJ213" s="267"/>
      <c r="ABK213" s="267"/>
      <c r="ABL213" s="267"/>
      <c r="ABM213" s="267"/>
      <c r="ABN213" s="267"/>
      <c r="ABO213" s="267"/>
      <c r="ABP213" s="267"/>
      <c r="ABQ213" s="267"/>
      <c r="ABR213" s="267"/>
      <c r="ABS213" s="267"/>
      <c r="ABT213" s="267"/>
      <c r="ABU213" s="267"/>
      <c r="ABV213" s="267"/>
      <c r="ABW213" s="267"/>
      <c r="ABX213" s="267"/>
      <c r="ABY213" s="267"/>
      <c r="ABZ213" s="267"/>
      <c r="ACA213" s="267"/>
      <c r="ACB213" s="267"/>
      <c r="ACC213" s="267"/>
      <c r="ACD213" s="267"/>
      <c r="ACE213" s="267"/>
      <c r="ACF213" s="267"/>
      <c r="ACG213" s="267"/>
      <c r="ACH213" s="267"/>
      <c r="ACI213" s="267"/>
      <c r="ACJ213" s="267"/>
      <c r="ACK213" s="267"/>
      <c r="ACL213" s="267"/>
      <c r="ACM213" s="267"/>
      <c r="ACN213" s="267"/>
      <c r="ACO213" s="267"/>
      <c r="ACP213" s="267"/>
      <c r="ACQ213" s="267"/>
      <c r="ACR213" s="267"/>
      <c r="ACS213" s="267"/>
      <c r="ACT213" s="267"/>
      <c r="ACU213" s="267"/>
      <c r="ACV213" s="267"/>
      <c r="ACW213" s="267"/>
      <c r="ACX213" s="267"/>
      <c r="ACY213" s="267"/>
      <c r="ACZ213" s="267"/>
      <c r="ADA213" s="267"/>
      <c r="ADB213" s="267"/>
      <c r="ADC213" s="267"/>
      <c r="ADD213" s="267"/>
      <c r="ADE213" s="267"/>
      <c r="ADF213" s="267"/>
      <c r="ADG213" s="267"/>
      <c r="ADH213" s="267"/>
      <c r="ADI213" s="267"/>
      <c r="ADJ213" s="267"/>
      <c r="ADK213" s="267"/>
      <c r="ADL213" s="267"/>
      <c r="ADM213" s="267"/>
      <c r="ADN213" s="267"/>
      <c r="ADO213" s="267"/>
      <c r="ADP213" s="267"/>
      <c r="ADQ213" s="267"/>
      <c r="ADR213" s="267"/>
      <c r="ADS213" s="267"/>
      <c r="ADT213" s="267"/>
      <c r="ADU213" s="267"/>
      <c r="ADV213" s="267"/>
      <c r="ADW213" s="267"/>
      <c r="ADX213" s="267"/>
      <c r="ADY213" s="267"/>
      <c r="ADZ213" s="267"/>
      <c r="AEA213" s="267"/>
      <c r="AEB213" s="267"/>
      <c r="AEC213" s="267"/>
      <c r="AED213" s="267"/>
      <c r="AEE213" s="267"/>
      <c r="AEF213" s="267"/>
      <c r="AEG213" s="267"/>
      <c r="AEH213" s="267"/>
      <c r="AEI213" s="267"/>
      <c r="AEJ213" s="267"/>
      <c r="AEK213" s="267"/>
      <c r="AEL213" s="267"/>
      <c r="AEM213" s="267"/>
      <c r="AEN213" s="267"/>
      <c r="AEO213" s="267"/>
      <c r="AEP213" s="267"/>
      <c r="AEQ213" s="267"/>
      <c r="AER213" s="267"/>
      <c r="AES213" s="267"/>
      <c r="AET213" s="267"/>
      <c r="AEU213" s="267"/>
      <c r="AEV213" s="267"/>
      <c r="AEW213" s="267"/>
      <c r="AEX213" s="267"/>
      <c r="AEY213" s="267"/>
      <c r="AEZ213" s="267"/>
      <c r="AFA213" s="267"/>
      <c r="AFB213" s="267"/>
      <c r="AFC213" s="267"/>
      <c r="AFD213" s="267"/>
      <c r="AFE213" s="267"/>
      <c r="AFF213" s="267"/>
      <c r="AFG213" s="267"/>
      <c r="AFH213" s="267"/>
      <c r="AFI213" s="267"/>
      <c r="AFJ213" s="267"/>
      <c r="AFK213" s="267"/>
      <c r="AFL213" s="267"/>
      <c r="AFM213" s="267"/>
      <c r="AFN213" s="267"/>
      <c r="AFO213" s="267"/>
      <c r="AFP213" s="267"/>
      <c r="AFQ213" s="267"/>
      <c r="AFR213" s="267"/>
      <c r="AFS213" s="267"/>
      <c r="AFT213" s="267"/>
    </row>
    <row r="214" spans="1:852" s="222" customFormat="1" ht="15.75">
      <c r="A214" s="110" t="s">
        <v>3584</v>
      </c>
      <c r="B214" s="265" t="s">
        <v>10014</v>
      </c>
      <c r="C214" s="840" t="str">
        <f>IF(Severity!F214&gt;=0.5,"YES","NO")</f>
        <v>YES</v>
      </c>
      <c r="D214" s="840" t="str">
        <f>IF(Severity!G214&gt;=0.5,"YES","NO")</f>
        <v>NO</v>
      </c>
      <c r="E214" s="267">
        <v>2</v>
      </c>
      <c r="F214" s="267">
        <v>2</v>
      </c>
      <c r="G214" s="574" t="s">
        <v>9628</v>
      </c>
      <c r="H214" s="270" t="s">
        <v>747</v>
      </c>
      <c r="I214" s="270">
        <v>0</v>
      </c>
      <c r="J214" s="270">
        <v>2</v>
      </c>
      <c r="K214" s="267" t="s">
        <v>602</v>
      </c>
      <c r="L214" s="267">
        <v>17</v>
      </c>
      <c r="M214" s="222">
        <v>12</v>
      </c>
      <c r="N214" s="270">
        <v>7</v>
      </c>
      <c r="O214" s="267" t="s">
        <v>602</v>
      </c>
      <c r="P214" s="267">
        <v>17</v>
      </c>
      <c r="Q214" s="222">
        <v>21</v>
      </c>
      <c r="R214" s="222">
        <v>50</v>
      </c>
      <c r="S214" s="270" t="s">
        <v>602</v>
      </c>
      <c r="T214" s="267">
        <v>17</v>
      </c>
      <c r="U214" s="113">
        <v>26.52</v>
      </c>
      <c r="V214" s="113">
        <v>1.8</v>
      </c>
      <c r="W214" s="113"/>
      <c r="X214" s="113"/>
      <c r="Y214" s="113"/>
      <c r="Z214" s="113"/>
      <c r="AA214" s="113"/>
      <c r="AB214" s="113"/>
      <c r="AC214" s="113"/>
      <c r="AD214" s="113"/>
      <c r="AE214" s="114"/>
      <c r="AF214" s="113"/>
      <c r="AG214" s="113"/>
      <c r="AH214" s="113"/>
      <c r="AI214" s="267">
        <v>25</v>
      </c>
      <c r="AJ214" s="267">
        <f t="shared" si="55"/>
        <v>23</v>
      </c>
      <c r="AK214" s="267" t="s">
        <v>455</v>
      </c>
      <c r="AL214" s="95" t="s">
        <v>624</v>
      </c>
      <c r="AM214" s="270" t="s">
        <v>747</v>
      </c>
      <c r="AN214" s="95">
        <v>0</v>
      </c>
      <c r="AO214" s="95">
        <v>1</v>
      </c>
      <c r="AP214" s="267" t="s">
        <v>602</v>
      </c>
      <c r="AQ214" s="267">
        <v>17</v>
      </c>
      <c r="AR214" s="222">
        <v>8</v>
      </c>
      <c r="AS214" s="222">
        <v>7</v>
      </c>
      <c r="AT214" s="270" t="s">
        <v>602</v>
      </c>
      <c r="AU214" s="267">
        <v>17</v>
      </c>
      <c r="AV214" s="222">
        <v>15</v>
      </c>
      <c r="AW214" s="222">
        <v>50</v>
      </c>
      <c r="AX214" s="270" t="s">
        <v>602</v>
      </c>
      <c r="AY214" s="267">
        <v>17</v>
      </c>
      <c r="AZ214" s="114">
        <v>26.96</v>
      </c>
      <c r="BA214" s="114">
        <v>2.7</v>
      </c>
      <c r="BB214" s="114"/>
      <c r="BC214" s="114"/>
      <c r="BD214" s="114"/>
      <c r="BE214" s="114"/>
      <c r="BF214" s="114"/>
      <c r="BG214" s="114"/>
      <c r="BH214" s="114"/>
      <c r="BI214" s="114"/>
      <c r="BJ214" s="114"/>
      <c r="BK214" s="114"/>
      <c r="BL214" s="114"/>
      <c r="BM214" s="114"/>
      <c r="BN214" s="267">
        <v>25</v>
      </c>
      <c r="BO214" s="270">
        <f t="shared" si="56"/>
        <v>24</v>
      </c>
      <c r="BP214" s="270" t="s">
        <v>455</v>
      </c>
      <c r="BQ214" s="95"/>
      <c r="BR214" s="270" t="s">
        <v>455</v>
      </c>
      <c r="CE214" s="114"/>
      <c r="CF214" s="114"/>
      <c r="CG214" s="114"/>
      <c r="CH214" s="114"/>
      <c r="CI214" s="114"/>
      <c r="CJ214" s="114"/>
      <c r="CK214" s="114"/>
      <c r="CL214" s="114"/>
      <c r="CM214" s="114"/>
      <c r="CN214" s="114"/>
      <c r="CO214" s="114"/>
      <c r="CP214" s="114"/>
      <c r="CQ214" s="114"/>
      <c r="CR214" s="114"/>
      <c r="CV214" s="95"/>
      <c r="CW214" s="270" t="s">
        <v>455</v>
      </c>
      <c r="CX214" s="95"/>
      <c r="DL214" s="113"/>
      <c r="DM214" s="113"/>
      <c r="DN214" s="113"/>
      <c r="DO214" s="113"/>
      <c r="DP214" s="113"/>
      <c r="DQ214" s="113"/>
      <c r="DR214" s="113"/>
      <c r="DS214" s="113"/>
      <c r="DT214" s="91"/>
      <c r="DU214" s="91"/>
      <c r="DV214" s="113"/>
      <c r="DW214" s="113"/>
      <c r="DX214" s="113"/>
      <c r="DY214" s="113"/>
      <c r="DZ214" s="113"/>
      <c r="EB214" s="270" t="s">
        <v>455</v>
      </c>
      <c r="EQ214" s="113"/>
      <c r="ER214" s="113"/>
      <c r="ES214" s="113"/>
      <c r="ET214" s="113"/>
      <c r="EU214" s="113"/>
      <c r="EV214" s="113"/>
      <c r="EW214" s="113"/>
      <c r="EX214" s="113"/>
      <c r="EY214" s="113"/>
      <c r="EZ214" s="113"/>
      <c r="FA214" s="113"/>
      <c r="FB214" s="113"/>
      <c r="FC214" s="113"/>
      <c r="FD214" s="113"/>
      <c r="FE214" s="113"/>
      <c r="FF214" s="270" t="s">
        <v>455</v>
      </c>
      <c r="HD214" s="270" t="s">
        <v>455</v>
      </c>
      <c r="IS214" s="270" t="s">
        <v>455</v>
      </c>
      <c r="KE214" s="270" t="s">
        <v>455</v>
      </c>
      <c r="LT214" s="270" t="s">
        <v>455</v>
      </c>
    </row>
    <row r="215" spans="1:852" s="211" customFormat="1">
      <c r="A215" s="101" t="s">
        <v>3404</v>
      </c>
      <c r="B215" s="265" t="s">
        <v>10014</v>
      </c>
      <c r="C215" s="840" t="str">
        <f>IF(Severity!F215&gt;=0.5,"YES","NO")</f>
        <v>NO</v>
      </c>
      <c r="D215" s="840" t="str">
        <f>IF(Severity!G215&gt;=0.5,"YES","NO")</f>
        <v>YES</v>
      </c>
      <c r="E215" s="265">
        <v>12</v>
      </c>
      <c r="F215" s="265">
        <v>3</v>
      </c>
      <c r="G215" s="270" t="s">
        <v>2904</v>
      </c>
      <c r="H215" s="270" t="s">
        <v>749</v>
      </c>
      <c r="I215" s="270">
        <v>0</v>
      </c>
      <c r="J215" s="270">
        <v>9</v>
      </c>
      <c r="K215" s="270" t="s">
        <v>602</v>
      </c>
      <c r="L215" s="270">
        <v>17</v>
      </c>
      <c r="M215" s="265">
        <v>8</v>
      </c>
      <c r="N215" s="270">
        <v>6</v>
      </c>
      <c r="O215" s="270" t="s">
        <v>455</v>
      </c>
      <c r="P215" s="265"/>
      <c r="Q215" s="265"/>
      <c r="R215" s="265"/>
      <c r="S215" s="270" t="s">
        <v>602</v>
      </c>
      <c r="T215" s="270">
        <v>17</v>
      </c>
      <c r="U215" s="125">
        <v>24.1</v>
      </c>
      <c r="V215" s="125">
        <v>4.3</v>
      </c>
      <c r="W215" s="125">
        <v>24.8</v>
      </c>
      <c r="X215" s="125">
        <v>3.9</v>
      </c>
      <c r="Y215" s="125">
        <v>13.3</v>
      </c>
      <c r="Z215" s="125">
        <v>10</v>
      </c>
      <c r="AA215" s="125">
        <v>8.8000000000000007</v>
      </c>
      <c r="AB215" s="125">
        <v>7.8</v>
      </c>
      <c r="AC215" s="125"/>
      <c r="AD215" s="125"/>
      <c r="AE215" s="114"/>
      <c r="AF215" s="125"/>
      <c r="AG215" s="125"/>
      <c r="AH215" s="125"/>
      <c r="AI215" s="265">
        <v>25</v>
      </c>
      <c r="AJ215" s="267">
        <f t="shared" si="55"/>
        <v>16</v>
      </c>
      <c r="AK215" s="267">
        <v>16</v>
      </c>
      <c r="AL215" s="270" t="s">
        <v>360</v>
      </c>
      <c r="AM215" s="270" t="s">
        <v>455</v>
      </c>
      <c r="AN215" s="270">
        <v>3</v>
      </c>
      <c r="AO215" s="270">
        <v>25</v>
      </c>
      <c r="AP215" s="270" t="s">
        <v>602</v>
      </c>
      <c r="AQ215" s="270">
        <v>17</v>
      </c>
      <c r="AR215" s="265">
        <v>17</v>
      </c>
      <c r="AS215" s="265">
        <v>6</v>
      </c>
      <c r="AT215" s="270" t="s">
        <v>455</v>
      </c>
      <c r="AU215" s="265"/>
      <c r="AV215" s="265"/>
      <c r="AW215" s="265"/>
      <c r="AX215" s="270" t="s">
        <v>602</v>
      </c>
      <c r="AY215" s="270">
        <v>17</v>
      </c>
      <c r="AZ215" s="576">
        <v>23.8</v>
      </c>
      <c r="BA215" s="576">
        <v>5</v>
      </c>
      <c r="BB215" s="114">
        <v>24</v>
      </c>
      <c r="BC215" s="114">
        <v>5.4</v>
      </c>
      <c r="BD215" s="114">
        <v>14.2</v>
      </c>
      <c r="BE215" s="114">
        <v>10</v>
      </c>
      <c r="BF215" s="114">
        <v>8.4</v>
      </c>
      <c r="BG215" s="114">
        <v>7.7</v>
      </c>
      <c r="BH215" s="114"/>
      <c r="BI215" s="114"/>
      <c r="BJ215" s="114"/>
      <c r="BK215" s="114"/>
      <c r="BL215" s="114"/>
      <c r="BM215" s="114"/>
      <c r="BN215" s="265">
        <v>57</v>
      </c>
      <c r="BO215" s="270">
        <f t="shared" si="56"/>
        <v>32</v>
      </c>
      <c r="BP215" s="270">
        <v>31</v>
      </c>
      <c r="BQ215" s="270" t="s">
        <v>3415</v>
      </c>
      <c r="BR215" s="119" t="s">
        <v>749</v>
      </c>
      <c r="BS215" s="265">
        <v>0</v>
      </c>
      <c r="BT215" s="265">
        <v>9</v>
      </c>
      <c r="BU215" s="270" t="s">
        <v>602</v>
      </c>
      <c r="BV215" s="270">
        <v>17</v>
      </c>
      <c r="BW215" s="265">
        <v>12</v>
      </c>
      <c r="BX215" s="265">
        <v>6</v>
      </c>
      <c r="BY215" s="270" t="s">
        <v>455</v>
      </c>
      <c r="BZ215" s="265"/>
      <c r="CA215" s="265"/>
      <c r="CB215" s="265"/>
      <c r="CC215" s="270" t="s">
        <v>602</v>
      </c>
      <c r="CD215" s="270">
        <v>17</v>
      </c>
      <c r="CE215" s="211">
        <v>23.7</v>
      </c>
      <c r="CF215" s="211">
        <v>5.2</v>
      </c>
      <c r="CG215" s="114">
        <v>23.5</v>
      </c>
      <c r="CH215" s="114">
        <v>4.5</v>
      </c>
      <c r="CI215" s="114">
        <v>10.5</v>
      </c>
      <c r="CJ215" s="114">
        <v>10</v>
      </c>
      <c r="CK215" s="114">
        <v>4.2</v>
      </c>
      <c r="CL215" s="114">
        <v>7.7</v>
      </c>
      <c r="CM215" s="114"/>
      <c r="CN215" s="114"/>
      <c r="CO215" s="114"/>
      <c r="CP215" s="114"/>
      <c r="CQ215" s="114"/>
      <c r="CR215" s="114"/>
      <c r="CS215" s="265">
        <v>25</v>
      </c>
      <c r="CT215" s="267">
        <f>CS215-BT215</f>
        <v>16</v>
      </c>
      <c r="CU215" s="270">
        <v>16</v>
      </c>
      <c r="CV215" s="270"/>
      <c r="CW215" s="270" t="s">
        <v>455</v>
      </c>
      <c r="CX215" s="270"/>
      <c r="CY215" s="265"/>
      <c r="CZ215" s="265"/>
      <c r="DA215" s="265"/>
      <c r="DB215" s="265"/>
      <c r="DC215" s="265"/>
      <c r="DD215" s="265"/>
      <c r="DE215" s="265"/>
      <c r="DF215" s="265"/>
      <c r="DG215" s="265"/>
      <c r="DH215" s="265"/>
      <c r="DI215" s="265"/>
      <c r="DJ215" s="125"/>
      <c r="DK215" s="125"/>
      <c r="DL215" s="125"/>
      <c r="DM215" s="125"/>
      <c r="DN215" s="125"/>
      <c r="DO215" s="125"/>
      <c r="DP215" s="125"/>
      <c r="DQ215" s="125"/>
      <c r="DR215" s="125"/>
      <c r="DS215" s="125"/>
      <c r="DT215" s="125"/>
      <c r="DU215" s="125"/>
      <c r="DV215" s="125"/>
      <c r="DW215" s="125"/>
      <c r="DX215" s="265"/>
      <c r="DY215" s="265"/>
      <c r="DZ215" s="265"/>
      <c r="EA215" s="265"/>
      <c r="EB215" s="270" t="s">
        <v>455</v>
      </c>
      <c r="EC215" s="265"/>
      <c r="ED215" s="265"/>
      <c r="EE215" s="265"/>
      <c r="EF215" s="265"/>
      <c r="EG215" s="265"/>
      <c r="EH215" s="265"/>
      <c r="EI215" s="265"/>
      <c r="EJ215" s="265"/>
      <c r="EK215" s="265"/>
      <c r="EL215" s="265"/>
      <c r="EM215" s="265"/>
      <c r="EN215" s="265"/>
      <c r="EO215" s="125"/>
      <c r="EP215" s="125"/>
      <c r="EQ215" s="125"/>
      <c r="ER215" s="125"/>
      <c r="ES215" s="125"/>
      <c r="ET215" s="125"/>
      <c r="EU215" s="125"/>
      <c r="EV215" s="125"/>
      <c r="EW215" s="125"/>
      <c r="EX215" s="125"/>
      <c r="EY215" s="125"/>
      <c r="EZ215" s="125"/>
      <c r="FA215" s="125"/>
      <c r="FB215" s="125"/>
      <c r="FC215" s="265"/>
      <c r="FD215" s="265"/>
      <c r="FE215" s="265"/>
      <c r="FF215" s="270" t="s">
        <v>455</v>
      </c>
      <c r="FG215" s="270"/>
      <c r="FH215" s="265"/>
      <c r="FI215" s="265"/>
      <c r="FJ215" s="265"/>
      <c r="FK215" s="265"/>
      <c r="FL215" s="265"/>
      <c r="FM215" s="265"/>
      <c r="FN215" s="265"/>
      <c r="FO215" s="265"/>
      <c r="FP215" s="265"/>
      <c r="FQ215" s="265"/>
      <c r="FR215" s="265"/>
      <c r="FS215" s="265"/>
      <c r="FT215" s="265"/>
      <c r="FU215" s="265"/>
      <c r="FV215" s="265"/>
      <c r="FW215" s="265"/>
      <c r="FX215" s="265"/>
      <c r="FY215" s="265"/>
      <c r="FZ215" s="265"/>
      <c r="GA215" s="265"/>
      <c r="GB215" s="265"/>
      <c r="GC215" s="265"/>
      <c r="GD215" s="265"/>
      <c r="GE215" s="265"/>
      <c r="GF215" s="265"/>
      <c r="GG215" s="265"/>
      <c r="GH215" s="265"/>
      <c r="GI215" s="265"/>
      <c r="GJ215" s="265"/>
      <c r="GK215" s="265"/>
      <c r="GL215" s="265"/>
      <c r="GM215" s="265"/>
      <c r="GN215" s="265"/>
      <c r="GO215" s="265"/>
      <c r="GP215" s="265"/>
      <c r="GQ215" s="265"/>
      <c r="GR215" s="265"/>
      <c r="GS215" s="265"/>
      <c r="GT215" s="265"/>
      <c r="GU215" s="265"/>
      <c r="GV215" s="265"/>
      <c r="GW215" s="265"/>
      <c r="GX215" s="265"/>
      <c r="GY215" s="265"/>
      <c r="GZ215" s="265"/>
      <c r="HA215" s="265"/>
      <c r="HB215" s="265"/>
      <c r="HC215" s="265"/>
      <c r="HD215" s="270" t="s">
        <v>455</v>
      </c>
      <c r="HE215" s="265"/>
      <c r="HF215" s="265"/>
      <c r="HG215" s="270"/>
      <c r="HH215" s="265"/>
      <c r="HI215" s="265"/>
      <c r="HJ215" s="265"/>
      <c r="HK215" s="265"/>
      <c r="HL215" s="265"/>
      <c r="HM215" s="265"/>
      <c r="HN215" s="265"/>
      <c r="HO215" s="265"/>
      <c r="HP215" s="265"/>
      <c r="HQ215" s="265"/>
      <c r="HR215" s="265"/>
      <c r="HS215" s="265"/>
      <c r="HT215" s="265"/>
      <c r="HU215" s="265"/>
      <c r="HV215" s="265"/>
      <c r="HW215" s="265"/>
      <c r="HX215" s="265"/>
      <c r="HY215" s="265"/>
      <c r="HZ215" s="265"/>
      <c r="IA215" s="265"/>
      <c r="IB215" s="265"/>
      <c r="IC215" s="265"/>
      <c r="ID215" s="265"/>
      <c r="IE215" s="265"/>
      <c r="IF215" s="265"/>
      <c r="IG215" s="265"/>
      <c r="IH215" s="265"/>
      <c r="II215" s="265"/>
      <c r="IJ215" s="265"/>
      <c r="IK215" s="265"/>
      <c r="IL215" s="265"/>
      <c r="IM215" s="265"/>
      <c r="IN215" s="265"/>
      <c r="IO215" s="265"/>
      <c r="IP215" s="265"/>
      <c r="IQ215" s="265"/>
      <c r="IR215" s="265"/>
      <c r="IS215" s="270" t="s">
        <v>455</v>
      </c>
      <c r="IT215" s="265"/>
      <c r="IU215" s="265"/>
      <c r="IV215" s="265"/>
      <c r="IW215" s="265"/>
      <c r="IX215" s="265"/>
      <c r="IY215" s="265"/>
      <c r="IZ215" s="265"/>
      <c r="JA215" s="265"/>
      <c r="JB215" s="265"/>
      <c r="JC215" s="265"/>
      <c r="JD215" s="265"/>
      <c r="JE215" s="265"/>
      <c r="JF215" s="265"/>
      <c r="JG215" s="265"/>
      <c r="JH215" s="265"/>
      <c r="JI215" s="265"/>
      <c r="JJ215" s="265"/>
      <c r="JK215" s="265"/>
      <c r="JL215" s="265"/>
      <c r="JM215" s="265"/>
      <c r="JN215" s="265"/>
      <c r="JO215" s="265"/>
      <c r="JP215" s="265"/>
      <c r="JQ215" s="265"/>
      <c r="JR215" s="265"/>
      <c r="JS215" s="265"/>
      <c r="JT215" s="265"/>
      <c r="JU215" s="265"/>
      <c r="JV215" s="265"/>
      <c r="JW215" s="265"/>
      <c r="JX215" s="265"/>
      <c r="JY215" s="265"/>
      <c r="JZ215" s="265"/>
      <c r="KA215" s="265"/>
      <c r="KB215" s="265"/>
      <c r="KC215" s="265"/>
      <c r="KD215" s="265"/>
      <c r="KE215" s="270" t="s">
        <v>455</v>
      </c>
      <c r="KF215" s="265"/>
      <c r="KG215" s="265"/>
      <c r="KH215" s="265"/>
      <c r="KI215" s="270"/>
      <c r="KJ215" s="265"/>
      <c r="KK215" s="265"/>
      <c r="KL215" s="265"/>
      <c r="KM215" s="265"/>
      <c r="KN215" s="265"/>
      <c r="KO215" s="265"/>
      <c r="KP215" s="265"/>
      <c r="KQ215" s="265"/>
      <c r="KR215" s="265"/>
      <c r="KS215" s="265"/>
      <c r="KT215" s="265"/>
      <c r="KU215" s="265"/>
      <c r="KV215" s="265"/>
      <c r="KW215" s="265"/>
      <c r="KX215" s="265"/>
      <c r="KY215" s="265"/>
      <c r="KZ215" s="265"/>
      <c r="LA215" s="265"/>
      <c r="LB215" s="265"/>
      <c r="LC215" s="265"/>
      <c r="LD215" s="265"/>
      <c r="LE215" s="265"/>
      <c r="LF215" s="265"/>
      <c r="LG215" s="265"/>
      <c r="LH215" s="265"/>
      <c r="LI215" s="265"/>
      <c r="LJ215" s="265"/>
      <c r="LK215" s="265"/>
      <c r="LL215" s="265"/>
      <c r="LM215" s="265"/>
      <c r="LN215" s="265"/>
      <c r="LO215" s="265"/>
      <c r="LP215" s="265"/>
      <c r="LQ215" s="265"/>
      <c r="LR215" s="265"/>
      <c r="LS215" s="265"/>
      <c r="LT215" s="270" t="s">
        <v>455</v>
      </c>
      <c r="LU215" s="265"/>
      <c r="LV215" s="265"/>
      <c r="LW215" s="265"/>
      <c r="LX215" s="265"/>
      <c r="LY215" s="265"/>
      <c r="LZ215" s="265"/>
      <c r="MA215" s="265"/>
      <c r="MB215" s="265"/>
      <c r="MC215" s="265"/>
      <c r="MD215" s="265"/>
      <c r="ME215" s="265"/>
      <c r="MF215" s="265"/>
      <c r="MG215" s="265"/>
      <c r="MH215" s="265"/>
      <c r="MI215" s="265"/>
      <c r="MJ215" s="265"/>
      <c r="MK215" s="265"/>
      <c r="ML215" s="265"/>
      <c r="MM215" s="265"/>
      <c r="MN215" s="265"/>
      <c r="MO215" s="265"/>
      <c r="MP215" s="265"/>
      <c r="MQ215" s="265"/>
      <c r="MR215" s="265"/>
      <c r="MS215" s="265"/>
      <c r="MT215" s="265"/>
      <c r="MU215" s="265"/>
      <c r="MV215" s="265"/>
      <c r="MW215" s="265"/>
      <c r="MX215" s="265"/>
      <c r="MY215" s="265"/>
      <c r="MZ215" s="265"/>
      <c r="NA215" s="265"/>
      <c r="NB215" s="265"/>
      <c r="NC215" s="265"/>
      <c r="ND215" s="265"/>
      <c r="NE215" s="265"/>
      <c r="NF215" s="217"/>
      <c r="NG215" s="217"/>
      <c r="NH215" s="217"/>
      <c r="NI215" s="217"/>
      <c r="NJ215" s="217"/>
      <c r="NK215" s="217"/>
      <c r="NL215" s="217"/>
      <c r="NM215" s="217"/>
      <c r="NN215" s="217"/>
      <c r="NO215" s="217"/>
      <c r="NP215" s="217"/>
      <c r="NQ215" s="217"/>
      <c r="NR215" s="217"/>
      <c r="NS215" s="217"/>
      <c r="NT215" s="217"/>
      <c r="NU215" s="217"/>
      <c r="NV215" s="217"/>
      <c r="NW215" s="217"/>
      <c r="NX215" s="217"/>
      <c r="NY215" s="217"/>
      <c r="NZ215" s="217"/>
      <c r="OA215" s="217"/>
      <c r="OB215" s="217"/>
      <c r="OC215" s="217"/>
      <c r="OD215" s="217"/>
      <c r="OE215" s="217"/>
      <c r="OF215" s="217"/>
      <c r="OG215" s="217"/>
      <c r="OH215" s="217"/>
      <c r="OI215" s="217"/>
      <c r="OJ215" s="217"/>
      <c r="OK215" s="217"/>
      <c r="OL215" s="217"/>
      <c r="OM215" s="217"/>
      <c r="ON215" s="217"/>
      <c r="OO215" s="217"/>
      <c r="OP215" s="217"/>
      <c r="OQ215" s="217"/>
      <c r="OR215" s="217"/>
      <c r="OS215" s="267"/>
      <c r="OT215" s="267"/>
      <c r="OU215" s="267"/>
      <c r="OV215" s="223"/>
      <c r="OW215" s="223"/>
      <c r="OX215" s="223"/>
      <c r="OY215" s="223"/>
      <c r="OZ215" s="223"/>
      <c r="PA215" s="223"/>
      <c r="PB215" s="223"/>
      <c r="PC215" s="223"/>
      <c r="PD215" s="223"/>
      <c r="PE215" s="223"/>
      <c r="PF215" s="223"/>
      <c r="PG215" s="223"/>
      <c r="PH215" s="223"/>
      <c r="PI215" s="223"/>
      <c r="PJ215" s="223"/>
      <c r="PK215" s="223"/>
      <c r="PL215" s="223"/>
      <c r="PM215" s="223"/>
      <c r="PN215" s="223"/>
      <c r="PO215" s="223"/>
      <c r="PP215" s="223"/>
      <c r="PQ215" s="223"/>
      <c r="PR215" s="223"/>
      <c r="PS215" s="223"/>
      <c r="PT215" s="223"/>
      <c r="PU215" s="223"/>
      <c r="PV215" s="223"/>
      <c r="PW215" s="223"/>
      <c r="PX215" s="223"/>
      <c r="PY215" s="223"/>
      <c r="PZ215" s="223"/>
      <c r="QA215" s="223"/>
      <c r="QB215" s="223"/>
      <c r="QC215" s="223"/>
      <c r="QD215" s="223"/>
      <c r="QE215" s="223"/>
      <c r="QF215" s="223"/>
      <c r="QG215" s="223"/>
      <c r="QH215" s="223"/>
      <c r="QI215" s="223"/>
      <c r="QJ215" s="223"/>
      <c r="QK215" s="223"/>
      <c r="QL215" s="223"/>
      <c r="QM215" s="223"/>
      <c r="QN215" s="223"/>
      <c r="QO215" s="223"/>
      <c r="QP215" s="223"/>
      <c r="QQ215" s="223"/>
      <c r="QR215" s="223"/>
      <c r="QS215" s="223"/>
      <c r="QT215" s="223"/>
      <c r="QU215" s="223"/>
      <c r="QV215" s="223"/>
      <c r="QW215" s="223"/>
      <c r="QX215" s="223"/>
      <c r="QY215" s="223"/>
      <c r="QZ215" s="223"/>
      <c r="RA215" s="223"/>
      <c r="RB215" s="223"/>
      <c r="RC215" s="223"/>
      <c r="RD215" s="223"/>
      <c r="RE215" s="223"/>
      <c r="RF215" s="223"/>
      <c r="RG215" s="223"/>
      <c r="RH215" s="223"/>
      <c r="RI215" s="223"/>
      <c r="RJ215" s="223"/>
      <c r="RK215" s="223"/>
      <c r="RL215" s="223"/>
      <c r="RM215" s="223"/>
      <c r="RN215" s="223"/>
      <c r="RO215" s="223"/>
      <c r="RP215" s="223"/>
      <c r="RQ215" s="223"/>
      <c r="RR215" s="223"/>
      <c r="RS215" s="223"/>
      <c r="RT215" s="223"/>
      <c r="RU215" s="223"/>
      <c r="RV215" s="223"/>
      <c r="RW215" s="223"/>
      <c r="RX215" s="223"/>
      <c r="RY215" s="223"/>
      <c r="RZ215" s="223"/>
      <c r="SA215" s="223"/>
      <c r="SB215" s="223"/>
      <c r="SC215" s="223"/>
      <c r="SD215" s="223"/>
      <c r="SE215" s="223"/>
      <c r="SF215" s="223"/>
      <c r="SG215" s="223"/>
      <c r="SH215" s="223"/>
      <c r="SI215" s="223"/>
      <c r="SJ215" s="223"/>
      <c r="SK215" s="223"/>
      <c r="SL215" s="223"/>
      <c r="SM215" s="223"/>
      <c r="SN215" s="223"/>
      <c r="SO215" s="223"/>
      <c r="SP215" s="223"/>
      <c r="SQ215" s="223"/>
      <c r="SR215" s="223"/>
      <c r="SS215" s="223"/>
      <c r="ST215" s="223"/>
      <c r="SU215" s="223"/>
      <c r="SV215" s="223"/>
      <c r="SW215" s="223"/>
      <c r="SX215" s="223"/>
      <c r="SY215" s="223"/>
      <c r="SZ215" s="223"/>
      <c r="TA215" s="223"/>
      <c r="TB215" s="223"/>
      <c r="TC215" s="223"/>
      <c r="TD215" s="223"/>
      <c r="TE215" s="223"/>
      <c r="TF215" s="223"/>
      <c r="TG215" s="223"/>
      <c r="TH215" s="223"/>
      <c r="TI215" s="223"/>
      <c r="TJ215" s="223"/>
      <c r="TK215" s="223"/>
      <c r="TL215" s="223"/>
      <c r="TM215" s="223"/>
      <c r="TN215" s="223"/>
      <c r="TO215" s="223"/>
      <c r="TP215" s="223"/>
      <c r="TQ215" s="223"/>
      <c r="TR215" s="223"/>
      <c r="TS215" s="223"/>
      <c r="TT215" s="223"/>
      <c r="TU215" s="223"/>
      <c r="TV215" s="223"/>
      <c r="TW215" s="223"/>
      <c r="TX215" s="223"/>
      <c r="TY215" s="223"/>
      <c r="TZ215" s="223"/>
      <c r="UA215" s="223"/>
      <c r="UB215" s="223"/>
      <c r="UC215" s="223"/>
      <c r="UD215" s="223"/>
      <c r="UE215" s="223"/>
      <c r="UF215" s="223"/>
      <c r="UG215" s="223"/>
      <c r="UH215" s="223"/>
      <c r="UI215" s="223"/>
      <c r="UJ215" s="223"/>
      <c r="UK215" s="223"/>
      <c r="UL215" s="223"/>
      <c r="UM215" s="223"/>
      <c r="UN215" s="223"/>
      <c r="UO215" s="223"/>
      <c r="UP215" s="223"/>
      <c r="UQ215" s="223"/>
      <c r="UR215" s="223"/>
      <c r="US215" s="223"/>
      <c r="UT215" s="223"/>
      <c r="UU215" s="223"/>
      <c r="UV215" s="223"/>
      <c r="UW215" s="223"/>
      <c r="UX215" s="223"/>
      <c r="UY215" s="223"/>
      <c r="UZ215" s="223"/>
      <c r="VA215" s="223"/>
      <c r="VB215" s="223"/>
      <c r="VC215" s="223"/>
      <c r="VD215" s="223"/>
      <c r="VE215" s="223"/>
      <c r="VF215" s="223"/>
      <c r="VG215" s="223"/>
      <c r="VH215" s="223"/>
      <c r="VI215" s="223"/>
      <c r="VJ215" s="223"/>
      <c r="VK215" s="223"/>
      <c r="VL215" s="223"/>
      <c r="VM215" s="223"/>
      <c r="VN215" s="223"/>
      <c r="VO215" s="223"/>
      <c r="VP215" s="223"/>
      <c r="VQ215" s="223"/>
      <c r="VR215" s="223"/>
      <c r="VS215" s="223"/>
      <c r="VT215" s="223"/>
      <c r="VU215" s="223"/>
      <c r="VV215" s="223"/>
      <c r="VW215" s="223"/>
      <c r="VX215" s="223"/>
      <c r="VY215" s="223"/>
      <c r="VZ215" s="223"/>
      <c r="WA215" s="223"/>
      <c r="WB215" s="223"/>
      <c r="WC215" s="223"/>
      <c r="WD215" s="223"/>
      <c r="WE215" s="223"/>
      <c r="WF215" s="223"/>
      <c r="WG215" s="223"/>
      <c r="WH215" s="223"/>
      <c r="WI215" s="223"/>
      <c r="WJ215" s="223"/>
      <c r="WK215" s="223"/>
      <c r="WL215" s="223"/>
      <c r="WM215" s="223"/>
      <c r="WN215" s="223"/>
      <c r="WO215" s="223"/>
      <c r="WP215" s="223"/>
      <c r="WQ215" s="223"/>
      <c r="WR215" s="223"/>
      <c r="WS215" s="223"/>
      <c r="WT215" s="223"/>
      <c r="WU215" s="223"/>
      <c r="WV215" s="223"/>
      <c r="WW215" s="223"/>
      <c r="WX215" s="223"/>
      <c r="WY215" s="223"/>
      <c r="WZ215" s="223"/>
      <c r="XA215" s="223"/>
      <c r="XB215" s="223"/>
      <c r="XC215" s="223"/>
      <c r="XD215" s="223"/>
      <c r="XE215" s="223"/>
      <c r="XF215" s="223"/>
      <c r="XG215" s="223"/>
      <c r="XH215" s="223"/>
      <c r="XI215" s="223"/>
      <c r="XJ215" s="223"/>
      <c r="XK215" s="223"/>
      <c r="XL215" s="223"/>
      <c r="XM215" s="223"/>
      <c r="XN215" s="223"/>
      <c r="XO215" s="223"/>
      <c r="XP215" s="223"/>
      <c r="XQ215" s="223"/>
      <c r="XR215" s="223"/>
      <c r="XS215" s="223"/>
      <c r="XT215" s="223"/>
      <c r="XU215" s="223"/>
      <c r="XV215" s="223"/>
      <c r="XW215" s="223"/>
      <c r="XX215" s="223"/>
      <c r="XY215" s="223"/>
      <c r="XZ215" s="223"/>
      <c r="YA215" s="223"/>
      <c r="YB215" s="223"/>
      <c r="YC215" s="223"/>
      <c r="YD215" s="223"/>
      <c r="YE215" s="223"/>
      <c r="YF215" s="223"/>
      <c r="YG215" s="223"/>
      <c r="YH215" s="223"/>
      <c r="YI215" s="223"/>
      <c r="YJ215" s="223"/>
      <c r="YK215" s="223"/>
      <c r="YL215" s="223"/>
      <c r="YM215" s="223"/>
      <c r="YN215" s="223"/>
      <c r="YO215" s="223"/>
      <c r="YP215" s="223"/>
      <c r="YQ215" s="223"/>
      <c r="YR215" s="223"/>
      <c r="YS215" s="223"/>
      <c r="YT215" s="223"/>
      <c r="YU215" s="223"/>
      <c r="YV215" s="223"/>
      <c r="YW215" s="223"/>
      <c r="YX215" s="223"/>
      <c r="YY215" s="223"/>
      <c r="YZ215" s="223"/>
      <c r="ZA215" s="223"/>
      <c r="ZB215" s="223"/>
      <c r="ZC215" s="223"/>
      <c r="ZD215" s="223"/>
      <c r="ZE215" s="223"/>
      <c r="ZF215" s="223"/>
      <c r="ZG215" s="223"/>
      <c r="ZH215" s="223"/>
      <c r="ZI215" s="223"/>
      <c r="ZJ215" s="223"/>
      <c r="ZK215" s="223"/>
      <c r="ZL215" s="223"/>
      <c r="ZM215" s="223"/>
      <c r="ZN215" s="223"/>
      <c r="ZO215" s="223"/>
      <c r="ZP215" s="223"/>
      <c r="ZQ215" s="223"/>
      <c r="ZR215" s="223"/>
      <c r="ZS215" s="223"/>
      <c r="ZT215" s="223"/>
      <c r="ZU215" s="223"/>
      <c r="ZV215" s="223"/>
      <c r="ZW215" s="223"/>
      <c r="ZX215" s="223"/>
      <c r="ZY215" s="223"/>
      <c r="ZZ215" s="223"/>
      <c r="AAA215" s="223"/>
      <c r="AAB215" s="223"/>
      <c r="AAC215" s="223"/>
      <c r="AAD215" s="223"/>
      <c r="AAE215" s="223"/>
      <c r="AAF215" s="223"/>
      <c r="AAG215" s="223"/>
      <c r="AAH215" s="223"/>
      <c r="AAI215" s="223"/>
      <c r="AAJ215" s="223"/>
      <c r="AAK215" s="223"/>
      <c r="AAL215" s="223"/>
      <c r="AAM215" s="223"/>
      <c r="AAN215" s="223"/>
      <c r="AAO215" s="223"/>
      <c r="AAP215" s="223"/>
      <c r="AAQ215" s="223"/>
      <c r="AAR215" s="223"/>
      <c r="AAS215" s="223"/>
      <c r="AAT215" s="223"/>
      <c r="AAU215" s="223"/>
      <c r="AAV215" s="223"/>
      <c r="AAW215" s="223"/>
      <c r="AAX215" s="223"/>
      <c r="AAY215" s="223"/>
      <c r="AAZ215" s="223"/>
      <c r="ABA215" s="223"/>
      <c r="ABB215" s="223"/>
      <c r="ABC215" s="223"/>
      <c r="ABD215" s="223"/>
      <c r="ABE215" s="223"/>
      <c r="ABF215" s="223"/>
      <c r="ABG215" s="223"/>
      <c r="ABH215" s="223"/>
      <c r="ABI215" s="223"/>
      <c r="ABJ215" s="223"/>
      <c r="ABK215" s="223"/>
      <c r="ABL215" s="223"/>
      <c r="ABM215" s="223"/>
      <c r="ABN215" s="223"/>
      <c r="ABO215" s="223"/>
      <c r="ABP215" s="223"/>
      <c r="ABQ215" s="223"/>
      <c r="ABR215" s="223"/>
      <c r="ABS215" s="223"/>
      <c r="ABT215" s="223"/>
      <c r="ABU215" s="223"/>
      <c r="ABV215" s="223"/>
      <c r="ABW215" s="223"/>
      <c r="ABX215" s="223"/>
      <c r="ABY215" s="223"/>
      <c r="ABZ215" s="223"/>
      <c r="ACA215" s="223"/>
      <c r="ACB215" s="223"/>
      <c r="ACC215" s="223"/>
      <c r="ACD215" s="223"/>
      <c r="ACE215" s="223"/>
      <c r="ACF215" s="223"/>
      <c r="ACG215" s="223"/>
      <c r="ACH215" s="223"/>
      <c r="ACI215" s="223"/>
      <c r="ACJ215" s="223"/>
      <c r="ACK215" s="223"/>
      <c r="ACL215" s="223"/>
      <c r="ACM215" s="223"/>
      <c r="ACN215" s="223"/>
      <c r="ACO215" s="223"/>
      <c r="ACP215" s="223"/>
      <c r="ACQ215" s="223"/>
      <c r="ACR215" s="223"/>
      <c r="ACS215" s="223"/>
      <c r="ACT215" s="223"/>
      <c r="ACU215" s="223"/>
      <c r="ACV215" s="223"/>
      <c r="ACW215" s="223"/>
      <c r="ACX215" s="223"/>
      <c r="ACY215" s="223"/>
      <c r="ACZ215" s="223"/>
      <c r="ADA215" s="223"/>
      <c r="ADB215" s="223"/>
      <c r="ADC215" s="223"/>
      <c r="ADD215" s="223"/>
      <c r="ADE215" s="223"/>
      <c r="ADF215" s="223"/>
      <c r="ADG215" s="223"/>
      <c r="ADH215" s="223"/>
      <c r="ADI215" s="223"/>
      <c r="ADJ215" s="223"/>
      <c r="ADK215" s="223"/>
      <c r="ADL215" s="223"/>
      <c r="ADM215" s="223"/>
      <c r="ADN215" s="223"/>
      <c r="ADO215" s="223"/>
      <c r="ADP215" s="223"/>
      <c r="ADQ215" s="223"/>
      <c r="ADR215" s="223"/>
      <c r="ADS215" s="223"/>
      <c r="ADT215" s="223"/>
      <c r="ADU215" s="223"/>
      <c r="ADV215" s="223"/>
      <c r="ADW215" s="223"/>
      <c r="ADX215" s="223"/>
      <c r="ADY215" s="223"/>
      <c r="ADZ215" s="223"/>
      <c r="AEA215" s="223"/>
      <c r="AEB215" s="223"/>
      <c r="AEC215" s="223"/>
      <c r="AED215" s="223"/>
      <c r="AEE215" s="223"/>
      <c r="AEF215" s="223"/>
      <c r="AEG215" s="223"/>
      <c r="AEH215" s="223"/>
      <c r="AEI215" s="223"/>
      <c r="AEJ215" s="223"/>
      <c r="AEK215" s="223"/>
      <c r="AEL215" s="223"/>
      <c r="AEM215" s="223"/>
      <c r="AEN215" s="223"/>
      <c r="AEO215" s="223"/>
      <c r="AEP215" s="223"/>
      <c r="AEQ215" s="223"/>
      <c r="AER215" s="223"/>
      <c r="AES215" s="223"/>
      <c r="AET215" s="223"/>
      <c r="AEU215" s="223"/>
      <c r="AEV215" s="223"/>
      <c r="AEW215" s="223"/>
      <c r="AEX215" s="223"/>
      <c r="AEY215" s="223"/>
      <c r="AEZ215" s="223"/>
      <c r="AFA215" s="223"/>
      <c r="AFB215" s="223"/>
      <c r="AFC215" s="223"/>
      <c r="AFD215" s="223"/>
      <c r="AFE215" s="223"/>
      <c r="AFF215" s="223"/>
      <c r="AFG215" s="223"/>
      <c r="AFH215" s="223"/>
      <c r="AFI215" s="223"/>
      <c r="AFJ215" s="223"/>
      <c r="AFK215" s="223"/>
      <c r="AFL215" s="223"/>
      <c r="AFM215" s="223"/>
      <c r="AFN215" s="223"/>
      <c r="AFO215" s="223"/>
      <c r="AFP215" s="223"/>
      <c r="AFQ215" s="223"/>
      <c r="AFR215" s="223"/>
      <c r="AFS215" s="223"/>
      <c r="AFT215" s="223"/>
    </row>
    <row r="216" spans="1:852">
      <c r="A216" s="265" t="s">
        <v>636</v>
      </c>
      <c r="B216" s="265" t="s">
        <v>10014</v>
      </c>
      <c r="C216" s="840" t="str">
        <f>IF(Severity!F216&gt;=0.5,"YES","NO")</f>
        <v>NO</v>
      </c>
      <c r="D216" s="840" t="str">
        <f>IF(Severity!G216&gt;=0.5,"YES","NO")</f>
        <v>YES</v>
      </c>
      <c r="E216" s="214">
        <v>4</v>
      </c>
      <c r="F216" s="214">
        <v>2</v>
      </c>
      <c r="G216" s="580" t="s">
        <v>9609</v>
      </c>
      <c r="H216" s="270" t="s">
        <v>747</v>
      </c>
      <c r="I216" s="270" t="s">
        <v>455</v>
      </c>
      <c r="J216" s="270">
        <v>7</v>
      </c>
      <c r="K216" s="270" t="s">
        <v>2851</v>
      </c>
      <c r="L216" s="265">
        <v>21</v>
      </c>
      <c r="M216" s="265">
        <v>32</v>
      </c>
      <c r="N216" s="270">
        <v>9</v>
      </c>
      <c r="O216" s="270" t="s">
        <v>455</v>
      </c>
      <c r="P216" s="265"/>
      <c r="Q216" s="153"/>
      <c r="R216" s="265"/>
      <c r="S216" s="270" t="s">
        <v>2851</v>
      </c>
      <c r="T216" s="270">
        <v>21</v>
      </c>
      <c r="W216" s="125">
        <v>15.78</v>
      </c>
      <c r="X216" s="125">
        <v>6.89</v>
      </c>
      <c r="AA216" s="125">
        <v>9.64</v>
      </c>
      <c r="AB216" s="125">
        <v>7.09</v>
      </c>
      <c r="AC216" s="125"/>
      <c r="AD216" s="125"/>
      <c r="AE216" s="114"/>
      <c r="AF216" s="125"/>
      <c r="AG216" s="125"/>
      <c r="AH216" s="125"/>
      <c r="AI216" s="265">
        <v>68</v>
      </c>
      <c r="AJ216" s="267">
        <f t="shared" si="55"/>
        <v>61</v>
      </c>
      <c r="AK216" s="267">
        <v>61</v>
      </c>
      <c r="AL216" s="270" t="s">
        <v>624</v>
      </c>
      <c r="AM216" s="270" t="s">
        <v>455</v>
      </c>
      <c r="AN216" s="270" t="s">
        <v>455</v>
      </c>
      <c r="AO216" s="270">
        <v>1</v>
      </c>
      <c r="AP216" s="270" t="s">
        <v>2851</v>
      </c>
      <c r="AQ216" s="265">
        <v>21</v>
      </c>
      <c r="AR216" s="265">
        <v>13</v>
      </c>
      <c r="AS216" s="265">
        <v>9</v>
      </c>
      <c r="AT216" s="270" t="s">
        <v>455</v>
      </c>
      <c r="AU216" s="265"/>
      <c r="AV216" s="153"/>
      <c r="AW216" s="265"/>
      <c r="AX216" s="153" t="s">
        <v>2851</v>
      </c>
      <c r="AY216" s="265">
        <v>21</v>
      </c>
      <c r="BB216" s="114">
        <v>14</v>
      </c>
      <c r="BC216" s="114">
        <v>6.9</v>
      </c>
      <c r="BF216" s="114">
        <v>14.1</v>
      </c>
      <c r="BG216" s="114">
        <v>8.8000000000000007</v>
      </c>
      <c r="BH216" s="114"/>
      <c r="BI216" s="114"/>
      <c r="BJ216" s="114"/>
      <c r="BK216" s="114"/>
      <c r="BL216" s="114"/>
      <c r="BM216" s="114"/>
      <c r="BN216" s="270">
        <v>42</v>
      </c>
      <c r="BO216" s="270">
        <f t="shared" si="56"/>
        <v>41</v>
      </c>
      <c r="BP216" s="270">
        <v>41</v>
      </c>
      <c r="BQ216" s="270"/>
      <c r="BR216" s="270" t="s">
        <v>455</v>
      </c>
      <c r="BS216" s="265"/>
      <c r="BT216" s="265"/>
      <c r="BU216" s="265"/>
      <c r="BV216" s="265"/>
      <c r="BW216" s="265"/>
      <c r="BX216" s="265"/>
      <c r="BY216" s="265"/>
      <c r="BZ216" s="265"/>
      <c r="CA216" s="153"/>
      <c r="CB216" s="265"/>
      <c r="CC216" s="153"/>
      <c r="CD216" s="265"/>
      <c r="CE216" s="114"/>
      <c r="CF216" s="114"/>
      <c r="CG216" s="114"/>
      <c r="CH216" s="114"/>
      <c r="CI216" s="114"/>
      <c r="CJ216" s="114"/>
      <c r="CK216" s="114"/>
      <c r="CL216" s="114"/>
      <c r="CM216" s="114"/>
      <c r="CN216" s="114"/>
      <c r="CO216" s="114"/>
      <c r="CP216" s="114"/>
      <c r="CQ216" s="114"/>
      <c r="CR216" s="114"/>
      <c r="CS216" s="265"/>
      <c r="CT216" s="265"/>
      <c r="CU216" s="265"/>
      <c r="CV216" s="270"/>
      <c r="CW216" s="270" t="s">
        <v>455</v>
      </c>
      <c r="CX216" s="270"/>
      <c r="CY216" s="265"/>
      <c r="CZ216" s="265"/>
      <c r="DA216" s="265"/>
      <c r="DB216" s="265"/>
      <c r="DC216" s="265"/>
      <c r="DD216" s="265"/>
      <c r="DE216" s="265"/>
      <c r="DF216" s="265"/>
      <c r="DG216" s="265"/>
      <c r="DH216" s="265"/>
      <c r="DI216" s="265"/>
      <c r="DJ216" s="125"/>
      <c r="DK216" s="125"/>
      <c r="DL216" s="125"/>
      <c r="DM216" s="125"/>
      <c r="DN216" s="125"/>
      <c r="DO216" s="125"/>
      <c r="DP216" s="125"/>
      <c r="DQ216" s="125"/>
      <c r="DR216" s="125"/>
      <c r="DS216" s="125"/>
      <c r="DT216" s="125"/>
      <c r="DU216" s="125"/>
      <c r="DV216" s="125"/>
      <c r="DW216" s="125"/>
      <c r="DX216" s="265"/>
      <c r="DY216" s="265"/>
      <c r="DZ216" s="265"/>
      <c r="EA216" s="265"/>
      <c r="EB216" s="270" t="s">
        <v>455</v>
      </c>
      <c r="EC216" s="265"/>
      <c r="ED216" s="265"/>
      <c r="EE216" s="265"/>
      <c r="EF216" s="265"/>
      <c r="EG216" s="265"/>
      <c r="EH216" s="265"/>
      <c r="EI216" s="265"/>
      <c r="EJ216" s="265"/>
      <c r="EK216" s="265"/>
      <c r="EL216" s="265"/>
      <c r="EM216" s="265"/>
      <c r="EN216" s="265"/>
      <c r="EO216" s="125"/>
      <c r="EP216" s="125"/>
      <c r="EQ216" s="125"/>
      <c r="ER216" s="125"/>
      <c r="ES216" s="125"/>
      <c r="ET216" s="125"/>
      <c r="EU216" s="125"/>
      <c r="EV216" s="125"/>
      <c r="EW216" s="125"/>
      <c r="EX216" s="125"/>
      <c r="EY216" s="125"/>
      <c r="EZ216" s="125"/>
      <c r="FA216" s="125"/>
      <c r="FB216" s="125"/>
      <c r="FC216" s="265"/>
      <c r="FD216" s="265"/>
      <c r="FE216" s="265"/>
      <c r="FF216" s="270" t="s">
        <v>455</v>
      </c>
      <c r="FG216" s="265"/>
      <c r="FH216" s="265"/>
      <c r="FI216" s="265"/>
      <c r="FJ216" s="265"/>
      <c r="FK216" s="265"/>
      <c r="FL216" s="265"/>
      <c r="FM216" s="265"/>
      <c r="FN216" s="265"/>
      <c r="FO216" s="265"/>
      <c r="FP216" s="265"/>
      <c r="FQ216" s="265"/>
      <c r="FR216" s="265"/>
      <c r="FS216" s="265"/>
      <c r="FT216" s="265"/>
      <c r="FU216" s="265"/>
      <c r="FV216" s="265"/>
      <c r="FW216" s="265"/>
      <c r="FX216" s="265"/>
      <c r="FY216" s="265"/>
      <c r="FZ216" s="265"/>
      <c r="GA216" s="265"/>
      <c r="GB216" s="265"/>
      <c r="GC216" s="265"/>
      <c r="GD216" s="265"/>
      <c r="GE216" s="265"/>
      <c r="GF216" s="265"/>
      <c r="GG216" s="265"/>
      <c r="GH216" s="265"/>
      <c r="GI216" s="265"/>
      <c r="GJ216" s="265"/>
      <c r="GK216" s="265"/>
      <c r="GL216" s="265"/>
      <c r="GM216" s="265"/>
      <c r="GN216" s="265"/>
      <c r="GO216" s="265"/>
      <c r="GP216" s="265"/>
      <c r="GQ216" s="265"/>
      <c r="GR216" s="265"/>
      <c r="GS216" s="265"/>
      <c r="GT216" s="265"/>
      <c r="GU216" s="265"/>
      <c r="GV216" s="265"/>
      <c r="GW216" s="265"/>
      <c r="GX216" s="265"/>
      <c r="GY216" s="265"/>
      <c r="GZ216" s="265"/>
      <c r="HA216" s="265"/>
      <c r="HB216" s="265"/>
      <c r="HC216" s="265"/>
      <c r="HD216" s="270" t="s">
        <v>455</v>
      </c>
      <c r="HE216" s="265"/>
      <c r="HF216" s="265"/>
      <c r="HG216" s="265"/>
      <c r="HH216" s="265"/>
      <c r="HI216" s="265"/>
      <c r="HJ216" s="265"/>
      <c r="HK216" s="265"/>
      <c r="HL216" s="265"/>
      <c r="HM216" s="265"/>
      <c r="HN216" s="265"/>
      <c r="HO216" s="265"/>
      <c r="HP216" s="265"/>
      <c r="HQ216" s="265"/>
      <c r="HR216" s="265"/>
      <c r="HS216" s="265"/>
      <c r="HT216" s="265"/>
      <c r="HU216" s="265"/>
      <c r="HV216" s="265"/>
      <c r="HW216" s="265"/>
      <c r="HX216" s="265"/>
      <c r="HY216" s="265"/>
      <c r="HZ216" s="265"/>
      <c r="IA216" s="265"/>
      <c r="IB216" s="265"/>
      <c r="IC216" s="265"/>
      <c r="ID216" s="265"/>
      <c r="IE216" s="265"/>
      <c r="IF216" s="265"/>
      <c r="IG216" s="265"/>
      <c r="IH216" s="265"/>
      <c r="II216" s="265"/>
      <c r="IJ216" s="265"/>
      <c r="IK216" s="265"/>
      <c r="IL216" s="265"/>
      <c r="IM216" s="265"/>
      <c r="IN216" s="265"/>
      <c r="IO216" s="265"/>
      <c r="IP216" s="265"/>
      <c r="IQ216" s="265"/>
      <c r="IR216" s="265"/>
      <c r="IS216" s="270" t="s">
        <v>455</v>
      </c>
      <c r="IT216" s="265"/>
      <c r="IU216" s="265"/>
      <c r="IV216" s="265"/>
      <c r="IW216" s="265"/>
      <c r="IX216" s="265"/>
      <c r="IY216" s="265"/>
      <c r="IZ216" s="265"/>
      <c r="JA216" s="265"/>
      <c r="JB216" s="265"/>
      <c r="JC216" s="265"/>
      <c r="JD216" s="265"/>
      <c r="JE216" s="265"/>
      <c r="JF216" s="265"/>
      <c r="JG216" s="265"/>
      <c r="JH216" s="265"/>
      <c r="JI216" s="265"/>
      <c r="JJ216" s="265"/>
      <c r="JK216" s="265"/>
      <c r="JL216" s="265"/>
      <c r="JM216" s="265"/>
      <c r="JN216" s="265"/>
      <c r="JO216" s="265"/>
      <c r="JP216" s="265"/>
      <c r="JQ216" s="265"/>
      <c r="JR216" s="265"/>
      <c r="JS216" s="265"/>
      <c r="JT216" s="265"/>
      <c r="JU216" s="265"/>
      <c r="JV216" s="265"/>
      <c r="JW216" s="265"/>
      <c r="JX216" s="265"/>
      <c r="JY216" s="265"/>
      <c r="JZ216" s="265"/>
      <c r="KA216" s="265"/>
      <c r="KB216" s="265"/>
      <c r="KC216" s="265"/>
      <c r="KD216" s="265"/>
      <c r="KE216" s="270" t="s">
        <v>455</v>
      </c>
      <c r="KF216" s="265"/>
      <c r="KG216" s="265"/>
      <c r="KH216" s="265"/>
      <c r="KI216" s="265"/>
      <c r="KJ216" s="265"/>
      <c r="KK216" s="265"/>
      <c r="KL216" s="265"/>
      <c r="KM216" s="265"/>
      <c r="KN216" s="265"/>
      <c r="KO216" s="265"/>
      <c r="KP216" s="265"/>
      <c r="KQ216" s="265"/>
      <c r="KR216" s="265"/>
      <c r="KS216" s="265"/>
      <c r="KT216" s="265"/>
      <c r="KU216" s="265"/>
      <c r="KV216" s="265"/>
      <c r="KW216" s="265"/>
      <c r="KX216" s="265"/>
      <c r="KY216" s="265"/>
      <c r="KZ216" s="265"/>
      <c r="LA216" s="265"/>
      <c r="LB216" s="265"/>
      <c r="LC216" s="265"/>
      <c r="LD216" s="265"/>
      <c r="LE216" s="265"/>
      <c r="LF216" s="265"/>
      <c r="LG216" s="265"/>
      <c r="LH216" s="265"/>
      <c r="LI216" s="265"/>
      <c r="LJ216" s="265"/>
      <c r="LK216" s="265"/>
      <c r="LL216" s="265"/>
      <c r="LM216" s="265"/>
      <c r="LN216" s="265"/>
      <c r="LO216" s="265"/>
      <c r="LP216" s="265"/>
      <c r="LQ216" s="265"/>
      <c r="LR216" s="265"/>
      <c r="LS216" s="265"/>
      <c r="LT216" s="270" t="s">
        <v>455</v>
      </c>
      <c r="LU216" s="265"/>
      <c r="LV216" s="265"/>
      <c r="LW216" s="265"/>
      <c r="LX216" s="265"/>
      <c r="LY216" s="265"/>
      <c r="LZ216" s="265"/>
      <c r="MA216" s="265"/>
      <c r="MB216" s="265"/>
      <c r="MC216" s="265"/>
      <c r="MD216" s="265"/>
      <c r="ME216" s="265"/>
      <c r="MF216" s="265"/>
      <c r="MG216" s="265"/>
      <c r="MH216" s="265"/>
      <c r="MI216" s="265"/>
      <c r="MJ216" s="265"/>
      <c r="MK216" s="265"/>
      <c r="ML216" s="265"/>
      <c r="MM216" s="265"/>
      <c r="MN216" s="265"/>
      <c r="MO216" s="265"/>
      <c r="MP216" s="265"/>
      <c r="MQ216" s="265"/>
      <c r="MR216" s="265"/>
      <c r="MS216" s="265"/>
      <c r="MT216" s="265"/>
      <c r="MU216" s="265"/>
      <c r="MV216" s="265"/>
      <c r="MW216" s="265"/>
      <c r="MX216" s="265"/>
      <c r="MY216" s="265"/>
      <c r="MZ216" s="265"/>
      <c r="NA216" s="265"/>
      <c r="NB216" s="265"/>
      <c r="NC216" s="265"/>
      <c r="ND216" s="265"/>
      <c r="NE216" s="265"/>
      <c r="NF216" s="265"/>
      <c r="NG216" s="265"/>
      <c r="NH216" s="265"/>
      <c r="NI216" s="265"/>
      <c r="NJ216" s="265"/>
      <c r="NK216" s="265"/>
      <c r="NL216" s="265"/>
      <c r="NM216" s="265"/>
      <c r="NN216" s="265"/>
      <c r="NO216" s="265"/>
      <c r="NP216" s="265"/>
      <c r="NQ216" s="265"/>
      <c r="NR216" s="265"/>
      <c r="NS216" s="265"/>
      <c r="NT216" s="265"/>
      <c r="NU216" s="265"/>
      <c r="NV216" s="265"/>
      <c r="NW216" s="265"/>
      <c r="NX216" s="265"/>
      <c r="NY216" s="265"/>
      <c r="NZ216" s="265"/>
      <c r="OA216" s="265"/>
      <c r="OB216" s="265"/>
      <c r="OC216" s="265"/>
      <c r="OD216" s="265"/>
      <c r="OE216" s="265"/>
      <c r="OF216" s="265"/>
      <c r="OG216" s="265"/>
      <c r="OH216" s="265"/>
      <c r="OI216" s="265"/>
      <c r="OJ216" s="265"/>
      <c r="OK216" s="265"/>
      <c r="OL216" s="265"/>
      <c r="OM216" s="265"/>
      <c r="ON216" s="265"/>
      <c r="OO216" s="265"/>
      <c r="OP216" s="265"/>
      <c r="OQ216" s="265"/>
      <c r="OR216" s="265"/>
      <c r="OS216" s="267">
        <f>IF(ISERROR(#REF!),0,1)</f>
        <v>0</v>
      </c>
      <c r="OT216" s="267">
        <f t="shared" ref="OT216:OT227" si="58">IF(C216="YES",1,0)</f>
        <v>0</v>
      </c>
      <c r="OU216" s="267">
        <f t="shared" ref="OU216:OU227" si="59">IF(D216="YES",1,0)</f>
        <v>1</v>
      </c>
      <c r="OV216" s="222"/>
      <c r="OW216" s="222"/>
      <c r="OX216" s="222"/>
      <c r="OY216" s="222"/>
      <c r="OZ216" s="222"/>
      <c r="PA216" s="222"/>
      <c r="PB216" s="222"/>
      <c r="PC216" s="222"/>
      <c r="PD216" s="222"/>
      <c r="PE216" s="222"/>
      <c r="PF216" s="222"/>
      <c r="PG216" s="222"/>
      <c r="PH216" s="222"/>
      <c r="PI216" s="222"/>
      <c r="PJ216" s="222"/>
      <c r="PK216" s="222"/>
      <c r="PL216" s="222"/>
      <c r="PM216" s="222"/>
      <c r="PN216" s="222"/>
      <c r="PO216" s="222"/>
      <c r="PP216" s="222"/>
      <c r="PQ216" s="222"/>
      <c r="PR216" s="222"/>
      <c r="PS216" s="222"/>
      <c r="PT216" s="222"/>
      <c r="PU216" s="222"/>
      <c r="PV216" s="222"/>
      <c r="PW216" s="222"/>
      <c r="PX216" s="222"/>
      <c r="PY216" s="222"/>
      <c r="PZ216" s="222"/>
      <c r="QA216" s="222"/>
      <c r="QB216" s="222"/>
      <c r="QC216" s="222"/>
      <c r="QD216" s="222"/>
      <c r="QE216" s="222"/>
      <c r="QF216" s="222"/>
      <c r="QG216" s="222"/>
      <c r="QH216" s="222"/>
      <c r="QI216" s="222"/>
      <c r="QJ216" s="222"/>
      <c r="QK216" s="222"/>
      <c r="QL216" s="222"/>
      <c r="QM216" s="222"/>
      <c r="QN216" s="222"/>
      <c r="QO216" s="222"/>
      <c r="QP216" s="222"/>
      <c r="QQ216" s="222"/>
      <c r="QR216" s="222"/>
      <c r="QS216" s="222"/>
      <c r="QT216" s="222"/>
      <c r="QU216" s="222"/>
      <c r="QV216" s="222"/>
      <c r="QW216" s="222"/>
      <c r="QX216" s="222"/>
      <c r="QY216" s="222"/>
      <c r="QZ216" s="222"/>
      <c r="RA216" s="222"/>
      <c r="RB216" s="222"/>
      <c r="RC216" s="222"/>
      <c r="RD216" s="222"/>
      <c r="RE216" s="222"/>
      <c r="RF216" s="222"/>
      <c r="RG216" s="222"/>
      <c r="RH216" s="222"/>
      <c r="RI216" s="222"/>
      <c r="RJ216" s="222"/>
      <c r="RK216" s="222"/>
      <c r="RL216" s="222"/>
      <c r="RM216" s="222"/>
      <c r="RN216" s="222"/>
      <c r="RO216" s="222"/>
      <c r="RP216" s="222"/>
      <c r="RQ216" s="222"/>
      <c r="RR216" s="222"/>
      <c r="RS216" s="222"/>
      <c r="RT216" s="222"/>
      <c r="RU216" s="222"/>
      <c r="RV216" s="222"/>
      <c r="RW216" s="222"/>
      <c r="RX216" s="222"/>
      <c r="RY216" s="222"/>
      <c r="RZ216" s="222"/>
      <c r="SA216" s="222"/>
      <c r="SB216" s="222"/>
      <c r="SC216" s="222"/>
      <c r="SD216" s="222"/>
      <c r="SE216" s="222"/>
      <c r="SF216" s="222"/>
      <c r="SG216" s="222"/>
      <c r="SH216" s="222"/>
      <c r="SI216" s="222"/>
      <c r="SJ216" s="222"/>
      <c r="SK216" s="222"/>
      <c r="SL216" s="222"/>
      <c r="SM216" s="222"/>
      <c r="SN216" s="222"/>
      <c r="SO216" s="222"/>
      <c r="SP216" s="222"/>
      <c r="SQ216" s="222"/>
      <c r="SR216" s="222"/>
      <c r="SS216" s="222"/>
      <c r="ST216" s="222"/>
      <c r="SU216" s="222"/>
      <c r="SV216" s="222"/>
      <c r="SW216" s="222"/>
      <c r="SX216" s="222"/>
      <c r="SY216" s="222"/>
      <c r="SZ216" s="222"/>
      <c r="TA216" s="222"/>
      <c r="TB216" s="222"/>
      <c r="TC216" s="222"/>
      <c r="TD216" s="222"/>
      <c r="TE216" s="222"/>
      <c r="TF216" s="222"/>
      <c r="TG216" s="222"/>
      <c r="TH216" s="222"/>
      <c r="TI216" s="222"/>
      <c r="TJ216" s="222"/>
      <c r="TK216" s="222"/>
      <c r="TL216" s="222"/>
      <c r="TM216" s="222"/>
      <c r="TN216" s="222"/>
      <c r="TO216" s="222"/>
      <c r="TP216" s="222"/>
      <c r="TQ216" s="222"/>
      <c r="TR216" s="222"/>
      <c r="TS216" s="222"/>
      <c r="TT216" s="222"/>
      <c r="TU216" s="222"/>
      <c r="TV216" s="222"/>
      <c r="TW216" s="222"/>
      <c r="TX216" s="222"/>
      <c r="TY216" s="222"/>
      <c r="TZ216" s="222"/>
      <c r="UA216" s="222"/>
      <c r="UB216" s="222"/>
      <c r="UC216" s="222"/>
      <c r="UD216" s="222"/>
      <c r="UE216" s="222"/>
      <c r="UF216" s="222"/>
      <c r="UG216" s="222"/>
      <c r="UH216" s="222"/>
      <c r="UI216" s="222"/>
      <c r="UJ216" s="222"/>
      <c r="UK216" s="222"/>
      <c r="UL216" s="222"/>
      <c r="UM216" s="222"/>
      <c r="UN216" s="222"/>
      <c r="UO216" s="222"/>
      <c r="UP216" s="222"/>
      <c r="UQ216" s="222"/>
      <c r="UR216" s="222"/>
      <c r="US216" s="222"/>
      <c r="UT216" s="222"/>
      <c r="UU216" s="222"/>
      <c r="UV216" s="222"/>
      <c r="UW216" s="222"/>
      <c r="UX216" s="222"/>
      <c r="UY216" s="222"/>
      <c r="UZ216" s="222"/>
      <c r="VA216" s="222"/>
      <c r="VB216" s="222"/>
      <c r="VC216" s="222"/>
      <c r="VD216" s="222"/>
      <c r="VE216" s="222"/>
      <c r="VF216" s="222"/>
      <c r="VG216" s="222"/>
      <c r="VH216" s="222"/>
      <c r="VI216" s="222"/>
      <c r="VJ216" s="222"/>
      <c r="VK216" s="222"/>
      <c r="VL216" s="222"/>
      <c r="VM216" s="222"/>
      <c r="VN216" s="222"/>
      <c r="VO216" s="222"/>
      <c r="VP216" s="222"/>
      <c r="VQ216" s="222"/>
      <c r="VR216" s="222"/>
      <c r="VS216" s="222"/>
      <c r="VT216" s="222"/>
      <c r="VU216" s="222"/>
      <c r="VV216" s="222"/>
      <c r="VW216" s="222"/>
      <c r="VX216" s="222"/>
      <c r="VY216" s="222"/>
      <c r="VZ216" s="222"/>
      <c r="WA216" s="222"/>
      <c r="WB216" s="222"/>
      <c r="WC216" s="222"/>
      <c r="WD216" s="222"/>
      <c r="WE216" s="222"/>
      <c r="WF216" s="222"/>
      <c r="WG216" s="222"/>
      <c r="WH216" s="222"/>
      <c r="WI216" s="222"/>
      <c r="WJ216" s="222"/>
      <c r="WK216" s="222"/>
      <c r="WL216" s="222"/>
      <c r="WM216" s="222"/>
      <c r="WN216" s="222"/>
      <c r="WO216" s="222"/>
      <c r="WP216" s="222"/>
      <c r="WQ216" s="222"/>
      <c r="WR216" s="222"/>
      <c r="WS216" s="222"/>
      <c r="WT216" s="222"/>
      <c r="WU216" s="222"/>
      <c r="WV216" s="222"/>
      <c r="WW216" s="222"/>
      <c r="WX216" s="222"/>
      <c r="WY216" s="222"/>
      <c r="WZ216" s="222"/>
      <c r="XA216" s="222"/>
      <c r="XB216" s="222"/>
      <c r="XC216" s="222"/>
      <c r="XD216" s="222"/>
      <c r="XE216" s="222"/>
      <c r="XF216" s="222"/>
      <c r="XG216" s="222"/>
      <c r="XH216" s="222"/>
      <c r="XI216" s="222"/>
      <c r="XJ216" s="222"/>
      <c r="XK216" s="222"/>
      <c r="XL216" s="222"/>
      <c r="XM216" s="222"/>
      <c r="XN216" s="222"/>
      <c r="XO216" s="222"/>
      <c r="XP216" s="222"/>
      <c r="XQ216" s="222"/>
      <c r="XR216" s="222"/>
      <c r="XS216" s="222"/>
      <c r="XT216" s="222"/>
      <c r="XU216" s="222"/>
      <c r="XV216" s="222"/>
      <c r="XW216" s="222"/>
      <c r="XX216" s="222"/>
      <c r="XY216" s="222"/>
      <c r="XZ216" s="222"/>
      <c r="YA216" s="222"/>
      <c r="YB216" s="222"/>
      <c r="YC216" s="222"/>
      <c r="YD216" s="222"/>
      <c r="YE216" s="222"/>
      <c r="YF216" s="222"/>
      <c r="YG216" s="222"/>
      <c r="YH216" s="222"/>
      <c r="YI216" s="222"/>
      <c r="YJ216" s="222"/>
      <c r="YK216" s="222"/>
      <c r="YL216" s="222"/>
      <c r="YM216" s="222"/>
      <c r="YN216" s="222"/>
      <c r="YO216" s="222"/>
      <c r="YP216" s="222"/>
      <c r="YQ216" s="222"/>
      <c r="YR216" s="222"/>
      <c r="YS216" s="222"/>
      <c r="YT216" s="222"/>
      <c r="YU216" s="222"/>
      <c r="YV216" s="222"/>
      <c r="YW216" s="222"/>
      <c r="YX216" s="222"/>
      <c r="YY216" s="222"/>
      <c r="YZ216" s="222"/>
      <c r="ZA216" s="222"/>
      <c r="ZB216" s="222"/>
      <c r="ZC216" s="222"/>
      <c r="ZD216" s="222"/>
      <c r="ZE216" s="222"/>
      <c r="ZF216" s="222"/>
      <c r="ZG216" s="222"/>
      <c r="ZH216" s="222"/>
      <c r="ZI216" s="222"/>
      <c r="ZJ216" s="222"/>
      <c r="ZK216" s="222"/>
      <c r="ZL216" s="222"/>
      <c r="ZM216" s="222"/>
      <c r="ZN216" s="222"/>
      <c r="ZO216" s="222"/>
      <c r="ZP216" s="222"/>
      <c r="ZQ216" s="222"/>
      <c r="ZR216" s="222"/>
      <c r="ZS216" s="222"/>
      <c r="ZT216" s="222"/>
      <c r="ZU216" s="222"/>
      <c r="ZV216" s="222"/>
      <c r="ZW216" s="222"/>
      <c r="ZX216" s="222"/>
      <c r="ZY216" s="222"/>
      <c r="ZZ216" s="222"/>
      <c r="AAA216" s="222"/>
      <c r="AAB216" s="222"/>
      <c r="AAC216" s="222"/>
      <c r="AAD216" s="222"/>
      <c r="AAE216" s="222"/>
      <c r="AAF216" s="222"/>
      <c r="AAG216" s="222"/>
      <c r="AAH216" s="222"/>
      <c r="AAI216" s="222"/>
      <c r="AAJ216" s="222"/>
      <c r="AAK216" s="222"/>
      <c r="AAL216" s="222"/>
      <c r="AAM216" s="222"/>
      <c r="AAN216" s="222"/>
      <c r="AAO216" s="222"/>
      <c r="AAP216" s="222"/>
      <c r="AAQ216" s="222"/>
      <c r="AAR216" s="222"/>
      <c r="AAS216" s="222"/>
      <c r="AAT216" s="222"/>
      <c r="AAU216" s="222"/>
      <c r="AAV216" s="222"/>
      <c r="AAW216" s="222"/>
      <c r="AAX216" s="222"/>
      <c r="AAY216" s="222"/>
      <c r="AAZ216" s="222"/>
      <c r="ABA216" s="222"/>
      <c r="ABB216" s="222"/>
      <c r="ABC216" s="222"/>
      <c r="ABD216" s="222"/>
      <c r="ABE216" s="222"/>
      <c r="ABF216" s="222"/>
      <c r="ABG216" s="222"/>
      <c r="ABH216" s="222"/>
      <c r="ABI216" s="222"/>
      <c r="ABJ216" s="222"/>
      <c r="ABK216" s="222"/>
      <c r="ABL216" s="222"/>
      <c r="ABM216" s="222"/>
      <c r="ABN216" s="222"/>
      <c r="ABO216" s="222"/>
      <c r="ABP216" s="222"/>
      <c r="ABQ216" s="222"/>
      <c r="ABR216" s="222"/>
      <c r="ABS216" s="222"/>
      <c r="ABT216" s="222"/>
      <c r="ABU216" s="222"/>
      <c r="ABV216" s="222"/>
      <c r="ABW216" s="222"/>
      <c r="ABX216" s="222"/>
      <c r="ABY216" s="222"/>
      <c r="ABZ216" s="222"/>
      <c r="ACA216" s="222"/>
      <c r="ACB216" s="222"/>
      <c r="ACC216" s="222"/>
      <c r="ACD216" s="222"/>
      <c r="ACE216" s="222"/>
      <c r="ACF216" s="222"/>
      <c r="ACG216" s="222"/>
      <c r="ACH216" s="222"/>
      <c r="ACI216" s="222"/>
      <c r="ACJ216" s="222"/>
      <c r="ACK216" s="222"/>
      <c r="ACL216" s="222"/>
      <c r="ACM216" s="222"/>
      <c r="ACN216" s="222"/>
      <c r="ACO216" s="222"/>
      <c r="ACP216" s="222"/>
      <c r="ACQ216" s="222"/>
      <c r="ACR216" s="222"/>
      <c r="ACS216" s="222"/>
      <c r="ACT216" s="222"/>
      <c r="ACU216" s="222"/>
      <c r="ACV216" s="222"/>
      <c r="ACW216" s="222"/>
      <c r="ACX216" s="222"/>
      <c r="ACY216" s="222"/>
      <c r="ACZ216" s="222"/>
      <c r="ADA216" s="222"/>
      <c r="ADB216" s="222"/>
      <c r="ADC216" s="222"/>
      <c r="ADD216" s="222"/>
      <c r="ADE216" s="222"/>
      <c r="ADF216" s="222"/>
      <c r="ADG216" s="222"/>
      <c r="ADH216" s="222"/>
      <c r="ADI216" s="222"/>
      <c r="ADJ216" s="222"/>
      <c r="ADK216" s="222"/>
      <c r="ADL216" s="222"/>
      <c r="ADM216" s="222"/>
      <c r="ADN216" s="222"/>
      <c r="ADO216" s="222"/>
      <c r="ADP216" s="222"/>
      <c r="ADQ216" s="222"/>
      <c r="ADR216" s="222"/>
      <c r="ADS216" s="222"/>
      <c r="ADT216" s="222"/>
      <c r="ADU216" s="222"/>
      <c r="ADV216" s="222"/>
      <c r="ADW216" s="222"/>
      <c r="ADX216" s="222"/>
      <c r="ADY216" s="222"/>
      <c r="ADZ216" s="222"/>
      <c r="AEA216" s="222"/>
      <c r="AEB216" s="222"/>
      <c r="AEC216" s="222"/>
      <c r="AED216" s="222"/>
      <c r="AEE216" s="222"/>
      <c r="AEF216" s="222"/>
      <c r="AEG216" s="222"/>
      <c r="AEH216" s="222"/>
      <c r="AEI216" s="222"/>
      <c r="AEJ216" s="222"/>
      <c r="AEK216" s="222"/>
      <c r="AEL216" s="222"/>
      <c r="AEM216" s="222"/>
      <c r="AEN216" s="222"/>
      <c r="AEO216" s="222"/>
      <c r="AEP216" s="222"/>
      <c r="AEQ216" s="222"/>
      <c r="AER216" s="222"/>
      <c r="AES216" s="222"/>
      <c r="AET216" s="222"/>
      <c r="AEU216" s="222"/>
      <c r="AEV216" s="222"/>
      <c r="AEW216" s="222"/>
      <c r="AEX216" s="222"/>
      <c r="AEY216" s="222"/>
      <c r="AEZ216" s="222"/>
      <c r="AFA216" s="222"/>
      <c r="AFB216" s="222"/>
      <c r="AFC216" s="222"/>
      <c r="AFD216" s="222"/>
      <c r="AFE216" s="222"/>
      <c r="AFF216" s="222"/>
      <c r="AFG216" s="222"/>
      <c r="AFH216" s="222"/>
      <c r="AFI216" s="222"/>
      <c r="AFJ216" s="222"/>
      <c r="AFK216" s="222"/>
      <c r="AFL216" s="222"/>
      <c r="AFM216" s="222"/>
      <c r="AFN216" s="222"/>
      <c r="AFO216" s="222"/>
      <c r="AFP216" s="222"/>
      <c r="AFQ216" s="222"/>
      <c r="AFR216" s="222"/>
      <c r="AFS216" s="222"/>
      <c r="AFT216" s="222"/>
    </row>
    <row r="217" spans="1:852">
      <c r="A217" s="265" t="s">
        <v>721</v>
      </c>
      <c r="B217" s="265" t="s">
        <v>10014</v>
      </c>
      <c r="C217" s="840" t="str">
        <f>IF(Severity!F217&gt;=0.5,"YES","NO")</f>
        <v>NO</v>
      </c>
      <c r="D217" s="840" t="str">
        <f>IF(Severity!G217&gt;=0.5,"YES","NO")</f>
        <v>YES</v>
      </c>
      <c r="E217" s="214">
        <v>10</v>
      </c>
      <c r="F217" s="214">
        <v>2</v>
      </c>
      <c r="G217" s="270" t="s">
        <v>2380</v>
      </c>
      <c r="H217" s="270" t="s">
        <v>455</v>
      </c>
      <c r="I217" s="270" t="s">
        <v>455</v>
      </c>
      <c r="J217" s="270">
        <v>21</v>
      </c>
      <c r="K217" s="270" t="s">
        <v>455</v>
      </c>
      <c r="L217" s="265"/>
      <c r="M217" s="265"/>
      <c r="N217" s="265"/>
      <c r="O217" s="270" t="s">
        <v>455</v>
      </c>
      <c r="P217" s="265"/>
      <c r="Q217" s="265"/>
      <c r="R217" s="265"/>
      <c r="S217" s="270" t="s">
        <v>237</v>
      </c>
      <c r="T217" s="265">
        <v>9</v>
      </c>
      <c r="W217" s="125">
        <v>20.100000000000001</v>
      </c>
      <c r="X217" s="125">
        <v>5.7</v>
      </c>
      <c r="AA217" s="125">
        <v>12.7</v>
      </c>
      <c r="AB217" s="125">
        <v>8.3000000000000007</v>
      </c>
      <c r="AC217" s="125"/>
      <c r="AD217" s="125"/>
      <c r="AE217" s="114"/>
      <c r="AF217" s="125"/>
      <c r="AG217" s="125">
        <v>-5.5</v>
      </c>
      <c r="AH217" s="125">
        <v>8.1276466981834741</v>
      </c>
      <c r="AI217" s="265">
        <v>57</v>
      </c>
      <c r="AJ217" s="267">
        <f t="shared" si="55"/>
        <v>36</v>
      </c>
      <c r="AK217" s="267">
        <v>36</v>
      </c>
      <c r="AL217" s="580" t="s">
        <v>2269</v>
      </c>
      <c r="AM217" s="270" t="s">
        <v>455</v>
      </c>
      <c r="AN217" s="270" t="s">
        <v>455</v>
      </c>
      <c r="AO217" s="270">
        <v>11</v>
      </c>
      <c r="AP217" s="270" t="s">
        <v>455</v>
      </c>
      <c r="AQ217" s="265"/>
      <c r="AR217" s="265"/>
      <c r="AS217" s="265"/>
      <c r="AT217" s="270" t="s">
        <v>455</v>
      </c>
      <c r="AU217" s="265"/>
      <c r="AV217" s="265"/>
      <c r="AW217" s="265"/>
      <c r="AX217" s="265" t="s">
        <v>237</v>
      </c>
      <c r="AY217" s="265">
        <v>9</v>
      </c>
      <c r="BB217" s="114">
        <v>21.6</v>
      </c>
      <c r="BC217" s="114">
        <v>7.2</v>
      </c>
      <c r="BF217" s="114">
        <v>19</v>
      </c>
      <c r="BG217" s="114">
        <v>7.6</v>
      </c>
      <c r="BH217" s="114"/>
      <c r="BI217" s="114"/>
      <c r="BJ217" s="114"/>
      <c r="BK217" s="114"/>
      <c r="BL217" s="114">
        <v>-2.6</v>
      </c>
      <c r="BM217" s="114">
        <v>9.0518677900033637</v>
      </c>
      <c r="BN217" s="270">
        <v>60</v>
      </c>
      <c r="BO217" s="270">
        <f t="shared" si="56"/>
        <v>49</v>
      </c>
      <c r="BP217" s="270">
        <v>49</v>
      </c>
      <c r="BQ217" s="270"/>
      <c r="BR217" s="270" t="s">
        <v>455</v>
      </c>
      <c r="BS217" s="265"/>
      <c r="BT217" s="265"/>
      <c r="BU217" s="265"/>
      <c r="BV217" s="265"/>
      <c r="BW217" s="265"/>
      <c r="BX217" s="265"/>
      <c r="BY217" s="265"/>
      <c r="BZ217" s="265"/>
      <c r="CA217" s="265"/>
      <c r="CB217" s="265"/>
      <c r="CC217" s="265"/>
      <c r="CD217" s="265"/>
      <c r="CE217" s="114"/>
      <c r="CF217" s="114"/>
      <c r="CG217" s="114"/>
      <c r="CH217" s="114"/>
      <c r="CI217" s="114"/>
      <c r="CJ217" s="114"/>
      <c r="CK217" s="114"/>
      <c r="CL217" s="114"/>
      <c r="CM217" s="114"/>
      <c r="CN217" s="114"/>
      <c r="CO217" s="114"/>
      <c r="CP217" s="114"/>
      <c r="CQ217" s="114"/>
      <c r="CR217" s="114"/>
      <c r="CS217" s="265"/>
      <c r="CT217" s="265"/>
      <c r="CU217" s="265"/>
      <c r="CV217" s="270"/>
      <c r="CW217" s="270" t="s">
        <v>455</v>
      </c>
      <c r="CX217" s="270"/>
      <c r="CY217" s="265"/>
      <c r="CZ217" s="265"/>
      <c r="DA217" s="265"/>
      <c r="DB217" s="265"/>
      <c r="DC217" s="265"/>
      <c r="DD217" s="265"/>
      <c r="DE217" s="265"/>
      <c r="DF217" s="265"/>
      <c r="DG217" s="265"/>
      <c r="DH217" s="265"/>
      <c r="DI217" s="265"/>
      <c r="DJ217" s="125"/>
      <c r="DK217" s="125"/>
      <c r="DL217" s="125"/>
      <c r="DM217" s="125"/>
      <c r="DN217" s="125"/>
      <c r="DO217" s="125"/>
      <c r="DP217" s="125"/>
      <c r="DQ217" s="125"/>
      <c r="DR217" s="125"/>
      <c r="DS217" s="125"/>
      <c r="DT217" s="125"/>
      <c r="DU217" s="125"/>
      <c r="DV217" s="125"/>
      <c r="DW217" s="125"/>
      <c r="DX217" s="265"/>
      <c r="DY217" s="265"/>
      <c r="DZ217" s="265"/>
      <c r="EA217" s="265"/>
      <c r="EB217" s="270" t="s">
        <v>455</v>
      </c>
      <c r="EC217" s="265"/>
      <c r="ED217" s="265"/>
      <c r="EE217" s="265"/>
      <c r="EF217" s="265"/>
      <c r="EG217" s="265"/>
      <c r="EH217" s="265"/>
      <c r="EI217" s="265"/>
      <c r="EJ217" s="265"/>
      <c r="EK217" s="265"/>
      <c r="EL217" s="265"/>
      <c r="EM217" s="265"/>
      <c r="EN217" s="265"/>
      <c r="EO217" s="125"/>
      <c r="EP217" s="125"/>
      <c r="EQ217" s="125"/>
      <c r="ER217" s="125"/>
      <c r="ES217" s="125"/>
      <c r="ET217" s="125"/>
      <c r="EU217" s="125"/>
      <c r="EV217" s="125"/>
      <c r="EW217" s="125"/>
      <c r="EX217" s="125"/>
      <c r="EY217" s="125"/>
      <c r="EZ217" s="125"/>
      <c r="FA217" s="125"/>
      <c r="FB217" s="125"/>
      <c r="FC217" s="265"/>
      <c r="FD217" s="265"/>
      <c r="FE217" s="265"/>
      <c r="FF217" s="270" t="s">
        <v>455</v>
      </c>
      <c r="FG217" s="265"/>
      <c r="FH217" s="265"/>
      <c r="FI217" s="265"/>
      <c r="FJ217" s="265"/>
      <c r="FK217" s="265"/>
      <c r="FL217" s="265"/>
      <c r="FM217" s="265"/>
      <c r="FN217" s="265"/>
      <c r="FO217" s="265"/>
      <c r="FP217" s="265"/>
      <c r="FQ217" s="265"/>
      <c r="FR217" s="265"/>
      <c r="FS217" s="265"/>
      <c r="FT217" s="265"/>
      <c r="FU217" s="265"/>
      <c r="FV217" s="265"/>
      <c r="FW217" s="265"/>
      <c r="FX217" s="265"/>
      <c r="FY217" s="265"/>
      <c r="FZ217" s="265"/>
      <c r="GA217" s="265"/>
      <c r="GB217" s="265"/>
      <c r="GC217" s="265"/>
      <c r="GD217" s="265"/>
      <c r="GE217" s="265"/>
      <c r="GF217" s="265"/>
      <c r="GG217" s="265"/>
      <c r="GH217" s="265"/>
      <c r="GI217" s="265"/>
      <c r="GJ217" s="265"/>
      <c r="GK217" s="265"/>
      <c r="GL217" s="265"/>
      <c r="GM217" s="265"/>
      <c r="GN217" s="265"/>
      <c r="GO217" s="265"/>
      <c r="GP217" s="265"/>
      <c r="GQ217" s="265"/>
      <c r="GR217" s="265"/>
      <c r="GS217" s="265"/>
      <c r="GT217" s="265"/>
      <c r="GU217" s="265"/>
      <c r="GV217" s="265"/>
      <c r="GW217" s="265"/>
      <c r="GX217" s="265"/>
      <c r="GY217" s="265"/>
      <c r="GZ217" s="265"/>
      <c r="HA217" s="265"/>
      <c r="HB217" s="265"/>
      <c r="HC217" s="265"/>
      <c r="HD217" s="270" t="s">
        <v>455</v>
      </c>
      <c r="HE217" s="265"/>
      <c r="HF217" s="265"/>
      <c r="HG217" s="265"/>
      <c r="HH217" s="265"/>
      <c r="HI217" s="265"/>
      <c r="HJ217" s="265"/>
      <c r="HK217" s="265"/>
      <c r="HL217" s="265"/>
      <c r="HM217" s="265"/>
      <c r="HN217" s="265"/>
      <c r="HO217" s="265"/>
      <c r="HP217" s="265"/>
      <c r="HQ217" s="265"/>
      <c r="HR217" s="265"/>
      <c r="HS217" s="265"/>
      <c r="HT217" s="265"/>
      <c r="HU217" s="265"/>
      <c r="HV217" s="265"/>
      <c r="HW217" s="265"/>
      <c r="HX217" s="265"/>
      <c r="HY217" s="265"/>
      <c r="HZ217" s="265"/>
      <c r="IA217" s="265"/>
      <c r="IB217" s="265"/>
      <c r="IC217" s="265"/>
      <c r="ID217" s="265"/>
      <c r="IE217" s="265"/>
      <c r="IF217" s="265"/>
      <c r="IG217" s="265"/>
      <c r="IH217" s="265"/>
      <c r="II217" s="265"/>
      <c r="IJ217" s="265"/>
      <c r="IK217" s="265"/>
      <c r="IL217" s="265"/>
      <c r="IM217" s="265"/>
      <c r="IN217" s="265"/>
      <c r="IO217" s="265"/>
      <c r="IP217" s="265"/>
      <c r="IQ217" s="265"/>
      <c r="IR217" s="265"/>
      <c r="IS217" s="270" t="s">
        <v>455</v>
      </c>
      <c r="IT217" s="265"/>
      <c r="IU217" s="265"/>
      <c r="IV217" s="265"/>
      <c r="IW217" s="265"/>
      <c r="IX217" s="265"/>
      <c r="IY217" s="265"/>
      <c r="IZ217" s="265"/>
      <c r="JA217" s="265"/>
      <c r="JB217" s="265"/>
      <c r="JC217" s="265"/>
      <c r="JD217" s="265"/>
      <c r="JE217" s="265"/>
      <c r="JF217" s="265"/>
      <c r="JG217" s="265"/>
      <c r="JH217" s="265"/>
      <c r="JI217" s="265"/>
      <c r="JJ217" s="265"/>
      <c r="JK217" s="265"/>
      <c r="JL217" s="265"/>
      <c r="JM217" s="265"/>
      <c r="JN217" s="265"/>
      <c r="JO217" s="265"/>
      <c r="JP217" s="265"/>
      <c r="JQ217" s="265"/>
      <c r="JR217" s="265"/>
      <c r="JS217" s="265"/>
      <c r="JT217" s="265"/>
      <c r="JU217" s="265"/>
      <c r="JV217" s="265"/>
      <c r="JW217" s="265"/>
      <c r="JX217" s="265"/>
      <c r="JY217" s="265"/>
      <c r="JZ217" s="265"/>
      <c r="KA217" s="265"/>
      <c r="KB217" s="265"/>
      <c r="KC217" s="265"/>
      <c r="KD217" s="265"/>
      <c r="KE217" s="270" t="s">
        <v>455</v>
      </c>
      <c r="KF217" s="265"/>
      <c r="KG217" s="265"/>
      <c r="KH217" s="265"/>
      <c r="KI217" s="265"/>
      <c r="KJ217" s="265"/>
      <c r="KK217" s="265"/>
      <c r="KL217" s="265"/>
      <c r="KM217" s="265"/>
      <c r="KN217" s="265"/>
      <c r="KO217" s="265"/>
      <c r="KP217" s="265"/>
      <c r="KQ217" s="265"/>
      <c r="KR217" s="265"/>
      <c r="KS217" s="265"/>
      <c r="KT217" s="265"/>
      <c r="KU217" s="265"/>
      <c r="KV217" s="265"/>
      <c r="KW217" s="265"/>
      <c r="KX217" s="265"/>
      <c r="KY217" s="265"/>
      <c r="KZ217" s="265"/>
      <c r="LA217" s="265"/>
      <c r="LB217" s="265"/>
      <c r="LC217" s="265"/>
      <c r="LD217" s="265"/>
      <c r="LE217" s="265"/>
      <c r="LF217" s="265"/>
      <c r="LG217" s="265"/>
      <c r="LH217" s="265"/>
      <c r="LI217" s="265"/>
      <c r="LJ217" s="265"/>
      <c r="LK217" s="265"/>
      <c r="LL217" s="265"/>
      <c r="LM217" s="265"/>
      <c r="LN217" s="265"/>
      <c r="LO217" s="265"/>
      <c r="LP217" s="265"/>
      <c r="LQ217" s="265"/>
      <c r="LR217" s="265"/>
      <c r="LS217" s="265"/>
      <c r="LT217" s="270" t="s">
        <v>455</v>
      </c>
      <c r="LU217" s="265"/>
      <c r="LV217" s="265"/>
      <c r="LW217" s="265"/>
      <c r="LX217" s="265"/>
      <c r="LY217" s="265"/>
      <c r="LZ217" s="265"/>
      <c r="MA217" s="265"/>
      <c r="MB217" s="265"/>
      <c r="MC217" s="265"/>
      <c r="MD217" s="265"/>
      <c r="ME217" s="265"/>
      <c r="MF217" s="265"/>
      <c r="MG217" s="265"/>
      <c r="MH217" s="265"/>
      <c r="MI217" s="265"/>
      <c r="MJ217" s="265"/>
      <c r="MK217" s="265"/>
      <c r="ML217" s="265"/>
      <c r="MM217" s="265"/>
      <c r="MN217" s="265"/>
      <c r="MO217" s="265"/>
      <c r="MP217" s="265"/>
      <c r="MQ217" s="265"/>
      <c r="MR217" s="265"/>
      <c r="MS217" s="265"/>
      <c r="MT217" s="265"/>
      <c r="MU217" s="265"/>
      <c r="MV217" s="265"/>
      <c r="MW217" s="265"/>
      <c r="MX217" s="265"/>
      <c r="MY217" s="265"/>
      <c r="MZ217" s="265"/>
      <c r="NA217" s="265"/>
      <c r="NB217" s="265"/>
      <c r="NC217" s="265"/>
      <c r="ND217" s="265"/>
      <c r="NE217" s="265"/>
      <c r="NF217" s="265"/>
      <c r="NG217" s="265"/>
      <c r="NH217" s="265"/>
      <c r="NI217" s="265"/>
      <c r="NJ217" s="265"/>
      <c r="NK217" s="265"/>
      <c r="NL217" s="265"/>
      <c r="NM217" s="265"/>
      <c r="NN217" s="265"/>
      <c r="NO217" s="265"/>
      <c r="NP217" s="265"/>
      <c r="NQ217" s="265"/>
      <c r="NR217" s="265"/>
      <c r="NS217" s="265"/>
      <c r="NT217" s="265"/>
      <c r="NU217" s="265"/>
      <c r="NV217" s="265"/>
      <c r="NW217" s="265"/>
      <c r="NX217" s="265"/>
      <c r="NY217" s="265"/>
      <c r="NZ217" s="265"/>
      <c r="OA217" s="265"/>
      <c r="OB217" s="265"/>
      <c r="OC217" s="265"/>
      <c r="OD217" s="265"/>
      <c r="OE217" s="265"/>
      <c r="OF217" s="265"/>
      <c r="OG217" s="265"/>
      <c r="OH217" s="265"/>
      <c r="OI217" s="265"/>
      <c r="OJ217" s="265"/>
      <c r="OK217" s="265"/>
      <c r="OL217" s="265"/>
      <c r="OM217" s="265"/>
      <c r="ON217" s="265"/>
      <c r="OO217" s="265"/>
      <c r="OP217" s="265"/>
      <c r="OQ217" s="265"/>
      <c r="OR217" s="265"/>
      <c r="OS217" s="267">
        <f>IF(ISERROR(#REF!),0,1)</f>
        <v>0</v>
      </c>
      <c r="OT217" s="267">
        <f t="shared" si="58"/>
        <v>0</v>
      </c>
      <c r="OU217" s="267">
        <f t="shared" si="59"/>
        <v>1</v>
      </c>
      <c r="OV217" s="222"/>
      <c r="OW217" s="222"/>
      <c r="OX217" s="222"/>
      <c r="OY217" s="222"/>
      <c r="OZ217" s="222"/>
      <c r="PA217" s="222"/>
      <c r="PB217" s="222"/>
      <c r="PC217" s="222"/>
      <c r="PD217" s="222"/>
      <c r="PE217" s="222"/>
      <c r="PF217" s="222"/>
      <c r="PG217" s="222"/>
      <c r="PH217" s="222"/>
      <c r="PI217" s="222"/>
      <c r="PJ217" s="222"/>
      <c r="PK217" s="222"/>
      <c r="PL217" s="222"/>
      <c r="PM217" s="222"/>
      <c r="PN217" s="222"/>
      <c r="PO217" s="222"/>
      <c r="PP217" s="222"/>
      <c r="PQ217" s="222"/>
      <c r="PR217" s="222"/>
      <c r="PS217" s="222"/>
      <c r="PT217" s="222"/>
      <c r="PU217" s="222"/>
      <c r="PV217" s="222"/>
      <c r="PW217" s="222"/>
      <c r="PX217" s="222"/>
      <c r="PY217" s="222"/>
      <c r="PZ217" s="222"/>
      <c r="QA217" s="222"/>
      <c r="QB217" s="222"/>
      <c r="QC217" s="222"/>
      <c r="QD217" s="222"/>
      <c r="QE217" s="222"/>
      <c r="QF217" s="222"/>
      <c r="QG217" s="222"/>
      <c r="QH217" s="222"/>
      <c r="QI217" s="222"/>
      <c r="QJ217" s="222"/>
      <c r="QK217" s="222"/>
      <c r="QL217" s="222"/>
      <c r="QM217" s="222"/>
      <c r="QN217" s="222"/>
      <c r="QO217" s="222"/>
      <c r="QP217" s="222"/>
      <c r="QQ217" s="222"/>
      <c r="QR217" s="222"/>
      <c r="QS217" s="222"/>
      <c r="QT217" s="222"/>
      <c r="QU217" s="222"/>
      <c r="QV217" s="222"/>
      <c r="QW217" s="222"/>
      <c r="QX217" s="222"/>
      <c r="QY217" s="222"/>
      <c r="QZ217" s="222"/>
      <c r="RA217" s="222"/>
      <c r="RB217" s="222"/>
      <c r="RC217" s="222"/>
      <c r="RD217" s="222"/>
      <c r="RE217" s="222"/>
      <c r="RF217" s="222"/>
      <c r="RG217" s="222"/>
      <c r="RH217" s="222"/>
      <c r="RI217" s="222"/>
      <c r="RJ217" s="222"/>
      <c r="RK217" s="222"/>
      <c r="RL217" s="222"/>
      <c r="RM217" s="222"/>
      <c r="RN217" s="222"/>
      <c r="RO217" s="222"/>
      <c r="RP217" s="222"/>
      <c r="RQ217" s="222"/>
      <c r="RR217" s="222"/>
      <c r="RS217" s="222"/>
      <c r="RT217" s="222"/>
      <c r="RU217" s="222"/>
      <c r="RV217" s="222"/>
      <c r="RW217" s="222"/>
      <c r="RX217" s="222"/>
      <c r="RY217" s="222"/>
      <c r="RZ217" s="222"/>
      <c r="SA217" s="222"/>
      <c r="SB217" s="222"/>
      <c r="SC217" s="222"/>
      <c r="SD217" s="222"/>
      <c r="SE217" s="222"/>
      <c r="SF217" s="222"/>
      <c r="SG217" s="222"/>
      <c r="SH217" s="222"/>
      <c r="SI217" s="222"/>
      <c r="SJ217" s="222"/>
      <c r="SK217" s="222"/>
      <c r="SL217" s="222"/>
      <c r="SM217" s="222"/>
      <c r="SN217" s="222"/>
      <c r="SO217" s="222"/>
      <c r="SP217" s="222"/>
      <c r="SQ217" s="222"/>
      <c r="SR217" s="222"/>
      <c r="SS217" s="222"/>
      <c r="ST217" s="222"/>
      <c r="SU217" s="222"/>
      <c r="SV217" s="222"/>
      <c r="SW217" s="222"/>
      <c r="SX217" s="222"/>
      <c r="SY217" s="222"/>
      <c r="SZ217" s="222"/>
      <c r="TA217" s="222"/>
      <c r="TB217" s="222"/>
      <c r="TC217" s="222"/>
      <c r="TD217" s="222"/>
      <c r="TE217" s="222"/>
      <c r="TF217" s="222"/>
      <c r="TG217" s="222"/>
      <c r="TH217" s="222"/>
      <c r="TI217" s="222"/>
      <c r="TJ217" s="222"/>
      <c r="TK217" s="222"/>
      <c r="TL217" s="222"/>
      <c r="TM217" s="222"/>
      <c r="TN217" s="222"/>
      <c r="TO217" s="222"/>
      <c r="TP217" s="222"/>
      <c r="TQ217" s="222"/>
      <c r="TR217" s="222"/>
      <c r="TS217" s="222"/>
      <c r="TT217" s="222"/>
      <c r="TU217" s="222"/>
      <c r="TV217" s="222"/>
      <c r="TW217" s="222"/>
      <c r="TX217" s="222"/>
      <c r="TY217" s="222"/>
      <c r="TZ217" s="222"/>
      <c r="UA217" s="222"/>
      <c r="UB217" s="222"/>
      <c r="UC217" s="222"/>
      <c r="UD217" s="222"/>
      <c r="UE217" s="222"/>
      <c r="UF217" s="222"/>
      <c r="UG217" s="222"/>
      <c r="UH217" s="222"/>
      <c r="UI217" s="222"/>
      <c r="UJ217" s="222"/>
      <c r="UK217" s="222"/>
      <c r="UL217" s="222"/>
      <c r="UM217" s="222"/>
      <c r="UN217" s="222"/>
      <c r="UO217" s="222"/>
      <c r="UP217" s="222"/>
      <c r="UQ217" s="222"/>
      <c r="UR217" s="222"/>
      <c r="US217" s="222"/>
      <c r="UT217" s="222"/>
      <c r="UU217" s="222"/>
      <c r="UV217" s="222"/>
      <c r="UW217" s="222"/>
      <c r="UX217" s="222"/>
      <c r="UY217" s="222"/>
      <c r="UZ217" s="222"/>
      <c r="VA217" s="222"/>
      <c r="VB217" s="222"/>
      <c r="VC217" s="222"/>
      <c r="VD217" s="222"/>
      <c r="VE217" s="222"/>
      <c r="VF217" s="222"/>
      <c r="VG217" s="222"/>
      <c r="VH217" s="222"/>
      <c r="VI217" s="222"/>
      <c r="VJ217" s="222"/>
      <c r="VK217" s="222"/>
      <c r="VL217" s="222"/>
      <c r="VM217" s="222"/>
      <c r="VN217" s="222"/>
      <c r="VO217" s="222"/>
      <c r="VP217" s="222"/>
      <c r="VQ217" s="222"/>
      <c r="VR217" s="222"/>
      <c r="VS217" s="222"/>
      <c r="VT217" s="222"/>
      <c r="VU217" s="222"/>
      <c r="VV217" s="222"/>
      <c r="VW217" s="222"/>
      <c r="VX217" s="222"/>
      <c r="VY217" s="222"/>
      <c r="VZ217" s="222"/>
      <c r="WA217" s="222"/>
      <c r="WB217" s="222"/>
      <c r="WC217" s="222"/>
      <c r="WD217" s="222"/>
      <c r="WE217" s="222"/>
      <c r="WF217" s="222"/>
      <c r="WG217" s="222"/>
      <c r="WH217" s="222"/>
      <c r="WI217" s="222"/>
      <c r="WJ217" s="222"/>
      <c r="WK217" s="222"/>
      <c r="WL217" s="222"/>
      <c r="WM217" s="222"/>
      <c r="WN217" s="222"/>
      <c r="WO217" s="222"/>
      <c r="WP217" s="222"/>
      <c r="WQ217" s="222"/>
      <c r="WR217" s="222"/>
      <c r="WS217" s="222"/>
      <c r="WT217" s="222"/>
      <c r="WU217" s="222"/>
      <c r="WV217" s="222"/>
      <c r="WW217" s="222"/>
      <c r="WX217" s="222"/>
      <c r="WY217" s="222"/>
      <c r="WZ217" s="222"/>
      <c r="XA217" s="222"/>
      <c r="XB217" s="222"/>
      <c r="XC217" s="222"/>
      <c r="XD217" s="222"/>
      <c r="XE217" s="222"/>
      <c r="XF217" s="222"/>
      <c r="XG217" s="222"/>
      <c r="XH217" s="222"/>
      <c r="XI217" s="222"/>
      <c r="XJ217" s="222"/>
      <c r="XK217" s="222"/>
      <c r="XL217" s="222"/>
      <c r="XM217" s="222"/>
      <c r="XN217" s="222"/>
      <c r="XO217" s="222"/>
      <c r="XP217" s="222"/>
      <c r="XQ217" s="222"/>
      <c r="XR217" s="222"/>
      <c r="XS217" s="222"/>
      <c r="XT217" s="222"/>
      <c r="XU217" s="222"/>
      <c r="XV217" s="222"/>
      <c r="XW217" s="222"/>
      <c r="XX217" s="222"/>
      <c r="XY217" s="222"/>
      <c r="XZ217" s="222"/>
      <c r="YA217" s="222"/>
      <c r="YB217" s="222"/>
      <c r="YC217" s="222"/>
      <c r="YD217" s="222"/>
      <c r="YE217" s="222"/>
      <c r="YF217" s="222"/>
      <c r="YG217" s="222"/>
      <c r="YH217" s="222"/>
      <c r="YI217" s="222"/>
      <c r="YJ217" s="222"/>
      <c r="YK217" s="222"/>
      <c r="YL217" s="222"/>
      <c r="YM217" s="222"/>
      <c r="YN217" s="222"/>
      <c r="YO217" s="222"/>
      <c r="YP217" s="222"/>
      <c r="YQ217" s="222"/>
      <c r="YR217" s="222"/>
      <c r="YS217" s="222"/>
      <c r="YT217" s="222"/>
      <c r="YU217" s="222"/>
      <c r="YV217" s="222"/>
      <c r="YW217" s="222"/>
      <c r="YX217" s="222"/>
      <c r="YY217" s="222"/>
      <c r="YZ217" s="222"/>
      <c r="ZA217" s="222"/>
      <c r="ZB217" s="222"/>
      <c r="ZC217" s="222"/>
      <c r="ZD217" s="222"/>
      <c r="ZE217" s="222"/>
      <c r="ZF217" s="222"/>
      <c r="ZG217" s="222"/>
      <c r="ZH217" s="222"/>
      <c r="ZI217" s="222"/>
      <c r="ZJ217" s="222"/>
      <c r="ZK217" s="222"/>
      <c r="ZL217" s="222"/>
      <c r="ZM217" s="222"/>
      <c r="ZN217" s="222"/>
      <c r="ZO217" s="222"/>
      <c r="ZP217" s="222"/>
      <c r="ZQ217" s="222"/>
      <c r="ZR217" s="222"/>
      <c r="ZS217" s="222"/>
      <c r="ZT217" s="222"/>
      <c r="ZU217" s="222"/>
      <c r="ZV217" s="222"/>
      <c r="ZW217" s="222"/>
      <c r="ZX217" s="222"/>
      <c r="ZY217" s="222"/>
      <c r="ZZ217" s="222"/>
      <c r="AAA217" s="222"/>
      <c r="AAB217" s="222"/>
      <c r="AAC217" s="222"/>
      <c r="AAD217" s="222"/>
      <c r="AAE217" s="222"/>
      <c r="AAF217" s="222"/>
      <c r="AAG217" s="222"/>
      <c r="AAH217" s="222"/>
      <c r="AAI217" s="222"/>
      <c r="AAJ217" s="222"/>
      <c r="AAK217" s="222"/>
      <c r="AAL217" s="222"/>
      <c r="AAM217" s="222"/>
      <c r="AAN217" s="222"/>
      <c r="AAO217" s="222"/>
      <c r="AAP217" s="222"/>
      <c r="AAQ217" s="222"/>
      <c r="AAR217" s="222"/>
      <c r="AAS217" s="222"/>
      <c r="AAT217" s="222"/>
      <c r="AAU217" s="222"/>
      <c r="AAV217" s="222"/>
      <c r="AAW217" s="222"/>
      <c r="AAX217" s="222"/>
      <c r="AAY217" s="222"/>
      <c r="AAZ217" s="222"/>
      <c r="ABA217" s="222"/>
      <c r="ABB217" s="222"/>
      <c r="ABC217" s="222"/>
      <c r="ABD217" s="222"/>
      <c r="ABE217" s="222"/>
      <c r="ABF217" s="222"/>
      <c r="ABG217" s="222"/>
      <c r="ABH217" s="222"/>
      <c r="ABI217" s="222"/>
      <c r="ABJ217" s="222"/>
      <c r="ABK217" s="222"/>
      <c r="ABL217" s="222"/>
      <c r="ABM217" s="222"/>
      <c r="ABN217" s="222"/>
      <c r="ABO217" s="222"/>
      <c r="ABP217" s="222"/>
      <c r="ABQ217" s="222"/>
      <c r="ABR217" s="222"/>
      <c r="ABS217" s="222"/>
      <c r="ABT217" s="222"/>
      <c r="ABU217" s="222"/>
      <c r="ABV217" s="222"/>
      <c r="ABW217" s="222"/>
      <c r="ABX217" s="222"/>
      <c r="ABY217" s="222"/>
      <c r="ABZ217" s="222"/>
      <c r="ACA217" s="222"/>
      <c r="ACB217" s="222"/>
      <c r="ACC217" s="222"/>
      <c r="ACD217" s="222"/>
      <c r="ACE217" s="222"/>
      <c r="ACF217" s="222"/>
      <c r="ACG217" s="222"/>
      <c r="ACH217" s="222"/>
      <c r="ACI217" s="222"/>
      <c r="ACJ217" s="222"/>
      <c r="ACK217" s="222"/>
      <c r="ACL217" s="222"/>
      <c r="ACM217" s="222"/>
      <c r="ACN217" s="222"/>
      <c r="ACO217" s="222"/>
      <c r="ACP217" s="222"/>
      <c r="ACQ217" s="222"/>
      <c r="ACR217" s="222"/>
      <c r="ACS217" s="222"/>
      <c r="ACT217" s="222"/>
      <c r="ACU217" s="222"/>
      <c r="ACV217" s="222"/>
      <c r="ACW217" s="222"/>
      <c r="ACX217" s="222"/>
      <c r="ACY217" s="222"/>
      <c r="ACZ217" s="222"/>
      <c r="ADA217" s="222"/>
      <c r="ADB217" s="222"/>
      <c r="ADC217" s="222"/>
      <c r="ADD217" s="222"/>
      <c r="ADE217" s="222"/>
      <c r="ADF217" s="222"/>
      <c r="ADG217" s="222"/>
      <c r="ADH217" s="222"/>
      <c r="ADI217" s="222"/>
      <c r="ADJ217" s="222"/>
      <c r="ADK217" s="222"/>
      <c r="ADL217" s="222"/>
      <c r="ADM217" s="222"/>
      <c r="ADN217" s="222"/>
      <c r="ADO217" s="222"/>
      <c r="ADP217" s="222"/>
      <c r="ADQ217" s="222"/>
      <c r="ADR217" s="222"/>
      <c r="ADS217" s="222"/>
      <c r="ADT217" s="222"/>
      <c r="ADU217" s="222"/>
      <c r="ADV217" s="222"/>
      <c r="ADW217" s="222"/>
      <c r="ADX217" s="222"/>
      <c r="ADY217" s="222"/>
      <c r="ADZ217" s="222"/>
      <c r="AEA217" s="222"/>
      <c r="AEB217" s="222"/>
      <c r="AEC217" s="222"/>
      <c r="AED217" s="222"/>
      <c r="AEE217" s="222"/>
      <c r="AEF217" s="222"/>
      <c r="AEG217" s="222"/>
      <c r="AEH217" s="222"/>
      <c r="AEI217" s="222"/>
      <c r="AEJ217" s="222"/>
      <c r="AEK217" s="222"/>
      <c r="AEL217" s="222"/>
      <c r="AEM217" s="222"/>
      <c r="AEN217" s="222"/>
      <c r="AEO217" s="222"/>
      <c r="AEP217" s="222"/>
      <c r="AEQ217" s="222"/>
      <c r="AER217" s="222"/>
      <c r="AES217" s="222"/>
      <c r="AET217" s="222"/>
      <c r="AEU217" s="222"/>
      <c r="AEV217" s="222"/>
      <c r="AEW217" s="222"/>
      <c r="AEX217" s="222"/>
      <c r="AEY217" s="222"/>
      <c r="AEZ217" s="222"/>
      <c r="AFA217" s="222"/>
      <c r="AFB217" s="222"/>
      <c r="AFC217" s="222"/>
      <c r="AFD217" s="222"/>
      <c r="AFE217" s="222"/>
      <c r="AFF217" s="222"/>
      <c r="AFG217" s="222"/>
      <c r="AFH217" s="222"/>
      <c r="AFI217" s="222"/>
      <c r="AFJ217" s="222"/>
      <c r="AFK217" s="222"/>
      <c r="AFL217" s="222"/>
      <c r="AFM217" s="222"/>
      <c r="AFN217" s="222"/>
      <c r="AFO217" s="222"/>
      <c r="AFP217" s="222"/>
      <c r="AFQ217" s="222"/>
      <c r="AFR217" s="222"/>
      <c r="AFS217" s="222"/>
      <c r="AFT217" s="222"/>
    </row>
    <row r="218" spans="1:852">
      <c r="A218" s="265" t="s">
        <v>2734</v>
      </c>
      <c r="B218" s="265" t="s">
        <v>10029</v>
      </c>
      <c r="C218" s="840" t="str">
        <f>IF(Severity!F218&gt;=0.5,"YES","NO")</f>
        <v>YES</v>
      </c>
      <c r="D218" s="840" t="str">
        <f>IF(Severity!G218&gt;=0.5,"YES","NO")</f>
        <v>NO</v>
      </c>
      <c r="E218" s="270" t="s">
        <v>455</v>
      </c>
      <c r="F218" s="214">
        <v>3</v>
      </c>
      <c r="G218" s="580" t="s">
        <v>9610</v>
      </c>
      <c r="H218" s="270" t="s">
        <v>749</v>
      </c>
      <c r="I218" s="270" t="s">
        <v>455</v>
      </c>
      <c r="J218" s="270">
        <v>0</v>
      </c>
      <c r="K218" s="270" t="s">
        <v>455</v>
      </c>
      <c r="L218" s="265"/>
      <c r="M218" s="265"/>
      <c r="N218" s="270"/>
      <c r="O218" s="270" t="s">
        <v>455</v>
      </c>
      <c r="P218" s="265"/>
      <c r="Q218" s="265"/>
      <c r="R218" s="265"/>
      <c r="S218" s="270" t="s">
        <v>908</v>
      </c>
      <c r="T218" s="270">
        <v>21</v>
      </c>
      <c r="U218" s="125">
        <v>37.1</v>
      </c>
      <c r="V218" s="125">
        <v>4.04</v>
      </c>
      <c r="W218" s="125"/>
      <c r="X218" s="125"/>
      <c r="Y218" s="125">
        <v>16.100000000000001</v>
      </c>
      <c r="Z218" s="125">
        <v>2.5099999999999998</v>
      </c>
      <c r="AA218" s="125"/>
      <c r="AB218" s="125"/>
      <c r="AC218" s="125"/>
      <c r="AD218" s="125"/>
      <c r="AE218" s="114"/>
      <c r="AF218" s="125"/>
      <c r="AG218" s="125"/>
      <c r="AH218" s="125"/>
      <c r="AI218" s="265">
        <v>10</v>
      </c>
      <c r="AJ218" s="267">
        <f t="shared" si="55"/>
        <v>10</v>
      </c>
      <c r="AK218" s="267" t="s">
        <v>455</v>
      </c>
      <c r="AL218" s="580" t="s">
        <v>3762</v>
      </c>
      <c r="AM218" s="270" t="s">
        <v>749</v>
      </c>
      <c r="AN218" s="270" t="s">
        <v>455</v>
      </c>
      <c r="AO218" s="270">
        <v>0</v>
      </c>
      <c r="AP218" s="270" t="s">
        <v>455</v>
      </c>
      <c r="AQ218" s="265"/>
      <c r="AR218" s="265"/>
      <c r="AS218" s="265"/>
      <c r="AT218" s="270" t="s">
        <v>455</v>
      </c>
      <c r="AU218" s="265"/>
      <c r="AV218" s="265"/>
      <c r="AW218" s="265"/>
      <c r="AX218" s="265" t="s">
        <v>908</v>
      </c>
      <c r="AY218" s="265">
        <v>21</v>
      </c>
      <c r="AZ218" s="114">
        <v>34.4</v>
      </c>
      <c r="BA218" s="114">
        <v>5.5</v>
      </c>
      <c r="BB218" s="114"/>
      <c r="BC218" s="114"/>
      <c r="BD218" s="114">
        <v>18.3</v>
      </c>
      <c r="BE218" s="114">
        <v>4.62</v>
      </c>
      <c r="BF218" s="114"/>
      <c r="BG218" s="114"/>
      <c r="BH218" s="114"/>
      <c r="BI218" s="114"/>
      <c r="BJ218" s="114"/>
      <c r="BK218" s="114"/>
      <c r="BL218" s="114"/>
      <c r="BM218" s="114"/>
      <c r="BN218" s="265">
        <v>10</v>
      </c>
      <c r="BO218" s="270">
        <f t="shared" si="56"/>
        <v>10</v>
      </c>
      <c r="BP218" s="270" t="s">
        <v>455</v>
      </c>
      <c r="BQ218" s="580" t="s">
        <v>3425</v>
      </c>
      <c r="BR218" s="270" t="s">
        <v>749</v>
      </c>
      <c r="BS218" s="270" t="s">
        <v>455</v>
      </c>
      <c r="BT218" s="270">
        <v>0</v>
      </c>
      <c r="BU218" s="270" t="s">
        <v>455</v>
      </c>
      <c r="BV218" s="265"/>
      <c r="BW218" s="265"/>
      <c r="BX218" s="265"/>
      <c r="BY218" s="270" t="s">
        <v>455</v>
      </c>
      <c r="BZ218" s="265"/>
      <c r="CA218" s="265"/>
      <c r="CB218" s="265"/>
      <c r="CC218" s="265" t="s">
        <v>908</v>
      </c>
      <c r="CD218" s="265">
        <v>21</v>
      </c>
      <c r="CE218" s="114">
        <v>34.299999999999997</v>
      </c>
      <c r="CF218" s="114">
        <v>6.54</v>
      </c>
      <c r="CG218" s="114"/>
      <c r="CH218" s="114"/>
      <c r="CI218" s="114">
        <v>25.55</v>
      </c>
      <c r="CJ218" s="114">
        <v>3.55</v>
      </c>
      <c r="CK218" s="114"/>
      <c r="CL218" s="114"/>
      <c r="CM218" s="114"/>
      <c r="CN218" s="114"/>
      <c r="CO218" s="114"/>
      <c r="CP218" s="114"/>
      <c r="CQ218" s="114"/>
      <c r="CR218" s="114"/>
      <c r="CS218" s="265">
        <v>13</v>
      </c>
      <c r="CT218" s="267">
        <f>CS218-BT218</f>
        <v>13</v>
      </c>
      <c r="CU218" s="270" t="s">
        <v>455</v>
      </c>
      <c r="CV218" s="270"/>
      <c r="CW218" s="270" t="s">
        <v>455</v>
      </c>
      <c r="CX218" s="270"/>
      <c r="CY218" s="265"/>
      <c r="CZ218" s="265"/>
      <c r="DA218" s="265"/>
      <c r="DB218" s="265"/>
      <c r="DC218" s="265"/>
      <c r="DD218" s="265"/>
      <c r="DE218" s="265"/>
      <c r="DF218" s="265"/>
      <c r="DG218" s="265"/>
      <c r="DH218" s="265"/>
      <c r="DI218" s="265"/>
      <c r="DJ218" s="125"/>
      <c r="DK218" s="125"/>
      <c r="DL218" s="125"/>
      <c r="DM218" s="125"/>
      <c r="DN218" s="125"/>
      <c r="DO218" s="125"/>
      <c r="DP218" s="125"/>
      <c r="DQ218" s="125"/>
      <c r="DR218" s="125"/>
      <c r="DS218" s="125"/>
      <c r="DT218" s="125"/>
      <c r="DU218" s="125"/>
      <c r="DV218" s="125"/>
      <c r="DW218" s="125"/>
      <c r="DX218" s="265"/>
      <c r="DY218" s="265"/>
      <c r="DZ218" s="265"/>
      <c r="EA218" s="265"/>
      <c r="EB218" s="270" t="s">
        <v>455</v>
      </c>
      <c r="EC218" s="265"/>
      <c r="ED218" s="265"/>
      <c r="EE218" s="265"/>
      <c r="EF218" s="265"/>
      <c r="EG218" s="265"/>
      <c r="EH218" s="265"/>
      <c r="EI218" s="265"/>
      <c r="EJ218" s="265"/>
      <c r="EK218" s="265"/>
      <c r="EL218" s="265"/>
      <c r="EM218" s="265"/>
      <c r="EN218" s="265"/>
      <c r="EO218" s="125"/>
      <c r="EP218" s="125"/>
      <c r="EQ218" s="125"/>
      <c r="ER218" s="125"/>
      <c r="ES218" s="125"/>
      <c r="ET218" s="125"/>
      <c r="EU218" s="125"/>
      <c r="EV218" s="125"/>
      <c r="EW218" s="125"/>
      <c r="EX218" s="125"/>
      <c r="EY218" s="125"/>
      <c r="EZ218" s="125"/>
      <c r="FA218" s="125"/>
      <c r="FB218" s="125"/>
      <c r="FC218" s="265"/>
      <c r="FD218" s="265"/>
      <c r="FE218" s="265"/>
      <c r="FF218" s="270" t="s">
        <v>455</v>
      </c>
      <c r="FG218" s="270"/>
      <c r="FH218" s="265"/>
      <c r="FI218" s="265"/>
      <c r="FJ218" s="265"/>
      <c r="FK218" s="265"/>
      <c r="FL218" s="265"/>
      <c r="FM218" s="265"/>
      <c r="FN218" s="265"/>
      <c r="FO218" s="265"/>
      <c r="FP218" s="265"/>
      <c r="FQ218" s="265"/>
      <c r="FR218" s="265"/>
      <c r="FS218" s="265"/>
      <c r="FT218" s="265"/>
      <c r="FU218" s="265"/>
      <c r="FV218" s="265"/>
      <c r="FW218" s="265"/>
      <c r="FX218" s="265"/>
      <c r="FY218" s="265"/>
      <c r="FZ218" s="265"/>
      <c r="GA218" s="265"/>
      <c r="GB218" s="265"/>
      <c r="GC218" s="265"/>
      <c r="GD218" s="265"/>
      <c r="GE218" s="265"/>
      <c r="GF218" s="265"/>
      <c r="GG218" s="265"/>
      <c r="GH218" s="265"/>
      <c r="GI218" s="265"/>
      <c r="GJ218" s="265"/>
      <c r="GK218" s="265"/>
      <c r="GL218" s="265"/>
      <c r="GM218" s="265"/>
      <c r="GN218" s="265"/>
      <c r="GO218" s="265"/>
      <c r="GP218" s="265"/>
      <c r="GQ218" s="265"/>
      <c r="GR218" s="265"/>
      <c r="GS218" s="265"/>
      <c r="GT218" s="265"/>
      <c r="GU218" s="265"/>
      <c r="GV218" s="265"/>
      <c r="GW218" s="265"/>
      <c r="GX218" s="265"/>
      <c r="GY218" s="265"/>
      <c r="GZ218" s="265"/>
      <c r="HA218" s="265"/>
      <c r="HB218" s="265"/>
      <c r="HC218" s="265"/>
      <c r="HD218" s="270" t="s">
        <v>455</v>
      </c>
      <c r="HE218" s="265"/>
      <c r="HF218" s="265"/>
      <c r="HG218" s="270"/>
      <c r="HH218" s="265"/>
      <c r="HI218" s="265"/>
      <c r="HJ218" s="265"/>
      <c r="HK218" s="265"/>
      <c r="HL218" s="265"/>
      <c r="HM218" s="265"/>
      <c r="HN218" s="265"/>
      <c r="HO218" s="265"/>
      <c r="HP218" s="265"/>
      <c r="HQ218" s="265"/>
      <c r="HR218" s="265"/>
      <c r="HS218" s="265"/>
      <c r="HT218" s="265"/>
      <c r="HU218" s="265"/>
      <c r="HV218" s="265"/>
      <c r="HW218" s="265"/>
      <c r="HX218" s="265"/>
      <c r="HY218" s="265"/>
      <c r="HZ218" s="265"/>
      <c r="IA218" s="265"/>
      <c r="IB218" s="265"/>
      <c r="IC218" s="265"/>
      <c r="ID218" s="265"/>
      <c r="IE218" s="265"/>
      <c r="IF218" s="265"/>
      <c r="IG218" s="265"/>
      <c r="IH218" s="265"/>
      <c r="II218" s="265"/>
      <c r="IJ218" s="265"/>
      <c r="IK218" s="265"/>
      <c r="IL218" s="265"/>
      <c r="IM218" s="265"/>
      <c r="IN218" s="265"/>
      <c r="IO218" s="265"/>
      <c r="IP218" s="265"/>
      <c r="IQ218" s="265"/>
      <c r="IR218" s="265"/>
      <c r="IS218" s="270" t="s">
        <v>455</v>
      </c>
      <c r="IT218" s="265"/>
      <c r="IU218" s="265"/>
      <c r="IV218" s="265"/>
      <c r="IW218" s="265"/>
      <c r="IX218" s="265"/>
      <c r="IY218" s="265"/>
      <c r="IZ218" s="265"/>
      <c r="JA218" s="265"/>
      <c r="JB218" s="265"/>
      <c r="JC218" s="265"/>
      <c r="JD218" s="265"/>
      <c r="JE218" s="265"/>
      <c r="JF218" s="265"/>
      <c r="JG218" s="265"/>
      <c r="JH218" s="265"/>
      <c r="JI218" s="265"/>
      <c r="JJ218" s="265"/>
      <c r="JK218" s="265"/>
      <c r="JL218" s="265"/>
      <c r="JM218" s="265"/>
      <c r="JN218" s="265"/>
      <c r="JO218" s="265"/>
      <c r="JP218" s="265"/>
      <c r="JQ218" s="265"/>
      <c r="JR218" s="265"/>
      <c r="JS218" s="265"/>
      <c r="JT218" s="265"/>
      <c r="JU218" s="265"/>
      <c r="JV218" s="265"/>
      <c r="JW218" s="265"/>
      <c r="JX218" s="265"/>
      <c r="JY218" s="265"/>
      <c r="JZ218" s="265"/>
      <c r="KA218" s="265"/>
      <c r="KB218" s="265"/>
      <c r="KC218" s="265"/>
      <c r="KD218" s="265"/>
      <c r="KE218" s="270" t="s">
        <v>455</v>
      </c>
      <c r="KF218" s="265"/>
      <c r="KG218" s="265"/>
      <c r="KH218" s="265"/>
      <c r="KI218" s="270"/>
      <c r="KJ218" s="265"/>
      <c r="KK218" s="265"/>
      <c r="KL218" s="265"/>
      <c r="KM218" s="265"/>
      <c r="KN218" s="265"/>
      <c r="KO218" s="265"/>
      <c r="KP218" s="265"/>
      <c r="KQ218" s="265"/>
      <c r="KR218" s="265"/>
      <c r="KS218" s="265"/>
      <c r="KT218" s="265"/>
      <c r="KU218" s="265"/>
      <c r="KV218" s="265"/>
      <c r="KW218" s="265"/>
      <c r="KX218" s="265"/>
      <c r="KY218" s="265"/>
      <c r="KZ218" s="265"/>
      <c r="LA218" s="265"/>
      <c r="LB218" s="265"/>
      <c r="LC218" s="265"/>
      <c r="LD218" s="265"/>
      <c r="LE218" s="265"/>
      <c r="LF218" s="265"/>
      <c r="LG218" s="265"/>
      <c r="LH218" s="265"/>
      <c r="LI218" s="265"/>
      <c r="LJ218" s="265"/>
      <c r="LK218" s="265"/>
      <c r="LL218" s="265"/>
      <c r="LM218" s="265"/>
      <c r="LN218" s="265"/>
      <c r="LO218" s="265"/>
      <c r="LP218" s="265"/>
      <c r="LQ218" s="265"/>
      <c r="LR218" s="265"/>
      <c r="LS218" s="265"/>
      <c r="LT218" s="270" t="s">
        <v>455</v>
      </c>
      <c r="LU218" s="265"/>
      <c r="LV218" s="265"/>
      <c r="LW218" s="265"/>
      <c r="LX218" s="265"/>
      <c r="LY218" s="265"/>
      <c r="LZ218" s="265"/>
      <c r="MA218" s="265"/>
      <c r="MB218" s="265"/>
      <c r="MC218" s="265"/>
      <c r="MD218" s="265"/>
      <c r="ME218" s="265"/>
      <c r="MF218" s="265"/>
      <c r="MG218" s="265"/>
      <c r="MH218" s="265"/>
      <c r="MI218" s="265"/>
      <c r="MJ218" s="265"/>
      <c r="MK218" s="265"/>
      <c r="ML218" s="265"/>
      <c r="MM218" s="265"/>
      <c r="MN218" s="265"/>
      <c r="MO218" s="265"/>
      <c r="MP218" s="265"/>
      <c r="MQ218" s="265"/>
      <c r="MR218" s="265"/>
      <c r="MS218" s="265"/>
      <c r="MT218" s="265"/>
      <c r="MU218" s="265"/>
      <c r="MV218" s="265"/>
      <c r="MW218" s="265"/>
      <c r="MX218" s="265"/>
      <c r="MY218" s="265"/>
      <c r="MZ218" s="265"/>
      <c r="NA218" s="265"/>
      <c r="NB218" s="265"/>
      <c r="NC218" s="265"/>
      <c r="ND218" s="265"/>
      <c r="NE218" s="265"/>
      <c r="NF218" s="265"/>
      <c r="NG218" s="265"/>
      <c r="NH218" s="265"/>
      <c r="NI218" s="265"/>
      <c r="NJ218" s="265"/>
      <c r="NK218" s="265"/>
      <c r="NL218" s="265"/>
      <c r="NM218" s="265"/>
      <c r="NN218" s="265"/>
      <c r="NO218" s="265"/>
      <c r="NP218" s="265"/>
      <c r="NQ218" s="265"/>
      <c r="NR218" s="265"/>
      <c r="NS218" s="265"/>
      <c r="NT218" s="265"/>
      <c r="NU218" s="265"/>
      <c r="NV218" s="265"/>
      <c r="NW218" s="265"/>
      <c r="NX218" s="265"/>
      <c r="NY218" s="265"/>
      <c r="NZ218" s="265"/>
      <c r="OA218" s="265"/>
      <c r="OB218" s="265"/>
      <c r="OC218" s="265"/>
      <c r="OD218" s="265"/>
      <c r="OE218" s="265"/>
      <c r="OF218" s="265"/>
      <c r="OG218" s="265"/>
      <c r="OH218" s="265"/>
      <c r="OI218" s="265"/>
      <c r="OJ218" s="265"/>
      <c r="OK218" s="265"/>
      <c r="OL218" s="265"/>
      <c r="OM218" s="265"/>
      <c r="ON218" s="265"/>
      <c r="OO218" s="265"/>
      <c r="OP218" s="265"/>
      <c r="OQ218" s="265"/>
      <c r="OR218" s="265"/>
      <c r="OS218" s="267">
        <v>1</v>
      </c>
      <c r="OT218" s="267">
        <f t="shared" si="58"/>
        <v>1</v>
      </c>
      <c r="OU218" s="267">
        <f t="shared" si="59"/>
        <v>0</v>
      </c>
      <c r="OV218" s="222"/>
      <c r="OW218" s="222"/>
      <c r="OX218" s="222"/>
      <c r="OY218" s="222"/>
      <c r="OZ218" s="222"/>
      <c r="PA218" s="222"/>
      <c r="PB218" s="222"/>
      <c r="PC218" s="222"/>
      <c r="PD218" s="222"/>
      <c r="PE218" s="222"/>
      <c r="PF218" s="222"/>
      <c r="PG218" s="222"/>
      <c r="PH218" s="222"/>
      <c r="PI218" s="222"/>
      <c r="PJ218" s="222"/>
      <c r="PK218" s="222"/>
      <c r="PL218" s="222"/>
      <c r="PM218" s="222"/>
      <c r="PN218" s="222"/>
      <c r="PO218" s="222"/>
      <c r="PP218" s="222"/>
      <c r="PQ218" s="222"/>
      <c r="PR218" s="222"/>
      <c r="PS218" s="222"/>
      <c r="PT218" s="222"/>
      <c r="PU218" s="222"/>
      <c r="PV218" s="222"/>
      <c r="PW218" s="222"/>
      <c r="PX218" s="222"/>
      <c r="PY218" s="222"/>
      <c r="PZ218" s="222"/>
      <c r="QA218" s="222"/>
      <c r="QB218" s="222"/>
      <c r="QC218" s="222"/>
      <c r="QD218" s="222"/>
      <c r="QE218" s="222"/>
      <c r="QF218" s="222"/>
      <c r="QG218" s="222"/>
      <c r="QH218" s="222"/>
      <c r="QI218" s="222"/>
      <c r="QJ218" s="222"/>
      <c r="QK218" s="222"/>
      <c r="QL218" s="222"/>
      <c r="QM218" s="222"/>
      <c r="QN218" s="222"/>
      <c r="QO218" s="222"/>
      <c r="QP218" s="222"/>
      <c r="QQ218" s="222"/>
      <c r="QR218" s="222"/>
      <c r="QS218" s="222"/>
      <c r="QT218" s="222"/>
      <c r="QU218" s="222"/>
      <c r="QV218" s="222"/>
      <c r="QW218" s="222"/>
      <c r="QX218" s="222"/>
      <c r="QY218" s="222"/>
      <c r="QZ218" s="222"/>
      <c r="RA218" s="222"/>
      <c r="RB218" s="222"/>
      <c r="RC218" s="222"/>
      <c r="RD218" s="222"/>
      <c r="RE218" s="222"/>
      <c r="RF218" s="222"/>
      <c r="RG218" s="222"/>
      <c r="RH218" s="222"/>
      <c r="RI218" s="222"/>
      <c r="RJ218" s="222"/>
      <c r="RK218" s="222"/>
      <c r="RL218" s="222"/>
      <c r="RM218" s="222"/>
      <c r="RN218" s="222"/>
      <c r="RO218" s="222"/>
      <c r="RP218" s="222"/>
      <c r="RQ218" s="222"/>
      <c r="RR218" s="222"/>
      <c r="RS218" s="222"/>
      <c r="RT218" s="222"/>
      <c r="RU218" s="222"/>
      <c r="RV218" s="222"/>
      <c r="RW218" s="222"/>
      <c r="RX218" s="222"/>
      <c r="RY218" s="222"/>
      <c r="RZ218" s="222"/>
      <c r="SA218" s="222"/>
      <c r="SB218" s="222"/>
      <c r="SC218" s="222"/>
      <c r="SD218" s="222"/>
      <c r="SE218" s="222"/>
      <c r="SF218" s="222"/>
      <c r="SG218" s="222"/>
      <c r="SH218" s="222"/>
      <c r="SI218" s="222"/>
      <c r="SJ218" s="222"/>
      <c r="SK218" s="222"/>
      <c r="SL218" s="222"/>
      <c r="SM218" s="222"/>
      <c r="SN218" s="222"/>
      <c r="SO218" s="222"/>
      <c r="SP218" s="222"/>
      <c r="SQ218" s="222"/>
      <c r="SR218" s="222"/>
      <c r="SS218" s="222"/>
      <c r="ST218" s="222"/>
      <c r="SU218" s="222"/>
      <c r="SV218" s="222"/>
      <c r="SW218" s="222"/>
      <c r="SX218" s="222"/>
      <c r="SY218" s="222"/>
      <c r="SZ218" s="222"/>
      <c r="TA218" s="222"/>
      <c r="TB218" s="222"/>
      <c r="TC218" s="222"/>
      <c r="TD218" s="222"/>
      <c r="TE218" s="222"/>
      <c r="TF218" s="222"/>
      <c r="TG218" s="222"/>
      <c r="TH218" s="222"/>
      <c r="TI218" s="222"/>
      <c r="TJ218" s="222"/>
      <c r="TK218" s="222"/>
      <c r="TL218" s="222"/>
      <c r="TM218" s="222"/>
      <c r="TN218" s="222"/>
      <c r="TO218" s="222"/>
      <c r="TP218" s="222"/>
      <c r="TQ218" s="222"/>
      <c r="TR218" s="222"/>
      <c r="TS218" s="222"/>
      <c r="TT218" s="222"/>
      <c r="TU218" s="222"/>
      <c r="TV218" s="222"/>
      <c r="TW218" s="222"/>
      <c r="TX218" s="222"/>
      <c r="TY218" s="222"/>
      <c r="TZ218" s="222"/>
      <c r="UA218" s="222"/>
      <c r="UB218" s="222"/>
      <c r="UC218" s="222"/>
      <c r="UD218" s="222"/>
      <c r="UE218" s="222"/>
      <c r="UF218" s="222"/>
      <c r="UG218" s="222"/>
      <c r="UH218" s="222"/>
      <c r="UI218" s="222"/>
      <c r="UJ218" s="222"/>
      <c r="UK218" s="222"/>
      <c r="UL218" s="222"/>
      <c r="UM218" s="222"/>
      <c r="UN218" s="222"/>
      <c r="UO218" s="222"/>
      <c r="UP218" s="222"/>
      <c r="UQ218" s="222"/>
      <c r="UR218" s="222"/>
      <c r="US218" s="222"/>
      <c r="UT218" s="222"/>
      <c r="UU218" s="222"/>
      <c r="UV218" s="222"/>
      <c r="UW218" s="222"/>
      <c r="UX218" s="222"/>
      <c r="UY218" s="222"/>
      <c r="UZ218" s="222"/>
      <c r="VA218" s="222"/>
      <c r="VB218" s="222"/>
      <c r="VC218" s="222"/>
      <c r="VD218" s="222"/>
      <c r="VE218" s="222"/>
      <c r="VF218" s="222"/>
      <c r="VG218" s="222"/>
      <c r="VH218" s="222"/>
      <c r="VI218" s="222"/>
      <c r="VJ218" s="222"/>
      <c r="VK218" s="222"/>
      <c r="VL218" s="222"/>
      <c r="VM218" s="222"/>
      <c r="VN218" s="222"/>
      <c r="VO218" s="222"/>
      <c r="VP218" s="222"/>
      <c r="VQ218" s="222"/>
      <c r="VR218" s="222"/>
      <c r="VS218" s="222"/>
      <c r="VT218" s="222"/>
      <c r="VU218" s="222"/>
      <c r="VV218" s="222"/>
      <c r="VW218" s="222"/>
      <c r="VX218" s="222"/>
      <c r="VY218" s="222"/>
      <c r="VZ218" s="222"/>
      <c r="WA218" s="222"/>
      <c r="WB218" s="222"/>
      <c r="WC218" s="222"/>
      <c r="WD218" s="222"/>
      <c r="WE218" s="222"/>
      <c r="WF218" s="222"/>
      <c r="WG218" s="222"/>
      <c r="WH218" s="222"/>
      <c r="WI218" s="222"/>
      <c r="WJ218" s="222"/>
      <c r="WK218" s="222"/>
      <c r="WL218" s="222"/>
      <c r="WM218" s="222"/>
      <c r="WN218" s="222"/>
      <c r="WO218" s="222"/>
      <c r="WP218" s="222"/>
      <c r="WQ218" s="222"/>
      <c r="WR218" s="222"/>
      <c r="WS218" s="222"/>
      <c r="WT218" s="222"/>
      <c r="WU218" s="222"/>
      <c r="WV218" s="222"/>
      <c r="WW218" s="222"/>
      <c r="WX218" s="222"/>
      <c r="WY218" s="222"/>
      <c r="WZ218" s="222"/>
      <c r="XA218" s="222"/>
      <c r="XB218" s="222"/>
      <c r="XC218" s="222"/>
      <c r="XD218" s="222"/>
      <c r="XE218" s="222"/>
      <c r="XF218" s="222"/>
      <c r="XG218" s="222"/>
      <c r="XH218" s="222"/>
      <c r="XI218" s="222"/>
      <c r="XJ218" s="222"/>
      <c r="XK218" s="222"/>
      <c r="XL218" s="222"/>
      <c r="XM218" s="222"/>
      <c r="XN218" s="222"/>
      <c r="XO218" s="222"/>
      <c r="XP218" s="222"/>
      <c r="XQ218" s="222"/>
      <c r="XR218" s="222"/>
      <c r="XS218" s="222"/>
      <c r="XT218" s="222"/>
      <c r="XU218" s="222"/>
      <c r="XV218" s="222"/>
      <c r="XW218" s="222"/>
      <c r="XX218" s="222"/>
      <c r="XY218" s="222"/>
      <c r="XZ218" s="222"/>
      <c r="YA218" s="222"/>
      <c r="YB218" s="222"/>
      <c r="YC218" s="222"/>
      <c r="YD218" s="222"/>
      <c r="YE218" s="222"/>
      <c r="YF218" s="222"/>
      <c r="YG218" s="222"/>
      <c r="YH218" s="222"/>
      <c r="YI218" s="222"/>
      <c r="YJ218" s="222"/>
      <c r="YK218" s="222"/>
      <c r="YL218" s="222"/>
      <c r="YM218" s="222"/>
      <c r="YN218" s="222"/>
      <c r="YO218" s="222"/>
      <c r="YP218" s="222"/>
      <c r="YQ218" s="222"/>
      <c r="YR218" s="222"/>
      <c r="YS218" s="222"/>
      <c r="YT218" s="222"/>
      <c r="YU218" s="222"/>
      <c r="YV218" s="222"/>
      <c r="YW218" s="222"/>
      <c r="YX218" s="222"/>
      <c r="YY218" s="222"/>
      <c r="YZ218" s="222"/>
      <c r="ZA218" s="222"/>
      <c r="ZB218" s="222"/>
      <c r="ZC218" s="222"/>
      <c r="ZD218" s="222"/>
      <c r="ZE218" s="222"/>
      <c r="ZF218" s="222"/>
      <c r="ZG218" s="222"/>
      <c r="ZH218" s="222"/>
      <c r="ZI218" s="222"/>
      <c r="ZJ218" s="222"/>
      <c r="ZK218" s="222"/>
      <c r="ZL218" s="222"/>
      <c r="ZM218" s="222"/>
      <c r="ZN218" s="222"/>
      <c r="ZO218" s="222"/>
      <c r="ZP218" s="222"/>
      <c r="ZQ218" s="222"/>
      <c r="ZR218" s="222"/>
      <c r="ZS218" s="222"/>
      <c r="ZT218" s="222"/>
      <c r="ZU218" s="222"/>
      <c r="ZV218" s="222"/>
      <c r="ZW218" s="222"/>
      <c r="ZX218" s="222"/>
      <c r="ZY218" s="222"/>
      <c r="ZZ218" s="222"/>
      <c r="AAA218" s="222"/>
      <c r="AAB218" s="222"/>
      <c r="AAC218" s="222"/>
      <c r="AAD218" s="222"/>
      <c r="AAE218" s="222"/>
      <c r="AAF218" s="222"/>
      <c r="AAG218" s="222"/>
      <c r="AAH218" s="222"/>
      <c r="AAI218" s="222"/>
      <c r="AAJ218" s="222"/>
      <c r="AAK218" s="222"/>
      <c r="AAL218" s="222"/>
      <c r="AAM218" s="222"/>
      <c r="AAN218" s="222"/>
      <c r="AAO218" s="222"/>
      <c r="AAP218" s="222"/>
      <c r="AAQ218" s="222"/>
      <c r="AAR218" s="222"/>
      <c r="AAS218" s="222"/>
      <c r="AAT218" s="222"/>
      <c r="AAU218" s="222"/>
      <c r="AAV218" s="222"/>
      <c r="AAW218" s="222"/>
      <c r="AAX218" s="222"/>
      <c r="AAY218" s="222"/>
      <c r="AAZ218" s="222"/>
      <c r="ABA218" s="222"/>
      <c r="ABB218" s="222"/>
      <c r="ABC218" s="222"/>
      <c r="ABD218" s="222"/>
      <c r="ABE218" s="222"/>
      <c r="ABF218" s="222"/>
      <c r="ABG218" s="222"/>
      <c r="ABH218" s="222"/>
      <c r="ABI218" s="222"/>
      <c r="ABJ218" s="222"/>
      <c r="ABK218" s="222"/>
      <c r="ABL218" s="222"/>
      <c r="ABM218" s="222"/>
      <c r="ABN218" s="222"/>
      <c r="ABO218" s="222"/>
      <c r="ABP218" s="222"/>
      <c r="ABQ218" s="222"/>
      <c r="ABR218" s="222"/>
      <c r="ABS218" s="222"/>
      <c r="ABT218" s="222"/>
      <c r="ABU218" s="222"/>
      <c r="ABV218" s="222"/>
      <c r="ABW218" s="222"/>
      <c r="ABX218" s="222"/>
      <c r="ABY218" s="222"/>
      <c r="ABZ218" s="222"/>
      <c r="ACA218" s="222"/>
      <c r="ACB218" s="222"/>
      <c r="ACC218" s="222"/>
      <c r="ACD218" s="222"/>
      <c r="ACE218" s="222"/>
      <c r="ACF218" s="222"/>
      <c r="ACG218" s="222"/>
      <c r="ACH218" s="222"/>
      <c r="ACI218" s="222"/>
      <c r="ACJ218" s="222"/>
      <c r="ACK218" s="222"/>
      <c r="ACL218" s="222"/>
      <c r="ACM218" s="222"/>
      <c r="ACN218" s="222"/>
      <c r="ACO218" s="222"/>
      <c r="ACP218" s="222"/>
      <c r="ACQ218" s="222"/>
      <c r="ACR218" s="222"/>
      <c r="ACS218" s="222"/>
      <c r="ACT218" s="222"/>
      <c r="ACU218" s="222"/>
      <c r="ACV218" s="222"/>
      <c r="ACW218" s="222"/>
      <c r="ACX218" s="222"/>
      <c r="ACY218" s="222"/>
      <c r="ACZ218" s="222"/>
      <c r="ADA218" s="222"/>
      <c r="ADB218" s="222"/>
      <c r="ADC218" s="222"/>
      <c r="ADD218" s="222"/>
      <c r="ADE218" s="222"/>
      <c r="ADF218" s="222"/>
      <c r="ADG218" s="222"/>
      <c r="ADH218" s="222"/>
      <c r="ADI218" s="222"/>
      <c r="ADJ218" s="222"/>
      <c r="ADK218" s="222"/>
      <c r="ADL218" s="222"/>
      <c r="ADM218" s="222"/>
      <c r="ADN218" s="222"/>
      <c r="ADO218" s="222"/>
      <c r="ADP218" s="222"/>
      <c r="ADQ218" s="222"/>
      <c r="ADR218" s="222"/>
      <c r="ADS218" s="222"/>
      <c r="ADT218" s="222"/>
      <c r="ADU218" s="222"/>
      <c r="ADV218" s="222"/>
      <c r="ADW218" s="222"/>
      <c r="ADX218" s="222"/>
      <c r="ADY218" s="222"/>
      <c r="ADZ218" s="222"/>
      <c r="AEA218" s="222"/>
      <c r="AEB218" s="222"/>
      <c r="AEC218" s="222"/>
      <c r="AED218" s="222"/>
      <c r="AEE218" s="222"/>
      <c r="AEF218" s="222"/>
      <c r="AEG218" s="222"/>
      <c r="AEH218" s="222"/>
      <c r="AEI218" s="222"/>
      <c r="AEJ218" s="222"/>
      <c r="AEK218" s="222"/>
      <c r="AEL218" s="222"/>
      <c r="AEM218" s="222"/>
      <c r="AEN218" s="222"/>
      <c r="AEO218" s="222"/>
      <c r="AEP218" s="222"/>
      <c r="AEQ218" s="222"/>
      <c r="AER218" s="222"/>
      <c r="AES218" s="222"/>
      <c r="AET218" s="222"/>
      <c r="AEU218" s="222"/>
      <c r="AEV218" s="222"/>
      <c r="AEW218" s="222"/>
      <c r="AEX218" s="222"/>
      <c r="AEY218" s="222"/>
      <c r="AEZ218" s="222"/>
      <c r="AFA218" s="222"/>
      <c r="AFB218" s="222"/>
      <c r="AFC218" s="222"/>
      <c r="AFD218" s="222"/>
      <c r="AFE218" s="222"/>
      <c r="AFF218" s="222"/>
      <c r="AFG218" s="222"/>
      <c r="AFH218" s="222"/>
      <c r="AFI218" s="222"/>
      <c r="AFJ218" s="222"/>
      <c r="AFK218" s="222"/>
      <c r="AFL218" s="222"/>
      <c r="AFM218" s="222"/>
      <c r="AFN218" s="222"/>
      <c r="AFO218" s="222"/>
      <c r="AFP218" s="222"/>
      <c r="AFQ218" s="222"/>
      <c r="AFR218" s="222"/>
      <c r="AFS218" s="222"/>
      <c r="AFT218" s="222"/>
    </row>
    <row r="219" spans="1:852" s="6" customFormat="1">
      <c r="A219" s="265" t="s">
        <v>1825</v>
      </c>
      <c r="B219" s="265" t="s">
        <v>10029</v>
      </c>
      <c r="C219" s="840" t="str">
        <f>IF(Severity!F219&gt;=0.5,"YES","NO")</f>
        <v>NO</v>
      </c>
      <c r="D219" s="840" t="str">
        <f>IF(Severity!G219&gt;=0.5,"YES","NO")</f>
        <v>YES</v>
      </c>
      <c r="E219" s="213">
        <v>12</v>
      </c>
      <c r="F219" s="213">
        <v>2</v>
      </c>
      <c r="G219" s="580" t="s">
        <v>9611</v>
      </c>
      <c r="H219" s="270" t="s">
        <v>747</v>
      </c>
      <c r="I219" s="270" t="s">
        <v>455</v>
      </c>
      <c r="J219" s="270">
        <v>26</v>
      </c>
      <c r="K219" s="270" t="s">
        <v>2851</v>
      </c>
      <c r="L219" s="265">
        <v>21</v>
      </c>
      <c r="M219" s="265">
        <v>41</v>
      </c>
      <c r="N219" s="270">
        <v>11</v>
      </c>
      <c r="O219" s="270" t="s">
        <v>455</v>
      </c>
      <c r="P219" s="265"/>
      <c r="Q219" s="265"/>
      <c r="R219" s="265"/>
      <c r="S219" s="270" t="s">
        <v>2851</v>
      </c>
      <c r="T219" s="270">
        <v>21</v>
      </c>
      <c r="U219" s="125">
        <v>20.9</v>
      </c>
      <c r="V219" s="125">
        <v>5.68</v>
      </c>
      <c r="W219" s="125"/>
      <c r="X219" s="125"/>
      <c r="Y219" s="125">
        <v>15.42</v>
      </c>
      <c r="Z219" s="125">
        <v>7.53</v>
      </c>
      <c r="AA219" s="125"/>
      <c r="AB219" s="125"/>
      <c r="AC219" s="125"/>
      <c r="AD219" s="125"/>
      <c r="AE219" s="114"/>
      <c r="AF219" s="125"/>
      <c r="AG219" s="125"/>
      <c r="AH219" s="125"/>
      <c r="AI219" s="265">
        <v>119</v>
      </c>
      <c r="AJ219" s="267">
        <f t="shared" si="55"/>
        <v>93</v>
      </c>
      <c r="AK219" s="267" t="s">
        <v>455</v>
      </c>
      <c r="AL219" s="270" t="s">
        <v>624</v>
      </c>
      <c r="AM219" s="270" t="s">
        <v>455</v>
      </c>
      <c r="AN219" s="270" t="s">
        <v>455</v>
      </c>
      <c r="AO219" s="270">
        <v>35</v>
      </c>
      <c r="AP219" s="270" t="s">
        <v>2851</v>
      </c>
      <c r="AQ219" s="265">
        <v>21</v>
      </c>
      <c r="AR219" s="265">
        <v>21</v>
      </c>
      <c r="AS219" s="270">
        <v>11</v>
      </c>
      <c r="AT219" s="270" t="s">
        <v>455</v>
      </c>
      <c r="AU219" s="265"/>
      <c r="AV219" s="265"/>
      <c r="AW219" s="265"/>
      <c r="AX219" s="265" t="s">
        <v>236</v>
      </c>
      <c r="AY219" s="265">
        <v>21</v>
      </c>
      <c r="AZ219" s="114">
        <v>19.62</v>
      </c>
      <c r="BA219" s="114">
        <v>5.79</v>
      </c>
      <c r="BB219" s="114"/>
      <c r="BC219" s="114"/>
      <c r="BD219" s="114">
        <v>17.54</v>
      </c>
      <c r="BE219" s="114">
        <v>7.18</v>
      </c>
      <c r="BF219" s="114"/>
      <c r="BG219" s="114"/>
      <c r="BH219" s="114"/>
      <c r="BI219" s="114"/>
      <c r="BJ219" s="114"/>
      <c r="BK219" s="114"/>
      <c r="BL219" s="114"/>
      <c r="BM219" s="114"/>
      <c r="BN219" s="270">
        <v>112</v>
      </c>
      <c r="BO219" s="270">
        <f t="shared" si="56"/>
        <v>77</v>
      </c>
      <c r="BP219" s="270" t="s">
        <v>455</v>
      </c>
      <c r="BQ219" s="270"/>
      <c r="BR219" s="270" t="s">
        <v>455</v>
      </c>
      <c r="BS219" s="265"/>
      <c r="BT219" s="265"/>
      <c r="BU219" s="265"/>
      <c r="BV219" s="265"/>
      <c r="BW219" s="265"/>
      <c r="BX219" s="265"/>
      <c r="BY219" s="265"/>
      <c r="BZ219" s="265"/>
      <c r="CA219" s="265"/>
      <c r="CB219" s="265"/>
      <c r="CC219" s="265"/>
      <c r="CD219" s="265"/>
      <c r="CE219" s="114"/>
      <c r="CF219" s="114"/>
      <c r="CG219" s="114"/>
      <c r="CH219" s="114"/>
      <c r="CI219" s="114"/>
      <c r="CJ219" s="114"/>
      <c r="CK219" s="114"/>
      <c r="CL219" s="114"/>
      <c r="CM219" s="114"/>
      <c r="CN219" s="114"/>
      <c r="CO219" s="114"/>
      <c r="CP219" s="114"/>
      <c r="CQ219" s="114"/>
      <c r="CR219" s="114"/>
      <c r="CS219" s="265"/>
      <c r="CT219" s="265"/>
      <c r="CU219" s="265"/>
      <c r="CV219" s="270"/>
      <c r="CW219" s="270" t="s">
        <v>455</v>
      </c>
      <c r="CX219" s="270"/>
      <c r="CY219" s="265"/>
      <c r="CZ219" s="265"/>
      <c r="DA219" s="265"/>
      <c r="DB219" s="265"/>
      <c r="DC219" s="265"/>
      <c r="DD219" s="265"/>
      <c r="DE219" s="265"/>
      <c r="DF219" s="265"/>
      <c r="DG219" s="265"/>
      <c r="DH219" s="265"/>
      <c r="DI219" s="265"/>
      <c r="DJ219" s="125"/>
      <c r="DK219" s="125"/>
      <c r="DL219" s="125"/>
      <c r="DM219" s="125"/>
      <c r="DN219" s="125"/>
      <c r="DO219" s="125"/>
      <c r="DP219" s="125"/>
      <c r="DQ219" s="125"/>
      <c r="DR219" s="125"/>
      <c r="DS219" s="125"/>
      <c r="DT219" s="125"/>
      <c r="DU219" s="125"/>
      <c r="DV219" s="125"/>
      <c r="DW219" s="125"/>
      <c r="DX219" s="265"/>
      <c r="DY219" s="265"/>
      <c r="DZ219" s="265"/>
      <c r="EA219" s="217"/>
      <c r="EB219" s="270" t="s">
        <v>455</v>
      </c>
      <c r="EC219" s="217"/>
      <c r="ED219" s="217"/>
      <c r="EE219" s="217"/>
      <c r="EF219" s="217"/>
      <c r="EG219" s="217"/>
      <c r="EH219" s="217"/>
      <c r="EI219" s="217"/>
      <c r="EJ219" s="217"/>
      <c r="EK219" s="217"/>
      <c r="EL219" s="217"/>
      <c r="EM219" s="217"/>
      <c r="EN219" s="217"/>
      <c r="EO219" s="183"/>
      <c r="EP219" s="183"/>
      <c r="EQ219" s="183"/>
      <c r="ER219" s="183"/>
      <c r="ES219" s="183"/>
      <c r="ET219" s="183"/>
      <c r="EU219" s="183"/>
      <c r="EV219" s="183"/>
      <c r="EW219" s="183"/>
      <c r="EX219" s="183"/>
      <c r="EY219" s="183"/>
      <c r="EZ219" s="183"/>
      <c r="FA219" s="183"/>
      <c r="FB219" s="183"/>
      <c r="FC219" s="217"/>
      <c r="FD219" s="217"/>
      <c r="FE219" s="217"/>
      <c r="FF219" s="270" t="s">
        <v>455</v>
      </c>
      <c r="FG219" s="90"/>
      <c r="FH219" s="217"/>
      <c r="FI219" s="217"/>
      <c r="FJ219" s="217"/>
      <c r="FK219" s="217"/>
      <c r="FL219" s="217"/>
      <c r="FM219" s="217"/>
      <c r="FN219" s="217"/>
      <c r="FO219" s="217"/>
      <c r="FP219" s="217"/>
      <c r="FQ219" s="217"/>
      <c r="FR219" s="217"/>
      <c r="FS219" s="217"/>
      <c r="FT219" s="217"/>
      <c r="FU219" s="217"/>
      <c r="FV219" s="217"/>
      <c r="FW219" s="217"/>
      <c r="FX219" s="217"/>
      <c r="FY219" s="217"/>
      <c r="FZ219" s="217"/>
      <c r="GA219" s="217"/>
      <c r="GB219" s="217"/>
      <c r="GC219" s="217"/>
      <c r="GD219" s="217"/>
      <c r="GE219" s="217"/>
      <c r="GF219" s="217"/>
      <c r="GG219" s="217"/>
      <c r="GH219" s="217"/>
      <c r="GI219" s="217"/>
      <c r="GJ219" s="217"/>
      <c r="GK219" s="217"/>
      <c r="GL219" s="217"/>
      <c r="GM219" s="217"/>
      <c r="GN219" s="217"/>
      <c r="GO219" s="217"/>
      <c r="GP219" s="217"/>
      <c r="GQ219" s="217"/>
      <c r="GR219" s="217"/>
      <c r="GS219" s="217"/>
      <c r="GT219" s="217"/>
      <c r="GU219" s="217"/>
      <c r="GV219" s="217"/>
      <c r="GW219" s="217"/>
      <c r="GX219" s="217"/>
      <c r="GY219" s="217"/>
      <c r="GZ219" s="217"/>
      <c r="HA219" s="217"/>
      <c r="HB219" s="217"/>
      <c r="HC219" s="217"/>
      <c r="HD219" s="270" t="s">
        <v>455</v>
      </c>
      <c r="HE219" s="217"/>
      <c r="HF219" s="217"/>
      <c r="HG219" s="90"/>
      <c r="HH219" s="217"/>
      <c r="HI219" s="217"/>
      <c r="HJ219" s="217"/>
      <c r="HK219" s="217"/>
      <c r="HL219" s="217"/>
      <c r="HM219" s="217"/>
      <c r="HN219" s="217"/>
      <c r="HO219" s="217"/>
      <c r="HP219" s="217"/>
      <c r="HQ219" s="217"/>
      <c r="HR219" s="217"/>
      <c r="HS219" s="217"/>
      <c r="HT219" s="217"/>
      <c r="HU219" s="217"/>
      <c r="HV219" s="217"/>
      <c r="HW219" s="217"/>
      <c r="HX219" s="217"/>
      <c r="HY219" s="217"/>
      <c r="HZ219" s="217"/>
      <c r="IA219" s="217"/>
      <c r="IB219" s="217"/>
      <c r="IC219" s="217"/>
      <c r="ID219" s="217"/>
      <c r="IE219" s="217"/>
      <c r="IF219" s="217"/>
      <c r="IG219" s="217"/>
      <c r="IH219" s="217"/>
      <c r="II219" s="217"/>
      <c r="IJ219" s="217"/>
      <c r="IK219" s="217"/>
      <c r="IL219" s="217"/>
      <c r="IM219" s="217"/>
      <c r="IN219" s="217"/>
      <c r="IO219" s="217"/>
      <c r="IP219" s="217"/>
      <c r="IQ219" s="217"/>
      <c r="IR219" s="217"/>
      <c r="IS219" s="270" t="s">
        <v>455</v>
      </c>
      <c r="IT219" s="217"/>
      <c r="IU219" s="217"/>
      <c r="IV219" s="217"/>
      <c r="IW219" s="217"/>
      <c r="IX219" s="217"/>
      <c r="IY219" s="217"/>
      <c r="IZ219" s="217"/>
      <c r="JA219" s="217"/>
      <c r="JB219" s="217"/>
      <c r="JC219" s="217"/>
      <c r="JD219" s="217"/>
      <c r="JE219" s="217"/>
      <c r="JF219" s="217"/>
      <c r="JG219" s="217"/>
      <c r="JH219" s="217"/>
      <c r="JI219" s="217"/>
      <c r="JJ219" s="217"/>
      <c r="JK219" s="217"/>
      <c r="JL219" s="217"/>
      <c r="JM219" s="217"/>
      <c r="JN219" s="217"/>
      <c r="JO219" s="217"/>
      <c r="JP219" s="217"/>
      <c r="JQ219" s="217"/>
      <c r="JR219" s="217"/>
      <c r="JS219" s="217"/>
      <c r="JT219" s="217"/>
      <c r="JU219" s="217"/>
      <c r="JV219" s="217"/>
      <c r="JW219" s="217"/>
      <c r="JX219" s="217"/>
      <c r="JY219" s="217"/>
      <c r="JZ219" s="217"/>
      <c r="KA219" s="217"/>
      <c r="KB219" s="217"/>
      <c r="KC219" s="217"/>
      <c r="KD219" s="217"/>
      <c r="KE219" s="270" t="s">
        <v>455</v>
      </c>
      <c r="KF219" s="217"/>
      <c r="KG219" s="217"/>
      <c r="KH219" s="217"/>
      <c r="KI219" s="90"/>
      <c r="KJ219" s="217"/>
      <c r="KK219" s="217"/>
      <c r="KL219" s="217"/>
      <c r="KM219" s="217"/>
      <c r="KN219" s="217"/>
      <c r="KO219" s="217"/>
      <c r="KP219" s="217"/>
      <c r="KQ219" s="217"/>
      <c r="KR219" s="217"/>
      <c r="KS219" s="217"/>
      <c r="KT219" s="217"/>
      <c r="KU219" s="217"/>
      <c r="KV219" s="217"/>
      <c r="KW219" s="217"/>
      <c r="KX219" s="217"/>
      <c r="KY219" s="217"/>
      <c r="KZ219" s="217"/>
      <c r="LA219" s="217"/>
      <c r="LB219" s="217"/>
      <c r="LC219" s="217"/>
      <c r="LD219" s="217"/>
      <c r="LE219" s="217"/>
      <c r="LF219" s="217"/>
      <c r="LG219" s="217"/>
      <c r="LH219" s="217"/>
      <c r="LI219" s="217"/>
      <c r="LJ219" s="217"/>
      <c r="LK219" s="217"/>
      <c r="LL219" s="217"/>
      <c r="LM219" s="217"/>
      <c r="LN219" s="217"/>
      <c r="LO219" s="217"/>
      <c r="LP219" s="217"/>
      <c r="LQ219" s="217"/>
      <c r="LR219" s="217"/>
      <c r="LS219" s="217"/>
      <c r="LT219" s="270" t="s">
        <v>455</v>
      </c>
      <c r="LU219" s="217"/>
      <c r="LV219" s="217"/>
      <c r="LW219" s="217"/>
      <c r="LX219" s="217"/>
      <c r="LY219" s="217"/>
      <c r="LZ219" s="217"/>
      <c r="MA219" s="217"/>
      <c r="MB219" s="217"/>
      <c r="MC219" s="217"/>
      <c r="MD219" s="217"/>
      <c r="ME219" s="217"/>
      <c r="MF219" s="217"/>
      <c r="MG219" s="217"/>
      <c r="MH219" s="217"/>
      <c r="MI219" s="217"/>
      <c r="MJ219" s="217"/>
      <c r="MK219" s="217"/>
      <c r="ML219" s="217"/>
      <c r="MM219" s="217"/>
      <c r="MN219" s="217"/>
      <c r="MO219" s="217"/>
      <c r="MP219" s="217"/>
      <c r="MQ219" s="217"/>
      <c r="MR219" s="217"/>
      <c r="MS219" s="217"/>
      <c r="MT219" s="217"/>
      <c r="MU219" s="217"/>
      <c r="MV219" s="217"/>
      <c r="MW219" s="217"/>
      <c r="MX219" s="217"/>
      <c r="MY219" s="217"/>
      <c r="MZ219" s="217"/>
      <c r="NA219" s="217"/>
      <c r="NB219" s="217"/>
      <c r="NC219" s="217"/>
      <c r="ND219" s="217"/>
      <c r="NE219" s="217"/>
      <c r="NF219" s="217"/>
      <c r="NG219" s="217"/>
      <c r="NH219" s="217"/>
      <c r="NI219" s="217"/>
      <c r="NJ219" s="217"/>
      <c r="NK219" s="217"/>
      <c r="NL219" s="217"/>
      <c r="NM219" s="217"/>
      <c r="NN219" s="217"/>
      <c r="NO219" s="217"/>
      <c r="NP219" s="217"/>
      <c r="NQ219" s="217"/>
      <c r="NR219" s="217"/>
      <c r="NS219" s="217"/>
      <c r="NT219" s="217"/>
      <c r="NU219" s="217"/>
      <c r="NV219" s="217"/>
      <c r="NW219" s="217"/>
      <c r="NX219" s="217"/>
      <c r="NY219" s="217"/>
      <c r="NZ219" s="217"/>
      <c r="OA219" s="217"/>
      <c r="OB219" s="217"/>
      <c r="OC219" s="217"/>
      <c r="OD219" s="217"/>
      <c r="OE219" s="217"/>
      <c r="OF219" s="217"/>
      <c r="OG219" s="217"/>
      <c r="OH219" s="217"/>
      <c r="OI219" s="217"/>
      <c r="OJ219" s="217"/>
      <c r="OK219" s="217"/>
      <c r="OL219" s="217"/>
      <c r="OM219" s="217"/>
      <c r="ON219" s="217"/>
      <c r="OO219" s="217"/>
      <c r="OP219" s="217"/>
      <c r="OQ219" s="217"/>
      <c r="OR219" s="217"/>
      <c r="OS219" s="267">
        <f>IF(ISERROR(#REF!),0,1)</f>
        <v>0</v>
      </c>
      <c r="OT219" s="267">
        <f t="shared" si="58"/>
        <v>0</v>
      </c>
      <c r="OU219" s="267">
        <f t="shared" si="59"/>
        <v>1</v>
      </c>
      <c r="OV219" s="222"/>
      <c r="OW219" s="222"/>
      <c r="OX219" s="222"/>
      <c r="OY219" s="222"/>
      <c r="OZ219" s="222"/>
      <c r="PA219" s="222"/>
      <c r="PB219" s="222"/>
      <c r="PC219" s="222"/>
      <c r="PD219" s="222"/>
      <c r="PE219" s="222"/>
      <c r="PF219" s="222"/>
      <c r="PG219" s="222"/>
      <c r="PH219" s="222"/>
      <c r="PI219" s="222"/>
      <c r="PJ219" s="222"/>
      <c r="PK219" s="222"/>
      <c r="PL219" s="222"/>
      <c r="PM219" s="222"/>
      <c r="PN219" s="222"/>
      <c r="PO219" s="222"/>
      <c r="PP219" s="222"/>
      <c r="PQ219" s="222"/>
      <c r="PR219" s="222"/>
      <c r="PS219" s="222"/>
      <c r="PT219" s="222"/>
      <c r="PU219" s="222"/>
      <c r="PV219" s="222"/>
      <c r="PW219" s="222"/>
      <c r="PX219" s="222"/>
      <c r="PY219" s="222"/>
      <c r="PZ219" s="222"/>
      <c r="QA219" s="222"/>
      <c r="QB219" s="222"/>
      <c r="QC219" s="222"/>
      <c r="QD219" s="222"/>
      <c r="QE219" s="222"/>
      <c r="QF219" s="222"/>
      <c r="QG219" s="222"/>
      <c r="QH219" s="222"/>
      <c r="QI219" s="222"/>
      <c r="QJ219" s="222"/>
      <c r="QK219" s="222"/>
      <c r="QL219" s="222"/>
      <c r="QM219" s="222"/>
      <c r="QN219" s="222"/>
      <c r="QO219" s="222"/>
      <c r="QP219" s="222"/>
      <c r="QQ219" s="222"/>
      <c r="QR219" s="222"/>
      <c r="QS219" s="222"/>
      <c r="QT219" s="222"/>
      <c r="QU219" s="222"/>
      <c r="QV219" s="222"/>
      <c r="QW219" s="222"/>
      <c r="QX219" s="222"/>
      <c r="QY219" s="222"/>
      <c r="QZ219" s="222"/>
      <c r="RA219" s="222"/>
      <c r="RB219" s="222"/>
      <c r="RC219" s="222"/>
      <c r="RD219" s="222"/>
      <c r="RE219" s="222"/>
      <c r="RF219" s="222"/>
      <c r="RG219" s="222"/>
      <c r="RH219" s="222"/>
      <c r="RI219" s="222"/>
      <c r="RJ219" s="222"/>
      <c r="RK219" s="222"/>
      <c r="RL219" s="222"/>
      <c r="RM219" s="222"/>
      <c r="RN219" s="222"/>
      <c r="RO219" s="222"/>
      <c r="RP219" s="222"/>
      <c r="RQ219" s="222"/>
      <c r="RR219" s="222"/>
      <c r="RS219" s="222"/>
      <c r="RT219" s="222"/>
      <c r="RU219" s="222"/>
      <c r="RV219" s="222"/>
      <c r="RW219" s="222"/>
      <c r="RX219" s="222"/>
      <c r="RY219" s="222"/>
      <c r="RZ219" s="222"/>
      <c r="SA219" s="222"/>
      <c r="SB219" s="222"/>
      <c r="SC219" s="222"/>
      <c r="SD219" s="222"/>
      <c r="SE219" s="222"/>
      <c r="SF219" s="222"/>
      <c r="SG219" s="222"/>
      <c r="SH219" s="222"/>
      <c r="SI219" s="222"/>
      <c r="SJ219" s="222"/>
      <c r="SK219" s="222"/>
      <c r="SL219" s="222"/>
      <c r="SM219" s="222"/>
      <c r="SN219" s="222"/>
      <c r="SO219" s="222"/>
      <c r="SP219" s="222"/>
      <c r="SQ219" s="222"/>
      <c r="SR219" s="222"/>
      <c r="SS219" s="222"/>
      <c r="ST219" s="222"/>
      <c r="SU219" s="222"/>
      <c r="SV219" s="222"/>
      <c r="SW219" s="222"/>
      <c r="SX219" s="222"/>
      <c r="SY219" s="222"/>
      <c r="SZ219" s="222"/>
      <c r="TA219" s="222"/>
      <c r="TB219" s="222"/>
      <c r="TC219" s="222"/>
      <c r="TD219" s="222"/>
      <c r="TE219" s="222"/>
      <c r="TF219" s="222"/>
      <c r="TG219" s="222"/>
      <c r="TH219" s="222"/>
      <c r="TI219" s="222"/>
      <c r="TJ219" s="222"/>
      <c r="TK219" s="222"/>
      <c r="TL219" s="222"/>
      <c r="TM219" s="222"/>
      <c r="TN219" s="222"/>
      <c r="TO219" s="222"/>
      <c r="TP219" s="222"/>
      <c r="TQ219" s="222"/>
      <c r="TR219" s="222"/>
      <c r="TS219" s="222"/>
      <c r="TT219" s="222"/>
      <c r="TU219" s="222"/>
      <c r="TV219" s="222"/>
      <c r="TW219" s="222"/>
      <c r="TX219" s="222"/>
      <c r="TY219" s="222"/>
      <c r="TZ219" s="222"/>
      <c r="UA219" s="222"/>
      <c r="UB219" s="222"/>
      <c r="UC219" s="222"/>
      <c r="UD219" s="222"/>
      <c r="UE219" s="222"/>
      <c r="UF219" s="222"/>
      <c r="UG219" s="222"/>
      <c r="UH219" s="222"/>
      <c r="UI219" s="222"/>
      <c r="UJ219" s="222"/>
      <c r="UK219" s="222"/>
      <c r="UL219" s="222"/>
      <c r="UM219" s="222"/>
      <c r="UN219" s="222"/>
      <c r="UO219" s="222"/>
      <c r="UP219" s="222"/>
      <c r="UQ219" s="222"/>
      <c r="UR219" s="222"/>
      <c r="US219" s="222"/>
      <c r="UT219" s="222"/>
      <c r="UU219" s="222"/>
      <c r="UV219" s="222"/>
      <c r="UW219" s="222"/>
      <c r="UX219" s="222"/>
      <c r="UY219" s="222"/>
      <c r="UZ219" s="222"/>
      <c r="VA219" s="222"/>
      <c r="VB219" s="222"/>
      <c r="VC219" s="222"/>
      <c r="VD219" s="222"/>
      <c r="VE219" s="222"/>
      <c r="VF219" s="222"/>
      <c r="VG219" s="222"/>
      <c r="VH219" s="222"/>
      <c r="VI219" s="222"/>
      <c r="VJ219" s="222"/>
      <c r="VK219" s="222"/>
      <c r="VL219" s="222"/>
      <c r="VM219" s="222"/>
      <c r="VN219" s="222"/>
      <c r="VO219" s="222"/>
      <c r="VP219" s="222"/>
      <c r="VQ219" s="222"/>
      <c r="VR219" s="222"/>
      <c r="VS219" s="222"/>
      <c r="VT219" s="222"/>
      <c r="VU219" s="222"/>
      <c r="VV219" s="222"/>
      <c r="VW219" s="222"/>
      <c r="VX219" s="222"/>
      <c r="VY219" s="222"/>
      <c r="VZ219" s="222"/>
      <c r="WA219" s="222"/>
      <c r="WB219" s="222"/>
      <c r="WC219" s="222"/>
      <c r="WD219" s="222"/>
      <c r="WE219" s="222"/>
      <c r="WF219" s="222"/>
      <c r="WG219" s="222"/>
      <c r="WH219" s="222"/>
      <c r="WI219" s="222"/>
      <c r="WJ219" s="222"/>
      <c r="WK219" s="222"/>
      <c r="WL219" s="222"/>
      <c r="WM219" s="222"/>
      <c r="WN219" s="222"/>
      <c r="WO219" s="222"/>
      <c r="WP219" s="222"/>
      <c r="WQ219" s="222"/>
      <c r="WR219" s="222"/>
      <c r="WS219" s="222"/>
      <c r="WT219" s="222"/>
      <c r="WU219" s="222"/>
      <c r="WV219" s="222"/>
      <c r="WW219" s="222"/>
      <c r="WX219" s="222"/>
      <c r="WY219" s="222"/>
      <c r="WZ219" s="222"/>
      <c r="XA219" s="222"/>
      <c r="XB219" s="222"/>
      <c r="XC219" s="222"/>
      <c r="XD219" s="222"/>
      <c r="XE219" s="222"/>
      <c r="XF219" s="222"/>
      <c r="XG219" s="222"/>
      <c r="XH219" s="222"/>
      <c r="XI219" s="222"/>
      <c r="XJ219" s="222"/>
      <c r="XK219" s="222"/>
      <c r="XL219" s="222"/>
      <c r="XM219" s="222"/>
      <c r="XN219" s="222"/>
      <c r="XO219" s="222"/>
      <c r="XP219" s="222"/>
      <c r="XQ219" s="222"/>
      <c r="XR219" s="222"/>
      <c r="XS219" s="222"/>
      <c r="XT219" s="222"/>
      <c r="XU219" s="222"/>
      <c r="XV219" s="222"/>
      <c r="XW219" s="222"/>
      <c r="XX219" s="222"/>
      <c r="XY219" s="222"/>
      <c r="XZ219" s="222"/>
      <c r="YA219" s="222"/>
      <c r="YB219" s="222"/>
      <c r="YC219" s="222"/>
      <c r="YD219" s="222"/>
      <c r="YE219" s="222"/>
      <c r="YF219" s="222"/>
      <c r="YG219" s="222"/>
      <c r="YH219" s="222"/>
      <c r="YI219" s="222"/>
      <c r="YJ219" s="222"/>
      <c r="YK219" s="222"/>
      <c r="YL219" s="222"/>
      <c r="YM219" s="222"/>
      <c r="YN219" s="222"/>
      <c r="YO219" s="222"/>
      <c r="YP219" s="222"/>
      <c r="YQ219" s="222"/>
      <c r="YR219" s="222"/>
      <c r="YS219" s="222"/>
      <c r="YT219" s="222"/>
      <c r="YU219" s="222"/>
      <c r="YV219" s="222"/>
      <c r="YW219" s="222"/>
      <c r="YX219" s="222"/>
      <c r="YY219" s="222"/>
      <c r="YZ219" s="222"/>
      <c r="ZA219" s="222"/>
      <c r="ZB219" s="222"/>
      <c r="ZC219" s="222"/>
      <c r="ZD219" s="222"/>
      <c r="ZE219" s="222"/>
      <c r="ZF219" s="222"/>
      <c r="ZG219" s="222"/>
      <c r="ZH219" s="222"/>
      <c r="ZI219" s="222"/>
      <c r="ZJ219" s="222"/>
      <c r="ZK219" s="222"/>
      <c r="ZL219" s="222"/>
      <c r="ZM219" s="222"/>
      <c r="ZN219" s="222"/>
      <c r="ZO219" s="222"/>
      <c r="ZP219" s="222"/>
      <c r="ZQ219" s="222"/>
      <c r="ZR219" s="222"/>
      <c r="ZS219" s="222"/>
      <c r="ZT219" s="222"/>
      <c r="ZU219" s="222"/>
      <c r="ZV219" s="222"/>
      <c r="ZW219" s="222"/>
      <c r="ZX219" s="222"/>
      <c r="ZY219" s="222"/>
      <c r="ZZ219" s="222"/>
      <c r="AAA219" s="222"/>
      <c r="AAB219" s="222"/>
      <c r="AAC219" s="222"/>
      <c r="AAD219" s="222"/>
      <c r="AAE219" s="222"/>
      <c r="AAF219" s="222"/>
      <c r="AAG219" s="222"/>
      <c r="AAH219" s="222"/>
      <c r="AAI219" s="222"/>
      <c r="AAJ219" s="222"/>
      <c r="AAK219" s="222"/>
      <c r="AAL219" s="222"/>
      <c r="AAM219" s="222"/>
      <c r="AAN219" s="222"/>
      <c r="AAO219" s="222"/>
      <c r="AAP219" s="222"/>
      <c r="AAQ219" s="222"/>
      <c r="AAR219" s="222"/>
      <c r="AAS219" s="222"/>
      <c r="AAT219" s="222"/>
      <c r="AAU219" s="222"/>
      <c r="AAV219" s="222"/>
      <c r="AAW219" s="222"/>
      <c r="AAX219" s="222"/>
      <c r="AAY219" s="222"/>
      <c r="AAZ219" s="222"/>
      <c r="ABA219" s="222"/>
      <c r="ABB219" s="222"/>
      <c r="ABC219" s="222"/>
      <c r="ABD219" s="222"/>
      <c r="ABE219" s="222"/>
      <c r="ABF219" s="222"/>
      <c r="ABG219" s="222"/>
      <c r="ABH219" s="222"/>
      <c r="ABI219" s="222"/>
      <c r="ABJ219" s="222"/>
      <c r="ABK219" s="222"/>
      <c r="ABL219" s="222"/>
      <c r="ABM219" s="222"/>
      <c r="ABN219" s="222"/>
      <c r="ABO219" s="222"/>
      <c r="ABP219" s="222"/>
      <c r="ABQ219" s="222"/>
      <c r="ABR219" s="222"/>
      <c r="ABS219" s="222"/>
      <c r="ABT219" s="222"/>
      <c r="ABU219" s="222"/>
      <c r="ABV219" s="222"/>
      <c r="ABW219" s="222"/>
      <c r="ABX219" s="222"/>
      <c r="ABY219" s="222"/>
      <c r="ABZ219" s="222"/>
      <c r="ACA219" s="222"/>
      <c r="ACB219" s="222"/>
      <c r="ACC219" s="222"/>
      <c r="ACD219" s="222"/>
      <c r="ACE219" s="222"/>
      <c r="ACF219" s="222"/>
      <c r="ACG219" s="222"/>
      <c r="ACH219" s="222"/>
      <c r="ACI219" s="222"/>
      <c r="ACJ219" s="222"/>
      <c r="ACK219" s="222"/>
      <c r="ACL219" s="222"/>
      <c r="ACM219" s="222"/>
      <c r="ACN219" s="222"/>
      <c r="ACO219" s="222"/>
      <c r="ACP219" s="222"/>
      <c r="ACQ219" s="222"/>
      <c r="ACR219" s="222"/>
      <c r="ACS219" s="222"/>
      <c r="ACT219" s="222"/>
      <c r="ACU219" s="222"/>
      <c r="ACV219" s="222"/>
      <c r="ACW219" s="222"/>
      <c r="ACX219" s="222"/>
      <c r="ACY219" s="222"/>
      <c r="ACZ219" s="222"/>
      <c r="ADA219" s="222"/>
      <c r="ADB219" s="222"/>
      <c r="ADC219" s="222"/>
      <c r="ADD219" s="222"/>
      <c r="ADE219" s="222"/>
      <c r="ADF219" s="222"/>
      <c r="ADG219" s="222"/>
      <c r="ADH219" s="222"/>
      <c r="ADI219" s="222"/>
      <c r="ADJ219" s="222"/>
      <c r="ADK219" s="222"/>
      <c r="ADL219" s="222"/>
      <c r="ADM219" s="222"/>
      <c r="ADN219" s="222"/>
      <c r="ADO219" s="222"/>
      <c r="ADP219" s="222"/>
      <c r="ADQ219" s="222"/>
      <c r="ADR219" s="222"/>
      <c r="ADS219" s="222"/>
      <c r="ADT219" s="222"/>
      <c r="ADU219" s="222"/>
      <c r="ADV219" s="222"/>
      <c r="ADW219" s="222"/>
      <c r="ADX219" s="222"/>
      <c r="ADY219" s="222"/>
      <c r="ADZ219" s="222"/>
      <c r="AEA219" s="222"/>
      <c r="AEB219" s="222"/>
      <c r="AEC219" s="222"/>
      <c r="AED219" s="222"/>
      <c r="AEE219" s="222"/>
      <c r="AEF219" s="222"/>
      <c r="AEG219" s="222"/>
      <c r="AEH219" s="222"/>
      <c r="AEI219" s="222"/>
      <c r="AEJ219" s="222"/>
      <c r="AEK219" s="222"/>
      <c r="AEL219" s="222"/>
      <c r="AEM219" s="222"/>
      <c r="AEN219" s="222"/>
      <c r="AEO219" s="222"/>
      <c r="AEP219" s="222"/>
      <c r="AEQ219" s="222"/>
      <c r="AER219" s="222"/>
      <c r="AES219" s="222"/>
      <c r="AET219" s="222"/>
      <c r="AEU219" s="222"/>
      <c r="AEV219" s="222"/>
      <c r="AEW219" s="222"/>
      <c r="AEX219" s="222"/>
      <c r="AEY219" s="222"/>
      <c r="AEZ219" s="222"/>
      <c r="AFA219" s="222"/>
      <c r="AFB219" s="222"/>
      <c r="AFC219" s="222"/>
      <c r="AFD219" s="222"/>
      <c r="AFE219" s="222"/>
      <c r="AFF219" s="222"/>
      <c r="AFG219" s="222"/>
      <c r="AFH219" s="222"/>
      <c r="AFI219" s="222"/>
      <c r="AFJ219" s="222"/>
      <c r="AFK219" s="222"/>
      <c r="AFL219" s="222"/>
      <c r="AFM219" s="222"/>
      <c r="AFN219" s="222"/>
      <c r="AFO219" s="222"/>
      <c r="AFP219" s="222"/>
      <c r="AFQ219" s="222"/>
      <c r="AFR219" s="222"/>
      <c r="AFS219" s="222"/>
      <c r="AFT219" s="222"/>
    </row>
    <row r="220" spans="1:852">
      <c r="A220" s="265" t="s">
        <v>626</v>
      </c>
      <c r="B220" s="265" t="s">
        <v>10014</v>
      </c>
      <c r="C220" s="840" t="str">
        <f>IF(Severity!F220&gt;=0.5,"YES","NO")</f>
        <v>YES</v>
      </c>
      <c r="D220" s="840" t="str">
        <f>IF(Severity!G220&gt;=0.5,"YES","NO")</f>
        <v>NO</v>
      </c>
      <c r="E220" s="214">
        <v>4</v>
      </c>
      <c r="F220" s="214">
        <v>2</v>
      </c>
      <c r="G220" s="580" t="s">
        <v>9613</v>
      </c>
      <c r="H220" s="270" t="s">
        <v>455</v>
      </c>
      <c r="I220" s="270" t="s">
        <v>455</v>
      </c>
      <c r="J220" s="270" t="s">
        <v>455</v>
      </c>
      <c r="K220" s="270" t="s">
        <v>455</v>
      </c>
      <c r="L220" s="265"/>
      <c r="M220" s="265"/>
      <c r="N220" s="270"/>
      <c r="O220" s="270" t="s">
        <v>455</v>
      </c>
      <c r="P220" s="265"/>
      <c r="Q220" s="265"/>
      <c r="R220" s="265"/>
      <c r="S220" s="270" t="s">
        <v>275</v>
      </c>
      <c r="T220" s="270">
        <v>20</v>
      </c>
      <c r="U220" s="125">
        <v>30.5</v>
      </c>
      <c r="V220" s="125">
        <v>12.3</v>
      </c>
      <c r="W220" s="125"/>
      <c r="X220" s="125"/>
      <c r="Y220" s="125">
        <v>23.1</v>
      </c>
      <c r="Z220" s="125">
        <v>11.9</v>
      </c>
      <c r="AA220" s="125"/>
      <c r="AB220" s="125"/>
      <c r="AC220" s="125"/>
      <c r="AD220" s="125"/>
      <c r="AE220" s="114"/>
      <c r="AF220" s="125"/>
      <c r="AG220" s="125"/>
      <c r="AH220" s="125"/>
      <c r="AI220" s="265">
        <v>144</v>
      </c>
      <c r="AJ220" s="267" t="s">
        <v>455</v>
      </c>
      <c r="AK220" s="267" t="s">
        <v>455</v>
      </c>
      <c r="AL220" s="270" t="s">
        <v>624</v>
      </c>
      <c r="AM220" s="270" t="s">
        <v>455</v>
      </c>
      <c r="AN220" s="270" t="s">
        <v>455</v>
      </c>
      <c r="AO220" s="270" t="s">
        <v>455</v>
      </c>
      <c r="AP220" s="270" t="s">
        <v>455</v>
      </c>
      <c r="AQ220" s="265"/>
      <c r="AR220" s="265"/>
      <c r="AS220" s="265"/>
      <c r="AT220" s="270" t="s">
        <v>455</v>
      </c>
      <c r="AU220" s="265"/>
      <c r="AV220" s="265"/>
      <c r="AW220" s="265"/>
      <c r="AX220" s="265" t="s">
        <v>275</v>
      </c>
      <c r="AY220" s="265">
        <v>20</v>
      </c>
      <c r="AZ220" s="114">
        <v>31.2</v>
      </c>
      <c r="BA220" s="114">
        <v>11.7</v>
      </c>
      <c r="BB220" s="114"/>
      <c r="BC220" s="114"/>
      <c r="BD220" s="114">
        <v>26.2</v>
      </c>
      <c r="BE220" s="114">
        <v>13.3</v>
      </c>
      <c r="BF220" s="114"/>
      <c r="BG220" s="114"/>
      <c r="BH220" s="114"/>
      <c r="BI220" s="114"/>
      <c r="BJ220" s="114"/>
      <c r="BK220" s="114"/>
      <c r="BL220" s="114"/>
      <c r="BM220" s="114"/>
      <c r="BN220" s="270">
        <v>155</v>
      </c>
      <c r="BO220" s="270" t="s">
        <v>455</v>
      </c>
      <c r="BP220" s="270" t="s">
        <v>455</v>
      </c>
      <c r="BQ220" s="270"/>
      <c r="BR220" s="270" t="s">
        <v>455</v>
      </c>
      <c r="BS220" s="265"/>
      <c r="BT220" s="265"/>
      <c r="BU220" s="265"/>
      <c r="BV220" s="265"/>
      <c r="BW220" s="265"/>
      <c r="BX220" s="265"/>
      <c r="BY220" s="265"/>
      <c r="BZ220" s="265"/>
      <c r="CA220" s="265"/>
      <c r="CB220" s="265"/>
      <c r="CC220" s="265"/>
      <c r="CD220" s="265"/>
      <c r="CE220" s="114"/>
      <c r="CF220" s="114"/>
      <c r="CG220" s="114"/>
      <c r="CH220" s="114"/>
      <c r="CI220" s="114"/>
      <c r="CJ220" s="114"/>
      <c r="CK220" s="114"/>
      <c r="CL220" s="114"/>
      <c r="CM220" s="114"/>
      <c r="CN220" s="114"/>
      <c r="CO220" s="114"/>
      <c r="CP220" s="114"/>
      <c r="CQ220" s="114"/>
      <c r="CR220" s="114"/>
      <c r="CS220" s="265"/>
      <c r="CT220" s="265"/>
      <c r="CU220" s="265"/>
      <c r="CV220" s="90"/>
      <c r="CW220" s="270" t="s">
        <v>455</v>
      </c>
      <c r="CX220" s="90"/>
      <c r="CY220" s="217"/>
      <c r="CZ220" s="217"/>
      <c r="DA220" s="217"/>
      <c r="DB220" s="217"/>
      <c r="DC220" s="217"/>
      <c r="DD220" s="217"/>
      <c r="DE220" s="217"/>
      <c r="DF220" s="217"/>
      <c r="DG220" s="217"/>
      <c r="DH220" s="217"/>
      <c r="DI220" s="217"/>
      <c r="DJ220" s="183"/>
      <c r="DK220" s="183"/>
      <c r="DL220" s="183"/>
      <c r="DM220" s="183"/>
      <c r="DN220" s="183"/>
      <c r="DO220" s="183"/>
      <c r="DP220" s="183"/>
      <c r="DQ220" s="183"/>
      <c r="DR220" s="183"/>
      <c r="DS220" s="183"/>
      <c r="DT220" s="183"/>
      <c r="DU220" s="183"/>
      <c r="DV220" s="183"/>
      <c r="DW220" s="183"/>
      <c r="DX220" s="217"/>
      <c r="DY220" s="217"/>
      <c r="DZ220" s="217"/>
      <c r="EA220" s="217"/>
      <c r="EB220" s="270" t="s">
        <v>455</v>
      </c>
      <c r="EC220" s="217"/>
      <c r="ED220" s="217"/>
      <c r="EE220" s="217"/>
      <c r="EF220" s="217"/>
      <c r="EG220" s="217"/>
      <c r="EH220" s="217"/>
      <c r="EI220" s="217"/>
      <c r="EJ220" s="217"/>
      <c r="EK220" s="217"/>
      <c r="EL220" s="217"/>
      <c r="EM220" s="217"/>
      <c r="EN220" s="217"/>
      <c r="EO220" s="183"/>
      <c r="EP220" s="183"/>
      <c r="EQ220" s="183"/>
      <c r="ER220" s="183"/>
      <c r="ES220" s="183"/>
      <c r="ET220" s="183"/>
      <c r="EU220" s="183"/>
      <c r="EV220" s="183"/>
      <c r="EW220" s="183"/>
      <c r="EX220" s="183"/>
      <c r="EY220" s="183"/>
      <c r="EZ220" s="183"/>
      <c r="FA220" s="183"/>
      <c r="FB220" s="183"/>
      <c r="FC220" s="217"/>
      <c r="FD220" s="217"/>
      <c r="FE220" s="217"/>
      <c r="FF220" s="270" t="s">
        <v>455</v>
      </c>
      <c r="FG220" s="217"/>
      <c r="FH220" s="217"/>
      <c r="FI220" s="217"/>
      <c r="FJ220" s="217"/>
      <c r="FK220" s="217"/>
      <c r="FL220" s="217"/>
      <c r="FM220" s="217"/>
      <c r="FN220" s="217"/>
      <c r="FO220" s="217"/>
      <c r="FP220" s="217"/>
      <c r="FQ220" s="217"/>
      <c r="FR220" s="217"/>
      <c r="FS220" s="217"/>
      <c r="FT220" s="217"/>
      <c r="FU220" s="217"/>
      <c r="FV220" s="217"/>
      <c r="FW220" s="217"/>
      <c r="FX220" s="217"/>
      <c r="FY220" s="217"/>
      <c r="FZ220" s="217"/>
      <c r="GA220" s="217"/>
      <c r="GB220" s="217"/>
      <c r="GC220" s="217"/>
      <c r="GD220" s="217"/>
      <c r="GE220" s="217"/>
      <c r="GF220" s="217"/>
      <c r="GG220" s="217"/>
      <c r="GH220" s="217"/>
      <c r="GI220" s="217"/>
      <c r="GJ220" s="217"/>
      <c r="GK220" s="217"/>
      <c r="GL220" s="217"/>
      <c r="GM220" s="217"/>
      <c r="GN220" s="217"/>
      <c r="GO220" s="217"/>
      <c r="GP220" s="217"/>
      <c r="GQ220" s="217"/>
      <c r="GR220" s="217"/>
      <c r="GS220" s="217"/>
      <c r="GT220" s="217"/>
      <c r="GU220" s="217"/>
      <c r="GV220" s="217"/>
      <c r="GW220" s="217"/>
      <c r="GX220" s="217"/>
      <c r="GY220" s="217"/>
      <c r="GZ220" s="217"/>
      <c r="HA220" s="217"/>
      <c r="HB220" s="217"/>
      <c r="HC220" s="217"/>
      <c r="HD220" s="270" t="s">
        <v>455</v>
      </c>
      <c r="HE220" s="217"/>
      <c r="HF220" s="217"/>
      <c r="HG220" s="217"/>
      <c r="HH220" s="217"/>
      <c r="HI220" s="217"/>
      <c r="HJ220" s="217"/>
      <c r="HK220" s="217"/>
      <c r="HL220" s="217"/>
      <c r="HM220" s="217"/>
      <c r="HN220" s="217"/>
      <c r="HO220" s="217"/>
      <c r="HP220" s="217"/>
      <c r="HQ220" s="217"/>
      <c r="HR220" s="217"/>
      <c r="HS220" s="217"/>
      <c r="HT220" s="217"/>
      <c r="HU220" s="217"/>
      <c r="HV220" s="217"/>
      <c r="HW220" s="217"/>
      <c r="HX220" s="217"/>
      <c r="HY220" s="217"/>
      <c r="HZ220" s="217"/>
      <c r="IA220" s="217"/>
      <c r="IB220" s="217"/>
      <c r="IC220" s="217"/>
      <c r="ID220" s="217"/>
      <c r="IE220" s="217"/>
      <c r="IF220" s="217"/>
      <c r="IG220" s="217"/>
      <c r="IH220" s="217"/>
      <c r="II220" s="217"/>
      <c r="IJ220" s="217"/>
      <c r="IK220" s="217"/>
      <c r="IL220" s="217"/>
      <c r="IM220" s="217"/>
      <c r="IN220" s="217"/>
      <c r="IO220" s="217"/>
      <c r="IP220" s="217"/>
      <c r="IQ220" s="217"/>
      <c r="IR220" s="217"/>
      <c r="IS220" s="270" t="s">
        <v>455</v>
      </c>
      <c r="IT220" s="217"/>
      <c r="IU220" s="217"/>
      <c r="IV220" s="217"/>
      <c r="IW220" s="217"/>
      <c r="IX220" s="217"/>
      <c r="IY220" s="217"/>
      <c r="IZ220" s="217"/>
      <c r="JA220" s="217"/>
      <c r="JB220" s="217"/>
      <c r="JC220" s="217"/>
      <c r="JD220" s="217"/>
      <c r="JE220" s="217"/>
      <c r="JF220" s="217"/>
      <c r="JG220" s="217"/>
      <c r="JH220" s="217"/>
      <c r="JI220" s="217"/>
      <c r="JJ220" s="217"/>
      <c r="JK220" s="217"/>
      <c r="JL220" s="217"/>
      <c r="JM220" s="217"/>
      <c r="JN220" s="217"/>
      <c r="JO220" s="217"/>
      <c r="JP220" s="217"/>
      <c r="JQ220" s="217"/>
      <c r="JR220" s="217"/>
      <c r="JS220" s="217"/>
      <c r="JT220" s="217"/>
      <c r="JU220" s="217"/>
      <c r="JV220" s="217"/>
      <c r="JW220" s="217"/>
      <c r="JX220" s="217"/>
      <c r="JY220" s="217"/>
      <c r="JZ220" s="217"/>
      <c r="KA220" s="217"/>
      <c r="KB220" s="217"/>
      <c r="KC220" s="217"/>
      <c r="KD220" s="217"/>
      <c r="KE220" s="270" t="s">
        <v>455</v>
      </c>
      <c r="KF220" s="217"/>
      <c r="KG220" s="217"/>
      <c r="KH220" s="217"/>
      <c r="KI220" s="217"/>
      <c r="KJ220" s="217"/>
      <c r="KK220" s="217"/>
      <c r="KL220" s="217"/>
      <c r="KM220" s="217"/>
      <c r="KN220" s="217"/>
      <c r="KO220" s="217"/>
      <c r="KP220" s="217"/>
      <c r="KQ220" s="217"/>
      <c r="KR220" s="217"/>
      <c r="KS220" s="217"/>
      <c r="KT220" s="217"/>
      <c r="KU220" s="217"/>
      <c r="KV220" s="217"/>
      <c r="KW220" s="217"/>
      <c r="KX220" s="217"/>
      <c r="KY220" s="217"/>
      <c r="KZ220" s="217"/>
      <c r="LA220" s="217"/>
      <c r="LB220" s="217"/>
      <c r="LC220" s="217"/>
      <c r="LD220" s="217"/>
      <c r="LE220" s="217"/>
      <c r="LF220" s="217"/>
      <c r="LG220" s="217"/>
      <c r="LH220" s="217"/>
      <c r="LI220" s="217"/>
      <c r="LJ220" s="217"/>
      <c r="LK220" s="217"/>
      <c r="LL220" s="217"/>
      <c r="LM220" s="217"/>
      <c r="LN220" s="217"/>
      <c r="LO220" s="217"/>
      <c r="LP220" s="217"/>
      <c r="LQ220" s="217"/>
      <c r="LR220" s="217"/>
      <c r="LS220" s="217"/>
      <c r="LT220" s="270" t="s">
        <v>455</v>
      </c>
      <c r="LU220" s="217"/>
      <c r="LV220" s="217"/>
      <c r="LW220" s="217"/>
      <c r="LX220" s="217"/>
      <c r="LY220" s="217"/>
      <c r="LZ220" s="217"/>
      <c r="MA220" s="217"/>
      <c r="MB220" s="217"/>
      <c r="MC220" s="217"/>
      <c r="MD220" s="217"/>
      <c r="ME220" s="217"/>
      <c r="MF220" s="217"/>
      <c r="MG220" s="217"/>
      <c r="MH220" s="217"/>
      <c r="MI220" s="217"/>
      <c r="MJ220" s="217"/>
      <c r="MK220" s="217"/>
      <c r="ML220" s="217"/>
      <c r="MM220" s="217"/>
      <c r="MN220" s="217"/>
      <c r="MO220" s="217"/>
      <c r="MP220" s="217"/>
      <c r="MQ220" s="217"/>
      <c r="MR220" s="217"/>
      <c r="MS220" s="217"/>
      <c r="MT220" s="217"/>
      <c r="MU220" s="217"/>
      <c r="MV220" s="217"/>
      <c r="MW220" s="217"/>
      <c r="MX220" s="217"/>
      <c r="MY220" s="217"/>
      <c r="MZ220" s="217"/>
      <c r="NA220" s="217"/>
      <c r="NB220" s="217"/>
      <c r="NC220" s="217"/>
      <c r="ND220" s="217"/>
      <c r="NE220" s="217"/>
      <c r="NF220" s="217"/>
      <c r="NG220" s="217"/>
      <c r="NH220" s="217"/>
      <c r="NI220" s="217"/>
      <c r="NJ220" s="217"/>
      <c r="NK220" s="217"/>
      <c r="NL220" s="217"/>
      <c r="NM220" s="217"/>
      <c r="NN220" s="217"/>
      <c r="NO220" s="217"/>
      <c r="NP220" s="217"/>
      <c r="NQ220" s="217"/>
      <c r="NR220" s="217"/>
      <c r="NS220" s="217"/>
      <c r="NT220" s="217"/>
      <c r="NU220" s="217"/>
      <c r="NV220" s="217"/>
      <c r="NW220" s="217"/>
      <c r="NX220" s="217"/>
      <c r="NY220" s="217"/>
      <c r="NZ220" s="217"/>
      <c r="OA220" s="217"/>
      <c r="OB220" s="217"/>
      <c r="OC220" s="217"/>
      <c r="OD220" s="217"/>
      <c r="OE220" s="217"/>
      <c r="OF220" s="217"/>
      <c r="OG220" s="217"/>
      <c r="OH220" s="217"/>
      <c r="OI220" s="217"/>
      <c r="OJ220" s="217"/>
      <c r="OK220" s="217"/>
      <c r="OL220" s="217"/>
      <c r="OM220" s="217"/>
      <c r="ON220" s="217"/>
      <c r="OO220" s="217"/>
      <c r="OP220" s="217"/>
      <c r="OQ220" s="217"/>
      <c r="OR220" s="217"/>
      <c r="OS220" s="267">
        <f>IF(ISERROR(#REF!),0,1)</f>
        <v>0</v>
      </c>
      <c r="OT220" s="267">
        <f t="shared" si="58"/>
        <v>1</v>
      </c>
      <c r="OU220" s="267">
        <f t="shared" si="59"/>
        <v>0</v>
      </c>
      <c r="OV220" s="222"/>
      <c r="OW220" s="222"/>
      <c r="OX220" s="222"/>
      <c r="OY220" s="222"/>
      <c r="OZ220" s="222"/>
      <c r="PA220" s="222"/>
      <c r="PB220" s="222"/>
      <c r="PC220" s="222"/>
      <c r="PD220" s="222"/>
      <c r="PE220" s="222"/>
      <c r="PF220" s="222"/>
      <c r="PG220" s="222"/>
      <c r="PH220" s="222"/>
      <c r="PI220" s="222"/>
      <c r="PJ220" s="222"/>
      <c r="PK220" s="222"/>
      <c r="PL220" s="222"/>
      <c r="PM220" s="222"/>
      <c r="PN220" s="222"/>
      <c r="PO220" s="222"/>
      <c r="PP220" s="222"/>
      <c r="PQ220" s="222"/>
      <c r="PR220" s="222"/>
      <c r="PS220" s="222"/>
      <c r="PT220" s="222"/>
      <c r="PU220" s="222"/>
      <c r="PV220" s="222"/>
      <c r="PW220" s="222"/>
      <c r="PX220" s="222"/>
      <c r="PY220" s="222"/>
      <c r="PZ220" s="222"/>
      <c r="QA220" s="222"/>
      <c r="QB220" s="222"/>
      <c r="QC220" s="222"/>
      <c r="QD220" s="222"/>
      <c r="QE220" s="222"/>
      <c r="QF220" s="222"/>
      <c r="QG220" s="222"/>
      <c r="QH220" s="222"/>
      <c r="QI220" s="222"/>
      <c r="QJ220" s="222"/>
      <c r="QK220" s="222"/>
      <c r="QL220" s="222"/>
      <c r="QM220" s="222"/>
      <c r="QN220" s="222"/>
      <c r="QO220" s="222"/>
      <c r="QP220" s="222"/>
      <c r="QQ220" s="222"/>
      <c r="QR220" s="222"/>
      <c r="QS220" s="222"/>
      <c r="QT220" s="222"/>
      <c r="QU220" s="222"/>
      <c r="QV220" s="222"/>
      <c r="QW220" s="222"/>
      <c r="QX220" s="222"/>
      <c r="QY220" s="222"/>
      <c r="QZ220" s="222"/>
      <c r="RA220" s="222"/>
      <c r="RB220" s="222"/>
      <c r="RC220" s="222"/>
      <c r="RD220" s="222"/>
      <c r="RE220" s="222"/>
      <c r="RF220" s="222"/>
      <c r="RG220" s="222"/>
      <c r="RH220" s="222"/>
      <c r="RI220" s="222"/>
      <c r="RJ220" s="222"/>
      <c r="RK220" s="222"/>
      <c r="RL220" s="222"/>
      <c r="RM220" s="222"/>
      <c r="RN220" s="222"/>
      <c r="RO220" s="222"/>
      <c r="RP220" s="222"/>
      <c r="RQ220" s="222"/>
      <c r="RR220" s="222"/>
      <c r="RS220" s="222"/>
      <c r="RT220" s="222"/>
      <c r="RU220" s="222"/>
      <c r="RV220" s="222"/>
      <c r="RW220" s="222"/>
      <c r="RX220" s="222"/>
      <c r="RY220" s="222"/>
      <c r="RZ220" s="222"/>
      <c r="SA220" s="222"/>
      <c r="SB220" s="222"/>
      <c r="SC220" s="222"/>
      <c r="SD220" s="222"/>
      <c r="SE220" s="222"/>
      <c r="SF220" s="222"/>
      <c r="SG220" s="222"/>
      <c r="SH220" s="222"/>
      <c r="SI220" s="222"/>
      <c r="SJ220" s="222"/>
      <c r="SK220" s="222"/>
      <c r="SL220" s="222"/>
      <c r="SM220" s="222"/>
      <c r="SN220" s="222"/>
      <c r="SO220" s="222"/>
      <c r="SP220" s="222"/>
      <c r="SQ220" s="222"/>
      <c r="SR220" s="222"/>
      <c r="SS220" s="222"/>
      <c r="ST220" s="222"/>
      <c r="SU220" s="222"/>
      <c r="SV220" s="222"/>
      <c r="SW220" s="222"/>
      <c r="SX220" s="222"/>
      <c r="SY220" s="222"/>
      <c r="SZ220" s="222"/>
      <c r="TA220" s="222"/>
      <c r="TB220" s="222"/>
      <c r="TC220" s="222"/>
      <c r="TD220" s="222"/>
      <c r="TE220" s="222"/>
      <c r="TF220" s="222"/>
      <c r="TG220" s="222"/>
      <c r="TH220" s="222"/>
      <c r="TI220" s="222"/>
      <c r="TJ220" s="222"/>
      <c r="TK220" s="222"/>
      <c r="TL220" s="222"/>
      <c r="TM220" s="222"/>
      <c r="TN220" s="222"/>
      <c r="TO220" s="222"/>
      <c r="TP220" s="222"/>
      <c r="TQ220" s="222"/>
      <c r="TR220" s="222"/>
      <c r="TS220" s="222"/>
      <c r="TT220" s="222"/>
      <c r="TU220" s="222"/>
      <c r="TV220" s="222"/>
      <c r="TW220" s="222"/>
      <c r="TX220" s="222"/>
      <c r="TY220" s="222"/>
      <c r="TZ220" s="222"/>
      <c r="UA220" s="222"/>
      <c r="UB220" s="222"/>
      <c r="UC220" s="222"/>
      <c r="UD220" s="222"/>
      <c r="UE220" s="222"/>
      <c r="UF220" s="222"/>
      <c r="UG220" s="222"/>
      <c r="UH220" s="222"/>
      <c r="UI220" s="222"/>
      <c r="UJ220" s="222"/>
      <c r="UK220" s="222"/>
      <c r="UL220" s="222"/>
      <c r="UM220" s="222"/>
      <c r="UN220" s="222"/>
      <c r="UO220" s="222"/>
      <c r="UP220" s="222"/>
      <c r="UQ220" s="222"/>
      <c r="UR220" s="222"/>
      <c r="US220" s="222"/>
      <c r="UT220" s="222"/>
      <c r="UU220" s="222"/>
      <c r="UV220" s="222"/>
      <c r="UW220" s="222"/>
      <c r="UX220" s="222"/>
      <c r="UY220" s="222"/>
      <c r="UZ220" s="222"/>
      <c r="VA220" s="222"/>
      <c r="VB220" s="222"/>
      <c r="VC220" s="222"/>
      <c r="VD220" s="222"/>
      <c r="VE220" s="222"/>
      <c r="VF220" s="222"/>
      <c r="VG220" s="222"/>
      <c r="VH220" s="222"/>
      <c r="VI220" s="222"/>
      <c r="VJ220" s="222"/>
      <c r="VK220" s="222"/>
      <c r="VL220" s="222"/>
      <c r="VM220" s="222"/>
      <c r="VN220" s="222"/>
      <c r="VO220" s="222"/>
      <c r="VP220" s="222"/>
      <c r="VQ220" s="222"/>
      <c r="VR220" s="222"/>
      <c r="VS220" s="222"/>
      <c r="VT220" s="222"/>
      <c r="VU220" s="222"/>
      <c r="VV220" s="222"/>
      <c r="VW220" s="222"/>
      <c r="VX220" s="222"/>
      <c r="VY220" s="222"/>
      <c r="VZ220" s="222"/>
      <c r="WA220" s="222"/>
      <c r="WB220" s="222"/>
      <c r="WC220" s="222"/>
      <c r="WD220" s="222"/>
      <c r="WE220" s="222"/>
      <c r="WF220" s="222"/>
      <c r="WG220" s="222"/>
      <c r="WH220" s="222"/>
      <c r="WI220" s="222"/>
      <c r="WJ220" s="222"/>
      <c r="WK220" s="222"/>
      <c r="WL220" s="222"/>
      <c r="WM220" s="222"/>
      <c r="WN220" s="222"/>
      <c r="WO220" s="222"/>
      <c r="WP220" s="222"/>
      <c r="WQ220" s="222"/>
      <c r="WR220" s="222"/>
      <c r="WS220" s="222"/>
      <c r="WT220" s="222"/>
      <c r="WU220" s="222"/>
      <c r="WV220" s="222"/>
      <c r="WW220" s="222"/>
      <c r="WX220" s="222"/>
      <c r="WY220" s="222"/>
      <c r="WZ220" s="222"/>
      <c r="XA220" s="222"/>
      <c r="XB220" s="222"/>
      <c r="XC220" s="222"/>
      <c r="XD220" s="222"/>
      <c r="XE220" s="222"/>
      <c r="XF220" s="222"/>
      <c r="XG220" s="222"/>
      <c r="XH220" s="222"/>
      <c r="XI220" s="222"/>
      <c r="XJ220" s="222"/>
      <c r="XK220" s="222"/>
      <c r="XL220" s="222"/>
      <c r="XM220" s="222"/>
      <c r="XN220" s="222"/>
      <c r="XO220" s="222"/>
      <c r="XP220" s="222"/>
      <c r="XQ220" s="222"/>
      <c r="XR220" s="222"/>
      <c r="XS220" s="222"/>
      <c r="XT220" s="222"/>
      <c r="XU220" s="222"/>
      <c r="XV220" s="222"/>
      <c r="XW220" s="222"/>
      <c r="XX220" s="222"/>
      <c r="XY220" s="222"/>
      <c r="XZ220" s="222"/>
      <c r="YA220" s="222"/>
      <c r="YB220" s="222"/>
      <c r="YC220" s="222"/>
      <c r="YD220" s="222"/>
      <c r="YE220" s="222"/>
      <c r="YF220" s="222"/>
      <c r="YG220" s="222"/>
      <c r="YH220" s="222"/>
      <c r="YI220" s="222"/>
      <c r="YJ220" s="222"/>
      <c r="YK220" s="222"/>
      <c r="YL220" s="222"/>
      <c r="YM220" s="222"/>
      <c r="YN220" s="222"/>
      <c r="YO220" s="222"/>
      <c r="YP220" s="222"/>
      <c r="YQ220" s="222"/>
      <c r="YR220" s="222"/>
      <c r="YS220" s="222"/>
      <c r="YT220" s="222"/>
      <c r="YU220" s="222"/>
      <c r="YV220" s="222"/>
      <c r="YW220" s="222"/>
      <c r="YX220" s="222"/>
      <c r="YY220" s="222"/>
      <c r="YZ220" s="222"/>
      <c r="ZA220" s="222"/>
      <c r="ZB220" s="222"/>
      <c r="ZC220" s="222"/>
      <c r="ZD220" s="222"/>
      <c r="ZE220" s="222"/>
      <c r="ZF220" s="222"/>
      <c r="ZG220" s="222"/>
      <c r="ZH220" s="222"/>
      <c r="ZI220" s="222"/>
      <c r="ZJ220" s="222"/>
      <c r="ZK220" s="222"/>
      <c r="ZL220" s="222"/>
      <c r="ZM220" s="222"/>
      <c r="ZN220" s="222"/>
      <c r="ZO220" s="222"/>
      <c r="ZP220" s="222"/>
      <c r="ZQ220" s="222"/>
      <c r="ZR220" s="222"/>
      <c r="ZS220" s="222"/>
      <c r="ZT220" s="222"/>
      <c r="ZU220" s="222"/>
      <c r="ZV220" s="222"/>
      <c r="ZW220" s="222"/>
      <c r="ZX220" s="222"/>
      <c r="ZY220" s="222"/>
      <c r="ZZ220" s="222"/>
      <c r="AAA220" s="222"/>
      <c r="AAB220" s="222"/>
      <c r="AAC220" s="222"/>
      <c r="AAD220" s="222"/>
      <c r="AAE220" s="222"/>
      <c r="AAF220" s="222"/>
      <c r="AAG220" s="222"/>
      <c r="AAH220" s="222"/>
      <c r="AAI220" s="222"/>
      <c r="AAJ220" s="222"/>
      <c r="AAK220" s="222"/>
      <c r="AAL220" s="222"/>
      <c r="AAM220" s="222"/>
      <c r="AAN220" s="222"/>
      <c r="AAO220" s="222"/>
      <c r="AAP220" s="222"/>
      <c r="AAQ220" s="222"/>
      <c r="AAR220" s="222"/>
      <c r="AAS220" s="222"/>
      <c r="AAT220" s="222"/>
      <c r="AAU220" s="222"/>
      <c r="AAV220" s="222"/>
      <c r="AAW220" s="222"/>
      <c r="AAX220" s="222"/>
      <c r="AAY220" s="222"/>
      <c r="AAZ220" s="222"/>
      <c r="ABA220" s="222"/>
      <c r="ABB220" s="222"/>
      <c r="ABC220" s="222"/>
      <c r="ABD220" s="222"/>
      <c r="ABE220" s="222"/>
      <c r="ABF220" s="222"/>
      <c r="ABG220" s="222"/>
      <c r="ABH220" s="222"/>
      <c r="ABI220" s="222"/>
      <c r="ABJ220" s="222"/>
      <c r="ABK220" s="222"/>
      <c r="ABL220" s="222"/>
      <c r="ABM220" s="222"/>
      <c r="ABN220" s="222"/>
      <c r="ABO220" s="222"/>
      <c r="ABP220" s="222"/>
      <c r="ABQ220" s="222"/>
      <c r="ABR220" s="222"/>
      <c r="ABS220" s="222"/>
      <c r="ABT220" s="222"/>
      <c r="ABU220" s="222"/>
      <c r="ABV220" s="222"/>
      <c r="ABW220" s="222"/>
      <c r="ABX220" s="222"/>
      <c r="ABY220" s="222"/>
      <c r="ABZ220" s="222"/>
      <c r="ACA220" s="222"/>
      <c r="ACB220" s="222"/>
      <c r="ACC220" s="222"/>
      <c r="ACD220" s="222"/>
      <c r="ACE220" s="222"/>
      <c r="ACF220" s="222"/>
      <c r="ACG220" s="222"/>
      <c r="ACH220" s="222"/>
      <c r="ACI220" s="222"/>
      <c r="ACJ220" s="222"/>
      <c r="ACK220" s="222"/>
      <c r="ACL220" s="222"/>
      <c r="ACM220" s="222"/>
      <c r="ACN220" s="222"/>
      <c r="ACO220" s="222"/>
      <c r="ACP220" s="222"/>
      <c r="ACQ220" s="222"/>
      <c r="ACR220" s="222"/>
      <c r="ACS220" s="222"/>
      <c r="ACT220" s="222"/>
      <c r="ACU220" s="222"/>
      <c r="ACV220" s="222"/>
      <c r="ACW220" s="222"/>
      <c r="ACX220" s="222"/>
      <c r="ACY220" s="222"/>
      <c r="ACZ220" s="222"/>
      <c r="ADA220" s="222"/>
      <c r="ADB220" s="222"/>
      <c r="ADC220" s="222"/>
      <c r="ADD220" s="222"/>
      <c r="ADE220" s="222"/>
      <c r="ADF220" s="222"/>
      <c r="ADG220" s="222"/>
      <c r="ADH220" s="222"/>
      <c r="ADI220" s="222"/>
      <c r="ADJ220" s="222"/>
      <c r="ADK220" s="222"/>
      <c r="ADL220" s="222"/>
      <c r="ADM220" s="222"/>
      <c r="ADN220" s="222"/>
      <c r="ADO220" s="222"/>
      <c r="ADP220" s="222"/>
      <c r="ADQ220" s="222"/>
      <c r="ADR220" s="222"/>
      <c r="ADS220" s="222"/>
      <c r="ADT220" s="222"/>
      <c r="ADU220" s="222"/>
      <c r="ADV220" s="222"/>
      <c r="ADW220" s="222"/>
      <c r="ADX220" s="222"/>
      <c r="ADY220" s="222"/>
      <c r="ADZ220" s="222"/>
      <c r="AEA220" s="222"/>
      <c r="AEB220" s="222"/>
      <c r="AEC220" s="222"/>
      <c r="AED220" s="222"/>
      <c r="AEE220" s="222"/>
      <c r="AEF220" s="222"/>
      <c r="AEG220" s="222"/>
      <c r="AEH220" s="222"/>
      <c r="AEI220" s="222"/>
      <c r="AEJ220" s="222"/>
      <c r="AEK220" s="222"/>
      <c r="AEL220" s="222"/>
      <c r="AEM220" s="222"/>
      <c r="AEN220" s="222"/>
      <c r="AEO220" s="222"/>
      <c r="AEP220" s="222"/>
      <c r="AEQ220" s="222"/>
      <c r="AER220" s="222"/>
      <c r="AES220" s="222"/>
      <c r="AET220" s="222"/>
      <c r="AEU220" s="222"/>
      <c r="AEV220" s="222"/>
      <c r="AEW220" s="222"/>
      <c r="AEX220" s="222"/>
      <c r="AEY220" s="222"/>
      <c r="AEZ220" s="222"/>
      <c r="AFA220" s="222"/>
      <c r="AFB220" s="222"/>
      <c r="AFC220" s="222"/>
      <c r="AFD220" s="222"/>
      <c r="AFE220" s="222"/>
      <c r="AFF220" s="222"/>
      <c r="AFG220" s="222"/>
      <c r="AFH220" s="222"/>
      <c r="AFI220" s="222"/>
      <c r="AFJ220" s="222"/>
      <c r="AFK220" s="222"/>
      <c r="AFL220" s="222"/>
      <c r="AFM220" s="222"/>
      <c r="AFN220" s="222"/>
      <c r="AFO220" s="222"/>
      <c r="AFP220" s="222"/>
      <c r="AFQ220" s="222"/>
      <c r="AFR220" s="222"/>
      <c r="AFS220" s="222"/>
      <c r="AFT220" s="222"/>
    </row>
    <row r="221" spans="1:852">
      <c r="A221" s="265" t="s">
        <v>966</v>
      </c>
      <c r="B221" s="265" t="s">
        <v>10032</v>
      </c>
      <c r="C221" s="840" t="str">
        <f>IF(Severity!F221&gt;=0.5,"YES","NO")</f>
        <v>YES</v>
      </c>
      <c r="D221" s="840" t="str">
        <f>IF(Severity!G221&gt;=0.5,"YES","NO")</f>
        <v>NO</v>
      </c>
      <c r="E221" s="213">
        <v>16</v>
      </c>
      <c r="F221" s="213">
        <v>3</v>
      </c>
      <c r="G221" s="580" t="s">
        <v>9613</v>
      </c>
      <c r="H221" s="270" t="s">
        <v>749</v>
      </c>
      <c r="I221" s="270" t="s">
        <v>455</v>
      </c>
      <c r="J221" s="270">
        <v>29</v>
      </c>
      <c r="K221" s="270" t="s">
        <v>455</v>
      </c>
      <c r="L221" s="265"/>
      <c r="M221" s="265"/>
      <c r="N221" s="270"/>
      <c r="O221" s="270" t="s">
        <v>455</v>
      </c>
      <c r="P221" s="265"/>
      <c r="Q221" s="265"/>
      <c r="R221" s="265"/>
      <c r="S221" s="270" t="s">
        <v>275</v>
      </c>
      <c r="T221" s="270">
        <v>20</v>
      </c>
      <c r="U221" s="125">
        <v>30.3</v>
      </c>
      <c r="V221" s="125">
        <v>11.9</v>
      </c>
      <c r="W221" s="125"/>
      <c r="X221" s="125"/>
      <c r="Y221" s="125">
        <v>18.2</v>
      </c>
      <c r="Z221" s="125">
        <v>12.8</v>
      </c>
      <c r="AA221" s="125"/>
      <c r="AB221" s="125"/>
      <c r="AC221" s="125"/>
      <c r="AD221" s="125"/>
      <c r="AE221" s="114"/>
      <c r="AF221" s="125"/>
      <c r="AG221" s="125"/>
      <c r="AH221" s="125"/>
      <c r="AI221" s="265">
        <v>75</v>
      </c>
      <c r="AJ221" s="267">
        <f t="shared" ref="AJ221:AJ317" si="60">AI221-J221</f>
        <v>46</v>
      </c>
      <c r="AK221" s="267" t="s">
        <v>455</v>
      </c>
      <c r="AL221" s="580" t="s">
        <v>9613</v>
      </c>
      <c r="AM221" s="270" t="s">
        <v>749</v>
      </c>
      <c r="AN221" s="270" t="s">
        <v>455</v>
      </c>
      <c r="AO221" s="270">
        <v>37</v>
      </c>
      <c r="AP221" s="270" t="s">
        <v>455</v>
      </c>
      <c r="AQ221" s="265"/>
      <c r="AR221" s="265"/>
      <c r="AS221" s="265"/>
      <c r="AT221" s="270" t="s">
        <v>455</v>
      </c>
      <c r="AU221" s="265"/>
      <c r="AV221" s="265"/>
      <c r="AW221" s="265"/>
      <c r="AX221" s="265" t="s">
        <v>275</v>
      </c>
      <c r="AY221" s="265">
        <v>20</v>
      </c>
      <c r="AZ221" s="114">
        <v>31.3</v>
      </c>
      <c r="BA221" s="114">
        <v>13.2</v>
      </c>
      <c r="BB221" s="114"/>
      <c r="BC221" s="114"/>
      <c r="BD221" s="114">
        <v>19</v>
      </c>
      <c r="BE221" s="114">
        <v>13.1</v>
      </c>
      <c r="BF221" s="114"/>
      <c r="BG221" s="114"/>
      <c r="BH221" s="114"/>
      <c r="BI221" s="114"/>
      <c r="BJ221" s="114"/>
      <c r="BK221" s="114"/>
      <c r="BL221" s="114"/>
      <c r="BM221" s="114"/>
      <c r="BN221" s="265">
        <v>80</v>
      </c>
      <c r="BO221" s="270">
        <f t="shared" ref="BO221:BO317" si="61">BN221-AO221</f>
        <v>43</v>
      </c>
      <c r="BP221" s="270" t="s">
        <v>455</v>
      </c>
      <c r="BQ221" s="270" t="s">
        <v>624</v>
      </c>
      <c r="BR221" s="270" t="s">
        <v>749</v>
      </c>
      <c r="BS221" s="265" t="s">
        <v>455</v>
      </c>
      <c r="BT221" s="265">
        <v>20</v>
      </c>
      <c r="BU221" s="265" t="s">
        <v>455</v>
      </c>
      <c r="BV221" s="265"/>
      <c r="BW221" s="265"/>
      <c r="BX221" s="265"/>
      <c r="BY221" s="265" t="s">
        <v>455</v>
      </c>
      <c r="BZ221" s="265"/>
      <c r="CA221" s="265"/>
      <c r="CB221" s="265"/>
      <c r="CC221" s="265" t="s">
        <v>275</v>
      </c>
      <c r="CD221" s="265">
        <v>20</v>
      </c>
      <c r="CE221" s="114">
        <v>28</v>
      </c>
      <c r="CF221" s="114">
        <v>13.6</v>
      </c>
      <c r="CG221" s="114"/>
      <c r="CH221" s="114"/>
      <c r="CI221" s="114">
        <v>22.3</v>
      </c>
      <c r="CJ221" s="114">
        <v>13.8</v>
      </c>
      <c r="CK221" s="114"/>
      <c r="CL221" s="114"/>
      <c r="CM221" s="114"/>
      <c r="CN221" s="114"/>
      <c r="CO221" s="114"/>
      <c r="CP221" s="114"/>
      <c r="CQ221" s="114"/>
      <c r="CR221" s="114"/>
      <c r="CS221" s="265">
        <v>100</v>
      </c>
      <c r="CT221" s="579">
        <f>CS221-BT221</f>
        <v>80</v>
      </c>
      <c r="CU221" s="265" t="s">
        <v>455</v>
      </c>
      <c r="CV221" s="95"/>
      <c r="CW221" s="270" t="s">
        <v>455</v>
      </c>
      <c r="CX221" s="95"/>
      <c r="CY221" s="223"/>
      <c r="CZ221" s="223"/>
      <c r="DA221" s="223"/>
      <c r="DB221" s="223"/>
      <c r="DC221" s="223"/>
      <c r="DD221" s="223"/>
      <c r="DE221" s="223"/>
      <c r="DF221" s="223"/>
      <c r="DG221" s="223"/>
      <c r="DH221" s="223"/>
      <c r="DI221" s="223"/>
      <c r="DJ221" s="183"/>
      <c r="DK221" s="183"/>
      <c r="DL221" s="183"/>
      <c r="DM221" s="183"/>
      <c r="DN221" s="183"/>
      <c r="DO221" s="183"/>
      <c r="DP221" s="183"/>
      <c r="DQ221" s="183"/>
      <c r="DR221" s="183"/>
      <c r="DS221" s="183"/>
      <c r="DT221" s="183"/>
      <c r="DU221" s="183"/>
      <c r="DV221" s="183"/>
      <c r="DW221" s="183"/>
      <c r="DX221" s="223"/>
      <c r="DY221" s="223"/>
      <c r="DZ221" s="223"/>
      <c r="EA221" s="223"/>
      <c r="EB221" s="270" t="s">
        <v>455</v>
      </c>
      <c r="EC221" s="223"/>
      <c r="ED221" s="223"/>
      <c r="EE221" s="223"/>
      <c r="EF221" s="223"/>
      <c r="EG221" s="223"/>
      <c r="EH221" s="223"/>
      <c r="EI221" s="223"/>
      <c r="EJ221" s="223"/>
      <c r="EK221" s="223"/>
      <c r="EL221" s="223"/>
      <c r="EM221" s="223"/>
      <c r="EN221" s="223"/>
      <c r="EO221" s="183"/>
      <c r="EP221" s="183"/>
      <c r="EQ221" s="183"/>
      <c r="ER221" s="183"/>
      <c r="ES221" s="183"/>
      <c r="ET221" s="183"/>
      <c r="EU221" s="183"/>
      <c r="EV221" s="183"/>
      <c r="EW221" s="183"/>
      <c r="EX221" s="183"/>
      <c r="EY221" s="183"/>
      <c r="EZ221" s="183"/>
      <c r="FA221" s="183"/>
      <c r="FB221" s="183"/>
      <c r="FC221" s="223"/>
      <c r="FD221" s="223"/>
      <c r="FE221" s="223"/>
      <c r="FF221" s="270" t="s">
        <v>455</v>
      </c>
      <c r="FG221" s="223"/>
      <c r="FH221" s="223"/>
      <c r="FI221" s="223"/>
      <c r="FJ221" s="223"/>
      <c r="FK221" s="223"/>
      <c r="FL221" s="223"/>
      <c r="FM221" s="223"/>
      <c r="FN221" s="223"/>
      <c r="FO221" s="223"/>
      <c r="FP221" s="223"/>
      <c r="FQ221" s="223"/>
      <c r="FR221" s="223"/>
      <c r="FS221" s="223"/>
      <c r="FT221" s="223"/>
      <c r="FU221" s="223"/>
      <c r="FV221" s="223"/>
      <c r="FW221" s="223"/>
      <c r="FX221" s="223"/>
      <c r="FY221" s="223"/>
      <c r="FZ221" s="223"/>
      <c r="GA221" s="223"/>
      <c r="GB221" s="223"/>
      <c r="GC221" s="223"/>
      <c r="GD221" s="223"/>
      <c r="GE221" s="223"/>
      <c r="GF221" s="223"/>
      <c r="GG221" s="223"/>
      <c r="GH221" s="223"/>
      <c r="GI221" s="223"/>
      <c r="GJ221" s="223"/>
      <c r="GK221" s="223"/>
      <c r="GL221" s="223"/>
      <c r="GM221" s="223"/>
      <c r="GN221" s="223"/>
      <c r="GO221" s="223"/>
      <c r="GP221" s="223"/>
      <c r="GQ221" s="223"/>
      <c r="GR221" s="223"/>
      <c r="GS221" s="223"/>
      <c r="GT221" s="223"/>
      <c r="GU221" s="223"/>
      <c r="GV221" s="223"/>
      <c r="GW221" s="223"/>
      <c r="GX221" s="223"/>
      <c r="GY221" s="223"/>
      <c r="GZ221" s="223"/>
      <c r="HA221" s="223"/>
      <c r="HB221" s="223"/>
      <c r="HC221" s="223"/>
      <c r="HD221" s="270" t="s">
        <v>455</v>
      </c>
      <c r="HE221" s="223"/>
      <c r="HF221" s="223"/>
      <c r="HG221" s="223"/>
      <c r="HH221" s="223"/>
      <c r="HI221" s="223"/>
      <c r="HJ221" s="223"/>
      <c r="HK221" s="223"/>
      <c r="HL221" s="223"/>
      <c r="HM221" s="223"/>
      <c r="HN221" s="223"/>
      <c r="HO221" s="223"/>
      <c r="HP221" s="223"/>
      <c r="HQ221" s="223"/>
      <c r="HR221" s="223"/>
      <c r="HS221" s="223"/>
      <c r="HT221" s="223"/>
      <c r="HU221" s="223"/>
      <c r="HV221" s="223"/>
      <c r="HW221" s="223"/>
      <c r="HX221" s="223"/>
      <c r="HY221" s="223"/>
      <c r="HZ221" s="223"/>
      <c r="IA221" s="223"/>
      <c r="IB221" s="223"/>
      <c r="IC221" s="223"/>
      <c r="ID221" s="223"/>
      <c r="IE221" s="223"/>
      <c r="IF221" s="223"/>
      <c r="IG221" s="223"/>
      <c r="IH221" s="223"/>
      <c r="II221" s="223"/>
      <c r="IJ221" s="223"/>
      <c r="IK221" s="223"/>
      <c r="IL221" s="223"/>
      <c r="IM221" s="223"/>
      <c r="IN221" s="223"/>
      <c r="IO221" s="223"/>
      <c r="IP221" s="223"/>
      <c r="IQ221" s="223"/>
      <c r="IR221" s="223"/>
      <c r="IS221" s="270" t="s">
        <v>455</v>
      </c>
      <c r="IT221" s="223"/>
      <c r="IU221" s="223"/>
      <c r="IV221" s="223"/>
      <c r="IW221" s="223"/>
      <c r="IX221" s="223"/>
      <c r="IY221" s="223"/>
      <c r="IZ221" s="223"/>
      <c r="JA221" s="223"/>
      <c r="JB221" s="223"/>
      <c r="JC221" s="223"/>
      <c r="JD221" s="223"/>
      <c r="JE221" s="223"/>
      <c r="JF221" s="223"/>
      <c r="JG221" s="223"/>
      <c r="JH221" s="223"/>
      <c r="JI221" s="223"/>
      <c r="JJ221" s="223"/>
      <c r="JK221" s="223"/>
      <c r="JL221" s="223"/>
      <c r="JM221" s="223"/>
      <c r="JN221" s="223"/>
      <c r="JO221" s="223"/>
      <c r="JP221" s="223"/>
      <c r="JQ221" s="223"/>
      <c r="JR221" s="223"/>
      <c r="JS221" s="223"/>
      <c r="JT221" s="223"/>
      <c r="JU221" s="223"/>
      <c r="JV221" s="223"/>
      <c r="JW221" s="223"/>
      <c r="JX221" s="223"/>
      <c r="JY221" s="223"/>
      <c r="JZ221" s="223"/>
      <c r="KA221" s="223"/>
      <c r="KB221" s="223"/>
      <c r="KC221" s="223"/>
      <c r="KD221" s="223"/>
      <c r="KE221" s="270" t="s">
        <v>455</v>
      </c>
      <c r="KF221" s="223"/>
      <c r="KG221" s="223"/>
      <c r="KH221" s="223"/>
      <c r="KI221" s="223"/>
      <c r="KJ221" s="223"/>
      <c r="KK221" s="223"/>
      <c r="KL221" s="223"/>
      <c r="KM221" s="223"/>
      <c r="KN221" s="223"/>
      <c r="KO221" s="223"/>
      <c r="KP221" s="223"/>
      <c r="KQ221" s="223"/>
      <c r="KR221" s="223"/>
      <c r="KS221" s="223"/>
      <c r="KT221" s="223"/>
      <c r="KU221" s="223"/>
      <c r="KV221" s="223"/>
      <c r="KW221" s="223"/>
      <c r="KX221" s="223"/>
      <c r="KY221" s="223"/>
      <c r="KZ221" s="223"/>
      <c r="LA221" s="223"/>
      <c r="LB221" s="223"/>
      <c r="LC221" s="223"/>
      <c r="LD221" s="223"/>
      <c r="LE221" s="223"/>
      <c r="LF221" s="223"/>
      <c r="LG221" s="223"/>
      <c r="LH221" s="223"/>
      <c r="LI221" s="223"/>
      <c r="LJ221" s="223"/>
      <c r="LK221" s="223"/>
      <c r="LL221" s="223"/>
      <c r="LM221" s="223"/>
      <c r="LN221" s="223"/>
      <c r="LO221" s="223"/>
      <c r="LP221" s="223"/>
      <c r="LQ221" s="223"/>
      <c r="LR221" s="223"/>
      <c r="LS221" s="223"/>
      <c r="LT221" s="270" t="s">
        <v>455</v>
      </c>
      <c r="LU221" s="223"/>
      <c r="LV221" s="223"/>
      <c r="LW221" s="223"/>
      <c r="LX221" s="223"/>
      <c r="LY221" s="223"/>
      <c r="LZ221" s="223"/>
      <c r="MA221" s="223"/>
      <c r="MB221" s="223"/>
      <c r="MC221" s="223"/>
      <c r="MD221" s="223"/>
      <c r="ME221" s="223"/>
      <c r="MF221" s="223"/>
      <c r="MG221" s="223"/>
      <c r="MH221" s="223"/>
      <c r="MI221" s="223"/>
      <c r="MJ221" s="223"/>
      <c r="MK221" s="223"/>
      <c r="ML221" s="223"/>
      <c r="MM221" s="223"/>
      <c r="MN221" s="223"/>
      <c r="MO221" s="223"/>
      <c r="MP221" s="223"/>
      <c r="MQ221" s="223"/>
      <c r="MR221" s="223"/>
      <c r="MS221" s="223"/>
      <c r="MT221" s="223"/>
      <c r="MU221" s="223"/>
      <c r="MV221" s="223"/>
      <c r="MW221" s="223"/>
      <c r="MX221" s="223"/>
      <c r="MY221" s="223"/>
      <c r="MZ221" s="223"/>
      <c r="NA221" s="223"/>
      <c r="NB221" s="223"/>
      <c r="NC221" s="223"/>
      <c r="ND221" s="223"/>
      <c r="NE221" s="223"/>
      <c r="NF221" s="223"/>
      <c r="NG221" s="223"/>
      <c r="NH221" s="223"/>
      <c r="NI221" s="223"/>
      <c r="NJ221" s="223"/>
      <c r="NK221" s="223"/>
      <c r="NL221" s="223"/>
      <c r="NM221" s="223"/>
      <c r="NN221" s="223"/>
      <c r="NO221" s="223"/>
      <c r="NP221" s="223"/>
      <c r="NQ221" s="223"/>
      <c r="NR221" s="223"/>
      <c r="NS221" s="223"/>
      <c r="NT221" s="223"/>
      <c r="NU221" s="223"/>
      <c r="NV221" s="223"/>
      <c r="NW221" s="223"/>
      <c r="NX221" s="223"/>
      <c r="NY221" s="223"/>
      <c r="NZ221" s="223"/>
      <c r="OA221" s="223"/>
      <c r="OB221" s="223"/>
      <c r="OC221" s="223"/>
      <c r="OD221" s="223"/>
      <c r="OE221" s="223"/>
      <c r="OF221" s="223"/>
      <c r="OG221" s="223"/>
      <c r="OH221" s="223"/>
      <c r="OI221" s="223"/>
      <c r="OJ221" s="223"/>
      <c r="OK221" s="223"/>
      <c r="OL221" s="223"/>
      <c r="OM221" s="223"/>
      <c r="ON221" s="223"/>
      <c r="OO221" s="223"/>
      <c r="OP221" s="223"/>
      <c r="OQ221" s="223"/>
      <c r="OR221" s="223"/>
      <c r="OS221" s="267">
        <f>IF(ISERROR(#REF!),0,1)</f>
        <v>0</v>
      </c>
      <c r="OT221" s="267">
        <f t="shared" si="58"/>
        <v>1</v>
      </c>
      <c r="OU221" s="267">
        <f t="shared" si="59"/>
        <v>0</v>
      </c>
      <c r="OV221" s="222"/>
      <c r="OW221" s="222"/>
      <c r="OX221" s="222"/>
      <c r="OY221" s="222"/>
      <c r="OZ221" s="222"/>
      <c r="PA221" s="222"/>
      <c r="PB221" s="222"/>
      <c r="PC221" s="222"/>
      <c r="PD221" s="222"/>
      <c r="PE221" s="222"/>
      <c r="PF221" s="222"/>
      <c r="PG221" s="222"/>
      <c r="PH221" s="222"/>
      <c r="PI221" s="222"/>
      <c r="PJ221" s="222"/>
      <c r="PK221" s="222"/>
      <c r="PL221" s="222"/>
      <c r="PM221" s="222"/>
      <c r="PN221" s="222"/>
      <c r="PO221" s="222"/>
      <c r="PP221" s="222"/>
      <c r="PQ221" s="222"/>
      <c r="PR221" s="222"/>
      <c r="PS221" s="222"/>
      <c r="PT221" s="222"/>
      <c r="PU221" s="222"/>
      <c r="PV221" s="222"/>
      <c r="PW221" s="222"/>
      <c r="PX221" s="222"/>
      <c r="PY221" s="222"/>
      <c r="PZ221" s="222"/>
      <c r="QA221" s="222"/>
      <c r="QB221" s="222"/>
      <c r="QC221" s="222"/>
      <c r="QD221" s="222"/>
      <c r="QE221" s="222"/>
      <c r="QF221" s="222"/>
      <c r="QG221" s="222"/>
      <c r="QH221" s="222"/>
      <c r="QI221" s="222"/>
      <c r="QJ221" s="222"/>
      <c r="QK221" s="222"/>
      <c r="QL221" s="222"/>
      <c r="QM221" s="222"/>
      <c r="QN221" s="222"/>
      <c r="QO221" s="222"/>
      <c r="QP221" s="222"/>
      <c r="QQ221" s="222"/>
      <c r="QR221" s="222"/>
      <c r="QS221" s="222"/>
      <c r="QT221" s="222"/>
      <c r="QU221" s="222"/>
      <c r="QV221" s="222"/>
      <c r="QW221" s="222"/>
      <c r="QX221" s="222"/>
      <c r="QY221" s="222"/>
      <c r="QZ221" s="222"/>
      <c r="RA221" s="222"/>
      <c r="RB221" s="222"/>
      <c r="RC221" s="222"/>
      <c r="RD221" s="222"/>
      <c r="RE221" s="222"/>
      <c r="RF221" s="222"/>
      <c r="RG221" s="222"/>
      <c r="RH221" s="222"/>
      <c r="RI221" s="222"/>
      <c r="RJ221" s="222"/>
      <c r="RK221" s="222"/>
      <c r="RL221" s="222"/>
      <c r="RM221" s="222"/>
      <c r="RN221" s="222"/>
      <c r="RO221" s="222"/>
      <c r="RP221" s="222"/>
      <c r="RQ221" s="222"/>
      <c r="RR221" s="222"/>
      <c r="RS221" s="222"/>
      <c r="RT221" s="222"/>
      <c r="RU221" s="222"/>
      <c r="RV221" s="222"/>
      <c r="RW221" s="222"/>
      <c r="RX221" s="222"/>
      <c r="RY221" s="222"/>
      <c r="RZ221" s="222"/>
      <c r="SA221" s="222"/>
      <c r="SB221" s="222"/>
      <c r="SC221" s="222"/>
      <c r="SD221" s="222"/>
      <c r="SE221" s="222"/>
      <c r="SF221" s="222"/>
      <c r="SG221" s="222"/>
      <c r="SH221" s="222"/>
      <c r="SI221" s="222"/>
      <c r="SJ221" s="222"/>
      <c r="SK221" s="222"/>
      <c r="SL221" s="222"/>
      <c r="SM221" s="222"/>
      <c r="SN221" s="222"/>
      <c r="SO221" s="222"/>
      <c r="SP221" s="222"/>
      <c r="SQ221" s="222"/>
      <c r="SR221" s="222"/>
      <c r="SS221" s="222"/>
      <c r="ST221" s="222"/>
      <c r="SU221" s="222"/>
      <c r="SV221" s="222"/>
      <c r="SW221" s="222"/>
      <c r="SX221" s="222"/>
      <c r="SY221" s="222"/>
      <c r="SZ221" s="222"/>
      <c r="TA221" s="222"/>
      <c r="TB221" s="222"/>
      <c r="TC221" s="222"/>
      <c r="TD221" s="222"/>
      <c r="TE221" s="222"/>
      <c r="TF221" s="222"/>
      <c r="TG221" s="222"/>
      <c r="TH221" s="222"/>
      <c r="TI221" s="222"/>
      <c r="TJ221" s="222"/>
      <c r="TK221" s="222"/>
      <c r="TL221" s="222"/>
      <c r="TM221" s="222"/>
      <c r="TN221" s="222"/>
      <c r="TO221" s="222"/>
      <c r="TP221" s="222"/>
      <c r="TQ221" s="222"/>
      <c r="TR221" s="222"/>
      <c r="TS221" s="222"/>
      <c r="TT221" s="222"/>
      <c r="TU221" s="222"/>
      <c r="TV221" s="222"/>
      <c r="TW221" s="222"/>
      <c r="TX221" s="222"/>
      <c r="TY221" s="222"/>
      <c r="TZ221" s="222"/>
      <c r="UA221" s="222"/>
      <c r="UB221" s="222"/>
      <c r="UC221" s="222"/>
      <c r="UD221" s="222"/>
      <c r="UE221" s="222"/>
      <c r="UF221" s="222"/>
      <c r="UG221" s="222"/>
      <c r="UH221" s="222"/>
      <c r="UI221" s="222"/>
      <c r="UJ221" s="222"/>
      <c r="UK221" s="222"/>
      <c r="UL221" s="222"/>
      <c r="UM221" s="222"/>
      <c r="UN221" s="222"/>
      <c r="UO221" s="222"/>
      <c r="UP221" s="222"/>
      <c r="UQ221" s="222"/>
      <c r="UR221" s="222"/>
      <c r="US221" s="222"/>
      <c r="UT221" s="222"/>
      <c r="UU221" s="222"/>
      <c r="UV221" s="222"/>
      <c r="UW221" s="222"/>
      <c r="UX221" s="222"/>
      <c r="UY221" s="222"/>
      <c r="UZ221" s="222"/>
      <c r="VA221" s="222"/>
      <c r="VB221" s="222"/>
      <c r="VC221" s="222"/>
      <c r="VD221" s="222"/>
      <c r="VE221" s="222"/>
      <c r="VF221" s="222"/>
      <c r="VG221" s="222"/>
      <c r="VH221" s="222"/>
      <c r="VI221" s="222"/>
      <c r="VJ221" s="222"/>
      <c r="VK221" s="222"/>
      <c r="VL221" s="222"/>
      <c r="VM221" s="222"/>
      <c r="VN221" s="222"/>
      <c r="VO221" s="222"/>
      <c r="VP221" s="222"/>
      <c r="VQ221" s="222"/>
      <c r="VR221" s="222"/>
      <c r="VS221" s="222"/>
      <c r="VT221" s="222"/>
      <c r="VU221" s="222"/>
      <c r="VV221" s="222"/>
      <c r="VW221" s="222"/>
      <c r="VX221" s="222"/>
      <c r="VY221" s="222"/>
      <c r="VZ221" s="222"/>
      <c r="WA221" s="222"/>
      <c r="WB221" s="222"/>
      <c r="WC221" s="222"/>
      <c r="WD221" s="222"/>
      <c r="WE221" s="222"/>
      <c r="WF221" s="222"/>
      <c r="WG221" s="222"/>
      <c r="WH221" s="222"/>
      <c r="WI221" s="222"/>
      <c r="WJ221" s="222"/>
      <c r="WK221" s="222"/>
      <c r="WL221" s="222"/>
      <c r="WM221" s="222"/>
      <c r="WN221" s="222"/>
      <c r="WO221" s="222"/>
      <c r="WP221" s="222"/>
      <c r="WQ221" s="222"/>
      <c r="WR221" s="222"/>
      <c r="WS221" s="222"/>
      <c r="WT221" s="222"/>
      <c r="WU221" s="222"/>
      <c r="WV221" s="222"/>
      <c r="WW221" s="222"/>
      <c r="WX221" s="222"/>
      <c r="WY221" s="222"/>
      <c r="WZ221" s="222"/>
      <c r="XA221" s="222"/>
      <c r="XB221" s="222"/>
      <c r="XC221" s="222"/>
      <c r="XD221" s="222"/>
      <c r="XE221" s="222"/>
      <c r="XF221" s="222"/>
      <c r="XG221" s="222"/>
      <c r="XH221" s="222"/>
      <c r="XI221" s="222"/>
      <c r="XJ221" s="222"/>
      <c r="XK221" s="222"/>
      <c r="XL221" s="222"/>
      <c r="XM221" s="222"/>
      <c r="XN221" s="222"/>
      <c r="XO221" s="222"/>
      <c r="XP221" s="222"/>
      <c r="XQ221" s="222"/>
      <c r="XR221" s="222"/>
      <c r="XS221" s="222"/>
      <c r="XT221" s="222"/>
      <c r="XU221" s="222"/>
      <c r="XV221" s="222"/>
      <c r="XW221" s="222"/>
      <c r="XX221" s="222"/>
      <c r="XY221" s="222"/>
      <c r="XZ221" s="222"/>
      <c r="YA221" s="222"/>
      <c r="YB221" s="222"/>
      <c r="YC221" s="222"/>
      <c r="YD221" s="222"/>
      <c r="YE221" s="222"/>
      <c r="YF221" s="222"/>
      <c r="YG221" s="222"/>
      <c r="YH221" s="222"/>
      <c r="YI221" s="222"/>
      <c r="YJ221" s="222"/>
      <c r="YK221" s="222"/>
      <c r="YL221" s="222"/>
      <c r="YM221" s="222"/>
      <c r="YN221" s="222"/>
      <c r="YO221" s="222"/>
      <c r="YP221" s="222"/>
      <c r="YQ221" s="222"/>
      <c r="YR221" s="222"/>
      <c r="YS221" s="222"/>
      <c r="YT221" s="222"/>
      <c r="YU221" s="222"/>
      <c r="YV221" s="222"/>
      <c r="YW221" s="222"/>
      <c r="YX221" s="222"/>
      <c r="YY221" s="222"/>
      <c r="YZ221" s="222"/>
      <c r="ZA221" s="222"/>
      <c r="ZB221" s="222"/>
      <c r="ZC221" s="222"/>
      <c r="ZD221" s="222"/>
      <c r="ZE221" s="222"/>
      <c r="ZF221" s="222"/>
      <c r="ZG221" s="222"/>
      <c r="ZH221" s="222"/>
      <c r="ZI221" s="222"/>
      <c r="ZJ221" s="222"/>
      <c r="ZK221" s="222"/>
      <c r="ZL221" s="222"/>
      <c r="ZM221" s="222"/>
      <c r="ZN221" s="222"/>
      <c r="ZO221" s="222"/>
      <c r="ZP221" s="222"/>
      <c r="ZQ221" s="222"/>
      <c r="ZR221" s="222"/>
      <c r="ZS221" s="222"/>
      <c r="ZT221" s="222"/>
      <c r="ZU221" s="222"/>
      <c r="ZV221" s="222"/>
      <c r="ZW221" s="222"/>
      <c r="ZX221" s="222"/>
      <c r="ZY221" s="222"/>
      <c r="ZZ221" s="222"/>
      <c r="AAA221" s="222"/>
      <c r="AAB221" s="222"/>
      <c r="AAC221" s="222"/>
      <c r="AAD221" s="222"/>
      <c r="AAE221" s="222"/>
      <c r="AAF221" s="222"/>
      <c r="AAG221" s="222"/>
      <c r="AAH221" s="222"/>
      <c r="AAI221" s="222"/>
      <c r="AAJ221" s="222"/>
      <c r="AAK221" s="222"/>
      <c r="AAL221" s="222"/>
      <c r="AAM221" s="222"/>
      <c r="AAN221" s="222"/>
      <c r="AAO221" s="222"/>
      <c r="AAP221" s="222"/>
      <c r="AAQ221" s="222"/>
      <c r="AAR221" s="222"/>
      <c r="AAS221" s="222"/>
      <c r="AAT221" s="222"/>
      <c r="AAU221" s="222"/>
      <c r="AAV221" s="222"/>
      <c r="AAW221" s="222"/>
      <c r="AAX221" s="222"/>
      <c r="AAY221" s="222"/>
      <c r="AAZ221" s="222"/>
      <c r="ABA221" s="222"/>
      <c r="ABB221" s="222"/>
      <c r="ABC221" s="222"/>
      <c r="ABD221" s="222"/>
      <c r="ABE221" s="222"/>
      <c r="ABF221" s="222"/>
      <c r="ABG221" s="222"/>
      <c r="ABH221" s="222"/>
      <c r="ABI221" s="222"/>
      <c r="ABJ221" s="222"/>
      <c r="ABK221" s="222"/>
      <c r="ABL221" s="222"/>
      <c r="ABM221" s="222"/>
      <c r="ABN221" s="222"/>
      <c r="ABO221" s="222"/>
      <c r="ABP221" s="222"/>
      <c r="ABQ221" s="222"/>
      <c r="ABR221" s="222"/>
      <c r="ABS221" s="222"/>
      <c r="ABT221" s="222"/>
      <c r="ABU221" s="222"/>
      <c r="ABV221" s="222"/>
      <c r="ABW221" s="222"/>
      <c r="ABX221" s="222"/>
      <c r="ABY221" s="222"/>
      <c r="ABZ221" s="222"/>
      <c r="ACA221" s="222"/>
      <c r="ACB221" s="222"/>
      <c r="ACC221" s="222"/>
      <c r="ACD221" s="222"/>
      <c r="ACE221" s="222"/>
      <c r="ACF221" s="222"/>
      <c r="ACG221" s="222"/>
      <c r="ACH221" s="222"/>
      <c r="ACI221" s="222"/>
      <c r="ACJ221" s="222"/>
      <c r="ACK221" s="222"/>
      <c r="ACL221" s="222"/>
      <c r="ACM221" s="222"/>
      <c r="ACN221" s="222"/>
      <c r="ACO221" s="222"/>
      <c r="ACP221" s="222"/>
      <c r="ACQ221" s="222"/>
      <c r="ACR221" s="222"/>
      <c r="ACS221" s="222"/>
      <c r="ACT221" s="222"/>
      <c r="ACU221" s="222"/>
      <c r="ACV221" s="222"/>
      <c r="ACW221" s="222"/>
      <c r="ACX221" s="222"/>
      <c r="ACY221" s="222"/>
      <c r="ACZ221" s="222"/>
      <c r="ADA221" s="222"/>
      <c r="ADB221" s="222"/>
      <c r="ADC221" s="222"/>
      <c r="ADD221" s="222"/>
      <c r="ADE221" s="222"/>
      <c r="ADF221" s="222"/>
      <c r="ADG221" s="222"/>
      <c r="ADH221" s="222"/>
      <c r="ADI221" s="222"/>
      <c r="ADJ221" s="222"/>
      <c r="ADK221" s="222"/>
      <c r="ADL221" s="222"/>
      <c r="ADM221" s="222"/>
      <c r="ADN221" s="222"/>
      <c r="ADO221" s="222"/>
      <c r="ADP221" s="222"/>
      <c r="ADQ221" s="222"/>
      <c r="ADR221" s="222"/>
      <c r="ADS221" s="222"/>
      <c r="ADT221" s="222"/>
      <c r="ADU221" s="222"/>
      <c r="ADV221" s="222"/>
      <c r="ADW221" s="222"/>
      <c r="ADX221" s="222"/>
      <c r="ADY221" s="222"/>
      <c r="ADZ221" s="222"/>
      <c r="AEA221" s="222"/>
      <c r="AEB221" s="222"/>
      <c r="AEC221" s="222"/>
      <c r="AED221" s="222"/>
      <c r="AEE221" s="222"/>
      <c r="AEF221" s="222"/>
      <c r="AEG221" s="222"/>
      <c r="AEH221" s="222"/>
      <c r="AEI221" s="222"/>
      <c r="AEJ221" s="222"/>
      <c r="AEK221" s="222"/>
      <c r="AEL221" s="222"/>
      <c r="AEM221" s="222"/>
      <c r="AEN221" s="222"/>
      <c r="AEO221" s="222"/>
      <c r="AEP221" s="222"/>
      <c r="AEQ221" s="222"/>
      <c r="AER221" s="222"/>
      <c r="AES221" s="222"/>
      <c r="AET221" s="222"/>
      <c r="AEU221" s="222"/>
      <c r="AEV221" s="222"/>
      <c r="AEW221" s="222"/>
      <c r="AEX221" s="222"/>
      <c r="AEY221" s="222"/>
      <c r="AEZ221" s="222"/>
      <c r="AFA221" s="222"/>
      <c r="AFB221" s="222"/>
      <c r="AFC221" s="222"/>
      <c r="AFD221" s="222"/>
      <c r="AFE221" s="222"/>
      <c r="AFF221" s="222"/>
      <c r="AFG221" s="222"/>
      <c r="AFH221" s="222"/>
      <c r="AFI221" s="222"/>
      <c r="AFJ221" s="222"/>
      <c r="AFK221" s="222"/>
      <c r="AFL221" s="222"/>
      <c r="AFM221" s="222"/>
      <c r="AFN221" s="222"/>
      <c r="AFO221" s="222"/>
      <c r="AFP221" s="222"/>
      <c r="AFQ221" s="222"/>
      <c r="AFR221" s="222"/>
      <c r="AFS221" s="222"/>
      <c r="AFT221" s="222"/>
    </row>
    <row r="222" spans="1:852">
      <c r="A222" s="102" t="s">
        <v>1653</v>
      </c>
      <c r="B222" s="102" t="s">
        <v>10014</v>
      </c>
      <c r="C222" s="840" t="str">
        <f>IF(Severity!F222&gt;=0.5,"YES","NO")</f>
        <v>NO</v>
      </c>
      <c r="D222" s="840" t="str">
        <f>IF(Severity!G222&gt;=0.5,"YES","NO")</f>
        <v>YES</v>
      </c>
      <c r="E222" s="213">
        <v>12</v>
      </c>
      <c r="F222" s="213">
        <v>2</v>
      </c>
      <c r="G222" s="580" t="s">
        <v>9615</v>
      </c>
      <c r="H222" s="270" t="s">
        <v>747</v>
      </c>
      <c r="I222" s="270" t="s">
        <v>455</v>
      </c>
      <c r="J222" s="270">
        <v>4</v>
      </c>
      <c r="K222" s="270" t="s">
        <v>235</v>
      </c>
      <c r="L222" s="90">
        <v>9</v>
      </c>
      <c r="M222" s="217">
        <v>28</v>
      </c>
      <c r="N222" s="270">
        <v>9</v>
      </c>
      <c r="O222" s="270" t="s">
        <v>235</v>
      </c>
      <c r="P222" s="90">
        <v>9</v>
      </c>
      <c r="Q222" s="217">
        <v>17</v>
      </c>
      <c r="R222" s="217">
        <v>50</v>
      </c>
      <c r="S222" s="270" t="s">
        <v>235</v>
      </c>
      <c r="T222" s="270">
        <v>9</v>
      </c>
      <c r="U222" s="125">
        <v>13.6</v>
      </c>
      <c r="V222" s="125">
        <v>3.1</v>
      </c>
      <c r="Y222" s="125"/>
      <c r="Z222" s="125"/>
      <c r="AA222" s="125">
        <v>10</v>
      </c>
      <c r="AB222" s="125">
        <v>6.2</v>
      </c>
      <c r="AC222" s="125"/>
      <c r="AD222" s="125"/>
      <c r="AE222" s="114"/>
      <c r="AF222" s="125"/>
      <c r="AG222" s="125"/>
      <c r="AH222" s="125"/>
      <c r="AI222" s="265">
        <v>52</v>
      </c>
      <c r="AJ222" s="267">
        <f t="shared" si="60"/>
        <v>48</v>
      </c>
      <c r="AK222" s="265">
        <v>48</v>
      </c>
      <c r="AL222" s="270" t="s">
        <v>624</v>
      </c>
      <c r="AM222" s="270" t="s">
        <v>749</v>
      </c>
      <c r="AN222" s="270" t="s">
        <v>455</v>
      </c>
      <c r="AO222" s="270">
        <v>2</v>
      </c>
      <c r="AP222" s="270" t="s">
        <v>235</v>
      </c>
      <c r="AQ222" s="90">
        <v>9</v>
      </c>
      <c r="AR222" s="217">
        <v>6</v>
      </c>
      <c r="AS222" s="90">
        <v>9</v>
      </c>
      <c r="AT222" s="265" t="s">
        <v>235</v>
      </c>
      <c r="AU222" s="90">
        <v>9</v>
      </c>
      <c r="AV222" s="217">
        <v>2</v>
      </c>
      <c r="AW222" s="217">
        <v>50</v>
      </c>
      <c r="AX222" s="265" t="s">
        <v>235</v>
      </c>
      <c r="AY222" s="265">
        <v>9</v>
      </c>
      <c r="AZ222" s="114">
        <v>12.7</v>
      </c>
      <c r="BA222" s="114">
        <v>1.9</v>
      </c>
      <c r="BD222" s="114"/>
      <c r="BE222" s="114"/>
      <c r="BF222" s="114">
        <v>11.5</v>
      </c>
      <c r="BG222" s="114">
        <v>5.4</v>
      </c>
      <c r="BH222" s="114"/>
      <c r="BI222" s="114"/>
      <c r="BJ222" s="114"/>
      <c r="BK222" s="114"/>
      <c r="BL222" s="114"/>
      <c r="BM222" s="114"/>
      <c r="BN222" s="270">
        <v>21</v>
      </c>
      <c r="BO222" s="270">
        <f t="shared" si="61"/>
        <v>19</v>
      </c>
      <c r="BP222" s="270">
        <v>19</v>
      </c>
      <c r="BQ222" s="95"/>
      <c r="BR222" s="270" t="s">
        <v>455</v>
      </c>
      <c r="BS222" s="223"/>
      <c r="BT222" s="223"/>
      <c r="BU222" s="223"/>
      <c r="BV222" s="223"/>
      <c r="BW222" s="223"/>
      <c r="BX222" s="223"/>
      <c r="BY222" s="223"/>
      <c r="BZ222" s="223"/>
      <c r="CA222" s="223"/>
      <c r="CB222" s="223"/>
      <c r="CC222" s="223"/>
      <c r="CD222" s="223"/>
      <c r="CE222" s="114"/>
      <c r="CF222" s="114"/>
      <c r="CG222" s="114"/>
      <c r="CH222" s="114"/>
      <c r="CI222" s="114"/>
      <c r="CJ222" s="114"/>
      <c r="CK222" s="114"/>
      <c r="CL222" s="114"/>
      <c r="CM222" s="114"/>
      <c r="CN222" s="114"/>
      <c r="CO222" s="114"/>
      <c r="CP222" s="114"/>
      <c r="CQ222" s="114"/>
      <c r="CR222" s="114"/>
      <c r="CS222" s="223"/>
      <c r="CT222" s="223"/>
      <c r="CU222" s="223"/>
      <c r="CV222" s="95"/>
      <c r="CW222" s="270" t="s">
        <v>455</v>
      </c>
      <c r="CX222" s="95"/>
      <c r="CY222" s="223"/>
      <c r="CZ222" s="223"/>
      <c r="DA222" s="223"/>
      <c r="DB222" s="223"/>
      <c r="DC222" s="223"/>
      <c r="DD222" s="223"/>
      <c r="DE222" s="223"/>
      <c r="DF222" s="223"/>
      <c r="DG222" s="223"/>
      <c r="DH222" s="223"/>
      <c r="DI222" s="223"/>
      <c r="DJ222" s="125"/>
      <c r="DK222" s="125"/>
      <c r="DL222" s="125"/>
      <c r="DM222" s="125"/>
      <c r="DN222" s="125"/>
      <c r="DO222" s="125"/>
      <c r="DP222" s="125"/>
      <c r="DQ222" s="125"/>
      <c r="DR222" s="125"/>
      <c r="DS222" s="125"/>
      <c r="DT222" s="125"/>
      <c r="DU222" s="125"/>
      <c r="DV222" s="125"/>
      <c r="DW222" s="125"/>
      <c r="DX222" s="223"/>
      <c r="DY222" s="223"/>
      <c r="DZ222" s="223"/>
      <c r="EA222" s="223"/>
      <c r="EB222" s="270" t="s">
        <v>455</v>
      </c>
      <c r="EC222" s="223"/>
      <c r="ED222" s="223"/>
      <c r="EE222" s="223"/>
      <c r="EF222" s="223"/>
      <c r="EG222" s="223"/>
      <c r="EH222" s="223"/>
      <c r="EI222" s="223"/>
      <c r="EJ222" s="223"/>
      <c r="EK222" s="223"/>
      <c r="EL222" s="223"/>
      <c r="EM222" s="223"/>
      <c r="EN222" s="223"/>
      <c r="EO222" s="125"/>
      <c r="EP222" s="125"/>
      <c r="EQ222" s="125"/>
      <c r="ER222" s="125"/>
      <c r="ES222" s="125"/>
      <c r="ET222" s="125"/>
      <c r="EU222" s="125"/>
      <c r="EV222" s="125"/>
      <c r="EW222" s="125"/>
      <c r="EX222" s="125"/>
      <c r="EY222" s="125"/>
      <c r="EZ222" s="125"/>
      <c r="FA222" s="125"/>
      <c r="FB222" s="125"/>
      <c r="FC222" s="223"/>
      <c r="FD222" s="223"/>
      <c r="FE222" s="223"/>
      <c r="FF222" s="270" t="s">
        <v>455</v>
      </c>
      <c r="FG222" s="90"/>
      <c r="FH222" s="223"/>
      <c r="FI222" s="223"/>
      <c r="FJ222" s="223"/>
      <c r="FK222" s="223"/>
      <c r="FL222" s="223"/>
      <c r="FM222" s="223"/>
      <c r="FN222" s="223"/>
      <c r="FO222" s="223"/>
      <c r="FP222" s="223"/>
      <c r="FQ222" s="223"/>
      <c r="FR222" s="223"/>
      <c r="FS222" s="223"/>
      <c r="FT222" s="223"/>
      <c r="FU222" s="223"/>
      <c r="FV222" s="223"/>
      <c r="FW222" s="223"/>
      <c r="FX222" s="223"/>
      <c r="FY222" s="223"/>
      <c r="FZ222" s="223"/>
      <c r="GA222" s="223"/>
      <c r="GB222" s="223"/>
      <c r="GC222" s="223"/>
      <c r="GD222" s="223"/>
      <c r="GE222" s="223"/>
      <c r="GF222" s="223"/>
      <c r="GG222" s="223"/>
      <c r="GH222" s="223"/>
      <c r="GI222" s="223"/>
      <c r="GJ222" s="223"/>
      <c r="GK222" s="223"/>
      <c r="GL222" s="223"/>
      <c r="GM222" s="223"/>
      <c r="GN222" s="223"/>
      <c r="GO222" s="223"/>
      <c r="GP222" s="223"/>
      <c r="GQ222" s="223"/>
      <c r="GR222" s="223"/>
      <c r="GS222" s="223"/>
      <c r="GT222" s="223"/>
      <c r="GU222" s="223"/>
      <c r="GV222" s="223"/>
      <c r="GW222" s="223"/>
      <c r="GX222" s="223"/>
      <c r="GY222" s="223"/>
      <c r="GZ222" s="223"/>
      <c r="HA222" s="223"/>
      <c r="HB222" s="223"/>
      <c r="HC222" s="223"/>
      <c r="HD222" s="270" t="s">
        <v>455</v>
      </c>
      <c r="HE222" s="223"/>
      <c r="HF222" s="223"/>
      <c r="HG222" s="90"/>
      <c r="HH222" s="223"/>
      <c r="HI222" s="223"/>
      <c r="HJ222" s="223"/>
      <c r="HK222" s="223"/>
      <c r="HL222" s="223"/>
      <c r="HM222" s="223"/>
      <c r="HN222" s="223"/>
      <c r="HO222" s="223"/>
      <c r="HP222" s="223"/>
      <c r="HQ222" s="223"/>
      <c r="HR222" s="223"/>
      <c r="HS222" s="223"/>
      <c r="HT222" s="223"/>
      <c r="HU222" s="223"/>
      <c r="HV222" s="223"/>
      <c r="HW222" s="223"/>
      <c r="HX222" s="223"/>
      <c r="HY222" s="223"/>
      <c r="HZ222" s="223"/>
      <c r="IA222" s="223"/>
      <c r="IB222" s="223"/>
      <c r="IC222" s="223"/>
      <c r="ID222" s="223"/>
      <c r="IE222" s="223"/>
      <c r="IF222" s="223"/>
      <c r="IG222" s="223"/>
      <c r="IH222" s="223"/>
      <c r="II222" s="223"/>
      <c r="IJ222" s="223"/>
      <c r="IK222" s="223"/>
      <c r="IL222" s="223"/>
      <c r="IM222" s="223"/>
      <c r="IN222" s="223"/>
      <c r="IO222" s="223"/>
      <c r="IP222" s="223"/>
      <c r="IQ222" s="223"/>
      <c r="IR222" s="223"/>
      <c r="IS222" s="270" t="s">
        <v>455</v>
      </c>
      <c r="IT222" s="223"/>
      <c r="IU222" s="223"/>
      <c r="IV222" s="223"/>
      <c r="IW222" s="223"/>
      <c r="IX222" s="223"/>
      <c r="IY222" s="223"/>
      <c r="IZ222" s="223"/>
      <c r="JA222" s="223"/>
      <c r="JB222" s="223"/>
      <c r="JC222" s="223"/>
      <c r="JD222" s="223"/>
      <c r="JE222" s="223"/>
      <c r="JF222" s="223"/>
      <c r="JG222" s="223"/>
      <c r="JH222" s="223"/>
      <c r="JI222" s="223"/>
      <c r="JJ222" s="223"/>
      <c r="JK222" s="223"/>
      <c r="JL222" s="223"/>
      <c r="JM222" s="223"/>
      <c r="JN222" s="223"/>
      <c r="JO222" s="223"/>
      <c r="JP222" s="223"/>
      <c r="JQ222" s="223"/>
      <c r="JR222" s="223"/>
      <c r="JS222" s="223"/>
      <c r="JT222" s="223"/>
      <c r="JU222" s="223"/>
      <c r="JV222" s="223"/>
      <c r="JW222" s="223"/>
      <c r="JX222" s="223"/>
      <c r="JY222" s="223"/>
      <c r="JZ222" s="223"/>
      <c r="KA222" s="223"/>
      <c r="KB222" s="223"/>
      <c r="KC222" s="223"/>
      <c r="KD222" s="223"/>
      <c r="KE222" s="270" t="s">
        <v>455</v>
      </c>
      <c r="KF222" s="223"/>
      <c r="KG222" s="223"/>
      <c r="KH222" s="223"/>
      <c r="KI222" s="90"/>
      <c r="KJ222" s="223"/>
      <c r="KK222" s="223"/>
      <c r="KL222" s="223"/>
      <c r="KM222" s="223"/>
      <c r="KN222" s="223"/>
      <c r="KO222" s="223"/>
      <c r="KP222" s="223"/>
      <c r="KQ222" s="223"/>
      <c r="KR222" s="223"/>
      <c r="KS222" s="223"/>
      <c r="KT222" s="223"/>
      <c r="KU222" s="223"/>
      <c r="KV222" s="223"/>
      <c r="KW222" s="223"/>
      <c r="KX222" s="223"/>
      <c r="KY222" s="223"/>
      <c r="KZ222" s="223"/>
      <c r="LA222" s="223"/>
      <c r="LB222" s="223"/>
      <c r="LC222" s="223"/>
      <c r="LD222" s="223"/>
      <c r="LE222" s="223"/>
      <c r="LF222" s="223"/>
      <c r="LG222" s="223"/>
      <c r="LH222" s="223"/>
      <c r="LI222" s="223"/>
      <c r="LJ222" s="223"/>
      <c r="LK222" s="223"/>
      <c r="LL222" s="223"/>
      <c r="LM222" s="223"/>
      <c r="LN222" s="223"/>
      <c r="LO222" s="223"/>
      <c r="LP222" s="223"/>
      <c r="LQ222" s="223"/>
      <c r="LR222" s="223"/>
      <c r="LS222" s="223"/>
      <c r="LT222" s="270" t="s">
        <v>455</v>
      </c>
      <c r="LU222" s="223"/>
      <c r="LV222" s="223"/>
      <c r="LW222" s="223"/>
      <c r="LX222" s="223"/>
      <c r="LY222" s="223"/>
      <c r="LZ222" s="223"/>
      <c r="MA222" s="223"/>
      <c r="MB222" s="223"/>
      <c r="MC222" s="223"/>
      <c r="MD222" s="223"/>
      <c r="ME222" s="223"/>
      <c r="MF222" s="223"/>
      <c r="MG222" s="223"/>
      <c r="MH222" s="223"/>
      <c r="MI222" s="223"/>
      <c r="MJ222" s="223"/>
      <c r="MK222" s="223"/>
      <c r="ML222" s="223"/>
      <c r="MM222" s="223"/>
      <c r="MN222" s="223"/>
      <c r="MO222" s="223"/>
      <c r="MP222" s="223"/>
      <c r="MQ222" s="223"/>
      <c r="MR222" s="223"/>
      <c r="MS222" s="223"/>
      <c r="MT222" s="223"/>
      <c r="MU222" s="223"/>
      <c r="MV222" s="223"/>
      <c r="MW222" s="223"/>
      <c r="MX222" s="223"/>
      <c r="MY222" s="223"/>
      <c r="MZ222" s="223"/>
      <c r="NA222" s="223"/>
      <c r="NB222" s="223"/>
      <c r="NC222" s="223"/>
      <c r="ND222" s="223"/>
      <c r="NE222" s="223"/>
      <c r="NF222" s="223"/>
      <c r="NG222" s="223"/>
      <c r="NH222" s="223"/>
      <c r="NI222" s="223"/>
      <c r="NJ222" s="223"/>
      <c r="NK222" s="223"/>
      <c r="NL222" s="223"/>
      <c r="NM222" s="223"/>
      <c r="NN222" s="223"/>
      <c r="NO222" s="223"/>
      <c r="NP222" s="223"/>
      <c r="NQ222" s="223"/>
      <c r="NR222" s="223"/>
      <c r="NS222" s="223"/>
      <c r="NT222" s="223"/>
      <c r="NU222" s="223"/>
      <c r="NV222" s="223"/>
      <c r="NW222" s="223"/>
      <c r="NX222" s="223"/>
      <c r="NY222" s="223"/>
      <c r="NZ222" s="223"/>
      <c r="OA222" s="223"/>
      <c r="OB222" s="223"/>
      <c r="OC222" s="223"/>
      <c r="OD222" s="223"/>
      <c r="OE222" s="223"/>
      <c r="OF222" s="223"/>
      <c r="OG222" s="223"/>
      <c r="OH222" s="223"/>
      <c r="OI222" s="223"/>
      <c r="OJ222" s="223"/>
      <c r="OK222" s="223"/>
      <c r="OL222" s="223"/>
      <c r="OM222" s="223"/>
      <c r="ON222" s="223"/>
      <c r="OO222" s="223"/>
      <c r="OP222" s="223"/>
      <c r="OQ222" s="223"/>
      <c r="OR222" s="223"/>
      <c r="OS222" s="267">
        <f>IF(ISERROR(#REF!),0,1)</f>
        <v>0</v>
      </c>
      <c r="OT222" s="267">
        <f t="shared" si="58"/>
        <v>0</v>
      </c>
      <c r="OU222" s="267">
        <f t="shared" si="59"/>
        <v>1</v>
      </c>
      <c r="OV222" s="222"/>
      <c r="OW222" s="222"/>
      <c r="OX222" s="222"/>
      <c r="OY222" s="222"/>
      <c r="OZ222" s="222"/>
      <c r="PA222" s="222"/>
      <c r="PB222" s="222"/>
      <c r="PC222" s="222"/>
      <c r="PD222" s="222"/>
      <c r="PE222" s="222"/>
      <c r="PF222" s="222"/>
      <c r="PG222" s="222"/>
      <c r="PH222" s="222"/>
      <c r="PI222" s="222"/>
      <c r="PJ222" s="222"/>
      <c r="PK222" s="222"/>
      <c r="PL222" s="222"/>
      <c r="PM222" s="222"/>
      <c r="PN222" s="222"/>
      <c r="PO222" s="222"/>
      <c r="PP222" s="222"/>
      <c r="PQ222" s="222"/>
      <c r="PR222" s="222"/>
      <c r="PS222" s="222"/>
      <c r="PT222" s="222"/>
      <c r="PU222" s="222"/>
      <c r="PV222" s="222"/>
      <c r="PW222" s="222"/>
      <c r="PX222" s="222"/>
      <c r="PY222" s="222"/>
      <c r="PZ222" s="222"/>
      <c r="QA222" s="222"/>
      <c r="QB222" s="222"/>
      <c r="QC222" s="222"/>
      <c r="QD222" s="222"/>
      <c r="QE222" s="222"/>
      <c r="QF222" s="222"/>
      <c r="QG222" s="222"/>
      <c r="QH222" s="222"/>
      <c r="QI222" s="222"/>
      <c r="QJ222" s="222"/>
      <c r="QK222" s="222"/>
      <c r="QL222" s="222"/>
      <c r="QM222" s="222"/>
      <c r="QN222" s="222"/>
      <c r="QO222" s="222"/>
      <c r="QP222" s="222"/>
      <c r="QQ222" s="222"/>
      <c r="QR222" s="222"/>
      <c r="QS222" s="222"/>
      <c r="QT222" s="222"/>
      <c r="QU222" s="222"/>
      <c r="QV222" s="222"/>
      <c r="QW222" s="222"/>
      <c r="QX222" s="222"/>
      <c r="QY222" s="222"/>
      <c r="QZ222" s="222"/>
      <c r="RA222" s="222"/>
      <c r="RB222" s="222"/>
      <c r="RC222" s="222"/>
      <c r="RD222" s="222"/>
      <c r="RE222" s="222"/>
      <c r="RF222" s="222"/>
      <c r="RG222" s="222"/>
      <c r="RH222" s="222"/>
      <c r="RI222" s="222"/>
      <c r="RJ222" s="222"/>
      <c r="RK222" s="222"/>
      <c r="RL222" s="222"/>
      <c r="RM222" s="222"/>
      <c r="RN222" s="222"/>
      <c r="RO222" s="222"/>
      <c r="RP222" s="222"/>
      <c r="RQ222" s="222"/>
      <c r="RR222" s="222"/>
      <c r="RS222" s="222"/>
      <c r="RT222" s="222"/>
      <c r="RU222" s="222"/>
      <c r="RV222" s="222"/>
      <c r="RW222" s="222"/>
      <c r="RX222" s="222"/>
      <c r="RY222" s="222"/>
      <c r="RZ222" s="222"/>
      <c r="SA222" s="222"/>
      <c r="SB222" s="222"/>
      <c r="SC222" s="222"/>
      <c r="SD222" s="222"/>
      <c r="SE222" s="222"/>
      <c r="SF222" s="222"/>
      <c r="SG222" s="222"/>
      <c r="SH222" s="222"/>
      <c r="SI222" s="222"/>
      <c r="SJ222" s="222"/>
      <c r="SK222" s="222"/>
      <c r="SL222" s="222"/>
      <c r="SM222" s="222"/>
      <c r="SN222" s="222"/>
      <c r="SO222" s="222"/>
      <c r="SP222" s="222"/>
      <c r="SQ222" s="222"/>
      <c r="SR222" s="222"/>
      <c r="SS222" s="222"/>
      <c r="ST222" s="222"/>
      <c r="SU222" s="222"/>
      <c r="SV222" s="222"/>
      <c r="SW222" s="222"/>
      <c r="SX222" s="222"/>
      <c r="SY222" s="222"/>
      <c r="SZ222" s="222"/>
      <c r="TA222" s="222"/>
      <c r="TB222" s="222"/>
      <c r="TC222" s="222"/>
      <c r="TD222" s="222"/>
      <c r="TE222" s="222"/>
      <c r="TF222" s="222"/>
      <c r="TG222" s="222"/>
      <c r="TH222" s="222"/>
      <c r="TI222" s="222"/>
      <c r="TJ222" s="222"/>
      <c r="TK222" s="222"/>
      <c r="TL222" s="222"/>
      <c r="TM222" s="222"/>
      <c r="TN222" s="222"/>
      <c r="TO222" s="222"/>
      <c r="TP222" s="222"/>
      <c r="TQ222" s="222"/>
      <c r="TR222" s="222"/>
      <c r="TS222" s="222"/>
      <c r="TT222" s="222"/>
      <c r="TU222" s="222"/>
      <c r="TV222" s="222"/>
      <c r="TW222" s="222"/>
      <c r="TX222" s="222"/>
      <c r="TY222" s="222"/>
      <c r="TZ222" s="222"/>
      <c r="UA222" s="222"/>
      <c r="UB222" s="222"/>
      <c r="UC222" s="222"/>
      <c r="UD222" s="222"/>
      <c r="UE222" s="222"/>
      <c r="UF222" s="222"/>
      <c r="UG222" s="222"/>
      <c r="UH222" s="222"/>
      <c r="UI222" s="222"/>
      <c r="UJ222" s="222"/>
      <c r="UK222" s="222"/>
      <c r="UL222" s="222"/>
      <c r="UM222" s="222"/>
      <c r="UN222" s="222"/>
      <c r="UO222" s="222"/>
      <c r="UP222" s="222"/>
      <c r="UQ222" s="222"/>
      <c r="UR222" s="222"/>
      <c r="US222" s="222"/>
      <c r="UT222" s="222"/>
      <c r="UU222" s="222"/>
      <c r="UV222" s="222"/>
      <c r="UW222" s="222"/>
      <c r="UX222" s="222"/>
      <c r="UY222" s="222"/>
      <c r="UZ222" s="222"/>
      <c r="VA222" s="222"/>
      <c r="VB222" s="222"/>
      <c r="VC222" s="222"/>
      <c r="VD222" s="222"/>
      <c r="VE222" s="222"/>
      <c r="VF222" s="222"/>
      <c r="VG222" s="222"/>
      <c r="VH222" s="222"/>
      <c r="VI222" s="222"/>
      <c r="VJ222" s="222"/>
      <c r="VK222" s="222"/>
      <c r="VL222" s="222"/>
      <c r="VM222" s="222"/>
      <c r="VN222" s="222"/>
      <c r="VO222" s="222"/>
      <c r="VP222" s="222"/>
      <c r="VQ222" s="222"/>
      <c r="VR222" s="222"/>
      <c r="VS222" s="222"/>
      <c r="VT222" s="222"/>
      <c r="VU222" s="222"/>
      <c r="VV222" s="222"/>
      <c r="VW222" s="222"/>
      <c r="VX222" s="222"/>
      <c r="VY222" s="222"/>
      <c r="VZ222" s="222"/>
      <c r="WA222" s="222"/>
      <c r="WB222" s="222"/>
      <c r="WC222" s="222"/>
      <c r="WD222" s="222"/>
      <c r="WE222" s="222"/>
      <c r="WF222" s="222"/>
      <c r="WG222" s="222"/>
      <c r="WH222" s="222"/>
      <c r="WI222" s="222"/>
      <c r="WJ222" s="222"/>
      <c r="WK222" s="222"/>
      <c r="WL222" s="222"/>
      <c r="WM222" s="222"/>
      <c r="WN222" s="222"/>
      <c r="WO222" s="222"/>
      <c r="WP222" s="222"/>
      <c r="WQ222" s="222"/>
      <c r="WR222" s="222"/>
      <c r="WS222" s="222"/>
      <c r="WT222" s="222"/>
      <c r="WU222" s="222"/>
      <c r="WV222" s="222"/>
      <c r="WW222" s="222"/>
      <c r="WX222" s="222"/>
      <c r="WY222" s="222"/>
      <c r="WZ222" s="222"/>
      <c r="XA222" s="222"/>
      <c r="XB222" s="222"/>
      <c r="XC222" s="222"/>
      <c r="XD222" s="222"/>
      <c r="XE222" s="222"/>
      <c r="XF222" s="222"/>
      <c r="XG222" s="222"/>
      <c r="XH222" s="222"/>
      <c r="XI222" s="222"/>
      <c r="XJ222" s="222"/>
      <c r="XK222" s="222"/>
      <c r="XL222" s="222"/>
      <c r="XM222" s="222"/>
      <c r="XN222" s="222"/>
      <c r="XO222" s="222"/>
      <c r="XP222" s="222"/>
      <c r="XQ222" s="222"/>
      <c r="XR222" s="222"/>
      <c r="XS222" s="222"/>
      <c r="XT222" s="222"/>
      <c r="XU222" s="222"/>
      <c r="XV222" s="222"/>
      <c r="XW222" s="222"/>
      <c r="XX222" s="222"/>
      <c r="XY222" s="222"/>
      <c r="XZ222" s="222"/>
      <c r="YA222" s="222"/>
      <c r="YB222" s="222"/>
      <c r="YC222" s="222"/>
      <c r="YD222" s="222"/>
      <c r="YE222" s="222"/>
      <c r="YF222" s="222"/>
      <c r="YG222" s="222"/>
      <c r="YH222" s="222"/>
      <c r="YI222" s="222"/>
      <c r="YJ222" s="222"/>
      <c r="YK222" s="222"/>
      <c r="YL222" s="222"/>
      <c r="YM222" s="222"/>
      <c r="YN222" s="222"/>
      <c r="YO222" s="222"/>
      <c r="YP222" s="222"/>
      <c r="YQ222" s="222"/>
      <c r="YR222" s="222"/>
      <c r="YS222" s="222"/>
      <c r="YT222" s="222"/>
      <c r="YU222" s="222"/>
      <c r="YV222" s="222"/>
      <c r="YW222" s="222"/>
      <c r="YX222" s="222"/>
      <c r="YY222" s="222"/>
      <c r="YZ222" s="222"/>
      <c r="ZA222" s="222"/>
      <c r="ZB222" s="222"/>
      <c r="ZC222" s="222"/>
      <c r="ZD222" s="222"/>
      <c r="ZE222" s="222"/>
      <c r="ZF222" s="222"/>
      <c r="ZG222" s="222"/>
      <c r="ZH222" s="222"/>
      <c r="ZI222" s="222"/>
      <c r="ZJ222" s="222"/>
      <c r="ZK222" s="222"/>
      <c r="ZL222" s="222"/>
      <c r="ZM222" s="222"/>
      <c r="ZN222" s="222"/>
      <c r="ZO222" s="222"/>
      <c r="ZP222" s="222"/>
      <c r="ZQ222" s="222"/>
      <c r="ZR222" s="222"/>
      <c r="ZS222" s="222"/>
      <c r="ZT222" s="222"/>
      <c r="ZU222" s="222"/>
      <c r="ZV222" s="222"/>
      <c r="ZW222" s="222"/>
      <c r="ZX222" s="222"/>
      <c r="ZY222" s="222"/>
      <c r="ZZ222" s="222"/>
      <c r="AAA222" s="222"/>
      <c r="AAB222" s="222"/>
      <c r="AAC222" s="222"/>
      <c r="AAD222" s="222"/>
      <c r="AAE222" s="222"/>
      <c r="AAF222" s="222"/>
      <c r="AAG222" s="222"/>
      <c r="AAH222" s="222"/>
      <c r="AAI222" s="222"/>
      <c r="AAJ222" s="222"/>
      <c r="AAK222" s="222"/>
      <c r="AAL222" s="222"/>
      <c r="AAM222" s="222"/>
      <c r="AAN222" s="222"/>
      <c r="AAO222" s="222"/>
      <c r="AAP222" s="222"/>
      <c r="AAQ222" s="222"/>
      <c r="AAR222" s="222"/>
      <c r="AAS222" s="222"/>
      <c r="AAT222" s="222"/>
      <c r="AAU222" s="222"/>
      <c r="AAV222" s="222"/>
      <c r="AAW222" s="222"/>
      <c r="AAX222" s="222"/>
      <c r="AAY222" s="222"/>
      <c r="AAZ222" s="222"/>
      <c r="ABA222" s="222"/>
      <c r="ABB222" s="222"/>
      <c r="ABC222" s="222"/>
      <c r="ABD222" s="222"/>
      <c r="ABE222" s="222"/>
      <c r="ABF222" s="222"/>
      <c r="ABG222" s="222"/>
      <c r="ABH222" s="222"/>
      <c r="ABI222" s="222"/>
      <c r="ABJ222" s="222"/>
      <c r="ABK222" s="222"/>
      <c r="ABL222" s="222"/>
      <c r="ABM222" s="222"/>
      <c r="ABN222" s="222"/>
      <c r="ABO222" s="222"/>
      <c r="ABP222" s="222"/>
      <c r="ABQ222" s="222"/>
      <c r="ABR222" s="222"/>
      <c r="ABS222" s="222"/>
      <c r="ABT222" s="222"/>
      <c r="ABU222" s="222"/>
      <c r="ABV222" s="222"/>
      <c r="ABW222" s="222"/>
      <c r="ABX222" s="222"/>
      <c r="ABY222" s="222"/>
      <c r="ABZ222" s="222"/>
      <c r="ACA222" s="222"/>
      <c r="ACB222" s="222"/>
      <c r="ACC222" s="222"/>
      <c r="ACD222" s="222"/>
      <c r="ACE222" s="222"/>
      <c r="ACF222" s="222"/>
      <c r="ACG222" s="222"/>
      <c r="ACH222" s="222"/>
      <c r="ACI222" s="222"/>
      <c r="ACJ222" s="222"/>
      <c r="ACK222" s="222"/>
      <c r="ACL222" s="222"/>
      <c r="ACM222" s="222"/>
      <c r="ACN222" s="222"/>
      <c r="ACO222" s="222"/>
      <c r="ACP222" s="222"/>
      <c r="ACQ222" s="222"/>
      <c r="ACR222" s="222"/>
      <c r="ACS222" s="222"/>
      <c r="ACT222" s="222"/>
      <c r="ACU222" s="222"/>
      <c r="ACV222" s="222"/>
      <c r="ACW222" s="222"/>
      <c r="ACX222" s="222"/>
      <c r="ACY222" s="222"/>
      <c r="ACZ222" s="222"/>
      <c r="ADA222" s="222"/>
      <c r="ADB222" s="222"/>
      <c r="ADC222" s="222"/>
      <c r="ADD222" s="222"/>
      <c r="ADE222" s="222"/>
      <c r="ADF222" s="222"/>
      <c r="ADG222" s="222"/>
      <c r="ADH222" s="222"/>
      <c r="ADI222" s="222"/>
      <c r="ADJ222" s="222"/>
      <c r="ADK222" s="222"/>
      <c r="ADL222" s="222"/>
      <c r="ADM222" s="222"/>
      <c r="ADN222" s="222"/>
      <c r="ADO222" s="222"/>
      <c r="ADP222" s="222"/>
      <c r="ADQ222" s="222"/>
      <c r="ADR222" s="222"/>
      <c r="ADS222" s="222"/>
      <c r="ADT222" s="222"/>
      <c r="ADU222" s="222"/>
      <c r="ADV222" s="222"/>
      <c r="ADW222" s="222"/>
      <c r="ADX222" s="222"/>
      <c r="ADY222" s="222"/>
      <c r="ADZ222" s="222"/>
      <c r="AEA222" s="222"/>
      <c r="AEB222" s="222"/>
      <c r="AEC222" s="222"/>
      <c r="AED222" s="222"/>
      <c r="AEE222" s="222"/>
      <c r="AEF222" s="222"/>
      <c r="AEG222" s="222"/>
      <c r="AEH222" s="222"/>
      <c r="AEI222" s="222"/>
      <c r="AEJ222" s="222"/>
      <c r="AEK222" s="222"/>
      <c r="AEL222" s="222"/>
      <c r="AEM222" s="222"/>
      <c r="AEN222" s="222"/>
      <c r="AEO222" s="222"/>
      <c r="AEP222" s="222"/>
      <c r="AEQ222" s="222"/>
      <c r="AER222" s="222"/>
      <c r="AES222" s="222"/>
      <c r="AET222" s="222"/>
      <c r="AEU222" s="222"/>
      <c r="AEV222" s="222"/>
      <c r="AEW222" s="222"/>
      <c r="AEX222" s="222"/>
      <c r="AEY222" s="222"/>
      <c r="AEZ222" s="222"/>
      <c r="AFA222" s="222"/>
      <c r="AFB222" s="222"/>
      <c r="AFC222" s="222"/>
      <c r="AFD222" s="222"/>
      <c r="AFE222" s="222"/>
      <c r="AFF222" s="222"/>
      <c r="AFG222" s="222"/>
      <c r="AFH222" s="222"/>
      <c r="AFI222" s="222"/>
      <c r="AFJ222" s="222"/>
      <c r="AFK222" s="222"/>
      <c r="AFL222" s="222"/>
      <c r="AFM222" s="222"/>
      <c r="AFN222" s="222"/>
      <c r="AFO222" s="222"/>
      <c r="AFP222" s="222"/>
      <c r="AFQ222" s="222"/>
      <c r="AFR222" s="222"/>
      <c r="AFS222" s="222"/>
      <c r="AFT222" s="222"/>
    </row>
    <row r="223" spans="1:852">
      <c r="A223" s="102" t="s">
        <v>1735</v>
      </c>
      <c r="B223" s="102" t="s">
        <v>10032</v>
      </c>
      <c r="C223" s="840" t="str">
        <f>IF(Severity!F223&gt;=0.5,"YES","NO")</f>
        <v>YES</v>
      </c>
      <c r="D223" s="840" t="str">
        <f>IF(Severity!G223&gt;=0.5,"YES","NO")</f>
        <v>NO</v>
      </c>
      <c r="E223" s="214">
        <v>9</v>
      </c>
      <c r="F223" s="214">
        <v>3</v>
      </c>
      <c r="G223" s="270" t="s">
        <v>2380</v>
      </c>
      <c r="H223" s="270" t="s">
        <v>749</v>
      </c>
      <c r="I223" s="270" t="s">
        <v>455</v>
      </c>
      <c r="J223" s="270">
        <v>5</v>
      </c>
      <c r="K223" s="270" t="s">
        <v>908</v>
      </c>
      <c r="L223" s="265">
        <v>21</v>
      </c>
      <c r="M223" s="265">
        <v>24</v>
      </c>
      <c r="N223" s="270">
        <v>11</v>
      </c>
      <c r="O223" s="270" t="s">
        <v>455</v>
      </c>
      <c r="P223" s="265"/>
      <c r="Q223" s="265"/>
      <c r="R223" s="265"/>
      <c r="S223" s="270" t="s">
        <v>908</v>
      </c>
      <c r="T223" s="90">
        <v>21</v>
      </c>
      <c r="W223" s="125">
        <v>28.2</v>
      </c>
      <c r="X223" s="125">
        <v>7.7</v>
      </c>
      <c r="Y223" s="125"/>
      <c r="Z223" s="125"/>
      <c r="AA223" s="125">
        <v>20.6</v>
      </c>
      <c r="AB223" s="125">
        <v>10.4</v>
      </c>
      <c r="AC223" s="125"/>
      <c r="AD223" s="125"/>
      <c r="AE223" s="114"/>
      <c r="AF223" s="125"/>
      <c r="AG223" s="125"/>
      <c r="AH223" s="125"/>
      <c r="AI223" s="265">
        <v>100</v>
      </c>
      <c r="AJ223" s="267">
        <f t="shared" si="60"/>
        <v>95</v>
      </c>
      <c r="AK223" s="267">
        <v>95</v>
      </c>
      <c r="AL223" s="270" t="s">
        <v>624</v>
      </c>
      <c r="AM223" s="270" t="s">
        <v>749</v>
      </c>
      <c r="AN223" s="270" t="s">
        <v>455</v>
      </c>
      <c r="AO223" s="270">
        <v>6</v>
      </c>
      <c r="AP223" s="270" t="s">
        <v>908</v>
      </c>
      <c r="AQ223" s="265">
        <v>21</v>
      </c>
      <c r="AR223" s="265">
        <v>16</v>
      </c>
      <c r="AS223" s="265">
        <v>11</v>
      </c>
      <c r="AT223" s="270" t="s">
        <v>455</v>
      </c>
      <c r="AU223" s="265"/>
      <c r="AV223" s="265"/>
      <c r="AW223" s="265"/>
      <c r="AX223" s="265" t="s">
        <v>908</v>
      </c>
      <c r="AY223" s="90">
        <v>21</v>
      </c>
      <c r="BB223" s="114">
        <v>27.9</v>
      </c>
      <c r="BC223" s="114">
        <v>7.5</v>
      </c>
      <c r="BD223" s="114"/>
      <c r="BE223" s="114"/>
      <c r="BF223" s="571">
        <v>22.1</v>
      </c>
      <c r="BG223" s="571">
        <v>10.199999999999999</v>
      </c>
      <c r="BH223" s="114"/>
      <c r="BI223" s="114"/>
      <c r="BJ223" s="114"/>
      <c r="BK223" s="114"/>
      <c r="BL223" s="114"/>
      <c r="BM223" s="114"/>
      <c r="BN223" s="270">
        <v>103</v>
      </c>
      <c r="BO223" s="270">
        <f t="shared" si="61"/>
        <v>97</v>
      </c>
      <c r="BP223" s="270">
        <v>97</v>
      </c>
      <c r="BQ223" s="580" t="s">
        <v>9613</v>
      </c>
      <c r="BR223" s="270" t="s">
        <v>749</v>
      </c>
      <c r="BS223" s="270" t="s">
        <v>455</v>
      </c>
      <c r="BT223" s="265">
        <v>4</v>
      </c>
      <c r="BU223" s="270" t="s">
        <v>908</v>
      </c>
      <c r="BV223" s="265">
        <v>21</v>
      </c>
      <c r="BW223" s="265">
        <v>16</v>
      </c>
      <c r="BX223" s="265">
        <v>11</v>
      </c>
      <c r="BY223" s="270" t="s">
        <v>455</v>
      </c>
      <c r="BZ223" s="265"/>
      <c r="CA223" s="265"/>
      <c r="CB223" s="265"/>
      <c r="CC223" s="265" t="s">
        <v>908</v>
      </c>
      <c r="CD223" s="265">
        <v>21</v>
      </c>
      <c r="CE223" s="114"/>
      <c r="CF223" s="114"/>
      <c r="CG223" s="571">
        <v>27.4</v>
      </c>
      <c r="CH223" s="571">
        <v>8.1999999999999993</v>
      </c>
      <c r="CI223" s="114"/>
      <c r="CJ223" s="114"/>
      <c r="CK223" s="571">
        <v>21.7</v>
      </c>
      <c r="CL223" s="571">
        <v>10.1</v>
      </c>
      <c r="CM223" s="114"/>
      <c r="CN223" s="114"/>
      <c r="CO223" s="114"/>
      <c r="CP223" s="114"/>
      <c r="CQ223" s="114"/>
      <c r="CR223" s="114"/>
      <c r="CS223" s="265">
        <v>100</v>
      </c>
      <c r="CT223" s="579">
        <f>CS223-BT223</f>
        <v>96</v>
      </c>
      <c r="CU223" s="265">
        <v>96</v>
      </c>
      <c r="CV223" s="270"/>
      <c r="CW223" s="270" t="s">
        <v>455</v>
      </c>
      <c r="CX223" s="270"/>
      <c r="CY223" s="265"/>
      <c r="CZ223" s="265"/>
      <c r="DA223" s="265"/>
      <c r="DB223" s="265"/>
      <c r="DC223" s="265"/>
      <c r="DD223" s="265"/>
      <c r="DE223" s="265"/>
      <c r="DF223" s="265"/>
      <c r="DG223" s="265"/>
      <c r="DH223" s="265"/>
      <c r="DI223" s="265"/>
      <c r="DJ223" s="125"/>
      <c r="DK223" s="125"/>
      <c r="DL223" s="125"/>
      <c r="DM223" s="125"/>
      <c r="DN223" s="125"/>
      <c r="DO223" s="125"/>
      <c r="DP223" s="125"/>
      <c r="DQ223" s="125"/>
      <c r="DR223" s="125"/>
      <c r="DS223" s="125"/>
      <c r="DT223" s="125"/>
      <c r="DU223" s="125"/>
      <c r="DV223" s="125"/>
      <c r="DW223" s="125"/>
      <c r="DX223" s="265"/>
      <c r="DY223" s="265"/>
      <c r="DZ223" s="265"/>
      <c r="EA223" s="265"/>
      <c r="EB223" s="270" t="s">
        <v>455</v>
      </c>
      <c r="EC223" s="265"/>
      <c r="ED223" s="265"/>
      <c r="EE223" s="265"/>
      <c r="EF223" s="265"/>
      <c r="EG223" s="265"/>
      <c r="EH223" s="265"/>
      <c r="EI223" s="265"/>
      <c r="EJ223" s="265"/>
      <c r="EK223" s="265"/>
      <c r="EL223" s="265"/>
      <c r="EM223" s="265"/>
      <c r="EN223" s="265"/>
      <c r="EO223" s="125"/>
      <c r="EP223" s="125"/>
      <c r="EQ223" s="125"/>
      <c r="ER223" s="125"/>
      <c r="ES223" s="125"/>
      <c r="ET223" s="125"/>
      <c r="EU223" s="125"/>
      <c r="EV223" s="125"/>
      <c r="EW223" s="125"/>
      <c r="EX223" s="125"/>
      <c r="EY223" s="125"/>
      <c r="EZ223" s="125"/>
      <c r="FA223" s="125"/>
      <c r="FB223" s="125"/>
      <c r="FC223" s="265"/>
      <c r="FD223" s="265"/>
      <c r="FE223" s="265"/>
      <c r="FF223" s="270" t="s">
        <v>455</v>
      </c>
      <c r="FG223" s="270"/>
      <c r="FH223" s="265"/>
      <c r="FI223" s="265"/>
      <c r="FJ223" s="265"/>
      <c r="FK223" s="265"/>
      <c r="FL223" s="265"/>
      <c r="FM223" s="265"/>
      <c r="FN223" s="265"/>
      <c r="FO223" s="265"/>
      <c r="FP223" s="265"/>
      <c r="FQ223" s="265"/>
      <c r="FR223" s="265"/>
      <c r="FS223" s="265"/>
      <c r="FT223" s="265"/>
      <c r="FU223" s="265"/>
      <c r="FV223" s="265"/>
      <c r="FW223" s="265"/>
      <c r="FX223" s="265"/>
      <c r="FY223" s="265"/>
      <c r="FZ223" s="265"/>
      <c r="GA223" s="265"/>
      <c r="GB223" s="265"/>
      <c r="GC223" s="265"/>
      <c r="GD223" s="265"/>
      <c r="GE223" s="265"/>
      <c r="GF223" s="265"/>
      <c r="GG223" s="265"/>
      <c r="GH223" s="265"/>
      <c r="GI223" s="265"/>
      <c r="GJ223" s="265"/>
      <c r="GK223" s="265"/>
      <c r="GL223" s="265"/>
      <c r="GM223" s="265"/>
      <c r="GN223" s="265"/>
      <c r="GO223" s="265"/>
      <c r="GP223" s="265"/>
      <c r="GQ223" s="265"/>
      <c r="GR223" s="265"/>
      <c r="GS223" s="265"/>
      <c r="GT223" s="265"/>
      <c r="GU223" s="265"/>
      <c r="GV223" s="265"/>
      <c r="GW223" s="265"/>
      <c r="GX223" s="265"/>
      <c r="GY223" s="265"/>
      <c r="GZ223" s="265"/>
      <c r="HA223" s="265"/>
      <c r="HB223" s="265"/>
      <c r="HC223" s="265"/>
      <c r="HD223" s="270" t="s">
        <v>455</v>
      </c>
      <c r="HE223" s="265"/>
      <c r="HF223" s="265"/>
      <c r="HG223" s="270"/>
      <c r="HH223" s="265"/>
      <c r="HI223" s="265"/>
      <c r="HJ223" s="265"/>
      <c r="HK223" s="265"/>
      <c r="HL223" s="265"/>
      <c r="HM223" s="265"/>
      <c r="HN223" s="265"/>
      <c r="HO223" s="265"/>
      <c r="HP223" s="265"/>
      <c r="HQ223" s="265"/>
      <c r="HR223" s="265"/>
      <c r="HS223" s="265"/>
      <c r="HT223" s="265"/>
      <c r="HU223" s="265"/>
      <c r="HV223" s="265"/>
      <c r="HW223" s="265"/>
      <c r="HX223" s="265"/>
      <c r="HY223" s="265"/>
      <c r="HZ223" s="265"/>
      <c r="IA223" s="265"/>
      <c r="IB223" s="265"/>
      <c r="IC223" s="265"/>
      <c r="ID223" s="265"/>
      <c r="IE223" s="265"/>
      <c r="IF223" s="265"/>
      <c r="IG223" s="265"/>
      <c r="IH223" s="265"/>
      <c r="II223" s="265"/>
      <c r="IJ223" s="265"/>
      <c r="IK223" s="265"/>
      <c r="IL223" s="265"/>
      <c r="IM223" s="265"/>
      <c r="IN223" s="265"/>
      <c r="IO223" s="265"/>
      <c r="IP223" s="265"/>
      <c r="IQ223" s="265"/>
      <c r="IR223" s="265"/>
      <c r="IS223" s="270" t="s">
        <v>455</v>
      </c>
      <c r="IT223" s="265"/>
      <c r="IU223" s="265"/>
      <c r="IV223" s="265"/>
      <c r="IW223" s="265"/>
      <c r="IX223" s="265"/>
      <c r="IY223" s="265"/>
      <c r="IZ223" s="265"/>
      <c r="JA223" s="265"/>
      <c r="JB223" s="265"/>
      <c r="JC223" s="265"/>
      <c r="JD223" s="265"/>
      <c r="JE223" s="265"/>
      <c r="JF223" s="265"/>
      <c r="JG223" s="265"/>
      <c r="JH223" s="265"/>
      <c r="JI223" s="265"/>
      <c r="JJ223" s="265"/>
      <c r="JK223" s="265"/>
      <c r="JL223" s="265"/>
      <c r="JM223" s="265"/>
      <c r="JN223" s="265"/>
      <c r="JO223" s="265"/>
      <c r="JP223" s="265"/>
      <c r="JQ223" s="265"/>
      <c r="JR223" s="265"/>
      <c r="JS223" s="265"/>
      <c r="JT223" s="265"/>
      <c r="JU223" s="265"/>
      <c r="JV223" s="265"/>
      <c r="JW223" s="265"/>
      <c r="JX223" s="265"/>
      <c r="JY223" s="265"/>
      <c r="JZ223" s="265"/>
      <c r="KA223" s="265"/>
      <c r="KB223" s="265"/>
      <c r="KC223" s="265"/>
      <c r="KD223" s="265"/>
      <c r="KE223" s="270" t="s">
        <v>455</v>
      </c>
      <c r="KF223" s="265"/>
      <c r="KG223" s="265"/>
      <c r="KH223" s="265"/>
      <c r="KI223" s="270"/>
      <c r="KJ223" s="265"/>
      <c r="KK223" s="265"/>
      <c r="KL223" s="265"/>
      <c r="KM223" s="265"/>
      <c r="KN223" s="265"/>
      <c r="KO223" s="265"/>
      <c r="KP223" s="265"/>
      <c r="KQ223" s="265"/>
      <c r="KR223" s="265"/>
      <c r="KS223" s="265"/>
      <c r="KT223" s="265"/>
      <c r="KU223" s="265"/>
      <c r="KV223" s="265"/>
      <c r="KW223" s="265"/>
      <c r="KX223" s="265"/>
      <c r="KY223" s="265"/>
      <c r="KZ223" s="265"/>
      <c r="LA223" s="265"/>
      <c r="LB223" s="265"/>
      <c r="LC223" s="265"/>
      <c r="LD223" s="265"/>
      <c r="LE223" s="265"/>
      <c r="LF223" s="265"/>
      <c r="LG223" s="265"/>
      <c r="LH223" s="265"/>
      <c r="LI223" s="265"/>
      <c r="LJ223" s="265"/>
      <c r="LK223" s="265"/>
      <c r="LL223" s="265"/>
      <c r="LM223" s="265"/>
      <c r="LN223" s="265"/>
      <c r="LO223" s="265"/>
      <c r="LP223" s="265"/>
      <c r="LQ223" s="265"/>
      <c r="LR223" s="265"/>
      <c r="LS223" s="265"/>
      <c r="LT223" s="270" t="s">
        <v>455</v>
      </c>
      <c r="LU223" s="265"/>
      <c r="LV223" s="265"/>
      <c r="LW223" s="265"/>
      <c r="LX223" s="265"/>
      <c r="LY223" s="265"/>
      <c r="LZ223" s="265"/>
      <c r="MA223" s="265"/>
      <c r="MB223" s="265"/>
      <c r="MC223" s="265"/>
      <c r="MD223" s="265"/>
      <c r="ME223" s="265"/>
      <c r="MF223" s="265"/>
      <c r="MG223" s="265"/>
      <c r="MH223" s="265"/>
      <c r="MI223" s="265"/>
      <c r="MJ223" s="265"/>
      <c r="MK223" s="265"/>
      <c r="ML223" s="265"/>
      <c r="MM223" s="265"/>
      <c r="MN223" s="265"/>
      <c r="MO223" s="265"/>
      <c r="MP223" s="265"/>
      <c r="MQ223" s="265"/>
      <c r="MR223" s="265"/>
      <c r="MS223" s="265"/>
      <c r="MT223" s="265"/>
      <c r="MU223" s="265"/>
      <c r="MV223" s="265"/>
      <c r="MW223" s="265"/>
      <c r="MX223" s="265"/>
      <c r="MY223" s="265"/>
      <c r="MZ223" s="265"/>
      <c r="NA223" s="265"/>
      <c r="NB223" s="265"/>
      <c r="NC223" s="265"/>
      <c r="ND223" s="265"/>
      <c r="NE223" s="265"/>
      <c r="NF223" s="265"/>
      <c r="NG223" s="265"/>
      <c r="NH223" s="265"/>
      <c r="NI223" s="265"/>
      <c r="NJ223" s="265"/>
      <c r="NK223" s="265"/>
      <c r="NL223" s="265"/>
      <c r="NM223" s="265"/>
      <c r="NN223" s="265"/>
      <c r="NO223" s="265"/>
      <c r="NP223" s="265"/>
      <c r="NQ223" s="265"/>
      <c r="NR223" s="265"/>
      <c r="NS223" s="265"/>
      <c r="NT223" s="265"/>
      <c r="NU223" s="265"/>
      <c r="NV223" s="265"/>
      <c r="NW223" s="265"/>
      <c r="NX223" s="265"/>
      <c r="NY223" s="265"/>
      <c r="NZ223" s="265"/>
      <c r="OA223" s="265"/>
      <c r="OB223" s="265"/>
      <c r="OC223" s="265"/>
      <c r="OD223" s="265"/>
      <c r="OE223" s="265"/>
      <c r="OF223" s="265"/>
      <c r="OG223" s="265"/>
      <c r="OH223" s="265"/>
      <c r="OI223" s="265"/>
      <c r="OJ223" s="265"/>
      <c r="OK223" s="265"/>
      <c r="OL223" s="265"/>
      <c r="OM223" s="265"/>
      <c r="ON223" s="265"/>
      <c r="OO223" s="265"/>
      <c r="OP223" s="265"/>
      <c r="OQ223" s="265"/>
      <c r="OR223" s="265"/>
      <c r="OS223" s="267">
        <f>IF(ISERROR(#REF!),0,1)</f>
        <v>0</v>
      </c>
      <c r="OT223" s="267">
        <f t="shared" si="58"/>
        <v>1</v>
      </c>
      <c r="OU223" s="267">
        <f t="shared" si="59"/>
        <v>0</v>
      </c>
      <c r="OV223" s="222"/>
      <c r="OW223" s="222"/>
      <c r="OX223" s="222"/>
      <c r="OY223" s="222"/>
      <c r="OZ223" s="222"/>
      <c r="PA223" s="222"/>
      <c r="PB223" s="222"/>
      <c r="PC223" s="222"/>
      <c r="PD223" s="222"/>
      <c r="PE223" s="222"/>
      <c r="PF223" s="222"/>
      <c r="PG223" s="222"/>
      <c r="PH223" s="222"/>
      <c r="PI223" s="222"/>
      <c r="PJ223" s="222"/>
      <c r="PK223" s="222"/>
      <c r="PL223" s="222"/>
      <c r="PM223" s="222"/>
      <c r="PN223" s="222"/>
      <c r="PO223" s="222"/>
      <c r="PP223" s="222"/>
      <c r="PQ223" s="222"/>
      <c r="PR223" s="222"/>
      <c r="PS223" s="222"/>
      <c r="PT223" s="222"/>
      <c r="PU223" s="222"/>
      <c r="PV223" s="222"/>
      <c r="PW223" s="222"/>
      <c r="PX223" s="222"/>
      <c r="PY223" s="222"/>
      <c r="PZ223" s="222"/>
      <c r="QA223" s="222"/>
      <c r="QB223" s="222"/>
      <c r="QC223" s="222"/>
      <c r="QD223" s="222"/>
      <c r="QE223" s="222"/>
      <c r="QF223" s="222"/>
      <c r="QG223" s="222"/>
      <c r="QH223" s="222"/>
      <c r="QI223" s="222"/>
      <c r="QJ223" s="222"/>
      <c r="QK223" s="222"/>
      <c r="QL223" s="222"/>
      <c r="QM223" s="222"/>
      <c r="QN223" s="222"/>
      <c r="QO223" s="222"/>
      <c r="QP223" s="222"/>
      <c r="QQ223" s="222"/>
      <c r="QR223" s="222"/>
      <c r="QS223" s="222"/>
      <c r="QT223" s="222"/>
      <c r="QU223" s="222"/>
      <c r="QV223" s="222"/>
      <c r="QW223" s="222"/>
      <c r="QX223" s="222"/>
      <c r="QY223" s="222"/>
      <c r="QZ223" s="222"/>
      <c r="RA223" s="222"/>
      <c r="RB223" s="222"/>
      <c r="RC223" s="222"/>
      <c r="RD223" s="222"/>
      <c r="RE223" s="222"/>
      <c r="RF223" s="222"/>
      <c r="RG223" s="222"/>
      <c r="RH223" s="222"/>
      <c r="RI223" s="222"/>
      <c r="RJ223" s="222"/>
      <c r="RK223" s="222"/>
      <c r="RL223" s="222"/>
      <c r="RM223" s="222"/>
      <c r="RN223" s="222"/>
      <c r="RO223" s="222"/>
      <c r="RP223" s="222"/>
      <c r="RQ223" s="222"/>
      <c r="RR223" s="222"/>
      <c r="RS223" s="222"/>
      <c r="RT223" s="222"/>
      <c r="RU223" s="222"/>
      <c r="RV223" s="222"/>
      <c r="RW223" s="222"/>
      <c r="RX223" s="222"/>
      <c r="RY223" s="222"/>
      <c r="RZ223" s="222"/>
      <c r="SA223" s="222"/>
      <c r="SB223" s="222"/>
      <c r="SC223" s="222"/>
      <c r="SD223" s="222"/>
      <c r="SE223" s="222"/>
      <c r="SF223" s="222"/>
      <c r="SG223" s="222"/>
      <c r="SH223" s="222"/>
      <c r="SI223" s="222"/>
      <c r="SJ223" s="222"/>
      <c r="SK223" s="222"/>
      <c r="SL223" s="222"/>
      <c r="SM223" s="222"/>
      <c r="SN223" s="222"/>
      <c r="SO223" s="222"/>
      <c r="SP223" s="222"/>
      <c r="SQ223" s="222"/>
      <c r="SR223" s="222"/>
      <c r="SS223" s="222"/>
      <c r="ST223" s="222"/>
      <c r="SU223" s="222"/>
      <c r="SV223" s="222"/>
      <c r="SW223" s="222"/>
      <c r="SX223" s="222"/>
      <c r="SY223" s="222"/>
      <c r="SZ223" s="222"/>
      <c r="TA223" s="222"/>
      <c r="TB223" s="222"/>
      <c r="TC223" s="222"/>
      <c r="TD223" s="222"/>
      <c r="TE223" s="222"/>
      <c r="TF223" s="222"/>
      <c r="TG223" s="222"/>
      <c r="TH223" s="222"/>
      <c r="TI223" s="222"/>
      <c r="TJ223" s="222"/>
      <c r="TK223" s="222"/>
      <c r="TL223" s="222"/>
      <c r="TM223" s="222"/>
      <c r="TN223" s="222"/>
      <c r="TO223" s="222"/>
      <c r="TP223" s="222"/>
      <c r="TQ223" s="222"/>
      <c r="TR223" s="222"/>
      <c r="TS223" s="222"/>
      <c r="TT223" s="222"/>
      <c r="TU223" s="222"/>
      <c r="TV223" s="222"/>
      <c r="TW223" s="222"/>
      <c r="TX223" s="222"/>
      <c r="TY223" s="222"/>
      <c r="TZ223" s="222"/>
      <c r="UA223" s="222"/>
      <c r="UB223" s="222"/>
      <c r="UC223" s="222"/>
      <c r="UD223" s="222"/>
      <c r="UE223" s="222"/>
      <c r="UF223" s="222"/>
      <c r="UG223" s="222"/>
      <c r="UH223" s="222"/>
      <c r="UI223" s="222"/>
      <c r="UJ223" s="222"/>
      <c r="UK223" s="222"/>
      <c r="UL223" s="222"/>
      <c r="UM223" s="222"/>
      <c r="UN223" s="222"/>
      <c r="UO223" s="222"/>
      <c r="UP223" s="222"/>
      <c r="UQ223" s="222"/>
      <c r="UR223" s="222"/>
      <c r="US223" s="222"/>
      <c r="UT223" s="222"/>
      <c r="UU223" s="222"/>
      <c r="UV223" s="222"/>
      <c r="UW223" s="222"/>
      <c r="UX223" s="222"/>
      <c r="UY223" s="222"/>
      <c r="UZ223" s="222"/>
      <c r="VA223" s="222"/>
      <c r="VB223" s="222"/>
      <c r="VC223" s="222"/>
      <c r="VD223" s="222"/>
      <c r="VE223" s="222"/>
      <c r="VF223" s="222"/>
      <c r="VG223" s="222"/>
      <c r="VH223" s="222"/>
      <c r="VI223" s="222"/>
      <c r="VJ223" s="222"/>
      <c r="VK223" s="222"/>
      <c r="VL223" s="222"/>
      <c r="VM223" s="222"/>
      <c r="VN223" s="222"/>
      <c r="VO223" s="222"/>
      <c r="VP223" s="222"/>
      <c r="VQ223" s="222"/>
      <c r="VR223" s="222"/>
      <c r="VS223" s="222"/>
      <c r="VT223" s="222"/>
      <c r="VU223" s="222"/>
      <c r="VV223" s="222"/>
      <c r="VW223" s="222"/>
      <c r="VX223" s="222"/>
      <c r="VY223" s="222"/>
      <c r="VZ223" s="222"/>
      <c r="WA223" s="222"/>
      <c r="WB223" s="222"/>
      <c r="WC223" s="222"/>
      <c r="WD223" s="222"/>
      <c r="WE223" s="222"/>
      <c r="WF223" s="222"/>
      <c r="WG223" s="222"/>
      <c r="WH223" s="222"/>
      <c r="WI223" s="222"/>
      <c r="WJ223" s="222"/>
      <c r="WK223" s="222"/>
      <c r="WL223" s="222"/>
      <c r="WM223" s="222"/>
      <c r="WN223" s="222"/>
      <c r="WO223" s="222"/>
      <c r="WP223" s="222"/>
      <c r="WQ223" s="222"/>
      <c r="WR223" s="222"/>
      <c r="WS223" s="222"/>
      <c r="WT223" s="222"/>
      <c r="WU223" s="222"/>
      <c r="WV223" s="222"/>
      <c r="WW223" s="222"/>
      <c r="WX223" s="222"/>
      <c r="WY223" s="222"/>
      <c r="WZ223" s="222"/>
      <c r="XA223" s="222"/>
      <c r="XB223" s="222"/>
      <c r="XC223" s="222"/>
      <c r="XD223" s="222"/>
      <c r="XE223" s="222"/>
      <c r="XF223" s="222"/>
      <c r="XG223" s="222"/>
      <c r="XH223" s="222"/>
      <c r="XI223" s="222"/>
      <c r="XJ223" s="222"/>
      <c r="XK223" s="222"/>
      <c r="XL223" s="222"/>
      <c r="XM223" s="222"/>
      <c r="XN223" s="222"/>
      <c r="XO223" s="222"/>
      <c r="XP223" s="222"/>
      <c r="XQ223" s="222"/>
      <c r="XR223" s="222"/>
      <c r="XS223" s="222"/>
      <c r="XT223" s="222"/>
      <c r="XU223" s="222"/>
      <c r="XV223" s="222"/>
      <c r="XW223" s="222"/>
      <c r="XX223" s="222"/>
      <c r="XY223" s="222"/>
      <c r="XZ223" s="222"/>
      <c r="YA223" s="222"/>
      <c r="YB223" s="222"/>
      <c r="YC223" s="222"/>
      <c r="YD223" s="222"/>
      <c r="YE223" s="222"/>
      <c r="YF223" s="222"/>
      <c r="YG223" s="222"/>
      <c r="YH223" s="222"/>
      <c r="YI223" s="222"/>
      <c r="YJ223" s="222"/>
      <c r="YK223" s="222"/>
      <c r="YL223" s="222"/>
      <c r="YM223" s="222"/>
      <c r="YN223" s="222"/>
      <c r="YO223" s="222"/>
      <c r="YP223" s="222"/>
      <c r="YQ223" s="222"/>
      <c r="YR223" s="222"/>
      <c r="YS223" s="222"/>
      <c r="YT223" s="222"/>
      <c r="YU223" s="222"/>
      <c r="YV223" s="222"/>
      <c r="YW223" s="222"/>
      <c r="YX223" s="222"/>
      <c r="YY223" s="222"/>
      <c r="YZ223" s="222"/>
      <c r="ZA223" s="222"/>
      <c r="ZB223" s="222"/>
      <c r="ZC223" s="222"/>
      <c r="ZD223" s="222"/>
      <c r="ZE223" s="222"/>
      <c r="ZF223" s="222"/>
      <c r="ZG223" s="222"/>
      <c r="ZH223" s="222"/>
      <c r="ZI223" s="222"/>
      <c r="ZJ223" s="222"/>
      <c r="ZK223" s="222"/>
      <c r="ZL223" s="222"/>
      <c r="ZM223" s="222"/>
      <c r="ZN223" s="222"/>
      <c r="ZO223" s="222"/>
      <c r="ZP223" s="222"/>
      <c r="ZQ223" s="222"/>
      <c r="ZR223" s="222"/>
      <c r="ZS223" s="222"/>
      <c r="ZT223" s="222"/>
      <c r="ZU223" s="222"/>
      <c r="ZV223" s="222"/>
      <c r="ZW223" s="222"/>
      <c r="ZX223" s="222"/>
      <c r="ZY223" s="222"/>
      <c r="ZZ223" s="222"/>
      <c r="AAA223" s="222"/>
      <c r="AAB223" s="222"/>
      <c r="AAC223" s="222"/>
      <c r="AAD223" s="222"/>
      <c r="AAE223" s="222"/>
      <c r="AAF223" s="222"/>
      <c r="AAG223" s="222"/>
      <c r="AAH223" s="222"/>
      <c r="AAI223" s="222"/>
      <c r="AAJ223" s="222"/>
      <c r="AAK223" s="222"/>
      <c r="AAL223" s="222"/>
      <c r="AAM223" s="222"/>
      <c r="AAN223" s="222"/>
      <c r="AAO223" s="222"/>
      <c r="AAP223" s="222"/>
      <c r="AAQ223" s="222"/>
      <c r="AAR223" s="222"/>
      <c r="AAS223" s="222"/>
      <c r="AAT223" s="222"/>
      <c r="AAU223" s="222"/>
      <c r="AAV223" s="222"/>
      <c r="AAW223" s="222"/>
      <c r="AAX223" s="222"/>
      <c r="AAY223" s="222"/>
      <c r="AAZ223" s="222"/>
      <c r="ABA223" s="222"/>
      <c r="ABB223" s="222"/>
      <c r="ABC223" s="222"/>
      <c r="ABD223" s="222"/>
      <c r="ABE223" s="222"/>
      <c r="ABF223" s="222"/>
      <c r="ABG223" s="222"/>
      <c r="ABH223" s="222"/>
      <c r="ABI223" s="222"/>
      <c r="ABJ223" s="222"/>
      <c r="ABK223" s="222"/>
      <c r="ABL223" s="222"/>
      <c r="ABM223" s="222"/>
      <c r="ABN223" s="222"/>
      <c r="ABO223" s="222"/>
      <c r="ABP223" s="222"/>
      <c r="ABQ223" s="222"/>
      <c r="ABR223" s="222"/>
      <c r="ABS223" s="222"/>
      <c r="ABT223" s="222"/>
      <c r="ABU223" s="222"/>
      <c r="ABV223" s="222"/>
      <c r="ABW223" s="222"/>
      <c r="ABX223" s="222"/>
      <c r="ABY223" s="222"/>
      <c r="ABZ223" s="222"/>
      <c r="ACA223" s="222"/>
      <c r="ACB223" s="222"/>
      <c r="ACC223" s="222"/>
      <c r="ACD223" s="222"/>
      <c r="ACE223" s="222"/>
      <c r="ACF223" s="222"/>
      <c r="ACG223" s="222"/>
      <c r="ACH223" s="222"/>
      <c r="ACI223" s="222"/>
      <c r="ACJ223" s="222"/>
      <c r="ACK223" s="222"/>
      <c r="ACL223" s="222"/>
      <c r="ACM223" s="222"/>
      <c r="ACN223" s="222"/>
      <c r="ACO223" s="222"/>
      <c r="ACP223" s="222"/>
      <c r="ACQ223" s="222"/>
      <c r="ACR223" s="222"/>
      <c r="ACS223" s="222"/>
      <c r="ACT223" s="222"/>
      <c r="ACU223" s="222"/>
      <c r="ACV223" s="222"/>
      <c r="ACW223" s="222"/>
      <c r="ACX223" s="222"/>
      <c r="ACY223" s="222"/>
      <c r="ACZ223" s="222"/>
      <c r="ADA223" s="222"/>
      <c r="ADB223" s="222"/>
      <c r="ADC223" s="222"/>
      <c r="ADD223" s="222"/>
      <c r="ADE223" s="222"/>
      <c r="ADF223" s="222"/>
      <c r="ADG223" s="222"/>
      <c r="ADH223" s="222"/>
      <c r="ADI223" s="222"/>
      <c r="ADJ223" s="222"/>
      <c r="ADK223" s="222"/>
      <c r="ADL223" s="222"/>
      <c r="ADM223" s="222"/>
      <c r="ADN223" s="222"/>
      <c r="ADO223" s="222"/>
      <c r="ADP223" s="222"/>
      <c r="ADQ223" s="222"/>
      <c r="ADR223" s="222"/>
      <c r="ADS223" s="222"/>
      <c r="ADT223" s="222"/>
      <c r="ADU223" s="222"/>
      <c r="ADV223" s="222"/>
      <c r="ADW223" s="222"/>
      <c r="ADX223" s="222"/>
      <c r="ADY223" s="222"/>
      <c r="ADZ223" s="222"/>
      <c r="AEA223" s="222"/>
      <c r="AEB223" s="222"/>
      <c r="AEC223" s="222"/>
      <c r="AED223" s="222"/>
      <c r="AEE223" s="222"/>
      <c r="AEF223" s="222"/>
      <c r="AEG223" s="222"/>
      <c r="AEH223" s="222"/>
      <c r="AEI223" s="222"/>
      <c r="AEJ223" s="222"/>
      <c r="AEK223" s="222"/>
      <c r="AEL223" s="222"/>
      <c r="AEM223" s="222"/>
      <c r="AEN223" s="222"/>
      <c r="AEO223" s="222"/>
      <c r="AEP223" s="222"/>
      <c r="AEQ223" s="222"/>
      <c r="AER223" s="222"/>
      <c r="AES223" s="222"/>
      <c r="AET223" s="222"/>
      <c r="AEU223" s="222"/>
      <c r="AEV223" s="222"/>
      <c r="AEW223" s="222"/>
      <c r="AEX223" s="222"/>
      <c r="AEY223" s="222"/>
      <c r="AEZ223" s="222"/>
      <c r="AFA223" s="222"/>
      <c r="AFB223" s="222"/>
      <c r="AFC223" s="222"/>
      <c r="AFD223" s="222"/>
      <c r="AFE223" s="222"/>
      <c r="AFF223" s="222"/>
      <c r="AFG223" s="222"/>
      <c r="AFH223" s="222"/>
      <c r="AFI223" s="222"/>
      <c r="AFJ223" s="222"/>
      <c r="AFK223" s="222"/>
      <c r="AFL223" s="222"/>
      <c r="AFM223" s="222"/>
      <c r="AFN223" s="222"/>
      <c r="AFO223" s="222"/>
      <c r="AFP223" s="222"/>
      <c r="AFQ223" s="222"/>
      <c r="AFR223" s="222"/>
      <c r="AFS223" s="222"/>
      <c r="AFT223" s="222"/>
    </row>
    <row r="224" spans="1:852" s="6" customFormat="1">
      <c r="A224" s="98" t="s">
        <v>1884</v>
      </c>
      <c r="B224" s="98" t="s">
        <v>10035</v>
      </c>
      <c r="C224" s="840" t="str">
        <f>IF(Severity!F224&gt;=0.5,"YES","NO")</f>
        <v>NO</v>
      </c>
      <c r="D224" s="840" t="str">
        <f>IF(Severity!G224&gt;=0.5,"YES","NO")</f>
        <v>YES</v>
      </c>
      <c r="E224" s="270" t="s">
        <v>455</v>
      </c>
      <c r="F224" s="213">
        <v>2</v>
      </c>
      <c r="G224" s="580" t="s">
        <v>9620</v>
      </c>
      <c r="H224" s="270" t="s">
        <v>749</v>
      </c>
      <c r="I224" s="270" t="s">
        <v>455</v>
      </c>
      <c r="J224" s="270">
        <v>4</v>
      </c>
      <c r="K224" s="270" t="s">
        <v>455</v>
      </c>
      <c r="L224" s="265"/>
      <c r="M224" s="265"/>
      <c r="N224" s="270"/>
      <c r="O224" s="270" t="s">
        <v>455</v>
      </c>
      <c r="P224" s="265"/>
      <c r="Q224" s="191"/>
      <c r="R224" s="265"/>
      <c r="S224" s="270" t="s">
        <v>2851</v>
      </c>
      <c r="T224" s="270">
        <v>21</v>
      </c>
      <c r="U224" s="189">
        <v>21.11</v>
      </c>
      <c r="V224" s="189">
        <v>10.94</v>
      </c>
      <c r="W224" s="125"/>
      <c r="X224" s="125"/>
      <c r="Y224" s="189">
        <v>15.43</v>
      </c>
      <c r="Z224" s="189">
        <v>9.61</v>
      </c>
      <c r="AA224" s="189"/>
      <c r="AB224" s="189"/>
      <c r="AC224" s="125"/>
      <c r="AD224" s="125"/>
      <c r="AE224" s="114"/>
      <c r="AF224" s="125"/>
      <c r="AG224" s="125"/>
      <c r="AH224" s="125"/>
      <c r="AI224" s="265">
        <v>18</v>
      </c>
      <c r="AJ224" s="267">
        <f t="shared" si="60"/>
        <v>14</v>
      </c>
      <c r="AK224" s="267" t="s">
        <v>455</v>
      </c>
      <c r="AL224" s="270" t="s">
        <v>624</v>
      </c>
      <c r="AM224" s="270" t="s">
        <v>749</v>
      </c>
      <c r="AN224" s="270" t="s">
        <v>455</v>
      </c>
      <c r="AO224" s="270">
        <v>6</v>
      </c>
      <c r="AP224" s="270" t="s">
        <v>455</v>
      </c>
      <c r="AQ224" s="265"/>
      <c r="AR224" s="265"/>
      <c r="AS224" s="265"/>
      <c r="AT224" s="270" t="s">
        <v>455</v>
      </c>
      <c r="AU224" s="265"/>
      <c r="AV224" s="265"/>
      <c r="AW224" s="265"/>
      <c r="AX224" s="265" t="s">
        <v>2851</v>
      </c>
      <c r="AY224" s="265">
        <v>21</v>
      </c>
      <c r="AZ224" s="185">
        <v>22.38</v>
      </c>
      <c r="BA224" s="185">
        <v>11.41</v>
      </c>
      <c r="BB224" s="114"/>
      <c r="BC224" s="114"/>
      <c r="BD224" s="185">
        <v>22.45</v>
      </c>
      <c r="BE224" s="185">
        <v>11.13</v>
      </c>
      <c r="BF224" s="185"/>
      <c r="BG224" s="185"/>
      <c r="BH224" s="114"/>
      <c r="BI224" s="114"/>
      <c r="BJ224" s="114"/>
      <c r="BK224" s="114"/>
      <c r="BL224" s="114"/>
      <c r="BM224" s="114"/>
      <c r="BN224" s="270">
        <v>17</v>
      </c>
      <c r="BO224" s="270">
        <f t="shared" si="61"/>
        <v>11</v>
      </c>
      <c r="BP224" s="270" t="s">
        <v>455</v>
      </c>
      <c r="BQ224" s="270"/>
      <c r="BR224" s="270" t="s">
        <v>455</v>
      </c>
      <c r="BS224" s="265"/>
      <c r="BT224" s="265"/>
      <c r="BU224" s="265"/>
      <c r="BV224" s="265"/>
      <c r="BW224" s="265"/>
      <c r="BX224" s="265"/>
      <c r="BY224" s="265"/>
      <c r="BZ224" s="265"/>
      <c r="CA224" s="265"/>
      <c r="CB224" s="265"/>
      <c r="CC224" s="265"/>
      <c r="CD224" s="265"/>
      <c r="CE224" s="114"/>
      <c r="CF224" s="114"/>
      <c r="CG224" s="114"/>
      <c r="CH224" s="114"/>
      <c r="CI224" s="114"/>
      <c r="CJ224" s="114"/>
      <c r="CK224" s="114"/>
      <c r="CL224" s="114"/>
      <c r="CM224" s="114"/>
      <c r="CN224" s="114"/>
      <c r="CO224" s="114"/>
      <c r="CP224" s="114"/>
      <c r="CQ224" s="114"/>
      <c r="CR224" s="114"/>
      <c r="CS224" s="265"/>
      <c r="CT224" s="265"/>
      <c r="CU224" s="265"/>
      <c r="CV224" s="270"/>
      <c r="CW224" s="270" t="s">
        <v>455</v>
      </c>
      <c r="CX224" s="270"/>
      <c r="CY224" s="265"/>
      <c r="CZ224" s="265"/>
      <c r="DA224" s="265"/>
      <c r="DB224" s="265"/>
      <c r="DC224" s="265"/>
      <c r="DD224" s="265"/>
      <c r="DE224" s="265"/>
      <c r="DF224" s="265"/>
      <c r="DG224" s="265"/>
      <c r="DH224" s="265"/>
      <c r="DI224" s="265"/>
      <c r="DJ224" s="125"/>
      <c r="DK224" s="125"/>
      <c r="DL224" s="125"/>
      <c r="DM224" s="125"/>
      <c r="DN224" s="125"/>
      <c r="DO224" s="125"/>
      <c r="DP224" s="125"/>
      <c r="DQ224" s="125"/>
      <c r="DR224" s="125"/>
      <c r="DS224" s="125"/>
      <c r="DT224" s="125"/>
      <c r="DU224" s="125"/>
      <c r="DV224" s="125"/>
      <c r="DW224" s="125"/>
      <c r="DX224" s="265"/>
      <c r="DY224" s="265"/>
      <c r="DZ224" s="265"/>
      <c r="EA224" s="265"/>
      <c r="EB224" s="270" t="s">
        <v>455</v>
      </c>
      <c r="EC224" s="265"/>
      <c r="ED224" s="265"/>
      <c r="EE224" s="265"/>
      <c r="EF224" s="265"/>
      <c r="EG224" s="265"/>
      <c r="EH224" s="265"/>
      <c r="EI224" s="265"/>
      <c r="EJ224" s="265"/>
      <c r="EK224" s="265"/>
      <c r="EL224" s="265"/>
      <c r="EM224" s="265"/>
      <c r="EN224" s="265"/>
      <c r="EO224" s="125"/>
      <c r="EP224" s="125"/>
      <c r="EQ224" s="125"/>
      <c r="ER224" s="125"/>
      <c r="ES224" s="125"/>
      <c r="ET224" s="125"/>
      <c r="EU224" s="125"/>
      <c r="EV224" s="125"/>
      <c r="EW224" s="125"/>
      <c r="EX224" s="125"/>
      <c r="EY224" s="125"/>
      <c r="EZ224" s="125"/>
      <c r="FA224" s="125"/>
      <c r="FB224" s="125"/>
      <c r="FC224" s="265"/>
      <c r="FD224" s="265"/>
      <c r="FE224" s="265"/>
      <c r="FF224" s="270" t="s">
        <v>455</v>
      </c>
      <c r="FG224" s="270"/>
      <c r="FH224" s="265"/>
      <c r="FI224" s="265"/>
      <c r="FJ224" s="265"/>
      <c r="FK224" s="265"/>
      <c r="FL224" s="265"/>
      <c r="FM224" s="265"/>
      <c r="FN224" s="265"/>
      <c r="FO224" s="265"/>
      <c r="FP224" s="265"/>
      <c r="FQ224" s="265"/>
      <c r="FR224" s="265"/>
      <c r="FS224" s="265"/>
      <c r="FT224" s="265"/>
      <c r="FU224" s="265"/>
      <c r="FV224" s="265"/>
      <c r="FW224" s="265"/>
      <c r="FX224" s="265"/>
      <c r="FY224" s="265"/>
      <c r="FZ224" s="265"/>
      <c r="GA224" s="265"/>
      <c r="GB224" s="265"/>
      <c r="GC224" s="265"/>
      <c r="GD224" s="265"/>
      <c r="GE224" s="265"/>
      <c r="GF224" s="265"/>
      <c r="GG224" s="265"/>
      <c r="GH224" s="265"/>
      <c r="GI224" s="265"/>
      <c r="GJ224" s="265"/>
      <c r="GK224" s="265"/>
      <c r="GL224" s="265"/>
      <c r="GM224" s="265"/>
      <c r="GN224" s="265"/>
      <c r="GO224" s="265"/>
      <c r="GP224" s="265"/>
      <c r="GQ224" s="265"/>
      <c r="GR224" s="265"/>
      <c r="GS224" s="265"/>
      <c r="GT224" s="265"/>
      <c r="GU224" s="265"/>
      <c r="GV224" s="265"/>
      <c r="GW224" s="265"/>
      <c r="GX224" s="265"/>
      <c r="GY224" s="265"/>
      <c r="GZ224" s="265"/>
      <c r="HA224" s="265"/>
      <c r="HB224" s="265"/>
      <c r="HC224" s="265"/>
      <c r="HD224" s="270" t="s">
        <v>455</v>
      </c>
      <c r="HE224" s="265"/>
      <c r="HF224" s="265"/>
      <c r="HG224" s="270"/>
      <c r="HH224" s="265"/>
      <c r="HI224" s="265"/>
      <c r="HJ224" s="265"/>
      <c r="HK224" s="265"/>
      <c r="HL224" s="265"/>
      <c r="HM224" s="265"/>
      <c r="HN224" s="265"/>
      <c r="HO224" s="265"/>
      <c r="HP224" s="265"/>
      <c r="HQ224" s="265"/>
      <c r="HR224" s="265"/>
      <c r="HS224" s="265"/>
      <c r="HT224" s="265"/>
      <c r="HU224" s="265"/>
      <c r="HV224" s="265"/>
      <c r="HW224" s="265"/>
      <c r="HX224" s="265"/>
      <c r="HY224" s="265"/>
      <c r="HZ224" s="265"/>
      <c r="IA224" s="265"/>
      <c r="IB224" s="265"/>
      <c r="IC224" s="265"/>
      <c r="ID224" s="265"/>
      <c r="IE224" s="265"/>
      <c r="IF224" s="265"/>
      <c r="IG224" s="265"/>
      <c r="IH224" s="265"/>
      <c r="II224" s="265"/>
      <c r="IJ224" s="265"/>
      <c r="IK224" s="265"/>
      <c r="IL224" s="265"/>
      <c r="IM224" s="265"/>
      <c r="IN224" s="265"/>
      <c r="IO224" s="265"/>
      <c r="IP224" s="265"/>
      <c r="IQ224" s="265"/>
      <c r="IR224" s="265"/>
      <c r="IS224" s="270" t="s">
        <v>455</v>
      </c>
      <c r="IT224" s="265"/>
      <c r="IU224" s="265"/>
      <c r="IV224" s="265"/>
      <c r="IW224" s="265"/>
      <c r="IX224" s="265"/>
      <c r="IY224" s="265"/>
      <c r="IZ224" s="265"/>
      <c r="JA224" s="265"/>
      <c r="JB224" s="265"/>
      <c r="JC224" s="265"/>
      <c r="JD224" s="265"/>
      <c r="JE224" s="265"/>
      <c r="JF224" s="265"/>
      <c r="JG224" s="265"/>
      <c r="JH224" s="265"/>
      <c r="JI224" s="265"/>
      <c r="JJ224" s="265"/>
      <c r="JK224" s="265"/>
      <c r="JL224" s="265"/>
      <c r="JM224" s="265"/>
      <c r="JN224" s="265"/>
      <c r="JO224" s="265"/>
      <c r="JP224" s="265"/>
      <c r="JQ224" s="265"/>
      <c r="JR224" s="265"/>
      <c r="JS224" s="265"/>
      <c r="JT224" s="265"/>
      <c r="JU224" s="265"/>
      <c r="JV224" s="265"/>
      <c r="JW224" s="265"/>
      <c r="JX224" s="265"/>
      <c r="JY224" s="265"/>
      <c r="JZ224" s="265"/>
      <c r="KA224" s="265"/>
      <c r="KB224" s="265"/>
      <c r="KC224" s="265"/>
      <c r="KD224" s="265"/>
      <c r="KE224" s="270" t="s">
        <v>455</v>
      </c>
      <c r="KF224" s="265"/>
      <c r="KG224" s="265"/>
      <c r="KH224" s="265"/>
      <c r="KI224" s="270"/>
      <c r="KJ224" s="265"/>
      <c r="KK224" s="265"/>
      <c r="KL224" s="265"/>
      <c r="KM224" s="265"/>
      <c r="KN224" s="265"/>
      <c r="KO224" s="265"/>
      <c r="KP224" s="265"/>
      <c r="KQ224" s="265"/>
      <c r="KR224" s="265"/>
      <c r="KS224" s="265"/>
      <c r="KT224" s="265"/>
      <c r="KU224" s="265"/>
      <c r="KV224" s="265"/>
      <c r="KW224" s="265"/>
      <c r="KX224" s="265"/>
      <c r="KY224" s="265"/>
      <c r="KZ224" s="265"/>
      <c r="LA224" s="265"/>
      <c r="LB224" s="265"/>
      <c r="LC224" s="265"/>
      <c r="LD224" s="265"/>
      <c r="LE224" s="265"/>
      <c r="LF224" s="265"/>
      <c r="LG224" s="265"/>
      <c r="LH224" s="265"/>
      <c r="LI224" s="265"/>
      <c r="LJ224" s="265"/>
      <c r="LK224" s="265"/>
      <c r="LL224" s="265"/>
      <c r="LM224" s="265"/>
      <c r="LN224" s="265"/>
      <c r="LO224" s="265"/>
      <c r="LP224" s="265"/>
      <c r="LQ224" s="265"/>
      <c r="LR224" s="265"/>
      <c r="LS224" s="265"/>
      <c r="LT224" s="270" t="s">
        <v>455</v>
      </c>
      <c r="LU224" s="265"/>
      <c r="LV224" s="265"/>
      <c r="LW224" s="265"/>
      <c r="LX224" s="265"/>
      <c r="LY224" s="265"/>
      <c r="LZ224" s="265"/>
      <c r="MA224" s="265"/>
      <c r="MB224" s="265"/>
      <c r="MC224" s="265"/>
      <c r="MD224" s="265"/>
      <c r="ME224" s="265"/>
      <c r="MF224" s="265"/>
      <c r="MG224" s="265"/>
      <c r="MH224" s="265"/>
      <c r="MI224" s="265"/>
      <c r="MJ224" s="265"/>
      <c r="MK224" s="265"/>
      <c r="ML224" s="265"/>
      <c r="MM224" s="265"/>
      <c r="MN224" s="265"/>
      <c r="MO224" s="265"/>
      <c r="MP224" s="265"/>
      <c r="MQ224" s="265"/>
      <c r="MR224" s="265"/>
      <c r="MS224" s="265"/>
      <c r="MT224" s="265"/>
      <c r="MU224" s="265"/>
      <c r="MV224" s="265"/>
      <c r="MW224" s="265"/>
      <c r="MX224" s="265"/>
      <c r="MY224" s="265"/>
      <c r="MZ224" s="265"/>
      <c r="NA224" s="265"/>
      <c r="NB224" s="265"/>
      <c r="NC224" s="265"/>
      <c r="ND224" s="265"/>
      <c r="NE224" s="265"/>
      <c r="NF224" s="265"/>
      <c r="NG224" s="265"/>
      <c r="NH224" s="265"/>
      <c r="NI224" s="265"/>
      <c r="NJ224" s="265"/>
      <c r="NK224" s="265"/>
      <c r="NL224" s="265"/>
      <c r="NM224" s="265"/>
      <c r="NN224" s="265"/>
      <c r="NO224" s="265"/>
      <c r="NP224" s="265"/>
      <c r="NQ224" s="265"/>
      <c r="NR224" s="265"/>
      <c r="NS224" s="265"/>
      <c r="NT224" s="265"/>
      <c r="NU224" s="265"/>
      <c r="NV224" s="265"/>
      <c r="NW224" s="265"/>
      <c r="NX224" s="265"/>
      <c r="NY224" s="265"/>
      <c r="NZ224" s="265"/>
      <c r="OA224" s="265"/>
      <c r="OB224" s="265"/>
      <c r="OC224" s="265"/>
      <c r="OD224" s="265"/>
      <c r="OE224" s="265"/>
      <c r="OF224" s="265"/>
      <c r="OG224" s="265"/>
      <c r="OH224" s="265"/>
      <c r="OI224" s="265"/>
      <c r="OJ224" s="265"/>
      <c r="OK224" s="265"/>
      <c r="OL224" s="265"/>
      <c r="OM224" s="265"/>
      <c r="ON224" s="265"/>
      <c r="OO224" s="265"/>
      <c r="OP224" s="265"/>
      <c r="OQ224" s="265"/>
      <c r="OR224" s="265"/>
      <c r="OS224" s="267">
        <f>IF(ISERROR(#REF!),0,1)</f>
        <v>0</v>
      </c>
      <c r="OT224" s="267">
        <f t="shared" si="58"/>
        <v>0</v>
      </c>
      <c r="OU224" s="267">
        <f t="shared" si="59"/>
        <v>1</v>
      </c>
      <c r="OV224" s="222"/>
      <c r="OW224" s="222"/>
      <c r="OX224" s="222"/>
      <c r="OY224" s="222"/>
      <c r="OZ224" s="222"/>
      <c r="PA224" s="222"/>
      <c r="PB224" s="222"/>
      <c r="PC224" s="222"/>
      <c r="PD224" s="222"/>
      <c r="PE224" s="222"/>
      <c r="PF224" s="222"/>
      <c r="PG224" s="222"/>
      <c r="PH224" s="222"/>
      <c r="PI224" s="222"/>
      <c r="PJ224" s="222"/>
      <c r="PK224" s="222"/>
      <c r="PL224" s="222"/>
      <c r="PM224" s="222"/>
      <c r="PN224" s="222"/>
      <c r="PO224" s="222"/>
      <c r="PP224" s="222"/>
      <c r="PQ224" s="222"/>
      <c r="PR224" s="222"/>
      <c r="PS224" s="222"/>
      <c r="PT224" s="222"/>
      <c r="PU224" s="222"/>
      <c r="PV224" s="222"/>
      <c r="PW224" s="222"/>
      <c r="PX224" s="222"/>
      <c r="PY224" s="222"/>
      <c r="PZ224" s="222"/>
      <c r="QA224" s="222"/>
      <c r="QB224" s="222"/>
      <c r="QC224" s="222"/>
      <c r="QD224" s="222"/>
      <c r="QE224" s="222"/>
      <c r="QF224" s="222"/>
      <c r="QG224" s="222"/>
      <c r="QH224" s="222"/>
      <c r="QI224" s="222"/>
      <c r="QJ224" s="222"/>
      <c r="QK224" s="222"/>
      <c r="QL224" s="222"/>
      <c r="QM224" s="222"/>
      <c r="QN224" s="222"/>
      <c r="QO224" s="222"/>
      <c r="QP224" s="222"/>
      <c r="QQ224" s="222"/>
      <c r="QR224" s="222"/>
      <c r="QS224" s="222"/>
      <c r="QT224" s="222"/>
      <c r="QU224" s="222"/>
      <c r="QV224" s="222"/>
      <c r="QW224" s="222"/>
      <c r="QX224" s="222"/>
      <c r="QY224" s="222"/>
      <c r="QZ224" s="222"/>
      <c r="RA224" s="222"/>
      <c r="RB224" s="222"/>
      <c r="RC224" s="222"/>
      <c r="RD224" s="222"/>
      <c r="RE224" s="222"/>
      <c r="RF224" s="222"/>
      <c r="RG224" s="222"/>
      <c r="RH224" s="222"/>
      <c r="RI224" s="222"/>
      <c r="RJ224" s="222"/>
      <c r="RK224" s="222"/>
      <c r="RL224" s="222"/>
      <c r="RM224" s="222"/>
      <c r="RN224" s="222"/>
      <c r="RO224" s="222"/>
      <c r="RP224" s="222"/>
      <c r="RQ224" s="222"/>
      <c r="RR224" s="222"/>
      <c r="RS224" s="222"/>
      <c r="RT224" s="222"/>
      <c r="RU224" s="222"/>
      <c r="RV224" s="222"/>
      <c r="RW224" s="222"/>
      <c r="RX224" s="222"/>
      <c r="RY224" s="222"/>
      <c r="RZ224" s="222"/>
      <c r="SA224" s="222"/>
      <c r="SB224" s="222"/>
      <c r="SC224" s="222"/>
      <c r="SD224" s="222"/>
      <c r="SE224" s="222"/>
      <c r="SF224" s="222"/>
      <c r="SG224" s="222"/>
      <c r="SH224" s="222"/>
      <c r="SI224" s="222"/>
      <c r="SJ224" s="222"/>
      <c r="SK224" s="222"/>
      <c r="SL224" s="222"/>
      <c r="SM224" s="222"/>
      <c r="SN224" s="222"/>
      <c r="SO224" s="222"/>
      <c r="SP224" s="222"/>
      <c r="SQ224" s="222"/>
      <c r="SR224" s="222"/>
      <c r="SS224" s="222"/>
      <c r="ST224" s="222"/>
      <c r="SU224" s="222"/>
      <c r="SV224" s="222"/>
      <c r="SW224" s="222"/>
      <c r="SX224" s="222"/>
      <c r="SY224" s="222"/>
      <c r="SZ224" s="222"/>
      <c r="TA224" s="222"/>
      <c r="TB224" s="222"/>
      <c r="TC224" s="222"/>
      <c r="TD224" s="222"/>
      <c r="TE224" s="222"/>
      <c r="TF224" s="222"/>
      <c r="TG224" s="222"/>
      <c r="TH224" s="222"/>
      <c r="TI224" s="222"/>
      <c r="TJ224" s="222"/>
      <c r="TK224" s="222"/>
      <c r="TL224" s="222"/>
      <c r="TM224" s="222"/>
      <c r="TN224" s="222"/>
      <c r="TO224" s="222"/>
      <c r="TP224" s="222"/>
      <c r="TQ224" s="222"/>
      <c r="TR224" s="222"/>
      <c r="TS224" s="222"/>
      <c r="TT224" s="222"/>
      <c r="TU224" s="222"/>
      <c r="TV224" s="222"/>
      <c r="TW224" s="222"/>
      <c r="TX224" s="222"/>
      <c r="TY224" s="222"/>
      <c r="TZ224" s="222"/>
      <c r="UA224" s="222"/>
      <c r="UB224" s="222"/>
      <c r="UC224" s="222"/>
      <c r="UD224" s="222"/>
      <c r="UE224" s="222"/>
      <c r="UF224" s="222"/>
      <c r="UG224" s="222"/>
      <c r="UH224" s="222"/>
      <c r="UI224" s="222"/>
      <c r="UJ224" s="222"/>
      <c r="UK224" s="222"/>
      <c r="UL224" s="222"/>
      <c r="UM224" s="222"/>
      <c r="UN224" s="222"/>
      <c r="UO224" s="222"/>
      <c r="UP224" s="222"/>
      <c r="UQ224" s="222"/>
      <c r="UR224" s="222"/>
      <c r="US224" s="222"/>
      <c r="UT224" s="222"/>
      <c r="UU224" s="222"/>
      <c r="UV224" s="222"/>
      <c r="UW224" s="222"/>
      <c r="UX224" s="222"/>
      <c r="UY224" s="222"/>
      <c r="UZ224" s="222"/>
      <c r="VA224" s="222"/>
      <c r="VB224" s="222"/>
      <c r="VC224" s="222"/>
      <c r="VD224" s="222"/>
      <c r="VE224" s="222"/>
      <c r="VF224" s="222"/>
      <c r="VG224" s="222"/>
      <c r="VH224" s="222"/>
      <c r="VI224" s="222"/>
      <c r="VJ224" s="222"/>
      <c r="VK224" s="222"/>
      <c r="VL224" s="222"/>
      <c r="VM224" s="222"/>
      <c r="VN224" s="222"/>
      <c r="VO224" s="222"/>
      <c r="VP224" s="222"/>
      <c r="VQ224" s="222"/>
      <c r="VR224" s="222"/>
      <c r="VS224" s="222"/>
      <c r="VT224" s="222"/>
      <c r="VU224" s="222"/>
      <c r="VV224" s="222"/>
      <c r="VW224" s="222"/>
      <c r="VX224" s="222"/>
      <c r="VY224" s="222"/>
      <c r="VZ224" s="222"/>
      <c r="WA224" s="222"/>
      <c r="WB224" s="222"/>
      <c r="WC224" s="222"/>
      <c r="WD224" s="222"/>
      <c r="WE224" s="222"/>
      <c r="WF224" s="222"/>
      <c r="WG224" s="222"/>
      <c r="WH224" s="222"/>
      <c r="WI224" s="222"/>
      <c r="WJ224" s="222"/>
      <c r="WK224" s="222"/>
      <c r="WL224" s="222"/>
      <c r="WM224" s="222"/>
      <c r="WN224" s="222"/>
      <c r="WO224" s="222"/>
      <c r="WP224" s="222"/>
      <c r="WQ224" s="222"/>
      <c r="WR224" s="222"/>
      <c r="WS224" s="222"/>
      <c r="WT224" s="222"/>
      <c r="WU224" s="222"/>
      <c r="WV224" s="222"/>
      <c r="WW224" s="222"/>
      <c r="WX224" s="222"/>
      <c r="WY224" s="222"/>
      <c r="WZ224" s="222"/>
      <c r="XA224" s="222"/>
      <c r="XB224" s="222"/>
      <c r="XC224" s="222"/>
      <c r="XD224" s="222"/>
      <c r="XE224" s="222"/>
      <c r="XF224" s="222"/>
      <c r="XG224" s="222"/>
      <c r="XH224" s="222"/>
      <c r="XI224" s="222"/>
      <c r="XJ224" s="222"/>
      <c r="XK224" s="222"/>
      <c r="XL224" s="222"/>
      <c r="XM224" s="222"/>
      <c r="XN224" s="222"/>
      <c r="XO224" s="222"/>
      <c r="XP224" s="222"/>
      <c r="XQ224" s="222"/>
      <c r="XR224" s="222"/>
      <c r="XS224" s="222"/>
      <c r="XT224" s="222"/>
      <c r="XU224" s="222"/>
      <c r="XV224" s="222"/>
      <c r="XW224" s="222"/>
      <c r="XX224" s="222"/>
      <c r="XY224" s="222"/>
      <c r="XZ224" s="222"/>
      <c r="YA224" s="222"/>
      <c r="YB224" s="222"/>
      <c r="YC224" s="222"/>
      <c r="YD224" s="222"/>
      <c r="YE224" s="222"/>
      <c r="YF224" s="222"/>
      <c r="YG224" s="222"/>
      <c r="YH224" s="222"/>
      <c r="YI224" s="222"/>
      <c r="YJ224" s="222"/>
      <c r="YK224" s="222"/>
      <c r="YL224" s="222"/>
      <c r="YM224" s="222"/>
      <c r="YN224" s="222"/>
      <c r="YO224" s="222"/>
      <c r="YP224" s="222"/>
      <c r="YQ224" s="222"/>
      <c r="YR224" s="222"/>
      <c r="YS224" s="222"/>
      <c r="YT224" s="222"/>
      <c r="YU224" s="222"/>
      <c r="YV224" s="222"/>
      <c r="YW224" s="222"/>
      <c r="YX224" s="222"/>
      <c r="YY224" s="222"/>
      <c r="YZ224" s="222"/>
      <c r="ZA224" s="222"/>
      <c r="ZB224" s="222"/>
      <c r="ZC224" s="222"/>
      <c r="ZD224" s="222"/>
      <c r="ZE224" s="222"/>
      <c r="ZF224" s="222"/>
      <c r="ZG224" s="222"/>
      <c r="ZH224" s="222"/>
      <c r="ZI224" s="222"/>
      <c r="ZJ224" s="222"/>
      <c r="ZK224" s="222"/>
      <c r="ZL224" s="222"/>
      <c r="ZM224" s="222"/>
      <c r="ZN224" s="222"/>
      <c r="ZO224" s="222"/>
      <c r="ZP224" s="222"/>
      <c r="ZQ224" s="222"/>
      <c r="ZR224" s="222"/>
      <c r="ZS224" s="222"/>
      <c r="ZT224" s="222"/>
      <c r="ZU224" s="222"/>
      <c r="ZV224" s="222"/>
      <c r="ZW224" s="222"/>
      <c r="ZX224" s="222"/>
      <c r="ZY224" s="222"/>
      <c r="ZZ224" s="222"/>
      <c r="AAA224" s="222"/>
      <c r="AAB224" s="222"/>
      <c r="AAC224" s="222"/>
      <c r="AAD224" s="222"/>
      <c r="AAE224" s="222"/>
      <c r="AAF224" s="222"/>
      <c r="AAG224" s="222"/>
      <c r="AAH224" s="222"/>
      <c r="AAI224" s="222"/>
      <c r="AAJ224" s="222"/>
      <c r="AAK224" s="222"/>
      <c r="AAL224" s="222"/>
      <c r="AAM224" s="222"/>
      <c r="AAN224" s="222"/>
      <c r="AAO224" s="222"/>
      <c r="AAP224" s="222"/>
      <c r="AAQ224" s="222"/>
      <c r="AAR224" s="222"/>
      <c r="AAS224" s="222"/>
      <c r="AAT224" s="222"/>
      <c r="AAU224" s="222"/>
      <c r="AAV224" s="222"/>
      <c r="AAW224" s="222"/>
      <c r="AAX224" s="222"/>
      <c r="AAY224" s="222"/>
      <c r="AAZ224" s="222"/>
      <c r="ABA224" s="222"/>
      <c r="ABB224" s="222"/>
      <c r="ABC224" s="222"/>
      <c r="ABD224" s="222"/>
      <c r="ABE224" s="222"/>
      <c r="ABF224" s="222"/>
      <c r="ABG224" s="222"/>
      <c r="ABH224" s="222"/>
      <c r="ABI224" s="222"/>
      <c r="ABJ224" s="222"/>
      <c r="ABK224" s="222"/>
      <c r="ABL224" s="222"/>
      <c r="ABM224" s="222"/>
      <c r="ABN224" s="222"/>
      <c r="ABO224" s="222"/>
      <c r="ABP224" s="222"/>
      <c r="ABQ224" s="222"/>
      <c r="ABR224" s="222"/>
      <c r="ABS224" s="222"/>
      <c r="ABT224" s="222"/>
      <c r="ABU224" s="222"/>
      <c r="ABV224" s="222"/>
      <c r="ABW224" s="222"/>
      <c r="ABX224" s="222"/>
      <c r="ABY224" s="222"/>
      <c r="ABZ224" s="222"/>
      <c r="ACA224" s="222"/>
      <c r="ACB224" s="222"/>
      <c r="ACC224" s="222"/>
      <c r="ACD224" s="222"/>
      <c r="ACE224" s="222"/>
      <c r="ACF224" s="222"/>
      <c r="ACG224" s="222"/>
      <c r="ACH224" s="222"/>
      <c r="ACI224" s="222"/>
      <c r="ACJ224" s="222"/>
      <c r="ACK224" s="222"/>
      <c r="ACL224" s="222"/>
      <c r="ACM224" s="222"/>
      <c r="ACN224" s="222"/>
      <c r="ACO224" s="222"/>
      <c r="ACP224" s="222"/>
      <c r="ACQ224" s="222"/>
      <c r="ACR224" s="222"/>
      <c r="ACS224" s="222"/>
      <c r="ACT224" s="222"/>
      <c r="ACU224" s="222"/>
      <c r="ACV224" s="222"/>
      <c r="ACW224" s="222"/>
      <c r="ACX224" s="222"/>
      <c r="ACY224" s="222"/>
      <c r="ACZ224" s="222"/>
      <c r="ADA224" s="222"/>
      <c r="ADB224" s="222"/>
      <c r="ADC224" s="222"/>
      <c r="ADD224" s="222"/>
      <c r="ADE224" s="222"/>
      <c r="ADF224" s="222"/>
      <c r="ADG224" s="222"/>
      <c r="ADH224" s="222"/>
      <c r="ADI224" s="222"/>
      <c r="ADJ224" s="222"/>
      <c r="ADK224" s="222"/>
      <c r="ADL224" s="222"/>
      <c r="ADM224" s="222"/>
      <c r="ADN224" s="222"/>
      <c r="ADO224" s="222"/>
      <c r="ADP224" s="222"/>
      <c r="ADQ224" s="222"/>
      <c r="ADR224" s="222"/>
      <c r="ADS224" s="222"/>
      <c r="ADT224" s="222"/>
      <c r="ADU224" s="222"/>
      <c r="ADV224" s="222"/>
      <c r="ADW224" s="222"/>
      <c r="ADX224" s="222"/>
      <c r="ADY224" s="222"/>
      <c r="ADZ224" s="222"/>
      <c r="AEA224" s="222"/>
      <c r="AEB224" s="222"/>
      <c r="AEC224" s="222"/>
      <c r="AED224" s="222"/>
      <c r="AEE224" s="222"/>
      <c r="AEF224" s="222"/>
      <c r="AEG224" s="222"/>
      <c r="AEH224" s="222"/>
      <c r="AEI224" s="222"/>
      <c r="AEJ224" s="222"/>
      <c r="AEK224" s="222"/>
      <c r="AEL224" s="222"/>
      <c r="AEM224" s="222"/>
      <c r="AEN224" s="222"/>
      <c r="AEO224" s="222"/>
      <c r="AEP224" s="222"/>
      <c r="AEQ224" s="222"/>
      <c r="AER224" s="222"/>
      <c r="AES224" s="222"/>
      <c r="AET224" s="222"/>
      <c r="AEU224" s="222"/>
      <c r="AEV224" s="222"/>
      <c r="AEW224" s="222"/>
      <c r="AEX224" s="222"/>
      <c r="AEY224" s="222"/>
      <c r="AEZ224" s="222"/>
      <c r="AFA224" s="222"/>
      <c r="AFB224" s="222"/>
      <c r="AFC224" s="222"/>
      <c r="AFD224" s="222"/>
      <c r="AFE224" s="222"/>
      <c r="AFF224" s="222"/>
      <c r="AFG224" s="222"/>
      <c r="AFH224" s="222"/>
      <c r="AFI224" s="222"/>
      <c r="AFJ224" s="222"/>
      <c r="AFK224" s="222"/>
      <c r="AFL224" s="222"/>
      <c r="AFM224" s="222"/>
      <c r="AFN224" s="222"/>
      <c r="AFO224" s="222"/>
      <c r="AFP224" s="222"/>
      <c r="AFQ224" s="222"/>
      <c r="AFR224" s="222"/>
      <c r="AFS224" s="222"/>
      <c r="AFT224" s="222"/>
    </row>
    <row r="225" spans="1:852">
      <c r="A225" s="102" t="s">
        <v>1702</v>
      </c>
      <c r="B225" s="102" t="s">
        <v>10014</v>
      </c>
      <c r="C225" s="840" t="str">
        <f>IF(Severity!F225&gt;=0.5,"YES","NO")</f>
        <v>NO</v>
      </c>
      <c r="D225" s="840" t="str">
        <f>IF(Severity!G225&gt;=0.5,"YES","NO")</f>
        <v>YES</v>
      </c>
      <c r="E225" s="213">
        <v>8</v>
      </c>
      <c r="F225" s="213">
        <v>2</v>
      </c>
      <c r="G225" s="580" t="s">
        <v>9613</v>
      </c>
      <c r="H225" s="270" t="s">
        <v>749</v>
      </c>
      <c r="I225" s="270" t="s">
        <v>455</v>
      </c>
      <c r="J225" s="270">
        <v>41</v>
      </c>
      <c r="K225" s="270" t="s">
        <v>275</v>
      </c>
      <c r="L225" s="270">
        <v>20</v>
      </c>
      <c r="M225" s="265">
        <v>56</v>
      </c>
      <c r="N225" s="265">
        <v>16</v>
      </c>
      <c r="O225" s="270" t="s">
        <v>455</v>
      </c>
      <c r="P225" s="265"/>
      <c r="Q225" s="265"/>
      <c r="R225" s="265"/>
      <c r="S225" s="270" t="s">
        <v>275</v>
      </c>
      <c r="T225" s="270">
        <v>20</v>
      </c>
      <c r="U225" s="125">
        <v>25.7</v>
      </c>
      <c r="V225" s="125">
        <v>7.5</v>
      </c>
      <c r="W225" s="125"/>
      <c r="X225" s="125"/>
      <c r="AA225" s="125">
        <v>15.8</v>
      </c>
      <c r="AB225" s="125">
        <v>10.6</v>
      </c>
      <c r="AC225" s="125"/>
      <c r="AD225" s="125"/>
      <c r="AE225" s="114"/>
      <c r="AF225" s="125"/>
      <c r="AG225" s="125"/>
      <c r="AH225" s="125"/>
      <c r="AI225" s="265">
        <v>116</v>
      </c>
      <c r="AJ225" s="267">
        <f t="shared" si="60"/>
        <v>75</v>
      </c>
      <c r="AK225" s="267">
        <v>75</v>
      </c>
      <c r="AL225" s="270" t="s">
        <v>624</v>
      </c>
      <c r="AM225" s="270" t="s">
        <v>749</v>
      </c>
      <c r="AN225" s="270" t="s">
        <v>455</v>
      </c>
      <c r="AO225" s="270">
        <v>19</v>
      </c>
      <c r="AP225" s="270" t="s">
        <v>275</v>
      </c>
      <c r="AQ225" s="270">
        <v>20</v>
      </c>
      <c r="AR225" s="265">
        <v>49</v>
      </c>
      <c r="AS225" s="265">
        <v>16</v>
      </c>
      <c r="AT225" s="270" t="s">
        <v>455</v>
      </c>
      <c r="AU225" s="265"/>
      <c r="AV225" s="265"/>
      <c r="AW225" s="265"/>
      <c r="AX225" s="265" t="s">
        <v>275</v>
      </c>
      <c r="AY225" s="270">
        <v>20</v>
      </c>
      <c r="AZ225" s="114">
        <v>26.1</v>
      </c>
      <c r="BA225" s="114">
        <v>7</v>
      </c>
      <c r="BB225" s="114"/>
      <c r="BC225" s="114"/>
      <c r="BF225" s="114">
        <v>18.3</v>
      </c>
      <c r="BG225" s="114">
        <v>9.1</v>
      </c>
      <c r="BH225" s="114"/>
      <c r="BI225" s="114"/>
      <c r="BJ225" s="114"/>
      <c r="BK225" s="114"/>
      <c r="BL225" s="114"/>
      <c r="BM225" s="114"/>
      <c r="BN225" s="270">
        <v>115</v>
      </c>
      <c r="BO225" s="270">
        <f t="shared" si="61"/>
        <v>96</v>
      </c>
      <c r="BP225" s="270" t="s">
        <v>455</v>
      </c>
      <c r="BQ225" s="270"/>
      <c r="BR225" s="270" t="s">
        <v>455</v>
      </c>
      <c r="BS225" s="265"/>
      <c r="BT225" s="265"/>
      <c r="BU225" s="265"/>
      <c r="BV225" s="265"/>
      <c r="BW225" s="265"/>
      <c r="BX225" s="265"/>
      <c r="BY225" s="265"/>
      <c r="BZ225" s="265"/>
      <c r="CA225" s="265"/>
      <c r="CB225" s="265"/>
      <c r="CC225" s="265"/>
      <c r="CD225" s="265"/>
      <c r="CE225" s="114"/>
      <c r="CF225" s="114"/>
      <c r="CG225" s="114"/>
      <c r="CH225" s="114"/>
      <c r="CI225" s="114"/>
      <c r="CJ225" s="114"/>
      <c r="CK225" s="114"/>
      <c r="CL225" s="114"/>
      <c r="CM225" s="114"/>
      <c r="CN225" s="114"/>
      <c r="CO225" s="114"/>
      <c r="CP225" s="114"/>
      <c r="CQ225" s="114"/>
      <c r="CR225" s="114"/>
      <c r="CS225" s="265"/>
      <c r="CT225" s="265"/>
      <c r="CU225" s="265"/>
      <c r="CV225" s="270"/>
      <c r="CW225" s="270" t="s">
        <v>455</v>
      </c>
      <c r="CX225" s="270"/>
      <c r="CY225" s="265"/>
      <c r="CZ225" s="265"/>
      <c r="DA225" s="265"/>
      <c r="DB225" s="265"/>
      <c r="DC225" s="265"/>
      <c r="DD225" s="265"/>
      <c r="DE225" s="265"/>
      <c r="DF225" s="265"/>
      <c r="DG225" s="265"/>
      <c r="DH225" s="265"/>
      <c r="DI225" s="265"/>
      <c r="DJ225" s="125"/>
      <c r="DK225" s="125"/>
      <c r="DL225" s="125"/>
      <c r="DM225" s="125"/>
      <c r="DN225" s="125"/>
      <c r="DO225" s="125"/>
      <c r="DP225" s="125"/>
      <c r="DQ225" s="125"/>
      <c r="DR225" s="125"/>
      <c r="DS225" s="125"/>
      <c r="DT225" s="125"/>
      <c r="DU225" s="125"/>
      <c r="DV225" s="125"/>
      <c r="DW225" s="125"/>
      <c r="DX225" s="265"/>
      <c r="DY225" s="265"/>
      <c r="DZ225" s="265"/>
      <c r="EA225" s="265"/>
      <c r="EB225" s="270" t="s">
        <v>455</v>
      </c>
      <c r="EC225" s="265"/>
      <c r="ED225" s="265"/>
      <c r="EE225" s="265"/>
      <c r="EF225" s="265"/>
      <c r="EG225" s="265"/>
      <c r="EH225" s="265"/>
      <c r="EI225" s="265"/>
      <c r="EJ225" s="265"/>
      <c r="EK225" s="265"/>
      <c r="EL225" s="265"/>
      <c r="EM225" s="265"/>
      <c r="EN225" s="265"/>
      <c r="EO225" s="125"/>
      <c r="EP225" s="125"/>
      <c r="EQ225" s="125"/>
      <c r="ER225" s="125"/>
      <c r="ES225" s="125"/>
      <c r="ET225" s="125"/>
      <c r="EU225" s="125"/>
      <c r="EV225" s="125"/>
      <c r="EW225" s="125"/>
      <c r="EX225" s="125"/>
      <c r="EY225" s="125"/>
      <c r="EZ225" s="125"/>
      <c r="FA225" s="125"/>
      <c r="FB225" s="125"/>
      <c r="FC225" s="265"/>
      <c r="FD225" s="265"/>
      <c r="FE225" s="265"/>
      <c r="FF225" s="270" t="s">
        <v>455</v>
      </c>
      <c r="FG225" s="270"/>
      <c r="FH225" s="265"/>
      <c r="FI225" s="265"/>
      <c r="FJ225" s="265"/>
      <c r="FK225" s="265"/>
      <c r="FL225" s="265"/>
      <c r="FM225" s="265"/>
      <c r="FN225" s="265"/>
      <c r="FO225" s="265"/>
      <c r="FP225" s="265"/>
      <c r="FQ225" s="265"/>
      <c r="FR225" s="265"/>
      <c r="FS225" s="265"/>
      <c r="FT225" s="265"/>
      <c r="FU225" s="265"/>
      <c r="FV225" s="265"/>
      <c r="FW225" s="265"/>
      <c r="FX225" s="265"/>
      <c r="FY225" s="265"/>
      <c r="FZ225" s="265"/>
      <c r="GA225" s="265"/>
      <c r="GB225" s="265"/>
      <c r="GC225" s="265"/>
      <c r="GD225" s="265"/>
      <c r="GE225" s="265"/>
      <c r="GF225" s="265"/>
      <c r="GG225" s="265"/>
      <c r="GH225" s="265"/>
      <c r="GI225" s="265"/>
      <c r="GJ225" s="265"/>
      <c r="GK225" s="265"/>
      <c r="GL225" s="265"/>
      <c r="GM225" s="265"/>
      <c r="GN225" s="265"/>
      <c r="GO225" s="265"/>
      <c r="GP225" s="265"/>
      <c r="GQ225" s="265"/>
      <c r="GR225" s="265"/>
      <c r="GS225" s="265"/>
      <c r="GT225" s="265"/>
      <c r="GU225" s="265"/>
      <c r="GV225" s="265"/>
      <c r="GW225" s="265"/>
      <c r="GX225" s="265"/>
      <c r="GY225" s="265"/>
      <c r="GZ225" s="265"/>
      <c r="HA225" s="265"/>
      <c r="HB225" s="265"/>
      <c r="HC225" s="265"/>
      <c r="HD225" s="270" t="s">
        <v>455</v>
      </c>
      <c r="HE225" s="265"/>
      <c r="HF225" s="265"/>
      <c r="HG225" s="270"/>
      <c r="HH225" s="265"/>
      <c r="HI225" s="265"/>
      <c r="HJ225" s="265"/>
      <c r="HK225" s="265"/>
      <c r="HL225" s="265"/>
      <c r="HM225" s="265"/>
      <c r="HN225" s="265"/>
      <c r="HO225" s="265"/>
      <c r="HP225" s="265"/>
      <c r="HQ225" s="265"/>
      <c r="HR225" s="265"/>
      <c r="HS225" s="265"/>
      <c r="HT225" s="265"/>
      <c r="HU225" s="265"/>
      <c r="HV225" s="265"/>
      <c r="HW225" s="265"/>
      <c r="HX225" s="265"/>
      <c r="HY225" s="265"/>
      <c r="HZ225" s="265"/>
      <c r="IA225" s="265"/>
      <c r="IB225" s="265"/>
      <c r="IC225" s="265"/>
      <c r="ID225" s="265"/>
      <c r="IE225" s="265"/>
      <c r="IF225" s="265"/>
      <c r="IG225" s="265"/>
      <c r="IH225" s="265"/>
      <c r="II225" s="265"/>
      <c r="IJ225" s="265"/>
      <c r="IK225" s="265"/>
      <c r="IL225" s="265"/>
      <c r="IM225" s="265"/>
      <c r="IN225" s="265"/>
      <c r="IO225" s="265"/>
      <c r="IP225" s="265"/>
      <c r="IQ225" s="265"/>
      <c r="IR225" s="265"/>
      <c r="IS225" s="270" t="s">
        <v>455</v>
      </c>
      <c r="IT225" s="265"/>
      <c r="IU225" s="265"/>
      <c r="IV225" s="265"/>
      <c r="IW225" s="265"/>
      <c r="IX225" s="265"/>
      <c r="IY225" s="265"/>
      <c r="IZ225" s="265"/>
      <c r="JA225" s="265"/>
      <c r="JB225" s="265"/>
      <c r="JC225" s="265"/>
      <c r="JD225" s="265"/>
      <c r="JE225" s="265"/>
      <c r="JF225" s="265"/>
      <c r="JG225" s="265"/>
      <c r="JH225" s="265"/>
      <c r="JI225" s="265"/>
      <c r="JJ225" s="265"/>
      <c r="JK225" s="265"/>
      <c r="JL225" s="265"/>
      <c r="JM225" s="265"/>
      <c r="JN225" s="265"/>
      <c r="JO225" s="265"/>
      <c r="JP225" s="265"/>
      <c r="JQ225" s="265"/>
      <c r="JR225" s="265"/>
      <c r="JS225" s="265"/>
      <c r="JT225" s="265"/>
      <c r="JU225" s="265"/>
      <c r="JV225" s="265"/>
      <c r="JW225" s="265"/>
      <c r="JX225" s="265"/>
      <c r="JY225" s="265"/>
      <c r="JZ225" s="265"/>
      <c r="KA225" s="265"/>
      <c r="KB225" s="265"/>
      <c r="KC225" s="265"/>
      <c r="KD225" s="265"/>
      <c r="KE225" s="270" t="s">
        <v>455</v>
      </c>
      <c r="KF225" s="265"/>
      <c r="KG225" s="265"/>
      <c r="KH225" s="265"/>
      <c r="KI225" s="270"/>
      <c r="KJ225" s="265"/>
      <c r="KK225" s="265"/>
      <c r="KL225" s="265"/>
      <c r="KM225" s="265"/>
      <c r="KN225" s="265"/>
      <c r="KO225" s="265"/>
      <c r="KP225" s="265"/>
      <c r="KQ225" s="265"/>
      <c r="KR225" s="265"/>
      <c r="KS225" s="265"/>
      <c r="KT225" s="265"/>
      <c r="KU225" s="265"/>
      <c r="KV225" s="265"/>
      <c r="KW225" s="265"/>
      <c r="KX225" s="265"/>
      <c r="KY225" s="265"/>
      <c r="KZ225" s="265"/>
      <c r="LA225" s="265"/>
      <c r="LB225" s="265"/>
      <c r="LC225" s="265"/>
      <c r="LD225" s="265"/>
      <c r="LE225" s="265"/>
      <c r="LF225" s="265"/>
      <c r="LG225" s="265"/>
      <c r="LH225" s="265"/>
      <c r="LI225" s="265"/>
      <c r="LJ225" s="265"/>
      <c r="LK225" s="265"/>
      <c r="LL225" s="265"/>
      <c r="LM225" s="265"/>
      <c r="LN225" s="265"/>
      <c r="LO225" s="265"/>
      <c r="LP225" s="265"/>
      <c r="LQ225" s="265"/>
      <c r="LR225" s="265"/>
      <c r="LS225" s="265"/>
      <c r="LT225" s="270" t="s">
        <v>455</v>
      </c>
      <c r="LU225" s="265"/>
      <c r="LV225" s="265"/>
      <c r="LW225" s="265"/>
      <c r="LX225" s="265"/>
      <c r="LY225" s="265"/>
      <c r="LZ225" s="265"/>
      <c r="MA225" s="265"/>
      <c r="MB225" s="265"/>
      <c r="MC225" s="265"/>
      <c r="MD225" s="265"/>
      <c r="ME225" s="265"/>
      <c r="MF225" s="265"/>
      <c r="MG225" s="265"/>
      <c r="MH225" s="265"/>
      <c r="MI225" s="265"/>
      <c r="MJ225" s="265"/>
      <c r="MK225" s="265"/>
      <c r="ML225" s="265"/>
      <c r="MM225" s="265"/>
      <c r="MN225" s="265"/>
      <c r="MO225" s="265"/>
      <c r="MP225" s="265"/>
      <c r="MQ225" s="265"/>
      <c r="MR225" s="265"/>
      <c r="MS225" s="265"/>
      <c r="MT225" s="265"/>
      <c r="MU225" s="265"/>
      <c r="MV225" s="265"/>
      <c r="MW225" s="265"/>
      <c r="MX225" s="265"/>
      <c r="MY225" s="265"/>
      <c r="MZ225" s="265"/>
      <c r="NA225" s="265"/>
      <c r="NB225" s="265"/>
      <c r="NC225" s="265"/>
      <c r="ND225" s="265"/>
      <c r="NE225" s="265"/>
      <c r="NF225" s="265"/>
      <c r="NG225" s="265"/>
      <c r="NH225" s="265"/>
      <c r="NI225" s="265"/>
      <c r="NJ225" s="265"/>
      <c r="NK225" s="265"/>
      <c r="NL225" s="265"/>
      <c r="NM225" s="265"/>
      <c r="NN225" s="265"/>
      <c r="NO225" s="265"/>
      <c r="NP225" s="265"/>
      <c r="NQ225" s="265"/>
      <c r="NR225" s="265"/>
      <c r="NS225" s="265"/>
      <c r="NT225" s="265"/>
      <c r="NU225" s="265"/>
      <c r="NV225" s="265"/>
      <c r="NW225" s="265"/>
      <c r="NX225" s="265"/>
      <c r="NY225" s="265"/>
      <c r="NZ225" s="265"/>
      <c r="OA225" s="265"/>
      <c r="OB225" s="265"/>
      <c r="OC225" s="265"/>
      <c r="OD225" s="265"/>
      <c r="OE225" s="265"/>
      <c r="OF225" s="265"/>
      <c r="OG225" s="265"/>
      <c r="OH225" s="265"/>
      <c r="OI225" s="265"/>
      <c r="OJ225" s="265"/>
      <c r="OK225" s="265"/>
      <c r="OL225" s="265"/>
      <c r="OM225" s="265"/>
      <c r="ON225" s="265"/>
      <c r="OO225" s="265"/>
      <c r="OP225" s="265"/>
      <c r="OQ225" s="265"/>
      <c r="OR225" s="265"/>
      <c r="OS225" s="267">
        <f>IF(ISERROR(#REF!),0,1)</f>
        <v>0</v>
      </c>
      <c r="OT225" s="267">
        <f t="shared" si="58"/>
        <v>0</v>
      </c>
      <c r="OU225" s="267">
        <f t="shared" si="59"/>
        <v>1</v>
      </c>
      <c r="OV225" s="222"/>
      <c r="OW225" s="222"/>
      <c r="OX225" s="222"/>
      <c r="OY225" s="222"/>
      <c r="OZ225" s="222"/>
      <c r="PA225" s="222"/>
      <c r="PB225" s="222"/>
      <c r="PC225" s="222"/>
      <c r="PD225" s="222"/>
      <c r="PE225" s="222"/>
      <c r="PF225" s="222"/>
      <c r="PG225" s="222"/>
      <c r="PH225" s="222"/>
      <c r="PI225" s="222"/>
      <c r="PJ225" s="222"/>
      <c r="PK225" s="222"/>
      <c r="PL225" s="222"/>
      <c r="PM225" s="222"/>
      <c r="PN225" s="222"/>
      <c r="PO225" s="222"/>
      <c r="PP225" s="222"/>
      <c r="PQ225" s="222"/>
      <c r="PR225" s="222"/>
      <c r="PS225" s="222"/>
      <c r="PT225" s="222"/>
      <c r="PU225" s="222"/>
      <c r="PV225" s="222"/>
      <c r="PW225" s="222"/>
      <c r="PX225" s="222"/>
      <c r="PY225" s="222"/>
      <c r="PZ225" s="222"/>
      <c r="QA225" s="222"/>
      <c r="QB225" s="222"/>
      <c r="QC225" s="222"/>
      <c r="QD225" s="222"/>
      <c r="QE225" s="222"/>
      <c r="QF225" s="222"/>
      <c r="QG225" s="222"/>
      <c r="QH225" s="222"/>
      <c r="QI225" s="222"/>
      <c r="QJ225" s="222"/>
      <c r="QK225" s="222"/>
      <c r="QL225" s="222"/>
      <c r="QM225" s="222"/>
      <c r="QN225" s="222"/>
      <c r="QO225" s="222"/>
      <c r="QP225" s="222"/>
      <c r="QQ225" s="222"/>
      <c r="QR225" s="222"/>
      <c r="QS225" s="222"/>
      <c r="QT225" s="222"/>
      <c r="QU225" s="222"/>
      <c r="QV225" s="222"/>
      <c r="QW225" s="222"/>
      <c r="QX225" s="222"/>
      <c r="QY225" s="222"/>
      <c r="QZ225" s="222"/>
      <c r="RA225" s="222"/>
      <c r="RB225" s="222"/>
      <c r="RC225" s="222"/>
      <c r="RD225" s="222"/>
      <c r="RE225" s="222"/>
      <c r="RF225" s="222"/>
      <c r="RG225" s="222"/>
      <c r="RH225" s="222"/>
      <c r="RI225" s="222"/>
      <c r="RJ225" s="222"/>
      <c r="RK225" s="222"/>
      <c r="RL225" s="222"/>
      <c r="RM225" s="222"/>
      <c r="RN225" s="222"/>
      <c r="RO225" s="222"/>
      <c r="RP225" s="222"/>
      <c r="RQ225" s="222"/>
      <c r="RR225" s="222"/>
      <c r="RS225" s="222"/>
      <c r="RT225" s="222"/>
      <c r="RU225" s="222"/>
      <c r="RV225" s="222"/>
      <c r="RW225" s="222"/>
      <c r="RX225" s="222"/>
      <c r="RY225" s="222"/>
      <c r="RZ225" s="222"/>
      <c r="SA225" s="222"/>
      <c r="SB225" s="222"/>
      <c r="SC225" s="222"/>
      <c r="SD225" s="222"/>
      <c r="SE225" s="222"/>
      <c r="SF225" s="222"/>
      <c r="SG225" s="222"/>
      <c r="SH225" s="222"/>
      <c r="SI225" s="222"/>
      <c r="SJ225" s="222"/>
      <c r="SK225" s="222"/>
      <c r="SL225" s="222"/>
      <c r="SM225" s="222"/>
      <c r="SN225" s="222"/>
      <c r="SO225" s="222"/>
      <c r="SP225" s="222"/>
      <c r="SQ225" s="222"/>
      <c r="SR225" s="222"/>
      <c r="SS225" s="222"/>
      <c r="ST225" s="222"/>
      <c r="SU225" s="222"/>
      <c r="SV225" s="222"/>
      <c r="SW225" s="222"/>
      <c r="SX225" s="222"/>
      <c r="SY225" s="222"/>
      <c r="SZ225" s="222"/>
      <c r="TA225" s="222"/>
      <c r="TB225" s="222"/>
      <c r="TC225" s="222"/>
      <c r="TD225" s="222"/>
      <c r="TE225" s="222"/>
      <c r="TF225" s="222"/>
      <c r="TG225" s="222"/>
      <c r="TH225" s="222"/>
      <c r="TI225" s="222"/>
      <c r="TJ225" s="222"/>
      <c r="TK225" s="222"/>
      <c r="TL225" s="222"/>
      <c r="TM225" s="222"/>
      <c r="TN225" s="222"/>
      <c r="TO225" s="222"/>
      <c r="TP225" s="222"/>
      <c r="TQ225" s="222"/>
      <c r="TR225" s="222"/>
      <c r="TS225" s="222"/>
      <c r="TT225" s="222"/>
      <c r="TU225" s="222"/>
      <c r="TV225" s="222"/>
      <c r="TW225" s="222"/>
      <c r="TX225" s="222"/>
      <c r="TY225" s="222"/>
      <c r="TZ225" s="222"/>
      <c r="UA225" s="222"/>
      <c r="UB225" s="222"/>
      <c r="UC225" s="222"/>
      <c r="UD225" s="222"/>
      <c r="UE225" s="222"/>
      <c r="UF225" s="222"/>
      <c r="UG225" s="222"/>
      <c r="UH225" s="222"/>
      <c r="UI225" s="222"/>
      <c r="UJ225" s="222"/>
      <c r="UK225" s="222"/>
      <c r="UL225" s="222"/>
      <c r="UM225" s="222"/>
      <c r="UN225" s="222"/>
      <c r="UO225" s="222"/>
      <c r="UP225" s="222"/>
      <c r="UQ225" s="222"/>
      <c r="UR225" s="222"/>
      <c r="US225" s="222"/>
      <c r="UT225" s="222"/>
      <c r="UU225" s="222"/>
      <c r="UV225" s="222"/>
      <c r="UW225" s="222"/>
      <c r="UX225" s="222"/>
      <c r="UY225" s="222"/>
      <c r="UZ225" s="222"/>
      <c r="VA225" s="222"/>
      <c r="VB225" s="222"/>
      <c r="VC225" s="222"/>
      <c r="VD225" s="222"/>
      <c r="VE225" s="222"/>
      <c r="VF225" s="222"/>
      <c r="VG225" s="222"/>
      <c r="VH225" s="222"/>
      <c r="VI225" s="222"/>
      <c r="VJ225" s="222"/>
      <c r="VK225" s="222"/>
      <c r="VL225" s="222"/>
      <c r="VM225" s="222"/>
      <c r="VN225" s="222"/>
      <c r="VO225" s="222"/>
      <c r="VP225" s="222"/>
      <c r="VQ225" s="222"/>
      <c r="VR225" s="222"/>
      <c r="VS225" s="222"/>
      <c r="VT225" s="222"/>
      <c r="VU225" s="222"/>
      <c r="VV225" s="222"/>
      <c r="VW225" s="222"/>
      <c r="VX225" s="222"/>
      <c r="VY225" s="222"/>
      <c r="VZ225" s="222"/>
      <c r="WA225" s="222"/>
      <c r="WB225" s="222"/>
      <c r="WC225" s="222"/>
      <c r="WD225" s="222"/>
      <c r="WE225" s="222"/>
      <c r="WF225" s="222"/>
      <c r="WG225" s="222"/>
      <c r="WH225" s="222"/>
      <c r="WI225" s="222"/>
      <c r="WJ225" s="222"/>
      <c r="WK225" s="222"/>
      <c r="WL225" s="222"/>
      <c r="WM225" s="222"/>
      <c r="WN225" s="222"/>
      <c r="WO225" s="222"/>
      <c r="WP225" s="222"/>
      <c r="WQ225" s="222"/>
      <c r="WR225" s="222"/>
      <c r="WS225" s="222"/>
      <c r="WT225" s="222"/>
      <c r="WU225" s="222"/>
      <c r="WV225" s="222"/>
      <c r="WW225" s="222"/>
      <c r="WX225" s="222"/>
      <c r="WY225" s="222"/>
      <c r="WZ225" s="222"/>
      <c r="XA225" s="222"/>
      <c r="XB225" s="222"/>
      <c r="XC225" s="222"/>
      <c r="XD225" s="222"/>
      <c r="XE225" s="222"/>
      <c r="XF225" s="222"/>
      <c r="XG225" s="222"/>
      <c r="XH225" s="222"/>
      <c r="XI225" s="222"/>
      <c r="XJ225" s="222"/>
      <c r="XK225" s="222"/>
      <c r="XL225" s="222"/>
      <c r="XM225" s="222"/>
      <c r="XN225" s="222"/>
      <c r="XO225" s="222"/>
      <c r="XP225" s="222"/>
      <c r="XQ225" s="222"/>
      <c r="XR225" s="222"/>
      <c r="XS225" s="222"/>
      <c r="XT225" s="222"/>
      <c r="XU225" s="222"/>
      <c r="XV225" s="222"/>
      <c r="XW225" s="222"/>
      <c r="XX225" s="222"/>
      <c r="XY225" s="222"/>
      <c r="XZ225" s="222"/>
      <c r="YA225" s="222"/>
      <c r="YB225" s="222"/>
      <c r="YC225" s="222"/>
      <c r="YD225" s="222"/>
      <c r="YE225" s="222"/>
      <c r="YF225" s="222"/>
      <c r="YG225" s="222"/>
      <c r="YH225" s="222"/>
      <c r="YI225" s="222"/>
      <c r="YJ225" s="222"/>
      <c r="YK225" s="222"/>
      <c r="YL225" s="222"/>
      <c r="YM225" s="222"/>
      <c r="YN225" s="222"/>
      <c r="YO225" s="222"/>
      <c r="YP225" s="222"/>
      <c r="YQ225" s="222"/>
      <c r="YR225" s="222"/>
      <c r="YS225" s="222"/>
      <c r="YT225" s="222"/>
      <c r="YU225" s="222"/>
      <c r="YV225" s="222"/>
      <c r="YW225" s="222"/>
      <c r="YX225" s="222"/>
      <c r="YY225" s="222"/>
      <c r="YZ225" s="222"/>
      <c r="ZA225" s="222"/>
      <c r="ZB225" s="222"/>
      <c r="ZC225" s="222"/>
      <c r="ZD225" s="222"/>
      <c r="ZE225" s="222"/>
      <c r="ZF225" s="222"/>
      <c r="ZG225" s="222"/>
      <c r="ZH225" s="222"/>
      <c r="ZI225" s="222"/>
      <c r="ZJ225" s="222"/>
      <c r="ZK225" s="222"/>
      <c r="ZL225" s="222"/>
      <c r="ZM225" s="222"/>
      <c r="ZN225" s="222"/>
      <c r="ZO225" s="222"/>
      <c r="ZP225" s="222"/>
      <c r="ZQ225" s="222"/>
      <c r="ZR225" s="222"/>
      <c r="ZS225" s="222"/>
      <c r="ZT225" s="222"/>
      <c r="ZU225" s="222"/>
      <c r="ZV225" s="222"/>
      <c r="ZW225" s="222"/>
      <c r="ZX225" s="222"/>
      <c r="ZY225" s="222"/>
      <c r="ZZ225" s="222"/>
      <c r="AAA225" s="222"/>
      <c r="AAB225" s="222"/>
      <c r="AAC225" s="222"/>
      <c r="AAD225" s="222"/>
      <c r="AAE225" s="222"/>
      <c r="AAF225" s="222"/>
      <c r="AAG225" s="222"/>
      <c r="AAH225" s="222"/>
      <c r="AAI225" s="222"/>
      <c r="AAJ225" s="222"/>
      <c r="AAK225" s="222"/>
      <c r="AAL225" s="222"/>
      <c r="AAM225" s="222"/>
      <c r="AAN225" s="222"/>
      <c r="AAO225" s="222"/>
      <c r="AAP225" s="222"/>
      <c r="AAQ225" s="222"/>
      <c r="AAR225" s="222"/>
      <c r="AAS225" s="222"/>
      <c r="AAT225" s="222"/>
      <c r="AAU225" s="222"/>
      <c r="AAV225" s="222"/>
      <c r="AAW225" s="222"/>
      <c r="AAX225" s="222"/>
      <c r="AAY225" s="222"/>
      <c r="AAZ225" s="222"/>
      <c r="ABA225" s="222"/>
      <c r="ABB225" s="222"/>
      <c r="ABC225" s="222"/>
      <c r="ABD225" s="222"/>
      <c r="ABE225" s="222"/>
      <c r="ABF225" s="222"/>
      <c r="ABG225" s="222"/>
      <c r="ABH225" s="222"/>
      <c r="ABI225" s="222"/>
      <c r="ABJ225" s="222"/>
      <c r="ABK225" s="222"/>
      <c r="ABL225" s="222"/>
      <c r="ABM225" s="222"/>
      <c r="ABN225" s="222"/>
      <c r="ABO225" s="222"/>
      <c r="ABP225" s="222"/>
      <c r="ABQ225" s="222"/>
      <c r="ABR225" s="222"/>
      <c r="ABS225" s="222"/>
      <c r="ABT225" s="222"/>
      <c r="ABU225" s="222"/>
      <c r="ABV225" s="222"/>
      <c r="ABW225" s="222"/>
      <c r="ABX225" s="222"/>
      <c r="ABY225" s="222"/>
      <c r="ABZ225" s="222"/>
      <c r="ACA225" s="222"/>
      <c r="ACB225" s="222"/>
      <c r="ACC225" s="222"/>
      <c r="ACD225" s="222"/>
      <c r="ACE225" s="222"/>
      <c r="ACF225" s="222"/>
      <c r="ACG225" s="222"/>
      <c r="ACH225" s="222"/>
      <c r="ACI225" s="222"/>
      <c r="ACJ225" s="222"/>
      <c r="ACK225" s="222"/>
      <c r="ACL225" s="222"/>
      <c r="ACM225" s="222"/>
      <c r="ACN225" s="222"/>
      <c r="ACO225" s="222"/>
      <c r="ACP225" s="222"/>
      <c r="ACQ225" s="222"/>
      <c r="ACR225" s="222"/>
      <c r="ACS225" s="222"/>
      <c r="ACT225" s="222"/>
      <c r="ACU225" s="222"/>
      <c r="ACV225" s="222"/>
      <c r="ACW225" s="222"/>
      <c r="ACX225" s="222"/>
      <c r="ACY225" s="222"/>
      <c r="ACZ225" s="222"/>
      <c r="ADA225" s="222"/>
      <c r="ADB225" s="222"/>
      <c r="ADC225" s="222"/>
      <c r="ADD225" s="222"/>
      <c r="ADE225" s="222"/>
      <c r="ADF225" s="222"/>
      <c r="ADG225" s="222"/>
      <c r="ADH225" s="222"/>
      <c r="ADI225" s="222"/>
      <c r="ADJ225" s="222"/>
      <c r="ADK225" s="222"/>
      <c r="ADL225" s="222"/>
      <c r="ADM225" s="222"/>
      <c r="ADN225" s="222"/>
      <c r="ADO225" s="222"/>
      <c r="ADP225" s="222"/>
      <c r="ADQ225" s="222"/>
      <c r="ADR225" s="222"/>
      <c r="ADS225" s="222"/>
      <c r="ADT225" s="222"/>
      <c r="ADU225" s="222"/>
      <c r="ADV225" s="222"/>
      <c r="ADW225" s="222"/>
      <c r="ADX225" s="222"/>
      <c r="ADY225" s="222"/>
      <c r="ADZ225" s="222"/>
      <c r="AEA225" s="222"/>
      <c r="AEB225" s="222"/>
      <c r="AEC225" s="222"/>
      <c r="AED225" s="222"/>
      <c r="AEE225" s="222"/>
      <c r="AEF225" s="222"/>
      <c r="AEG225" s="222"/>
      <c r="AEH225" s="222"/>
      <c r="AEI225" s="222"/>
      <c r="AEJ225" s="222"/>
      <c r="AEK225" s="222"/>
      <c r="AEL225" s="222"/>
      <c r="AEM225" s="222"/>
      <c r="AEN225" s="222"/>
      <c r="AEO225" s="222"/>
      <c r="AEP225" s="222"/>
      <c r="AEQ225" s="222"/>
      <c r="AER225" s="222"/>
      <c r="AES225" s="222"/>
      <c r="AET225" s="222"/>
      <c r="AEU225" s="222"/>
      <c r="AEV225" s="222"/>
      <c r="AEW225" s="222"/>
      <c r="AEX225" s="222"/>
      <c r="AEY225" s="222"/>
      <c r="AEZ225" s="222"/>
      <c r="AFA225" s="222"/>
      <c r="AFB225" s="222"/>
      <c r="AFC225" s="222"/>
      <c r="AFD225" s="222"/>
      <c r="AFE225" s="222"/>
      <c r="AFF225" s="222"/>
      <c r="AFG225" s="222"/>
      <c r="AFH225" s="222"/>
      <c r="AFI225" s="222"/>
      <c r="AFJ225" s="222"/>
      <c r="AFK225" s="222"/>
      <c r="AFL225" s="222"/>
      <c r="AFM225" s="222"/>
      <c r="AFN225" s="222"/>
      <c r="AFO225" s="222"/>
      <c r="AFP225" s="222"/>
      <c r="AFQ225" s="222"/>
      <c r="AFR225" s="222"/>
      <c r="AFS225" s="222"/>
      <c r="AFT225" s="222"/>
    </row>
    <row r="226" spans="1:852">
      <c r="A226" s="101" t="s">
        <v>2459</v>
      </c>
      <c r="B226" s="101" t="s">
        <v>10039</v>
      </c>
      <c r="C226" s="840" t="str">
        <f>IF(Severity!F226&gt;=0.5,"YES","NO")</f>
        <v>NO</v>
      </c>
      <c r="D226" s="840" t="str">
        <f>IF(Severity!G226&gt;=0.5,"YES","NO")</f>
        <v>YES</v>
      </c>
      <c r="E226" s="214">
        <v>16</v>
      </c>
      <c r="F226" s="214">
        <v>3</v>
      </c>
      <c r="G226" s="580" t="s">
        <v>9621</v>
      </c>
      <c r="H226" s="119" t="s">
        <v>749</v>
      </c>
      <c r="I226" s="270" t="s">
        <v>455</v>
      </c>
      <c r="J226" s="270">
        <v>45</v>
      </c>
      <c r="K226" s="270" t="s">
        <v>235</v>
      </c>
      <c r="L226" s="265">
        <v>9</v>
      </c>
      <c r="M226" s="265">
        <v>82</v>
      </c>
      <c r="N226" s="270">
        <v>9</v>
      </c>
      <c r="O226" s="270" t="s">
        <v>455</v>
      </c>
      <c r="P226" s="265"/>
      <c r="Q226" s="265"/>
      <c r="R226" s="265"/>
      <c r="S226" s="270" t="s">
        <v>235</v>
      </c>
      <c r="T226" s="265">
        <v>9</v>
      </c>
      <c r="U226" s="125">
        <v>16.78</v>
      </c>
      <c r="V226" s="125">
        <v>4.21</v>
      </c>
      <c r="W226" s="125"/>
      <c r="X226" s="125"/>
      <c r="Y226" s="125"/>
      <c r="Z226" s="125"/>
      <c r="AA226" s="125"/>
      <c r="AB226" s="125"/>
      <c r="AC226" s="125"/>
      <c r="AD226" s="125"/>
      <c r="AE226" s="114"/>
      <c r="AF226" s="125"/>
      <c r="AG226" s="125"/>
      <c r="AH226" s="125"/>
      <c r="AI226" s="265">
        <v>210</v>
      </c>
      <c r="AJ226" s="267">
        <f t="shared" si="60"/>
        <v>165</v>
      </c>
      <c r="AK226" s="267" t="s">
        <v>455</v>
      </c>
      <c r="AL226" s="270" t="s">
        <v>624</v>
      </c>
      <c r="AM226" s="270" t="s">
        <v>749</v>
      </c>
      <c r="AN226" s="270" t="s">
        <v>455</v>
      </c>
      <c r="AO226" s="270">
        <v>60</v>
      </c>
      <c r="AP226" s="270" t="s">
        <v>235</v>
      </c>
      <c r="AQ226" s="265">
        <v>9</v>
      </c>
      <c r="AR226" s="265">
        <v>101</v>
      </c>
      <c r="AS226" s="270">
        <v>9</v>
      </c>
      <c r="AT226" s="270" t="s">
        <v>455</v>
      </c>
      <c r="AU226" s="265"/>
      <c r="AV226" s="265"/>
      <c r="AW226" s="265"/>
      <c r="AX226" s="270" t="s">
        <v>235</v>
      </c>
      <c r="AY226" s="265">
        <v>9</v>
      </c>
      <c r="AZ226" s="125">
        <v>16.32</v>
      </c>
      <c r="BA226" s="125">
        <v>4.5199999999999996</v>
      </c>
      <c r="BB226" s="114"/>
      <c r="BC226" s="114"/>
      <c r="BD226" s="114"/>
      <c r="BE226" s="114"/>
      <c r="BF226" s="114"/>
      <c r="BG226" s="114"/>
      <c r="BH226" s="114"/>
      <c r="BI226" s="114"/>
      <c r="BJ226" s="92"/>
      <c r="BK226" s="92"/>
      <c r="BL226" s="114"/>
      <c r="BM226" s="114"/>
      <c r="BN226" s="265">
        <v>239</v>
      </c>
      <c r="BO226" s="270">
        <f t="shared" si="61"/>
        <v>179</v>
      </c>
      <c r="BP226" s="270" t="s">
        <v>455</v>
      </c>
      <c r="BQ226" s="580" t="s">
        <v>9621</v>
      </c>
      <c r="BR226" s="119" t="s">
        <v>749</v>
      </c>
      <c r="BS226" s="270" t="s">
        <v>455</v>
      </c>
      <c r="BT226" s="265">
        <v>60</v>
      </c>
      <c r="BU226" s="270" t="s">
        <v>235</v>
      </c>
      <c r="BV226" s="265">
        <v>9</v>
      </c>
      <c r="BW226" s="265">
        <v>93</v>
      </c>
      <c r="BX226" s="270">
        <v>9</v>
      </c>
      <c r="BY226" s="270" t="s">
        <v>455</v>
      </c>
      <c r="BZ226" s="265"/>
      <c r="CA226" s="265"/>
      <c r="CB226" s="265"/>
      <c r="CC226" s="270" t="s">
        <v>235</v>
      </c>
      <c r="CD226" s="265">
        <v>9</v>
      </c>
      <c r="CE226" s="125">
        <v>16.87</v>
      </c>
      <c r="CF226" s="125">
        <v>3.99</v>
      </c>
      <c r="CG226" s="114"/>
      <c r="CH226" s="114"/>
      <c r="CI226" s="114"/>
      <c r="CJ226" s="114"/>
      <c r="CK226" s="114"/>
      <c r="CL226" s="114"/>
      <c r="CM226" s="114"/>
      <c r="CN226" s="114"/>
      <c r="CO226" s="114"/>
      <c r="CP226" s="114"/>
      <c r="CQ226" s="114"/>
      <c r="CR226" s="114"/>
      <c r="CS226" s="265">
        <v>242</v>
      </c>
      <c r="CT226" s="267">
        <f>CS226-BT226</f>
        <v>182</v>
      </c>
      <c r="CU226" s="270" t="s">
        <v>455</v>
      </c>
      <c r="CV226" s="270"/>
      <c r="CW226" s="270" t="s">
        <v>455</v>
      </c>
      <c r="CX226" s="270"/>
      <c r="CY226" s="265"/>
      <c r="CZ226" s="265"/>
      <c r="DA226" s="265"/>
      <c r="DB226" s="265"/>
      <c r="DC226" s="265"/>
      <c r="DD226" s="265"/>
      <c r="DE226" s="265"/>
      <c r="DF226" s="265"/>
      <c r="DG226" s="265"/>
      <c r="DH226" s="265"/>
      <c r="DI226" s="265"/>
      <c r="DJ226" s="125"/>
      <c r="DK226" s="125"/>
      <c r="DL226" s="125"/>
      <c r="DM226" s="125"/>
      <c r="DN226" s="125"/>
      <c r="DO226" s="125"/>
      <c r="DP226" s="125"/>
      <c r="DQ226" s="125"/>
      <c r="DR226" s="125"/>
      <c r="DS226" s="125"/>
      <c r="DT226" s="125"/>
      <c r="DU226" s="125"/>
      <c r="DV226" s="125"/>
      <c r="DW226" s="125"/>
      <c r="DX226" s="265"/>
      <c r="DY226" s="265"/>
      <c r="DZ226" s="265"/>
      <c r="EA226" s="217"/>
      <c r="EB226" s="90" t="s">
        <v>455</v>
      </c>
      <c r="EC226" s="217"/>
      <c r="ED226" s="217"/>
      <c r="EE226" s="217"/>
      <c r="EF226" s="217"/>
      <c r="EG226" s="217"/>
      <c r="EH226" s="217"/>
      <c r="EI226" s="217"/>
      <c r="EJ226" s="217"/>
      <c r="EK226" s="217"/>
      <c r="EL226" s="217"/>
      <c r="EM226" s="217"/>
      <c r="EN226" s="217"/>
      <c r="EO226" s="183"/>
      <c r="EP226" s="183"/>
      <c r="EQ226" s="183"/>
      <c r="ER226" s="183"/>
      <c r="ES226" s="183"/>
      <c r="ET226" s="183"/>
      <c r="EU226" s="183"/>
      <c r="EV226" s="183"/>
      <c r="EW226" s="183"/>
      <c r="EX226" s="183"/>
      <c r="EY226" s="183"/>
      <c r="EZ226" s="183"/>
      <c r="FA226" s="183"/>
      <c r="FB226" s="183"/>
      <c r="FC226" s="217"/>
      <c r="FD226" s="217"/>
      <c r="FE226" s="217"/>
      <c r="FF226" s="90" t="s">
        <v>455</v>
      </c>
      <c r="FG226" s="232"/>
      <c r="FH226" s="217"/>
      <c r="FI226" s="217"/>
      <c r="FJ226" s="217"/>
      <c r="FK226" s="90"/>
      <c r="FL226" s="217"/>
      <c r="FM226" s="217"/>
      <c r="FN226" s="217"/>
      <c r="FO226" s="217"/>
      <c r="FP226" s="217"/>
      <c r="FQ226" s="217"/>
      <c r="FR226" s="217"/>
      <c r="FS226" s="217"/>
      <c r="FT226" s="217"/>
      <c r="FU226" s="217"/>
      <c r="FV226" s="217"/>
      <c r="FW226" s="217"/>
      <c r="FX226" s="217"/>
      <c r="FY226" s="217"/>
      <c r="FZ226" s="217"/>
      <c r="GA226" s="217"/>
      <c r="GB226" s="217"/>
      <c r="GC226" s="217"/>
      <c r="GD226" s="217"/>
      <c r="GE226" s="217"/>
      <c r="GF226" s="217"/>
      <c r="GG226" s="217"/>
      <c r="GH226" s="217"/>
      <c r="GI226" s="217"/>
      <c r="GJ226" s="217"/>
      <c r="GK226" s="217"/>
      <c r="GL226" s="217"/>
      <c r="GM226" s="217"/>
      <c r="GN226" s="217"/>
      <c r="GO226" s="217"/>
      <c r="GP226" s="217"/>
      <c r="GQ226" s="217"/>
      <c r="GR226" s="217"/>
      <c r="GS226" s="217"/>
      <c r="GT226" s="217"/>
      <c r="GU226" s="217"/>
      <c r="GV226" s="217"/>
      <c r="GW226" s="217"/>
      <c r="GX226" s="217"/>
      <c r="GY226" s="217"/>
      <c r="GZ226" s="217"/>
      <c r="HA226" s="217"/>
      <c r="HB226" s="217"/>
      <c r="HC226" s="217"/>
      <c r="HD226" s="90" t="s">
        <v>455</v>
      </c>
      <c r="HE226" s="217"/>
      <c r="HF226" s="217"/>
      <c r="HG226" s="90"/>
      <c r="HH226" s="217"/>
      <c r="HI226" s="217"/>
      <c r="HJ226" s="217"/>
      <c r="HK226" s="217"/>
      <c r="HL226" s="217"/>
      <c r="HM226" s="217"/>
      <c r="HN226" s="217"/>
      <c r="HO226" s="217"/>
      <c r="HP226" s="217"/>
      <c r="HQ226" s="217"/>
      <c r="HR226" s="217"/>
      <c r="HS226" s="217"/>
      <c r="HT226" s="217"/>
      <c r="HU226" s="217"/>
      <c r="HV226" s="217"/>
      <c r="HW226" s="217"/>
      <c r="HX226" s="217"/>
      <c r="HY226" s="217"/>
      <c r="HZ226" s="217"/>
      <c r="IA226" s="217"/>
      <c r="IB226" s="217"/>
      <c r="IC226" s="217"/>
      <c r="ID226" s="217"/>
      <c r="IE226" s="217"/>
      <c r="IF226" s="217"/>
      <c r="IG226" s="217"/>
      <c r="IH226" s="217"/>
      <c r="II226" s="217"/>
      <c r="IJ226" s="217"/>
      <c r="IK226" s="217"/>
      <c r="IL226" s="217"/>
      <c r="IM226" s="217"/>
      <c r="IN226" s="217"/>
      <c r="IO226" s="217"/>
      <c r="IP226" s="217"/>
      <c r="IQ226" s="217"/>
      <c r="IR226" s="217"/>
      <c r="IS226" s="90" t="s">
        <v>455</v>
      </c>
      <c r="IT226" s="217"/>
      <c r="IU226" s="217"/>
      <c r="IV226" s="217"/>
      <c r="IW226" s="217"/>
      <c r="IX226" s="217"/>
      <c r="IY226" s="217"/>
      <c r="IZ226" s="217"/>
      <c r="JA226" s="217"/>
      <c r="JB226" s="217"/>
      <c r="JC226" s="217"/>
      <c r="JD226" s="217"/>
      <c r="JE226" s="217"/>
      <c r="JF226" s="217"/>
      <c r="JG226" s="217"/>
      <c r="JH226" s="217"/>
      <c r="JI226" s="217"/>
      <c r="JJ226" s="217"/>
      <c r="JK226" s="217"/>
      <c r="JL226" s="217"/>
      <c r="JM226" s="217"/>
      <c r="JN226" s="217"/>
      <c r="JO226" s="217"/>
      <c r="JP226" s="217"/>
      <c r="JQ226" s="217"/>
      <c r="JR226" s="217"/>
      <c r="JS226" s="217"/>
      <c r="JT226" s="217"/>
      <c r="JU226" s="217"/>
      <c r="JV226" s="217"/>
      <c r="JW226" s="217"/>
      <c r="JX226" s="217"/>
      <c r="JY226" s="217"/>
      <c r="JZ226" s="217"/>
      <c r="KA226" s="217"/>
      <c r="KB226" s="217"/>
      <c r="KC226" s="217"/>
      <c r="KD226" s="217"/>
      <c r="KE226" s="90" t="s">
        <v>455</v>
      </c>
      <c r="KF226" s="217"/>
      <c r="KG226" s="217"/>
      <c r="KH226" s="217"/>
      <c r="KI226" s="90"/>
      <c r="KJ226" s="217"/>
      <c r="KK226" s="217"/>
      <c r="KL226" s="217"/>
      <c r="KM226" s="217"/>
      <c r="KN226" s="217"/>
      <c r="KO226" s="217"/>
      <c r="KP226" s="217"/>
      <c r="KQ226" s="217"/>
      <c r="KR226" s="217"/>
      <c r="KS226" s="217"/>
      <c r="KT226" s="217"/>
      <c r="KU226" s="217"/>
      <c r="KV226" s="217"/>
      <c r="KW226" s="217"/>
      <c r="KX226" s="217"/>
      <c r="KY226" s="217"/>
      <c r="KZ226" s="217"/>
      <c r="LA226" s="217"/>
      <c r="LB226" s="217"/>
      <c r="LC226" s="217"/>
      <c r="LD226" s="217"/>
      <c r="LE226" s="217"/>
      <c r="LF226" s="217"/>
      <c r="LG226" s="217"/>
      <c r="LH226" s="217"/>
      <c r="LI226" s="217"/>
      <c r="LJ226" s="217"/>
      <c r="LK226" s="217"/>
      <c r="LL226" s="217"/>
      <c r="LM226" s="217"/>
      <c r="LN226" s="217"/>
      <c r="LO226" s="217"/>
      <c r="LP226" s="217"/>
      <c r="LQ226" s="217"/>
      <c r="LR226" s="217"/>
      <c r="LS226" s="217"/>
      <c r="LT226" s="270" t="s">
        <v>455</v>
      </c>
      <c r="LU226" s="217"/>
      <c r="LV226" s="217"/>
      <c r="LW226" s="217"/>
      <c r="LX226" s="217"/>
      <c r="LY226" s="217"/>
      <c r="LZ226" s="217"/>
      <c r="MA226" s="217"/>
      <c r="MB226" s="217"/>
      <c r="MC226" s="217"/>
      <c r="MD226" s="217"/>
      <c r="ME226" s="217"/>
      <c r="MF226" s="217"/>
      <c r="MG226" s="217"/>
      <c r="MH226" s="217"/>
      <c r="MI226" s="217"/>
      <c r="MJ226" s="217"/>
      <c r="MK226" s="217"/>
      <c r="ML226" s="217"/>
      <c r="MM226" s="217"/>
      <c r="MN226" s="217"/>
      <c r="MO226" s="217"/>
      <c r="MP226" s="217"/>
      <c r="MQ226" s="217"/>
      <c r="MR226" s="217"/>
      <c r="MS226" s="217"/>
      <c r="MT226" s="217"/>
      <c r="MU226" s="217"/>
      <c r="MV226" s="217"/>
      <c r="MW226" s="217"/>
      <c r="MX226" s="217"/>
      <c r="MY226" s="217"/>
      <c r="MZ226" s="217"/>
      <c r="NA226" s="217"/>
      <c r="NB226" s="217"/>
      <c r="NC226" s="217"/>
      <c r="ND226" s="217"/>
      <c r="NE226" s="217"/>
      <c r="NF226" s="217"/>
      <c r="NG226" s="217"/>
      <c r="NH226" s="217"/>
      <c r="NI226" s="217"/>
      <c r="NJ226" s="217"/>
      <c r="NK226" s="217"/>
      <c r="NL226" s="217"/>
      <c r="NM226" s="217"/>
      <c r="NN226" s="217"/>
      <c r="NO226" s="217"/>
      <c r="NP226" s="217"/>
      <c r="NQ226" s="217"/>
      <c r="NR226" s="217"/>
      <c r="NS226" s="217"/>
      <c r="NT226" s="217"/>
      <c r="NU226" s="217"/>
      <c r="NV226" s="217"/>
      <c r="NW226" s="217"/>
      <c r="NX226" s="217"/>
      <c r="NY226" s="217"/>
      <c r="NZ226" s="217"/>
      <c r="OA226" s="217"/>
      <c r="OB226" s="217"/>
      <c r="OC226" s="217"/>
      <c r="OD226" s="217"/>
      <c r="OE226" s="217"/>
      <c r="OF226" s="217"/>
      <c r="OG226" s="217"/>
      <c r="OH226" s="217"/>
      <c r="OI226" s="217"/>
      <c r="OJ226" s="217"/>
      <c r="OK226" s="217"/>
      <c r="OL226" s="217"/>
      <c r="OM226" s="217"/>
      <c r="ON226" s="217"/>
      <c r="OO226" s="217"/>
      <c r="OP226" s="217"/>
      <c r="OQ226" s="217"/>
      <c r="OR226" s="217"/>
      <c r="OS226" s="267">
        <f>IF(ISERROR(#REF!),0,1)</f>
        <v>0</v>
      </c>
      <c r="OT226" s="267">
        <f t="shared" si="58"/>
        <v>0</v>
      </c>
      <c r="OU226" s="267">
        <f t="shared" si="59"/>
        <v>1</v>
      </c>
      <c r="OV226" s="222"/>
      <c r="OW226" s="222"/>
      <c r="OX226" s="222"/>
      <c r="OY226" s="222"/>
      <c r="OZ226" s="222"/>
      <c r="PA226" s="222"/>
      <c r="PB226" s="222"/>
      <c r="PC226" s="222"/>
      <c r="PD226" s="222"/>
      <c r="PE226" s="222"/>
      <c r="PF226" s="222"/>
      <c r="PG226" s="222"/>
      <c r="PH226" s="222"/>
      <c r="PI226" s="222"/>
      <c r="PJ226" s="222"/>
      <c r="PK226" s="222"/>
      <c r="PL226" s="222"/>
      <c r="PM226" s="222"/>
      <c r="PN226" s="222"/>
      <c r="PO226" s="222"/>
      <c r="PP226" s="222"/>
      <c r="PQ226" s="222"/>
      <c r="PR226" s="222"/>
      <c r="PS226" s="222"/>
      <c r="PT226" s="222"/>
      <c r="PU226" s="222"/>
      <c r="PV226" s="222"/>
      <c r="PW226" s="222"/>
      <c r="PX226" s="222"/>
      <c r="PY226" s="222"/>
      <c r="PZ226" s="222"/>
      <c r="QA226" s="222"/>
      <c r="QB226" s="222"/>
      <c r="QC226" s="222"/>
      <c r="QD226" s="222"/>
      <c r="QE226" s="222"/>
      <c r="QF226" s="222"/>
      <c r="QG226" s="222"/>
      <c r="QH226" s="222"/>
      <c r="QI226" s="222"/>
      <c r="QJ226" s="222"/>
      <c r="QK226" s="222"/>
      <c r="QL226" s="222"/>
      <c r="QM226" s="222"/>
      <c r="QN226" s="222"/>
      <c r="QO226" s="222"/>
      <c r="QP226" s="222"/>
      <c r="QQ226" s="222"/>
      <c r="QR226" s="222"/>
      <c r="QS226" s="222"/>
      <c r="QT226" s="222"/>
      <c r="QU226" s="222"/>
      <c r="QV226" s="222"/>
      <c r="QW226" s="222"/>
      <c r="QX226" s="222"/>
      <c r="QY226" s="222"/>
      <c r="QZ226" s="222"/>
      <c r="RA226" s="222"/>
      <c r="RB226" s="222"/>
      <c r="RC226" s="222"/>
      <c r="RD226" s="222"/>
      <c r="RE226" s="222"/>
      <c r="RF226" s="222"/>
      <c r="RG226" s="222"/>
      <c r="RH226" s="222"/>
      <c r="RI226" s="222"/>
      <c r="RJ226" s="222"/>
      <c r="RK226" s="222"/>
      <c r="RL226" s="222"/>
      <c r="RM226" s="222"/>
      <c r="RN226" s="222"/>
      <c r="RO226" s="222"/>
      <c r="RP226" s="222"/>
      <c r="RQ226" s="222"/>
      <c r="RR226" s="222"/>
      <c r="RS226" s="222"/>
      <c r="RT226" s="222"/>
      <c r="RU226" s="222"/>
      <c r="RV226" s="222"/>
      <c r="RW226" s="222"/>
      <c r="RX226" s="222"/>
      <c r="RY226" s="222"/>
      <c r="RZ226" s="222"/>
      <c r="SA226" s="222"/>
      <c r="SB226" s="222"/>
      <c r="SC226" s="222"/>
      <c r="SD226" s="222"/>
      <c r="SE226" s="222"/>
      <c r="SF226" s="222"/>
      <c r="SG226" s="222"/>
      <c r="SH226" s="222"/>
      <c r="SI226" s="222"/>
      <c r="SJ226" s="222"/>
      <c r="SK226" s="222"/>
      <c r="SL226" s="222"/>
      <c r="SM226" s="222"/>
      <c r="SN226" s="222"/>
      <c r="SO226" s="222"/>
      <c r="SP226" s="222"/>
      <c r="SQ226" s="222"/>
      <c r="SR226" s="222"/>
      <c r="SS226" s="222"/>
      <c r="ST226" s="222"/>
      <c r="SU226" s="222"/>
      <c r="SV226" s="222"/>
      <c r="SW226" s="222"/>
      <c r="SX226" s="222"/>
      <c r="SY226" s="222"/>
      <c r="SZ226" s="222"/>
      <c r="TA226" s="222"/>
      <c r="TB226" s="222"/>
      <c r="TC226" s="222"/>
      <c r="TD226" s="222"/>
      <c r="TE226" s="222"/>
      <c r="TF226" s="222"/>
      <c r="TG226" s="222"/>
      <c r="TH226" s="222"/>
      <c r="TI226" s="222"/>
      <c r="TJ226" s="222"/>
      <c r="TK226" s="222"/>
      <c r="TL226" s="222"/>
      <c r="TM226" s="222"/>
      <c r="TN226" s="222"/>
      <c r="TO226" s="222"/>
      <c r="TP226" s="222"/>
      <c r="TQ226" s="222"/>
      <c r="TR226" s="222"/>
      <c r="TS226" s="222"/>
      <c r="TT226" s="222"/>
      <c r="TU226" s="222"/>
      <c r="TV226" s="222"/>
      <c r="TW226" s="222"/>
      <c r="TX226" s="222"/>
      <c r="TY226" s="222"/>
      <c r="TZ226" s="222"/>
      <c r="UA226" s="222"/>
      <c r="UB226" s="222"/>
      <c r="UC226" s="222"/>
      <c r="UD226" s="222"/>
      <c r="UE226" s="222"/>
      <c r="UF226" s="222"/>
      <c r="UG226" s="222"/>
      <c r="UH226" s="222"/>
      <c r="UI226" s="222"/>
      <c r="UJ226" s="222"/>
      <c r="UK226" s="222"/>
      <c r="UL226" s="222"/>
      <c r="UM226" s="222"/>
      <c r="UN226" s="222"/>
      <c r="UO226" s="222"/>
      <c r="UP226" s="222"/>
      <c r="UQ226" s="222"/>
      <c r="UR226" s="222"/>
      <c r="US226" s="222"/>
      <c r="UT226" s="222"/>
      <c r="UU226" s="222"/>
      <c r="UV226" s="222"/>
      <c r="UW226" s="222"/>
      <c r="UX226" s="222"/>
      <c r="UY226" s="222"/>
      <c r="UZ226" s="222"/>
      <c r="VA226" s="222"/>
      <c r="VB226" s="222"/>
      <c r="VC226" s="222"/>
      <c r="VD226" s="222"/>
      <c r="VE226" s="222"/>
      <c r="VF226" s="222"/>
      <c r="VG226" s="222"/>
      <c r="VH226" s="222"/>
      <c r="VI226" s="222"/>
      <c r="VJ226" s="222"/>
      <c r="VK226" s="222"/>
      <c r="VL226" s="222"/>
      <c r="VM226" s="222"/>
      <c r="VN226" s="222"/>
      <c r="VO226" s="222"/>
      <c r="VP226" s="222"/>
      <c r="VQ226" s="222"/>
      <c r="VR226" s="222"/>
      <c r="VS226" s="222"/>
      <c r="VT226" s="222"/>
      <c r="VU226" s="222"/>
      <c r="VV226" s="222"/>
      <c r="VW226" s="222"/>
      <c r="VX226" s="222"/>
      <c r="VY226" s="222"/>
      <c r="VZ226" s="222"/>
      <c r="WA226" s="222"/>
      <c r="WB226" s="222"/>
      <c r="WC226" s="222"/>
      <c r="WD226" s="222"/>
      <c r="WE226" s="222"/>
      <c r="WF226" s="222"/>
      <c r="WG226" s="222"/>
      <c r="WH226" s="222"/>
      <c r="WI226" s="222"/>
      <c r="WJ226" s="222"/>
      <c r="WK226" s="222"/>
      <c r="WL226" s="222"/>
      <c r="WM226" s="222"/>
      <c r="WN226" s="222"/>
      <c r="WO226" s="222"/>
      <c r="WP226" s="222"/>
      <c r="WQ226" s="222"/>
      <c r="WR226" s="222"/>
      <c r="WS226" s="222"/>
      <c r="WT226" s="222"/>
      <c r="WU226" s="222"/>
      <c r="WV226" s="222"/>
      <c r="WW226" s="222"/>
      <c r="WX226" s="222"/>
      <c r="WY226" s="222"/>
      <c r="WZ226" s="222"/>
      <c r="XA226" s="222"/>
      <c r="XB226" s="222"/>
      <c r="XC226" s="222"/>
      <c r="XD226" s="222"/>
      <c r="XE226" s="222"/>
      <c r="XF226" s="222"/>
      <c r="XG226" s="222"/>
      <c r="XH226" s="222"/>
      <c r="XI226" s="222"/>
      <c r="XJ226" s="222"/>
      <c r="XK226" s="222"/>
      <c r="XL226" s="222"/>
      <c r="XM226" s="222"/>
      <c r="XN226" s="222"/>
      <c r="XO226" s="222"/>
      <c r="XP226" s="222"/>
      <c r="XQ226" s="222"/>
      <c r="XR226" s="222"/>
      <c r="XS226" s="222"/>
      <c r="XT226" s="222"/>
      <c r="XU226" s="222"/>
      <c r="XV226" s="222"/>
      <c r="XW226" s="222"/>
      <c r="XX226" s="222"/>
      <c r="XY226" s="222"/>
      <c r="XZ226" s="222"/>
      <c r="YA226" s="222"/>
      <c r="YB226" s="222"/>
      <c r="YC226" s="222"/>
      <c r="YD226" s="222"/>
      <c r="YE226" s="222"/>
      <c r="YF226" s="222"/>
      <c r="YG226" s="222"/>
      <c r="YH226" s="222"/>
      <c r="YI226" s="222"/>
      <c r="YJ226" s="222"/>
      <c r="YK226" s="222"/>
      <c r="YL226" s="222"/>
      <c r="YM226" s="222"/>
      <c r="YN226" s="222"/>
      <c r="YO226" s="222"/>
      <c r="YP226" s="222"/>
      <c r="YQ226" s="222"/>
      <c r="YR226" s="222"/>
      <c r="YS226" s="222"/>
      <c r="YT226" s="222"/>
      <c r="YU226" s="222"/>
      <c r="YV226" s="222"/>
      <c r="YW226" s="222"/>
      <c r="YX226" s="222"/>
      <c r="YY226" s="222"/>
      <c r="YZ226" s="222"/>
      <c r="ZA226" s="222"/>
      <c r="ZB226" s="222"/>
      <c r="ZC226" s="222"/>
      <c r="ZD226" s="222"/>
      <c r="ZE226" s="222"/>
      <c r="ZF226" s="222"/>
      <c r="ZG226" s="222"/>
      <c r="ZH226" s="222"/>
      <c r="ZI226" s="222"/>
      <c r="ZJ226" s="222"/>
      <c r="ZK226" s="222"/>
      <c r="ZL226" s="222"/>
      <c r="ZM226" s="222"/>
      <c r="ZN226" s="222"/>
      <c r="ZO226" s="222"/>
      <c r="ZP226" s="222"/>
      <c r="ZQ226" s="222"/>
      <c r="ZR226" s="222"/>
      <c r="ZS226" s="222"/>
      <c r="ZT226" s="222"/>
      <c r="ZU226" s="222"/>
      <c r="ZV226" s="222"/>
      <c r="ZW226" s="222"/>
      <c r="ZX226" s="222"/>
      <c r="ZY226" s="222"/>
      <c r="ZZ226" s="222"/>
      <c r="AAA226" s="222"/>
      <c r="AAB226" s="222"/>
      <c r="AAC226" s="222"/>
      <c r="AAD226" s="222"/>
      <c r="AAE226" s="222"/>
      <c r="AAF226" s="222"/>
      <c r="AAG226" s="222"/>
      <c r="AAH226" s="222"/>
      <c r="AAI226" s="222"/>
      <c r="AAJ226" s="222"/>
      <c r="AAK226" s="222"/>
      <c r="AAL226" s="222"/>
      <c r="AAM226" s="222"/>
      <c r="AAN226" s="222"/>
      <c r="AAO226" s="222"/>
      <c r="AAP226" s="222"/>
      <c r="AAQ226" s="222"/>
      <c r="AAR226" s="222"/>
      <c r="AAS226" s="222"/>
      <c r="AAT226" s="222"/>
      <c r="AAU226" s="222"/>
      <c r="AAV226" s="222"/>
      <c r="AAW226" s="222"/>
      <c r="AAX226" s="222"/>
      <c r="AAY226" s="222"/>
      <c r="AAZ226" s="222"/>
      <c r="ABA226" s="222"/>
      <c r="ABB226" s="222"/>
      <c r="ABC226" s="222"/>
      <c r="ABD226" s="222"/>
      <c r="ABE226" s="222"/>
      <c r="ABF226" s="222"/>
      <c r="ABG226" s="222"/>
      <c r="ABH226" s="222"/>
      <c r="ABI226" s="222"/>
      <c r="ABJ226" s="222"/>
      <c r="ABK226" s="222"/>
      <c r="ABL226" s="222"/>
      <c r="ABM226" s="222"/>
      <c r="ABN226" s="222"/>
      <c r="ABO226" s="222"/>
      <c r="ABP226" s="222"/>
      <c r="ABQ226" s="222"/>
      <c r="ABR226" s="222"/>
      <c r="ABS226" s="222"/>
      <c r="ABT226" s="222"/>
      <c r="ABU226" s="222"/>
      <c r="ABV226" s="222"/>
      <c r="ABW226" s="222"/>
      <c r="ABX226" s="222"/>
      <c r="ABY226" s="222"/>
      <c r="ABZ226" s="222"/>
      <c r="ACA226" s="222"/>
      <c r="ACB226" s="222"/>
      <c r="ACC226" s="222"/>
      <c r="ACD226" s="222"/>
      <c r="ACE226" s="222"/>
      <c r="ACF226" s="222"/>
      <c r="ACG226" s="222"/>
      <c r="ACH226" s="222"/>
      <c r="ACI226" s="222"/>
      <c r="ACJ226" s="222"/>
      <c r="ACK226" s="222"/>
      <c r="ACL226" s="222"/>
      <c r="ACM226" s="222"/>
      <c r="ACN226" s="222"/>
      <c r="ACO226" s="222"/>
      <c r="ACP226" s="222"/>
      <c r="ACQ226" s="222"/>
      <c r="ACR226" s="222"/>
      <c r="ACS226" s="222"/>
      <c r="ACT226" s="222"/>
      <c r="ACU226" s="222"/>
      <c r="ACV226" s="222"/>
      <c r="ACW226" s="222"/>
      <c r="ACX226" s="222"/>
      <c r="ACY226" s="222"/>
      <c r="ACZ226" s="222"/>
      <c r="ADA226" s="222"/>
      <c r="ADB226" s="222"/>
      <c r="ADC226" s="222"/>
      <c r="ADD226" s="222"/>
      <c r="ADE226" s="222"/>
      <c r="ADF226" s="222"/>
      <c r="ADG226" s="222"/>
      <c r="ADH226" s="222"/>
      <c r="ADI226" s="222"/>
      <c r="ADJ226" s="222"/>
      <c r="ADK226" s="222"/>
      <c r="ADL226" s="222"/>
      <c r="ADM226" s="222"/>
      <c r="ADN226" s="222"/>
      <c r="ADO226" s="222"/>
      <c r="ADP226" s="222"/>
      <c r="ADQ226" s="222"/>
      <c r="ADR226" s="222"/>
      <c r="ADS226" s="222"/>
      <c r="ADT226" s="222"/>
      <c r="ADU226" s="222"/>
      <c r="ADV226" s="222"/>
      <c r="ADW226" s="222"/>
      <c r="ADX226" s="222"/>
      <c r="ADY226" s="222"/>
      <c r="ADZ226" s="222"/>
      <c r="AEA226" s="222"/>
      <c r="AEB226" s="222"/>
      <c r="AEC226" s="222"/>
      <c r="AED226" s="222"/>
      <c r="AEE226" s="222"/>
      <c r="AEF226" s="222"/>
      <c r="AEG226" s="222"/>
      <c r="AEH226" s="222"/>
      <c r="AEI226" s="222"/>
      <c r="AEJ226" s="222"/>
      <c r="AEK226" s="222"/>
      <c r="AEL226" s="222"/>
      <c r="AEM226" s="222"/>
      <c r="AEN226" s="222"/>
      <c r="AEO226" s="222"/>
      <c r="AEP226" s="222"/>
      <c r="AEQ226" s="222"/>
      <c r="AER226" s="222"/>
      <c r="AES226" s="222"/>
      <c r="AET226" s="222"/>
      <c r="AEU226" s="222"/>
      <c r="AEV226" s="222"/>
      <c r="AEW226" s="222"/>
      <c r="AEX226" s="222"/>
      <c r="AEY226" s="222"/>
      <c r="AEZ226" s="222"/>
      <c r="AFA226" s="222"/>
      <c r="AFB226" s="222"/>
      <c r="AFC226" s="222"/>
      <c r="AFD226" s="222"/>
      <c r="AFE226" s="222"/>
      <c r="AFF226" s="222"/>
      <c r="AFG226" s="222"/>
      <c r="AFH226" s="222"/>
      <c r="AFI226" s="222"/>
      <c r="AFJ226" s="222"/>
      <c r="AFK226" s="222"/>
      <c r="AFL226" s="222"/>
      <c r="AFM226" s="222"/>
      <c r="AFN226" s="222"/>
      <c r="AFO226" s="222"/>
      <c r="AFP226" s="222"/>
      <c r="AFQ226" s="222"/>
      <c r="AFR226" s="222"/>
      <c r="AFS226" s="222"/>
      <c r="AFT226" s="222"/>
    </row>
    <row r="227" spans="1:852">
      <c r="A227" s="265" t="s">
        <v>632</v>
      </c>
      <c r="B227" s="265" t="s">
        <v>10014</v>
      </c>
      <c r="C227" s="840" t="str">
        <f>IF(Severity!F227&gt;=0.5,"YES","NO")</f>
        <v>NO</v>
      </c>
      <c r="D227" s="840" t="str">
        <f>IF(Severity!G227&gt;=0.5,"YES","NO")</f>
        <v>YES</v>
      </c>
      <c r="E227" s="214">
        <v>6</v>
      </c>
      <c r="F227" s="214">
        <v>2</v>
      </c>
      <c r="G227" s="580" t="s">
        <v>9611</v>
      </c>
      <c r="H227" s="270" t="s">
        <v>455</v>
      </c>
      <c r="I227" s="270" t="s">
        <v>455</v>
      </c>
      <c r="J227" s="270">
        <v>35</v>
      </c>
      <c r="K227" s="270" t="s">
        <v>455</v>
      </c>
      <c r="L227" s="193"/>
      <c r="M227" s="193"/>
      <c r="N227" s="122"/>
      <c r="O227" s="270" t="s">
        <v>455</v>
      </c>
      <c r="P227" s="193"/>
      <c r="Q227" s="193"/>
      <c r="R227" s="193"/>
      <c r="S227" s="270" t="s">
        <v>276</v>
      </c>
      <c r="T227" s="270">
        <v>7</v>
      </c>
      <c r="U227" s="125">
        <v>9.1999999999999993</v>
      </c>
      <c r="V227" s="125">
        <v>4.4000000000000004</v>
      </c>
      <c r="Y227" s="125"/>
      <c r="Z227" s="125"/>
      <c r="AA227" s="125"/>
      <c r="AB227" s="125"/>
      <c r="AC227" s="125"/>
      <c r="AD227" s="125"/>
      <c r="AE227" s="114"/>
      <c r="AF227" s="125"/>
      <c r="AG227" s="125"/>
      <c r="AH227" s="125"/>
      <c r="AI227" s="265">
        <v>205</v>
      </c>
      <c r="AJ227" s="267">
        <f t="shared" si="60"/>
        <v>170</v>
      </c>
      <c r="AK227" s="267" t="s">
        <v>455</v>
      </c>
      <c r="AL227" s="270" t="s">
        <v>624</v>
      </c>
      <c r="AM227" s="270" t="s">
        <v>455</v>
      </c>
      <c r="AN227" s="270" t="s">
        <v>455</v>
      </c>
      <c r="AO227" s="270">
        <v>9</v>
      </c>
      <c r="AP227" s="270" t="s">
        <v>455</v>
      </c>
      <c r="AQ227" s="265"/>
      <c r="AR227" s="265"/>
      <c r="AS227" s="265"/>
      <c r="AT227" s="270" t="s">
        <v>455</v>
      </c>
      <c r="AU227" s="265"/>
      <c r="AV227" s="265"/>
      <c r="AW227" s="265"/>
      <c r="AX227" s="265" t="s">
        <v>276</v>
      </c>
      <c r="AY227" s="265">
        <v>7</v>
      </c>
      <c r="AZ227" s="114">
        <v>9.1999999999999993</v>
      </c>
      <c r="BA227" s="114">
        <v>4.4000000000000004</v>
      </c>
      <c r="BD227" s="114"/>
      <c r="BE227" s="114"/>
      <c r="BF227" s="114"/>
      <c r="BG227" s="114"/>
      <c r="BH227" s="114"/>
      <c r="BI227" s="114"/>
      <c r="BJ227" s="114"/>
      <c r="BK227" s="114"/>
      <c r="BL227" s="114"/>
      <c r="BM227" s="114"/>
      <c r="BN227" s="270">
        <v>114</v>
      </c>
      <c r="BO227" s="270">
        <f t="shared" si="61"/>
        <v>105</v>
      </c>
      <c r="BP227" s="270" t="s">
        <v>455</v>
      </c>
      <c r="BQ227" s="270"/>
      <c r="BR227" s="270" t="s">
        <v>455</v>
      </c>
      <c r="BS227" s="265"/>
      <c r="BT227" s="265"/>
      <c r="BU227" s="265"/>
      <c r="BV227" s="265"/>
      <c r="BW227" s="265"/>
      <c r="BX227" s="265"/>
      <c r="BY227" s="265"/>
      <c r="BZ227" s="265"/>
      <c r="CA227" s="265"/>
      <c r="CB227" s="265"/>
      <c r="CC227" s="265"/>
      <c r="CD227" s="265"/>
      <c r="CE227" s="114"/>
      <c r="CF227" s="114"/>
      <c r="CG227" s="114"/>
      <c r="CH227" s="114"/>
      <c r="CI227" s="114"/>
      <c r="CJ227" s="114"/>
      <c r="CK227" s="114"/>
      <c r="CL227" s="114"/>
      <c r="CM227" s="114"/>
      <c r="CN227" s="114"/>
      <c r="CO227" s="114"/>
      <c r="CP227" s="114"/>
      <c r="CQ227" s="114"/>
      <c r="CR227" s="114"/>
      <c r="CS227" s="265"/>
      <c r="CT227" s="265"/>
      <c r="CU227" s="265"/>
      <c r="CV227" s="270"/>
      <c r="CW227" s="270" t="s">
        <v>455</v>
      </c>
      <c r="CX227" s="270"/>
      <c r="CY227" s="265"/>
      <c r="CZ227" s="265"/>
      <c r="DA227" s="265"/>
      <c r="DB227" s="265"/>
      <c r="DC227" s="265"/>
      <c r="DD227" s="265"/>
      <c r="DE227" s="265"/>
      <c r="DF227" s="265"/>
      <c r="DG227" s="265"/>
      <c r="DH227" s="265"/>
      <c r="DI227" s="265"/>
      <c r="DJ227" s="125"/>
      <c r="DK227" s="125"/>
      <c r="DL227" s="125"/>
      <c r="DM227" s="125"/>
      <c r="DN227" s="125"/>
      <c r="DO227" s="125"/>
      <c r="DP227" s="125"/>
      <c r="DQ227" s="125"/>
      <c r="DR227" s="125"/>
      <c r="DS227" s="125"/>
      <c r="DT227" s="125"/>
      <c r="DU227" s="125"/>
      <c r="DV227" s="125"/>
      <c r="DW227" s="125"/>
      <c r="DX227" s="265"/>
      <c r="DY227" s="265"/>
      <c r="DZ227" s="265"/>
      <c r="EA227" s="217"/>
      <c r="EB227" s="90" t="s">
        <v>455</v>
      </c>
      <c r="EC227" s="217"/>
      <c r="ED227" s="217"/>
      <c r="EE227" s="217"/>
      <c r="EF227" s="217"/>
      <c r="EG227" s="217"/>
      <c r="EH227" s="217"/>
      <c r="EI227" s="217"/>
      <c r="EJ227" s="217"/>
      <c r="EK227" s="217"/>
      <c r="EL227" s="217"/>
      <c r="EM227" s="217"/>
      <c r="EN227" s="217"/>
      <c r="EO227" s="183"/>
      <c r="EP227" s="183"/>
      <c r="EQ227" s="183"/>
      <c r="ER227" s="183"/>
      <c r="ES227" s="183"/>
      <c r="ET227" s="183"/>
      <c r="EU227" s="183"/>
      <c r="EV227" s="183"/>
      <c r="EW227" s="183"/>
      <c r="EX227" s="183"/>
      <c r="EY227" s="183"/>
      <c r="EZ227" s="183"/>
      <c r="FA227" s="183"/>
      <c r="FB227" s="183"/>
      <c r="FC227" s="217"/>
      <c r="FD227" s="217"/>
      <c r="FE227" s="217"/>
      <c r="FF227" s="90" t="s">
        <v>455</v>
      </c>
      <c r="FG227" s="217"/>
      <c r="FH227" s="217"/>
      <c r="FI227" s="217"/>
      <c r="FJ227" s="217"/>
      <c r="FK227" s="217"/>
      <c r="FL227" s="217"/>
      <c r="FM227" s="217"/>
      <c r="FN227" s="217"/>
      <c r="FO227" s="217"/>
      <c r="FP227" s="217"/>
      <c r="FQ227" s="217"/>
      <c r="FR227" s="217"/>
      <c r="FS227" s="217"/>
      <c r="FT227" s="217"/>
      <c r="FU227" s="217"/>
      <c r="FV227" s="217"/>
      <c r="FW227" s="217"/>
      <c r="FX227" s="217"/>
      <c r="FY227" s="217"/>
      <c r="FZ227" s="217"/>
      <c r="GA227" s="217"/>
      <c r="GB227" s="217"/>
      <c r="GC227" s="217"/>
      <c r="GD227" s="217"/>
      <c r="GE227" s="217"/>
      <c r="GF227" s="217"/>
      <c r="GG227" s="217"/>
      <c r="GH227" s="217"/>
      <c r="GI227" s="217"/>
      <c r="GJ227" s="217"/>
      <c r="GK227" s="217"/>
      <c r="GL227" s="217"/>
      <c r="GM227" s="217"/>
      <c r="GN227" s="217"/>
      <c r="GO227" s="217"/>
      <c r="GP227" s="217"/>
      <c r="GQ227" s="217"/>
      <c r="GR227" s="217"/>
      <c r="GS227" s="217"/>
      <c r="GT227" s="217"/>
      <c r="GU227" s="217"/>
      <c r="GV227" s="217"/>
      <c r="GW227" s="217"/>
      <c r="GX227" s="217"/>
      <c r="GY227" s="217"/>
      <c r="GZ227" s="217"/>
      <c r="HA227" s="217"/>
      <c r="HB227" s="217"/>
      <c r="HC227" s="217"/>
      <c r="HD227" s="90" t="s">
        <v>455</v>
      </c>
      <c r="HE227" s="217"/>
      <c r="HF227" s="217"/>
      <c r="HG227" s="217"/>
      <c r="HH227" s="217"/>
      <c r="HI227" s="217"/>
      <c r="HJ227" s="217"/>
      <c r="HK227" s="217"/>
      <c r="HL227" s="217"/>
      <c r="HM227" s="217"/>
      <c r="HN227" s="217"/>
      <c r="HO227" s="217"/>
      <c r="HP227" s="217"/>
      <c r="HQ227" s="217"/>
      <c r="HR227" s="217"/>
      <c r="HS227" s="217"/>
      <c r="HT227" s="217"/>
      <c r="HU227" s="217"/>
      <c r="HV227" s="217"/>
      <c r="HW227" s="217"/>
      <c r="HX227" s="217"/>
      <c r="HY227" s="217"/>
      <c r="HZ227" s="217"/>
      <c r="IA227" s="217"/>
      <c r="IB227" s="217"/>
      <c r="IC227" s="217"/>
      <c r="ID227" s="217"/>
      <c r="IE227" s="217"/>
      <c r="IF227" s="217"/>
      <c r="IG227" s="217"/>
      <c r="IH227" s="217"/>
      <c r="II227" s="217"/>
      <c r="IJ227" s="217"/>
      <c r="IK227" s="217"/>
      <c r="IL227" s="217"/>
      <c r="IM227" s="217"/>
      <c r="IN227" s="217"/>
      <c r="IO227" s="217"/>
      <c r="IP227" s="217"/>
      <c r="IQ227" s="217"/>
      <c r="IR227" s="217"/>
      <c r="IS227" s="90" t="s">
        <v>455</v>
      </c>
      <c r="IT227" s="217"/>
      <c r="IU227" s="217"/>
      <c r="IV227" s="217"/>
      <c r="IW227" s="217"/>
      <c r="IX227" s="217"/>
      <c r="IY227" s="217"/>
      <c r="IZ227" s="217"/>
      <c r="JA227" s="217"/>
      <c r="JB227" s="217"/>
      <c r="JC227" s="217"/>
      <c r="JD227" s="217"/>
      <c r="JE227" s="217"/>
      <c r="JF227" s="217"/>
      <c r="JG227" s="217"/>
      <c r="JH227" s="217"/>
      <c r="JI227" s="217"/>
      <c r="JJ227" s="217"/>
      <c r="JK227" s="217"/>
      <c r="JL227" s="217"/>
      <c r="JM227" s="217"/>
      <c r="JN227" s="217"/>
      <c r="JO227" s="217"/>
      <c r="JP227" s="217"/>
      <c r="JQ227" s="217"/>
      <c r="JR227" s="217"/>
      <c r="JS227" s="217"/>
      <c r="JT227" s="217"/>
      <c r="JU227" s="217"/>
      <c r="JV227" s="217"/>
      <c r="JW227" s="217"/>
      <c r="JX227" s="217"/>
      <c r="JY227" s="217"/>
      <c r="JZ227" s="217"/>
      <c r="KA227" s="217"/>
      <c r="KB227" s="217"/>
      <c r="KC227" s="217"/>
      <c r="KD227" s="217"/>
      <c r="KE227" s="90" t="s">
        <v>455</v>
      </c>
      <c r="KF227" s="217"/>
      <c r="KG227" s="217"/>
      <c r="KH227" s="217"/>
      <c r="KI227" s="217"/>
      <c r="KJ227" s="217"/>
      <c r="KK227" s="217"/>
      <c r="KL227" s="217"/>
      <c r="KM227" s="217"/>
      <c r="KN227" s="217"/>
      <c r="KO227" s="217"/>
      <c r="KP227" s="217"/>
      <c r="KQ227" s="217"/>
      <c r="KR227" s="217"/>
      <c r="KS227" s="217"/>
      <c r="KT227" s="217"/>
      <c r="KU227" s="217"/>
      <c r="KV227" s="217"/>
      <c r="KW227" s="217"/>
      <c r="KX227" s="217"/>
      <c r="KY227" s="217"/>
      <c r="KZ227" s="217"/>
      <c r="LA227" s="217"/>
      <c r="LB227" s="217"/>
      <c r="LC227" s="217"/>
      <c r="LD227" s="217"/>
      <c r="LE227" s="217"/>
      <c r="LF227" s="217"/>
      <c r="LG227" s="217"/>
      <c r="LH227" s="217"/>
      <c r="LI227" s="217"/>
      <c r="LJ227" s="217"/>
      <c r="LK227" s="217"/>
      <c r="LL227" s="217"/>
      <c r="LM227" s="217"/>
      <c r="LN227" s="217"/>
      <c r="LO227" s="217"/>
      <c r="LP227" s="217"/>
      <c r="LQ227" s="217"/>
      <c r="LR227" s="217"/>
      <c r="LS227" s="217"/>
      <c r="LT227" s="270" t="s">
        <v>455</v>
      </c>
      <c r="LU227" s="217"/>
      <c r="LV227" s="217"/>
      <c r="LW227" s="217"/>
      <c r="LX227" s="217"/>
      <c r="LY227" s="217"/>
      <c r="LZ227" s="217"/>
      <c r="MA227" s="217"/>
      <c r="MB227" s="217"/>
      <c r="MC227" s="217"/>
      <c r="MD227" s="217"/>
      <c r="ME227" s="217"/>
      <c r="MF227" s="217"/>
      <c r="MG227" s="217"/>
      <c r="MH227" s="217"/>
      <c r="MI227" s="217"/>
      <c r="MJ227" s="217"/>
      <c r="MK227" s="217"/>
      <c r="ML227" s="217"/>
      <c r="MM227" s="217"/>
      <c r="MN227" s="217"/>
      <c r="MO227" s="217"/>
      <c r="MP227" s="217"/>
      <c r="MQ227" s="217"/>
      <c r="MR227" s="217"/>
      <c r="MS227" s="217"/>
      <c r="MT227" s="217"/>
      <c r="MU227" s="217"/>
      <c r="MV227" s="217"/>
      <c r="MW227" s="217"/>
      <c r="MX227" s="217"/>
      <c r="MY227" s="217"/>
      <c r="MZ227" s="217"/>
      <c r="NA227" s="217"/>
      <c r="NB227" s="217"/>
      <c r="NC227" s="217"/>
      <c r="ND227" s="217"/>
      <c r="NE227" s="217"/>
      <c r="NF227" s="217"/>
      <c r="NG227" s="217"/>
      <c r="NH227" s="217"/>
      <c r="NI227" s="217"/>
      <c r="NJ227" s="217"/>
      <c r="NK227" s="217"/>
      <c r="NL227" s="217"/>
      <c r="NM227" s="217"/>
      <c r="NN227" s="217"/>
      <c r="NO227" s="217"/>
      <c r="NP227" s="217"/>
      <c r="NQ227" s="217"/>
      <c r="NR227" s="217"/>
      <c r="NS227" s="217"/>
      <c r="NT227" s="217"/>
      <c r="NU227" s="217"/>
      <c r="NV227" s="217"/>
      <c r="NW227" s="217"/>
      <c r="NX227" s="217"/>
      <c r="NY227" s="217"/>
      <c r="NZ227" s="217"/>
      <c r="OA227" s="217"/>
      <c r="OB227" s="217"/>
      <c r="OC227" s="217"/>
      <c r="OD227" s="217"/>
      <c r="OE227" s="217"/>
      <c r="OF227" s="217"/>
      <c r="OG227" s="217"/>
      <c r="OH227" s="217"/>
      <c r="OI227" s="217"/>
      <c r="OJ227" s="217"/>
      <c r="OK227" s="217"/>
      <c r="OL227" s="217"/>
      <c r="OM227" s="217"/>
      <c r="ON227" s="217"/>
      <c r="OO227" s="217"/>
      <c r="OP227" s="217"/>
      <c r="OQ227" s="217"/>
      <c r="OR227" s="217"/>
      <c r="OS227" s="267">
        <f>IF(ISERROR(#REF!),0,1)</f>
        <v>0</v>
      </c>
      <c r="OT227" s="267">
        <f t="shared" si="58"/>
        <v>0</v>
      </c>
      <c r="OU227" s="267">
        <f t="shared" si="59"/>
        <v>1</v>
      </c>
      <c r="OV227" s="222"/>
      <c r="OW227" s="222"/>
      <c r="OX227" s="222"/>
      <c r="OY227" s="222"/>
      <c r="OZ227" s="222"/>
      <c r="PA227" s="222"/>
      <c r="PB227" s="222"/>
      <c r="PC227" s="222"/>
      <c r="PD227" s="222"/>
      <c r="PE227" s="222"/>
      <c r="PF227" s="222"/>
      <c r="PG227" s="222"/>
      <c r="PH227" s="222"/>
      <c r="PI227" s="222"/>
      <c r="PJ227" s="222"/>
      <c r="PK227" s="222"/>
      <c r="PL227" s="222"/>
      <c r="PM227" s="222"/>
      <c r="PN227" s="222"/>
      <c r="PO227" s="222"/>
      <c r="PP227" s="222"/>
      <c r="PQ227" s="222"/>
      <c r="PR227" s="222"/>
      <c r="PS227" s="222"/>
      <c r="PT227" s="222"/>
      <c r="PU227" s="222"/>
      <c r="PV227" s="222"/>
      <c r="PW227" s="222"/>
      <c r="PX227" s="222"/>
      <c r="PY227" s="222"/>
      <c r="PZ227" s="222"/>
      <c r="QA227" s="222"/>
      <c r="QB227" s="222"/>
      <c r="QC227" s="222"/>
      <c r="QD227" s="222"/>
      <c r="QE227" s="222"/>
      <c r="QF227" s="222"/>
      <c r="QG227" s="222"/>
      <c r="QH227" s="222"/>
      <c r="QI227" s="222"/>
      <c r="QJ227" s="222"/>
      <c r="QK227" s="222"/>
      <c r="QL227" s="222"/>
      <c r="QM227" s="222"/>
      <c r="QN227" s="222"/>
      <c r="QO227" s="222"/>
      <c r="QP227" s="222"/>
      <c r="QQ227" s="222"/>
      <c r="QR227" s="222"/>
      <c r="QS227" s="222"/>
      <c r="QT227" s="222"/>
      <c r="QU227" s="222"/>
      <c r="QV227" s="222"/>
      <c r="QW227" s="222"/>
      <c r="QX227" s="222"/>
      <c r="QY227" s="222"/>
      <c r="QZ227" s="222"/>
      <c r="RA227" s="222"/>
      <c r="RB227" s="222"/>
      <c r="RC227" s="222"/>
      <c r="RD227" s="222"/>
      <c r="RE227" s="222"/>
      <c r="RF227" s="222"/>
      <c r="RG227" s="222"/>
      <c r="RH227" s="222"/>
      <c r="RI227" s="222"/>
      <c r="RJ227" s="222"/>
      <c r="RK227" s="222"/>
      <c r="RL227" s="222"/>
      <c r="RM227" s="222"/>
      <c r="RN227" s="222"/>
      <c r="RO227" s="222"/>
      <c r="RP227" s="222"/>
      <c r="RQ227" s="222"/>
      <c r="RR227" s="222"/>
      <c r="RS227" s="222"/>
      <c r="RT227" s="222"/>
      <c r="RU227" s="222"/>
      <c r="RV227" s="222"/>
      <c r="RW227" s="222"/>
      <c r="RX227" s="222"/>
      <c r="RY227" s="222"/>
      <c r="RZ227" s="222"/>
      <c r="SA227" s="222"/>
      <c r="SB227" s="222"/>
      <c r="SC227" s="222"/>
      <c r="SD227" s="222"/>
      <c r="SE227" s="222"/>
      <c r="SF227" s="222"/>
      <c r="SG227" s="222"/>
      <c r="SH227" s="222"/>
      <c r="SI227" s="222"/>
      <c r="SJ227" s="222"/>
      <c r="SK227" s="222"/>
      <c r="SL227" s="222"/>
      <c r="SM227" s="222"/>
      <c r="SN227" s="222"/>
      <c r="SO227" s="222"/>
      <c r="SP227" s="222"/>
      <c r="SQ227" s="222"/>
      <c r="SR227" s="222"/>
      <c r="SS227" s="222"/>
      <c r="ST227" s="222"/>
      <c r="SU227" s="222"/>
      <c r="SV227" s="222"/>
      <c r="SW227" s="222"/>
      <c r="SX227" s="222"/>
      <c r="SY227" s="222"/>
      <c r="SZ227" s="222"/>
      <c r="TA227" s="222"/>
      <c r="TB227" s="222"/>
      <c r="TC227" s="222"/>
      <c r="TD227" s="222"/>
      <c r="TE227" s="222"/>
      <c r="TF227" s="222"/>
      <c r="TG227" s="222"/>
      <c r="TH227" s="222"/>
      <c r="TI227" s="222"/>
      <c r="TJ227" s="222"/>
      <c r="TK227" s="222"/>
      <c r="TL227" s="222"/>
      <c r="TM227" s="222"/>
      <c r="TN227" s="222"/>
      <c r="TO227" s="222"/>
      <c r="TP227" s="222"/>
      <c r="TQ227" s="222"/>
      <c r="TR227" s="222"/>
      <c r="TS227" s="222"/>
      <c r="TT227" s="222"/>
      <c r="TU227" s="222"/>
      <c r="TV227" s="222"/>
      <c r="TW227" s="222"/>
      <c r="TX227" s="222"/>
      <c r="TY227" s="222"/>
      <c r="TZ227" s="222"/>
      <c r="UA227" s="222"/>
      <c r="UB227" s="222"/>
      <c r="UC227" s="222"/>
      <c r="UD227" s="222"/>
      <c r="UE227" s="222"/>
      <c r="UF227" s="222"/>
      <c r="UG227" s="222"/>
      <c r="UH227" s="222"/>
      <c r="UI227" s="222"/>
      <c r="UJ227" s="222"/>
      <c r="UK227" s="222"/>
      <c r="UL227" s="222"/>
      <c r="UM227" s="222"/>
      <c r="UN227" s="222"/>
      <c r="UO227" s="222"/>
      <c r="UP227" s="222"/>
      <c r="UQ227" s="222"/>
      <c r="UR227" s="222"/>
      <c r="US227" s="222"/>
      <c r="UT227" s="222"/>
      <c r="UU227" s="222"/>
      <c r="UV227" s="222"/>
      <c r="UW227" s="222"/>
      <c r="UX227" s="222"/>
      <c r="UY227" s="222"/>
      <c r="UZ227" s="222"/>
      <c r="VA227" s="222"/>
      <c r="VB227" s="222"/>
      <c r="VC227" s="222"/>
      <c r="VD227" s="222"/>
      <c r="VE227" s="222"/>
      <c r="VF227" s="222"/>
      <c r="VG227" s="222"/>
      <c r="VH227" s="222"/>
      <c r="VI227" s="222"/>
      <c r="VJ227" s="222"/>
      <c r="VK227" s="222"/>
      <c r="VL227" s="222"/>
      <c r="VM227" s="222"/>
      <c r="VN227" s="222"/>
      <c r="VO227" s="222"/>
      <c r="VP227" s="222"/>
      <c r="VQ227" s="222"/>
      <c r="VR227" s="222"/>
      <c r="VS227" s="222"/>
      <c r="VT227" s="222"/>
      <c r="VU227" s="222"/>
      <c r="VV227" s="222"/>
      <c r="VW227" s="222"/>
      <c r="VX227" s="222"/>
      <c r="VY227" s="222"/>
      <c r="VZ227" s="222"/>
      <c r="WA227" s="222"/>
      <c r="WB227" s="222"/>
      <c r="WC227" s="222"/>
      <c r="WD227" s="222"/>
      <c r="WE227" s="222"/>
      <c r="WF227" s="222"/>
      <c r="WG227" s="222"/>
      <c r="WH227" s="222"/>
      <c r="WI227" s="222"/>
      <c r="WJ227" s="222"/>
      <c r="WK227" s="222"/>
      <c r="WL227" s="222"/>
      <c r="WM227" s="222"/>
      <c r="WN227" s="222"/>
      <c r="WO227" s="222"/>
      <c r="WP227" s="222"/>
      <c r="WQ227" s="222"/>
      <c r="WR227" s="222"/>
      <c r="WS227" s="222"/>
      <c r="WT227" s="222"/>
      <c r="WU227" s="222"/>
      <c r="WV227" s="222"/>
      <c r="WW227" s="222"/>
      <c r="WX227" s="222"/>
      <c r="WY227" s="222"/>
      <c r="WZ227" s="222"/>
      <c r="XA227" s="222"/>
      <c r="XB227" s="222"/>
      <c r="XC227" s="222"/>
      <c r="XD227" s="222"/>
      <c r="XE227" s="222"/>
      <c r="XF227" s="222"/>
      <c r="XG227" s="222"/>
      <c r="XH227" s="222"/>
      <c r="XI227" s="222"/>
      <c r="XJ227" s="222"/>
      <c r="XK227" s="222"/>
      <c r="XL227" s="222"/>
      <c r="XM227" s="222"/>
      <c r="XN227" s="222"/>
      <c r="XO227" s="222"/>
      <c r="XP227" s="222"/>
      <c r="XQ227" s="222"/>
      <c r="XR227" s="222"/>
      <c r="XS227" s="222"/>
      <c r="XT227" s="222"/>
      <c r="XU227" s="222"/>
      <c r="XV227" s="222"/>
      <c r="XW227" s="222"/>
      <c r="XX227" s="222"/>
      <c r="XY227" s="222"/>
      <c r="XZ227" s="222"/>
      <c r="YA227" s="222"/>
      <c r="YB227" s="222"/>
      <c r="YC227" s="222"/>
      <c r="YD227" s="222"/>
      <c r="YE227" s="222"/>
      <c r="YF227" s="222"/>
      <c r="YG227" s="222"/>
      <c r="YH227" s="222"/>
      <c r="YI227" s="222"/>
      <c r="YJ227" s="222"/>
      <c r="YK227" s="222"/>
      <c r="YL227" s="222"/>
      <c r="YM227" s="222"/>
      <c r="YN227" s="222"/>
      <c r="YO227" s="222"/>
      <c r="YP227" s="222"/>
      <c r="YQ227" s="222"/>
      <c r="YR227" s="222"/>
      <c r="YS227" s="222"/>
      <c r="YT227" s="222"/>
      <c r="YU227" s="222"/>
      <c r="YV227" s="222"/>
      <c r="YW227" s="222"/>
      <c r="YX227" s="222"/>
      <c r="YY227" s="222"/>
      <c r="YZ227" s="222"/>
      <c r="ZA227" s="222"/>
      <c r="ZB227" s="222"/>
      <c r="ZC227" s="222"/>
      <c r="ZD227" s="222"/>
      <c r="ZE227" s="222"/>
      <c r="ZF227" s="222"/>
      <c r="ZG227" s="222"/>
      <c r="ZH227" s="222"/>
      <c r="ZI227" s="222"/>
      <c r="ZJ227" s="222"/>
      <c r="ZK227" s="222"/>
      <c r="ZL227" s="222"/>
      <c r="ZM227" s="222"/>
      <c r="ZN227" s="222"/>
      <c r="ZO227" s="222"/>
      <c r="ZP227" s="222"/>
      <c r="ZQ227" s="222"/>
      <c r="ZR227" s="222"/>
      <c r="ZS227" s="222"/>
      <c r="ZT227" s="222"/>
      <c r="ZU227" s="222"/>
      <c r="ZV227" s="222"/>
      <c r="ZW227" s="222"/>
      <c r="ZX227" s="222"/>
      <c r="ZY227" s="222"/>
      <c r="ZZ227" s="222"/>
      <c r="AAA227" s="222"/>
      <c r="AAB227" s="222"/>
      <c r="AAC227" s="222"/>
      <c r="AAD227" s="222"/>
      <c r="AAE227" s="222"/>
      <c r="AAF227" s="222"/>
      <c r="AAG227" s="222"/>
      <c r="AAH227" s="222"/>
      <c r="AAI227" s="222"/>
      <c r="AAJ227" s="222"/>
      <c r="AAK227" s="222"/>
      <c r="AAL227" s="222"/>
      <c r="AAM227" s="222"/>
      <c r="AAN227" s="222"/>
      <c r="AAO227" s="222"/>
      <c r="AAP227" s="222"/>
      <c r="AAQ227" s="222"/>
      <c r="AAR227" s="222"/>
      <c r="AAS227" s="222"/>
      <c r="AAT227" s="222"/>
      <c r="AAU227" s="222"/>
      <c r="AAV227" s="222"/>
      <c r="AAW227" s="222"/>
      <c r="AAX227" s="222"/>
      <c r="AAY227" s="222"/>
      <c r="AAZ227" s="222"/>
      <c r="ABA227" s="222"/>
      <c r="ABB227" s="222"/>
      <c r="ABC227" s="222"/>
      <c r="ABD227" s="222"/>
      <c r="ABE227" s="222"/>
      <c r="ABF227" s="222"/>
      <c r="ABG227" s="222"/>
      <c r="ABH227" s="222"/>
      <c r="ABI227" s="222"/>
      <c r="ABJ227" s="222"/>
      <c r="ABK227" s="222"/>
      <c r="ABL227" s="222"/>
      <c r="ABM227" s="222"/>
      <c r="ABN227" s="222"/>
      <c r="ABO227" s="222"/>
      <c r="ABP227" s="222"/>
      <c r="ABQ227" s="222"/>
      <c r="ABR227" s="222"/>
      <c r="ABS227" s="222"/>
      <c r="ABT227" s="222"/>
      <c r="ABU227" s="222"/>
      <c r="ABV227" s="222"/>
      <c r="ABW227" s="222"/>
      <c r="ABX227" s="222"/>
      <c r="ABY227" s="222"/>
      <c r="ABZ227" s="222"/>
      <c r="ACA227" s="222"/>
      <c r="ACB227" s="222"/>
      <c r="ACC227" s="222"/>
      <c r="ACD227" s="222"/>
      <c r="ACE227" s="222"/>
      <c r="ACF227" s="222"/>
      <c r="ACG227" s="222"/>
      <c r="ACH227" s="222"/>
      <c r="ACI227" s="222"/>
      <c r="ACJ227" s="222"/>
      <c r="ACK227" s="222"/>
      <c r="ACL227" s="222"/>
      <c r="ACM227" s="222"/>
      <c r="ACN227" s="222"/>
      <c r="ACO227" s="222"/>
      <c r="ACP227" s="222"/>
      <c r="ACQ227" s="222"/>
      <c r="ACR227" s="222"/>
      <c r="ACS227" s="222"/>
      <c r="ACT227" s="222"/>
      <c r="ACU227" s="222"/>
      <c r="ACV227" s="222"/>
      <c r="ACW227" s="222"/>
      <c r="ACX227" s="222"/>
      <c r="ACY227" s="222"/>
      <c r="ACZ227" s="222"/>
      <c r="ADA227" s="222"/>
      <c r="ADB227" s="222"/>
      <c r="ADC227" s="222"/>
      <c r="ADD227" s="222"/>
      <c r="ADE227" s="222"/>
      <c r="ADF227" s="222"/>
      <c r="ADG227" s="222"/>
      <c r="ADH227" s="222"/>
      <c r="ADI227" s="222"/>
      <c r="ADJ227" s="222"/>
      <c r="ADK227" s="222"/>
      <c r="ADL227" s="222"/>
      <c r="ADM227" s="222"/>
      <c r="ADN227" s="222"/>
      <c r="ADO227" s="222"/>
      <c r="ADP227" s="222"/>
      <c r="ADQ227" s="222"/>
      <c r="ADR227" s="222"/>
      <c r="ADS227" s="222"/>
      <c r="ADT227" s="222"/>
      <c r="ADU227" s="222"/>
      <c r="ADV227" s="222"/>
      <c r="ADW227" s="222"/>
      <c r="ADX227" s="222"/>
      <c r="ADY227" s="222"/>
      <c r="ADZ227" s="222"/>
      <c r="AEA227" s="222"/>
      <c r="AEB227" s="222"/>
      <c r="AEC227" s="222"/>
      <c r="AED227" s="222"/>
      <c r="AEE227" s="222"/>
      <c r="AEF227" s="222"/>
      <c r="AEG227" s="222"/>
      <c r="AEH227" s="222"/>
      <c r="AEI227" s="222"/>
      <c r="AEJ227" s="222"/>
      <c r="AEK227" s="222"/>
      <c r="AEL227" s="222"/>
      <c r="AEM227" s="222"/>
      <c r="AEN227" s="222"/>
      <c r="AEO227" s="222"/>
      <c r="AEP227" s="222"/>
      <c r="AEQ227" s="222"/>
      <c r="AER227" s="222"/>
      <c r="AES227" s="222"/>
      <c r="AET227" s="222"/>
      <c r="AEU227" s="222"/>
      <c r="AEV227" s="222"/>
      <c r="AEW227" s="222"/>
      <c r="AEX227" s="222"/>
      <c r="AEY227" s="222"/>
      <c r="AEZ227" s="222"/>
      <c r="AFA227" s="222"/>
      <c r="AFB227" s="222"/>
      <c r="AFC227" s="222"/>
      <c r="AFD227" s="222"/>
      <c r="AFE227" s="222"/>
      <c r="AFF227" s="222"/>
      <c r="AFG227" s="222"/>
      <c r="AFH227" s="222"/>
      <c r="AFI227" s="222"/>
      <c r="AFJ227" s="222"/>
      <c r="AFK227" s="222"/>
      <c r="AFL227" s="222"/>
      <c r="AFM227" s="222"/>
      <c r="AFN227" s="222"/>
      <c r="AFO227" s="222"/>
      <c r="AFP227" s="222"/>
      <c r="AFQ227" s="222"/>
      <c r="AFR227" s="222"/>
      <c r="AFS227" s="222"/>
      <c r="AFT227" s="222"/>
    </row>
    <row r="228" spans="1:852" s="211" customFormat="1">
      <c r="A228" s="267" t="s">
        <v>3581</v>
      </c>
      <c r="B228" s="265" t="s">
        <v>10039</v>
      </c>
      <c r="C228" s="840" t="str">
        <f>IF(Severity!F228&gt;=0.5,"YES","NO")</f>
        <v>NO</v>
      </c>
      <c r="D228" s="840" t="str">
        <f>IF(Severity!G228&gt;=0.5,"YES","NO")</f>
        <v>YES</v>
      </c>
      <c r="E228" s="267">
        <v>3</v>
      </c>
      <c r="F228" s="267">
        <v>2</v>
      </c>
      <c r="G228" s="580" t="s">
        <v>9628</v>
      </c>
      <c r="H228" s="270" t="s">
        <v>747</v>
      </c>
      <c r="I228" s="270">
        <v>0</v>
      </c>
      <c r="J228" s="270">
        <v>7</v>
      </c>
      <c r="K228" s="270" t="s">
        <v>237</v>
      </c>
      <c r="L228" s="270">
        <v>10</v>
      </c>
      <c r="M228" s="267">
        <v>14</v>
      </c>
      <c r="N228" s="267">
        <v>10</v>
      </c>
      <c r="O228" s="270" t="s">
        <v>455</v>
      </c>
      <c r="P228" s="212"/>
      <c r="Q228" s="212"/>
      <c r="R228" s="212"/>
      <c r="S228" s="270" t="s">
        <v>237</v>
      </c>
      <c r="T228" s="270">
        <v>10</v>
      </c>
      <c r="U228" s="267">
        <v>19.23</v>
      </c>
      <c r="V228" s="267">
        <v>10.48</v>
      </c>
      <c r="W228" s="267"/>
      <c r="X228" s="267"/>
      <c r="Y228" s="267">
        <v>9.15</v>
      </c>
      <c r="Z228" s="267">
        <v>7.27</v>
      </c>
      <c r="AA228" s="267"/>
      <c r="AB228" s="267"/>
      <c r="AC228" s="267"/>
      <c r="AD228" s="267"/>
      <c r="AE228" s="267">
        <v>-10.08</v>
      </c>
      <c r="AF228" s="267">
        <v>9.41</v>
      </c>
      <c r="AG228" s="267"/>
      <c r="AH228" s="267"/>
      <c r="AI228" s="267">
        <v>26</v>
      </c>
      <c r="AJ228" s="267">
        <f t="shared" si="60"/>
        <v>19</v>
      </c>
      <c r="AK228" s="267" t="s">
        <v>455</v>
      </c>
      <c r="AL228" s="580" t="s">
        <v>9632</v>
      </c>
      <c r="AM228" s="270" t="s">
        <v>747</v>
      </c>
      <c r="AN228" s="270">
        <v>0</v>
      </c>
      <c r="AO228" s="270">
        <v>5</v>
      </c>
      <c r="AP228" s="270" t="s">
        <v>237</v>
      </c>
      <c r="AQ228" s="270">
        <v>10</v>
      </c>
      <c r="AR228" s="267">
        <v>7</v>
      </c>
      <c r="AS228" s="267">
        <v>10</v>
      </c>
      <c r="AT228" s="270" t="s">
        <v>455</v>
      </c>
      <c r="AU228" s="212"/>
      <c r="AV228" s="212"/>
      <c r="AW228" s="212"/>
      <c r="AX228" s="270" t="s">
        <v>237</v>
      </c>
      <c r="AY228" s="270">
        <v>10</v>
      </c>
      <c r="AZ228" s="267">
        <v>18.77</v>
      </c>
      <c r="BA228" s="267">
        <v>10.14</v>
      </c>
      <c r="BB228" s="267"/>
      <c r="BC228" s="267"/>
      <c r="BD228" s="223">
        <v>14.08</v>
      </c>
      <c r="BE228" s="223">
        <v>9.0399999999999991</v>
      </c>
      <c r="BF228" s="223"/>
      <c r="BG228" s="223"/>
      <c r="BH228" s="223"/>
      <c r="BI228" s="223"/>
      <c r="BJ228" s="223">
        <v>-4.6900000000000004</v>
      </c>
      <c r="BK228" s="223">
        <v>7.33</v>
      </c>
      <c r="BL228" s="267"/>
      <c r="BM228" s="267"/>
      <c r="BN228" s="270">
        <v>26</v>
      </c>
      <c r="BO228" s="270">
        <f t="shared" si="61"/>
        <v>21</v>
      </c>
      <c r="BP228" s="270" t="s">
        <v>455</v>
      </c>
      <c r="BQ228" s="270"/>
      <c r="BR228" s="270" t="s">
        <v>455</v>
      </c>
      <c r="BS228" s="267"/>
      <c r="BT228" s="267"/>
      <c r="BU228" s="267"/>
      <c r="BV228" s="267"/>
      <c r="BW228" s="267"/>
      <c r="BX228" s="267"/>
      <c r="BY228" s="267"/>
      <c r="BZ228" s="212"/>
      <c r="CA228" s="212"/>
      <c r="CB228" s="212"/>
      <c r="CC228" s="267"/>
      <c r="CD228" s="212"/>
      <c r="CE228" s="267"/>
      <c r="CF228" s="267"/>
      <c r="CG228" s="267"/>
      <c r="CH228" s="267"/>
      <c r="CI228" s="267"/>
      <c r="CJ228" s="267"/>
      <c r="CK228" s="267"/>
      <c r="CL228" s="267"/>
      <c r="CM228" s="267"/>
      <c r="CN228" s="267"/>
      <c r="CO228" s="267"/>
      <c r="CP228" s="267"/>
      <c r="CQ228" s="267"/>
      <c r="CR228" s="267"/>
      <c r="CS228" s="267"/>
      <c r="CT228" s="267"/>
      <c r="CU228" s="267"/>
      <c r="CV228" s="90"/>
      <c r="CW228" s="270" t="s">
        <v>455</v>
      </c>
      <c r="CX228" s="90"/>
      <c r="CY228" s="212"/>
      <c r="CZ228" s="212"/>
      <c r="DA228" s="212"/>
      <c r="DB228" s="212"/>
      <c r="DC228" s="212"/>
      <c r="DD228" s="212"/>
      <c r="DE228" s="212"/>
      <c r="DF228" s="212"/>
      <c r="DG228" s="212"/>
      <c r="DH228" s="212"/>
      <c r="DI228" s="212"/>
      <c r="DJ228" s="267"/>
      <c r="DK228" s="267"/>
      <c r="DL228" s="267"/>
      <c r="DM228" s="267"/>
      <c r="DN228" s="267"/>
      <c r="DO228" s="267"/>
      <c r="DP228" s="212"/>
      <c r="DQ228" s="212"/>
      <c r="DR228" s="267"/>
      <c r="DS228" s="267"/>
      <c r="DT228" s="267"/>
      <c r="DU228" s="267"/>
      <c r="DV228" s="267"/>
      <c r="DW228" s="267"/>
      <c r="DX228" s="212"/>
      <c r="DY228" s="212"/>
      <c r="DZ228" s="212"/>
      <c r="EA228" s="212"/>
      <c r="EB228" s="270" t="s">
        <v>455</v>
      </c>
      <c r="EC228" s="212"/>
      <c r="ED228" s="212"/>
      <c r="EE228" s="212"/>
      <c r="EF228" s="212"/>
      <c r="EG228" s="212"/>
      <c r="EH228" s="212"/>
      <c r="EI228" s="212"/>
      <c r="EJ228" s="212"/>
      <c r="EK228" s="212"/>
      <c r="EL228" s="212"/>
      <c r="EM228" s="212"/>
      <c r="EN228" s="212"/>
      <c r="EO228" s="267"/>
      <c r="EP228" s="267"/>
      <c r="EQ228" s="267"/>
      <c r="ER228" s="267"/>
      <c r="ES228" s="267"/>
      <c r="ET228" s="267"/>
      <c r="EU228" s="267"/>
      <c r="EV228" s="267"/>
      <c r="EW228" s="267"/>
      <c r="EX228" s="267"/>
      <c r="EY228" s="267"/>
      <c r="EZ228" s="267"/>
      <c r="FA228" s="267"/>
      <c r="FB228" s="267"/>
      <c r="FC228" s="212"/>
      <c r="FD228" s="212"/>
      <c r="FE228" s="212"/>
      <c r="FF228" s="270" t="s">
        <v>455</v>
      </c>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70" t="s">
        <v>455</v>
      </c>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c r="IS228" s="270" t="s">
        <v>455</v>
      </c>
      <c r="IT228" s="212"/>
      <c r="IU228" s="212"/>
      <c r="IV228" s="212"/>
      <c r="IW228" s="212"/>
      <c r="IX228" s="212"/>
      <c r="IY228" s="212"/>
      <c r="IZ228" s="212"/>
      <c r="JA228" s="212"/>
      <c r="JB228" s="212"/>
      <c r="JC228" s="212"/>
      <c r="JD228" s="212"/>
      <c r="JE228" s="212"/>
      <c r="JF228" s="212"/>
      <c r="JG228" s="212"/>
      <c r="JH228" s="212"/>
      <c r="JI228" s="212"/>
      <c r="JJ228" s="212"/>
      <c r="JK228" s="212"/>
      <c r="JL228" s="212"/>
      <c r="JM228" s="212"/>
      <c r="JN228" s="212"/>
      <c r="JO228" s="212"/>
      <c r="JP228" s="212"/>
      <c r="JQ228" s="212"/>
      <c r="JR228" s="212"/>
      <c r="JS228" s="212"/>
      <c r="JT228" s="212"/>
      <c r="JU228" s="212"/>
      <c r="JV228" s="212"/>
      <c r="JW228" s="212"/>
      <c r="JX228" s="212"/>
      <c r="JY228" s="212"/>
      <c r="JZ228" s="212"/>
      <c r="KA228" s="212"/>
      <c r="KB228" s="212"/>
      <c r="KC228" s="212"/>
      <c r="KD228" s="212"/>
      <c r="KE228" s="270" t="s">
        <v>455</v>
      </c>
      <c r="KF228" s="212"/>
      <c r="KG228" s="212"/>
      <c r="KH228" s="212"/>
      <c r="KI228" s="212"/>
      <c r="KJ228" s="212"/>
      <c r="KK228" s="212"/>
      <c r="KL228" s="212"/>
      <c r="KM228" s="212"/>
      <c r="KN228" s="212"/>
      <c r="KO228" s="212"/>
      <c r="KP228" s="212"/>
      <c r="KQ228" s="212"/>
      <c r="KR228" s="212"/>
      <c r="KS228" s="212"/>
      <c r="KT228" s="212"/>
      <c r="KU228" s="212"/>
      <c r="KV228" s="212"/>
      <c r="KW228" s="212"/>
      <c r="KX228" s="212"/>
      <c r="KY228" s="212"/>
      <c r="KZ228" s="212"/>
      <c r="LA228" s="212"/>
      <c r="LB228" s="212"/>
      <c r="LC228" s="212"/>
      <c r="LD228" s="212"/>
      <c r="LE228" s="212"/>
      <c r="LF228" s="212"/>
      <c r="LG228" s="212"/>
      <c r="LH228" s="212"/>
      <c r="LI228" s="212"/>
      <c r="LJ228" s="212"/>
      <c r="LK228" s="212"/>
      <c r="LL228" s="212"/>
      <c r="LM228" s="212"/>
      <c r="LN228" s="212"/>
      <c r="LO228" s="212"/>
      <c r="LP228" s="212"/>
      <c r="LQ228" s="212"/>
      <c r="LR228" s="212"/>
      <c r="LS228" s="212"/>
      <c r="LT228" s="270" t="s">
        <v>455</v>
      </c>
      <c r="LU228" s="212"/>
      <c r="LV228" s="212"/>
      <c r="LW228" s="212"/>
      <c r="LX228" s="212"/>
      <c r="LY228" s="212"/>
      <c r="LZ228" s="212"/>
      <c r="MA228" s="212"/>
      <c r="MB228" s="212"/>
      <c r="MC228" s="212"/>
      <c r="MD228" s="212"/>
      <c r="ME228" s="212"/>
      <c r="MF228" s="212"/>
      <c r="MG228" s="212"/>
      <c r="MH228" s="212"/>
      <c r="MI228" s="212"/>
      <c r="MJ228" s="212"/>
      <c r="MK228" s="212"/>
      <c r="ML228" s="212"/>
      <c r="MM228" s="212"/>
      <c r="MN228" s="212"/>
      <c r="MO228" s="212"/>
      <c r="MP228" s="212"/>
      <c r="MQ228" s="212"/>
      <c r="MR228" s="212"/>
      <c r="MS228" s="212"/>
      <c r="MT228" s="212"/>
      <c r="MU228" s="212"/>
      <c r="MV228" s="212"/>
      <c r="MW228" s="212"/>
      <c r="MX228" s="212"/>
      <c r="MY228" s="212"/>
      <c r="MZ228" s="212"/>
      <c r="NA228" s="212"/>
      <c r="NB228" s="212"/>
      <c r="NC228" s="212"/>
      <c r="ND228" s="212"/>
      <c r="NE228" s="212"/>
      <c r="NF228" s="212"/>
      <c r="NG228" s="212"/>
      <c r="NH228" s="212"/>
      <c r="NI228" s="212"/>
      <c r="NJ228" s="212"/>
      <c r="NK228" s="212"/>
      <c r="NL228" s="212"/>
      <c r="NM228" s="212"/>
      <c r="NN228" s="212"/>
      <c r="NO228" s="212"/>
      <c r="NP228" s="212"/>
      <c r="NQ228" s="212"/>
      <c r="NR228" s="212"/>
      <c r="NS228" s="212"/>
      <c r="NT228" s="212"/>
      <c r="NU228" s="212"/>
      <c r="NV228" s="212"/>
      <c r="NW228" s="212"/>
      <c r="NX228" s="212"/>
      <c r="NY228" s="212"/>
      <c r="NZ228" s="212"/>
      <c r="OA228" s="212"/>
      <c r="OB228" s="212"/>
      <c r="OC228" s="212"/>
      <c r="OD228" s="212"/>
      <c r="OE228" s="212"/>
      <c r="OF228" s="212"/>
      <c r="OG228" s="212"/>
      <c r="OH228" s="212"/>
      <c r="OI228" s="212"/>
      <c r="OJ228" s="212"/>
      <c r="OK228" s="212"/>
      <c r="OL228" s="212"/>
      <c r="OM228" s="212"/>
      <c r="ON228" s="212"/>
      <c r="OO228" s="212"/>
      <c r="OP228" s="212"/>
      <c r="OQ228" s="212"/>
      <c r="OR228" s="212"/>
      <c r="OS228" s="267"/>
      <c r="OT228" s="267"/>
      <c r="OU228" s="267"/>
      <c r="OV228" s="223"/>
      <c r="OW228" s="223"/>
      <c r="OX228" s="223"/>
      <c r="OY228" s="223"/>
      <c r="OZ228" s="223"/>
      <c r="PA228" s="223"/>
      <c r="PB228" s="223"/>
      <c r="PC228" s="223"/>
      <c r="PD228" s="223"/>
      <c r="PE228" s="223"/>
      <c r="PF228" s="223"/>
      <c r="PG228" s="223"/>
      <c r="PH228" s="223"/>
      <c r="PI228" s="223"/>
      <c r="PJ228" s="223"/>
      <c r="PK228" s="223"/>
      <c r="PL228" s="223"/>
      <c r="PM228" s="223"/>
      <c r="PN228" s="223"/>
      <c r="PO228" s="223"/>
      <c r="PP228" s="223"/>
      <c r="PQ228" s="223"/>
      <c r="PR228" s="223"/>
      <c r="PS228" s="223"/>
      <c r="PT228" s="223"/>
      <c r="PU228" s="223"/>
      <c r="PV228" s="223"/>
      <c r="PW228" s="223"/>
      <c r="PX228" s="223"/>
      <c r="PY228" s="223"/>
      <c r="PZ228" s="223"/>
      <c r="QA228" s="223"/>
      <c r="QB228" s="223"/>
      <c r="QC228" s="223"/>
      <c r="QD228" s="223"/>
      <c r="QE228" s="223"/>
      <c r="QF228" s="223"/>
      <c r="QG228" s="223"/>
      <c r="QH228" s="223"/>
      <c r="QI228" s="223"/>
      <c r="QJ228" s="223"/>
      <c r="QK228" s="223"/>
      <c r="QL228" s="223"/>
      <c r="QM228" s="223"/>
      <c r="QN228" s="223"/>
      <c r="QO228" s="223"/>
      <c r="QP228" s="223"/>
      <c r="QQ228" s="223"/>
      <c r="QR228" s="223"/>
      <c r="QS228" s="223"/>
      <c r="QT228" s="223"/>
      <c r="QU228" s="223"/>
      <c r="QV228" s="223"/>
      <c r="QW228" s="223"/>
      <c r="QX228" s="223"/>
      <c r="QY228" s="223"/>
      <c r="QZ228" s="223"/>
      <c r="RA228" s="223"/>
      <c r="RB228" s="223"/>
      <c r="RC228" s="223"/>
      <c r="RD228" s="223"/>
      <c r="RE228" s="223"/>
      <c r="RF228" s="223"/>
      <c r="RG228" s="223"/>
      <c r="RH228" s="223"/>
      <c r="RI228" s="223"/>
      <c r="RJ228" s="223"/>
      <c r="RK228" s="223"/>
      <c r="RL228" s="223"/>
      <c r="RM228" s="223"/>
      <c r="RN228" s="223"/>
      <c r="RO228" s="223"/>
      <c r="RP228" s="223"/>
      <c r="RQ228" s="223"/>
      <c r="RR228" s="223"/>
      <c r="RS228" s="223"/>
      <c r="RT228" s="223"/>
      <c r="RU228" s="223"/>
      <c r="RV228" s="223"/>
      <c r="RW228" s="223"/>
      <c r="RX228" s="223"/>
      <c r="RY228" s="223"/>
      <c r="RZ228" s="223"/>
      <c r="SA228" s="223"/>
      <c r="SB228" s="223"/>
      <c r="SC228" s="223"/>
      <c r="SD228" s="223"/>
      <c r="SE228" s="223"/>
      <c r="SF228" s="223"/>
      <c r="SG228" s="223"/>
      <c r="SH228" s="223"/>
      <c r="SI228" s="223"/>
      <c r="SJ228" s="223"/>
      <c r="SK228" s="223"/>
      <c r="SL228" s="223"/>
      <c r="SM228" s="223"/>
      <c r="SN228" s="223"/>
      <c r="SO228" s="223"/>
      <c r="SP228" s="223"/>
      <c r="SQ228" s="223"/>
      <c r="SR228" s="223"/>
      <c r="SS228" s="223"/>
      <c r="ST228" s="223"/>
      <c r="SU228" s="223"/>
      <c r="SV228" s="223"/>
      <c r="SW228" s="223"/>
      <c r="SX228" s="223"/>
      <c r="SY228" s="223"/>
      <c r="SZ228" s="223"/>
      <c r="TA228" s="223"/>
      <c r="TB228" s="223"/>
      <c r="TC228" s="223"/>
      <c r="TD228" s="223"/>
      <c r="TE228" s="223"/>
      <c r="TF228" s="223"/>
      <c r="TG228" s="223"/>
      <c r="TH228" s="223"/>
      <c r="TI228" s="223"/>
      <c r="TJ228" s="223"/>
      <c r="TK228" s="223"/>
      <c r="TL228" s="223"/>
      <c r="TM228" s="223"/>
      <c r="TN228" s="223"/>
      <c r="TO228" s="223"/>
      <c r="TP228" s="223"/>
      <c r="TQ228" s="223"/>
      <c r="TR228" s="223"/>
      <c r="TS228" s="223"/>
      <c r="TT228" s="223"/>
      <c r="TU228" s="223"/>
      <c r="TV228" s="223"/>
      <c r="TW228" s="223"/>
      <c r="TX228" s="223"/>
      <c r="TY228" s="223"/>
      <c r="TZ228" s="223"/>
      <c r="UA228" s="223"/>
      <c r="UB228" s="223"/>
      <c r="UC228" s="223"/>
      <c r="UD228" s="223"/>
      <c r="UE228" s="223"/>
      <c r="UF228" s="223"/>
      <c r="UG228" s="223"/>
      <c r="UH228" s="223"/>
      <c r="UI228" s="223"/>
      <c r="UJ228" s="223"/>
      <c r="UK228" s="223"/>
      <c r="UL228" s="223"/>
      <c r="UM228" s="223"/>
      <c r="UN228" s="223"/>
      <c r="UO228" s="223"/>
      <c r="UP228" s="223"/>
      <c r="UQ228" s="223"/>
      <c r="UR228" s="223"/>
      <c r="US228" s="223"/>
      <c r="UT228" s="223"/>
      <c r="UU228" s="223"/>
      <c r="UV228" s="223"/>
      <c r="UW228" s="223"/>
      <c r="UX228" s="223"/>
      <c r="UY228" s="223"/>
      <c r="UZ228" s="223"/>
      <c r="VA228" s="223"/>
      <c r="VB228" s="223"/>
      <c r="VC228" s="223"/>
      <c r="VD228" s="223"/>
      <c r="VE228" s="223"/>
      <c r="VF228" s="223"/>
      <c r="VG228" s="223"/>
      <c r="VH228" s="223"/>
      <c r="VI228" s="223"/>
      <c r="VJ228" s="223"/>
      <c r="VK228" s="223"/>
      <c r="VL228" s="223"/>
      <c r="VM228" s="223"/>
      <c r="VN228" s="223"/>
      <c r="VO228" s="223"/>
      <c r="VP228" s="223"/>
      <c r="VQ228" s="223"/>
      <c r="VR228" s="223"/>
      <c r="VS228" s="223"/>
      <c r="VT228" s="223"/>
      <c r="VU228" s="223"/>
      <c r="VV228" s="223"/>
      <c r="VW228" s="223"/>
      <c r="VX228" s="223"/>
      <c r="VY228" s="223"/>
      <c r="VZ228" s="223"/>
      <c r="WA228" s="223"/>
      <c r="WB228" s="223"/>
      <c r="WC228" s="223"/>
      <c r="WD228" s="223"/>
      <c r="WE228" s="223"/>
      <c r="WF228" s="223"/>
      <c r="WG228" s="223"/>
      <c r="WH228" s="223"/>
      <c r="WI228" s="223"/>
      <c r="WJ228" s="223"/>
      <c r="WK228" s="223"/>
      <c r="WL228" s="223"/>
      <c r="WM228" s="223"/>
      <c r="WN228" s="223"/>
      <c r="WO228" s="223"/>
      <c r="WP228" s="223"/>
      <c r="WQ228" s="223"/>
      <c r="WR228" s="223"/>
      <c r="WS228" s="223"/>
      <c r="WT228" s="223"/>
      <c r="WU228" s="223"/>
      <c r="WV228" s="223"/>
      <c r="WW228" s="223"/>
      <c r="WX228" s="223"/>
      <c r="WY228" s="223"/>
      <c r="WZ228" s="223"/>
      <c r="XA228" s="223"/>
      <c r="XB228" s="223"/>
      <c r="XC228" s="223"/>
      <c r="XD228" s="223"/>
      <c r="XE228" s="223"/>
      <c r="XF228" s="223"/>
      <c r="XG228" s="223"/>
      <c r="XH228" s="223"/>
      <c r="XI228" s="223"/>
      <c r="XJ228" s="223"/>
      <c r="XK228" s="223"/>
      <c r="XL228" s="223"/>
      <c r="XM228" s="223"/>
      <c r="XN228" s="223"/>
      <c r="XO228" s="223"/>
      <c r="XP228" s="223"/>
      <c r="XQ228" s="223"/>
      <c r="XR228" s="223"/>
      <c r="XS228" s="223"/>
      <c r="XT228" s="223"/>
      <c r="XU228" s="223"/>
      <c r="XV228" s="223"/>
      <c r="XW228" s="223"/>
      <c r="XX228" s="223"/>
      <c r="XY228" s="223"/>
      <c r="XZ228" s="223"/>
      <c r="YA228" s="223"/>
      <c r="YB228" s="223"/>
      <c r="YC228" s="223"/>
      <c r="YD228" s="223"/>
      <c r="YE228" s="223"/>
      <c r="YF228" s="223"/>
      <c r="YG228" s="223"/>
      <c r="YH228" s="223"/>
      <c r="YI228" s="223"/>
      <c r="YJ228" s="223"/>
      <c r="YK228" s="223"/>
      <c r="YL228" s="223"/>
      <c r="YM228" s="223"/>
      <c r="YN228" s="223"/>
      <c r="YO228" s="223"/>
      <c r="YP228" s="223"/>
      <c r="YQ228" s="223"/>
      <c r="YR228" s="223"/>
      <c r="YS228" s="223"/>
      <c r="YT228" s="223"/>
      <c r="YU228" s="223"/>
      <c r="YV228" s="223"/>
      <c r="YW228" s="223"/>
      <c r="YX228" s="223"/>
      <c r="YY228" s="223"/>
      <c r="YZ228" s="223"/>
      <c r="ZA228" s="223"/>
      <c r="ZB228" s="223"/>
      <c r="ZC228" s="223"/>
      <c r="ZD228" s="223"/>
      <c r="ZE228" s="223"/>
      <c r="ZF228" s="223"/>
      <c r="ZG228" s="223"/>
      <c r="ZH228" s="223"/>
      <c r="ZI228" s="223"/>
      <c r="ZJ228" s="223"/>
      <c r="ZK228" s="223"/>
      <c r="ZL228" s="223"/>
      <c r="ZM228" s="223"/>
      <c r="ZN228" s="223"/>
      <c r="ZO228" s="223"/>
      <c r="ZP228" s="223"/>
      <c r="ZQ228" s="223"/>
      <c r="ZR228" s="223"/>
      <c r="ZS228" s="223"/>
      <c r="ZT228" s="223"/>
      <c r="ZU228" s="223"/>
      <c r="ZV228" s="223"/>
      <c r="ZW228" s="223"/>
      <c r="ZX228" s="223"/>
      <c r="ZY228" s="223"/>
      <c r="ZZ228" s="223"/>
      <c r="AAA228" s="223"/>
      <c r="AAB228" s="223"/>
      <c r="AAC228" s="223"/>
      <c r="AAD228" s="223"/>
      <c r="AAE228" s="223"/>
      <c r="AAF228" s="223"/>
      <c r="AAG228" s="223"/>
      <c r="AAH228" s="223"/>
      <c r="AAI228" s="223"/>
      <c r="AAJ228" s="223"/>
      <c r="AAK228" s="223"/>
      <c r="AAL228" s="223"/>
      <c r="AAM228" s="223"/>
      <c r="AAN228" s="223"/>
      <c r="AAO228" s="223"/>
      <c r="AAP228" s="223"/>
      <c r="AAQ228" s="223"/>
      <c r="AAR228" s="223"/>
      <c r="AAS228" s="223"/>
      <c r="AAT228" s="223"/>
      <c r="AAU228" s="223"/>
      <c r="AAV228" s="223"/>
      <c r="AAW228" s="223"/>
      <c r="AAX228" s="223"/>
      <c r="AAY228" s="223"/>
      <c r="AAZ228" s="223"/>
      <c r="ABA228" s="223"/>
      <c r="ABB228" s="223"/>
      <c r="ABC228" s="223"/>
      <c r="ABD228" s="223"/>
      <c r="ABE228" s="223"/>
      <c r="ABF228" s="223"/>
      <c r="ABG228" s="223"/>
      <c r="ABH228" s="223"/>
      <c r="ABI228" s="223"/>
      <c r="ABJ228" s="223"/>
      <c r="ABK228" s="223"/>
      <c r="ABL228" s="223"/>
      <c r="ABM228" s="223"/>
      <c r="ABN228" s="223"/>
      <c r="ABO228" s="223"/>
      <c r="ABP228" s="223"/>
      <c r="ABQ228" s="223"/>
      <c r="ABR228" s="223"/>
      <c r="ABS228" s="223"/>
      <c r="ABT228" s="223"/>
      <c r="ABU228" s="223"/>
      <c r="ABV228" s="223"/>
      <c r="ABW228" s="223"/>
      <c r="ABX228" s="223"/>
      <c r="ABY228" s="223"/>
      <c r="ABZ228" s="223"/>
      <c r="ACA228" s="223"/>
      <c r="ACB228" s="223"/>
      <c r="ACC228" s="223"/>
      <c r="ACD228" s="223"/>
      <c r="ACE228" s="223"/>
      <c r="ACF228" s="223"/>
      <c r="ACG228" s="223"/>
      <c r="ACH228" s="223"/>
      <c r="ACI228" s="223"/>
      <c r="ACJ228" s="223"/>
      <c r="ACK228" s="223"/>
      <c r="ACL228" s="223"/>
      <c r="ACM228" s="223"/>
      <c r="ACN228" s="223"/>
      <c r="ACO228" s="223"/>
      <c r="ACP228" s="223"/>
      <c r="ACQ228" s="223"/>
      <c r="ACR228" s="223"/>
      <c r="ACS228" s="223"/>
      <c r="ACT228" s="223"/>
      <c r="ACU228" s="223"/>
      <c r="ACV228" s="223"/>
      <c r="ACW228" s="223"/>
      <c r="ACX228" s="223"/>
      <c r="ACY228" s="223"/>
      <c r="ACZ228" s="223"/>
      <c r="ADA228" s="223"/>
      <c r="ADB228" s="223"/>
      <c r="ADC228" s="223"/>
      <c r="ADD228" s="223"/>
      <c r="ADE228" s="223"/>
      <c r="ADF228" s="223"/>
      <c r="ADG228" s="223"/>
      <c r="ADH228" s="223"/>
      <c r="ADI228" s="223"/>
      <c r="ADJ228" s="223"/>
      <c r="ADK228" s="223"/>
      <c r="ADL228" s="223"/>
      <c r="ADM228" s="223"/>
      <c r="ADN228" s="223"/>
      <c r="ADO228" s="223"/>
      <c r="ADP228" s="223"/>
      <c r="ADQ228" s="223"/>
      <c r="ADR228" s="223"/>
      <c r="ADS228" s="223"/>
      <c r="ADT228" s="223"/>
      <c r="ADU228" s="223"/>
      <c r="ADV228" s="223"/>
      <c r="ADW228" s="223"/>
      <c r="ADX228" s="223"/>
      <c r="ADY228" s="223"/>
      <c r="ADZ228" s="223"/>
      <c r="AEA228" s="223"/>
      <c r="AEB228" s="223"/>
      <c r="AEC228" s="223"/>
      <c r="AED228" s="223"/>
      <c r="AEE228" s="223"/>
      <c r="AEF228" s="223"/>
      <c r="AEG228" s="223"/>
      <c r="AEH228" s="223"/>
      <c r="AEI228" s="223"/>
      <c r="AEJ228" s="223"/>
      <c r="AEK228" s="223"/>
      <c r="AEL228" s="223"/>
      <c r="AEM228" s="223"/>
      <c r="AEN228" s="223"/>
      <c r="AEO228" s="223"/>
      <c r="AEP228" s="223"/>
      <c r="AEQ228" s="223"/>
      <c r="AER228" s="223"/>
      <c r="AES228" s="223"/>
      <c r="AET228" s="223"/>
      <c r="AEU228" s="223"/>
      <c r="AEV228" s="223"/>
      <c r="AEW228" s="223"/>
      <c r="AEX228" s="223"/>
      <c r="AEY228" s="223"/>
      <c r="AEZ228" s="223"/>
      <c r="AFA228" s="223"/>
      <c r="AFB228" s="223"/>
      <c r="AFC228" s="223"/>
      <c r="AFD228" s="223"/>
      <c r="AFE228" s="223"/>
      <c r="AFF228" s="223"/>
      <c r="AFG228" s="223"/>
      <c r="AFH228" s="223"/>
      <c r="AFI228" s="223"/>
      <c r="AFJ228" s="223"/>
      <c r="AFK228" s="223"/>
      <c r="AFL228" s="223"/>
      <c r="AFM228" s="223"/>
      <c r="AFN228" s="223"/>
      <c r="AFO228" s="223"/>
      <c r="AFP228" s="223"/>
      <c r="AFQ228" s="223"/>
      <c r="AFR228" s="223"/>
      <c r="AFS228" s="223"/>
      <c r="AFT228" s="223"/>
    </row>
    <row r="229" spans="1:852" s="64" customFormat="1">
      <c r="A229" s="98" t="s">
        <v>1896</v>
      </c>
      <c r="B229" s="265" t="s">
        <v>10039</v>
      </c>
      <c r="C229" s="840" t="str">
        <f>IF(Severity!F229&gt;=0.5,"YES","NO")</f>
        <v>YES</v>
      </c>
      <c r="D229" s="840" t="str">
        <f>IF(Severity!G229&gt;=0.5,"YES","NO")</f>
        <v>NO</v>
      </c>
      <c r="E229" s="112">
        <v>8</v>
      </c>
      <c r="F229" s="112">
        <v>2</v>
      </c>
      <c r="G229" s="580" t="s">
        <v>2998</v>
      </c>
      <c r="H229" s="270" t="s">
        <v>749</v>
      </c>
      <c r="I229" s="270" t="s">
        <v>455</v>
      </c>
      <c r="J229" s="270">
        <v>23</v>
      </c>
      <c r="K229" s="270" t="s">
        <v>275</v>
      </c>
      <c r="L229" s="265">
        <v>20</v>
      </c>
      <c r="M229" s="265">
        <v>10</v>
      </c>
      <c r="N229" s="265">
        <v>16</v>
      </c>
      <c r="O229" s="270" t="s">
        <v>455</v>
      </c>
      <c r="P229" s="265"/>
      <c r="Q229" s="265"/>
      <c r="R229" s="265"/>
      <c r="S229" s="270" t="s">
        <v>275</v>
      </c>
      <c r="T229" s="270">
        <v>20</v>
      </c>
      <c r="U229" s="125">
        <v>29.6</v>
      </c>
      <c r="V229" s="125">
        <v>9.1999999999999993</v>
      </c>
      <c r="W229" s="125"/>
      <c r="X229" s="125"/>
      <c r="Y229" s="125"/>
      <c r="Z229" s="125"/>
      <c r="AA229" s="189">
        <v>21.38</v>
      </c>
      <c r="AB229" s="125">
        <v>10.5</v>
      </c>
      <c r="AC229" s="125"/>
      <c r="AD229" s="125"/>
      <c r="AE229" s="114"/>
      <c r="AF229" s="125"/>
      <c r="AG229" s="125"/>
      <c r="AH229" s="125"/>
      <c r="AI229" s="265">
        <v>49</v>
      </c>
      <c r="AJ229" s="267">
        <f t="shared" si="60"/>
        <v>26</v>
      </c>
      <c r="AK229" s="265">
        <v>26</v>
      </c>
      <c r="AL229" s="270" t="s">
        <v>2269</v>
      </c>
      <c r="AM229" s="270" t="s">
        <v>749</v>
      </c>
      <c r="AN229" s="270" t="s">
        <v>455</v>
      </c>
      <c r="AO229" s="270">
        <v>17</v>
      </c>
      <c r="AP229" s="270" t="s">
        <v>275</v>
      </c>
      <c r="AQ229" s="265">
        <v>20</v>
      </c>
      <c r="AR229" s="265">
        <v>1</v>
      </c>
      <c r="AS229" s="265">
        <v>16</v>
      </c>
      <c r="AT229" s="270" t="s">
        <v>455</v>
      </c>
      <c r="AU229" s="265"/>
      <c r="AV229" s="265"/>
      <c r="AW229" s="265"/>
      <c r="AX229" s="265" t="s">
        <v>275</v>
      </c>
      <c r="AY229" s="265">
        <v>20</v>
      </c>
      <c r="AZ229" s="114">
        <v>30.1</v>
      </c>
      <c r="BA229" s="114">
        <v>10.1</v>
      </c>
      <c r="BB229" s="114"/>
      <c r="BC229" s="114"/>
      <c r="BD229" s="114"/>
      <c r="BE229" s="114"/>
      <c r="BF229" s="185">
        <v>28.27</v>
      </c>
      <c r="BG229" s="185">
        <v>8.7100000000000009</v>
      </c>
      <c r="BH229" s="114"/>
      <c r="BI229" s="114"/>
      <c r="BJ229" s="114"/>
      <c r="BK229" s="114"/>
      <c r="BL229" s="114"/>
      <c r="BM229" s="114"/>
      <c r="BN229" s="270">
        <v>47</v>
      </c>
      <c r="BO229" s="270">
        <f t="shared" si="61"/>
        <v>30</v>
      </c>
      <c r="BP229" s="270">
        <v>30</v>
      </c>
      <c r="BQ229" s="270"/>
      <c r="BR229" s="270" t="s">
        <v>455</v>
      </c>
      <c r="BS229" s="265"/>
      <c r="BT229" s="265"/>
      <c r="BU229" s="265"/>
      <c r="BV229" s="265"/>
      <c r="BW229" s="265"/>
      <c r="BX229" s="265"/>
      <c r="BY229" s="265"/>
      <c r="BZ229" s="265"/>
      <c r="CA229" s="265"/>
      <c r="CB229" s="265"/>
      <c r="CC229" s="265"/>
      <c r="CD229" s="265"/>
      <c r="CE229" s="114"/>
      <c r="CF229" s="114"/>
      <c r="CG229" s="114"/>
      <c r="CH229" s="114"/>
      <c r="CI229" s="114"/>
      <c r="CJ229" s="114"/>
      <c r="CK229" s="114"/>
      <c r="CL229" s="114"/>
      <c r="CM229" s="114"/>
      <c r="CN229" s="114"/>
      <c r="CO229" s="114"/>
      <c r="CP229" s="114"/>
      <c r="CQ229" s="114"/>
      <c r="CR229" s="114"/>
      <c r="CS229" s="265"/>
      <c r="CT229" s="265"/>
      <c r="CU229" s="265"/>
      <c r="CV229" s="270"/>
      <c r="CW229" s="270" t="s">
        <v>455</v>
      </c>
      <c r="CX229" s="270"/>
      <c r="CY229" s="265"/>
      <c r="CZ229" s="265"/>
      <c r="DA229" s="265"/>
      <c r="DB229" s="265"/>
      <c r="DC229" s="265"/>
      <c r="DD229" s="265"/>
      <c r="DE229" s="265"/>
      <c r="DF229" s="265"/>
      <c r="DG229" s="265"/>
      <c r="DH229" s="265"/>
      <c r="DI229" s="265"/>
      <c r="DJ229" s="125"/>
      <c r="DK229" s="125"/>
      <c r="DL229" s="125"/>
      <c r="DM229" s="125"/>
      <c r="DN229" s="125"/>
      <c r="DO229" s="125"/>
      <c r="DP229" s="125"/>
      <c r="DQ229" s="125"/>
      <c r="DR229" s="125"/>
      <c r="DS229" s="125"/>
      <c r="DT229" s="125"/>
      <c r="DU229" s="125"/>
      <c r="DV229" s="125"/>
      <c r="DW229" s="125"/>
      <c r="DX229" s="265"/>
      <c r="DY229" s="265"/>
      <c r="DZ229" s="265"/>
      <c r="EA229" s="265"/>
      <c r="EB229" s="270" t="s">
        <v>455</v>
      </c>
      <c r="EC229" s="265"/>
      <c r="ED229" s="265"/>
      <c r="EE229" s="265"/>
      <c r="EF229" s="265"/>
      <c r="EG229" s="265"/>
      <c r="EH229" s="265"/>
      <c r="EI229" s="265"/>
      <c r="EJ229" s="265"/>
      <c r="EK229" s="265"/>
      <c r="EL229" s="265"/>
      <c r="EM229" s="265"/>
      <c r="EN229" s="265"/>
      <c r="EO229" s="125"/>
      <c r="EP229" s="125"/>
      <c r="EQ229" s="125"/>
      <c r="ER229" s="125"/>
      <c r="ES229" s="125"/>
      <c r="ET229" s="125"/>
      <c r="EU229" s="125"/>
      <c r="EV229" s="125"/>
      <c r="EW229" s="125"/>
      <c r="EX229" s="125"/>
      <c r="EY229" s="125"/>
      <c r="EZ229" s="125"/>
      <c r="FA229" s="125"/>
      <c r="FB229" s="125"/>
      <c r="FC229" s="265"/>
      <c r="FD229" s="265"/>
      <c r="FE229" s="265"/>
      <c r="FF229" s="270" t="s">
        <v>455</v>
      </c>
      <c r="FG229" s="270"/>
      <c r="FH229" s="265"/>
      <c r="FI229" s="265"/>
      <c r="FJ229" s="265"/>
      <c r="FK229" s="265"/>
      <c r="FL229" s="265"/>
      <c r="FM229" s="265"/>
      <c r="FN229" s="265"/>
      <c r="FO229" s="265"/>
      <c r="FP229" s="265"/>
      <c r="FQ229" s="265"/>
      <c r="FR229" s="265"/>
      <c r="FS229" s="265"/>
      <c r="FT229" s="265"/>
      <c r="FU229" s="265"/>
      <c r="FV229" s="265"/>
      <c r="FW229" s="265"/>
      <c r="FX229" s="265"/>
      <c r="FY229" s="265"/>
      <c r="FZ229" s="265"/>
      <c r="GA229" s="265"/>
      <c r="GB229" s="265"/>
      <c r="GC229" s="265"/>
      <c r="GD229" s="265"/>
      <c r="GE229" s="265"/>
      <c r="GF229" s="265"/>
      <c r="GG229" s="265"/>
      <c r="GH229" s="265"/>
      <c r="GI229" s="265"/>
      <c r="GJ229" s="265"/>
      <c r="GK229" s="265"/>
      <c r="GL229" s="265"/>
      <c r="GM229" s="265"/>
      <c r="GN229" s="265"/>
      <c r="GO229" s="265"/>
      <c r="GP229" s="265"/>
      <c r="GQ229" s="265"/>
      <c r="GR229" s="265"/>
      <c r="GS229" s="265"/>
      <c r="GT229" s="265"/>
      <c r="GU229" s="265"/>
      <c r="GV229" s="265"/>
      <c r="GW229" s="265"/>
      <c r="GX229" s="265"/>
      <c r="GY229" s="265"/>
      <c r="GZ229" s="265"/>
      <c r="HA229" s="265"/>
      <c r="HB229" s="265"/>
      <c r="HC229" s="265"/>
      <c r="HD229" s="270" t="s">
        <v>455</v>
      </c>
      <c r="HE229" s="265"/>
      <c r="HF229" s="265"/>
      <c r="HG229" s="270"/>
      <c r="HH229" s="265"/>
      <c r="HI229" s="265"/>
      <c r="HJ229" s="265"/>
      <c r="HK229" s="265"/>
      <c r="HL229" s="265"/>
      <c r="HM229" s="265"/>
      <c r="HN229" s="265"/>
      <c r="HO229" s="265"/>
      <c r="HP229" s="265"/>
      <c r="HQ229" s="265"/>
      <c r="HR229" s="265"/>
      <c r="HS229" s="265"/>
      <c r="HT229" s="265"/>
      <c r="HU229" s="265"/>
      <c r="HV229" s="265"/>
      <c r="HW229" s="265"/>
      <c r="HX229" s="265"/>
      <c r="HY229" s="265"/>
      <c r="HZ229" s="265"/>
      <c r="IA229" s="265"/>
      <c r="IB229" s="265"/>
      <c r="IC229" s="265"/>
      <c r="ID229" s="265"/>
      <c r="IE229" s="265"/>
      <c r="IF229" s="265"/>
      <c r="IG229" s="265"/>
      <c r="IH229" s="265"/>
      <c r="II229" s="265"/>
      <c r="IJ229" s="265"/>
      <c r="IK229" s="265"/>
      <c r="IL229" s="265"/>
      <c r="IM229" s="265"/>
      <c r="IN229" s="265"/>
      <c r="IO229" s="265"/>
      <c r="IP229" s="265"/>
      <c r="IQ229" s="265"/>
      <c r="IR229" s="265"/>
      <c r="IS229" s="270" t="s">
        <v>455</v>
      </c>
      <c r="IT229" s="265"/>
      <c r="IU229" s="265"/>
      <c r="IV229" s="265"/>
      <c r="IW229" s="265"/>
      <c r="IX229" s="265"/>
      <c r="IY229" s="265"/>
      <c r="IZ229" s="265"/>
      <c r="JA229" s="265"/>
      <c r="JB229" s="265"/>
      <c r="JC229" s="265"/>
      <c r="JD229" s="265"/>
      <c r="JE229" s="265"/>
      <c r="JF229" s="265"/>
      <c r="JG229" s="265"/>
      <c r="JH229" s="265"/>
      <c r="JI229" s="265"/>
      <c r="JJ229" s="265"/>
      <c r="JK229" s="265"/>
      <c r="JL229" s="265"/>
      <c r="JM229" s="265"/>
      <c r="JN229" s="265"/>
      <c r="JO229" s="265"/>
      <c r="JP229" s="265"/>
      <c r="JQ229" s="265"/>
      <c r="JR229" s="265"/>
      <c r="JS229" s="265"/>
      <c r="JT229" s="265"/>
      <c r="JU229" s="265"/>
      <c r="JV229" s="265"/>
      <c r="JW229" s="265"/>
      <c r="JX229" s="265"/>
      <c r="JY229" s="265"/>
      <c r="JZ229" s="265"/>
      <c r="KA229" s="265"/>
      <c r="KB229" s="265"/>
      <c r="KC229" s="265"/>
      <c r="KD229" s="265"/>
      <c r="KE229" s="270" t="s">
        <v>455</v>
      </c>
      <c r="KF229" s="265"/>
      <c r="KG229" s="265"/>
      <c r="KH229" s="265"/>
      <c r="KI229" s="270"/>
      <c r="KJ229" s="265"/>
      <c r="KK229" s="265"/>
      <c r="KL229" s="265"/>
      <c r="KM229" s="265"/>
      <c r="KN229" s="265"/>
      <c r="KO229" s="265"/>
      <c r="KP229" s="265"/>
      <c r="KQ229" s="265"/>
      <c r="KR229" s="265"/>
      <c r="KS229" s="265"/>
      <c r="KT229" s="265"/>
      <c r="KU229" s="265"/>
      <c r="KV229" s="265"/>
      <c r="KW229" s="265"/>
      <c r="KX229" s="265"/>
      <c r="KY229" s="265"/>
      <c r="KZ229" s="265"/>
      <c r="LA229" s="265"/>
      <c r="LB229" s="265"/>
      <c r="LC229" s="265"/>
      <c r="LD229" s="265"/>
      <c r="LE229" s="265"/>
      <c r="LF229" s="265"/>
      <c r="LG229" s="265"/>
      <c r="LH229" s="265"/>
      <c r="LI229" s="265"/>
      <c r="LJ229" s="265"/>
      <c r="LK229" s="265"/>
      <c r="LL229" s="265"/>
      <c r="LM229" s="265"/>
      <c r="LN229" s="265"/>
      <c r="LO229" s="265"/>
      <c r="LP229" s="265"/>
      <c r="LQ229" s="265"/>
      <c r="LR229" s="265"/>
      <c r="LS229" s="265"/>
      <c r="LT229" s="270" t="s">
        <v>455</v>
      </c>
      <c r="LU229" s="265"/>
      <c r="LV229" s="265"/>
      <c r="LW229" s="265"/>
      <c r="LX229" s="265"/>
      <c r="LY229" s="265"/>
      <c r="LZ229" s="265"/>
      <c r="MA229" s="265"/>
      <c r="MB229" s="265"/>
      <c r="MC229" s="265"/>
      <c r="MD229" s="265"/>
      <c r="ME229" s="265"/>
      <c r="MF229" s="265"/>
      <c r="MG229" s="265"/>
      <c r="MH229" s="265"/>
      <c r="MI229" s="265"/>
      <c r="MJ229" s="265"/>
      <c r="MK229" s="265"/>
      <c r="ML229" s="265"/>
      <c r="MM229" s="265"/>
      <c r="MN229" s="265"/>
      <c r="MO229" s="265"/>
      <c r="MP229" s="265"/>
      <c r="MQ229" s="265"/>
      <c r="MR229" s="265"/>
      <c r="MS229" s="265"/>
      <c r="MT229" s="265"/>
      <c r="MU229" s="265"/>
      <c r="MV229" s="265"/>
      <c r="MW229" s="265"/>
      <c r="MX229" s="265"/>
      <c r="MY229" s="265"/>
      <c r="MZ229" s="265"/>
      <c r="NA229" s="265"/>
      <c r="NB229" s="265"/>
      <c r="NC229" s="265"/>
      <c r="ND229" s="265"/>
      <c r="NE229" s="265"/>
      <c r="NF229" s="223"/>
      <c r="NG229" s="223"/>
      <c r="NH229" s="223"/>
      <c r="NI229" s="223"/>
      <c r="NJ229" s="223"/>
      <c r="NK229" s="223"/>
      <c r="NL229" s="223"/>
      <c r="NM229" s="223"/>
      <c r="NN229" s="223"/>
      <c r="NO229" s="223"/>
      <c r="NP229" s="223"/>
      <c r="NQ229" s="223"/>
      <c r="NR229" s="223"/>
      <c r="NS229" s="223"/>
      <c r="NT229" s="223"/>
      <c r="NU229" s="223"/>
      <c r="NV229" s="223"/>
      <c r="NW229" s="223"/>
      <c r="NX229" s="223"/>
      <c r="NY229" s="223"/>
      <c r="NZ229" s="223"/>
      <c r="OA229" s="223"/>
      <c r="OB229" s="223"/>
      <c r="OC229" s="223"/>
      <c r="OD229" s="223"/>
      <c r="OE229" s="223"/>
      <c r="OF229" s="223"/>
      <c r="OG229" s="223"/>
      <c r="OH229" s="223"/>
      <c r="OI229" s="223"/>
      <c r="OJ229" s="223"/>
      <c r="OK229" s="223"/>
      <c r="OL229" s="223"/>
      <c r="OM229" s="223"/>
      <c r="ON229" s="223"/>
      <c r="OO229" s="223"/>
      <c r="OP229" s="223"/>
      <c r="OQ229" s="223"/>
      <c r="OR229" s="223"/>
      <c r="OS229" s="267">
        <f>IF(ISERROR(#REF!),0,1)</f>
        <v>0</v>
      </c>
      <c r="OT229" s="267">
        <f t="shared" ref="OT229:OU232" si="62">IF(C229="YES",1,0)</f>
        <v>1</v>
      </c>
      <c r="OU229" s="267">
        <f t="shared" si="62"/>
        <v>0</v>
      </c>
      <c r="OV229" s="223"/>
      <c r="OW229" s="223"/>
      <c r="OX229" s="223"/>
      <c r="OY229" s="223"/>
      <c r="OZ229" s="223"/>
      <c r="PA229" s="223"/>
      <c r="PB229" s="223"/>
      <c r="PC229" s="223"/>
      <c r="PD229" s="223"/>
      <c r="PE229" s="223"/>
      <c r="PF229" s="223"/>
      <c r="PG229" s="223"/>
      <c r="PH229" s="223"/>
      <c r="PI229" s="223"/>
      <c r="PJ229" s="223"/>
      <c r="PK229" s="223"/>
      <c r="PL229" s="223"/>
      <c r="PM229" s="223"/>
      <c r="PN229" s="223"/>
      <c r="PO229" s="223"/>
      <c r="PP229" s="223"/>
      <c r="PQ229" s="223"/>
      <c r="PR229" s="223"/>
      <c r="PS229" s="223"/>
      <c r="PT229" s="223"/>
      <c r="PU229" s="223"/>
      <c r="PV229" s="223"/>
      <c r="PW229" s="223"/>
      <c r="PX229" s="223"/>
      <c r="PY229" s="223"/>
      <c r="PZ229" s="223"/>
      <c r="QA229" s="223"/>
      <c r="QB229" s="223"/>
      <c r="QC229" s="223"/>
      <c r="QD229" s="223"/>
      <c r="QE229" s="223"/>
      <c r="QF229" s="223"/>
      <c r="QG229" s="223"/>
      <c r="QH229" s="223"/>
      <c r="QI229" s="223"/>
      <c r="QJ229" s="223"/>
      <c r="QK229" s="223"/>
      <c r="QL229" s="223"/>
      <c r="QM229" s="223"/>
      <c r="QN229" s="223"/>
      <c r="QO229" s="223"/>
      <c r="QP229" s="223"/>
      <c r="QQ229" s="223"/>
      <c r="QR229" s="223"/>
      <c r="QS229" s="223"/>
      <c r="QT229" s="223"/>
      <c r="QU229" s="223"/>
      <c r="QV229" s="223"/>
      <c r="QW229" s="223"/>
      <c r="QX229" s="223"/>
      <c r="QY229" s="223"/>
      <c r="QZ229" s="223"/>
      <c r="RA229" s="223"/>
      <c r="RB229" s="223"/>
      <c r="RC229" s="223"/>
      <c r="RD229" s="223"/>
      <c r="RE229" s="223"/>
      <c r="RF229" s="223"/>
      <c r="RG229" s="223"/>
      <c r="RH229" s="223"/>
      <c r="RI229" s="223"/>
      <c r="RJ229" s="223"/>
      <c r="RK229" s="223"/>
      <c r="RL229" s="223"/>
      <c r="RM229" s="223"/>
      <c r="RN229" s="223"/>
      <c r="RO229" s="223"/>
      <c r="RP229" s="223"/>
      <c r="RQ229" s="223"/>
      <c r="RR229" s="223"/>
      <c r="RS229" s="223"/>
      <c r="RT229" s="223"/>
      <c r="RU229" s="223"/>
      <c r="RV229" s="223"/>
      <c r="RW229" s="223"/>
      <c r="RX229" s="223"/>
      <c r="RY229" s="223"/>
      <c r="RZ229" s="223"/>
      <c r="SA229" s="223"/>
      <c r="SB229" s="223"/>
      <c r="SC229" s="223"/>
      <c r="SD229" s="223"/>
      <c r="SE229" s="223"/>
      <c r="SF229" s="223"/>
      <c r="SG229" s="223"/>
      <c r="SH229" s="223"/>
      <c r="SI229" s="223"/>
      <c r="SJ229" s="223"/>
      <c r="SK229" s="223"/>
      <c r="SL229" s="223"/>
      <c r="SM229" s="223"/>
      <c r="SN229" s="223"/>
      <c r="SO229" s="223"/>
      <c r="SP229" s="223"/>
      <c r="SQ229" s="223"/>
      <c r="SR229" s="223"/>
      <c r="SS229" s="223"/>
      <c r="ST229" s="223"/>
      <c r="SU229" s="223"/>
      <c r="SV229" s="223"/>
      <c r="SW229" s="223"/>
      <c r="SX229" s="223"/>
      <c r="SY229" s="223"/>
      <c r="SZ229" s="223"/>
      <c r="TA229" s="223"/>
      <c r="TB229" s="223"/>
      <c r="TC229" s="223"/>
      <c r="TD229" s="223"/>
      <c r="TE229" s="223"/>
      <c r="TF229" s="223"/>
      <c r="TG229" s="223"/>
      <c r="TH229" s="223"/>
      <c r="TI229" s="223"/>
      <c r="TJ229" s="223"/>
      <c r="TK229" s="223"/>
      <c r="TL229" s="223"/>
      <c r="TM229" s="223"/>
      <c r="TN229" s="223"/>
      <c r="TO229" s="223"/>
      <c r="TP229" s="223"/>
      <c r="TQ229" s="223"/>
      <c r="TR229" s="223"/>
      <c r="TS229" s="223"/>
      <c r="TT229" s="223"/>
      <c r="TU229" s="223"/>
      <c r="TV229" s="223"/>
      <c r="TW229" s="223"/>
      <c r="TX229" s="223"/>
      <c r="TY229" s="223"/>
      <c r="TZ229" s="223"/>
      <c r="UA229" s="223"/>
      <c r="UB229" s="223"/>
      <c r="UC229" s="223"/>
      <c r="UD229" s="223"/>
      <c r="UE229" s="223"/>
      <c r="UF229" s="223"/>
      <c r="UG229" s="223"/>
      <c r="UH229" s="223"/>
      <c r="UI229" s="223"/>
      <c r="UJ229" s="223"/>
      <c r="UK229" s="223"/>
      <c r="UL229" s="223"/>
      <c r="UM229" s="223"/>
      <c r="UN229" s="223"/>
      <c r="UO229" s="223"/>
      <c r="UP229" s="223"/>
      <c r="UQ229" s="223"/>
      <c r="UR229" s="223"/>
      <c r="US229" s="223"/>
      <c r="UT229" s="223"/>
      <c r="UU229" s="223"/>
      <c r="UV229" s="223"/>
      <c r="UW229" s="223"/>
      <c r="UX229" s="223"/>
      <c r="UY229" s="223"/>
      <c r="UZ229" s="223"/>
      <c r="VA229" s="223"/>
      <c r="VB229" s="223"/>
      <c r="VC229" s="223"/>
      <c r="VD229" s="223"/>
      <c r="VE229" s="223"/>
      <c r="VF229" s="223"/>
      <c r="VG229" s="223"/>
      <c r="VH229" s="223"/>
      <c r="VI229" s="223"/>
      <c r="VJ229" s="223"/>
      <c r="VK229" s="223"/>
      <c r="VL229" s="223"/>
      <c r="VM229" s="223"/>
      <c r="VN229" s="223"/>
      <c r="VO229" s="223"/>
      <c r="VP229" s="223"/>
      <c r="VQ229" s="223"/>
      <c r="VR229" s="223"/>
      <c r="VS229" s="223"/>
      <c r="VT229" s="223"/>
      <c r="VU229" s="223"/>
      <c r="VV229" s="223"/>
      <c r="VW229" s="223"/>
      <c r="VX229" s="223"/>
      <c r="VY229" s="223"/>
      <c r="VZ229" s="223"/>
      <c r="WA229" s="223"/>
      <c r="WB229" s="223"/>
      <c r="WC229" s="223"/>
      <c r="WD229" s="223"/>
      <c r="WE229" s="223"/>
      <c r="WF229" s="223"/>
      <c r="WG229" s="223"/>
      <c r="WH229" s="223"/>
      <c r="WI229" s="223"/>
      <c r="WJ229" s="223"/>
      <c r="WK229" s="223"/>
      <c r="WL229" s="223"/>
      <c r="WM229" s="223"/>
      <c r="WN229" s="223"/>
      <c r="WO229" s="223"/>
      <c r="WP229" s="223"/>
      <c r="WQ229" s="223"/>
      <c r="WR229" s="223"/>
      <c r="WS229" s="223"/>
      <c r="WT229" s="223"/>
      <c r="WU229" s="223"/>
      <c r="WV229" s="223"/>
      <c r="WW229" s="223"/>
      <c r="WX229" s="223"/>
      <c r="WY229" s="223"/>
      <c r="WZ229" s="223"/>
      <c r="XA229" s="223"/>
      <c r="XB229" s="223"/>
      <c r="XC229" s="223"/>
      <c r="XD229" s="223"/>
      <c r="XE229" s="223"/>
      <c r="XF229" s="223"/>
      <c r="XG229" s="223"/>
      <c r="XH229" s="223"/>
      <c r="XI229" s="223"/>
      <c r="XJ229" s="223"/>
      <c r="XK229" s="223"/>
      <c r="XL229" s="223"/>
      <c r="XM229" s="223"/>
      <c r="XN229" s="223"/>
      <c r="XO229" s="223"/>
      <c r="XP229" s="223"/>
      <c r="XQ229" s="223"/>
      <c r="XR229" s="223"/>
      <c r="XS229" s="223"/>
      <c r="XT229" s="223"/>
      <c r="XU229" s="223"/>
      <c r="XV229" s="223"/>
      <c r="XW229" s="223"/>
      <c r="XX229" s="223"/>
      <c r="XY229" s="223"/>
      <c r="XZ229" s="223"/>
      <c r="YA229" s="223"/>
      <c r="YB229" s="223"/>
      <c r="YC229" s="223"/>
      <c r="YD229" s="223"/>
      <c r="YE229" s="223"/>
      <c r="YF229" s="223"/>
      <c r="YG229" s="223"/>
      <c r="YH229" s="223"/>
      <c r="YI229" s="223"/>
      <c r="YJ229" s="223"/>
      <c r="YK229" s="223"/>
      <c r="YL229" s="223"/>
      <c r="YM229" s="223"/>
      <c r="YN229" s="223"/>
      <c r="YO229" s="223"/>
      <c r="YP229" s="223"/>
      <c r="YQ229" s="223"/>
      <c r="YR229" s="223"/>
      <c r="YS229" s="223"/>
      <c r="YT229" s="223"/>
      <c r="YU229" s="223"/>
      <c r="YV229" s="223"/>
      <c r="YW229" s="223"/>
      <c r="YX229" s="223"/>
      <c r="YY229" s="223"/>
      <c r="YZ229" s="223"/>
      <c r="ZA229" s="223"/>
      <c r="ZB229" s="223"/>
      <c r="ZC229" s="223"/>
      <c r="ZD229" s="223"/>
      <c r="ZE229" s="223"/>
      <c r="ZF229" s="223"/>
      <c r="ZG229" s="223"/>
      <c r="ZH229" s="223"/>
      <c r="ZI229" s="223"/>
      <c r="ZJ229" s="223"/>
      <c r="ZK229" s="223"/>
      <c r="ZL229" s="223"/>
      <c r="ZM229" s="223"/>
      <c r="ZN229" s="223"/>
      <c r="ZO229" s="223"/>
      <c r="ZP229" s="223"/>
      <c r="ZQ229" s="223"/>
      <c r="ZR229" s="223"/>
      <c r="ZS229" s="223"/>
      <c r="ZT229" s="223"/>
      <c r="ZU229" s="223"/>
      <c r="ZV229" s="223"/>
      <c r="ZW229" s="223"/>
      <c r="ZX229" s="223"/>
      <c r="ZY229" s="223"/>
      <c r="ZZ229" s="223"/>
      <c r="AAA229" s="223"/>
      <c r="AAB229" s="223"/>
      <c r="AAC229" s="223"/>
      <c r="AAD229" s="223"/>
      <c r="AAE229" s="223"/>
      <c r="AAF229" s="223"/>
      <c r="AAG229" s="223"/>
      <c r="AAH229" s="223"/>
      <c r="AAI229" s="223"/>
      <c r="AAJ229" s="223"/>
      <c r="AAK229" s="223"/>
      <c r="AAL229" s="223"/>
      <c r="AAM229" s="223"/>
      <c r="AAN229" s="223"/>
      <c r="AAO229" s="223"/>
      <c r="AAP229" s="223"/>
      <c r="AAQ229" s="223"/>
      <c r="AAR229" s="223"/>
      <c r="AAS229" s="223"/>
      <c r="AAT229" s="223"/>
      <c r="AAU229" s="223"/>
      <c r="AAV229" s="223"/>
      <c r="AAW229" s="223"/>
      <c r="AAX229" s="223"/>
      <c r="AAY229" s="223"/>
      <c r="AAZ229" s="223"/>
      <c r="ABA229" s="223"/>
      <c r="ABB229" s="223"/>
      <c r="ABC229" s="223"/>
      <c r="ABD229" s="223"/>
      <c r="ABE229" s="223"/>
      <c r="ABF229" s="223"/>
      <c r="ABG229" s="223"/>
      <c r="ABH229" s="223"/>
      <c r="ABI229" s="223"/>
      <c r="ABJ229" s="223"/>
      <c r="ABK229" s="223"/>
      <c r="ABL229" s="223"/>
      <c r="ABM229" s="223"/>
      <c r="ABN229" s="223"/>
      <c r="ABO229" s="223"/>
      <c r="ABP229" s="223"/>
      <c r="ABQ229" s="223"/>
      <c r="ABR229" s="223"/>
      <c r="ABS229" s="223"/>
      <c r="ABT229" s="223"/>
      <c r="ABU229" s="223"/>
      <c r="ABV229" s="223"/>
      <c r="ABW229" s="223"/>
      <c r="ABX229" s="223"/>
      <c r="ABY229" s="223"/>
      <c r="ABZ229" s="223"/>
      <c r="ACA229" s="223"/>
      <c r="ACB229" s="223"/>
      <c r="ACC229" s="223"/>
      <c r="ACD229" s="223"/>
      <c r="ACE229" s="223"/>
      <c r="ACF229" s="223"/>
      <c r="ACG229" s="223"/>
      <c r="ACH229" s="223"/>
      <c r="ACI229" s="223"/>
      <c r="ACJ229" s="223"/>
      <c r="ACK229" s="223"/>
      <c r="ACL229" s="223"/>
      <c r="ACM229" s="223"/>
      <c r="ACN229" s="223"/>
      <c r="ACO229" s="223"/>
      <c r="ACP229" s="223"/>
      <c r="ACQ229" s="223"/>
      <c r="ACR229" s="223"/>
      <c r="ACS229" s="223"/>
      <c r="ACT229" s="223"/>
      <c r="ACU229" s="223"/>
      <c r="ACV229" s="223"/>
      <c r="ACW229" s="223"/>
      <c r="ACX229" s="223"/>
      <c r="ACY229" s="223"/>
      <c r="ACZ229" s="223"/>
      <c r="ADA229" s="223"/>
      <c r="ADB229" s="223"/>
      <c r="ADC229" s="223"/>
      <c r="ADD229" s="223"/>
      <c r="ADE229" s="223"/>
      <c r="ADF229" s="223"/>
      <c r="ADG229" s="223"/>
      <c r="ADH229" s="223"/>
      <c r="ADI229" s="223"/>
      <c r="ADJ229" s="223"/>
      <c r="ADK229" s="223"/>
      <c r="ADL229" s="223"/>
      <c r="ADM229" s="223"/>
      <c r="ADN229" s="223"/>
      <c r="ADO229" s="223"/>
      <c r="ADP229" s="223"/>
      <c r="ADQ229" s="223"/>
      <c r="ADR229" s="223"/>
      <c r="ADS229" s="223"/>
      <c r="ADT229" s="223"/>
      <c r="ADU229" s="223"/>
      <c r="ADV229" s="223"/>
      <c r="ADW229" s="223"/>
      <c r="ADX229" s="223"/>
      <c r="ADY229" s="223"/>
      <c r="ADZ229" s="223"/>
      <c r="AEA229" s="223"/>
      <c r="AEB229" s="223"/>
      <c r="AEC229" s="223"/>
      <c r="AED229" s="223"/>
      <c r="AEE229" s="223"/>
      <c r="AEF229" s="223"/>
      <c r="AEG229" s="223"/>
      <c r="AEH229" s="223"/>
      <c r="AEI229" s="223"/>
      <c r="AEJ229" s="223"/>
      <c r="AEK229" s="223"/>
      <c r="AEL229" s="223"/>
      <c r="AEM229" s="223"/>
      <c r="AEN229" s="223"/>
      <c r="AEO229" s="223"/>
      <c r="AEP229" s="223"/>
      <c r="AEQ229" s="223"/>
      <c r="AER229" s="223"/>
      <c r="AES229" s="223"/>
      <c r="AET229" s="223"/>
      <c r="AEU229" s="223"/>
      <c r="AEV229" s="223"/>
      <c r="AEW229" s="223"/>
      <c r="AEX229" s="223"/>
      <c r="AEY229" s="223"/>
      <c r="AEZ229" s="223"/>
      <c r="AFA229" s="223"/>
      <c r="AFB229" s="223"/>
      <c r="AFC229" s="223"/>
      <c r="AFD229" s="223"/>
      <c r="AFE229" s="223"/>
      <c r="AFF229" s="223"/>
      <c r="AFG229" s="223"/>
      <c r="AFH229" s="223"/>
      <c r="AFI229" s="223"/>
      <c r="AFJ229" s="223"/>
      <c r="AFK229" s="223"/>
      <c r="AFL229" s="223"/>
      <c r="AFM229" s="223"/>
      <c r="AFN229" s="223"/>
      <c r="AFO229" s="223"/>
      <c r="AFP229" s="223"/>
      <c r="AFQ229" s="223"/>
      <c r="AFR229" s="223"/>
      <c r="AFS229" s="223"/>
      <c r="AFT229" s="223"/>
    </row>
    <row r="230" spans="1:852" s="64" customFormat="1">
      <c r="A230" s="98" t="s">
        <v>1936</v>
      </c>
      <c r="B230" s="98" t="s">
        <v>10014</v>
      </c>
      <c r="C230" s="840" t="str">
        <f>IF(Severity!F230&gt;=0.5,"YES","NO")</f>
        <v>NO</v>
      </c>
      <c r="D230" s="840" t="str">
        <f>IF(Severity!G230&gt;=0.5,"YES","NO")</f>
        <v>YES</v>
      </c>
      <c r="E230" s="213">
        <v>12</v>
      </c>
      <c r="F230" s="213">
        <v>2</v>
      </c>
      <c r="G230" s="580" t="s">
        <v>9622</v>
      </c>
      <c r="H230" s="270" t="s">
        <v>749</v>
      </c>
      <c r="I230" s="270" t="s">
        <v>455</v>
      </c>
      <c r="J230" s="270">
        <v>18</v>
      </c>
      <c r="K230" s="270" t="s">
        <v>275</v>
      </c>
      <c r="L230" s="265">
        <v>20</v>
      </c>
      <c r="M230" s="265">
        <v>31</v>
      </c>
      <c r="N230" s="270">
        <v>15</v>
      </c>
      <c r="O230" s="270" t="s">
        <v>455</v>
      </c>
      <c r="P230" s="265"/>
      <c r="Q230" s="265"/>
      <c r="R230" s="265"/>
      <c r="S230" s="270" t="s">
        <v>275</v>
      </c>
      <c r="T230" s="270">
        <v>20</v>
      </c>
      <c r="U230" s="125">
        <v>21.17</v>
      </c>
      <c r="V230" s="125">
        <v>4.95</v>
      </c>
      <c r="W230" s="125"/>
      <c r="X230" s="125"/>
      <c r="Y230" s="125">
        <v>16.600000000000001</v>
      </c>
      <c r="Z230" s="125">
        <v>6.41</v>
      </c>
      <c r="AA230" s="125"/>
      <c r="AB230" s="125"/>
      <c r="AC230" s="125"/>
      <c r="AD230" s="125"/>
      <c r="AE230" s="114"/>
      <c r="AF230" s="125"/>
      <c r="AG230" s="125"/>
      <c r="AH230" s="125"/>
      <c r="AI230" s="265">
        <v>86</v>
      </c>
      <c r="AJ230" s="267">
        <f t="shared" si="60"/>
        <v>68</v>
      </c>
      <c r="AK230" s="267" t="s">
        <v>455</v>
      </c>
      <c r="AL230" s="270" t="s">
        <v>624</v>
      </c>
      <c r="AM230" s="270"/>
      <c r="AN230" s="270" t="s">
        <v>455</v>
      </c>
      <c r="AO230" s="270">
        <v>6</v>
      </c>
      <c r="AP230" s="270" t="s">
        <v>275</v>
      </c>
      <c r="AQ230" s="265">
        <v>20</v>
      </c>
      <c r="AR230" s="265">
        <v>25</v>
      </c>
      <c r="AS230" s="270">
        <v>15</v>
      </c>
      <c r="AT230" s="270" t="s">
        <v>455</v>
      </c>
      <c r="AU230" s="265"/>
      <c r="AV230" s="265"/>
      <c r="AW230" s="265"/>
      <c r="AX230" s="265" t="s">
        <v>275</v>
      </c>
      <c r="AY230" s="265">
        <v>20</v>
      </c>
      <c r="AZ230" s="185">
        <v>22.05</v>
      </c>
      <c r="BA230" s="185">
        <v>5.24</v>
      </c>
      <c r="BB230" s="265"/>
      <c r="BC230" s="265"/>
      <c r="BD230" s="185">
        <v>17.27</v>
      </c>
      <c r="BE230" s="185">
        <v>6.53</v>
      </c>
      <c r="BF230" s="114"/>
      <c r="BG230" s="114"/>
      <c r="BH230" s="114"/>
      <c r="BI230" s="114"/>
      <c r="BJ230" s="114"/>
      <c r="BK230" s="114"/>
      <c r="BL230" s="114"/>
      <c r="BM230" s="114"/>
      <c r="BN230" s="270">
        <v>84</v>
      </c>
      <c r="BO230" s="270">
        <f t="shared" si="61"/>
        <v>78</v>
      </c>
      <c r="BP230" s="270" t="s">
        <v>455</v>
      </c>
      <c r="BQ230" s="270"/>
      <c r="BR230" s="270" t="s">
        <v>455</v>
      </c>
      <c r="BS230" s="265"/>
      <c r="BT230" s="265"/>
      <c r="BU230" s="265"/>
      <c r="BV230" s="265"/>
      <c r="BW230" s="265"/>
      <c r="BX230" s="265"/>
      <c r="BY230" s="265"/>
      <c r="BZ230" s="265"/>
      <c r="CA230" s="265"/>
      <c r="CB230" s="265"/>
      <c r="CC230" s="265"/>
      <c r="CD230" s="265"/>
      <c r="CE230" s="114"/>
      <c r="CF230" s="114"/>
      <c r="CG230" s="114"/>
      <c r="CH230" s="114"/>
      <c r="CI230" s="114"/>
      <c r="CJ230" s="114"/>
      <c r="CK230" s="114"/>
      <c r="CL230" s="114"/>
      <c r="CM230" s="114"/>
      <c r="CN230" s="114"/>
      <c r="CO230" s="114"/>
      <c r="CP230" s="114"/>
      <c r="CQ230" s="114"/>
      <c r="CR230" s="114"/>
      <c r="CS230" s="265"/>
      <c r="CT230" s="265"/>
      <c r="CU230" s="265"/>
      <c r="CV230" s="270"/>
      <c r="CW230" s="270" t="s">
        <v>455</v>
      </c>
      <c r="CX230" s="270"/>
      <c r="CY230" s="265"/>
      <c r="CZ230" s="265"/>
      <c r="DA230" s="265"/>
      <c r="DB230" s="265"/>
      <c r="DC230" s="265"/>
      <c r="DD230" s="265"/>
      <c r="DE230" s="265"/>
      <c r="DF230" s="265"/>
      <c r="DG230" s="265"/>
      <c r="DH230" s="265"/>
      <c r="DI230" s="265"/>
      <c r="DJ230" s="125"/>
      <c r="DK230" s="125"/>
      <c r="DL230" s="125"/>
      <c r="DM230" s="125"/>
      <c r="DN230" s="125"/>
      <c r="DO230" s="125"/>
      <c r="DP230" s="125"/>
      <c r="DQ230" s="125"/>
      <c r="DR230" s="125"/>
      <c r="DS230" s="125"/>
      <c r="DT230" s="125"/>
      <c r="DU230" s="125"/>
      <c r="DV230" s="125"/>
      <c r="DW230" s="125"/>
      <c r="DX230" s="265"/>
      <c r="DY230" s="265"/>
      <c r="DZ230" s="265"/>
      <c r="EA230" s="265"/>
      <c r="EB230" s="270" t="s">
        <v>455</v>
      </c>
      <c r="EC230" s="265"/>
      <c r="ED230" s="265"/>
      <c r="EE230" s="265"/>
      <c r="EF230" s="265"/>
      <c r="EG230" s="265"/>
      <c r="EH230" s="265"/>
      <c r="EI230" s="265"/>
      <c r="EJ230" s="265"/>
      <c r="EK230" s="265"/>
      <c r="EL230" s="265"/>
      <c r="EM230" s="265"/>
      <c r="EN230" s="265"/>
      <c r="EO230" s="125"/>
      <c r="EP230" s="125"/>
      <c r="EQ230" s="125"/>
      <c r="ER230" s="125"/>
      <c r="ES230" s="125"/>
      <c r="ET230" s="125"/>
      <c r="EU230" s="125"/>
      <c r="EV230" s="125"/>
      <c r="EW230" s="125"/>
      <c r="EX230" s="125"/>
      <c r="EY230" s="125"/>
      <c r="EZ230" s="125"/>
      <c r="FA230" s="125"/>
      <c r="FB230" s="125"/>
      <c r="FC230" s="265"/>
      <c r="FD230" s="265"/>
      <c r="FE230" s="265"/>
      <c r="FF230" s="270" t="s">
        <v>455</v>
      </c>
      <c r="FG230" s="265"/>
      <c r="FH230" s="265"/>
      <c r="FI230" s="265"/>
      <c r="FJ230" s="265"/>
      <c r="FK230" s="265"/>
      <c r="FL230" s="265"/>
      <c r="FM230" s="265"/>
      <c r="FN230" s="265"/>
      <c r="FO230" s="265"/>
      <c r="FP230" s="265"/>
      <c r="FQ230" s="265"/>
      <c r="FR230" s="265"/>
      <c r="FS230" s="265"/>
      <c r="FT230" s="265"/>
      <c r="FU230" s="265"/>
      <c r="FV230" s="265"/>
      <c r="FW230" s="265"/>
      <c r="FX230" s="265"/>
      <c r="FY230" s="265"/>
      <c r="FZ230" s="270"/>
      <c r="GA230" s="270"/>
      <c r="GB230" s="265"/>
      <c r="GC230" s="265"/>
      <c r="GD230" s="270"/>
      <c r="GE230" s="270"/>
      <c r="GF230" s="265"/>
      <c r="GG230" s="265"/>
      <c r="GH230" s="265"/>
      <c r="GI230" s="265"/>
      <c r="GJ230" s="265"/>
      <c r="GK230" s="265"/>
      <c r="GL230" s="265"/>
      <c r="GM230" s="265"/>
      <c r="GN230" s="265"/>
      <c r="GO230" s="265"/>
      <c r="GP230" s="265"/>
      <c r="GQ230" s="265"/>
      <c r="GR230" s="265"/>
      <c r="GS230" s="265"/>
      <c r="GT230" s="265"/>
      <c r="GU230" s="265"/>
      <c r="GV230" s="265"/>
      <c r="GW230" s="265"/>
      <c r="GX230" s="265"/>
      <c r="GY230" s="265"/>
      <c r="GZ230" s="265"/>
      <c r="HA230" s="265"/>
      <c r="HB230" s="265"/>
      <c r="HC230" s="265"/>
      <c r="HD230" s="270" t="s">
        <v>455</v>
      </c>
      <c r="HE230" s="265"/>
      <c r="HF230" s="265"/>
      <c r="HG230" s="270"/>
      <c r="HH230" s="265"/>
      <c r="HI230" s="265"/>
      <c r="HJ230" s="265"/>
      <c r="HK230" s="265"/>
      <c r="HL230" s="265"/>
      <c r="HM230" s="265"/>
      <c r="HN230" s="265"/>
      <c r="HO230" s="265"/>
      <c r="HP230" s="265"/>
      <c r="HQ230" s="265"/>
      <c r="HR230" s="265"/>
      <c r="HS230" s="265"/>
      <c r="HT230" s="265"/>
      <c r="HU230" s="265"/>
      <c r="HV230" s="265"/>
      <c r="HW230" s="265"/>
      <c r="HX230" s="265"/>
      <c r="HY230" s="265"/>
      <c r="HZ230" s="265"/>
      <c r="IA230" s="265"/>
      <c r="IB230" s="265"/>
      <c r="IC230" s="265"/>
      <c r="ID230" s="265"/>
      <c r="IE230" s="265"/>
      <c r="IF230" s="265"/>
      <c r="IG230" s="265"/>
      <c r="IH230" s="265"/>
      <c r="II230" s="265"/>
      <c r="IJ230" s="265"/>
      <c r="IK230" s="265"/>
      <c r="IL230" s="265"/>
      <c r="IM230" s="265"/>
      <c r="IN230" s="265"/>
      <c r="IO230" s="265"/>
      <c r="IP230" s="265"/>
      <c r="IQ230" s="265"/>
      <c r="IR230" s="265"/>
      <c r="IS230" s="270" t="s">
        <v>455</v>
      </c>
      <c r="IT230" s="265"/>
      <c r="IU230" s="265"/>
      <c r="IV230" s="265"/>
      <c r="IW230" s="265"/>
      <c r="IX230" s="265"/>
      <c r="IY230" s="265"/>
      <c r="IZ230" s="265"/>
      <c r="JA230" s="265"/>
      <c r="JB230" s="265"/>
      <c r="JC230" s="265"/>
      <c r="JD230" s="265"/>
      <c r="JE230" s="265"/>
      <c r="JF230" s="265"/>
      <c r="JG230" s="265"/>
      <c r="JH230" s="265"/>
      <c r="JI230" s="265"/>
      <c r="JJ230" s="265"/>
      <c r="JK230" s="265"/>
      <c r="JL230" s="265"/>
      <c r="JM230" s="265"/>
      <c r="JN230" s="265"/>
      <c r="JO230" s="265"/>
      <c r="JP230" s="265"/>
      <c r="JQ230" s="265"/>
      <c r="JR230" s="265"/>
      <c r="JS230" s="265"/>
      <c r="JT230" s="265"/>
      <c r="JU230" s="265"/>
      <c r="JV230" s="265"/>
      <c r="JW230" s="265"/>
      <c r="JX230" s="265"/>
      <c r="JY230" s="265"/>
      <c r="JZ230" s="265"/>
      <c r="KA230" s="265"/>
      <c r="KB230" s="265"/>
      <c r="KC230" s="265"/>
      <c r="KD230" s="265"/>
      <c r="KE230" s="270" t="s">
        <v>455</v>
      </c>
      <c r="KF230" s="265"/>
      <c r="KG230" s="265"/>
      <c r="KH230" s="265"/>
      <c r="KI230" s="270"/>
      <c r="KJ230" s="265"/>
      <c r="KK230" s="265"/>
      <c r="KL230" s="265"/>
      <c r="KM230" s="265"/>
      <c r="KN230" s="265"/>
      <c r="KO230" s="265"/>
      <c r="KP230" s="265"/>
      <c r="KQ230" s="265"/>
      <c r="KR230" s="265"/>
      <c r="KS230" s="265"/>
      <c r="KT230" s="265"/>
      <c r="KU230" s="265"/>
      <c r="KV230" s="265"/>
      <c r="KW230" s="265"/>
      <c r="KX230" s="265"/>
      <c r="KY230" s="265"/>
      <c r="KZ230" s="265"/>
      <c r="LA230" s="265"/>
      <c r="LB230" s="265"/>
      <c r="LC230" s="265"/>
      <c r="LD230" s="265"/>
      <c r="LE230" s="265"/>
      <c r="LF230" s="265"/>
      <c r="LG230" s="265"/>
      <c r="LH230" s="265"/>
      <c r="LI230" s="265"/>
      <c r="LJ230" s="265"/>
      <c r="LK230" s="265"/>
      <c r="LL230" s="265"/>
      <c r="LM230" s="265"/>
      <c r="LN230" s="265"/>
      <c r="LO230" s="265"/>
      <c r="LP230" s="265"/>
      <c r="LQ230" s="265"/>
      <c r="LR230" s="265"/>
      <c r="LS230" s="265"/>
      <c r="LT230" s="270" t="s">
        <v>455</v>
      </c>
      <c r="LU230" s="265"/>
      <c r="LV230" s="265"/>
      <c r="LW230" s="265"/>
      <c r="LX230" s="265"/>
      <c r="LY230" s="265"/>
      <c r="LZ230" s="265"/>
      <c r="MA230" s="265"/>
      <c r="MB230" s="265"/>
      <c r="MC230" s="265"/>
      <c r="MD230" s="265"/>
      <c r="ME230" s="265"/>
      <c r="MF230" s="265"/>
      <c r="MG230" s="265"/>
      <c r="MH230" s="265"/>
      <c r="MI230" s="265"/>
      <c r="MJ230" s="265"/>
      <c r="MK230" s="265"/>
      <c r="ML230" s="265"/>
      <c r="MM230" s="265"/>
      <c r="MN230" s="265"/>
      <c r="MO230" s="265"/>
      <c r="MP230" s="265"/>
      <c r="MQ230" s="265"/>
      <c r="MR230" s="265"/>
      <c r="MS230" s="265"/>
      <c r="MT230" s="265"/>
      <c r="MU230" s="265"/>
      <c r="MV230" s="265"/>
      <c r="MW230" s="265"/>
      <c r="MX230" s="265"/>
      <c r="MY230" s="265"/>
      <c r="MZ230" s="265"/>
      <c r="NA230" s="265"/>
      <c r="NB230" s="265"/>
      <c r="NC230" s="265"/>
      <c r="ND230" s="265"/>
      <c r="NE230" s="265"/>
      <c r="NF230" s="223"/>
      <c r="NG230" s="223"/>
      <c r="NH230" s="223"/>
      <c r="NI230" s="223"/>
      <c r="NJ230" s="223"/>
      <c r="NK230" s="223"/>
      <c r="NL230" s="223"/>
      <c r="NM230" s="223"/>
      <c r="NN230" s="223"/>
      <c r="NO230" s="223"/>
      <c r="NP230" s="223"/>
      <c r="NQ230" s="223"/>
      <c r="NR230" s="223"/>
      <c r="NS230" s="223"/>
      <c r="NT230" s="223"/>
      <c r="NU230" s="223"/>
      <c r="NV230" s="223"/>
      <c r="NW230" s="223"/>
      <c r="NX230" s="223"/>
      <c r="NY230" s="223"/>
      <c r="NZ230" s="223"/>
      <c r="OA230" s="223"/>
      <c r="OB230" s="223"/>
      <c r="OC230" s="223"/>
      <c r="OD230" s="223"/>
      <c r="OE230" s="223"/>
      <c r="OF230" s="223"/>
      <c r="OG230" s="223"/>
      <c r="OH230" s="223"/>
      <c r="OI230" s="223"/>
      <c r="OJ230" s="223"/>
      <c r="OK230" s="223"/>
      <c r="OL230" s="223"/>
      <c r="OM230" s="223"/>
      <c r="ON230" s="223"/>
      <c r="OO230" s="223"/>
      <c r="OP230" s="223"/>
      <c r="OQ230" s="223"/>
      <c r="OR230" s="223"/>
      <c r="OS230" s="267">
        <f>IF(ISERROR(#REF!),0,1)</f>
        <v>0</v>
      </c>
      <c r="OT230" s="267">
        <f t="shared" si="62"/>
        <v>0</v>
      </c>
      <c r="OU230" s="267">
        <f t="shared" si="62"/>
        <v>1</v>
      </c>
      <c r="OV230" s="223"/>
      <c r="OW230" s="223"/>
      <c r="OX230" s="223"/>
      <c r="OY230" s="223"/>
      <c r="OZ230" s="223"/>
      <c r="PA230" s="223"/>
      <c r="PB230" s="223"/>
      <c r="PC230" s="223"/>
      <c r="PD230" s="223"/>
      <c r="PE230" s="223"/>
      <c r="PF230" s="223"/>
      <c r="PG230" s="223"/>
      <c r="PH230" s="223"/>
      <c r="PI230" s="223"/>
      <c r="PJ230" s="223"/>
      <c r="PK230" s="223"/>
      <c r="PL230" s="223"/>
      <c r="PM230" s="223"/>
      <c r="PN230" s="223"/>
      <c r="PO230" s="223"/>
      <c r="PP230" s="223"/>
      <c r="PQ230" s="223"/>
      <c r="PR230" s="223"/>
      <c r="PS230" s="223"/>
      <c r="PT230" s="223"/>
      <c r="PU230" s="223"/>
      <c r="PV230" s="223"/>
      <c r="PW230" s="223"/>
      <c r="PX230" s="223"/>
      <c r="PY230" s="223"/>
      <c r="PZ230" s="223"/>
      <c r="QA230" s="223"/>
      <c r="QB230" s="223"/>
      <c r="QC230" s="223"/>
      <c r="QD230" s="223"/>
      <c r="QE230" s="223"/>
      <c r="QF230" s="223"/>
      <c r="QG230" s="223"/>
      <c r="QH230" s="223"/>
      <c r="QI230" s="223"/>
      <c r="QJ230" s="223"/>
      <c r="QK230" s="223"/>
      <c r="QL230" s="223"/>
      <c r="QM230" s="223"/>
      <c r="QN230" s="223"/>
      <c r="QO230" s="223"/>
      <c r="QP230" s="223"/>
      <c r="QQ230" s="223"/>
      <c r="QR230" s="223"/>
      <c r="QS230" s="223"/>
      <c r="QT230" s="223"/>
      <c r="QU230" s="223"/>
      <c r="QV230" s="223"/>
      <c r="QW230" s="223"/>
      <c r="QX230" s="223"/>
      <c r="QY230" s="223"/>
      <c r="QZ230" s="223"/>
      <c r="RA230" s="223"/>
      <c r="RB230" s="223"/>
      <c r="RC230" s="223"/>
      <c r="RD230" s="223"/>
      <c r="RE230" s="223"/>
      <c r="RF230" s="223"/>
      <c r="RG230" s="223"/>
      <c r="RH230" s="223"/>
      <c r="RI230" s="223"/>
      <c r="RJ230" s="223"/>
      <c r="RK230" s="223"/>
      <c r="RL230" s="223"/>
      <c r="RM230" s="223"/>
      <c r="RN230" s="223"/>
      <c r="RO230" s="223"/>
      <c r="RP230" s="223"/>
      <c r="RQ230" s="223"/>
      <c r="RR230" s="223"/>
      <c r="RS230" s="223"/>
      <c r="RT230" s="223"/>
      <c r="RU230" s="223"/>
      <c r="RV230" s="223"/>
      <c r="RW230" s="223"/>
      <c r="RX230" s="223"/>
      <c r="RY230" s="223"/>
      <c r="RZ230" s="223"/>
      <c r="SA230" s="223"/>
      <c r="SB230" s="223"/>
      <c r="SC230" s="223"/>
      <c r="SD230" s="223"/>
      <c r="SE230" s="223"/>
      <c r="SF230" s="223"/>
      <c r="SG230" s="223"/>
      <c r="SH230" s="223"/>
      <c r="SI230" s="223"/>
      <c r="SJ230" s="223"/>
      <c r="SK230" s="223"/>
      <c r="SL230" s="223"/>
      <c r="SM230" s="223"/>
      <c r="SN230" s="223"/>
      <c r="SO230" s="223"/>
      <c r="SP230" s="223"/>
      <c r="SQ230" s="223"/>
      <c r="SR230" s="223"/>
      <c r="SS230" s="223"/>
      <c r="ST230" s="223"/>
      <c r="SU230" s="223"/>
      <c r="SV230" s="223"/>
      <c r="SW230" s="223"/>
      <c r="SX230" s="223"/>
      <c r="SY230" s="223"/>
      <c r="SZ230" s="223"/>
      <c r="TA230" s="223"/>
      <c r="TB230" s="223"/>
      <c r="TC230" s="223"/>
      <c r="TD230" s="223"/>
      <c r="TE230" s="223"/>
      <c r="TF230" s="223"/>
      <c r="TG230" s="223"/>
      <c r="TH230" s="223"/>
      <c r="TI230" s="223"/>
      <c r="TJ230" s="223"/>
      <c r="TK230" s="223"/>
      <c r="TL230" s="223"/>
      <c r="TM230" s="223"/>
      <c r="TN230" s="223"/>
      <c r="TO230" s="223"/>
      <c r="TP230" s="223"/>
      <c r="TQ230" s="223"/>
      <c r="TR230" s="223"/>
      <c r="TS230" s="223"/>
      <c r="TT230" s="223"/>
      <c r="TU230" s="223"/>
      <c r="TV230" s="223"/>
      <c r="TW230" s="223"/>
      <c r="TX230" s="223"/>
      <c r="TY230" s="223"/>
      <c r="TZ230" s="223"/>
      <c r="UA230" s="223"/>
      <c r="UB230" s="223"/>
      <c r="UC230" s="223"/>
      <c r="UD230" s="223"/>
      <c r="UE230" s="223"/>
      <c r="UF230" s="223"/>
      <c r="UG230" s="223"/>
      <c r="UH230" s="223"/>
      <c r="UI230" s="223"/>
      <c r="UJ230" s="223"/>
      <c r="UK230" s="223"/>
      <c r="UL230" s="223"/>
      <c r="UM230" s="223"/>
      <c r="UN230" s="223"/>
      <c r="UO230" s="223"/>
      <c r="UP230" s="223"/>
      <c r="UQ230" s="223"/>
      <c r="UR230" s="223"/>
      <c r="US230" s="223"/>
      <c r="UT230" s="223"/>
      <c r="UU230" s="223"/>
      <c r="UV230" s="223"/>
      <c r="UW230" s="223"/>
      <c r="UX230" s="223"/>
      <c r="UY230" s="223"/>
      <c r="UZ230" s="223"/>
      <c r="VA230" s="223"/>
      <c r="VB230" s="223"/>
      <c r="VC230" s="223"/>
      <c r="VD230" s="223"/>
      <c r="VE230" s="223"/>
      <c r="VF230" s="223"/>
      <c r="VG230" s="223"/>
      <c r="VH230" s="223"/>
      <c r="VI230" s="223"/>
      <c r="VJ230" s="223"/>
      <c r="VK230" s="223"/>
      <c r="VL230" s="223"/>
      <c r="VM230" s="223"/>
      <c r="VN230" s="223"/>
      <c r="VO230" s="223"/>
      <c r="VP230" s="223"/>
      <c r="VQ230" s="223"/>
      <c r="VR230" s="223"/>
      <c r="VS230" s="223"/>
      <c r="VT230" s="223"/>
      <c r="VU230" s="223"/>
      <c r="VV230" s="223"/>
      <c r="VW230" s="223"/>
      <c r="VX230" s="223"/>
      <c r="VY230" s="223"/>
      <c r="VZ230" s="223"/>
      <c r="WA230" s="223"/>
      <c r="WB230" s="223"/>
      <c r="WC230" s="223"/>
      <c r="WD230" s="223"/>
      <c r="WE230" s="223"/>
      <c r="WF230" s="223"/>
      <c r="WG230" s="223"/>
      <c r="WH230" s="223"/>
      <c r="WI230" s="223"/>
      <c r="WJ230" s="223"/>
      <c r="WK230" s="223"/>
      <c r="WL230" s="223"/>
      <c r="WM230" s="223"/>
      <c r="WN230" s="223"/>
      <c r="WO230" s="223"/>
      <c r="WP230" s="223"/>
      <c r="WQ230" s="223"/>
      <c r="WR230" s="223"/>
      <c r="WS230" s="223"/>
      <c r="WT230" s="223"/>
      <c r="WU230" s="223"/>
      <c r="WV230" s="223"/>
      <c r="WW230" s="223"/>
      <c r="WX230" s="223"/>
      <c r="WY230" s="223"/>
      <c r="WZ230" s="223"/>
      <c r="XA230" s="223"/>
      <c r="XB230" s="223"/>
      <c r="XC230" s="223"/>
      <c r="XD230" s="223"/>
      <c r="XE230" s="223"/>
      <c r="XF230" s="223"/>
      <c r="XG230" s="223"/>
      <c r="XH230" s="223"/>
      <c r="XI230" s="223"/>
      <c r="XJ230" s="223"/>
      <c r="XK230" s="223"/>
      <c r="XL230" s="223"/>
      <c r="XM230" s="223"/>
      <c r="XN230" s="223"/>
      <c r="XO230" s="223"/>
      <c r="XP230" s="223"/>
      <c r="XQ230" s="223"/>
      <c r="XR230" s="223"/>
      <c r="XS230" s="223"/>
      <c r="XT230" s="223"/>
      <c r="XU230" s="223"/>
      <c r="XV230" s="223"/>
      <c r="XW230" s="223"/>
      <c r="XX230" s="223"/>
      <c r="XY230" s="223"/>
      <c r="XZ230" s="223"/>
      <c r="YA230" s="223"/>
      <c r="YB230" s="223"/>
      <c r="YC230" s="223"/>
      <c r="YD230" s="223"/>
      <c r="YE230" s="223"/>
      <c r="YF230" s="223"/>
      <c r="YG230" s="223"/>
      <c r="YH230" s="223"/>
      <c r="YI230" s="223"/>
      <c r="YJ230" s="223"/>
      <c r="YK230" s="223"/>
      <c r="YL230" s="223"/>
      <c r="YM230" s="223"/>
      <c r="YN230" s="223"/>
      <c r="YO230" s="223"/>
      <c r="YP230" s="223"/>
      <c r="YQ230" s="223"/>
      <c r="YR230" s="223"/>
      <c r="YS230" s="223"/>
      <c r="YT230" s="223"/>
      <c r="YU230" s="223"/>
      <c r="YV230" s="223"/>
      <c r="YW230" s="223"/>
      <c r="YX230" s="223"/>
      <c r="YY230" s="223"/>
      <c r="YZ230" s="223"/>
      <c r="ZA230" s="223"/>
      <c r="ZB230" s="223"/>
      <c r="ZC230" s="223"/>
      <c r="ZD230" s="223"/>
      <c r="ZE230" s="223"/>
      <c r="ZF230" s="223"/>
      <c r="ZG230" s="223"/>
      <c r="ZH230" s="223"/>
      <c r="ZI230" s="223"/>
      <c r="ZJ230" s="223"/>
      <c r="ZK230" s="223"/>
      <c r="ZL230" s="223"/>
      <c r="ZM230" s="223"/>
      <c r="ZN230" s="223"/>
      <c r="ZO230" s="223"/>
      <c r="ZP230" s="223"/>
      <c r="ZQ230" s="223"/>
      <c r="ZR230" s="223"/>
      <c r="ZS230" s="223"/>
      <c r="ZT230" s="223"/>
      <c r="ZU230" s="223"/>
      <c r="ZV230" s="223"/>
      <c r="ZW230" s="223"/>
      <c r="ZX230" s="223"/>
      <c r="ZY230" s="223"/>
      <c r="ZZ230" s="223"/>
      <c r="AAA230" s="223"/>
      <c r="AAB230" s="223"/>
      <c r="AAC230" s="223"/>
      <c r="AAD230" s="223"/>
      <c r="AAE230" s="223"/>
      <c r="AAF230" s="223"/>
      <c r="AAG230" s="223"/>
      <c r="AAH230" s="223"/>
      <c r="AAI230" s="223"/>
      <c r="AAJ230" s="223"/>
      <c r="AAK230" s="223"/>
      <c r="AAL230" s="223"/>
      <c r="AAM230" s="223"/>
      <c r="AAN230" s="223"/>
      <c r="AAO230" s="223"/>
      <c r="AAP230" s="223"/>
      <c r="AAQ230" s="223"/>
      <c r="AAR230" s="223"/>
      <c r="AAS230" s="223"/>
      <c r="AAT230" s="223"/>
      <c r="AAU230" s="223"/>
      <c r="AAV230" s="223"/>
      <c r="AAW230" s="223"/>
      <c r="AAX230" s="223"/>
      <c r="AAY230" s="223"/>
      <c r="AAZ230" s="223"/>
      <c r="ABA230" s="223"/>
      <c r="ABB230" s="223"/>
      <c r="ABC230" s="223"/>
      <c r="ABD230" s="223"/>
      <c r="ABE230" s="223"/>
      <c r="ABF230" s="223"/>
      <c r="ABG230" s="223"/>
      <c r="ABH230" s="223"/>
      <c r="ABI230" s="223"/>
      <c r="ABJ230" s="223"/>
      <c r="ABK230" s="223"/>
      <c r="ABL230" s="223"/>
      <c r="ABM230" s="223"/>
      <c r="ABN230" s="223"/>
      <c r="ABO230" s="223"/>
      <c r="ABP230" s="223"/>
      <c r="ABQ230" s="223"/>
      <c r="ABR230" s="223"/>
      <c r="ABS230" s="223"/>
      <c r="ABT230" s="223"/>
      <c r="ABU230" s="223"/>
      <c r="ABV230" s="223"/>
      <c r="ABW230" s="223"/>
      <c r="ABX230" s="223"/>
      <c r="ABY230" s="223"/>
      <c r="ABZ230" s="223"/>
      <c r="ACA230" s="223"/>
      <c r="ACB230" s="223"/>
      <c r="ACC230" s="223"/>
      <c r="ACD230" s="223"/>
      <c r="ACE230" s="223"/>
      <c r="ACF230" s="223"/>
      <c r="ACG230" s="223"/>
      <c r="ACH230" s="223"/>
      <c r="ACI230" s="223"/>
      <c r="ACJ230" s="223"/>
      <c r="ACK230" s="223"/>
      <c r="ACL230" s="223"/>
      <c r="ACM230" s="223"/>
      <c r="ACN230" s="223"/>
      <c r="ACO230" s="223"/>
      <c r="ACP230" s="223"/>
      <c r="ACQ230" s="223"/>
      <c r="ACR230" s="223"/>
      <c r="ACS230" s="223"/>
      <c r="ACT230" s="223"/>
      <c r="ACU230" s="223"/>
      <c r="ACV230" s="223"/>
      <c r="ACW230" s="223"/>
      <c r="ACX230" s="223"/>
      <c r="ACY230" s="223"/>
      <c r="ACZ230" s="223"/>
      <c r="ADA230" s="223"/>
      <c r="ADB230" s="223"/>
      <c r="ADC230" s="223"/>
      <c r="ADD230" s="223"/>
      <c r="ADE230" s="223"/>
      <c r="ADF230" s="223"/>
      <c r="ADG230" s="223"/>
      <c r="ADH230" s="223"/>
      <c r="ADI230" s="223"/>
      <c r="ADJ230" s="223"/>
      <c r="ADK230" s="223"/>
      <c r="ADL230" s="223"/>
      <c r="ADM230" s="223"/>
      <c r="ADN230" s="223"/>
      <c r="ADO230" s="223"/>
      <c r="ADP230" s="223"/>
      <c r="ADQ230" s="223"/>
      <c r="ADR230" s="223"/>
      <c r="ADS230" s="223"/>
      <c r="ADT230" s="223"/>
      <c r="ADU230" s="223"/>
      <c r="ADV230" s="223"/>
      <c r="ADW230" s="223"/>
      <c r="ADX230" s="223"/>
      <c r="ADY230" s="223"/>
      <c r="ADZ230" s="223"/>
      <c r="AEA230" s="223"/>
      <c r="AEB230" s="223"/>
      <c r="AEC230" s="223"/>
      <c r="AED230" s="223"/>
      <c r="AEE230" s="223"/>
      <c r="AEF230" s="223"/>
      <c r="AEG230" s="223"/>
      <c r="AEH230" s="223"/>
      <c r="AEI230" s="223"/>
      <c r="AEJ230" s="223"/>
      <c r="AEK230" s="223"/>
      <c r="AEL230" s="223"/>
      <c r="AEM230" s="223"/>
      <c r="AEN230" s="223"/>
      <c r="AEO230" s="223"/>
      <c r="AEP230" s="223"/>
      <c r="AEQ230" s="223"/>
      <c r="AER230" s="223"/>
      <c r="AES230" s="223"/>
      <c r="AET230" s="223"/>
      <c r="AEU230" s="223"/>
      <c r="AEV230" s="223"/>
      <c r="AEW230" s="223"/>
      <c r="AEX230" s="223"/>
      <c r="AEY230" s="223"/>
      <c r="AEZ230" s="223"/>
      <c r="AFA230" s="223"/>
      <c r="AFB230" s="223"/>
      <c r="AFC230" s="223"/>
      <c r="AFD230" s="223"/>
      <c r="AFE230" s="223"/>
      <c r="AFF230" s="223"/>
      <c r="AFG230" s="223"/>
      <c r="AFH230" s="223"/>
      <c r="AFI230" s="223"/>
      <c r="AFJ230" s="223"/>
      <c r="AFK230" s="223"/>
      <c r="AFL230" s="223"/>
      <c r="AFM230" s="223"/>
      <c r="AFN230" s="223"/>
      <c r="AFO230" s="223"/>
      <c r="AFP230" s="223"/>
      <c r="AFQ230" s="223"/>
      <c r="AFR230" s="223"/>
      <c r="AFS230" s="223"/>
      <c r="AFT230" s="223"/>
    </row>
    <row r="231" spans="1:852" s="64" customFormat="1">
      <c r="A231" s="265" t="s">
        <v>2888</v>
      </c>
      <c r="B231" s="265" t="s">
        <v>10014</v>
      </c>
      <c r="C231" s="840" t="str">
        <f>IF(Severity!F231&gt;=0.5,"YES","NO")</f>
        <v>NO</v>
      </c>
      <c r="D231" s="840" t="str">
        <f>IF(Severity!G231&gt;=0.5,"YES","NO")</f>
        <v>YES</v>
      </c>
      <c r="E231" s="111">
        <v>8</v>
      </c>
      <c r="F231" s="111">
        <v>2</v>
      </c>
      <c r="G231" s="271" t="s">
        <v>9638</v>
      </c>
      <c r="H231" s="270" t="s">
        <v>747</v>
      </c>
      <c r="I231" s="270" t="s">
        <v>455</v>
      </c>
      <c r="J231" s="270">
        <v>1</v>
      </c>
      <c r="K231" s="270" t="s">
        <v>455</v>
      </c>
      <c r="L231" s="265"/>
      <c r="M231" s="265"/>
      <c r="N231" s="270"/>
      <c r="O231" s="270" t="s">
        <v>455</v>
      </c>
      <c r="P231" s="265"/>
      <c r="Q231" s="265"/>
      <c r="R231" s="265"/>
      <c r="S231" s="270" t="s">
        <v>235</v>
      </c>
      <c r="T231" s="270">
        <v>9</v>
      </c>
      <c r="U231" s="125">
        <v>14.7</v>
      </c>
      <c r="V231" s="125">
        <v>4.5999999999999996</v>
      </c>
      <c r="W231" s="125"/>
      <c r="X231" s="125"/>
      <c r="Y231" s="125"/>
      <c r="Z231" s="125"/>
      <c r="AA231" s="125"/>
      <c r="AB231" s="125"/>
      <c r="AC231" s="125"/>
      <c r="AD231" s="125"/>
      <c r="AE231" s="114"/>
      <c r="AF231" s="125"/>
      <c r="AG231" s="125"/>
      <c r="AH231" s="125"/>
      <c r="AI231" s="265">
        <v>15</v>
      </c>
      <c r="AJ231" s="267">
        <f t="shared" si="60"/>
        <v>14</v>
      </c>
      <c r="AK231" s="267" t="s">
        <v>455</v>
      </c>
      <c r="AL231" s="271" t="s">
        <v>9632</v>
      </c>
      <c r="AM231" s="270" t="s">
        <v>747</v>
      </c>
      <c r="AN231" s="270" t="s">
        <v>455</v>
      </c>
      <c r="AO231" s="270">
        <v>6</v>
      </c>
      <c r="AP231" s="270" t="s">
        <v>455</v>
      </c>
      <c r="AQ231" s="265"/>
      <c r="AR231" s="265"/>
      <c r="AS231" s="265"/>
      <c r="AT231" s="270" t="s">
        <v>455</v>
      </c>
      <c r="AU231" s="265"/>
      <c r="AV231" s="265"/>
      <c r="AW231" s="265"/>
      <c r="AX231" s="265" t="s">
        <v>235</v>
      </c>
      <c r="AY231" s="265">
        <v>9</v>
      </c>
      <c r="AZ231" s="114">
        <v>16.399999999999999</v>
      </c>
      <c r="BA231" s="114">
        <v>7.3</v>
      </c>
      <c r="BB231" s="114"/>
      <c r="BC231" s="114"/>
      <c r="BD231" s="114"/>
      <c r="BE231" s="114"/>
      <c r="BF231" s="114"/>
      <c r="BG231" s="114"/>
      <c r="BH231" s="114"/>
      <c r="BI231" s="114"/>
      <c r="BJ231" s="114"/>
      <c r="BK231" s="114"/>
      <c r="BL231" s="114"/>
      <c r="BM231" s="114"/>
      <c r="BN231" s="265">
        <v>12</v>
      </c>
      <c r="BO231" s="270">
        <f t="shared" si="61"/>
        <v>6</v>
      </c>
      <c r="BP231" s="270" t="s">
        <v>455</v>
      </c>
      <c r="BQ231" s="203"/>
      <c r="BR231" s="270" t="s">
        <v>455</v>
      </c>
      <c r="BS231" s="265"/>
      <c r="BT231" s="265"/>
      <c r="BU231" s="265"/>
      <c r="BV231" s="265"/>
      <c r="BW231" s="265"/>
      <c r="BX231" s="265"/>
      <c r="BY231" s="265"/>
      <c r="BZ231" s="265"/>
      <c r="CA231" s="265"/>
      <c r="CB231" s="265"/>
      <c r="CC231" s="265"/>
      <c r="CD231" s="265"/>
      <c r="CE231" s="114"/>
      <c r="CF231" s="114"/>
      <c r="CG231" s="114"/>
      <c r="CH231" s="114"/>
      <c r="CI231" s="114"/>
      <c r="CJ231" s="92"/>
      <c r="CK231" s="92"/>
      <c r="CL231" s="92"/>
      <c r="CM231" s="92"/>
      <c r="CN231" s="92"/>
      <c r="CO231" s="92"/>
      <c r="CP231" s="92"/>
      <c r="CQ231" s="92"/>
      <c r="CR231" s="92"/>
      <c r="CS231" s="217"/>
      <c r="CT231" s="217"/>
      <c r="CU231" s="217"/>
      <c r="CV231" s="204"/>
      <c r="CW231" s="270" t="s">
        <v>455</v>
      </c>
      <c r="CX231" s="95"/>
      <c r="CY231" s="223"/>
      <c r="CZ231" s="223"/>
      <c r="DA231" s="223"/>
      <c r="DB231" s="223"/>
      <c r="DC231" s="223"/>
      <c r="DD231" s="223"/>
      <c r="DE231" s="223"/>
      <c r="DF231" s="223"/>
      <c r="DG231" s="223"/>
      <c r="DH231" s="223"/>
      <c r="DI231" s="223"/>
      <c r="DJ231" s="183"/>
      <c r="DK231" s="183"/>
      <c r="DL231" s="183"/>
      <c r="DM231" s="183"/>
      <c r="DN231" s="183"/>
      <c r="DO231" s="183"/>
      <c r="DP231" s="183"/>
      <c r="DQ231" s="183"/>
      <c r="DR231" s="183"/>
      <c r="DS231" s="183"/>
      <c r="DT231" s="183"/>
      <c r="DU231" s="183"/>
      <c r="DV231" s="183"/>
      <c r="DW231" s="183"/>
      <c r="DX231" s="223"/>
      <c r="DY231" s="223"/>
      <c r="DZ231" s="223"/>
      <c r="EA231" s="223"/>
      <c r="EB231" s="270" t="s">
        <v>455</v>
      </c>
      <c r="EC231" s="223"/>
      <c r="ED231" s="223"/>
      <c r="EE231" s="223"/>
      <c r="EF231" s="223"/>
      <c r="EG231" s="223"/>
      <c r="EH231" s="223"/>
      <c r="EI231" s="223"/>
      <c r="EJ231" s="223"/>
      <c r="EK231" s="223"/>
      <c r="EL231" s="223"/>
      <c r="EM231" s="223"/>
      <c r="EN231" s="223"/>
      <c r="EO231" s="183"/>
      <c r="EP231" s="183"/>
      <c r="EQ231" s="183"/>
      <c r="ER231" s="183"/>
      <c r="ES231" s="183"/>
      <c r="ET231" s="183"/>
      <c r="EU231" s="183"/>
      <c r="EV231" s="183"/>
      <c r="EW231" s="183"/>
      <c r="EX231" s="183"/>
      <c r="EY231" s="183"/>
      <c r="EZ231" s="183"/>
      <c r="FA231" s="183"/>
      <c r="FB231" s="183"/>
      <c r="FC231" s="223"/>
      <c r="FD231" s="223"/>
      <c r="FE231" s="223"/>
      <c r="FF231" s="270" t="s">
        <v>455</v>
      </c>
      <c r="FG231" s="223"/>
      <c r="FH231" s="223"/>
      <c r="FI231" s="223"/>
      <c r="FJ231" s="223"/>
      <c r="FK231" s="223"/>
      <c r="FL231" s="223"/>
      <c r="FM231" s="223"/>
      <c r="FN231" s="223"/>
      <c r="FO231" s="223"/>
      <c r="FP231" s="223"/>
      <c r="FQ231" s="223"/>
      <c r="FR231" s="223"/>
      <c r="FS231" s="223"/>
      <c r="FT231" s="223"/>
      <c r="FU231" s="223"/>
      <c r="FV231" s="223"/>
      <c r="FW231" s="223"/>
      <c r="FX231" s="223"/>
      <c r="FY231" s="223"/>
      <c r="FZ231" s="223"/>
      <c r="GA231" s="223"/>
      <c r="GB231" s="223"/>
      <c r="GC231" s="223"/>
      <c r="GD231" s="223"/>
      <c r="GE231" s="223"/>
      <c r="GF231" s="223"/>
      <c r="GG231" s="223"/>
      <c r="GH231" s="223"/>
      <c r="GI231" s="223"/>
      <c r="GJ231" s="223"/>
      <c r="GK231" s="223"/>
      <c r="GL231" s="223"/>
      <c r="GM231" s="223"/>
      <c r="GN231" s="223"/>
      <c r="GO231" s="223"/>
      <c r="GP231" s="223"/>
      <c r="GQ231" s="223"/>
      <c r="GR231" s="223"/>
      <c r="GS231" s="223"/>
      <c r="GT231" s="223"/>
      <c r="GU231" s="223"/>
      <c r="GV231" s="223"/>
      <c r="GW231" s="223"/>
      <c r="GX231" s="223"/>
      <c r="GY231" s="223"/>
      <c r="GZ231" s="223"/>
      <c r="HA231" s="223"/>
      <c r="HB231" s="223"/>
      <c r="HC231" s="223"/>
      <c r="HD231" s="270" t="s">
        <v>455</v>
      </c>
      <c r="HE231" s="223"/>
      <c r="HF231" s="223"/>
      <c r="HG231" s="223"/>
      <c r="HH231" s="223"/>
      <c r="HI231" s="223"/>
      <c r="HJ231" s="223"/>
      <c r="HK231" s="223"/>
      <c r="HL231" s="223"/>
      <c r="HM231" s="223"/>
      <c r="HN231" s="223"/>
      <c r="HO231" s="223"/>
      <c r="HP231" s="223"/>
      <c r="HQ231" s="223"/>
      <c r="HR231" s="223"/>
      <c r="HS231" s="223"/>
      <c r="HT231" s="223"/>
      <c r="HU231" s="223"/>
      <c r="HV231" s="223"/>
      <c r="HW231" s="223"/>
      <c r="HX231" s="223"/>
      <c r="HY231" s="223"/>
      <c r="HZ231" s="223"/>
      <c r="IA231" s="223"/>
      <c r="IB231" s="223"/>
      <c r="IC231" s="223"/>
      <c r="ID231" s="223"/>
      <c r="IE231" s="223"/>
      <c r="IF231" s="223"/>
      <c r="IG231" s="223"/>
      <c r="IH231" s="223"/>
      <c r="II231" s="223"/>
      <c r="IJ231" s="223"/>
      <c r="IK231" s="223"/>
      <c r="IL231" s="223"/>
      <c r="IM231" s="223"/>
      <c r="IN231" s="223"/>
      <c r="IO231" s="223"/>
      <c r="IP231" s="223"/>
      <c r="IQ231" s="223"/>
      <c r="IR231" s="223"/>
      <c r="IS231" s="270" t="s">
        <v>455</v>
      </c>
      <c r="IT231" s="223"/>
      <c r="IU231" s="223"/>
      <c r="IV231" s="223"/>
      <c r="IW231" s="223"/>
      <c r="IX231" s="223"/>
      <c r="IY231" s="223"/>
      <c r="IZ231" s="223"/>
      <c r="JA231" s="223"/>
      <c r="JB231" s="223"/>
      <c r="JC231" s="223"/>
      <c r="JD231" s="223"/>
      <c r="JE231" s="223"/>
      <c r="JF231" s="223"/>
      <c r="JG231" s="223"/>
      <c r="JH231" s="223"/>
      <c r="JI231" s="223"/>
      <c r="JJ231" s="223"/>
      <c r="JK231" s="223"/>
      <c r="JL231" s="223"/>
      <c r="JM231" s="223"/>
      <c r="JN231" s="223"/>
      <c r="JO231" s="223"/>
      <c r="JP231" s="223"/>
      <c r="JQ231" s="223"/>
      <c r="JR231" s="223"/>
      <c r="JS231" s="223"/>
      <c r="JT231" s="223"/>
      <c r="JU231" s="223"/>
      <c r="JV231" s="223"/>
      <c r="JW231" s="223"/>
      <c r="JX231" s="223"/>
      <c r="JY231" s="223"/>
      <c r="JZ231" s="223"/>
      <c r="KA231" s="223"/>
      <c r="KB231" s="223"/>
      <c r="KC231" s="223"/>
      <c r="KD231" s="223"/>
      <c r="KE231" s="270" t="s">
        <v>455</v>
      </c>
      <c r="KF231" s="223"/>
      <c r="KG231" s="223"/>
      <c r="KH231" s="223"/>
      <c r="KI231" s="223"/>
      <c r="KJ231" s="223"/>
      <c r="KK231" s="223"/>
      <c r="KL231" s="223"/>
      <c r="KM231" s="223"/>
      <c r="KN231" s="223"/>
      <c r="KO231" s="223"/>
      <c r="KP231" s="223"/>
      <c r="KQ231" s="223"/>
      <c r="KR231" s="223"/>
      <c r="KS231" s="223"/>
      <c r="KT231" s="223"/>
      <c r="KU231" s="223"/>
      <c r="KV231" s="223"/>
      <c r="KW231" s="223"/>
      <c r="KX231" s="223"/>
      <c r="KY231" s="223"/>
      <c r="KZ231" s="223"/>
      <c r="LA231" s="223"/>
      <c r="LB231" s="223"/>
      <c r="LC231" s="223"/>
      <c r="LD231" s="223"/>
      <c r="LE231" s="223"/>
      <c r="LF231" s="223"/>
      <c r="LG231" s="223"/>
      <c r="LH231" s="223"/>
      <c r="LI231" s="223"/>
      <c r="LJ231" s="223"/>
      <c r="LK231" s="223"/>
      <c r="LL231" s="223"/>
      <c r="LM231" s="223"/>
      <c r="LN231" s="223"/>
      <c r="LO231" s="223"/>
      <c r="LP231" s="223"/>
      <c r="LQ231" s="223"/>
      <c r="LR231" s="223"/>
      <c r="LS231" s="223"/>
      <c r="LT231" s="270" t="s">
        <v>455</v>
      </c>
      <c r="LU231" s="223"/>
      <c r="LV231" s="223"/>
      <c r="LW231" s="223"/>
      <c r="LX231" s="223"/>
      <c r="LY231" s="223"/>
      <c r="LZ231" s="223"/>
      <c r="MA231" s="223"/>
      <c r="MB231" s="223"/>
      <c r="MC231" s="223"/>
      <c r="MD231" s="223"/>
      <c r="ME231" s="223"/>
      <c r="MF231" s="223"/>
      <c r="MG231" s="223"/>
      <c r="MH231" s="223"/>
      <c r="MI231" s="223"/>
      <c r="MJ231" s="223"/>
      <c r="MK231" s="223"/>
      <c r="ML231" s="223"/>
      <c r="MM231" s="223"/>
      <c r="MN231" s="223"/>
      <c r="MO231" s="223"/>
      <c r="MP231" s="223"/>
      <c r="MQ231" s="223"/>
      <c r="MR231" s="223"/>
      <c r="MS231" s="223"/>
      <c r="MT231" s="223"/>
      <c r="MU231" s="223"/>
      <c r="MV231" s="223"/>
      <c r="MW231" s="223"/>
      <c r="MX231" s="223"/>
      <c r="MY231" s="223"/>
      <c r="MZ231" s="223"/>
      <c r="NA231" s="223"/>
      <c r="NB231" s="223"/>
      <c r="NC231" s="223"/>
      <c r="ND231" s="223"/>
      <c r="NE231" s="223"/>
      <c r="NF231" s="223"/>
      <c r="NG231" s="223"/>
      <c r="NH231" s="223"/>
      <c r="NI231" s="223"/>
      <c r="NJ231" s="223"/>
      <c r="NK231" s="223"/>
      <c r="NL231" s="223"/>
      <c r="NM231" s="223"/>
      <c r="NN231" s="223"/>
      <c r="NO231" s="223"/>
      <c r="NP231" s="223"/>
      <c r="NQ231" s="223"/>
      <c r="NR231" s="223"/>
      <c r="NS231" s="223"/>
      <c r="NT231" s="223"/>
      <c r="NU231" s="223"/>
      <c r="NV231" s="223"/>
      <c r="NW231" s="223"/>
      <c r="NX231" s="223"/>
      <c r="NY231" s="223"/>
      <c r="NZ231" s="223"/>
      <c r="OA231" s="223"/>
      <c r="OB231" s="223"/>
      <c r="OC231" s="223"/>
      <c r="OD231" s="223"/>
      <c r="OE231" s="223"/>
      <c r="OF231" s="223"/>
      <c r="OG231" s="223"/>
      <c r="OH231" s="223"/>
      <c r="OI231" s="223"/>
      <c r="OJ231" s="223"/>
      <c r="OK231" s="223"/>
      <c r="OL231" s="223"/>
      <c r="OM231" s="223"/>
      <c r="ON231" s="223"/>
      <c r="OO231" s="223"/>
      <c r="OP231" s="223"/>
      <c r="OQ231" s="223"/>
      <c r="OR231" s="223"/>
      <c r="OS231" s="267">
        <f>IF(ISERROR(#REF!),0,1)</f>
        <v>0</v>
      </c>
      <c r="OT231" s="267">
        <f t="shared" si="62"/>
        <v>0</v>
      </c>
      <c r="OU231" s="267">
        <f t="shared" si="62"/>
        <v>1</v>
      </c>
      <c r="OV231" s="223"/>
      <c r="OW231" s="223"/>
      <c r="OX231" s="223"/>
      <c r="OY231" s="223"/>
      <c r="OZ231" s="223"/>
      <c r="PA231" s="223"/>
      <c r="PB231" s="223"/>
      <c r="PC231" s="223"/>
      <c r="PD231" s="223"/>
      <c r="PE231" s="223"/>
      <c r="PF231" s="223"/>
      <c r="PG231" s="223"/>
      <c r="PH231" s="223"/>
      <c r="PI231" s="223"/>
      <c r="PJ231" s="223"/>
      <c r="PK231" s="223"/>
      <c r="PL231" s="223"/>
      <c r="PM231" s="223"/>
      <c r="PN231" s="223"/>
      <c r="PO231" s="223"/>
      <c r="PP231" s="223"/>
      <c r="PQ231" s="223"/>
      <c r="PR231" s="223"/>
      <c r="PS231" s="223"/>
      <c r="PT231" s="223"/>
      <c r="PU231" s="223"/>
      <c r="PV231" s="223"/>
      <c r="PW231" s="223"/>
      <c r="PX231" s="223"/>
      <c r="PY231" s="223"/>
      <c r="PZ231" s="223"/>
      <c r="QA231" s="223"/>
      <c r="QB231" s="223"/>
      <c r="QC231" s="223"/>
      <c r="QD231" s="223"/>
      <c r="QE231" s="223"/>
      <c r="QF231" s="223"/>
      <c r="QG231" s="223"/>
      <c r="QH231" s="223"/>
      <c r="QI231" s="223"/>
      <c r="QJ231" s="223"/>
      <c r="QK231" s="223"/>
      <c r="QL231" s="223"/>
      <c r="QM231" s="223"/>
      <c r="QN231" s="223"/>
      <c r="QO231" s="223"/>
      <c r="QP231" s="223"/>
      <c r="QQ231" s="223"/>
      <c r="QR231" s="223"/>
      <c r="QS231" s="223"/>
      <c r="QT231" s="223"/>
      <c r="QU231" s="223"/>
      <c r="QV231" s="223"/>
      <c r="QW231" s="223"/>
      <c r="QX231" s="223"/>
      <c r="QY231" s="223"/>
      <c r="QZ231" s="223"/>
      <c r="RA231" s="223"/>
      <c r="RB231" s="223"/>
      <c r="RC231" s="223"/>
      <c r="RD231" s="223"/>
      <c r="RE231" s="223"/>
      <c r="RF231" s="223"/>
      <c r="RG231" s="223"/>
      <c r="RH231" s="223"/>
      <c r="RI231" s="223"/>
      <c r="RJ231" s="223"/>
      <c r="RK231" s="223"/>
      <c r="RL231" s="223"/>
      <c r="RM231" s="223"/>
      <c r="RN231" s="223"/>
      <c r="RO231" s="223"/>
      <c r="RP231" s="223"/>
      <c r="RQ231" s="223"/>
      <c r="RR231" s="223"/>
      <c r="RS231" s="223"/>
      <c r="RT231" s="223"/>
      <c r="RU231" s="223"/>
      <c r="RV231" s="223"/>
      <c r="RW231" s="223"/>
      <c r="RX231" s="223"/>
      <c r="RY231" s="223"/>
      <c r="RZ231" s="223"/>
      <c r="SA231" s="223"/>
      <c r="SB231" s="223"/>
      <c r="SC231" s="223"/>
      <c r="SD231" s="223"/>
      <c r="SE231" s="223"/>
      <c r="SF231" s="223"/>
      <c r="SG231" s="223"/>
      <c r="SH231" s="223"/>
      <c r="SI231" s="223"/>
      <c r="SJ231" s="223"/>
      <c r="SK231" s="223"/>
      <c r="SL231" s="223"/>
      <c r="SM231" s="223"/>
      <c r="SN231" s="223"/>
      <c r="SO231" s="223"/>
      <c r="SP231" s="223"/>
      <c r="SQ231" s="223"/>
      <c r="SR231" s="223"/>
      <c r="SS231" s="223"/>
      <c r="ST231" s="223"/>
      <c r="SU231" s="223"/>
      <c r="SV231" s="223"/>
      <c r="SW231" s="223"/>
      <c r="SX231" s="223"/>
      <c r="SY231" s="223"/>
      <c r="SZ231" s="223"/>
      <c r="TA231" s="223"/>
      <c r="TB231" s="223"/>
      <c r="TC231" s="223"/>
      <c r="TD231" s="223"/>
      <c r="TE231" s="223"/>
      <c r="TF231" s="223"/>
      <c r="TG231" s="223"/>
      <c r="TH231" s="223"/>
      <c r="TI231" s="223"/>
      <c r="TJ231" s="223"/>
      <c r="TK231" s="223"/>
      <c r="TL231" s="223"/>
      <c r="TM231" s="223"/>
      <c r="TN231" s="223"/>
      <c r="TO231" s="223"/>
      <c r="TP231" s="223"/>
      <c r="TQ231" s="223"/>
      <c r="TR231" s="223"/>
      <c r="TS231" s="223"/>
      <c r="TT231" s="223"/>
      <c r="TU231" s="223"/>
      <c r="TV231" s="223"/>
      <c r="TW231" s="223"/>
      <c r="TX231" s="223"/>
      <c r="TY231" s="223"/>
      <c r="TZ231" s="223"/>
      <c r="UA231" s="223"/>
      <c r="UB231" s="223"/>
      <c r="UC231" s="223"/>
      <c r="UD231" s="223"/>
      <c r="UE231" s="223"/>
      <c r="UF231" s="223"/>
      <c r="UG231" s="223"/>
      <c r="UH231" s="223"/>
      <c r="UI231" s="223"/>
      <c r="UJ231" s="223"/>
      <c r="UK231" s="223"/>
      <c r="UL231" s="223"/>
      <c r="UM231" s="223"/>
      <c r="UN231" s="223"/>
      <c r="UO231" s="223"/>
      <c r="UP231" s="223"/>
      <c r="UQ231" s="223"/>
      <c r="UR231" s="223"/>
      <c r="US231" s="223"/>
      <c r="UT231" s="223"/>
      <c r="UU231" s="223"/>
      <c r="UV231" s="223"/>
      <c r="UW231" s="223"/>
      <c r="UX231" s="223"/>
      <c r="UY231" s="223"/>
      <c r="UZ231" s="223"/>
      <c r="VA231" s="223"/>
      <c r="VB231" s="223"/>
      <c r="VC231" s="223"/>
      <c r="VD231" s="223"/>
      <c r="VE231" s="223"/>
      <c r="VF231" s="223"/>
      <c r="VG231" s="223"/>
      <c r="VH231" s="223"/>
      <c r="VI231" s="223"/>
      <c r="VJ231" s="223"/>
      <c r="VK231" s="223"/>
      <c r="VL231" s="223"/>
      <c r="VM231" s="223"/>
      <c r="VN231" s="223"/>
      <c r="VO231" s="223"/>
      <c r="VP231" s="223"/>
      <c r="VQ231" s="223"/>
      <c r="VR231" s="223"/>
      <c r="VS231" s="223"/>
      <c r="VT231" s="223"/>
      <c r="VU231" s="223"/>
      <c r="VV231" s="223"/>
      <c r="VW231" s="223"/>
      <c r="VX231" s="223"/>
      <c r="VY231" s="223"/>
      <c r="VZ231" s="223"/>
      <c r="WA231" s="223"/>
      <c r="WB231" s="223"/>
      <c r="WC231" s="223"/>
      <c r="WD231" s="223"/>
      <c r="WE231" s="223"/>
      <c r="WF231" s="223"/>
      <c r="WG231" s="223"/>
      <c r="WH231" s="223"/>
      <c r="WI231" s="223"/>
      <c r="WJ231" s="223"/>
      <c r="WK231" s="223"/>
      <c r="WL231" s="223"/>
      <c r="WM231" s="223"/>
      <c r="WN231" s="223"/>
      <c r="WO231" s="223"/>
      <c r="WP231" s="223"/>
      <c r="WQ231" s="223"/>
      <c r="WR231" s="223"/>
      <c r="WS231" s="223"/>
      <c r="WT231" s="223"/>
      <c r="WU231" s="223"/>
      <c r="WV231" s="223"/>
      <c r="WW231" s="223"/>
      <c r="WX231" s="223"/>
      <c r="WY231" s="223"/>
      <c r="WZ231" s="223"/>
      <c r="XA231" s="223"/>
      <c r="XB231" s="223"/>
      <c r="XC231" s="223"/>
      <c r="XD231" s="223"/>
      <c r="XE231" s="223"/>
      <c r="XF231" s="223"/>
      <c r="XG231" s="223"/>
      <c r="XH231" s="223"/>
      <c r="XI231" s="223"/>
      <c r="XJ231" s="223"/>
      <c r="XK231" s="223"/>
      <c r="XL231" s="223"/>
      <c r="XM231" s="223"/>
      <c r="XN231" s="223"/>
      <c r="XO231" s="223"/>
      <c r="XP231" s="223"/>
      <c r="XQ231" s="223"/>
      <c r="XR231" s="223"/>
      <c r="XS231" s="223"/>
      <c r="XT231" s="223"/>
      <c r="XU231" s="223"/>
      <c r="XV231" s="223"/>
      <c r="XW231" s="223"/>
      <c r="XX231" s="223"/>
      <c r="XY231" s="223"/>
      <c r="XZ231" s="223"/>
      <c r="YA231" s="223"/>
      <c r="YB231" s="223"/>
      <c r="YC231" s="223"/>
      <c r="YD231" s="223"/>
      <c r="YE231" s="223"/>
      <c r="YF231" s="223"/>
      <c r="YG231" s="223"/>
      <c r="YH231" s="223"/>
      <c r="YI231" s="223"/>
      <c r="YJ231" s="223"/>
      <c r="YK231" s="223"/>
      <c r="YL231" s="223"/>
      <c r="YM231" s="223"/>
      <c r="YN231" s="223"/>
      <c r="YO231" s="223"/>
      <c r="YP231" s="223"/>
      <c r="YQ231" s="223"/>
      <c r="YR231" s="223"/>
      <c r="YS231" s="223"/>
      <c r="YT231" s="223"/>
      <c r="YU231" s="223"/>
      <c r="YV231" s="223"/>
      <c r="YW231" s="223"/>
      <c r="YX231" s="223"/>
      <c r="YY231" s="223"/>
      <c r="YZ231" s="223"/>
      <c r="ZA231" s="223"/>
      <c r="ZB231" s="223"/>
      <c r="ZC231" s="223"/>
      <c r="ZD231" s="223"/>
      <c r="ZE231" s="223"/>
      <c r="ZF231" s="223"/>
      <c r="ZG231" s="223"/>
      <c r="ZH231" s="223"/>
      <c r="ZI231" s="223"/>
      <c r="ZJ231" s="223"/>
      <c r="ZK231" s="223"/>
      <c r="ZL231" s="223"/>
      <c r="ZM231" s="223"/>
      <c r="ZN231" s="223"/>
      <c r="ZO231" s="223"/>
      <c r="ZP231" s="223"/>
      <c r="ZQ231" s="223"/>
      <c r="ZR231" s="223"/>
      <c r="ZS231" s="223"/>
      <c r="ZT231" s="223"/>
      <c r="ZU231" s="223"/>
      <c r="ZV231" s="223"/>
      <c r="ZW231" s="223"/>
      <c r="ZX231" s="223"/>
      <c r="ZY231" s="223"/>
      <c r="ZZ231" s="223"/>
      <c r="AAA231" s="223"/>
      <c r="AAB231" s="223"/>
      <c r="AAC231" s="223"/>
      <c r="AAD231" s="223"/>
      <c r="AAE231" s="223"/>
      <c r="AAF231" s="223"/>
      <c r="AAG231" s="223"/>
      <c r="AAH231" s="223"/>
      <c r="AAI231" s="223"/>
      <c r="AAJ231" s="223"/>
      <c r="AAK231" s="223"/>
      <c r="AAL231" s="223"/>
      <c r="AAM231" s="223"/>
      <c r="AAN231" s="223"/>
      <c r="AAO231" s="223"/>
      <c r="AAP231" s="223"/>
      <c r="AAQ231" s="223"/>
      <c r="AAR231" s="223"/>
      <c r="AAS231" s="223"/>
      <c r="AAT231" s="223"/>
      <c r="AAU231" s="223"/>
      <c r="AAV231" s="223"/>
      <c r="AAW231" s="223"/>
      <c r="AAX231" s="223"/>
      <c r="AAY231" s="223"/>
      <c r="AAZ231" s="223"/>
      <c r="ABA231" s="223"/>
      <c r="ABB231" s="223"/>
      <c r="ABC231" s="223"/>
      <c r="ABD231" s="223"/>
      <c r="ABE231" s="223"/>
      <c r="ABF231" s="223"/>
      <c r="ABG231" s="223"/>
      <c r="ABH231" s="223"/>
      <c r="ABI231" s="223"/>
      <c r="ABJ231" s="223"/>
      <c r="ABK231" s="223"/>
      <c r="ABL231" s="223"/>
      <c r="ABM231" s="223"/>
      <c r="ABN231" s="223"/>
      <c r="ABO231" s="223"/>
      <c r="ABP231" s="223"/>
      <c r="ABQ231" s="223"/>
      <c r="ABR231" s="223"/>
      <c r="ABS231" s="223"/>
      <c r="ABT231" s="223"/>
      <c r="ABU231" s="223"/>
      <c r="ABV231" s="223"/>
      <c r="ABW231" s="223"/>
      <c r="ABX231" s="223"/>
      <c r="ABY231" s="223"/>
      <c r="ABZ231" s="223"/>
      <c r="ACA231" s="223"/>
      <c r="ACB231" s="223"/>
      <c r="ACC231" s="223"/>
      <c r="ACD231" s="223"/>
      <c r="ACE231" s="223"/>
      <c r="ACF231" s="223"/>
      <c r="ACG231" s="223"/>
      <c r="ACH231" s="223"/>
      <c r="ACI231" s="223"/>
      <c r="ACJ231" s="223"/>
      <c r="ACK231" s="223"/>
      <c r="ACL231" s="223"/>
      <c r="ACM231" s="223"/>
      <c r="ACN231" s="223"/>
      <c r="ACO231" s="223"/>
      <c r="ACP231" s="223"/>
      <c r="ACQ231" s="223"/>
      <c r="ACR231" s="223"/>
      <c r="ACS231" s="223"/>
      <c r="ACT231" s="223"/>
      <c r="ACU231" s="223"/>
      <c r="ACV231" s="223"/>
      <c r="ACW231" s="223"/>
      <c r="ACX231" s="223"/>
      <c r="ACY231" s="223"/>
      <c r="ACZ231" s="223"/>
      <c r="ADA231" s="223"/>
      <c r="ADB231" s="223"/>
      <c r="ADC231" s="223"/>
      <c r="ADD231" s="223"/>
      <c r="ADE231" s="223"/>
      <c r="ADF231" s="223"/>
      <c r="ADG231" s="223"/>
      <c r="ADH231" s="223"/>
      <c r="ADI231" s="223"/>
      <c r="ADJ231" s="223"/>
      <c r="ADK231" s="223"/>
      <c r="ADL231" s="223"/>
      <c r="ADM231" s="223"/>
      <c r="ADN231" s="223"/>
      <c r="ADO231" s="223"/>
      <c r="ADP231" s="223"/>
      <c r="ADQ231" s="223"/>
      <c r="ADR231" s="223"/>
      <c r="ADS231" s="223"/>
      <c r="ADT231" s="223"/>
      <c r="ADU231" s="223"/>
      <c r="ADV231" s="223"/>
      <c r="ADW231" s="223"/>
      <c r="ADX231" s="223"/>
      <c r="ADY231" s="223"/>
      <c r="ADZ231" s="223"/>
      <c r="AEA231" s="223"/>
      <c r="AEB231" s="223"/>
      <c r="AEC231" s="223"/>
      <c r="AED231" s="223"/>
      <c r="AEE231" s="223"/>
      <c r="AEF231" s="223"/>
      <c r="AEG231" s="223"/>
      <c r="AEH231" s="223"/>
      <c r="AEI231" s="223"/>
      <c r="AEJ231" s="223"/>
      <c r="AEK231" s="223"/>
      <c r="AEL231" s="223"/>
      <c r="AEM231" s="223"/>
      <c r="AEN231" s="223"/>
      <c r="AEO231" s="223"/>
      <c r="AEP231" s="223"/>
      <c r="AEQ231" s="223"/>
      <c r="AER231" s="223"/>
      <c r="AES231" s="223"/>
      <c r="AET231" s="223"/>
      <c r="AEU231" s="223"/>
      <c r="AEV231" s="223"/>
      <c r="AEW231" s="223"/>
      <c r="AEX231" s="223"/>
      <c r="AEY231" s="223"/>
      <c r="AEZ231" s="223"/>
      <c r="AFA231" s="223"/>
      <c r="AFB231" s="223"/>
      <c r="AFC231" s="223"/>
      <c r="AFD231" s="223"/>
      <c r="AFE231" s="223"/>
      <c r="AFF231" s="223"/>
      <c r="AFG231" s="223"/>
      <c r="AFH231" s="223"/>
      <c r="AFI231" s="223"/>
      <c r="AFJ231" s="223"/>
      <c r="AFK231" s="223"/>
      <c r="AFL231" s="223"/>
      <c r="AFM231" s="223"/>
      <c r="AFN231" s="223"/>
      <c r="AFO231" s="223"/>
      <c r="AFP231" s="223"/>
      <c r="AFQ231" s="223"/>
      <c r="AFR231" s="223"/>
      <c r="AFS231" s="223"/>
      <c r="AFT231" s="223"/>
    </row>
    <row r="232" spans="1:852" s="64" customFormat="1">
      <c r="A232" s="222" t="s">
        <v>3766</v>
      </c>
      <c r="B232" s="573" t="s">
        <v>10014</v>
      </c>
      <c r="C232" s="840" t="str">
        <f>IF(Severity!F232&gt;=0.5,"YES","NO")</f>
        <v>NO</v>
      </c>
      <c r="D232" s="840" t="str">
        <f>IF(Severity!G232&gt;=0.5,"YES","NO")</f>
        <v>YES</v>
      </c>
      <c r="E232" s="214">
        <v>17</v>
      </c>
      <c r="F232" s="214">
        <v>3</v>
      </c>
      <c r="G232" s="271" t="s">
        <v>9628</v>
      </c>
      <c r="H232" s="270" t="s">
        <v>747</v>
      </c>
      <c r="I232" s="270" t="s">
        <v>455</v>
      </c>
      <c r="J232" s="270">
        <v>8</v>
      </c>
      <c r="K232" s="270" t="s">
        <v>455</v>
      </c>
      <c r="L232" s="265"/>
      <c r="M232" s="265"/>
      <c r="N232" s="270"/>
      <c r="O232" s="270" t="s">
        <v>455</v>
      </c>
      <c r="P232" s="265"/>
      <c r="Q232" s="265"/>
      <c r="R232" s="265"/>
      <c r="S232" s="270" t="s">
        <v>237</v>
      </c>
      <c r="T232" s="265">
        <v>10</v>
      </c>
      <c r="U232" s="125">
        <v>22</v>
      </c>
      <c r="V232" s="125">
        <v>5.6</v>
      </c>
      <c r="W232" s="125"/>
      <c r="X232" s="125"/>
      <c r="Y232" s="125"/>
      <c r="Z232" s="125"/>
      <c r="AA232" s="125">
        <v>12.1</v>
      </c>
      <c r="AB232" s="125">
        <v>8</v>
      </c>
      <c r="AC232" s="125"/>
      <c r="AD232" s="125"/>
      <c r="AE232" s="114"/>
      <c r="AF232" s="125"/>
      <c r="AG232" s="125"/>
      <c r="AH232" s="125"/>
      <c r="AI232" s="265">
        <v>55</v>
      </c>
      <c r="AJ232" s="267">
        <f t="shared" si="60"/>
        <v>47</v>
      </c>
      <c r="AK232" s="265">
        <v>47</v>
      </c>
      <c r="AL232" s="271" t="s">
        <v>9628</v>
      </c>
      <c r="AM232" s="270" t="s">
        <v>747</v>
      </c>
      <c r="AN232" s="270" t="s">
        <v>455</v>
      </c>
      <c r="AO232" s="270">
        <v>7</v>
      </c>
      <c r="AP232" s="270" t="s">
        <v>455</v>
      </c>
      <c r="AQ232" s="265"/>
      <c r="AR232" s="265"/>
      <c r="AS232" s="265"/>
      <c r="AT232" s="270" t="s">
        <v>455</v>
      </c>
      <c r="AU232" s="265"/>
      <c r="AV232" s="265"/>
      <c r="AW232" s="265"/>
      <c r="AX232" s="265" t="s">
        <v>237</v>
      </c>
      <c r="AY232" s="265">
        <v>10</v>
      </c>
      <c r="AZ232" s="114">
        <v>22.9</v>
      </c>
      <c r="BA232" s="114">
        <v>5.5</v>
      </c>
      <c r="BB232" s="114"/>
      <c r="BC232" s="114"/>
      <c r="BD232" s="114"/>
      <c r="BE232" s="114"/>
      <c r="BF232" s="114">
        <v>14.9</v>
      </c>
      <c r="BG232" s="114">
        <v>8.6999999999999993</v>
      </c>
      <c r="BH232" s="114"/>
      <c r="BI232" s="114"/>
      <c r="BJ232" s="114"/>
      <c r="BK232" s="114"/>
      <c r="BL232" s="114"/>
      <c r="BM232" s="114"/>
      <c r="BN232" s="270">
        <v>55</v>
      </c>
      <c r="BO232" s="270">
        <f t="shared" si="61"/>
        <v>48</v>
      </c>
      <c r="BP232" s="270">
        <v>48</v>
      </c>
      <c r="BQ232" s="574" t="s">
        <v>9632</v>
      </c>
      <c r="BR232" s="270" t="s">
        <v>455</v>
      </c>
      <c r="BS232" s="217" t="s">
        <v>455</v>
      </c>
      <c r="BT232" s="217">
        <v>13</v>
      </c>
      <c r="BU232" s="90" t="s">
        <v>455</v>
      </c>
      <c r="BV232" s="217"/>
      <c r="BW232" s="217"/>
      <c r="BX232" s="217"/>
      <c r="BY232" s="90" t="s">
        <v>455</v>
      </c>
      <c r="BZ232" s="217"/>
      <c r="CA232" s="217"/>
      <c r="CB232" s="217"/>
      <c r="CC232" s="217" t="s">
        <v>237</v>
      </c>
      <c r="CD232" s="217">
        <v>10</v>
      </c>
      <c r="CE232" s="114">
        <v>21.6</v>
      </c>
      <c r="CF232" s="114">
        <v>4.7</v>
      </c>
      <c r="CG232" s="114"/>
      <c r="CH232" s="114"/>
      <c r="CI232" s="265"/>
      <c r="CJ232" s="265"/>
      <c r="CK232" s="114">
        <v>13.9</v>
      </c>
      <c r="CL232" s="114">
        <v>8.1999999999999993</v>
      </c>
      <c r="CM232" s="114"/>
      <c r="CN232" s="114"/>
      <c r="CO232" s="114"/>
      <c r="CP232" s="114"/>
      <c r="CQ232" s="114"/>
      <c r="CR232" s="114"/>
      <c r="CS232" s="217">
        <v>55</v>
      </c>
      <c r="CT232" s="267">
        <f>CS232-BT232</f>
        <v>42</v>
      </c>
      <c r="CU232" s="217">
        <v>42</v>
      </c>
      <c r="CV232" s="270"/>
      <c r="CW232" s="270" t="s">
        <v>455</v>
      </c>
      <c r="CX232" s="95"/>
      <c r="CY232" s="223"/>
      <c r="CZ232" s="223"/>
      <c r="DA232" s="223"/>
      <c r="DB232" s="223"/>
      <c r="DC232" s="223"/>
      <c r="DD232" s="223"/>
      <c r="DE232" s="223"/>
      <c r="DF232" s="223"/>
      <c r="DG232" s="223"/>
      <c r="DH232" s="223"/>
      <c r="DI232" s="223"/>
      <c r="DJ232" s="125"/>
      <c r="DK232" s="125"/>
      <c r="DL232" s="125"/>
      <c r="DM232" s="125"/>
      <c r="DN232" s="125"/>
      <c r="DO232" s="125"/>
      <c r="DP232" s="125"/>
      <c r="DQ232" s="125"/>
      <c r="DR232" s="125"/>
      <c r="DS232" s="125"/>
      <c r="DT232" s="125"/>
      <c r="DU232" s="125"/>
      <c r="DV232" s="125"/>
      <c r="DW232" s="125"/>
      <c r="DX232" s="223"/>
      <c r="DY232" s="223"/>
      <c r="DZ232" s="223"/>
      <c r="EA232" s="223"/>
      <c r="EB232" s="270" t="s">
        <v>455</v>
      </c>
      <c r="EC232" s="223"/>
      <c r="ED232" s="223"/>
      <c r="EE232" s="223"/>
      <c r="EF232" s="223"/>
      <c r="EG232" s="223"/>
      <c r="EH232" s="223"/>
      <c r="EI232" s="223"/>
      <c r="EJ232" s="223"/>
      <c r="EK232" s="223"/>
      <c r="EL232" s="223"/>
      <c r="EM232" s="223"/>
      <c r="EN232" s="223"/>
      <c r="EO232" s="125"/>
      <c r="EP232" s="125"/>
      <c r="EQ232" s="125"/>
      <c r="ER232" s="125"/>
      <c r="ES232" s="125"/>
      <c r="ET232" s="125"/>
      <c r="EU232" s="125"/>
      <c r="EV232" s="125"/>
      <c r="EW232" s="125"/>
      <c r="EX232" s="125"/>
      <c r="EY232" s="125"/>
      <c r="EZ232" s="125"/>
      <c r="FA232" s="125"/>
      <c r="FB232" s="125"/>
      <c r="FC232" s="223"/>
      <c r="FD232" s="223"/>
      <c r="FE232" s="223"/>
      <c r="FF232" s="270" t="s">
        <v>455</v>
      </c>
      <c r="FG232" s="223"/>
      <c r="FH232" s="223"/>
      <c r="FI232" s="223"/>
      <c r="FJ232" s="223"/>
      <c r="FK232" s="223"/>
      <c r="FL232" s="223"/>
      <c r="FM232" s="223"/>
      <c r="FN232" s="223"/>
      <c r="FO232" s="223"/>
      <c r="FP232" s="223"/>
      <c r="FQ232" s="223"/>
      <c r="FR232" s="223"/>
      <c r="FS232" s="223"/>
      <c r="FT232" s="223"/>
      <c r="FU232" s="223"/>
      <c r="FV232" s="223"/>
      <c r="FW232" s="223"/>
      <c r="FX232" s="223"/>
      <c r="FY232" s="223"/>
      <c r="FZ232" s="223"/>
      <c r="GA232" s="223"/>
      <c r="GB232" s="223"/>
      <c r="GC232" s="223"/>
      <c r="GD232" s="223"/>
      <c r="GE232" s="223"/>
      <c r="GF232" s="223"/>
      <c r="GG232" s="223"/>
      <c r="GH232" s="223"/>
      <c r="GI232" s="223"/>
      <c r="GJ232" s="223"/>
      <c r="GK232" s="223"/>
      <c r="GL232" s="223"/>
      <c r="GM232" s="223"/>
      <c r="GN232" s="223"/>
      <c r="GO232" s="223"/>
      <c r="GP232" s="223"/>
      <c r="GQ232" s="223"/>
      <c r="GR232" s="223"/>
      <c r="GS232" s="223"/>
      <c r="GT232" s="223"/>
      <c r="GU232" s="223"/>
      <c r="GV232" s="223"/>
      <c r="GW232" s="223"/>
      <c r="GX232" s="223"/>
      <c r="GY232" s="223"/>
      <c r="GZ232" s="223"/>
      <c r="HA232" s="223"/>
      <c r="HB232" s="223"/>
      <c r="HC232" s="223"/>
      <c r="HD232" s="270" t="s">
        <v>455</v>
      </c>
      <c r="HE232" s="223"/>
      <c r="HF232" s="223"/>
      <c r="HG232" s="223"/>
      <c r="HH232" s="223"/>
      <c r="HI232" s="223"/>
      <c r="HJ232" s="223"/>
      <c r="HK232" s="223"/>
      <c r="HL232" s="223"/>
      <c r="HM232" s="223"/>
      <c r="HN232" s="223"/>
      <c r="HO232" s="223"/>
      <c r="HP232" s="223"/>
      <c r="HQ232" s="223"/>
      <c r="HR232" s="223"/>
      <c r="HS232" s="223"/>
      <c r="HT232" s="223"/>
      <c r="HU232" s="223"/>
      <c r="HV232" s="223"/>
      <c r="HW232" s="223"/>
      <c r="HX232" s="223"/>
      <c r="HY232" s="223"/>
      <c r="HZ232" s="223"/>
      <c r="IA232" s="223"/>
      <c r="IB232" s="223"/>
      <c r="IC232" s="223"/>
      <c r="ID232" s="223"/>
      <c r="IE232" s="223"/>
      <c r="IF232" s="223"/>
      <c r="IG232" s="223"/>
      <c r="IH232" s="223"/>
      <c r="II232" s="223"/>
      <c r="IJ232" s="223"/>
      <c r="IK232" s="223"/>
      <c r="IL232" s="223"/>
      <c r="IM232" s="223"/>
      <c r="IN232" s="223"/>
      <c r="IO232" s="223"/>
      <c r="IP232" s="223"/>
      <c r="IQ232" s="223"/>
      <c r="IR232" s="223"/>
      <c r="IS232" s="270" t="s">
        <v>455</v>
      </c>
      <c r="IT232" s="223"/>
      <c r="IU232" s="223"/>
      <c r="IV232" s="223"/>
      <c r="IW232" s="223"/>
      <c r="IX232" s="223"/>
      <c r="IY232" s="223"/>
      <c r="IZ232" s="223"/>
      <c r="JA232" s="223"/>
      <c r="JB232" s="223"/>
      <c r="JC232" s="223"/>
      <c r="JD232" s="223"/>
      <c r="JE232" s="223"/>
      <c r="JF232" s="223"/>
      <c r="JG232" s="223"/>
      <c r="JH232" s="223"/>
      <c r="JI232" s="223"/>
      <c r="JJ232" s="223"/>
      <c r="JK232" s="223"/>
      <c r="JL232" s="223"/>
      <c r="JM232" s="223"/>
      <c r="JN232" s="223"/>
      <c r="JO232" s="223"/>
      <c r="JP232" s="223"/>
      <c r="JQ232" s="223"/>
      <c r="JR232" s="223"/>
      <c r="JS232" s="223"/>
      <c r="JT232" s="223"/>
      <c r="JU232" s="223"/>
      <c r="JV232" s="223"/>
      <c r="JW232" s="223"/>
      <c r="JX232" s="223"/>
      <c r="JY232" s="223"/>
      <c r="JZ232" s="223"/>
      <c r="KA232" s="223"/>
      <c r="KB232" s="223"/>
      <c r="KC232" s="223"/>
      <c r="KD232" s="223"/>
      <c r="KE232" s="270" t="s">
        <v>455</v>
      </c>
      <c r="KF232" s="223"/>
      <c r="KG232" s="223"/>
      <c r="KH232" s="223"/>
      <c r="KI232" s="223"/>
      <c r="KJ232" s="223"/>
      <c r="KK232" s="223"/>
      <c r="KL232" s="223"/>
      <c r="KM232" s="223"/>
      <c r="KN232" s="223"/>
      <c r="KO232" s="223"/>
      <c r="KP232" s="223"/>
      <c r="KQ232" s="223"/>
      <c r="KR232" s="223"/>
      <c r="KS232" s="223"/>
      <c r="KT232" s="223"/>
      <c r="KU232" s="223"/>
      <c r="KV232" s="223"/>
      <c r="KW232" s="223"/>
      <c r="KX232" s="223"/>
      <c r="KY232" s="223"/>
      <c r="KZ232" s="223"/>
      <c r="LA232" s="223"/>
      <c r="LB232" s="223"/>
      <c r="LC232" s="223"/>
      <c r="LD232" s="223"/>
      <c r="LE232" s="223"/>
      <c r="LF232" s="223"/>
      <c r="LG232" s="223"/>
      <c r="LH232" s="223"/>
      <c r="LI232" s="223"/>
      <c r="LJ232" s="223"/>
      <c r="LK232" s="223"/>
      <c r="LL232" s="223"/>
      <c r="LM232" s="223"/>
      <c r="LN232" s="223"/>
      <c r="LO232" s="223"/>
      <c r="LP232" s="223"/>
      <c r="LQ232" s="223"/>
      <c r="LR232" s="223"/>
      <c r="LS232" s="223"/>
      <c r="LT232" s="270" t="s">
        <v>455</v>
      </c>
      <c r="LU232" s="223"/>
      <c r="LV232" s="223"/>
      <c r="LW232" s="223"/>
      <c r="LX232" s="223"/>
      <c r="LY232" s="223"/>
      <c r="LZ232" s="223"/>
      <c r="MA232" s="223"/>
      <c r="MB232" s="223"/>
      <c r="MC232" s="223"/>
      <c r="MD232" s="223"/>
      <c r="ME232" s="223"/>
      <c r="MF232" s="223"/>
      <c r="MG232" s="223"/>
      <c r="MH232" s="223"/>
      <c r="MI232" s="223"/>
      <c r="MJ232" s="223"/>
      <c r="MK232" s="223"/>
      <c r="ML232" s="223"/>
      <c r="MM232" s="223"/>
      <c r="MN232" s="223"/>
      <c r="MO232" s="223"/>
      <c r="MP232" s="223"/>
      <c r="MQ232" s="223"/>
      <c r="MR232" s="223"/>
      <c r="MS232" s="223"/>
      <c r="MT232" s="223"/>
      <c r="MU232" s="223"/>
      <c r="MV232" s="223"/>
      <c r="MW232" s="223"/>
      <c r="MX232" s="223"/>
      <c r="MY232" s="223"/>
      <c r="MZ232" s="223"/>
      <c r="NA232" s="223"/>
      <c r="NB232" s="223"/>
      <c r="NC232" s="223"/>
      <c r="ND232" s="223"/>
      <c r="NE232" s="223"/>
      <c r="NF232" s="223"/>
      <c r="NG232" s="223"/>
      <c r="NH232" s="223"/>
      <c r="NI232" s="223"/>
      <c r="NJ232" s="223"/>
      <c r="NK232" s="223"/>
      <c r="NL232" s="223"/>
      <c r="NM232" s="223"/>
      <c r="NN232" s="223"/>
      <c r="NO232" s="223"/>
      <c r="NP232" s="223"/>
      <c r="NQ232" s="223"/>
      <c r="NR232" s="223"/>
      <c r="NS232" s="223"/>
      <c r="NT232" s="223"/>
      <c r="NU232" s="223"/>
      <c r="NV232" s="223"/>
      <c r="NW232" s="223"/>
      <c r="NX232" s="223"/>
      <c r="NY232" s="223"/>
      <c r="NZ232" s="223"/>
      <c r="OA232" s="223"/>
      <c r="OB232" s="223"/>
      <c r="OC232" s="223"/>
      <c r="OD232" s="223"/>
      <c r="OE232" s="223"/>
      <c r="OF232" s="223"/>
      <c r="OG232" s="223"/>
      <c r="OH232" s="223"/>
      <c r="OI232" s="223"/>
      <c r="OJ232" s="223"/>
      <c r="OK232" s="223"/>
      <c r="OL232" s="223"/>
      <c r="OM232" s="223"/>
      <c r="ON232" s="223"/>
      <c r="OO232" s="223"/>
      <c r="OP232" s="223"/>
      <c r="OQ232" s="223"/>
      <c r="OR232" s="223"/>
      <c r="OS232" s="267">
        <f>IF(ISERROR(#REF!),0,1)</f>
        <v>0</v>
      </c>
      <c r="OT232" s="267">
        <f t="shared" si="62"/>
        <v>0</v>
      </c>
      <c r="OU232" s="267">
        <f t="shared" si="62"/>
        <v>1</v>
      </c>
      <c r="OV232" s="223"/>
      <c r="OW232" s="223"/>
      <c r="OX232" s="223"/>
      <c r="OY232" s="223"/>
      <c r="OZ232" s="223"/>
      <c r="PA232" s="223"/>
      <c r="PB232" s="223"/>
      <c r="PC232" s="223"/>
      <c r="PD232" s="223"/>
      <c r="PE232" s="223"/>
      <c r="PF232" s="223"/>
      <c r="PG232" s="223"/>
      <c r="PH232" s="223"/>
      <c r="PI232" s="223"/>
      <c r="PJ232" s="223"/>
      <c r="PK232" s="223"/>
      <c r="PL232" s="223"/>
      <c r="PM232" s="223"/>
      <c r="PN232" s="223"/>
      <c r="PO232" s="223"/>
      <c r="PP232" s="223"/>
      <c r="PQ232" s="223"/>
      <c r="PR232" s="223"/>
      <c r="PS232" s="223"/>
      <c r="PT232" s="223"/>
      <c r="PU232" s="223"/>
      <c r="PV232" s="223"/>
      <c r="PW232" s="223"/>
      <c r="PX232" s="223"/>
      <c r="PY232" s="223"/>
      <c r="PZ232" s="223"/>
      <c r="QA232" s="223"/>
      <c r="QB232" s="223"/>
      <c r="QC232" s="223"/>
      <c r="QD232" s="223"/>
      <c r="QE232" s="223"/>
      <c r="QF232" s="223"/>
      <c r="QG232" s="223"/>
      <c r="QH232" s="223"/>
      <c r="QI232" s="223"/>
      <c r="QJ232" s="223"/>
      <c r="QK232" s="223"/>
      <c r="QL232" s="223"/>
      <c r="QM232" s="223"/>
      <c r="QN232" s="223"/>
      <c r="QO232" s="223"/>
      <c r="QP232" s="223"/>
      <c r="QQ232" s="223"/>
      <c r="QR232" s="223"/>
      <c r="QS232" s="223"/>
      <c r="QT232" s="223"/>
      <c r="QU232" s="223"/>
      <c r="QV232" s="223"/>
      <c r="QW232" s="223"/>
      <c r="QX232" s="223"/>
      <c r="QY232" s="223"/>
      <c r="QZ232" s="223"/>
      <c r="RA232" s="223"/>
      <c r="RB232" s="223"/>
      <c r="RC232" s="223"/>
      <c r="RD232" s="223"/>
      <c r="RE232" s="223"/>
      <c r="RF232" s="223"/>
      <c r="RG232" s="223"/>
      <c r="RH232" s="223"/>
      <c r="RI232" s="223"/>
      <c r="RJ232" s="223"/>
      <c r="RK232" s="223"/>
      <c r="RL232" s="223"/>
      <c r="RM232" s="223"/>
      <c r="RN232" s="223"/>
      <c r="RO232" s="223"/>
      <c r="RP232" s="223"/>
      <c r="RQ232" s="223"/>
      <c r="RR232" s="223"/>
      <c r="RS232" s="223"/>
      <c r="RT232" s="223"/>
      <c r="RU232" s="223"/>
      <c r="RV232" s="223"/>
      <c r="RW232" s="223"/>
      <c r="RX232" s="223"/>
      <c r="RY232" s="223"/>
      <c r="RZ232" s="223"/>
      <c r="SA232" s="223"/>
      <c r="SB232" s="223"/>
      <c r="SC232" s="223"/>
      <c r="SD232" s="223"/>
      <c r="SE232" s="223"/>
      <c r="SF232" s="223"/>
      <c r="SG232" s="223"/>
      <c r="SH232" s="223"/>
      <c r="SI232" s="223"/>
      <c r="SJ232" s="223"/>
      <c r="SK232" s="223"/>
      <c r="SL232" s="223"/>
      <c r="SM232" s="223"/>
      <c r="SN232" s="223"/>
      <c r="SO232" s="223"/>
      <c r="SP232" s="223"/>
      <c r="SQ232" s="223"/>
      <c r="SR232" s="223"/>
      <c r="SS232" s="223"/>
      <c r="ST232" s="223"/>
      <c r="SU232" s="223"/>
      <c r="SV232" s="223"/>
      <c r="SW232" s="223"/>
      <c r="SX232" s="223"/>
      <c r="SY232" s="223"/>
      <c r="SZ232" s="223"/>
      <c r="TA232" s="223"/>
      <c r="TB232" s="223"/>
      <c r="TC232" s="223"/>
      <c r="TD232" s="223"/>
      <c r="TE232" s="223"/>
      <c r="TF232" s="223"/>
      <c r="TG232" s="223"/>
      <c r="TH232" s="223"/>
      <c r="TI232" s="223"/>
      <c r="TJ232" s="223"/>
      <c r="TK232" s="223"/>
      <c r="TL232" s="223"/>
      <c r="TM232" s="223"/>
      <c r="TN232" s="223"/>
      <c r="TO232" s="223"/>
      <c r="TP232" s="223"/>
      <c r="TQ232" s="223"/>
      <c r="TR232" s="223"/>
      <c r="TS232" s="223"/>
      <c r="TT232" s="223"/>
      <c r="TU232" s="223"/>
      <c r="TV232" s="223"/>
      <c r="TW232" s="223"/>
      <c r="TX232" s="223"/>
      <c r="TY232" s="223"/>
      <c r="TZ232" s="223"/>
      <c r="UA232" s="223"/>
      <c r="UB232" s="223"/>
      <c r="UC232" s="223"/>
      <c r="UD232" s="223"/>
      <c r="UE232" s="223"/>
      <c r="UF232" s="223"/>
      <c r="UG232" s="223"/>
      <c r="UH232" s="223"/>
      <c r="UI232" s="223"/>
      <c r="UJ232" s="223"/>
      <c r="UK232" s="223"/>
      <c r="UL232" s="223"/>
      <c r="UM232" s="223"/>
      <c r="UN232" s="223"/>
      <c r="UO232" s="223"/>
      <c r="UP232" s="223"/>
      <c r="UQ232" s="223"/>
      <c r="UR232" s="223"/>
      <c r="US232" s="223"/>
      <c r="UT232" s="223"/>
      <c r="UU232" s="223"/>
      <c r="UV232" s="223"/>
      <c r="UW232" s="223"/>
      <c r="UX232" s="223"/>
      <c r="UY232" s="223"/>
      <c r="UZ232" s="223"/>
      <c r="VA232" s="223"/>
      <c r="VB232" s="223"/>
      <c r="VC232" s="223"/>
      <c r="VD232" s="223"/>
      <c r="VE232" s="223"/>
      <c r="VF232" s="223"/>
      <c r="VG232" s="223"/>
      <c r="VH232" s="223"/>
      <c r="VI232" s="223"/>
      <c r="VJ232" s="223"/>
      <c r="VK232" s="223"/>
      <c r="VL232" s="223"/>
      <c r="VM232" s="223"/>
      <c r="VN232" s="223"/>
      <c r="VO232" s="223"/>
      <c r="VP232" s="223"/>
      <c r="VQ232" s="223"/>
      <c r="VR232" s="223"/>
      <c r="VS232" s="223"/>
      <c r="VT232" s="223"/>
      <c r="VU232" s="223"/>
      <c r="VV232" s="223"/>
      <c r="VW232" s="223"/>
      <c r="VX232" s="223"/>
      <c r="VY232" s="223"/>
      <c r="VZ232" s="223"/>
      <c r="WA232" s="223"/>
      <c r="WB232" s="223"/>
      <c r="WC232" s="223"/>
      <c r="WD232" s="223"/>
      <c r="WE232" s="223"/>
      <c r="WF232" s="223"/>
      <c r="WG232" s="223"/>
      <c r="WH232" s="223"/>
      <c r="WI232" s="223"/>
      <c r="WJ232" s="223"/>
      <c r="WK232" s="223"/>
      <c r="WL232" s="223"/>
      <c r="WM232" s="223"/>
      <c r="WN232" s="223"/>
      <c r="WO232" s="223"/>
      <c r="WP232" s="223"/>
      <c r="WQ232" s="223"/>
      <c r="WR232" s="223"/>
      <c r="WS232" s="223"/>
      <c r="WT232" s="223"/>
      <c r="WU232" s="223"/>
      <c r="WV232" s="223"/>
      <c r="WW232" s="223"/>
      <c r="WX232" s="223"/>
      <c r="WY232" s="223"/>
      <c r="WZ232" s="223"/>
      <c r="XA232" s="223"/>
      <c r="XB232" s="223"/>
      <c r="XC232" s="223"/>
      <c r="XD232" s="223"/>
      <c r="XE232" s="223"/>
      <c r="XF232" s="223"/>
      <c r="XG232" s="223"/>
      <c r="XH232" s="223"/>
      <c r="XI232" s="223"/>
      <c r="XJ232" s="223"/>
      <c r="XK232" s="223"/>
      <c r="XL232" s="223"/>
      <c r="XM232" s="223"/>
      <c r="XN232" s="223"/>
      <c r="XO232" s="223"/>
      <c r="XP232" s="223"/>
      <c r="XQ232" s="223"/>
      <c r="XR232" s="223"/>
      <c r="XS232" s="223"/>
      <c r="XT232" s="223"/>
      <c r="XU232" s="223"/>
      <c r="XV232" s="223"/>
      <c r="XW232" s="223"/>
      <c r="XX232" s="223"/>
      <c r="XY232" s="223"/>
      <c r="XZ232" s="223"/>
      <c r="YA232" s="223"/>
      <c r="YB232" s="223"/>
      <c r="YC232" s="223"/>
      <c r="YD232" s="223"/>
      <c r="YE232" s="223"/>
      <c r="YF232" s="223"/>
      <c r="YG232" s="223"/>
      <c r="YH232" s="223"/>
      <c r="YI232" s="223"/>
      <c r="YJ232" s="223"/>
      <c r="YK232" s="223"/>
      <c r="YL232" s="223"/>
      <c r="YM232" s="223"/>
      <c r="YN232" s="223"/>
      <c r="YO232" s="223"/>
      <c r="YP232" s="223"/>
      <c r="YQ232" s="223"/>
      <c r="YR232" s="223"/>
      <c r="YS232" s="223"/>
      <c r="YT232" s="223"/>
      <c r="YU232" s="223"/>
      <c r="YV232" s="223"/>
      <c r="YW232" s="223"/>
      <c r="YX232" s="223"/>
      <c r="YY232" s="223"/>
      <c r="YZ232" s="223"/>
      <c r="ZA232" s="223"/>
      <c r="ZB232" s="223"/>
      <c r="ZC232" s="223"/>
      <c r="ZD232" s="223"/>
      <c r="ZE232" s="223"/>
      <c r="ZF232" s="223"/>
      <c r="ZG232" s="223"/>
      <c r="ZH232" s="223"/>
      <c r="ZI232" s="223"/>
      <c r="ZJ232" s="223"/>
      <c r="ZK232" s="223"/>
      <c r="ZL232" s="223"/>
      <c r="ZM232" s="223"/>
      <c r="ZN232" s="223"/>
      <c r="ZO232" s="223"/>
      <c r="ZP232" s="223"/>
      <c r="ZQ232" s="223"/>
      <c r="ZR232" s="223"/>
      <c r="ZS232" s="223"/>
      <c r="ZT232" s="223"/>
      <c r="ZU232" s="223"/>
      <c r="ZV232" s="223"/>
      <c r="ZW232" s="223"/>
      <c r="ZX232" s="223"/>
      <c r="ZY232" s="223"/>
      <c r="ZZ232" s="223"/>
      <c r="AAA232" s="223"/>
      <c r="AAB232" s="223"/>
      <c r="AAC232" s="223"/>
      <c r="AAD232" s="223"/>
      <c r="AAE232" s="223"/>
      <c r="AAF232" s="223"/>
      <c r="AAG232" s="223"/>
      <c r="AAH232" s="223"/>
      <c r="AAI232" s="223"/>
      <c r="AAJ232" s="223"/>
      <c r="AAK232" s="223"/>
      <c r="AAL232" s="223"/>
      <c r="AAM232" s="223"/>
      <c r="AAN232" s="223"/>
      <c r="AAO232" s="223"/>
      <c r="AAP232" s="223"/>
      <c r="AAQ232" s="223"/>
      <c r="AAR232" s="223"/>
      <c r="AAS232" s="223"/>
      <c r="AAT232" s="223"/>
      <c r="AAU232" s="223"/>
      <c r="AAV232" s="223"/>
      <c r="AAW232" s="223"/>
      <c r="AAX232" s="223"/>
      <c r="AAY232" s="223"/>
      <c r="AAZ232" s="223"/>
      <c r="ABA232" s="223"/>
      <c r="ABB232" s="223"/>
      <c r="ABC232" s="223"/>
      <c r="ABD232" s="223"/>
      <c r="ABE232" s="223"/>
      <c r="ABF232" s="223"/>
      <c r="ABG232" s="223"/>
      <c r="ABH232" s="223"/>
      <c r="ABI232" s="223"/>
      <c r="ABJ232" s="223"/>
      <c r="ABK232" s="223"/>
      <c r="ABL232" s="223"/>
      <c r="ABM232" s="223"/>
      <c r="ABN232" s="223"/>
      <c r="ABO232" s="223"/>
      <c r="ABP232" s="223"/>
      <c r="ABQ232" s="223"/>
      <c r="ABR232" s="223"/>
      <c r="ABS232" s="223"/>
      <c r="ABT232" s="223"/>
      <c r="ABU232" s="223"/>
      <c r="ABV232" s="223"/>
      <c r="ABW232" s="223"/>
      <c r="ABX232" s="223"/>
      <c r="ABY232" s="223"/>
      <c r="ABZ232" s="223"/>
      <c r="ACA232" s="223"/>
      <c r="ACB232" s="223"/>
      <c r="ACC232" s="223"/>
      <c r="ACD232" s="223"/>
      <c r="ACE232" s="223"/>
      <c r="ACF232" s="223"/>
      <c r="ACG232" s="223"/>
      <c r="ACH232" s="223"/>
      <c r="ACI232" s="223"/>
      <c r="ACJ232" s="223"/>
      <c r="ACK232" s="223"/>
      <c r="ACL232" s="223"/>
      <c r="ACM232" s="223"/>
      <c r="ACN232" s="223"/>
      <c r="ACO232" s="223"/>
      <c r="ACP232" s="223"/>
      <c r="ACQ232" s="223"/>
      <c r="ACR232" s="223"/>
      <c r="ACS232" s="223"/>
      <c r="ACT232" s="223"/>
      <c r="ACU232" s="223"/>
      <c r="ACV232" s="223"/>
      <c r="ACW232" s="223"/>
      <c r="ACX232" s="223"/>
      <c r="ACY232" s="223"/>
      <c r="ACZ232" s="223"/>
      <c r="ADA232" s="223"/>
      <c r="ADB232" s="223"/>
      <c r="ADC232" s="223"/>
      <c r="ADD232" s="223"/>
      <c r="ADE232" s="223"/>
      <c r="ADF232" s="223"/>
      <c r="ADG232" s="223"/>
      <c r="ADH232" s="223"/>
      <c r="ADI232" s="223"/>
      <c r="ADJ232" s="223"/>
      <c r="ADK232" s="223"/>
      <c r="ADL232" s="223"/>
      <c r="ADM232" s="223"/>
      <c r="ADN232" s="223"/>
      <c r="ADO232" s="223"/>
      <c r="ADP232" s="223"/>
      <c r="ADQ232" s="223"/>
      <c r="ADR232" s="223"/>
      <c r="ADS232" s="223"/>
      <c r="ADT232" s="223"/>
      <c r="ADU232" s="223"/>
      <c r="ADV232" s="223"/>
      <c r="ADW232" s="223"/>
      <c r="ADX232" s="223"/>
      <c r="ADY232" s="223"/>
      <c r="ADZ232" s="223"/>
      <c r="AEA232" s="223"/>
      <c r="AEB232" s="223"/>
      <c r="AEC232" s="223"/>
      <c r="AED232" s="223"/>
      <c r="AEE232" s="223"/>
      <c r="AEF232" s="223"/>
      <c r="AEG232" s="223"/>
      <c r="AEH232" s="223"/>
      <c r="AEI232" s="223"/>
      <c r="AEJ232" s="223"/>
      <c r="AEK232" s="223"/>
      <c r="AEL232" s="223"/>
      <c r="AEM232" s="223"/>
      <c r="AEN232" s="223"/>
      <c r="AEO232" s="223"/>
      <c r="AEP232" s="223"/>
      <c r="AEQ232" s="223"/>
      <c r="AER232" s="223"/>
      <c r="AES232" s="223"/>
      <c r="AET232" s="223"/>
      <c r="AEU232" s="223"/>
      <c r="AEV232" s="223"/>
      <c r="AEW232" s="223"/>
      <c r="AEX232" s="223"/>
      <c r="AEY232" s="223"/>
      <c r="AEZ232" s="223"/>
      <c r="AFA232" s="223"/>
      <c r="AFB232" s="223"/>
      <c r="AFC232" s="223"/>
      <c r="AFD232" s="223"/>
      <c r="AFE232" s="223"/>
      <c r="AFF232" s="223"/>
      <c r="AFG232" s="223"/>
      <c r="AFH232" s="223"/>
      <c r="AFI232" s="223"/>
      <c r="AFJ232" s="223"/>
      <c r="AFK232" s="223"/>
      <c r="AFL232" s="223"/>
      <c r="AFM232" s="223"/>
      <c r="AFN232" s="223"/>
      <c r="AFO232" s="223"/>
      <c r="AFP232" s="223"/>
      <c r="AFQ232" s="223"/>
      <c r="AFR232" s="223"/>
      <c r="AFS232" s="223"/>
      <c r="AFT232" s="223"/>
    </row>
    <row r="233" spans="1:852" s="64" customFormat="1">
      <c r="A233" s="101" t="s">
        <v>2012</v>
      </c>
      <c r="B233" s="101" t="s">
        <v>10041</v>
      </c>
      <c r="C233" s="840" t="str">
        <f>IF(Severity!F233&gt;=0.5,"YES","NO")</f>
        <v>YES</v>
      </c>
      <c r="D233" s="840" t="str">
        <f>IF(Severity!G233&gt;=0.5,"YES","NO")</f>
        <v>NO</v>
      </c>
      <c r="E233" s="214">
        <v>6</v>
      </c>
      <c r="F233" s="214">
        <v>2</v>
      </c>
      <c r="G233" s="574" t="s">
        <v>9613</v>
      </c>
      <c r="H233" s="270" t="s">
        <v>749</v>
      </c>
      <c r="I233" s="270" t="s">
        <v>455</v>
      </c>
      <c r="J233" s="270">
        <v>1</v>
      </c>
      <c r="K233" s="270" t="s">
        <v>455</v>
      </c>
      <c r="L233" s="265"/>
      <c r="M233" s="265"/>
      <c r="N233" s="270"/>
      <c r="O233" s="270" t="s">
        <v>455</v>
      </c>
      <c r="P233" s="265"/>
      <c r="Q233" s="265"/>
      <c r="R233" s="265"/>
      <c r="S233" s="270" t="s">
        <v>275</v>
      </c>
      <c r="T233" s="270">
        <v>20</v>
      </c>
      <c r="U233" s="125">
        <v>31.8</v>
      </c>
      <c r="V233" s="125">
        <v>10</v>
      </c>
      <c r="W233" s="125"/>
      <c r="X233" s="125"/>
      <c r="AA233" s="125">
        <v>26.3</v>
      </c>
      <c r="AB233" s="125">
        <v>11.4</v>
      </c>
      <c r="AC233" s="125"/>
      <c r="AD233" s="125"/>
      <c r="AE233" s="114"/>
      <c r="AF233" s="125"/>
      <c r="AG233" s="125"/>
      <c r="AH233" s="125"/>
      <c r="AI233" s="265">
        <v>100</v>
      </c>
      <c r="AJ233" s="267">
        <f t="shared" ref="AJ233:AJ251" si="63">AI233-J233</f>
        <v>99</v>
      </c>
      <c r="AK233" s="267">
        <v>99</v>
      </c>
      <c r="AL233" s="90" t="s">
        <v>624</v>
      </c>
      <c r="AM233" s="270" t="s">
        <v>749</v>
      </c>
      <c r="AN233" s="270" t="s">
        <v>455</v>
      </c>
      <c r="AO233" s="270">
        <v>0</v>
      </c>
      <c r="AP233" s="270" t="s">
        <v>455</v>
      </c>
      <c r="AQ233" s="265"/>
      <c r="AR233" s="265"/>
      <c r="AS233" s="265"/>
      <c r="AT233" s="270" t="s">
        <v>455</v>
      </c>
      <c r="AU233" s="265"/>
      <c r="AV233" s="265"/>
      <c r="AW233" s="265"/>
      <c r="AX233" s="265" t="s">
        <v>275</v>
      </c>
      <c r="AY233" s="270">
        <v>20</v>
      </c>
      <c r="AZ233" s="114">
        <v>35.5</v>
      </c>
      <c r="BA233" s="114">
        <v>10.7</v>
      </c>
      <c r="BB233" s="114"/>
      <c r="BC233" s="114"/>
      <c r="BD233" s="114">
        <v>31.5</v>
      </c>
      <c r="BE233" s="114">
        <v>12</v>
      </c>
      <c r="BF233" s="571">
        <v>31.5</v>
      </c>
      <c r="BG233" s="571">
        <v>12</v>
      </c>
      <c r="BH233" s="114"/>
      <c r="BI233" s="114"/>
      <c r="BJ233" s="114"/>
      <c r="BK233" s="114"/>
      <c r="BL233" s="114"/>
      <c r="BM233" s="114"/>
      <c r="BN233" s="270">
        <v>91</v>
      </c>
      <c r="BO233" s="270">
        <f t="shared" ref="BO233:BO251" si="64">BN233-AO233</f>
        <v>91</v>
      </c>
      <c r="BP233" s="270">
        <v>91</v>
      </c>
      <c r="BQ233" s="95"/>
      <c r="BR233" s="270" t="s">
        <v>455</v>
      </c>
      <c r="BS233" s="265"/>
      <c r="BT233" s="265"/>
      <c r="BU233" s="265"/>
      <c r="BV233" s="265"/>
      <c r="BW233" s="265"/>
      <c r="BX233" s="265"/>
      <c r="BY233" s="265"/>
      <c r="BZ233" s="265"/>
      <c r="CA233" s="265"/>
      <c r="CB233" s="265"/>
      <c r="CC233" s="265"/>
      <c r="CD233" s="265"/>
      <c r="CE233" s="114"/>
      <c r="CF233" s="114"/>
      <c r="CG233" s="114"/>
      <c r="CH233" s="114"/>
      <c r="CI233" s="114"/>
      <c r="CJ233" s="114"/>
      <c r="CK233" s="114"/>
      <c r="CL233" s="114"/>
      <c r="CM233" s="114"/>
      <c r="CN233" s="114"/>
      <c r="CO233" s="114"/>
      <c r="CP233" s="114"/>
      <c r="CQ233" s="114"/>
      <c r="CR233" s="114"/>
      <c r="CS233" s="265"/>
      <c r="CT233" s="265"/>
      <c r="CU233" s="265"/>
      <c r="CV233" s="270"/>
      <c r="CW233" s="270" t="s">
        <v>455</v>
      </c>
      <c r="CX233" s="270"/>
      <c r="CY233" s="265"/>
      <c r="CZ233" s="265"/>
      <c r="DA233" s="265"/>
      <c r="DB233" s="265"/>
      <c r="DC233" s="265"/>
      <c r="DD233" s="265"/>
      <c r="DE233" s="265"/>
      <c r="DF233" s="265"/>
      <c r="DG233" s="265"/>
      <c r="DH233" s="265"/>
      <c r="DI233" s="265"/>
      <c r="DJ233" s="125"/>
      <c r="DK233" s="125"/>
      <c r="DL233" s="125"/>
      <c r="DM233" s="125"/>
      <c r="DN233" s="125"/>
      <c r="DO233" s="125"/>
      <c r="DP233" s="125"/>
      <c r="DQ233" s="125"/>
      <c r="DR233" s="125"/>
      <c r="DS233" s="125"/>
      <c r="DT233" s="125"/>
      <c r="DU233" s="125"/>
      <c r="DV233" s="125"/>
      <c r="DW233" s="125"/>
      <c r="DX233" s="265"/>
      <c r="DY233" s="265"/>
      <c r="DZ233" s="265"/>
      <c r="EA233" s="265"/>
      <c r="EB233" s="270" t="s">
        <v>455</v>
      </c>
      <c r="EC233" s="265"/>
      <c r="ED233" s="265"/>
      <c r="EE233" s="265"/>
      <c r="EF233" s="265"/>
      <c r="EG233" s="265"/>
      <c r="EH233" s="265"/>
      <c r="EI233" s="265"/>
      <c r="EJ233" s="265"/>
      <c r="EK233" s="265"/>
      <c r="EL233" s="265"/>
      <c r="EM233" s="265"/>
      <c r="EN233" s="265"/>
      <c r="EO233" s="125"/>
      <c r="EP233" s="125"/>
      <c r="EQ233" s="125"/>
      <c r="ER233" s="125"/>
      <c r="ES233" s="125"/>
      <c r="ET233" s="125"/>
      <c r="EU233" s="125"/>
      <c r="EV233" s="125"/>
      <c r="EW233" s="125"/>
      <c r="EX233" s="125"/>
      <c r="EY233" s="125"/>
      <c r="EZ233" s="125"/>
      <c r="FA233" s="125"/>
      <c r="FB233" s="125"/>
      <c r="FC233" s="265"/>
      <c r="FD233" s="265"/>
      <c r="FE233" s="265"/>
      <c r="FF233" s="270" t="s">
        <v>455</v>
      </c>
      <c r="FG233" s="270"/>
      <c r="FH233" s="265"/>
      <c r="FI233" s="265"/>
      <c r="FJ233" s="265"/>
      <c r="FK233" s="265"/>
      <c r="FL233" s="265"/>
      <c r="FM233" s="265"/>
      <c r="FN233" s="265"/>
      <c r="FO233" s="265"/>
      <c r="FP233" s="265"/>
      <c r="FQ233" s="265"/>
      <c r="FR233" s="265"/>
      <c r="FS233" s="265"/>
      <c r="FT233" s="265"/>
      <c r="FU233" s="265"/>
      <c r="FV233" s="265"/>
      <c r="FW233" s="265"/>
      <c r="FX233" s="265"/>
      <c r="FY233" s="265"/>
      <c r="FZ233" s="265"/>
      <c r="GA233" s="265"/>
      <c r="GB233" s="265"/>
      <c r="GC233" s="265"/>
      <c r="GD233" s="265"/>
      <c r="GE233" s="265"/>
      <c r="GF233" s="265"/>
      <c r="GG233" s="265"/>
      <c r="GH233" s="265"/>
      <c r="GI233" s="265"/>
      <c r="GJ233" s="265"/>
      <c r="GK233" s="265"/>
      <c r="GL233" s="265"/>
      <c r="GM233" s="265"/>
      <c r="GN233" s="265"/>
      <c r="GO233" s="265"/>
      <c r="GP233" s="265"/>
      <c r="GQ233" s="265"/>
      <c r="GR233" s="265"/>
      <c r="GS233" s="265"/>
      <c r="GT233" s="265"/>
      <c r="GU233" s="265"/>
      <c r="GV233" s="265"/>
      <c r="GW233" s="265"/>
      <c r="GX233" s="265"/>
      <c r="GY233" s="265"/>
      <c r="GZ233" s="265"/>
      <c r="HA233" s="265"/>
      <c r="HB233" s="265"/>
      <c r="HC233" s="265"/>
      <c r="HD233" s="270" t="s">
        <v>455</v>
      </c>
      <c r="HE233" s="265"/>
      <c r="HF233" s="265"/>
      <c r="HG233" s="270"/>
      <c r="HH233" s="265"/>
      <c r="HI233" s="265"/>
      <c r="HJ233" s="265"/>
      <c r="HK233" s="265"/>
      <c r="HL233" s="265"/>
      <c r="HM233" s="265"/>
      <c r="HN233" s="265"/>
      <c r="HO233" s="265"/>
      <c r="HP233" s="265"/>
      <c r="HQ233" s="265"/>
      <c r="HR233" s="265"/>
      <c r="HS233" s="265"/>
      <c r="HT233" s="265"/>
      <c r="HU233" s="265"/>
      <c r="HV233" s="265"/>
      <c r="HW233" s="265"/>
      <c r="HX233" s="265"/>
      <c r="HY233" s="265"/>
      <c r="HZ233" s="265"/>
      <c r="IA233" s="265"/>
      <c r="IB233" s="265"/>
      <c r="IC233" s="265"/>
      <c r="ID233" s="265"/>
      <c r="IE233" s="265"/>
      <c r="IF233" s="265"/>
      <c r="IG233" s="265"/>
      <c r="IH233" s="265"/>
      <c r="II233" s="265"/>
      <c r="IJ233" s="265"/>
      <c r="IK233" s="265"/>
      <c r="IL233" s="265"/>
      <c r="IM233" s="265"/>
      <c r="IN233" s="265"/>
      <c r="IO233" s="265"/>
      <c r="IP233" s="265"/>
      <c r="IQ233" s="265"/>
      <c r="IR233" s="265"/>
      <c r="IS233" s="270" t="s">
        <v>455</v>
      </c>
      <c r="IT233" s="265"/>
      <c r="IU233" s="265"/>
      <c r="IV233" s="265"/>
      <c r="IW233" s="265"/>
      <c r="IX233" s="265"/>
      <c r="IY233" s="265"/>
      <c r="IZ233" s="265"/>
      <c r="JA233" s="265"/>
      <c r="JB233" s="265"/>
      <c r="JC233" s="265"/>
      <c r="JD233" s="265"/>
      <c r="JE233" s="265"/>
      <c r="JF233" s="265"/>
      <c r="JG233" s="265"/>
      <c r="JH233" s="265"/>
      <c r="JI233" s="265"/>
      <c r="JJ233" s="265"/>
      <c r="JK233" s="265"/>
      <c r="JL233" s="265"/>
      <c r="JM233" s="265"/>
      <c r="JN233" s="265"/>
      <c r="JO233" s="265"/>
      <c r="JP233" s="265"/>
      <c r="JQ233" s="265"/>
      <c r="JR233" s="265"/>
      <c r="JS233" s="265"/>
      <c r="JT233" s="265"/>
      <c r="JU233" s="265"/>
      <c r="JV233" s="265"/>
      <c r="JW233" s="265"/>
      <c r="JX233" s="265"/>
      <c r="JY233" s="265"/>
      <c r="JZ233" s="265"/>
      <c r="KA233" s="265"/>
      <c r="KB233" s="265"/>
      <c r="KC233" s="265"/>
      <c r="KD233" s="265"/>
      <c r="KE233" s="270" t="s">
        <v>455</v>
      </c>
      <c r="KF233" s="265"/>
      <c r="KG233" s="265"/>
      <c r="KH233" s="265"/>
      <c r="KI233" s="270"/>
      <c r="KJ233" s="265"/>
      <c r="KK233" s="265"/>
      <c r="KL233" s="265"/>
      <c r="KM233" s="265"/>
      <c r="KN233" s="265"/>
      <c r="KO233" s="265"/>
      <c r="KP233" s="265"/>
      <c r="KQ233" s="265"/>
      <c r="KR233" s="265"/>
      <c r="KS233" s="265"/>
      <c r="KT233" s="265"/>
      <c r="KU233" s="265"/>
      <c r="KV233" s="265"/>
      <c r="KW233" s="265"/>
      <c r="KX233" s="265"/>
      <c r="KY233" s="265"/>
      <c r="KZ233" s="265"/>
      <c r="LA233" s="265"/>
      <c r="LB233" s="265"/>
      <c r="LC233" s="265"/>
      <c r="LD233" s="265"/>
      <c r="LE233" s="265"/>
      <c r="LF233" s="265"/>
      <c r="LG233" s="265"/>
      <c r="LH233" s="265"/>
      <c r="LI233" s="265"/>
      <c r="LJ233" s="265"/>
      <c r="LK233" s="265"/>
      <c r="LL233" s="265"/>
      <c r="LM233" s="265"/>
      <c r="LN233" s="265"/>
      <c r="LO233" s="265"/>
      <c r="LP233" s="265"/>
      <c r="LQ233" s="265"/>
      <c r="LR233" s="265"/>
      <c r="LS233" s="265"/>
      <c r="LT233" s="270" t="s">
        <v>455</v>
      </c>
      <c r="LU233" s="265"/>
      <c r="LV233" s="265"/>
      <c r="LW233" s="265"/>
      <c r="LX233" s="265"/>
      <c r="LY233" s="265"/>
      <c r="LZ233" s="265"/>
      <c r="MA233" s="265"/>
      <c r="MB233" s="265"/>
      <c r="MC233" s="265"/>
      <c r="MD233" s="265"/>
      <c r="ME233" s="265"/>
      <c r="MF233" s="265"/>
      <c r="MG233" s="265"/>
      <c r="MH233" s="265"/>
      <c r="MI233" s="265"/>
      <c r="MJ233" s="265"/>
      <c r="MK233" s="265"/>
      <c r="ML233" s="265"/>
      <c r="MM233" s="265"/>
      <c r="MN233" s="265"/>
      <c r="MO233" s="265"/>
      <c r="MP233" s="265"/>
      <c r="MQ233" s="265"/>
      <c r="MR233" s="265"/>
      <c r="MS233" s="265"/>
      <c r="MT233" s="265"/>
      <c r="MU233" s="265"/>
      <c r="MV233" s="265"/>
      <c r="MW233" s="265"/>
      <c r="MX233" s="265"/>
      <c r="MY233" s="265"/>
      <c r="MZ233" s="265"/>
      <c r="NA233" s="265"/>
      <c r="NB233" s="265"/>
      <c r="NC233" s="265"/>
      <c r="ND233" s="265"/>
      <c r="NE233" s="265"/>
      <c r="NF233" s="265"/>
      <c r="NG233" s="265"/>
      <c r="NH233" s="265"/>
      <c r="NI233" s="265"/>
      <c r="NJ233" s="265"/>
      <c r="NK233" s="265"/>
      <c r="NL233" s="265"/>
      <c r="NM233" s="265"/>
      <c r="NN233" s="265"/>
      <c r="NO233" s="265"/>
      <c r="NP233" s="265"/>
      <c r="NQ233" s="265"/>
      <c r="NR233" s="265"/>
      <c r="NS233" s="265"/>
      <c r="NT233" s="265"/>
      <c r="NU233" s="265"/>
      <c r="NV233" s="265"/>
      <c r="NW233" s="265"/>
      <c r="NX233" s="265"/>
      <c r="NY233" s="265"/>
      <c r="NZ233" s="265"/>
      <c r="OA233" s="265"/>
      <c r="OB233" s="265"/>
      <c r="OC233" s="265"/>
      <c r="OD233" s="265"/>
      <c r="OE233" s="265"/>
      <c r="OF233" s="265"/>
      <c r="OG233" s="265"/>
      <c r="OH233" s="265"/>
      <c r="OI233" s="265"/>
      <c r="OJ233" s="265"/>
      <c r="OK233" s="265"/>
      <c r="OL233" s="265"/>
      <c r="OM233" s="265"/>
      <c r="ON233" s="265"/>
      <c r="OO233" s="265"/>
      <c r="OP233" s="265"/>
      <c r="OQ233" s="265"/>
      <c r="OR233" s="265"/>
      <c r="OS233" s="267">
        <f>IF(ISERROR(#REF!),0,1)</f>
        <v>0</v>
      </c>
      <c r="OT233" s="267">
        <f t="shared" ref="OT233:OT247" si="65">IF(C233="YES",1,0)</f>
        <v>1</v>
      </c>
      <c r="OU233" s="267">
        <f t="shared" ref="OU233:OU247" si="66">IF(D233="YES",1,0)</f>
        <v>0</v>
      </c>
      <c r="OV233" s="223"/>
      <c r="OW233" s="223"/>
      <c r="OX233" s="223"/>
      <c r="OY233" s="223"/>
      <c r="OZ233" s="223"/>
      <c r="PA233" s="223"/>
      <c r="PB233" s="223"/>
      <c r="PC233" s="223"/>
      <c r="PD233" s="223"/>
      <c r="PE233" s="223"/>
      <c r="PF233" s="223"/>
      <c r="PG233" s="223"/>
      <c r="PH233" s="223"/>
      <c r="PI233" s="223"/>
      <c r="PJ233" s="223"/>
      <c r="PK233" s="223"/>
      <c r="PL233" s="223"/>
      <c r="PM233" s="223"/>
      <c r="PN233" s="223"/>
      <c r="PO233" s="223"/>
      <c r="PP233" s="223"/>
      <c r="PQ233" s="223"/>
      <c r="PR233" s="223"/>
      <c r="PS233" s="223"/>
      <c r="PT233" s="223"/>
      <c r="PU233" s="223"/>
      <c r="PV233" s="223"/>
      <c r="PW233" s="223"/>
      <c r="PX233" s="223"/>
      <c r="PY233" s="223"/>
      <c r="PZ233" s="223"/>
      <c r="QA233" s="223"/>
      <c r="QB233" s="223"/>
      <c r="QC233" s="223"/>
      <c r="QD233" s="223"/>
      <c r="QE233" s="223"/>
      <c r="QF233" s="223"/>
      <c r="QG233" s="223"/>
      <c r="QH233" s="223"/>
      <c r="QI233" s="223"/>
      <c r="QJ233" s="223"/>
      <c r="QK233" s="223"/>
      <c r="QL233" s="223"/>
      <c r="QM233" s="223"/>
      <c r="QN233" s="223"/>
      <c r="QO233" s="223"/>
      <c r="QP233" s="223"/>
      <c r="QQ233" s="223"/>
      <c r="QR233" s="223"/>
      <c r="QS233" s="223"/>
      <c r="QT233" s="223"/>
      <c r="QU233" s="223"/>
      <c r="QV233" s="223"/>
      <c r="QW233" s="223"/>
      <c r="QX233" s="223"/>
      <c r="QY233" s="223"/>
      <c r="QZ233" s="223"/>
      <c r="RA233" s="223"/>
      <c r="RB233" s="223"/>
      <c r="RC233" s="223"/>
      <c r="RD233" s="223"/>
      <c r="RE233" s="223"/>
      <c r="RF233" s="223"/>
      <c r="RG233" s="223"/>
      <c r="RH233" s="223"/>
      <c r="RI233" s="223"/>
      <c r="RJ233" s="223"/>
      <c r="RK233" s="223"/>
      <c r="RL233" s="223"/>
      <c r="RM233" s="223"/>
      <c r="RN233" s="223"/>
      <c r="RO233" s="223"/>
      <c r="RP233" s="223"/>
      <c r="RQ233" s="223"/>
      <c r="RR233" s="223"/>
      <c r="RS233" s="223"/>
      <c r="RT233" s="223"/>
      <c r="RU233" s="223"/>
      <c r="RV233" s="223"/>
      <c r="RW233" s="223"/>
      <c r="RX233" s="223"/>
      <c r="RY233" s="223"/>
      <c r="RZ233" s="223"/>
      <c r="SA233" s="223"/>
      <c r="SB233" s="223"/>
      <c r="SC233" s="223"/>
      <c r="SD233" s="223"/>
      <c r="SE233" s="223"/>
      <c r="SF233" s="223"/>
      <c r="SG233" s="223"/>
      <c r="SH233" s="223"/>
      <c r="SI233" s="223"/>
      <c r="SJ233" s="223"/>
      <c r="SK233" s="223"/>
      <c r="SL233" s="223"/>
      <c r="SM233" s="223"/>
      <c r="SN233" s="223"/>
      <c r="SO233" s="223"/>
      <c r="SP233" s="223"/>
      <c r="SQ233" s="223"/>
      <c r="SR233" s="223"/>
      <c r="SS233" s="223"/>
      <c r="ST233" s="223"/>
      <c r="SU233" s="223"/>
      <c r="SV233" s="223"/>
      <c r="SW233" s="223"/>
      <c r="SX233" s="223"/>
      <c r="SY233" s="223"/>
      <c r="SZ233" s="223"/>
      <c r="TA233" s="223"/>
      <c r="TB233" s="223"/>
      <c r="TC233" s="223"/>
      <c r="TD233" s="223"/>
      <c r="TE233" s="223"/>
      <c r="TF233" s="223"/>
      <c r="TG233" s="223"/>
      <c r="TH233" s="223"/>
      <c r="TI233" s="223"/>
      <c r="TJ233" s="223"/>
      <c r="TK233" s="223"/>
      <c r="TL233" s="223"/>
      <c r="TM233" s="223"/>
      <c r="TN233" s="223"/>
      <c r="TO233" s="223"/>
      <c r="TP233" s="223"/>
      <c r="TQ233" s="223"/>
      <c r="TR233" s="223"/>
      <c r="TS233" s="223"/>
      <c r="TT233" s="223"/>
      <c r="TU233" s="223"/>
      <c r="TV233" s="223"/>
      <c r="TW233" s="223"/>
      <c r="TX233" s="223"/>
      <c r="TY233" s="223"/>
      <c r="TZ233" s="223"/>
      <c r="UA233" s="223"/>
      <c r="UB233" s="223"/>
      <c r="UC233" s="223"/>
      <c r="UD233" s="223"/>
      <c r="UE233" s="223"/>
      <c r="UF233" s="223"/>
      <c r="UG233" s="223"/>
      <c r="UH233" s="223"/>
      <c r="UI233" s="223"/>
      <c r="UJ233" s="223"/>
      <c r="UK233" s="223"/>
      <c r="UL233" s="223"/>
      <c r="UM233" s="223"/>
      <c r="UN233" s="223"/>
      <c r="UO233" s="223"/>
      <c r="UP233" s="223"/>
      <c r="UQ233" s="223"/>
      <c r="UR233" s="223"/>
      <c r="US233" s="223"/>
      <c r="UT233" s="223"/>
      <c r="UU233" s="223"/>
      <c r="UV233" s="223"/>
      <c r="UW233" s="223"/>
      <c r="UX233" s="223"/>
      <c r="UY233" s="223"/>
      <c r="UZ233" s="223"/>
      <c r="VA233" s="223"/>
      <c r="VB233" s="223"/>
      <c r="VC233" s="223"/>
      <c r="VD233" s="223"/>
      <c r="VE233" s="223"/>
      <c r="VF233" s="223"/>
      <c r="VG233" s="223"/>
      <c r="VH233" s="223"/>
      <c r="VI233" s="223"/>
      <c r="VJ233" s="223"/>
      <c r="VK233" s="223"/>
      <c r="VL233" s="223"/>
      <c r="VM233" s="223"/>
      <c r="VN233" s="223"/>
      <c r="VO233" s="223"/>
      <c r="VP233" s="223"/>
      <c r="VQ233" s="223"/>
      <c r="VR233" s="223"/>
      <c r="VS233" s="223"/>
      <c r="VT233" s="223"/>
      <c r="VU233" s="223"/>
      <c r="VV233" s="223"/>
      <c r="VW233" s="223"/>
      <c r="VX233" s="223"/>
      <c r="VY233" s="223"/>
      <c r="VZ233" s="223"/>
      <c r="WA233" s="223"/>
      <c r="WB233" s="223"/>
      <c r="WC233" s="223"/>
      <c r="WD233" s="223"/>
      <c r="WE233" s="223"/>
      <c r="WF233" s="223"/>
      <c r="WG233" s="223"/>
      <c r="WH233" s="223"/>
      <c r="WI233" s="223"/>
      <c r="WJ233" s="223"/>
      <c r="WK233" s="223"/>
      <c r="WL233" s="223"/>
      <c r="WM233" s="223"/>
      <c r="WN233" s="223"/>
      <c r="WO233" s="223"/>
      <c r="WP233" s="223"/>
      <c r="WQ233" s="223"/>
      <c r="WR233" s="223"/>
      <c r="WS233" s="223"/>
      <c r="WT233" s="223"/>
      <c r="WU233" s="223"/>
      <c r="WV233" s="223"/>
      <c r="WW233" s="223"/>
      <c r="WX233" s="223"/>
      <c r="WY233" s="223"/>
      <c r="WZ233" s="223"/>
      <c r="XA233" s="223"/>
      <c r="XB233" s="223"/>
      <c r="XC233" s="223"/>
      <c r="XD233" s="223"/>
      <c r="XE233" s="223"/>
      <c r="XF233" s="223"/>
      <c r="XG233" s="223"/>
      <c r="XH233" s="223"/>
      <c r="XI233" s="223"/>
      <c r="XJ233" s="223"/>
      <c r="XK233" s="223"/>
      <c r="XL233" s="223"/>
      <c r="XM233" s="223"/>
      <c r="XN233" s="223"/>
      <c r="XO233" s="223"/>
      <c r="XP233" s="223"/>
      <c r="XQ233" s="223"/>
      <c r="XR233" s="223"/>
      <c r="XS233" s="223"/>
      <c r="XT233" s="223"/>
      <c r="XU233" s="223"/>
      <c r="XV233" s="223"/>
      <c r="XW233" s="223"/>
      <c r="XX233" s="223"/>
      <c r="XY233" s="223"/>
      <c r="XZ233" s="223"/>
      <c r="YA233" s="223"/>
      <c r="YB233" s="223"/>
      <c r="YC233" s="223"/>
      <c r="YD233" s="223"/>
      <c r="YE233" s="223"/>
      <c r="YF233" s="223"/>
      <c r="YG233" s="223"/>
      <c r="YH233" s="223"/>
      <c r="YI233" s="223"/>
      <c r="YJ233" s="223"/>
      <c r="YK233" s="223"/>
      <c r="YL233" s="223"/>
      <c r="YM233" s="223"/>
      <c r="YN233" s="223"/>
      <c r="YO233" s="223"/>
      <c r="YP233" s="223"/>
      <c r="YQ233" s="223"/>
      <c r="YR233" s="223"/>
      <c r="YS233" s="223"/>
      <c r="YT233" s="223"/>
      <c r="YU233" s="223"/>
      <c r="YV233" s="223"/>
      <c r="YW233" s="223"/>
      <c r="YX233" s="223"/>
      <c r="YY233" s="223"/>
      <c r="YZ233" s="223"/>
      <c r="ZA233" s="223"/>
      <c r="ZB233" s="223"/>
      <c r="ZC233" s="223"/>
      <c r="ZD233" s="223"/>
      <c r="ZE233" s="223"/>
      <c r="ZF233" s="223"/>
      <c r="ZG233" s="223"/>
      <c r="ZH233" s="223"/>
      <c r="ZI233" s="223"/>
      <c r="ZJ233" s="223"/>
      <c r="ZK233" s="223"/>
      <c r="ZL233" s="223"/>
      <c r="ZM233" s="223"/>
      <c r="ZN233" s="223"/>
      <c r="ZO233" s="223"/>
      <c r="ZP233" s="223"/>
      <c r="ZQ233" s="223"/>
      <c r="ZR233" s="223"/>
      <c r="ZS233" s="223"/>
      <c r="ZT233" s="223"/>
      <c r="ZU233" s="223"/>
      <c r="ZV233" s="223"/>
      <c r="ZW233" s="223"/>
      <c r="ZX233" s="223"/>
      <c r="ZY233" s="223"/>
      <c r="ZZ233" s="223"/>
      <c r="AAA233" s="223"/>
      <c r="AAB233" s="223"/>
      <c r="AAC233" s="223"/>
      <c r="AAD233" s="223"/>
      <c r="AAE233" s="223"/>
      <c r="AAF233" s="223"/>
      <c r="AAG233" s="223"/>
      <c r="AAH233" s="223"/>
      <c r="AAI233" s="223"/>
      <c r="AAJ233" s="223"/>
      <c r="AAK233" s="223"/>
      <c r="AAL233" s="223"/>
      <c r="AAM233" s="223"/>
      <c r="AAN233" s="223"/>
      <c r="AAO233" s="223"/>
      <c r="AAP233" s="223"/>
      <c r="AAQ233" s="223"/>
      <c r="AAR233" s="223"/>
      <c r="AAS233" s="223"/>
      <c r="AAT233" s="223"/>
      <c r="AAU233" s="223"/>
      <c r="AAV233" s="223"/>
      <c r="AAW233" s="223"/>
      <c r="AAX233" s="223"/>
      <c r="AAY233" s="223"/>
      <c r="AAZ233" s="223"/>
      <c r="ABA233" s="223"/>
      <c r="ABB233" s="223"/>
      <c r="ABC233" s="223"/>
      <c r="ABD233" s="223"/>
      <c r="ABE233" s="223"/>
      <c r="ABF233" s="223"/>
      <c r="ABG233" s="223"/>
      <c r="ABH233" s="223"/>
      <c r="ABI233" s="223"/>
      <c r="ABJ233" s="223"/>
      <c r="ABK233" s="223"/>
      <c r="ABL233" s="223"/>
      <c r="ABM233" s="223"/>
      <c r="ABN233" s="223"/>
      <c r="ABO233" s="223"/>
      <c r="ABP233" s="223"/>
      <c r="ABQ233" s="223"/>
      <c r="ABR233" s="223"/>
      <c r="ABS233" s="223"/>
      <c r="ABT233" s="223"/>
      <c r="ABU233" s="223"/>
      <c r="ABV233" s="223"/>
      <c r="ABW233" s="223"/>
      <c r="ABX233" s="223"/>
      <c r="ABY233" s="223"/>
      <c r="ABZ233" s="223"/>
      <c r="ACA233" s="223"/>
      <c r="ACB233" s="223"/>
      <c r="ACC233" s="223"/>
      <c r="ACD233" s="223"/>
      <c r="ACE233" s="223"/>
      <c r="ACF233" s="223"/>
      <c r="ACG233" s="223"/>
      <c r="ACH233" s="223"/>
      <c r="ACI233" s="223"/>
      <c r="ACJ233" s="223"/>
      <c r="ACK233" s="223"/>
      <c r="ACL233" s="223"/>
      <c r="ACM233" s="223"/>
      <c r="ACN233" s="223"/>
      <c r="ACO233" s="223"/>
      <c r="ACP233" s="223"/>
      <c r="ACQ233" s="223"/>
      <c r="ACR233" s="223"/>
      <c r="ACS233" s="223"/>
      <c r="ACT233" s="223"/>
      <c r="ACU233" s="223"/>
      <c r="ACV233" s="223"/>
      <c r="ACW233" s="223"/>
      <c r="ACX233" s="223"/>
      <c r="ACY233" s="223"/>
      <c r="ACZ233" s="223"/>
      <c r="ADA233" s="223"/>
      <c r="ADB233" s="223"/>
      <c r="ADC233" s="223"/>
      <c r="ADD233" s="223"/>
      <c r="ADE233" s="223"/>
      <c r="ADF233" s="223"/>
      <c r="ADG233" s="223"/>
      <c r="ADH233" s="223"/>
      <c r="ADI233" s="223"/>
      <c r="ADJ233" s="223"/>
      <c r="ADK233" s="223"/>
      <c r="ADL233" s="223"/>
      <c r="ADM233" s="223"/>
      <c r="ADN233" s="223"/>
      <c r="ADO233" s="223"/>
      <c r="ADP233" s="223"/>
      <c r="ADQ233" s="223"/>
      <c r="ADR233" s="223"/>
      <c r="ADS233" s="223"/>
      <c r="ADT233" s="223"/>
      <c r="ADU233" s="223"/>
      <c r="ADV233" s="223"/>
      <c r="ADW233" s="223"/>
      <c r="ADX233" s="223"/>
      <c r="ADY233" s="223"/>
      <c r="ADZ233" s="223"/>
      <c r="AEA233" s="223"/>
      <c r="AEB233" s="223"/>
      <c r="AEC233" s="223"/>
      <c r="AED233" s="223"/>
      <c r="AEE233" s="223"/>
      <c r="AEF233" s="223"/>
      <c r="AEG233" s="223"/>
      <c r="AEH233" s="223"/>
      <c r="AEI233" s="223"/>
      <c r="AEJ233" s="223"/>
      <c r="AEK233" s="223"/>
      <c r="AEL233" s="223"/>
      <c r="AEM233" s="223"/>
      <c r="AEN233" s="223"/>
      <c r="AEO233" s="223"/>
      <c r="AEP233" s="223"/>
      <c r="AEQ233" s="223"/>
      <c r="AER233" s="223"/>
      <c r="AES233" s="223"/>
      <c r="AET233" s="223"/>
      <c r="AEU233" s="223"/>
      <c r="AEV233" s="223"/>
      <c r="AEW233" s="223"/>
      <c r="AEX233" s="223"/>
      <c r="AEY233" s="223"/>
      <c r="AEZ233" s="223"/>
      <c r="AFA233" s="223"/>
      <c r="AFB233" s="223"/>
      <c r="AFC233" s="223"/>
      <c r="AFD233" s="223"/>
      <c r="AFE233" s="223"/>
      <c r="AFF233" s="223"/>
      <c r="AFG233" s="223"/>
      <c r="AFH233" s="223"/>
      <c r="AFI233" s="223"/>
      <c r="AFJ233" s="223"/>
      <c r="AFK233" s="223"/>
      <c r="AFL233" s="223"/>
      <c r="AFM233" s="223"/>
      <c r="AFN233" s="223"/>
      <c r="AFO233" s="223"/>
      <c r="AFP233" s="223"/>
      <c r="AFQ233" s="223"/>
      <c r="AFR233" s="223"/>
      <c r="AFS233" s="223"/>
      <c r="AFT233" s="223"/>
    </row>
    <row r="234" spans="1:852" s="64" customFormat="1">
      <c r="A234" s="265" t="s">
        <v>917</v>
      </c>
      <c r="B234" s="101" t="s">
        <v>10041</v>
      </c>
      <c r="C234" s="840" t="str">
        <f>IF(Severity!F234&gt;=0.5,"YES","NO")</f>
        <v>NO</v>
      </c>
      <c r="D234" s="840" t="str">
        <f>IF(Severity!G234&gt;=0.5,"YES","NO")</f>
        <v>YES</v>
      </c>
      <c r="E234" s="112">
        <v>13</v>
      </c>
      <c r="F234" s="112">
        <v>2</v>
      </c>
      <c r="G234" s="574" t="s">
        <v>9625</v>
      </c>
      <c r="H234" s="270" t="s">
        <v>749</v>
      </c>
      <c r="I234" s="270" t="s">
        <v>455</v>
      </c>
      <c r="J234" s="270">
        <v>65</v>
      </c>
      <c r="K234" s="270" t="s">
        <v>455</v>
      </c>
      <c r="L234" s="265"/>
      <c r="M234" s="265"/>
      <c r="N234" s="265"/>
      <c r="O234" s="270" t="s">
        <v>455</v>
      </c>
      <c r="P234" s="265"/>
      <c r="Q234" s="265"/>
      <c r="R234" s="265"/>
      <c r="S234" s="265" t="s">
        <v>235</v>
      </c>
      <c r="T234" s="265">
        <v>9</v>
      </c>
      <c r="U234" s="114">
        <v>16.600000000000001</v>
      </c>
      <c r="V234" s="114">
        <v>5.3</v>
      </c>
      <c r="W234" s="114"/>
      <c r="X234" s="114"/>
      <c r="AA234" s="114">
        <v>10.9</v>
      </c>
      <c r="AB234" s="114">
        <v>6.5</v>
      </c>
      <c r="AC234" s="114"/>
      <c r="AD234" s="114"/>
      <c r="AE234" s="114"/>
      <c r="AF234" s="114"/>
      <c r="AG234" s="114"/>
      <c r="AH234" s="114"/>
      <c r="AI234" s="270">
        <v>302</v>
      </c>
      <c r="AJ234" s="267">
        <f t="shared" si="63"/>
        <v>237</v>
      </c>
      <c r="AK234" s="267">
        <v>237</v>
      </c>
      <c r="AL234" s="90" t="s">
        <v>624</v>
      </c>
      <c r="AM234" s="270" t="s">
        <v>749</v>
      </c>
      <c r="AN234" s="265" t="s">
        <v>455</v>
      </c>
      <c r="AO234" s="265">
        <v>21</v>
      </c>
      <c r="AP234" s="270" t="s">
        <v>455</v>
      </c>
      <c r="AQ234" s="265"/>
      <c r="AR234" s="265"/>
      <c r="AS234" s="265"/>
      <c r="AT234" s="270" t="s">
        <v>455</v>
      </c>
      <c r="AU234" s="265"/>
      <c r="AV234" s="265"/>
      <c r="AW234" s="265"/>
      <c r="AX234" s="265" t="s">
        <v>235</v>
      </c>
      <c r="AY234" s="265">
        <v>9</v>
      </c>
      <c r="AZ234" s="114">
        <v>16.2</v>
      </c>
      <c r="BA234" s="114">
        <v>5.0999999999999996</v>
      </c>
      <c r="BB234" s="114"/>
      <c r="BC234" s="114"/>
      <c r="BF234" s="114">
        <v>12.7</v>
      </c>
      <c r="BG234" s="114">
        <v>6.5</v>
      </c>
      <c r="BH234" s="114"/>
      <c r="BI234" s="114"/>
      <c r="BJ234" s="114"/>
      <c r="BK234" s="114"/>
      <c r="BL234" s="114"/>
      <c r="BM234" s="114"/>
      <c r="BN234" s="265">
        <v>151</v>
      </c>
      <c r="BO234" s="270">
        <f t="shared" si="64"/>
        <v>130</v>
      </c>
      <c r="BP234" s="270">
        <v>128</v>
      </c>
      <c r="BQ234" s="223"/>
      <c r="BR234" s="271" t="s">
        <v>455</v>
      </c>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196"/>
      <c r="CW234" s="270" t="s">
        <v>455</v>
      </c>
      <c r="CX234" s="270"/>
      <c r="CY234" s="265"/>
      <c r="CZ234" s="265"/>
      <c r="DA234" s="265"/>
      <c r="DB234" s="265"/>
      <c r="DC234" s="265"/>
      <c r="DD234" s="265"/>
      <c r="DE234" s="265"/>
      <c r="DF234" s="265"/>
      <c r="DG234" s="265"/>
      <c r="DH234" s="265"/>
      <c r="DI234" s="265"/>
      <c r="DJ234" s="125"/>
      <c r="DK234" s="125"/>
      <c r="DL234" s="125"/>
      <c r="DM234" s="125"/>
      <c r="DN234" s="125"/>
      <c r="DO234" s="125"/>
      <c r="DP234" s="125"/>
      <c r="DQ234" s="125"/>
      <c r="DR234" s="125"/>
      <c r="DS234" s="125"/>
      <c r="DT234" s="125"/>
      <c r="DU234" s="125"/>
      <c r="DV234" s="125"/>
      <c r="DW234" s="125"/>
      <c r="DX234" s="265"/>
      <c r="DY234" s="265"/>
      <c r="DZ234" s="265"/>
      <c r="EA234" s="265"/>
      <c r="EB234" s="270" t="s">
        <v>455</v>
      </c>
      <c r="EC234" s="265"/>
      <c r="ED234" s="265"/>
      <c r="EE234" s="265"/>
      <c r="EF234" s="265"/>
      <c r="EG234" s="265"/>
      <c r="EH234" s="265"/>
      <c r="EI234" s="265"/>
      <c r="EJ234" s="265"/>
      <c r="EK234" s="265"/>
      <c r="EL234" s="265"/>
      <c r="EM234" s="265"/>
      <c r="EN234" s="265"/>
      <c r="EO234" s="125"/>
      <c r="EP234" s="125"/>
      <c r="EQ234" s="125"/>
      <c r="ER234" s="125"/>
      <c r="ES234" s="125"/>
      <c r="ET234" s="125"/>
      <c r="EU234" s="125"/>
      <c r="EV234" s="125"/>
      <c r="EW234" s="125"/>
      <c r="EX234" s="125"/>
      <c r="EY234" s="125"/>
      <c r="EZ234" s="125"/>
      <c r="FA234" s="125"/>
      <c r="FB234" s="125"/>
      <c r="FC234" s="265"/>
      <c r="FD234" s="265"/>
      <c r="FE234" s="265"/>
      <c r="FF234" s="270" t="s">
        <v>455</v>
      </c>
      <c r="FG234" s="265"/>
      <c r="FH234" s="265"/>
      <c r="FI234" s="265"/>
      <c r="FJ234" s="265"/>
      <c r="FK234" s="265"/>
      <c r="FL234" s="265"/>
      <c r="FM234" s="265"/>
      <c r="FN234" s="265"/>
      <c r="FO234" s="265"/>
      <c r="FP234" s="265"/>
      <c r="FQ234" s="265"/>
      <c r="FR234" s="265"/>
      <c r="FS234" s="265"/>
      <c r="FT234" s="265"/>
      <c r="FU234" s="265"/>
      <c r="FV234" s="265"/>
      <c r="FW234" s="265"/>
      <c r="FX234" s="265"/>
      <c r="FY234" s="265"/>
      <c r="FZ234" s="265"/>
      <c r="GA234" s="265"/>
      <c r="GB234" s="265"/>
      <c r="GC234" s="265"/>
      <c r="GD234" s="265"/>
      <c r="GE234" s="265"/>
      <c r="GF234" s="265"/>
      <c r="GG234" s="265"/>
      <c r="GH234" s="265"/>
      <c r="GI234" s="265"/>
      <c r="GJ234" s="265"/>
      <c r="GK234" s="265"/>
      <c r="GL234" s="265"/>
      <c r="GM234" s="265"/>
      <c r="GN234" s="265"/>
      <c r="GO234" s="265"/>
      <c r="GP234" s="265"/>
      <c r="GQ234" s="265"/>
      <c r="GR234" s="265"/>
      <c r="GS234" s="265"/>
      <c r="GT234" s="265"/>
      <c r="GU234" s="265"/>
      <c r="GV234" s="265"/>
      <c r="GW234" s="265"/>
      <c r="GX234" s="265"/>
      <c r="GY234" s="265"/>
      <c r="GZ234" s="265"/>
      <c r="HA234" s="265"/>
      <c r="HB234" s="265"/>
      <c r="HC234" s="265"/>
      <c r="HD234" s="270" t="s">
        <v>455</v>
      </c>
      <c r="HE234" s="265"/>
      <c r="HF234" s="265"/>
      <c r="HG234" s="265"/>
      <c r="HH234" s="265"/>
      <c r="HI234" s="265"/>
      <c r="HJ234" s="265"/>
      <c r="HK234" s="265"/>
      <c r="HL234" s="265"/>
      <c r="HM234" s="265"/>
      <c r="HN234" s="265"/>
      <c r="HO234" s="265"/>
      <c r="HP234" s="265"/>
      <c r="HQ234" s="265"/>
      <c r="HR234" s="265"/>
      <c r="HS234" s="265"/>
      <c r="HT234" s="265"/>
      <c r="HU234" s="265"/>
      <c r="HV234" s="265"/>
      <c r="HW234" s="265"/>
      <c r="HX234" s="265"/>
      <c r="HY234" s="265"/>
      <c r="HZ234" s="265"/>
      <c r="IA234" s="265"/>
      <c r="IB234" s="265"/>
      <c r="IC234" s="265"/>
      <c r="ID234" s="265"/>
      <c r="IE234" s="265"/>
      <c r="IF234" s="265"/>
      <c r="IG234" s="265"/>
      <c r="IH234" s="265"/>
      <c r="II234" s="265"/>
      <c r="IJ234" s="265"/>
      <c r="IK234" s="265"/>
      <c r="IL234" s="265"/>
      <c r="IM234" s="265"/>
      <c r="IN234" s="265"/>
      <c r="IO234" s="265"/>
      <c r="IP234" s="265"/>
      <c r="IQ234" s="265"/>
      <c r="IR234" s="265"/>
      <c r="IS234" s="270" t="s">
        <v>455</v>
      </c>
      <c r="IT234" s="265"/>
      <c r="IU234" s="265"/>
      <c r="IV234" s="265"/>
      <c r="IW234" s="265"/>
      <c r="IX234" s="265"/>
      <c r="IY234" s="265"/>
      <c r="IZ234" s="265"/>
      <c r="JA234" s="265"/>
      <c r="JB234" s="265"/>
      <c r="JC234" s="265"/>
      <c r="JD234" s="265"/>
      <c r="JE234" s="265"/>
      <c r="JF234" s="265"/>
      <c r="JG234" s="265"/>
      <c r="JH234" s="265"/>
      <c r="JI234" s="265"/>
      <c r="JJ234" s="265"/>
      <c r="JK234" s="265"/>
      <c r="JL234" s="265"/>
      <c r="JM234" s="265"/>
      <c r="JN234" s="265"/>
      <c r="JO234" s="265"/>
      <c r="JP234" s="265"/>
      <c r="JQ234" s="265"/>
      <c r="JR234" s="265"/>
      <c r="JS234" s="265"/>
      <c r="JT234" s="265"/>
      <c r="JU234" s="265"/>
      <c r="JV234" s="265"/>
      <c r="JW234" s="265"/>
      <c r="JX234" s="265"/>
      <c r="JY234" s="265"/>
      <c r="JZ234" s="265"/>
      <c r="KA234" s="265"/>
      <c r="KB234" s="265"/>
      <c r="KC234" s="265"/>
      <c r="KD234" s="265"/>
      <c r="KE234" s="270" t="s">
        <v>455</v>
      </c>
      <c r="KF234" s="265"/>
      <c r="KG234" s="265"/>
      <c r="KH234" s="265"/>
      <c r="KI234" s="265"/>
      <c r="KJ234" s="265"/>
      <c r="KK234" s="265"/>
      <c r="KL234" s="265"/>
      <c r="KM234" s="265"/>
      <c r="KN234" s="265"/>
      <c r="KO234" s="265"/>
      <c r="KP234" s="265"/>
      <c r="KQ234" s="265"/>
      <c r="KR234" s="265"/>
      <c r="KS234" s="265"/>
      <c r="KT234" s="265"/>
      <c r="KU234" s="265"/>
      <c r="KV234" s="265"/>
      <c r="KW234" s="265"/>
      <c r="KX234" s="265"/>
      <c r="KY234" s="265"/>
      <c r="KZ234" s="265"/>
      <c r="LA234" s="265"/>
      <c r="LB234" s="265"/>
      <c r="LC234" s="265"/>
      <c r="LD234" s="265"/>
      <c r="LE234" s="265"/>
      <c r="LF234" s="265"/>
      <c r="LG234" s="265"/>
      <c r="LH234" s="265"/>
      <c r="LI234" s="265"/>
      <c r="LJ234" s="265"/>
      <c r="LK234" s="265"/>
      <c r="LL234" s="265"/>
      <c r="LM234" s="265"/>
      <c r="LN234" s="265"/>
      <c r="LO234" s="265"/>
      <c r="LP234" s="265"/>
      <c r="LQ234" s="265"/>
      <c r="LR234" s="265"/>
      <c r="LS234" s="265"/>
      <c r="LT234" s="270" t="s">
        <v>455</v>
      </c>
      <c r="LU234" s="265"/>
      <c r="LV234" s="265"/>
      <c r="LW234" s="265"/>
      <c r="LX234" s="265"/>
      <c r="LY234" s="265"/>
      <c r="LZ234" s="265"/>
      <c r="MA234" s="265"/>
      <c r="MB234" s="265"/>
      <c r="MC234" s="265"/>
      <c r="MD234" s="265"/>
      <c r="ME234" s="265"/>
      <c r="MF234" s="265"/>
      <c r="MG234" s="265"/>
      <c r="MH234" s="265"/>
      <c r="MI234" s="265"/>
      <c r="MJ234" s="265"/>
      <c r="MK234" s="265"/>
      <c r="ML234" s="265"/>
      <c r="MM234" s="265"/>
      <c r="MN234" s="265"/>
      <c r="MO234" s="265"/>
      <c r="MP234" s="265"/>
      <c r="MQ234" s="265"/>
      <c r="MR234" s="265"/>
      <c r="MS234" s="265"/>
      <c r="MT234" s="265"/>
      <c r="MU234" s="265"/>
      <c r="MV234" s="265"/>
      <c r="MW234" s="265"/>
      <c r="MX234" s="265"/>
      <c r="MY234" s="265"/>
      <c r="MZ234" s="265"/>
      <c r="NA234" s="265"/>
      <c r="NB234" s="265"/>
      <c r="NC234" s="265"/>
      <c r="ND234" s="265"/>
      <c r="NE234" s="265"/>
      <c r="NF234" s="265"/>
      <c r="NG234" s="265"/>
      <c r="NH234" s="265"/>
      <c r="NI234" s="265"/>
      <c r="NJ234" s="265"/>
      <c r="NK234" s="265"/>
      <c r="NL234" s="265"/>
      <c r="NM234" s="265"/>
      <c r="NN234" s="265"/>
      <c r="NO234" s="265"/>
      <c r="NP234" s="265"/>
      <c r="NQ234" s="265"/>
      <c r="NR234" s="265"/>
      <c r="NS234" s="265"/>
      <c r="NT234" s="265"/>
      <c r="NU234" s="265"/>
      <c r="NV234" s="265"/>
      <c r="NW234" s="265"/>
      <c r="NX234" s="265"/>
      <c r="NY234" s="265"/>
      <c r="NZ234" s="265"/>
      <c r="OA234" s="265"/>
      <c r="OB234" s="265"/>
      <c r="OC234" s="265"/>
      <c r="OD234" s="265"/>
      <c r="OE234" s="265"/>
      <c r="OF234" s="265"/>
      <c r="OG234" s="265"/>
      <c r="OH234" s="265"/>
      <c r="OI234" s="265"/>
      <c r="OJ234" s="265"/>
      <c r="OK234" s="265"/>
      <c r="OL234" s="265"/>
      <c r="OM234" s="265"/>
      <c r="ON234" s="265"/>
      <c r="OO234" s="265"/>
      <c r="OP234" s="265"/>
      <c r="OQ234" s="265"/>
      <c r="OR234" s="265"/>
      <c r="OS234" s="267">
        <f>IF(ISERROR(#REF!),0,1)</f>
        <v>0</v>
      </c>
      <c r="OT234" s="267">
        <f t="shared" si="65"/>
        <v>0</v>
      </c>
      <c r="OU234" s="267">
        <f t="shared" si="66"/>
        <v>1</v>
      </c>
      <c r="OV234" s="223"/>
      <c r="OW234" s="223"/>
      <c r="OX234" s="223"/>
      <c r="OY234" s="223"/>
      <c r="OZ234" s="223"/>
      <c r="PA234" s="223"/>
      <c r="PB234" s="223"/>
      <c r="PC234" s="223"/>
      <c r="PD234" s="223"/>
      <c r="PE234" s="223"/>
      <c r="PF234" s="223"/>
      <c r="PG234" s="223"/>
      <c r="PH234" s="223"/>
      <c r="PI234" s="223"/>
      <c r="PJ234" s="223"/>
      <c r="PK234" s="223"/>
      <c r="PL234" s="223"/>
      <c r="PM234" s="223"/>
      <c r="PN234" s="223"/>
      <c r="PO234" s="223"/>
      <c r="PP234" s="223"/>
      <c r="PQ234" s="223"/>
      <c r="PR234" s="223"/>
      <c r="PS234" s="223"/>
      <c r="PT234" s="223"/>
      <c r="PU234" s="223"/>
      <c r="PV234" s="223"/>
      <c r="PW234" s="223"/>
      <c r="PX234" s="223"/>
      <c r="PY234" s="223"/>
      <c r="PZ234" s="223"/>
      <c r="QA234" s="223"/>
      <c r="QB234" s="223"/>
      <c r="QC234" s="223"/>
      <c r="QD234" s="223"/>
      <c r="QE234" s="223"/>
      <c r="QF234" s="223"/>
      <c r="QG234" s="223"/>
      <c r="QH234" s="223"/>
      <c r="QI234" s="223"/>
      <c r="QJ234" s="223"/>
      <c r="QK234" s="223"/>
      <c r="QL234" s="223"/>
      <c r="QM234" s="223"/>
      <c r="QN234" s="223"/>
      <c r="QO234" s="223"/>
      <c r="QP234" s="223"/>
      <c r="QQ234" s="223"/>
      <c r="QR234" s="223"/>
      <c r="QS234" s="223"/>
      <c r="QT234" s="223"/>
      <c r="QU234" s="223"/>
      <c r="QV234" s="223"/>
      <c r="QW234" s="223"/>
      <c r="QX234" s="223"/>
      <c r="QY234" s="223"/>
      <c r="QZ234" s="223"/>
      <c r="RA234" s="223"/>
      <c r="RB234" s="223"/>
      <c r="RC234" s="223"/>
      <c r="RD234" s="223"/>
      <c r="RE234" s="223"/>
      <c r="RF234" s="223"/>
      <c r="RG234" s="223"/>
      <c r="RH234" s="223"/>
      <c r="RI234" s="223"/>
      <c r="RJ234" s="223"/>
      <c r="RK234" s="223"/>
      <c r="RL234" s="223"/>
      <c r="RM234" s="223"/>
      <c r="RN234" s="223"/>
      <c r="RO234" s="223"/>
      <c r="RP234" s="223"/>
      <c r="RQ234" s="223"/>
      <c r="RR234" s="223"/>
      <c r="RS234" s="223"/>
      <c r="RT234" s="223"/>
      <c r="RU234" s="223"/>
      <c r="RV234" s="223"/>
      <c r="RW234" s="223"/>
      <c r="RX234" s="223"/>
      <c r="RY234" s="223"/>
      <c r="RZ234" s="223"/>
      <c r="SA234" s="223"/>
      <c r="SB234" s="223"/>
      <c r="SC234" s="223"/>
      <c r="SD234" s="223"/>
      <c r="SE234" s="223"/>
      <c r="SF234" s="223"/>
      <c r="SG234" s="223"/>
      <c r="SH234" s="223"/>
      <c r="SI234" s="223"/>
      <c r="SJ234" s="223"/>
      <c r="SK234" s="223"/>
      <c r="SL234" s="223"/>
      <c r="SM234" s="223"/>
      <c r="SN234" s="223"/>
      <c r="SO234" s="223"/>
      <c r="SP234" s="223"/>
      <c r="SQ234" s="223"/>
      <c r="SR234" s="223"/>
      <c r="SS234" s="223"/>
      <c r="ST234" s="223"/>
      <c r="SU234" s="223"/>
      <c r="SV234" s="223"/>
      <c r="SW234" s="223"/>
      <c r="SX234" s="223"/>
      <c r="SY234" s="223"/>
      <c r="SZ234" s="223"/>
      <c r="TA234" s="223"/>
      <c r="TB234" s="223"/>
      <c r="TC234" s="223"/>
      <c r="TD234" s="223"/>
      <c r="TE234" s="223"/>
      <c r="TF234" s="223"/>
      <c r="TG234" s="223"/>
      <c r="TH234" s="223"/>
      <c r="TI234" s="223"/>
      <c r="TJ234" s="223"/>
      <c r="TK234" s="223"/>
      <c r="TL234" s="223"/>
      <c r="TM234" s="223"/>
      <c r="TN234" s="223"/>
      <c r="TO234" s="223"/>
      <c r="TP234" s="223"/>
      <c r="TQ234" s="223"/>
      <c r="TR234" s="223"/>
      <c r="TS234" s="223"/>
      <c r="TT234" s="223"/>
      <c r="TU234" s="223"/>
      <c r="TV234" s="223"/>
      <c r="TW234" s="223"/>
      <c r="TX234" s="223"/>
      <c r="TY234" s="223"/>
      <c r="TZ234" s="223"/>
      <c r="UA234" s="223"/>
      <c r="UB234" s="223"/>
      <c r="UC234" s="223"/>
      <c r="UD234" s="223"/>
      <c r="UE234" s="223"/>
      <c r="UF234" s="223"/>
      <c r="UG234" s="223"/>
      <c r="UH234" s="223"/>
      <c r="UI234" s="223"/>
      <c r="UJ234" s="223"/>
      <c r="UK234" s="223"/>
      <c r="UL234" s="223"/>
      <c r="UM234" s="223"/>
      <c r="UN234" s="223"/>
      <c r="UO234" s="223"/>
      <c r="UP234" s="223"/>
      <c r="UQ234" s="223"/>
      <c r="UR234" s="223"/>
      <c r="US234" s="223"/>
      <c r="UT234" s="223"/>
      <c r="UU234" s="223"/>
      <c r="UV234" s="223"/>
      <c r="UW234" s="223"/>
      <c r="UX234" s="223"/>
      <c r="UY234" s="223"/>
      <c r="UZ234" s="223"/>
      <c r="VA234" s="223"/>
      <c r="VB234" s="223"/>
      <c r="VC234" s="223"/>
      <c r="VD234" s="223"/>
      <c r="VE234" s="223"/>
      <c r="VF234" s="223"/>
      <c r="VG234" s="223"/>
      <c r="VH234" s="223"/>
      <c r="VI234" s="223"/>
      <c r="VJ234" s="223"/>
      <c r="VK234" s="223"/>
      <c r="VL234" s="223"/>
      <c r="VM234" s="223"/>
      <c r="VN234" s="223"/>
      <c r="VO234" s="223"/>
      <c r="VP234" s="223"/>
      <c r="VQ234" s="223"/>
      <c r="VR234" s="223"/>
      <c r="VS234" s="223"/>
      <c r="VT234" s="223"/>
      <c r="VU234" s="223"/>
      <c r="VV234" s="223"/>
      <c r="VW234" s="223"/>
      <c r="VX234" s="223"/>
      <c r="VY234" s="223"/>
      <c r="VZ234" s="223"/>
      <c r="WA234" s="223"/>
      <c r="WB234" s="223"/>
      <c r="WC234" s="223"/>
      <c r="WD234" s="223"/>
      <c r="WE234" s="223"/>
      <c r="WF234" s="223"/>
      <c r="WG234" s="223"/>
      <c r="WH234" s="223"/>
      <c r="WI234" s="223"/>
      <c r="WJ234" s="223"/>
      <c r="WK234" s="223"/>
      <c r="WL234" s="223"/>
      <c r="WM234" s="223"/>
      <c r="WN234" s="223"/>
      <c r="WO234" s="223"/>
      <c r="WP234" s="223"/>
      <c r="WQ234" s="223"/>
      <c r="WR234" s="223"/>
      <c r="WS234" s="223"/>
      <c r="WT234" s="223"/>
      <c r="WU234" s="223"/>
      <c r="WV234" s="223"/>
      <c r="WW234" s="223"/>
      <c r="WX234" s="223"/>
      <c r="WY234" s="223"/>
      <c r="WZ234" s="223"/>
      <c r="XA234" s="223"/>
      <c r="XB234" s="223"/>
      <c r="XC234" s="223"/>
      <c r="XD234" s="223"/>
      <c r="XE234" s="223"/>
      <c r="XF234" s="223"/>
      <c r="XG234" s="223"/>
      <c r="XH234" s="223"/>
      <c r="XI234" s="223"/>
      <c r="XJ234" s="223"/>
      <c r="XK234" s="223"/>
      <c r="XL234" s="223"/>
      <c r="XM234" s="223"/>
      <c r="XN234" s="223"/>
      <c r="XO234" s="223"/>
      <c r="XP234" s="223"/>
      <c r="XQ234" s="223"/>
      <c r="XR234" s="223"/>
      <c r="XS234" s="223"/>
      <c r="XT234" s="223"/>
      <c r="XU234" s="223"/>
      <c r="XV234" s="223"/>
      <c r="XW234" s="223"/>
      <c r="XX234" s="223"/>
      <c r="XY234" s="223"/>
      <c r="XZ234" s="223"/>
      <c r="YA234" s="223"/>
      <c r="YB234" s="223"/>
      <c r="YC234" s="223"/>
      <c r="YD234" s="223"/>
      <c r="YE234" s="223"/>
      <c r="YF234" s="223"/>
      <c r="YG234" s="223"/>
      <c r="YH234" s="223"/>
      <c r="YI234" s="223"/>
      <c r="YJ234" s="223"/>
      <c r="YK234" s="223"/>
      <c r="YL234" s="223"/>
      <c r="YM234" s="223"/>
      <c r="YN234" s="223"/>
      <c r="YO234" s="223"/>
      <c r="YP234" s="223"/>
      <c r="YQ234" s="223"/>
      <c r="YR234" s="223"/>
      <c r="YS234" s="223"/>
      <c r="YT234" s="223"/>
      <c r="YU234" s="223"/>
      <c r="YV234" s="223"/>
      <c r="YW234" s="223"/>
      <c r="YX234" s="223"/>
      <c r="YY234" s="223"/>
      <c r="YZ234" s="223"/>
      <c r="ZA234" s="223"/>
      <c r="ZB234" s="223"/>
      <c r="ZC234" s="223"/>
      <c r="ZD234" s="223"/>
      <c r="ZE234" s="223"/>
      <c r="ZF234" s="223"/>
      <c r="ZG234" s="223"/>
      <c r="ZH234" s="223"/>
      <c r="ZI234" s="223"/>
      <c r="ZJ234" s="223"/>
      <c r="ZK234" s="223"/>
      <c r="ZL234" s="223"/>
      <c r="ZM234" s="223"/>
      <c r="ZN234" s="223"/>
      <c r="ZO234" s="223"/>
      <c r="ZP234" s="223"/>
      <c r="ZQ234" s="223"/>
      <c r="ZR234" s="223"/>
      <c r="ZS234" s="223"/>
      <c r="ZT234" s="223"/>
      <c r="ZU234" s="223"/>
      <c r="ZV234" s="223"/>
      <c r="ZW234" s="223"/>
      <c r="ZX234" s="223"/>
      <c r="ZY234" s="223"/>
      <c r="ZZ234" s="223"/>
      <c r="AAA234" s="223"/>
      <c r="AAB234" s="223"/>
      <c r="AAC234" s="223"/>
      <c r="AAD234" s="223"/>
      <c r="AAE234" s="223"/>
      <c r="AAF234" s="223"/>
      <c r="AAG234" s="223"/>
      <c r="AAH234" s="223"/>
      <c r="AAI234" s="223"/>
      <c r="AAJ234" s="223"/>
      <c r="AAK234" s="223"/>
      <c r="AAL234" s="223"/>
      <c r="AAM234" s="223"/>
      <c r="AAN234" s="223"/>
      <c r="AAO234" s="223"/>
      <c r="AAP234" s="223"/>
      <c r="AAQ234" s="223"/>
      <c r="AAR234" s="223"/>
      <c r="AAS234" s="223"/>
      <c r="AAT234" s="223"/>
      <c r="AAU234" s="223"/>
      <c r="AAV234" s="223"/>
      <c r="AAW234" s="223"/>
      <c r="AAX234" s="223"/>
      <c r="AAY234" s="223"/>
      <c r="AAZ234" s="223"/>
      <c r="ABA234" s="223"/>
      <c r="ABB234" s="223"/>
      <c r="ABC234" s="223"/>
      <c r="ABD234" s="223"/>
      <c r="ABE234" s="223"/>
      <c r="ABF234" s="223"/>
      <c r="ABG234" s="223"/>
      <c r="ABH234" s="223"/>
      <c r="ABI234" s="223"/>
      <c r="ABJ234" s="223"/>
      <c r="ABK234" s="223"/>
      <c r="ABL234" s="223"/>
      <c r="ABM234" s="223"/>
      <c r="ABN234" s="223"/>
      <c r="ABO234" s="223"/>
      <c r="ABP234" s="223"/>
      <c r="ABQ234" s="223"/>
      <c r="ABR234" s="223"/>
      <c r="ABS234" s="223"/>
      <c r="ABT234" s="223"/>
      <c r="ABU234" s="223"/>
      <c r="ABV234" s="223"/>
      <c r="ABW234" s="223"/>
      <c r="ABX234" s="223"/>
      <c r="ABY234" s="223"/>
      <c r="ABZ234" s="223"/>
      <c r="ACA234" s="223"/>
      <c r="ACB234" s="223"/>
      <c r="ACC234" s="223"/>
      <c r="ACD234" s="223"/>
      <c r="ACE234" s="223"/>
      <c r="ACF234" s="223"/>
      <c r="ACG234" s="223"/>
      <c r="ACH234" s="223"/>
      <c r="ACI234" s="223"/>
      <c r="ACJ234" s="223"/>
      <c r="ACK234" s="223"/>
      <c r="ACL234" s="223"/>
      <c r="ACM234" s="223"/>
      <c r="ACN234" s="223"/>
      <c r="ACO234" s="223"/>
      <c r="ACP234" s="223"/>
      <c r="ACQ234" s="223"/>
      <c r="ACR234" s="223"/>
      <c r="ACS234" s="223"/>
      <c r="ACT234" s="223"/>
      <c r="ACU234" s="223"/>
      <c r="ACV234" s="223"/>
      <c r="ACW234" s="223"/>
      <c r="ACX234" s="223"/>
      <c r="ACY234" s="223"/>
      <c r="ACZ234" s="223"/>
      <c r="ADA234" s="223"/>
      <c r="ADB234" s="223"/>
      <c r="ADC234" s="223"/>
      <c r="ADD234" s="223"/>
      <c r="ADE234" s="223"/>
      <c r="ADF234" s="223"/>
      <c r="ADG234" s="223"/>
      <c r="ADH234" s="223"/>
      <c r="ADI234" s="223"/>
      <c r="ADJ234" s="223"/>
      <c r="ADK234" s="223"/>
      <c r="ADL234" s="223"/>
      <c r="ADM234" s="223"/>
      <c r="ADN234" s="223"/>
      <c r="ADO234" s="223"/>
      <c r="ADP234" s="223"/>
      <c r="ADQ234" s="223"/>
      <c r="ADR234" s="223"/>
      <c r="ADS234" s="223"/>
      <c r="ADT234" s="223"/>
      <c r="ADU234" s="223"/>
      <c r="ADV234" s="223"/>
      <c r="ADW234" s="223"/>
      <c r="ADX234" s="223"/>
      <c r="ADY234" s="223"/>
      <c r="ADZ234" s="223"/>
      <c r="AEA234" s="223"/>
      <c r="AEB234" s="223"/>
      <c r="AEC234" s="223"/>
      <c r="AED234" s="223"/>
      <c r="AEE234" s="223"/>
      <c r="AEF234" s="223"/>
      <c r="AEG234" s="223"/>
      <c r="AEH234" s="223"/>
      <c r="AEI234" s="223"/>
      <c r="AEJ234" s="223"/>
      <c r="AEK234" s="223"/>
      <c r="AEL234" s="223"/>
      <c r="AEM234" s="223"/>
      <c r="AEN234" s="223"/>
      <c r="AEO234" s="223"/>
      <c r="AEP234" s="223"/>
      <c r="AEQ234" s="223"/>
      <c r="AER234" s="223"/>
      <c r="AES234" s="223"/>
      <c r="AET234" s="223"/>
      <c r="AEU234" s="223"/>
      <c r="AEV234" s="223"/>
      <c r="AEW234" s="223"/>
      <c r="AEX234" s="223"/>
      <c r="AEY234" s="223"/>
      <c r="AEZ234" s="223"/>
      <c r="AFA234" s="223"/>
      <c r="AFB234" s="223"/>
      <c r="AFC234" s="223"/>
      <c r="AFD234" s="223"/>
      <c r="AFE234" s="223"/>
      <c r="AFF234" s="223"/>
      <c r="AFG234" s="223"/>
      <c r="AFH234" s="223"/>
      <c r="AFI234" s="223"/>
      <c r="AFJ234" s="223"/>
      <c r="AFK234" s="223"/>
      <c r="AFL234" s="223"/>
      <c r="AFM234" s="223"/>
      <c r="AFN234" s="223"/>
      <c r="AFO234" s="223"/>
      <c r="AFP234" s="223"/>
      <c r="AFQ234" s="223"/>
      <c r="AFR234" s="223"/>
      <c r="AFS234" s="223"/>
      <c r="AFT234" s="223"/>
    </row>
    <row r="235" spans="1:852" s="64" customFormat="1">
      <c r="A235" s="265" t="s">
        <v>2898</v>
      </c>
      <c r="B235" s="101" t="s">
        <v>10041</v>
      </c>
      <c r="C235" s="260" t="s">
        <v>173</v>
      </c>
      <c r="D235" s="260" t="s">
        <v>3028</v>
      </c>
      <c r="E235" s="214">
        <v>10</v>
      </c>
      <c r="F235" s="214">
        <v>2</v>
      </c>
      <c r="G235" s="202" t="s">
        <v>9628</v>
      </c>
      <c r="H235" s="270" t="s">
        <v>455</v>
      </c>
      <c r="I235" s="270">
        <v>0</v>
      </c>
      <c r="J235" s="270">
        <v>0</v>
      </c>
      <c r="K235" s="270" t="s">
        <v>455</v>
      </c>
      <c r="L235" s="265"/>
      <c r="M235" s="265"/>
      <c r="N235" s="270"/>
      <c r="O235" s="270" t="s">
        <v>602</v>
      </c>
      <c r="P235" s="265">
        <v>17</v>
      </c>
      <c r="Q235" s="265">
        <v>23</v>
      </c>
      <c r="R235" s="265">
        <v>30</v>
      </c>
      <c r="S235" s="270" t="s">
        <v>602</v>
      </c>
      <c r="T235" s="270">
        <v>17</v>
      </c>
      <c r="U235" s="125">
        <v>16.7</v>
      </c>
      <c r="V235" s="125" t="s">
        <v>455</v>
      </c>
      <c r="W235" s="125"/>
      <c r="X235" s="125"/>
      <c r="Y235" s="125"/>
      <c r="Z235" s="125"/>
      <c r="AA235" s="125"/>
      <c r="AB235" s="125"/>
      <c r="AC235" s="125"/>
      <c r="AD235" s="125"/>
      <c r="AE235" s="114"/>
      <c r="AF235" s="125"/>
      <c r="AG235" s="125"/>
      <c r="AH235" s="125"/>
      <c r="AI235" s="265">
        <v>43</v>
      </c>
      <c r="AJ235" s="267">
        <f t="shared" si="63"/>
        <v>43</v>
      </c>
      <c r="AK235" s="267" t="s">
        <v>455</v>
      </c>
      <c r="AL235" s="574" t="s">
        <v>9632</v>
      </c>
      <c r="AM235" s="270" t="s">
        <v>455</v>
      </c>
      <c r="AN235" s="270">
        <v>0</v>
      </c>
      <c r="AO235" s="270">
        <v>0</v>
      </c>
      <c r="AP235" s="270"/>
      <c r="AQ235" s="265"/>
      <c r="AR235" s="265"/>
      <c r="AS235" s="265"/>
      <c r="AT235" s="265" t="s">
        <v>602</v>
      </c>
      <c r="AU235" s="265">
        <v>17</v>
      </c>
      <c r="AV235" s="265">
        <v>14</v>
      </c>
      <c r="AW235" s="265">
        <v>30</v>
      </c>
      <c r="AX235" s="265" t="s">
        <v>602</v>
      </c>
      <c r="AY235" s="265">
        <v>17</v>
      </c>
      <c r="AZ235" s="114">
        <v>17.399999999999999</v>
      </c>
      <c r="BA235" s="114" t="s">
        <v>455</v>
      </c>
      <c r="BB235" s="114"/>
      <c r="BC235" s="114"/>
      <c r="BD235" s="114"/>
      <c r="BE235" s="114"/>
      <c r="BF235" s="114"/>
      <c r="BG235" s="114"/>
      <c r="BH235" s="114"/>
      <c r="BI235" s="114"/>
      <c r="BJ235" s="114"/>
      <c r="BK235" s="114"/>
      <c r="BL235" s="114"/>
      <c r="BM235" s="114"/>
      <c r="BN235" s="265">
        <v>43</v>
      </c>
      <c r="BO235" s="270">
        <f t="shared" si="64"/>
        <v>43</v>
      </c>
      <c r="BP235" s="270" t="s">
        <v>455</v>
      </c>
      <c r="BQ235" s="270"/>
      <c r="BR235" s="270" t="s">
        <v>455</v>
      </c>
      <c r="BS235" s="265"/>
      <c r="BT235" s="265"/>
      <c r="BU235" s="265"/>
      <c r="BV235" s="265"/>
      <c r="BW235" s="265"/>
      <c r="BX235" s="265"/>
      <c r="BY235" s="265"/>
      <c r="BZ235" s="265"/>
      <c r="CA235" s="265"/>
      <c r="CB235" s="265"/>
      <c r="CC235" s="265"/>
      <c r="CD235" s="265"/>
      <c r="CE235" s="114"/>
      <c r="CF235" s="114"/>
      <c r="CG235" s="114"/>
      <c r="CH235" s="114"/>
      <c r="CI235" s="114"/>
      <c r="CJ235" s="114"/>
      <c r="CK235" s="114"/>
      <c r="CL235" s="114"/>
      <c r="CM235" s="114"/>
      <c r="CN235" s="114"/>
      <c r="CO235" s="114"/>
      <c r="CP235" s="114"/>
      <c r="CQ235" s="114"/>
      <c r="CR235" s="114"/>
      <c r="CS235" s="265"/>
      <c r="CT235" s="265"/>
      <c r="CU235" s="265"/>
      <c r="CV235" s="270"/>
      <c r="CW235" s="270" t="s">
        <v>455</v>
      </c>
      <c r="CX235" s="270"/>
      <c r="CY235" s="265"/>
      <c r="CZ235" s="265"/>
      <c r="DA235" s="265"/>
      <c r="DB235" s="265"/>
      <c r="DC235" s="265"/>
      <c r="DD235" s="265"/>
      <c r="DE235" s="265"/>
      <c r="DF235" s="265"/>
      <c r="DG235" s="265"/>
      <c r="DH235" s="265"/>
      <c r="DI235" s="265"/>
      <c r="DJ235" s="125"/>
      <c r="DK235" s="125"/>
      <c r="DL235" s="125"/>
      <c r="DM235" s="125"/>
      <c r="DN235" s="125"/>
      <c r="DO235" s="125"/>
      <c r="DP235" s="125"/>
      <c r="DQ235" s="125"/>
      <c r="DR235" s="125"/>
      <c r="DS235" s="125"/>
      <c r="DT235" s="125"/>
      <c r="DU235" s="125"/>
      <c r="DV235" s="125"/>
      <c r="DW235" s="125"/>
      <c r="DX235" s="265"/>
      <c r="DY235" s="265"/>
      <c r="DZ235" s="265"/>
      <c r="EA235" s="265"/>
      <c r="EB235" s="270" t="s">
        <v>455</v>
      </c>
      <c r="EC235" s="265"/>
      <c r="ED235" s="265"/>
      <c r="EE235" s="265"/>
      <c r="EF235" s="265"/>
      <c r="EG235" s="265"/>
      <c r="EH235" s="265"/>
      <c r="EI235" s="265"/>
      <c r="EJ235" s="265"/>
      <c r="EK235" s="265"/>
      <c r="EL235" s="265"/>
      <c r="EM235" s="265"/>
      <c r="EN235" s="265"/>
      <c r="EO235" s="125"/>
      <c r="EP235" s="125"/>
      <c r="EQ235" s="125"/>
      <c r="ER235" s="125"/>
      <c r="ES235" s="125"/>
      <c r="ET235" s="125"/>
      <c r="EU235" s="125"/>
      <c r="EV235" s="125"/>
      <c r="EW235" s="125"/>
      <c r="EX235" s="125"/>
      <c r="EY235" s="125"/>
      <c r="EZ235" s="125"/>
      <c r="FA235" s="125"/>
      <c r="FB235" s="125"/>
      <c r="FC235" s="265"/>
      <c r="FD235" s="265"/>
      <c r="FE235" s="265"/>
      <c r="FF235" s="270" t="s">
        <v>455</v>
      </c>
      <c r="FG235" s="265"/>
      <c r="FH235" s="265"/>
      <c r="FI235" s="265"/>
      <c r="FJ235" s="265"/>
      <c r="FK235" s="265"/>
      <c r="FL235" s="265"/>
      <c r="FM235" s="265"/>
      <c r="FN235" s="265"/>
      <c r="FO235" s="265"/>
      <c r="FP235" s="265"/>
      <c r="FQ235" s="265"/>
      <c r="FR235" s="265"/>
      <c r="FS235" s="265"/>
      <c r="FT235" s="265"/>
      <c r="FU235" s="265"/>
      <c r="FV235" s="265"/>
      <c r="FW235" s="265"/>
      <c r="FX235" s="265"/>
      <c r="FY235" s="265"/>
      <c r="FZ235" s="265"/>
      <c r="GA235" s="265"/>
      <c r="GB235" s="265"/>
      <c r="GC235" s="265"/>
      <c r="GD235" s="265"/>
      <c r="GE235" s="265"/>
      <c r="GF235" s="265"/>
      <c r="GG235" s="265"/>
      <c r="GH235" s="265" t="s">
        <v>602</v>
      </c>
      <c r="GI235" s="265">
        <v>17</v>
      </c>
      <c r="GJ235" s="265" t="s">
        <v>3025</v>
      </c>
      <c r="GK235" s="265">
        <v>1.1000000000000001</v>
      </c>
      <c r="GL235" s="265"/>
      <c r="GM235" s="265">
        <v>-1.6</v>
      </c>
      <c r="GN235" s="265">
        <v>3.9</v>
      </c>
      <c r="GO235" s="265"/>
      <c r="GP235" s="265"/>
      <c r="GQ235" s="265"/>
      <c r="GR235" s="265"/>
      <c r="GS235" s="265"/>
      <c r="GT235" s="265"/>
      <c r="GU235" s="265"/>
      <c r="GV235" s="265"/>
      <c r="GW235" s="265"/>
      <c r="GX235" s="265"/>
      <c r="GY235" s="265"/>
      <c r="GZ235" s="265"/>
      <c r="HA235" s="265"/>
      <c r="HB235" s="265"/>
      <c r="HC235" s="265"/>
      <c r="HD235" s="270" t="s">
        <v>455</v>
      </c>
      <c r="HE235" s="265"/>
      <c r="HF235" s="265"/>
      <c r="HG235" s="265"/>
      <c r="HH235" s="265"/>
      <c r="HI235" s="265"/>
      <c r="HJ235" s="265"/>
      <c r="HK235" s="265"/>
      <c r="HL235" s="265"/>
      <c r="HM235" s="265"/>
      <c r="HN235" s="265"/>
      <c r="HO235" s="265"/>
      <c r="HP235" s="265"/>
      <c r="HQ235" s="265"/>
      <c r="HR235" s="265"/>
      <c r="HS235" s="265"/>
      <c r="HT235" s="265"/>
      <c r="HU235" s="265"/>
      <c r="HV235" s="265"/>
      <c r="HW235" s="265"/>
      <c r="HX235" s="265"/>
      <c r="HY235" s="265"/>
      <c r="HZ235" s="265"/>
      <c r="IA235" s="265"/>
      <c r="IB235" s="265"/>
      <c r="IC235" s="265"/>
      <c r="ID235" s="265"/>
      <c r="IE235" s="265"/>
      <c r="IF235" s="265"/>
      <c r="IG235" s="265"/>
      <c r="IH235" s="265"/>
      <c r="II235" s="265"/>
      <c r="IJ235" s="265"/>
      <c r="IK235" s="265"/>
      <c r="IL235" s="265"/>
      <c r="IM235" s="265"/>
      <c r="IN235" s="265"/>
      <c r="IO235" s="265"/>
      <c r="IP235" s="265"/>
      <c r="IQ235" s="265"/>
      <c r="IR235" s="265"/>
      <c r="IS235" s="270" t="s">
        <v>455</v>
      </c>
      <c r="IT235" s="265"/>
      <c r="IU235" s="265"/>
      <c r="IV235" s="265"/>
      <c r="IW235" s="265"/>
      <c r="IX235" s="265"/>
      <c r="IY235" s="265"/>
      <c r="IZ235" s="265"/>
      <c r="JA235" s="265"/>
      <c r="JB235" s="265"/>
      <c r="JC235" s="265"/>
      <c r="JD235" s="265"/>
      <c r="JE235" s="265"/>
      <c r="JF235" s="265"/>
      <c r="JG235" s="265"/>
      <c r="JH235" s="265"/>
      <c r="JI235" s="265"/>
      <c r="JJ235" s="265"/>
      <c r="JK235" s="265"/>
      <c r="JL235" s="265"/>
      <c r="JM235" s="265"/>
      <c r="JN235" s="265"/>
      <c r="JO235" s="265"/>
      <c r="JP235" s="265"/>
      <c r="JQ235" s="265"/>
      <c r="JR235" s="265"/>
      <c r="JS235" s="265"/>
      <c r="JT235" s="265"/>
      <c r="JU235" s="265"/>
      <c r="JV235" s="265"/>
      <c r="JW235" s="265"/>
      <c r="JX235" s="265"/>
      <c r="JY235" s="265"/>
      <c r="JZ235" s="265"/>
      <c r="KA235" s="265"/>
      <c r="KB235" s="265"/>
      <c r="KC235" s="265"/>
      <c r="KD235" s="265"/>
      <c r="KE235" s="270" t="s">
        <v>455</v>
      </c>
      <c r="KF235" s="265"/>
      <c r="KG235" s="265"/>
      <c r="KH235" s="265"/>
      <c r="KI235" s="265"/>
      <c r="KJ235" s="265"/>
      <c r="KK235" s="265"/>
      <c r="KL235" s="265"/>
      <c r="KM235" s="265"/>
      <c r="KN235" s="265"/>
      <c r="KO235" s="265"/>
      <c r="KP235" s="265"/>
      <c r="KQ235" s="265"/>
      <c r="KR235" s="265"/>
      <c r="KS235" s="265"/>
      <c r="KT235" s="265"/>
      <c r="KU235" s="265"/>
      <c r="KV235" s="265"/>
      <c r="KW235" s="265"/>
      <c r="KX235" s="265"/>
      <c r="KY235" s="265"/>
      <c r="KZ235" s="265"/>
      <c r="LA235" s="265"/>
      <c r="LB235" s="265"/>
      <c r="LC235" s="265"/>
      <c r="LD235" s="265"/>
      <c r="LE235" s="265"/>
      <c r="LF235" s="265"/>
      <c r="LG235" s="265"/>
      <c r="LH235" s="265"/>
      <c r="LI235" s="265"/>
      <c r="LJ235" s="265"/>
      <c r="LK235" s="265"/>
      <c r="LL235" s="265"/>
      <c r="LM235" s="265"/>
      <c r="LN235" s="265"/>
      <c r="LO235" s="265"/>
      <c r="LP235" s="265"/>
      <c r="LQ235" s="265"/>
      <c r="LR235" s="265"/>
      <c r="LS235" s="265"/>
      <c r="LT235" s="270" t="s">
        <v>455</v>
      </c>
      <c r="LU235" s="265"/>
      <c r="LV235" s="265"/>
      <c r="LW235" s="265"/>
      <c r="LX235" s="265"/>
      <c r="LY235" s="265"/>
      <c r="LZ235" s="265"/>
      <c r="MA235" s="265"/>
      <c r="MB235" s="265"/>
      <c r="MC235" s="265"/>
      <c r="MD235" s="265"/>
      <c r="ME235" s="265"/>
      <c r="MF235" s="265"/>
      <c r="MG235" s="265"/>
      <c r="MH235" s="265"/>
      <c r="MI235" s="265"/>
      <c r="MJ235" s="265"/>
      <c r="MK235" s="265"/>
      <c r="ML235" s="265"/>
      <c r="MM235" s="265"/>
      <c r="MN235" s="265"/>
      <c r="MO235" s="265"/>
      <c r="MP235" s="265"/>
      <c r="MQ235" s="265"/>
      <c r="MR235" s="265"/>
      <c r="MS235" s="265"/>
      <c r="MT235" s="265"/>
      <c r="MU235" s="265"/>
      <c r="MV235" s="265"/>
      <c r="MW235" s="265"/>
      <c r="MX235" s="265"/>
      <c r="MY235" s="265"/>
      <c r="MZ235" s="265"/>
      <c r="NA235" s="265"/>
      <c r="NB235" s="265"/>
      <c r="NC235" s="265"/>
      <c r="ND235" s="265"/>
      <c r="NE235" s="265"/>
      <c r="NF235" s="265"/>
      <c r="NG235" s="265"/>
      <c r="NH235" s="265"/>
      <c r="NI235" s="265"/>
      <c r="NJ235" s="265"/>
      <c r="NK235" s="265"/>
      <c r="NL235" s="265"/>
      <c r="NM235" s="265"/>
      <c r="NN235" s="265"/>
      <c r="NO235" s="265"/>
      <c r="NP235" s="265"/>
      <c r="NQ235" s="265"/>
      <c r="NR235" s="265"/>
      <c r="NS235" s="265"/>
      <c r="NT235" s="265"/>
      <c r="NU235" s="265"/>
      <c r="NV235" s="265"/>
      <c r="NW235" s="265"/>
      <c r="NX235" s="265"/>
      <c r="NY235" s="265"/>
      <c r="NZ235" s="265"/>
      <c r="OA235" s="265"/>
      <c r="OB235" s="265"/>
      <c r="OC235" s="265"/>
      <c r="OD235" s="265"/>
      <c r="OE235" s="265"/>
      <c r="OF235" s="265"/>
      <c r="OG235" s="265"/>
      <c r="OH235" s="265"/>
      <c r="OI235" s="265"/>
      <c r="OJ235" s="265"/>
      <c r="OK235" s="265"/>
      <c r="OL235" s="265"/>
      <c r="OM235" s="265"/>
      <c r="ON235" s="265"/>
      <c r="OO235" s="265"/>
      <c r="OP235" s="265"/>
      <c r="OQ235" s="265"/>
      <c r="OR235" s="265"/>
      <c r="OS235" s="267">
        <f>IF(ISERROR(#REF!),0,1)</f>
        <v>0</v>
      </c>
      <c r="OT235" s="267">
        <f t="shared" si="65"/>
        <v>0</v>
      </c>
      <c r="OU235" s="267">
        <f t="shared" si="66"/>
        <v>1</v>
      </c>
      <c r="OV235" s="223"/>
      <c r="OW235" s="223"/>
      <c r="OX235" s="223"/>
      <c r="OY235" s="223"/>
      <c r="OZ235" s="223"/>
      <c r="PA235" s="223"/>
      <c r="PB235" s="223"/>
      <c r="PC235" s="223"/>
      <c r="PD235" s="223"/>
      <c r="PE235" s="223"/>
      <c r="PF235" s="223"/>
      <c r="PG235" s="223"/>
      <c r="PH235" s="223"/>
      <c r="PI235" s="223"/>
      <c r="PJ235" s="223"/>
      <c r="PK235" s="223"/>
      <c r="PL235" s="223"/>
      <c r="PM235" s="223"/>
      <c r="PN235" s="223"/>
      <c r="PO235" s="223"/>
      <c r="PP235" s="223"/>
      <c r="PQ235" s="223"/>
      <c r="PR235" s="223"/>
      <c r="PS235" s="223"/>
      <c r="PT235" s="223"/>
      <c r="PU235" s="223"/>
      <c r="PV235" s="223"/>
      <c r="PW235" s="223"/>
      <c r="PX235" s="223"/>
      <c r="PY235" s="223"/>
      <c r="PZ235" s="223"/>
      <c r="QA235" s="223"/>
      <c r="QB235" s="223"/>
      <c r="QC235" s="223"/>
      <c r="QD235" s="223"/>
      <c r="QE235" s="223"/>
      <c r="QF235" s="223"/>
      <c r="QG235" s="223"/>
      <c r="QH235" s="223"/>
      <c r="QI235" s="223"/>
      <c r="QJ235" s="223"/>
      <c r="QK235" s="223"/>
      <c r="QL235" s="223"/>
      <c r="QM235" s="223"/>
      <c r="QN235" s="223"/>
      <c r="QO235" s="223"/>
      <c r="QP235" s="223"/>
      <c r="QQ235" s="223"/>
      <c r="QR235" s="223"/>
      <c r="QS235" s="223"/>
      <c r="QT235" s="223"/>
      <c r="QU235" s="223"/>
      <c r="QV235" s="223"/>
      <c r="QW235" s="223"/>
      <c r="QX235" s="223"/>
      <c r="QY235" s="223"/>
      <c r="QZ235" s="223"/>
      <c r="RA235" s="223"/>
      <c r="RB235" s="223"/>
      <c r="RC235" s="223"/>
      <c r="RD235" s="223"/>
      <c r="RE235" s="223"/>
      <c r="RF235" s="223"/>
      <c r="RG235" s="223"/>
      <c r="RH235" s="223"/>
      <c r="RI235" s="223"/>
      <c r="RJ235" s="223"/>
      <c r="RK235" s="223"/>
      <c r="RL235" s="223"/>
      <c r="RM235" s="223"/>
      <c r="RN235" s="223"/>
      <c r="RO235" s="223"/>
      <c r="RP235" s="223"/>
      <c r="RQ235" s="223"/>
      <c r="RR235" s="223"/>
      <c r="RS235" s="223"/>
      <c r="RT235" s="223"/>
      <c r="RU235" s="223"/>
      <c r="RV235" s="223"/>
      <c r="RW235" s="223"/>
      <c r="RX235" s="223"/>
      <c r="RY235" s="223"/>
      <c r="RZ235" s="223"/>
      <c r="SA235" s="223"/>
      <c r="SB235" s="223"/>
      <c r="SC235" s="223"/>
      <c r="SD235" s="223"/>
      <c r="SE235" s="223"/>
      <c r="SF235" s="223"/>
      <c r="SG235" s="223"/>
      <c r="SH235" s="223"/>
      <c r="SI235" s="223"/>
      <c r="SJ235" s="223"/>
      <c r="SK235" s="223"/>
      <c r="SL235" s="223"/>
      <c r="SM235" s="223"/>
      <c r="SN235" s="223"/>
      <c r="SO235" s="223"/>
      <c r="SP235" s="223"/>
      <c r="SQ235" s="223"/>
      <c r="SR235" s="223"/>
      <c r="SS235" s="223"/>
      <c r="ST235" s="223"/>
      <c r="SU235" s="223"/>
      <c r="SV235" s="223"/>
      <c r="SW235" s="223"/>
      <c r="SX235" s="223"/>
      <c r="SY235" s="223"/>
      <c r="SZ235" s="223"/>
      <c r="TA235" s="223"/>
      <c r="TB235" s="223"/>
      <c r="TC235" s="223"/>
      <c r="TD235" s="223"/>
      <c r="TE235" s="223"/>
      <c r="TF235" s="223"/>
      <c r="TG235" s="223"/>
      <c r="TH235" s="223"/>
      <c r="TI235" s="223"/>
      <c r="TJ235" s="223"/>
      <c r="TK235" s="223"/>
      <c r="TL235" s="223"/>
      <c r="TM235" s="223"/>
      <c r="TN235" s="223"/>
      <c r="TO235" s="223"/>
      <c r="TP235" s="223"/>
      <c r="TQ235" s="223"/>
      <c r="TR235" s="223"/>
      <c r="TS235" s="223"/>
      <c r="TT235" s="223"/>
      <c r="TU235" s="223"/>
      <c r="TV235" s="223"/>
      <c r="TW235" s="223"/>
      <c r="TX235" s="223"/>
      <c r="TY235" s="223"/>
      <c r="TZ235" s="223"/>
      <c r="UA235" s="223"/>
      <c r="UB235" s="223"/>
      <c r="UC235" s="223"/>
      <c r="UD235" s="223"/>
      <c r="UE235" s="223"/>
      <c r="UF235" s="223"/>
      <c r="UG235" s="223"/>
      <c r="UH235" s="223"/>
      <c r="UI235" s="223"/>
      <c r="UJ235" s="223"/>
      <c r="UK235" s="223"/>
      <c r="UL235" s="223"/>
      <c r="UM235" s="223"/>
      <c r="UN235" s="223"/>
      <c r="UO235" s="223"/>
      <c r="UP235" s="223"/>
      <c r="UQ235" s="223"/>
      <c r="UR235" s="223"/>
      <c r="US235" s="223"/>
      <c r="UT235" s="223"/>
      <c r="UU235" s="223"/>
      <c r="UV235" s="223"/>
      <c r="UW235" s="223"/>
      <c r="UX235" s="223"/>
      <c r="UY235" s="223"/>
      <c r="UZ235" s="223"/>
      <c r="VA235" s="223"/>
      <c r="VB235" s="223"/>
      <c r="VC235" s="223"/>
      <c r="VD235" s="223"/>
      <c r="VE235" s="223"/>
      <c r="VF235" s="223"/>
      <c r="VG235" s="223"/>
      <c r="VH235" s="223"/>
      <c r="VI235" s="223"/>
      <c r="VJ235" s="223"/>
      <c r="VK235" s="223"/>
      <c r="VL235" s="223"/>
      <c r="VM235" s="223"/>
      <c r="VN235" s="223"/>
      <c r="VO235" s="223"/>
      <c r="VP235" s="223"/>
      <c r="VQ235" s="223"/>
      <c r="VR235" s="223"/>
      <c r="VS235" s="223"/>
      <c r="VT235" s="223"/>
      <c r="VU235" s="223"/>
      <c r="VV235" s="223"/>
      <c r="VW235" s="223"/>
      <c r="VX235" s="223"/>
      <c r="VY235" s="223"/>
      <c r="VZ235" s="223"/>
      <c r="WA235" s="223"/>
      <c r="WB235" s="223"/>
      <c r="WC235" s="223"/>
      <c r="WD235" s="223"/>
      <c r="WE235" s="223"/>
      <c r="WF235" s="223"/>
      <c r="WG235" s="223"/>
      <c r="WH235" s="223"/>
      <c r="WI235" s="223"/>
      <c r="WJ235" s="223"/>
      <c r="WK235" s="223"/>
      <c r="WL235" s="223"/>
      <c r="WM235" s="223"/>
      <c r="WN235" s="223"/>
      <c r="WO235" s="223"/>
      <c r="WP235" s="223"/>
      <c r="WQ235" s="223"/>
      <c r="WR235" s="223"/>
      <c r="WS235" s="223"/>
      <c r="WT235" s="223"/>
      <c r="WU235" s="223"/>
      <c r="WV235" s="223"/>
      <c r="WW235" s="223"/>
      <c r="WX235" s="223"/>
      <c r="WY235" s="223"/>
      <c r="WZ235" s="223"/>
      <c r="XA235" s="223"/>
      <c r="XB235" s="223"/>
      <c r="XC235" s="223"/>
      <c r="XD235" s="223"/>
      <c r="XE235" s="223"/>
      <c r="XF235" s="223"/>
      <c r="XG235" s="223"/>
      <c r="XH235" s="223"/>
      <c r="XI235" s="223"/>
      <c r="XJ235" s="223"/>
      <c r="XK235" s="223"/>
      <c r="XL235" s="223"/>
      <c r="XM235" s="223"/>
      <c r="XN235" s="223"/>
      <c r="XO235" s="223"/>
      <c r="XP235" s="223"/>
      <c r="XQ235" s="223"/>
      <c r="XR235" s="223"/>
      <c r="XS235" s="223"/>
      <c r="XT235" s="223"/>
      <c r="XU235" s="223"/>
      <c r="XV235" s="223"/>
      <c r="XW235" s="223"/>
      <c r="XX235" s="223"/>
      <c r="XY235" s="223"/>
      <c r="XZ235" s="223"/>
      <c r="YA235" s="223"/>
      <c r="YB235" s="223"/>
      <c r="YC235" s="223"/>
      <c r="YD235" s="223"/>
      <c r="YE235" s="223"/>
      <c r="YF235" s="223"/>
      <c r="YG235" s="223"/>
      <c r="YH235" s="223"/>
      <c r="YI235" s="223"/>
      <c r="YJ235" s="223"/>
      <c r="YK235" s="223"/>
      <c r="YL235" s="223"/>
      <c r="YM235" s="223"/>
      <c r="YN235" s="223"/>
      <c r="YO235" s="223"/>
      <c r="YP235" s="223"/>
      <c r="YQ235" s="223"/>
      <c r="YR235" s="223"/>
      <c r="YS235" s="223"/>
      <c r="YT235" s="223"/>
      <c r="YU235" s="223"/>
      <c r="YV235" s="223"/>
      <c r="YW235" s="223"/>
      <c r="YX235" s="223"/>
      <c r="YY235" s="223"/>
      <c r="YZ235" s="223"/>
      <c r="ZA235" s="223"/>
      <c r="ZB235" s="223"/>
      <c r="ZC235" s="223"/>
      <c r="ZD235" s="223"/>
      <c r="ZE235" s="223"/>
      <c r="ZF235" s="223"/>
      <c r="ZG235" s="223"/>
      <c r="ZH235" s="223"/>
      <c r="ZI235" s="223"/>
      <c r="ZJ235" s="223"/>
      <c r="ZK235" s="223"/>
      <c r="ZL235" s="223"/>
      <c r="ZM235" s="223"/>
      <c r="ZN235" s="223"/>
      <c r="ZO235" s="223"/>
      <c r="ZP235" s="223"/>
      <c r="ZQ235" s="223"/>
      <c r="ZR235" s="223"/>
      <c r="ZS235" s="223"/>
      <c r="ZT235" s="223"/>
      <c r="ZU235" s="223"/>
      <c r="ZV235" s="223"/>
      <c r="ZW235" s="223"/>
      <c r="ZX235" s="223"/>
      <c r="ZY235" s="223"/>
      <c r="ZZ235" s="223"/>
      <c r="AAA235" s="223"/>
      <c r="AAB235" s="223"/>
      <c r="AAC235" s="223"/>
      <c r="AAD235" s="223"/>
      <c r="AAE235" s="223"/>
      <c r="AAF235" s="223"/>
      <c r="AAG235" s="223"/>
      <c r="AAH235" s="223"/>
      <c r="AAI235" s="223"/>
      <c r="AAJ235" s="223"/>
      <c r="AAK235" s="223"/>
      <c r="AAL235" s="223"/>
      <c r="AAM235" s="223"/>
      <c r="AAN235" s="223"/>
      <c r="AAO235" s="223"/>
      <c r="AAP235" s="223"/>
      <c r="AAQ235" s="223"/>
      <c r="AAR235" s="223"/>
      <c r="AAS235" s="223"/>
      <c r="AAT235" s="223"/>
      <c r="AAU235" s="223"/>
      <c r="AAV235" s="223"/>
      <c r="AAW235" s="223"/>
      <c r="AAX235" s="223"/>
      <c r="AAY235" s="223"/>
      <c r="AAZ235" s="223"/>
      <c r="ABA235" s="223"/>
      <c r="ABB235" s="223"/>
      <c r="ABC235" s="223"/>
      <c r="ABD235" s="223"/>
      <c r="ABE235" s="223"/>
      <c r="ABF235" s="223"/>
      <c r="ABG235" s="223"/>
      <c r="ABH235" s="223"/>
      <c r="ABI235" s="223"/>
      <c r="ABJ235" s="223"/>
      <c r="ABK235" s="223"/>
      <c r="ABL235" s="223"/>
      <c r="ABM235" s="223"/>
      <c r="ABN235" s="223"/>
      <c r="ABO235" s="223"/>
      <c r="ABP235" s="223"/>
      <c r="ABQ235" s="223"/>
      <c r="ABR235" s="223"/>
      <c r="ABS235" s="223"/>
      <c r="ABT235" s="223"/>
      <c r="ABU235" s="223"/>
      <c r="ABV235" s="223"/>
      <c r="ABW235" s="223"/>
      <c r="ABX235" s="223"/>
      <c r="ABY235" s="223"/>
      <c r="ABZ235" s="223"/>
      <c r="ACA235" s="223"/>
      <c r="ACB235" s="223"/>
      <c r="ACC235" s="223"/>
      <c r="ACD235" s="223"/>
      <c r="ACE235" s="223"/>
      <c r="ACF235" s="223"/>
      <c r="ACG235" s="223"/>
      <c r="ACH235" s="223"/>
      <c r="ACI235" s="223"/>
      <c r="ACJ235" s="223"/>
      <c r="ACK235" s="223"/>
      <c r="ACL235" s="223"/>
      <c r="ACM235" s="223"/>
      <c r="ACN235" s="223"/>
      <c r="ACO235" s="223"/>
      <c r="ACP235" s="223"/>
      <c r="ACQ235" s="223"/>
      <c r="ACR235" s="223"/>
      <c r="ACS235" s="223"/>
      <c r="ACT235" s="223"/>
      <c r="ACU235" s="223"/>
      <c r="ACV235" s="223"/>
      <c r="ACW235" s="223"/>
      <c r="ACX235" s="223"/>
      <c r="ACY235" s="223"/>
      <c r="ACZ235" s="223"/>
      <c r="ADA235" s="223"/>
      <c r="ADB235" s="223"/>
      <c r="ADC235" s="223"/>
      <c r="ADD235" s="223"/>
      <c r="ADE235" s="223"/>
      <c r="ADF235" s="223"/>
      <c r="ADG235" s="223"/>
      <c r="ADH235" s="223"/>
      <c r="ADI235" s="223"/>
      <c r="ADJ235" s="223"/>
      <c r="ADK235" s="223"/>
      <c r="ADL235" s="223"/>
      <c r="ADM235" s="223"/>
      <c r="ADN235" s="223"/>
      <c r="ADO235" s="223"/>
      <c r="ADP235" s="223"/>
      <c r="ADQ235" s="223"/>
      <c r="ADR235" s="223"/>
      <c r="ADS235" s="223"/>
      <c r="ADT235" s="223"/>
      <c r="ADU235" s="223"/>
      <c r="ADV235" s="223"/>
      <c r="ADW235" s="223"/>
      <c r="ADX235" s="223"/>
      <c r="ADY235" s="223"/>
      <c r="ADZ235" s="223"/>
      <c r="AEA235" s="223"/>
      <c r="AEB235" s="223"/>
      <c r="AEC235" s="223"/>
      <c r="AED235" s="223"/>
      <c r="AEE235" s="223"/>
      <c r="AEF235" s="223"/>
      <c r="AEG235" s="223"/>
      <c r="AEH235" s="223"/>
      <c r="AEI235" s="223"/>
      <c r="AEJ235" s="223"/>
      <c r="AEK235" s="223"/>
      <c r="AEL235" s="223"/>
      <c r="AEM235" s="223"/>
      <c r="AEN235" s="223"/>
      <c r="AEO235" s="223"/>
      <c r="AEP235" s="223"/>
      <c r="AEQ235" s="223"/>
      <c r="AER235" s="223"/>
      <c r="AES235" s="223"/>
      <c r="AET235" s="223"/>
      <c r="AEU235" s="223"/>
      <c r="AEV235" s="223"/>
      <c r="AEW235" s="223"/>
      <c r="AEX235" s="223"/>
      <c r="AEY235" s="223"/>
      <c r="AEZ235" s="223"/>
      <c r="AFA235" s="223"/>
      <c r="AFB235" s="223"/>
      <c r="AFC235" s="223"/>
      <c r="AFD235" s="223"/>
      <c r="AFE235" s="223"/>
      <c r="AFF235" s="223"/>
      <c r="AFG235" s="223"/>
      <c r="AFH235" s="223"/>
      <c r="AFI235" s="223"/>
      <c r="AFJ235" s="223"/>
      <c r="AFK235" s="223"/>
      <c r="AFL235" s="223"/>
      <c r="AFM235" s="223"/>
      <c r="AFN235" s="223"/>
      <c r="AFO235" s="223"/>
      <c r="AFP235" s="223"/>
      <c r="AFQ235" s="223"/>
      <c r="AFR235" s="223"/>
      <c r="AFS235" s="223"/>
      <c r="AFT235" s="223"/>
    </row>
    <row r="236" spans="1:852" s="64" customFormat="1">
      <c r="A236" s="265" t="s">
        <v>2313</v>
      </c>
      <c r="B236" s="101" t="s">
        <v>10041</v>
      </c>
      <c r="C236" s="840" t="str">
        <f>IF(Severity!F236&gt;=0.5,"YES","NO")</f>
        <v>NO</v>
      </c>
      <c r="D236" s="840" t="str">
        <f>IF(Severity!G236&gt;=0.5,"YES","NO")</f>
        <v>YES</v>
      </c>
      <c r="E236" s="112">
        <v>12</v>
      </c>
      <c r="F236" s="112">
        <v>2</v>
      </c>
      <c r="G236" s="95" t="s">
        <v>9622</v>
      </c>
      <c r="H236" s="270" t="s">
        <v>749</v>
      </c>
      <c r="I236" s="270" t="s">
        <v>455</v>
      </c>
      <c r="J236" s="270">
        <v>2</v>
      </c>
      <c r="K236" s="270" t="s">
        <v>455</v>
      </c>
      <c r="L236" s="217"/>
      <c r="M236" s="217"/>
      <c r="N236" s="270"/>
      <c r="O236" s="270" t="s">
        <v>455</v>
      </c>
      <c r="P236" s="217"/>
      <c r="Q236" s="217"/>
      <c r="R236" s="217"/>
      <c r="S236" s="270" t="s">
        <v>276</v>
      </c>
      <c r="T236" s="270">
        <v>7</v>
      </c>
      <c r="W236" s="125">
        <v>13</v>
      </c>
      <c r="X236" s="125">
        <v>3.4</v>
      </c>
      <c r="Y236" s="125"/>
      <c r="Z236" s="125"/>
      <c r="AA236" s="125">
        <v>6.2</v>
      </c>
      <c r="AB236" s="125">
        <v>3.6</v>
      </c>
      <c r="AC236" s="125"/>
      <c r="AD236" s="125"/>
      <c r="AE236" s="114"/>
      <c r="AF236" s="125"/>
      <c r="AG236" s="125"/>
      <c r="AH236" s="125"/>
      <c r="AI236" s="265">
        <v>96</v>
      </c>
      <c r="AJ236" s="267">
        <f t="shared" si="63"/>
        <v>94</v>
      </c>
      <c r="AK236" s="265">
        <v>94</v>
      </c>
      <c r="AL236" s="95" t="s">
        <v>624</v>
      </c>
      <c r="AM236" s="270" t="s">
        <v>455</v>
      </c>
      <c r="AN236" s="270" t="s">
        <v>455</v>
      </c>
      <c r="AO236" s="270">
        <v>7</v>
      </c>
      <c r="AP236" s="270" t="s">
        <v>455</v>
      </c>
      <c r="AQ236" s="217"/>
      <c r="AR236" s="217"/>
      <c r="AS236" s="217"/>
      <c r="AT236" s="270" t="s">
        <v>455</v>
      </c>
      <c r="AU236" s="217"/>
      <c r="AV236" s="217"/>
      <c r="AW236" s="217"/>
      <c r="AX236" s="265" t="s">
        <v>276</v>
      </c>
      <c r="AY236" s="265">
        <v>7</v>
      </c>
      <c r="BB236" s="114">
        <v>13.3</v>
      </c>
      <c r="BC236" s="114">
        <v>2.7</v>
      </c>
      <c r="BD236" s="114"/>
      <c r="BE236" s="114"/>
      <c r="BF236" s="114">
        <v>10.4</v>
      </c>
      <c r="BG236" s="114">
        <v>3.9</v>
      </c>
      <c r="BH236" s="114"/>
      <c r="BI236" s="114"/>
      <c r="BJ236" s="114"/>
      <c r="BK236" s="114"/>
      <c r="BL236" s="114"/>
      <c r="BM236" s="114"/>
      <c r="BN236" s="270">
        <v>96</v>
      </c>
      <c r="BO236" s="270">
        <f t="shared" si="64"/>
        <v>89</v>
      </c>
      <c r="BP236" s="270">
        <v>89</v>
      </c>
      <c r="BQ236" s="95"/>
      <c r="BR236" s="270" t="s">
        <v>455</v>
      </c>
      <c r="BS236" s="217"/>
      <c r="BT236" s="217"/>
      <c r="BU236" s="217"/>
      <c r="BV236" s="217"/>
      <c r="BW236" s="217"/>
      <c r="BX236" s="217"/>
      <c r="BY236" s="217"/>
      <c r="BZ236" s="217"/>
      <c r="CA236" s="217"/>
      <c r="CB236" s="217"/>
      <c r="CC236" s="217"/>
      <c r="CD236" s="217"/>
      <c r="CE236" s="114"/>
      <c r="CF236" s="114"/>
      <c r="CG236" s="114"/>
      <c r="CH236" s="114"/>
      <c r="CI236" s="114"/>
      <c r="CJ236" s="114"/>
      <c r="CK236" s="114"/>
      <c r="CL236" s="114"/>
      <c r="CM236" s="114"/>
      <c r="CN236" s="114"/>
      <c r="CO236" s="114"/>
      <c r="CP236" s="114"/>
      <c r="CQ236" s="114"/>
      <c r="CR236" s="114"/>
      <c r="CS236" s="217"/>
      <c r="CT236" s="217"/>
      <c r="CU236" s="217"/>
      <c r="CV236" s="90"/>
      <c r="CW236" s="270" t="s">
        <v>455</v>
      </c>
      <c r="CX236" s="90"/>
      <c r="CY236" s="217"/>
      <c r="CZ236" s="217"/>
      <c r="DA236" s="217"/>
      <c r="DB236" s="217"/>
      <c r="DC236" s="217"/>
      <c r="DD236" s="217"/>
      <c r="DE236" s="217"/>
      <c r="DF236" s="217"/>
      <c r="DG236" s="217"/>
      <c r="DH236" s="217"/>
      <c r="DI236" s="217"/>
      <c r="DJ236" s="125"/>
      <c r="DK236" s="125"/>
      <c r="DL236" s="125"/>
      <c r="DM236" s="125"/>
      <c r="DN236" s="125"/>
      <c r="DO236" s="125"/>
      <c r="DP236" s="125"/>
      <c r="DQ236" s="125"/>
      <c r="DR236" s="125"/>
      <c r="DS236" s="125"/>
      <c r="DT236" s="125"/>
      <c r="DU236" s="125"/>
      <c r="DV236" s="125"/>
      <c r="DW236" s="125"/>
      <c r="DX236" s="217"/>
      <c r="DY236" s="217"/>
      <c r="DZ236" s="217"/>
      <c r="EA236" s="217"/>
      <c r="EB236" s="270" t="s">
        <v>455</v>
      </c>
      <c r="EC236" s="217"/>
      <c r="ED236" s="217"/>
      <c r="EE236" s="217"/>
      <c r="EF236" s="217"/>
      <c r="EG236" s="217"/>
      <c r="EH236" s="217"/>
      <c r="EI236" s="217"/>
      <c r="EJ236" s="217"/>
      <c r="EK236" s="217"/>
      <c r="EL236" s="217"/>
      <c r="EM236" s="217"/>
      <c r="EN236" s="217"/>
      <c r="EO236" s="125"/>
      <c r="EP236" s="125"/>
      <c r="EQ236" s="125"/>
      <c r="ER236" s="125"/>
      <c r="ES236" s="125"/>
      <c r="ET236" s="125"/>
      <c r="EU236" s="125"/>
      <c r="EV236" s="125"/>
      <c r="EW236" s="125"/>
      <c r="EX236" s="125"/>
      <c r="EY236" s="125"/>
      <c r="EZ236" s="125"/>
      <c r="FA236" s="125"/>
      <c r="FB236" s="125"/>
      <c r="FC236" s="217"/>
      <c r="FD236" s="217"/>
      <c r="FE236" s="217"/>
      <c r="FF236" s="270" t="s">
        <v>455</v>
      </c>
      <c r="FG236" s="90"/>
      <c r="FH236" s="217"/>
      <c r="FI236" s="217"/>
      <c r="FJ236" s="217"/>
      <c r="FK236" s="217"/>
      <c r="FL236" s="217"/>
      <c r="FM236" s="217"/>
      <c r="FN236" s="217"/>
      <c r="FO236" s="217"/>
      <c r="FP236" s="217"/>
      <c r="FQ236" s="217"/>
      <c r="FR236" s="217"/>
      <c r="FS236" s="217"/>
      <c r="FT236" s="217"/>
      <c r="FU236" s="217"/>
      <c r="FV236" s="217"/>
      <c r="FW236" s="217"/>
      <c r="FX236" s="217"/>
      <c r="FY236" s="217"/>
      <c r="FZ236" s="217"/>
      <c r="GA236" s="217"/>
      <c r="GB236" s="217"/>
      <c r="GC236" s="217"/>
      <c r="GD236" s="217"/>
      <c r="GE236" s="217"/>
      <c r="GF236" s="217"/>
      <c r="GG236" s="217"/>
      <c r="GH236" s="217"/>
      <c r="GI236" s="217"/>
      <c r="GJ236" s="217"/>
      <c r="GK236" s="217"/>
      <c r="GL236" s="217"/>
      <c r="GM236" s="217"/>
      <c r="GN236" s="217"/>
      <c r="GO236" s="223"/>
      <c r="GP236" s="217"/>
      <c r="GQ236" s="217"/>
      <c r="GR236" s="217"/>
      <c r="GS236" s="217"/>
      <c r="GT236" s="217"/>
      <c r="GU236" s="217"/>
      <c r="GV236" s="217"/>
      <c r="GW236" s="217"/>
      <c r="GX236" s="217"/>
      <c r="GY236" s="217"/>
      <c r="GZ236" s="217"/>
      <c r="HA236" s="217"/>
      <c r="HB236" s="217"/>
      <c r="HC236" s="217"/>
      <c r="HD236" s="270" t="s">
        <v>455</v>
      </c>
      <c r="HE236" s="217"/>
      <c r="HF236" s="217"/>
      <c r="HG236" s="90"/>
      <c r="HH236" s="217"/>
      <c r="HI236" s="217"/>
      <c r="HJ236" s="217"/>
      <c r="HK236" s="217"/>
      <c r="HL236" s="217"/>
      <c r="HM236" s="217"/>
      <c r="HN236" s="217"/>
      <c r="HO236" s="217"/>
      <c r="HP236" s="217"/>
      <c r="HQ236" s="217"/>
      <c r="HR236" s="217"/>
      <c r="HS236" s="217"/>
      <c r="HT236" s="217"/>
      <c r="HU236" s="217"/>
      <c r="HV236" s="217"/>
      <c r="HW236" s="217"/>
      <c r="HX236" s="217"/>
      <c r="HY236" s="217"/>
      <c r="HZ236" s="217"/>
      <c r="IA236" s="217"/>
      <c r="IB236" s="217"/>
      <c r="IC236" s="217"/>
      <c r="ID236" s="217"/>
      <c r="IE236" s="217"/>
      <c r="IF236" s="217"/>
      <c r="IG236" s="217"/>
      <c r="IH236" s="217"/>
      <c r="II236" s="217"/>
      <c r="IJ236" s="217"/>
      <c r="IK236" s="217"/>
      <c r="IL236" s="217"/>
      <c r="IM236" s="217"/>
      <c r="IN236" s="217"/>
      <c r="IO236" s="217"/>
      <c r="IP236" s="217"/>
      <c r="IQ236" s="217"/>
      <c r="IR236" s="217"/>
      <c r="IS236" s="270" t="s">
        <v>455</v>
      </c>
      <c r="IT236" s="217"/>
      <c r="IU236" s="217"/>
      <c r="IV236" s="217"/>
      <c r="IW236" s="217"/>
      <c r="IX236" s="217"/>
      <c r="IY236" s="217"/>
      <c r="IZ236" s="217"/>
      <c r="JA236" s="217"/>
      <c r="JB236" s="217"/>
      <c r="JC236" s="217"/>
      <c r="JD236" s="217"/>
      <c r="JE236" s="217"/>
      <c r="JF236" s="217"/>
      <c r="JG236" s="217"/>
      <c r="JH236" s="217"/>
      <c r="JI236" s="217"/>
      <c r="JJ236" s="217"/>
      <c r="JK236" s="217"/>
      <c r="JL236" s="217"/>
      <c r="JM236" s="217"/>
      <c r="JN236" s="217"/>
      <c r="JO236" s="217"/>
      <c r="JP236" s="217"/>
      <c r="JQ236" s="217"/>
      <c r="JR236" s="217"/>
      <c r="JS236" s="217"/>
      <c r="JT236" s="217"/>
      <c r="JU236" s="217"/>
      <c r="JV236" s="217"/>
      <c r="JW236" s="217"/>
      <c r="JX236" s="217"/>
      <c r="JY236" s="217"/>
      <c r="JZ236" s="217"/>
      <c r="KA236" s="217"/>
      <c r="KB236" s="217"/>
      <c r="KC236" s="217"/>
      <c r="KD236" s="217"/>
      <c r="KE236" s="270" t="s">
        <v>455</v>
      </c>
      <c r="KF236" s="217"/>
      <c r="KG236" s="217"/>
      <c r="KH236" s="217"/>
      <c r="KI236" s="90"/>
      <c r="KJ236" s="217"/>
      <c r="KK236" s="217"/>
      <c r="KL236" s="217"/>
      <c r="KM236" s="217"/>
      <c r="KN236" s="217"/>
      <c r="KO236" s="217"/>
      <c r="KP236" s="217"/>
      <c r="KQ236" s="217"/>
      <c r="KR236" s="217"/>
      <c r="KS236" s="217"/>
      <c r="KT236" s="217"/>
      <c r="KU236" s="217"/>
      <c r="KV236" s="217"/>
      <c r="KW236" s="217"/>
      <c r="KX236" s="217"/>
      <c r="KY236" s="217"/>
      <c r="KZ236" s="217"/>
      <c r="LA236" s="217"/>
      <c r="LB236" s="217"/>
      <c r="LC236" s="217"/>
      <c r="LD236" s="217"/>
      <c r="LE236" s="217"/>
      <c r="LF236" s="217"/>
      <c r="LG236" s="217"/>
      <c r="LH236" s="217"/>
      <c r="LI236" s="217"/>
      <c r="LJ236" s="217"/>
      <c r="LK236" s="217"/>
      <c r="LL236" s="217"/>
      <c r="LM236" s="217"/>
      <c r="LN236" s="217"/>
      <c r="LO236" s="217"/>
      <c r="LP236" s="217"/>
      <c r="LQ236" s="217"/>
      <c r="LR236" s="217"/>
      <c r="LS236" s="217"/>
      <c r="LT236" s="270" t="s">
        <v>455</v>
      </c>
      <c r="LU236" s="217"/>
      <c r="LV236" s="217"/>
      <c r="LW236" s="217"/>
      <c r="LX236" s="217"/>
      <c r="LY236" s="217"/>
      <c r="LZ236" s="217"/>
      <c r="MA236" s="217"/>
      <c r="MB236" s="217"/>
      <c r="MC236" s="217"/>
      <c r="MD236" s="217"/>
      <c r="ME236" s="217"/>
      <c r="MF236" s="217"/>
      <c r="MG236" s="217"/>
      <c r="MH236" s="217"/>
      <c r="MI236" s="217"/>
      <c r="MJ236" s="217"/>
      <c r="MK236" s="217"/>
      <c r="ML236" s="217"/>
      <c r="MM236" s="217"/>
      <c r="MN236" s="217"/>
      <c r="MO236" s="217"/>
      <c r="MP236" s="217"/>
      <c r="MQ236" s="217"/>
      <c r="MR236" s="217"/>
      <c r="MS236" s="217"/>
      <c r="MT236" s="217"/>
      <c r="MU236" s="217"/>
      <c r="MV236" s="217"/>
      <c r="MW236" s="217"/>
      <c r="MX236" s="217"/>
      <c r="MY236" s="217"/>
      <c r="MZ236" s="217"/>
      <c r="NA236" s="217"/>
      <c r="NB236" s="217"/>
      <c r="NC236" s="217"/>
      <c r="ND236" s="217"/>
      <c r="NE236" s="217"/>
      <c r="NF236" s="217"/>
      <c r="NG236" s="217"/>
      <c r="NH236" s="217"/>
      <c r="NI236" s="217"/>
      <c r="NJ236" s="217"/>
      <c r="NK236" s="217"/>
      <c r="NL236" s="217"/>
      <c r="NM236" s="217"/>
      <c r="NN236" s="217"/>
      <c r="NO236" s="217"/>
      <c r="NP236" s="217"/>
      <c r="NQ236" s="217"/>
      <c r="NR236" s="217"/>
      <c r="NS236" s="217"/>
      <c r="NT236" s="217"/>
      <c r="NU236" s="217"/>
      <c r="NV236" s="217"/>
      <c r="NW236" s="217"/>
      <c r="NX236" s="217"/>
      <c r="NY236" s="217"/>
      <c r="NZ236" s="217"/>
      <c r="OA236" s="217"/>
      <c r="OB236" s="217"/>
      <c r="OC236" s="217"/>
      <c r="OD236" s="217"/>
      <c r="OE236" s="217"/>
      <c r="OF236" s="217"/>
      <c r="OG236" s="217"/>
      <c r="OH236" s="217"/>
      <c r="OI236" s="217"/>
      <c r="OJ236" s="217"/>
      <c r="OK236" s="217"/>
      <c r="OL236" s="217"/>
      <c r="OM236" s="217"/>
      <c r="ON236" s="217"/>
      <c r="OO236" s="217"/>
      <c r="OP236" s="217"/>
      <c r="OQ236" s="217"/>
      <c r="OR236" s="217"/>
      <c r="OS236" s="267">
        <f>IF(ISERROR(#REF!),0,1)</f>
        <v>0</v>
      </c>
      <c r="OT236" s="267">
        <f t="shared" si="65"/>
        <v>0</v>
      </c>
      <c r="OU236" s="267">
        <f t="shared" si="66"/>
        <v>1</v>
      </c>
      <c r="OV236" s="223"/>
      <c r="OW236" s="223"/>
      <c r="OX236" s="223"/>
      <c r="OY236" s="223"/>
      <c r="OZ236" s="223"/>
      <c r="PA236" s="223"/>
      <c r="PB236" s="223"/>
      <c r="PC236" s="223"/>
      <c r="PD236" s="223"/>
      <c r="PE236" s="223"/>
      <c r="PF236" s="223"/>
      <c r="PG236" s="223"/>
      <c r="PH236" s="223"/>
      <c r="PI236" s="223"/>
      <c r="PJ236" s="223"/>
      <c r="PK236" s="223"/>
      <c r="PL236" s="223"/>
      <c r="PM236" s="223"/>
      <c r="PN236" s="223"/>
      <c r="PO236" s="223"/>
      <c r="PP236" s="223"/>
      <c r="PQ236" s="223"/>
      <c r="PR236" s="223"/>
      <c r="PS236" s="223"/>
      <c r="PT236" s="223"/>
      <c r="PU236" s="223"/>
      <c r="PV236" s="223"/>
      <c r="PW236" s="223"/>
      <c r="PX236" s="223"/>
      <c r="PY236" s="223"/>
      <c r="PZ236" s="223"/>
      <c r="QA236" s="223"/>
      <c r="QB236" s="223"/>
      <c r="QC236" s="223"/>
      <c r="QD236" s="223"/>
      <c r="QE236" s="223"/>
      <c r="QF236" s="223"/>
      <c r="QG236" s="223"/>
      <c r="QH236" s="223"/>
      <c r="QI236" s="223"/>
      <c r="QJ236" s="223"/>
      <c r="QK236" s="223"/>
      <c r="QL236" s="223"/>
      <c r="QM236" s="223"/>
      <c r="QN236" s="223"/>
      <c r="QO236" s="223"/>
      <c r="QP236" s="223"/>
      <c r="QQ236" s="223"/>
      <c r="QR236" s="223"/>
      <c r="QS236" s="223"/>
      <c r="QT236" s="223"/>
      <c r="QU236" s="223"/>
      <c r="QV236" s="223"/>
      <c r="QW236" s="223"/>
      <c r="QX236" s="223"/>
      <c r="QY236" s="223"/>
      <c r="QZ236" s="223"/>
      <c r="RA236" s="223"/>
      <c r="RB236" s="223"/>
      <c r="RC236" s="223"/>
      <c r="RD236" s="223"/>
      <c r="RE236" s="223"/>
      <c r="RF236" s="223"/>
      <c r="RG236" s="223"/>
      <c r="RH236" s="223"/>
      <c r="RI236" s="223"/>
      <c r="RJ236" s="223"/>
      <c r="RK236" s="223"/>
      <c r="RL236" s="223"/>
      <c r="RM236" s="223"/>
      <c r="RN236" s="223"/>
      <c r="RO236" s="223"/>
      <c r="RP236" s="223"/>
      <c r="RQ236" s="223"/>
      <c r="RR236" s="223"/>
      <c r="RS236" s="223"/>
      <c r="RT236" s="223"/>
      <c r="RU236" s="223"/>
      <c r="RV236" s="223"/>
      <c r="RW236" s="223"/>
      <c r="RX236" s="223"/>
      <c r="RY236" s="223"/>
      <c r="RZ236" s="223"/>
      <c r="SA236" s="223"/>
      <c r="SB236" s="223"/>
      <c r="SC236" s="223"/>
      <c r="SD236" s="223"/>
      <c r="SE236" s="223"/>
      <c r="SF236" s="223"/>
      <c r="SG236" s="223"/>
      <c r="SH236" s="223"/>
      <c r="SI236" s="223"/>
      <c r="SJ236" s="223"/>
      <c r="SK236" s="223"/>
      <c r="SL236" s="223"/>
      <c r="SM236" s="223"/>
      <c r="SN236" s="223"/>
      <c r="SO236" s="223"/>
      <c r="SP236" s="223"/>
      <c r="SQ236" s="223"/>
      <c r="SR236" s="223"/>
      <c r="SS236" s="223"/>
      <c r="ST236" s="223"/>
      <c r="SU236" s="223"/>
      <c r="SV236" s="223"/>
      <c r="SW236" s="223"/>
      <c r="SX236" s="223"/>
      <c r="SY236" s="223"/>
      <c r="SZ236" s="223"/>
      <c r="TA236" s="223"/>
      <c r="TB236" s="223"/>
      <c r="TC236" s="223"/>
      <c r="TD236" s="223"/>
      <c r="TE236" s="223"/>
      <c r="TF236" s="223"/>
      <c r="TG236" s="223"/>
      <c r="TH236" s="223"/>
      <c r="TI236" s="223"/>
      <c r="TJ236" s="223"/>
      <c r="TK236" s="223"/>
      <c r="TL236" s="223"/>
      <c r="TM236" s="223"/>
      <c r="TN236" s="223"/>
      <c r="TO236" s="223"/>
      <c r="TP236" s="223"/>
      <c r="TQ236" s="223"/>
      <c r="TR236" s="223"/>
      <c r="TS236" s="223"/>
      <c r="TT236" s="223"/>
      <c r="TU236" s="223"/>
      <c r="TV236" s="223"/>
      <c r="TW236" s="223"/>
      <c r="TX236" s="223"/>
      <c r="TY236" s="223"/>
      <c r="TZ236" s="223"/>
      <c r="UA236" s="223"/>
      <c r="UB236" s="223"/>
      <c r="UC236" s="223"/>
      <c r="UD236" s="223"/>
      <c r="UE236" s="223"/>
      <c r="UF236" s="223"/>
      <c r="UG236" s="223"/>
      <c r="UH236" s="223"/>
      <c r="UI236" s="223"/>
      <c r="UJ236" s="223"/>
      <c r="UK236" s="223"/>
      <c r="UL236" s="223"/>
      <c r="UM236" s="223"/>
      <c r="UN236" s="223"/>
      <c r="UO236" s="223"/>
      <c r="UP236" s="223"/>
      <c r="UQ236" s="223"/>
      <c r="UR236" s="223"/>
      <c r="US236" s="223"/>
      <c r="UT236" s="223"/>
      <c r="UU236" s="223"/>
      <c r="UV236" s="223"/>
      <c r="UW236" s="223"/>
      <c r="UX236" s="223"/>
      <c r="UY236" s="223"/>
      <c r="UZ236" s="223"/>
      <c r="VA236" s="223"/>
      <c r="VB236" s="223"/>
      <c r="VC236" s="223"/>
      <c r="VD236" s="223"/>
      <c r="VE236" s="223"/>
      <c r="VF236" s="223"/>
      <c r="VG236" s="223"/>
      <c r="VH236" s="223"/>
      <c r="VI236" s="223"/>
      <c r="VJ236" s="223"/>
      <c r="VK236" s="223"/>
      <c r="VL236" s="223"/>
      <c r="VM236" s="223"/>
      <c r="VN236" s="223"/>
      <c r="VO236" s="223"/>
      <c r="VP236" s="223"/>
      <c r="VQ236" s="223"/>
      <c r="VR236" s="223"/>
      <c r="VS236" s="223"/>
      <c r="VT236" s="223"/>
      <c r="VU236" s="223"/>
      <c r="VV236" s="223"/>
      <c r="VW236" s="223"/>
      <c r="VX236" s="223"/>
      <c r="VY236" s="223"/>
      <c r="VZ236" s="223"/>
      <c r="WA236" s="223"/>
      <c r="WB236" s="223"/>
      <c r="WC236" s="223"/>
      <c r="WD236" s="223"/>
      <c r="WE236" s="223"/>
      <c r="WF236" s="223"/>
      <c r="WG236" s="223"/>
      <c r="WH236" s="223"/>
      <c r="WI236" s="223"/>
      <c r="WJ236" s="223"/>
      <c r="WK236" s="223"/>
      <c r="WL236" s="223"/>
      <c r="WM236" s="223"/>
      <c r="WN236" s="223"/>
      <c r="WO236" s="223"/>
      <c r="WP236" s="223"/>
      <c r="WQ236" s="223"/>
      <c r="WR236" s="223"/>
      <c r="WS236" s="223"/>
      <c r="WT236" s="223"/>
      <c r="WU236" s="223"/>
      <c r="WV236" s="223"/>
      <c r="WW236" s="223"/>
      <c r="WX236" s="223"/>
      <c r="WY236" s="223"/>
      <c r="WZ236" s="223"/>
      <c r="XA236" s="223"/>
      <c r="XB236" s="223"/>
      <c r="XC236" s="223"/>
      <c r="XD236" s="223"/>
      <c r="XE236" s="223"/>
      <c r="XF236" s="223"/>
      <c r="XG236" s="223"/>
      <c r="XH236" s="223"/>
      <c r="XI236" s="223"/>
      <c r="XJ236" s="223"/>
      <c r="XK236" s="223"/>
      <c r="XL236" s="223"/>
      <c r="XM236" s="223"/>
      <c r="XN236" s="223"/>
      <c r="XO236" s="223"/>
      <c r="XP236" s="223"/>
      <c r="XQ236" s="223"/>
      <c r="XR236" s="223"/>
      <c r="XS236" s="223"/>
      <c r="XT236" s="223"/>
      <c r="XU236" s="223"/>
      <c r="XV236" s="223"/>
      <c r="XW236" s="223"/>
      <c r="XX236" s="223"/>
      <c r="XY236" s="223"/>
      <c r="XZ236" s="223"/>
      <c r="YA236" s="223"/>
      <c r="YB236" s="223"/>
      <c r="YC236" s="223"/>
      <c r="YD236" s="223"/>
      <c r="YE236" s="223"/>
      <c r="YF236" s="223"/>
      <c r="YG236" s="223"/>
      <c r="YH236" s="223"/>
      <c r="YI236" s="223"/>
      <c r="YJ236" s="223"/>
      <c r="YK236" s="223"/>
      <c r="YL236" s="223"/>
      <c r="YM236" s="223"/>
      <c r="YN236" s="223"/>
      <c r="YO236" s="223"/>
      <c r="YP236" s="223"/>
      <c r="YQ236" s="223"/>
      <c r="YR236" s="223"/>
      <c r="YS236" s="223"/>
      <c r="YT236" s="223"/>
      <c r="YU236" s="223"/>
      <c r="YV236" s="223"/>
      <c r="YW236" s="223"/>
      <c r="YX236" s="223"/>
      <c r="YY236" s="223"/>
      <c r="YZ236" s="223"/>
      <c r="ZA236" s="223"/>
      <c r="ZB236" s="223"/>
      <c r="ZC236" s="223"/>
      <c r="ZD236" s="223"/>
      <c r="ZE236" s="223"/>
      <c r="ZF236" s="223"/>
      <c r="ZG236" s="223"/>
      <c r="ZH236" s="223"/>
      <c r="ZI236" s="223"/>
      <c r="ZJ236" s="223"/>
      <c r="ZK236" s="223"/>
      <c r="ZL236" s="223"/>
      <c r="ZM236" s="223"/>
      <c r="ZN236" s="223"/>
      <c r="ZO236" s="223"/>
      <c r="ZP236" s="223"/>
      <c r="ZQ236" s="223"/>
      <c r="ZR236" s="223"/>
      <c r="ZS236" s="223"/>
      <c r="ZT236" s="223"/>
      <c r="ZU236" s="223"/>
      <c r="ZV236" s="223"/>
      <c r="ZW236" s="223"/>
      <c r="ZX236" s="223"/>
      <c r="ZY236" s="223"/>
      <c r="ZZ236" s="223"/>
      <c r="AAA236" s="223"/>
      <c r="AAB236" s="223"/>
      <c r="AAC236" s="223"/>
      <c r="AAD236" s="223"/>
      <c r="AAE236" s="223"/>
      <c r="AAF236" s="223"/>
      <c r="AAG236" s="223"/>
      <c r="AAH236" s="223"/>
      <c r="AAI236" s="223"/>
      <c r="AAJ236" s="223"/>
      <c r="AAK236" s="223"/>
      <c r="AAL236" s="223"/>
      <c r="AAM236" s="223"/>
      <c r="AAN236" s="223"/>
      <c r="AAO236" s="223"/>
      <c r="AAP236" s="223"/>
      <c r="AAQ236" s="223"/>
      <c r="AAR236" s="223"/>
      <c r="AAS236" s="223"/>
      <c r="AAT236" s="223"/>
      <c r="AAU236" s="223"/>
      <c r="AAV236" s="223"/>
      <c r="AAW236" s="223"/>
      <c r="AAX236" s="223"/>
      <c r="AAY236" s="223"/>
      <c r="AAZ236" s="223"/>
      <c r="ABA236" s="223"/>
      <c r="ABB236" s="223"/>
      <c r="ABC236" s="223"/>
      <c r="ABD236" s="223"/>
      <c r="ABE236" s="223"/>
      <c r="ABF236" s="223"/>
      <c r="ABG236" s="223"/>
      <c r="ABH236" s="223"/>
      <c r="ABI236" s="223"/>
      <c r="ABJ236" s="223"/>
      <c r="ABK236" s="223"/>
      <c r="ABL236" s="223"/>
      <c r="ABM236" s="223"/>
      <c r="ABN236" s="223"/>
      <c r="ABO236" s="223"/>
      <c r="ABP236" s="223"/>
      <c r="ABQ236" s="223"/>
      <c r="ABR236" s="223"/>
      <c r="ABS236" s="223"/>
      <c r="ABT236" s="223"/>
      <c r="ABU236" s="223"/>
      <c r="ABV236" s="223"/>
      <c r="ABW236" s="223"/>
      <c r="ABX236" s="223"/>
      <c r="ABY236" s="223"/>
      <c r="ABZ236" s="223"/>
      <c r="ACA236" s="223"/>
      <c r="ACB236" s="223"/>
      <c r="ACC236" s="223"/>
      <c r="ACD236" s="223"/>
      <c r="ACE236" s="223"/>
      <c r="ACF236" s="223"/>
      <c r="ACG236" s="223"/>
      <c r="ACH236" s="223"/>
      <c r="ACI236" s="223"/>
      <c r="ACJ236" s="223"/>
      <c r="ACK236" s="223"/>
      <c r="ACL236" s="223"/>
      <c r="ACM236" s="223"/>
      <c r="ACN236" s="223"/>
      <c r="ACO236" s="223"/>
      <c r="ACP236" s="223"/>
      <c r="ACQ236" s="223"/>
      <c r="ACR236" s="223"/>
      <c r="ACS236" s="223"/>
      <c r="ACT236" s="223"/>
      <c r="ACU236" s="223"/>
      <c r="ACV236" s="223"/>
      <c r="ACW236" s="223"/>
      <c r="ACX236" s="223"/>
      <c r="ACY236" s="223"/>
      <c r="ACZ236" s="223"/>
      <c r="ADA236" s="223"/>
      <c r="ADB236" s="223"/>
      <c r="ADC236" s="223"/>
      <c r="ADD236" s="223"/>
      <c r="ADE236" s="223"/>
      <c r="ADF236" s="223"/>
      <c r="ADG236" s="223"/>
      <c r="ADH236" s="223"/>
      <c r="ADI236" s="223"/>
      <c r="ADJ236" s="223"/>
      <c r="ADK236" s="223"/>
      <c r="ADL236" s="223"/>
      <c r="ADM236" s="223"/>
      <c r="ADN236" s="223"/>
      <c r="ADO236" s="223"/>
      <c r="ADP236" s="223"/>
      <c r="ADQ236" s="223"/>
      <c r="ADR236" s="223"/>
      <c r="ADS236" s="223"/>
      <c r="ADT236" s="223"/>
      <c r="ADU236" s="223"/>
      <c r="ADV236" s="223"/>
      <c r="ADW236" s="223"/>
      <c r="ADX236" s="223"/>
      <c r="ADY236" s="223"/>
      <c r="ADZ236" s="223"/>
      <c r="AEA236" s="223"/>
      <c r="AEB236" s="223"/>
      <c r="AEC236" s="223"/>
      <c r="AED236" s="223"/>
      <c r="AEE236" s="223"/>
      <c r="AEF236" s="223"/>
      <c r="AEG236" s="223"/>
      <c r="AEH236" s="223"/>
      <c r="AEI236" s="223"/>
      <c r="AEJ236" s="223"/>
      <c r="AEK236" s="223"/>
      <c r="AEL236" s="223"/>
      <c r="AEM236" s="223"/>
      <c r="AEN236" s="223"/>
      <c r="AEO236" s="223"/>
      <c r="AEP236" s="223"/>
      <c r="AEQ236" s="223"/>
      <c r="AER236" s="223"/>
      <c r="AES236" s="223"/>
      <c r="AET236" s="223"/>
      <c r="AEU236" s="223"/>
      <c r="AEV236" s="223"/>
      <c r="AEW236" s="223"/>
      <c r="AEX236" s="223"/>
      <c r="AEY236" s="223"/>
      <c r="AEZ236" s="223"/>
      <c r="AFA236" s="223"/>
      <c r="AFB236" s="223"/>
      <c r="AFC236" s="223"/>
      <c r="AFD236" s="223"/>
      <c r="AFE236" s="223"/>
      <c r="AFF236" s="223"/>
      <c r="AFG236" s="223"/>
      <c r="AFH236" s="223"/>
      <c r="AFI236" s="223"/>
      <c r="AFJ236" s="223"/>
      <c r="AFK236" s="223"/>
      <c r="AFL236" s="223"/>
      <c r="AFM236" s="223"/>
      <c r="AFN236" s="223"/>
      <c r="AFO236" s="223"/>
      <c r="AFP236" s="223"/>
      <c r="AFQ236" s="223"/>
      <c r="AFR236" s="223"/>
      <c r="AFS236" s="223"/>
      <c r="AFT236" s="223"/>
    </row>
    <row r="237" spans="1:852" s="64" customFormat="1">
      <c r="A237" s="265" t="s">
        <v>2410</v>
      </c>
      <c r="B237" s="101" t="s">
        <v>10042</v>
      </c>
      <c r="C237" s="840" t="str">
        <f>IF(Severity!F237&gt;=0.5,"YES","NO")</f>
        <v>NO</v>
      </c>
      <c r="D237" s="840" t="str">
        <f>IF(Severity!G237&gt;=0.5,"YES","NO")</f>
        <v>YES</v>
      </c>
      <c r="E237" s="213">
        <v>12</v>
      </c>
      <c r="F237" s="213">
        <v>2</v>
      </c>
      <c r="G237" s="95" t="s">
        <v>9627</v>
      </c>
      <c r="H237" s="270" t="s">
        <v>749</v>
      </c>
      <c r="I237" s="270" t="s">
        <v>455</v>
      </c>
      <c r="J237" s="270">
        <v>3</v>
      </c>
      <c r="K237" s="270" t="s">
        <v>455</v>
      </c>
      <c r="L237" s="217"/>
      <c r="M237" s="217"/>
      <c r="N237" s="270"/>
      <c r="O237" s="270" t="s">
        <v>455</v>
      </c>
      <c r="P237" s="217"/>
      <c r="Q237" s="217"/>
      <c r="R237" s="217"/>
      <c r="S237" s="270" t="s">
        <v>276</v>
      </c>
      <c r="T237" s="270">
        <v>7</v>
      </c>
      <c r="U237" s="125">
        <v>15.3</v>
      </c>
      <c r="V237" s="125">
        <v>3.4</v>
      </c>
      <c r="W237" s="125"/>
      <c r="X237" s="125"/>
      <c r="Y237" s="125">
        <v>4.4000000000000004</v>
      </c>
      <c r="Z237" s="125">
        <v>3.8</v>
      </c>
      <c r="AA237" s="125"/>
      <c r="AB237" s="125"/>
      <c r="AC237" s="125"/>
      <c r="AD237" s="125"/>
      <c r="AE237" s="114"/>
      <c r="AF237" s="125"/>
      <c r="AG237" s="125"/>
      <c r="AH237" s="125"/>
      <c r="AI237" s="265">
        <v>69</v>
      </c>
      <c r="AJ237" s="267">
        <f t="shared" si="63"/>
        <v>66</v>
      </c>
      <c r="AK237" s="267" t="s">
        <v>455</v>
      </c>
      <c r="AL237" s="95" t="s">
        <v>624</v>
      </c>
      <c r="AM237" s="270" t="s">
        <v>455</v>
      </c>
      <c r="AN237" s="270" t="s">
        <v>455</v>
      </c>
      <c r="AO237" s="270">
        <v>5</v>
      </c>
      <c r="AP237" s="270" t="s">
        <v>455</v>
      </c>
      <c r="AQ237" s="217"/>
      <c r="AR237" s="217"/>
      <c r="AS237" s="217"/>
      <c r="AT237" s="270" t="s">
        <v>455</v>
      </c>
      <c r="AU237" s="217"/>
      <c r="AV237" s="217"/>
      <c r="AW237" s="217"/>
      <c r="AX237" s="265" t="s">
        <v>276</v>
      </c>
      <c r="AY237" s="265">
        <v>7</v>
      </c>
      <c r="AZ237" s="114">
        <v>15.1</v>
      </c>
      <c r="BA237" s="114">
        <v>3.9</v>
      </c>
      <c r="BB237" s="114"/>
      <c r="BC237" s="114"/>
      <c r="BD237" s="114">
        <v>7.6</v>
      </c>
      <c r="BE237" s="114">
        <v>3.6</v>
      </c>
      <c r="BF237" s="114"/>
      <c r="BG237" s="114"/>
      <c r="BH237" s="114"/>
      <c r="BI237" s="114"/>
      <c r="BJ237" s="114"/>
      <c r="BK237" s="114"/>
      <c r="BL237" s="114"/>
      <c r="BM237" s="114"/>
      <c r="BN237" s="265">
        <v>68</v>
      </c>
      <c r="BO237" s="270">
        <f t="shared" si="64"/>
        <v>63</v>
      </c>
      <c r="BP237" s="270" t="s">
        <v>455</v>
      </c>
      <c r="BQ237" s="95"/>
      <c r="BR237" s="270" t="s">
        <v>455</v>
      </c>
      <c r="BS237" s="217"/>
      <c r="BT237" s="217"/>
      <c r="BU237" s="217"/>
      <c r="BV237" s="217"/>
      <c r="BW237" s="217"/>
      <c r="BX237" s="217"/>
      <c r="BY237" s="217"/>
      <c r="BZ237" s="217"/>
      <c r="CA237" s="217"/>
      <c r="CB237" s="217"/>
      <c r="CC237" s="217"/>
      <c r="CD237" s="217"/>
      <c r="CE237" s="114"/>
      <c r="CF237" s="114"/>
      <c r="CG237" s="114"/>
      <c r="CH237" s="114"/>
      <c r="CI237" s="114"/>
      <c r="CJ237" s="114"/>
      <c r="CK237" s="114"/>
      <c r="CL237" s="114"/>
      <c r="CM237" s="114"/>
      <c r="CN237" s="114"/>
      <c r="CO237" s="114"/>
      <c r="CP237" s="114"/>
      <c r="CQ237" s="114"/>
      <c r="CR237" s="114"/>
      <c r="CS237" s="217"/>
      <c r="CT237" s="217"/>
      <c r="CU237" s="217"/>
      <c r="CV237" s="90"/>
      <c r="CW237" s="270" t="s">
        <v>455</v>
      </c>
      <c r="CX237" s="90"/>
      <c r="CY237" s="217"/>
      <c r="CZ237" s="217"/>
      <c r="DA237" s="217"/>
      <c r="DB237" s="217"/>
      <c r="DC237" s="217"/>
      <c r="DD237" s="217"/>
      <c r="DE237" s="217"/>
      <c r="DF237" s="217"/>
      <c r="DG237" s="217"/>
      <c r="DH237" s="217"/>
      <c r="DI237" s="217"/>
      <c r="DJ237" s="125"/>
      <c r="DK237" s="125"/>
      <c r="DL237" s="125"/>
      <c r="DM237" s="125"/>
      <c r="DN237" s="125"/>
      <c r="DO237" s="125"/>
      <c r="DP237" s="125"/>
      <c r="DQ237" s="125"/>
      <c r="DR237" s="125"/>
      <c r="DS237" s="125"/>
      <c r="DT237" s="125"/>
      <c r="DU237" s="125"/>
      <c r="DV237" s="125"/>
      <c r="DW237" s="125"/>
      <c r="DX237" s="217"/>
      <c r="DY237" s="217"/>
      <c r="DZ237" s="217"/>
      <c r="EA237" s="217"/>
      <c r="EB237" s="270" t="s">
        <v>455</v>
      </c>
      <c r="EC237" s="217"/>
      <c r="ED237" s="217"/>
      <c r="EE237" s="217"/>
      <c r="EF237" s="217"/>
      <c r="EG237" s="217"/>
      <c r="EH237" s="217"/>
      <c r="EI237" s="217"/>
      <c r="EJ237" s="217"/>
      <c r="EK237" s="217"/>
      <c r="EL237" s="217"/>
      <c r="EM237" s="217"/>
      <c r="EN237" s="217"/>
      <c r="EO237" s="125"/>
      <c r="EP237" s="125"/>
      <c r="EQ237" s="125"/>
      <c r="ER237" s="125"/>
      <c r="ES237" s="125"/>
      <c r="ET237" s="125"/>
      <c r="EU237" s="125"/>
      <c r="EV237" s="125"/>
      <c r="EW237" s="125"/>
      <c r="EX237" s="125"/>
      <c r="EY237" s="125"/>
      <c r="EZ237" s="125"/>
      <c r="FA237" s="125"/>
      <c r="FB237" s="125"/>
      <c r="FC237" s="217"/>
      <c r="FD237" s="217"/>
      <c r="FE237" s="217"/>
      <c r="FF237" s="270" t="s">
        <v>455</v>
      </c>
      <c r="FG237" s="270"/>
      <c r="FH237" s="217"/>
      <c r="FI237" s="217"/>
      <c r="FJ237" s="217"/>
      <c r="FK237" s="217"/>
      <c r="FL237" s="217"/>
      <c r="FM237" s="217"/>
      <c r="FN237" s="217"/>
      <c r="FO237" s="217"/>
      <c r="FP237" s="217"/>
      <c r="FQ237" s="217"/>
      <c r="FR237" s="217"/>
      <c r="FS237" s="217"/>
      <c r="FT237" s="217"/>
      <c r="FU237" s="217"/>
      <c r="FV237" s="217"/>
      <c r="FW237" s="217"/>
      <c r="FX237" s="217"/>
      <c r="FY237" s="217"/>
      <c r="FZ237" s="217"/>
      <c r="GA237" s="217"/>
      <c r="GB237" s="217"/>
      <c r="GC237" s="217"/>
      <c r="GD237" s="217"/>
      <c r="GE237" s="217"/>
      <c r="GF237" s="217"/>
      <c r="GG237" s="217"/>
      <c r="GH237" s="217"/>
      <c r="GI237" s="217"/>
      <c r="GJ237" s="217"/>
      <c r="GK237" s="217"/>
      <c r="GL237" s="217"/>
      <c r="GM237" s="217"/>
      <c r="GN237" s="217"/>
      <c r="GO237" s="217"/>
      <c r="GP237" s="217"/>
      <c r="GQ237" s="217"/>
      <c r="GR237" s="217"/>
      <c r="GS237" s="217"/>
      <c r="GT237" s="217"/>
      <c r="GU237" s="217"/>
      <c r="GV237" s="217"/>
      <c r="GW237" s="217"/>
      <c r="GX237" s="217"/>
      <c r="GY237" s="217"/>
      <c r="GZ237" s="217"/>
      <c r="HA237" s="217"/>
      <c r="HB237" s="217"/>
      <c r="HC237" s="217"/>
      <c r="HD237" s="270" t="s">
        <v>455</v>
      </c>
      <c r="HE237" s="217"/>
      <c r="HF237" s="217"/>
      <c r="HG237" s="270"/>
      <c r="HH237" s="217"/>
      <c r="HI237" s="217"/>
      <c r="HJ237" s="217"/>
      <c r="HK237" s="217"/>
      <c r="HL237" s="217"/>
      <c r="HM237" s="217"/>
      <c r="HN237" s="217"/>
      <c r="HO237" s="217"/>
      <c r="HP237" s="217"/>
      <c r="HQ237" s="217"/>
      <c r="HR237" s="217"/>
      <c r="HS237" s="217"/>
      <c r="HT237" s="217"/>
      <c r="HU237" s="217"/>
      <c r="HV237" s="217"/>
      <c r="HW237" s="217"/>
      <c r="HX237" s="217"/>
      <c r="HY237" s="217"/>
      <c r="HZ237" s="217"/>
      <c r="IA237" s="217"/>
      <c r="IB237" s="217"/>
      <c r="IC237" s="217"/>
      <c r="ID237" s="217"/>
      <c r="IE237" s="217"/>
      <c r="IF237" s="217"/>
      <c r="IG237" s="217"/>
      <c r="IH237" s="217"/>
      <c r="II237" s="217"/>
      <c r="IJ237" s="217"/>
      <c r="IK237" s="217"/>
      <c r="IL237" s="217"/>
      <c r="IM237" s="217"/>
      <c r="IN237" s="217"/>
      <c r="IO237" s="217"/>
      <c r="IP237" s="217"/>
      <c r="IQ237" s="217"/>
      <c r="IR237" s="217"/>
      <c r="IS237" s="270" t="s">
        <v>455</v>
      </c>
      <c r="IT237" s="217"/>
      <c r="IU237" s="217"/>
      <c r="IV237" s="217"/>
      <c r="IW237" s="217"/>
      <c r="IX237" s="217"/>
      <c r="IY237" s="217"/>
      <c r="IZ237" s="217"/>
      <c r="JA237" s="217"/>
      <c r="JB237" s="217"/>
      <c r="JC237" s="217"/>
      <c r="JD237" s="217"/>
      <c r="JE237" s="217"/>
      <c r="JF237" s="217"/>
      <c r="JG237" s="217"/>
      <c r="JH237" s="217"/>
      <c r="JI237" s="217"/>
      <c r="JJ237" s="217"/>
      <c r="JK237" s="217"/>
      <c r="JL237" s="217"/>
      <c r="JM237" s="217"/>
      <c r="JN237" s="217"/>
      <c r="JO237" s="217"/>
      <c r="JP237" s="217"/>
      <c r="JQ237" s="217"/>
      <c r="JR237" s="217"/>
      <c r="JS237" s="217"/>
      <c r="JT237" s="217"/>
      <c r="JU237" s="217"/>
      <c r="JV237" s="217"/>
      <c r="JW237" s="217"/>
      <c r="JX237" s="217"/>
      <c r="JY237" s="217"/>
      <c r="JZ237" s="217"/>
      <c r="KA237" s="217"/>
      <c r="KB237" s="217"/>
      <c r="KC237" s="217"/>
      <c r="KD237" s="217"/>
      <c r="KE237" s="270" t="s">
        <v>455</v>
      </c>
      <c r="KF237" s="217"/>
      <c r="KG237" s="217"/>
      <c r="KH237" s="217"/>
      <c r="KI237" s="270"/>
      <c r="KJ237" s="217"/>
      <c r="KK237" s="217"/>
      <c r="KL237" s="217"/>
      <c r="KM237" s="217"/>
      <c r="KN237" s="217"/>
      <c r="KO237" s="217"/>
      <c r="KP237" s="217"/>
      <c r="KQ237" s="217"/>
      <c r="KR237" s="217"/>
      <c r="KS237" s="217"/>
      <c r="KT237" s="217"/>
      <c r="KU237" s="217"/>
      <c r="KV237" s="217"/>
      <c r="KW237" s="217"/>
      <c r="KX237" s="217"/>
      <c r="KY237" s="217"/>
      <c r="KZ237" s="217"/>
      <c r="LA237" s="217"/>
      <c r="LB237" s="217"/>
      <c r="LC237" s="217"/>
      <c r="LD237" s="217"/>
      <c r="LE237" s="217"/>
      <c r="LF237" s="217"/>
      <c r="LG237" s="217"/>
      <c r="LH237" s="217"/>
      <c r="LI237" s="217"/>
      <c r="LJ237" s="217"/>
      <c r="LK237" s="217"/>
      <c r="LL237" s="217"/>
      <c r="LM237" s="217"/>
      <c r="LN237" s="217"/>
      <c r="LO237" s="217"/>
      <c r="LP237" s="217"/>
      <c r="LQ237" s="217"/>
      <c r="LR237" s="217"/>
      <c r="LS237" s="217"/>
      <c r="LT237" s="270" t="s">
        <v>455</v>
      </c>
      <c r="LU237" s="217"/>
      <c r="LV237" s="217"/>
      <c r="LW237" s="217"/>
      <c r="LX237" s="217"/>
      <c r="LY237" s="217"/>
      <c r="LZ237" s="217"/>
      <c r="MA237" s="217"/>
      <c r="MB237" s="217"/>
      <c r="MC237" s="217"/>
      <c r="MD237" s="217"/>
      <c r="ME237" s="217"/>
      <c r="MF237" s="217"/>
      <c r="MG237" s="217"/>
      <c r="MH237" s="217"/>
      <c r="MI237" s="217"/>
      <c r="MJ237" s="217"/>
      <c r="MK237" s="217"/>
      <c r="ML237" s="217"/>
      <c r="MM237" s="217"/>
      <c r="MN237" s="217"/>
      <c r="MO237" s="217"/>
      <c r="MP237" s="217"/>
      <c r="MQ237" s="217"/>
      <c r="MR237" s="217"/>
      <c r="MS237" s="217"/>
      <c r="MT237" s="217"/>
      <c r="MU237" s="217"/>
      <c r="MV237" s="217"/>
      <c r="MW237" s="217"/>
      <c r="MX237" s="217"/>
      <c r="MY237" s="217"/>
      <c r="MZ237" s="217"/>
      <c r="NA237" s="217"/>
      <c r="NB237" s="217"/>
      <c r="NC237" s="217"/>
      <c r="ND237" s="217"/>
      <c r="NE237" s="217"/>
      <c r="NF237" s="217"/>
      <c r="NG237" s="217"/>
      <c r="NH237" s="217"/>
      <c r="NI237" s="217"/>
      <c r="NJ237" s="217"/>
      <c r="NK237" s="217"/>
      <c r="NL237" s="217"/>
      <c r="NM237" s="217"/>
      <c r="NN237" s="217"/>
      <c r="NO237" s="217"/>
      <c r="NP237" s="217"/>
      <c r="NQ237" s="217"/>
      <c r="NR237" s="217"/>
      <c r="NS237" s="217"/>
      <c r="NT237" s="217"/>
      <c r="NU237" s="217"/>
      <c r="NV237" s="217"/>
      <c r="NW237" s="217"/>
      <c r="NX237" s="217"/>
      <c r="NY237" s="217"/>
      <c r="NZ237" s="217"/>
      <c r="OA237" s="217"/>
      <c r="OB237" s="217"/>
      <c r="OC237" s="217"/>
      <c r="OD237" s="217"/>
      <c r="OE237" s="217"/>
      <c r="OF237" s="217"/>
      <c r="OG237" s="217"/>
      <c r="OH237" s="217"/>
      <c r="OI237" s="217"/>
      <c r="OJ237" s="217"/>
      <c r="OK237" s="217"/>
      <c r="OL237" s="217"/>
      <c r="OM237" s="217"/>
      <c r="ON237" s="217"/>
      <c r="OO237" s="217"/>
      <c r="OP237" s="217"/>
      <c r="OQ237" s="217"/>
      <c r="OR237" s="217"/>
      <c r="OS237" s="267">
        <f>IF(ISERROR(#REF!),0,1)</f>
        <v>0</v>
      </c>
      <c r="OT237" s="267">
        <f t="shared" si="65"/>
        <v>0</v>
      </c>
      <c r="OU237" s="267">
        <f t="shared" si="66"/>
        <v>1</v>
      </c>
      <c r="OV237" s="223"/>
      <c r="OW237" s="223"/>
      <c r="OX237" s="223"/>
      <c r="OY237" s="223"/>
      <c r="OZ237" s="223"/>
      <c r="PA237" s="223"/>
      <c r="PB237" s="223"/>
      <c r="PC237" s="223"/>
      <c r="PD237" s="223"/>
      <c r="PE237" s="223"/>
      <c r="PF237" s="223"/>
      <c r="PG237" s="223"/>
      <c r="PH237" s="223"/>
      <c r="PI237" s="223"/>
      <c r="PJ237" s="223"/>
      <c r="PK237" s="223"/>
      <c r="PL237" s="223"/>
      <c r="PM237" s="223"/>
      <c r="PN237" s="223"/>
      <c r="PO237" s="223"/>
      <c r="PP237" s="223"/>
      <c r="PQ237" s="223"/>
      <c r="PR237" s="223"/>
      <c r="PS237" s="223"/>
      <c r="PT237" s="223"/>
      <c r="PU237" s="223"/>
      <c r="PV237" s="223"/>
      <c r="PW237" s="223"/>
      <c r="PX237" s="223"/>
      <c r="PY237" s="223"/>
      <c r="PZ237" s="223"/>
      <c r="QA237" s="223"/>
      <c r="QB237" s="223"/>
      <c r="QC237" s="223"/>
      <c r="QD237" s="223"/>
      <c r="QE237" s="223"/>
      <c r="QF237" s="223"/>
      <c r="QG237" s="223"/>
      <c r="QH237" s="223"/>
      <c r="QI237" s="223"/>
      <c r="QJ237" s="223"/>
      <c r="QK237" s="223"/>
      <c r="QL237" s="223"/>
      <c r="QM237" s="223"/>
      <c r="QN237" s="223"/>
      <c r="QO237" s="223"/>
      <c r="QP237" s="223"/>
      <c r="QQ237" s="223"/>
      <c r="QR237" s="223"/>
      <c r="QS237" s="223"/>
      <c r="QT237" s="223"/>
      <c r="QU237" s="223"/>
      <c r="QV237" s="223"/>
      <c r="QW237" s="223"/>
      <c r="QX237" s="223"/>
      <c r="QY237" s="223"/>
      <c r="QZ237" s="223"/>
      <c r="RA237" s="223"/>
      <c r="RB237" s="223"/>
      <c r="RC237" s="223"/>
      <c r="RD237" s="223"/>
      <c r="RE237" s="223"/>
      <c r="RF237" s="223"/>
      <c r="RG237" s="223"/>
      <c r="RH237" s="223"/>
      <c r="RI237" s="223"/>
      <c r="RJ237" s="223"/>
      <c r="RK237" s="223"/>
      <c r="RL237" s="223"/>
      <c r="RM237" s="223"/>
      <c r="RN237" s="223"/>
      <c r="RO237" s="223"/>
      <c r="RP237" s="223"/>
      <c r="RQ237" s="223"/>
      <c r="RR237" s="223"/>
      <c r="RS237" s="223"/>
      <c r="RT237" s="223"/>
      <c r="RU237" s="223"/>
      <c r="RV237" s="223"/>
      <c r="RW237" s="223"/>
      <c r="RX237" s="223"/>
      <c r="RY237" s="223"/>
      <c r="RZ237" s="223"/>
      <c r="SA237" s="223"/>
      <c r="SB237" s="223"/>
      <c r="SC237" s="223"/>
      <c r="SD237" s="223"/>
      <c r="SE237" s="223"/>
      <c r="SF237" s="223"/>
      <c r="SG237" s="223"/>
      <c r="SH237" s="223"/>
      <c r="SI237" s="223"/>
      <c r="SJ237" s="223"/>
      <c r="SK237" s="223"/>
      <c r="SL237" s="223"/>
      <c r="SM237" s="223"/>
      <c r="SN237" s="223"/>
      <c r="SO237" s="223"/>
      <c r="SP237" s="223"/>
      <c r="SQ237" s="223"/>
      <c r="SR237" s="223"/>
      <c r="SS237" s="223"/>
      <c r="ST237" s="223"/>
      <c r="SU237" s="223"/>
      <c r="SV237" s="223"/>
      <c r="SW237" s="223"/>
      <c r="SX237" s="223"/>
      <c r="SY237" s="223"/>
      <c r="SZ237" s="223"/>
      <c r="TA237" s="223"/>
      <c r="TB237" s="223"/>
      <c r="TC237" s="223"/>
      <c r="TD237" s="223"/>
      <c r="TE237" s="223"/>
      <c r="TF237" s="223"/>
      <c r="TG237" s="223"/>
      <c r="TH237" s="223"/>
      <c r="TI237" s="223"/>
      <c r="TJ237" s="223"/>
      <c r="TK237" s="223"/>
      <c r="TL237" s="223"/>
      <c r="TM237" s="223"/>
      <c r="TN237" s="223"/>
      <c r="TO237" s="223"/>
      <c r="TP237" s="223"/>
      <c r="TQ237" s="223"/>
      <c r="TR237" s="223"/>
      <c r="TS237" s="223"/>
      <c r="TT237" s="223"/>
      <c r="TU237" s="223"/>
      <c r="TV237" s="223"/>
      <c r="TW237" s="223"/>
      <c r="TX237" s="223"/>
      <c r="TY237" s="223"/>
      <c r="TZ237" s="223"/>
      <c r="UA237" s="223"/>
      <c r="UB237" s="223"/>
      <c r="UC237" s="223"/>
      <c r="UD237" s="223"/>
      <c r="UE237" s="223"/>
      <c r="UF237" s="223"/>
      <c r="UG237" s="223"/>
      <c r="UH237" s="223"/>
      <c r="UI237" s="223"/>
      <c r="UJ237" s="223"/>
      <c r="UK237" s="223"/>
      <c r="UL237" s="223"/>
      <c r="UM237" s="223"/>
      <c r="UN237" s="223"/>
      <c r="UO237" s="223"/>
      <c r="UP237" s="223"/>
      <c r="UQ237" s="223"/>
      <c r="UR237" s="223"/>
      <c r="US237" s="223"/>
      <c r="UT237" s="223"/>
      <c r="UU237" s="223"/>
      <c r="UV237" s="223"/>
      <c r="UW237" s="223"/>
      <c r="UX237" s="223"/>
      <c r="UY237" s="223"/>
      <c r="UZ237" s="223"/>
      <c r="VA237" s="223"/>
      <c r="VB237" s="223"/>
      <c r="VC237" s="223"/>
      <c r="VD237" s="223"/>
      <c r="VE237" s="223"/>
      <c r="VF237" s="223"/>
      <c r="VG237" s="223"/>
      <c r="VH237" s="223"/>
      <c r="VI237" s="223"/>
      <c r="VJ237" s="223"/>
      <c r="VK237" s="223"/>
      <c r="VL237" s="223"/>
      <c r="VM237" s="223"/>
      <c r="VN237" s="223"/>
      <c r="VO237" s="223"/>
      <c r="VP237" s="223"/>
      <c r="VQ237" s="223"/>
      <c r="VR237" s="223"/>
      <c r="VS237" s="223"/>
      <c r="VT237" s="223"/>
      <c r="VU237" s="223"/>
      <c r="VV237" s="223"/>
      <c r="VW237" s="223"/>
      <c r="VX237" s="223"/>
      <c r="VY237" s="223"/>
      <c r="VZ237" s="223"/>
      <c r="WA237" s="223"/>
      <c r="WB237" s="223"/>
      <c r="WC237" s="223"/>
      <c r="WD237" s="223"/>
      <c r="WE237" s="223"/>
      <c r="WF237" s="223"/>
      <c r="WG237" s="223"/>
      <c r="WH237" s="223"/>
      <c r="WI237" s="223"/>
      <c r="WJ237" s="223"/>
      <c r="WK237" s="223"/>
      <c r="WL237" s="223"/>
      <c r="WM237" s="223"/>
      <c r="WN237" s="223"/>
      <c r="WO237" s="223"/>
      <c r="WP237" s="223"/>
      <c r="WQ237" s="223"/>
      <c r="WR237" s="223"/>
      <c r="WS237" s="223"/>
      <c r="WT237" s="223"/>
      <c r="WU237" s="223"/>
      <c r="WV237" s="223"/>
      <c r="WW237" s="223"/>
      <c r="WX237" s="223"/>
      <c r="WY237" s="223"/>
      <c r="WZ237" s="223"/>
      <c r="XA237" s="223"/>
      <c r="XB237" s="223"/>
      <c r="XC237" s="223"/>
      <c r="XD237" s="223"/>
      <c r="XE237" s="223"/>
      <c r="XF237" s="223"/>
      <c r="XG237" s="223"/>
      <c r="XH237" s="223"/>
      <c r="XI237" s="223"/>
      <c r="XJ237" s="223"/>
      <c r="XK237" s="223"/>
      <c r="XL237" s="223"/>
      <c r="XM237" s="223"/>
      <c r="XN237" s="223"/>
      <c r="XO237" s="223"/>
      <c r="XP237" s="223"/>
      <c r="XQ237" s="223"/>
      <c r="XR237" s="223"/>
      <c r="XS237" s="223"/>
      <c r="XT237" s="223"/>
      <c r="XU237" s="223"/>
      <c r="XV237" s="223"/>
      <c r="XW237" s="223"/>
      <c r="XX237" s="223"/>
      <c r="XY237" s="223"/>
      <c r="XZ237" s="223"/>
      <c r="YA237" s="223"/>
      <c r="YB237" s="223"/>
      <c r="YC237" s="223"/>
      <c r="YD237" s="223"/>
      <c r="YE237" s="223"/>
      <c r="YF237" s="223"/>
      <c r="YG237" s="223"/>
      <c r="YH237" s="223"/>
      <c r="YI237" s="223"/>
      <c r="YJ237" s="223"/>
      <c r="YK237" s="223"/>
      <c r="YL237" s="223"/>
      <c r="YM237" s="223"/>
      <c r="YN237" s="223"/>
      <c r="YO237" s="223"/>
      <c r="YP237" s="223"/>
      <c r="YQ237" s="223"/>
      <c r="YR237" s="223"/>
      <c r="YS237" s="223"/>
      <c r="YT237" s="223"/>
      <c r="YU237" s="223"/>
      <c r="YV237" s="223"/>
      <c r="YW237" s="223"/>
      <c r="YX237" s="223"/>
      <c r="YY237" s="223"/>
      <c r="YZ237" s="223"/>
      <c r="ZA237" s="223"/>
      <c r="ZB237" s="223"/>
      <c r="ZC237" s="223"/>
      <c r="ZD237" s="223"/>
      <c r="ZE237" s="223"/>
      <c r="ZF237" s="223"/>
      <c r="ZG237" s="223"/>
      <c r="ZH237" s="223"/>
      <c r="ZI237" s="223"/>
      <c r="ZJ237" s="223"/>
      <c r="ZK237" s="223"/>
      <c r="ZL237" s="223"/>
      <c r="ZM237" s="223"/>
      <c r="ZN237" s="223"/>
      <c r="ZO237" s="223"/>
      <c r="ZP237" s="223"/>
      <c r="ZQ237" s="223"/>
      <c r="ZR237" s="223"/>
      <c r="ZS237" s="223"/>
      <c r="ZT237" s="223"/>
      <c r="ZU237" s="223"/>
      <c r="ZV237" s="223"/>
      <c r="ZW237" s="223"/>
      <c r="ZX237" s="223"/>
      <c r="ZY237" s="223"/>
      <c r="ZZ237" s="223"/>
      <c r="AAA237" s="223"/>
      <c r="AAB237" s="223"/>
      <c r="AAC237" s="223"/>
      <c r="AAD237" s="223"/>
      <c r="AAE237" s="223"/>
      <c r="AAF237" s="223"/>
      <c r="AAG237" s="223"/>
      <c r="AAH237" s="223"/>
      <c r="AAI237" s="223"/>
      <c r="AAJ237" s="223"/>
      <c r="AAK237" s="223"/>
      <c r="AAL237" s="223"/>
      <c r="AAM237" s="223"/>
      <c r="AAN237" s="223"/>
      <c r="AAO237" s="223"/>
      <c r="AAP237" s="223"/>
      <c r="AAQ237" s="223"/>
      <c r="AAR237" s="223"/>
      <c r="AAS237" s="223"/>
      <c r="AAT237" s="223"/>
      <c r="AAU237" s="223"/>
      <c r="AAV237" s="223"/>
      <c r="AAW237" s="223"/>
      <c r="AAX237" s="223"/>
      <c r="AAY237" s="223"/>
      <c r="AAZ237" s="223"/>
      <c r="ABA237" s="223"/>
      <c r="ABB237" s="223"/>
      <c r="ABC237" s="223"/>
      <c r="ABD237" s="223"/>
      <c r="ABE237" s="223"/>
      <c r="ABF237" s="223"/>
      <c r="ABG237" s="223"/>
      <c r="ABH237" s="223"/>
      <c r="ABI237" s="223"/>
      <c r="ABJ237" s="223"/>
      <c r="ABK237" s="223"/>
      <c r="ABL237" s="223"/>
      <c r="ABM237" s="223"/>
      <c r="ABN237" s="223"/>
      <c r="ABO237" s="223"/>
      <c r="ABP237" s="223"/>
      <c r="ABQ237" s="223"/>
      <c r="ABR237" s="223"/>
      <c r="ABS237" s="223"/>
      <c r="ABT237" s="223"/>
      <c r="ABU237" s="223"/>
      <c r="ABV237" s="223"/>
      <c r="ABW237" s="223"/>
      <c r="ABX237" s="223"/>
      <c r="ABY237" s="223"/>
      <c r="ABZ237" s="223"/>
      <c r="ACA237" s="223"/>
      <c r="ACB237" s="223"/>
      <c r="ACC237" s="223"/>
      <c r="ACD237" s="223"/>
      <c r="ACE237" s="223"/>
      <c r="ACF237" s="223"/>
      <c r="ACG237" s="223"/>
      <c r="ACH237" s="223"/>
      <c r="ACI237" s="223"/>
      <c r="ACJ237" s="223"/>
      <c r="ACK237" s="223"/>
      <c r="ACL237" s="223"/>
      <c r="ACM237" s="223"/>
      <c r="ACN237" s="223"/>
      <c r="ACO237" s="223"/>
      <c r="ACP237" s="223"/>
      <c r="ACQ237" s="223"/>
      <c r="ACR237" s="223"/>
      <c r="ACS237" s="223"/>
      <c r="ACT237" s="223"/>
      <c r="ACU237" s="223"/>
      <c r="ACV237" s="223"/>
      <c r="ACW237" s="223"/>
      <c r="ACX237" s="223"/>
      <c r="ACY237" s="223"/>
      <c r="ACZ237" s="223"/>
      <c r="ADA237" s="223"/>
      <c r="ADB237" s="223"/>
      <c r="ADC237" s="223"/>
      <c r="ADD237" s="223"/>
      <c r="ADE237" s="223"/>
      <c r="ADF237" s="223"/>
      <c r="ADG237" s="223"/>
      <c r="ADH237" s="223"/>
      <c r="ADI237" s="223"/>
      <c r="ADJ237" s="223"/>
      <c r="ADK237" s="223"/>
      <c r="ADL237" s="223"/>
      <c r="ADM237" s="223"/>
      <c r="ADN237" s="223"/>
      <c r="ADO237" s="223"/>
      <c r="ADP237" s="223"/>
      <c r="ADQ237" s="223"/>
      <c r="ADR237" s="223"/>
      <c r="ADS237" s="223"/>
      <c r="ADT237" s="223"/>
      <c r="ADU237" s="223"/>
      <c r="ADV237" s="223"/>
      <c r="ADW237" s="223"/>
      <c r="ADX237" s="223"/>
      <c r="ADY237" s="223"/>
      <c r="ADZ237" s="223"/>
      <c r="AEA237" s="223"/>
      <c r="AEB237" s="223"/>
      <c r="AEC237" s="223"/>
      <c r="AED237" s="223"/>
      <c r="AEE237" s="223"/>
      <c r="AEF237" s="223"/>
      <c r="AEG237" s="223"/>
      <c r="AEH237" s="223"/>
      <c r="AEI237" s="223"/>
      <c r="AEJ237" s="223"/>
      <c r="AEK237" s="223"/>
      <c r="AEL237" s="223"/>
      <c r="AEM237" s="223"/>
      <c r="AEN237" s="223"/>
      <c r="AEO237" s="223"/>
      <c r="AEP237" s="223"/>
      <c r="AEQ237" s="223"/>
      <c r="AER237" s="223"/>
      <c r="AES237" s="223"/>
      <c r="AET237" s="223"/>
      <c r="AEU237" s="223"/>
      <c r="AEV237" s="223"/>
      <c r="AEW237" s="223"/>
      <c r="AEX237" s="223"/>
      <c r="AEY237" s="223"/>
      <c r="AEZ237" s="223"/>
      <c r="AFA237" s="223"/>
      <c r="AFB237" s="223"/>
      <c r="AFC237" s="223"/>
      <c r="AFD237" s="223"/>
      <c r="AFE237" s="223"/>
      <c r="AFF237" s="223"/>
      <c r="AFG237" s="223"/>
      <c r="AFH237" s="223"/>
      <c r="AFI237" s="223"/>
      <c r="AFJ237" s="223"/>
      <c r="AFK237" s="223"/>
      <c r="AFL237" s="223"/>
      <c r="AFM237" s="223"/>
      <c r="AFN237" s="223"/>
      <c r="AFO237" s="223"/>
      <c r="AFP237" s="223"/>
      <c r="AFQ237" s="223"/>
      <c r="AFR237" s="223"/>
      <c r="AFS237" s="223"/>
      <c r="AFT237" s="223"/>
    </row>
    <row r="238" spans="1:852" s="64" customFormat="1">
      <c r="A238" s="265" t="s">
        <v>3774</v>
      </c>
      <c r="B238" s="265" t="s">
        <v>10041</v>
      </c>
      <c r="C238" s="260" t="s">
        <v>173</v>
      </c>
      <c r="D238" s="260" t="s">
        <v>3028</v>
      </c>
      <c r="E238" s="213">
        <v>12</v>
      </c>
      <c r="F238" s="213">
        <v>2</v>
      </c>
      <c r="G238" s="574" t="s">
        <v>9628</v>
      </c>
      <c r="H238" s="270" t="s">
        <v>749</v>
      </c>
      <c r="I238" s="270" t="s">
        <v>455</v>
      </c>
      <c r="J238" s="270">
        <v>30</v>
      </c>
      <c r="K238" s="270" t="s">
        <v>455</v>
      </c>
      <c r="L238" s="217"/>
      <c r="M238" s="217"/>
      <c r="N238" s="270"/>
      <c r="O238" s="270" t="s">
        <v>237</v>
      </c>
      <c r="P238" s="217">
        <v>10</v>
      </c>
      <c r="Q238" s="217">
        <v>39</v>
      </c>
      <c r="R238" s="217">
        <v>50</v>
      </c>
      <c r="S238" s="270" t="s">
        <v>237</v>
      </c>
      <c r="T238" s="270">
        <v>10</v>
      </c>
      <c r="U238" s="125">
        <v>21.02</v>
      </c>
      <c r="V238" s="125" t="s">
        <v>455</v>
      </c>
      <c r="W238" s="125"/>
      <c r="X238" s="125"/>
      <c r="Y238" s="125"/>
      <c r="Z238" s="125"/>
      <c r="AA238" s="125"/>
      <c r="AB238" s="125"/>
      <c r="AC238" s="125"/>
      <c r="AD238" s="125"/>
      <c r="AE238" s="114"/>
      <c r="AF238" s="125"/>
      <c r="AG238" s="125"/>
      <c r="AH238" s="125"/>
      <c r="AI238" s="265">
        <v>108</v>
      </c>
      <c r="AJ238" s="267">
        <f t="shared" si="63"/>
        <v>78</v>
      </c>
      <c r="AK238" s="267" t="s">
        <v>455</v>
      </c>
      <c r="AL238" s="90" t="s">
        <v>624</v>
      </c>
      <c r="AM238" s="270" t="s">
        <v>749</v>
      </c>
      <c r="AN238" s="270" t="s">
        <v>455</v>
      </c>
      <c r="AO238" s="270">
        <v>13</v>
      </c>
      <c r="AP238" s="270" t="s">
        <v>455</v>
      </c>
      <c r="AQ238" s="217"/>
      <c r="AR238" s="217"/>
      <c r="AS238" s="217"/>
      <c r="AT238" s="270" t="s">
        <v>237</v>
      </c>
      <c r="AU238" s="217">
        <v>10</v>
      </c>
      <c r="AV238" s="217">
        <v>33</v>
      </c>
      <c r="AW238" s="217">
        <v>50</v>
      </c>
      <c r="AX238" s="270" t="s">
        <v>237</v>
      </c>
      <c r="AY238" s="265">
        <v>10</v>
      </c>
      <c r="AZ238" s="114">
        <v>21.66</v>
      </c>
      <c r="BA238" s="114" t="s">
        <v>455</v>
      </c>
      <c r="BB238" s="114"/>
      <c r="BC238" s="114"/>
      <c r="BD238" s="114"/>
      <c r="BE238" s="114"/>
      <c r="BF238" s="114"/>
      <c r="BG238" s="114"/>
      <c r="BH238" s="114"/>
      <c r="BI238" s="114"/>
      <c r="BJ238" s="114"/>
      <c r="BK238" s="114"/>
      <c r="BL238" s="114"/>
      <c r="BM238" s="114"/>
      <c r="BN238" s="270">
        <v>92</v>
      </c>
      <c r="BO238" s="270">
        <f t="shared" si="64"/>
        <v>79</v>
      </c>
      <c r="BP238" s="270" t="s">
        <v>455</v>
      </c>
      <c r="BQ238" s="95"/>
      <c r="BR238" s="270" t="s">
        <v>455</v>
      </c>
      <c r="BS238" s="265"/>
      <c r="BT238" s="265"/>
      <c r="BU238" s="265"/>
      <c r="BV238" s="223"/>
      <c r="BW238" s="223"/>
      <c r="BX238" s="223"/>
      <c r="BY238" s="265"/>
      <c r="BZ238" s="223"/>
      <c r="CA238" s="223"/>
      <c r="CB238" s="223"/>
      <c r="CC238" s="265"/>
      <c r="CD238" s="265"/>
      <c r="CE238" s="114"/>
      <c r="CF238" s="114"/>
      <c r="CG238" s="114"/>
      <c r="CH238" s="114"/>
      <c r="CI238" s="114"/>
      <c r="CJ238" s="114"/>
      <c r="CK238" s="114"/>
      <c r="CL238" s="114"/>
      <c r="CM238" s="114"/>
      <c r="CN238" s="114"/>
      <c r="CO238" s="114"/>
      <c r="CP238" s="114"/>
      <c r="CQ238" s="114"/>
      <c r="CR238" s="114"/>
      <c r="CS238" s="265"/>
      <c r="CT238" s="265"/>
      <c r="CU238" s="265"/>
      <c r="CV238" s="234"/>
      <c r="CW238" s="270" t="s">
        <v>455</v>
      </c>
      <c r="CX238" s="95"/>
      <c r="CY238" s="223"/>
      <c r="CZ238" s="223"/>
      <c r="DA238" s="223"/>
      <c r="DB238" s="223"/>
      <c r="DC238" s="223"/>
      <c r="DD238" s="223"/>
      <c r="DE238" s="223"/>
      <c r="DF238" s="223"/>
      <c r="DG238" s="223"/>
      <c r="DH238" s="223"/>
      <c r="DI238" s="223"/>
      <c r="DJ238" s="125"/>
      <c r="DK238" s="125"/>
      <c r="DL238" s="125"/>
      <c r="DM238" s="125"/>
      <c r="DN238" s="125"/>
      <c r="DO238" s="125"/>
      <c r="DP238" s="125"/>
      <c r="DQ238" s="125"/>
      <c r="DR238" s="125"/>
      <c r="DS238" s="125"/>
      <c r="DT238" s="125"/>
      <c r="DU238" s="125"/>
      <c r="DV238" s="125"/>
      <c r="DW238" s="125"/>
      <c r="DX238" s="223"/>
      <c r="DY238" s="223"/>
      <c r="DZ238" s="223"/>
      <c r="EA238" s="223"/>
      <c r="EB238" s="270" t="s">
        <v>455</v>
      </c>
      <c r="EC238" s="223"/>
      <c r="ED238" s="223"/>
      <c r="EE238" s="223"/>
      <c r="EF238" s="223"/>
      <c r="EG238" s="223"/>
      <c r="EH238" s="223"/>
      <c r="EI238" s="223"/>
      <c r="EJ238" s="223"/>
      <c r="EK238" s="223"/>
      <c r="EL238" s="223"/>
      <c r="EM238" s="223"/>
      <c r="EN238" s="223"/>
      <c r="EO238" s="125"/>
      <c r="EP238" s="125"/>
      <c r="EQ238" s="125"/>
      <c r="ER238" s="125"/>
      <c r="ES238" s="125"/>
      <c r="ET238" s="125"/>
      <c r="EU238" s="125"/>
      <c r="EV238" s="125"/>
      <c r="EW238" s="125"/>
      <c r="EX238" s="125"/>
      <c r="EY238" s="125"/>
      <c r="EZ238" s="125"/>
      <c r="FA238" s="125"/>
      <c r="FB238" s="125"/>
      <c r="FC238" s="223"/>
      <c r="FD238" s="223"/>
      <c r="FE238" s="223"/>
      <c r="FF238" s="270" t="s">
        <v>455</v>
      </c>
      <c r="FG238" s="265"/>
      <c r="FH238" s="223"/>
      <c r="FI238" s="223"/>
      <c r="FJ238" s="223"/>
      <c r="FK238" s="223"/>
      <c r="FL238" s="223"/>
      <c r="FM238" s="223"/>
      <c r="FN238" s="223"/>
      <c r="FO238" s="223"/>
      <c r="FP238" s="223"/>
      <c r="FQ238" s="223"/>
      <c r="FR238" s="223"/>
      <c r="FS238" s="223"/>
      <c r="FT238" s="223"/>
      <c r="FU238" s="223"/>
      <c r="FV238" s="223"/>
      <c r="FW238" s="223"/>
      <c r="FX238" s="223"/>
      <c r="FY238" s="223"/>
      <c r="FZ238" s="223"/>
      <c r="GA238" s="223"/>
      <c r="GB238" s="223"/>
      <c r="GC238" s="223"/>
      <c r="GD238" s="223"/>
      <c r="GE238" s="223"/>
      <c r="GF238" s="223"/>
      <c r="GG238" s="223"/>
      <c r="GH238" s="223"/>
      <c r="GI238" s="223"/>
      <c r="GJ238" s="223"/>
      <c r="GK238" s="223"/>
      <c r="GL238" s="223"/>
      <c r="GM238" s="223"/>
      <c r="GN238" s="223"/>
      <c r="GO238" s="223"/>
      <c r="GP238" s="223"/>
      <c r="GQ238" s="223"/>
      <c r="GR238" s="223"/>
      <c r="GS238" s="223"/>
      <c r="GT238" s="223"/>
      <c r="GU238" s="223"/>
      <c r="GV238" s="223"/>
      <c r="GW238" s="223"/>
      <c r="GX238" s="223"/>
      <c r="GY238" s="223"/>
      <c r="GZ238" s="223"/>
      <c r="HA238" s="223"/>
      <c r="HB238" s="223"/>
      <c r="HC238" s="223"/>
      <c r="HD238" s="270" t="s">
        <v>455</v>
      </c>
      <c r="HE238" s="223"/>
      <c r="HF238" s="223"/>
      <c r="HG238" s="265"/>
      <c r="HH238" s="223"/>
      <c r="HI238" s="223"/>
      <c r="HJ238" s="223"/>
      <c r="HK238" s="223"/>
      <c r="HL238" s="223"/>
      <c r="HM238" s="223"/>
      <c r="HN238" s="223"/>
      <c r="HO238" s="223"/>
      <c r="HP238" s="223"/>
      <c r="HQ238" s="223"/>
      <c r="HR238" s="223"/>
      <c r="HS238" s="223"/>
      <c r="HT238" s="223"/>
      <c r="HU238" s="223"/>
      <c r="HV238" s="223"/>
      <c r="HW238" s="223"/>
      <c r="HX238" s="223"/>
      <c r="HY238" s="223"/>
      <c r="HZ238" s="223"/>
      <c r="IA238" s="223"/>
      <c r="IB238" s="223"/>
      <c r="IC238" s="223"/>
      <c r="ID238" s="223"/>
      <c r="IE238" s="223"/>
      <c r="IF238" s="223"/>
      <c r="IG238" s="223"/>
      <c r="IH238" s="223"/>
      <c r="II238" s="223"/>
      <c r="IJ238" s="223"/>
      <c r="IK238" s="223"/>
      <c r="IL238" s="223"/>
      <c r="IM238" s="223"/>
      <c r="IN238" s="223"/>
      <c r="IO238" s="223"/>
      <c r="IP238" s="223"/>
      <c r="IQ238" s="223"/>
      <c r="IR238" s="223"/>
      <c r="IS238" s="270" t="s">
        <v>455</v>
      </c>
      <c r="IT238" s="223"/>
      <c r="IU238" s="223"/>
      <c r="IV238" s="223"/>
      <c r="IW238" s="223"/>
      <c r="IX238" s="223"/>
      <c r="IY238" s="223"/>
      <c r="IZ238" s="223"/>
      <c r="JA238" s="223"/>
      <c r="JB238" s="223"/>
      <c r="JC238" s="223"/>
      <c r="JD238" s="223"/>
      <c r="JE238" s="223"/>
      <c r="JF238" s="223"/>
      <c r="JG238" s="223"/>
      <c r="JH238" s="223"/>
      <c r="JI238" s="223"/>
      <c r="JJ238" s="223"/>
      <c r="JK238" s="223"/>
      <c r="JL238" s="223"/>
      <c r="JM238" s="223"/>
      <c r="JN238" s="223"/>
      <c r="JO238" s="223"/>
      <c r="JP238" s="223"/>
      <c r="JQ238" s="223"/>
      <c r="JR238" s="223"/>
      <c r="JS238" s="223"/>
      <c r="JT238" s="223"/>
      <c r="JU238" s="223"/>
      <c r="JV238" s="223"/>
      <c r="JW238" s="223"/>
      <c r="JX238" s="223"/>
      <c r="JY238" s="223"/>
      <c r="JZ238" s="223"/>
      <c r="KA238" s="223"/>
      <c r="KB238" s="223"/>
      <c r="KC238" s="223"/>
      <c r="KD238" s="223"/>
      <c r="KE238" s="270" t="s">
        <v>455</v>
      </c>
      <c r="KF238" s="223"/>
      <c r="KG238" s="223"/>
      <c r="KH238" s="223"/>
      <c r="KI238" s="265"/>
      <c r="KJ238" s="223"/>
      <c r="KK238" s="223"/>
      <c r="KL238" s="223"/>
      <c r="KM238" s="223"/>
      <c r="KN238" s="223"/>
      <c r="KO238" s="223"/>
      <c r="KP238" s="223"/>
      <c r="KQ238" s="223"/>
      <c r="KR238" s="223"/>
      <c r="KS238" s="223"/>
      <c r="KT238" s="223"/>
      <c r="KU238" s="223"/>
      <c r="KV238" s="223"/>
      <c r="KW238" s="223"/>
      <c r="KX238" s="223"/>
      <c r="KY238" s="223"/>
      <c r="KZ238" s="223"/>
      <c r="LA238" s="223"/>
      <c r="LB238" s="223"/>
      <c r="LC238" s="223"/>
      <c r="LD238" s="223"/>
      <c r="LE238" s="223"/>
      <c r="LF238" s="223"/>
      <c r="LG238" s="223"/>
      <c r="LH238" s="223"/>
      <c r="LI238" s="223"/>
      <c r="LJ238" s="223"/>
      <c r="LK238" s="223"/>
      <c r="LL238" s="223"/>
      <c r="LM238" s="223"/>
      <c r="LN238" s="223"/>
      <c r="LO238" s="223"/>
      <c r="LP238" s="223"/>
      <c r="LQ238" s="223"/>
      <c r="LR238" s="223"/>
      <c r="LS238" s="223"/>
      <c r="LT238" s="270" t="s">
        <v>455</v>
      </c>
      <c r="LU238" s="223"/>
      <c r="LV238" s="223"/>
      <c r="LW238" s="223"/>
      <c r="LX238" s="223"/>
      <c r="LY238" s="223"/>
      <c r="LZ238" s="223"/>
      <c r="MA238" s="223"/>
      <c r="MB238" s="223"/>
      <c r="MC238" s="223"/>
      <c r="MD238" s="223"/>
      <c r="ME238" s="223"/>
      <c r="MF238" s="223"/>
      <c r="MG238" s="223"/>
      <c r="MH238" s="223"/>
      <c r="MI238" s="223"/>
      <c r="MJ238" s="223"/>
      <c r="MK238" s="223"/>
      <c r="ML238" s="223"/>
      <c r="MM238" s="223"/>
      <c r="MN238" s="223"/>
      <c r="MO238" s="223"/>
      <c r="MP238" s="223"/>
      <c r="MQ238" s="223"/>
      <c r="MR238" s="223"/>
      <c r="MS238" s="223"/>
      <c r="MT238" s="223"/>
      <c r="MU238" s="223"/>
      <c r="MV238" s="223"/>
      <c r="MW238" s="223"/>
      <c r="MX238" s="223"/>
      <c r="MY238" s="223"/>
      <c r="MZ238" s="223"/>
      <c r="NA238" s="223"/>
      <c r="NB238" s="223"/>
      <c r="NC238" s="223"/>
      <c r="ND238" s="223"/>
      <c r="NE238" s="223"/>
      <c r="NF238" s="223"/>
      <c r="NG238" s="223"/>
      <c r="NH238" s="223"/>
      <c r="NI238" s="223"/>
      <c r="NJ238" s="223"/>
      <c r="NK238" s="223"/>
      <c r="NL238" s="223"/>
      <c r="NM238" s="223"/>
      <c r="NN238" s="223"/>
      <c r="NO238" s="223"/>
      <c r="NP238" s="223"/>
      <c r="NQ238" s="223"/>
      <c r="NR238" s="223"/>
      <c r="NS238" s="223"/>
      <c r="NT238" s="223"/>
      <c r="NU238" s="223"/>
      <c r="NV238" s="223"/>
      <c r="NW238" s="223"/>
      <c r="NX238" s="223"/>
      <c r="NY238" s="223"/>
      <c r="NZ238" s="223"/>
      <c r="OA238" s="223"/>
      <c r="OB238" s="223"/>
      <c r="OC238" s="223"/>
      <c r="OD238" s="223"/>
      <c r="OE238" s="223"/>
      <c r="OF238" s="223"/>
      <c r="OG238" s="223"/>
      <c r="OH238" s="223"/>
      <c r="OI238" s="223"/>
      <c r="OJ238" s="223"/>
      <c r="OK238" s="223"/>
      <c r="OL238" s="223"/>
      <c r="OM238" s="223"/>
      <c r="ON238" s="223"/>
      <c r="OO238" s="223"/>
      <c r="OP238" s="223"/>
      <c r="OQ238" s="223"/>
      <c r="OR238" s="223"/>
      <c r="OS238" s="267">
        <f>IF(ISERROR(#REF!),0,1)</f>
        <v>0</v>
      </c>
      <c r="OT238" s="267">
        <f t="shared" si="65"/>
        <v>0</v>
      </c>
      <c r="OU238" s="267">
        <f t="shared" si="66"/>
        <v>1</v>
      </c>
      <c r="OV238" s="223"/>
      <c r="OW238" s="223"/>
      <c r="OX238" s="223"/>
      <c r="OY238" s="223"/>
      <c r="OZ238" s="223"/>
      <c r="PA238" s="223"/>
      <c r="PB238" s="223"/>
      <c r="PC238" s="223"/>
      <c r="PD238" s="223"/>
      <c r="PE238" s="223"/>
      <c r="PF238" s="223"/>
      <c r="PG238" s="223"/>
      <c r="PH238" s="223"/>
      <c r="PI238" s="223"/>
      <c r="PJ238" s="223"/>
      <c r="PK238" s="223"/>
      <c r="PL238" s="223"/>
      <c r="PM238" s="223"/>
      <c r="PN238" s="223"/>
      <c r="PO238" s="223"/>
      <c r="PP238" s="223"/>
      <c r="PQ238" s="223"/>
      <c r="PR238" s="223"/>
      <c r="PS238" s="223"/>
      <c r="PT238" s="223"/>
      <c r="PU238" s="223"/>
      <c r="PV238" s="223"/>
      <c r="PW238" s="223"/>
      <c r="PX238" s="223"/>
      <c r="PY238" s="223"/>
      <c r="PZ238" s="223"/>
      <c r="QA238" s="223"/>
      <c r="QB238" s="223"/>
      <c r="QC238" s="223"/>
      <c r="QD238" s="223"/>
      <c r="QE238" s="223"/>
      <c r="QF238" s="223"/>
      <c r="QG238" s="223"/>
      <c r="QH238" s="223"/>
      <c r="QI238" s="223"/>
      <c r="QJ238" s="223"/>
      <c r="QK238" s="223"/>
      <c r="QL238" s="223"/>
      <c r="QM238" s="223"/>
      <c r="QN238" s="223"/>
      <c r="QO238" s="223"/>
      <c r="QP238" s="223"/>
      <c r="QQ238" s="223"/>
      <c r="QR238" s="223"/>
      <c r="QS238" s="223"/>
      <c r="QT238" s="223"/>
      <c r="QU238" s="223"/>
      <c r="QV238" s="223"/>
      <c r="QW238" s="223"/>
      <c r="QX238" s="223"/>
      <c r="QY238" s="223"/>
      <c r="QZ238" s="223"/>
      <c r="RA238" s="223"/>
      <c r="RB238" s="223"/>
      <c r="RC238" s="223"/>
      <c r="RD238" s="223"/>
      <c r="RE238" s="223"/>
      <c r="RF238" s="223"/>
      <c r="RG238" s="223"/>
      <c r="RH238" s="223"/>
      <c r="RI238" s="223"/>
      <c r="RJ238" s="223"/>
      <c r="RK238" s="223"/>
      <c r="RL238" s="223"/>
      <c r="RM238" s="223"/>
      <c r="RN238" s="223"/>
      <c r="RO238" s="223"/>
      <c r="RP238" s="223"/>
      <c r="RQ238" s="223"/>
      <c r="RR238" s="223"/>
      <c r="RS238" s="223"/>
      <c r="RT238" s="223"/>
      <c r="RU238" s="223"/>
      <c r="RV238" s="223"/>
      <c r="RW238" s="223"/>
      <c r="RX238" s="223"/>
      <c r="RY238" s="223"/>
      <c r="RZ238" s="223"/>
      <c r="SA238" s="223"/>
      <c r="SB238" s="223"/>
      <c r="SC238" s="223"/>
      <c r="SD238" s="223"/>
      <c r="SE238" s="223"/>
      <c r="SF238" s="223"/>
      <c r="SG238" s="223"/>
      <c r="SH238" s="223"/>
      <c r="SI238" s="223"/>
      <c r="SJ238" s="223"/>
      <c r="SK238" s="223"/>
      <c r="SL238" s="223"/>
      <c r="SM238" s="223"/>
      <c r="SN238" s="223"/>
      <c r="SO238" s="223"/>
      <c r="SP238" s="223"/>
      <c r="SQ238" s="223"/>
      <c r="SR238" s="223"/>
      <c r="SS238" s="223"/>
      <c r="ST238" s="223"/>
      <c r="SU238" s="223"/>
      <c r="SV238" s="223"/>
      <c r="SW238" s="223"/>
      <c r="SX238" s="223"/>
      <c r="SY238" s="223"/>
      <c r="SZ238" s="223"/>
      <c r="TA238" s="223"/>
      <c r="TB238" s="223"/>
      <c r="TC238" s="223"/>
      <c r="TD238" s="223"/>
      <c r="TE238" s="223"/>
      <c r="TF238" s="223"/>
      <c r="TG238" s="223"/>
      <c r="TH238" s="223"/>
      <c r="TI238" s="223"/>
      <c r="TJ238" s="223"/>
      <c r="TK238" s="223"/>
      <c r="TL238" s="223"/>
      <c r="TM238" s="223"/>
      <c r="TN238" s="223"/>
      <c r="TO238" s="223"/>
      <c r="TP238" s="223"/>
      <c r="TQ238" s="223"/>
      <c r="TR238" s="223"/>
      <c r="TS238" s="223"/>
      <c r="TT238" s="223"/>
      <c r="TU238" s="223"/>
      <c r="TV238" s="223"/>
      <c r="TW238" s="223"/>
      <c r="TX238" s="223"/>
      <c r="TY238" s="223"/>
      <c r="TZ238" s="223"/>
      <c r="UA238" s="223"/>
      <c r="UB238" s="223"/>
      <c r="UC238" s="223"/>
      <c r="UD238" s="223"/>
      <c r="UE238" s="223"/>
      <c r="UF238" s="223"/>
      <c r="UG238" s="223"/>
      <c r="UH238" s="223"/>
      <c r="UI238" s="223"/>
      <c r="UJ238" s="223"/>
      <c r="UK238" s="223"/>
      <c r="UL238" s="223"/>
      <c r="UM238" s="223"/>
      <c r="UN238" s="223"/>
      <c r="UO238" s="223"/>
      <c r="UP238" s="223"/>
      <c r="UQ238" s="223"/>
      <c r="UR238" s="223"/>
      <c r="US238" s="223"/>
      <c r="UT238" s="223"/>
      <c r="UU238" s="223"/>
      <c r="UV238" s="223"/>
      <c r="UW238" s="223"/>
      <c r="UX238" s="223"/>
      <c r="UY238" s="223"/>
      <c r="UZ238" s="223"/>
      <c r="VA238" s="223"/>
      <c r="VB238" s="223"/>
      <c r="VC238" s="223"/>
      <c r="VD238" s="223"/>
      <c r="VE238" s="223"/>
      <c r="VF238" s="223"/>
      <c r="VG238" s="223"/>
      <c r="VH238" s="223"/>
      <c r="VI238" s="223"/>
      <c r="VJ238" s="223"/>
      <c r="VK238" s="223"/>
      <c r="VL238" s="223"/>
      <c r="VM238" s="223"/>
      <c r="VN238" s="223"/>
      <c r="VO238" s="223"/>
      <c r="VP238" s="223"/>
      <c r="VQ238" s="223"/>
      <c r="VR238" s="223"/>
      <c r="VS238" s="223"/>
      <c r="VT238" s="223"/>
      <c r="VU238" s="223"/>
      <c r="VV238" s="223"/>
      <c r="VW238" s="223"/>
      <c r="VX238" s="223"/>
      <c r="VY238" s="223"/>
      <c r="VZ238" s="223"/>
      <c r="WA238" s="223"/>
      <c r="WB238" s="223"/>
      <c r="WC238" s="223"/>
      <c r="WD238" s="223"/>
      <c r="WE238" s="223"/>
      <c r="WF238" s="223"/>
      <c r="WG238" s="223"/>
      <c r="WH238" s="223"/>
      <c r="WI238" s="223"/>
      <c r="WJ238" s="223"/>
      <c r="WK238" s="223"/>
      <c r="WL238" s="223"/>
      <c r="WM238" s="223"/>
      <c r="WN238" s="223"/>
      <c r="WO238" s="223"/>
      <c r="WP238" s="223"/>
      <c r="WQ238" s="223"/>
      <c r="WR238" s="223"/>
      <c r="WS238" s="223"/>
      <c r="WT238" s="223"/>
      <c r="WU238" s="223"/>
      <c r="WV238" s="223"/>
      <c r="WW238" s="223"/>
      <c r="WX238" s="223"/>
      <c r="WY238" s="223"/>
      <c r="WZ238" s="223"/>
      <c r="XA238" s="223"/>
      <c r="XB238" s="223"/>
      <c r="XC238" s="223"/>
      <c r="XD238" s="223"/>
      <c r="XE238" s="223"/>
      <c r="XF238" s="223"/>
      <c r="XG238" s="223"/>
      <c r="XH238" s="223"/>
      <c r="XI238" s="223"/>
      <c r="XJ238" s="223"/>
      <c r="XK238" s="223"/>
      <c r="XL238" s="223"/>
      <c r="XM238" s="223"/>
      <c r="XN238" s="223"/>
      <c r="XO238" s="223"/>
      <c r="XP238" s="223"/>
      <c r="XQ238" s="223"/>
      <c r="XR238" s="223"/>
      <c r="XS238" s="223"/>
      <c r="XT238" s="223"/>
      <c r="XU238" s="223"/>
      <c r="XV238" s="223"/>
      <c r="XW238" s="223"/>
      <c r="XX238" s="223"/>
      <c r="XY238" s="223"/>
      <c r="XZ238" s="223"/>
      <c r="YA238" s="223"/>
      <c r="YB238" s="223"/>
      <c r="YC238" s="223"/>
      <c r="YD238" s="223"/>
      <c r="YE238" s="223"/>
      <c r="YF238" s="223"/>
      <c r="YG238" s="223"/>
      <c r="YH238" s="223"/>
      <c r="YI238" s="223"/>
      <c r="YJ238" s="223"/>
      <c r="YK238" s="223"/>
      <c r="YL238" s="223"/>
      <c r="YM238" s="223"/>
      <c r="YN238" s="223"/>
      <c r="YO238" s="223"/>
      <c r="YP238" s="223"/>
      <c r="YQ238" s="223"/>
      <c r="YR238" s="223"/>
      <c r="YS238" s="223"/>
      <c r="YT238" s="223"/>
      <c r="YU238" s="223"/>
      <c r="YV238" s="223"/>
      <c r="YW238" s="223"/>
      <c r="YX238" s="223"/>
      <c r="YY238" s="223"/>
      <c r="YZ238" s="223"/>
      <c r="ZA238" s="223"/>
      <c r="ZB238" s="223"/>
      <c r="ZC238" s="223"/>
      <c r="ZD238" s="223"/>
      <c r="ZE238" s="223"/>
      <c r="ZF238" s="223"/>
      <c r="ZG238" s="223"/>
      <c r="ZH238" s="223"/>
      <c r="ZI238" s="223"/>
      <c r="ZJ238" s="223"/>
      <c r="ZK238" s="223"/>
      <c r="ZL238" s="223"/>
      <c r="ZM238" s="223"/>
      <c r="ZN238" s="223"/>
      <c r="ZO238" s="223"/>
      <c r="ZP238" s="223"/>
      <c r="ZQ238" s="223"/>
      <c r="ZR238" s="223"/>
      <c r="ZS238" s="223"/>
      <c r="ZT238" s="223"/>
      <c r="ZU238" s="223"/>
      <c r="ZV238" s="223"/>
      <c r="ZW238" s="223"/>
      <c r="ZX238" s="223"/>
      <c r="ZY238" s="223"/>
      <c r="ZZ238" s="223"/>
      <c r="AAA238" s="223"/>
      <c r="AAB238" s="223"/>
      <c r="AAC238" s="223"/>
      <c r="AAD238" s="223"/>
      <c r="AAE238" s="223"/>
      <c r="AAF238" s="223"/>
      <c r="AAG238" s="223"/>
      <c r="AAH238" s="223"/>
      <c r="AAI238" s="223"/>
      <c r="AAJ238" s="223"/>
      <c r="AAK238" s="223"/>
      <c r="AAL238" s="223"/>
      <c r="AAM238" s="223"/>
      <c r="AAN238" s="223"/>
      <c r="AAO238" s="223"/>
      <c r="AAP238" s="223"/>
      <c r="AAQ238" s="223"/>
      <c r="AAR238" s="223"/>
      <c r="AAS238" s="223"/>
      <c r="AAT238" s="223"/>
      <c r="AAU238" s="223"/>
      <c r="AAV238" s="223"/>
      <c r="AAW238" s="223"/>
      <c r="AAX238" s="223"/>
      <c r="AAY238" s="223"/>
      <c r="AAZ238" s="223"/>
      <c r="ABA238" s="223"/>
      <c r="ABB238" s="223"/>
      <c r="ABC238" s="223"/>
      <c r="ABD238" s="223"/>
      <c r="ABE238" s="223"/>
      <c r="ABF238" s="223"/>
      <c r="ABG238" s="223"/>
      <c r="ABH238" s="223"/>
      <c r="ABI238" s="223"/>
      <c r="ABJ238" s="223"/>
      <c r="ABK238" s="223"/>
      <c r="ABL238" s="223"/>
      <c r="ABM238" s="223"/>
      <c r="ABN238" s="223"/>
      <c r="ABO238" s="223"/>
      <c r="ABP238" s="223"/>
      <c r="ABQ238" s="223"/>
      <c r="ABR238" s="223"/>
      <c r="ABS238" s="223"/>
      <c r="ABT238" s="223"/>
      <c r="ABU238" s="223"/>
      <c r="ABV238" s="223"/>
      <c r="ABW238" s="223"/>
      <c r="ABX238" s="223"/>
      <c r="ABY238" s="223"/>
      <c r="ABZ238" s="223"/>
      <c r="ACA238" s="223"/>
      <c r="ACB238" s="223"/>
      <c r="ACC238" s="223"/>
      <c r="ACD238" s="223"/>
      <c r="ACE238" s="223"/>
      <c r="ACF238" s="223"/>
      <c r="ACG238" s="223"/>
      <c r="ACH238" s="223"/>
      <c r="ACI238" s="223"/>
      <c r="ACJ238" s="223"/>
      <c r="ACK238" s="223"/>
      <c r="ACL238" s="223"/>
      <c r="ACM238" s="223"/>
      <c r="ACN238" s="223"/>
      <c r="ACO238" s="223"/>
      <c r="ACP238" s="223"/>
      <c r="ACQ238" s="223"/>
      <c r="ACR238" s="223"/>
      <c r="ACS238" s="223"/>
      <c r="ACT238" s="223"/>
      <c r="ACU238" s="223"/>
      <c r="ACV238" s="223"/>
      <c r="ACW238" s="223"/>
      <c r="ACX238" s="223"/>
      <c r="ACY238" s="223"/>
      <c r="ACZ238" s="223"/>
      <c r="ADA238" s="223"/>
      <c r="ADB238" s="223"/>
      <c r="ADC238" s="223"/>
      <c r="ADD238" s="223"/>
      <c r="ADE238" s="223"/>
      <c r="ADF238" s="223"/>
      <c r="ADG238" s="223"/>
      <c r="ADH238" s="223"/>
      <c r="ADI238" s="223"/>
      <c r="ADJ238" s="223"/>
      <c r="ADK238" s="223"/>
      <c r="ADL238" s="223"/>
      <c r="ADM238" s="223"/>
      <c r="ADN238" s="223"/>
      <c r="ADO238" s="223"/>
      <c r="ADP238" s="223"/>
      <c r="ADQ238" s="223"/>
      <c r="ADR238" s="223"/>
      <c r="ADS238" s="223"/>
      <c r="ADT238" s="223"/>
      <c r="ADU238" s="223"/>
      <c r="ADV238" s="223"/>
      <c r="ADW238" s="223"/>
      <c r="ADX238" s="223"/>
      <c r="ADY238" s="223"/>
      <c r="ADZ238" s="223"/>
      <c r="AEA238" s="223"/>
      <c r="AEB238" s="223"/>
      <c r="AEC238" s="223"/>
      <c r="AED238" s="223"/>
      <c r="AEE238" s="223"/>
      <c r="AEF238" s="223"/>
      <c r="AEG238" s="223"/>
      <c r="AEH238" s="223"/>
      <c r="AEI238" s="223"/>
      <c r="AEJ238" s="223"/>
      <c r="AEK238" s="223"/>
      <c r="AEL238" s="223"/>
      <c r="AEM238" s="223"/>
      <c r="AEN238" s="223"/>
      <c r="AEO238" s="223"/>
      <c r="AEP238" s="223"/>
      <c r="AEQ238" s="223"/>
      <c r="AER238" s="223"/>
      <c r="AES238" s="223"/>
      <c r="AET238" s="223"/>
      <c r="AEU238" s="223"/>
      <c r="AEV238" s="223"/>
      <c r="AEW238" s="223"/>
      <c r="AEX238" s="223"/>
      <c r="AEY238" s="223"/>
      <c r="AEZ238" s="223"/>
      <c r="AFA238" s="223"/>
      <c r="AFB238" s="223"/>
      <c r="AFC238" s="223"/>
      <c r="AFD238" s="223"/>
      <c r="AFE238" s="223"/>
      <c r="AFF238" s="223"/>
      <c r="AFG238" s="223"/>
      <c r="AFH238" s="223"/>
      <c r="AFI238" s="223"/>
      <c r="AFJ238" s="223"/>
      <c r="AFK238" s="223"/>
      <c r="AFL238" s="223"/>
      <c r="AFM238" s="223"/>
      <c r="AFN238" s="223"/>
      <c r="AFO238" s="223"/>
      <c r="AFP238" s="223"/>
      <c r="AFQ238" s="223"/>
      <c r="AFR238" s="223"/>
      <c r="AFS238" s="223"/>
      <c r="AFT238" s="223"/>
    </row>
    <row r="239" spans="1:852" s="64" customFormat="1">
      <c r="A239" s="265" t="s">
        <v>622</v>
      </c>
      <c r="B239" s="265" t="s">
        <v>10043</v>
      </c>
      <c r="C239" s="840" t="str">
        <f>IF(Severity!F239&gt;=0.5,"YES","NO")</f>
        <v>NO</v>
      </c>
      <c r="D239" s="840" t="str">
        <f>IF(Severity!G239&gt;=0.5,"YES","NO")</f>
        <v>YES</v>
      </c>
      <c r="E239" s="111">
        <v>9</v>
      </c>
      <c r="F239" s="111">
        <v>2</v>
      </c>
      <c r="G239" s="271" t="s">
        <v>9613</v>
      </c>
      <c r="H239" s="270" t="s">
        <v>455</v>
      </c>
      <c r="I239" s="270" t="s">
        <v>455</v>
      </c>
      <c r="J239" s="270">
        <v>54</v>
      </c>
      <c r="K239" s="270" t="s">
        <v>455</v>
      </c>
      <c r="L239" s="265"/>
      <c r="M239" s="265"/>
      <c r="N239" s="270"/>
      <c r="O239" s="270" t="s">
        <v>455</v>
      </c>
      <c r="P239" s="265"/>
      <c r="Q239" s="265"/>
      <c r="R239" s="265"/>
      <c r="S239" s="270" t="s">
        <v>908</v>
      </c>
      <c r="T239" s="270">
        <v>21</v>
      </c>
      <c r="W239" s="125">
        <v>24.9</v>
      </c>
      <c r="X239" s="125">
        <v>10.8</v>
      </c>
      <c r="AA239" s="125">
        <v>12.1</v>
      </c>
      <c r="AB239" s="125">
        <v>9.3000000000000007</v>
      </c>
      <c r="AC239" s="125"/>
      <c r="AD239" s="125"/>
      <c r="AE239" s="114"/>
      <c r="AF239" s="125"/>
      <c r="AG239" s="125"/>
      <c r="AH239" s="125"/>
      <c r="AI239" s="265">
        <v>146</v>
      </c>
      <c r="AJ239" s="267">
        <f t="shared" si="63"/>
        <v>92</v>
      </c>
      <c r="AK239" s="267">
        <v>95</v>
      </c>
      <c r="AL239" s="271" t="s">
        <v>624</v>
      </c>
      <c r="AM239" s="270" t="s">
        <v>455</v>
      </c>
      <c r="AN239" s="270" t="s">
        <v>455</v>
      </c>
      <c r="AO239" s="270">
        <v>35</v>
      </c>
      <c r="AP239" s="270" t="s">
        <v>455</v>
      </c>
      <c r="AQ239" s="265"/>
      <c r="AR239" s="265"/>
      <c r="AS239" s="265"/>
      <c r="AT239" s="270" t="s">
        <v>455</v>
      </c>
      <c r="AU239" s="265"/>
      <c r="AV239" s="265"/>
      <c r="AW239" s="265"/>
      <c r="AX239" s="265" t="s">
        <v>908</v>
      </c>
      <c r="AY239" s="265">
        <v>21</v>
      </c>
      <c r="BB239" s="114">
        <v>24.7</v>
      </c>
      <c r="BC239" s="114">
        <v>9.1999999999999993</v>
      </c>
      <c r="BF239" s="114">
        <v>18.399999999999999</v>
      </c>
      <c r="BG239" s="114">
        <v>10.9</v>
      </c>
      <c r="BH239" s="114"/>
      <c r="BI239" s="114"/>
      <c r="BJ239" s="114"/>
      <c r="BK239" s="114"/>
      <c r="BL239" s="114"/>
      <c r="BM239" s="114"/>
      <c r="BN239" s="270">
        <v>128</v>
      </c>
      <c r="BO239" s="270">
        <f t="shared" si="64"/>
        <v>93</v>
      </c>
      <c r="BP239" s="270">
        <v>100</v>
      </c>
      <c r="BQ239" s="95"/>
      <c r="BR239" s="270" t="s">
        <v>455</v>
      </c>
      <c r="BS239" s="265"/>
      <c r="BT239" s="265"/>
      <c r="BU239" s="265"/>
      <c r="BV239" s="265"/>
      <c r="BW239" s="265"/>
      <c r="BX239" s="265"/>
      <c r="BY239" s="265"/>
      <c r="BZ239" s="265"/>
      <c r="CA239" s="265"/>
      <c r="CB239" s="265"/>
      <c r="CC239" s="265"/>
      <c r="CD239" s="265"/>
      <c r="CE239" s="114"/>
      <c r="CF239" s="114"/>
      <c r="CG239" s="114"/>
      <c r="CH239" s="114"/>
      <c r="CI239" s="114"/>
      <c r="CJ239" s="114"/>
      <c r="CK239" s="114"/>
      <c r="CL239" s="114"/>
      <c r="CM239" s="114"/>
      <c r="CN239" s="114"/>
      <c r="CO239" s="114"/>
      <c r="CP239" s="114"/>
      <c r="CQ239" s="114"/>
      <c r="CR239" s="114"/>
      <c r="CS239" s="265"/>
      <c r="CT239" s="265"/>
      <c r="CU239" s="265"/>
      <c r="CV239" s="270"/>
      <c r="CW239" s="270" t="s">
        <v>455</v>
      </c>
      <c r="CX239" s="270"/>
      <c r="CY239" s="265"/>
      <c r="CZ239" s="265"/>
      <c r="DA239" s="265"/>
      <c r="DB239" s="265"/>
      <c r="DC239" s="265"/>
      <c r="DD239" s="265"/>
      <c r="DE239" s="265"/>
      <c r="DF239" s="265"/>
      <c r="DG239" s="265"/>
      <c r="DH239" s="265"/>
      <c r="DI239" s="265"/>
      <c r="DJ239" s="125"/>
      <c r="DK239" s="125"/>
      <c r="DL239" s="125"/>
      <c r="DM239" s="125"/>
      <c r="DN239" s="125"/>
      <c r="DO239" s="125"/>
      <c r="DP239" s="125"/>
      <c r="DQ239" s="125"/>
      <c r="DR239" s="125"/>
      <c r="DS239" s="125"/>
      <c r="DT239" s="125"/>
      <c r="DU239" s="125"/>
      <c r="DV239" s="125"/>
      <c r="DW239" s="125"/>
      <c r="DX239" s="265"/>
      <c r="DY239" s="265"/>
      <c r="DZ239" s="265"/>
      <c r="EA239" s="265"/>
      <c r="EB239" s="270" t="s">
        <v>455</v>
      </c>
      <c r="EC239" s="265"/>
      <c r="ED239" s="265"/>
      <c r="EE239" s="265"/>
      <c r="EF239" s="265"/>
      <c r="EG239" s="265"/>
      <c r="EH239" s="265"/>
      <c r="EI239" s="265"/>
      <c r="EJ239" s="265"/>
      <c r="EK239" s="265"/>
      <c r="EL239" s="265"/>
      <c r="EM239" s="265"/>
      <c r="EN239" s="265"/>
      <c r="EO239" s="125"/>
      <c r="EP239" s="125"/>
      <c r="EQ239" s="125"/>
      <c r="ER239" s="125"/>
      <c r="ES239" s="125"/>
      <c r="ET239" s="125"/>
      <c r="EU239" s="125"/>
      <c r="EV239" s="125"/>
      <c r="EW239" s="125"/>
      <c r="EX239" s="125"/>
      <c r="EY239" s="125"/>
      <c r="EZ239" s="125"/>
      <c r="FA239" s="125"/>
      <c r="FB239" s="125"/>
      <c r="FC239" s="265"/>
      <c r="FD239" s="265"/>
      <c r="FE239" s="265"/>
      <c r="FF239" s="270" t="s">
        <v>455</v>
      </c>
      <c r="FG239" s="265"/>
      <c r="FH239" s="265"/>
      <c r="FI239" s="265"/>
      <c r="FJ239" s="265"/>
      <c r="FK239" s="265"/>
      <c r="FL239" s="265"/>
      <c r="FM239" s="265"/>
      <c r="FN239" s="265"/>
      <c r="FO239" s="265"/>
      <c r="FP239" s="265"/>
      <c r="FQ239" s="265"/>
      <c r="FR239" s="265"/>
      <c r="FS239" s="265"/>
      <c r="FT239" s="265"/>
      <c r="FU239" s="265"/>
      <c r="FV239" s="265"/>
      <c r="FW239" s="265"/>
      <c r="FX239" s="265"/>
      <c r="FY239" s="265"/>
      <c r="FZ239" s="265"/>
      <c r="GA239" s="265"/>
      <c r="GB239" s="265"/>
      <c r="GC239" s="265"/>
      <c r="GD239" s="265"/>
      <c r="GE239" s="265"/>
      <c r="GF239" s="265"/>
      <c r="GG239" s="265"/>
      <c r="GH239" s="265"/>
      <c r="GI239" s="265"/>
      <c r="GJ239" s="265"/>
      <c r="GK239" s="265"/>
      <c r="GL239" s="265"/>
      <c r="GM239" s="265"/>
      <c r="GN239" s="265"/>
      <c r="GO239" s="265"/>
      <c r="GP239" s="265"/>
      <c r="GQ239" s="265"/>
      <c r="GR239" s="265"/>
      <c r="GS239" s="265"/>
      <c r="GT239" s="265"/>
      <c r="GU239" s="265"/>
      <c r="GV239" s="265"/>
      <c r="GW239" s="265"/>
      <c r="GX239" s="265"/>
      <c r="GY239" s="265"/>
      <c r="GZ239" s="265"/>
      <c r="HA239" s="265"/>
      <c r="HB239" s="265"/>
      <c r="HC239" s="265"/>
      <c r="HD239" s="270" t="s">
        <v>455</v>
      </c>
      <c r="HE239" s="265"/>
      <c r="HF239" s="265"/>
      <c r="HG239" s="265"/>
      <c r="HH239" s="265"/>
      <c r="HI239" s="265"/>
      <c r="HJ239" s="265"/>
      <c r="HK239" s="265"/>
      <c r="HL239" s="265"/>
      <c r="HM239" s="265"/>
      <c r="HN239" s="265"/>
      <c r="HO239" s="265"/>
      <c r="HP239" s="265"/>
      <c r="HQ239" s="265"/>
      <c r="HR239" s="265"/>
      <c r="HS239" s="265"/>
      <c r="HT239" s="265"/>
      <c r="HU239" s="265"/>
      <c r="HV239" s="265"/>
      <c r="HW239" s="265"/>
      <c r="HX239" s="265"/>
      <c r="HY239" s="265"/>
      <c r="HZ239" s="265"/>
      <c r="IA239" s="265"/>
      <c r="IB239" s="265"/>
      <c r="IC239" s="265"/>
      <c r="ID239" s="265"/>
      <c r="IE239" s="265"/>
      <c r="IF239" s="265"/>
      <c r="IG239" s="265"/>
      <c r="IH239" s="265"/>
      <c r="II239" s="265"/>
      <c r="IJ239" s="265"/>
      <c r="IK239" s="265"/>
      <c r="IL239" s="265"/>
      <c r="IM239" s="265"/>
      <c r="IN239" s="265"/>
      <c r="IO239" s="265"/>
      <c r="IP239" s="265"/>
      <c r="IQ239" s="265"/>
      <c r="IR239" s="265"/>
      <c r="IS239" s="270" t="s">
        <v>455</v>
      </c>
      <c r="IT239" s="265"/>
      <c r="IU239" s="265"/>
      <c r="IV239" s="265"/>
      <c r="IW239" s="265"/>
      <c r="IX239" s="265"/>
      <c r="IY239" s="265"/>
      <c r="IZ239" s="265"/>
      <c r="JA239" s="265"/>
      <c r="JB239" s="265"/>
      <c r="JC239" s="265"/>
      <c r="JD239" s="265"/>
      <c r="JE239" s="265"/>
      <c r="JF239" s="265"/>
      <c r="JG239" s="265"/>
      <c r="JH239" s="265"/>
      <c r="JI239" s="265"/>
      <c r="JJ239" s="265"/>
      <c r="JK239" s="265"/>
      <c r="JL239" s="265"/>
      <c r="JM239" s="265"/>
      <c r="JN239" s="265"/>
      <c r="JO239" s="265"/>
      <c r="JP239" s="265"/>
      <c r="JQ239" s="265"/>
      <c r="JR239" s="265"/>
      <c r="JS239" s="265"/>
      <c r="JT239" s="265"/>
      <c r="JU239" s="265"/>
      <c r="JV239" s="265"/>
      <c r="JW239" s="265"/>
      <c r="JX239" s="265"/>
      <c r="JY239" s="265"/>
      <c r="JZ239" s="265"/>
      <c r="KA239" s="265"/>
      <c r="KB239" s="265"/>
      <c r="KC239" s="265"/>
      <c r="KD239" s="265"/>
      <c r="KE239" s="270" t="s">
        <v>455</v>
      </c>
      <c r="KF239" s="265"/>
      <c r="KG239" s="265"/>
      <c r="KH239" s="265"/>
      <c r="KI239" s="265"/>
      <c r="KJ239" s="265"/>
      <c r="KK239" s="265"/>
      <c r="KL239" s="265"/>
      <c r="KM239" s="265"/>
      <c r="KN239" s="265"/>
      <c r="KO239" s="265"/>
      <c r="KP239" s="265"/>
      <c r="KQ239" s="265"/>
      <c r="KR239" s="265"/>
      <c r="KS239" s="265"/>
      <c r="KT239" s="265"/>
      <c r="KU239" s="265"/>
      <c r="KV239" s="265"/>
      <c r="KW239" s="265"/>
      <c r="KX239" s="265"/>
      <c r="KY239" s="265"/>
      <c r="KZ239" s="265"/>
      <c r="LA239" s="265"/>
      <c r="LB239" s="265"/>
      <c r="LC239" s="265"/>
      <c r="LD239" s="265"/>
      <c r="LE239" s="265"/>
      <c r="LF239" s="265"/>
      <c r="LG239" s="265"/>
      <c r="LH239" s="265"/>
      <c r="LI239" s="265"/>
      <c r="LJ239" s="265"/>
      <c r="LK239" s="265"/>
      <c r="LL239" s="265"/>
      <c r="LM239" s="265"/>
      <c r="LN239" s="265"/>
      <c r="LO239" s="265"/>
      <c r="LP239" s="265"/>
      <c r="LQ239" s="265"/>
      <c r="LR239" s="265"/>
      <c r="LS239" s="265"/>
      <c r="LT239" s="270" t="s">
        <v>455</v>
      </c>
      <c r="LU239" s="265"/>
      <c r="LV239" s="265"/>
      <c r="LW239" s="265"/>
      <c r="LX239" s="265"/>
      <c r="LY239" s="265"/>
      <c r="LZ239" s="265"/>
      <c r="MA239" s="265"/>
      <c r="MB239" s="265"/>
      <c r="MC239" s="265"/>
      <c r="MD239" s="265"/>
      <c r="ME239" s="265"/>
      <c r="MF239" s="265"/>
      <c r="MG239" s="265"/>
      <c r="MH239" s="265"/>
      <c r="MI239" s="265"/>
      <c r="MJ239" s="265"/>
      <c r="MK239" s="265"/>
      <c r="ML239" s="265"/>
      <c r="MM239" s="265"/>
      <c r="MN239" s="265"/>
      <c r="MO239" s="265"/>
      <c r="MP239" s="265"/>
      <c r="MQ239" s="265"/>
      <c r="MR239" s="265"/>
      <c r="MS239" s="265"/>
      <c r="MT239" s="265"/>
      <c r="MU239" s="265"/>
      <c r="MV239" s="265"/>
      <c r="MW239" s="265"/>
      <c r="MX239" s="265"/>
      <c r="MY239" s="265"/>
      <c r="MZ239" s="265"/>
      <c r="NA239" s="265"/>
      <c r="NB239" s="265"/>
      <c r="NC239" s="265"/>
      <c r="ND239" s="265"/>
      <c r="NE239" s="265"/>
      <c r="NF239" s="223"/>
      <c r="NG239" s="223"/>
      <c r="NH239" s="223"/>
      <c r="NI239" s="223"/>
      <c r="NJ239" s="223"/>
      <c r="NK239" s="223"/>
      <c r="NL239" s="223"/>
      <c r="NM239" s="223"/>
      <c r="NN239" s="223"/>
      <c r="NO239" s="223"/>
      <c r="NP239" s="223"/>
      <c r="NQ239" s="223"/>
      <c r="NR239" s="223"/>
      <c r="NS239" s="223"/>
      <c r="NT239" s="223"/>
      <c r="NU239" s="223"/>
      <c r="NV239" s="223"/>
      <c r="NW239" s="223"/>
      <c r="NX239" s="223"/>
      <c r="NY239" s="223"/>
      <c r="NZ239" s="223"/>
      <c r="OA239" s="223"/>
      <c r="OB239" s="223"/>
      <c r="OC239" s="223"/>
      <c r="OD239" s="223"/>
      <c r="OE239" s="223"/>
      <c r="OF239" s="223"/>
      <c r="OG239" s="223"/>
      <c r="OH239" s="223"/>
      <c r="OI239" s="223"/>
      <c r="OJ239" s="223"/>
      <c r="OK239" s="223"/>
      <c r="OL239" s="223"/>
      <c r="OM239" s="223"/>
      <c r="ON239" s="223"/>
      <c r="OO239" s="223"/>
      <c r="OP239" s="223"/>
      <c r="OQ239" s="223"/>
      <c r="OR239" s="223"/>
      <c r="OS239" s="267">
        <f>IF(ISERROR(#REF!),0,1)</f>
        <v>0</v>
      </c>
      <c r="OT239" s="267">
        <f t="shared" si="65"/>
        <v>0</v>
      </c>
      <c r="OU239" s="267">
        <f t="shared" si="66"/>
        <v>1</v>
      </c>
      <c r="OV239" s="223"/>
      <c r="OW239" s="223"/>
      <c r="OX239" s="223"/>
      <c r="OY239" s="223"/>
      <c r="OZ239" s="223"/>
      <c r="PA239" s="223"/>
      <c r="PB239" s="223"/>
      <c r="PC239" s="223"/>
      <c r="PD239" s="223"/>
      <c r="PE239" s="223"/>
      <c r="PF239" s="223"/>
      <c r="PG239" s="223"/>
      <c r="PH239" s="223"/>
      <c r="PI239" s="223"/>
      <c r="PJ239" s="223"/>
      <c r="PK239" s="223"/>
      <c r="PL239" s="223"/>
      <c r="PM239" s="223"/>
      <c r="PN239" s="223"/>
      <c r="PO239" s="223"/>
      <c r="PP239" s="223"/>
      <c r="PQ239" s="223"/>
      <c r="PR239" s="223"/>
      <c r="PS239" s="223"/>
      <c r="PT239" s="223"/>
      <c r="PU239" s="223"/>
      <c r="PV239" s="223"/>
      <c r="PW239" s="223"/>
      <c r="PX239" s="223"/>
      <c r="PY239" s="223"/>
      <c r="PZ239" s="223"/>
      <c r="QA239" s="223"/>
      <c r="QB239" s="223"/>
      <c r="QC239" s="223"/>
      <c r="QD239" s="223"/>
      <c r="QE239" s="223"/>
      <c r="QF239" s="223"/>
      <c r="QG239" s="223"/>
      <c r="QH239" s="223"/>
      <c r="QI239" s="223"/>
      <c r="QJ239" s="223"/>
      <c r="QK239" s="223"/>
      <c r="QL239" s="223"/>
      <c r="QM239" s="223"/>
      <c r="QN239" s="223"/>
      <c r="QO239" s="223"/>
      <c r="QP239" s="223"/>
      <c r="QQ239" s="223"/>
      <c r="QR239" s="223"/>
      <c r="QS239" s="223"/>
      <c r="QT239" s="223"/>
      <c r="QU239" s="223"/>
      <c r="QV239" s="223"/>
      <c r="QW239" s="223"/>
      <c r="QX239" s="223"/>
      <c r="QY239" s="223"/>
      <c r="QZ239" s="223"/>
      <c r="RA239" s="223"/>
      <c r="RB239" s="223"/>
      <c r="RC239" s="223"/>
      <c r="RD239" s="223"/>
      <c r="RE239" s="223"/>
      <c r="RF239" s="223"/>
      <c r="RG239" s="223"/>
      <c r="RH239" s="223"/>
      <c r="RI239" s="223"/>
      <c r="RJ239" s="223"/>
      <c r="RK239" s="223"/>
      <c r="RL239" s="223"/>
      <c r="RM239" s="223"/>
      <c r="RN239" s="223"/>
      <c r="RO239" s="223"/>
      <c r="RP239" s="223"/>
      <c r="RQ239" s="223"/>
      <c r="RR239" s="223"/>
      <c r="RS239" s="223"/>
      <c r="RT239" s="223"/>
      <c r="RU239" s="223"/>
      <c r="RV239" s="223"/>
      <c r="RW239" s="223"/>
      <c r="RX239" s="223"/>
      <c r="RY239" s="223"/>
      <c r="RZ239" s="223"/>
      <c r="SA239" s="223"/>
      <c r="SB239" s="223"/>
      <c r="SC239" s="223"/>
      <c r="SD239" s="223"/>
      <c r="SE239" s="223"/>
      <c r="SF239" s="223"/>
      <c r="SG239" s="223"/>
      <c r="SH239" s="223"/>
      <c r="SI239" s="223"/>
      <c r="SJ239" s="223"/>
      <c r="SK239" s="223"/>
      <c r="SL239" s="223"/>
      <c r="SM239" s="223"/>
      <c r="SN239" s="223"/>
      <c r="SO239" s="223"/>
      <c r="SP239" s="223"/>
      <c r="SQ239" s="223"/>
      <c r="SR239" s="223"/>
      <c r="SS239" s="223"/>
      <c r="ST239" s="223"/>
      <c r="SU239" s="223"/>
      <c r="SV239" s="223"/>
      <c r="SW239" s="223"/>
      <c r="SX239" s="223"/>
      <c r="SY239" s="223"/>
      <c r="SZ239" s="223"/>
      <c r="TA239" s="223"/>
      <c r="TB239" s="223"/>
      <c r="TC239" s="223"/>
      <c r="TD239" s="223"/>
      <c r="TE239" s="223"/>
      <c r="TF239" s="223"/>
      <c r="TG239" s="223"/>
      <c r="TH239" s="223"/>
      <c r="TI239" s="223"/>
      <c r="TJ239" s="223"/>
      <c r="TK239" s="223"/>
      <c r="TL239" s="223"/>
      <c r="TM239" s="223"/>
      <c r="TN239" s="223"/>
      <c r="TO239" s="223"/>
      <c r="TP239" s="223"/>
      <c r="TQ239" s="223"/>
      <c r="TR239" s="223"/>
      <c r="TS239" s="223"/>
      <c r="TT239" s="223"/>
      <c r="TU239" s="223"/>
      <c r="TV239" s="223"/>
      <c r="TW239" s="223"/>
      <c r="TX239" s="223"/>
      <c r="TY239" s="223"/>
      <c r="TZ239" s="223"/>
      <c r="UA239" s="223"/>
      <c r="UB239" s="223"/>
      <c r="UC239" s="223"/>
      <c r="UD239" s="223"/>
      <c r="UE239" s="223"/>
      <c r="UF239" s="223"/>
      <c r="UG239" s="223"/>
      <c r="UH239" s="223"/>
      <c r="UI239" s="223"/>
      <c r="UJ239" s="223"/>
      <c r="UK239" s="223"/>
      <c r="UL239" s="223"/>
      <c r="UM239" s="223"/>
      <c r="UN239" s="223"/>
      <c r="UO239" s="223"/>
      <c r="UP239" s="223"/>
      <c r="UQ239" s="223"/>
      <c r="UR239" s="223"/>
      <c r="US239" s="223"/>
      <c r="UT239" s="223"/>
      <c r="UU239" s="223"/>
      <c r="UV239" s="223"/>
      <c r="UW239" s="223"/>
      <c r="UX239" s="223"/>
      <c r="UY239" s="223"/>
      <c r="UZ239" s="223"/>
      <c r="VA239" s="223"/>
      <c r="VB239" s="223"/>
      <c r="VC239" s="223"/>
      <c r="VD239" s="223"/>
      <c r="VE239" s="223"/>
      <c r="VF239" s="223"/>
      <c r="VG239" s="223"/>
      <c r="VH239" s="223"/>
      <c r="VI239" s="223"/>
      <c r="VJ239" s="223"/>
      <c r="VK239" s="223"/>
      <c r="VL239" s="223"/>
      <c r="VM239" s="223"/>
      <c r="VN239" s="223"/>
      <c r="VO239" s="223"/>
      <c r="VP239" s="223"/>
      <c r="VQ239" s="223"/>
      <c r="VR239" s="223"/>
      <c r="VS239" s="223"/>
      <c r="VT239" s="223"/>
      <c r="VU239" s="223"/>
      <c r="VV239" s="223"/>
      <c r="VW239" s="223"/>
      <c r="VX239" s="223"/>
      <c r="VY239" s="223"/>
      <c r="VZ239" s="223"/>
      <c r="WA239" s="223"/>
      <c r="WB239" s="223"/>
      <c r="WC239" s="223"/>
      <c r="WD239" s="223"/>
      <c r="WE239" s="223"/>
      <c r="WF239" s="223"/>
      <c r="WG239" s="223"/>
      <c r="WH239" s="223"/>
      <c r="WI239" s="223"/>
      <c r="WJ239" s="223"/>
      <c r="WK239" s="223"/>
      <c r="WL239" s="223"/>
      <c r="WM239" s="223"/>
      <c r="WN239" s="223"/>
      <c r="WO239" s="223"/>
      <c r="WP239" s="223"/>
      <c r="WQ239" s="223"/>
      <c r="WR239" s="223"/>
      <c r="WS239" s="223"/>
      <c r="WT239" s="223"/>
      <c r="WU239" s="223"/>
      <c r="WV239" s="223"/>
      <c r="WW239" s="223"/>
      <c r="WX239" s="223"/>
      <c r="WY239" s="223"/>
      <c r="WZ239" s="223"/>
      <c r="XA239" s="223"/>
      <c r="XB239" s="223"/>
      <c r="XC239" s="223"/>
      <c r="XD239" s="223"/>
      <c r="XE239" s="223"/>
      <c r="XF239" s="223"/>
      <c r="XG239" s="223"/>
      <c r="XH239" s="223"/>
      <c r="XI239" s="223"/>
      <c r="XJ239" s="223"/>
      <c r="XK239" s="223"/>
      <c r="XL239" s="223"/>
      <c r="XM239" s="223"/>
      <c r="XN239" s="223"/>
      <c r="XO239" s="223"/>
      <c r="XP239" s="223"/>
      <c r="XQ239" s="223"/>
      <c r="XR239" s="223"/>
      <c r="XS239" s="223"/>
      <c r="XT239" s="223"/>
      <c r="XU239" s="223"/>
      <c r="XV239" s="223"/>
      <c r="XW239" s="223"/>
      <c r="XX239" s="223"/>
      <c r="XY239" s="223"/>
      <c r="XZ239" s="223"/>
      <c r="YA239" s="223"/>
      <c r="YB239" s="223"/>
      <c r="YC239" s="223"/>
      <c r="YD239" s="223"/>
      <c r="YE239" s="223"/>
      <c r="YF239" s="223"/>
      <c r="YG239" s="223"/>
      <c r="YH239" s="223"/>
      <c r="YI239" s="223"/>
      <c r="YJ239" s="223"/>
      <c r="YK239" s="223"/>
      <c r="YL239" s="223"/>
      <c r="YM239" s="223"/>
      <c r="YN239" s="223"/>
      <c r="YO239" s="223"/>
      <c r="YP239" s="223"/>
      <c r="YQ239" s="223"/>
      <c r="YR239" s="223"/>
      <c r="YS239" s="223"/>
      <c r="YT239" s="223"/>
      <c r="YU239" s="223"/>
      <c r="YV239" s="223"/>
      <c r="YW239" s="223"/>
      <c r="YX239" s="223"/>
      <c r="YY239" s="223"/>
      <c r="YZ239" s="223"/>
      <c r="ZA239" s="223"/>
      <c r="ZB239" s="223"/>
      <c r="ZC239" s="223"/>
      <c r="ZD239" s="223"/>
      <c r="ZE239" s="223"/>
      <c r="ZF239" s="223"/>
      <c r="ZG239" s="223"/>
      <c r="ZH239" s="223"/>
      <c r="ZI239" s="223"/>
      <c r="ZJ239" s="223"/>
      <c r="ZK239" s="223"/>
      <c r="ZL239" s="223"/>
      <c r="ZM239" s="223"/>
      <c r="ZN239" s="223"/>
      <c r="ZO239" s="223"/>
      <c r="ZP239" s="223"/>
      <c r="ZQ239" s="223"/>
      <c r="ZR239" s="223"/>
      <c r="ZS239" s="223"/>
      <c r="ZT239" s="223"/>
      <c r="ZU239" s="223"/>
      <c r="ZV239" s="223"/>
      <c r="ZW239" s="223"/>
      <c r="ZX239" s="223"/>
      <c r="ZY239" s="223"/>
      <c r="ZZ239" s="223"/>
      <c r="AAA239" s="223"/>
      <c r="AAB239" s="223"/>
      <c r="AAC239" s="223"/>
      <c r="AAD239" s="223"/>
      <c r="AAE239" s="223"/>
      <c r="AAF239" s="223"/>
      <c r="AAG239" s="223"/>
      <c r="AAH239" s="223"/>
      <c r="AAI239" s="223"/>
      <c r="AAJ239" s="223"/>
      <c r="AAK239" s="223"/>
      <c r="AAL239" s="223"/>
      <c r="AAM239" s="223"/>
      <c r="AAN239" s="223"/>
      <c r="AAO239" s="223"/>
      <c r="AAP239" s="223"/>
      <c r="AAQ239" s="223"/>
      <c r="AAR239" s="223"/>
      <c r="AAS239" s="223"/>
      <c r="AAT239" s="223"/>
      <c r="AAU239" s="223"/>
      <c r="AAV239" s="223"/>
      <c r="AAW239" s="223"/>
      <c r="AAX239" s="223"/>
      <c r="AAY239" s="223"/>
      <c r="AAZ239" s="223"/>
      <c r="ABA239" s="223"/>
      <c r="ABB239" s="223"/>
      <c r="ABC239" s="223"/>
      <c r="ABD239" s="223"/>
      <c r="ABE239" s="223"/>
      <c r="ABF239" s="223"/>
      <c r="ABG239" s="223"/>
      <c r="ABH239" s="223"/>
      <c r="ABI239" s="223"/>
      <c r="ABJ239" s="223"/>
      <c r="ABK239" s="223"/>
      <c r="ABL239" s="223"/>
      <c r="ABM239" s="223"/>
      <c r="ABN239" s="223"/>
      <c r="ABO239" s="223"/>
      <c r="ABP239" s="223"/>
      <c r="ABQ239" s="223"/>
      <c r="ABR239" s="223"/>
      <c r="ABS239" s="223"/>
      <c r="ABT239" s="223"/>
      <c r="ABU239" s="223"/>
      <c r="ABV239" s="223"/>
      <c r="ABW239" s="223"/>
      <c r="ABX239" s="223"/>
      <c r="ABY239" s="223"/>
      <c r="ABZ239" s="223"/>
      <c r="ACA239" s="223"/>
      <c r="ACB239" s="223"/>
      <c r="ACC239" s="223"/>
      <c r="ACD239" s="223"/>
      <c r="ACE239" s="223"/>
      <c r="ACF239" s="223"/>
      <c r="ACG239" s="223"/>
      <c r="ACH239" s="223"/>
      <c r="ACI239" s="223"/>
      <c r="ACJ239" s="223"/>
      <c r="ACK239" s="223"/>
      <c r="ACL239" s="223"/>
      <c r="ACM239" s="223"/>
      <c r="ACN239" s="223"/>
      <c r="ACO239" s="223"/>
      <c r="ACP239" s="223"/>
      <c r="ACQ239" s="223"/>
      <c r="ACR239" s="223"/>
      <c r="ACS239" s="223"/>
      <c r="ACT239" s="223"/>
      <c r="ACU239" s="223"/>
      <c r="ACV239" s="223"/>
      <c r="ACW239" s="223"/>
      <c r="ACX239" s="223"/>
      <c r="ACY239" s="223"/>
      <c r="ACZ239" s="223"/>
      <c r="ADA239" s="223"/>
      <c r="ADB239" s="223"/>
      <c r="ADC239" s="223"/>
      <c r="ADD239" s="223"/>
      <c r="ADE239" s="223"/>
      <c r="ADF239" s="223"/>
      <c r="ADG239" s="223"/>
      <c r="ADH239" s="223"/>
      <c r="ADI239" s="223"/>
      <c r="ADJ239" s="223"/>
      <c r="ADK239" s="223"/>
      <c r="ADL239" s="223"/>
      <c r="ADM239" s="223"/>
      <c r="ADN239" s="223"/>
      <c r="ADO239" s="223"/>
      <c r="ADP239" s="223"/>
      <c r="ADQ239" s="223"/>
      <c r="ADR239" s="223"/>
      <c r="ADS239" s="223"/>
      <c r="ADT239" s="223"/>
      <c r="ADU239" s="223"/>
      <c r="ADV239" s="223"/>
      <c r="ADW239" s="223"/>
      <c r="ADX239" s="223"/>
      <c r="ADY239" s="223"/>
      <c r="ADZ239" s="223"/>
      <c r="AEA239" s="223"/>
      <c r="AEB239" s="223"/>
      <c r="AEC239" s="223"/>
      <c r="AED239" s="223"/>
      <c r="AEE239" s="223"/>
      <c r="AEF239" s="223"/>
      <c r="AEG239" s="223"/>
      <c r="AEH239" s="223"/>
      <c r="AEI239" s="223"/>
      <c r="AEJ239" s="223"/>
      <c r="AEK239" s="223"/>
      <c r="AEL239" s="223"/>
      <c r="AEM239" s="223"/>
      <c r="AEN239" s="223"/>
      <c r="AEO239" s="223"/>
      <c r="AEP239" s="223"/>
      <c r="AEQ239" s="223"/>
      <c r="AER239" s="223"/>
      <c r="AES239" s="223"/>
      <c r="AET239" s="223"/>
      <c r="AEU239" s="223"/>
      <c r="AEV239" s="223"/>
      <c r="AEW239" s="223"/>
      <c r="AEX239" s="223"/>
      <c r="AEY239" s="223"/>
      <c r="AEZ239" s="223"/>
      <c r="AFA239" s="223"/>
      <c r="AFB239" s="223"/>
      <c r="AFC239" s="223"/>
      <c r="AFD239" s="223"/>
      <c r="AFE239" s="223"/>
      <c r="AFF239" s="223"/>
      <c r="AFG239" s="223"/>
      <c r="AFH239" s="223"/>
      <c r="AFI239" s="223"/>
      <c r="AFJ239" s="223"/>
      <c r="AFK239" s="223"/>
      <c r="AFL239" s="223"/>
      <c r="AFM239" s="223"/>
      <c r="AFN239" s="223"/>
      <c r="AFO239" s="223"/>
      <c r="AFP239" s="223"/>
      <c r="AFQ239" s="223"/>
      <c r="AFR239" s="223"/>
      <c r="AFS239" s="223"/>
      <c r="AFT239" s="223"/>
    </row>
    <row r="240" spans="1:852" s="64" customFormat="1">
      <c r="A240" s="265" t="s">
        <v>635</v>
      </c>
      <c r="B240" s="265" t="s">
        <v>10042</v>
      </c>
      <c r="C240" s="840" t="str">
        <f>IF(Severity!F240&gt;=0.5,"YES","NO")</f>
        <v>YES</v>
      </c>
      <c r="D240" s="840" t="str">
        <f>IF(Severity!G240&gt;=0.5,"YES","NO")</f>
        <v>NO</v>
      </c>
      <c r="E240" s="111">
        <v>4</v>
      </c>
      <c r="F240" s="111">
        <v>2</v>
      </c>
      <c r="G240" s="574" t="s">
        <v>9622</v>
      </c>
      <c r="H240" s="270" t="s">
        <v>455</v>
      </c>
      <c r="I240" s="270">
        <v>0</v>
      </c>
      <c r="J240" s="270">
        <v>12</v>
      </c>
      <c r="K240" s="270" t="s">
        <v>455</v>
      </c>
      <c r="L240" s="217"/>
      <c r="M240" s="217"/>
      <c r="N240" s="270"/>
      <c r="O240" s="270" t="s">
        <v>455</v>
      </c>
      <c r="P240" s="217"/>
      <c r="Q240" s="217"/>
      <c r="R240" s="217"/>
      <c r="S240" s="270" t="s">
        <v>2851</v>
      </c>
      <c r="T240" s="270">
        <v>21</v>
      </c>
      <c r="U240" s="125">
        <v>27.5</v>
      </c>
      <c r="V240" s="125">
        <v>9.8000000000000007</v>
      </c>
      <c r="W240" s="125">
        <v>27.7</v>
      </c>
      <c r="X240" s="125">
        <v>9.9</v>
      </c>
      <c r="Y240" s="125">
        <v>21.6</v>
      </c>
      <c r="Z240" s="125">
        <v>12.2</v>
      </c>
      <c r="AA240" s="125">
        <v>21.5</v>
      </c>
      <c r="AB240" s="125">
        <v>11.3</v>
      </c>
      <c r="AC240" s="125"/>
      <c r="AD240" s="125"/>
      <c r="AE240" s="114"/>
      <c r="AF240" s="125"/>
      <c r="AG240" s="125"/>
      <c r="AH240" s="125"/>
      <c r="AI240" s="265">
        <v>50</v>
      </c>
      <c r="AJ240" s="267">
        <f t="shared" si="63"/>
        <v>38</v>
      </c>
      <c r="AK240" s="265">
        <v>38</v>
      </c>
      <c r="AL240" s="90" t="s">
        <v>624</v>
      </c>
      <c r="AM240" s="270" t="s">
        <v>455</v>
      </c>
      <c r="AN240" s="270">
        <v>0</v>
      </c>
      <c r="AO240" s="270">
        <v>7</v>
      </c>
      <c r="AP240" s="270" t="s">
        <v>455</v>
      </c>
      <c r="AQ240" s="217"/>
      <c r="AR240" s="217"/>
      <c r="AS240" s="217"/>
      <c r="AT240" s="270" t="s">
        <v>455</v>
      </c>
      <c r="AU240" s="217"/>
      <c r="AV240" s="217"/>
      <c r="AW240" s="217"/>
      <c r="AX240" s="265" t="s">
        <v>2851</v>
      </c>
      <c r="AY240" s="265">
        <v>21</v>
      </c>
      <c r="AZ240" s="114">
        <v>27.1</v>
      </c>
      <c r="BA240" s="114">
        <v>10.5</v>
      </c>
      <c r="BB240" s="114">
        <v>25.6</v>
      </c>
      <c r="BC240" s="114">
        <v>9.6</v>
      </c>
      <c r="BD240" s="114">
        <v>21.2</v>
      </c>
      <c r="BE240" s="114">
        <v>12.5</v>
      </c>
      <c r="BF240" s="114">
        <v>19</v>
      </c>
      <c r="BG240" s="114">
        <v>10.4</v>
      </c>
      <c r="BH240" s="114"/>
      <c r="BI240" s="114"/>
      <c r="BJ240" s="114"/>
      <c r="BK240" s="114"/>
      <c r="BL240" s="114"/>
      <c r="BM240" s="114"/>
      <c r="BN240" s="270">
        <v>46</v>
      </c>
      <c r="BO240" s="270">
        <f t="shared" si="64"/>
        <v>39</v>
      </c>
      <c r="BP240" s="270">
        <v>39</v>
      </c>
      <c r="BQ240" s="90"/>
      <c r="BR240" s="270" t="s">
        <v>455</v>
      </c>
      <c r="BS240" s="217"/>
      <c r="BT240" s="217"/>
      <c r="BU240" s="217"/>
      <c r="BV240" s="217"/>
      <c r="BW240" s="217"/>
      <c r="BX240" s="217"/>
      <c r="BY240" s="217"/>
      <c r="BZ240" s="217"/>
      <c r="CA240" s="217"/>
      <c r="CB240" s="217"/>
      <c r="CC240" s="217"/>
      <c r="CD240" s="217"/>
      <c r="CE240" s="114"/>
      <c r="CF240" s="114"/>
      <c r="CG240" s="114"/>
      <c r="CH240" s="114"/>
      <c r="CI240" s="114"/>
      <c r="CJ240" s="114"/>
      <c r="CK240" s="114"/>
      <c r="CL240" s="114"/>
      <c r="CM240" s="114"/>
      <c r="CN240" s="114"/>
      <c r="CO240" s="114"/>
      <c r="CP240" s="114"/>
      <c r="CQ240" s="114"/>
      <c r="CR240" s="114"/>
      <c r="CS240" s="217"/>
      <c r="CT240" s="217"/>
      <c r="CU240" s="217"/>
      <c r="CV240" s="90"/>
      <c r="CW240" s="270" t="s">
        <v>455</v>
      </c>
      <c r="CX240" s="90"/>
      <c r="CY240" s="217"/>
      <c r="CZ240" s="217"/>
      <c r="DA240" s="217"/>
      <c r="DB240" s="217"/>
      <c r="DC240" s="217"/>
      <c r="DD240" s="217"/>
      <c r="DE240" s="217"/>
      <c r="DF240" s="217"/>
      <c r="DG240" s="217"/>
      <c r="DH240" s="217"/>
      <c r="DI240" s="217"/>
      <c r="DJ240" s="125"/>
      <c r="DK240" s="125"/>
      <c r="DL240" s="125"/>
      <c r="DM240" s="125"/>
      <c r="DN240" s="125"/>
      <c r="DO240" s="125"/>
      <c r="DP240" s="125"/>
      <c r="DQ240" s="125"/>
      <c r="DR240" s="125"/>
      <c r="DS240" s="125"/>
      <c r="DT240" s="125"/>
      <c r="DU240" s="125"/>
      <c r="DV240" s="125"/>
      <c r="DW240" s="125"/>
      <c r="DX240" s="217"/>
      <c r="DY240" s="217"/>
      <c r="DZ240" s="217"/>
      <c r="EA240" s="217"/>
      <c r="EB240" s="270" t="s">
        <v>455</v>
      </c>
      <c r="EC240" s="217"/>
      <c r="ED240" s="217"/>
      <c r="EE240" s="217"/>
      <c r="EF240" s="217"/>
      <c r="EG240" s="217"/>
      <c r="EH240" s="217"/>
      <c r="EI240" s="217"/>
      <c r="EJ240" s="217"/>
      <c r="EK240" s="217"/>
      <c r="EL240" s="217"/>
      <c r="EM240" s="217"/>
      <c r="EN240" s="217"/>
      <c r="EO240" s="125"/>
      <c r="EP240" s="125"/>
      <c r="EQ240" s="125"/>
      <c r="ER240" s="125"/>
      <c r="ES240" s="125"/>
      <c r="ET240" s="125"/>
      <c r="EU240" s="125"/>
      <c r="EV240" s="125"/>
      <c r="EW240" s="125"/>
      <c r="EX240" s="125"/>
      <c r="EY240" s="125"/>
      <c r="EZ240" s="125"/>
      <c r="FA240" s="125"/>
      <c r="FB240" s="125"/>
      <c r="FC240" s="217"/>
      <c r="FD240" s="217"/>
      <c r="FE240" s="217"/>
      <c r="FF240" s="270" t="s">
        <v>455</v>
      </c>
      <c r="FG240" s="265"/>
      <c r="FH240" s="217"/>
      <c r="FI240" s="217"/>
      <c r="FJ240" s="217"/>
      <c r="FK240" s="217"/>
      <c r="FL240" s="217"/>
      <c r="FM240" s="217"/>
      <c r="FN240" s="217"/>
      <c r="FO240" s="217"/>
      <c r="FP240" s="217"/>
      <c r="FQ240" s="217"/>
      <c r="FR240" s="217"/>
      <c r="FS240" s="217"/>
      <c r="FT240" s="217"/>
      <c r="FU240" s="217"/>
      <c r="FV240" s="217"/>
      <c r="FW240" s="217"/>
      <c r="FX240" s="217"/>
      <c r="FY240" s="217"/>
      <c r="FZ240" s="217"/>
      <c r="GA240" s="217"/>
      <c r="GB240" s="217"/>
      <c r="GC240" s="217"/>
      <c r="GD240" s="217"/>
      <c r="GE240" s="217"/>
      <c r="GF240" s="217"/>
      <c r="GG240" s="217"/>
      <c r="GH240" s="217"/>
      <c r="GI240" s="217"/>
      <c r="GJ240" s="217"/>
      <c r="GK240" s="217"/>
      <c r="GL240" s="217"/>
      <c r="GM240" s="217"/>
      <c r="GN240" s="217"/>
      <c r="GO240" s="217"/>
      <c r="GP240" s="217"/>
      <c r="GQ240" s="217"/>
      <c r="GR240" s="217"/>
      <c r="GS240" s="217"/>
      <c r="GT240" s="217"/>
      <c r="GU240" s="217"/>
      <c r="GV240" s="217"/>
      <c r="GW240" s="217"/>
      <c r="GX240" s="217"/>
      <c r="GY240" s="217"/>
      <c r="GZ240" s="217"/>
      <c r="HA240" s="217"/>
      <c r="HB240" s="217"/>
      <c r="HC240" s="217"/>
      <c r="HD240" s="270" t="s">
        <v>455</v>
      </c>
      <c r="HE240" s="217"/>
      <c r="HF240" s="217"/>
      <c r="HG240" s="265"/>
      <c r="HH240" s="217"/>
      <c r="HI240" s="217"/>
      <c r="HJ240" s="217"/>
      <c r="HK240" s="217"/>
      <c r="HL240" s="217"/>
      <c r="HM240" s="217"/>
      <c r="HN240" s="217"/>
      <c r="HO240" s="217"/>
      <c r="HP240" s="217"/>
      <c r="HQ240" s="217"/>
      <c r="HR240" s="217"/>
      <c r="HS240" s="217"/>
      <c r="HT240" s="217"/>
      <c r="HU240" s="217"/>
      <c r="HV240" s="217"/>
      <c r="HW240" s="217"/>
      <c r="HX240" s="217"/>
      <c r="HY240" s="217"/>
      <c r="HZ240" s="217"/>
      <c r="IA240" s="217"/>
      <c r="IB240" s="217"/>
      <c r="IC240" s="217"/>
      <c r="ID240" s="217"/>
      <c r="IE240" s="217"/>
      <c r="IF240" s="217"/>
      <c r="IG240" s="217"/>
      <c r="IH240" s="217"/>
      <c r="II240" s="217"/>
      <c r="IJ240" s="217"/>
      <c r="IK240" s="217"/>
      <c r="IL240" s="217"/>
      <c r="IM240" s="217"/>
      <c r="IN240" s="217"/>
      <c r="IO240" s="217"/>
      <c r="IP240" s="217"/>
      <c r="IQ240" s="217"/>
      <c r="IR240" s="217"/>
      <c r="IS240" s="270" t="s">
        <v>455</v>
      </c>
      <c r="IT240" s="217"/>
      <c r="IU240" s="217"/>
      <c r="IV240" s="217"/>
      <c r="IW240" s="217"/>
      <c r="IX240" s="217"/>
      <c r="IY240" s="217"/>
      <c r="IZ240" s="217"/>
      <c r="JA240" s="217"/>
      <c r="JB240" s="217"/>
      <c r="JC240" s="217"/>
      <c r="JD240" s="217"/>
      <c r="JE240" s="217"/>
      <c r="JF240" s="217"/>
      <c r="JG240" s="217"/>
      <c r="JH240" s="217"/>
      <c r="JI240" s="217"/>
      <c r="JJ240" s="217"/>
      <c r="JK240" s="217"/>
      <c r="JL240" s="217"/>
      <c r="JM240" s="217"/>
      <c r="JN240" s="217"/>
      <c r="JO240" s="217"/>
      <c r="JP240" s="217"/>
      <c r="JQ240" s="217"/>
      <c r="JR240" s="217"/>
      <c r="JS240" s="217"/>
      <c r="JT240" s="217"/>
      <c r="JU240" s="217"/>
      <c r="JV240" s="217"/>
      <c r="JW240" s="217"/>
      <c r="JX240" s="217"/>
      <c r="JY240" s="217"/>
      <c r="JZ240" s="217"/>
      <c r="KA240" s="217"/>
      <c r="KB240" s="217"/>
      <c r="KC240" s="217"/>
      <c r="KD240" s="217"/>
      <c r="KE240" s="270" t="s">
        <v>455</v>
      </c>
      <c r="KF240" s="217"/>
      <c r="KG240" s="217"/>
      <c r="KH240" s="217"/>
      <c r="KI240" s="265"/>
      <c r="KJ240" s="217"/>
      <c r="KK240" s="217"/>
      <c r="KL240" s="217"/>
      <c r="KM240" s="217"/>
      <c r="KN240" s="217"/>
      <c r="KO240" s="217"/>
      <c r="KP240" s="217"/>
      <c r="KQ240" s="217"/>
      <c r="KR240" s="217"/>
      <c r="KS240" s="217"/>
      <c r="KT240" s="217"/>
      <c r="KU240" s="217"/>
      <c r="KV240" s="217"/>
      <c r="KW240" s="217"/>
      <c r="KX240" s="217"/>
      <c r="KY240" s="217"/>
      <c r="KZ240" s="217"/>
      <c r="LA240" s="217"/>
      <c r="LB240" s="217"/>
      <c r="LC240" s="217"/>
      <c r="LD240" s="217"/>
      <c r="LE240" s="217"/>
      <c r="LF240" s="217"/>
      <c r="LG240" s="217"/>
      <c r="LH240" s="217"/>
      <c r="LI240" s="217"/>
      <c r="LJ240" s="217"/>
      <c r="LK240" s="217"/>
      <c r="LL240" s="217"/>
      <c r="LM240" s="217"/>
      <c r="LN240" s="217"/>
      <c r="LO240" s="217"/>
      <c r="LP240" s="217"/>
      <c r="LQ240" s="217"/>
      <c r="LR240" s="217"/>
      <c r="LS240" s="217"/>
      <c r="LT240" s="270" t="s">
        <v>455</v>
      </c>
      <c r="LU240" s="217"/>
      <c r="LV240" s="217"/>
      <c r="LW240" s="217"/>
      <c r="LX240" s="217"/>
      <c r="LY240" s="217"/>
      <c r="LZ240" s="217"/>
      <c r="MA240" s="217"/>
      <c r="MB240" s="217"/>
      <c r="MC240" s="217"/>
      <c r="MD240" s="217"/>
      <c r="ME240" s="217"/>
      <c r="MF240" s="217"/>
      <c r="MG240" s="217"/>
      <c r="MH240" s="217"/>
      <c r="MI240" s="217"/>
      <c r="MJ240" s="217"/>
      <c r="MK240" s="217"/>
      <c r="ML240" s="217"/>
      <c r="MM240" s="217"/>
      <c r="MN240" s="217"/>
      <c r="MO240" s="217"/>
      <c r="MP240" s="217"/>
      <c r="MQ240" s="217"/>
      <c r="MR240" s="217"/>
      <c r="MS240" s="217"/>
      <c r="MT240" s="217"/>
      <c r="MU240" s="217"/>
      <c r="MV240" s="217"/>
      <c r="MW240" s="217"/>
      <c r="MX240" s="217"/>
      <c r="MY240" s="217"/>
      <c r="MZ240" s="217"/>
      <c r="NA240" s="217"/>
      <c r="NB240" s="217"/>
      <c r="NC240" s="217"/>
      <c r="ND240" s="217"/>
      <c r="NE240" s="217"/>
      <c r="NF240" s="217"/>
      <c r="NG240" s="217"/>
      <c r="NH240" s="217"/>
      <c r="NI240" s="217"/>
      <c r="NJ240" s="217"/>
      <c r="NK240" s="217"/>
      <c r="NL240" s="217"/>
      <c r="NM240" s="217"/>
      <c r="NN240" s="217"/>
      <c r="NO240" s="217"/>
      <c r="NP240" s="217"/>
      <c r="NQ240" s="217"/>
      <c r="NR240" s="217"/>
      <c r="NS240" s="217"/>
      <c r="NT240" s="217"/>
      <c r="NU240" s="217"/>
      <c r="NV240" s="217"/>
      <c r="NW240" s="217"/>
      <c r="NX240" s="217"/>
      <c r="NY240" s="217"/>
      <c r="NZ240" s="217"/>
      <c r="OA240" s="217"/>
      <c r="OB240" s="217"/>
      <c r="OC240" s="217"/>
      <c r="OD240" s="217"/>
      <c r="OE240" s="217"/>
      <c r="OF240" s="217"/>
      <c r="OG240" s="217"/>
      <c r="OH240" s="217"/>
      <c r="OI240" s="217"/>
      <c r="OJ240" s="217"/>
      <c r="OK240" s="217"/>
      <c r="OL240" s="217"/>
      <c r="OM240" s="217"/>
      <c r="ON240" s="217"/>
      <c r="OO240" s="217"/>
      <c r="OP240" s="217"/>
      <c r="OQ240" s="217"/>
      <c r="OR240" s="217"/>
      <c r="OS240" s="267">
        <f>IF(ISERROR(#REF!),0,1)</f>
        <v>0</v>
      </c>
      <c r="OT240" s="267">
        <f t="shared" si="65"/>
        <v>1</v>
      </c>
      <c r="OU240" s="267">
        <f t="shared" si="66"/>
        <v>0</v>
      </c>
      <c r="OV240" s="223"/>
      <c r="OW240" s="223"/>
      <c r="OX240" s="223"/>
      <c r="OY240" s="223"/>
      <c r="OZ240" s="223"/>
      <c r="PA240" s="223"/>
      <c r="PB240" s="223"/>
      <c r="PC240" s="223"/>
      <c r="PD240" s="223"/>
      <c r="PE240" s="223"/>
      <c r="PF240" s="223"/>
      <c r="PG240" s="223"/>
      <c r="PH240" s="223"/>
      <c r="PI240" s="223"/>
      <c r="PJ240" s="223"/>
      <c r="PK240" s="223"/>
      <c r="PL240" s="223"/>
      <c r="PM240" s="223"/>
      <c r="PN240" s="223"/>
      <c r="PO240" s="223"/>
      <c r="PP240" s="223"/>
      <c r="PQ240" s="223"/>
      <c r="PR240" s="223"/>
      <c r="PS240" s="223"/>
      <c r="PT240" s="223"/>
      <c r="PU240" s="223"/>
      <c r="PV240" s="223"/>
      <c r="PW240" s="223"/>
      <c r="PX240" s="223"/>
      <c r="PY240" s="223"/>
      <c r="PZ240" s="223"/>
      <c r="QA240" s="223"/>
      <c r="QB240" s="223"/>
      <c r="QC240" s="223"/>
      <c r="QD240" s="223"/>
      <c r="QE240" s="223"/>
      <c r="QF240" s="223"/>
      <c r="QG240" s="223"/>
      <c r="QH240" s="223"/>
      <c r="QI240" s="223"/>
      <c r="QJ240" s="223"/>
      <c r="QK240" s="223"/>
      <c r="QL240" s="223"/>
      <c r="QM240" s="223"/>
      <c r="QN240" s="223"/>
      <c r="QO240" s="223"/>
      <c r="QP240" s="223"/>
      <c r="QQ240" s="223"/>
      <c r="QR240" s="223"/>
      <c r="QS240" s="223"/>
      <c r="QT240" s="223"/>
      <c r="QU240" s="223"/>
      <c r="QV240" s="223"/>
      <c r="QW240" s="223"/>
      <c r="QX240" s="223"/>
      <c r="QY240" s="223"/>
      <c r="QZ240" s="223"/>
      <c r="RA240" s="223"/>
      <c r="RB240" s="223"/>
      <c r="RC240" s="223"/>
      <c r="RD240" s="223"/>
      <c r="RE240" s="223"/>
      <c r="RF240" s="223"/>
      <c r="RG240" s="223"/>
      <c r="RH240" s="223"/>
      <c r="RI240" s="223"/>
      <c r="RJ240" s="223"/>
      <c r="RK240" s="223"/>
      <c r="RL240" s="223"/>
      <c r="RM240" s="223"/>
      <c r="RN240" s="223"/>
      <c r="RO240" s="223"/>
      <c r="RP240" s="223"/>
      <c r="RQ240" s="223"/>
      <c r="RR240" s="223"/>
      <c r="RS240" s="223"/>
      <c r="RT240" s="223"/>
      <c r="RU240" s="223"/>
      <c r="RV240" s="223"/>
      <c r="RW240" s="223"/>
      <c r="RX240" s="223"/>
      <c r="RY240" s="223"/>
      <c r="RZ240" s="223"/>
      <c r="SA240" s="223"/>
      <c r="SB240" s="223"/>
      <c r="SC240" s="223"/>
      <c r="SD240" s="223"/>
      <c r="SE240" s="223"/>
      <c r="SF240" s="223"/>
      <c r="SG240" s="223"/>
      <c r="SH240" s="223"/>
      <c r="SI240" s="223"/>
      <c r="SJ240" s="223"/>
      <c r="SK240" s="223"/>
      <c r="SL240" s="223"/>
      <c r="SM240" s="223"/>
      <c r="SN240" s="223"/>
      <c r="SO240" s="223"/>
      <c r="SP240" s="223"/>
      <c r="SQ240" s="223"/>
      <c r="SR240" s="223"/>
      <c r="SS240" s="223"/>
      <c r="ST240" s="223"/>
      <c r="SU240" s="223"/>
      <c r="SV240" s="223"/>
      <c r="SW240" s="223"/>
      <c r="SX240" s="223"/>
      <c r="SY240" s="223"/>
      <c r="SZ240" s="223"/>
      <c r="TA240" s="223"/>
      <c r="TB240" s="223"/>
      <c r="TC240" s="223"/>
      <c r="TD240" s="223"/>
      <c r="TE240" s="223"/>
      <c r="TF240" s="223"/>
      <c r="TG240" s="223"/>
      <c r="TH240" s="223"/>
      <c r="TI240" s="223"/>
      <c r="TJ240" s="223"/>
      <c r="TK240" s="223"/>
      <c r="TL240" s="223"/>
      <c r="TM240" s="223"/>
      <c r="TN240" s="223"/>
      <c r="TO240" s="223"/>
      <c r="TP240" s="223"/>
      <c r="TQ240" s="223"/>
      <c r="TR240" s="223"/>
      <c r="TS240" s="223"/>
      <c r="TT240" s="223"/>
      <c r="TU240" s="223"/>
      <c r="TV240" s="223"/>
      <c r="TW240" s="223"/>
      <c r="TX240" s="223"/>
      <c r="TY240" s="223"/>
      <c r="TZ240" s="223"/>
      <c r="UA240" s="223"/>
      <c r="UB240" s="223"/>
      <c r="UC240" s="223"/>
      <c r="UD240" s="223"/>
      <c r="UE240" s="223"/>
      <c r="UF240" s="223"/>
      <c r="UG240" s="223"/>
      <c r="UH240" s="223"/>
      <c r="UI240" s="223"/>
      <c r="UJ240" s="223"/>
      <c r="UK240" s="223"/>
      <c r="UL240" s="223"/>
      <c r="UM240" s="223"/>
      <c r="UN240" s="223"/>
      <c r="UO240" s="223"/>
      <c r="UP240" s="223"/>
      <c r="UQ240" s="223"/>
      <c r="UR240" s="223"/>
      <c r="US240" s="223"/>
      <c r="UT240" s="223"/>
      <c r="UU240" s="223"/>
      <c r="UV240" s="223"/>
      <c r="UW240" s="223"/>
      <c r="UX240" s="223"/>
      <c r="UY240" s="223"/>
      <c r="UZ240" s="223"/>
      <c r="VA240" s="223"/>
      <c r="VB240" s="223"/>
      <c r="VC240" s="223"/>
      <c r="VD240" s="223"/>
      <c r="VE240" s="223"/>
      <c r="VF240" s="223"/>
      <c r="VG240" s="223"/>
      <c r="VH240" s="223"/>
      <c r="VI240" s="223"/>
      <c r="VJ240" s="223"/>
      <c r="VK240" s="223"/>
      <c r="VL240" s="223"/>
      <c r="VM240" s="223"/>
      <c r="VN240" s="223"/>
      <c r="VO240" s="223"/>
      <c r="VP240" s="223"/>
      <c r="VQ240" s="223"/>
      <c r="VR240" s="223"/>
      <c r="VS240" s="223"/>
      <c r="VT240" s="223"/>
      <c r="VU240" s="223"/>
      <c r="VV240" s="223"/>
      <c r="VW240" s="223"/>
      <c r="VX240" s="223"/>
      <c r="VY240" s="223"/>
      <c r="VZ240" s="223"/>
      <c r="WA240" s="223"/>
      <c r="WB240" s="223"/>
      <c r="WC240" s="223"/>
      <c r="WD240" s="223"/>
      <c r="WE240" s="223"/>
      <c r="WF240" s="223"/>
      <c r="WG240" s="223"/>
      <c r="WH240" s="223"/>
      <c r="WI240" s="223"/>
      <c r="WJ240" s="223"/>
      <c r="WK240" s="223"/>
      <c r="WL240" s="223"/>
      <c r="WM240" s="223"/>
      <c r="WN240" s="223"/>
      <c r="WO240" s="223"/>
      <c r="WP240" s="223"/>
      <c r="WQ240" s="223"/>
      <c r="WR240" s="223"/>
      <c r="WS240" s="223"/>
      <c r="WT240" s="223"/>
      <c r="WU240" s="223"/>
      <c r="WV240" s="223"/>
      <c r="WW240" s="223"/>
      <c r="WX240" s="223"/>
      <c r="WY240" s="223"/>
      <c r="WZ240" s="223"/>
      <c r="XA240" s="223"/>
      <c r="XB240" s="223"/>
      <c r="XC240" s="223"/>
      <c r="XD240" s="223"/>
      <c r="XE240" s="223"/>
      <c r="XF240" s="223"/>
      <c r="XG240" s="223"/>
      <c r="XH240" s="223"/>
      <c r="XI240" s="223"/>
      <c r="XJ240" s="223"/>
      <c r="XK240" s="223"/>
      <c r="XL240" s="223"/>
      <c r="XM240" s="223"/>
      <c r="XN240" s="223"/>
      <c r="XO240" s="223"/>
      <c r="XP240" s="223"/>
      <c r="XQ240" s="223"/>
      <c r="XR240" s="223"/>
      <c r="XS240" s="223"/>
      <c r="XT240" s="223"/>
      <c r="XU240" s="223"/>
      <c r="XV240" s="223"/>
      <c r="XW240" s="223"/>
      <c r="XX240" s="223"/>
      <c r="XY240" s="223"/>
      <c r="XZ240" s="223"/>
      <c r="YA240" s="223"/>
      <c r="YB240" s="223"/>
      <c r="YC240" s="223"/>
      <c r="YD240" s="223"/>
      <c r="YE240" s="223"/>
      <c r="YF240" s="223"/>
      <c r="YG240" s="223"/>
      <c r="YH240" s="223"/>
      <c r="YI240" s="223"/>
      <c r="YJ240" s="223"/>
      <c r="YK240" s="223"/>
      <c r="YL240" s="223"/>
      <c r="YM240" s="223"/>
      <c r="YN240" s="223"/>
      <c r="YO240" s="223"/>
      <c r="YP240" s="223"/>
      <c r="YQ240" s="223"/>
      <c r="YR240" s="223"/>
      <c r="YS240" s="223"/>
      <c r="YT240" s="223"/>
      <c r="YU240" s="223"/>
      <c r="YV240" s="223"/>
      <c r="YW240" s="223"/>
      <c r="YX240" s="223"/>
      <c r="YY240" s="223"/>
      <c r="YZ240" s="223"/>
      <c r="ZA240" s="223"/>
      <c r="ZB240" s="223"/>
      <c r="ZC240" s="223"/>
      <c r="ZD240" s="223"/>
      <c r="ZE240" s="223"/>
      <c r="ZF240" s="223"/>
      <c r="ZG240" s="223"/>
      <c r="ZH240" s="223"/>
      <c r="ZI240" s="223"/>
      <c r="ZJ240" s="223"/>
      <c r="ZK240" s="223"/>
      <c r="ZL240" s="223"/>
      <c r="ZM240" s="223"/>
      <c r="ZN240" s="223"/>
      <c r="ZO240" s="223"/>
      <c r="ZP240" s="223"/>
      <c r="ZQ240" s="223"/>
      <c r="ZR240" s="223"/>
      <c r="ZS240" s="223"/>
      <c r="ZT240" s="223"/>
      <c r="ZU240" s="223"/>
      <c r="ZV240" s="223"/>
      <c r="ZW240" s="223"/>
      <c r="ZX240" s="223"/>
      <c r="ZY240" s="223"/>
      <c r="ZZ240" s="223"/>
      <c r="AAA240" s="223"/>
      <c r="AAB240" s="223"/>
      <c r="AAC240" s="223"/>
      <c r="AAD240" s="223"/>
      <c r="AAE240" s="223"/>
      <c r="AAF240" s="223"/>
      <c r="AAG240" s="223"/>
      <c r="AAH240" s="223"/>
      <c r="AAI240" s="223"/>
      <c r="AAJ240" s="223"/>
      <c r="AAK240" s="223"/>
      <c r="AAL240" s="223"/>
      <c r="AAM240" s="223"/>
      <c r="AAN240" s="223"/>
      <c r="AAO240" s="223"/>
      <c r="AAP240" s="223"/>
      <c r="AAQ240" s="223"/>
      <c r="AAR240" s="223"/>
      <c r="AAS240" s="223"/>
      <c r="AAT240" s="223"/>
      <c r="AAU240" s="223"/>
      <c r="AAV240" s="223"/>
      <c r="AAW240" s="223"/>
      <c r="AAX240" s="223"/>
      <c r="AAY240" s="223"/>
      <c r="AAZ240" s="223"/>
      <c r="ABA240" s="223"/>
      <c r="ABB240" s="223"/>
      <c r="ABC240" s="223"/>
      <c r="ABD240" s="223"/>
      <c r="ABE240" s="223"/>
      <c r="ABF240" s="223"/>
      <c r="ABG240" s="223"/>
      <c r="ABH240" s="223"/>
      <c r="ABI240" s="223"/>
      <c r="ABJ240" s="223"/>
      <c r="ABK240" s="223"/>
      <c r="ABL240" s="223"/>
      <c r="ABM240" s="223"/>
      <c r="ABN240" s="223"/>
      <c r="ABO240" s="223"/>
      <c r="ABP240" s="223"/>
      <c r="ABQ240" s="223"/>
      <c r="ABR240" s="223"/>
      <c r="ABS240" s="223"/>
      <c r="ABT240" s="223"/>
      <c r="ABU240" s="223"/>
      <c r="ABV240" s="223"/>
      <c r="ABW240" s="223"/>
      <c r="ABX240" s="223"/>
      <c r="ABY240" s="223"/>
      <c r="ABZ240" s="223"/>
      <c r="ACA240" s="223"/>
      <c r="ACB240" s="223"/>
      <c r="ACC240" s="223"/>
      <c r="ACD240" s="223"/>
      <c r="ACE240" s="223"/>
      <c r="ACF240" s="223"/>
      <c r="ACG240" s="223"/>
      <c r="ACH240" s="223"/>
      <c r="ACI240" s="223"/>
      <c r="ACJ240" s="223"/>
      <c r="ACK240" s="223"/>
      <c r="ACL240" s="223"/>
      <c r="ACM240" s="223"/>
      <c r="ACN240" s="223"/>
      <c r="ACO240" s="223"/>
      <c r="ACP240" s="223"/>
      <c r="ACQ240" s="223"/>
      <c r="ACR240" s="223"/>
      <c r="ACS240" s="223"/>
      <c r="ACT240" s="223"/>
      <c r="ACU240" s="223"/>
      <c r="ACV240" s="223"/>
      <c r="ACW240" s="223"/>
      <c r="ACX240" s="223"/>
      <c r="ACY240" s="223"/>
      <c r="ACZ240" s="223"/>
      <c r="ADA240" s="223"/>
      <c r="ADB240" s="223"/>
      <c r="ADC240" s="223"/>
      <c r="ADD240" s="223"/>
      <c r="ADE240" s="223"/>
      <c r="ADF240" s="223"/>
      <c r="ADG240" s="223"/>
      <c r="ADH240" s="223"/>
      <c r="ADI240" s="223"/>
      <c r="ADJ240" s="223"/>
      <c r="ADK240" s="223"/>
      <c r="ADL240" s="223"/>
      <c r="ADM240" s="223"/>
      <c r="ADN240" s="223"/>
      <c r="ADO240" s="223"/>
      <c r="ADP240" s="223"/>
      <c r="ADQ240" s="223"/>
      <c r="ADR240" s="223"/>
      <c r="ADS240" s="223"/>
      <c r="ADT240" s="223"/>
      <c r="ADU240" s="223"/>
      <c r="ADV240" s="223"/>
      <c r="ADW240" s="223"/>
      <c r="ADX240" s="223"/>
      <c r="ADY240" s="223"/>
      <c r="ADZ240" s="223"/>
      <c r="AEA240" s="223"/>
      <c r="AEB240" s="223"/>
      <c r="AEC240" s="223"/>
      <c r="AED240" s="223"/>
      <c r="AEE240" s="223"/>
      <c r="AEF240" s="223"/>
      <c r="AEG240" s="223"/>
      <c r="AEH240" s="223"/>
      <c r="AEI240" s="223"/>
      <c r="AEJ240" s="223"/>
      <c r="AEK240" s="223"/>
      <c r="AEL240" s="223"/>
      <c r="AEM240" s="223"/>
      <c r="AEN240" s="223"/>
      <c r="AEO240" s="223"/>
      <c r="AEP240" s="223"/>
      <c r="AEQ240" s="223"/>
      <c r="AER240" s="223"/>
      <c r="AES240" s="223"/>
      <c r="AET240" s="223"/>
      <c r="AEU240" s="223"/>
      <c r="AEV240" s="223"/>
      <c r="AEW240" s="223"/>
      <c r="AEX240" s="223"/>
      <c r="AEY240" s="223"/>
      <c r="AEZ240" s="223"/>
      <c r="AFA240" s="223"/>
      <c r="AFB240" s="223"/>
      <c r="AFC240" s="223"/>
      <c r="AFD240" s="223"/>
      <c r="AFE240" s="223"/>
      <c r="AFF240" s="223"/>
      <c r="AFG240" s="223"/>
      <c r="AFH240" s="223"/>
      <c r="AFI240" s="223"/>
      <c r="AFJ240" s="223"/>
      <c r="AFK240" s="223"/>
      <c r="AFL240" s="223"/>
      <c r="AFM240" s="223"/>
      <c r="AFN240" s="223"/>
      <c r="AFO240" s="223"/>
      <c r="AFP240" s="223"/>
      <c r="AFQ240" s="223"/>
      <c r="AFR240" s="223"/>
      <c r="AFS240" s="223"/>
      <c r="AFT240" s="223"/>
    </row>
    <row r="241" spans="1:852" s="64" customFormat="1">
      <c r="A241" s="98" t="s">
        <v>1169</v>
      </c>
      <c r="B241" s="98" t="s">
        <v>10042</v>
      </c>
      <c r="C241" s="840" t="str">
        <f>IF(Severity!F241&gt;=0.5,"YES","NO")</f>
        <v>NO</v>
      </c>
      <c r="D241" s="840" t="str">
        <f>IF(Severity!G241&gt;=0.5,"YES","NO")</f>
        <v>YES</v>
      </c>
      <c r="E241" s="213">
        <v>7</v>
      </c>
      <c r="F241" s="213">
        <v>2</v>
      </c>
      <c r="G241" s="90" t="s">
        <v>9627</v>
      </c>
      <c r="H241" s="270" t="s">
        <v>749</v>
      </c>
      <c r="I241" s="270" t="s">
        <v>455</v>
      </c>
      <c r="J241" s="270">
        <v>6</v>
      </c>
      <c r="K241" s="270" t="s">
        <v>455</v>
      </c>
      <c r="L241" s="217"/>
      <c r="M241" s="217"/>
      <c r="N241" s="265"/>
      <c r="O241" s="270" t="s">
        <v>455</v>
      </c>
      <c r="P241" s="217"/>
      <c r="Q241" s="217"/>
      <c r="R241" s="217"/>
      <c r="S241" s="270" t="s">
        <v>602</v>
      </c>
      <c r="T241" s="265">
        <v>17</v>
      </c>
      <c r="U241" s="125">
        <v>21.4</v>
      </c>
      <c r="V241" s="125">
        <v>5.3</v>
      </c>
      <c r="W241" s="125"/>
      <c r="X241" s="125"/>
      <c r="Y241" s="125"/>
      <c r="Z241" s="125"/>
      <c r="AA241" s="125">
        <v>13.5</v>
      </c>
      <c r="AB241" s="125">
        <v>5.3</v>
      </c>
      <c r="AC241" s="125"/>
      <c r="AD241" s="125"/>
      <c r="AE241" s="114"/>
      <c r="AF241" s="125"/>
      <c r="AG241" s="125"/>
      <c r="AH241" s="125"/>
      <c r="AI241" s="265">
        <v>24</v>
      </c>
      <c r="AJ241" s="267">
        <f t="shared" si="63"/>
        <v>18</v>
      </c>
      <c r="AK241" s="265">
        <v>18</v>
      </c>
      <c r="AL241" s="95" t="s">
        <v>624</v>
      </c>
      <c r="AM241" s="270" t="s">
        <v>749</v>
      </c>
      <c r="AN241" s="270" t="s">
        <v>455</v>
      </c>
      <c r="AO241" s="270">
        <v>8</v>
      </c>
      <c r="AP241" s="270" t="s">
        <v>455</v>
      </c>
      <c r="AQ241" s="217"/>
      <c r="AR241" s="217"/>
      <c r="AS241" s="217"/>
      <c r="AT241" s="270" t="s">
        <v>455</v>
      </c>
      <c r="AU241" s="217"/>
      <c r="AV241" s="217"/>
      <c r="AW241" s="217"/>
      <c r="AX241" s="270" t="s">
        <v>602</v>
      </c>
      <c r="AY241" s="265">
        <v>17</v>
      </c>
      <c r="AZ241" s="114">
        <v>22.5</v>
      </c>
      <c r="BA241" s="114">
        <v>4.9000000000000004</v>
      </c>
      <c r="BB241" s="114"/>
      <c r="BC241" s="114"/>
      <c r="BD241" s="265"/>
      <c r="BE241" s="265"/>
      <c r="BF241" s="114">
        <v>16.5</v>
      </c>
      <c r="BG241" s="114">
        <v>6.8</v>
      </c>
      <c r="BH241" s="114"/>
      <c r="BI241" s="114"/>
      <c r="BJ241" s="114"/>
      <c r="BK241" s="114"/>
      <c r="BL241" s="114"/>
      <c r="BM241" s="114"/>
      <c r="BN241" s="270">
        <v>24</v>
      </c>
      <c r="BO241" s="270">
        <f t="shared" si="64"/>
        <v>16</v>
      </c>
      <c r="BP241" s="270">
        <v>16</v>
      </c>
      <c r="BQ241" s="95"/>
      <c r="BR241" s="270" t="s">
        <v>455</v>
      </c>
      <c r="BS241" s="217"/>
      <c r="BT241" s="217"/>
      <c r="BU241" s="217"/>
      <c r="BV241" s="217"/>
      <c r="BW241" s="217"/>
      <c r="BX241" s="217"/>
      <c r="BY241" s="217"/>
      <c r="BZ241" s="217"/>
      <c r="CA241" s="217"/>
      <c r="CB241" s="217"/>
      <c r="CC241" s="217"/>
      <c r="CD241" s="217"/>
      <c r="CE241" s="114"/>
      <c r="CF241" s="114"/>
      <c r="CG241" s="114"/>
      <c r="CH241" s="114"/>
      <c r="CI241" s="114"/>
      <c r="CJ241" s="114"/>
      <c r="CK241" s="114"/>
      <c r="CL241" s="114"/>
      <c r="CM241" s="114"/>
      <c r="CN241" s="114"/>
      <c r="CO241" s="114"/>
      <c r="CP241" s="114"/>
      <c r="CQ241" s="114"/>
      <c r="CR241" s="114"/>
      <c r="CS241" s="217"/>
      <c r="CT241" s="217"/>
      <c r="CU241" s="217"/>
      <c r="CV241" s="90"/>
      <c r="CW241" s="270" t="s">
        <v>455</v>
      </c>
      <c r="CX241" s="90"/>
      <c r="CY241" s="217"/>
      <c r="CZ241" s="217"/>
      <c r="DA241" s="217"/>
      <c r="DB241" s="217"/>
      <c r="DC241" s="217"/>
      <c r="DD241" s="217"/>
      <c r="DE241" s="217"/>
      <c r="DF241" s="217"/>
      <c r="DG241" s="217"/>
      <c r="DH241" s="217"/>
      <c r="DI241" s="217"/>
      <c r="DJ241" s="125"/>
      <c r="DK241" s="125"/>
      <c r="DL241" s="125"/>
      <c r="DM241" s="125"/>
      <c r="DN241" s="125"/>
      <c r="DO241" s="125"/>
      <c r="DP241" s="125"/>
      <c r="DQ241" s="125"/>
      <c r="DR241" s="125"/>
      <c r="DS241" s="125"/>
      <c r="DT241" s="125"/>
      <c r="DU241" s="125"/>
      <c r="DV241" s="125"/>
      <c r="DW241" s="125"/>
      <c r="DX241" s="217"/>
      <c r="DY241" s="217"/>
      <c r="DZ241" s="217"/>
      <c r="EA241" s="217"/>
      <c r="EB241" s="270" t="s">
        <v>455</v>
      </c>
      <c r="EC241" s="217"/>
      <c r="ED241" s="217"/>
      <c r="EE241" s="217"/>
      <c r="EF241" s="217"/>
      <c r="EG241" s="217"/>
      <c r="EH241" s="217"/>
      <c r="EI241" s="217"/>
      <c r="EJ241" s="217"/>
      <c r="EK241" s="217"/>
      <c r="EL241" s="217"/>
      <c r="EM241" s="217"/>
      <c r="EN241" s="217"/>
      <c r="EO241" s="125"/>
      <c r="EP241" s="125"/>
      <c r="EQ241" s="125"/>
      <c r="ER241" s="125"/>
      <c r="ES241" s="125"/>
      <c r="ET241" s="125"/>
      <c r="EU241" s="125"/>
      <c r="EV241" s="125"/>
      <c r="EW241" s="125"/>
      <c r="EX241" s="125"/>
      <c r="EY241" s="125"/>
      <c r="EZ241" s="125"/>
      <c r="FA241" s="125"/>
      <c r="FB241" s="125"/>
      <c r="FC241" s="217"/>
      <c r="FD241" s="217"/>
      <c r="FE241" s="217"/>
      <c r="FF241" s="270" t="s">
        <v>455</v>
      </c>
      <c r="FG241" s="270"/>
      <c r="FH241" s="217"/>
      <c r="FI241" s="217"/>
      <c r="FJ241" s="217"/>
      <c r="FK241" s="217"/>
      <c r="FL241" s="217"/>
      <c r="FM241" s="217"/>
      <c r="FN241" s="217"/>
      <c r="FO241" s="217"/>
      <c r="FP241" s="217"/>
      <c r="FQ241" s="217"/>
      <c r="FR241" s="217"/>
      <c r="FS241" s="217"/>
      <c r="FT241" s="217"/>
      <c r="FU241" s="217"/>
      <c r="FV241" s="217"/>
      <c r="FW241" s="217"/>
      <c r="FX241" s="217"/>
      <c r="FY241" s="217"/>
      <c r="FZ241" s="217"/>
      <c r="GA241" s="217"/>
      <c r="GB241" s="217"/>
      <c r="GC241" s="217"/>
      <c r="GD241" s="217"/>
      <c r="GE241" s="217"/>
      <c r="GF241" s="217"/>
      <c r="GG241" s="217"/>
      <c r="GH241" s="217"/>
      <c r="GI241" s="217"/>
      <c r="GJ241" s="217"/>
      <c r="GK241" s="217"/>
      <c r="GL241" s="217"/>
      <c r="GM241" s="217"/>
      <c r="GN241" s="217"/>
      <c r="GO241" s="217"/>
      <c r="GP241" s="217"/>
      <c r="GQ241" s="217"/>
      <c r="GR241" s="217"/>
      <c r="GS241" s="217"/>
      <c r="GT241" s="217"/>
      <c r="GU241" s="217"/>
      <c r="GV241" s="217"/>
      <c r="GW241" s="217"/>
      <c r="GX241" s="217"/>
      <c r="GY241" s="217"/>
      <c r="GZ241" s="217"/>
      <c r="HA241" s="217"/>
      <c r="HB241" s="217"/>
      <c r="HC241" s="217"/>
      <c r="HD241" s="270" t="s">
        <v>455</v>
      </c>
      <c r="HE241" s="217"/>
      <c r="HF241" s="217"/>
      <c r="HG241" s="270"/>
      <c r="HH241" s="217"/>
      <c r="HI241" s="217"/>
      <c r="HJ241" s="217"/>
      <c r="HK241" s="217"/>
      <c r="HL241" s="217"/>
      <c r="HM241" s="217"/>
      <c r="HN241" s="217"/>
      <c r="HO241" s="217"/>
      <c r="HP241" s="217"/>
      <c r="HQ241" s="217"/>
      <c r="HR241" s="217"/>
      <c r="HS241" s="217"/>
      <c r="HT241" s="217"/>
      <c r="HU241" s="217"/>
      <c r="HV241" s="217"/>
      <c r="HW241" s="217"/>
      <c r="HX241" s="217"/>
      <c r="HY241" s="217"/>
      <c r="HZ241" s="217"/>
      <c r="IA241" s="217"/>
      <c r="IB241" s="217"/>
      <c r="IC241" s="217"/>
      <c r="ID241" s="217"/>
      <c r="IE241" s="217"/>
      <c r="IF241" s="217"/>
      <c r="IG241" s="217"/>
      <c r="IH241" s="217"/>
      <c r="II241" s="217"/>
      <c r="IJ241" s="217"/>
      <c r="IK241" s="217"/>
      <c r="IL241" s="217"/>
      <c r="IM241" s="217"/>
      <c r="IN241" s="217"/>
      <c r="IO241" s="217"/>
      <c r="IP241" s="217"/>
      <c r="IQ241" s="217"/>
      <c r="IR241" s="217"/>
      <c r="IS241" s="270" t="s">
        <v>455</v>
      </c>
      <c r="IT241" s="217"/>
      <c r="IU241" s="217"/>
      <c r="IV241" s="217"/>
      <c r="IW241" s="217"/>
      <c r="IX241" s="217"/>
      <c r="IY241" s="217"/>
      <c r="IZ241" s="217"/>
      <c r="JA241" s="217"/>
      <c r="JB241" s="217"/>
      <c r="JC241" s="217"/>
      <c r="JD241" s="217"/>
      <c r="JE241" s="217"/>
      <c r="JF241" s="217"/>
      <c r="JG241" s="217"/>
      <c r="JH241" s="217"/>
      <c r="JI241" s="217"/>
      <c r="JJ241" s="217"/>
      <c r="JK241" s="217"/>
      <c r="JL241" s="217"/>
      <c r="JM241" s="217"/>
      <c r="JN241" s="217"/>
      <c r="JO241" s="217"/>
      <c r="JP241" s="217"/>
      <c r="JQ241" s="217"/>
      <c r="JR241" s="217"/>
      <c r="JS241" s="217"/>
      <c r="JT241" s="217"/>
      <c r="JU241" s="217"/>
      <c r="JV241" s="217"/>
      <c r="JW241" s="217"/>
      <c r="JX241" s="217"/>
      <c r="JY241" s="217"/>
      <c r="JZ241" s="217"/>
      <c r="KA241" s="217"/>
      <c r="KB241" s="217"/>
      <c r="KC241" s="217"/>
      <c r="KD241" s="217"/>
      <c r="KE241" s="270" t="s">
        <v>455</v>
      </c>
      <c r="KF241" s="217"/>
      <c r="KG241" s="217"/>
      <c r="KH241" s="217"/>
      <c r="KI241" s="270"/>
      <c r="KJ241" s="217"/>
      <c r="KK241" s="217"/>
      <c r="KL241" s="217"/>
      <c r="KM241" s="217"/>
      <c r="KN241" s="217"/>
      <c r="KO241" s="217"/>
      <c r="KP241" s="217"/>
      <c r="KQ241" s="217"/>
      <c r="KR241" s="217"/>
      <c r="KS241" s="217"/>
      <c r="KT241" s="217"/>
      <c r="KU241" s="217"/>
      <c r="KV241" s="217"/>
      <c r="KW241" s="217"/>
      <c r="KX241" s="217"/>
      <c r="KY241" s="217"/>
      <c r="KZ241" s="217"/>
      <c r="LA241" s="217"/>
      <c r="LB241" s="217"/>
      <c r="LC241" s="217"/>
      <c r="LD241" s="217"/>
      <c r="LE241" s="217"/>
      <c r="LF241" s="217"/>
      <c r="LG241" s="217"/>
      <c r="LH241" s="217"/>
      <c r="LI241" s="217"/>
      <c r="LJ241" s="217"/>
      <c r="LK241" s="217"/>
      <c r="LL241" s="217"/>
      <c r="LM241" s="217"/>
      <c r="LN241" s="217"/>
      <c r="LO241" s="217"/>
      <c r="LP241" s="217"/>
      <c r="LQ241" s="217"/>
      <c r="LR241" s="217"/>
      <c r="LS241" s="217"/>
      <c r="LT241" s="270" t="s">
        <v>455</v>
      </c>
      <c r="LU241" s="217"/>
      <c r="LV241" s="217"/>
      <c r="LW241" s="217"/>
      <c r="LX241" s="217"/>
      <c r="LY241" s="217"/>
      <c r="LZ241" s="217"/>
      <c r="MA241" s="217"/>
      <c r="MB241" s="217"/>
      <c r="MC241" s="217"/>
      <c r="MD241" s="217"/>
      <c r="ME241" s="217"/>
      <c r="MF241" s="217"/>
      <c r="MG241" s="217"/>
      <c r="MH241" s="217"/>
      <c r="MI241" s="217"/>
      <c r="MJ241" s="217"/>
      <c r="MK241" s="217"/>
      <c r="ML241" s="217"/>
      <c r="MM241" s="217"/>
      <c r="MN241" s="217"/>
      <c r="MO241" s="217"/>
      <c r="MP241" s="217"/>
      <c r="MQ241" s="217"/>
      <c r="MR241" s="217"/>
      <c r="MS241" s="217"/>
      <c r="MT241" s="217"/>
      <c r="MU241" s="217"/>
      <c r="MV241" s="217"/>
      <c r="MW241" s="217"/>
      <c r="MX241" s="217"/>
      <c r="MY241" s="217"/>
      <c r="MZ241" s="217"/>
      <c r="NA241" s="217"/>
      <c r="NB241" s="217"/>
      <c r="NC241" s="217"/>
      <c r="ND241" s="217"/>
      <c r="NE241" s="217"/>
      <c r="NF241" s="217"/>
      <c r="NG241" s="217"/>
      <c r="NH241" s="217"/>
      <c r="NI241" s="217"/>
      <c r="NJ241" s="217"/>
      <c r="NK241" s="217"/>
      <c r="NL241" s="217"/>
      <c r="NM241" s="217"/>
      <c r="NN241" s="217"/>
      <c r="NO241" s="217"/>
      <c r="NP241" s="217"/>
      <c r="NQ241" s="217"/>
      <c r="NR241" s="217"/>
      <c r="NS241" s="217"/>
      <c r="NT241" s="217"/>
      <c r="NU241" s="217"/>
      <c r="NV241" s="217"/>
      <c r="NW241" s="217"/>
      <c r="NX241" s="217"/>
      <c r="NY241" s="217"/>
      <c r="NZ241" s="217"/>
      <c r="OA241" s="217"/>
      <c r="OB241" s="217"/>
      <c r="OC241" s="217"/>
      <c r="OD241" s="217"/>
      <c r="OE241" s="217"/>
      <c r="OF241" s="217"/>
      <c r="OG241" s="217"/>
      <c r="OH241" s="217"/>
      <c r="OI241" s="217"/>
      <c r="OJ241" s="217"/>
      <c r="OK241" s="217"/>
      <c r="OL241" s="217"/>
      <c r="OM241" s="217"/>
      <c r="ON241" s="217"/>
      <c r="OO241" s="217"/>
      <c r="OP241" s="217"/>
      <c r="OQ241" s="217"/>
      <c r="OR241" s="217"/>
      <c r="OS241" s="267">
        <f>IF(ISERROR(#REF!),0,1)</f>
        <v>0</v>
      </c>
      <c r="OT241" s="267">
        <f t="shared" si="65"/>
        <v>0</v>
      </c>
      <c r="OU241" s="267">
        <f t="shared" si="66"/>
        <v>1</v>
      </c>
      <c r="OV241" s="223"/>
      <c r="OW241" s="223"/>
      <c r="OX241" s="223"/>
      <c r="OY241" s="223"/>
      <c r="OZ241" s="223"/>
      <c r="PA241" s="223"/>
      <c r="PB241" s="223"/>
      <c r="PC241" s="223"/>
      <c r="PD241" s="223"/>
      <c r="PE241" s="223"/>
      <c r="PF241" s="223"/>
      <c r="PG241" s="223"/>
      <c r="PH241" s="223"/>
      <c r="PI241" s="223"/>
      <c r="PJ241" s="223"/>
      <c r="PK241" s="223"/>
      <c r="PL241" s="223"/>
      <c r="PM241" s="223"/>
      <c r="PN241" s="223"/>
      <c r="PO241" s="223"/>
      <c r="PP241" s="223"/>
      <c r="PQ241" s="223"/>
      <c r="PR241" s="223"/>
      <c r="PS241" s="223"/>
      <c r="PT241" s="223"/>
      <c r="PU241" s="223"/>
      <c r="PV241" s="223"/>
      <c r="PW241" s="223"/>
      <c r="PX241" s="223"/>
      <c r="PY241" s="223"/>
      <c r="PZ241" s="223"/>
      <c r="QA241" s="223"/>
      <c r="QB241" s="223"/>
      <c r="QC241" s="223"/>
      <c r="QD241" s="223"/>
      <c r="QE241" s="223"/>
      <c r="QF241" s="223"/>
      <c r="QG241" s="223"/>
      <c r="QH241" s="223"/>
      <c r="QI241" s="223"/>
      <c r="QJ241" s="223"/>
      <c r="QK241" s="223"/>
      <c r="QL241" s="223"/>
      <c r="QM241" s="223"/>
      <c r="QN241" s="223"/>
      <c r="QO241" s="223"/>
      <c r="QP241" s="223"/>
      <c r="QQ241" s="223"/>
      <c r="QR241" s="223"/>
      <c r="QS241" s="223"/>
      <c r="QT241" s="223"/>
      <c r="QU241" s="223"/>
      <c r="QV241" s="223"/>
      <c r="QW241" s="223"/>
      <c r="QX241" s="223"/>
      <c r="QY241" s="223"/>
      <c r="QZ241" s="223"/>
      <c r="RA241" s="223"/>
      <c r="RB241" s="223"/>
      <c r="RC241" s="223"/>
      <c r="RD241" s="223"/>
      <c r="RE241" s="223"/>
      <c r="RF241" s="223"/>
      <c r="RG241" s="223"/>
      <c r="RH241" s="223"/>
      <c r="RI241" s="223"/>
      <c r="RJ241" s="223"/>
      <c r="RK241" s="223"/>
      <c r="RL241" s="223"/>
      <c r="RM241" s="223"/>
      <c r="RN241" s="223"/>
      <c r="RO241" s="223"/>
      <c r="RP241" s="223"/>
      <c r="RQ241" s="223"/>
      <c r="RR241" s="223"/>
      <c r="RS241" s="223"/>
      <c r="RT241" s="223"/>
      <c r="RU241" s="223"/>
      <c r="RV241" s="223"/>
      <c r="RW241" s="223"/>
      <c r="RX241" s="223"/>
      <c r="RY241" s="223"/>
      <c r="RZ241" s="223"/>
      <c r="SA241" s="223"/>
      <c r="SB241" s="223"/>
      <c r="SC241" s="223"/>
      <c r="SD241" s="223"/>
      <c r="SE241" s="223"/>
      <c r="SF241" s="223"/>
      <c r="SG241" s="223"/>
      <c r="SH241" s="223"/>
      <c r="SI241" s="223"/>
      <c r="SJ241" s="223"/>
      <c r="SK241" s="223"/>
      <c r="SL241" s="223"/>
      <c r="SM241" s="223"/>
      <c r="SN241" s="223"/>
      <c r="SO241" s="223"/>
      <c r="SP241" s="223"/>
      <c r="SQ241" s="223"/>
      <c r="SR241" s="223"/>
      <c r="SS241" s="223"/>
      <c r="ST241" s="223"/>
      <c r="SU241" s="223"/>
      <c r="SV241" s="223"/>
      <c r="SW241" s="223"/>
      <c r="SX241" s="223"/>
      <c r="SY241" s="223"/>
      <c r="SZ241" s="223"/>
      <c r="TA241" s="223"/>
      <c r="TB241" s="223"/>
      <c r="TC241" s="223"/>
      <c r="TD241" s="223"/>
      <c r="TE241" s="223"/>
      <c r="TF241" s="223"/>
      <c r="TG241" s="223"/>
      <c r="TH241" s="223"/>
      <c r="TI241" s="223"/>
      <c r="TJ241" s="223"/>
      <c r="TK241" s="223"/>
      <c r="TL241" s="223"/>
      <c r="TM241" s="223"/>
      <c r="TN241" s="223"/>
      <c r="TO241" s="223"/>
      <c r="TP241" s="223"/>
      <c r="TQ241" s="223"/>
      <c r="TR241" s="223"/>
      <c r="TS241" s="223"/>
      <c r="TT241" s="223"/>
      <c r="TU241" s="223"/>
      <c r="TV241" s="223"/>
      <c r="TW241" s="223"/>
      <c r="TX241" s="223"/>
      <c r="TY241" s="223"/>
      <c r="TZ241" s="223"/>
      <c r="UA241" s="223"/>
      <c r="UB241" s="223"/>
      <c r="UC241" s="223"/>
      <c r="UD241" s="223"/>
      <c r="UE241" s="223"/>
      <c r="UF241" s="223"/>
      <c r="UG241" s="223"/>
      <c r="UH241" s="223"/>
      <c r="UI241" s="223"/>
      <c r="UJ241" s="223"/>
      <c r="UK241" s="223"/>
      <c r="UL241" s="223"/>
      <c r="UM241" s="223"/>
      <c r="UN241" s="223"/>
      <c r="UO241" s="223"/>
      <c r="UP241" s="223"/>
      <c r="UQ241" s="223"/>
      <c r="UR241" s="223"/>
      <c r="US241" s="223"/>
      <c r="UT241" s="223"/>
      <c r="UU241" s="223"/>
      <c r="UV241" s="223"/>
      <c r="UW241" s="223"/>
      <c r="UX241" s="223"/>
      <c r="UY241" s="223"/>
      <c r="UZ241" s="223"/>
      <c r="VA241" s="223"/>
      <c r="VB241" s="223"/>
      <c r="VC241" s="223"/>
      <c r="VD241" s="223"/>
      <c r="VE241" s="223"/>
      <c r="VF241" s="223"/>
      <c r="VG241" s="223"/>
      <c r="VH241" s="223"/>
      <c r="VI241" s="223"/>
      <c r="VJ241" s="223"/>
      <c r="VK241" s="223"/>
      <c r="VL241" s="223"/>
      <c r="VM241" s="223"/>
      <c r="VN241" s="223"/>
      <c r="VO241" s="223"/>
      <c r="VP241" s="223"/>
      <c r="VQ241" s="223"/>
      <c r="VR241" s="223"/>
      <c r="VS241" s="223"/>
      <c r="VT241" s="223"/>
      <c r="VU241" s="223"/>
      <c r="VV241" s="223"/>
      <c r="VW241" s="223"/>
      <c r="VX241" s="223"/>
      <c r="VY241" s="223"/>
      <c r="VZ241" s="223"/>
      <c r="WA241" s="223"/>
      <c r="WB241" s="223"/>
      <c r="WC241" s="223"/>
      <c r="WD241" s="223"/>
      <c r="WE241" s="223"/>
      <c r="WF241" s="223"/>
      <c r="WG241" s="223"/>
      <c r="WH241" s="223"/>
      <c r="WI241" s="223"/>
      <c r="WJ241" s="223"/>
      <c r="WK241" s="223"/>
      <c r="WL241" s="223"/>
      <c r="WM241" s="223"/>
      <c r="WN241" s="223"/>
      <c r="WO241" s="223"/>
      <c r="WP241" s="223"/>
      <c r="WQ241" s="223"/>
      <c r="WR241" s="223"/>
      <c r="WS241" s="223"/>
      <c r="WT241" s="223"/>
      <c r="WU241" s="223"/>
      <c r="WV241" s="223"/>
      <c r="WW241" s="223"/>
      <c r="WX241" s="223"/>
      <c r="WY241" s="223"/>
      <c r="WZ241" s="223"/>
      <c r="XA241" s="223"/>
      <c r="XB241" s="223"/>
      <c r="XC241" s="223"/>
      <c r="XD241" s="223"/>
      <c r="XE241" s="223"/>
      <c r="XF241" s="223"/>
      <c r="XG241" s="223"/>
      <c r="XH241" s="223"/>
      <c r="XI241" s="223"/>
      <c r="XJ241" s="223"/>
      <c r="XK241" s="223"/>
      <c r="XL241" s="223"/>
      <c r="XM241" s="223"/>
      <c r="XN241" s="223"/>
      <c r="XO241" s="223"/>
      <c r="XP241" s="223"/>
      <c r="XQ241" s="223"/>
      <c r="XR241" s="223"/>
      <c r="XS241" s="223"/>
      <c r="XT241" s="223"/>
      <c r="XU241" s="223"/>
      <c r="XV241" s="223"/>
      <c r="XW241" s="223"/>
      <c r="XX241" s="223"/>
      <c r="XY241" s="223"/>
      <c r="XZ241" s="223"/>
      <c r="YA241" s="223"/>
      <c r="YB241" s="223"/>
      <c r="YC241" s="223"/>
      <c r="YD241" s="223"/>
      <c r="YE241" s="223"/>
      <c r="YF241" s="223"/>
      <c r="YG241" s="223"/>
      <c r="YH241" s="223"/>
      <c r="YI241" s="223"/>
      <c r="YJ241" s="223"/>
      <c r="YK241" s="223"/>
      <c r="YL241" s="223"/>
      <c r="YM241" s="223"/>
      <c r="YN241" s="223"/>
      <c r="YO241" s="223"/>
      <c r="YP241" s="223"/>
      <c r="YQ241" s="223"/>
      <c r="YR241" s="223"/>
      <c r="YS241" s="223"/>
      <c r="YT241" s="223"/>
      <c r="YU241" s="223"/>
      <c r="YV241" s="223"/>
      <c r="YW241" s="223"/>
      <c r="YX241" s="223"/>
      <c r="YY241" s="223"/>
      <c r="YZ241" s="223"/>
      <c r="ZA241" s="223"/>
      <c r="ZB241" s="223"/>
      <c r="ZC241" s="223"/>
      <c r="ZD241" s="223"/>
      <c r="ZE241" s="223"/>
      <c r="ZF241" s="223"/>
      <c r="ZG241" s="223"/>
      <c r="ZH241" s="223"/>
      <c r="ZI241" s="223"/>
      <c r="ZJ241" s="223"/>
      <c r="ZK241" s="223"/>
      <c r="ZL241" s="223"/>
      <c r="ZM241" s="223"/>
      <c r="ZN241" s="223"/>
      <c r="ZO241" s="223"/>
      <c r="ZP241" s="223"/>
      <c r="ZQ241" s="223"/>
      <c r="ZR241" s="223"/>
      <c r="ZS241" s="223"/>
      <c r="ZT241" s="223"/>
      <c r="ZU241" s="223"/>
      <c r="ZV241" s="223"/>
      <c r="ZW241" s="223"/>
      <c r="ZX241" s="223"/>
      <c r="ZY241" s="223"/>
      <c r="ZZ241" s="223"/>
      <c r="AAA241" s="223"/>
      <c r="AAB241" s="223"/>
      <c r="AAC241" s="223"/>
      <c r="AAD241" s="223"/>
      <c r="AAE241" s="223"/>
      <c r="AAF241" s="223"/>
      <c r="AAG241" s="223"/>
      <c r="AAH241" s="223"/>
      <c r="AAI241" s="223"/>
      <c r="AAJ241" s="223"/>
      <c r="AAK241" s="223"/>
      <c r="AAL241" s="223"/>
      <c r="AAM241" s="223"/>
      <c r="AAN241" s="223"/>
      <c r="AAO241" s="223"/>
      <c r="AAP241" s="223"/>
      <c r="AAQ241" s="223"/>
      <c r="AAR241" s="223"/>
      <c r="AAS241" s="223"/>
      <c r="AAT241" s="223"/>
      <c r="AAU241" s="223"/>
      <c r="AAV241" s="223"/>
      <c r="AAW241" s="223"/>
      <c r="AAX241" s="223"/>
      <c r="AAY241" s="223"/>
      <c r="AAZ241" s="223"/>
      <c r="ABA241" s="223"/>
      <c r="ABB241" s="223"/>
      <c r="ABC241" s="223"/>
      <c r="ABD241" s="223"/>
      <c r="ABE241" s="223"/>
      <c r="ABF241" s="223"/>
      <c r="ABG241" s="223"/>
      <c r="ABH241" s="223"/>
      <c r="ABI241" s="223"/>
      <c r="ABJ241" s="223"/>
      <c r="ABK241" s="223"/>
      <c r="ABL241" s="223"/>
      <c r="ABM241" s="223"/>
      <c r="ABN241" s="223"/>
      <c r="ABO241" s="223"/>
      <c r="ABP241" s="223"/>
      <c r="ABQ241" s="223"/>
      <c r="ABR241" s="223"/>
      <c r="ABS241" s="223"/>
      <c r="ABT241" s="223"/>
      <c r="ABU241" s="223"/>
      <c r="ABV241" s="223"/>
      <c r="ABW241" s="223"/>
      <c r="ABX241" s="223"/>
      <c r="ABY241" s="223"/>
      <c r="ABZ241" s="223"/>
      <c r="ACA241" s="223"/>
      <c r="ACB241" s="223"/>
      <c r="ACC241" s="223"/>
      <c r="ACD241" s="223"/>
      <c r="ACE241" s="223"/>
      <c r="ACF241" s="223"/>
      <c r="ACG241" s="223"/>
      <c r="ACH241" s="223"/>
      <c r="ACI241" s="223"/>
      <c r="ACJ241" s="223"/>
      <c r="ACK241" s="223"/>
      <c r="ACL241" s="223"/>
      <c r="ACM241" s="223"/>
      <c r="ACN241" s="223"/>
      <c r="ACO241" s="223"/>
      <c r="ACP241" s="223"/>
      <c r="ACQ241" s="223"/>
      <c r="ACR241" s="223"/>
      <c r="ACS241" s="223"/>
      <c r="ACT241" s="223"/>
      <c r="ACU241" s="223"/>
      <c r="ACV241" s="223"/>
      <c r="ACW241" s="223"/>
      <c r="ACX241" s="223"/>
      <c r="ACY241" s="223"/>
      <c r="ACZ241" s="223"/>
      <c r="ADA241" s="223"/>
      <c r="ADB241" s="223"/>
      <c r="ADC241" s="223"/>
      <c r="ADD241" s="223"/>
      <c r="ADE241" s="223"/>
      <c r="ADF241" s="223"/>
      <c r="ADG241" s="223"/>
      <c r="ADH241" s="223"/>
      <c r="ADI241" s="223"/>
      <c r="ADJ241" s="223"/>
      <c r="ADK241" s="223"/>
      <c r="ADL241" s="223"/>
      <c r="ADM241" s="223"/>
      <c r="ADN241" s="223"/>
      <c r="ADO241" s="223"/>
      <c r="ADP241" s="223"/>
      <c r="ADQ241" s="223"/>
      <c r="ADR241" s="223"/>
      <c r="ADS241" s="223"/>
      <c r="ADT241" s="223"/>
      <c r="ADU241" s="223"/>
      <c r="ADV241" s="223"/>
      <c r="ADW241" s="223"/>
      <c r="ADX241" s="223"/>
      <c r="ADY241" s="223"/>
      <c r="ADZ241" s="223"/>
      <c r="AEA241" s="223"/>
      <c r="AEB241" s="223"/>
      <c r="AEC241" s="223"/>
      <c r="AED241" s="223"/>
      <c r="AEE241" s="223"/>
      <c r="AEF241" s="223"/>
      <c r="AEG241" s="223"/>
      <c r="AEH241" s="223"/>
      <c r="AEI241" s="223"/>
      <c r="AEJ241" s="223"/>
      <c r="AEK241" s="223"/>
      <c r="AEL241" s="223"/>
      <c r="AEM241" s="223"/>
      <c r="AEN241" s="223"/>
      <c r="AEO241" s="223"/>
      <c r="AEP241" s="223"/>
      <c r="AEQ241" s="223"/>
      <c r="AER241" s="223"/>
      <c r="AES241" s="223"/>
      <c r="AET241" s="223"/>
      <c r="AEU241" s="223"/>
      <c r="AEV241" s="223"/>
      <c r="AEW241" s="223"/>
      <c r="AEX241" s="223"/>
      <c r="AEY241" s="223"/>
      <c r="AEZ241" s="223"/>
      <c r="AFA241" s="223"/>
      <c r="AFB241" s="223"/>
      <c r="AFC241" s="223"/>
      <c r="AFD241" s="223"/>
      <c r="AFE241" s="223"/>
      <c r="AFF241" s="223"/>
      <c r="AFG241" s="223"/>
      <c r="AFH241" s="223"/>
      <c r="AFI241" s="223"/>
      <c r="AFJ241" s="223"/>
      <c r="AFK241" s="223"/>
      <c r="AFL241" s="223"/>
      <c r="AFM241" s="223"/>
      <c r="AFN241" s="223"/>
      <c r="AFO241" s="223"/>
      <c r="AFP241" s="223"/>
      <c r="AFQ241" s="223"/>
      <c r="AFR241" s="223"/>
      <c r="AFS241" s="223"/>
      <c r="AFT241" s="223"/>
    </row>
    <row r="242" spans="1:852" s="64" customFormat="1">
      <c r="A242" s="265" t="s">
        <v>2781</v>
      </c>
      <c r="B242" s="265" t="s">
        <v>10041</v>
      </c>
      <c r="C242" s="840" t="str">
        <f>IF(Severity!F242&gt;=0.5,"YES","NO")</f>
        <v>YES</v>
      </c>
      <c r="D242" s="840" t="str">
        <f>IF(Severity!G242&gt;=0.5,"YES","NO")</f>
        <v>NO</v>
      </c>
      <c r="E242" s="213">
        <v>16</v>
      </c>
      <c r="F242" s="213">
        <v>3</v>
      </c>
      <c r="G242" s="95" t="s">
        <v>9627</v>
      </c>
      <c r="H242" s="270" t="s">
        <v>749</v>
      </c>
      <c r="I242" s="270" t="s">
        <v>455</v>
      </c>
      <c r="J242" s="270">
        <v>6</v>
      </c>
      <c r="K242" s="270" t="s">
        <v>455</v>
      </c>
      <c r="L242" s="265"/>
      <c r="M242" s="265"/>
      <c r="N242" s="270"/>
      <c r="O242" s="270" t="s">
        <v>908</v>
      </c>
      <c r="P242" s="270">
        <v>21</v>
      </c>
      <c r="Q242" s="265">
        <v>21</v>
      </c>
      <c r="R242" s="265">
        <v>50</v>
      </c>
      <c r="S242" s="270" t="s">
        <v>908</v>
      </c>
      <c r="T242" s="270">
        <v>21</v>
      </c>
      <c r="U242" s="125">
        <v>27.3</v>
      </c>
      <c r="V242" s="125">
        <v>8.6999999999999993</v>
      </c>
      <c r="W242" s="125"/>
      <c r="X242" s="125"/>
      <c r="AA242" s="125">
        <v>18.399999999999999</v>
      </c>
      <c r="AB242" s="125">
        <v>10.8</v>
      </c>
      <c r="AC242" s="125"/>
      <c r="AD242" s="125"/>
      <c r="AE242" s="114"/>
      <c r="AF242" s="125"/>
      <c r="AG242" s="125"/>
      <c r="AH242" s="125"/>
      <c r="AI242" s="265">
        <v>70</v>
      </c>
      <c r="AJ242" s="267">
        <f t="shared" si="63"/>
        <v>64</v>
      </c>
      <c r="AK242" s="267">
        <v>64</v>
      </c>
      <c r="AL242" s="95" t="s">
        <v>9632</v>
      </c>
      <c r="AM242" s="270" t="s">
        <v>749</v>
      </c>
      <c r="AN242" s="270" t="s">
        <v>455</v>
      </c>
      <c r="AO242" s="270">
        <v>9</v>
      </c>
      <c r="AP242" s="270" t="s">
        <v>455</v>
      </c>
      <c r="AQ242" s="265"/>
      <c r="AR242" s="265"/>
      <c r="AS242" s="265"/>
      <c r="AT242" s="270" t="s">
        <v>908</v>
      </c>
      <c r="AU242" s="270">
        <v>21</v>
      </c>
      <c r="AV242" s="265">
        <v>12</v>
      </c>
      <c r="AW242" s="265">
        <v>50</v>
      </c>
      <c r="AX242" s="265" t="s">
        <v>908</v>
      </c>
      <c r="AY242" s="270">
        <v>21</v>
      </c>
      <c r="AZ242" s="114">
        <v>26.4</v>
      </c>
      <c r="BA242" s="114">
        <v>6.9</v>
      </c>
      <c r="BB242" s="114"/>
      <c r="BC242" s="114"/>
      <c r="BF242" s="114">
        <v>20.2</v>
      </c>
      <c r="BG242" s="114">
        <v>9</v>
      </c>
      <c r="BH242" s="114"/>
      <c r="BI242" s="114"/>
      <c r="BJ242" s="114"/>
      <c r="BK242" s="114"/>
      <c r="BL242" s="114"/>
      <c r="BM242" s="114"/>
      <c r="BN242" s="265">
        <v>67</v>
      </c>
      <c r="BO242" s="270">
        <f t="shared" si="64"/>
        <v>58</v>
      </c>
      <c r="BP242" s="270">
        <v>58</v>
      </c>
      <c r="BQ242" s="270" t="s">
        <v>624</v>
      </c>
      <c r="BR242" s="270" t="s">
        <v>749</v>
      </c>
      <c r="BS242" s="270" t="s">
        <v>455</v>
      </c>
      <c r="BT242" s="265">
        <v>12</v>
      </c>
      <c r="BU242" s="270" t="s">
        <v>455</v>
      </c>
      <c r="BV242" s="265"/>
      <c r="BW242" s="265"/>
      <c r="BX242" s="265"/>
      <c r="BY242" s="265" t="s">
        <v>908</v>
      </c>
      <c r="BZ242" s="270">
        <v>21</v>
      </c>
      <c r="CA242" s="265">
        <v>13</v>
      </c>
      <c r="CB242" s="265">
        <v>50</v>
      </c>
      <c r="CC242" s="265" t="s">
        <v>908</v>
      </c>
      <c r="CD242" s="265">
        <v>21</v>
      </c>
      <c r="CE242" s="114">
        <v>27.7</v>
      </c>
      <c r="CF242" s="114">
        <v>7.7</v>
      </c>
      <c r="CG242" s="114"/>
      <c r="CH242" s="114"/>
      <c r="CK242" s="114">
        <v>20.3</v>
      </c>
      <c r="CL242" s="114">
        <v>11.3</v>
      </c>
      <c r="CM242" s="114"/>
      <c r="CN242" s="114"/>
      <c r="CO242" s="114"/>
      <c r="CP242" s="114"/>
      <c r="CQ242" s="114"/>
      <c r="CR242" s="114"/>
      <c r="CS242" s="265">
        <v>67</v>
      </c>
      <c r="CT242" s="267">
        <f>CS242-BT242</f>
        <v>55</v>
      </c>
      <c r="CU242" s="270">
        <v>55</v>
      </c>
      <c r="CV242" s="270"/>
      <c r="CW242" s="270" t="s">
        <v>455</v>
      </c>
      <c r="CX242" s="270"/>
      <c r="CY242" s="265"/>
      <c r="CZ242" s="265"/>
      <c r="DA242" s="265"/>
      <c r="DB242" s="265"/>
      <c r="DC242" s="265"/>
      <c r="DD242" s="265"/>
      <c r="DE242" s="265"/>
      <c r="DF242" s="265"/>
      <c r="DG242" s="265"/>
      <c r="DH242" s="265"/>
      <c r="DI242" s="265"/>
      <c r="DJ242" s="125"/>
      <c r="DK242" s="125"/>
      <c r="DL242" s="125"/>
      <c r="DM242" s="125"/>
      <c r="DN242" s="125"/>
      <c r="DO242" s="125"/>
      <c r="DP242" s="125"/>
      <c r="DQ242" s="125"/>
      <c r="DR242" s="125"/>
      <c r="DS242" s="125"/>
      <c r="DT242" s="125"/>
      <c r="DU242" s="125"/>
      <c r="DV242" s="125"/>
      <c r="DW242" s="125"/>
      <c r="DX242" s="265"/>
      <c r="DY242" s="265"/>
      <c r="DZ242" s="265"/>
      <c r="EA242" s="265"/>
      <c r="EB242" s="270" t="s">
        <v>455</v>
      </c>
      <c r="EC242" s="265"/>
      <c r="ED242" s="265"/>
      <c r="EE242" s="265"/>
      <c r="EF242" s="265"/>
      <c r="EG242" s="265"/>
      <c r="EH242" s="265"/>
      <c r="EI242" s="265"/>
      <c r="EJ242" s="265"/>
      <c r="EK242" s="265"/>
      <c r="EL242" s="265"/>
      <c r="EM242" s="265"/>
      <c r="EN242" s="265"/>
      <c r="EO242" s="125"/>
      <c r="EP242" s="125"/>
      <c r="EQ242" s="125"/>
      <c r="ER242" s="125"/>
      <c r="ES242" s="125"/>
      <c r="ET242" s="125"/>
      <c r="EU242" s="125"/>
      <c r="EV242" s="125"/>
      <c r="EW242" s="125"/>
      <c r="EX242" s="125"/>
      <c r="EY242" s="125"/>
      <c r="EZ242" s="125"/>
      <c r="FA242" s="125"/>
      <c r="FB242" s="125"/>
      <c r="FC242" s="265"/>
      <c r="FD242" s="265"/>
      <c r="FE242" s="265"/>
      <c r="FF242" s="270" t="s">
        <v>455</v>
      </c>
      <c r="FG242" s="270"/>
      <c r="FH242" s="265"/>
      <c r="FI242" s="265"/>
      <c r="FJ242" s="265"/>
      <c r="FK242" s="265"/>
      <c r="FL242" s="265"/>
      <c r="FM242" s="265"/>
      <c r="FN242" s="265"/>
      <c r="FO242" s="265"/>
      <c r="FP242" s="265"/>
      <c r="FQ242" s="265"/>
      <c r="FR242" s="265"/>
      <c r="FS242" s="265"/>
      <c r="FT242" s="265"/>
      <c r="FU242" s="265"/>
      <c r="FV242" s="265"/>
      <c r="FW242" s="265"/>
      <c r="FX242" s="265"/>
      <c r="FY242" s="265"/>
      <c r="FZ242" s="265"/>
      <c r="GA242" s="265"/>
      <c r="GB242" s="265"/>
      <c r="GC242" s="265"/>
      <c r="GD242" s="265"/>
      <c r="GE242" s="265"/>
      <c r="GF242" s="265"/>
      <c r="GG242" s="265"/>
      <c r="GH242" s="265"/>
      <c r="GI242" s="265"/>
      <c r="GJ242" s="265"/>
      <c r="GK242" s="265"/>
      <c r="GL242" s="265"/>
      <c r="GM242" s="265"/>
      <c r="GN242" s="265"/>
      <c r="GO242" s="265"/>
      <c r="GP242" s="265"/>
      <c r="GQ242" s="265"/>
      <c r="GR242" s="265"/>
      <c r="GS242" s="265"/>
      <c r="GT242" s="265"/>
      <c r="GU242" s="265"/>
      <c r="GV242" s="265"/>
      <c r="GW242" s="265"/>
      <c r="GX242" s="265"/>
      <c r="GY242" s="265"/>
      <c r="GZ242" s="265"/>
      <c r="HA242" s="265"/>
      <c r="HB242" s="265"/>
      <c r="HC242" s="265"/>
      <c r="HD242" s="270" t="s">
        <v>455</v>
      </c>
      <c r="HE242" s="265"/>
      <c r="HF242" s="265"/>
      <c r="HG242" s="270"/>
      <c r="HH242" s="265"/>
      <c r="HI242" s="265"/>
      <c r="HJ242" s="265"/>
      <c r="HK242" s="265"/>
      <c r="HL242" s="265"/>
      <c r="HM242" s="265"/>
      <c r="HN242" s="265"/>
      <c r="HO242" s="265"/>
      <c r="HP242" s="265"/>
      <c r="HQ242" s="265"/>
      <c r="HR242" s="265"/>
      <c r="HS242" s="265"/>
      <c r="HT242" s="265"/>
      <c r="HU242" s="265"/>
      <c r="HV242" s="265"/>
      <c r="HW242" s="265"/>
      <c r="HX242" s="265"/>
      <c r="HY242" s="265"/>
      <c r="HZ242" s="265"/>
      <c r="IA242" s="265"/>
      <c r="IB242" s="265"/>
      <c r="IC242" s="265"/>
      <c r="ID242" s="265"/>
      <c r="IE242" s="265"/>
      <c r="IF242" s="265"/>
      <c r="IG242" s="265"/>
      <c r="IH242" s="265"/>
      <c r="II242" s="265"/>
      <c r="IJ242" s="265"/>
      <c r="IK242" s="265"/>
      <c r="IL242" s="265"/>
      <c r="IM242" s="265"/>
      <c r="IN242" s="265"/>
      <c r="IO242" s="265"/>
      <c r="IP242" s="265"/>
      <c r="IQ242" s="265"/>
      <c r="IR242" s="265"/>
      <c r="IS242" s="270" t="s">
        <v>455</v>
      </c>
      <c r="IT242" s="265"/>
      <c r="IU242" s="265"/>
      <c r="IV242" s="265"/>
      <c r="IW242" s="265"/>
      <c r="IX242" s="265"/>
      <c r="IY242" s="265"/>
      <c r="IZ242" s="265"/>
      <c r="JA242" s="265"/>
      <c r="JB242" s="265"/>
      <c r="JC242" s="265"/>
      <c r="JD242" s="265"/>
      <c r="JE242" s="265"/>
      <c r="JF242" s="265"/>
      <c r="JG242" s="265"/>
      <c r="JH242" s="265"/>
      <c r="JI242" s="265"/>
      <c r="JJ242" s="265"/>
      <c r="JK242" s="265"/>
      <c r="JL242" s="265"/>
      <c r="JM242" s="265"/>
      <c r="JN242" s="265"/>
      <c r="JO242" s="265"/>
      <c r="JP242" s="265"/>
      <c r="JQ242" s="265"/>
      <c r="JR242" s="265"/>
      <c r="JS242" s="265"/>
      <c r="JT242" s="265"/>
      <c r="JU242" s="265"/>
      <c r="JV242" s="265"/>
      <c r="JW242" s="265"/>
      <c r="JX242" s="265"/>
      <c r="JY242" s="265"/>
      <c r="JZ242" s="265"/>
      <c r="KA242" s="265"/>
      <c r="KB242" s="265"/>
      <c r="KC242" s="265"/>
      <c r="KD242" s="265"/>
      <c r="KE242" s="270" t="s">
        <v>455</v>
      </c>
      <c r="KF242" s="265"/>
      <c r="KG242" s="265"/>
      <c r="KH242" s="265"/>
      <c r="KI242" s="270"/>
      <c r="KJ242" s="265"/>
      <c r="KK242" s="265"/>
      <c r="KL242" s="265"/>
      <c r="KM242" s="265"/>
      <c r="KN242" s="265"/>
      <c r="KO242" s="265"/>
      <c r="KP242" s="265"/>
      <c r="KQ242" s="265"/>
      <c r="KR242" s="265"/>
      <c r="KS242" s="265"/>
      <c r="KT242" s="265"/>
      <c r="KU242" s="265"/>
      <c r="KV242" s="265"/>
      <c r="KW242" s="265"/>
      <c r="KX242" s="265"/>
      <c r="KY242" s="265"/>
      <c r="KZ242" s="265"/>
      <c r="LA242" s="265"/>
      <c r="LB242" s="265"/>
      <c r="LC242" s="265"/>
      <c r="LD242" s="265"/>
      <c r="LE242" s="265"/>
      <c r="LF242" s="265"/>
      <c r="LG242" s="265"/>
      <c r="LH242" s="265"/>
      <c r="LI242" s="265"/>
      <c r="LJ242" s="265"/>
      <c r="LK242" s="265"/>
      <c r="LL242" s="265"/>
      <c r="LM242" s="265"/>
      <c r="LN242" s="265"/>
      <c r="LO242" s="265"/>
      <c r="LP242" s="265"/>
      <c r="LQ242" s="265"/>
      <c r="LR242" s="265"/>
      <c r="LS242" s="265"/>
      <c r="LT242" s="270" t="s">
        <v>455</v>
      </c>
      <c r="LU242" s="265"/>
      <c r="LV242" s="265"/>
      <c r="LW242" s="265"/>
      <c r="LX242" s="265"/>
      <c r="LY242" s="265"/>
      <c r="LZ242" s="265"/>
      <c r="MA242" s="265"/>
      <c r="MB242" s="265"/>
      <c r="MC242" s="265"/>
      <c r="MD242" s="265"/>
      <c r="ME242" s="265"/>
      <c r="MF242" s="265"/>
      <c r="MG242" s="265"/>
      <c r="MH242" s="265"/>
      <c r="MI242" s="265"/>
      <c r="MJ242" s="265"/>
      <c r="MK242" s="265"/>
      <c r="ML242" s="265"/>
      <c r="MM242" s="265"/>
      <c r="MN242" s="265"/>
      <c r="MO242" s="265"/>
      <c r="MP242" s="265"/>
      <c r="MQ242" s="265"/>
      <c r="MR242" s="265"/>
      <c r="MS242" s="265"/>
      <c r="MT242" s="265"/>
      <c r="MU242" s="265"/>
      <c r="MV242" s="265"/>
      <c r="MW242" s="265"/>
      <c r="MX242" s="265"/>
      <c r="MY242" s="265"/>
      <c r="MZ242" s="265"/>
      <c r="NA242" s="265"/>
      <c r="NB242" s="265"/>
      <c r="NC242" s="265"/>
      <c r="ND242" s="265"/>
      <c r="NE242" s="265"/>
      <c r="NF242" s="265"/>
      <c r="NG242" s="265"/>
      <c r="NH242" s="265"/>
      <c r="NI242" s="265"/>
      <c r="NJ242" s="265"/>
      <c r="NK242" s="265"/>
      <c r="NL242" s="265"/>
      <c r="NM242" s="265"/>
      <c r="NN242" s="265"/>
      <c r="NO242" s="265"/>
      <c r="NP242" s="265"/>
      <c r="NQ242" s="265"/>
      <c r="NR242" s="265"/>
      <c r="NS242" s="265"/>
      <c r="NT242" s="265"/>
      <c r="NU242" s="265"/>
      <c r="NV242" s="265"/>
      <c r="NW242" s="265"/>
      <c r="NX242" s="265"/>
      <c r="NY242" s="265"/>
      <c r="NZ242" s="265"/>
      <c r="OA242" s="265"/>
      <c r="OB242" s="265"/>
      <c r="OC242" s="265"/>
      <c r="OD242" s="265"/>
      <c r="OE242" s="265"/>
      <c r="OF242" s="265"/>
      <c r="OG242" s="265"/>
      <c r="OH242" s="265"/>
      <c r="OI242" s="265"/>
      <c r="OJ242" s="265"/>
      <c r="OK242" s="265"/>
      <c r="OL242" s="265"/>
      <c r="OM242" s="265"/>
      <c r="ON242" s="265"/>
      <c r="OO242" s="265"/>
      <c r="OP242" s="265"/>
      <c r="OQ242" s="265"/>
      <c r="OR242" s="265"/>
      <c r="OS242" s="267">
        <f>IF(ISERROR(#REF!),0,1)</f>
        <v>0</v>
      </c>
      <c r="OT242" s="267">
        <f t="shared" si="65"/>
        <v>1</v>
      </c>
      <c r="OU242" s="267">
        <f t="shared" si="66"/>
        <v>0</v>
      </c>
      <c r="OV242" s="223"/>
      <c r="OW242" s="223"/>
      <c r="OX242" s="223"/>
      <c r="OY242" s="223"/>
      <c r="OZ242" s="223"/>
      <c r="PA242" s="223"/>
      <c r="PB242" s="223"/>
      <c r="PC242" s="223"/>
      <c r="PD242" s="223"/>
      <c r="PE242" s="223"/>
      <c r="PF242" s="223"/>
      <c r="PG242" s="223"/>
      <c r="PH242" s="223"/>
      <c r="PI242" s="223"/>
      <c r="PJ242" s="223"/>
      <c r="PK242" s="223"/>
      <c r="PL242" s="223"/>
      <c r="PM242" s="223"/>
      <c r="PN242" s="223"/>
      <c r="PO242" s="223"/>
      <c r="PP242" s="223"/>
      <c r="PQ242" s="223"/>
      <c r="PR242" s="223"/>
      <c r="PS242" s="223"/>
      <c r="PT242" s="223"/>
      <c r="PU242" s="223"/>
      <c r="PV242" s="223"/>
      <c r="PW242" s="223"/>
      <c r="PX242" s="223"/>
      <c r="PY242" s="223"/>
      <c r="PZ242" s="223"/>
      <c r="QA242" s="223"/>
      <c r="QB242" s="223"/>
      <c r="QC242" s="223"/>
      <c r="QD242" s="223"/>
      <c r="QE242" s="223"/>
      <c r="QF242" s="223"/>
      <c r="QG242" s="223"/>
      <c r="QH242" s="223"/>
      <c r="QI242" s="223"/>
      <c r="QJ242" s="223"/>
      <c r="QK242" s="223"/>
      <c r="QL242" s="223"/>
      <c r="QM242" s="223"/>
      <c r="QN242" s="223"/>
      <c r="QO242" s="223"/>
      <c r="QP242" s="223"/>
      <c r="QQ242" s="223"/>
      <c r="QR242" s="223"/>
      <c r="QS242" s="223"/>
      <c r="QT242" s="223"/>
      <c r="QU242" s="223"/>
      <c r="QV242" s="223"/>
      <c r="QW242" s="223"/>
      <c r="QX242" s="223"/>
      <c r="QY242" s="223"/>
      <c r="QZ242" s="223"/>
      <c r="RA242" s="223"/>
      <c r="RB242" s="223"/>
      <c r="RC242" s="223"/>
      <c r="RD242" s="223"/>
      <c r="RE242" s="223"/>
      <c r="RF242" s="223"/>
      <c r="RG242" s="223"/>
      <c r="RH242" s="223"/>
      <c r="RI242" s="223"/>
      <c r="RJ242" s="223"/>
      <c r="RK242" s="223"/>
      <c r="RL242" s="223"/>
      <c r="RM242" s="223"/>
      <c r="RN242" s="223"/>
      <c r="RO242" s="223"/>
      <c r="RP242" s="223"/>
      <c r="RQ242" s="223"/>
      <c r="RR242" s="223"/>
      <c r="RS242" s="223"/>
      <c r="RT242" s="223"/>
      <c r="RU242" s="223"/>
      <c r="RV242" s="223"/>
      <c r="RW242" s="223"/>
      <c r="RX242" s="223"/>
      <c r="RY242" s="223"/>
      <c r="RZ242" s="223"/>
      <c r="SA242" s="223"/>
      <c r="SB242" s="223"/>
      <c r="SC242" s="223"/>
      <c r="SD242" s="223"/>
      <c r="SE242" s="223"/>
      <c r="SF242" s="223"/>
      <c r="SG242" s="223"/>
      <c r="SH242" s="223"/>
      <c r="SI242" s="223"/>
      <c r="SJ242" s="223"/>
      <c r="SK242" s="223"/>
      <c r="SL242" s="223"/>
      <c r="SM242" s="223"/>
      <c r="SN242" s="223"/>
      <c r="SO242" s="223"/>
      <c r="SP242" s="223"/>
      <c r="SQ242" s="223"/>
      <c r="SR242" s="223"/>
      <c r="SS242" s="223"/>
      <c r="ST242" s="223"/>
      <c r="SU242" s="223"/>
      <c r="SV242" s="223"/>
      <c r="SW242" s="223"/>
      <c r="SX242" s="223"/>
      <c r="SY242" s="223"/>
      <c r="SZ242" s="223"/>
      <c r="TA242" s="223"/>
      <c r="TB242" s="223"/>
      <c r="TC242" s="223"/>
      <c r="TD242" s="223"/>
      <c r="TE242" s="223"/>
      <c r="TF242" s="223"/>
      <c r="TG242" s="223"/>
      <c r="TH242" s="223"/>
      <c r="TI242" s="223"/>
      <c r="TJ242" s="223"/>
      <c r="TK242" s="223"/>
      <c r="TL242" s="223"/>
      <c r="TM242" s="223"/>
      <c r="TN242" s="223"/>
      <c r="TO242" s="223"/>
      <c r="TP242" s="223"/>
      <c r="TQ242" s="223"/>
      <c r="TR242" s="223"/>
      <c r="TS242" s="223"/>
      <c r="TT242" s="223"/>
      <c r="TU242" s="223"/>
      <c r="TV242" s="223"/>
      <c r="TW242" s="223"/>
      <c r="TX242" s="223"/>
      <c r="TY242" s="223"/>
      <c r="TZ242" s="223"/>
      <c r="UA242" s="223"/>
      <c r="UB242" s="223"/>
      <c r="UC242" s="223"/>
      <c r="UD242" s="223"/>
      <c r="UE242" s="223"/>
      <c r="UF242" s="223"/>
      <c r="UG242" s="223"/>
      <c r="UH242" s="223"/>
      <c r="UI242" s="223"/>
      <c r="UJ242" s="223"/>
      <c r="UK242" s="223"/>
      <c r="UL242" s="223"/>
      <c r="UM242" s="223"/>
      <c r="UN242" s="223"/>
      <c r="UO242" s="223"/>
      <c r="UP242" s="223"/>
      <c r="UQ242" s="223"/>
      <c r="UR242" s="223"/>
      <c r="US242" s="223"/>
      <c r="UT242" s="223"/>
      <c r="UU242" s="223"/>
      <c r="UV242" s="223"/>
      <c r="UW242" s="223"/>
      <c r="UX242" s="223"/>
      <c r="UY242" s="223"/>
      <c r="UZ242" s="223"/>
      <c r="VA242" s="223"/>
      <c r="VB242" s="223"/>
      <c r="VC242" s="223"/>
      <c r="VD242" s="223"/>
      <c r="VE242" s="223"/>
      <c r="VF242" s="223"/>
      <c r="VG242" s="223"/>
      <c r="VH242" s="223"/>
      <c r="VI242" s="223"/>
      <c r="VJ242" s="223"/>
      <c r="VK242" s="223"/>
      <c r="VL242" s="223"/>
      <c r="VM242" s="223"/>
      <c r="VN242" s="223"/>
      <c r="VO242" s="223"/>
      <c r="VP242" s="223"/>
      <c r="VQ242" s="223"/>
      <c r="VR242" s="223"/>
      <c r="VS242" s="223"/>
      <c r="VT242" s="223"/>
      <c r="VU242" s="223"/>
      <c r="VV242" s="223"/>
      <c r="VW242" s="223"/>
      <c r="VX242" s="223"/>
      <c r="VY242" s="223"/>
      <c r="VZ242" s="223"/>
      <c r="WA242" s="223"/>
      <c r="WB242" s="223"/>
      <c r="WC242" s="223"/>
      <c r="WD242" s="223"/>
      <c r="WE242" s="223"/>
      <c r="WF242" s="223"/>
      <c r="WG242" s="223"/>
      <c r="WH242" s="223"/>
      <c r="WI242" s="223"/>
      <c r="WJ242" s="223"/>
      <c r="WK242" s="223"/>
      <c r="WL242" s="223"/>
      <c r="WM242" s="223"/>
      <c r="WN242" s="223"/>
      <c r="WO242" s="223"/>
      <c r="WP242" s="223"/>
      <c r="WQ242" s="223"/>
      <c r="WR242" s="223"/>
      <c r="WS242" s="223"/>
      <c r="WT242" s="223"/>
      <c r="WU242" s="223"/>
      <c r="WV242" s="223"/>
      <c r="WW242" s="223"/>
      <c r="WX242" s="223"/>
      <c r="WY242" s="223"/>
      <c r="WZ242" s="223"/>
      <c r="XA242" s="223"/>
      <c r="XB242" s="223"/>
      <c r="XC242" s="223"/>
      <c r="XD242" s="223"/>
      <c r="XE242" s="223"/>
      <c r="XF242" s="223"/>
      <c r="XG242" s="223"/>
      <c r="XH242" s="223"/>
      <c r="XI242" s="223"/>
      <c r="XJ242" s="223"/>
      <c r="XK242" s="223"/>
      <c r="XL242" s="223"/>
      <c r="XM242" s="223"/>
      <c r="XN242" s="223"/>
      <c r="XO242" s="223"/>
      <c r="XP242" s="223"/>
      <c r="XQ242" s="223"/>
      <c r="XR242" s="223"/>
      <c r="XS242" s="223"/>
      <c r="XT242" s="223"/>
      <c r="XU242" s="223"/>
      <c r="XV242" s="223"/>
      <c r="XW242" s="223"/>
      <c r="XX242" s="223"/>
      <c r="XY242" s="223"/>
      <c r="XZ242" s="223"/>
      <c r="YA242" s="223"/>
      <c r="YB242" s="223"/>
      <c r="YC242" s="223"/>
      <c r="YD242" s="223"/>
      <c r="YE242" s="223"/>
      <c r="YF242" s="223"/>
      <c r="YG242" s="223"/>
      <c r="YH242" s="223"/>
      <c r="YI242" s="223"/>
      <c r="YJ242" s="223"/>
      <c r="YK242" s="223"/>
      <c r="YL242" s="223"/>
      <c r="YM242" s="223"/>
      <c r="YN242" s="223"/>
      <c r="YO242" s="223"/>
      <c r="YP242" s="223"/>
      <c r="YQ242" s="223"/>
      <c r="YR242" s="223"/>
      <c r="YS242" s="223"/>
      <c r="YT242" s="223"/>
      <c r="YU242" s="223"/>
      <c r="YV242" s="223"/>
      <c r="YW242" s="223"/>
      <c r="YX242" s="223"/>
      <c r="YY242" s="223"/>
      <c r="YZ242" s="223"/>
      <c r="ZA242" s="223"/>
      <c r="ZB242" s="223"/>
      <c r="ZC242" s="223"/>
      <c r="ZD242" s="223"/>
      <c r="ZE242" s="223"/>
      <c r="ZF242" s="223"/>
      <c r="ZG242" s="223"/>
      <c r="ZH242" s="223"/>
      <c r="ZI242" s="223"/>
      <c r="ZJ242" s="223"/>
      <c r="ZK242" s="223"/>
      <c r="ZL242" s="223"/>
      <c r="ZM242" s="223"/>
      <c r="ZN242" s="223"/>
      <c r="ZO242" s="223"/>
      <c r="ZP242" s="223"/>
      <c r="ZQ242" s="223"/>
      <c r="ZR242" s="223"/>
      <c r="ZS242" s="223"/>
      <c r="ZT242" s="223"/>
      <c r="ZU242" s="223"/>
      <c r="ZV242" s="223"/>
      <c r="ZW242" s="223"/>
      <c r="ZX242" s="223"/>
      <c r="ZY242" s="223"/>
      <c r="ZZ242" s="223"/>
      <c r="AAA242" s="223"/>
      <c r="AAB242" s="223"/>
      <c r="AAC242" s="223"/>
      <c r="AAD242" s="223"/>
      <c r="AAE242" s="223"/>
      <c r="AAF242" s="223"/>
      <c r="AAG242" s="223"/>
      <c r="AAH242" s="223"/>
      <c r="AAI242" s="223"/>
      <c r="AAJ242" s="223"/>
      <c r="AAK242" s="223"/>
      <c r="AAL242" s="223"/>
      <c r="AAM242" s="223"/>
      <c r="AAN242" s="223"/>
      <c r="AAO242" s="223"/>
      <c r="AAP242" s="223"/>
      <c r="AAQ242" s="223"/>
      <c r="AAR242" s="223"/>
      <c r="AAS242" s="223"/>
      <c r="AAT242" s="223"/>
      <c r="AAU242" s="223"/>
      <c r="AAV242" s="223"/>
      <c r="AAW242" s="223"/>
      <c r="AAX242" s="223"/>
      <c r="AAY242" s="223"/>
      <c r="AAZ242" s="223"/>
      <c r="ABA242" s="223"/>
      <c r="ABB242" s="223"/>
      <c r="ABC242" s="223"/>
      <c r="ABD242" s="223"/>
      <c r="ABE242" s="223"/>
      <c r="ABF242" s="223"/>
      <c r="ABG242" s="223"/>
      <c r="ABH242" s="223"/>
      <c r="ABI242" s="223"/>
      <c r="ABJ242" s="223"/>
      <c r="ABK242" s="223"/>
      <c r="ABL242" s="223"/>
      <c r="ABM242" s="223"/>
      <c r="ABN242" s="223"/>
      <c r="ABO242" s="223"/>
      <c r="ABP242" s="223"/>
      <c r="ABQ242" s="223"/>
      <c r="ABR242" s="223"/>
      <c r="ABS242" s="223"/>
      <c r="ABT242" s="223"/>
      <c r="ABU242" s="223"/>
      <c r="ABV242" s="223"/>
      <c r="ABW242" s="223"/>
      <c r="ABX242" s="223"/>
      <c r="ABY242" s="223"/>
      <c r="ABZ242" s="223"/>
      <c r="ACA242" s="223"/>
      <c r="ACB242" s="223"/>
      <c r="ACC242" s="223"/>
      <c r="ACD242" s="223"/>
      <c r="ACE242" s="223"/>
      <c r="ACF242" s="223"/>
      <c r="ACG242" s="223"/>
      <c r="ACH242" s="223"/>
      <c r="ACI242" s="223"/>
      <c r="ACJ242" s="223"/>
      <c r="ACK242" s="223"/>
      <c r="ACL242" s="223"/>
      <c r="ACM242" s="223"/>
      <c r="ACN242" s="223"/>
      <c r="ACO242" s="223"/>
      <c r="ACP242" s="223"/>
      <c r="ACQ242" s="223"/>
      <c r="ACR242" s="223"/>
      <c r="ACS242" s="223"/>
      <c r="ACT242" s="223"/>
      <c r="ACU242" s="223"/>
      <c r="ACV242" s="223"/>
      <c r="ACW242" s="223"/>
      <c r="ACX242" s="223"/>
      <c r="ACY242" s="223"/>
      <c r="ACZ242" s="223"/>
      <c r="ADA242" s="223"/>
      <c r="ADB242" s="223"/>
      <c r="ADC242" s="223"/>
      <c r="ADD242" s="223"/>
      <c r="ADE242" s="223"/>
      <c r="ADF242" s="223"/>
      <c r="ADG242" s="223"/>
      <c r="ADH242" s="223"/>
      <c r="ADI242" s="223"/>
      <c r="ADJ242" s="223"/>
      <c r="ADK242" s="223"/>
      <c r="ADL242" s="223"/>
      <c r="ADM242" s="223"/>
      <c r="ADN242" s="223"/>
      <c r="ADO242" s="223"/>
      <c r="ADP242" s="223"/>
      <c r="ADQ242" s="223"/>
      <c r="ADR242" s="223"/>
      <c r="ADS242" s="223"/>
      <c r="ADT242" s="223"/>
      <c r="ADU242" s="223"/>
      <c r="ADV242" s="223"/>
      <c r="ADW242" s="223"/>
      <c r="ADX242" s="223"/>
      <c r="ADY242" s="223"/>
      <c r="ADZ242" s="223"/>
      <c r="AEA242" s="223"/>
      <c r="AEB242" s="223"/>
      <c r="AEC242" s="223"/>
      <c r="AED242" s="223"/>
      <c r="AEE242" s="223"/>
      <c r="AEF242" s="223"/>
      <c r="AEG242" s="223"/>
      <c r="AEH242" s="223"/>
      <c r="AEI242" s="223"/>
      <c r="AEJ242" s="223"/>
      <c r="AEK242" s="223"/>
      <c r="AEL242" s="223"/>
      <c r="AEM242" s="223"/>
      <c r="AEN242" s="223"/>
      <c r="AEO242" s="223"/>
      <c r="AEP242" s="223"/>
      <c r="AEQ242" s="223"/>
      <c r="AER242" s="223"/>
      <c r="AES242" s="223"/>
      <c r="AET242" s="223"/>
      <c r="AEU242" s="223"/>
      <c r="AEV242" s="223"/>
      <c r="AEW242" s="223"/>
      <c r="AEX242" s="223"/>
      <c r="AEY242" s="223"/>
      <c r="AEZ242" s="223"/>
      <c r="AFA242" s="223"/>
      <c r="AFB242" s="223"/>
      <c r="AFC242" s="223"/>
      <c r="AFD242" s="223"/>
      <c r="AFE242" s="223"/>
      <c r="AFF242" s="223"/>
      <c r="AFG242" s="223"/>
      <c r="AFH242" s="223"/>
      <c r="AFI242" s="223"/>
      <c r="AFJ242" s="223"/>
      <c r="AFK242" s="223"/>
      <c r="AFL242" s="223"/>
      <c r="AFM242" s="223"/>
      <c r="AFN242" s="223"/>
      <c r="AFO242" s="223"/>
      <c r="AFP242" s="223"/>
      <c r="AFQ242" s="223"/>
      <c r="AFR242" s="223"/>
      <c r="AFS242" s="223"/>
      <c r="AFT242" s="223"/>
    </row>
    <row r="243" spans="1:852" s="64" customFormat="1">
      <c r="A243" s="265" t="s">
        <v>648</v>
      </c>
      <c r="B243" s="265" t="s">
        <v>10041</v>
      </c>
      <c r="C243" s="840" t="str">
        <f>IF(Severity!F243&gt;=0.5,"YES","NO")</f>
        <v>NO</v>
      </c>
      <c r="D243" s="840" t="str">
        <f>IF(Severity!G243&gt;=0.5,"YES","NO")</f>
        <v>YES</v>
      </c>
      <c r="E243" s="111">
        <v>26</v>
      </c>
      <c r="F243" s="111">
        <v>2</v>
      </c>
      <c r="G243" s="95" t="s">
        <v>9634</v>
      </c>
      <c r="H243" s="270" t="s">
        <v>455</v>
      </c>
      <c r="I243" s="270" t="s">
        <v>455</v>
      </c>
      <c r="J243" s="270">
        <v>8</v>
      </c>
      <c r="K243" s="270" t="s">
        <v>2851</v>
      </c>
      <c r="L243" s="265">
        <v>21</v>
      </c>
      <c r="M243" s="265">
        <v>29</v>
      </c>
      <c r="N243" s="270">
        <v>13</v>
      </c>
      <c r="O243" s="270" t="s">
        <v>455</v>
      </c>
      <c r="P243" s="265"/>
      <c r="Q243" s="265"/>
      <c r="R243" s="265"/>
      <c r="S243" s="270" t="s">
        <v>2851</v>
      </c>
      <c r="T243" s="270">
        <v>21</v>
      </c>
      <c r="U243" s="125">
        <v>22</v>
      </c>
      <c r="V243" s="125">
        <v>6.1</v>
      </c>
      <c r="Y243" s="125"/>
      <c r="Z243" s="125"/>
      <c r="AA243" s="125">
        <v>16.100000000000001</v>
      </c>
      <c r="AB243" s="125">
        <v>9.6999999999999993</v>
      </c>
      <c r="AC243" s="125"/>
      <c r="AD243" s="125"/>
      <c r="AE243" s="114"/>
      <c r="AF243" s="125"/>
      <c r="AG243" s="125"/>
      <c r="AH243" s="125"/>
      <c r="AI243" s="265">
        <v>73</v>
      </c>
      <c r="AJ243" s="267">
        <f t="shared" si="63"/>
        <v>65</v>
      </c>
      <c r="AK243" s="265">
        <v>65</v>
      </c>
      <c r="AL243" s="95" t="s">
        <v>624</v>
      </c>
      <c r="AM243" s="270" t="s">
        <v>455</v>
      </c>
      <c r="AN243" s="270" t="s">
        <v>455</v>
      </c>
      <c r="AO243" s="270">
        <v>7</v>
      </c>
      <c r="AP243" s="270" t="s">
        <v>2851</v>
      </c>
      <c r="AQ243" s="265">
        <v>21</v>
      </c>
      <c r="AR243" s="265">
        <v>26</v>
      </c>
      <c r="AS243" s="265">
        <v>13</v>
      </c>
      <c r="AT243" s="270" t="s">
        <v>455</v>
      </c>
      <c r="AU243" s="265"/>
      <c r="AV243" s="265"/>
      <c r="AW243" s="265"/>
      <c r="AX243" s="265" t="s">
        <v>2851</v>
      </c>
      <c r="AY243" s="265">
        <v>21</v>
      </c>
      <c r="AZ243" s="114">
        <v>19.7</v>
      </c>
      <c r="BA243" s="114">
        <v>5.6</v>
      </c>
      <c r="BD243" s="114"/>
      <c r="BE243" s="114"/>
      <c r="BF243" s="114">
        <v>15.6</v>
      </c>
      <c r="BG243" s="114">
        <v>7.4</v>
      </c>
      <c r="BH243" s="114"/>
      <c r="BI243" s="114"/>
      <c r="BJ243" s="114"/>
      <c r="BK243" s="114"/>
      <c r="BL243" s="114"/>
      <c r="BM243" s="114"/>
      <c r="BN243" s="270">
        <v>72</v>
      </c>
      <c r="BO243" s="270">
        <f t="shared" si="64"/>
        <v>65</v>
      </c>
      <c r="BP243" s="270">
        <v>65</v>
      </c>
      <c r="BQ243" s="95"/>
      <c r="BR243" s="270" t="s">
        <v>455</v>
      </c>
      <c r="BS243" s="265"/>
      <c r="BT243" s="265"/>
      <c r="BU243" s="265"/>
      <c r="BV243" s="265"/>
      <c r="BW243" s="265"/>
      <c r="BX243" s="265"/>
      <c r="BY243" s="265"/>
      <c r="BZ243" s="265"/>
      <c r="CA243" s="265"/>
      <c r="CB243" s="265"/>
      <c r="CC243" s="265"/>
      <c r="CD243" s="265"/>
      <c r="CE243" s="114"/>
      <c r="CF243" s="114"/>
      <c r="CG243" s="114"/>
      <c r="CH243" s="114"/>
      <c r="CI243" s="114"/>
      <c r="CJ243" s="114"/>
      <c r="CK243" s="114"/>
      <c r="CL243" s="114"/>
      <c r="CM243" s="114"/>
      <c r="CN243" s="114"/>
      <c r="CO243" s="114"/>
      <c r="CP243" s="114"/>
      <c r="CQ243" s="114"/>
      <c r="CR243" s="114"/>
      <c r="CS243" s="265"/>
      <c r="CT243" s="265"/>
      <c r="CU243" s="265"/>
      <c r="CV243" s="270"/>
      <c r="CW243" s="270" t="s">
        <v>455</v>
      </c>
      <c r="CX243" s="270"/>
      <c r="CY243" s="265"/>
      <c r="CZ243" s="265"/>
      <c r="DA243" s="265"/>
      <c r="DB243" s="265"/>
      <c r="DC243" s="265"/>
      <c r="DD243" s="265"/>
      <c r="DE243" s="265"/>
      <c r="DF243" s="265"/>
      <c r="DG243" s="265"/>
      <c r="DH243" s="265"/>
      <c r="DI243" s="265"/>
      <c r="DJ243" s="125"/>
      <c r="DK243" s="125"/>
      <c r="DL243" s="125"/>
      <c r="DM243" s="125"/>
      <c r="DN243" s="125"/>
      <c r="DO243" s="125"/>
      <c r="DP243" s="125"/>
      <c r="DQ243" s="125"/>
      <c r="DR243" s="125"/>
      <c r="DS243" s="125"/>
      <c r="DT243" s="125"/>
      <c r="DU243" s="125"/>
      <c r="DV243" s="125"/>
      <c r="DW243" s="125"/>
      <c r="DX243" s="265"/>
      <c r="DY243" s="265"/>
      <c r="DZ243" s="265"/>
      <c r="EA243" s="265"/>
      <c r="EB243" s="270" t="s">
        <v>455</v>
      </c>
      <c r="EC243" s="265"/>
      <c r="ED243" s="265"/>
      <c r="EE243" s="265"/>
      <c r="EF243" s="265"/>
      <c r="EG243" s="265"/>
      <c r="EH243" s="265"/>
      <c r="EI243" s="265"/>
      <c r="EJ243" s="265"/>
      <c r="EK243" s="265"/>
      <c r="EL243" s="265"/>
      <c r="EM243" s="265"/>
      <c r="EN243" s="265"/>
      <c r="EO243" s="125"/>
      <c r="EP243" s="125"/>
      <c r="EQ243" s="125"/>
      <c r="ER243" s="125"/>
      <c r="ES243" s="125"/>
      <c r="ET243" s="125"/>
      <c r="EU243" s="125"/>
      <c r="EV243" s="125"/>
      <c r="EW243" s="125"/>
      <c r="EX243" s="125"/>
      <c r="EY243" s="125"/>
      <c r="EZ243" s="125"/>
      <c r="FA243" s="125"/>
      <c r="FB243" s="125"/>
      <c r="FC243" s="265"/>
      <c r="FD243" s="265"/>
      <c r="FE243" s="265"/>
      <c r="FF243" s="270" t="s">
        <v>455</v>
      </c>
      <c r="FG243" s="265"/>
      <c r="FH243" s="265"/>
      <c r="FI243" s="265"/>
      <c r="FJ243" s="265"/>
      <c r="FK243" s="265"/>
      <c r="FL243" s="265"/>
      <c r="FM243" s="265"/>
      <c r="FN243" s="265"/>
      <c r="FO243" s="265"/>
      <c r="FP243" s="265"/>
      <c r="FQ243" s="265"/>
      <c r="FR243" s="265"/>
      <c r="FS243" s="265"/>
      <c r="FT243" s="265"/>
      <c r="FU243" s="265"/>
      <c r="FV243" s="265"/>
      <c r="FW243" s="265"/>
      <c r="FX243" s="265"/>
      <c r="FY243" s="265"/>
      <c r="FZ243" s="265"/>
      <c r="GA243" s="265"/>
      <c r="GB243" s="265"/>
      <c r="GC243" s="265"/>
      <c r="GD243" s="265"/>
      <c r="GE243" s="265"/>
      <c r="GF243" s="265"/>
      <c r="GG243" s="265"/>
      <c r="GH243" s="265"/>
      <c r="GI243" s="265"/>
      <c r="GJ243" s="265"/>
      <c r="GK243" s="265"/>
      <c r="GL243" s="265"/>
      <c r="GM243" s="265"/>
      <c r="GN243" s="265"/>
      <c r="GO243" s="265"/>
      <c r="GP243" s="265"/>
      <c r="GQ243" s="265"/>
      <c r="GR243" s="265"/>
      <c r="GS243" s="265"/>
      <c r="GT243" s="265"/>
      <c r="GU243" s="265"/>
      <c r="GV243" s="265"/>
      <c r="GW243" s="265"/>
      <c r="GX243" s="265"/>
      <c r="GY243" s="265"/>
      <c r="GZ243" s="265"/>
      <c r="HA243" s="265"/>
      <c r="HB243" s="265"/>
      <c r="HC243" s="265"/>
      <c r="HD243" s="270" t="s">
        <v>455</v>
      </c>
      <c r="HE243" s="265"/>
      <c r="HF243" s="265"/>
      <c r="HG243" s="265"/>
      <c r="HH243" s="265"/>
      <c r="HI243" s="265"/>
      <c r="HJ243" s="265"/>
      <c r="HK243" s="265"/>
      <c r="HL243" s="265"/>
      <c r="HM243" s="265"/>
      <c r="HN243" s="265"/>
      <c r="HO243" s="265"/>
      <c r="HP243" s="265"/>
      <c r="HQ243" s="265"/>
      <c r="HR243" s="265"/>
      <c r="HS243" s="265"/>
      <c r="HT243" s="265"/>
      <c r="HU243" s="265"/>
      <c r="HV243" s="265"/>
      <c r="HW243" s="265"/>
      <c r="HX243" s="265"/>
      <c r="HY243" s="265"/>
      <c r="HZ243" s="265"/>
      <c r="IA243" s="265"/>
      <c r="IB243" s="265"/>
      <c r="IC243" s="265"/>
      <c r="ID243" s="265"/>
      <c r="IE243" s="265"/>
      <c r="IF243" s="265"/>
      <c r="IG243" s="265"/>
      <c r="IH243" s="265"/>
      <c r="II243" s="265"/>
      <c r="IJ243" s="265"/>
      <c r="IK243" s="265"/>
      <c r="IL243" s="265"/>
      <c r="IM243" s="265"/>
      <c r="IN243" s="265"/>
      <c r="IO243" s="265"/>
      <c r="IP243" s="265"/>
      <c r="IQ243" s="265"/>
      <c r="IR243" s="265"/>
      <c r="IS243" s="270" t="s">
        <v>455</v>
      </c>
      <c r="IT243" s="265"/>
      <c r="IU243" s="265"/>
      <c r="IV243" s="265"/>
      <c r="IW243" s="265"/>
      <c r="IX243" s="265"/>
      <c r="IY243" s="265"/>
      <c r="IZ243" s="265"/>
      <c r="JA243" s="265"/>
      <c r="JB243" s="265"/>
      <c r="JC243" s="265"/>
      <c r="JD243" s="265"/>
      <c r="JE243" s="265"/>
      <c r="JF243" s="265"/>
      <c r="JG243" s="265"/>
      <c r="JH243" s="265"/>
      <c r="JI243" s="265"/>
      <c r="JJ243" s="265"/>
      <c r="JK243" s="265"/>
      <c r="JL243" s="265"/>
      <c r="JM243" s="265"/>
      <c r="JN243" s="265"/>
      <c r="JO243" s="265"/>
      <c r="JP243" s="265"/>
      <c r="JQ243" s="265"/>
      <c r="JR243" s="265"/>
      <c r="JS243" s="265"/>
      <c r="JT243" s="265"/>
      <c r="JU243" s="265"/>
      <c r="JV243" s="265"/>
      <c r="JW243" s="265"/>
      <c r="JX243" s="265"/>
      <c r="JY243" s="265"/>
      <c r="JZ243" s="265"/>
      <c r="KA243" s="265"/>
      <c r="KB243" s="265"/>
      <c r="KC243" s="265"/>
      <c r="KD243" s="265"/>
      <c r="KE243" s="270" t="s">
        <v>455</v>
      </c>
      <c r="KF243" s="265"/>
      <c r="KG243" s="265"/>
      <c r="KH243" s="265"/>
      <c r="KI243" s="265"/>
      <c r="KJ243" s="265"/>
      <c r="KK243" s="265"/>
      <c r="KL243" s="265"/>
      <c r="KM243" s="265"/>
      <c r="KN243" s="265"/>
      <c r="KO243" s="265"/>
      <c r="KP243" s="265"/>
      <c r="KQ243" s="265"/>
      <c r="KR243" s="265"/>
      <c r="KS243" s="265"/>
      <c r="KT243" s="265"/>
      <c r="KU243" s="265"/>
      <c r="KV243" s="265"/>
      <c r="KW243" s="265"/>
      <c r="KX243" s="265"/>
      <c r="KY243" s="265"/>
      <c r="KZ243" s="265"/>
      <c r="LA243" s="265"/>
      <c r="LB243" s="265"/>
      <c r="LC243" s="265"/>
      <c r="LD243" s="265"/>
      <c r="LE243" s="265"/>
      <c r="LF243" s="265"/>
      <c r="LG243" s="265"/>
      <c r="LH243" s="265"/>
      <c r="LI243" s="265"/>
      <c r="LJ243" s="265"/>
      <c r="LK243" s="265"/>
      <c r="LL243" s="265"/>
      <c r="LM243" s="265"/>
      <c r="LN243" s="265"/>
      <c r="LO243" s="265"/>
      <c r="LP243" s="265"/>
      <c r="LQ243" s="265"/>
      <c r="LR243" s="265"/>
      <c r="LS243" s="265"/>
      <c r="LT243" s="270" t="s">
        <v>455</v>
      </c>
      <c r="LU243" s="265"/>
      <c r="LV243" s="265"/>
      <c r="LW243" s="265"/>
      <c r="LX243" s="265"/>
      <c r="LY243" s="265"/>
      <c r="LZ243" s="265"/>
      <c r="MA243" s="265"/>
      <c r="MB243" s="265"/>
      <c r="MC243" s="265"/>
      <c r="MD243" s="265"/>
      <c r="ME243" s="265"/>
      <c r="MF243" s="265"/>
      <c r="MG243" s="265"/>
      <c r="MH243" s="265"/>
      <c r="MI243" s="265"/>
      <c r="MJ243" s="265"/>
      <c r="MK243" s="265"/>
      <c r="ML243" s="265"/>
      <c r="MM243" s="265"/>
      <c r="MN243" s="265"/>
      <c r="MO243" s="265"/>
      <c r="MP243" s="265"/>
      <c r="MQ243" s="265"/>
      <c r="MR243" s="265"/>
      <c r="MS243" s="265"/>
      <c r="MT243" s="265"/>
      <c r="MU243" s="265"/>
      <c r="MV243" s="265"/>
      <c r="MW243" s="265"/>
      <c r="MX243" s="265"/>
      <c r="MY243" s="265"/>
      <c r="MZ243" s="265"/>
      <c r="NA243" s="265"/>
      <c r="NB243" s="265"/>
      <c r="NC243" s="265"/>
      <c r="ND243" s="265"/>
      <c r="NE243" s="265"/>
      <c r="NF243" s="265"/>
      <c r="NG243" s="265"/>
      <c r="NH243" s="265"/>
      <c r="NI243" s="265"/>
      <c r="NJ243" s="265"/>
      <c r="NK243" s="265"/>
      <c r="NL243" s="265"/>
      <c r="NM243" s="265"/>
      <c r="NN243" s="265"/>
      <c r="NO243" s="265"/>
      <c r="NP243" s="265"/>
      <c r="NQ243" s="265"/>
      <c r="NR243" s="265"/>
      <c r="NS243" s="265"/>
      <c r="NT243" s="265"/>
      <c r="NU243" s="265"/>
      <c r="NV243" s="265"/>
      <c r="NW243" s="265"/>
      <c r="NX243" s="265"/>
      <c r="NY243" s="265"/>
      <c r="NZ243" s="265"/>
      <c r="OA243" s="265"/>
      <c r="OB243" s="265"/>
      <c r="OC243" s="265"/>
      <c r="OD243" s="265"/>
      <c r="OE243" s="265"/>
      <c r="OF243" s="265"/>
      <c r="OG243" s="265"/>
      <c r="OH243" s="265"/>
      <c r="OI243" s="265"/>
      <c r="OJ243" s="265"/>
      <c r="OK243" s="265"/>
      <c r="OL243" s="265"/>
      <c r="OM243" s="265"/>
      <c r="ON243" s="265"/>
      <c r="OO243" s="265"/>
      <c r="OP243" s="265"/>
      <c r="OQ243" s="265"/>
      <c r="OR243" s="265"/>
      <c r="OS243" s="267">
        <f>IF(ISERROR(#REF!),0,1)</f>
        <v>0</v>
      </c>
      <c r="OT243" s="267">
        <f t="shared" si="65"/>
        <v>0</v>
      </c>
      <c r="OU243" s="267">
        <f t="shared" si="66"/>
        <v>1</v>
      </c>
      <c r="OV243" s="223"/>
      <c r="OW243" s="223"/>
      <c r="OX243" s="223"/>
      <c r="OY243" s="223"/>
      <c r="OZ243" s="223"/>
      <c r="PA243" s="223"/>
      <c r="PB243" s="223"/>
      <c r="PC243" s="223"/>
      <c r="PD243" s="223"/>
      <c r="PE243" s="223"/>
      <c r="PF243" s="223"/>
      <c r="PG243" s="223"/>
      <c r="PH243" s="223"/>
      <c r="PI243" s="223"/>
      <c r="PJ243" s="223"/>
      <c r="PK243" s="223"/>
      <c r="PL243" s="223"/>
      <c r="PM243" s="223"/>
      <c r="PN243" s="223"/>
      <c r="PO243" s="223"/>
      <c r="PP243" s="223"/>
      <c r="PQ243" s="223"/>
      <c r="PR243" s="223"/>
      <c r="PS243" s="223"/>
      <c r="PT243" s="223"/>
      <c r="PU243" s="223"/>
      <c r="PV243" s="223"/>
      <c r="PW243" s="223"/>
      <c r="PX243" s="223"/>
      <c r="PY243" s="223"/>
      <c r="PZ243" s="223"/>
      <c r="QA243" s="223"/>
      <c r="QB243" s="223"/>
      <c r="QC243" s="223"/>
      <c r="QD243" s="223"/>
      <c r="QE243" s="223"/>
      <c r="QF243" s="223"/>
      <c r="QG243" s="223"/>
      <c r="QH243" s="223"/>
      <c r="QI243" s="223"/>
      <c r="QJ243" s="223"/>
      <c r="QK243" s="223"/>
      <c r="QL243" s="223"/>
      <c r="QM243" s="223"/>
      <c r="QN243" s="223"/>
      <c r="QO243" s="223"/>
      <c r="QP243" s="223"/>
      <c r="QQ243" s="223"/>
      <c r="QR243" s="223"/>
      <c r="QS243" s="223"/>
      <c r="QT243" s="223"/>
      <c r="QU243" s="223"/>
      <c r="QV243" s="223"/>
      <c r="QW243" s="223"/>
      <c r="QX243" s="223"/>
      <c r="QY243" s="223"/>
      <c r="QZ243" s="223"/>
      <c r="RA243" s="223"/>
      <c r="RB243" s="223"/>
      <c r="RC243" s="223"/>
      <c r="RD243" s="223"/>
      <c r="RE243" s="223"/>
      <c r="RF243" s="223"/>
      <c r="RG243" s="223"/>
      <c r="RH243" s="223"/>
      <c r="RI243" s="223"/>
      <c r="RJ243" s="223"/>
      <c r="RK243" s="223"/>
      <c r="RL243" s="223"/>
      <c r="RM243" s="223"/>
      <c r="RN243" s="223"/>
      <c r="RO243" s="223"/>
      <c r="RP243" s="223"/>
      <c r="RQ243" s="223"/>
      <c r="RR243" s="223"/>
      <c r="RS243" s="223"/>
      <c r="RT243" s="223"/>
      <c r="RU243" s="223"/>
      <c r="RV243" s="223"/>
      <c r="RW243" s="223"/>
      <c r="RX243" s="223"/>
      <c r="RY243" s="223"/>
      <c r="RZ243" s="223"/>
      <c r="SA243" s="223"/>
      <c r="SB243" s="223"/>
      <c r="SC243" s="223"/>
      <c r="SD243" s="223"/>
      <c r="SE243" s="223"/>
      <c r="SF243" s="223"/>
      <c r="SG243" s="223"/>
      <c r="SH243" s="223"/>
      <c r="SI243" s="223"/>
      <c r="SJ243" s="223"/>
      <c r="SK243" s="223"/>
      <c r="SL243" s="223"/>
      <c r="SM243" s="223"/>
      <c r="SN243" s="223"/>
      <c r="SO243" s="223"/>
      <c r="SP243" s="223"/>
      <c r="SQ243" s="223"/>
      <c r="SR243" s="223"/>
      <c r="SS243" s="223"/>
      <c r="ST243" s="223"/>
      <c r="SU243" s="223"/>
      <c r="SV243" s="223"/>
      <c r="SW243" s="223"/>
      <c r="SX243" s="223"/>
      <c r="SY243" s="223"/>
      <c r="SZ243" s="223"/>
      <c r="TA243" s="223"/>
      <c r="TB243" s="223"/>
      <c r="TC243" s="223"/>
      <c r="TD243" s="223"/>
      <c r="TE243" s="223"/>
      <c r="TF243" s="223"/>
      <c r="TG243" s="223"/>
      <c r="TH243" s="223"/>
      <c r="TI243" s="223"/>
      <c r="TJ243" s="223"/>
      <c r="TK243" s="223"/>
      <c r="TL243" s="223"/>
      <c r="TM243" s="223"/>
      <c r="TN243" s="223"/>
      <c r="TO243" s="223"/>
      <c r="TP243" s="223"/>
      <c r="TQ243" s="223"/>
      <c r="TR243" s="223"/>
      <c r="TS243" s="223"/>
      <c r="TT243" s="223"/>
      <c r="TU243" s="223"/>
      <c r="TV243" s="223"/>
      <c r="TW243" s="223"/>
      <c r="TX243" s="223"/>
      <c r="TY243" s="223"/>
      <c r="TZ243" s="223"/>
      <c r="UA243" s="223"/>
      <c r="UB243" s="223"/>
      <c r="UC243" s="223"/>
      <c r="UD243" s="223"/>
      <c r="UE243" s="223"/>
      <c r="UF243" s="223"/>
      <c r="UG243" s="223"/>
      <c r="UH243" s="223"/>
      <c r="UI243" s="223"/>
      <c r="UJ243" s="223"/>
      <c r="UK243" s="223"/>
      <c r="UL243" s="223"/>
      <c r="UM243" s="223"/>
      <c r="UN243" s="223"/>
      <c r="UO243" s="223"/>
      <c r="UP243" s="223"/>
      <c r="UQ243" s="223"/>
      <c r="UR243" s="223"/>
      <c r="US243" s="223"/>
      <c r="UT243" s="223"/>
      <c r="UU243" s="223"/>
      <c r="UV243" s="223"/>
      <c r="UW243" s="223"/>
      <c r="UX243" s="223"/>
      <c r="UY243" s="223"/>
      <c r="UZ243" s="223"/>
      <c r="VA243" s="223"/>
      <c r="VB243" s="223"/>
      <c r="VC243" s="223"/>
      <c r="VD243" s="223"/>
      <c r="VE243" s="223"/>
      <c r="VF243" s="223"/>
      <c r="VG243" s="223"/>
      <c r="VH243" s="223"/>
      <c r="VI243" s="223"/>
      <c r="VJ243" s="223"/>
      <c r="VK243" s="223"/>
      <c r="VL243" s="223"/>
      <c r="VM243" s="223"/>
      <c r="VN243" s="223"/>
      <c r="VO243" s="223"/>
      <c r="VP243" s="223"/>
      <c r="VQ243" s="223"/>
      <c r="VR243" s="223"/>
      <c r="VS243" s="223"/>
      <c r="VT243" s="223"/>
      <c r="VU243" s="223"/>
      <c r="VV243" s="223"/>
      <c r="VW243" s="223"/>
      <c r="VX243" s="223"/>
      <c r="VY243" s="223"/>
      <c r="VZ243" s="223"/>
      <c r="WA243" s="223"/>
      <c r="WB243" s="223"/>
      <c r="WC243" s="223"/>
      <c r="WD243" s="223"/>
      <c r="WE243" s="223"/>
      <c r="WF243" s="223"/>
      <c r="WG243" s="223"/>
      <c r="WH243" s="223"/>
      <c r="WI243" s="223"/>
      <c r="WJ243" s="223"/>
      <c r="WK243" s="223"/>
      <c r="WL243" s="223"/>
      <c r="WM243" s="223"/>
      <c r="WN243" s="223"/>
      <c r="WO243" s="223"/>
      <c r="WP243" s="223"/>
      <c r="WQ243" s="223"/>
      <c r="WR243" s="223"/>
      <c r="WS243" s="223"/>
      <c r="WT243" s="223"/>
      <c r="WU243" s="223"/>
      <c r="WV243" s="223"/>
      <c r="WW243" s="223"/>
      <c r="WX243" s="223"/>
      <c r="WY243" s="223"/>
      <c r="WZ243" s="223"/>
      <c r="XA243" s="223"/>
      <c r="XB243" s="223"/>
      <c r="XC243" s="223"/>
      <c r="XD243" s="223"/>
      <c r="XE243" s="223"/>
      <c r="XF243" s="223"/>
      <c r="XG243" s="223"/>
      <c r="XH243" s="223"/>
      <c r="XI243" s="223"/>
      <c r="XJ243" s="223"/>
      <c r="XK243" s="223"/>
      <c r="XL243" s="223"/>
      <c r="XM243" s="223"/>
      <c r="XN243" s="223"/>
      <c r="XO243" s="223"/>
      <c r="XP243" s="223"/>
      <c r="XQ243" s="223"/>
      <c r="XR243" s="223"/>
      <c r="XS243" s="223"/>
      <c r="XT243" s="223"/>
      <c r="XU243" s="223"/>
      <c r="XV243" s="223"/>
      <c r="XW243" s="223"/>
      <c r="XX243" s="223"/>
      <c r="XY243" s="223"/>
      <c r="XZ243" s="223"/>
      <c r="YA243" s="223"/>
      <c r="YB243" s="223"/>
      <c r="YC243" s="223"/>
      <c r="YD243" s="223"/>
      <c r="YE243" s="223"/>
      <c r="YF243" s="223"/>
      <c r="YG243" s="223"/>
      <c r="YH243" s="223"/>
      <c r="YI243" s="223"/>
      <c r="YJ243" s="223"/>
      <c r="YK243" s="223"/>
      <c r="YL243" s="223"/>
      <c r="YM243" s="223"/>
      <c r="YN243" s="223"/>
      <c r="YO243" s="223"/>
      <c r="YP243" s="223"/>
      <c r="YQ243" s="223"/>
      <c r="YR243" s="223"/>
      <c r="YS243" s="223"/>
      <c r="YT243" s="223"/>
      <c r="YU243" s="223"/>
      <c r="YV243" s="223"/>
      <c r="YW243" s="223"/>
      <c r="YX243" s="223"/>
      <c r="YY243" s="223"/>
      <c r="YZ243" s="223"/>
      <c r="ZA243" s="223"/>
      <c r="ZB243" s="223"/>
      <c r="ZC243" s="223"/>
      <c r="ZD243" s="223"/>
      <c r="ZE243" s="223"/>
      <c r="ZF243" s="223"/>
      <c r="ZG243" s="223"/>
      <c r="ZH243" s="223"/>
      <c r="ZI243" s="223"/>
      <c r="ZJ243" s="223"/>
      <c r="ZK243" s="223"/>
      <c r="ZL243" s="223"/>
      <c r="ZM243" s="223"/>
      <c r="ZN243" s="223"/>
      <c r="ZO243" s="223"/>
      <c r="ZP243" s="223"/>
      <c r="ZQ243" s="223"/>
      <c r="ZR243" s="223"/>
      <c r="ZS243" s="223"/>
      <c r="ZT243" s="223"/>
      <c r="ZU243" s="223"/>
      <c r="ZV243" s="223"/>
      <c r="ZW243" s="223"/>
      <c r="ZX243" s="223"/>
      <c r="ZY243" s="223"/>
      <c r="ZZ243" s="223"/>
      <c r="AAA243" s="223"/>
      <c r="AAB243" s="223"/>
      <c r="AAC243" s="223"/>
      <c r="AAD243" s="223"/>
      <c r="AAE243" s="223"/>
      <c r="AAF243" s="223"/>
      <c r="AAG243" s="223"/>
      <c r="AAH243" s="223"/>
      <c r="AAI243" s="223"/>
      <c r="AAJ243" s="223"/>
      <c r="AAK243" s="223"/>
      <c r="AAL243" s="223"/>
      <c r="AAM243" s="223"/>
      <c r="AAN243" s="223"/>
      <c r="AAO243" s="223"/>
      <c r="AAP243" s="223"/>
      <c r="AAQ243" s="223"/>
      <c r="AAR243" s="223"/>
      <c r="AAS243" s="223"/>
      <c r="AAT243" s="223"/>
      <c r="AAU243" s="223"/>
      <c r="AAV243" s="223"/>
      <c r="AAW243" s="223"/>
      <c r="AAX243" s="223"/>
      <c r="AAY243" s="223"/>
      <c r="AAZ243" s="223"/>
      <c r="ABA243" s="223"/>
      <c r="ABB243" s="223"/>
      <c r="ABC243" s="223"/>
      <c r="ABD243" s="223"/>
      <c r="ABE243" s="223"/>
      <c r="ABF243" s="223"/>
      <c r="ABG243" s="223"/>
      <c r="ABH243" s="223"/>
      <c r="ABI243" s="223"/>
      <c r="ABJ243" s="223"/>
      <c r="ABK243" s="223"/>
      <c r="ABL243" s="223"/>
      <c r="ABM243" s="223"/>
      <c r="ABN243" s="223"/>
      <c r="ABO243" s="223"/>
      <c r="ABP243" s="223"/>
      <c r="ABQ243" s="223"/>
      <c r="ABR243" s="223"/>
      <c r="ABS243" s="223"/>
      <c r="ABT243" s="223"/>
      <c r="ABU243" s="223"/>
      <c r="ABV243" s="223"/>
      <c r="ABW243" s="223"/>
      <c r="ABX243" s="223"/>
      <c r="ABY243" s="223"/>
      <c r="ABZ243" s="223"/>
      <c r="ACA243" s="223"/>
      <c r="ACB243" s="223"/>
      <c r="ACC243" s="223"/>
      <c r="ACD243" s="223"/>
      <c r="ACE243" s="223"/>
      <c r="ACF243" s="223"/>
      <c r="ACG243" s="223"/>
      <c r="ACH243" s="223"/>
      <c r="ACI243" s="223"/>
      <c r="ACJ243" s="223"/>
      <c r="ACK243" s="223"/>
      <c r="ACL243" s="223"/>
      <c r="ACM243" s="223"/>
      <c r="ACN243" s="223"/>
      <c r="ACO243" s="223"/>
      <c r="ACP243" s="223"/>
      <c r="ACQ243" s="223"/>
      <c r="ACR243" s="223"/>
      <c r="ACS243" s="223"/>
      <c r="ACT243" s="223"/>
      <c r="ACU243" s="223"/>
      <c r="ACV243" s="223"/>
      <c r="ACW243" s="223"/>
      <c r="ACX243" s="223"/>
      <c r="ACY243" s="223"/>
      <c r="ACZ243" s="223"/>
      <c r="ADA243" s="223"/>
      <c r="ADB243" s="223"/>
      <c r="ADC243" s="223"/>
      <c r="ADD243" s="223"/>
      <c r="ADE243" s="223"/>
      <c r="ADF243" s="223"/>
      <c r="ADG243" s="223"/>
      <c r="ADH243" s="223"/>
      <c r="ADI243" s="223"/>
      <c r="ADJ243" s="223"/>
      <c r="ADK243" s="223"/>
      <c r="ADL243" s="223"/>
      <c r="ADM243" s="223"/>
      <c r="ADN243" s="223"/>
      <c r="ADO243" s="223"/>
      <c r="ADP243" s="223"/>
      <c r="ADQ243" s="223"/>
      <c r="ADR243" s="223"/>
      <c r="ADS243" s="223"/>
      <c r="ADT243" s="223"/>
      <c r="ADU243" s="223"/>
      <c r="ADV243" s="223"/>
      <c r="ADW243" s="223"/>
      <c r="ADX243" s="223"/>
      <c r="ADY243" s="223"/>
      <c r="ADZ243" s="223"/>
      <c r="AEA243" s="223"/>
      <c r="AEB243" s="223"/>
      <c r="AEC243" s="223"/>
      <c r="AED243" s="223"/>
      <c r="AEE243" s="223"/>
      <c r="AEF243" s="223"/>
      <c r="AEG243" s="223"/>
      <c r="AEH243" s="223"/>
      <c r="AEI243" s="223"/>
      <c r="AEJ243" s="223"/>
      <c r="AEK243" s="223"/>
      <c r="AEL243" s="223"/>
      <c r="AEM243" s="223"/>
      <c r="AEN243" s="223"/>
      <c r="AEO243" s="223"/>
      <c r="AEP243" s="223"/>
      <c r="AEQ243" s="223"/>
      <c r="AER243" s="223"/>
      <c r="AES243" s="223"/>
      <c r="AET243" s="223"/>
      <c r="AEU243" s="223"/>
      <c r="AEV243" s="223"/>
      <c r="AEW243" s="223"/>
      <c r="AEX243" s="223"/>
      <c r="AEY243" s="223"/>
      <c r="AEZ243" s="223"/>
      <c r="AFA243" s="223"/>
      <c r="AFB243" s="223"/>
      <c r="AFC243" s="223"/>
      <c r="AFD243" s="223"/>
      <c r="AFE243" s="223"/>
      <c r="AFF243" s="223"/>
      <c r="AFG243" s="223"/>
      <c r="AFH243" s="223"/>
      <c r="AFI243" s="223"/>
      <c r="AFJ243" s="223"/>
      <c r="AFK243" s="223"/>
      <c r="AFL243" s="223"/>
      <c r="AFM243" s="223"/>
      <c r="AFN243" s="223"/>
      <c r="AFO243" s="223"/>
      <c r="AFP243" s="223"/>
      <c r="AFQ243" s="223"/>
      <c r="AFR243" s="223"/>
      <c r="AFS243" s="223"/>
      <c r="AFT243" s="223"/>
    </row>
    <row r="244" spans="1:852" s="64" customFormat="1" ht="15.75">
      <c r="A244" s="265" t="s">
        <v>613</v>
      </c>
      <c r="B244" s="265" t="s">
        <v>10042</v>
      </c>
      <c r="C244" s="840" t="str">
        <f>IF(Severity!F244&gt;=0.5,"YES","NO")</f>
        <v>NO</v>
      </c>
      <c r="D244" s="840" t="str">
        <f>IF(Severity!G244&gt;=0.5,"YES","NO")</f>
        <v>YES</v>
      </c>
      <c r="E244" s="111">
        <v>12</v>
      </c>
      <c r="F244" s="111">
        <v>2</v>
      </c>
      <c r="G244" s="574" t="s">
        <v>9628</v>
      </c>
      <c r="H244" s="270" t="s">
        <v>455</v>
      </c>
      <c r="I244" s="270" t="s">
        <v>455</v>
      </c>
      <c r="J244" s="270">
        <v>12</v>
      </c>
      <c r="K244" s="270" t="s">
        <v>455</v>
      </c>
      <c r="L244" s="265"/>
      <c r="M244" s="265"/>
      <c r="N244" s="270"/>
      <c r="O244" s="270" t="s">
        <v>455</v>
      </c>
      <c r="P244" s="265"/>
      <c r="Q244" s="265"/>
      <c r="R244" s="265"/>
      <c r="S244" s="270" t="s">
        <v>2851</v>
      </c>
      <c r="T244" s="270">
        <v>21</v>
      </c>
      <c r="U244" s="125">
        <v>22.91</v>
      </c>
      <c r="V244" s="184">
        <v>7.62</v>
      </c>
      <c r="W244" s="125"/>
      <c r="X244" s="125"/>
      <c r="Y244" s="125"/>
      <c r="Z244" s="125"/>
      <c r="AA244" s="125">
        <v>13.9</v>
      </c>
      <c r="AB244" s="125">
        <v>12.8</v>
      </c>
      <c r="AC244" s="125"/>
      <c r="AD244" s="125"/>
      <c r="AE244" s="114"/>
      <c r="AF244" s="125"/>
      <c r="AG244" s="125"/>
      <c r="AH244" s="125"/>
      <c r="AI244" s="265">
        <v>48</v>
      </c>
      <c r="AJ244" s="267">
        <f t="shared" si="63"/>
        <v>36</v>
      </c>
      <c r="AK244" s="265">
        <v>36</v>
      </c>
      <c r="AL244" s="196" t="s">
        <v>624</v>
      </c>
      <c r="AM244" s="270" t="s">
        <v>749</v>
      </c>
      <c r="AN244" s="270" t="s">
        <v>455</v>
      </c>
      <c r="AO244" s="270">
        <v>6</v>
      </c>
      <c r="AP244" s="270" t="s">
        <v>455</v>
      </c>
      <c r="AQ244" s="265"/>
      <c r="AR244" s="265"/>
      <c r="AS244" s="265"/>
      <c r="AT244" s="270" t="s">
        <v>455</v>
      </c>
      <c r="AU244" s="265"/>
      <c r="AV244" s="265"/>
      <c r="AW244" s="265"/>
      <c r="AX244" s="265" t="s">
        <v>2851</v>
      </c>
      <c r="AY244" s="265">
        <v>21</v>
      </c>
      <c r="AZ244" s="114">
        <v>26.66</v>
      </c>
      <c r="BA244" s="114">
        <v>8.99</v>
      </c>
      <c r="BB244" s="114"/>
      <c r="BC244" s="114"/>
      <c r="BD244" s="114"/>
      <c r="BE244" s="114"/>
      <c r="BF244" s="114">
        <v>17.8</v>
      </c>
      <c r="BG244" s="114">
        <v>10.199999999999999</v>
      </c>
      <c r="BH244" s="114"/>
      <c r="BI244" s="114"/>
      <c r="BJ244" s="114"/>
      <c r="BK244" s="114"/>
      <c r="BL244" s="114"/>
      <c r="BM244" s="114"/>
      <c r="BN244" s="270">
        <v>35</v>
      </c>
      <c r="BO244" s="270">
        <f t="shared" si="64"/>
        <v>29</v>
      </c>
      <c r="BP244" s="270">
        <v>29</v>
      </c>
      <c r="BQ244" s="95"/>
      <c r="BR244" s="270" t="s">
        <v>455</v>
      </c>
      <c r="BS244" s="265"/>
      <c r="BT244" s="265"/>
      <c r="BU244" s="265"/>
      <c r="BV244" s="265"/>
      <c r="BW244" s="265"/>
      <c r="BX244" s="265"/>
      <c r="BY244" s="265"/>
      <c r="BZ244" s="265"/>
      <c r="CA244" s="265"/>
      <c r="CB244" s="265"/>
      <c r="CC244" s="265"/>
      <c r="CD244" s="265"/>
      <c r="CE244" s="114"/>
      <c r="CF244" s="114"/>
      <c r="CG244" s="114"/>
      <c r="CH244" s="114"/>
      <c r="CI244" s="114"/>
      <c r="CJ244" s="114"/>
      <c r="CK244" s="114"/>
      <c r="CL244" s="114"/>
      <c r="CM244" s="114"/>
      <c r="CN244" s="114"/>
      <c r="CO244" s="114"/>
      <c r="CP244" s="114"/>
      <c r="CQ244" s="114"/>
      <c r="CR244" s="114"/>
      <c r="CS244" s="265"/>
      <c r="CT244" s="265"/>
      <c r="CU244" s="265"/>
      <c r="CV244" s="270"/>
      <c r="CW244" s="270" t="s">
        <v>455</v>
      </c>
      <c r="CX244" s="270"/>
      <c r="CY244" s="265"/>
      <c r="CZ244" s="265"/>
      <c r="DA244" s="265"/>
      <c r="DB244" s="265"/>
      <c r="DC244" s="265"/>
      <c r="DD244" s="265"/>
      <c r="DE244" s="265"/>
      <c r="DF244" s="265"/>
      <c r="DG244" s="265"/>
      <c r="DH244" s="265"/>
      <c r="DI244" s="265"/>
      <c r="DJ244" s="125"/>
      <c r="DK244" s="125"/>
      <c r="DL244" s="125"/>
      <c r="DM244" s="125"/>
      <c r="DN244" s="125"/>
      <c r="DO244" s="125"/>
      <c r="DP244" s="125"/>
      <c r="DQ244" s="125"/>
      <c r="DR244" s="125"/>
      <c r="DS244" s="125"/>
      <c r="DT244" s="125"/>
      <c r="DU244" s="125"/>
      <c r="DV244" s="125"/>
      <c r="DW244" s="125"/>
      <c r="DX244" s="265"/>
      <c r="DY244" s="265"/>
      <c r="DZ244" s="265"/>
      <c r="EA244" s="265"/>
      <c r="EB244" s="270" t="s">
        <v>455</v>
      </c>
      <c r="EC244" s="265"/>
      <c r="ED244" s="265"/>
      <c r="EE244" s="265"/>
      <c r="EF244" s="265"/>
      <c r="EG244" s="265"/>
      <c r="EH244" s="265"/>
      <c r="EI244" s="265"/>
      <c r="EJ244" s="265"/>
      <c r="EK244" s="265"/>
      <c r="EL244" s="265"/>
      <c r="EM244" s="265"/>
      <c r="EN244" s="265"/>
      <c r="EO244" s="125"/>
      <c r="EP244" s="125"/>
      <c r="EQ244" s="125"/>
      <c r="ER244" s="125"/>
      <c r="ES244" s="125"/>
      <c r="ET244" s="125"/>
      <c r="EU244" s="125"/>
      <c r="EV244" s="125"/>
      <c r="EW244" s="125"/>
      <c r="EX244" s="125"/>
      <c r="EY244" s="125"/>
      <c r="EZ244" s="125"/>
      <c r="FA244" s="125"/>
      <c r="FB244" s="125"/>
      <c r="FC244" s="265"/>
      <c r="FD244" s="265"/>
      <c r="FE244" s="265"/>
      <c r="FF244" s="270" t="s">
        <v>455</v>
      </c>
      <c r="FG244" s="265"/>
      <c r="FH244" s="265"/>
      <c r="FI244" s="265"/>
      <c r="FJ244" s="265"/>
      <c r="FK244" s="265"/>
      <c r="FL244" s="265"/>
      <c r="FM244" s="265"/>
      <c r="FN244" s="265"/>
      <c r="FO244" s="265"/>
      <c r="FP244" s="265"/>
      <c r="FQ244" s="265"/>
      <c r="FR244" s="265"/>
      <c r="FS244" s="265"/>
      <c r="FT244" s="265"/>
      <c r="FU244" s="265"/>
      <c r="FV244" s="265"/>
      <c r="FW244" s="265"/>
      <c r="FX244" s="265"/>
      <c r="FY244" s="265"/>
      <c r="FZ244" s="265"/>
      <c r="GA244" s="265"/>
      <c r="GB244" s="265"/>
      <c r="GC244" s="265"/>
      <c r="GD244" s="265"/>
      <c r="GE244" s="265"/>
      <c r="GF244" s="265"/>
      <c r="GG244" s="265"/>
      <c r="GH244" s="265"/>
      <c r="GI244" s="265"/>
      <c r="GJ244" s="265"/>
      <c r="GK244" s="265"/>
      <c r="GL244" s="265"/>
      <c r="GM244" s="265"/>
      <c r="GN244" s="265"/>
      <c r="GO244" s="265"/>
      <c r="GP244" s="265"/>
      <c r="GQ244" s="265"/>
      <c r="GR244" s="265"/>
      <c r="GS244" s="265"/>
      <c r="GT244" s="265"/>
      <c r="GU244" s="265"/>
      <c r="GV244" s="265"/>
      <c r="GW244" s="265"/>
      <c r="GX244" s="265"/>
      <c r="GY244" s="265"/>
      <c r="GZ244" s="265"/>
      <c r="HA244" s="265"/>
      <c r="HB244" s="265"/>
      <c r="HC244" s="265"/>
      <c r="HD244" s="270" t="s">
        <v>455</v>
      </c>
      <c r="HE244" s="265"/>
      <c r="HF244" s="265"/>
      <c r="HG244" s="265"/>
      <c r="HH244" s="265"/>
      <c r="HI244" s="265"/>
      <c r="HJ244" s="265"/>
      <c r="HK244" s="265"/>
      <c r="HL244" s="265"/>
      <c r="HM244" s="265"/>
      <c r="HN244" s="265"/>
      <c r="HO244" s="265"/>
      <c r="HP244" s="265"/>
      <c r="HQ244" s="265"/>
      <c r="HR244" s="265"/>
      <c r="HS244" s="265"/>
      <c r="HT244" s="265"/>
      <c r="HU244" s="265"/>
      <c r="HV244" s="265"/>
      <c r="HW244" s="265"/>
      <c r="HX244" s="265"/>
      <c r="HY244" s="265"/>
      <c r="HZ244" s="265"/>
      <c r="IA244" s="265"/>
      <c r="IB244" s="265"/>
      <c r="IC244" s="265"/>
      <c r="ID244" s="265"/>
      <c r="IE244" s="265"/>
      <c r="IF244" s="265"/>
      <c r="IG244" s="265"/>
      <c r="IH244" s="265"/>
      <c r="II244" s="265"/>
      <c r="IJ244" s="265"/>
      <c r="IK244" s="265"/>
      <c r="IL244" s="265"/>
      <c r="IM244" s="265"/>
      <c r="IN244" s="265"/>
      <c r="IO244" s="265"/>
      <c r="IP244" s="265"/>
      <c r="IQ244" s="265"/>
      <c r="IR244" s="265"/>
      <c r="IS244" s="270" t="s">
        <v>455</v>
      </c>
      <c r="IT244" s="265"/>
      <c r="IU244" s="265"/>
      <c r="IV244" s="265"/>
      <c r="IW244" s="265"/>
      <c r="IX244" s="265"/>
      <c r="IY244" s="265"/>
      <c r="IZ244" s="265"/>
      <c r="JA244" s="265"/>
      <c r="JB244" s="265"/>
      <c r="JC244" s="265"/>
      <c r="JD244" s="265"/>
      <c r="JE244" s="265"/>
      <c r="JF244" s="265"/>
      <c r="JG244" s="265"/>
      <c r="JH244" s="265"/>
      <c r="JI244" s="265"/>
      <c r="JJ244" s="265"/>
      <c r="JK244" s="265"/>
      <c r="JL244" s="265"/>
      <c r="JM244" s="265"/>
      <c r="JN244" s="265"/>
      <c r="JO244" s="265"/>
      <c r="JP244" s="265"/>
      <c r="JQ244" s="265"/>
      <c r="JR244" s="265"/>
      <c r="JS244" s="265"/>
      <c r="JT244" s="265"/>
      <c r="JU244" s="265"/>
      <c r="JV244" s="265"/>
      <c r="JW244" s="265"/>
      <c r="JX244" s="265"/>
      <c r="JY244" s="265"/>
      <c r="JZ244" s="265"/>
      <c r="KA244" s="265"/>
      <c r="KB244" s="265"/>
      <c r="KC244" s="265"/>
      <c r="KD244" s="265"/>
      <c r="KE244" s="270" t="s">
        <v>455</v>
      </c>
      <c r="KF244" s="265"/>
      <c r="KG244" s="265"/>
      <c r="KH244" s="265"/>
      <c r="KI244" s="265"/>
      <c r="KJ244" s="265"/>
      <c r="KK244" s="265"/>
      <c r="KL244" s="265"/>
      <c r="KM244" s="265"/>
      <c r="KN244" s="265"/>
      <c r="KO244" s="265"/>
      <c r="KP244" s="265"/>
      <c r="KQ244" s="265"/>
      <c r="KR244" s="265"/>
      <c r="KS244" s="265"/>
      <c r="KT244" s="265"/>
      <c r="KU244" s="265"/>
      <c r="KV244" s="265"/>
      <c r="KW244" s="265"/>
      <c r="KX244" s="265"/>
      <c r="KY244" s="265"/>
      <c r="KZ244" s="265"/>
      <c r="LA244" s="265"/>
      <c r="LB244" s="265"/>
      <c r="LC244" s="265"/>
      <c r="LD244" s="265"/>
      <c r="LE244" s="265"/>
      <c r="LF244" s="265"/>
      <c r="LG244" s="265"/>
      <c r="LH244" s="265"/>
      <c r="LI244" s="265"/>
      <c r="LJ244" s="265"/>
      <c r="LK244" s="265"/>
      <c r="LL244" s="265"/>
      <c r="LM244" s="265"/>
      <c r="LN244" s="265"/>
      <c r="LO244" s="265"/>
      <c r="LP244" s="265"/>
      <c r="LQ244" s="265"/>
      <c r="LR244" s="265"/>
      <c r="LS244" s="265"/>
      <c r="LT244" s="270" t="s">
        <v>455</v>
      </c>
      <c r="LU244" s="265"/>
      <c r="LV244" s="265"/>
      <c r="LW244" s="265"/>
      <c r="LX244" s="265"/>
      <c r="LY244" s="265"/>
      <c r="LZ244" s="265"/>
      <c r="MA244" s="265"/>
      <c r="MB244" s="265"/>
      <c r="MC244" s="265"/>
      <c r="MD244" s="265"/>
      <c r="ME244" s="265"/>
      <c r="MF244" s="265"/>
      <c r="MG244" s="265"/>
      <c r="MH244" s="265"/>
      <c r="MI244" s="265"/>
      <c r="MJ244" s="265"/>
      <c r="MK244" s="265"/>
      <c r="ML244" s="265"/>
      <c r="MM244" s="265"/>
      <c r="MN244" s="265"/>
      <c r="MO244" s="265"/>
      <c r="MP244" s="265"/>
      <c r="MQ244" s="265"/>
      <c r="MR244" s="265"/>
      <c r="MS244" s="265"/>
      <c r="MT244" s="265"/>
      <c r="MU244" s="265"/>
      <c r="MV244" s="265"/>
      <c r="MW244" s="265"/>
      <c r="MX244" s="265"/>
      <c r="MY244" s="265"/>
      <c r="MZ244" s="265"/>
      <c r="NA244" s="265"/>
      <c r="NB244" s="265"/>
      <c r="NC244" s="265"/>
      <c r="ND244" s="265"/>
      <c r="NE244" s="265"/>
      <c r="NF244" s="265"/>
      <c r="NG244" s="265"/>
      <c r="NH244" s="265"/>
      <c r="NI244" s="265"/>
      <c r="NJ244" s="265"/>
      <c r="NK244" s="265"/>
      <c r="NL244" s="265"/>
      <c r="NM244" s="265"/>
      <c r="NN244" s="265"/>
      <c r="NO244" s="265"/>
      <c r="NP244" s="265"/>
      <c r="NQ244" s="265"/>
      <c r="NR244" s="265"/>
      <c r="NS244" s="265"/>
      <c r="NT244" s="265"/>
      <c r="NU244" s="265"/>
      <c r="NV244" s="265"/>
      <c r="NW244" s="265"/>
      <c r="NX244" s="265"/>
      <c r="NY244" s="265"/>
      <c r="NZ244" s="265"/>
      <c r="OA244" s="265"/>
      <c r="OB244" s="265"/>
      <c r="OC244" s="265"/>
      <c r="OD244" s="265"/>
      <c r="OE244" s="265"/>
      <c r="OF244" s="265"/>
      <c r="OG244" s="265"/>
      <c r="OH244" s="265"/>
      <c r="OI244" s="265"/>
      <c r="OJ244" s="265"/>
      <c r="OK244" s="265"/>
      <c r="OL244" s="265"/>
      <c r="OM244" s="265"/>
      <c r="ON244" s="265"/>
      <c r="OO244" s="265"/>
      <c r="OP244" s="265"/>
      <c r="OQ244" s="265"/>
      <c r="OR244" s="265"/>
      <c r="OS244" s="267">
        <f>IF(ISERROR(#REF!),0,1)</f>
        <v>0</v>
      </c>
      <c r="OT244" s="267">
        <f t="shared" si="65"/>
        <v>0</v>
      </c>
      <c r="OU244" s="267">
        <f t="shared" si="66"/>
        <v>1</v>
      </c>
      <c r="OV244" s="223"/>
      <c r="OW244" s="223"/>
      <c r="OX244" s="223"/>
      <c r="OY244" s="223"/>
      <c r="OZ244" s="223"/>
      <c r="PA244" s="223"/>
      <c r="PB244" s="223"/>
      <c r="PC244" s="223"/>
      <c r="PD244" s="223"/>
      <c r="PE244" s="223"/>
      <c r="PF244" s="223"/>
      <c r="PG244" s="223"/>
      <c r="PH244" s="223"/>
      <c r="PI244" s="223"/>
      <c r="PJ244" s="223"/>
      <c r="PK244" s="223"/>
      <c r="PL244" s="223"/>
      <c r="PM244" s="223"/>
      <c r="PN244" s="223"/>
      <c r="PO244" s="223"/>
      <c r="PP244" s="223"/>
      <c r="PQ244" s="223"/>
      <c r="PR244" s="223"/>
      <c r="PS244" s="223"/>
      <c r="PT244" s="223"/>
      <c r="PU244" s="223"/>
      <c r="PV244" s="223"/>
      <c r="PW244" s="223"/>
      <c r="PX244" s="223"/>
      <c r="PY244" s="223"/>
      <c r="PZ244" s="223"/>
      <c r="QA244" s="223"/>
      <c r="QB244" s="223"/>
      <c r="QC244" s="223"/>
      <c r="QD244" s="223"/>
      <c r="QE244" s="223"/>
      <c r="QF244" s="223"/>
      <c r="QG244" s="223"/>
      <c r="QH244" s="223"/>
      <c r="QI244" s="223"/>
      <c r="QJ244" s="223"/>
      <c r="QK244" s="223"/>
      <c r="QL244" s="223"/>
      <c r="QM244" s="223"/>
      <c r="QN244" s="223"/>
      <c r="QO244" s="223"/>
      <c r="QP244" s="223"/>
      <c r="QQ244" s="223"/>
      <c r="QR244" s="223"/>
      <c r="QS244" s="223"/>
      <c r="QT244" s="223"/>
      <c r="QU244" s="223"/>
      <c r="QV244" s="223"/>
      <c r="QW244" s="223"/>
      <c r="QX244" s="223"/>
      <c r="QY244" s="223"/>
      <c r="QZ244" s="223"/>
      <c r="RA244" s="223"/>
      <c r="RB244" s="223"/>
      <c r="RC244" s="223"/>
      <c r="RD244" s="223"/>
      <c r="RE244" s="223"/>
      <c r="RF244" s="223"/>
      <c r="RG244" s="223"/>
      <c r="RH244" s="223"/>
      <c r="RI244" s="223"/>
      <c r="RJ244" s="223"/>
      <c r="RK244" s="223"/>
      <c r="RL244" s="223"/>
      <c r="RM244" s="223"/>
      <c r="RN244" s="223"/>
      <c r="RO244" s="223"/>
      <c r="RP244" s="223"/>
      <c r="RQ244" s="223"/>
      <c r="RR244" s="223"/>
      <c r="RS244" s="223"/>
      <c r="RT244" s="223"/>
      <c r="RU244" s="223"/>
      <c r="RV244" s="223"/>
      <c r="RW244" s="223"/>
      <c r="RX244" s="223"/>
      <c r="RY244" s="223"/>
      <c r="RZ244" s="223"/>
      <c r="SA244" s="223"/>
      <c r="SB244" s="223"/>
      <c r="SC244" s="223"/>
      <c r="SD244" s="223"/>
      <c r="SE244" s="223"/>
      <c r="SF244" s="223"/>
      <c r="SG244" s="223"/>
      <c r="SH244" s="223"/>
      <c r="SI244" s="223"/>
      <c r="SJ244" s="223"/>
      <c r="SK244" s="223"/>
      <c r="SL244" s="223"/>
      <c r="SM244" s="223"/>
      <c r="SN244" s="223"/>
      <c r="SO244" s="223"/>
      <c r="SP244" s="223"/>
      <c r="SQ244" s="223"/>
      <c r="SR244" s="223"/>
      <c r="SS244" s="223"/>
      <c r="ST244" s="223"/>
      <c r="SU244" s="223"/>
      <c r="SV244" s="223"/>
      <c r="SW244" s="223"/>
      <c r="SX244" s="223"/>
      <c r="SY244" s="223"/>
      <c r="SZ244" s="223"/>
      <c r="TA244" s="223"/>
      <c r="TB244" s="223"/>
      <c r="TC244" s="223"/>
      <c r="TD244" s="223"/>
      <c r="TE244" s="223"/>
      <c r="TF244" s="223"/>
      <c r="TG244" s="223"/>
      <c r="TH244" s="223"/>
      <c r="TI244" s="223"/>
      <c r="TJ244" s="223"/>
      <c r="TK244" s="223"/>
      <c r="TL244" s="223"/>
      <c r="TM244" s="223"/>
      <c r="TN244" s="223"/>
      <c r="TO244" s="223"/>
      <c r="TP244" s="223"/>
      <c r="TQ244" s="223"/>
      <c r="TR244" s="223"/>
      <c r="TS244" s="223"/>
      <c r="TT244" s="223"/>
      <c r="TU244" s="223"/>
      <c r="TV244" s="223"/>
      <c r="TW244" s="223"/>
      <c r="TX244" s="223"/>
      <c r="TY244" s="223"/>
      <c r="TZ244" s="223"/>
      <c r="UA244" s="223"/>
      <c r="UB244" s="223"/>
      <c r="UC244" s="223"/>
      <c r="UD244" s="223"/>
      <c r="UE244" s="223"/>
      <c r="UF244" s="223"/>
      <c r="UG244" s="223"/>
      <c r="UH244" s="223"/>
      <c r="UI244" s="223"/>
      <c r="UJ244" s="223"/>
      <c r="UK244" s="223"/>
      <c r="UL244" s="223"/>
      <c r="UM244" s="223"/>
      <c r="UN244" s="223"/>
      <c r="UO244" s="223"/>
      <c r="UP244" s="223"/>
      <c r="UQ244" s="223"/>
      <c r="UR244" s="223"/>
      <c r="US244" s="223"/>
      <c r="UT244" s="223"/>
      <c r="UU244" s="223"/>
      <c r="UV244" s="223"/>
      <c r="UW244" s="223"/>
      <c r="UX244" s="223"/>
      <c r="UY244" s="223"/>
      <c r="UZ244" s="223"/>
      <c r="VA244" s="223"/>
      <c r="VB244" s="223"/>
      <c r="VC244" s="223"/>
      <c r="VD244" s="223"/>
      <c r="VE244" s="223"/>
      <c r="VF244" s="223"/>
      <c r="VG244" s="223"/>
      <c r="VH244" s="223"/>
      <c r="VI244" s="223"/>
      <c r="VJ244" s="223"/>
      <c r="VK244" s="223"/>
      <c r="VL244" s="223"/>
      <c r="VM244" s="223"/>
      <c r="VN244" s="223"/>
      <c r="VO244" s="223"/>
      <c r="VP244" s="223"/>
      <c r="VQ244" s="223"/>
      <c r="VR244" s="223"/>
      <c r="VS244" s="223"/>
      <c r="VT244" s="223"/>
      <c r="VU244" s="223"/>
      <c r="VV244" s="223"/>
      <c r="VW244" s="223"/>
      <c r="VX244" s="223"/>
      <c r="VY244" s="223"/>
      <c r="VZ244" s="223"/>
      <c r="WA244" s="223"/>
      <c r="WB244" s="223"/>
      <c r="WC244" s="223"/>
      <c r="WD244" s="223"/>
      <c r="WE244" s="223"/>
      <c r="WF244" s="223"/>
      <c r="WG244" s="223"/>
      <c r="WH244" s="223"/>
      <c r="WI244" s="223"/>
      <c r="WJ244" s="223"/>
      <c r="WK244" s="223"/>
      <c r="WL244" s="223"/>
      <c r="WM244" s="223"/>
      <c r="WN244" s="223"/>
      <c r="WO244" s="223"/>
      <c r="WP244" s="223"/>
      <c r="WQ244" s="223"/>
      <c r="WR244" s="223"/>
      <c r="WS244" s="223"/>
      <c r="WT244" s="223"/>
      <c r="WU244" s="223"/>
      <c r="WV244" s="223"/>
      <c r="WW244" s="223"/>
      <c r="WX244" s="223"/>
      <c r="WY244" s="223"/>
      <c r="WZ244" s="223"/>
      <c r="XA244" s="223"/>
      <c r="XB244" s="223"/>
      <c r="XC244" s="223"/>
      <c r="XD244" s="223"/>
      <c r="XE244" s="223"/>
      <c r="XF244" s="223"/>
      <c r="XG244" s="223"/>
      <c r="XH244" s="223"/>
      <c r="XI244" s="223"/>
      <c r="XJ244" s="223"/>
      <c r="XK244" s="223"/>
      <c r="XL244" s="223"/>
      <c r="XM244" s="223"/>
      <c r="XN244" s="223"/>
      <c r="XO244" s="223"/>
      <c r="XP244" s="223"/>
      <c r="XQ244" s="223"/>
      <c r="XR244" s="223"/>
      <c r="XS244" s="223"/>
      <c r="XT244" s="223"/>
      <c r="XU244" s="223"/>
      <c r="XV244" s="223"/>
      <c r="XW244" s="223"/>
      <c r="XX244" s="223"/>
      <c r="XY244" s="223"/>
      <c r="XZ244" s="223"/>
      <c r="YA244" s="223"/>
      <c r="YB244" s="223"/>
      <c r="YC244" s="223"/>
      <c r="YD244" s="223"/>
      <c r="YE244" s="223"/>
      <c r="YF244" s="223"/>
      <c r="YG244" s="223"/>
      <c r="YH244" s="223"/>
      <c r="YI244" s="223"/>
      <c r="YJ244" s="223"/>
      <c r="YK244" s="223"/>
      <c r="YL244" s="223"/>
      <c r="YM244" s="223"/>
      <c r="YN244" s="223"/>
      <c r="YO244" s="223"/>
      <c r="YP244" s="223"/>
      <c r="YQ244" s="223"/>
      <c r="YR244" s="223"/>
      <c r="YS244" s="223"/>
      <c r="YT244" s="223"/>
      <c r="YU244" s="223"/>
      <c r="YV244" s="223"/>
      <c r="YW244" s="223"/>
      <c r="YX244" s="223"/>
      <c r="YY244" s="223"/>
      <c r="YZ244" s="223"/>
      <c r="ZA244" s="223"/>
      <c r="ZB244" s="223"/>
      <c r="ZC244" s="223"/>
      <c r="ZD244" s="223"/>
      <c r="ZE244" s="223"/>
      <c r="ZF244" s="223"/>
      <c r="ZG244" s="223"/>
      <c r="ZH244" s="223"/>
      <c r="ZI244" s="223"/>
      <c r="ZJ244" s="223"/>
      <c r="ZK244" s="223"/>
      <c r="ZL244" s="223"/>
      <c r="ZM244" s="223"/>
      <c r="ZN244" s="223"/>
      <c r="ZO244" s="223"/>
      <c r="ZP244" s="223"/>
      <c r="ZQ244" s="223"/>
      <c r="ZR244" s="223"/>
      <c r="ZS244" s="223"/>
      <c r="ZT244" s="223"/>
      <c r="ZU244" s="223"/>
      <c r="ZV244" s="223"/>
      <c r="ZW244" s="223"/>
      <c r="ZX244" s="223"/>
      <c r="ZY244" s="223"/>
      <c r="ZZ244" s="223"/>
      <c r="AAA244" s="223"/>
      <c r="AAB244" s="223"/>
      <c r="AAC244" s="223"/>
      <c r="AAD244" s="223"/>
      <c r="AAE244" s="223"/>
      <c r="AAF244" s="223"/>
      <c r="AAG244" s="223"/>
      <c r="AAH244" s="223"/>
      <c r="AAI244" s="223"/>
      <c r="AAJ244" s="223"/>
      <c r="AAK244" s="223"/>
      <c r="AAL244" s="223"/>
      <c r="AAM244" s="223"/>
      <c r="AAN244" s="223"/>
      <c r="AAO244" s="223"/>
      <c r="AAP244" s="223"/>
      <c r="AAQ244" s="223"/>
      <c r="AAR244" s="223"/>
      <c r="AAS244" s="223"/>
      <c r="AAT244" s="223"/>
      <c r="AAU244" s="223"/>
      <c r="AAV244" s="223"/>
      <c r="AAW244" s="223"/>
      <c r="AAX244" s="223"/>
      <c r="AAY244" s="223"/>
      <c r="AAZ244" s="223"/>
      <c r="ABA244" s="223"/>
      <c r="ABB244" s="223"/>
      <c r="ABC244" s="223"/>
      <c r="ABD244" s="223"/>
      <c r="ABE244" s="223"/>
      <c r="ABF244" s="223"/>
      <c r="ABG244" s="223"/>
      <c r="ABH244" s="223"/>
      <c r="ABI244" s="223"/>
      <c r="ABJ244" s="223"/>
      <c r="ABK244" s="223"/>
      <c r="ABL244" s="223"/>
      <c r="ABM244" s="223"/>
      <c r="ABN244" s="223"/>
      <c r="ABO244" s="223"/>
      <c r="ABP244" s="223"/>
      <c r="ABQ244" s="223"/>
      <c r="ABR244" s="223"/>
      <c r="ABS244" s="223"/>
      <c r="ABT244" s="223"/>
      <c r="ABU244" s="223"/>
      <c r="ABV244" s="223"/>
      <c r="ABW244" s="223"/>
      <c r="ABX244" s="223"/>
      <c r="ABY244" s="223"/>
      <c r="ABZ244" s="223"/>
      <c r="ACA244" s="223"/>
      <c r="ACB244" s="223"/>
      <c r="ACC244" s="223"/>
      <c r="ACD244" s="223"/>
      <c r="ACE244" s="223"/>
      <c r="ACF244" s="223"/>
      <c r="ACG244" s="223"/>
      <c r="ACH244" s="223"/>
      <c r="ACI244" s="223"/>
      <c r="ACJ244" s="223"/>
      <c r="ACK244" s="223"/>
      <c r="ACL244" s="223"/>
      <c r="ACM244" s="223"/>
      <c r="ACN244" s="223"/>
      <c r="ACO244" s="223"/>
      <c r="ACP244" s="223"/>
      <c r="ACQ244" s="223"/>
      <c r="ACR244" s="223"/>
      <c r="ACS244" s="223"/>
      <c r="ACT244" s="223"/>
      <c r="ACU244" s="223"/>
      <c r="ACV244" s="223"/>
      <c r="ACW244" s="223"/>
      <c r="ACX244" s="223"/>
      <c r="ACY244" s="223"/>
      <c r="ACZ244" s="223"/>
      <c r="ADA244" s="223"/>
      <c r="ADB244" s="223"/>
      <c r="ADC244" s="223"/>
      <c r="ADD244" s="223"/>
      <c r="ADE244" s="223"/>
      <c r="ADF244" s="223"/>
      <c r="ADG244" s="223"/>
      <c r="ADH244" s="223"/>
      <c r="ADI244" s="223"/>
      <c r="ADJ244" s="223"/>
      <c r="ADK244" s="223"/>
      <c r="ADL244" s="223"/>
      <c r="ADM244" s="223"/>
      <c r="ADN244" s="223"/>
      <c r="ADO244" s="223"/>
      <c r="ADP244" s="223"/>
      <c r="ADQ244" s="223"/>
      <c r="ADR244" s="223"/>
      <c r="ADS244" s="223"/>
      <c r="ADT244" s="223"/>
      <c r="ADU244" s="223"/>
      <c r="ADV244" s="223"/>
      <c r="ADW244" s="223"/>
      <c r="ADX244" s="223"/>
      <c r="ADY244" s="223"/>
      <c r="ADZ244" s="223"/>
      <c r="AEA244" s="223"/>
      <c r="AEB244" s="223"/>
      <c r="AEC244" s="223"/>
      <c r="AED244" s="223"/>
      <c r="AEE244" s="223"/>
      <c r="AEF244" s="223"/>
      <c r="AEG244" s="223"/>
      <c r="AEH244" s="223"/>
      <c r="AEI244" s="223"/>
      <c r="AEJ244" s="223"/>
      <c r="AEK244" s="223"/>
      <c r="AEL244" s="223"/>
      <c r="AEM244" s="223"/>
      <c r="AEN244" s="223"/>
      <c r="AEO244" s="223"/>
      <c r="AEP244" s="223"/>
      <c r="AEQ244" s="223"/>
      <c r="AER244" s="223"/>
      <c r="AES244" s="223"/>
      <c r="AET244" s="223"/>
      <c r="AEU244" s="223"/>
      <c r="AEV244" s="223"/>
      <c r="AEW244" s="223"/>
      <c r="AEX244" s="223"/>
      <c r="AEY244" s="223"/>
      <c r="AEZ244" s="223"/>
      <c r="AFA244" s="223"/>
      <c r="AFB244" s="223"/>
      <c r="AFC244" s="223"/>
      <c r="AFD244" s="223"/>
      <c r="AFE244" s="223"/>
      <c r="AFF244" s="223"/>
      <c r="AFG244" s="223"/>
      <c r="AFH244" s="223"/>
      <c r="AFI244" s="223"/>
      <c r="AFJ244" s="223"/>
      <c r="AFK244" s="223"/>
      <c r="AFL244" s="223"/>
      <c r="AFM244" s="223"/>
      <c r="AFN244" s="223"/>
      <c r="AFO244" s="223"/>
      <c r="AFP244" s="223"/>
      <c r="AFQ244" s="223"/>
      <c r="AFR244" s="223"/>
      <c r="AFS244" s="223"/>
      <c r="AFT244" s="223"/>
    </row>
    <row r="245" spans="1:852" s="64" customFormat="1">
      <c r="A245" s="265" t="s">
        <v>2128</v>
      </c>
      <c r="B245" s="265" t="s">
        <v>10041</v>
      </c>
      <c r="C245" s="840" t="str">
        <f>IF(Severity!F245&gt;=0.5,"YES","NO")</f>
        <v>NO</v>
      </c>
      <c r="D245" s="840" t="str">
        <f>IF(Severity!G245&gt;=0.5,"YES","NO")</f>
        <v>YES</v>
      </c>
      <c r="E245" s="112">
        <v>8</v>
      </c>
      <c r="F245" s="112">
        <v>2</v>
      </c>
      <c r="G245" s="95" t="s">
        <v>9637</v>
      </c>
      <c r="H245" s="270" t="s">
        <v>749</v>
      </c>
      <c r="I245" s="270" t="s">
        <v>455</v>
      </c>
      <c r="J245" s="270">
        <v>7</v>
      </c>
      <c r="K245" s="270" t="s">
        <v>455</v>
      </c>
      <c r="L245" s="223"/>
      <c r="M245" s="223"/>
      <c r="N245" s="270"/>
      <c r="O245" s="270" t="s">
        <v>455</v>
      </c>
      <c r="P245" s="223"/>
      <c r="Q245" s="223"/>
      <c r="R245" s="223"/>
      <c r="S245" s="270" t="s">
        <v>602</v>
      </c>
      <c r="T245" s="270">
        <v>17</v>
      </c>
      <c r="U245" s="189">
        <v>17.100000000000001</v>
      </c>
      <c r="V245" s="189">
        <v>6.2</v>
      </c>
      <c r="W245" s="189"/>
      <c r="X245" s="189"/>
      <c r="Y245" s="189"/>
      <c r="Z245" s="189"/>
      <c r="AA245" s="189">
        <v>9.36</v>
      </c>
      <c r="AB245" s="189">
        <v>8.39</v>
      </c>
      <c r="AC245" s="125"/>
      <c r="AD245" s="125"/>
      <c r="AE245" s="114"/>
      <c r="AF245" s="125"/>
      <c r="AG245" s="125"/>
      <c r="AH245" s="125"/>
      <c r="AI245" s="265">
        <v>40</v>
      </c>
      <c r="AJ245" s="267">
        <f t="shared" si="63"/>
        <v>33</v>
      </c>
      <c r="AK245" s="265">
        <v>33</v>
      </c>
      <c r="AL245" s="90" t="s">
        <v>624</v>
      </c>
      <c r="AM245" s="270" t="s">
        <v>749</v>
      </c>
      <c r="AN245" s="270" t="s">
        <v>455</v>
      </c>
      <c r="AO245" s="270">
        <v>5</v>
      </c>
      <c r="AP245" s="270" t="s">
        <v>455</v>
      </c>
      <c r="AQ245" s="223"/>
      <c r="AR245" s="223"/>
      <c r="AS245" s="265"/>
      <c r="AT245" s="270" t="s">
        <v>455</v>
      </c>
      <c r="AU245" s="223"/>
      <c r="AV245" s="223"/>
      <c r="AW245" s="223"/>
      <c r="AX245" s="265" t="s">
        <v>602</v>
      </c>
      <c r="AY245" s="217">
        <v>17</v>
      </c>
      <c r="AZ245" s="185">
        <v>16.12</v>
      </c>
      <c r="BA245" s="185">
        <v>4.99</v>
      </c>
      <c r="BB245" s="185"/>
      <c r="BC245" s="185"/>
      <c r="BD245" s="185"/>
      <c r="BE245" s="185"/>
      <c r="BF245" s="185">
        <v>13</v>
      </c>
      <c r="BG245" s="185">
        <v>6.25</v>
      </c>
      <c r="BH245" s="114"/>
      <c r="BI245" s="114"/>
      <c r="BJ245" s="114"/>
      <c r="BK245" s="114"/>
      <c r="BL245" s="114"/>
      <c r="BM245" s="114"/>
      <c r="BN245" s="265">
        <v>42</v>
      </c>
      <c r="BO245" s="270">
        <f t="shared" si="64"/>
        <v>37</v>
      </c>
      <c r="BP245" s="265">
        <v>37</v>
      </c>
      <c r="BQ245" s="95"/>
      <c r="BR245" s="270" t="s">
        <v>455</v>
      </c>
      <c r="BS245" s="265"/>
      <c r="BT245" s="265"/>
      <c r="BU245" s="265"/>
      <c r="BV245" s="265"/>
      <c r="BW245" s="265"/>
      <c r="BX245" s="265"/>
      <c r="BY245" s="265"/>
      <c r="BZ245" s="223"/>
      <c r="CA245" s="223"/>
      <c r="CB245" s="223"/>
      <c r="CC245" s="265"/>
      <c r="CD245" s="265"/>
      <c r="CE245" s="114"/>
      <c r="CF245" s="114"/>
      <c r="CG245" s="114"/>
      <c r="CH245" s="114"/>
      <c r="CI245" s="114"/>
      <c r="CJ245" s="114"/>
      <c r="CK245" s="114"/>
      <c r="CL245" s="114"/>
      <c r="CM245" s="114"/>
      <c r="CN245" s="114"/>
      <c r="CO245" s="114"/>
      <c r="CP245" s="114"/>
      <c r="CQ245" s="114"/>
      <c r="CR245" s="114"/>
      <c r="CS245" s="265"/>
      <c r="CT245" s="265"/>
      <c r="CU245" s="265"/>
      <c r="CV245" s="95"/>
      <c r="CW245" s="270" t="s">
        <v>455</v>
      </c>
      <c r="CX245" s="95"/>
      <c r="CY245" s="223"/>
      <c r="CZ245" s="223"/>
      <c r="DA245" s="223"/>
      <c r="DB245" s="223"/>
      <c r="DC245" s="223"/>
      <c r="DD245" s="223"/>
      <c r="DE245" s="223"/>
      <c r="DF245" s="223"/>
      <c r="DG245" s="223"/>
      <c r="DH245" s="223"/>
      <c r="DI245" s="223"/>
      <c r="DJ245" s="125"/>
      <c r="DK245" s="125"/>
      <c r="DL245" s="125"/>
      <c r="DM245" s="125"/>
      <c r="DN245" s="125"/>
      <c r="DO245" s="125"/>
      <c r="DP245" s="125"/>
      <c r="DQ245" s="125"/>
      <c r="DR245" s="125"/>
      <c r="DS245" s="125"/>
      <c r="DT245" s="125"/>
      <c r="DU245" s="125"/>
      <c r="DV245" s="125"/>
      <c r="DW245" s="125"/>
      <c r="DX245" s="223"/>
      <c r="DY245" s="223"/>
      <c r="DZ245" s="223"/>
      <c r="EA245" s="223"/>
      <c r="EB245" s="270" t="s">
        <v>455</v>
      </c>
      <c r="EC245" s="223"/>
      <c r="ED245" s="223"/>
      <c r="EE245" s="223"/>
      <c r="EF245" s="223"/>
      <c r="EG245" s="223"/>
      <c r="EH245" s="223"/>
      <c r="EI245" s="223"/>
      <c r="EJ245" s="223"/>
      <c r="EK245" s="223"/>
      <c r="EL245" s="223"/>
      <c r="EM245" s="223"/>
      <c r="EN245" s="223"/>
      <c r="EO245" s="125"/>
      <c r="EP245" s="125"/>
      <c r="EQ245" s="125"/>
      <c r="ER245" s="125"/>
      <c r="ES245" s="125"/>
      <c r="ET245" s="125"/>
      <c r="EU245" s="125"/>
      <c r="EV245" s="125"/>
      <c r="EW245" s="125"/>
      <c r="EX245" s="125"/>
      <c r="EY245" s="125"/>
      <c r="EZ245" s="125"/>
      <c r="FA245" s="125"/>
      <c r="FB245" s="125"/>
      <c r="FC245" s="223"/>
      <c r="FD245" s="223"/>
      <c r="FE245" s="223"/>
      <c r="FF245" s="270" t="s">
        <v>455</v>
      </c>
      <c r="FG245" s="270"/>
      <c r="FH245" s="223"/>
      <c r="FI245" s="223"/>
      <c r="FJ245" s="223"/>
      <c r="FK245" s="223"/>
      <c r="FL245" s="223"/>
      <c r="FM245" s="223"/>
      <c r="FN245" s="223"/>
      <c r="FO245" s="223"/>
      <c r="FP245" s="223"/>
      <c r="FQ245" s="223"/>
      <c r="FR245" s="223"/>
      <c r="FS245" s="223"/>
      <c r="FT245" s="223"/>
      <c r="FU245" s="223"/>
      <c r="FV245" s="223"/>
      <c r="FW245" s="223"/>
      <c r="FX245" s="223"/>
      <c r="FY245" s="223"/>
      <c r="FZ245" s="223"/>
      <c r="GA245" s="223"/>
      <c r="GB245" s="223"/>
      <c r="GC245" s="223"/>
      <c r="GD245" s="223"/>
      <c r="GE245" s="223"/>
      <c r="GF245" s="223"/>
      <c r="GG245" s="223"/>
      <c r="GH245" s="223"/>
      <c r="GI245" s="223"/>
      <c r="GJ245" s="223"/>
      <c r="GK245" s="223"/>
      <c r="GL245" s="223"/>
      <c r="GM245" s="223"/>
      <c r="GN245" s="223"/>
      <c r="GO245" s="223"/>
      <c r="GP245" s="223"/>
      <c r="GQ245" s="223"/>
      <c r="GR245" s="223"/>
      <c r="GS245" s="223"/>
      <c r="GT245" s="223"/>
      <c r="GU245" s="223"/>
      <c r="GV245" s="223"/>
      <c r="GW245" s="223"/>
      <c r="GX245" s="223"/>
      <c r="GY245" s="223"/>
      <c r="GZ245" s="223"/>
      <c r="HA245" s="223"/>
      <c r="HB245" s="223"/>
      <c r="HC245" s="223"/>
      <c r="HD245" s="270" t="s">
        <v>455</v>
      </c>
      <c r="HE245" s="223"/>
      <c r="HF245" s="223"/>
      <c r="HG245" s="270"/>
      <c r="HH245" s="223"/>
      <c r="HI245" s="223"/>
      <c r="HJ245" s="223"/>
      <c r="HK245" s="223"/>
      <c r="HL245" s="223"/>
      <c r="HM245" s="223"/>
      <c r="HN245" s="223"/>
      <c r="HO245" s="223"/>
      <c r="HP245" s="223"/>
      <c r="HQ245" s="223"/>
      <c r="HR245" s="223"/>
      <c r="HS245" s="223"/>
      <c r="HT245" s="223"/>
      <c r="HU245" s="223"/>
      <c r="HV245" s="223"/>
      <c r="HW245" s="223"/>
      <c r="HX245" s="223"/>
      <c r="HY245" s="223"/>
      <c r="HZ245" s="223"/>
      <c r="IA245" s="223"/>
      <c r="IB245" s="223"/>
      <c r="IC245" s="223"/>
      <c r="ID245" s="223"/>
      <c r="IE245" s="223"/>
      <c r="IF245" s="223"/>
      <c r="IG245" s="223"/>
      <c r="IH245" s="223"/>
      <c r="II245" s="223"/>
      <c r="IJ245" s="223"/>
      <c r="IK245" s="223"/>
      <c r="IL245" s="223"/>
      <c r="IM245" s="223"/>
      <c r="IN245" s="223"/>
      <c r="IO245" s="223"/>
      <c r="IP245" s="223"/>
      <c r="IQ245" s="223"/>
      <c r="IR245" s="223"/>
      <c r="IS245" s="270" t="s">
        <v>455</v>
      </c>
      <c r="IT245" s="223"/>
      <c r="IU245" s="223"/>
      <c r="IV245" s="223"/>
      <c r="IW245" s="223"/>
      <c r="IX245" s="223"/>
      <c r="IY245" s="223"/>
      <c r="IZ245" s="223"/>
      <c r="JA245" s="223"/>
      <c r="JB245" s="223"/>
      <c r="JC245" s="223"/>
      <c r="JD245" s="223"/>
      <c r="JE245" s="223"/>
      <c r="JF245" s="223"/>
      <c r="JG245" s="223"/>
      <c r="JH245" s="223"/>
      <c r="JI245" s="223"/>
      <c r="JJ245" s="223"/>
      <c r="JK245" s="223"/>
      <c r="JL245" s="223"/>
      <c r="JM245" s="223"/>
      <c r="JN245" s="223"/>
      <c r="JO245" s="223"/>
      <c r="JP245" s="223"/>
      <c r="JQ245" s="223"/>
      <c r="JR245" s="223"/>
      <c r="JS245" s="223"/>
      <c r="JT245" s="223"/>
      <c r="JU245" s="223"/>
      <c r="JV245" s="223"/>
      <c r="JW245" s="223"/>
      <c r="JX245" s="223"/>
      <c r="JY245" s="223"/>
      <c r="JZ245" s="223"/>
      <c r="KA245" s="223"/>
      <c r="KB245" s="223"/>
      <c r="KC245" s="223"/>
      <c r="KD245" s="223"/>
      <c r="KE245" s="270" t="s">
        <v>455</v>
      </c>
      <c r="KF245" s="223"/>
      <c r="KG245" s="223"/>
      <c r="KH245" s="223"/>
      <c r="KI245" s="270"/>
      <c r="KJ245" s="223"/>
      <c r="KK245" s="223"/>
      <c r="KL245" s="223"/>
      <c r="KM245" s="223"/>
      <c r="KN245" s="223"/>
      <c r="KO245" s="223"/>
      <c r="KP245" s="223"/>
      <c r="KQ245" s="223"/>
      <c r="KR245" s="223"/>
      <c r="KS245" s="223"/>
      <c r="KT245" s="223"/>
      <c r="KU245" s="223"/>
      <c r="KV245" s="223"/>
      <c r="KW245" s="223"/>
      <c r="KX245" s="223"/>
      <c r="KY245" s="223"/>
      <c r="KZ245" s="223"/>
      <c r="LA245" s="223"/>
      <c r="LB245" s="223"/>
      <c r="LC245" s="223"/>
      <c r="LD245" s="223"/>
      <c r="LE245" s="223"/>
      <c r="LF245" s="223"/>
      <c r="LG245" s="223"/>
      <c r="LH245" s="223"/>
      <c r="LI245" s="223"/>
      <c r="LJ245" s="223"/>
      <c r="LK245" s="223"/>
      <c r="LL245" s="223"/>
      <c r="LM245" s="223"/>
      <c r="LN245" s="223"/>
      <c r="LO245" s="223"/>
      <c r="LP245" s="223"/>
      <c r="LQ245" s="223"/>
      <c r="LR245" s="223"/>
      <c r="LS245" s="223"/>
      <c r="LT245" s="270" t="s">
        <v>455</v>
      </c>
      <c r="LU245" s="223"/>
      <c r="LV245" s="223"/>
      <c r="LW245" s="223"/>
      <c r="LX245" s="223"/>
      <c r="LY245" s="223"/>
      <c r="LZ245" s="223"/>
      <c r="MA245" s="223"/>
      <c r="MB245" s="223"/>
      <c r="MC245" s="223"/>
      <c r="MD245" s="223"/>
      <c r="ME245" s="223"/>
      <c r="MF245" s="223"/>
      <c r="MG245" s="223"/>
      <c r="MH245" s="223"/>
      <c r="MI245" s="223"/>
      <c r="MJ245" s="223"/>
      <c r="MK245" s="223"/>
      <c r="ML245" s="223"/>
      <c r="MM245" s="223"/>
      <c r="MN245" s="223"/>
      <c r="MO245" s="223"/>
      <c r="MP245" s="223"/>
      <c r="MQ245" s="223"/>
      <c r="MR245" s="223"/>
      <c r="MS245" s="223"/>
      <c r="MT245" s="223"/>
      <c r="MU245" s="223"/>
      <c r="MV245" s="223"/>
      <c r="MW245" s="223"/>
      <c r="MX245" s="223"/>
      <c r="MY245" s="223"/>
      <c r="MZ245" s="223"/>
      <c r="NA245" s="223"/>
      <c r="NB245" s="223"/>
      <c r="NC245" s="223"/>
      <c r="ND245" s="223"/>
      <c r="NE245" s="223"/>
      <c r="NF245" s="223"/>
      <c r="NG245" s="223"/>
      <c r="NH245" s="223"/>
      <c r="NI245" s="223"/>
      <c r="NJ245" s="223"/>
      <c r="NK245" s="223"/>
      <c r="NL245" s="223"/>
      <c r="NM245" s="223"/>
      <c r="NN245" s="223"/>
      <c r="NO245" s="223"/>
      <c r="NP245" s="223"/>
      <c r="NQ245" s="223"/>
      <c r="NR245" s="223"/>
      <c r="NS245" s="223"/>
      <c r="NT245" s="223"/>
      <c r="NU245" s="223"/>
      <c r="NV245" s="223"/>
      <c r="NW245" s="223"/>
      <c r="NX245" s="223"/>
      <c r="NY245" s="223"/>
      <c r="NZ245" s="223"/>
      <c r="OA245" s="223"/>
      <c r="OB245" s="223"/>
      <c r="OC245" s="223"/>
      <c r="OD245" s="223"/>
      <c r="OE245" s="223"/>
      <c r="OF245" s="223"/>
      <c r="OG245" s="223"/>
      <c r="OH245" s="223"/>
      <c r="OI245" s="223"/>
      <c r="OJ245" s="223"/>
      <c r="OK245" s="223"/>
      <c r="OL245" s="223"/>
      <c r="OM245" s="223"/>
      <c r="ON245" s="223"/>
      <c r="OO245" s="223"/>
      <c r="OP245" s="223"/>
      <c r="OQ245" s="223"/>
      <c r="OR245" s="223"/>
      <c r="OS245" s="267">
        <f>IF(ISERROR(#REF!),0,1)</f>
        <v>0</v>
      </c>
      <c r="OT245" s="267">
        <f t="shared" si="65"/>
        <v>0</v>
      </c>
      <c r="OU245" s="267">
        <f t="shared" si="66"/>
        <v>1</v>
      </c>
      <c r="OV245" s="223"/>
      <c r="OW245" s="223"/>
      <c r="OX245" s="223"/>
      <c r="OY245" s="223"/>
      <c r="OZ245" s="223"/>
      <c r="PA245" s="223"/>
      <c r="PB245" s="223"/>
      <c r="PC245" s="223"/>
      <c r="PD245" s="223"/>
      <c r="PE245" s="223"/>
      <c r="PF245" s="223"/>
      <c r="PG245" s="223"/>
      <c r="PH245" s="223"/>
      <c r="PI245" s="223"/>
      <c r="PJ245" s="223"/>
      <c r="PK245" s="223"/>
      <c r="PL245" s="223"/>
      <c r="PM245" s="223"/>
      <c r="PN245" s="223"/>
      <c r="PO245" s="223"/>
      <c r="PP245" s="223"/>
      <c r="PQ245" s="223"/>
      <c r="PR245" s="223"/>
      <c r="PS245" s="223"/>
      <c r="PT245" s="223"/>
      <c r="PU245" s="223"/>
      <c r="PV245" s="223"/>
      <c r="PW245" s="223"/>
      <c r="PX245" s="223"/>
      <c r="PY245" s="223"/>
      <c r="PZ245" s="223"/>
      <c r="QA245" s="223"/>
      <c r="QB245" s="223"/>
      <c r="QC245" s="223"/>
      <c r="QD245" s="223"/>
      <c r="QE245" s="223"/>
      <c r="QF245" s="223"/>
      <c r="QG245" s="223"/>
      <c r="QH245" s="223"/>
      <c r="QI245" s="223"/>
      <c r="QJ245" s="223"/>
      <c r="QK245" s="223"/>
      <c r="QL245" s="223"/>
      <c r="QM245" s="223"/>
      <c r="QN245" s="223"/>
      <c r="QO245" s="223"/>
      <c r="QP245" s="223"/>
      <c r="QQ245" s="223"/>
      <c r="QR245" s="223"/>
      <c r="QS245" s="223"/>
      <c r="QT245" s="223"/>
      <c r="QU245" s="223"/>
      <c r="QV245" s="223"/>
      <c r="QW245" s="223"/>
      <c r="QX245" s="223"/>
      <c r="QY245" s="223"/>
      <c r="QZ245" s="223"/>
      <c r="RA245" s="223"/>
      <c r="RB245" s="223"/>
      <c r="RC245" s="223"/>
      <c r="RD245" s="223"/>
      <c r="RE245" s="223"/>
      <c r="RF245" s="223"/>
      <c r="RG245" s="223"/>
      <c r="RH245" s="223"/>
      <c r="RI245" s="223"/>
      <c r="RJ245" s="223"/>
      <c r="RK245" s="223"/>
      <c r="RL245" s="223"/>
      <c r="RM245" s="223"/>
      <c r="RN245" s="223"/>
      <c r="RO245" s="223"/>
      <c r="RP245" s="223"/>
      <c r="RQ245" s="223"/>
      <c r="RR245" s="223"/>
      <c r="RS245" s="223"/>
      <c r="RT245" s="223"/>
      <c r="RU245" s="223"/>
      <c r="RV245" s="223"/>
      <c r="RW245" s="223"/>
      <c r="RX245" s="223"/>
      <c r="RY245" s="223"/>
      <c r="RZ245" s="223"/>
      <c r="SA245" s="223"/>
      <c r="SB245" s="223"/>
      <c r="SC245" s="223"/>
      <c r="SD245" s="223"/>
      <c r="SE245" s="223"/>
      <c r="SF245" s="223"/>
      <c r="SG245" s="223"/>
      <c r="SH245" s="223"/>
      <c r="SI245" s="223"/>
      <c r="SJ245" s="223"/>
      <c r="SK245" s="223"/>
      <c r="SL245" s="223"/>
      <c r="SM245" s="223"/>
      <c r="SN245" s="223"/>
      <c r="SO245" s="223"/>
      <c r="SP245" s="223"/>
      <c r="SQ245" s="223"/>
      <c r="SR245" s="223"/>
      <c r="SS245" s="223"/>
      <c r="ST245" s="223"/>
      <c r="SU245" s="223"/>
      <c r="SV245" s="223"/>
      <c r="SW245" s="223"/>
      <c r="SX245" s="223"/>
      <c r="SY245" s="223"/>
      <c r="SZ245" s="223"/>
      <c r="TA245" s="223"/>
      <c r="TB245" s="223"/>
      <c r="TC245" s="223"/>
      <c r="TD245" s="223"/>
      <c r="TE245" s="223"/>
      <c r="TF245" s="223"/>
      <c r="TG245" s="223"/>
      <c r="TH245" s="223"/>
      <c r="TI245" s="223"/>
      <c r="TJ245" s="223"/>
      <c r="TK245" s="223"/>
      <c r="TL245" s="223"/>
      <c r="TM245" s="223"/>
      <c r="TN245" s="223"/>
      <c r="TO245" s="223"/>
      <c r="TP245" s="223"/>
      <c r="TQ245" s="223"/>
      <c r="TR245" s="223"/>
      <c r="TS245" s="223"/>
      <c r="TT245" s="223"/>
      <c r="TU245" s="223"/>
      <c r="TV245" s="223"/>
      <c r="TW245" s="223"/>
      <c r="TX245" s="223"/>
      <c r="TY245" s="223"/>
      <c r="TZ245" s="223"/>
      <c r="UA245" s="223"/>
      <c r="UB245" s="223"/>
      <c r="UC245" s="223"/>
      <c r="UD245" s="223"/>
      <c r="UE245" s="223"/>
      <c r="UF245" s="223"/>
      <c r="UG245" s="223"/>
      <c r="UH245" s="223"/>
      <c r="UI245" s="223"/>
      <c r="UJ245" s="223"/>
      <c r="UK245" s="223"/>
      <c r="UL245" s="223"/>
      <c r="UM245" s="223"/>
      <c r="UN245" s="223"/>
      <c r="UO245" s="223"/>
      <c r="UP245" s="223"/>
      <c r="UQ245" s="223"/>
      <c r="UR245" s="223"/>
      <c r="US245" s="223"/>
      <c r="UT245" s="223"/>
      <c r="UU245" s="223"/>
      <c r="UV245" s="223"/>
      <c r="UW245" s="223"/>
      <c r="UX245" s="223"/>
      <c r="UY245" s="223"/>
      <c r="UZ245" s="223"/>
      <c r="VA245" s="223"/>
      <c r="VB245" s="223"/>
      <c r="VC245" s="223"/>
      <c r="VD245" s="223"/>
      <c r="VE245" s="223"/>
      <c r="VF245" s="223"/>
      <c r="VG245" s="223"/>
      <c r="VH245" s="223"/>
      <c r="VI245" s="223"/>
      <c r="VJ245" s="223"/>
      <c r="VK245" s="223"/>
      <c r="VL245" s="223"/>
      <c r="VM245" s="223"/>
      <c r="VN245" s="223"/>
      <c r="VO245" s="223"/>
      <c r="VP245" s="223"/>
      <c r="VQ245" s="223"/>
      <c r="VR245" s="223"/>
      <c r="VS245" s="223"/>
      <c r="VT245" s="223"/>
      <c r="VU245" s="223"/>
      <c r="VV245" s="223"/>
      <c r="VW245" s="223"/>
      <c r="VX245" s="223"/>
      <c r="VY245" s="223"/>
      <c r="VZ245" s="223"/>
      <c r="WA245" s="223"/>
      <c r="WB245" s="223"/>
      <c r="WC245" s="223"/>
      <c r="WD245" s="223"/>
      <c r="WE245" s="223"/>
      <c r="WF245" s="223"/>
      <c r="WG245" s="223"/>
      <c r="WH245" s="223"/>
      <c r="WI245" s="223"/>
      <c r="WJ245" s="223"/>
      <c r="WK245" s="223"/>
      <c r="WL245" s="223"/>
      <c r="WM245" s="223"/>
      <c r="WN245" s="223"/>
      <c r="WO245" s="223"/>
      <c r="WP245" s="223"/>
      <c r="WQ245" s="223"/>
      <c r="WR245" s="223"/>
      <c r="WS245" s="223"/>
      <c r="WT245" s="223"/>
      <c r="WU245" s="223"/>
      <c r="WV245" s="223"/>
      <c r="WW245" s="223"/>
      <c r="WX245" s="223"/>
      <c r="WY245" s="223"/>
      <c r="WZ245" s="223"/>
      <c r="XA245" s="223"/>
      <c r="XB245" s="223"/>
      <c r="XC245" s="223"/>
      <c r="XD245" s="223"/>
      <c r="XE245" s="223"/>
      <c r="XF245" s="223"/>
      <c r="XG245" s="223"/>
      <c r="XH245" s="223"/>
      <c r="XI245" s="223"/>
      <c r="XJ245" s="223"/>
      <c r="XK245" s="223"/>
      <c r="XL245" s="223"/>
      <c r="XM245" s="223"/>
      <c r="XN245" s="223"/>
      <c r="XO245" s="223"/>
      <c r="XP245" s="223"/>
      <c r="XQ245" s="223"/>
      <c r="XR245" s="223"/>
      <c r="XS245" s="223"/>
      <c r="XT245" s="223"/>
      <c r="XU245" s="223"/>
      <c r="XV245" s="223"/>
      <c r="XW245" s="223"/>
      <c r="XX245" s="223"/>
      <c r="XY245" s="223"/>
      <c r="XZ245" s="223"/>
      <c r="YA245" s="223"/>
      <c r="YB245" s="223"/>
      <c r="YC245" s="223"/>
      <c r="YD245" s="223"/>
      <c r="YE245" s="223"/>
      <c r="YF245" s="223"/>
      <c r="YG245" s="223"/>
      <c r="YH245" s="223"/>
      <c r="YI245" s="223"/>
      <c r="YJ245" s="223"/>
      <c r="YK245" s="223"/>
      <c r="YL245" s="223"/>
      <c r="YM245" s="223"/>
      <c r="YN245" s="223"/>
      <c r="YO245" s="223"/>
      <c r="YP245" s="223"/>
      <c r="YQ245" s="223"/>
      <c r="YR245" s="223"/>
      <c r="YS245" s="223"/>
      <c r="YT245" s="223"/>
      <c r="YU245" s="223"/>
      <c r="YV245" s="223"/>
      <c r="YW245" s="223"/>
      <c r="YX245" s="223"/>
      <c r="YY245" s="223"/>
      <c r="YZ245" s="223"/>
      <c r="ZA245" s="223"/>
      <c r="ZB245" s="223"/>
      <c r="ZC245" s="223"/>
      <c r="ZD245" s="223"/>
      <c r="ZE245" s="223"/>
      <c r="ZF245" s="223"/>
      <c r="ZG245" s="223"/>
      <c r="ZH245" s="223"/>
      <c r="ZI245" s="223"/>
      <c r="ZJ245" s="223"/>
      <c r="ZK245" s="223"/>
      <c r="ZL245" s="223"/>
      <c r="ZM245" s="223"/>
      <c r="ZN245" s="223"/>
      <c r="ZO245" s="223"/>
      <c r="ZP245" s="223"/>
      <c r="ZQ245" s="223"/>
      <c r="ZR245" s="223"/>
      <c r="ZS245" s="223"/>
      <c r="ZT245" s="223"/>
      <c r="ZU245" s="223"/>
      <c r="ZV245" s="223"/>
      <c r="ZW245" s="223"/>
      <c r="ZX245" s="223"/>
      <c r="ZY245" s="223"/>
      <c r="ZZ245" s="223"/>
      <c r="AAA245" s="223"/>
      <c r="AAB245" s="223"/>
      <c r="AAC245" s="223"/>
      <c r="AAD245" s="223"/>
      <c r="AAE245" s="223"/>
      <c r="AAF245" s="223"/>
      <c r="AAG245" s="223"/>
      <c r="AAH245" s="223"/>
      <c r="AAI245" s="223"/>
      <c r="AAJ245" s="223"/>
      <c r="AAK245" s="223"/>
      <c r="AAL245" s="223"/>
      <c r="AAM245" s="223"/>
      <c r="AAN245" s="223"/>
      <c r="AAO245" s="223"/>
      <c r="AAP245" s="223"/>
      <c r="AAQ245" s="223"/>
      <c r="AAR245" s="223"/>
      <c r="AAS245" s="223"/>
      <c r="AAT245" s="223"/>
      <c r="AAU245" s="223"/>
      <c r="AAV245" s="223"/>
      <c r="AAW245" s="223"/>
      <c r="AAX245" s="223"/>
      <c r="AAY245" s="223"/>
      <c r="AAZ245" s="223"/>
      <c r="ABA245" s="223"/>
      <c r="ABB245" s="223"/>
      <c r="ABC245" s="223"/>
      <c r="ABD245" s="223"/>
      <c r="ABE245" s="223"/>
      <c r="ABF245" s="223"/>
      <c r="ABG245" s="223"/>
      <c r="ABH245" s="223"/>
      <c r="ABI245" s="223"/>
      <c r="ABJ245" s="223"/>
      <c r="ABK245" s="223"/>
      <c r="ABL245" s="223"/>
      <c r="ABM245" s="223"/>
      <c r="ABN245" s="223"/>
      <c r="ABO245" s="223"/>
      <c r="ABP245" s="223"/>
      <c r="ABQ245" s="223"/>
      <c r="ABR245" s="223"/>
      <c r="ABS245" s="223"/>
      <c r="ABT245" s="223"/>
      <c r="ABU245" s="223"/>
      <c r="ABV245" s="223"/>
      <c r="ABW245" s="223"/>
      <c r="ABX245" s="223"/>
      <c r="ABY245" s="223"/>
      <c r="ABZ245" s="223"/>
      <c r="ACA245" s="223"/>
      <c r="ACB245" s="223"/>
      <c r="ACC245" s="223"/>
      <c r="ACD245" s="223"/>
      <c r="ACE245" s="223"/>
      <c r="ACF245" s="223"/>
      <c r="ACG245" s="223"/>
      <c r="ACH245" s="223"/>
      <c r="ACI245" s="223"/>
      <c r="ACJ245" s="223"/>
      <c r="ACK245" s="223"/>
      <c r="ACL245" s="223"/>
      <c r="ACM245" s="223"/>
      <c r="ACN245" s="223"/>
      <c r="ACO245" s="223"/>
      <c r="ACP245" s="223"/>
      <c r="ACQ245" s="223"/>
      <c r="ACR245" s="223"/>
      <c r="ACS245" s="223"/>
      <c r="ACT245" s="223"/>
      <c r="ACU245" s="223"/>
      <c r="ACV245" s="223"/>
      <c r="ACW245" s="223"/>
      <c r="ACX245" s="223"/>
      <c r="ACY245" s="223"/>
      <c r="ACZ245" s="223"/>
      <c r="ADA245" s="223"/>
      <c r="ADB245" s="223"/>
      <c r="ADC245" s="223"/>
      <c r="ADD245" s="223"/>
      <c r="ADE245" s="223"/>
      <c r="ADF245" s="223"/>
      <c r="ADG245" s="223"/>
      <c r="ADH245" s="223"/>
      <c r="ADI245" s="223"/>
      <c r="ADJ245" s="223"/>
      <c r="ADK245" s="223"/>
      <c r="ADL245" s="223"/>
      <c r="ADM245" s="223"/>
      <c r="ADN245" s="223"/>
      <c r="ADO245" s="223"/>
      <c r="ADP245" s="223"/>
      <c r="ADQ245" s="223"/>
      <c r="ADR245" s="223"/>
      <c r="ADS245" s="223"/>
      <c r="ADT245" s="223"/>
      <c r="ADU245" s="223"/>
      <c r="ADV245" s="223"/>
      <c r="ADW245" s="223"/>
      <c r="ADX245" s="223"/>
      <c r="ADY245" s="223"/>
      <c r="ADZ245" s="223"/>
      <c r="AEA245" s="223"/>
      <c r="AEB245" s="223"/>
      <c r="AEC245" s="223"/>
      <c r="AED245" s="223"/>
      <c r="AEE245" s="223"/>
      <c r="AEF245" s="223"/>
      <c r="AEG245" s="223"/>
      <c r="AEH245" s="223"/>
      <c r="AEI245" s="223"/>
      <c r="AEJ245" s="223"/>
      <c r="AEK245" s="223"/>
      <c r="AEL245" s="223"/>
      <c r="AEM245" s="223"/>
      <c r="AEN245" s="223"/>
      <c r="AEO245" s="223"/>
      <c r="AEP245" s="223"/>
      <c r="AEQ245" s="223"/>
      <c r="AER245" s="223"/>
      <c r="AES245" s="223"/>
      <c r="AET245" s="223"/>
      <c r="AEU245" s="223"/>
      <c r="AEV245" s="223"/>
      <c r="AEW245" s="223"/>
      <c r="AEX245" s="223"/>
      <c r="AEY245" s="223"/>
      <c r="AEZ245" s="223"/>
      <c r="AFA245" s="223"/>
      <c r="AFB245" s="223"/>
      <c r="AFC245" s="223"/>
      <c r="AFD245" s="223"/>
      <c r="AFE245" s="223"/>
      <c r="AFF245" s="223"/>
      <c r="AFG245" s="223"/>
      <c r="AFH245" s="223"/>
      <c r="AFI245" s="223"/>
      <c r="AFJ245" s="223"/>
      <c r="AFK245" s="223"/>
      <c r="AFL245" s="223"/>
      <c r="AFM245" s="223"/>
      <c r="AFN245" s="223"/>
      <c r="AFO245" s="223"/>
      <c r="AFP245" s="223"/>
      <c r="AFQ245" s="223"/>
      <c r="AFR245" s="223"/>
      <c r="AFS245" s="223"/>
      <c r="AFT245" s="223"/>
    </row>
    <row r="246" spans="1:852">
      <c r="A246" s="223" t="s">
        <v>2905</v>
      </c>
      <c r="B246" s="265" t="s">
        <v>10041</v>
      </c>
      <c r="C246" s="840" t="str">
        <f>IF(Severity!F246&gt;=0.5,"YES","NO")</f>
        <v>YES</v>
      </c>
      <c r="D246" s="840" t="str">
        <f>IF(Severity!G246&gt;=0.5,"YES","NO")</f>
        <v>NO</v>
      </c>
      <c r="E246" s="211">
        <v>17</v>
      </c>
      <c r="F246" s="211">
        <v>2</v>
      </c>
      <c r="G246" s="95" t="s">
        <v>9635</v>
      </c>
      <c r="H246" s="95" t="s">
        <v>749</v>
      </c>
      <c r="I246" s="90" t="s">
        <v>455</v>
      </c>
      <c r="J246" s="95">
        <v>40</v>
      </c>
      <c r="K246" s="270" t="s">
        <v>455</v>
      </c>
      <c r="L246" s="223"/>
      <c r="M246" s="223"/>
      <c r="N246" s="223"/>
      <c r="O246" s="270" t="s">
        <v>908</v>
      </c>
      <c r="P246" s="223">
        <v>21</v>
      </c>
      <c r="Q246" s="223">
        <v>43</v>
      </c>
      <c r="R246" s="223">
        <v>50</v>
      </c>
      <c r="S246" s="90" t="s">
        <v>908</v>
      </c>
      <c r="T246" s="223">
        <v>21</v>
      </c>
      <c r="U246" s="223">
        <v>29.8</v>
      </c>
      <c r="V246" s="223">
        <v>9.6</v>
      </c>
      <c r="W246" s="223"/>
      <c r="X246" s="223"/>
      <c r="Y246" s="223"/>
      <c r="Z246" s="223"/>
      <c r="AA246" s="223">
        <v>16.399999999999999</v>
      </c>
      <c r="AB246" s="223">
        <v>11.1</v>
      </c>
      <c r="AC246" s="223"/>
      <c r="AD246" s="223"/>
      <c r="AE246" s="223">
        <v>-8.6999999999999993</v>
      </c>
      <c r="AF246" s="223">
        <v>4.9526911510987235</v>
      </c>
      <c r="AG246" s="223">
        <v>-12.14</v>
      </c>
      <c r="AH246" s="223">
        <v>4.8711131837065524</v>
      </c>
      <c r="AI246" s="223">
        <v>141</v>
      </c>
      <c r="AJ246" s="267">
        <f t="shared" si="63"/>
        <v>101</v>
      </c>
      <c r="AK246" s="223">
        <v>101</v>
      </c>
      <c r="AL246" s="90" t="s">
        <v>624</v>
      </c>
      <c r="AM246" s="90" t="s">
        <v>749</v>
      </c>
      <c r="AN246" s="90" t="s">
        <v>455</v>
      </c>
      <c r="AO246" s="95">
        <v>38</v>
      </c>
      <c r="AP246" s="270" t="s">
        <v>455</v>
      </c>
      <c r="AQ246" s="223"/>
      <c r="AR246" s="223"/>
      <c r="AS246" s="223"/>
      <c r="AT246" s="270" t="s">
        <v>908</v>
      </c>
      <c r="AU246" s="223">
        <v>21</v>
      </c>
      <c r="AV246" s="223">
        <v>25</v>
      </c>
      <c r="AW246" s="223">
        <v>50</v>
      </c>
      <c r="AX246" s="217" t="s">
        <v>908</v>
      </c>
      <c r="AY246" s="223">
        <v>21</v>
      </c>
      <c r="AZ246" s="223">
        <v>29.1</v>
      </c>
      <c r="BA246" s="223">
        <v>9.1999999999999993</v>
      </c>
      <c r="BB246" s="223"/>
      <c r="BC246" s="223"/>
      <c r="BD246" s="223"/>
      <c r="BE246" s="223"/>
      <c r="BF246" s="223">
        <v>22</v>
      </c>
      <c r="BG246" s="223">
        <v>12.2</v>
      </c>
      <c r="BH246" s="223"/>
      <c r="BI246" s="223"/>
      <c r="BJ246" s="223">
        <v>-5.0999999999999996</v>
      </c>
      <c r="BK246" s="223">
        <v>4.7087165620588785</v>
      </c>
      <c r="BL246" s="223">
        <v>-7</v>
      </c>
      <c r="BM246" s="223">
        <v>5.2043367284416817</v>
      </c>
      <c r="BN246" s="223">
        <v>140</v>
      </c>
      <c r="BO246" s="270">
        <f t="shared" si="64"/>
        <v>102</v>
      </c>
      <c r="BP246" s="223">
        <v>102</v>
      </c>
      <c r="BQ246" s="95"/>
      <c r="BR246" s="90" t="s">
        <v>455</v>
      </c>
      <c r="BS246" s="223"/>
      <c r="BT246" s="223"/>
      <c r="BU246" s="223"/>
      <c r="BV246" s="223"/>
      <c r="BW246" s="223"/>
      <c r="BX246" s="223"/>
      <c r="BY246" s="223"/>
      <c r="BZ246" s="223"/>
      <c r="CA246" s="223"/>
      <c r="CB246" s="223"/>
      <c r="CC246" s="223"/>
      <c r="CD246" s="223"/>
      <c r="CE246" s="223"/>
      <c r="CF246" s="223"/>
      <c r="CG246" s="223"/>
      <c r="CH246" s="223"/>
      <c r="CI246" s="223"/>
      <c r="CJ246" s="223"/>
      <c r="CK246" s="223"/>
      <c r="CL246" s="223"/>
      <c r="CM246" s="223"/>
      <c r="CN246" s="223"/>
      <c r="CO246" s="223"/>
      <c r="CP246" s="223"/>
      <c r="CQ246" s="223"/>
      <c r="CR246" s="223"/>
      <c r="CS246" s="223"/>
      <c r="CT246" s="223"/>
      <c r="CU246" s="223"/>
      <c r="CV246" s="95"/>
      <c r="CW246" s="90" t="s">
        <v>455</v>
      </c>
      <c r="CX246" s="95"/>
      <c r="CY246" s="223"/>
      <c r="CZ246" s="223"/>
      <c r="DA246" s="223"/>
      <c r="DB246" s="223"/>
      <c r="DC246" s="223"/>
      <c r="DD246" s="223"/>
      <c r="DE246" s="223"/>
      <c r="DF246" s="223"/>
      <c r="DG246" s="223"/>
      <c r="DH246" s="223"/>
      <c r="DI246" s="223"/>
      <c r="DJ246" s="223"/>
      <c r="DK246" s="223"/>
      <c r="DL246" s="223"/>
      <c r="DM246" s="223"/>
      <c r="DN246" s="223"/>
      <c r="DO246" s="223"/>
      <c r="DP246" s="223"/>
      <c r="DQ246" s="223"/>
      <c r="DR246" s="223"/>
      <c r="DS246" s="223"/>
      <c r="DT246" s="223"/>
      <c r="DU246" s="223"/>
      <c r="DV246" s="223"/>
      <c r="DW246" s="223"/>
      <c r="DX246" s="223"/>
      <c r="DY246" s="223"/>
      <c r="DZ246" s="223"/>
      <c r="EA246" s="223"/>
      <c r="EB246" s="90" t="s">
        <v>455</v>
      </c>
      <c r="EC246" s="223"/>
      <c r="ED246" s="223"/>
      <c r="EE246" s="223"/>
      <c r="EF246" s="223"/>
      <c r="EG246" s="223"/>
      <c r="EH246" s="223"/>
      <c r="EI246" s="223"/>
      <c r="EJ246" s="223"/>
      <c r="EK246" s="223"/>
      <c r="EL246" s="223"/>
      <c r="EM246" s="223"/>
      <c r="EN246" s="223"/>
      <c r="EO246" s="223"/>
      <c r="EP246" s="223"/>
      <c r="EQ246" s="223"/>
      <c r="ER246" s="223"/>
      <c r="ES246" s="223"/>
      <c r="ET246" s="223"/>
      <c r="EU246" s="223"/>
      <c r="EV246" s="223"/>
      <c r="EW246" s="223"/>
      <c r="EX246" s="223"/>
      <c r="EY246" s="223"/>
      <c r="EZ246" s="223"/>
      <c r="FA246" s="223"/>
      <c r="FB246" s="223"/>
      <c r="FC246" s="223"/>
      <c r="FD246" s="223"/>
      <c r="FE246" s="223"/>
      <c r="FF246" s="270" t="s">
        <v>455</v>
      </c>
      <c r="FG246" s="223"/>
      <c r="FH246" s="223"/>
      <c r="FI246" s="223"/>
      <c r="FJ246" s="223"/>
      <c r="FK246" s="223"/>
      <c r="FL246" s="223"/>
      <c r="FM246" s="223"/>
      <c r="FN246" s="223"/>
      <c r="FO246" s="223"/>
      <c r="FP246" s="223"/>
      <c r="FQ246" s="223"/>
      <c r="FR246" s="223"/>
      <c r="FS246" s="223"/>
      <c r="FT246" s="223"/>
      <c r="FU246" s="223"/>
      <c r="FV246" s="223"/>
      <c r="FW246" s="223"/>
      <c r="FX246" s="223"/>
      <c r="FY246" s="223"/>
      <c r="FZ246" s="223"/>
      <c r="GA246" s="223"/>
      <c r="GB246" s="223"/>
      <c r="GC246" s="223"/>
      <c r="GD246" s="223"/>
      <c r="GE246" s="223"/>
      <c r="GF246" s="223"/>
      <c r="GG246" s="223"/>
      <c r="GH246" s="223"/>
      <c r="GI246" s="223"/>
      <c r="GJ246" s="223"/>
      <c r="GK246" s="223"/>
      <c r="GL246" s="223"/>
      <c r="GM246" s="223"/>
      <c r="GN246" s="223"/>
      <c r="GO246" s="223"/>
      <c r="GP246" s="223"/>
      <c r="GQ246" s="223"/>
      <c r="GR246" s="223"/>
      <c r="GS246" s="223"/>
      <c r="GT246" s="223"/>
      <c r="GU246" s="223"/>
      <c r="GV246" s="223"/>
      <c r="GW246" s="223"/>
      <c r="GX246" s="223"/>
      <c r="GY246" s="223"/>
      <c r="GZ246" s="223"/>
      <c r="HA246" s="223"/>
      <c r="HB246" s="223"/>
      <c r="HC246" s="223"/>
      <c r="HD246" s="223"/>
      <c r="HE246" s="223"/>
      <c r="HF246" s="223"/>
      <c r="HG246" s="223"/>
      <c r="HH246" s="223"/>
      <c r="HI246" s="223"/>
      <c r="HJ246" s="223"/>
      <c r="HK246" s="223"/>
      <c r="HL246" s="223"/>
      <c r="HM246" s="223"/>
      <c r="HN246" s="223"/>
      <c r="HO246" s="223"/>
      <c r="HP246" s="223"/>
      <c r="HQ246" s="223"/>
      <c r="HR246" s="223"/>
      <c r="HS246" s="223"/>
      <c r="HT246" s="223"/>
      <c r="HU246" s="223"/>
      <c r="HV246" s="223"/>
      <c r="HW246" s="223"/>
      <c r="HX246" s="223"/>
      <c r="HY246" s="223"/>
      <c r="HZ246" s="223"/>
      <c r="IA246" s="223"/>
      <c r="IB246" s="223"/>
      <c r="IC246" s="223"/>
      <c r="ID246" s="223"/>
      <c r="IE246" s="223"/>
      <c r="IF246" s="223"/>
      <c r="IG246" s="223"/>
      <c r="IH246" s="223"/>
      <c r="II246" s="223"/>
      <c r="IJ246" s="223"/>
      <c r="IK246" s="223"/>
      <c r="IL246" s="223"/>
      <c r="IM246" s="223"/>
      <c r="IN246" s="223"/>
      <c r="IO246" s="223"/>
      <c r="IP246" s="223"/>
      <c r="IQ246" s="223"/>
      <c r="IR246" s="223"/>
      <c r="IS246" s="223"/>
      <c r="IT246" s="223"/>
      <c r="IU246" s="223"/>
      <c r="IV246" s="223"/>
      <c r="IW246" s="223"/>
      <c r="IX246" s="223"/>
      <c r="IY246" s="223"/>
      <c r="IZ246" s="223"/>
      <c r="JA246" s="223"/>
      <c r="JB246" s="223"/>
      <c r="JC246" s="223"/>
      <c r="JD246" s="223"/>
      <c r="JE246" s="223"/>
      <c r="JF246" s="223"/>
      <c r="JG246" s="223"/>
      <c r="JH246" s="223"/>
      <c r="JI246" s="223"/>
      <c r="JJ246" s="223"/>
      <c r="JK246" s="223"/>
      <c r="JL246" s="223"/>
      <c r="JM246" s="223"/>
      <c r="JN246" s="223"/>
      <c r="JO246" s="223"/>
      <c r="JP246" s="223"/>
      <c r="JQ246" s="223"/>
      <c r="JR246" s="223"/>
      <c r="JS246" s="223"/>
      <c r="JT246" s="223"/>
      <c r="JU246" s="223"/>
      <c r="JV246" s="223"/>
      <c r="JW246" s="223"/>
      <c r="JX246" s="223"/>
      <c r="JY246" s="223"/>
      <c r="JZ246" s="223"/>
      <c r="KA246" s="223"/>
      <c r="KB246" s="223"/>
      <c r="KC246" s="223"/>
      <c r="KD246" s="223"/>
      <c r="KE246" s="223"/>
      <c r="KF246" s="223"/>
      <c r="KG246" s="223"/>
      <c r="KH246" s="223"/>
      <c r="KI246" s="223"/>
      <c r="KJ246" s="223"/>
      <c r="KK246" s="223"/>
      <c r="KL246" s="223"/>
      <c r="KM246" s="223"/>
      <c r="KN246" s="223"/>
      <c r="KO246" s="223"/>
      <c r="KP246" s="223"/>
      <c r="KQ246" s="223"/>
      <c r="KR246" s="223"/>
      <c r="KS246" s="223"/>
      <c r="KT246" s="223"/>
      <c r="KU246" s="223"/>
      <c r="KV246" s="223"/>
      <c r="KW246" s="223"/>
      <c r="KX246" s="223"/>
      <c r="KY246" s="223"/>
      <c r="KZ246" s="223"/>
      <c r="LA246" s="223"/>
      <c r="LB246" s="223"/>
      <c r="LC246" s="223"/>
      <c r="LD246" s="223"/>
      <c r="LE246" s="223"/>
      <c r="LF246" s="223"/>
      <c r="LG246" s="223"/>
      <c r="LH246" s="223"/>
      <c r="LI246" s="223"/>
      <c r="LJ246" s="223"/>
      <c r="LK246" s="223"/>
      <c r="LL246" s="223"/>
      <c r="LM246" s="223"/>
      <c r="LN246" s="223"/>
      <c r="LO246" s="223"/>
      <c r="LP246" s="223"/>
      <c r="LQ246" s="223"/>
      <c r="LR246" s="223"/>
      <c r="LS246" s="223"/>
      <c r="LT246" s="223"/>
      <c r="LU246" s="223"/>
      <c r="LV246" s="223"/>
      <c r="LW246" s="223"/>
      <c r="LX246" s="223"/>
      <c r="LY246" s="223"/>
      <c r="LZ246" s="223"/>
      <c r="MA246" s="223"/>
      <c r="MB246" s="223"/>
      <c r="MC246" s="223"/>
      <c r="MD246" s="223"/>
      <c r="ME246" s="223"/>
      <c r="MF246" s="223"/>
      <c r="MG246" s="223"/>
      <c r="MH246" s="223"/>
      <c r="MI246" s="223"/>
      <c r="MJ246" s="223"/>
      <c r="MK246" s="223"/>
      <c r="ML246" s="223"/>
      <c r="MM246" s="223"/>
      <c r="MN246" s="223"/>
      <c r="MO246" s="223"/>
      <c r="MP246" s="223"/>
      <c r="MQ246" s="223"/>
      <c r="MR246" s="223"/>
      <c r="MS246" s="223"/>
      <c r="MT246" s="223"/>
      <c r="MU246" s="223"/>
      <c r="MV246" s="223"/>
      <c r="MW246" s="223"/>
      <c r="MX246" s="223"/>
      <c r="MY246" s="223"/>
      <c r="MZ246" s="223"/>
      <c r="NA246" s="223"/>
      <c r="NB246" s="223"/>
      <c r="NC246" s="223"/>
      <c r="ND246" s="223"/>
      <c r="NE246" s="223"/>
      <c r="NF246" s="223"/>
      <c r="NG246" s="223"/>
      <c r="NH246" s="223"/>
      <c r="NI246" s="223"/>
      <c r="NJ246" s="223"/>
      <c r="NK246" s="223"/>
      <c r="NL246" s="223"/>
      <c r="NM246" s="223"/>
      <c r="NN246" s="223"/>
      <c r="NO246" s="223"/>
      <c r="NP246" s="223"/>
      <c r="NQ246" s="223"/>
      <c r="NR246" s="223"/>
      <c r="NS246" s="223"/>
      <c r="NT246" s="223"/>
      <c r="NU246" s="223"/>
      <c r="NV246" s="223"/>
      <c r="NW246" s="223"/>
      <c r="NX246" s="223"/>
      <c r="NY246" s="223"/>
      <c r="NZ246" s="223"/>
      <c r="OA246" s="223"/>
      <c r="OB246" s="223"/>
      <c r="OC246" s="223"/>
      <c r="OD246" s="223"/>
      <c r="OE246" s="223"/>
      <c r="OF246" s="223"/>
      <c r="OG246" s="223"/>
      <c r="OH246" s="223"/>
      <c r="OI246" s="223"/>
      <c r="OJ246" s="223"/>
      <c r="OK246" s="223"/>
      <c r="OL246" s="223"/>
      <c r="OM246" s="223"/>
      <c r="ON246" s="223"/>
      <c r="OO246" s="223"/>
      <c r="OP246" s="223"/>
      <c r="OQ246" s="223"/>
      <c r="OR246" s="223"/>
      <c r="OS246" s="267">
        <f>IF(ISERROR(#REF!),0,1)</f>
        <v>0</v>
      </c>
      <c r="OT246" s="267">
        <f t="shared" si="65"/>
        <v>1</v>
      </c>
      <c r="OU246" s="267">
        <f t="shared" si="66"/>
        <v>0</v>
      </c>
      <c r="OV246" s="222"/>
      <c r="OW246" s="222"/>
      <c r="OX246" s="222"/>
      <c r="OY246" s="222"/>
      <c r="OZ246" s="222"/>
      <c r="PA246" s="222"/>
      <c r="PB246" s="222"/>
      <c r="PC246" s="222"/>
      <c r="PD246" s="222"/>
      <c r="PE246" s="222"/>
      <c r="PF246" s="222"/>
      <c r="PG246" s="222"/>
      <c r="PH246" s="222"/>
      <c r="PI246" s="222"/>
      <c r="PJ246" s="222"/>
      <c r="PK246" s="222"/>
      <c r="PL246" s="222"/>
      <c r="PM246" s="222"/>
      <c r="PN246" s="222"/>
      <c r="PO246" s="222"/>
      <c r="PP246" s="222"/>
      <c r="PQ246" s="222"/>
      <c r="PR246" s="222"/>
      <c r="PS246" s="222"/>
      <c r="PT246" s="222"/>
      <c r="PU246" s="222"/>
      <c r="PV246" s="222"/>
      <c r="PW246" s="222"/>
      <c r="PX246" s="222"/>
      <c r="PY246" s="222"/>
      <c r="PZ246" s="222"/>
      <c r="QA246" s="222"/>
      <c r="QB246" s="222"/>
      <c r="QC246" s="222"/>
      <c r="QD246" s="222"/>
      <c r="QE246" s="222"/>
      <c r="QF246" s="222"/>
      <c r="QG246" s="222"/>
      <c r="QH246" s="222"/>
      <c r="QI246" s="222"/>
      <c r="QJ246" s="222"/>
      <c r="QK246" s="222"/>
      <c r="QL246" s="222"/>
      <c r="QM246" s="222"/>
      <c r="QN246" s="222"/>
      <c r="QO246" s="222"/>
      <c r="QP246" s="222"/>
      <c r="QQ246" s="222"/>
      <c r="QR246" s="222"/>
      <c r="QS246" s="222"/>
      <c r="QT246" s="222"/>
      <c r="QU246" s="222"/>
      <c r="QV246" s="222"/>
      <c r="QW246" s="222"/>
      <c r="QX246" s="222"/>
      <c r="QY246" s="222"/>
      <c r="QZ246" s="222"/>
      <c r="RA246" s="222"/>
      <c r="RB246" s="222"/>
      <c r="RC246" s="222"/>
      <c r="RD246" s="222"/>
      <c r="RE246" s="222"/>
      <c r="RF246" s="222"/>
      <c r="RG246" s="222"/>
      <c r="RH246" s="222"/>
      <c r="RI246" s="222"/>
      <c r="RJ246" s="222"/>
      <c r="RK246" s="222"/>
      <c r="RL246" s="222"/>
      <c r="RM246" s="222"/>
      <c r="RN246" s="222"/>
      <c r="RO246" s="222"/>
      <c r="RP246" s="222"/>
      <c r="RQ246" s="222"/>
      <c r="RR246" s="222"/>
      <c r="RS246" s="222"/>
      <c r="RT246" s="222"/>
      <c r="RU246" s="222"/>
      <c r="RV246" s="222"/>
      <c r="RW246" s="222"/>
      <c r="RX246" s="222"/>
      <c r="RY246" s="222"/>
      <c r="RZ246" s="222"/>
      <c r="SA246" s="222"/>
      <c r="SB246" s="222"/>
      <c r="SC246" s="222"/>
      <c r="SD246" s="222"/>
      <c r="SE246" s="222"/>
      <c r="SF246" s="222"/>
      <c r="SG246" s="222"/>
      <c r="SH246" s="222"/>
      <c r="SI246" s="222"/>
      <c r="SJ246" s="222"/>
      <c r="SK246" s="222"/>
      <c r="SL246" s="222"/>
      <c r="SM246" s="222"/>
      <c r="SN246" s="222"/>
      <c r="SO246" s="222"/>
      <c r="SP246" s="222"/>
      <c r="SQ246" s="222"/>
      <c r="SR246" s="222"/>
      <c r="SS246" s="222"/>
      <c r="ST246" s="222"/>
      <c r="SU246" s="222"/>
      <c r="SV246" s="222"/>
      <c r="SW246" s="222"/>
      <c r="SX246" s="222"/>
      <c r="SY246" s="222"/>
      <c r="SZ246" s="222"/>
      <c r="TA246" s="222"/>
      <c r="TB246" s="222"/>
      <c r="TC246" s="222"/>
      <c r="TD246" s="222"/>
      <c r="TE246" s="222"/>
      <c r="TF246" s="222"/>
      <c r="TG246" s="222"/>
      <c r="TH246" s="222"/>
      <c r="TI246" s="222"/>
      <c r="TJ246" s="222"/>
      <c r="TK246" s="222"/>
      <c r="TL246" s="222"/>
      <c r="TM246" s="222"/>
      <c r="TN246" s="222"/>
      <c r="TO246" s="222"/>
      <c r="TP246" s="222"/>
      <c r="TQ246" s="222"/>
      <c r="TR246" s="222"/>
      <c r="TS246" s="222"/>
      <c r="TT246" s="222"/>
      <c r="TU246" s="222"/>
      <c r="TV246" s="222"/>
      <c r="TW246" s="222"/>
      <c r="TX246" s="222"/>
      <c r="TY246" s="222"/>
      <c r="TZ246" s="222"/>
      <c r="UA246" s="222"/>
      <c r="UB246" s="222"/>
      <c r="UC246" s="222"/>
      <c r="UD246" s="222"/>
      <c r="UE246" s="222"/>
      <c r="UF246" s="222"/>
      <c r="UG246" s="222"/>
      <c r="UH246" s="222"/>
      <c r="UI246" s="222"/>
      <c r="UJ246" s="222"/>
      <c r="UK246" s="222"/>
      <c r="UL246" s="222"/>
      <c r="UM246" s="222"/>
      <c r="UN246" s="222"/>
      <c r="UO246" s="222"/>
      <c r="UP246" s="222"/>
      <c r="UQ246" s="222"/>
      <c r="UR246" s="222"/>
      <c r="US246" s="222"/>
      <c r="UT246" s="222"/>
      <c r="UU246" s="222"/>
      <c r="UV246" s="222"/>
      <c r="UW246" s="222"/>
      <c r="UX246" s="222"/>
      <c r="UY246" s="222"/>
      <c r="UZ246" s="222"/>
      <c r="VA246" s="222"/>
      <c r="VB246" s="222"/>
      <c r="VC246" s="222"/>
      <c r="VD246" s="222"/>
      <c r="VE246" s="222"/>
      <c r="VF246" s="222"/>
      <c r="VG246" s="222"/>
      <c r="VH246" s="222"/>
      <c r="VI246" s="222"/>
      <c r="VJ246" s="222"/>
      <c r="VK246" s="222"/>
      <c r="VL246" s="222"/>
      <c r="VM246" s="222"/>
      <c r="VN246" s="222"/>
      <c r="VO246" s="222"/>
      <c r="VP246" s="222"/>
      <c r="VQ246" s="222"/>
      <c r="VR246" s="222"/>
      <c r="VS246" s="222"/>
      <c r="VT246" s="222"/>
      <c r="VU246" s="222"/>
      <c r="VV246" s="222"/>
      <c r="VW246" s="222"/>
      <c r="VX246" s="222"/>
      <c r="VY246" s="222"/>
      <c r="VZ246" s="222"/>
      <c r="WA246" s="222"/>
      <c r="WB246" s="222"/>
      <c r="WC246" s="222"/>
      <c r="WD246" s="222"/>
      <c r="WE246" s="222"/>
      <c r="WF246" s="222"/>
      <c r="WG246" s="222"/>
      <c r="WH246" s="222"/>
      <c r="WI246" s="222"/>
      <c r="WJ246" s="222"/>
      <c r="WK246" s="222"/>
      <c r="WL246" s="222"/>
      <c r="WM246" s="222"/>
      <c r="WN246" s="222"/>
      <c r="WO246" s="222"/>
      <c r="WP246" s="222"/>
      <c r="WQ246" s="222"/>
      <c r="WR246" s="222"/>
      <c r="WS246" s="222"/>
      <c r="WT246" s="222"/>
      <c r="WU246" s="222"/>
      <c r="WV246" s="222"/>
      <c r="WW246" s="222"/>
      <c r="WX246" s="222"/>
      <c r="WY246" s="222"/>
      <c r="WZ246" s="222"/>
      <c r="XA246" s="222"/>
      <c r="XB246" s="222"/>
      <c r="XC246" s="222"/>
      <c r="XD246" s="222"/>
      <c r="XE246" s="222"/>
      <c r="XF246" s="222"/>
      <c r="XG246" s="222"/>
      <c r="XH246" s="222"/>
      <c r="XI246" s="222"/>
      <c r="XJ246" s="222"/>
      <c r="XK246" s="222"/>
      <c r="XL246" s="222"/>
      <c r="XM246" s="222"/>
      <c r="XN246" s="222"/>
      <c r="XO246" s="222"/>
      <c r="XP246" s="222"/>
      <c r="XQ246" s="222"/>
      <c r="XR246" s="222"/>
      <c r="XS246" s="222"/>
      <c r="XT246" s="222"/>
      <c r="XU246" s="222"/>
      <c r="XV246" s="222"/>
      <c r="XW246" s="222"/>
      <c r="XX246" s="222"/>
      <c r="XY246" s="222"/>
      <c r="XZ246" s="222"/>
      <c r="YA246" s="222"/>
      <c r="YB246" s="222"/>
      <c r="YC246" s="222"/>
      <c r="YD246" s="222"/>
      <c r="YE246" s="222"/>
      <c r="YF246" s="222"/>
      <c r="YG246" s="222"/>
      <c r="YH246" s="222"/>
      <c r="YI246" s="222"/>
      <c r="YJ246" s="222"/>
      <c r="YK246" s="222"/>
      <c r="YL246" s="222"/>
      <c r="YM246" s="222"/>
      <c r="YN246" s="222"/>
      <c r="YO246" s="222"/>
      <c r="YP246" s="222"/>
      <c r="YQ246" s="222"/>
      <c r="YR246" s="222"/>
      <c r="YS246" s="222"/>
      <c r="YT246" s="222"/>
      <c r="YU246" s="222"/>
      <c r="YV246" s="222"/>
      <c r="YW246" s="222"/>
      <c r="YX246" s="222"/>
      <c r="YY246" s="222"/>
      <c r="YZ246" s="222"/>
      <c r="ZA246" s="222"/>
      <c r="ZB246" s="222"/>
      <c r="ZC246" s="222"/>
      <c r="ZD246" s="222"/>
      <c r="ZE246" s="222"/>
      <c r="ZF246" s="222"/>
      <c r="ZG246" s="222"/>
      <c r="ZH246" s="222"/>
      <c r="ZI246" s="222"/>
      <c r="ZJ246" s="222"/>
      <c r="ZK246" s="222"/>
      <c r="ZL246" s="222"/>
      <c r="ZM246" s="222"/>
      <c r="ZN246" s="222"/>
      <c r="ZO246" s="222"/>
      <c r="ZP246" s="222"/>
      <c r="ZQ246" s="222"/>
      <c r="ZR246" s="222"/>
      <c r="ZS246" s="222"/>
      <c r="ZT246" s="222"/>
      <c r="ZU246" s="222"/>
      <c r="ZV246" s="222"/>
      <c r="ZW246" s="222"/>
      <c r="ZX246" s="222"/>
      <c r="ZY246" s="222"/>
      <c r="ZZ246" s="222"/>
      <c r="AAA246" s="222"/>
      <c r="AAB246" s="222"/>
      <c r="AAC246" s="222"/>
      <c r="AAD246" s="222"/>
      <c r="AAE246" s="222"/>
      <c r="AAF246" s="222"/>
      <c r="AAG246" s="222"/>
      <c r="AAH246" s="222"/>
      <c r="AAI246" s="222"/>
      <c r="AAJ246" s="222"/>
      <c r="AAK246" s="222"/>
      <c r="AAL246" s="222"/>
      <c r="AAM246" s="222"/>
      <c r="AAN246" s="222"/>
      <c r="AAO246" s="222"/>
      <c r="AAP246" s="222"/>
      <c r="AAQ246" s="222"/>
      <c r="AAR246" s="222"/>
      <c r="AAS246" s="222"/>
      <c r="AAT246" s="222"/>
      <c r="AAU246" s="222"/>
      <c r="AAV246" s="222"/>
      <c r="AAW246" s="222"/>
      <c r="AAX246" s="222"/>
      <c r="AAY246" s="222"/>
      <c r="AAZ246" s="222"/>
      <c r="ABA246" s="222"/>
      <c r="ABB246" s="222"/>
      <c r="ABC246" s="222"/>
      <c r="ABD246" s="222"/>
      <c r="ABE246" s="222"/>
      <c r="ABF246" s="222"/>
      <c r="ABG246" s="222"/>
      <c r="ABH246" s="222"/>
      <c r="ABI246" s="222"/>
      <c r="ABJ246" s="222"/>
      <c r="ABK246" s="222"/>
      <c r="ABL246" s="222"/>
      <c r="ABM246" s="222"/>
      <c r="ABN246" s="222"/>
      <c r="ABO246" s="222"/>
      <c r="ABP246" s="222"/>
      <c r="ABQ246" s="222"/>
      <c r="ABR246" s="222"/>
      <c r="ABS246" s="222"/>
      <c r="ABT246" s="222"/>
      <c r="ABU246" s="222"/>
      <c r="ABV246" s="222"/>
      <c r="ABW246" s="222"/>
      <c r="ABX246" s="222"/>
      <c r="ABY246" s="222"/>
      <c r="ABZ246" s="222"/>
      <c r="ACA246" s="222"/>
      <c r="ACB246" s="222"/>
      <c r="ACC246" s="222"/>
      <c r="ACD246" s="222"/>
      <c r="ACE246" s="222"/>
      <c r="ACF246" s="222"/>
      <c r="ACG246" s="222"/>
      <c r="ACH246" s="222"/>
      <c r="ACI246" s="222"/>
      <c r="ACJ246" s="222"/>
      <c r="ACK246" s="222"/>
      <c r="ACL246" s="222"/>
      <c r="ACM246" s="222"/>
      <c r="ACN246" s="222"/>
      <c r="ACO246" s="222"/>
      <c r="ACP246" s="222"/>
      <c r="ACQ246" s="222"/>
      <c r="ACR246" s="222"/>
      <c r="ACS246" s="222"/>
      <c r="ACT246" s="222"/>
      <c r="ACU246" s="222"/>
      <c r="ACV246" s="222"/>
      <c r="ACW246" s="222"/>
      <c r="ACX246" s="222"/>
      <c r="ACY246" s="222"/>
      <c r="ACZ246" s="222"/>
      <c r="ADA246" s="222"/>
      <c r="ADB246" s="222"/>
      <c r="ADC246" s="222"/>
      <c r="ADD246" s="222"/>
      <c r="ADE246" s="222"/>
      <c r="ADF246" s="222"/>
      <c r="ADG246" s="222"/>
      <c r="ADH246" s="222"/>
      <c r="ADI246" s="222"/>
      <c r="ADJ246" s="222"/>
      <c r="ADK246" s="222"/>
      <c r="ADL246" s="222"/>
      <c r="ADM246" s="222"/>
      <c r="ADN246" s="222"/>
      <c r="ADO246" s="222"/>
      <c r="ADP246" s="222"/>
      <c r="ADQ246" s="222"/>
      <c r="ADR246" s="222"/>
      <c r="ADS246" s="222"/>
      <c r="ADT246" s="222"/>
      <c r="ADU246" s="222"/>
      <c r="ADV246" s="222"/>
      <c r="ADW246" s="222"/>
      <c r="ADX246" s="222"/>
      <c r="ADY246" s="222"/>
      <c r="ADZ246" s="222"/>
      <c r="AEA246" s="222"/>
      <c r="AEB246" s="222"/>
      <c r="AEC246" s="222"/>
      <c r="AED246" s="222"/>
      <c r="AEE246" s="222"/>
      <c r="AEF246" s="222"/>
      <c r="AEG246" s="222"/>
      <c r="AEH246" s="222"/>
      <c r="AEI246" s="222"/>
      <c r="AEJ246" s="222"/>
      <c r="AEK246" s="222"/>
      <c r="AEL246" s="222"/>
      <c r="AEM246" s="222"/>
      <c r="AEN246" s="222"/>
      <c r="AEO246" s="222"/>
      <c r="AEP246" s="222"/>
      <c r="AEQ246" s="222"/>
      <c r="AER246" s="222"/>
      <c r="AES246" s="222"/>
      <c r="AET246" s="222"/>
      <c r="AEU246" s="222"/>
      <c r="AEV246" s="222"/>
      <c r="AEW246" s="222"/>
      <c r="AEX246" s="222"/>
      <c r="AEY246" s="222"/>
      <c r="AEZ246" s="222"/>
      <c r="AFA246" s="222"/>
      <c r="AFB246" s="222"/>
      <c r="AFC246" s="222"/>
      <c r="AFD246" s="222"/>
      <c r="AFE246" s="222"/>
      <c r="AFF246" s="222"/>
      <c r="AFG246" s="222"/>
      <c r="AFH246" s="222"/>
      <c r="AFI246" s="222"/>
      <c r="AFJ246" s="222"/>
      <c r="AFK246" s="222"/>
      <c r="AFL246" s="222"/>
      <c r="AFM246" s="222"/>
      <c r="AFN246" s="222"/>
      <c r="AFO246" s="222"/>
      <c r="AFP246" s="222"/>
      <c r="AFQ246" s="222"/>
      <c r="AFR246" s="222"/>
      <c r="AFS246" s="222"/>
      <c r="AFT246" s="222"/>
    </row>
    <row r="247" spans="1:852">
      <c r="A247" s="226" t="s">
        <v>2953</v>
      </c>
      <c r="B247" s="265" t="s">
        <v>10041</v>
      </c>
      <c r="C247" s="840" t="str">
        <f>IF(Severity!F247&gt;=0.5,"YES","NO")</f>
        <v>NO</v>
      </c>
      <c r="D247" s="840" t="str">
        <f>IF(Severity!G247&gt;=0.5,"YES","NO")</f>
        <v>YES</v>
      </c>
      <c r="E247" s="208">
        <v>4</v>
      </c>
      <c r="F247" s="208">
        <v>2</v>
      </c>
      <c r="G247" s="270" t="s">
        <v>406</v>
      </c>
      <c r="H247" s="270" t="s">
        <v>455</v>
      </c>
      <c r="I247" s="270">
        <v>11</v>
      </c>
      <c r="J247" s="270">
        <v>13</v>
      </c>
      <c r="K247" s="270" t="s">
        <v>455</v>
      </c>
      <c r="L247" s="212"/>
      <c r="M247" s="212"/>
      <c r="N247" s="270"/>
      <c r="O247" s="270" t="s">
        <v>602</v>
      </c>
      <c r="P247" s="267">
        <v>21</v>
      </c>
      <c r="Q247" s="267">
        <v>28</v>
      </c>
      <c r="R247" s="267">
        <v>50</v>
      </c>
      <c r="S247" s="270" t="s">
        <v>602</v>
      </c>
      <c r="T247" s="267">
        <v>21</v>
      </c>
      <c r="U247" s="113">
        <v>24.5</v>
      </c>
      <c r="V247" s="113">
        <v>4.2</v>
      </c>
      <c r="W247" s="113"/>
      <c r="X247" s="113"/>
      <c r="Y247" s="113"/>
      <c r="Z247" s="113"/>
      <c r="AA247" s="113"/>
      <c r="AB247" s="113"/>
      <c r="AC247" s="113"/>
      <c r="AD247" s="113"/>
      <c r="AE247" s="114"/>
      <c r="AF247" s="113"/>
      <c r="AG247" s="113"/>
      <c r="AH247" s="113"/>
      <c r="AI247" s="267">
        <v>55</v>
      </c>
      <c r="AJ247" s="267">
        <f t="shared" si="63"/>
        <v>42</v>
      </c>
      <c r="AK247" s="267" t="s">
        <v>455</v>
      </c>
      <c r="AL247" s="270" t="s">
        <v>3011</v>
      </c>
      <c r="AM247" s="270" t="s">
        <v>455</v>
      </c>
      <c r="AN247" s="270">
        <v>3</v>
      </c>
      <c r="AO247" s="270">
        <v>21</v>
      </c>
      <c r="AP247" s="270" t="s">
        <v>455</v>
      </c>
      <c r="AQ247" s="212"/>
      <c r="AR247" s="212"/>
      <c r="AS247" s="212"/>
      <c r="AT247" s="267" t="s">
        <v>602</v>
      </c>
      <c r="AU247" s="267">
        <v>21</v>
      </c>
      <c r="AV247" s="267">
        <v>11</v>
      </c>
      <c r="AW247" s="267">
        <v>50</v>
      </c>
      <c r="AX247" s="267" t="s">
        <v>602</v>
      </c>
      <c r="AY247" s="267">
        <v>21</v>
      </c>
      <c r="AZ247" s="114">
        <v>23.4</v>
      </c>
      <c r="BA247" s="114">
        <v>4.9000000000000004</v>
      </c>
      <c r="BB247" s="114"/>
      <c r="BC247" s="114"/>
      <c r="BD247" s="114"/>
      <c r="BE247" s="114"/>
      <c r="BF247" s="114"/>
      <c r="BG247" s="114"/>
      <c r="BH247" s="114"/>
      <c r="BI247" s="114"/>
      <c r="BJ247" s="114"/>
      <c r="BK247" s="114"/>
      <c r="BL247" s="114"/>
      <c r="BM247" s="114"/>
      <c r="BN247" s="270">
        <v>50</v>
      </c>
      <c r="BO247" s="270">
        <f t="shared" si="64"/>
        <v>29</v>
      </c>
      <c r="BP247" s="270" t="s">
        <v>455</v>
      </c>
      <c r="BQ247" s="90"/>
      <c r="BR247" s="270" t="s">
        <v>455</v>
      </c>
      <c r="BS247" s="212"/>
      <c r="BT247" s="212"/>
      <c r="BU247" s="212"/>
      <c r="BV247" s="212"/>
      <c r="BW247" s="212"/>
      <c r="BX247" s="212"/>
      <c r="BY247" s="212"/>
      <c r="BZ247" s="212"/>
      <c r="CA247" s="212"/>
      <c r="CB247" s="212"/>
      <c r="CC247" s="212"/>
      <c r="CD247" s="212"/>
      <c r="CE247" s="114"/>
      <c r="CF247" s="114"/>
      <c r="CG247" s="114"/>
      <c r="CH247" s="114"/>
      <c r="CI247" s="114"/>
      <c r="CJ247" s="114"/>
      <c r="CK247" s="114"/>
      <c r="CL247" s="114"/>
      <c r="CM247" s="114"/>
      <c r="CN247" s="114"/>
      <c r="CO247" s="114"/>
      <c r="CP247" s="114"/>
      <c r="CQ247" s="114"/>
      <c r="CR247" s="114"/>
      <c r="CS247" s="212"/>
      <c r="CT247" s="212"/>
      <c r="CU247" s="212"/>
      <c r="CV247" s="90"/>
      <c r="CW247" s="270" t="s">
        <v>455</v>
      </c>
      <c r="CX247" s="90"/>
      <c r="CY247" s="212"/>
      <c r="CZ247" s="212"/>
      <c r="DA247" s="212"/>
      <c r="DB247" s="212"/>
      <c r="DC247" s="212"/>
      <c r="DD247" s="212"/>
      <c r="DE247" s="212"/>
      <c r="DF247" s="212"/>
      <c r="DG247" s="212"/>
      <c r="DH247" s="212"/>
      <c r="DI247" s="212"/>
      <c r="DJ247" s="113"/>
      <c r="DK247" s="113"/>
      <c r="DL247" s="113"/>
      <c r="DM247" s="113"/>
      <c r="DN247" s="113"/>
      <c r="DO247" s="113"/>
      <c r="DP247" s="113"/>
      <c r="DQ247" s="113"/>
      <c r="DR247" s="113"/>
      <c r="DS247" s="113"/>
      <c r="DT247" s="113"/>
      <c r="DU247" s="113"/>
      <c r="DV247" s="113"/>
      <c r="DW247" s="113"/>
      <c r="DX247" s="212"/>
      <c r="DY247" s="212"/>
      <c r="DZ247" s="212"/>
      <c r="EA247" s="212"/>
      <c r="EB247" s="270" t="s">
        <v>455</v>
      </c>
      <c r="EC247" s="212"/>
      <c r="ED247" s="212"/>
      <c r="EE247" s="212"/>
      <c r="EF247" s="212"/>
      <c r="EG247" s="212"/>
      <c r="EH247" s="212"/>
      <c r="EI247" s="212"/>
      <c r="EJ247" s="212"/>
      <c r="EK247" s="212"/>
      <c r="EL247" s="212"/>
      <c r="EM247" s="212"/>
      <c r="EN247" s="212"/>
      <c r="EO247" s="113"/>
      <c r="EP247" s="113"/>
      <c r="EQ247" s="113"/>
      <c r="ER247" s="113"/>
      <c r="ES247" s="113"/>
      <c r="ET247" s="113"/>
      <c r="EU247" s="113"/>
      <c r="EV247" s="113"/>
      <c r="EW247" s="113"/>
      <c r="EX247" s="113"/>
      <c r="EY247" s="113"/>
      <c r="EZ247" s="113"/>
      <c r="FA247" s="113"/>
      <c r="FB247" s="113"/>
      <c r="FC247" s="212"/>
      <c r="FD247" s="212"/>
      <c r="FE247" s="212"/>
      <c r="FF247" s="270" t="s">
        <v>455</v>
      </c>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70" t="s">
        <v>455</v>
      </c>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c r="IS247" s="270" t="s">
        <v>455</v>
      </c>
      <c r="IT247" s="212"/>
      <c r="IU247" s="212"/>
      <c r="IV247" s="212"/>
      <c r="IW247" s="212"/>
      <c r="IX247" s="212"/>
      <c r="IY247" s="212"/>
      <c r="IZ247" s="212"/>
      <c r="JA247" s="212"/>
      <c r="JB247" s="212"/>
      <c r="JC247" s="212"/>
      <c r="JD247" s="212"/>
      <c r="JE247" s="212"/>
      <c r="JF247" s="212"/>
      <c r="JG247" s="212"/>
      <c r="JH247" s="212"/>
      <c r="JI247" s="212"/>
      <c r="JJ247" s="212"/>
      <c r="JK247" s="212"/>
      <c r="JL247" s="212"/>
      <c r="JM247" s="212"/>
      <c r="JN247" s="212"/>
      <c r="JO247" s="212"/>
      <c r="JP247" s="212"/>
      <c r="JQ247" s="212"/>
      <c r="JR247" s="212"/>
      <c r="JS247" s="212"/>
      <c r="JT247" s="212"/>
      <c r="JU247" s="212"/>
      <c r="JV247" s="212"/>
      <c r="JW247" s="212"/>
      <c r="JX247" s="212"/>
      <c r="JY247" s="212"/>
      <c r="JZ247" s="212"/>
      <c r="KA247" s="212"/>
      <c r="KB247" s="212"/>
      <c r="KC247" s="212"/>
      <c r="KD247" s="212"/>
      <c r="KE247" s="270" t="s">
        <v>455</v>
      </c>
      <c r="KF247" s="212"/>
      <c r="KG247" s="212"/>
      <c r="KH247" s="212"/>
      <c r="KI247" s="212"/>
      <c r="KJ247" s="212"/>
      <c r="KK247" s="212"/>
      <c r="KL247" s="212"/>
      <c r="KM247" s="212"/>
      <c r="KN247" s="212"/>
      <c r="KO247" s="212"/>
      <c r="KP247" s="212"/>
      <c r="KQ247" s="212"/>
      <c r="KR247" s="212"/>
      <c r="KS247" s="212"/>
      <c r="KT247" s="212"/>
      <c r="KU247" s="212"/>
      <c r="KV247" s="212"/>
      <c r="KW247" s="212"/>
      <c r="KX247" s="212"/>
      <c r="KY247" s="212"/>
      <c r="KZ247" s="212"/>
      <c r="LA247" s="212"/>
      <c r="LB247" s="212"/>
      <c r="LC247" s="212"/>
      <c r="LD247" s="212"/>
      <c r="LE247" s="212"/>
      <c r="LF247" s="212"/>
      <c r="LG247" s="212"/>
      <c r="LH247" s="212"/>
      <c r="LI247" s="212"/>
      <c r="LJ247" s="212"/>
      <c r="LK247" s="212"/>
      <c r="LL247" s="212"/>
      <c r="LM247" s="212"/>
      <c r="LN247" s="212"/>
      <c r="LO247" s="212"/>
      <c r="LP247" s="212"/>
      <c r="LQ247" s="212"/>
      <c r="LR247" s="212"/>
      <c r="LS247" s="212"/>
      <c r="LT247" s="270" t="s">
        <v>455</v>
      </c>
      <c r="LU247" s="212"/>
      <c r="LV247" s="212"/>
      <c r="LW247" s="212"/>
      <c r="LX247" s="212"/>
      <c r="LY247" s="212"/>
      <c r="LZ247" s="212"/>
      <c r="MA247" s="212"/>
      <c r="MB247" s="212"/>
      <c r="MC247" s="212"/>
      <c r="MD247" s="212"/>
      <c r="ME247" s="212"/>
      <c r="MF247" s="212"/>
      <c r="MG247" s="212"/>
      <c r="MH247" s="212"/>
      <c r="MI247" s="212"/>
      <c r="MJ247" s="212"/>
      <c r="MK247" s="212"/>
      <c r="ML247" s="212"/>
      <c r="MM247" s="212"/>
      <c r="MN247" s="212"/>
      <c r="MO247" s="212"/>
      <c r="MP247" s="212"/>
      <c r="MQ247" s="212"/>
      <c r="MR247" s="212"/>
      <c r="MS247" s="212"/>
      <c r="MT247" s="212"/>
      <c r="MU247" s="212"/>
      <c r="MV247" s="212"/>
      <c r="MW247" s="212"/>
      <c r="MX247" s="212"/>
      <c r="MY247" s="212"/>
      <c r="MZ247" s="212"/>
      <c r="NA247" s="212"/>
      <c r="NB247" s="212"/>
      <c r="NC247" s="212"/>
      <c r="ND247" s="212"/>
      <c r="NE247" s="212"/>
      <c r="NF247" s="212"/>
      <c r="NG247" s="212"/>
      <c r="NH247" s="212"/>
      <c r="NI247" s="212"/>
      <c r="NJ247" s="212"/>
      <c r="NK247" s="212"/>
      <c r="NL247" s="212"/>
      <c r="NM247" s="212"/>
      <c r="NN247" s="212"/>
      <c r="NO247" s="212"/>
      <c r="NP247" s="212"/>
      <c r="NQ247" s="212"/>
      <c r="NR247" s="212"/>
      <c r="NS247" s="212"/>
      <c r="NT247" s="212"/>
      <c r="NU247" s="212"/>
      <c r="NV247" s="212"/>
      <c r="NW247" s="212"/>
      <c r="NX247" s="212"/>
      <c r="NY247" s="212"/>
      <c r="NZ247" s="212"/>
      <c r="OA247" s="212"/>
      <c r="OB247" s="212"/>
      <c r="OC247" s="212"/>
      <c r="OD247" s="212"/>
      <c r="OE247" s="212"/>
      <c r="OF247" s="212"/>
      <c r="OG247" s="212"/>
      <c r="OH247" s="212"/>
      <c r="OI247" s="212"/>
      <c r="OJ247" s="212"/>
      <c r="OK247" s="212"/>
      <c r="OL247" s="212"/>
      <c r="OM247" s="212"/>
      <c r="ON247" s="212"/>
      <c r="OO247" s="212"/>
      <c r="OP247" s="212"/>
      <c r="OQ247" s="212"/>
      <c r="OR247" s="212"/>
      <c r="OS247" s="267">
        <f>IF(ISERROR(#REF!),0,1)</f>
        <v>0</v>
      </c>
      <c r="OT247" s="267">
        <f t="shared" si="65"/>
        <v>0</v>
      </c>
      <c r="OU247" s="267">
        <f t="shared" si="66"/>
        <v>1</v>
      </c>
      <c r="OV247" s="222"/>
      <c r="OW247" s="222"/>
      <c r="OX247" s="222"/>
      <c r="OY247" s="222"/>
      <c r="OZ247" s="222"/>
      <c r="PA247" s="222"/>
      <c r="PB247" s="222"/>
      <c r="PC247" s="222"/>
      <c r="PD247" s="222"/>
      <c r="PE247" s="222"/>
      <c r="PF247" s="222"/>
      <c r="PG247" s="222"/>
      <c r="PH247" s="222"/>
      <c r="PI247" s="222"/>
      <c r="PJ247" s="222"/>
      <c r="PK247" s="222"/>
      <c r="PL247" s="222"/>
      <c r="PM247" s="222"/>
      <c r="PN247" s="222"/>
      <c r="PO247" s="222"/>
      <c r="PP247" s="222"/>
      <c r="PQ247" s="222"/>
      <c r="PR247" s="222"/>
      <c r="PS247" s="222"/>
      <c r="PT247" s="222"/>
      <c r="PU247" s="222"/>
      <c r="PV247" s="222"/>
      <c r="PW247" s="222"/>
      <c r="PX247" s="222"/>
      <c r="PY247" s="222"/>
      <c r="PZ247" s="222"/>
      <c r="QA247" s="222"/>
      <c r="QB247" s="222"/>
      <c r="QC247" s="222"/>
      <c r="QD247" s="222"/>
      <c r="QE247" s="222"/>
      <c r="QF247" s="222"/>
      <c r="QG247" s="222"/>
      <c r="QH247" s="222"/>
      <c r="QI247" s="222"/>
      <c r="QJ247" s="222"/>
      <c r="QK247" s="222"/>
      <c r="QL247" s="222"/>
      <c r="QM247" s="222"/>
      <c r="QN247" s="222"/>
      <c r="QO247" s="222"/>
      <c r="QP247" s="222"/>
      <c r="QQ247" s="222"/>
      <c r="QR247" s="222"/>
      <c r="QS247" s="222"/>
      <c r="QT247" s="222"/>
      <c r="QU247" s="222"/>
      <c r="QV247" s="222"/>
      <c r="QW247" s="222"/>
      <c r="QX247" s="222"/>
      <c r="QY247" s="222"/>
      <c r="QZ247" s="222"/>
      <c r="RA247" s="222"/>
      <c r="RB247" s="222"/>
      <c r="RC247" s="222"/>
      <c r="RD247" s="222"/>
      <c r="RE247" s="222"/>
      <c r="RF247" s="222"/>
      <c r="RG247" s="222"/>
      <c r="RH247" s="222"/>
      <c r="RI247" s="222"/>
      <c r="RJ247" s="222"/>
      <c r="RK247" s="222"/>
      <c r="RL247" s="222"/>
      <c r="RM247" s="222"/>
      <c r="RN247" s="222"/>
      <c r="RO247" s="222"/>
      <c r="RP247" s="222"/>
      <c r="RQ247" s="222"/>
      <c r="RR247" s="222"/>
      <c r="RS247" s="222"/>
      <c r="RT247" s="222"/>
      <c r="RU247" s="222"/>
      <c r="RV247" s="222"/>
      <c r="RW247" s="222"/>
      <c r="RX247" s="222"/>
      <c r="RY247" s="222"/>
      <c r="RZ247" s="222"/>
      <c r="SA247" s="222"/>
      <c r="SB247" s="222"/>
      <c r="SC247" s="222"/>
      <c r="SD247" s="222"/>
      <c r="SE247" s="222"/>
      <c r="SF247" s="222"/>
      <c r="SG247" s="222"/>
      <c r="SH247" s="222"/>
      <c r="SI247" s="222"/>
      <c r="SJ247" s="222"/>
      <c r="SK247" s="222"/>
      <c r="SL247" s="222"/>
      <c r="SM247" s="222"/>
      <c r="SN247" s="222"/>
      <c r="SO247" s="222"/>
      <c r="SP247" s="222"/>
      <c r="SQ247" s="222"/>
      <c r="SR247" s="222"/>
      <c r="SS247" s="222"/>
      <c r="ST247" s="222"/>
      <c r="SU247" s="222"/>
      <c r="SV247" s="222"/>
      <c r="SW247" s="222"/>
      <c r="SX247" s="222"/>
      <c r="SY247" s="222"/>
      <c r="SZ247" s="222"/>
      <c r="TA247" s="222"/>
      <c r="TB247" s="222"/>
      <c r="TC247" s="222"/>
      <c r="TD247" s="222"/>
      <c r="TE247" s="222"/>
      <c r="TF247" s="222"/>
      <c r="TG247" s="222"/>
      <c r="TH247" s="222"/>
      <c r="TI247" s="222"/>
      <c r="TJ247" s="222"/>
      <c r="TK247" s="222"/>
      <c r="TL247" s="222"/>
      <c r="TM247" s="222"/>
      <c r="TN247" s="222"/>
      <c r="TO247" s="222"/>
      <c r="TP247" s="222"/>
      <c r="TQ247" s="222"/>
      <c r="TR247" s="222"/>
      <c r="TS247" s="222"/>
      <c r="TT247" s="222"/>
      <c r="TU247" s="222"/>
      <c r="TV247" s="222"/>
      <c r="TW247" s="222"/>
      <c r="TX247" s="222"/>
      <c r="TY247" s="222"/>
      <c r="TZ247" s="222"/>
      <c r="UA247" s="222"/>
      <c r="UB247" s="222"/>
      <c r="UC247" s="222"/>
      <c r="UD247" s="222"/>
      <c r="UE247" s="222"/>
      <c r="UF247" s="222"/>
      <c r="UG247" s="222"/>
      <c r="UH247" s="222"/>
      <c r="UI247" s="222"/>
      <c r="UJ247" s="222"/>
      <c r="UK247" s="222"/>
      <c r="UL247" s="222"/>
      <c r="UM247" s="222"/>
      <c r="UN247" s="222"/>
      <c r="UO247" s="222"/>
      <c r="UP247" s="222"/>
      <c r="UQ247" s="222"/>
      <c r="UR247" s="222"/>
      <c r="US247" s="222"/>
      <c r="UT247" s="222"/>
      <c r="UU247" s="222"/>
      <c r="UV247" s="222"/>
      <c r="UW247" s="222"/>
      <c r="UX247" s="222"/>
      <c r="UY247" s="222"/>
      <c r="UZ247" s="222"/>
      <c r="VA247" s="222"/>
      <c r="VB247" s="222"/>
      <c r="VC247" s="222"/>
      <c r="VD247" s="222"/>
      <c r="VE247" s="222"/>
      <c r="VF247" s="222"/>
      <c r="VG247" s="222"/>
      <c r="VH247" s="222"/>
      <c r="VI247" s="222"/>
      <c r="VJ247" s="222"/>
      <c r="VK247" s="222"/>
      <c r="VL247" s="222"/>
      <c r="VM247" s="222"/>
      <c r="VN247" s="222"/>
      <c r="VO247" s="222"/>
      <c r="VP247" s="222"/>
      <c r="VQ247" s="222"/>
      <c r="VR247" s="222"/>
      <c r="VS247" s="222"/>
      <c r="VT247" s="222"/>
      <c r="VU247" s="222"/>
      <c r="VV247" s="222"/>
      <c r="VW247" s="222"/>
      <c r="VX247" s="222"/>
      <c r="VY247" s="222"/>
      <c r="VZ247" s="222"/>
      <c r="WA247" s="222"/>
      <c r="WB247" s="222"/>
      <c r="WC247" s="222"/>
      <c r="WD247" s="222"/>
      <c r="WE247" s="222"/>
      <c r="WF247" s="222"/>
      <c r="WG247" s="222"/>
      <c r="WH247" s="222"/>
      <c r="WI247" s="222"/>
      <c r="WJ247" s="222"/>
      <c r="WK247" s="222"/>
      <c r="WL247" s="222"/>
      <c r="WM247" s="222"/>
      <c r="WN247" s="222"/>
      <c r="WO247" s="222"/>
      <c r="WP247" s="222"/>
      <c r="WQ247" s="222"/>
      <c r="WR247" s="222"/>
      <c r="WS247" s="222"/>
      <c r="WT247" s="222"/>
      <c r="WU247" s="222"/>
      <c r="WV247" s="222"/>
      <c r="WW247" s="222"/>
      <c r="WX247" s="222"/>
      <c r="WY247" s="222"/>
      <c r="WZ247" s="222"/>
      <c r="XA247" s="222"/>
      <c r="XB247" s="222"/>
      <c r="XC247" s="222"/>
      <c r="XD247" s="222"/>
      <c r="XE247" s="222"/>
      <c r="XF247" s="222"/>
      <c r="XG247" s="222"/>
      <c r="XH247" s="222"/>
      <c r="XI247" s="222"/>
      <c r="XJ247" s="222"/>
      <c r="XK247" s="222"/>
      <c r="XL247" s="222"/>
      <c r="XM247" s="222"/>
      <c r="XN247" s="222"/>
      <c r="XO247" s="222"/>
      <c r="XP247" s="222"/>
      <c r="XQ247" s="222"/>
      <c r="XR247" s="222"/>
      <c r="XS247" s="222"/>
      <c r="XT247" s="222"/>
      <c r="XU247" s="222"/>
      <c r="XV247" s="222"/>
      <c r="XW247" s="222"/>
      <c r="XX247" s="222"/>
      <c r="XY247" s="222"/>
      <c r="XZ247" s="222"/>
      <c r="YA247" s="222"/>
      <c r="YB247" s="222"/>
      <c r="YC247" s="222"/>
      <c r="YD247" s="222"/>
      <c r="YE247" s="222"/>
      <c r="YF247" s="222"/>
      <c r="YG247" s="222"/>
      <c r="YH247" s="222"/>
      <c r="YI247" s="222"/>
      <c r="YJ247" s="222"/>
      <c r="YK247" s="222"/>
      <c r="YL247" s="222"/>
      <c r="YM247" s="222"/>
      <c r="YN247" s="222"/>
      <c r="YO247" s="222"/>
      <c r="YP247" s="222"/>
      <c r="YQ247" s="222"/>
      <c r="YR247" s="222"/>
      <c r="YS247" s="222"/>
      <c r="YT247" s="222"/>
      <c r="YU247" s="222"/>
      <c r="YV247" s="222"/>
      <c r="YW247" s="222"/>
      <c r="YX247" s="222"/>
      <c r="YY247" s="222"/>
      <c r="YZ247" s="222"/>
      <c r="ZA247" s="222"/>
      <c r="ZB247" s="222"/>
      <c r="ZC247" s="222"/>
      <c r="ZD247" s="222"/>
      <c r="ZE247" s="222"/>
      <c r="ZF247" s="222"/>
      <c r="ZG247" s="222"/>
      <c r="ZH247" s="222"/>
      <c r="ZI247" s="222"/>
      <c r="ZJ247" s="222"/>
      <c r="ZK247" s="222"/>
      <c r="ZL247" s="222"/>
      <c r="ZM247" s="222"/>
      <c r="ZN247" s="222"/>
      <c r="ZO247" s="222"/>
      <c r="ZP247" s="222"/>
      <c r="ZQ247" s="222"/>
      <c r="ZR247" s="222"/>
      <c r="ZS247" s="222"/>
      <c r="ZT247" s="222"/>
      <c r="ZU247" s="222"/>
      <c r="ZV247" s="222"/>
      <c r="ZW247" s="222"/>
      <c r="ZX247" s="222"/>
      <c r="ZY247" s="222"/>
      <c r="ZZ247" s="222"/>
      <c r="AAA247" s="222"/>
      <c r="AAB247" s="222"/>
      <c r="AAC247" s="222"/>
      <c r="AAD247" s="222"/>
      <c r="AAE247" s="222"/>
      <c r="AAF247" s="222"/>
      <c r="AAG247" s="222"/>
      <c r="AAH247" s="222"/>
      <c r="AAI247" s="222"/>
      <c r="AAJ247" s="222"/>
      <c r="AAK247" s="222"/>
      <c r="AAL247" s="222"/>
      <c r="AAM247" s="222"/>
      <c r="AAN247" s="222"/>
      <c r="AAO247" s="222"/>
      <c r="AAP247" s="222"/>
      <c r="AAQ247" s="222"/>
      <c r="AAR247" s="222"/>
      <c r="AAS247" s="222"/>
      <c r="AAT247" s="222"/>
      <c r="AAU247" s="222"/>
      <c r="AAV247" s="222"/>
      <c r="AAW247" s="222"/>
      <c r="AAX247" s="222"/>
      <c r="AAY247" s="222"/>
      <c r="AAZ247" s="222"/>
      <c r="ABA247" s="222"/>
      <c r="ABB247" s="222"/>
      <c r="ABC247" s="222"/>
      <c r="ABD247" s="222"/>
      <c r="ABE247" s="222"/>
      <c r="ABF247" s="222"/>
      <c r="ABG247" s="222"/>
      <c r="ABH247" s="222"/>
      <c r="ABI247" s="222"/>
      <c r="ABJ247" s="222"/>
      <c r="ABK247" s="222"/>
      <c r="ABL247" s="222"/>
      <c r="ABM247" s="222"/>
      <c r="ABN247" s="222"/>
      <c r="ABO247" s="222"/>
      <c r="ABP247" s="222"/>
      <c r="ABQ247" s="222"/>
      <c r="ABR247" s="222"/>
      <c r="ABS247" s="222"/>
      <c r="ABT247" s="222"/>
      <c r="ABU247" s="222"/>
      <c r="ABV247" s="222"/>
      <c r="ABW247" s="222"/>
      <c r="ABX247" s="222"/>
      <c r="ABY247" s="222"/>
      <c r="ABZ247" s="222"/>
      <c r="ACA247" s="222"/>
      <c r="ACB247" s="222"/>
      <c r="ACC247" s="222"/>
      <c r="ACD247" s="222"/>
      <c r="ACE247" s="222"/>
      <c r="ACF247" s="222"/>
      <c r="ACG247" s="222"/>
      <c r="ACH247" s="222"/>
      <c r="ACI247" s="222"/>
      <c r="ACJ247" s="222"/>
      <c r="ACK247" s="222"/>
      <c r="ACL247" s="222"/>
      <c r="ACM247" s="222"/>
      <c r="ACN247" s="222"/>
      <c r="ACO247" s="222"/>
      <c r="ACP247" s="222"/>
      <c r="ACQ247" s="222"/>
      <c r="ACR247" s="222"/>
      <c r="ACS247" s="222"/>
      <c r="ACT247" s="222"/>
      <c r="ACU247" s="222"/>
      <c r="ACV247" s="222"/>
      <c r="ACW247" s="222"/>
      <c r="ACX247" s="222"/>
      <c r="ACY247" s="222"/>
      <c r="ACZ247" s="222"/>
      <c r="ADA247" s="222"/>
      <c r="ADB247" s="222"/>
      <c r="ADC247" s="222"/>
      <c r="ADD247" s="222"/>
      <c r="ADE247" s="222"/>
      <c r="ADF247" s="222"/>
      <c r="ADG247" s="222"/>
      <c r="ADH247" s="222"/>
      <c r="ADI247" s="222"/>
      <c r="ADJ247" s="222"/>
      <c r="ADK247" s="222"/>
      <c r="ADL247" s="222"/>
      <c r="ADM247" s="222"/>
      <c r="ADN247" s="222"/>
      <c r="ADO247" s="222"/>
      <c r="ADP247" s="222"/>
      <c r="ADQ247" s="222"/>
      <c r="ADR247" s="222"/>
      <c r="ADS247" s="222"/>
      <c r="ADT247" s="222"/>
      <c r="ADU247" s="222"/>
      <c r="ADV247" s="222"/>
      <c r="ADW247" s="222"/>
      <c r="ADX247" s="222"/>
      <c r="ADY247" s="222"/>
      <c r="ADZ247" s="222"/>
      <c r="AEA247" s="222"/>
      <c r="AEB247" s="222"/>
      <c r="AEC247" s="222"/>
      <c r="AED247" s="222"/>
      <c r="AEE247" s="222"/>
      <c r="AEF247" s="222"/>
      <c r="AEG247" s="222"/>
      <c r="AEH247" s="222"/>
      <c r="AEI247" s="222"/>
      <c r="AEJ247" s="222"/>
      <c r="AEK247" s="222"/>
      <c r="AEL247" s="222"/>
      <c r="AEM247" s="222"/>
      <c r="AEN247" s="222"/>
      <c r="AEO247" s="222"/>
      <c r="AEP247" s="222"/>
      <c r="AEQ247" s="222"/>
      <c r="AER247" s="222"/>
      <c r="AES247" s="222"/>
      <c r="AET247" s="222"/>
      <c r="AEU247" s="222"/>
      <c r="AEV247" s="222"/>
      <c r="AEW247" s="222"/>
      <c r="AEX247" s="222"/>
      <c r="AEY247" s="222"/>
      <c r="AEZ247" s="222"/>
      <c r="AFA247" s="222"/>
      <c r="AFB247" s="222"/>
      <c r="AFC247" s="222"/>
      <c r="AFD247" s="222"/>
      <c r="AFE247" s="222"/>
      <c r="AFF247" s="222"/>
      <c r="AFG247" s="222"/>
      <c r="AFH247" s="222"/>
      <c r="AFI247" s="222"/>
      <c r="AFJ247" s="222"/>
      <c r="AFK247" s="222"/>
      <c r="AFL247" s="222"/>
      <c r="AFM247" s="222"/>
      <c r="AFN247" s="222"/>
      <c r="AFO247" s="222"/>
      <c r="AFP247" s="222"/>
      <c r="AFQ247" s="222"/>
      <c r="AFR247" s="222"/>
      <c r="AFS247" s="222"/>
      <c r="AFT247" s="222"/>
    </row>
    <row r="248" spans="1:852">
      <c r="A248" s="222" t="s">
        <v>3764</v>
      </c>
      <c r="B248" s="222" t="s">
        <v>10049</v>
      </c>
      <c r="C248" s="840" t="str">
        <f>IF(Severity!F248&gt;=0.5,"YES","NO")</f>
        <v>NO</v>
      </c>
      <c r="D248" s="840" t="str">
        <f>IF(Severity!G248&gt;=0.5,"YES","NO")</f>
        <v>YES</v>
      </c>
      <c r="E248" s="209">
        <v>6</v>
      </c>
      <c r="F248" s="209">
        <v>2</v>
      </c>
      <c r="G248" s="270" t="s">
        <v>406</v>
      </c>
      <c r="H248" s="270" t="s">
        <v>455</v>
      </c>
      <c r="I248" s="270">
        <v>10</v>
      </c>
      <c r="J248" s="270">
        <v>20</v>
      </c>
      <c r="K248" s="270" t="s">
        <v>455</v>
      </c>
      <c r="L248" s="267"/>
      <c r="M248" s="267"/>
      <c r="N248" s="270"/>
      <c r="O248" s="270" t="s">
        <v>602</v>
      </c>
      <c r="P248" s="267">
        <v>17</v>
      </c>
      <c r="Q248" s="267">
        <v>22</v>
      </c>
      <c r="R248" s="267">
        <v>50</v>
      </c>
      <c r="S248" s="270" t="s">
        <v>602</v>
      </c>
      <c r="T248" s="270">
        <v>17</v>
      </c>
      <c r="U248" s="113">
        <v>22.81</v>
      </c>
      <c r="V248" s="113">
        <v>3.43</v>
      </c>
      <c r="W248" s="113"/>
      <c r="X248" s="113"/>
      <c r="Y248" s="113"/>
      <c r="Z248" s="113"/>
      <c r="AA248" s="113"/>
      <c r="AB248" s="113"/>
      <c r="AC248" s="113"/>
      <c r="AD248" s="113"/>
      <c r="AE248" s="114"/>
      <c r="AF248" s="113"/>
      <c r="AG248" s="113"/>
      <c r="AH248" s="113"/>
      <c r="AI248" s="267">
        <v>59</v>
      </c>
      <c r="AJ248" s="267">
        <f t="shared" si="63"/>
        <v>39</v>
      </c>
      <c r="AK248" s="267" t="s">
        <v>455</v>
      </c>
      <c r="AL248" s="270" t="s">
        <v>3011</v>
      </c>
      <c r="AM248" s="270" t="s">
        <v>455</v>
      </c>
      <c r="AN248" s="270">
        <v>5</v>
      </c>
      <c r="AO248" s="270">
        <v>28</v>
      </c>
      <c r="AP248" s="270" t="s">
        <v>455</v>
      </c>
      <c r="AQ248" s="267"/>
      <c r="AR248" s="267"/>
      <c r="AS248" s="267"/>
      <c r="AT248" s="267" t="s">
        <v>602</v>
      </c>
      <c r="AU248" s="267">
        <v>17</v>
      </c>
      <c r="AV248" s="267">
        <v>10</v>
      </c>
      <c r="AW248" s="267">
        <v>50</v>
      </c>
      <c r="AX248" s="267" t="s">
        <v>602</v>
      </c>
      <c r="AY248" s="267">
        <v>17</v>
      </c>
      <c r="AZ248" s="114">
        <v>23.04</v>
      </c>
      <c r="BA248" s="114">
        <v>3.56</v>
      </c>
      <c r="BB248" s="114"/>
      <c r="BC248" s="114"/>
      <c r="BD248" s="114"/>
      <c r="BE248" s="114"/>
      <c r="BF248" s="114"/>
      <c r="BG248" s="114"/>
      <c r="BH248" s="114"/>
      <c r="BI248" s="114"/>
      <c r="BJ248" s="114"/>
      <c r="BK248" s="114"/>
      <c r="BL248" s="114"/>
      <c r="BM248" s="114"/>
      <c r="BN248" s="270">
        <v>56</v>
      </c>
      <c r="BO248" s="270">
        <f t="shared" si="64"/>
        <v>28</v>
      </c>
      <c r="BP248" s="270" t="s">
        <v>455</v>
      </c>
      <c r="BQ248" s="270"/>
      <c r="BR248" s="270" t="s">
        <v>455</v>
      </c>
      <c r="BS248" s="267"/>
      <c r="BT248" s="267"/>
      <c r="BU248" s="267"/>
      <c r="BV248" s="267"/>
      <c r="BW248" s="267"/>
      <c r="BX248" s="267"/>
      <c r="BY248" s="267"/>
      <c r="BZ248" s="267"/>
      <c r="CA248" s="267"/>
      <c r="CB248" s="267"/>
      <c r="CC248" s="267"/>
      <c r="CD248" s="267"/>
      <c r="CE248" s="114"/>
      <c r="CF248" s="114"/>
      <c r="CG248" s="114"/>
      <c r="CH248" s="114"/>
      <c r="CI248" s="114"/>
      <c r="CJ248" s="114"/>
      <c r="CK248" s="114"/>
      <c r="CL248" s="114"/>
      <c r="CM248" s="114"/>
      <c r="CN248" s="114"/>
      <c r="CO248" s="114"/>
      <c r="CP248" s="114"/>
      <c r="CQ248" s="114"/>
      <c r="CR248" s="114"/>
      <c r="CS248" s="267"/>
      <c r="CT248" s="267"/>
      <c r="CU248" s="267"/>
      <c r="CV248" s="270"/>
      <c r="CW248" s="270" t="s">
        <v>455</v>
      </c>
      <c r="CX248" s="270"/>
      <c r="CY248" s="267"/>
      <c r="CZ248" s="267"/>
      <c r="DA248" s="267"/>
      <c r="DB248" s="267"/>
      <c r="DC248" s="267"/>
      <c r="DD248" s="267"/>
      <c r="DE248" s="267"/>
      <c r="DF248" s="267"/>
      <c r="DG248" s="267"/>
      <c r="DH248" s="267"/>
      <c r="DI248" s="267"/>
      <c r="DJ248" s="113"/>
      <c r="DK248" s="113"/>
      <c r="DL248" s="113"/>
      <c r="DM248" s="113"/>
      <c r="DN248" s="113"/>
      <c r="DO248" s="113"/>
      <c r="DP248" s="113"/>
      <c r="DQ248" s="113"/>
      <c r="DR248" s="113"/>
      <c r="DS248" s="113"/>
      <c r="DT248" s="113"/>
      <c r="DU248" s="113"/>
      <c r="DV248" s="113"/>
      <c r="DW248" s="113"/>
      <c r="DX248" s="267"/>
      <c r="DY248" s="267"/>
      <c r="DZ248" s="267"/>
      <c r="EA248" s="267"/>
      <c r="EB248" s="270" t="s">
        <v>455</v>
      </c>
      <c r="EC248" s="267"/>
      <c r="ED248" s="267"/>
      <c r="EE248" s="267"/>
      <c r="EF248" s="267"/>
      <c r="EG248" s="267"/>
      <c r="EH248" s="267"/>
      <c r="EI248" s="267"/>
      <c r="EJ248" s="267"/>
      <c r="EK248" s="267"/>
      <c r="EL248" s="267"/>
      <c r="EM248" s="267"/>
      <c r="EN248" s="267"/>
      <c r="EO248" s="113"/>
      <c r="EP248" s="113"/>
      <c r="EQ248" s="113"/>
      <c r="ER248" s="113"/>
      <c r="ES248" s="113"/>
      <c r="ET248" s="113"/>
      <c r="EU248" s="113"/>
      <c r="EV248" s="113"/>
      <c r="EW248" s="113"/>
      <c r="EX248" s="113"/>
      <c r="EY248" s="113"/>
      <c r="EZ248" s="113"/>
      <c r="FA248" s="113"/>
      <c r="FB248" s="113"/>
      <c r="FC248" s="267"/>
      <c r="FD248" s="267"/>
      <c r="FE248" s="267"/>
      <c r="FF248" s="270" t="s">
        <v>455</v>
      </c>
      <c r="FG248" s="267"/>
      <c r="FH248" s="267"/>
      <c r="FI248" s="267"/>
      <c r="FJ248" s="267"/>
      <c r="FK248" s="267"/>
      <c r="FL248" s="267"/>
      <c r="FM248" s="267"/>
      <c r="FN248" s="267"/>
      <c r="FO248" s="267"/>
      <c r="FP248" s="267"/>
      <c r="FQ248" s="267"/>
      <c r="FR248" s="267"/>
      <c r="FS248" s="267"/>
      <c r="FT248" s="267"/>
      <c r="FU248" s="267"/>
      <c r="FV248" s="267"/>
      <c r="FW248" s="267"/>
      <c r="FX248" s="267"/>
      <c r="FY248" s="267"/>
      <c r="FZ248" s="267"/>
      <c r="GA248" s="267"/>
      <c r="GB248" s="267"/>
      <c r="GC248" s="267"/>
      <c r="GD248" s="267"/>
      <c r="GE248" s="267"/>
      <c r="GF248" s="267"/>
      <c r="GG248" s="267"/>
      <c r="GH248" s="267"/>
      <c r="GI248" s="267"/>
      <c r="GJ248" s="267"/>
      <c r="GK248" s="267"/>
      <c r="GL248" s="267"/>
      <c r="GM248" s="267"/>
      <c r="GN248" s="267"/>
      <c r="GO248" s="267"/>
      <c r="GP248" s="267"/>
      <c r="GQ248" s="267"/>
      <c r="GR248" s="267"/>
      <c r="GS248" s="267"/>
      <c r="GT248" s="267"/>
      <c r="GU248" s="267"/>
      <c r="GV248" s="267"/>
      <c r="GW248" s="267"/>
      <c r="GX248" s="267"/>
      <c r="GY248" s="267"/>
      <c r="GZ248" s="267"/>
      <c r="HA248" s="267"/>
      <c r="HB248" s="267"/>
      <c r="HC248" s="267"/>
      <c r="HD248" s="270" t="s">
        <v>455</v>
      </c>
      <c r="HE248" s="267"/>
      <c r="HF248" s="267"/>
      <c r="HG248" s="267"/>
      <c r="HH248" s="267"/>
      <c r="HI248" s="267"/>
      <c r="HJ248" s="267"/>
      <c r="HK248" s="267"/>
      <c r="HL248" s="267"/>
      <c r="HM248" s="267"/>
      <c r="HN248" s="267"/>
      <c r="HO248" s="267"/>
      <c r="HP248" s="267"/>
      <c r="HQ248" s="267"/>
      <c r="HR248" s="267"/>
      <c r="HS248" s="267"/>
      <c r="HT248" s="267"/>
      <c r="HU248" s="267"/>
      <c r="HV248" s="267"/>
      <c r="HW248" s="267"/>
      <c r="HX248" s="267"/>
      <c r="HY248" s="267"/>
      <c r="HZ248" s="267"/>
      <c r="IA248" s="267"/>
      <c r="IB248" s="267"/>
      <c r="IC248" s="267"/>
      <c r="ID248" s="267"/>
      <c r="IE248" s="267"/>
      <c r="IF248" s="267"/>
      <c r="IG248" s="267"/>
      <c r="IH248" s="267"/>
      <c r="II248" s="267"/>
      <c r="IJ248" s="267"/>
      <c r="IK248" s="267"/>
      <c r="IL248" s="267"/>
      <c r="IM248" s="267"/>
      <c r="IN248" s="267"/>
      <c r="IO248" s="267"/>
      <c r="IP248" s="267"/>
      <c r="IQ248" s="267"/>
      <c r="IR248" s="267"/>
      <c r="IS248" s="270" t="s">
        <v>455</v>
      </c>
      <c r="IT248" s="267"/>
      <c r="IU248" s="267"/>
      <c r="IV248" s="267"/>
      <c r="IW248" s="267"/>
      <c r="IX248" s="267"/>
      <c r="IY248" s="267"/>
      <c r="IZ248" s="267"/>
      <c r="JA248" s="267"/>
      <c r="JB248" s="267"/>
      <c r="JC248" s="267"/>
      <c r="JD248" s="267"/>
      <c r="JE248" s="267"/>
      <c r="JF248" s="267"/>
      <c r="JG248" s="267"/>
      <c r="JH248" s="267"/>
      <c r="JI248" s="267"/>
      <c r="JJ248" s="267"/>
      <c r="JK248" s="267"/>
      <c r="JL248" s="267"/>
      <c r="JM248" s="267"/>
      <c r="JN248" s="267"/>
      <c r="JO248" s="267"/>
      <c r="JP248" s="267"/>
      <c r="JQ248" s="267"/>
      <c r="JR248" s="267"/>
      <c r="JS248" s="267"/>
      <c r="JT248" s="267"/>
      <c r="JU248" s="267"/>
      <c r="JV248" s="267"/>
      <c r="JW248" s="267"/>
      <c r="JX248" s="267"/>
      <c r="JY248" s="267"/>
      <c r="JZ248" s="267"/>
      <c r="KA248" s="267"/>
      <c r="KB248" s="267"/>
      <c r="KC248" s="267"/>
      <c r="KD248" s="267"/>
      <c r="KE248" s="270" t="s">
        <v>455</v>
      </c>
      <c r="KF248" s="267"/>
      <c r="KG248" s="267"/>
      <c r="KH248" s="267"/>
      <c r="KI248" s="267"/>
      <c r="KJ248" s="267"/>
      <c r="KK248" s="267"/>
      <c r="KL248" s="267"/>
      <c r="KM248" s="267"/>
      <c r="KN248" s="267"/>
      <c r="KO248" s="267"/>
      <c r="KP248" s="267"/>
      <c r="KQ248" s="267"/>
      <c r="KR248" s="267"/>
      <c r="KS248" s="267"/>
      <c r="KT248" s="267"/>
      <c r="KU248" s="267"/>
      <c r="KV248" s="267"/>
      <c r="KW248" s="267"/>
      <c r="KX248" s="267"/>
      <c r="KY248" s="267"/>
      <c r="KZ248" s="267"/>
      <c r="LA248" s="267"/>
      <c r="LB248" s="267"/>
      <c r="LC248" s="267"/>
      <c r="LD248" s="267"/>
      <c r="LE248" s="267"/>
      <c r="LF248" s="267"/>
      <c r="LG248" s="267"/>
      <c r="LH248" s="267"/>
      <c r="LI248" s="267"/>
      <c r="LJ248" s="267"/>
      <c r="LK248" s="267"/>
      <c r="LL248" s="267"/>
      <c r="LM248" s="267"/>
      <c r="LN248" s="267"/>
      <c r="LO248" s="267"/>
      <c r="LP248" s="267"/>
      <c r="LQ248" s="267"/>
      <c r="LR248" s="267"/>
      <c r="LS248" s="267"/>
      <c r="LT248" s="270" t="s">
        <v>455</v>
      </c>
      <c r="LU248" s="267"/>
      <c r="LV248" s="267"/>
      <c r="LW248" s="267"/>
      <c r="LX248" s="267"/>
      <c r="LY248" s="267"/>
      <c r="LZ248" s="267"/>
      <c r="MA248" s="267"/>
      <c r="MB248" s="267"/>
      <c r="MC248" s="267"/>
      <c r="MD248" s="267"/>
      <c r="ME248" s="267"/>
      <c r="MF248" s="267"/>
      <c r="MG248" s="267"/>
      <c r="MH248" s="267"/>
      <c r="MI248" s="267"/>
      <c r="MJ248" s="267"/>
      <c r="MK248" s="267"/>
      <c r="ML248" s="267"/>
      <c r="MM248" s="267"/>
      <c r="MN248" s="267"/>
      <c r="MO248" s="267"/>
      <c r="MP248" s="267"/>
      <c r="MQ248" s="267"/>
      <c r="MR248" s="267"/>
      <c r="MS248" s="267"/>
      <c r="MT248" s="267"/>
      <c r="MU248" s="267"/>
      <c r="MV248" s="267"/>
      <c r="MW248" s="267"/>
      <c r="MX248" s="267"/>
      <c r="MY248" s="267"/>
      <c r="MZ248" s="267"/>
      <c r="NA248" s="267"/>
      <c r="NB248" s="267"/>
      <c r="NC248" s="267"/>
      <c r="ND248" s="267"/>
      <c r="NE248" s="267"/>
      <c r="NF248" s="267"/>
      <c r="NG248" s="267"/>
      <c r="NH248" s="267"/>
      <c r="NI248" s="267"/>
      <c r="NJ248" s="267"/>
      <c r="NK248" s="267"/>
      <c r="NL248" s="267"/>
      <c r="NM248" s="267"/>
      <c r="NN248" s="267"/>
      <c r="NO248" s="267"/>
      <c r="NP248" s="267"/>
      <c r="NQ248" s="267"/>
      <c r="NR248" s="267"/>
      <c r="NS248" s="267"/>
      <c r="NT248" s="267"/>
      <c r="NU248" s="267"/>
      <c r="NV248" s="267"/>
      <c r="NW248" s="267"/>
      <c r="NX248" s="267"/>
      <c r="NY248" s="267"/>
      <c r="NZ248" s="267"/>
      <c r="OA248" s="267"/>
      <c r="OB248" s="267"/>
      <c r="OC248" s="267"/>
      <c r="OD248" s="267"/>
      <c r="OE248" s="267"/>
      <c r="OF248" s="267"/>
      <c r="OG248" s="267"/>
      <c r="OH248" s="267"/>
      <c r="OI248" s="267"/>
      <c r="OJ248" s="267"/>
      <c r="OK248" s="267"/>
      <c r="OL248" s="267"/>
      <c r="OM248" s="267"/>
      <c r="ON248" s="267"/>
      <c r="OO248" s="267"/>
      <c r="OP248" s="267"/>
      <c r="OQ248" s="267"/>
      <c r="OR248" s="267"/>
      <c r="OS248" s="267">
        <f>IF(ISERROR(#REF!),0,1)</f>
        <v>0</v>
      </c>
      <c r="OT248" s="267">
        <f>IF(C249="YES",1,0)</f>
        <v>1</v>
      </c>
      <c r="OU248" s="267">
        <f>IF(D249="YES",1,0)</f>
        <v>0</v>
      </c>
      <c r="OV248" s="222"/>
      <c r="OW248" s="222"/>
      <c r="OX248" s="222"/>
      <c r="OY248" s="222"/>
      <c r="OZ248" s="222"/>
      <c r="PA248" s="222"/>
      <c r="PB248" s="222"/>
      <c r="PC248" s="222"/>
      <c r="PD248" s="222"/>
      <c r="PE248" s="222"/>
      <c r="PF248" s="222"/>
      <c r="PG248" s="222"/>
      <c r="PH248" s="222"/>
      <c r="PI248" s="222"/>
      <c r="PJ248" s="222"/>
      <c r="PK248" s="222"/>
      <c r="PL248" s="222"/>
      <c r="PM248" s="222"/>
      <c r="PN248" s="222"/>
      <c r="PO248" s="222"/>
      <c r="PP248" s="222"/>
      <c r="PQ248" s="222"/>
      <c r="PR248" s="222"/>
      <c r="PS248" s="222"/>
      <c r="PT248" s="222"/>
      <c r="PU248" s="222"/>
      <c r="PV248" s="222"/>
      <c r="PW248" s="222"/>
      <c r="PX248" s="222"/>
      <c r="PY248" s="222"/>
      <c r="PZ248" s="222"/>
      <c r="QA248" s="222"/>
      <c r="QB248" s="222"/>
      <c r="QC248" s="222"/>
      <c r="QD248" s="222"/>
      <c r="QE248" s="222"/>
      <c r="QF248" s="222"/>
      <c r="QG248" s="222"/>
      <c r="QH248" s="222"/>
      <c r="QI248" s="222"/>
      <c r="QJ248" s="222"/>
      <c r="QK248" s="222"/>
      <c r="QL248" s="222"/>
      <c r="QM248" s="222"/>
      <c r="QN248" s="222"/>
      <c r="QO248" s="222"/>
      <c r="QP248" s="222"/>
      <c r="QQ248" s="222"/>
      <c r="QR248" s="222"/>
      <c r="QS248" s="222"/>
      <c r="QT248" s="222"/>
      <c r="QU248" s="222"/>
      <c r="QV248" s="222"/>
      <c r="QW248" s="222"/>
      <c r="QX248" s="222"/>
      <c r="QY248" s="222"/>
      <c r="QZ248" s="222"/>
      <c r="RA248" s="222"/>
      <c r="RB248" s="222"/>
      <c r="RC248" s="222"/>
      <c r="RD248" s="222"/>
      <c r="RE248" s="222"/>
      <c r="RF248" s="222"/>
      <c r="RG248" s="222"/>
      <c r="RH248" s="222"/>
      <c r="RI248" s="222"/>
      <c r="RJ248" s="222"/>
      <c r="RK248" s="222"/>
      <c r="RL248" s="222"/>
      <c r="RM248" s="222"/>
      <c r="RN248" s="222"/>
      <c r="RO248" s="222"/>
      <c r="RP248" s="222"/>
      <c r="RQ248" s="222"/>
      <c r="RR248" s="222"/>
      <c r="RS248" s="222"/>
      <c r="RT248" s="222"/>
      <c r="RU248" s="222"/>
      <c r="RV248" s="222"/>
      <c r="RW248" s="222"/>
      <c r="RX248" s="222"/>
      <c r="RY248" s="222"/>
      <c r="RZ248" s="222"/>
      <c r="SA248" s="222"/>
      <c r="SB248" s="222"/>
      <c r="SC248" s="222"/>
      <c r="SD248" s="222"/>
      <c r="SE248" s="222"/>
      <c r="SF248" s="222"/>
      <c r="SG248" s="222"/>
      <c r="SH248" s="222"/>
      <c r="SI248" s="222"/>
      <c r="SJ248" s="222"/>
      <c r="SK248" s="222"/>
      <c r="SL248" s="222"/>
      <c r="SM248" s="222"/>
      <c r="SN248" s="222"/>
      <c r="SO248" s="222"/>
      <c r="SP248" s="222"/>
      <c r="SQ248" s="222"/>
      <c r="SR248" s="222"/>
      <c r="SS248" s="222"/>
      <c r="ST248" s="222"/>
      <c r="SU248" s="222"/>
      <c r="SV248" s="222"/>
      <c r="SW248" s="222"/>
      <c r="SX248" s="222"/>
      <c r="SY248" s="222"/>
      <c r="SZ248" s="222"/>
      <c r="TA248" s="222"/>
      <c r="TB248" s="222"/>
      <c r="TC248" s="222"/>
      <c r="TD248" s="222"/>
      <c r="TE248" s="222"/>
      <c r="TF248" s="222"/>
      <c r="TG248" s="222"/>
      <c r="TH248" s="222"/>
      <c r="TI248" s="222"/>
      <c r="TJ248" s="222"/>
      <c r="TK248" s="222"/>
      <c r="TL248" s="222"/>
      <c r="TM248" s="222"/>
      <c r="TN248" s="222"/>
      <c r="TO248" s="222"/>
      <c r="TP248" s="222"/>
      <c r="TQ248" s="222"/>
      <c r="TR248" s="222"/>
      <c r="TS248" s="222"/>
      <c r="TT248" s="222"/>
      <c r="TU248" s="222"/>
      <c r="TV248" s="222"/>
      <c r="TW248" s="222"/>
      <c r="TX248" s="222"/>
      <c r="TY248" s="222"/>
      <c r="TZ248" s="222"/>
      <c r="UA248" s="222"/>
      <c r="UB248" s="222"/>
      <c r="UC248" s="222"/>
      <c r="UD248" s="222"/>
      <c r="UE248" s="222"/>
      <c r="UF248" s="222"/>
      <c r="UG248" s="222"/>
      <c r="UH248" s="222"/>
      <c r="UI248" s="222"/>
      <c r="UJ248" s="222"/>
      <c r="UK248" s="222"/>
      <c r="UL248" s="222"/>
      <c r="UM248" s="222"/>
      <c r="UN248" s="222"/>
      <c r="UO248" s="222"/>
      <c r="UP248" s="222"/>
      <c r="UQ248" s="222"/>
      <c r="UR248" s="222"/>
      <c r="US248" s="222"/>
      <c r="UT248" s="222"/>
      <c r="UU248" s="222"/>
      <c r="UV248" s="222"/>
      <c r="UW248" s="222"/>
      <c r="UX248" s="222"/>
      <c r="UY248" s="222"/>
      <c r="UZ248" s="222"/>
      <c r="VA248" s="222"/>
      <c r="VB248" s="222"/>
      <c r="VC248" s="222"/>
      <c r="VD248" s="222"/>
      <c r="VE248" s="222"/>
      <c r="VF248" s="222"/>
      <c r="VG248" s="222"/>
      <c r="VH248" s="222"/>
      <c r="VI248" s="222"/>
      <c r="VJ248" s="222"/>
      <c r="VK248" s="222"/>
      <c r="VL248" s="222"/>
      <c r="VM248" s="222"/>
      <c r="VN248" s="222"/>
      <c r="VO248" s="222"/>
      <c r="VP248" s="222"/>
      <c r="VQ248" s="222"/>
      <c r="VR248" s="222"/>
      <c r="VS248" s="222"/>
      <c r="VT248" s="222"/>
      <c r="VU248" s="222"/>
      <c r="VV248" s="222"/>
      <c r="VW248" s="222"/>
      <c r="VX248" s="222"/>
      <c r="VY248" s="222"/>
      <c r="VZ248" s="222"/>
      <c r="WA248" s="222"/>
      <c r="WB248" s="222"/>
      <c r="WC248" s="222"/>
      <c r="WD248" s="222"/>
      <c r="WE248" s="222"/>
      <c r="WF248" s="222"/>
      <c r="WG248" s="222"/>
      <c r="WH248" s="222"/>
      <c r="WI248" s="222"/>
      <c r="WJ248" s="222"/>
      <c r="WK248" s="222"/>
      <c r="WL248" s="222"/>
      <c r="WM248" s="222"/>
      <c r="WN248" s="222"/>
      <c r="WO248" s="222"/>
      <c r="WP248" s="222"/>
      <c r="WQ248" s="222"/>
      <c r="WR248" s="222"/>
      <c r="WS248" s="222"/>
      <c r="WT248" s="222"/>
      <c r="WU248" s="222"/>
      <c r="WV248" s="222"/>
      <c r="WW248" s="222"/>
      <c r="WX248" s="222"/>
      <c r="WY248" s="222"/>
      <c r="WZ248" s="222"/>
      <c r="XA248" s="222"/>
      <c r="XB248" s="222"/>
      <c r="XC248" s="222"/>
      <c r="XD248" s="222"/>
      <c r="XE248" s="222"/>
      <c r="XF248" s="222"/>
      <c r="XG248" s="222"/>
      <c r="XH248" s="222"/>
      <c r="XI248" s="222"/>
      <c r="XJ248" s="222"/>
      <c r="XK248" s="222"/>
      <c r="XL248" s="222"/>
      <c r="XM248" s="222"/>
      <c r="XN248" s="222"/>
      <c r="XO248" s="222"/>
      <c r="XP248" s="222"/>
      <c r="XQ248" s="222"/>
      <c r="XR248" s="222"/>
      <c r="XS248" s="222"/>
      <c r="XT248" s="222"/>
      <c r="XU248" s="222"/>
      <c r="XV248" s="222"/>
      <c r="XW248" s="222"/>
      <c r="XX248" s="222"/>
      <c r="XY248" s="222"/>
      <c r="XZ248" s="222"/>
      <c r="YA248" s="222"/>
      <c r="YB248" s="222"/>
      <c r="YC248" s="222"/>
      <c r="YD248" s="222"/>
      <c r="YE248" s="222"/>
      <c r="YF248" s="222"/>
      <c r="YG248" s="222"/>
      <c r="YH248" s="222"/>
      <c r="YI248" s="222"/>
      <c r="YJ248" s="222"/>
      <c r="YK248" s="222"/>
      <c r="YL248" s="222"/>
      <c r="YM248" s="222"/>
      <c r="YN248" s="222"/>
      <c r="YO248" s="222"/>
      <c r="YP248" s="222"/>
      <c r="YQ248" s="222"/>
      <c r="YR248" s="222"/>
      <c r="YS248" s="222"/>
      <c r="YT248" s="222"/>
      <c r="YU248" s="222"/>
      <c r="YV248" s="222"/>
      <c r="YW248" s="222"/>
      <c r="YX248" s="222"/>
      <c r="YY248" s="222"/>
      <c r="YZ248" s="222"/>
      <c r="ZA248" s="222"/>
      <c r="ZB248" s="222"/>
      <c r="ZC248" s="222"/>
      <c r="ZD248" s="222"/>
      <c r="ZE248" s="222"/>
      <c r="ZF248" s="222"/>
      <c r="ZG248" s="222"/>
      <c r="ZH248" s="222"/>
      <c r="ZI248" s="222"/>
      <c r="ZJ248" s="222"/>
      <c r="ZK248" s="222"/>
      <c r="ZL248" s="222"/>
      <c r="ZM248" s="222"/>
      <c r="ZN248" s="222"/>
      <c r="ZO248" s="222"/>
      <c r="ZP248" s="222"/>
      <c r="ZQ248" s="222"/>
      <c r="ZR248" s="222"/>
      <c r="ZS248" s="222"/>
      <c r="ZT248" s="222"/>
      <c r="ZU248" s="222"/>
      <c r="ZV248" s="222"/>
      <c r="ZW248" s="222"/>
      <c r="ZX248" s="222"/>
      <c r="ZY248" s="222"/>
      <c r="ZZ248" s="222"/>
      <c r="AAA248" s="222"/>
      <c r="AAB248" s="222"/>
      <c r="AAC248" s="222"/>
      <c r="AAD248" s="222"/>
      <c r="AAE248" s="222"/>
      <c r="AAF248" s="222"/>
      <c r="AAG248" s="222"/>
      <c r="AAH248" s="222"/>
      <c r="AAI248" s="222"/>
      <c r="AAJ248" s="222"/>
      <c r="AAK248" s="222"/>
      <c r="AAL248" s="222"/>
      <c r="AAM248" s="222"/>
      <c r="AAN248" s="222"/>
      <c r="AAO248" s="222"/>
      <c r="AAP248" s="222"/>
      <c r="AAQ248" s="222"/>
      <c r="AAR248" s="222"/>
      <c r="AAS248" s="222"/>
      <c r="AAT248" s="222"/>
      <c r="AAU248" s="222"/>
      <c r="AAV248" s="222"/>
      <c r="AAW248" s="222"/>
      <c r="AAX248" s="222"/>
      <c r="AAY248" s="222"/>
      <c r="AAZ248" s="222"/>
      <c r="ABA248" s="222"/>
      <c r="ABB248" s="222"/>
      <c r="ABC248" s="222"/>
      <c r="ABD248" s="222"/>
      <c r="ABE248" s="222"/>
      <c r="ABF248" s="222"/>
      <c r="ABG248" s="222"/>
      <c r="ABH248" s="222"/>
      <c r="ABI248" s="222"/>
      <c r="ABJ248" s="222"/>
      <c r="ABK248" s="222"/>
      <c r="ABL248" s="222"/>
      <c r="ABM248" s="222"/>
      <c r="ABN248" s="222"/>
      <c r="ABO248" s="222"/>
      <c r="ABP248" s="222"/>
      <c r="ABQ248" s="222"/>
      <c r="ABR248" s="222"/>
      <c r="ABS248" s="222"/>
      <c r="ABT248" s="222"/>
      <c r="ABU248" s="222"/>
      <c r="ABV248" s="222"/>
      <c r="ABW248" s="222"/>
      <c r="ABX248" s="222"/>
      <c r="ABY248" s="222"/>
      <c r="ABZ248" s="222"/>
      <c r="ACA248" s="222"/>
      <c r="ACB248" s="222"/>
      <c r="ACC248" s="222"/>
      <c r="ACD248" s="222"/>
      <c r="ACE248" s="222"/>
      <c r="ACF248" s="222"/>
      <c r="ACG248" s="222"/>
      <c r="ACH248" s="222"/>
      <c r="ACI248" s="222"/>
      <c r="ACJ248" s="222"/>
      <c r="ACK248" s="222"/>
      <c r="ACL248" s="222"/>
      <c r="ACM248" s="222"/>
      <c r="ACN248" s="222"/>
      <c r="ACO248" s="222"/>
      <c r="ACP248" s="222"/>
      <c r="ACQ248" s="222"/>
      <c r="ACR248" s="222"/>
      <c r="ACS248" s="222"/>
      <c r="ACT248" s="222"/>
      <c r="ACU248" s="222"/>
      <c r="ACV248" s="222"/>
      <c r="ACW248" s="222"/>
      <c r="ACX248" s="222"/>
      <c r="ACY248" s="222"/>
      <c r="ACZ248" s="222"/>
      <c r="ADA248" s="222"/>
      <c r="ADB248" s="222"/>
      <c r="ADC248" s="222"/>
      <c r="ADD248" s="222"/>
      <c r="ADE248" s="222"/>
      <c r="ADF248" s="222"/>
      <c r="ADG248" s="222"/>
      <c r="ADH248" s="222"/>
      <c r="ADI248" s="222"/>
      <c r="ADJ248" s="222"/>
      <c r="ADK248" s="222"/>
      <c r="ADL248" s="222"/>
      <c r="ADM248" s="222"/>
      <c r="ADN248" s="222"/>
      <c r="ADO248" s="222"/>
      <c r="ADP248" s="222"/>
      <c r="ADQ248" s="222"/>
      <c r="ADR248" s="222"/>
      <c r="ADS248" s="222"/>
      <c r="ADT248" s="222"/>
      <c r="ADU248" s="222"/>
      <c r="ADV248" s="222"/>
      <c r="ADW248" s="222"/>
      <c r="ADX248" s="222"/>
      <c r="ADY248" s="222"/>
      <c r="ADZ248" s="222"/>
      <c r="AEA248" s="222"/>
      <c r="AEB248" s="222"/>
      <c r="AEC248" s="222"/>
      <c r="AED248" s="222"/>
      <c r="AEE248" s="222"/>
      <c r="AEF248" s="222"/>
      <c r="AEG248" s="222"/>
      <c r="AEH248" s="222"/>
      <c r="AEI248" s="222"/>
      <c r="AEJ248" s="222"/>
      <c r="AEK248" s="222"/>
      <c r="AEL248" s="222"/>
      <c r="AEM248" s="222"/>
      <c r="AEN248" s="222"/>
      <c r="AEO248" s="222"/>
      <c r="AEP248" s="222"/>
      <c r="AEQ248" s="222"/>
      <c r="AER248" s="222"/>
      <c r="AES248" s="222"/>
      <c r="AET248" s="222"/>
      <c r="AEU248" s="222"/>
      <c r="AEV248" s="222"/>
      <c r="AEW248" s="222"/>
      <c r="AEX248" s="222"/>
      <c r="AEY248" s="222"/>
      <c r="AEZ248" s="222"/>
      <c r="AFA248" s="222"/>
      <c r="AFB248" s="222"/>
      <c r="AFC248" s="222"/>
      <c r="AFD248" s="222"/>
      <c r="AFE248" s="222"/>
      <c r="AFF248" s="222"/>
      <c r="AFG248" s="222"/>
      <c r="AFH248" s="222"/>
      <c r="AFI248" s="222"/>
      <c r="AFJ248" s="222"/>
      <c r="AFK248" s="222"/>
      <c r="AFL248" s="222"/>
      <c r="AFM248" s="222"/>
      <c r="AFN248" s="222"/>
      <c r="AFO248" s="222"/>
      <c r="AFP248" s="222"/>
      <c r="AFQ248" s="222"/>
      <c r="AFR248" s="222"/>
      <c r="AFS248" s="222"/>
      <c r="AFT248" s="222"/>
    </row>
    <row r="249" spans="1:852">
      <c r="A249" s="128" t="s">
        <v>2892</v>
      </c>
      <c r="B249" s="128" t="s">
        <v>10041</v>
      </c>
      <c r="C249" s="840" t="str">
        <f>IF(Severity!F249&gt;=0.5,"YES","NO")</f>
        <v>YES</v>
      </c>
      <c r="D249" s="840" t="str">
        <f>IF(Severity!G249&gt;=0.5,"YES","NO")</f>
        <v>NO</v>
      </c>
      <c r="E249" s="108">
        <v>3</v>
      </c>
      <c r="F249" s="108">
        <v>2</v>
      </c>
      <c r="G249" s="270" t="s">
        <v>406</v>
      </c>
      <c r="H249" s="270" t="s">
        <v>455</v>
      </c>
      <c r="I249" s="270">
        <v>0</v>
      </c>
      <c r="J249" s="270">
        <v>9</v>
      </c>
      <c r="K249" s="270" t="s">
        <v>455</v>
      </c>
      <c r="L249" s="267"/>
      <c r="M249" s="267"/>
      <c r="N249" s="270"/>
      <c r="O249" s="270" t="s">
        <v>455</v>
      </c>
      <c r="P249" s="267"/>
      <c r="Q249" s="267"/>
      <c r="R249" s="267"/>
      <c r="S249" s="270" t="s">
        <v>602</v>
      </c>
      <c r="T249" s="270">
        <v>17</v>
      </c>
      <c r="U249" s="113"/>
      <c r="V249" s="113"/>
      <c r="W249" s="113">
        <v>24.38</v>
      </c>
      <c r="X249" s="113">
        <v>7.68</v>
      </c>
      <c r="Y249" s="113"/>
      <c r="Z249" s="113"/>
      <c r="AA249" s="113">
        <v>11.39</v>
      </c>
      <c r="AB249" s="113">
        <v>10.46</v>
      </c>
      <c r="AC249" s="113"/>
      <c r="AD249" s="113"/>
      <c r="AE249" s="114"/>
      <c r="AF249" s="113"/>
      <c r="AG249" s="113"/>
      <c r="AH249" s="113"/>
      <c r="AI249" s="267">
        <v>46</v>
      </c>
      <c r="AJ249" s="267">
        <f t="shared" si="63"/>
        <v>37</v>
      </c>
      <c r="AK249" s="267">
        <v>37</v>
      </c>
      <c r="AL249" s="270" t="s">
        <v>360</v>
      </c>
      <c r="AM249" s="270" t="s">
        <v>455</v>
      </c>
      <c r="AN249" s="270">
        <v>0</v>
      </c>
      <c r="AO249" s="270">
        <v>8</v>
      </c>
      <c r="AP249" s="270" t="s">
        <v>455</v>
      </c>
      <c r="AQ249" s="267"/>
      <c r="AR249" s="267"/>
      <c r="AS249" s="267"/>
      <c r="AT249" s="267" t="s">
        <v>455</v>
      </c>
      <c r="AU249" s="267"/>
      <c r="AV249" s="267"/>
      <c r="AW249" s="267"/>
      <c r="AX249" s="265" t="s">
        <v>602</v>
      </c>
      <c r="AY249" s="265">
        <v>17</v>
      </c>
      <c r="AZ249" s="114"/>
      <c r="BA249" s="114"/>
      <c r="BB249" s="114">
        <v>23.98</v>
      </c>
      <c r="BC249" s="114">
        <v>5.34</v>
      </c>
      <c r="BD249" s="114"/>
      <c r="BE249" s="114"/>
      <c r="BF249" s="114">
        <v>12.05</v>
      </c>
      <c r="BG249" s="114">
        <v>8.1999999999999993</v>
      </c>
      <c r="BH249" s="114"/>
      <c r="BI249" s="114"/>
      <c r="BJ249" s="114"/>
      <c r="BK249" s="114"/>
      <c r="BL249" s="114"/>
      <c r="BM249" s="114"/>
      <c r="BN249" s="267">
        <v>45</v>
      </c>
      <c r="BO249" s="270">
        <f t="shared" si="64"/>
        <v>37</v>
      </c>
      <c r="BP249" s="267">
        <v>37</v>
      </c>
      <c r="BQ249" s="270"/>
      <c r="BR249" s="270" t="s">
        <v>455</v>
      </c>
      <c r="BS249" s="267"/>
      <c r="BT249" s="267"/>
      <c r="BU249" s="267"/>
      <c r="BV249" s="267"/>
      <c r="BW249" s="267"/>
      <c r="BX249" s="267"/>
      <c r="BY249" s="267"/>
      <c r="BZ249" s="267"/>
      <c r="CA249" s="267"/>
      <c r="CB249" s="267"/>
      <c r="CC249" s="267"/>
      <c r="CD249" s="267"/>
      <c r="CE249" s="114"/>
      <c r="CF249" s="114"/>
      <c r="CG249" s="114"/>
      <c r="CH249" s="114"/>
      <c r="CI249" s="114"/>
      <c r="CJ249" s="114"/>
      <c r="CK249" s="114"/>
      <c r="CL249" s="114"/>
      <c r="CM249" s="114"/>
      <c r="CN249" s="114"/>
      <c r="CO249" s="114"/>
      <c r="CP249" s="114"/>
      <c r="CQ249" s="114"/>
      <c r="CR249" s="114"/>
      <c r="CS249" s="267"/>
      <c r="CT249" s="267"/>
      <c r="CU249" s="267"/>
      <c r="CV249" s="270"/>
      <c r="CW249" s="270" t="s">
        <v>455</v>
      </c>
      <c r="CX249" s="270"/>
      <c r="CY249" s="267"/>
      <c r="CZ249" s="267"/>
      <c r="DA249" s="267"/>
      <c r="DB249" s="267"/>
      <c r="DC249" s="267"/>
      <c r="DD249" s="267"/>
      <c r="DE249" s="267"/>
      <c r="DF249" s="267"/>
      <c r="DG249" s="267"/>
      <c r="DH249" s="267"/>
      <c r="DI249" s="267"/>
      <c r="DJ249" s="113"/>
      <c r="DK249" s="113"/>
      <c r="DL249" s="113"/>
      <c r="DM249" s="113"/>
      <c r="DN249" s="113"/>
      <c r="DO249" s="113"/>
      <c r="DP249" s="113"/>
      <c r="DQ249" s="113"/>
      <c r="DR249" s="113"/>
      <c r="DS249" s="113"/>
      <c r="DT249" s="113"/>
      <c r="DU249" s="113"/>
      <c r="DV249" s="113"/>
      <c r="DW249" s="113"/>
      <c r="DX249" s="267"/>
      <c r="DY249" s="267"/>
      <c r="DZ249" s="267"/>
      <c r="EA249" s="267"/>
      <c r="EB249" s="270" t="s">
        <v>455</v>
      </c>
      <c r="EC249" s="267"/>
      <c r="ED249" s="267"/>
      <c r="EE249" s="267"/>
      <c r="EF249" s="267"/>
      <c r="EG249" s="267"/>
      <c r="EH249" s="267"/>
      <c r="EI249" s="267"/>
      <c r="EJ249" s="267"/>
      <c r="EK249" s="267"/>
      <c r="EL249" s="267"/>
      <c r="EM249" s="267"/>
      <c r="EN249" s="267"/>
      <c r="EO249" s="113"/>
      <c r="EP249" s="113"/>
      <c r="EQ249" s="113"/>
      <c r="ER249" s="113"/>
      <c r="ES249" s="113"/>
      <c r="ET249" s="113"/>
      <c r="EU249" s="113"/>
      <c r="EV249" s="113"/>
      <c r="EW249" s="113"/>
      <c r="EX249" s="113"/>
      <c r="EY249" s="113"/>
      <c r="EZ249" s="113"/>
      <c r="FA249" s="113"/>
      <c r="FB249" s="113"/>
      <c r="FC249" s="267"/>
      <c r="FD249" s="267"/>
      <c r="FE249" s="267"/>
      <c r="FF249" s="270" t="s">
        <v>455</v>
      </c>
      <c r="FG249" s="267"/>
      <c r="FH249" s="267"/>
      <c r="FI249" s="267"/>
      <c r="FJ249" s="267"/>
      <c r="FK249" s="267"/>
      <c r="FL249" s="267"/>
      <c r="FM249" s="267"/>
      <c r="FN249" s="267"/>
      <c r="FO249" s="267"/>
      <c r="FP249" s="267"/>
      <c r="FQ249" s="267"/>
      <c r="FR249" s="267"/>
      <c r="FS249" s="267"/>
      <c r="FT249" s="267"/>
      <c r="FU249" s="267"/>
      <c r="FV249" s="267"/>
      <c r="FW249" s="267"/>
      <c r="FX249" s="267"/>
      <c r="FY249" s="267"/>
      <c r="FZ249" s="267"/>
      <c r="GA249" s="267"/>
      <c r="GB249" s="267"/>
      <c r="GC249" s="267"/>
      <c r="GD249" s="267"/>
      <c r="GE249" s="267"/>
      <c r="GF249" s="267"/>
      <c r="GG249" s="267"/>
      <c r="GH249" s="267"/>
      <c r="GI249" s="267"/>
      <c r="GJ249" s="267"/>
      <c r="GK249" s="267"/>
      <c r="GL249" s="267"/>
      <c r="GM249" s="267"/>
      <c r="GN249" s="267"/>
      <c r="GO249" s="267"/>
      <c r="GP249" s="267"/>
      <c r="GQ249" s="267"/>
      <c r="GR249" s="267"/>
      <c r="GS249" s="267"/>
      <c r="GT249" s="267"/>
      <c r="GU249" s="267"/>
      <c r="GV249" s="267"/>
      <c r="GW249" s="267"/>
      <c r="GX249" s="267"/>
      <c r="GY249" s="267"/>
      <c r="GZ249" s="267"/>
      <c r="HA249" s="267"/>
      <c r="HB249" s="267"/>
      <c r="HC249" s="267"/>
      <c r="HD249" s="270" t="s">
        <v>455</v>
      </c>
      <c r="HE249" s="267"/>
      <c r="HF249" s="267"/>
      <c r="HG249" s="267"/>
      <c r="HH249" s="267"/>
      <c r="HI249" s="267"/>
      <c r="HJ249" s="267"/>
      <c r="HK249" s="267"/>
      <c r="HL249" s="267"/>
      <c r="HM249" s="267"/>
      <c r="HN249" s="267"/>
      <c r="HO249" s="267"/>
      <c r="HP249" s="267"/>
      <c r="HQ249" s="267"/>
      <c r="HR249" s="267"/>
      <c r="HS249" s="267"/>
      <c r="HT249" s="267"/>
      <c r="HU249" s="267"/>
      <c r="HV249" s="267"/>
      <c r="HW249" s="267"/>
      <c r="HX249" s="267"/>
      <c r="HY249" s="267"/>
      <c r="HZ249" s="267"/>
      <c r="IA249" s="267"/>
      <c r="IB249" s="267"/>
      <c r="IC249" s="267"/>
      <c r="ID249" s="267"/>
      <c r="IE249" s="267"/>
      <c r="IF249" s="267"/>
      <c r="IG249" s="267"/>
      <c r="IH249" s="267"/>
      <c r="II249" s="267"/>
      <c r="IJ249" s="267"/>
      <c r="IK249" s="267"/>
      <c r="IL249" s="267"/>
      <c r="IM249" s="267"/>
      <c r="IN249" s="267"/>
      <c r="IO249" s="267"/>
      <c r="IP249" s="267"/>
      <c r="IQ249" s="267"/>
      <c r="IR249" s="267"/>
      <c r="IS249" s="270" t="s">
        <v>455</v>
      </c>
      <c r="IT249" s="267"/>
      <c r="IU249" s="267"/>
      <c r="IV249" s="267"/>
      <c r="IW249" s="267"/>
      <c r="IX249" s="267"/>
      <c r="IY249" s="267"/>
      <c r="IZ249" s="267"/>
      <c r="JA249" s="267"/>
      <c r="JB249" s="267"/>
      <c r="JC249" s="267"/>
      <c r="JD249" s="267"/>
      <c r="JE249" s="267"/>
      <c r="JF249" s="267"/>
      <c r="JG249" s="267"/>
      <c r="JH249" s="267"/>
      <c r="JI249" s="267"/>
      <c r="JJ249" s="267"/>
      <c r="JK249" s="267"/>
      <c r="JL249" s="267"/>
      <c r="JM249" s="267"/>
      <c r="JN249" s="267"/>
      <c r="JO249" s="267"/>
      <c r="JP249" s="267"/>
      <c r="JQ249" s="267"/>
      <c r="JR249" s="267"/>
      <c r="JS249" s="267"/>
      <c r="JT249" s="267"/>
      <c r="JU249" s="267"/>
      <c r="JV249" s="267"/>
      <c r="JW249" s="267"/>
      <c r="JX249" s="267"/>
      <c r="JY249" s="267"/>
      <c r="JZ249" s="267"/>
      <c r="KA249" s="267"/>
      <c r="KB249" s="267"/>
      <c r="KC249" s="267"/>
      <c r="KD249" s="267"/>
      <c r="KE249" s="270" t="s">
        <v>455</v>
      </c>
      <c r="KF249" s="267"/>
      <c r="KG249" s="267"/>
      <c r="KH249" s="267"/>
      <c r="KI249" s="267"/>
      <c r="KJ249" s="267"/>
      <c r="KK249" s="267"/>
      <c r="KL249" s="267"/>
      <c r="KM249" s="267"/>
      <c r="KN249" s="267"/>
      <c r="KO249" s="267"/>
      <c r="KP249" s="267"/>
      <c r="KQ249" s="267"/>
      <c r="KR249" s="267"/>
      <c r="KS249" s="267"/>
      <c r="KT249" s="267"/>
      <c r="KU249" s="267"/>
      <c r="KV249" s="267"/>
      <c r="KW249" s="267"/>
      <c r="KX249" s="267"/>
      <c r="KY249" s="267"/>
      <c r="KZ249" s="267"/>
      <c r="LA249" s="267"/>
      <c r="LB249" s="267"/>
      <c r="LC249" s="267"/>
      <c r="LD249" s="267"/>
      <c r="LE249" s="267"/>
      <c r="LF249" s="267"/>
      <c r="LG249" s="267"/>
      <c r="LH249" s="267"/>
      <c r="LI249" s="267"/>
      <c r="LJ249" s="267"/>
      <c r="LK249" s="267"/>
      <c r="LL249" s="267"/>
      <c r="LM249" s="267"/>
      <c r="LN249" s="267"/>
      <c r="LO249" s="267"/>
      <c r="LP249" s="267"/>
      <c r="LQ249" s="267"/>
      <c r="LR249" s="267"/>
      <c r="LS249" s="267"/>
      <c r="LT249" s="270" t="s">
        <v>455</v>
      </c>
      <c r="LU249" s="267"/>
      <c r="LV249" s="267"/>
      <c r="LW249" s="267"/>
      <c r="LX249" s="267"/>
      <c r="LY249" s="267"/>
      <c r="LZ249" s="267"/>
      <c r="MA249" s="267"/>
      <c r="MB249" s="267"/>
      <c r="MC249" s="267"/>
      <c r="MD249" s="267"/>
      <c r="ME249" s="267"/>
      <c r="MF249" s="267"/>
      <c r="MG249" s="267"/>
      <c r="MH249" s="267"/>
      <c r="MI249" s="267"/>
      <c r="MJ249" s="267"/>
      <c r="MK249" s="267"/>
      <c r="ML249" s="267"/>
      <c r="MM249" s="267"/>
      <c r="MN249" s="267"/>
      <c r="MO249" s="267"/>
      <c r="MP249" s="267"/>
      <c r="MQ249" s="267"/>
      <c r="MR249" s="267"/>
      <c r="MS249" s="267"/>
      <c r="MT249" s="267"/>
      <c r="MU249" s="267"/>
      <c r="MV249" s="267"/>
      <c r="MW249" s="267"/>
      <c r="MX249" s="267"/>
      <c r="MY249" s="267"/>
      <c r="MZ249" s="267"/>
      <c r="NA249" s="267"/>
      <c r="NB249" s="267"/>
      <c r="NC249" s="267"/>
      <c r="ND249" s="267"/>
      <c r="NE249" s="267"/>
      <c r="NF249" s="267"/>
      <c r="NG249" s="267"/>
      <c r="NH249" s="267"/>
      <c r="NI249" s="267"/>
      <c r="NJ249" s="267"/>
      <c r="NK249" s="267"/>
      <c r="NL249" s="267"/>
      <c r="NM249" s="267"/>
      <c r="NN249" s="267"/>
      <c r="NO249" s="267"/>
      <c r="NP249" s="267"/>
      <c r="NQ249" s="267"/>
      <c r="NR249" s="267"/>
      <c r="NS249" s="267"/>
      <c r="NT249" s="267"/>
      <c r="NU249" s="267"/>
      <c r="NV249" s="267"/>
      <c r="NW249" s="267"/>
      <c r="NX249" s="267"/>
      <c r="NY249" s="267"/>
      <c r="NZ249" s="267"/>
      <c r="OA249" s="267"/>
      <c r="OB249" s="267"/>
      <c r="OC249" s="267"/>
      <c r="OD249" s="267"/>
      <c r="OE249" s="267"/>
      <c r="OF249" s="267"/>
      <c r="OG249" s="267"/>
      <c r="OH249" s="267"/>
      <c r="OI249" s="267"/>
      <c r="OJ249" s="267"/>
      <c r="OK249" s="267"/>
      <c r="OL249" s="267"/>
      <c r="OM249" s="267"/>
      <c r="ON249" s="267"/>
      <c r="OO249" s="267"/>
      <c r="OP249" s="267"/>
      <c r="OQ249" s="267"/>
      <c r="OR249" s="267"/>
      <c r="OS249" s="267">
        <f>IF(ISERROR(#REF!),0,1)</f>
        <v>0</v>
      </c>
      <c r="OT249" s="267" t="e">
        <f>IF(#REF!="YES",1,0)</f>
        <v>#REF!</v>
      </c>
      <c r="OU249" s="267" t="e">
        <f>IF(#REF!="YES",1,0)</f>
        <v>#REF!</v>
      </c>
      <c r="OV249" s="222"/>
      <c r="OW249" s="222"/>
      <c r="OX249" s="222"/>
      <c r="OY249" s="222"/>
      <c r="OZ249" s="222"/>
      <c r="PA249" s="222"/>
      <c r="PB249" s="222"/>
      <c r="PC249" s="222"/>
      <c r="PD249" s="222"/>
      <c r="PE249" s="222"/>
      <c r="PF249" s="222"/>
      <c r="PG249" s="222"/>
      <c r="PH249" s="222"/>
      <c r="PI249" s="222"/>
      <c r="PJ249" s="222"/>
      <c r="PK249" s="222"/>
      <c r="PL249" s="222"/>
      <c r="PM249" s="222"/>
      <c r="PN249" s="222"/>
      <c r="PO249" s="222"/>
      <c r="PP249" s="222"/>
      <c r="PQ249" s="222"/>
      <c r="PR249" s="222"/>
      <c r="PS249" s="222"/>
      <c r="PT249" s="222"/>
      <c r="PU249" s="222"/>
      <c r="PV249" s="222"/>
      <c r="PW249" s="222"/>
      <c r="PX249" s="222"/>
      <c r="PY249" s="222"/>
      <c r="PZ249" s="222"/>
      <c r="QA249" s="222"/>
      <c r="QB249" s="222"/>
      <c r="QC249" s="222"/>
      <c r="QD249" s="222"/>
      <c r="QE249" s="222"/>
      <c r="QF249" s="222"/>
      <c r="QG249" s="222"/>
      <c r="QH249" s="222"/>
      <c r="QI249" s="222"/>
      <c r="QJ249" s="222"/>
      <c r="QK249" s="222"/>
      <c r="QL249" s="222"/>
      <c r="QM249" s="222"/>
      <c r="QN249" s="222"/>
      <c r="QO249" s="222"/>
      <c r="QP249" s="222"/>
      <c r="QQ249" s="222"/>
      <c r="QR249" s="222"/>
      <c r="QS249" s="222"/>
      <c r="QT249" s="222"/>
      <c r="QU249" s="222"/>
      <c r="QV249" s="222"/>
      <c r="QW249" s="222"/>
      <c r="QX249" s="222"/>
      <c r="QY249" s="222"/>
      <c r="QZ249" s="222"/>
      <c r="RA249" s="222"/>
      <c r="RB249" s="222"/>
      <c r="RC249" s="222"/>
      <c r="RD249" s="222"/>
      <c r="RE249" s="222"/>
      <c r="RF249" s="222"/>
      <c r="RG249" s="222"/>
      <c r="RH249" s="222"/>
      <c r="RI249" s="222"/>
      <c r="RJ249" s="222"/>
      <c r="RK249" s="222"/>
      <c r="RL249" s="222"/>
      <c r="RM249" s="222"/>
      <c r="RN249" s="222"/>
      <c r="RO249" s="222"/>
      <c r="RP249" s="222"/>
      <c r="RQ249" s="222"/>
      <c r="RR249" s="222"/>
      <c r="RS249" s="222"/>
      <c r="RT249" s="222"/>
      <c r="RU249" s="222"/>
      <c r="RV249" s="222"/>
      <c r="RW249" s="222"/>
      <c r="RX249" s="222"/>
      <c r="RY249" s="222"/>
      <c r="RZ249" s="222"/>
      <c r="SA249" s="222"/>
      <c r="SB249" s="222"/>
      <c r="SC249" s="222"/>
      <c r="SD249" s="222"/>
      <c r="SE249" s="222"/>
      <c r="SF249" s="222"/>
      <c r="SG249" s="222"/>
      <c r="SH249" s="222"/>
      <c r="SI249" s="222"/>
      <c r="SJ249" s="222"/>
      <c r="SK249" s="222"/>
      <c r="SL249" s="222"/>
      <c r="SM249" s="222"/>
      <c r="SN249" s="222"/>
      <c r="SO249" s="222"/>
      <c r="SP249" s="222"/>
      <c r="SQ249" s="222"/>
      <c r="SR249" s="222"/>
      <c r="SS249" s="222"/>
      <c r="ST249" s="222"/>
      <c r="SU249" s="222"/>
      <c r="SV249" s="222"/>
      <c r="SW249" s="222"/>
      <c r="SX249" s="222"/>
      <c r="SY249" s="222"/>
      <c r="SZ249" s="222"/>
      <c r="TA249" s="222"/>
      <c r="TB249" s="222"/>
      <c r="TC249" s="222"/>
      <c r="TD249" s="222"/>
      <c r="TE249" s="222"/>
      <c r="TF249" s="222"/>
      <c r="TG249" s="222"/>
      <c r="TH249" s="222"/>
      <c r="TI249" s="222"/>
      <c r="TJ249" s="222"/>
      <c r="TK249" s="222"/>
      <c r="TL249" s="222"/>
      <c r="TM249" s="222"/>
      <c r="TN249" s="222"/>
      <c r="TO249" s="222"/>
      <c r="TP249" s="222"/>
      <c r="TQ249" s="222"/>
      <c r="TR249" s="222"/>
      <c r="TS249" s="222"/>
      <c r="TT249" s="222"/>
      <c r="TU249" s="222"/>
      <c r="TV249" s="222"/>
      <c r="TW249" s="222"/>
      <c r="TX249" s="222"/>
      <c r="TY249" s="222"/>
      <c r="TZ249" s="222"/>
      <c r="UA249" s="222"/>
      <c r="UB249" s="222"/>
      <c r="UC249" s="222"/>
      <c r="UD249" s="222"/>
      <c r="UE249" s="222"/>
      <c r="UF249" s="222"/>
      <c r="UG249" s="222"/>
      <c r="UH249" s="222"/>
      <c r="UI249" s="222"/>
      <c r="UJ249" s="222"/>
      <c r="UK249" s="222"/>
      <c r="UL249" s="222"/>
      <c r="UM249" s="222"/>
      <c r="UN249" s="222"/>
      <c r="UO249" s="222"/>
      <c r="UP249" s="222"/>
      <c r="UQ249" s="222"/>
      <c r="UR249" s="222"/>
      <c r="US249" s="222"/>
      <c r="UT249" s="222"/>
      <c r="UU249" s="222"/>
      <c r="UV249" s="222"/>
      <c r="UW249" s="222"/>
      <c r="UX249" s="222"/>
      <c r="UY249" s="222"/>
      <c r="UZ249" s="222"/>
      <c r="VA249" s="222"/>
      <c r="VB249" s="222"/>
      <c r="VC249" s="222"/>
      <c r="VD249" s="222"/>
      <c r="VE249" s="222"/>
      <c r="VF249" s="222"/>
      <c r="VG249" s="222"/>
      <c r="VH249" s="222"/>
      <c r="VI249" s="222"/>
      <c r="VJ249" s="222"/>
      <c r="VK249" s="222"/>
      <c r="VL249" s="222"/>
      <c r="VM249" s="222"/>
      <c r="VN249" s="222"/>
      <c r="VO249" s="222"/>
      <c r="VP249" s="222"/>
      <c r="VQ249" s="222"/>
      <c r="VR249" s="222"/>
      <c r="VS249" s="222"/>
      <c r="VT249" s="222"/>
      <c r="VU249" s="222"/>
      <c r="VV249" s="222"/>
      <c r="VW249" s="222"/>
      <c r="VX249" s="222"/>
      <c r="VY249" s="222"/>
      <c r="VZ249" s="222"/>
      <c r="WA249" s="222"/>
      <c r="WB249" s="222"/>
      <c r="WC249" s="222"/>
      <c r="WD249" s="222"/>
      <c r="WE249" s="222"/>
      <c r="WF249" s="222"/>
      <c r="WG249" s="222"/>
      <c r="WH249" s="222"/>
      <c r="WI249" s="222"/>
      <c r="WJ249" s="222"/>
      <c r="WK249" s="222"/>
      <c r="WL249" s="222"/>
      <c r="WM249" s="222"/>
      <c r="WN249" s="222"/>
      <c r="WO249" s="222"/>
      <c r="WP249" s="222"/>
      <c r="WQ249" s="222"/>
      <c r="WR249" s="222"/>
      <c r="WS249" s="222"/>
      <c r="WT249" s="222"/>
      <c r="WU249" s="222"/>
      <c r="WV249" s="222"/>
      <c r="WW249" s="222"/>
      <c r="WX249" s="222"/>
      <c r="WY249" s="222"/>
      <c r="WZ249" s="222"/>
      <c r="XA249" s="222"/>
      <c r="XB249" s="222"/>
      <c r="XC249" s="222"/>
      <c r="XD249" s="222"/>
      <c r="XE249" s="222"/>
      <c r="XF249" s="222"/>
      <c r="XG249" s="222"/>
      <c r="XH249" s="222"/>
      <c r="XI249" s="222"/>
      <c r="XJ249" s="222"/>
      <c r="XK249" s="222"/>
      <c r="XL249" s="222"/>
      <c r="XM249" s="222"/>
      <c r="XN249" s="222"/>
      <c r="XO249" s="222"/>
      <c r="XP249" s="222"/>
      <c r="XQ249" s="222"/>
      <c r="XR249" s="222"/>
      <c r="XS249" s="222"/>
      <c r="XT249" s="222"/>
      <c r="XU249" s="222"/>
      <c r="XV249" s="222"/>
      <c r="XW249" s="222"/>
      <c r="XX249" s="222"/>
      <c r="XY249" s="222"/>
      <c r="XZ249" s="222"/>
      <c r="YA249" s="222"/>
      <c r="YB249" s="222"/>
      <c r="YC249" s="222"/>
      <c r="YD249" s="222"/>
      <c r="YE249" s="222"/>
      <c r="YF249" s="222"/>
      <c r="YG249" s="222"/>
      <c r="YH249" s="222"/>
      <c r="YI249" s="222"/>
      <c r="YJ249" s="222"/>
      <c r="YK249" s="222"/>
      <c r="YL249" s="222"/>
      <c r="YM249" s="222"/>
      <c r="YN249" s="222"/>
      <c r="YO249" s="222"/>
      <c r="YP249" s="222"/>
      <c r="YQ249" s="222"/>
      <c r="YR249" s="222"/>
      <c r="YS249" s="222"/>
      <c r="YT249" s="222"/>
      <c r="YU249" s="222"/>
      <c r="YV249" s="222"/>
      <c r="YW249" s="222"/>
      <c r="YX249" s="222"/>
      <c r="YY249" s="222"/>
      <c r="YZ249" s="222"/>
      <c r="ZA249" s="222"/>
      <c r="ZB249" s="222"/>
      <c r="ZC249" s="222"/>
      <c r="ZD249" s="222"/>
      <c r="ZE249" s="222"/>
      <c r="ZF249" s="222"/>
      <c r="ZG249" s="222"/>
      <c r="ZH249" s="222"/>
      <c r="ZI249" s="222"/>
      <c r="ZJ249" s="222"/>
      <c r="ZK249" s="222"/>
      <c r="ZL249" s="222"/>
      <c r="ZM249" s="222"/>
      <c r="ZN249" s="222"/>
      <c r="ZO249" s="222"/>
      <c r="ZP249" s="222"/>
      <c r="ZQ249" s="222"/>
      <c r="ZR249" s="222"/>
      <c r="ZS249" s="222"/>
      <c r="ZT249" s="222"/>
      <c r="ZU249" s="222"/>
      <c r="ZV249" s="222"/>
      <c r="ZW249" s="222"/>
      <c r="ZX249" s="222"/>
      <c r="ZY249" s="222"/>
      <c r="ZZ249" s="222"/>
      <c r="AAA249" s="222"/>
      <c r="AAB249" s="222"/>
      <c r="AAC249" s="222"/>
      <c r="AAD249" s="222"/>
      <c r="AAE249" s="222"/>
      <c r="AAF249" s="222"/>
      <c r="AAG249" s="222"/>
      <c r="AAH249" s="222"/>
      <c r="AAI249" s="222"/>
      <c r="AAJ249" s="222"/>
      <c r="AAK249" s="222"/>
      <c r="AAL249" s="222"/>
      <c r="AAM249" s="222"/>
      <c r="AAN249" s="222"/>
      <c r="AAO249" s="222"/>
      <c r="AAP249" s="222"/>
      <c r="AAQ249" s="222"/>
      <c r="AAR249" s="222"/>
      <c r="AAS249" s="222"/>
      <c r="AAT249" s="222"/>
      <c r="AAU249" s="222"/>
      <c r="AAV249" s="222"/>
      <c r="AAW249" s="222"/>
      <c r="AAX249" s="222"/>
      <c r="AAY249" s="222"/>
      <c r="AAZ249" s="222"/>
      <c r="ABA249" s="222"/>
      <c r="ABB249" s="222"/>
      <c r="ABC249" s="222"/>
      <c r="ABD249" s="222"/>
      <c r="ABE249" s="222"/>
      <c r="ABF249" s="222"/>
      <c r="ABG249" s="222"/>
      <c r="ABH249" s="222"/>
      <c r="ABI249" s="222"/>
      <c r="ABJ249" s="222"/>
      <c r="ABK249" s="222"/>
      <c r="ABL249" s="222"/>
      <c r="ABM249" s="222"/>
      <c r="ABN249" s="222"/>
      <c r="ABO249" s="222"/>
      <c r="ABP249" s="222"/>
      <c r="ABQ249" s="222"/>
      <c r="ABR249" s="222"/>
      <c r="ABS249" s="222"/>
      <c r="ABT249" s="222"/>
      <c r="ABU249" s="222"/>
      <c r="ABV249" s="222"/>
      <c r="ABW249" s="222"/>
      <c r="ABX249" s="222"/>
      <c r="ABY249" s="222"/>
      <c r="ABZ249" s="222"/>
      <c r="ACA249" s="222"/>
      <c r="ACB249" s="222"/>
      <c r="ACC249" s="222"/>
      <c r="ACD249" s="222"/>
      <c r="ACE249" s="222"/>
      <c r="ACF249" s="222"/>
      <c r="ACG249" s="222"/>
      <c r="ACH249" s="222"/>
      <c r="ACI249" s="222"/>
      <c r="ACJ249" s="222"/>
      <c r="ACK249" s="222"/>
      <c r="ACL249" s="222"/>
      <c r="ACM249" s="222"/>
      <c r="ACN249" s="222"/>
      <c r="ACO249" s="222"/>
      <c r="ACP249" s="222"/>
      <c r="ACQ249" s="222"/>
      <c r="ACR249" s="222"/>
      <c r="ACS249" s="222"/>
      <c r="ACT249" s="222"/>
      <c r="ACU249" s="222"/>
      <c r="ACV249" s="222"/>
      <c r="ACW249" s="222"/>
      <c r="ACX249" s="222"/>
      <c r="ACY249" s="222"/>
      <c r="ACZ249" s="222"/>
      <c r="ADA249" s="222"/>
      <c r="ADB249" s="222"/>
      <c r="ADC249" s="222"/>
      <c r="ADD249" s="222"/>
      <c r="ADE249" s="222"/>
      <c r="ADF249" s="222"/>
      <c r="ADG249" s="222"/>
      <c r="ADH249" s="222"/>
      <c r="ADI249" s="222"/>
      <c r="ADJ249" s="222"/>
      <c r="ADK249" s="222"/>
      <c r="ADL249" s="222"/>
      <c r="ADM249" s="222"/>
      <c r="ADN249" s="222"/>
      <c r="ADO249" s="222"/>
      <c r="ADP249" s="222"/>
      <c r="ADQ249" s="222"/>
      <c r="ADR249" s="222"/>
      <c r="ADS249" s="222"/>
      <c r="ADT249" s="222"/>
      <c r="ADU249" s="222"/>
      <c r="ADV249" s="222"/>
      <c r="ADW249" s="222"/>
      <c r="ADX249" s="222"/>
      <c r="ADY249" s="222"/>
      <c r="ADZ249" s="222"/>
      <c r="AEA249" s="222"/>
      <c r="AEB249" s="222"/>
      <c r="AEC249" s="222"/>
      <c r="AED249" s="222"/>
      <c r="AEE249" s="222"/>
      <c r="AEF249" s="222"/>
      <c r="AEG249" s="222"/>
      <c r="AEH249" s="222"/>
      <c r="AEI249" s="222"/>
      <c r="AEJ249" s="222"/>
      <c r="AEK249" s="222"/>
      <c r="AEL249" s="222"/>
      <c r="AEM249" s="222"/>
      <c r="AEN249" s="222"/>
      <c r="AEO249" s="222"/>
      <c r="AEP249" s="222"/>
      <c r="AEQ249" s="222"/>
      <c r="AER249" s="222"/>
      <c r="AES249" s="222"/>
      <c r="AET249" s="222"/>
      <c r="AEU249" s="222"/>
      <c r="AEV249" s="222"/>
      <c r="AEW249" s="222"/>
      <c r="AEX249" s="222"/>
      <c r="AEY249" s="222"/>
      <c r="AEZ249" s="222"/>
      <c r="AFA249" s="222"/>
      <c r="AFB249" s="222"/>
      <c r="AFC249" s="222"/>
      <c r="AFD249" s="222"/>
      <c r="AFE249" s="222"/>
      <c r="AFF249" s="222"/>
      <c r="AFG249" s="222"/>
      <c r="AFH249" s="222"/>
      <c r="AFI249" s="222"/>
      <c r="AFJ249" s="222"/>
      <c r="AFK249" s="222"/>
      <c r="AFL249" s="222"/>
      <c r="AFM249" s="222"/>
      <c r="AFN249" s="222"/>
      <c r="AFO249" s="222"/>
      <c r="AFP249" s="222"/>
      <c r="AFQ249" s="222"/>
      <c r="AFR249" s="222"/>
      <c r="AFS249" s="222"/>
      <c r="AFT249" s="222"/>
    </row>
    <row r="250" spans="1:852">
      <c r="A250" s="265" t="s">
        <v>2393</v>
      </c>
      <c r="B250" s="128" t="s">
        <v>10041</v>
      </c>
      <c r="C250" s="840" t="str">
        <f>IF(Severity!F250&gt;=0.5,"YES","NO")</f>
        <v>NO</v>
      </c>
      <c r="D250" s="840" t="str">
        <f>IF(Severity!G250&gt;=0.5,"YES","NO")</f>
        <v>YES</v>
      </c>
      <c r="E250" s="213">
        <v>16</v>
      </c>
      <c r="F250" s="213">
        <v>3</v>
      </c>
      <c r="G250" s="270" t="s">
        <v>2388</v>
      </c>
      <c r="H250" s="270" t="s">
        <v>749</v>
      </c>
      <c r="I250" s="270" t="s">
        <v>455</v>
      </c>
      <c r="J250" s="270">
        <v>12</v>
      </c>
      <c r="K250" s="270" t="s">
        <v>602</v>
      </c>
      <c r="L250" s="217">
        <v>17</v>
      </c>
      <c r="M250" s="217">
        <v>11</v>
      </c>
      <c r="N250" s="270">
        <v>7</v>
      </c>
      <c r="O250" s="270" t="s">
        <v>455</v>
      </c>
      <c r="P250" s="217"/>
      <c r="Q250" s="217"/>
      <c r="R250" s="217"/>
      <c r="S250" s="270" t="s">
        <v>602</v>
      </c>
      <c r="T250" s="270">
        <v>17</v>
      </c>
      <c r="U250" s="125">
        <v>19.899999999999999</v>
      </c>
      <c r="V250" s="125">
        <v>3.9</v>
      </c>
      <c r="W250" s="125"/>
      <c r="X250" s="125"/>
      <c r="Y250" s="125"/>
      <c r="Z250" s="125"/>
      <c r="AA250" s="125"/>
      <c r="AB250" s="125"/>
      <c r="AC250" s="125"/>
      <c r="AD250" s="125"/>
      <c r="AE250" s="114"/>
      <c r="AF250" s="125"/>
      <c r="AG250" s="125"/>
      <c r="AH250" s="125"/>
      <c r="AI250" s="265">
        <v>51</v>
      </c>
      <c r="AJ250" s="267">
        <f t="shared" si="63"/>
        <v>39</v>
      </c>
      <c r="AK250" s="267" t="s">
        <v>455</v>
      </c>
      <c r="AL250" s="270" t="s">
        <v>3011</v>
      </c>
      <c r="AM250" s="270" t="s">
        <v>749</v>
      </c>
      <c r="AN250" s="270">
        <v>1</v>
      </c>
      <c r="AO250" s="270">
        <v>20</v>
      </c>
      <c r="AP250" s="270" t="s">
        <v>602</v>
      </c>
      <c r="AQ250" s="217">
        <v>17</v>
      </c>
      <c r="AR250" s="217">
        <v>10</v>
      </c>
      <c r="AS250" s="217">
        <v>7</v>
      </c>
      <c r="AT250" s="270" t="s">
        <v>455</v>
      </c>
      <c r="AU250" s="217"/>
      <c r="AV250" s="217"/>
      <c r="AW250" s="217"/>
      <c r="AX250" s="265" t="s">
        <v>602</v>
      </c>
      <c r="AY250" s="265">
        <v>17</v>
      </c>
      <c r="AZ250" s="114">
        <v>19.3</v>
      </c>
      <c r="BA250" s="114">
        <v>3.8</v>
      </c>
      <c r="BB250" s="114"/>
      <c r="BC250" s="114"/>
      <c r="BD250" s="114"/>
      <c r="BE250" s="114"/>
      <c r="BF250" s="114"/>
      <c r="BG250" s="114"/>
      <c r="BH250" s="114"/>
      <c r="BI250" s="114"/>
      <c r="BJ250" s="114"/>
      <c r="BK250" s="114"/>
      <c r="BL250" s="114"/>
      <c r="BM250" s="114"/>
      <c r="BN250" s="265">
        <v>50</v>
      </c>
      <c r="BO250" s="270">
        <f t="shared" si="64"/>
        <v>30</v>
      </c>
      <c r="BP250" s="270" t="s">
        <v>455</v>
      </c>
      <c r="BQ250" s="95" t="s">
        <v>3425</v>
      </c>
      <c r="BR250" s="270" t="s">
        <v>455</v>
      </c>
      <c r="BS250" s="217" t="s">
        <v>455</v>
      </c>
      <c r="BT250" s="217">
        <v>22</v>
      </c>
      <c r="BU250" s="217" t="s">
        <v>602</v>
      </c>
      <c r="BV250" s="217">
        <v>17</v>
      </c>
      <c r="BW250" s="217">
        <v>14</v>
      </c>
      <c r="BX250" s="217">
        <v>7</v>
      </c>
      <c r="BY250" s="217" t="s">
        <v>455</v>
      </c>
      <c r="BZ250" s="217"/>
      <c r="CA250" s="217"/>
      <c r="CB250" s="217"/>
      <c r="CC250" s="217" t="s">
        <v>602</v>
      </c>
      <c r="CD250" s="217">
        <v>17</v>
      </c>
      <c r="CE250" s="114">
        <v>19</v>
      </c>
      <c r="CF250" s="114">
        <v>3.4</v>
      </c>
      <c r="CG250" s="114"/>
      <c r="CH250" s="114"/>
      <c r="CI250" s="114"/>
      <c r="CJ250" s="114"/>
      <c r="CK250" s="114"/>
      <c r="CL250" s="114"/>
      <c r="CM250" s="114"/>
      <c r="CN250" s="114"/>
      <c r="CO250" s="114"/>
      <c r="CP250" s="114"/>
      <c r="CQ250" s="114"/>
      <c r="CR250" s="114"/>
      <c r="CS250" s="217">
        <v>55</v>
      </c>
      <c r="CT250" s="267">
        <f>CS250-BT250</f>
        <v>33</v>
      </c>
      <c r="CU250" s="217" t="s">
        <v>455</v>
      </c>
      <c r="CV250" s="90"/>
      <c r="CW250" s="270" t="s">
        <v>455</v>
      </c>
      <c r="CX250" s="90"/>
      <c r="CY250" s="217"/>
      <c r="CZ250" s="217"/>
      <c r="DA250" s="217"/>
      <c r="DB250" s="217"/>
      <c r="DC250" s="217"/>
      <c r="DD250" s="217"/>
      <c r="DE250" s="217"/>
      <c r="DF250" s="217"/>
      <c r="DG250" s="217"/>
      <c r="DH250" s="217"/>
      <c r="DI250" s="217"/>
      <c r="DJ250" s="125"/>
      <c r="DK250" s="125"/>
      <c r="DL250" s="125"/>
      <c r="DM250" s="125"/>
      <c r="DN250" s="125"/>
      <c r="DO250" s="125"/>
      <c r="DP250" s="125"/>
      <c r="DQ250" s="125"/>
      <c r="DR250" s="125"/>
      <c r="DS250" s="125"/>
      <c r="DT250" s="125"/>
      <c r="DU250" s="125"/>
      <c r="DV250" s="125"/>
      <c r="DW250" s="125"/>
      <c r="DX250" s="217"/>
      <c r="DY250" s="217"/>
      <c r="DZ250" s="217"/>
      <c r="EA250" s="217"/>
      <c r="EB250" s="270" t="s">
        <v>455</v>
      </c>
      <c r="EC250" s="217"/>
      <c r="ED250" s="217"/>
      <c r="EE250" s="217"/>
      <c r="EF250" s="217"/>
      <c r="EG250" s="217"/>
      <c r="EH250" s="217"/>
      <c r="EI250" s="217"/>
      <c r="EJ250" s="217"/>
      <c r="EK250" s="217"/>
      <c r="EL250" s="217"/>
      <c r="EM250" s="217"/>
      <c r="EN250" s="217"/>
      <c r="EO250" s="125"/>
      <c r="EP250" s="125"/>
      <c r="EQ250" s="125"/>
      <c r="ER250" s="125"/>
      <c r="ES250" s="125"/>
      <c r="ET250" s="125"/>
      <c r="EU250" s="125"/>
      <c r="EV250" s="125"/>
      <c r="EW250" s="125"/>
      <c r="EX250" s="125"/>
      <c r="EY250" s="125"/>
      <c r="EZ250" s="125"/>
      <c r="FA250" s="125"/>
      <c r="FB250" s="125"/>
      <c r="FC250" s="217"/>
      <c r="FD250" s="217"/>
      <c r="FE250" s="217"/>
      <c r="FF250" s="270" t="s">
        <v>455</v>
      </c>
      <c r="FG250" s="90"/>
      <c r="FH250" s="217"/>
      <c r="FI250" s="217"/>
      <c r="FJ250" s="217"/>
      <c r="FK250" s="217"/>
      <c r="FL250" s="217"/>
      <c r="FM250" s="217"/>
      <c r="FN250" s="217"/>
      <c r="FO250" s="217"/>
      <c r="FP250" s="217"/>
      <c r="FQ250" s="217"/>
      <c r="FR250" s="217"/>
      <c r="FS250" s="217"/>
      <c r="FT250" s="217"/>
      <c r="FU250" s="217"/>
      <c r="FV250" s="217"/>
      <c r="FW250" s="217"/>
      <c r="FX250" s="217"/>
      <c r="FY250" s="217"/>
      <c r="FZ250" s="217"/>
      <c r="GA250" s="217"/>
      <c r="GB250" s="217"/>
      <c r="GC250" s="217"/>
      <c r="GD250" s="217"/>
      <c r="GE250" s="217"/>
      <c r="GF250" s="217"/>
      <c r="GG250" s="217"/>
      <c r="GH250" s="217"/>
      <c r="GI250" s="217"/>
      <c r="GJ250" s="217"/>
      <c r="GK250" s="217"/>
      <c r="GL250" s="217"/>
      <c r="GM250" s="217"/>
      <c r="GN250" s="217"/>
      <c r="GO250" s="217"/>
      <c r="GP250" s="217"/>
      <c r="GQ250" s="217"/>
      <c r="GR250" s="217"/>
      <c r="GS250" s="217"/>
      <c r="GT250" s="217"/>
      <c r="GU250" s="217"/>
      <c r="GV250" s="217"/>
      <c r="GW250" s="217"/>
      <c r="GX250" s="217"/>
      <c r="GY250" s="217"/>
      <c r="GZ250" s="217"/>
      <c r="HA250" s="217"/>
      <c r="HB250" s="217"/>
      <c r="HC250" s="217"/>
      <c r="HD250" s="270" t="s">
        <v>455</v>
      </c>
      <c r="HE250" s="217"/>
      <c r="HF250" s="217"/>
      <c r="HG250" s="90"/>
      <c r="HH250" s="217"/>
      <c r="HI250" s="217"/>
      <c r="HJ250" s="217"/>
      <c r="HK250" s="217"/>
      <c r="HL250" s="217"/>
      <c r="HM250" s="217"/>
      <c r="HN250" s="217"/>
      <c r="HO250" s="217"/>
      <c r="HP250" s="217"/>
      <c r="HQ250" s="217"/>
      <c r="HR250" s="217"/>
      <c r="HS250" s="217"/>
      <c r="HT250" s="217"/>
      <c r="HU250" s="217"/>
      <c r="HV250" s="217"/>
      <c r="HW250" s="217"/>
      <c r="HX250" s="217"/>
      <c r="HY250" s="217"/>
      <c r="HZ250" s="217"/>
      <c r="IA250" s="217"/>
      <c r="IB250" s="217"/>
      <c r="IC250" s="217"/>
      <c r="ID250" s="217"/>
      <c r="IE250" s="217"/>
      <c r="IF250" s="217"/>
      <c r="IG250" s="217"/>
      <c r="IH250" s="217"/>
      <c r="II250" s="217"/>
      <c r="IJ250" s="217"/>
      <c r="IK250" s="217"/>
      <c r="IL250" s="217"/>
      <c r="IM250" s="217"/>
      <c r="IN250" s="217"/>
      <c r="IO250" s="217"/>
      <c r="IP250" s="217"/>
      <c r="IQ250" s="217"/>
      <c r="IR250" s="217"/>
      <c r="IS250" s="270" t="s">
        <v>455</v>
      </c>
      <c r="IT250" s="217"/>
      <c r="IU250" s="217"/>
      <c r="IV250" s="217"/>
      <c r="IW250" s="217"/>
      <c r="IX250" s="217"/>
      <c r="IY250" s="217"/>
      <c r="IZ250" s="217"/>
      <c r="JA250" s="217"/>
      <c r="JB250" s="217"/>
      <c r="JC250" s="217"/>
      <c r="JD250" s="217"/>
      <c r="JE250" s="217"/>
      <c r="JF250" s="217"/>
      <c r="JG250" s="217"/>
      <c r="JH250" s="217"/>
      <c r="JI250" s="217"/>
      <c r="JJ250" s="217"/>
      <c r="JK250" s="217"/>
      <c r="JL250" s="217"/>
      <c r="JM250" s="217"/>
      <c r="JN250" s="217"/>
      <c r="JO250" s="217"/>
      <c r="JP250" s="217"/>
      <c r="JQ250" s="217"/>
      <c r="JR250" s="217"/>
      <c r="JS250" s="217"/>
      <c r="JT250" s="217"/>
      <c r="JU250" s="217"/>
      <c r="JV250" s="217"/>
      <c r="JW250" s="217"/>
      <c r="JX250" s="217"/>
      <c r="JY250" s="217"/>
      <c r="JZ250" s="217"/>
      <c r="KA250" s="217"/>
      <c r="KB250" s="217"/>
      <c r="KC250" s="217"/>
      <c r="KD250" s="217"/>
      <c r="KE250" s="270" t="s">
        <v>455</v>
      </c>
      <c r="KF250" s="217"/>
      <c r="KG250" s="217"/>
      <c r="KH250" s="217"/>
      <c r="KI250" s="90"/>
      <c r="KJ250" s="217"/>
      <c r="KK250" s="217"/>
      <c r="KL250" s="217"/>
      <c r="KM250" s="217"/>
      <c r="KN250" s="217"/>
      <c r="KO250" s="217"/>
      <c r="KP250" s="217"/>
      <c r="KQ250" s="217"/>
      <c r="KR250" s="217"/>
      <c r="KS250" s="217"/>
      <c r="KT250" s="217"/>
      <c r="KU250" s="217"/>
      <c r="KV250" s="217"/>
      <c r="KW250" s="217"/>
      <c r="KX250" s="217"/>
      <c r="KY250" s="217"/>
      <c r="KZ250" s="217"/>
      <c r="LA250" s="217"/>
      <c r="LB250" s="217"/>
      <c r="LC250" s="217"/>
      <c r="LD250" s="217"/>
      <c r="LE250" s="217"/>
      <c r="LF250" s="217"/>
      <c r="LG250" s="217"/>
      <c r="LH250" s="217"/>
      <c r="LI250" s="217"/>
      <c r="LJ250" s="217"/>
      <c r="LK250" s="217"/>
      <c r="LL250" s="217"/>
      <c r="LM250" s="217"/>
      <c r="LN250" s="217"/>
      <c r="LO250" s="217"/>
      <c r="LP250" s="217"/>
      <c r="LQ250" s="217"/>
      <c r="LR250" s="217"/>
      <c r="LS250" s="217"/>
      <c r="LT250" s="270" t="s">
        <v>455</v>
      </c>
      <c r="LU250" s="217"/>
      <c r="LV250" s="217"/>
      <c r="LW250" s="217"/>
      <c r="LX250" s="217"/>
      <c r="LY250" s="217"/>
      <c r="LZ250" s="217"/>
      <c r="MA250" s="217"/>
      <c r="MB250" s="217"/>
      <c r="MC250" s="217"/>
      <c r="MD250" s="217"/>
      <c r="ME250" s="217"/>
      <c r="MF250" s="217"/>
      <c r="MG250" s="217"/>
      <c r="MH250" s="217"/>
      <c r="MI250" s="217"/>
      <c r="MJ250" s="217"/>
      <c r="MK250" s="217"/>
      <c r="ML250" s="217"/>
      <c r="MM250" s="217"/>
      <c r="MN250" s="217"/>
      <c r="MO250" s="217"/>
      <c r="MP250" s="217"/>
      <c r="MQ250" s="217"/>
      <c r="MR250" s="217"/>
      <c r="MS250" s="217"/>
      <c r="MT250" s="217"/>
      <c r="MU250" s="217"/>
      <c r="MV250" s="217"/>
      <c r="MW250" s="217"/>
      <c r="MX250" s="217"/>
      <c r="MY250" s="217"/>
      <c r="MZ250" s="217"/>
      <c r="NA250" s="217"/>
      <c r="NB250" s="217"/>
      <c r="NC250" s="217"/>
      <c r="ND250" s="217"/>
      <c r="NE250" s="217"/>
      <c r="NF250" s="217"/>
      <c r="NG250" s="217"/>
      <c r="NH250" s="217"/>
      <c r="NI250" s="217"/>
      <c r="NJ250" s="217"/>
      <c r="NK250" s="217"/>
      <c r="NL250" s="217"/>
      <c r="NM250" s="217"/>
      <c r="NN250" s="217"/>
      <c r="NO250" s="217"/>
      <c r="NP250" s="217"/>
      <c r="NQ250" s="217"/>
      <c r="NR250" s="217"/>
      <c r="NS250" s="217"/>
      <c r="NT250" s="217"/>
      <c r="NU250" s="217"/>
      <c r="NV250" s="217"/>
      <c r="NW250" s="217"/>
      <c r="NX250" s="217"/>
      <c r="NY250" s="217"/>
      <c r="NZ250" s="217"/>
      <c r="OA250" s="217"/>
      <c r="OB250" s="217"/>
      <c r="OC250" s="217"/>
      <c r="OD250" s="217"/>
      <c r="OE250" s="217"/>
      <c r="OF250" s="217"/>
      <c r="OG250" s="217"/>
      <c r="OH250" s="217"/>
      <c r="OI250" s="217"/>
      <c r="OJ250" s="217"/>
      <c r="OK250" s="217"/>
      <c r="OL250" s="217"/>
      <c r="OM250" s="217"/>
      <c r="ON250" s="217"/>
      <c r="OO250" s="217"/>
      <c r="OP250" s="217"/>
      <c r="OQ250" s="217"/>
      <c r="OR250" s="217"/>
      <c r="OS250" s="267">
        <f>IF(ISERROR(#REF!),0,1)</f>
        <v>0</v>
      </c>
      <c r="OT250" s="267">
        <f>IF(C250="YES",1,0)</f>
        <v>0</v>
      </c>
      <c r="OU250" s="267">
        <f>IF(D250="YES",1,0)</f>
        <v>1</v>
      </c>
      <c r="OV250" s="222"/>
      <c r="OW250" s="222"/>
      <c r="OX250" s="222"/>
      <c r="OY250" s="222"/>
      <c r="OZ250" s="222"/>
      <c r="PA250" s="222"/>
      <c r="PB250" s="222"/>
      <c r="PC250" s="222"/>
      <c r="PD250" s="222"/>
      <c r="PE250" s="222"/>
      <c r="PF250" s="222"/>
      <c r="PG250" s="222"/>
      <c r="PH250" s="222"/>
      <c r="PI250" s="222"/>
      <c r="PJ250" s="222"/>
      <c r="PK250" s="222"/>
      <c r="PL250" s="222"/>
      <c r="PM250" s="222"/>
      <c r="PN250" s="222"/>
      <c r="PO250" s="222"/>
      <c r="PP250" s="222"/>
      <c r="PQ250" s="222"/>
      <c r="PR250" s="222"/>
      <c r="PS250" s="222"/>
      <c r="PT250" s="222"/>
      <c r="PU250" s="222"/>
      <c r="PV250" s="222"/>
      <c r="PW250" s="222"/>
      <c r="PX250" s="222"/>
      <c r="PY250" s="222"/>
      <c r="PZ250" s="222"/>
      <c r="QA250" s="222"/>
      <c r="QB250" s="222"/>
      <c r="QC250" s="222"/>
      <c r="QD250" s="222"/>
      <c r="QE250" s="222"/>
      <c r="QF250" s="222"/>
      <c r="QG250" s="222"/>
      <c r="QH250" s="222"/>
      <c r="QI250" s="222"/>
      <c r="QJ250" s="222"/>
      <c r="QK250" s="222"/>
      <c r="QL250" s="222"/>
      <c r="QM250" s="222"/>
      <c r="QN250" s="222"/>
      <c r="QO250" s="222"/>
      <c r="QP250" s="222"/>
      <c r="QQ250" s="222"/>
      <c r="QR250" s="222"/>
      <c r="QS250" s="222"/>
      <c r="QT250" s="222"/>
      <c r="QU250" s="222"/>
      <c r="QV250" s="222"/>
      <c r="QW250" s="222"/>
      <c r="QX250" s="222"/>
      <c r="QY250" s="222"/>
      <c r="QZ250" s="222"/>
      <c r="RA250" s="222"/>
      <c r="RB250" s="222"/>
      <c r="RC250" s="222"/>
      <c r="RD250" s="222"/>
      <c r="RE250" s="222"/>
      <c r="RF250" s="222"/>
      <c r="RG250" s="222"/>
      <c r="RH250" s="222"/>
      <c r="RI250" s="222"/>
      <c r="RJ250" s="222"/>
      <c r="RK250" s="222"/>
      <c r="RL250" s="222"/>
      <c r="RM250" s="222"/>
      <c r="RN250" s="222"/>
      <c r="RO250" s="222"/>
      <c r="RP250" s="222"/>
      <c r="RQ250" s="222"/>
      <c r="RR250" s="222"/>
      <c r="RS250" s="222"/>
      <c r="RT250" s="222"/>
      <c r="RU250" s="222"/>
      <c r="RV250" s="222"/>
      <c r="RW250" s="222"/>
      <c r="RX250" s="222"/>
      <c r="RY250" s="222"/>
      <c r="RZ250" s="222"/>
      <c r="SA250" s="222"/>
      <c r="SB250" s="222"/>
      <c r="SC250" s="222"/>
      <c r="SD250" s="222"/>
      <c r="SE250" s="222"/>
      <c r="SF250" s="222"/>
      <c r="SG250" s="222"/>
      <c r="SH250" s="222"/>
      <c r="SI250" s="222"/>
      <c r="SJ250" s="222"/>
      <c r="SK250" s="222"/>
      <c r="SL250" s="222"/>
      <c r="SM250" s="222"/>
      <c r="SN250" s="222"/>
      <c r="SO250" s="222"/>
      <c r="SP250" s="222"/>
      <c r="SQ250" s="222"/>
      <c r="SR250" s="222"/>
      <c r="SS250" s="222"/>
      <c r="ST250" s="222"/>
      <c r="SU250" s="222"/>
      <c r="SV250" s="222"/>
      <c r="SW250" s="222"/>
      <c r="SX250" s="222"/>
      <c r="SY250" s="222"/>
      <c r="SZ250" s="222"/>
      <c r="TA250" s="222"/>
      <c r="TB250" s="222"/>
      <c r="TC250" s="222"/>
      <c r="TD250" s="222"/>
      <c r="TE250" s="222"/>
      <c r="TF250" s="222"/>
      <c r="TG250" s="222"/>
      <c r="TH250" s="222"/>
      <c r="TI250" s="222"/>
      <c r="TJ250" s="222"/>
      <c r="TK250" s="222"/>
      <c r="TL250" s="222"/>
      <c r="TM250" s="222"/>
      <c r="TN250" s="222"/>
      <c r="TO250" s="222"/>
      <c r="TP250" s="222"/>
      <c r="TQ250" s="222"/>
      <c r="TR250" s="222"/>
      <c r="TS250" s="222"/>
      <c r="TT250" s="222"/>
      <c r="TU250" s="222"/>
      <c r="TV250" s="222"/>
      <c r="TW250" s="222"/>
      <c r="TX250" s="222"/>
      <c r="TY250" s="222"/>
      <c r="TZ250" s="222"/>
      <c r="UA250" s="222"/>
      <c r="UB250" s="222"/>
      <c r="UC250" s="222"/>
      <c r="UD250" s="222"/>
      <c r="UE250" s="222"/>
      <c r="UF250" s="222"/>
      <c r="UG250" s="222"/>
      <c r="UH250" s="222"/>
      <c r="UI250" s="222"/>
      <c r="UJ250" s="222"/>
      <c r="UK250" s="222"/>
      <c r="UL250" s="222"/>
      <c r="UM250" s="222"/>
      <c r="UN250" s="222"/>
      <c r="UO250" s="222"/>
      <c r="UP250" s="222"/>
      <c r="UQ250" s="222"/>
      <c r="UR250" s="222"/>
      <c r="US250" s="222"/>
      <c r="UT250" s="222"/>
      <c r="UU250" s="222"/>
      <c r="UV250" s="222"/>
      <c r="UW250" s="222"/>
      <c r="UX250" s="222"/>
      <c r="UY250" s="222"/>
      <c r="UZ250" s="222"/>
      <c r="VA250" s="222"/>
      <c r="VB250" s="222"/>
      <c r="VC250" s="222"/>
      <c r="VD250" s="222"/>
      <c r="VE250" s="222"/>
      <c r="VF250" s="222"/>
      <c r="VG250" s="222"/>
      <c r="VH250" s="222"/>
      <c r="VI250" s="222"/>
      <c r="VJ250" s="222"/>
      <c r="VK250" s="222"/>
      <c r="VL250" s="222"/>
      <c r="VM250" s="222"/>
      <c r="VN250" s="222"/>
      <c r="VO250" s="222"/>
      <c r="VP250" s="222"/>
      <c r="VQ250" s="222"/>
      <c r="VR250" s="222"/>
      <c r="VS250" s="222"/>
      <c r="VT250" s="222"/>
      <c r="VU250" s="222"/>
      <c r="VV250" s="222"/>
      <c r="VW250" s="222"/>
      <c r="VX250" s="222"/>
      <c r="VY250" s="222"/>
      <c r="VZ250" s="222"/>
      <c r="WA250" s="222"/>
      <c r="WB250" s="222"/>
      <c r="WC250" s="222"/>
      <c r="WD250" s="222"/>
      <c r="WE250" s="222"/>
      <c r="WF250" s="222"/>
      <c r="WG250" s="222"/>
      <c r="WH250" s="222"/>
      <c r="WI250" s="222"/>
      <c r="WJ250" s="222"/>
      <c r="WK250" s="222"/>
      <c r="WL250" s="222"/>
      <c r="WM250" s="222"/>
      <c r="WN250" s="222"/>
      <c r="WO250" s="222"/>
      <c r="WP250" s="222"/>
      <c r="WQ250" s="222"/>
      <c r="WR250" s="222"/>
      <c r="WS250" s="222"/>
      <c r="WT250" s="222"/>
      <c r="WU250" s="222"/>
      <c r="WV250" s="222"/>
      <c r="WW250" s="222"/>
      <c r="WX250" s="222"/>
      <c r="WY250" s="222"/>
      <c r="WZ250" s="222"/>
      <c r="XA250" s="222"/>
      <c r="XB250" s="222"/>
      <c r="XC250" s="222"/>
      <c r="XD250" s="222"/>
      <c r="XE250" s="222"/>
      <c r="XF250" s="222"/>
      <c r="XG250" s="222"/>
      <c r="XH250" s="222"/>
      <c r="XI250" s="222"/>
      <c r="XJ250" s="222"/>
      <c r="XK250" s="222"/>
      <c r="XL250" s="222"/>
      <c r="XM250" s="222"/>
      <c r="XN250" s="222"/>
      <c r="XO250" s="222"/>
      <c r="XP250" s="222"/>
      <c r="XQ250" s="222"/>
      <c r="XR250" s="222"/>
      <c r="XS250" s="222"/>
      <c r="XT250" s="222"/>
      <c r="XU250" s="222"/>
      <c r="XV250" s="222"/>
      <c r="XW250" s="222"/>
      <c r="XX250" s="222"/>
      <c r="XY250" s="222"/>
      <c r="XZ250" s="222"/>
      <c r="YA250" s="222"/>
      <c r="YB250" s="222"/>
      <c r="YC250" s="222"/>
      <c r="YD250" s="222"/>
      <c r="YE250" s="222"/>
      <c r="YF250" s="222"/>
      <c r="YG250" s="222"/>
      <c r="YH250" s="222"/>
      <c r="YI250" s="222"/>
      <c r="YJ250" s="222"/>
      <c r="YK250" s="222"/>
      <c r="YL250" s="222"/>
      <c r="YM250" s="222"/>
      <c r="YN250" s="222"/>
      <c r="YO250" s="222"/>
      <c r="YP250" s="222"/>
      <c r="YQ250" s="222"/>
      <c r="YR250" s="222"/>
      <c r="YS250" s="222"/>
      <c r="YT250" s="222"/>
      <c r="YU250" s="222"/>
      <c r="YV250" s="222"/>
      <c r="YW250" s="222"/>
      <c r="YX250" s="222"/>
      <c r="YY250" s="222"/>
      <c r="YZ250" s="222"/>
      <c r="ZA250" s="222"/>
      <c r="ZB250" s="222"/>
      <c r="ZC250" s="222"/>
      <c r="ZD250" s="222"/>
      <c r="ZE250" s="222"/>
      <c r="ZF250" s="222"/>
      <c r="ZG250" s="222"/>
      <c r="ZH250" s="222"/>
      <c r="ZI250" s="222"/>
      <c r="ZJ250" s="222"/>
      <c r="ZK250" s="222"/>
      <c r="ZL250" s="222"/>
      <c r="ZM250" s="222"/>
      <c r="ZN250" s="222"/>
      <c r="ZO250" s="222"/>
      <c r="ZP250" s="222"/>
      <c r="ZQ250" s="222"/>
      <c r="ZR250" s="222"/>
      <c r="ZS250" s="222"/>
      <c r="ZT250" s="222"/>
      <c r="ZU250" s="222"/>
      <c r="ZV250" s="222"/>
      <c r="ZW250" s="222"/>
      <c r="ZX250" s="222"/>
      <c r="ZY250" s="222"/>
      <c r="ZZ250" s="222"/>
      <c r="AAA250" s="222"/>
      <c r="AAB250" s="222"/>
      <c r="AAC250" s="222"/>
      <c r="AAD250" s="222"/>
      <c r="AAE250" s="222"/>
      <c r="AAF250" s="222"/>
      <c r="AAG250" s="222"/>
      <c r="AAH250" s="222"/>
      <c r="AAI250" s="222"/>
      <c r="AAJ250" s="222"/>
      <c r="AAK250" s="222"/>
      <c r="AAL250" s="222"/>
      <c r="AAM250" s="222"/>
      <c r="AAN250" s="222"/>
      <c r="AAO250" s="222"/>
      <c r="AAP250" s="222"/>
      <c r="AAQ250" s="222"/>
      <c r="AAR250" s="222"/>
      <c r="AAS250" s="222"/>
      <c r="AAT250" s="222"/>
      <c r="AAU250" s="222"/>
      <c r="AAV250" s="222"/>
      <c r="AAW250" s="222"/>
      <c r="AAX250" s="222"/>
      <c r="AAY250" s="222"/>
      <c r="AAZ250" s="222"/>
      <c r="ABA250" s="222"/>
      <c r="ABB250" s="222"/>
      <c r="ABC250" s="222"/>
      <c r="ABD250" s="222"/>
      <c r="ABE250" s="222"/>
      <c r="ABF250" s="222"/>
      <c r="ABG250" s="222"/>
      <c r="ABH250" s="222"/>
      <c r="ABI250" s="222"/>
      <c r="ABJ250" s="222"/>
      <c r="ABK250" s="222"/>
      <c r="ABL250" s="222"/>
      <c r="ABM250" s="222"/>
      <c r="ABN250" s="222"/>
      <c r="ABO250" s="222"/>
      <c r="ABP250" s="222"/>
      <c r="ABQ250" s="222"/>
      <c r="ABR250" s="222"/>
      <c r="ABS250" s="222"/>
      <c r="ABT250" s="222"/>
      <c r="ABU250" s="222"/>
      <c r="ABV250" s="222"/>
      <c r="ABW250" s="222"/>
      <c r="ABX250" s="222"/>
      <c r="ABY250" s="222"/>
      <c r="ABZ250" s="222"/>
      <c r="ACA250" s="222"/>
      <c r="ACB250" s="222"/>
      <c r="ACC250" s="222"/>
      <c r="ACD250" s="222"/>
      <c r="ACE250" s="222"/>
      <c r="ACF250" s="222"/>
      <c r="ACG250" s="222"/>
      <c r="ACH250" s="222"/>
      <c r="ACI250" s="222"/>
      <c r="ACJ250" s="222"/>
      <c r="ACK250" s="222"/>
      <c r="ACL250" s="222"/>
      <c r="ACM250" s="222"/>
      <c r="ACN250" s="222"/>
      <c r="ACO250" s="222"/>
      <c r="ACP250" s="222"/>
      <c r="ACQ250" s="222"/>
      <c r="ACR250" s="222"/>
      <c r="ACS250" s="222"/>
      <c r="ACT250" s="222"/>
      <c r="ACU250" s="222"/>
      <c r="ACV250" s="222"/>
      <c r="ACW250" s="222"/>
      <c r="ACX250" s="222"/>
      <c r="ACY250" s="222"/>
      <c r="ACZ250" s="222"/>
      <c r="ADA250" s="222"/>
      <c r="ADB250" s="222"/>
      <c r="ADC250" s="222"/>
      <c r="ADD250" s="222"/>
      <c r="ADE250" s="222"/>
      <c r="ADF250" s="222"/>
      <c r="ADG250" s="222"/>
      <c r="ADH250" s="222"/>
      <c r="ADI250" s="222"/>
      <c r="ADJ250" s="222"/>
      <c r="ADK250" s="222"/>
      <c r="ADL250" s="222"/>
      <c r="ADM250" s="222"/>
      <c r="ADN250" s="222"/>
      <c r="ADO250" s="222"/>
      <c r="ADP250" s="222"/>
      <c r="ADQ250" s="222"/>
      <c r="ADR250" s="222"/>
      <c r="ADS250" s="222"/>
      <c r="ADT250" s="222"/>
      <c r="ADU250" s="222"/>
      <c r="ADV250" s="222"/>
      <c r="ADW250" s="222"/>
      <c r="ADX250" s="222"/>
      <c r="ADY250" s="222"/>
      <c r="ADZ250" s="222"/>
      <c r="AEA250" s="222"/>
      <c r="AEB250" s="222"/>
      <c r="AEC250" s="222"/>
      <c r="AED250" s="222"/>
      <c r="AEE250" s="222"/>
      <c r="AEF250" s="222"/>
      <c r="AEG250" s="222"/>
      <c r="AEH250" s="222"/>
      <c r="AEI250" s="222"/>
      <c r="AEJ250" s="222"/>
      <c r="AEK250" s="222"/>
      <c r="AEL250" s="222"/>
      <c r="AEM250" s="222"/>
      <c r="AEN250" s="222"/>
      <c r="AEO250" s="222"/>
      <c r="AEP250" s="222"/>
      <c r="AEQ250" s="222"/>
      <c r="AER250" s="222"/>
      <c r="AES250" s="222"/>
      <c r="AET250" s="222"/>
      <c r="AEU250" s="222"/>
      <c r="AEV250" s="222"/>
      <c r="AEW250" s="222"/>
      <c r="AEX250" s="222"/>
      <c r="AEY250" s="222"/>
      <c r="AEZ250" s="222"/>
      <c r="AFA250" s="222"/>
      <c r="AFB250" s="222"/>
      <c r="AFC250" s="222"/>
      <c r="AFD250" s="222"/>
      <c r="AFE250" s="222"/>
      <c r="AFF250" s="222"/>
      <c r="AFG250" s="222"/>
      <c r="AFH250" s="222"/>
      <c r="AFI250" s="222"/>
      <c r="AFJ250" s="222"/>
      <c r="AFK250" s="222"/>
      <c r="AFL250" s="222"/>
      <c r="AFM250" s="222"/>
      <c r="AFN250" s="222"/>
      <c r="AFO250" s="222"/>
      <c r="AFP250" s="222"/>
      <c r="AFQ250" s="222"/>
      <c r="AFR250" s="222"/>
      <c r="AFS250" s="222"/>
      <c r="AFT250" s="222"/>
    </row>
    <row r="251" spans="1:852" s="207" customFormat="1">
      <c r="A251" s="276" t="s">
        <v>3692</v>
      </c>
      <c r="B251" s="128" t="s">
        <v>10041</v>
      </c>
      <c r="C251" s="840" t="str">
        <f>IF(Severity!F251&gt;=0.5,"YES","NO")</f>
        <v>YES</v>
      </c>
      <c r="D251" s="840" t="str">
        <f>IF(Severity!G251&gt;=0.5,"YES","NO")</f>
        <v>NO</v>
      </c>
      <c r="E251" s="267">
        <v>12</v>
      </c>
      <c r="F251" s="267">
        <v>2</v>
      </c>
      <c r="G251" s="270" t="s">
        <v>2904</v>
      </c>
      <c r="H251" s="270" t="s">
        <v>749</v>
      </c>
      <c r="I251" s="270">
        <v>0</v>
      </c>
      <c r="J251" s="270">
        <v>4</v>
      </c>
      <c r="K251" s="270" t="s">
        <v>2851</v>
      </c>
      <c r="L251" s="270">
        <v>21</v>
      </c>
      <c r="M251" s="267">
        <v>10</v>
      </c>
      <c r="N251" s="270">
        <v>9</v>
      </c>
      <c r="O251" s="270" t="s">
        <v>455</v>
      </c>
      <c r="P251" s="270"/>
      <c r="Q251" s="267"/>
      <c r="R251" s="267"/>
      <c r="S251" s="270" t="s">
        <v>2851</v>
      </c>
      <c r="T251" s="267">
        <v>21</v>
      </c>
      <c r="U251" s="113"/>
      <c r="V251" s="113"/>
      <c r="W251" s="113">
        <v>31</v>
      </c>
      <c r="X251" s="113">
        <v>7.63</v>
      </c>
      <c r="Y251" s="113"/>
      <c r="Z251" s="113"/>
      <c r="AA251" s="113">
        <v>8.64</v>
      </c>
      <c r="AB251" s="113">
        <v>8.4499999999999993</v>
      </c>
      <c r="AC251" s="113"/>
      <c r="AD251" s="113"/>
      <c r="AE251" s="114"/>
      <c r="AF251" s="113"/>
      <c r="AG251" s="113"/>
      <c r="AH251" s="113"/>
      <c r="AI251" s="267">
        <v>18</v>
      </c>
      <c r="AJ251" s="267">
        <f t="shared" si="63"/>
        <v>14</v>
      </c>
      <c r="AK251" s="267">
        <v>14</v>
      </c>
      <c r="AL251" s="270" t="s">
        <v>3694</v>
      </c>
      <c r="AM251" s="270" t="s">
        <v>749</v>
      </c>
      <c r="AN251" s="270">
        <v>2</v>
      </c>
      <c r="AO251" s="270">
        <v>4</v>
      </c>
      <c r="AP251" s="270" t="s">
        <v>2851</v>
      </c>
      <c r="AQ251" s="270">
        <v>21</v>
      </c>
      <c r="AR251" s="267">
        <v>4</v>
      </c>
      <c r="AS251" s="267">
        <v>9</v>
      </c>
      <c r="AT251" s="270" t="s">
        <v>455</v>
      </c>
      <c r="AU251" s="267"/>
      <c r="AV251" s="267"/>
      <c r="AW251" s="267"/>
      <c r="AX251" s="270" t="s">
        <v>2851</v>
      </c>
      <c r="AY251" s="267">
        <v>21</v>
      </c>
      <c r="AZ251" s="114"/>
      <c r="BA251" s="114"/>
      <c r="BB251" s="114">
        <v>30</v>
      </c>
      <c r="BC251" s="114">
        <v>7.81</v>
      </c>
      <c r="BD251" s="114"/>
      <c r="BE251" s="114"/>
      <c r="BF251" s="114">
        <v>10</v>
      </c>
      <c r="BG251" s="114">
        <v>6.32</v>
      </c>
      <c r="BH251" s="114"/>
      <c r="BI251" s="114"/>
      <c r="BJ251" s="114"/>
      <c r="BK251" s="114"/>
      <c r="BL251" s="114"/>
      <c r="BM251" s="114"/>
      <c r="BN251" s="270">
        <v>15</v>
      </c>
      <c r="BO251" s="270">
        <f t="shared" si="64"/>
        <v>11</v>
      </c>
      <c r="BP251" s="270">
        <v>11</v>
      </c>
      <c r="BQ251" s="270"/>
      <c r="BR251" s="270" t="s">
        <v>455</v>
      </c>
      <c r="BS251" s="267"/>
      <c r="BT251" s="267"/>
      <c r="BU251" s="267"/>
      <c r="BV251" s="267"/>
      <c r="BW251" s="267"/>
      <c r="BX251" s="267"/>
      <c r="BY251" s="267"/>
      <c r="BZ251" s="267"/>
      <c r="CA251" s="267"/>
      <c r="CB251" s="267"/>
      <c r="CC251" s="267"/>
      <c r="CD251" s="267"/>
      <c r="CE251" s="114"/>
      <c r="CF251" s="114"/>
      <c r="CG251" s="114"/>
      <c r="CH251" s="114"/>
      <c r="CI251" s="114"/>
      <c r="CJ251" s="114"/>
      <c r="CK251" s="114"/>
      <c r="CL251" s="114"/>
      <c r="CM251" s="114"/>
      <c r="CN251" s="114"/>
      <c r="CO251" s="114"/>
      <c r="CP251" s="114"/>
      <c r="CQ251" s="114"/>
      <c r="CR251" s="114"/>
      <c r="CS251" s="267"/>
      <c r="CT251" s="267"/>
      <c r="CU251" s="267"/>
      <c r="CV251" s="270"/>
      <c r="CW251" s="270" t="s">
        <v>455</v>
      </c>
      <c r="CX251" s="270"/>
      <c r="CY251" s="267"/>
      <c r="CZ251" s="267"/>
      <c r="DA251" s="267"/>
      <c r="DB251" s="267"/>
      <c r="DC251" s="267"/>
      <c r="DD251" s="267"/>
      <c r="DE251" s="267"/>
      <c r="DF251" s="267"/>
      <c r="DG251" s="267"/>
      <c r="DH251" s="267"/>
      <c r="DI251" s="267"/>
      <c r="DJ251" s="113"/>
      <c r="DK251" s="113"/>
      <c r="DL251" s="113"/>
      <c r="DM251" s="113"/>
      <c r="DN251" s="113"/>
      <c r="DO251" s="113"/>
      <c r="DP251" s="113"/>
      <c r="DQ251" s="113"/>
      <c r="DR251" s="113"/>
      <c r="DS251" s="113"/>
      <c r="DT251" s="113"/>
      <c r="DU251" s="113"/>
      <c r="DV251" s="113"/>
      <c r="DW251" s="113"/>
      <c r="DX251" s="267"/>
      <c r="DY251" s="267"/>
      <c r="DZ251" s="267"/>
      <c r="EA251" s="267"/>
      <c r="EB251" s="270" t="s">
        <v>455</v>
      </c>
      <c r="EC251" s="267"/>
      <c r="ED251" s="267"/>
      <c r="EE251" s="267"/>
      <c r="EF251" s="267"/>
      <c r="EG251" s="267"/>
      <c r="EH251" s="267"/>
      <c r="EI251" s="267"/>
      <c r="EJ251" s="267"/>
      <c r="EK251" s="267"/>
      <c r="EL251" s="267"/>
      <c r="EM251" s="267"/>
      <c r="EN251" s="267"/>
      <c r="EO251" s="113"/>
      <c r="EP251" s="113"/>
      <c r="EQ251" s="113"/>
      <c r="ER251" s="113"/>
      <c r="ES251" s="113"/>
      <c r="ET251" s="113"/>
      <c r="EU251" s="113"/>
      <c r="EV251" s="113"/>
      <c r="EW251" s="113"/>
      <c r="EX251" s="113"/>
      <c r="EY251" s="113"/>
      <c r="EZ251" s="113"/>
      <c r="FA251" s="113"/>
      <c r="FB251" s="113"/>
      <c r="FC251" s="267"/>
      <c r="FD251" s="267"/>
      <c r="FE251" s="267"/>
      <c r="FF251" s="270" t="s">
        <v>455</v>
      </c>
      <c r="FG251" s="267"/>
      <c r="FH251" s="267"/>
      <c r="FI251" s="267"/>
      <c r="FJ251" s="267"/>
      <c r="FK251" s="267"/>
      <c r="FL251" s="267"/>
      <c r="FM251" s="267"/>
      <c r="FN251" s="267"/>
      <c r="FO251" s="267"/>
      <c r="FP251" s="267"/>
      <c r="FQ251" s="267"/>
      <c r="FR251" s="267"/>
      <c r="FS251" s="267"/>
      <c r="FT251" s="267"/>
      <c r="FU251" s="267"/>
      <c r="FV251" s="267"/>
      <c r="FW251" s="267"/>
      <c r="FX251" s="267"/>
      <c r="FY251" s="267"/>
      <c r="FZ251" s="267"/>
      <c r="GA251" s="267"/>
      <c r="GB251" s="267"/>
      <c r="GC251" s="267"/>
      <c r="GD251" s="267"/>
      <c r="GE251" s="267"/>
      <c r="GF251" s="267"/>
      <c r="GG251" s="267"/>
      <c r="GH251" s="267"/>
      <c r="GI251" s="267"/>
      <c r="GJ251" s="267"/>
      <c r="GK251" s="267"/>
      <c r="GL251" s="267"/>
      <c r="GM251" s="267"/>
      <c r="GN251" s="267"/>
      <c r="GO251" s="267"/>
      <c r="GP251" s="267"/>
      <c r="GQ251" s="267"/>
      <c r="GR251" s="267"/>
      <c r="GS251" s="267"/>
      <c r="GT251" s="267"/>
      <c r="GU251" s="267"/>
      <c r="GV251" s="267"/>
      <c r="GW251" s="267"/>
      <c r="GX251" s="267"/>
      <c r="GY251" s="267"/>
      <c r="GZ251" s="267"/>
      <c r="HA251" s="267"/>
      <c r="HB251" s="267"/>
      <c r="HC251" s="267"/>
      <c r="HD251" s="270" t="s">
        <v>455</v>
      </c>
      <c r="HE251" s="267"/>
      <c r="HF251" s="267"/>
      <c r="HG251" s="267"/>
      <c r="HH251" s="267"/>
      <c r="HI251" s="267"/>
      <c r="HJ251" s="267"/>
      <c r="HK251" s="267"/>
      <c r="HL251" s="267"/>
      <c r="HM251" s="267"/>
      <c r="HN251" s="267"/>
      <c r="HO251" s="267"/>
      <c r="HP251" s="267"/>
      <c r="HQ251" s="267"/>
      <c r="HR251" s="267"/>
      <c r="HS251" s="267"/>
      <c r="HT251" s="267"/>
      <c r="HU251" s="267"/>
      <c r="HV251" s="267"/>
      <c r="HW251" s="267"/>
      <c r="HX251" s="267"/>
      <c r="HY251" s="267"/>
      <c r="HZ251" s="267"/>
      <c r="IA251" s="267"/>
      <c r="IB251" s="267"/>
      <c r="IC251" s="267"/>
      <c r="ID251" s="267"/>
      <c r="IE251" s="267"/>
      <c r="IF251" s="267"/>
      <c r="IG251" s="267"/>
      <c r="IH251" s="267"/>
      <c r="II251" s="267"/>
      <c r="IJ251" s="267"/>
      <c r="IK251" s="267"/>
      <c r="IL251" s="267"/>
      <c r="IM251" s="267"/>
      <c r="IN251" s="267"/>
      <c r="IO251" s="267"/>
      <c r="IP251" s="267"/>
      <c r="IQ251" s="267"/>
      <c r="IR251" s="267"/>
      <c r="IS251" s="270" t="s">
        <v>455</v>
      </c>
      <c r="IT251" s="267"/>
      <c r="IU251" s="267"/>
      <c r="IV251" s="267"/>
      <c r="IW251" s="267"/>
      <c r="IX251" s="267"/>
      <c r="IY251" s="267"/>
      <c r="IZ251" s="267"/>
      <c r="JA251" s="267"/>
      <c r="JB251" s="267"/>
      <c r="JC251" s="267"/>
      <c r="JD251" s="267"/>
      <c r="JE251" s="267"/>
      <c r="JF251" s="267"/>
      <c r="JG251" s="267"/>
      <c r="JH251" s="267"/>
      <c r="JI251" s="267"/>
      <c r="JJ251" s="267"/>
      <c r="JK251" s="267"/>
      <c r="JL251" s="267"/>
      <c r="JM251" s="267"/>
      <c r="JN251" s="267"/>
      <c r="JO251" s="267"/>
      <c r="JP251" s="267"/>
      <c r="JQ251" s="267"/>
      <c r="JR251" s="267"/>
      <c r="JS251" s="267"/>
      <c r="JT251" s="267"/>
      <c r="JU251" s="267"/>
      <c r="JV251" s="267"/>
      <c r="JW251" s="267"/>
      <c r="JX251" s="267"/>
      <c r="JY251" s="267"/>
      <c r="JZ251" s="267"/>
      <c r="KA251" s="267"/>
      <c r="KB251" s="267"/>
      <c r="KC251" s="267"/>
      <c r="KD251" s="267"/>
      <c r="KE251" s="270" t="s">
        <v>455</v>
      </c>
      <c r="KF251" s="267"/>
      <c r="KG251" s="267"/>
      <c r="KH251" s="267"/>
      <c r="KI251" s="267"/>
      <c r="KJ251" s="267"/>
      <c r="KK251" s="267"/>
      <c r="KL251" s="267"/>
      <c r="KM251" s="267"/>
      <c r="KN251" s="267"/>
      <c r="KO251" s="267"/>
      <c r="KP251" s="267"/>
      <c r="KQ251" s="267"/>
      <c r="KR251" s="267"/>
      <c r="KS251" s="267"/>
      <c r="KT251" s="267"/>
      <c r="KU251" s="267"/>
      <c r="KV251" s="267"/>
      <c r="KW251" s="267"/>
      <c r="KX251" s="267"/>
      <c r="KY251" s="267"/>
      <c r="KZ251" s="267"/>
      <c r="LA251" s="267"/>
      <c r="LB251" s="267"/>
      <c r="LC251" s="267"/>
      <c r="LD251" s="267"/>
      <c r="LE251" s="267"/>
      <c r="LF251" s="267"/>
      <c r="LG251" s="267"/>
      <c r="LH251" s="267"/>
      <c r="LI251" s="267"/>
      <c r="LJ251" s="267"/>
      <c r="LK251" s="267"/>
      <c r="LL251" s="267"/>
      <c r="LM251" s="267"/>
      <c r="LN251" s="267"/>
      <c r="LO251" s="267"/>
      <c r="LP251" s="267"/>
      <c r="LQ251" s="267"/>
      <c r="LR251" s="267"/>
      <c r="LS251" s="267"/>
      <c r="LT251" s="270" t="s">
        <v>455</v>
      </c>
      <c r="LU251" s="267"/>
      <c r="LV251" s="267"/>
      <c r="LW251" s="267"/>
      <c r="LX251" s="267"/>
      <c r="LY251" s="267"/>
      <c r="LZ251" s="267"/>
      <c r="MA251" s="267"/>
      <c r="MB251" s="267"/>
      <c r="MC251" s="267"/>
      <c r="MD251" s="267"/>
      <c r="ME251" s="267"/>
      <c r="MF251" s="267"/>
      <c r="MG251" s="267"/>
      <c r="MH251" s="267"/>
      <c r="MI251" s="267"/>
      <c r="MJ251" s="267"/>
      <c r="MK251" s="267"/>
      <c r="ML251" s="267"/>
      <c r="MM251" s="267"/>
      <c r="MN251" s="267"/>
      <c r="MO251" s="267"/>
      <c r="MP251" s="267"/>
      <c r="MQ251" s="267"/>
      <c r="MR251" s="267"/>
      <c r="MS251" s="267"/>
      <c r="MT251" s="267"/>
      <c r="MU251" s="267"/>
      <c r="MV251" s="267"/>
      <c r="MW251" s="267"/>
      <c r="MX251" s="267"/>
      <c r="MY251" s="267"/>
      <c r="MZ251" s="267"/>
      <c r="NA251" s="267"/>
      <c r="NB251" s="267"/>
      <c r="NC251" s="267"/>
      <c r="ND251" s="267"/>
      <c r="NE251" s="267"/>
      <c r="NF251" s="267"/>
      <c r="NG251" s="267"/>
      <c r="NH251" s="267"/>
      <c r="NI251" s="267"/>
      <c r="NJ251" s="267"/>
      <c r="NK251" s="267"/>
      <c r="NL251" s="267"/>
      <c r="NM251" s="267"/>
      <c r="NN251" s="267"/>
      <c r="NO251" s="267"/>
      <c r="NP251" s="267"/>
      <c r="NQ251" s="267"/>
      <c r="NR251" s="267"/>
      <c r="NS251" s="267"/>
      <c r="NT251" s="267"/>
      <c r="NU251" s="267"/>
      <c r="NV251" s="267"/>
      <c r="NW251" s="267"/>
      <c r="NX251" s="267"/>
      <c r="NY251" s="267"/>
      <c r="NZ251" s="267"/>
      <c r="OA251" s="267"/>
      <c r="OB251" s="267"/>
      <c r="OC251" s="267"/>
      <c r="OD251" s="267"/>
      <c r="OE251" s="267"/>
      <c r="OF251" s="267"/>
      <c r="OG251" s="267"/>
      <c r="OH251" s="267"/>
      <c r="OI251" s="267"/>
      <c r="OJ251" s="267"/>
      <c r="OK251" s="267"/>
      <c r="OL251" s="267"/>
      <c r="OM251" s="267"/>
      <c r="ON251" s="267"/>
      <c r="OO251" s="267"/>
      <c r="OP251" s="267"/>
      <c r="OQ251" s="267"/>
      <c r="OR251" s="267"/>
      <c r="OS251" s="267"/>
      <c r="OT251" s="267"/>
      <c r="OU251" s="267"/>
      <c r="OV251" s="222"/>
      <c r="OW251" s="222"/>
      <c r="OX251" s="222"/>
      <c r="OY251" s="222"/>
      <c r="OZ251" s="222"/>
      <c r="PA251" s="222"/>
      <c r="PB251" s="222"/>
      <c r="PC251" s="222"/>
      <c r="PD251" s="222"/>
      <c r="PE251" s="222"/>
      <c r="PF251" s="222"/>
      <c r="PG251" s="222"/>
      <c r="PH251" s="222"/>
      <c r="PI251" s="222"/>
      <c r="PJ251" s="222"/>
      <c r="PK251" s="222"/>
      <c r="PL251" s="222"/>
      <c r="PM251" s="222"/>
      <c r="PN251" s="222"/>
      <c r="PO251" s="222"/>
      <c r="PP251" s="222"/>
      <c r="PQ251" s="222"/>
      <c r="PR251" s="222"/>
      <c r="PS251" s="222"/>
      <c r="PT251" s="222"/>
      <c r="PU251" s="222"/>
      <c r="PV251" s="222"/>
      <c r="PW251" s="222"/>
      <c r="PX251" s="222"/>
      <c r="PY251" s="222"/>
      <c r="PZ251" s="222"/>
      <c r="QA251" s="222"/>
      <c r="QB251" s="222"/>
      <c r="QC251" s="222"/>
      <c r="QD251" s="222"/>
      <c r="QE251" s="222"/>
      <c r="QF251" s="222"/>
      <c r="QG251" s="222"/>
      <c r="QH251" s="222"/>
      <c r="QI251" s="222"/>
      <c r="QJ251" s="222"/>
      <c r="QK251" s="222"/>
      <c r="QL251" s="222"/>
      <c r="QM251" s="222"/>
      <c r="QN251" s="222"/>
      <c r="QO251" s="222"/>
      <c r="QP251" s="222"/>
      <c r="QQ251" s="222"/>
      <c r="QR251" s="222"/>
      <c r="QS251" s="222"/>
      <c r="QT251" s="222"/>
      <c r="QU251" s="222"/>
      <c r="QV251" s="222"/>
      <c r="QW251" s="222"/>
      <c r="QX251" s="222"/>
      <c r="QY251" s="222"/>
      <c r="QZ251" s="222"/>
      <c r="RA251" s="222"/>
      <c r="RB251" s="222"/>
      <c r="RC251" s="222"/>
      <c r="RD251" s="222"/>
      <c r="RE251" s="222"/>
      <c r="RF251" s="222"/>
      <c r="RG251" s="222"/>
      <c r="RH251" s="222"/>
      <c r="RI251" s="222"/>
      <c r="RJ251" s="222"/>
      <c r="RK251" s="222"/>
      <c r="RL251" s="222"/>
      <c r="RM251" s="222"/>
      <c r="RN251" s="222"/>
      <c r="RO251" s="222"/>
      <c r="RP251" s="222"/>
      <c r="RQ251" s="222"/>
      <c r="RR251" s="222"/>
      <c r="RS251" s="222"/>
      <c r="RT251" s="222"/>
      <c r="RU251" s="222"/>
      <c r="RV251" s="222"/>
      <c r="RW251" s="222"/>
      <c r="RX251" s="222"/>
      <c r="RY251" s="222"/>
      <c r="RZ251" s="222"/>
      <c r="SA251" s="222"/>
      <c r="SB251" s="222"/>
      <c r="SC251" s="222"/>
      <c r="SD251" s="222"/>
      <c r="SE251" s="222"/>
      <c r="SF251" s="222"/>
      <c r="SG251" s="222"/>
      <c r="SH251" s="222"/>
      <c r="SI251" s="222"/>
      <c r="SJ251" s="222"/>
      <c r="SK251" s="222"/>
      <c r="SL251" s="222"/>
      <c r="SM251" s="222"/>
      <c r="SN251" s="222"/>
      <c r="SO251" s="222"/>
      <c r="SP251" s="222"/>
      <c r="SQ251" s="222"/>
      <c r="SR251" s="222"/>
      <c r="SS251" s="222"/>
      <c r="ST251" s="222"/>
      <c r="SU251" s="222"/>
      <c r="SV251" s="222"/>
      <c r="SW251" s="222"/>
      <c r="SX251" s="222"/>
      <c r="SY251" s="222"/>
      <c r="SZ251" s="222"/>
      <c r="TA251" s="222"/>
      <c r="TB251" s="222"/>
      <c r="TC251" s="222"/>
      <c r="TD251" s="222"/>
      <c r="TE251" s="222"/>
      <c r="TF251" s="222"/>
      <c r="TG251" s="222"/>
      <c r="TH251" s="222"/>
      <c r="TI251" s="222"/>
      <c r="TJ251" s="222"/>
      <c r="TK251" s="222"/>
      <c r="TL251" s="222"/>
      <c r="TM251" s="222"/>
      <c r="TN251" s="222"/>
      <c r="TO251" s="222"/>
      <c r="TP251" s="222"/>
      <c r="TQ251" s="222"/>
      <c r="TR251" s="222"/>
      <c r="TS251" s="222"/>
      <c r="TT251" s="222"/>
      <c r="TU251" s="222"/>
      <c r="TV251" s="222"/>
      <c r="TW251" s="222"/>
      <c r="TX251" s="222"/>
      <c r="TY251" s="222"/>
      <c r="TZ251" s="222"/>
      <c r="UA251" s="222"/>
      <c r="UB251" s="222"/>
      <c r="UC251" s="222"/>
      <c r="UD251" s="222"/>
      <c r="UE251" s="222"/>
      <c r="UF251" s="222"/>
      <c r="UG251" s="222"/>
      <c r="UH251" s="222"/>
      <c r="UI251" s="222"/>
      <c r="UJ251" s="222"/>
      <c r="UK251" s="222"/>
      <c r="UL251" s="222"/>
      <c r="UM251" s="222"/>
      <c r="UN251" s="222"/>
      <c r="UO251" s="222"/>
      <c r="UP251" s="222"/>
      <c r="UQ251" s="222"/>
      <c r="UR251" s="222"/>
      <c r="US251" s="222"/>
      <c r="UT251" s="222"/>
      <c r="UU251" s="222"/>
      <c r="UV251" s="222"/>
      <c r="UW251" s="222"/>
      <c r="UX251" s="222"/>
      <c r="UY251" s="222"/>
      <c r="UZ251" s="222"/>
      <c r="VA251" s="222"/>
      <c r="VB251" s="222"/>
      <c r="VC251" s="222"/>
      <c r="VD251" s="222"/>
      <c r="VE251" s="222"/>
      <c r="VF251" s="222"/>
      <c r="VG251" s="222"/>
      <c r="VH251" s="222"/>
      <c r="VI251" s="222"/>
      <c r="VJ251" s="222"/>
      <c r="VK251" s="222"/>
      <c r="VL251" s="222"/>
      <c r="VM251" s="222"/>
      <c r="VN251" s="222"/>
      <c r="VO251" s="222"/>
      <c r="VP251" s="222"/>
      <c r="VQ251" s="222"/>
      <c r="VR251" s="222"/>
      <c r="VS251" s="222"/>
      <c r="VT251" s="222"/>
      <c r="VU251" s="222"/>
      <c r="VV251" s="222"/>
      <c r="VW251" s="222"/>
      <c r="VX251" s="222"/>
      <c r="VY251" s="222"/>
      <c r="VZ251" s="222"/>
      <c r="WA251" s="222"/>
      <c r="WB251" s="222"/>
      <c r="WC251" s="222"/>
      <c r="WD251" s="222"/>
      <c r="WE251" s="222"/>
      <c r="WF251" s="222"/>
      <c r="WG251" s="222"/>
      <c r="WH251" s="222"/>
      <c r="WI251" s="222"/>
      <c r="WJ251" s="222"/>
      <c r="WK251" s="222"/>
      <c r="WL251" s="222"/>
      <c r="WM251" s="222"/>
      <c r="WN251" s="222"/>
      <c r="WO251" s="222"/>
      <c r="WP251" s="222"/>
      <c r="WQ251" s="222"/>
      <c r="WR251" s="222"/>
      <c r="WS251" s="222"/>
      <c r="WT251" s="222"/>
      <c r="WU251" s="222"/>
      <c r="WV251" s="222"/>
      <c r="WW251" s="222"/>
      <c r="WX251" s="222"/>
      <c r="WY251" s="222"/>
      <c r="WZ251" s="222"/>
      <c r="XA251" s="222"/>
      <c r="XB251" s="222"/>
      <c r="XC251" s="222"/>
      <c r="XD251" s="222"/>
      <c r="XE251" s="222"/>
      <c r="XF251" s="222"/>
      <c r="XG251" s="222"/>
      <c r="XH251" s="222"/>
      <c r="XI251" s="222"/>
      <c r="XJ251" s="222"/>
      <c r="XK251" s="222"/>
      <c r="XL251" s="222"/>
      <c r="XM251" s="222"/>
      <c r="XN251" s="222"/>
      <c r="XO251" s="222"/>
      <c r="XP251" s="222"/>
      <c r="XQ251" s="222"/>
      <c r="XR251" s="222"/>
      <c r="XS251" s="222"/>
      <c r="XT251" s="222"/>
      <c r="XU251" s="222"/>
      <c r="XV251" s="222"/>
      <c r="XW251" s="222"/>
      <c r="XX251" s="222"/>
      <c r="XY251" s="222"/>
      <c r="XZ251" s="222"/>
      <c r="YA251" s="222"/>
      <c r="YB251" s="222"/>
      <c r="YC251" s="222"/>
      <c r="YD251" s="222"/>
      <c r="YE251" s="222"/>
      <c r="YF251" s="222"/>
      <c r="YG251" s="222"/>
      <c r="YH251" s="222"/>
      <c r="YI251" s="222"/>
      <c r="YJ251" s="222"/>
      <c r="YK251" s="222"/>
      <c r="YL251" s="222"/>
      <c r="YM251" s="222"/>
      <c r="YN251" s="222"/>
      <c r="YO251" s="222"/>
      <c r="YP251" s="222"/>
      <c r="YQ251" s="222"/>
      <c r="YR251" s="222"/>
      <c r="YS251" s="222"/>
      <c r="YT251" s="222"/>
      <c r="YU251" s="222"/>
      <c r="YV251" s="222"/>
      <c r="YW251" s="222"/>
      <c r="YX251" s="222"/>
      <c r="YY251" s="222"/>
      <c r="YZ251" s="222"/>
      <c r="ZA251" s="222"/>
      <c r="ZB251" s="222"/>
      <c r="ZC251" s="222"/>
      <c r="ZD251" s="222"/>
      <c r="ZE251" s="222"/>
      <c r="ZF251" s="222"/>
      <c r="ZG251" s="222"/>
      <c r="ZH251" s="222"/>
      <c r="ZI251" s="222"/>
      <c r="ZJ251" s="222"/>
      <c r="ZK251" s="222"/>
      <c r="ZL251" s="222"/>
      <c r="ZM251" s="222"/>
      <c r="ZN251" s="222"/>
      <c r="ZO251" s="222"/>
      <c r="ZP251" s="222"/>
      <c r="ZQ251" s="222"/>
      <c r="ZR251" s="222"/>
      <c r="ZS251" s="222"/>
      <c r="ZT251" s="222"/>
      <c r="ZU251" s="222"/>
      <c r="ZV251" s="222"/>
      <c r="ZW251" s="222"/>
      <c r="ZX251" s="222"/>
      <c r="ZY251" s="222"/>
      <c r="ZZ251" s="222"/>
      <c r="AAA251" s="222"/>
      <c r="AAB251" s="222"/>
      <c r="AAC251" s="222"/>
      <c r="AAD251" s="222"/>
      <c r="AAE251" s="222"/>
      <c r="AAF251" s="222"/>
      <c r="AAG251" s="222"/>
      <c r="AAH251" s="222"/>
      <c r="AAI251" s="222"/>
      <c r="AAJ251" s="222"/>
      <c r="AAK251" s="222"/>
      <c r="AAL251" s="222"/>
      <c r="AAM251" s="222"/>
      <c r="AAN251" s="222"/>
      <c r="AAO251" s="222"/>
      <c r="AAP251" s="222"/>
      <c r="AAQ251" s="222"/>
      <c r="AAR251" s="222"/>
      <c r="AAS251" s="222"/>
      <c r="AAT251" s="222"/>
      <c r="AAU251" s="222"/>
      <c r="AAV251" s="222"/>
      <c r="AAW251" s="222"/>
      <c r="AAX251" s="222"/>
      <c r="AAY251" s="222"/>
      <c r="AAZ251" s="222"/>
      <c r="ABA251" s="222"/>
      <c r="ABB251" s="222"/>
      <c r="ABC251" s="222"/>
      <c r="ABD251" s="222"/>
      <c r="ABE251" s="222"/>
      <c r="ABF251" s="222"/>
      <c r="ABG251" s="222"/>
      <c r="ABH251" s="222"/>
      <c r="ABI251" s="222"/>
      <c r="ABJ251" s="222"/>
      <c r="ABK251" s="222"/>
      <c r="ABL251" s="222"/>
      <c r="ABM251" s="222"/>
      <c r="ABN251" s="222"/>
      <c r="ABO251" s="222"/>
      <c r="ABP251" s="222"/>
      <c r="ABQ251" s="222"/>
      <c r="ABR251" s="222"/>
      <c r="ABS251" s="222"/>
      <c r="ABT251" s="222"/>
      <c r="ABU251" s="222"/>
      <c r="ABV251" s="222"/>
      <c r="ABW251" s="222"/>
      <c r="ABX251" s="222"/>
      <c r="ABY251" s="222"/>
      <c r="ABZ251" s="222"/>
      <c r="ACA251" s="222"/>
      <c r="ACB251" s="222"/>
      <c r="ACC251" s="222"/>
      <c r="ACD251" s="222"/>
      <c r="ACE251" s="222"/>
      <c r="ACF251" s="222"/>
      <c r="ACG251" s="222"/>
      <c r="ACH251" s="222"/>
      <c r="ACI251" s="222"/>
      <c r="ACJ251" s="222"/>
      <c r="ACK251" s="222"/>
      <c r="ACL251" s="222"/>
      <c r="ACM251" s="222"/>
      <c r="ACN251" s="222"/>
      <c r="ACO251" s="222"/>
      <c r="ACP251" s="222"/>
      <c r="ACQ251" s="222"/>
      <c r="ACR251" s="222"/>
      <c r="ACS251" s="222"/>
      <c r="ACT251" s="222"/>
      <c r="ACU251" s="222"/>
      <c r="ACV251" s="222"/>
      <c r="ACW251" s="222"/>
      <c r="ACX251" s="222"/>
      <c r="ACY251" s="222"/>
      <c r="ACZ251" s="222"/>
      <c r="ADA251" s="222"/>
      <c r="ADB251" s="222"/>
      <c r="ADC251" s="222"/>
      <c r="ADD251" s="222"/>
      <c r="ADE251" s="222"/>
      <c r="ADF251" s="222"/>
      <c r="ADG251" s="222"/>
      <c r="ADH251" s="222"/>
      <c r="ADI251" s="222"/>
      <c r="ADJ251" s="222"/>
      <c r="ADK251" s="222"/>
      <c r="ADL251" s="222"/>
      <c r="ADM251" s="222"/>
      <c r="ADN251" s="222"/>
      <c r="ADO251" s="222"/>
      <c r="ADP251" s="222"/>
      <c r="ADQ251" s="222"/>
      <c r="ADR251" s="222"/>
      <c r="ADS251" s="222"/>
      <c r="ADT251" s="222"/>
      <c r="ADU251" s="222"/>
      <c r="ADV251" s="222"/>
      <c r="ADW251" s="222"/>
      <c r="ADX251" s="222"/>
      <c r="ADY251" s="222"/>
      <c r="ADZ251" s="222"/>
      <c r="AEA251" s="222"/>
      <c r="AEB251" s="222"/>
      <c r="AEC251" s="222"/>
      <c r="AED251" s="222"/>
      <c r="AEE251" s="222"/>
      <c r="AEF251" s="222"/>
      <c r="AEG251" s="222"/>
      <c r="AEH251" s="222"/>
      <c r="AEI251" s="222"/>
      <c r="AEJ251" s="222"/>
      <c r="AEK251" s="222"/>
      <c r="AEL251" s="222"/>
      <c r="AEM251" s="222"/>
      <c r="AEN251" s="222"/>
      <c r="AEO251" s="222"/>
      <c r="AEP251" s="222"/>
      <c r="AEQ251" s="222"/>
      <c r="AER251" s="222"/>
      <c r="AES251" s="222"/>
      <c r="AET251" s="222"/>
      <c r="AEU251" s="222"/>
      <c r="AEV251" s="222"/>
      <c r="AEW251" s="222"/>
      <c r="AEX251" s="222"/>
      <c r="AEY251" s="222"/>
      <c r="AEZ251" s="222"/>
      <c r="AFA251" s="222"/>
      <c r="AFB251" s="222"/>
      <c r="AFC251" s="222"/>
      <c r="AFD251" s="222"/>
      <c r="AFE251" s="222"/>
      <c r="AFF251" s="222"/>
      <c r="AFG251" s="222"/>
      <c r="AFH251" s="222"/>
      <c r="AFI251" s="222"/>
      <c r="AFJ251" s="222"/>
      <c r="AFK251" s="222"/>
      <c r="AFL251" s="222"/>
      <c r="AFM251" s="222"/>
      <c r="AFN251" s="222"/>
      <c r="AFO251" s="222"/>
      <c r="AFP251" s="222"/>
      <c r="AFQ251" s="222"/>
      <c r="AFR251" s="222"/>
      <c r="AFS251" s="222"/>
      <c r="AFT251" s="222"/>
    </row>
    <row r="252" spans="1:852">
      <c r="A252" s="194" t="s">
        <v>982</v>
      </c>
      <c r="B252" s="128" t="s">
        <v>10050</v>
      </c>
      <c r="C252" s="840" t="str">
        <f>IF(Severity!F252&gt;=0.5,"YES","NO")</f>
        <v>NO</v>
      </c>
      <c r="D252" s="840" t="str">
        <f>IF(Severity!G252&gt;=0.5,"YES","NO")</f>
        <v>YES</v>
      </c>
      <c r="E252" s="159">
        <v>20</v>
      </c>
      <c r="F252" s="160">
        <v>3</v>
      </c>
      <c r="G252" s="204" t="s">
        <v>2926</v>
      </c>
      <c r="H252" s="90" t="s">
        <v>747</v>
      </c>
      <c r="I252" s="90" t="s">
        <v>455</v>
      </c>
      <c r="J252" s="90" t="s">
        <v>455</v>
      </c>
      <c r="K252" s="270" t="s">
        <v>602</v>
      </c>
      <c r="L252" s="217"/>
      <c r="M252" s="217"/>
      <c r="N252" s="90"/>
      <c r="O252" s="270" t="s">
        <v>455</v>
      </c>
      <c r="P252" s="217"/>
      <c r="Q252" s="217"/>
      <c r="R252" s="217"/>
      <c r="S252" s="90" t="s">
        <v>602</v>
      </c>
      <c r="T252" s="90">
        <v>17</v>
      </c>
      <c r="W252" s="231">
        <v>19.600000000000001</v>
      </c>
      <c r="X252" s="231">
        <v>4.04</v>
      </c>
      <c r="AA252" s="231">
        <v>9.9499999999999993</v>
      </c>
      <c r="AB252" s="231">
        <v>7.67</v>
      </c>
      <c r="AC252" s="183"/>
      <c r="AD252" s="183"/>
      <c r="AE252" s="92"/>
      <c r="AF252" s="183"/>
      <c r="AG252" s="183"/>
      <c r="AH252" s="183"/>
      <c r="AI252" s="217" t="s">
        <v>455</v>
      </c>
      <c r="AJ252" s="267" t="s">
        <v>455</v>
      </c>
      <c r="AK252" s="267">
        <v>21</v>
      </c>
      <c r="AL252" s="95" t="s">
        <v>2928</v>
      </c>
      <c r="AM252" s="270" t="s">
        <v>747</v>
      </c>
      <c r="AN252" s="270" t="s">
        <v>455</v>
      </c>
      <c r="AO252" s="90" t="s">
        <v>455</v>
      </c>
      <c r="AP252" s="270" t="s">
        <v>455</v>
      </c>
      <c r="AQ252" s="217"/>
      <c r="AR252" s="217"/>
      <c r="AS252" s="217"/>
      <c r="AT252" s="270" t="s">
        <v>455</v>
      </c>
      <c r="AU252" s="217"/>
      <c r="AV252" s="217"/>
      <c r="AW252" s="217"/>
      <c r="AX252" s="217" t="s">
        <v>602</v>
      </c>
      <c r="AY252" s="217">
        <v>17</v>
      </c>
      <c r="BB252" s="532">
        <v>19.89</v>
      </c>
      <c r="BC252" s="532">
        <v>4.47</v>
      </c>
      <c r="BF252" s="532">
        <v>11.3</v>
      </c>
      <c r="BG252" s="532">
        <v>6.4</v>
      </c>
      <c r="BH252" s="92"/>
      <c r="BI252" s="92"/>
      <c r="BJ252" s="92"/>
      <c r="BK252" s="92"/>
      <c r="BL252" s="92"/>
      <c r="BM252" s="92"/>
      <c r="BN252" s="90" t="s">
        <v>455</v>
      </c>
      <c r="BO252" s="270" t="s">
        <v>455</v>
      </c>
      <c r="BP252" s="270">
        <v>22</v>
      </c>
      <c r="BQ252" s="90" t="s">
        <v>652</v>
      </c>
      <c r="BR252" s="90" t="s">
        <v>749</v>
      </c>
      <c r="BS252" s="217" t="s">
        <v>455</v>
      </c>
      <c r="BT252" s="217" t="s">
        <v>455</v>
      </c>
      <c r="BU252" s="90" t="s">
        <v>455</v>
      </c>
      <c r="BV252" s="217"/>
      <c r="BW252" s="217"/>
      <c r="BX252" s="217"/>
      <c r="BY252" s="90" t="s">
        <v>455</v>
      </c>
      <c r="BZ252" s="217"/>
      <c r="CA252" s="217"/>
      <c r="CB252" s="217"/>
      <c r="CC252" s="217" t="s">
        <v>602</v>
      </c>
      <c r="CD252" s="217">
        <v>17</v>
      </c>
      <c r="CG252" s="532">
        <v>17.47</v>
      </c>
      <c r="CH252" s="532">
        <v>2.54</v>
      </c>
      <c r="CK252" s="532">
        <v>8.93</v>
      </c>
      <c r="CL252" s="532">
        <v>4.43</v>
      </c>
      <c r="CM252" s="92"/>
      <c r="CN252" s="92"/>
      <c r="CO252" s="92"/>
      <c r="CP252" s="92"/>
      <c r="CQ252" s="92"/>
      <c r="CR252" s="92"/>
      <c r="CS252" s="217" t="s">
        <v>455</v>
      </c>
      <c r="CT252" s="267" t="s">
        <v>455</v>
      </c>
      <c r="CU252" s="217">
        <v>20</v>
      </c>
      <c r="CV252" s="90"/>
      <c r="CW252" s="270" t="s">
        <v>455</v>
      </c>
      <c r="CX252" s="90"/>
      <c r="CY252" s="217"/>
      <c r="CZ252" s="217"/>
      <c r="DA252" s="217"/>
      <c r="DB252" s="217"/>
      <c r="DC252" s="217"/>
      <c r="DD252" s="217"/>
      <c r="DE252" s="217"/>
      <c r="DF252" s="217"/>
      <c r="DG252" s="217"/>
      <c r="DH252" s="217"/>
      <c r="DI252" s="217"/>
      <c r="DJ252" s="183"/>
      <c r="DK252" s="183"/>
      <c r="DL252" s="183"/>
      <c r="DM252" s="183"/>
      <c r="DN252" s="183"/>
      <c r="DO252" s="183"/>
      <c r="DP252" s="183"/>
      <c r="DQ252" s="183"/>
      <c r="DR252" s="183"/>
      <c r="DS252" s="183"/>
      <c r="DT252" s="183"/>
      <c r="DU252" s="183"/>
      <c r="DV252" s="183"/>
      <c r="DW252" s="183"/>
      <c r="DX252" s="217"/>
      <c r="DY252" s="217"/>
      <c r="DZ252" s="217"/>
      <c r="EA252" s="217"/>
      <c r="EB252" s="270" t="s">
        <v>455</v>
      </c>
      <c r="EC252" s="217"/>
      <c r="ED252" s="217"/>
      <c r="EE252" s="217"/>
      <c r="EF252" s="217"/>
      <c r="EG252" s="217"/>
      <c r="EH252" s="217"/>
      <c r="EI252" s="217"/>
      <c r="EJ252" s="217"/>
      <c r="EK252" s="217"/>
      <c r="EL252" s="217"/>
      <c r="EM252" s="217"/>
      <c r="EN252" s="217"/>
      <c r="EO252" s="183"/>
      <c r="EP252" s="183"/>
      <c r="EQ252" s="183"/>
      <c r="ER252" s="183"/>
      <c r="ES252" s="183"/>
      <c r="ET252" s="183"/>
      <c r="EU252" s="183"/>
      <c r="EV252" s="183"/>
      <c r="EW252" s="183"/>
      <c r="EX252" s="183"/>
      <c r="EY252" s="183"/>
      <c r="EZ252" s="183"/>
      <c r="FA252" s="183"/>
      <c r="FB252" s="183"/>
      <c r="FC252" s="217"/>
      <c r="FD252" s="217"/>
      <c r="FE252" s="217"/>
      <c r="FF252" s="270" t="s">
        <v>455</v>
      </c>
      <c r="FG252" s="90"/>
      <c r="FH252" s="217"/>
      <c r="FI252" s="217"/>
      <c r="FJ252" s="217"/>
      <c r="FK252" s="217"/>
      <c r="FL252" s="217"/>
      <c r="FM252" s="217"/>
      <c r="FN252" s="217"/>
      <c r="FO252" s="217"/>
      <c r="FP252" s="217"/>
      <c r="FQ252" s="217"/>
      <c r="FR252" s="217"/>
      <c r="FS252" s="217"/>
      <c r="FT252" s="217"/>
      <c r="FU252" s="217"/>
      <c r="FV252" s="217"/>
      <c r="FW252" s="217"/>
      <c r="FX252" s="217"/>
      <c r="FY252" s="217"/>
      <c r="FZ252" s="217"/>
      <c r="GA252" s="217"/>
      <c r="GB252" s="217"/>
      <c r="GC252" s="217"/>
      <c r="GD252" s="217"/>
      <c r="GE252" s="217"/>
      <c r="GF252" s="217"/>
      <c r="GG252" s="217"/>
      <c r="GH252" s="217"/>
      <c r="GI252" s="217"/>
      <c r="GJ252" s="217"/>
      <c r="GK252" s="217"/>
      <c r="GL252" s="217"/>
      <c r="GM252" s="217"/>
      <c r="GN252" s="217"/>
      <c r="GO252" s="217"/>
      <c r="GP252" s="217"/>
      <c r="GQ252" s="217"/>
      <c r="GR252" s="217"/>
      <c r="GS252" s="217"/>
      <c r="GT252" s="217"/>
      <c r="GU252" s="217"/>
      <c r="GV252" s="217"/>
      <c r="GW252" s="217"/>
      <c r="GX252" s="217"/>
      <c r="GY252" s="217"/>
      <c r="GZ252" s="217"/>
      <c r="HA252" s="217"/>
      <c r="HB252" s="217"/>
      <c r="HC252" s="217"/>
      <c r="HD252" s="270" t="s">
        <v>455</v>
      </c>
      <c r="HE252" s="217"/>
      <c r="HF252" s="217"/>
      <c r="HG252" s="90"/>
      <c r="HH252" s="217"/>
      <c r="HI252" s="217"/>
      <c r="HJ252" s="217"/>
      <c r="HK252" s="217"/>
      <c r="HL252" s="217"/>
      <c r="HM252" s="217"/>
      <c r="HN252" s="217"/>
      <c r="HO252" s="217"/>
      <c r="HP252" s="217"/>
      <c r="HQ252" s="217"/>
      <c r="HR252" s="217"/>
      <c r="HS252" s="217"/>
      <c r="HT252" s="217"/>
      <c r="HU252" s="217"/>
      <c r="HV252" s="217"/>
      <c r="HW252" s="217"/>
      <c r="HX252" s="217"/>
      <c r="HY252" s="217"/>
      <c r="HZ252" s="217"/>
      <c r="IA252" s="217"/>
      <c r="IB252" s="217"/>
      <c r="IC252" s="217"/>
      <c r="ID252" s="217"/>
      <c r="IE252" s="217"/>
      <c r="IF252" s="217"/>
      <c r="IG252" s="217"/>
      <c r="IH252" s="217"/>
      <c r="II252" s="217"/>
      <c r="IJ252" s="217"/>
      <c r="IK252" s="217"/>
      <c r="IL252" s="217"/>
      <c r="IM252" s="217"/>
      <c r="IN252" s="217"/>
      <c r="IO252" s="217"/>
      <c r="IP252" s="217"/>
      <c r="IQ252" s="217"/>
      <c r="IR252" s="217"/>
      <c r="IS252" s="270" t="s">
        <v>455</v>
      </c>
      <c r="IT252" s="217"/>
      <c r="IU252" s="217"/>
      <c r="IV252" s="217"/>
      <c r="IW252" s="217"/>
      <c r="IX252" s="217"/>
      <c r="IY252" s="217"/>
      <c r="IZ252" s="217"/>
      <c r="JA252" s="217"/>
      <c r="JB252" s="217"/>
      <c r="JC252" s="217"/>
      <c r="JD252" s="217"/>
      <c r="JE252" s="217"/>
      <c r="JF252" s="217"/>
      <c r="JG252" s="217"/>
      <c r="JH252" s="217"/>
      <c r="JI252" s="217"/>
      <c r="JJ252" s="217"/>
      <c r="JK252" s="217"/>
      <c r="JL252" s="217"/>
      <c r="JM252" s="217"/>
      <c r="JN252" s="217"/>
      <c r="JO252" s="217"/>
      <c r="JP252" s="217"/>
      <c r="JQ252" s="217"/>
      <c r="JR252" s="217"/>
      <c r="JS252" s="217"/>
      <c r="JT252" s="217"/>
      <c r="JU252" s="217"/>
      <c r="JV252" s="217"/>
      <c r="JW252" s="217"/>
      <c r="JX252" s="217"/>
      <c r="JY252" s="217"/>
      <c r="JZ252" s="217"/>
      <c r="KA252" s="217"/>
      <c r="KB252" s="217"/>
      <c r="KC252" s="217"/>
      <c r="KD252" s="217"/>
      <c r="KE252" s="270" t="s">
        <v>455</v>
      </c>
      <c r="KF252" s="217"/>
      <c r="KG252" s="217"/>
      <c r="KH252" s="217"/>
      <c r="KI252" s="90"/>
      <c r="KJ252" s="217"/>
      <c r="KK252" s="217"/>
      <c r="KL252" s="217"/>
      <c r="KM252" s="217"/>
      <c r="KN252" s="217"/>
      <c r="KO252" s="217"/>
      <c r="KP252" s="217"/>
      <c r="KQ252" s="217"/>
      <c r="KR252" s="217"/>
      <c r="KS252" s="217"/>
      <c r="KT252" s="217"/>
      <c r="KU252" s="217"/>
      <c r="KV252" s="217"/>
      <c r="KW252" s="217"/>
      <c r="KX252" s="217"/>
      <c r="KY252" s="217"/>
      <c r="KZ252" s="217"/>
      <c r="LA252" s="217"/>
      <c r="LB252" s="217"/>
      <c r="LC252" s="217"/>
      <c r="LD252" s="217"/>
      <c r="LE252" s="217"/>
      <c r="LF252" s="217"/>
      <c r="LG252" s="217"/>
      <c r="LH252" s="217"/>
      <c r="LI252" s="217"/>
      <c r="LJ252" s="217"/>
      <c r="LK252" s="217"/>
      <c r="LL252" s="217"/>
      <c r="LM252" s="217"/>
      <c r="LN252" s="217"/>
      <c r="LO252" s="217"/>
      <c r="LP252" s="217"/>
      <c r="LQ252" s="217"/>
      <c r="LR252" s="217"/>
      <c r="LS252" s="217"/>
      <c r="LT252" s="270" t="s">
        <v>455</v>
      </c>
      <c r="LU252" s="217"/>
      <c r="LV252" s="217"/>
      <c r="LW252" s="217"/>
      <c r="LX252" s="217"/>
      <c r="LY252" s="217"/>
      <c r="LZ252" s="217"/>
      <c r="MA252" s="217"/>
      <c r="MB252" s="217"/>
      <c r="MC252" s="217"/>
      <c r="MD252" s="217"/>
      <c r="ME252" s="217"/>
      <c r="MF252" s="217"/>
      <c r="MG252" s="217"/>
      <c r="MH252" s="217"/>
      <c r="MI252" s="217"/>
      <c r="MJ252" s="217"/>
      <c r="MK252" s="217"/>
      <c r="ML252" s="217"/>
      <c r="MM252" s="217"/>
      <c r="MN252" s="217"/>
      <c r="MO252" s="217"/>
      <c r="MP252" s="217"/>
      <c r="MQ252" s="217"/>
      <c r="MR252" s="217"/>
      <c r="MS252" s="217"/>
      <c r="MT252" s="217"/>
      <c r="MU252" s="217"/>
      <c r="MV252" s="217"/>
      <c r="MW252" s="217"/>
      <c r="MX252" s="217"/>
      <c r="MY252" s="217"/>
      <c r="MZ252" s="217"/>
      <c r="NA252" s="217"/>
      <c r="NB252" s="217"/>
      <c r="NC252" s="217"/>
      <c r="ND252" s="217"/>
      <c r="NE252" s="217"/>
      <c r="NF252" s="217"/>
      <c r="NG252" s="217"/>
      <c r="NH252" s="217"/>
      <c r="NI252" s="217"/>
      <c r="NJ252" s="217"/>
      <c r="NK252" s="217"/>
      <c r="NL252" s="217"/>
      <c r="NM252" s="217"/>
      <c r="NN252" s="217"/>
      <c r="NO252" s="217"/>
      <c r="NP252" s="217"/>
      <c r="NQ252" s="217"/>
      <c r="NR252" s="217"/>
      <c r="NS252" s="217"/>
      <c r="NT252" s="217"/>
      <c r="NU252" s="217"/>
      <c r="NV252" s="217"/>
      <c r="NW252" s="217"/>
      <c r="NX252" s="217"/>
      <c r="NY252" s="217"/>
      <c r="NZ252" s="217"/>
      <c r="OA252" s="217"/>
      <c r="OB252" s="217"/>
      <c r="OC252" s="217"/>
      <c r="OD252" s="217"/>
      <c r="OE252" s="217"/>
      <c r="OF252" s="217"/>
      <c r="OG252" s="217"/>
      <c r="OH252" s="217"/>
      <c r="OI252" s="217"/>
      <c r="OJ252" s="217"/>
      <c r="OK252" s="217"/>
      <c r="OL252" s="217"/>
      <c r="OM252" s="217"/>
      <c r="ON252" s="217"/>
      <c r="OO252" s="217"/>
      <c r="OP252" s="217"/>
      <c r="OQ252" s="217"/>
      <c r="OR252" s="217"/>
      <c r="OS252" s="267">
        <f>IF(ISERROR(#REF!),0,1)</f>
        <v>0</v>
      </c>
      <c r="OT252" s="267">
        <f>IF(C252="YES",1,0)</f>
        <v>0</v>
      </c>
      <c r="OU252" s="267">
        <f>IF(D252="YES",1,0)</f>
        <v>1</v>
      </c>
      <c r="OV252" s="222"/>
      <c r="OW252" s="222"/>
      <c r="OX252" s="222"/>
      <c r="OY252" s="222"/>
      <c r="OZ252" s="222"/>
      <c r="PA252" s="222"/>
      <c r="PB252" s="222"/>
      <c r="PC252" s="222"/>
      <c r="PD252" s="222"/>
      <c r="PE252" s="222"/>
      <c r="PF252" s="222"/>
      <c r="PG252" s="222"/>
      <c r="PH252" s="222"/>
      <c r="PI252" s="222"/>
      <c r="PJ252" s="222"/>
      <c r="PK252" s="222"/>
      <c r="PL252" s="222"/>
      <c r="PM252" s="222"/>
      <c r="PN252" s="222"/>
      <c r="PO252" s="222"/>
      <c r="PP252" s="222"/>
      <c r="PQ252" s="222"/>
      <c r="PR252" s="222"/>
      <c r="PS252" s="222"/>
      <c r="PT252" s="222"/>
      <c r="PU252" s="222"/>
      <c r="PV252" s="222"/>
      <c r="PW252" s="222"/>
      <c r="PX252" s="222"/>
      <c r="PY252" s="222"/>
      <c r="PZ252" s="222"/>
      <c r="QA252" s="222"/>
      <c r="QB252" s="222"/>
      <c r="QC252" s="222"/>
      <c r="QD252" s="222"/>
      <c r="QE252" s="222"/>
      <c r="QF252" s="222"/>
      <c r="QG252" s="222"/>
      <c r="QH252" s="222"/>
      <c r="QI252" s="222"/>
      <c r="QJ252" s="222"/>
      <c r="QK252" s="222"/>
      <c r="QL252" s="222"/>
      <c r="QM252" s="222"/>
      <c r="QN252" s="222"/>
      <c r="QO252" s="222"/>
      <c r="QP252" s="222"/>
      <c r="QQ252" s="222"/>
      <c r="QR252" s="222"/>
      <c r="QS252" s="222"/>
      <c r="QT252" s="222"/>
      <c r="QU252" s="222"/>
      <c r="QV252" s="222"/>
      <c r="QW252" s="222"/>
      <c r="QX252" s="222"/>
      <c r="QY252" s="222"/>
      <c r="QZ252" s="222"/>
      <c r="RA252" s="222"/>
      <c r="RB252" s="222"/>
      <c r="RC252" s="222"/>
      <c r="RD252" s="222"/>
      <c r="RE252" s="222"/>
      <c r="RF252" s="222"/>
      <c r="RG252" s="222"/>
      <c r="RH252" s="222"/>
      <c r="RI252" s="222"/>
      <c r="RJ252" s="222"/>
      <c r="RK252" s="222"/>
      <c r="RL252" s="222"/>
      <c r="RM252" s="222"/>
      <c r="RN252" s="222"/>
      <c r="RO252" s="222"/>
      <c r="RP252" s="222"/>
      <c r="RQ252" s="222"/>
      <c r="RR252" s="222"/>
      <c r="RS252" s="222"/>
      <c r="RT252" s="222"/>
      <c r="RU252" s="222"/>
      <c r="RV252" s="222"/>
      <c r="RW252" s="222"/>
      <c r="RX252" s="222"/>
      <c r="RY252" s="222"/>
      <c r="RZ252" s="222"/>
      <c r="SA252" s="222"/>
      <c r="SB252" s="222"/>
      <c r="SC252" s="222"/>
      <c r="SD252" s="222"/>
      <c r="SE252" s="222"/>
      <c r="SF252" s="222"/>
      <c r="SG252" s="222"/>
      <c r="SH252" s="222"/>
      <c r="SI252" s="222"/>
      <c r="SJ252" s="222"/>
      <c r="SK252" s="222"/>
      <c r="SL252" s="222"/>
      <c r="SM252" s="222"/>
      <c r="SN252" s="222"/>
      <c r="SO252" s="222"/>
      <c r="SP252" s="222"/>
      <c r="SQ252" s="222"/>
      <c r="SR252" s="222"/>
      <c r="SS252" s="222"/>
      <c r="ST252" s="222"/>
      <c r="SU252" s="222"/>
      <c r="SV252" s="222"/>
      <c r="SW252" s="222"/>
      <c r="SX252" s="222"/>
      <c r="SY252" s="222"/>
      <c r="SZ252" s="222"/>
      <c r="TA252" s="222"/>
      <c r="TB252" s="222"/>
      <c r="TC252" s="222"/>
      <c r="TD252" s="222"/>
      <c r="TE252" s="222"/>
      <c r="TF252" s="222"/>
      <c r="TG252" s="222"/>
      <c r="TH252" s="222"/>
      <c r="TI252" s="222"/>
      <c r="TJ252" s="222"/>
      <c r="TK252" s="222"/>
      <c r="TL252" s="222"/>
      <c r="TM252" s="222"/>
      <c r="TN252" s="222"/>
      <c r="TO252" s="222"/>
      <c r="TP252" s="222"/>
      <c r="TQ252" s="222"/>
      <c r="TR252" s="222"/>
      <c r="TS252" s="222"/>
      <c r="TT252" s="222"/>
      <c r="TU252" s="222"/>
      <c r="TV252" s="222"/>
      <c r="TW252" s="222"/>
      <c r="TX252" s="222"/>
      <c r="TY252" s="222"/>
      <c r="TZ252" s="222"/>
      <c r="UA252" s="222"/>
      <c r="UB252" s="222"/>
      <c r="UC252" s="222"/>
      <c r="UD252" s="222"/>
      <c r="UE252" s="222"/>
      <c r="UF252" s="222"/>
      <c r="UG252" s="222"/>
      <c r="UH252" s="222"/>
      <c r="UI252" s="222"/>
      <c r="UJ252" s="222"/>
      <c r="UK252" s="222"/>
      <c r="UL252" s="222"/>
      <c r="UM252" s="222"/>
      <c r="UN252" s="222"/>
      <c r="UO252" s="222"/>
      <c r="UP252" s="222"/>
      <c r="UQ252" s="222"/>
      <c r="UR252" s="222"/>
      <c r="US252" s="222"/>
      <c r="UT252" s="222"/>
      <c r="UU252" s="222"/>
      <c r="UV252" s="222"/>
      <c r="UW252" s="222"/>
      <c r="UX252" s="222"/>
      <c r="UY252" s="222"/>
      <c r="UZ252" s="222"/>
      <c r="VA252" s="222"/>
      <c r="VB252" s="222"/>
      <c r="VC252" s="222"/>
      <c r="VD252" s="222"/>
      <c r="VE252" s="222"/>
      <c r="VF252" s="222"/>
      <c r="VG252" s="222"/>
      <c r="VH252" s="222"/>
      <c r="VI252" s="222"/>
      <c r="VJ252" s="222"/>
      <c r="VK252" s="222"/>
      <c r="VL252" s="222"/>
      <c r="VM252" s="222"/>
      <c r="VN252" s="222"/>
      <c r="VO252" s="222"/>
      <c r="VP252" s="222"/>
      <c r="VQ252" s="222"/>
      <c r="VR252" s="222"/>
      <c r="VS252" s="222"/>
      <c r="VT252" s="222"/>
      <c r="VU252" s="222"/>
      <c r="VV252" s="222"/>
      <c r="VW252" s="222"/>
      <c r="VX252" s="222"/>
      <c r="VY252" s="222"/>
      <c r="VZ252" s="222"/>
      <c r="WA252" s="222"/>
      <c r="WB252" s="222"/>
      <c r="WC252" s="222"/>
      <c r="WD252" s="222"/>
      <c r="WE252" s="222"/>
      <c r="WF252" s="222"/>
      <c r="WG252" s="222"/>
      <c r="WH252" s="222"/>
      <c r="WI252" s="222"/>
      <c r="WJ252" s="222"/>
      <c r="WK252" s="222"/>
      <c r="WL252" s="222"/>
      <c r="WM252" s="222"/>
      <c r="WN252" s="222"/>
      <c r="WO252" s="222"/>
      <c r="WP252" s="222"/>
      <c r="WQ252" s="222"/>
      <c r="WR252" s="222"/>
      <c r="WS252" s="222"/>
      <c r="WT252" s="222"/>
      <c r="WU252" s="222"/>
      <c r="WV252" s="222"/>
      <c r="WW252" s="222"/>
      <c r="WX252" s="222"/>
      <c r="WY252" s="222"/>
      <c r="WZ252" s="222"/>
      <c r="XA252" s="222"/>
      <c r="XB252" s="222"/>
      <c r="XC252" s="222"/>
      <c r="XD252" s="222"/>
      <c r="XE252" s="222"/>
      <c r="XF252" s="222"/>
      <c r="XG252" s="222"/>
      <c r="XH252" s="222"/>
      <c r="XI252" s="222"/>
      <c r="XJ252" s="222"/>
      <c r="XK252" s="222"/>
      <c r="XL252" s="222"/>
      <c r="XM252" s="222"/>
      <c r="XN252" s="222"/>
      <c r="XO252" s="222"/>
      <c r="XP252" s="222"/>
      <c r="XQ252" s="222"/>
      <c r="XR252" s="222"/>
      <c r="XS252" s="222"/>
      <c r="XT252" s="222"/>
      <c r="XU252" s="222"/>
      <c r="XV252" s="222"/>
      <c r="XW252" s="222"/>
      <c r="XX252" s="222"/>
      <c r="XY252" s="222"/>
      <c r="XZ252" s="222"/>
      <c r="YA252" s="222"/>
      <c r="YB252" s="222"/>
      <c r="YC252" s="222"/>
      <c r="YD252" s="222"/>
      <c r="YE252" s="222"/>
      <c r="YF252" s="222"/>
      <c r="YG252" s="222"/>
      <c r="YH252" s="222"/>
      <c r="YI252" s="222"/>
      <c r="YJ252" s="222"/>
      <c r="YK252" s="222"/>
      <c r="YL252" s="222"/>
      <c r="YM252" s="222"/>
      <c r="YN252" s="222"/>
      <c r="YO252" s="222"/>
      <c r="YP252" s="222"/>
      <c r="YQ252" s="222"/>
      <c r="YR252" s="222"/>
      <c r="YS252" s="222"/>
      <c r="YT252" s="222"/>
      <c r="YU252" s="222"/>
      <c r="YV252" s="222"/>
      <c r="YW252" s="222"/>
      <c r="YX252" s="222"/>
      <c r="YY252" s="222"/>
      <c r="YZ252" s="222"/>
      <c r="ZA252" s="222"/>
      <c r="ZB252" s="222"/>
      <c r="ZC252" s="222"/>
      <c r="ZD252" s="222"/>
      <c r="ZE252" s="222"/>
      <c r="ZF252" s="222"/>
      <c r="ZG252" s="222"/>
      <c r="ZH252" s="222"/>
      <c r="ZI252" s="222"/>
      <c r="ZJ252" s="222"/>
      <c r="ZK252" s="222"/>
      <c r="ZL252" s="222"/>
      <c r="ZM252" s="222"/>
      <c r="ZN252" s="222"/>
      <c r="ZO252" s="222"/>
      <c r="ZP252" s="222"/>
      <c r="ZQ252" s="222"/>
      <c r="ZR252" s="222"/>
      <c r="ZS252" s="222"/>
      <c r="ZT252" s="222"/>
      <c r="ZU252" s="222"/>
      <c r="ZV252" s="222"/>
      <c r="ZW252" s="222"/>
      <c r="ZX252" s="222"/>
      <c r="ZY252" s="222"/>
      <c r="ZZ252" s="222"/>
      <c r="AAA252" s="222"/>
      <c r="AAB252" s="222"/>
      <c r="AAC252" s="222"/>
      <c r="AAD252" s="222"/>
      <c r="AAE252" s="222"/>
      <c r="AAF252" s="222"/>
      <c r="AAG252" s="222"/>
      <c r="AAH252" s="222"/>
      <c r="AAI252" s="222"/>
      <c r="AAJ252" s="222"/>
      <c r="AAK252" s="222"/>
      <c r="AAL252" s="222"/>
      <c r="AAM252" s="222"/>
      <c r="AAN252" s="222"/>
      <c r="AAO252" s="222"/>
      <c r="AAP252" s="222"/>
      <c r="AAQ252" s="222"/>
      <c r="AAR252" s="222"/>
      <c r="AAS252" s="222"/>
      <c r="AAT252" s="222"/>
      <c r="AAU252" s="222"/>
      <c r="AAV252" s="222"/>
      <c r="AAW252" s="222"/>
      <c r="AAX252" s="222"/>
      <c r="AAY252" s="222"/>
      <c r="AAZ252" s="222"/>
      <c r="ABA252" s="222"/>
      <c r="ABB252" s="222"/>
      <c r="ABC252" s="222"/>
      <c r="ABD252" s="222"/>
      <c r="ABE252" s="222"/>
      <c r="ABF252" s="222"/>
      <c r="ABG252" s="222"/>
      <c r="ABH252" s="222"/>
      <c r="ABI252" s="222"/>
      <c r="ABJ252" s="222"/>
      <c r="ABK252" s="222"/>
      <c r="ABL252" s="222"/>
      <c r="ABM252" s="222"/>
      <c r="ABN252" s="222"/>
      <c r="ABO252" s="222"/>
      <c r="ABP252" s="222"/>
      <c r="ABQ252" s="222"/>
      <c r="ABR252" s="222"/>
      <c r="ABS252" s="222"/>
      <c r="ABT252" s="222"/>
      <c r="ABU252" s="222"/>
      <c r="ABV252" s="222"/>
      <c r="ABW252" s="222"/>
      <c r="ABX252" s="222"/>
      <c r="ABY252" s="222"/>
      <c r="ABZ252" s="222"/>
      <c r="ACA252" s="222"/>
      <c r="ACB252" s="222"/>
      <c r="ACC252" s="222"/>
      <c r="ACD252" s="222"/>
      <c r="ACE252" s="222"/>
      <c r="ACF252" s="222"/>
      <c r="ACG252" s="222"/>
      <c r="ACH252" s="222"/>
      <c r="ACI252" s="222"/>
      <c r="ACJ252" s="222"/>
      <c r="ACK252" s="222"/>
      <c r="ACL252" s="222"/>
      <c r="ACM252" s="222"/>
      <c r="ACN252" s="222"/>
      <c r="ACO252" s="222"/>
      <c r="ACP252" s="222"/>
      <c r="ACQ252" s="222"/>
      <c r="ACR252" s="222"/>
      <c r="ACS252" s="222"/>
      <c r="ACT252" s="222"/>
      <c r="ACU252" s="222"/>
      <c r="ACV252" s="222"/>
      <c r="ACW252" s="222"/>
      <c r="ACX252" s="222"/>
      <c r="ACY252" s="222"/>
      <c r="ACZ252" s="222"/>
      <c r="ADA252" s="222"/>
      <c r="ADB252" s="222"/>
      <c r="ADC252" s="222"/>
      <c r="ADD252" s="222"/>
      <c r="ADE252" s="222"/>
      <c r="ADF252" s="222"/>
      <c r="ADG252" s="222"/>
      <c r="ADH252" s="222"/>
      <c r="ADI252" s="222"/>
      <c r="ADJ252" s="222"/>
      <c r="ADK252" s="222"/>
      <c r="ADL252" s="222"/>
      <c r="ADM252" s="222"/>
      <c r="ADN252" s="222"/>
      <c r="ADO252" s="222"/>
      <c r="ADP252" s="222"/>
      <c r="ADQ252" s="222"/>
      <c r="ADR252" s="222"/>
      <c r="ADS252" s="222"/>
      <c r="ADT252" s="222"/>
      <c r="ADU252" s="222"/>
      <c r="ADV252" s="222"/>
      <c r="ADW252" s="222"/>
      <c r="ADX252" s="222"/>
      <c r="ADY252" s="222"/>
      <c r="ADZ252" s="222"/>
      <c r="AEA252" s="222"/>
      <c r="AEB252" s="222"/>
      <c r="AEC252" s="222"/>
      <c r="AED252" s="222"/>
      <c r="AEE252" s="222"/>
      <c r="AEF252" s="222"/>
      <c r="AEG252" s="222"/>
      <c r="AEH252" s="222"/>
      <c r="AEI252" s="222"/>
      <c r="AEJ252" s="222"/>
      <c r="AEK252" s="222"/>
      <c r="AEL252" s="222"/>
      <c r="AEM252" s="222"/>
      <c r="AEN252" s="222"/>
      <c r="AEO252" s="222"/>
      <c r="AEP252" s="222"/>
      <c r="AEQ252" s="222"/>
      <c r="AER252" s="222"/>
      <c r="AES252" s="222"/>
      <c r="AET252" s="222"/>
      <c r="AEU252" s="222"/>
      <c r="AEV252" s="222"/>
      <c r="AEW252" s="222"/>
      <c r="AEX252" s="222"/>
      <c r="AEY252" s="222"/>
      <c r="AEZ252" s="222"/>
      <c r="AFA252" s="222"/>
      <c r="AFB252" s="222"/>
      <c r="AFC252" s="222"/>
      <c r="AFD252" s="222"/>
      <c r="AFE252" s="222"/>
      <c r="AFF252" s="222"/>
      <c r="AFG252" s="222"/>
      <c r="AFH252" s="222"/>
      <c r="AFI252" s="222"/>
      <c r="AFJ252" s="222"/>
      <c r="AFK252" s="222"/>
      <c r="AFL252" s="222"/>
      <c r="AFM252" s="222"/>
      <c r="AFN252" s="222"/>
      <c r="AFO252" s="222"/>
      <c r="AFP252" s="222"/>
      <c r="AFQ252" s="222"/>
      <c r="AFR252" s="222"/>
      <c r="AFS252" s="222"/>
      <c r="AFT252" s="222"/>
    </row>
    <row r="253" spans="1:852" s="207" customFormat="1">
      <c r="A253" s="212" t="s">
        <v>3668</v>
      </c>
      <c r="B253" s="128" t="s">
        <v>10050</v>
      </c>
      <c r="C253" s="840" t="str">
        <f>IF(Severity!F253&gt;=0.5,"YES","NO")</f>
        <v>NO</v>
      </c>
      <c r="D253" s="840" t="str">
        <f>IF(Severity!G253&gt;=0.5,"YES","NO")</f>
        <v>YES</v>
      </c>
      <c r="E253" s="212">
        <v>12</v>
      </c>
      <c r="F253" s="212">
        <v>3</v>
      </c>
      <c r="G253" s="90" t="s">
        <v>2902</v>
      </c>
      <c r="H253" s="90" t="s">
        <v>749</v>
      </c>
      <c r="I253" s="222" t="s">
        <v>455</v>
      </c>
      <c r="J253" s="90" t="s">
        <v>455</v>
      </c>
      <c r="K253" s="90" t="s">
        <v>455</v>
      </c>
      <c r="L253" s="90"/>
      <c r="M253" s="222"/>
      <c r="N253" s="90"/>
      <c r="O253" s="90" t="s">
        <v>455</v>
      </c>
      <c r="P253" s="222"/>
      <c r="Q253" s="222"/>
      <c r="R253" s="222"/>
      <c r="S253" s="270" t="s">
        <v>602</v>
      </c>
      <c r="T253" s="90">
        <v>17</v>
      </c>
      <c r="W253" s="91">
        <v>18.899999999999999</v>
      </c>
      <c r="X253" s="91">
        <v>3.5</v>
      </c>
      <c r="Y253" s="91"/>
      <c r="Z253" s="91"/>
      <c r="AA253" s="91"/>
      <c r="AB253" s="91"/>
      <c r="AC253" s="91"/>
      <c r="AD253" s="91"/>
      <c r="AE253" s="92"/>
      <c r="AF253" s="91"/>
      <c r="AG253" s="91"/>
      <c r="AH253" s="91"/>
      <c r="AI253" s="212" t="s">
        <v>455</v>
      </c>
      <c r="AJ253" s="267" t="s">
        <v>455</v>
      </c>
      <c r="AK253" s="267">
        <v>22</v>
      </c>
      <c r="AL253" s="574" t="s">
        <v>3745</v>
      </c>
      <c r="AM253" s="270" t="s">
        <v>455</v>
      </c>
      <c r="AN253" s="222" t="s">
        <v>455</v>
      </c>
      <c r="AO253" s="90" t="s">
        <v>455</v>
      </c>
      <c r="AP253" s="270" t="s">
        <v>455</v>
      </c>
      <c r="AQ253" s="90"/>
      <c r="AR253" s="222"/>
      <c r="AS253" s="90"/>
      <c r="AT253" s="90" t="s">
        <v>455</v>
      </c>
      <c r="AU253" s="222"/>
      <c r="AV253" s="222"/>
      <c r="AW253" s="222"/>
      <c r="AX253" s="270" t="s">
        <v>602</v>
      </c>
      <c r="AY253" s="90">
        <v>17</v>
      </c>
      <c r="BB253" s="92">
        <v>17.399999999999999</v>
      </c>
      <c r="BC253" s="92">
        <v>4.5999999999999996</v>
      </c>
      <c r="BD253" s="92"/>
      <c r="BE253" s="92"/>
      <c r="BF253" s="92"/>
      <c r="BG253" s="92"/>
      <c r="BH253" s="92"/>
      <c r="BI253" s="92"/>
      <c r="BJ253" s="92"/>
      <c r="BK253" s="92"/>
      <c r="BL253" s="92"/>
      <c r="BM253" s="92"/>
      <c r="BN253" s="90" t="s">
        <v>455</v>
      </c>
      <c r="BO253" s="270" t="s">
        <v>455</v>
      </c>
      <c r="BP253" s="270">
        <v>20</v>
      </c>
      <c r="BQ253" s="95" t="s">
        <v>3754</v>
      </c>
      <c r="BR253" s="90" t="s">
        <v>749</v>
      </c>
      <c r="BS253" s="222" t="s">
        <v>455</v>
      </c>
      <c r="BT253" s="222" t="s">
        <v>455</v>
      </c>
      <c r="BU253" s="90" t="s">
        <v>455</v>
      </c>
      <c r="BV253" s="90"/>
      <c r="BW253" s="222"/>
      <c r="BX253" s="222"/>
      <c r="BY253" s="90" t="s">
        <v>455</v>
      </c>
      <c r="BZ253" s="222"/>
      <c r="CA253" s="222"/>
      <c r="CB253" s="222"/>
      <c r="CC253" s="270" t="s">
        <v>602</v>
      </c>
      <c r="CD253" s="90">
        <v>17</v>
      </c>
      <c r="CG253" s="92">
        <v>20.5</v>
      </c>
      <c r="CH253" s="92">
        <v>4.5999999999999996</v>
      </c>
      <c r="CI253" s="92"/>
      <c r="CJ253" s="92"/>
      <c r="CK253" s="92"/>
      <c r="CL253" s="92"/>
      <c r="CM253" s="92"/>
      <c r="CN253" s="92"/>
      <c r="CO253" s="92"/>
      <c r="CP253" s="92"/>
      <c r="CQ253" s="92"/>
      <c r="CR253" s="92"/>
      <c r="CS253" s="222" t="s">
        <v>455</v>
      </c>
      <c r="CT253" s="267" t="s">
        <v>455</v>
      </c>
      <c r="CU253" s="222">
        <v>22</v>
      </c>
      <c r="CV253" s="95"/>
      <c r="CW253" s="270" t="s">
        <v>455</v>
      </c>
      <c r="CX253" s="95"/>
      <c r="CY253" s="222"/>
      <c r="CZ253" s="222"/>
      <c r="DA253" s="222"/>
      <c r="DB253" s="222"/>
      <c r="DC253" s="222"/>
      <c r="DD253" s="222"/>
      <c r="DE253" s="222"/>
      <c r="DF253" s="222"/>
      <c r="DG253" s="222"/>
      <c r="DH253" s="222"/>
      <c r="DI253" s="222"/>
      <c r="DJ253" s="91"/>
      <c r="DK253" s="91"/>
      <c r="DL253" s="91"/>
      <c r="DM253" s="91"/>
      <c r="DN253" s="91"/>
      <c r="DO253" s="91"/>
      <c r="DP253" s="91"/>
      <c r="DQ253" s="91"/>
      <c r="DR253" s="91"/>
      <c r="DS253" s="91"/>
      <c r="DT253" s="91"/>
      <c r="DU253" s="91"/>
      <c r="DV253" s="91"/>
      <c r="DW253" s="91"/>
      <c r="DX253" s="222"/>
      <c r="DY253" s="222"/>
      <c r="DZ253" s="222"/>
      <c r="EA253" s="222"/>
      <c r="EB253" s="270" t="s">
        <v>455</v>
      </c>
      <c r="EC253" s="222"/>
      <c r="ED253" s="222"/>
      <c r="EE253" s="222"/>
      <c r="EF253" s="222"/>
      <c r="EG253" s="222"/>
      <c r="EH253" s="222"/>
      <c r="EI253" s="222"/>
      <c r="EJ253" s="222"/>
      <c r="EK253" s="222"/>
      <c r="EL253" s="222"/>
      <c r="EM253" s="222"/>
      <c r="EN253" s="222"/>
      <c r="EO253" s="91"/>
      <c r="EP253" s="91"/>
      <c r="EQ253" s="91"/>
      <c r="ER253" s="91"/>
      <c r="ES253" s="91"/>
      <c r="ET253" s="91"/>
      <c r="EU253" s="91"/>
      <c r="EV253" s="91"/>
      <c r="EW253" s="91"/>
      <c r="EX253" s="91"/>
      <c r="EY253" s="91"/>
      <c r="EZ253" s="91"/>
      <c r="FA253" s="91"/>
      <c r="FB253" s="91"/>
      <c r="FC253" s="222"/>
      <c r="FD253" s="222"/>
      <c r="FE253" s="222"/>
      <c r="FF253" s="270" t="s">
        <v>455</v>
      </c>
      <c r="FG253" s="222"/>
      <c r="FH253" s="222"/>
      <c r="FI253" s="222"/>
      <c r="FJ253" s="222"/>
      <c r="FK253" s="222"/>
      <c r="FL253" s="222"/>
      <c r="FM253" s="222"/>
      <c r="FN253" s="222"/>
      <c r="FO253" s="222"/>
      <c r="FP253" s="222"/>
      <c r="FQ253" s="222"/>
      <c r="FR253" s="222"/>
      <c r="FS253" s="222"/>
      <c r="FT253" s="222"/>
      <c r="FU253" s="222"/>
      <c r="FV253" s="222"/>
      <c r="FW253" s="222"/>
      <c r="FX253" s="222"/>
      <c r="FY253" s="222"/>
      <c r="FZ253" s="222"/>
      <c r="GA253" s="222"/>
      <c r="GB253" s="222"/>
      <c r="GC253" s="222"/>
      <c r="GD253" s="222"/>
      <c r="GE253" s="222"/>
      <c r="GF253" s="222"/>
      <c r="GG253" s="222"/>
      <c r="GH253" s="222"/>
      <c r="GI253" s="222"/>
      <c r="GJ253" s="222"/>
      <c r="GK253" s="222"/>
      <c r="GL253" s="222"/>
      <c r="GM253" s="222"/>
      <c r="GN253" s="222"/>
      <c r="GO253" s="222"/>
      <c r="GP253" s="222"/>
      <c r="GQ253" s="222"/>
      <c r="GR253" s="222"/>
      <c r="GS253" s="222"/>
      <c r="GT253" s="222"/>
      <c r="GU253" s="222"/>
      <c r="GV253" s="222"/>
      <c r="GW253" s="222"/>
      <c r="GX253" s="222"/>
      <c r="GY253" s="222"/>
      <c r="GZ253" s="222"/>
      <c r="HA253" s="222"/>
      <c r="HB253" s="222"/>
      <c r="HC253" s="222"/>
      <c r="HD253" s="270" t="s">
        <v>455</v>
      </c>
      <c r="HE253" s="222"/>
      <c r="HF253" s="222"/>
      <c r="HG253" s="222"/>
      <c r="HH253" s="222"/>
      <c r="HI253" s="222"/>
      <c r="HJ253" s="222"/>
      <c r="HK253" s="222"/>
      <c r="HL253" s="222"/>
      <c r="HM253" s="222"/>
      <c r="HN253" s="222"/>
      <c r="HO253" s="222"/>
      <c r="HP253" s="222"/>
      <c r="HQ253" s="222"/>
      <c r="HR253" s="222"/>
      <c r="HS253" s="222"/>
      <c r="HT253" s="222"/>
      <c r="HU253" s="222"/>
      <c r="HV253" s="222"/>
      <c r="HW253" s="222"/>
      <c r="HX253" s="222"/>
      <c r="HY253" s="222"/>
      <c r="HZ253" s="222"/>
      <c r="IA253" s="222"/>
      <c r="IB253" s="222"/>
      <c r="IC253" s="222"/>
      <c r="ID253" s="222"/>
      <c r="IE253" s="222"/>
      <c r="IF253" s="222"/>
      <c r="IG253" s="222"/>
      <c r="IH253" s="222"/>
      <c r="II253" s="222"/>
      <c r="IJ253" s="222"/>
      <c r="IK253" s="222"/>
      <c r="IL253" s="222"/>
      <c r="IM253" s="222"/>
      <c r="IN253" s="222"/>
      <c r="IO253" s="222"/>
      <c r="IP253" s="222"/>
      <c r="IQ253" s="222"/>
      <c r="IR253" s="222"/>
      <c r="IS253" s="270" t="s">
        <v>455</v>
      </c>
      <c r="IT253" s="222"/>
      <c r="IU253" s="222"/>
      <c r="IV253" s="222"/>
      <c r="IW253" s="222"/>
      <c r="IX253" s="222"/>
      <c r="IY253" s="222"/>
      <c r="IZ253" s="222"/>
      <c r="JA253" s="222"/>
      <c r="JB253" s="222"/>
      <c r="JC253" s="222"/>
      <c r="JD253" s="222"/>
      <c r="JE253" s="222"/>
      <c r="JF253" s="222"/>
      <c r="JG253" s="222"/>
      <c r="JH253" s="222"/>
      <c r="JI253" s="222"/>
      <c r="JJ253" s="222"/>
      <c r="JK253" s="222"/>
      <c r="JL253" s="222"/>
      <c r="JM253" s="222"/>
      <c r="JN253" s="222"/>
      <c r="JO253" s="222"/>
      <c r="JP253" s="222"/>
      <c r="JQ253" s="222"/>
      <c r="JR253" s="222"/>
      <c r="JS253" s="222"/>
      <c r="JT253" s="222"/>
      <c r="JU253" s="222"/>
      <c r="JV253" s="222"/>
      <c r="JW253" s="222"/>
      <c r="JX253" s="222"/>
      <c r="JY253" s="222"/>
      <c r="JZ253" s="222"/>
      <c r="KA253" s="222"/>
      <c r="KB253" s="222"/>
      <c r="KC253" s="222"/>
      <c r="KD253" s="222"/>
      <c r="KE253" s="270" t="s">
        <v>455</v>
      </c>
      <c r="KF253" s="222"/>
      <c r="KG253" s="222"/>
      <c r="KH253" s="222"/>
      <c r="KI253" s="222"/>
      <c r="KJ253" s="222"/>
      <c r="KK253" s="222"/>
      <c r="KL253" s="222"/>
      <c r="KM253" s="222"/>
      <c r="KN253" s="222"/>
      <c r="KO253" s="222"/>
      <c r="KP253" s="222"/>
      <c r="KQ253" s="222"/>
      <c r="KR253" s="222"/>
      <c r="KS253" s="222"/>
      <c r="KT253" s="222"/>
      <c r="KU253" s="222"/>
      <c r="KV253" s="222"/>
      <c r="KW253" s="222"/>
      <c r="KX253" s="222"/>
      <c r="KY253" s="222"/>
      <c r="KZ253" s="222"/>
      <c r="LA253" s="222"/>
      <c r="LB253" s="222"/>
      <c r="LC253" s="222"/>
      <c r="LD253" s="222"/>
      <c r="LE253" s="222"/>
      <c r="LF253" s="222"/>
      <c r="LG253" s="222"/>
      <c r="LH253" s="222"/>
      <c r="LI253" s="222"/>
      <c r="LJ253" s="222"/>
      <c r="LK253" s="222"/>
      <c r="LL253" s="222"/>
      <c r="LM253" s="222"/>
      <c r="LN253" s="222"/>
      <c r="LO253" s="222"/>
      <c r="LP253" s="222"/>
      <c r="LQ253" s="222"/>
      <c r="LR253" s="222"/>
      <c r="LS253" s="222"/>
      <c r="LT253" s="270" t="s">
        <v>455</v>
      </c>
      <c r="LU253" s="222"/>
      <c r="LV253" s="222"/>
      <c r="LW253" s="222"/>
      <c r="LX253" s="222"/>
      <c r="LY253" s="222"/>
      <c r="LZ253" s="222"/>
      <c r="MA253" s="222"/>
      <c r="MB253" s="222"/>
      <c r="MC253" s="222"/>
      <c r="MD253" s="222"/>
      <c r="ME253" s="222"/>
      <c r="MF253" s="222"/>
      <c r="MG253" s="222"/>
      <c r="MH253" s="222"/>
      <c r="MI253" s="222"/>
      <c r="MJ253" s="222"/>
      <c r="MK253" s="222"/>
      <c r="ML253" s="222"/>
      <c r="MM253" s="222"/>
      <c r="MN253" s="222"/>
      <c r="MO253" s="222"/>
      <c r="MP253" s="222"/>
      <c r="MQ253" s="222"/>
      <c r="MR253" s="222"/>
      <c r="MS253" s="222"/>
      <c r="MT253" s="222"/>
      <c r="MU253" s="222"/>
      <c r="MV253" s="222"/>
      <c r="MW253" s="222"/>
      <c r="MX253" s="222"/>
      <c r="MY253" s="222"/>
      <c r="MZ253" s="222"/>
      <c r="NA253" s="222"/>
      <c r="NB253" s="222"/>
      <c r="NC253" s="222"/>
      <c r="ND253" s="222"/>
      <c r="NE253" s="222"/>
      <c r="NF253" s="222"/>
      <c r="NG253" s="222"/>
      <c r="NH253" s="222"/>
      <c r="NI253" s="222"/>
      <c r="NJ253" s="222"/>
      <c r="NK253" s="222"/>
      <c r="NL253" s="222"/>
      <c r="NM253" s="222"/>
      <c r="NN253" s="222"/>
      <c r="NO253" s="222"/>
      <c r="NP253" s="222"/>
      <c r="NQ253" s="222"/>
      <c r="NR253" s="222"/>
      <c r="NS253" s="222"/>
      <c r="NT253" s="222"/>
      <c r="NU253" s="222"/>
      <c r="NV253" s="222"/>
      <c r="NW253" s="222"/>
      <c r="NX253" s="222"/>
      <c r="NY253" s="222"/>
      <c r="NZ253" s="222"/>
      <c r="OA253" s="222"/>
      <c r="OB253" s="222"/>
      <c r="OC253" s="222"/>
      <c r="OD253" s="222"/>
      <c r="OE253" s="222"/>
      <c r="OF253" s="222"/>
      <c r="OG253" s="222"/>
      <c r="OH253" s="222"/>
      <c r="OI253" s="222"/>
      <c r="OJ253" s="222"/>
      <c r="OK253" s="222"/>
      <c r="OL253" s="222"/>
      <c r="OM253" s="222"/>
      <c r="ON253" s="222"/>
      <c r="OO253" s="222"/>
      <c r="OP253" s="222"/>
      <c r="OQ253" s="222"/>
      <c r="OR253" s="222"/>
      <c r="OS253" s="267"/>
      <c r="OT253" s="267"/>
      <c r="OU253" s="267"/>
      <c r="OV253" s="222"/>
      <c r="OW253" s="222"/>
      <c r="OX253" s="222"/>
      <c r="OY253" s="222"/>
      <c r="OZ253" s="222"/>
      <c r="PA253" s="222"/>
      <c r="PB253" s="222"/>
      <c r="PC253" s="222"/>
      <c r="PD253" s="222"/>
      <c r="PE253" s="222"/>
      <c r="PF253" s="222"/>
      <c r="PG253" s="222"/>
      <c r="PH253" s="222"/>
      <c r="PI253" s="222"/>
      <c r="PJ253" s="222"/>
      <c r="PK253" s="222"/>
      <c r="PL253" s="222"/>
      <c r="PM253" s="222"/>
      <c r="PN253" s="222"/>
      <c r="PO253" s="222"/>
      <c r="PP253" s="222"/>
      <c r="PQ253" s="222"/>
      <c r="PR253" s="222"/>
      <c r="PS253" s="222"/>
      <c r="PT253" s="222"/>
      <c r="PU253" s="222"/>
      <c r="PV253" s="222"/>
      <c r="PW253" s="222"/>
      <c r="PX253" s="222"/>
      <c r="PY253" s="222"/>
      <c r="PZ253" s="222"/>
      <c r="QA253" s="222"/>
      <c r="QB253" s="222"/>
      <c r="QC253" s="222"/>
      <c r="QD253" s="222"/>
      <c r="QE253" s="222"/>
      <c r="QF253" s="222"/>
      <c r="QG253" s="222"/>
      <c r="QH253" s="222"/>
      <c r="QI253" s="222"/>
      <c r="QJ253" s="222"/>
      <c r="QK253" s="222"/>
      <c r="QL253" s="222"/>
      <c r="QM253" s="222"/>
      <c r="QN253" s="222"/>
      <c r="QO253" s="222"/>
      <c r="QP253" s="222"/>
      <c r="QQ253" s="222"/>
      <c r="QR253" s="222"/>
      <c r="QS253" s="222"/>
      <c r="QT253" s="222"/>
      <c r="QU253" s="222"/>
      <c r="QV253" s="222"/>
      <c r="QW253" s="222"/>
      <c r="QX253" s="222"/>
      <c r="QY253" s="222"/>
      <c r="QZ253" s="222"/>
      <c r="RA253" s="222"/>
      <c r="RB253" s="222"/>
      <c r="RC253" s="222"/>
      <c r="RD253" s="222"/>
      <c r="RE253" s="222"/>
      <c r="RF253" s="222"/>
      <c r="RG253" s="222"/>
      <c r="RH253" s="222"/>
      <c r="RI253" s="222"/>
      <c r="RJ253" s="222"/>
      <c r="RK253" s="222"/>
      <c r="RL253" s="222"/>
      <c r="RM253" s="222"/>
      <c r="RN253" s="222"/>
      <c r="RO253" s="222"/>
      <c r="RP253" s="222"/>
      <c r="RQ253" s="222"/>
      <c r="RR253" s="222"/>
      <c r="RS253" s="222"/>
      <c r="RT253" s="222"/>
      <c r="RU253" s="222"/>
      <c r="RV253" s="222"/>
      <c r="RW253" s="222"/>
      <c r="RX253" s="222"/>
      <c r="RY253" s="222"/>
      <c r="RZ253" s="222"/>
      <c r="SA253" s="222"/>
      <c r="SB253" s="222"/>
      <c r="SC253" s="222"/>
      <c r="SD253" s="222"/>
      <c r="SE253" s="222"/>
      <c r="SF253" s="222"/>
      <c r="SG253" s="222"/>
      <c r="SH253" s="222"/>
      <c r="SI253" s="222"/>
      <c r="SJ253" s="222"/>
      <c r="SK253" s="222"/>
      <c r="SL253" s="222"/>
      <c r="SM253" s="222"/>
      <c r="SN253" s="222"/>
      <c r="SO253" s="222"/>
      <c r="SP253" s="222"/>
      <c r="SQ253" s="222"/>
      <c r="SR253" s="222"/>
      <c r="SS253" s="222"/>
      <c r="ST253" s="222"/>
      <c r="SU253" s="222"/>
      <c r="SV253" s="222"/>
      <c r="SW253" s="222"/>
      <c r="SX253" s="222"/>
      <c r="SY253" s="222"/>
      <c r="SZ253" s="222"/>
      <c r="TA253" s="222"/>
      <c r="TB253" s="222"/>
      <c r="TC253" s="222"/>
      <c r="TD253" s="222"/>
      <c r="TE253" s="222"/>
      <c r="TF253" s="222"/>
      <c r="TG253" s="222"/>
      <c r="TH253" s="222"/>
      <c r="TI253" s="222"/>
      <c r="TJ253" s="222"/>
      <c r="TK253" s="222"/>
      <c r="TL253" s="222"/>
      <c r="TM253" s="222"/>
      <c r="TN253" s="222"/>
      <c r="TO253" s="222"/>
      <c r="TP253" s="222"/>
      <c r="TQ253" s="222"/>
      <c r="TR253" s="222"/>
      <c r="TS253" s="222"/>
      <c r="TT253" s="222"/>
      <c r="TU253" s="222"/>
      <c r="TV253" s="222"/>
      <c r="TW253" s="222"/>
      <c r="TX253" s="222"/>
      <c r="TY253" s="222"/>
      <c r="TZ253" s="222"/>
      <c r="UA253" s="222"/>
      <c r="UB253" s="222"/>
      <c r="UC253" s="222"/>
      <c r="UD253" s="222"/>
      <c r="UE253" s="222"/>
      <c r="UF253" s="222"/>
      <c r="UG253" s="222"/>
      <c r="UH253" s="222"/>
      <c r="UI253" s="222"/>
      <c r="UJ253" s="222"/>
      <c r="UK253" s="222"/>
      <c r="UL253" s="222"/>
      <c r="UM253" s="222"/>
      <c r="UN253" s="222"/>
      <c r="UO253" s="222"/>
      <c r="UP253" s="222"/>
      <c r="UQ253" s="222"/>
      <c r="UR253" s="222"/>
      <c r="US253" s="222"/>
      <c r="UT253" s="222"/>
      <c r="UU253" s="222"/>
      <c r="UV253" s="222"/>
      <c r="UW253" s="222"/>
      <c r="UX253" s="222"/>
      <c r="UY253" s="222"/>
      <c r="UZ253" s="222"/>
      <c r="VA253" s="222"/>
      <c r="VB253" s="222"/>
      <c r="VC253" s="222"/>
      <c r="VD253" s="222"/>
      <c r="VE253" s="222"/>
      <c r="VF253" s="222"/>
      <c r="VG253" s="222"/>
      <c r="VH253" s="222"/>
      <c r="VI253" s="222"/>
      <c r="VJ253" s="222"/>
      <c r="VK253" s="222"/>
      <c r="VL253" s="222"/>
      <c r="VM253" s="222"/>
      <c r="VN253" s="222"/>
      <c r="VO253" s="222"/>
      <c r="VP253" s="222"/>
      <c r="VQ253" s="222"/>
      <c r="VR253" s="222"/>
      <c r="VS253" s="222"/>
      <c r="VT253" s="222"/>
      <c r="VU253" s="222"/>
      <c r="VV253" s="222"/>
      <c r="VW253" s="222"/>
      <c r="VX253" s="222"/>
      <c r="VY253" s="222"/>
      <c r="VZ253" s="222"/>
      <c r="WA253" s="222"/>
      <c r="WB253" s="222"/>
      <c r="WC253" s="222"/>
      <c r="WD253" s="222"/>
      <c r="WE253" s="222"/>
      <c r="WF253" s="222"/>
      <c r="WG253" s="222"/>
      <c r="WH253" s="222"/>
      <c r="WI253" s="222"/>
      <c r="WJ253" s="222"/>
      <c r="WK253" s="222"/>
      <c r="WL253" s="222"/>
      <c r="WM253" s="222"/>
      <c r="WN253" s="222"/>
      <c r="WO253" s="222"/>
      <c r="WP253" s="222"/>
      <c r="WQ253" s="222"/>
      <c r="WR253" s="222"/>
      <c r="WS253" s="222"/>
      <c r="WT253" s="222"/>
      <c r="WU253" s="222"/>
      <c r="WV253" s="222"/>
      <c r="WW253" s="222"/>
      <c r="WX253" s="222"/>
      <c r="WY253" s="222"/>
      <c r="WZ253" s="222"/>
      <c r="XA253" s="222"/>
      <c r="XB253" s="222"/>
      <c r="XC253" s="222"/>
      <c r="XD253" s="222"/>
      <c r="XE253" s="222"/>
      <c r="XF253" s="222"/>
      <c r="XG253" s="222"/>
      <c r="XH253" s="222"/>
      <c r="XI253" s="222"/>
      <c r="XJ253" s="222"/>
      <c r="XK253" s="222"/>
      <c r="XL253" s="222"/>
      <c r="XM253" s="222"/>
      <c r="XN253" s="222"/>
      <c r="XO253" s="222"/>
      <c r="XP253" s="222"/>
      <c r="XQ253" s="222"/>
      <c r="XR253" s="222"/>
      <c r="XS253" s="222"/>
      <c r="XT253" s="222"/>
      <c r="XU253" s="222"/>
      <c r="XV253" s="222"/>
      <c r="XW253" s="222"/>
      <c r="XX253" s="222"/>
      <c r="XY253" s="222"/>
      <c r="XZ253" s="222"/>
      <c r="YA253" s="222"/>
      <c r="YB253" s="222"/>
      <c r="YC253" s="222"/>
      <c r="YD253" s="222"/>
      <c r="YE253" s="222"/>
      <c r="YF253" s="222"/>
      <c r="YG253" s="222"/>
      <c r="YH253" s="222"/>
      <c r="YI253" s="222"/>
      <c r="YJ253" s="222"/>
      <c r="YK253" s="222"/>
      <c r="YL253" s="222"/>
      <c r="YM253" s="222"/>
      <c r="YN253" s="222"/>
      <c r="YO253" s="222"/>
      <c r="YP253" s="222"/>
      <c r="YQ253" s="222"/>
      <c r="YR253" s="222"/>
      <c r="YS253" s="222"/>
      <c r="YT253" s="222"/>
      <c r="YU253" s="222"/>
      <c r="YV253" s="222"/>
      <c r="YW253" s="222"/>
      <c r="YX253" s="222"/>
      <c r="YY253" s="222"/>
      <c r="YZ253" s="222"/>
      <c r="ZA253" s="222"/>
      <c r="ZB253" s="222"/>
      <c r="ZC253" s="222"/>
      <c r="ZD253" s="222"/>
      <c r="ZE253" s="222"/>
      <c r="ZF253" s="222"/>
      <c r="ZG253" s="222"/>
      <c r="ZH253" s="222"/>
      <c r="ZI253" s="222"/>
      <c r="ZJ253" s="222"/>
      <c r="ZK253" s="222"/>
      <c r="ZL253" s="222"/>
      <c r="ZM253" s="222"/>
      <c r="ZN253" s="222"/>
      <c r="ZO253" s="222"/>
      <c r="ZP253" s="222"/>
      <c r="ZQ253" s="222"/>
      <c r="ZR253" s="222"/>
      <c r="ZS253" s="222"/>
      <c r="ZT253" s="222"/>
      <c r="ZU253" s="222"/>
      <c r="ZV253" s="222"/>
      <c r="ZW253" s="222"/>
      <c r="ZX253" s="222"/>
      <c r="ZY253" s="222"/>
      <c r="ZZ253" s="222"/>
      <c r="AAA253" s="222"/>
      <c r="AAB253" s="222"/>
      <c r="AAC253" s="222"/>
      <c r="AAD253" s="222"/>
      <c r="AAE253" s="222"/>
      <c r="AAF253" s="222"/>
      <c r="AAG253" s="222"/>
      <c r="AAH253" s="222"/>
      <c r="AAI253" s="222"/>
      <c r="AAJ253" s="222"/>
      <c r="AAK253" s="222"/>
      <c r="AAL253" s="222"/>
      <c r="AAM253" s="222"/>
      <c r="AAN253" s="222"/>
      <c r="AAO253" s="222"/>
      <c r="AAP253" s="222"/>
      <c r="AAQ253" s="222"/>
      <c r="AAR253" s="222"/>
      <c r="AAS253" s="222"/>
      <c r="AAT253" s="222"/>
      <c r="AAU253" s="222"/>
      <c r="AAV253" s="222"/>
      <c r="AAW253" s="222"/>
      <c r="AAX253" s="222"/>
      <c r="AAY253" s="222"/>
      <c r="AAZ253" s="222"/>
      <c r="ABA253" s="222"/>
      <c r="ABB253" s="222"/>
      <c r="ABC253" s="222"/>
      <c r="ABD253" s="222"/>
      <c r="ABE253" s="222"/>
      <c r="ABF253" s="222"/>
      <c r="ABG253" s="222"/>
      <c r="ABH253" s="222"/>
      <c r="ABI253" s="222"/>
      <c r="ABJ253" s="222"/>
      <c r="ABK253" s="222"/>
      <c r="ABL253" s="222"/>
      <c r="ABM253" s="222"/>
      <c r="ABN253" s="222"/>
      <c r="ABO253" s="222"/>
      <c r="ABP253" s="222"/>
      <c r="ABQ253" s="222"/>
      <c r="ABR253" s="222"/>
      <c r="ABS253" s="222"/>
      <c r="ABT253" s="222"/>
      <c r="ABU253" s="222"/>
      <c r="ABV253" s="222"/>
      <c r="ABW253" s="222"/>
      <c r="ABX253" s="222"/>
      <c r="ABY253" s="222"/>
      <c r="ABZ253" s="222"/>
      <c r="ACA253" s="222"/>
      <c r="ACB253" s="222"/>
      <c r="ACC253" s="222"/>
      <c r="ACD253" s="222"/>
      <c r="ACE253" s="222"/>
      <c r="ACF253" s="222"/>
      <c r="ACG253" s="222"/>
      <c r="ACH253" s="222"/>
      <c r="ACI253" s="222"/>
      <c r="ACJ253" s="222"/>
      <c r="ACK253" s="222"/>
      <c r="ACL253" s="222"/>
      <c r="ACM253" s="222"/>
      <c r="ACN253" s="222"/>
      <c r="ACO253" s="222"/>
      <c r="ACP253" s="222"/>
      <c r="ACQ253" s="222"/>
      <c r="ACR253" s="222"/>
      <c r="ACS253" s="222"/>
      <c r="ACT253" s="222"/>
      <c r="ACU253" s="222"/>
      <c r="ACV253" s="222"/>
      <c r="ACW253" s="222"/>
      <c r="ACX253" s="222"/>
      <c r="ACY253" s="222"/>
      <c r="ACZ253" s="222"/>
      <c r="ADA253" s="222"/>
      <c r="ADB253" s="222"/>
      <c r="ADC253" s="222"/>
      <c r="ADD253" s="222"/>
      <c r="ADE253" s="222"/>
      <c r="ADF253" s="222"/>
      <c r="ADG253" s="222"/>
      <c r="ADH253" s="222"/>
      <c r="ADI253" s="222"/>
      <c r="ADJ253" s="222"/>
      <c r="ADK253" s="222"/>
      <c r="ADL253" s="222"/>
      <c r="ADM253" s="222"/>
      <c r="ADN253" s="222"/>
      <c r="ADO253" s="222"/>
      <c r="ADP253" s="222"/>
      <c r="ADQ253" s="222"/>
      <c r="ADR253" s="222"/>
      <c r="ADS253" s="222"/>
      <c r="ADT253" s="222"/>
      <c r="ADU253" s="222"/>
      <c r="ADV253" s="222"/>
      <c r="ADW253" s="222"/>
      <c r="ADX253" s="222"/>
      <c r="ADY253" s="222"/>
      <c r="ADZ253" s="222"/>
      <c r="AEA253" s="222"/>
      <c r="AEB253" s="222"/>
      <c r="AEC253" s="222"/>
      <c r="AED253" s="222"/>
      <c r="AEE253" s="222"/>
      <c r="AEF253" s="222"/>
      <c r="AEG253" s="222"/>
      <c r="AEH253" s="222"/>
      <c r="AEI253" s="222"/>
      <c r="AEJ253" s="222"/>
      <c r="AEK253" s="222"/>
      <c r="AEL253" s="222"/>
      <c r="AEM253" s="222"/>
      <c r="AEN253" s="222"/>
      <c r="AEO253" s="222"/>
      <c r="AEP253" s="222"/>
      <c r="AEQ253" s="222"/>
      <c r="AER253" s="222"/>
      <c r="AES253" s="222"/>
      <c r="AET253" s="222"/>
      <c r="AEU253" s="222"/>
      <c r="AEV253" s="222"/>
      <c r="AEW253" s="222"/>
      <c r="AEX253" s="222"/>
      <c r="AEY253" s="222"/>
      <c r="AEZ253" s="222"/>
      <c r="AFA253" s="222"/>
      <c r="AFB253" s="222"/>
      <c r="AFC253" s="222"/>
      <c r="AFD253" s="222"/>
      <c r="AFE253" s="222"/>
      <c r="AFF253" s="222"/>
      <c r="AFG253" s="222"/>
      <c r="AFH253" s="222"/>
      <c r="AFI253" s="222"/>
      <c r="AFJ253" s="222"/>
      <c r="AFK253" s="222"/>
      <c r="AFL253" s="222"/>
      <c r="AFM253" s="222"/>
      <c r="AFN253" s="222"/>
      <c r="AFO253" s="222"/>
      <c r="AFP253" s="222"/>
      <c r="AFQ253" s="222"/>
      <c r="AFR253" s="222"/>
      <c r="AFS253" s="222"/>
      <c r="AFT253" s="222"/>
    </row>
    <row r="254" spans="1:852">
      <c r="A254" s="98" t="s">
        <v>1255</v>
      </c>
      <c r="B254" s="98" t="s">
        <v>10051</v>
      </c>
      <c r="C254" s="840" t="str">
        <f>IF(Severity!F254&gt;=0.5,"YES","NO")</f>
        <v>YES</v>
      </c>
      <c r="D254" s="840" t="str">
        <f>IF(Severity!G254&gt;=0.5,"YES","NO")</f>
        <v>NO</v>
      </c>
      <c r="E254" s="214">
        <v>11</v>
      </c>
      <c r="F254" s="214">
        <v>2</v>
      </c>
      <c r="G254" s="270" t="s">
        <v>2382</v>
      </c>
      <c r="H254" s="270" t="s">
        <v>455</v>
      </c>
      <c r="I254" s="270" t="s">
        <v>455</v>
      </c>
      <c r="J254" s="270" t="s">
        <v>455</v>
      </c>
      <c r="K254" s="270" t="s">
        <v>455</v>
      </c>
      <c r="L254" s="265"/>
      <c r="M254" s="265"/>
      <c r="N254" s="265"/>
      <c r="O254" s="270" t="s">
        <v>455</v>
      </c>
      <c r="P254" s="265"/>
      <c r="Q254" s="265"/>
      <c r="R254" s="265"/>
      <c r="S254" s="270" t="s">
        <v>237</v>
      </c>
      <c r="T254" s="270">
        <v>10</v>
      </c>
      <c r="W254" s="125">
        <v>29.5</v>
      </c>
      <c r="X254" s="125">
        <v>5.3</v>
      </c>
      <c r="Y254" s="125"/>
      <c r="Z254" s="125"/>
      <c r="AA254" s="125">
        <v>19.600000000000001</v>
      </c>
      <c r="AB254" s="125">
        <v>11.3</v>
      </c>
      <c r="AC254" s="125"/>
      <c r="AD254" s="125"/>
      <c r="AE254" s="114"/>
      <c r="AF254" s="125"/>
      <c r="AG254" s="125"/>
      <c r="AH254" s="125"/>
      <c r="AI254" s="265" t="s">
        <v>455</v>
      </c>
      <c r="AJ254" s="267" t="s">
        <v>455</v>
      </c>
      <c r="AK254" s="265">
        <v>34</v>
      </c>
      <c r="AL254" s="270" t="s">
        <v>3012</v>
      </c>
      <c r="AM254" s="270" t="s">
        <v>455</v>
      </c>
      <c r="AN254" s="270" t="s">
        <v>455</v>
      </c>
      <c r="AO254" s="270" t="s">
        <v>455</v>
      </c>
      <c r="AP254" s="270" t="s">
        <v>455</v>
      </c>
      <c r="AQ254" s="265"/>
      <c r="AR254" s="265"/>
      <c r="AS254" s="265"/>
      <c r="AT254" s="270" t="s">
        <v>455</v>
      </c>
      <c r="AU254" s="265"/>
      <c r="AV254" s="265"/>
      <c r="AW254" s="265"/>
      <c r="AX254" s="265" t="s">
        <v>237</v>
      </c>
      <c r="AY254" s="265">
        <v>10</v>
      </c>
      <c r="BB254" s="114">
        <v>29.8</v>
      </c>
      <c r="BC254" s="114">
        <v>6.3</v>
      </c>
      <c r="BD254" s="114"/>
      <c r="BE254" s="114"/>
      <c r="BF254" s="114">
        <v>18.7</v>
      </c>
      <c r="BG254" s="114">
        <v>12.3</v>
      </c>
      <c r="BH254" s="114"/>
      <c r="BI254" s="114"/>
      <c r="BJ254" s="114"/>
      <c r="BK254" s="114"/>
      <c r="BL254" s="114"/>
      <c r="BM254" s="114"/>
      <c r="BN254" s="270" t="s">
        <v>455</v>
      </c>
      <c r="BO254" s="270" t="s">
        <v>455</v>
      </c>
      <c r="BP254" s="270">
        <v>34</v>
      </c>
      <c r="BQ254" s="270" t="s">
        <v>3756</v>
      </c>
      <c r="BR254" s="270" t="s">
        <v>455</v>
      </c>
      <c r="BS254" s="270" t="s">
        <v>455</v>
      </c>
      <c r="BT254" s="265" t="s">
        <v>455</v>
      </c>
      <c r="BU254" s="270" t="s">
        <v>455</v>
      </c>
      <c r="BV254" s="265"/>
      <c r="BW254" s="265"/>
      <c r="BX254" s="265"/>
      <c r="BY254" s="270" t="s">
        <v>455</v>
      </c>
      <c r="BZ254" s="265"/>
      <c r="CA254" s="265"/>
      <c r="CB254" s="265"/>
      <c r="CC254" s="265" t="s">
        <v>237</v>
      </c>
      <c r="CD254" s="265">
        <v>10</v>
      </c>
      <c r="CG254" s="114">
        <v>31</v>
      </c>
      <c r="CH254" s="114">
        <v>5.5</v>
      </c>
      <c r="CI254" s="114"/>
      <c r="CJ254" s="114"/>
      <c r="CK254" s="114">
        <v>18.2</v>
      </c>
      <c r="CL254" s="114">
        <v>10.9</v>
      </c>
      <c r="CM254" s="114"/>
      <c r="CN254" s="114"/>
      <c r="CO254" s="114"/>
      <c r="CP254" s="114"/>
      <c r="CQ254" s="114"/>
      <c r="CR254" s="114"/>
      <c r="CS254" s="265" t="s">
        <v>455</v>
      </c>
      <c r="CT254" s="267" t="s">
        <v>455</v>
      </c>
      <c r="CU254" s="265">
        <v>32</v>
      </c>
      <c r="CV254" s="270" t="s">
        <v>3425</v>
      </c>
      <c r="CW254" s="270" t="s">
        <v>455</v>
      </c>
      <c r="CX254" s="270" t="s">
        <v>455</v>
      </c>
      <c r="CY254" s="265" t="s">
        <v>455</v>
      </c>
      <c r="CZ254" s="265" t="s">
        <v>455</v>
      </c>
      <c r="DA254" s="265"/>
      <c r="DB254" s="265"/>
      <c r="DC254" s="265"/>
      <c r="DD254" s="270" t="s">
        <v>455</v>
      </c>
      <c r="DE254" s="265"/>
      <c r="DF254" s="265"/>
      <c r="DG254" s="265"/>
      <c r="DH254" s="270" t="s">
        <v>237</v>
      </c>
      <c r="DI254" s="265">
        <v>10</v>
      </c>
      <c r="DL254" s="125">
        <v>28.3</v>
      </c>
      <c r="DM254" s="125">
        <v>6.7</v>
      </c>
      <c r="DN254" s="125"/>
      <c r="DO254" s="125"/>
      <c r="DP254" s="125">
        <v>21.9</v>
      </c>
      <c r="DQ254" s="125">
        <v>9.8000000000000007</v>
      </c>
      <c r="DR254" s="125"/>
      <c r="DS254" s="125"/>
      <c r="DT254" s="125"/>
      <c r="DU254" s="125"/>
      <c r="DV254" s="125"/>
      <c r="DW254" s="125"/>
      <c r="DX254" s="265" t="s">
        <v>455</v>
      </c>
      <c r="DY254" s="265" t="s">
        <v>455</v>
      </c>
      <c r="DZ254" s="265">
        <v>30</v>
      </c>
      <c r="EA254" s="265"/>
      <c r="EB254" s="270" t="s">
        <v>455</v>
      </c>
      <c r="EC254" s="265"/>
      <c r="ED254" s="265"/>
      <c r="EE254" s="265"/>
      <c r="EF254" s="265"/>
      <c r="EG254" s="265"/>
      <c r="EH254" s="265"/>
      <c r="EI254" s="265"/>
      <c r="EJ254" s="265"/>
      <c r="EK254" s="265"/>
      <c r="EL254" s="265"/>
      <c r="EM254" s="265"/>
      <c r="EN254" s="265"/>
      <c r="EO254" s="125"/>
      <c r="EP254" s="125"/>
      <c r="EQ254" s="125"/>
      <c r="ER254" s="125"/>
      <c r="ES254" s="125"/>
      <c r="ET254" s="125"/>
      <c r="EU254" s="125"/>
      <c r="EV254" s="125"/>
      <c r="EW254" s="125"/>
      <c r="EX254" s="125"/>
      <c r="EY254" s="125"/>
      <c r="EZ254" s="125"/>
      <c r="FA254" s="125"/>
      <c r="FB254" s="125"/>
      <c r="FC254" s="265"/>
      <c r="FD254" s="265"/>
      <c r="FE254" s="265"/>
      <c r="FF254" s="270" t="s">
        <v>455</v>
      </c>
      <c r="FG254" s="270"/>
      <c r="FH254" s="265"/>
      <c r="FI254" s="265"/>
      <c r="FJ254" s="265"/>
      <c r="FK254" s="265"/>
      <c r="FL254" s="265"/>
      <c r="FM254" s="265"/>
      <c r="FN254" s="265"/>
      <c r="FO254" s="265"/>
      <c r="FP254" s="265"/>
      <c r="FQ254" s="265"/>
      <c r="FR254" s="265"/>
      <c r="FS254" s="265"/>
      <c r="FT254" s="217"/>
      <c r="FU254" s="217"/>
      <c r="FV254" s="217"/>
      <c r="FW254" s="217"/>
      <c r="FX254" s="217"/>
      <c r="FY254" s="217"/>
      <c r="FZ254" s="217"/>
      <c r="GA254" s="217"/>
      <c r="GB254" s="217"/>
      <c r="GC254" s="217"/>
      <c r="GD254" s="217"/>
      <c r="GE254" s="217"/>
      <c r="GF254" s="217"/>
      <c r="GG254" s="217"/>
      <c r="GH254" s="217"/>
      <c r="GI254" s="217"/>
      <c r="GJ254" s="217"/>
      <c r="GK254" s="217"/>
      <c r="GL254" s="217"/>
      <c r="GM254" s="217"/>
      <c r="GN254" s="217"/>
      <c r="GO254" s="217"/>
      <c r="GP254" s="217"/>
      <c r="GQ254" s="217"/>
      <c r="GR254" s="217"/>
      <c r="GS254" s="217"/>
      <c r="GT254" s="217"/>
      <c r="GU254" s="217"/>
      <c r="GV254" s="217"/>
      <c r="GW254" s="217"/>
      <c r="GX254" s="217"/>
      <c r="GY254" s="217"/>
      <c r="GZ254" s="217"/>
      <c r="HA254" s="217"/>
      <c r="HB254" s="217"/>
      <c r="HC254" s="217"/>
      <c r="HD254" s="270" t="s">
        <v>455</v>
      </c>
      <c r="HE254" s="217"/>
      <c r="HF254" s="217"/>
      <c r="HG254" s="90"/>
      <c r="HH254" s="217"/>
      <c r="HI254" s="217"/>
      <c r="HJ254" s="217"/>
      <c r="HK254" s="217"/>
      <c r="HL254" s="217"/>
      <c r="HM254" s="217"/>
      <c r="HN254" s="217"/>
      <c r="HO254" s="217"/>
      <c r="HP254" s="217"/>
      <c r="HQ254" s="217"/>
      <c r="HR254" s="217"/>
      <c r="HS254" s="217"/>
      <c r="HT254" s="217"/>
      <c r="HU254" s="217"/>
      <c r="HV254" s="217"/>
      <c r="HW254" s="217"/>
      <c r="HX254" s="217"/>
      <c r="HY254" s="217"/>
      <c r="HZ254" s="217"/>
      <c r="IA254" s="217"/>
      <c r="IB254" s="217"/>
      <c r="IC254" s="217"/>
      <c r="ID254" s="217"/>
      <c r="IE254" s="217"/>
      <c r="IF254" s="217"/>
      <c r="IG254" s="217"/>
      <c r="IH254" s="217"/>
      <c r="II254" s="217"/>
      <c r="IJ254" s="217"/>
      <c r="IK254" s="217"/>
      <c r="IL254" s="217"/>
      <c r="IM254" s="217"/>
      <c r="IN254" s="217"/>
      <c r="IO254" s="217"/>
      <c r="IP254" s="217"/>
      <c r="IQ254" s="217"/>
      <c r="IR254" s="217"/>
      <c r="IS254" s="270" t="s">
        <v>455</v>
      </c>
      <c r="IT254" s="217"/>
      <c r="IU254" s="217"/>
      <c r="IV254" s="217"/>
      <c r="IW254" s="217"/>
      <c r="IX254" s="217"/>
      <c r="IY254" s="217"/>
      <c r="IZ254" s="217"/>
      <c r="JA254" s="217"/>
      <c r="JB254" s="217"/>
      <c r="JC254" s="217"/>
      <c r="JD254" s="217"/>
      <c r="JE254" s="217"/>
      <c r="JF254" s="217"/>
      <c r="JG254" s="217"/>
      <c r="JH254" s="217"/>
      <c r="JI254" s="217"/>
      <c r="JJ254" s="217"/>
      <c r="JK254" s="217"/>
      <c r="JL254" s="217"/>
      <c r="JM254" s="217"/>
      <c r="JN254" s="217"/>
      <c r="JO254" s="217"/>
      <c r="JP254" s="217"/>
      <c r="JQ254" s="217"/>
      <c r="JR254" s="217"/>
      <c r="JS254" s="217"/>
      <c r="JT254" s="217"/>
      <c r="JU254" s="217"/>
      <c r="JV254" s="217"/>
      <c r="JW254" s="217"/>
      <c r="JX254" s="217"/>
      <c r="JY254" s="217"/>
      <c r="JZ254" s="217"/>
      <c r="KA254" s="217"/>
      <c r="KB254" s="217"/>
      <c r="KC254" s="217"/>
      <c r="KD254" s="217"/>
      <c r="KE254" s="270" t="s">
        <v>455</v>
      </c>
      <c r="KF254" s="217"/>
      <c r="KG254" s="217"/>
      <c r="KH254" s="217"/>
      <c r="KI254" s="90"/>
      <c r="KJ254" s="217"/>
      <c r="KK254" s="217"/>
      <c r="KL254" s="217"/>
      <c r="KM254" s="217"/>
      <c r="KN254" s="217"/>
      <c r="KO254" s="217"/>
      <c r="KP254" s="217"/>
      <c r="KQ254" s="217"/>
      <c r="KR254" s="217"/>
      <c r="KS254" s="217"/>
      <c r="KT254" s="217"/>
      <c r="KU254" s="217"/>
      <c r="KV254" s="217"/>
      <c r="KW254" s="217"/>
      <c r="KX254" s="217"/>
      <c r="KY254" s="217"/>
      <c r="KZ254" s="217"/>
      <c r="LA254" s="217"/>
      <c r="LB254" s="217"/>
      <c r="LC254" s="217"/>
      <c r="LD254" s="217"/>
      <c r="LE254" s="217"/>
      <c r="LF254" s="217"/>
      <c r="LG254" s="217"/>
      <c r="LH254" s="217"/>
      <c r="LI254" s="217"/>
      <c r="LJ254" s="217"/>
      <c r="LK254" s="217"/>
      <c r="LL254" s="217"/>
      <c r="LM254" s="217"/>
      <c r="LN254" s="217"/>
      <c r="LO254" s="217"/>
      <c r="LP254" s="217"/>
      <c r="LQ254" s="217"/>
      <c r="LR254" s="217"/>
      <c r="LS254" s="217"/>
      <c r="LT254" s="270" t="s">
        <v>455</v>
      </c>
      <c r="LU254" s="223"/>
      <c r="LV254" s="223"/>
      <c r="LW254" s="223"/>
      <c r="LX254" s="223"/>
      <c r="LY254" s="223"/>
      <c r="LZ254" s="217"/>
      <c r="MA254" s="217"/>
      <c r="MB254" s="217"/>
      <c r="MC254" s="217"/>
      <c r="MD254" s="217"/>
      <c r="ME254" s="217"/>
      <c r="MF254" s="217"/>
      <c r="MG254" s="217"/>
      <c r="MH254" s="217"/>
      <c r="MI254" s="217"/>
      <c r="MJ254" s="217"/>
      <c r="MK254" s="217"/>
      <c r="ML254" s="217"/>
      <c r="MM254" s="217"/>
      <c r="MN254" s="217"/>
      <c r="MO254" s="217"/>
      <c r="MP254" s="217"/>
      <c r="MQ254" s="217"/>
      <c r="MR254" s="217"/>
      <c r="MS254" s="217"/>
      <c r="MT254" s="217"/>
      <c r="MU254" s="217"/>
      <c r="MV254" s="217"/>
      <c r="MW254" s="217"/>
      <c r="MX254" s="217"/>
      <c r="MY254" s="217"/>
      <c r="MZ254" s="217"/>
      <c r="NA254" s="217"/>
      <c r="NB254" s="217"/>
      <c r="NC254" s="217"/>
      <c r="ND254" s="217"/>
      <c r="NE254" s="217"/>
      <c r="NF254" s="217"/>
      <c r="NG254" s="217"/>
      <c r="NH254" s="217"/>
      <c r="NI254" s="217"/>
      <c r="NJ254" s="217"/>
      <c r="NK254" s="217"/>
      <c r="NL254" s="217"/>
      <c r="NM254" s="217"/>
      <c r="NN254" s="217"/>
      <c r="NO254" s="217"/>
      <c r="NP254" s="217"/>
      <c r="NQ254" s="217"/>
      <c r="NR254" s="217"/>
      <c r="NS254" s="217"/>
      <c r="NT254" s="217"/>
      <c r="NU254" s="217"/>
      <c r="NV254" s="217"/>
      <c r="NW254" s="217"/>
      <c r="NX254" s="217"/>
      <c r="NY254" s="217"/>
      <c r="NZ254" s="217"/>
      <c r="OA254" s="217"/>
      <c r="OB254" s="217"/>
      <c r="OC254" s="217"/>
      <c r="OD254" s="217"/>
      <c r="OE254" s="217"/>
      <c r="OF254" s="217"/>
      <c r="OG254" s="217"/>
      <c r="OH254" s="217"/>
      <c r="OI254" s="217"/>
      <c r="OJ254" s="217"/>
      <c r="OK254" s="217"/>
      <c r="OL254" s="217"/>
      <c r="OM254" s="217"/>
      <c r="ON254" s="217"/>
      <c r="OO254" s="217"/>
      <c r="OP254" s="217"/>
      <c r="OQ254" s="217"/>
      <c r="OR254" s="217"/>
      <c r="OS254" s="267">
        <f>IF(ISERROR(#REF!),0,1)</f>
        <v>0</v>
      </c>
      <c r="OT254" s="267">
        <f t="shared" ref="OT254:OU256" si="67">IF(C254="YES",1,0)</f>
        <v>1</v>
      </c>
      <c r="OU254" s="267">
        <f t="shared" si="67"/>
        <v>0</v>
      </c>
      <c r="OV254" s="222"/>
      <c r="OW254" s="222"/>
      <c r="OX254" s="222"/>
      <c r="OY254" s="222"/>
      <c r="OZ254" s="222"/>
      <c r="PA254" s="222"/>
      <c r="PB254" s="222"/>
      <c r="PC254" s="222"/>
      <c r="PD254" s="222"/>
      <c r="PE254" s="222"/>
      <c r="PF254" s="222"/>
      <c r="PG254" s="222"/>
      <c r="PH254" s="222"/>
      <c r="PI254" s="222"/>
      <c r="PJ254" s="222"/>
      <c r="PK254" s="222"/>
      <c r="PL254" s="222"/>
      <c r="PM254" s="222"/>
      <c r="PN254" s="222"/>
      <c r="PO254" s="222"/>
      <c r="PP254" s="222"/>
      <c r="PQ254" s="222"/>
      <c r="PR254" s="222"/>
      <c r="PS254" s="222"/>
      <c r="PT254" s="222"/>
      <c r="PU254" s="222"/>
      <c r="PV254" s="222"/>
      <c r="PW254" s="222"/>
      <c r="PX254" s="222"/>
      <c r="PY254" s="222"/>
      <c r="PZ254" s="222"/>
      <c r="QA254" s="222"/>
      <c r="QB254" s="222"/>
      <c r="QC254" s="222"/>
      <c r="QD254" s="222"/>
      <c r="QE254" s="222"/>
      <c r="QF254" s="222"/>
      <c r="QG254" s="222"/>
      <c r="QH254" s="222"/>
      <c r="QI254" s="222"/>
      <c r="QJ254" s="222"/>
      <c r="QK254" s="222"/>
      <c r="QL254" s="222"/>
      <c r="QM254" s="222"/>
      <c r="QN254" s="222"/>
      <c r="QO254" s="222"/>
      <c r="QP254" s="222"/>
      <c r="QQ254" s="222"/>
      <c r="QR254" s="222"/>
      <c r="QS254" s="222"/>
      <c r="QT254" s="222"/>
      <c r="QU254" s="222"/>
      <c r="QV254" s="222"/>
      <c r="QW254" s="222"/>
      <c r="QX254" s="222"/>
      <c r="QY254" s="222"/>
      <c r="QZ254" s="222"/>
      <c r="RA254" s="222"/>
      <c r="RB254" s="222"/>
      <c r="RC254" s="222"/>
      <c r="RD254" s="222"/>
      <c r="RE254" s="222"/>
      <c r="RF254" s="222"/>
      <c r="RG254" s="222"/>
      <c r="RH254" s="222"/>
      <c r="RI254" s="222"/>
      <c r="RJ254" s="222"/>
      <c r="RK254" s="222"/>
      <c r="RL254" s="222"/>
      <c r="RM254" s="222"/>
      <c r="RN254" s="222"/>
      <c r="RO254" s="222"/>
      <c r="RP254" s="222"/>
      <c r="RQ254" s="222"/>
      <c r="RR254" s="222"/>
      <c r="RS254" s="222"/>
      <c r="RT254" s="222"/>
      <c r="RU254" s="222"/>
      <c r="RV254" s="222"/>
      <c r="RW254" s="222"/>
      <c r="RX254" s="222"/>
      <c r="RY254" s="222"/>
      <c r="RZ254" s="222"/>
      <c r="SA254" s="222"/>
      <c r="SB254" s="222"/>
      <c r="SC254" s="222"/>
      <c r="SD254" s="222"/>
      <c r="SE254" s="222"/>
      <c r="SF254" s="222"/>
      <c r="SG254" s="222"/>
      <c r="SH254" s="222"/>
      <c r="SI254" s="222"/>
      <c r="SJ254" s="222"/>
      <c r="SK254" s="222"/>
      <c r="SL254" s="222"/>
      <c r="SM254" s="222"/>
      <c r="SN254" s="222"/>
      <c r="SO254" s="222"/>
      <c r="SP254" s="222"/>
      <c r="SQ254" s="222"/>
      <c r="SR254" s="222"/>
      <c r="SS254" s="222"/>
      <c r="ST254" s="222"/>
      <c r="SU254" s="222"/>
      <c r="SV254" s="222"/>
      <c r="SW254" s="222"/>
      <c r="SX254" s="222"/>
      <c r="SY254" s="222"/>
      <c r="SZ254" s="222"/>
      <c r="TA254" s="222"/>
      <c r="TB254" s="222"/>
      <c r="TC254" s="222"/>
      <c r="TD254" s="222"/>
      <c r="TE254" s="222"/>
      <c r="TF254" s="222"/>
      <c r="TG254" s="222"/>
      <c r="TH254" s="222"/>
      <c r="TI254" s="222"/>
      <c r="TJ254" s="222"/>
      <c r="TK254" s="222"/>
      <c r="TL254" s="222"/>
      <c r="TM254" s="222"/>
      <c r="TN254" s="222"/>
      <c r="TO254" s="222"/>
      <c r="TP254" s="222"/>
      <c r="TQ254" s="222"/>
      <c r="TR254" s="222"/>
      <c r="TS254" s="222"/>
      <c r="TT254" s="222"/>
      <c r="TU254" s="222"/>
      <c r="TV254" s="222"/>
      <c r="TW254" s="222"/>
      <c r="TX254" s="222"/>
      <c r="TY254" s="222"/>
      <c r="TZ254" s="222"/>
      <c r="UA254" s="222"/>
      <c r="UB254" s="222"/>
      <c r="UC254" s="222"/>
      <c r="UD254" s="222"/>
      <c r="UE254" s="222"/>
      <c r="UF254" s="222"/>
      <c r="UG254" s="222"/>
      <c r="UH254" s="222"/>
      <c r="UI254" s="222"/>
      <c r="UJ254" s="222"/>
      <c r="UK254" s="222"/>
      <c r="UL254" s="222"/>
      <c r="UM254" s="222"/>
      <c r="UN254" s="222"/>
      <c r="UO254" s="222"/>
      <c r="UP254" s="222"/>
      <c r="UQ254" s="222"/>
      <c r="UR254" s="222"/>
      <c r="US254" s="222"/>
      <c r="UT254" s="222"/>
      <c r="UU254" s="222"/>
      <c r="UV254" s="222"/>
      <c r="UW254" s="222"/>
      <c r="UX254" s="222"/>
      <c r="UY254" s="222"/>
      <c r="UZ254" s="222"/>
      <c r="VA254" s="222"/>
      <c r="VB254" s="222"/>
      <c r="VC254" s="222"/>
      <c r="VD254" s="222"/>
      <c r="VE254" s="222"/>
      <c r="VF254" s="222"/>
      <c r="VG254" s="222"/>
      <c r="VH254" s="222"/>
      <c r="VI254" s="222"/>
      <c r="VJ254" s="222"/>
      <c r="VK254" s="222"/>
      <c r="VL254" s="222"/>
      <c r="VM254" s="222"/>
      <c r="VN254" s="222"/>
      <c r="VO254" s="222"/>
      <c r="VP254" s="222"/>
      <c r="VQ254" s="222"/>
      <c r="VR254" s="222"/>
      <c r="VS254" s="222"/>
      <c r="VT254" s="222"/>
      <c r="VU254" s="222"/>
      <c r="VV254" s="222"/>
      <c r="VW254" s="222"/>
      <c r="VX254" s="222"/>
      <c r="VY254" s="222"/>
      <c r="VZ254" s="222"/>
      <c r="WA254" s="222"/>
      <c r="WB254" s="222"/>
      <c r="WC254" s="222"/>
      <c r="WD254" s="222"/>
      <c r="WE254" s="222"/>
      <c r="WF254" s="222"/>
      <c r="WG254" s="222"/>
      <c r="WH254" s="222"/>
      <c r="WI254" s="222"/>
      <c r="WJ254" s="222"/>
      <c r="WK254" s="222"/>
      <c r="WL254" s="222"/>
      <c r="WM254" s="222"/>
      <c r="WN254" s="222"/>
      <c r="WO254" s="222"/>
      <c r="WP254" s="222"/>
      <c r="WQ254" s="222"/>
      <c r="WR254" s="222"/>
      <c r="WS254" s="222"/>
      <c r="WT254" s="222"/>
      <c r="WU254" s="222"/>
      <c r="WV254" s="222"/>
      <c r="WW254" s="222"/>
      <c r="WX254" s="222"/>
      <c r="WY254" s="222"/>
      <c r="WZ254" s="222"/>
      <c r="XA254" s="222"/>
      <c r="XB254" s="222"/>
      <c r="XC254" s="222"/>
      <c r="XD254" s="222"/>
      <c r="XE254" s="222"/>
      <c r="XF254" s="222"/>
      <c r="XG254" s="222"/>
      <c r="XH254" s="222"/>
      <c r="XI254" s="222"/>
      <c r="XJ254" s="222"/>
      <c r="XK254" s="222"/>
      <c r="XL254" s="222"/>
      <c r="XM254" s="222"/>
      <c r="XN254" s="222"/>
      <c r="XO254" s="222"/>
      <c r="XP254" s="222"/>
      <c r="XQ254" s="222"/>
      <c r="XR254" s="222"/>
      <c r="XS254" s="222"/>
      <c r="XT254" s="222"/>
      <c r="XU254" s="222"/>
      <c r="XV254" s="222"/>
      <c r="XW254" s="222"/>
      <c r="XX254" s="222"/>
      <c r="XY254" s="222"/>
      <c r="XZ254" s="222"/>
      <c r="YA254" s="222"/>
      <c r="YB254" s="222"/>
      <c r="YC254" s="222"/>
      <c r="YD254" s="222"/>
      <c r="YE254" s="222"/>
      <c r="YF254" s="222"/>
      <c r="YG254" s="222"/>
      <c r="YH254" s="222"/>
      <c r="YI254" s="222"/>
      <c r="YJ254" s="222"/>
      <c r="YK254" s="222"/>
      <c r="YL254" s="222"/>
      <c r="YM254" s="222"/>
      <c r="YN254" s="222"/>
      <c r="YO254" s="222"/>
      <c r="YP254" s="222"/>
      <c r="YQ254" s="222"/>
      <c r="YR254" s="222"/>
      <c r="YS254" s="222"/>
      <c r="YT254" s="222"/>
      <c r="YU254" s="222"/>
      <c r="YV254" s="222"/>
      <c r="YW254" s="222"/>
      <c r="YX254" s="222"/>
      <c r="YY254" s="222"/>
      <c r="YZ254" s="222"/>
      <c r="ZA254" s="222"/>
      <c r="ZB254" s="222"/>
      <c r="ZC254" s="222"/>
      <c r="ZD254" s="222"/>
      <c r="ZE254" s="222"/>
      <c r="ZF254" s="222"/>
      <c r="ZG254" s="222"/>
      <c r="ZH254" s="222"/>
      <c r="ZI254" s="222"/>
      <c r="ZJ254" s="222"/>
      <c r="ZK254" s="222"/>
      <c r="ZL254" s="222"/>
      <c r="ZM254" s="222"/>
      <c r="ZN254" s="222"/>
      <c r="ZO254" s="222"/>
      <c r="ZP254" s="222"/>
      <c r="ZQ254" s="222"/>
      <c r="ZR254" s="222"/>
      <c r="ZS254" s="222"/>
      <c r="ZT254" s="222"/>
      <c r="ZU254" s="222"/>
      <c r="ZV254" s="222"/>
      <c r="ZW254" s="222"/>
      <c r="ZX254" s="222"/>
      <c r="ZY254" s="222"/>
      <c r="ZZ254" s="222"/>
      <c r="AAA254" s="222"/>
      <c r="AAB254" s="222"/>
      <c r="AAC254" s="222"/>
      <c r="AAD254" s="222"/>
      <c r="AAE254" s="222"/>
      <c r="AAF254" s="222"/>
      <c r="AAG254" s="222"/>
      <c r="AAH254" s="222"/>
      <c r="AAI254" s="222"/>
      <c r="AAJ254" s="222"/>
      <c r="AAK254" s="222"/>
      <c r="AAL254" s="222"/>
      <c r="AAM254" s="222"/>
      <c r="AAN254" s="222"/>
      <c r="AAO254" s="222"/>
      <c r="AAP254" s="222"/>
      <c r="AAQ254" s="222"/>
      <c r="AAR254" s="222"/>
      <c r="AAS254" s="222"/>
      <c r="AAT254" s="222"/>
      <c r="AAU254" s="222"/>
      <c r="AAV254" s="222"/>
      <c r="AAW254" s="222"/>
      <c r="AAX254" s="222"/>
      <c r="AAY254" s="222"/>
      <c r="AAZ254" s="222"/>
      <c r="ABA254" s="222"/>
      <c r="ABB254" s="222"/>
      <c r="ABC254" s="222"/>
      <c r="ABD254" s="222"/>
      <c r="ABE254" s="222"/>
      <c r="ABF254" s="222"/>
      <c r="ABG254" s="222"/>
      <c r="ABH254" s="222"/>
      <c r="ABI254" s="222"/>
      <c r="ABJ254" s="222"/>
      <c r="ABK254" s="222"/>
      <c r="ABL254" s="222"/>
      <c r="ABM254" s="222"/>
      <c r="ABN254" s="222"/>
      <c r="ABO254" s="222"/>
      <c r="ABP254" s="222"/>
      <c r="ABQ254" s="222"/>
      <c r="ABR254" s="222"/>
      <c r="ABS254" s="222"/>
      <c r="ABT254" s="222"/>
      <c r="ABU254" s="222"/>
      <c r="ABV254" s="222"/>
      <c r="ABW254" s="222"/>
      <c r="ABX254" s="222"/>
      <c r="ABY254" s="222"/>
      <c r="ABZ254" s="222"/>
      <c r="ACA254" s="222"/>
      <c r="ACB254" s="222"/>
      <c r="ACC254" s="222"/>
      <c r="ACD254" s="222"/>
      <c r="ACE254" s="222"/>
      <c r="ACF254" s="222"/>
      <c r="ACG254" s="222"/>
      <c r="ACH254" s="222"/>
      <c r="ACI254" s="222"/>
      <c r="ACJ254" s="222"/>
      <c r="ACK254" s="222"/>
      <c r="ACL254" s="222"/>
      <c r="ACM254" s="222"/>
      <c r="ACN254" s="222"/>
      <c r="ACO254" s="222"/>
      <c r="ACP254" s="222"/>
      <c r="ACQ254" s="222"/>
      <c r="ACR254" s="222"/>
      <c r="ACS254" s="222"/>
      <c r="ACT254" s="222"/>
      <c r="ACU254" s="222"/>
      <c r="ACV254" s="222"/>
      <c r="ACW254" s="222"/>
      <c r="ACX254" s="222"/>
      <c r="ACY254" s="222"/>
      <c r="ACZ254" s="222"/>
      <c r="ADA254" s="222"/>
      <c r="ADB254" s="222"/>
      <c r="ADC254" s="222"/>
      <c r="ADD254" s="222"/>
      <c r="ADE254" s="222"/>
      <c r="ADF254" s="222"/>
      <c r="ADG254" s="222"/>
      <c r="ADH254" s="222"/>
      <c r="ADI254" s="222"/>
      <c r="ADJ254" s="222"/>
      <c r="ADK254" s="222"/>
      <c r="ADL254" s="222"/>
      <c r="ADM254" s="222"/>
      <c r="ADN254" s="222"/>
      <c r="ADO254" s="222"/>
      <c r="ADP254" s="222"/>
      <c r="ADQ254" s="222"/>
      <c r="ADR254" s="222"/>
      <c r="ADS254" s="222"/>
      <c r="ADT254" s="222"/>
      <c r="ADU254" s="222"/>
      <c r="ADV254" s="222"/>
      <c r="ADW254" s="222"/>
      <c r="ADX254" s="222"/>
      <c r="ADY254" s="222"/>
      <c r="ADZ254" s="222"/>
      <c r="AEA254" s="222"/>
      <c r="AEB254" s="222"/>
      <c r="AEC254" s="222"/>
      <c r="AED254" s="222"/>
      <c r="AEE254" s="222"/>
      <c r="AEF254" s="222"/>
      <c r="AEG254" s="222"/>
      <c r="AEH254" s="222"/>
      <c r="AEI254" s="222"/>
      <c r="AEJ254" s="222"/>
      <c r="AEK254" s="222"/>
      <c r="AEL254" s="222"/>
      <c r="AEM254" s="222"/>
      <c r="AEN254" s="222"/>
      <c r="AEO254" s="222"/>
      <c r="AEP254" s="222"/>
      <c r="AEQ254" s="222"/>
      <c r="AER254" s="222"/>
      <c r="AES254" s="222"/>
      <c r="AET254" s="222"/>
      <c r="AEU254" s="222"/>
      <c r="AEV254" s="222"/>
      <c r="AEW254" s="222"/>
      <c r="AEX254" s="222"/>
      <c r="AEY254" s="222"/>
      <c r="AEZ254" s="222"/>
      <c r="AFA254" s="222"/>
      <c r="AFB254" s="222"/>
      <c r="AFC254" s="222"/>
      <c r="AFD254" s="222"/>
      <c r="AFE254" s="222"/>
      <c r="AFF254" s="222"/>
      <c r="AFG254" s="222"/>
      <c r="AFH254" s="222"/>
      <c r="AFI254" s="222"/>
      <c r="AFJ254" s="222"/>
      <c r="AFK254" s="222"/>
      <c r="AFL254" s="222"/>
      <c r="AFM254" s="222"/>
      <c r="AFN254" s="222"/>
      <c r="AFO254" s="222"/>
      <c r="AFP254" s="222"/>
      <c r="AFQ254" s="222"/>
      <c r="AFR254" s="222"/>
      <c r="AFS254" s="222"/>
      <c r="AFT254" s="222"/>
    </row>
    <row r="255" spans="1:852">
      <c r="A255" s="194" t="s">
        <v>1006</v>
      </c>
      <c r="B255" s="582" t="s">
        <v>10052</v>
      </c>
      <c r="C255" s="840" t="str">
        <f>IF(Severity!F255&gt;=0.5,"YES","NO")</f>
        <v>NO</v>
      </c>
      <c r="D255" s="840" t="str">
        <f>IF(Severity!G255&gt;=0.5,"YES","NO")</f>
        <v>YES</v>
      </c>
      <c r="E255" s="218">
        <v>8</v>
      </c>
      <c r="F255" s="213">
        <v>4</v>
      </c>
      <c r="G255" s="270" t="s">
        <v>2378</v>
      </c>
      <c r="H255" s="270" t="s">
        <v>747</v>
      </c>
      <c r="I255" s="270" t="s">
        <v>455</v>
      </c>
      <c r="J255" s="230">
        <v>1</v>
      </c>
      <c r="K255" s="270" t="s">
        <v>455</v>
      </c>
      <c r="L255" s="217"/>
      <c r="M255" s="217"/>
      <c r="N255" s="90"/>
      <c r="O255" s="270" t="s">
        <v>455</v>
      </c>
      <c r="P255" s="217"/>
      <c r="Q255" s="217"/>
      <c r="R255" s="217"/>
      <c r="S255" s="270" t="s">
        <v>275</v>
      </c>
      <c r="T255" s="285">
        <v>20</v>
      </c>
      <c r="U255" s="183"/>
      <c r="V255" s="183"/>
      <c r="W255" s="233">
        <v>20.72</v>
      </c>
      <c r="X255" s="233">
        <v>6.94</v>
      </c>
      <c r="Y255" s="183"/>
      <c r="Z255" s="183"/>
      <c r="AA255" s="233">
        <v>8.76</v>
      </c>
      <c r="AB255" s="233">
        <v>7.42</v>
      </c>
      <c r="AC255" s="183"/>
      <c r="AD255" s="183"/>
      <c r="AE255" s="92"/>
      <c r="AF255" s="183"/>
      <c r="AG255" s="183"/>
      <c r="AH255" s="183"/>
      <c r="AI255" s="217">
        <v>32</v>
      </c>
      <c r="AJ255" s="267">
        <f>AI255-J255</f>
        <v>31</v>
      </c>
      <c r="AK255" s="217">
        <v>25</v>
      </c>
      <c r="AL255" s="270" t="s">
        <v>2379</v>
      </c>
      <c r="AM255" s="270" t="s">
        <v>749</v>
      </c>
      <c r="AN255" s="270" t="s">
        <v>455</v>
      </c>
      <c r="AO255" s="90">
        <v>1</v>
      </c>
      <c r="AP255" s="270" t="s">
        <v>455</v>
      </c>
      <c r="AQ255" s="217"/>
      <c r="AR255" s="217"/>
      <c r="AS255" s="217"/>
      <c r="AT255" s="90" t="s">
        <v>455</v>
      </c>
      <c r="AU255" s="217"/>
      <c r="AV255" s="217"/>
      <c r="AW255" s="217"/>
      <c r="AX255" s="265" t="s">
        <v>275</v>
      </c>
      <c r="AY255" s="265">
        <v>20</v>
      </c>
      <c r="AZ255" s="92"/>
      <c r="BA255" s="92"/>
      <c r="BB255" s="233">
        <v>26.8</v>
      </c>
      <c r="BC255" s="233">
        <v>5.97</v>
      </c>
      <c r="BD255" s="92"/>
      <c r="BE255" s="92"/>
      <c r="BF255" s="233">
        <v>10.6</v>
      </c>
      <c r="BG255" s="233">
        <v>7.4</v>
      </c>
      <c r="BH255" s="92"/>
      <c r="BI255" s="92"/>
      <c r="BJ255" s="92"/>
      <c r="BK255" s="92"/>
      <c r="BL255" s="92"/>
      <c r="BM255" s="92"/>
      <c r="BN255" s="90">
        <v>15</v>
      </c>
      <c r="BO255" s="270">
        <f>BN255-AO255</f>
        <v>14</v>
      </c>
      <c r="BP255" s="90">
        <v>13</v>
      </c>
      <c r="BQ255" s="95" t="s">
        <v>2390</v>
      </c>
      <c r="BR255" s="270" t="s">
        <v>749</v>
      </c>
      <c r="BS255" s="217" t="s">
        <v>455</v>
      </c>
      <c r="BT255" s="217">
        <v>1</v>
      </c>
      <c r="BU255" s="90" t="s">
        <v>455</v>
      </c>
      <c r="BV255" s="217"/>
      <c r="BW255" s="217"/>
      <c r="BX255" s="217"/>
      <c r="BY255" s="90" t="s">
        <v>455</v>
      </c>
      <c r="BZ255" s="217"/>
      <c r="CA255" s="217"/>
      <c r="CB255" s="217"/>
      <c r="CC255" s="217" t="s">
        <v>275</v>
      </c>
      <c r="CD255" s="265">
        <v>20</v>
      </c>
      <c r="CE255" s="92"/>
      <c r="CF255" s="92"/>
      <c r="CG255" s="533">
        <v>21.29</v>
      </c>
      <c r="CH255" s="533">
        <v>6.71</v>
      </c>
      <c r="CI255" s="92"/>
      <c r="CJ255" s="92"/>
      <c r="CK255" s="533">
        <v>10.29</v>
      </c>
      <c r="CL255" s="533">
        <v>7.22</v>
      </c>
      <c r="CM255" s="92"/>
      <c r="CN255" s="92"/>
      <c r="CO255" s="92"/>
      <c r="CP255" s="92"/>
      <c r="CQ255" s="92"/>
      <c r="CR255" s="92"/>
      <c r="CS255" s="217">
        <v>15</v>
      </c>
      <c r="CT255" s="267">
        <f>CS255-BT255</f>
        <v>14</v>
      </c>
      <c r="CU255" s="217">
        <v>14</v>
      </c>
      <c r="CV255" s="95" t="s">
        <v>2269</v>
      </c>
      <c r="CW255" s="270" t="s">
        <v>455</v>
      </c>
      <c r="CX255" s="90" t="s">
        <v>455</v>
      </c>
      <c r="CY255" s="217">
        <v>2</v>
      </c>
      <c r="CZ255" s="90" t="s">
        <v>455</v>
      </c>
      <c r="DA255" s="217"/>
      <c r="DB255" s="217"/>
      <c r="DC255" s="217"/>
      <c r="DD255" s="90" t="s">
        <v>455</v>
      </c>
      <c r="DE255" s="217"/>
      <c r="DF255" s="217"/>
      <c r="DG255" s="217"/>
      <c r="DH255" s="217" t="s">
        <v>275</v>
      </c>
      <c r="DI255" s="90">
        <v>20</v>
      </c>
      <c r="DJ255" s="183"/>
      <c r="DK255" s="183"/>
      <c r="DL255" s="233">
        <v>21.55</v>
      </c>
      <c r="DM255" s="233">
        <v>9.6</v>
      </c>
      <c r="DN255" s="183"/>
      <c r="DO255" s="183"/>
      <c r="DP255" s="233">
        <v>13.82</v>
      </c>
      <c r="DQ255" s="233">
        <v>9.2899999999999991</v>
      </c>
      <c r="DR255" s="183"/>
      <c r="DS255" s="183"/>
      <c r="DT255" s="183"/>
      <c r="DU255" s="183"/>
      <c r="DV255" s="183"/>
      <c r="DW255" s="183"/>
      <c r="DX255" s="217">
        <v>15</v>
      </c>
      <c r="DY255" s="265">
        <f>DX255-CY255</f>
        <v>13</v>
      </c>
      <c r="DZ255" s="217">
        <v>11</v>
      </c>
      <c r="EA255" s="217"/>
      <c r="EB255" s="270" t="s">
        <v>455</v>
      </c>
      <c r="EC255" s="217"/>
      <c r="ED255" s="217"/>
      <c r="EE255" s="217"/>
      <c r="EF255" s="217"/>
      <c r="EG255" s="217"/>
      <c r="EH255" s="217"/>
      <c r="EI255" s="217"/>
      <c r="EJ255" s="217"/>
      <c r="EK255" s="217"/>
      <c r="EL255" s="217"/>
      <c r="EM255" s="217"/>
      <c r="EN255" s="217"/>
      <c r="EO255" s="183"/>
      <c r="EP255" s="183"/>
      <c r="EQ255" s="183"/>
      <c r="ER255" s="183"/>
      <c r="ES255" s="183"/>
      <c r="ET255" s="183"/>
      <c r="EU255" s="183"/>
      <c r="EV255" s="183"/>
      <c r="EW255" s="183"/>
      <c r="EX255" s="183"/>
      <c r="EY255" s="183"/>
      <c r="EZ255" s="183"/>
      <c r="FA255" s="183"/>
      <c r="FB255" s="183"/>
      <c r="FC255" s="217"/>
      <c r="FD255" s="217"/>
      <c r="FE255" s="217"/>
      <c r="FF255" s="270" t="s">
        <v>455</v>
      </c>
      <c r="FG255" s="90"/>
      <c r="FH255" s="217"/>
      <c r="FI255" s="217"/>
      <c r="FJ255" s="217"/>
      <c r="FK255" s="217"/>
      <c r="FL255" s="217"/>
      <c r="FM255" s="217"/>
      <c r="FN255" s="217"/>
      <c r="FO255" s="217"/>
      <c r="FP255" s="217"/>
      <c r="FQ255" s="217"/>
      <c r="FR255" s="217"/>
      <c r="FS255" s="217"/>
      <c r="FT255" s="217"/>
      <c r="FU255" s="217"/>
      <c r="FV255" s="217"/>
      <c r="FW255" s="217"/>
      <c r="FX255" s="217"/>
      <c r="FY255" s="217"/>
      <c r="FZ255" s="217"/>
      <c r="GA255" s="217"/>
      <c r="GB255" s="217"/>
      <c r="GC255" s="217"/>
      <c r="GD255" s="217"/>
      <c r="GE255" s="217"/>
      <c r="GF255" s="217"/>
      <c r="GG255" s="217"/>
      <c r="GH255" s="217"/>
      <c r="GI255" s="217"/>
      <c r="GJ255" s="217"/>
      <c r="GK255" s="217"/>
      <c r="GL255" s="217"/>
      <c r="GM255" s="217"/>
      <c r="GN255" s="217"/>
      <c r="GO255" s="217"/>
      <c r="GP255" s="217"/>
      <c r="GQ255" s="217"/>
      <c r="GR255" s="217"/>
      <c r="GS255" s="217"/>
      <c r="GT255" s="217"/>
      <c r="GU255" s="217"/>
      <c r="GV255" s="217"/>
      <c r="GW255" s="217"/>
      <c r="GX255" s="217"/>
      <c r="GY255" s="217"/>
      <c r="GZ255" s="217"/>
      <c r="HA255" s="217"/>
      <c r="HB255" s="217"/>
      <c r="HC255" s="217"/>
      <c r="HD255" s="270" t="s">
        <v>455</v>
      </c>
      <c r="HE255" s="217"/>
      <c r="HF255" s="217"/>
      <c r="HG255" s="90"/>
      <c r="HH255" s="217"/>
      <c r="HI255" s="217"/>
      <c r="HJ255" s="217"/>
      <c r="HK255" s="217"/>
      <c r="HL255" s="217"/>
      <c r="HM255" s="217"/>
      <c r="HN255" s="217"/>
      <c r="HO255" s="217"/>
      <c r="HP255" s="217"/>
      <c r="HQ255" s="217"/>
      <c r="HR255" s="217"/>
      <c r="HS255" s="217"/>
      <c r="HT255" s="217"/>
      <c r="HU255" s="217"/>
      <c r="HV255" s="217"/>
      <c r="HW255" s="217"/>
      <c r="HX255" s="217"/>
      <c r="HY255" s="217"/>
      <c r="HZ255" s="217"/>
      <c r="IA255" s="217"/>
      <c r="IB255" s="217"/>
      <c r="IC255" s="217"/>
      <c r="ID255" s="217"/>
      <c r="IE255" s="217"/>
      <c r="IF255" s="217"/>
      <c r="IG255" s="217"/>
      <c r="IH255" s="217"/>
      <c r="II255" s="217"/>
      <c r="IJ255" s="217"/>
      <c r="IK255" s="217"/>
      <c r="IL255" s="217"/>
      <c r="IM255" s="217"/>
      <c r="IN255" s="217"/>
      <c r="IO255" s="217"/>
      <c r="IP255" s="217"/>
      <c r="IQ255" s="217"/>
      <c r="IR255" s="217"/>
      <c r="IS255" s="270" t="s">
        <v>455</v>
      </c>
      <c r="IT255" s="217"/>
      <c r="IU255" s="217"/>
      <c r="IV255" s="217"/>
      <c r="IW255" s="217"/>
      <c r="IX255" s="217"/>
      <c r="IY255" s="217"/>
      <c r="IZ255" s="217"/>
      <c r="JA255" s="217"/>
      <c r="JB255" s="217"/>
      <c r="JC255" s="217"/>
      <c r="JD255" s="217"/>
      <c r="JE255" s="217"/>
      <c r="JF255" s="217"/>
      <c r="JG255" s="217"/>
      <c r="JH255" s="217"/>
      <c r="JI255" s="217"/>
      <c r="JJ255" s="217"/>
      <c r="JK255" s="217"/>
      <c r="JL255" s="217"/>
      <c r="JM255" s="217"/>
      <c r="JN255" s="217"/>
      <c r="JO255" s="217"/>
      <c r="JP255" s="217"/>
      <c r="JQ255" s="217"/>
      <c r="JR255" s="217"/>
      <c r="JS255" s="217"/>
      <c r="JT255" s="217"/>
      <c r="JU255" s="217"/>
      <c r="JV255" s="217"/>
      <c r="JW255" s="217"/>
      <c r="JX255" s="217"/>
      <c r="JY255" s="217"/>
      <c r="JZ255" s="217"/>
      <c r="KA255" s="217"/>
      <c r="KB255" s="217"/>
      <c r="KC255" s="217"/>
      <c r="KD255" s="217"/>
      <c r="KE255" s="270" t="s">
        <v>455</v>
      </c>
      <c r="KF255" s="217"/>
      <c r="KG255" s="217"/>
      <c r="KH255" s="217"/>
      <c r="KI255" s="90"/>
      <c r="KJ255" s="217"/>
      <c r="KK255" s="217"/>
      <c r="KL255" s="217"/>
      <c r="KM255" s="217"/>
      <c r="KN255" s="217"/>
      <c r="KO255" s="217"/>
      <c r="KP255" s="217"/>
      <c r="KQ255" s="217"/>
      <c r="KR255" s="217"/>
      <c r="KS255" s="217"/>
      <c r="KT255" s="217"/>
      <c r="KU255" s="217"/>
      <c r="KV255" s="217"/>
      <c r="KW255" s="217"/>
      <c r="KX255" s="217"/>
      <c r="KY255" s="217"/>
      <c r="KZ255" s="217"/>
      <c r="LA255" s="217"/>
      <c r="LB255" s="217"/>
      <c r="LC255" s="217"/>
      <c r="LD255" s="217"/>
      <c r="LE255" s="217"/>
      <c r="LF255" s="217"/>
      <c r="LG255" s="217"/>
      <c r="LH255" s="217"/>
      <c r="LI255" s="217"/>
      <c r="LJ255" s="217"/>
      <c r="LK255" s="217"/>
      <c r="LL255" s="217"/>
      <c r="LM255" s="217"/>
      <c r="LN255" s="217"/>
      <c r="LO255" s="217"/>
      <c r="LP255" s="217"/>
      <c r="LQ255" s="217"/>
      <c r="LR255" s="217"/>
      <c r="LS255" s="217"/>
      <c r="LT255" s="270" t="s">
        <v>455</v>
      </c>
      <c r="LU255" s="217"/>
      <c r="LV255" s="217"/>
      <c r="LW255" s="217"/>
      <c r="LX255" s="217"/>
      <c r="LY255" s="217"/>
      <c r="LZ255" s="217"/>
      <c r="MA255" s="217"/>
      <c r="MB255" s="217"/>
      <c r="MC255" s="217"/>
      <c r="MD255" s="217"/>
      <c r="ME255" s="217"/>
      <c r="MF255" s="217"/>
      <c r="MG255" s="217"/>
      <c r="MH255" s="217"/>
      <c r="MI255" s="217"/>
      <c r="MJ255" s="217"/>
      <c r="MK255" s="217"/>
      <c r="ML255" s="217"/>
      <c r="MM255" s="217"/>
      <c r="MN255" s="217"/>
      <c r="MO255" s="217"/>
      <c r="MP255" s="217"/>
      <c r="MQ255" s="217"/>
      <c r="MR255" s="217"/>
      <c r="MS255" s="217"/>
      <c r="MT255" s="217"/>
      <c r="MU255" s="217"/>
      <c r="MV255" s="217"/>
      <c r="MW255" s="217"/>
      <c r="MX255" s="217"/>
      <c r="MY255" s="217"/>
      <c r="MZ255" s="217"/>
      <c r="NA255" s="217"/>
      <c r="NB255" s="217"/>
      <c r="NC255" s="217"/>
      <c r="ND255" s="217"/>
      <c r="NE255" s="217"/>
      <c r="NF255" s="217"/>
      <c r="NG255" s="217"/>
      <c r="NH255" s="217"/>
      <c r="NI255" s="217"/>
      <c r="NJ255" s="217"/>
      <c r="NK255" s="217"/>
      <c r="NL255" s="217"/>
      <c r="NM255" s="217"/>
      <c r="NN255" s="217"/>
      <c r="NO255" s="217"/>
      <c r="NP255" s="217"/>
      <c r="NQ255" s="217"/>
      <c r="NR255" s="217"/>
      <c r="NS255" s="217"/>
      <c r="NT255" s="217"/>
      <c r="NU255" s="217"/>
      <c r="NV255" s="217"/>
      <c r="NW255" s="217"/>
      <c r="NX255" s="217"/>
      <c r="NY255" s="217"/>
      <c r="NZ255" s="217"/>
      <c r="OA255" s="217"/>
      <c r="OB255" s="217"/>
      <c r="OC255" s="217"/>
      <c r="OD255" s="217"/>
      <c r="OE255" s="217"/>
      <c r="OF255" s="217"/>
      <c r="OG255" s="217"/>
      <c r="OH255" s="217"/>
      <c r="OI255" s="217"/>
      <c r="OJ255" s="217"/>
      <c r="OK255" s="217"/>
      <c r="OL255" s="217"/>
      <c r="OM255" s="217"/>
      <c r="ON255" s="217"/>
      <c r="OO255" s="217"/>
      <c r="OP255" s="217"/>
      <c r="OQ255" s="217"/>
      <c r="OR255" s="217"/>
      <c r="OS255" s="267">
        <f>IF(ISERROR(#REF!),0,1)</f>
        <v>0</v>
      </c>
      <c r="OT255" s="267">
        <f t="shared" si="67"/>
        <v>0</v>
      </c>
      <c r="OU255" s="267">
        <f t="shared" si="67"/>
        <v>1</v>
      </c>
      <c r="OV255" s="222"/>
      <c r="OW255" s="222"/>
      <c r="OX255" s="222"/>
      <c r="OY255" s="222"/>
      <c r="OZ255" s="222"/>
      <c r="PA255" s="222"/>
      <c r="PB255" s="222"/>
      <c r="PC255" s="222"/>
      <c r="PD255" s="222"/>
      <c r="PE255" s="222"/>
      <c r="PF255" s="222"/>
      <c r="PG255" s="222"/>
      <c r="PH255" s="222"/>
      <c r="PI255" s="222"/>
      <c r="PJ255" s="222"/>
      <c r="PK255" s="222"/>
      <c r="PL255" s="222"/>
      <c r="PM255" s="222"/>
      <c r="PN255" s="222"/>
      <c r="PO255" s="222"/>
      <c r="PP255" s="222"/>
      <c r="PQ255" s="222"/>
      <c r="PR255" s="222"/>
      <c r="PS255" s="222"/>
      <c r="PT255" s="222"/>
      <c r="PU255" s="222"/>
      <c r="PV255" s="222"/>
      <c r="PW255" s="222"/>
      <c r="PX255" s="222"/>
      <c r="PY255" s="222"/>
      <c r="PZ255" s="222"/>
      <c r="QA255" s="222"/>
      <c r="QB255" s="222"/>
      <c r="QC255" s="222"/>
      <c r="QD255" s="222"/>
      <c r="QE255" s="222"/>
      <c r="QF255" s="222"/>
      <c r="QG255" s="222"/>
      <c r="QH255" s="222"/>
      <c r="QI255" s="222"/>
      <c r="QJ255" s="222"/>
      <c r="QK255" s="222"/>
      <c r="QL255" s="222"/>
      <c r="QM255" s="222"/>
      <c r="QN255" s="222"/>
      <c r="QO255" s="222"/>
      <c r="QP255" s="222"/>
      <c r="QQ255" s="222"/>
      <c r="QR255" s="222"/>
      <c r="QS255" s="222"/>
      <c r="QT255" s="222"/>
      <c r="QU255" s="222"/>
      <c r="QV255" s="222"/>
      <c r="QW255" s="222"/>
      <c r="QX255" s="222"/>
      <c r="QY255" s="222"/>
      <c r="QZ255" s="222"/>
      <c r="RA255" s="222"/>
      <c r="RB255" s="222"/>
      <c r="RC255" s="222"/>
      <c r="RD255" s="222"/>
      <c r="RE255" s="222"/>
      <c r="RF255" s="222"/>
      <c r="RG255" s="222"/>
      <c r="RH255" s="222"/>
      <c r="RI255" s="222"/>
      <c r="RJ255" s="222"/>
      <c r="RK255" s="222"/>
      <c r="RL255" s="222"/>
      <c r="RM255" s="222"/>
      <c r="RN255" s="222"/>
      <c r="RO255" s="222"/>
      <c r="RP255" s="222"/>
      <c r="RQ255" s="222"/>
      <c r="RR255" s="222"/>
      <c r="RS255" s="222"/>
      <c r="RT255" s="222"/>
      <c r="RU255" s="222"/>
      <c r="RV255" s="222"/>
      <c r="RW255" s="222"/>
      <c r="RX255" s="222"/>
      <c r="RY255" s="222"/>
      <c r="RZ255" s="222"/>
      <c r="SA255" s="222"/>
      <c r="SB255" s="222"/>
      <c r="SC255" s="222"/>
      <c r="SD255" s="222"/>
      <c r="SE255" s="222"/>
      <c r="SF255" s="222"/>
      <c r="SG255" s="222"/>
      <c r="SH255" s="222"/>
      <c r="SI255" s="222"/>
      <c r="SJ255" s="222"/>
      <c r="SK255" s="222"/>
      <c r="SL255" s="222"/>
      <c r="SM255" s="222"/>
      <c r="SN255" s="222"/>
      <c r="SO255" s="222"/>
      <c r="SP255" s="222"/>
      <c r="SQ255" s="222"/>
      <c r="SR255" s="222"/>
      <c r="SS255" s="222"/>
      <c r="ST255" s="222"/>
      <c r="SU255" s="222"/>
      <c r="SV255" s="222"/>
      <c r="SW255" s="222"/>
      <c r="SX255" s="222"/>
      <c r="SY255" s="222"/>
      <c r="SZ255" s="222"/>
      <c r="TA255" s="222"/>
      <c r="TB255" s="222"/>
      <c r="TC255" s="222"/>
      <c r="TD255" s="222"/>
      <c r="TE255" s="222"/>
      <c r="TF255" s="222"/>
      <c r="TG255" s="222"/>
      <c r="TH255" s="222"/>
      <c r="TI255" s="222"/>
      <c r="TJ255" s="222"/>
      <c r="TK255" s="222"/>
      <c r="TL255" s="222"/>
      <c r="TM255" s="222"/>
      <c r="TN255" s="222"/>
      <c r="TO255" s="222"/>
      <c r="TP255" s="222"/>
      <c r="TQ255" s="222"/>
      <c r="TR255" s="222"/>
      <c r="TS255" s="222"/>
      <c r="TT255" s="222"/>
      <c r="TU255" s="222"/>
      <c r="TV255" s="222"/>
      <c r="TW255" s="222"/>
      <c r="TX255" s="222"/>
      <c r="TY255" s="222"/>
      <c r="TZ255" s="222"/>
      <c r="UA255" s="222"/>
      <c r="UB255" s="222"/>
      <c r="UC255" s="222"/>
      <c r="UD255" s="222"/>
      <c r="UE255" s="222"/>
      <c r="UF255" s="222"/>
      <c r="UG255" s="222"/>
      <c r="UH255" s="222"/>
      <c r="UI255" s="222"/>
      <c r="UJ255" s="222"/>
      <c r="UK255" s="222"/>
      <c r="UL255" s="222"/>
      <c r="UM255" s="222"/>
      <c r="UN255" s="222"/>
      <c r="UO255" s="222"/>
      <c r="UP255" s="222"/>
      <c r="UQ255" s="222"/>
      <c r="UR255" s="222"/>
      <c r="US255" s="222"/>
      <c r="UT255" s="222"/>
      <c r="UU255" s="222"/>
      <c r="UV255" s="222"/>
      <c r="UW255" s="222"/>
      <c r="UX255" s="222"/>
      <c r="UY255" s="222"/>
      <c r="UZ255" s="222"/>
      <c r="VA255" s="222"/>
      <c r="VB255" s="222"/>
      <c r="VC255" s="222"/>
      <c r="VD255" s="222"/>
      <c r="VE255" s="222"/>
      <c r="VF255" s="222"/>
      <c r="VG255" s="222"/>
      <c r="VH255" s="222"/>
      <c r="VI255" s="222"/>
      <c r="VJ255" s="222"/>
      <c r="VK255" s="222"/>
      <c r="VL255" s="222"/>
      <c r="VM255" s="222"/>
      <c r="VN255" s="222"/>
      <c r="VO255" s="222"/>
      <c r="VP255" s="222"/>
      <c r="VQ255" s="222"/>
      <c r="VR255" s="222"/>
      <c r="VS255" s="222"/>
      <c r="VT255" s="222"/>
      <c r="VU255" s="222"/>
      <c r="VV255" s="222"/>
      <c r="VW255" s="222"/>
      <c r="VX255" s="222"/>
      <c r="VY255" s="222"/>
      <c r="VZ255" s="222"/>
      <c r="WA255" s="222"/>
      <c r="WB255" s="222"/>
      <c r="WC255" s="222"/>
      <c r="WD255" s="222"/>
      <c r="WE255" s="222"/>
      <c r="WF255" s="222"/>
      <c r="WG255" s="222"/>
      <c r="WH255" s="222"/>
      <c r="WI255" s="222"/>
      <c r="WJ255" s="222"/>
      <c r="WK255" s="222"/>
      <c r="WL255" s="222"/>
      <c r="WM255" s="222"/>
      <c r="WN255" s="222"/>
      <c r="WO255" s="222"/>
      <c r="WP255" s="222"/>
      <c r="WQ255" s="222"/>
      <c r="WR255" s="222"/>
      <c r="WS255" s="222"/>
      <c r="WT255" s="222"/>
      <c r="WU255" s="222"/>
      <c r="WV255" s="222"/>
      <c r="WW255" s="222"/>
      <c r="WX255" s="222"/>
      <c r="WY255" s="222"/>
      <c r="WZ255" s="222"/>
      <c r="XA255" s="222"/>
      <c r="XB255" s="222"/>
      <c r="XC255" s="222"/>
      <c r="XD255" s="222"/>
      <c r="XE255" s="222"/>
      <c r="XF255" s="222"/>
      <c r="XG255" s="222"/>
      <c r="XH255" s="222"/>
      <c r="XI255" s="222"/>
      <c r="XJ255" s="222"/>
      <c r="XK255" s="222"/>
      <c r="XL255" s="222"/>
      <c r="XM255" s="222"/>
      <c r="XN255" s="222"/>
      <c r="XO255" s="222"/>
      <c r="XP255" s="222"/>
      <c r="XQ255" s="222"/>
      <c r="XR255" s="222"/>
      <c r="XS255" s="222"/>
      <c r="XT255" s="222"/>
      <c r="XU255" s="222"/>
      <c r="XV255" s="222"/>
      <c r="XW255" s="222"/>
      <c r="XX255" s="222"/>
      <c r="XY255" s="222"/>
      <c r="XZ255" s="222"/>
      <c r="YA255" s="222"/>
      <c r="YB255" s="222"/>
      <c r="YC255" s="222"/>
      <c r="YD255" s="222"/>
      <c r="YE255" s="222"/>
      <c r="YF255" s="222"/>
      <c r="YG255" s="222"/>
      <c r="YH255" s="222"/>
      <c r="YI255" s="222"/>
      <c r="YJ255" s="222"/>
      <c r="YK255" s="222"/>
      <c r="YL255" s="222"/>
      <c r="YM255" s="222"/>
      <c r="YN255" s="222"/>
      <c r="YO255" s="222"/>
      <c r="YP255" s="222"/>
      <c r="YQ255" s="222"/>
      <c r="YR255" s="222"/>
      <c r="YS255" s="222"/>
      <c r="YT255" s="222"/>
      <c r="YU255" s="222"/>
      <c r="YV255" s="222"/>
      <c r="YW255" s="222"/>
      <c r="YX255" s="222"/>
      <c r="YY255" s="222"/>
      <c r="YZ255" s="222"/>
      <c r="ZA255" s="222"/>
      <c r="ZB255" s="222"/>
      <c r="ZC255" s="222"/>
      <c r="ZD255" s="222"/>
      <c r="ZE255" s="222"/>
      <c r="ZF255" s="222"/>
      <c r="ZG255" s="222"/>
      <c r="ZH255" s="222"/>
      <c r="ZI255" s="222"/>
      <c r="ZJ255" s="222"/>
      <c r="ZK255" s="222"/>
      <c r="ZL255" s="222"/>
      <c r="ZM255" s="222"/>
      <c r="ZN255" s="222"/>
      <c r="ZO255" s="222"/>
      <c r="ZP255" s="222"/>
      <c r="ZQ255" s="222"/>
      <c r="ZR255" s="222"/>
      <c r="ZS255" s="222"/>
      <c r="ZT255" s="222"/>
      <c r="ZU255" s="222"/>
      <c r="ZV255" s="222"/>
      <c r="ZW255" s="222"/>
      <c r="ZX255" s="222"/>
      <c r="ZY255" s="222"/>
      <c r="ZZ255" s="222"/>
      <c r="AAA255" s="222"/>
      <c r="AAB255" s="222"/>
      <c r="AAC255" s="222"/>
      <c r="AAD255" s="222"/>
      <c r="AAE255" s="222"/>
      <c r="AAF255" s="222"/>
      <c r="AAG255" s="222"/>
      <c r="AAH255" s="222"/>
      <c r="AAI255" s="222"/>
      <c r="AAJ255" s="222"/>
      <c r="AAK255" s="222"/>
      <c r="AAL255" s="222"/>
      <c r="AAM255" s="222"/>
      <c r="AAN255" s="222"/>
      <c r="AAO255" s="222"/>
      <c r="AAP255" s="222"/>
      <c r="AAQ255" s="222"/>
      <c r="AAR255" s="222"/>
      <c r="AAS255" s="222"/>
      <c r="AAT255" s="222"/>
      <c r="AAU255" s="222"/>
      <c r="AAV255" s="222"/>
      <c r="AAW255" s="222"/>
      <c r="AAX255" s="222"/>
      <c r="AAY255" s="222"/>
      <c r="AAZ255" s="222"/>
      <c r="ABA255" s="222"/>
      <c r="ABB255" s="222"/>
      <c r="ABC255" s="222"/>
      <c r="ABD255" s="222"/>
      <c r="ABE255" s="222"/>
      <c r="ABF255" s="222"/>
      <c r="ABG255" s="222"/>
      <c r="ABH255" s="222"/>
      <c r="ABI255" s="222"/>
      <c r="ABJ255" s="222"/>
      <c r="ABK255" s="222"/>
      <c r="ABL255" s="222"/>
      <c r="ABM255" s="222"/>
      <c r="ABN255" s="222"/>
      <c r="ABO255" s="222"/>
      <c r="ABP255" s="222"/>
      <c r="ABQ255" s="222"/>
      <c r="ABR255" s="222"/>
      <c r="ABS255" s="222"/>
      <c r="ABT255" s="222"/>
      <c r="ABU255" s="222"/>
      <c r="ABV255" s="222"/>
      <c r="ABW255" s="222"/>
      <c r="ABX255" s="222"/>
      <c r="ABY255" s="222"/>
      <c r="ABZ255" s="222"/>
      <c r="ACA255" s="222"/>
      <c r="ACB255" s="222"/>
      <c r="ACC255" s="222"/>
      <c r="ACD255" s="222"/>
      <c r="ACE255" s="222"/>
      <c r="ACF255" s="222"/>
      <c r="ACG255" s="222"/>
      <c r="ACH255" s="222"/>
      <c r="ACI255" s="222"/>
      <c r="ACJ255" s="222"/>
      <c r="ACK255" s="222"/>
      <c r="ACL255" s="222"/>
      <c r="ACM255" s="222"/>
      <c r="ACN255" s="222"/>
      <c r="ACO255" s="222"/>
      <c r="ACP255" s="222"/>
      <c r="ACQ255" s="222"/>
      <c r="ACR255" s="222"/>
      <c r="ACS255" s="222"/>
      <c r="ACT255" s="222"/>
      <c r="ACU255" s="222"/>
      <c r="ACV255" s="222"/>
      <c r="ACW255" s="222"/>
      <c r="ACX255" s="222"/>
      <c r="ACY255" s="222"/>
      <c r="ACZ255" s="222"/>
      <c r="ADA255" s="222"/>
      <c r="ADB255" s="222"/>
      <c r="ADC255" s="222"/>
      <c r="ADD255" s="222"/>
      <c r="ADE255" s="222"/>
      <c r="ADF255" s="222"/>
      <c r="ADG255" s="222"/>
      <c r="ADH255" s="222"/>
      <c r="ADI255" s="222"/>
      <c r="ADJ255" s="222"/>
      <c r="ADK255" s="222"/>
      <c r="ADL255" s="222"/>
      <c r="ADM255" s="222"/>
      <c r="ADN255" s="222"/>
      <c r="ADO255" s="222"/>
      <c r="ADP255" s="222"/>
      <c r="ADQ255" s="222"/>
      <c r="ADR255" s="222"/>
      <c r="ADS255" s="222"/>
      <c r="ADT255" s="222"/>
      <c r="ADU255" s="222"/>
      <c r="ADV255" s="222"/>
      <c r="ADW255" s="222"/>
      <c r="ADX255" s="222"/>
      <c r="ADY255" s="222"/>
      <c r="ADZ255" s="222"/>
      <c r="AEA255" s="222"/>
      <c r="AEB255" s="222"/>
      <c r="AEC255" s="222"/>
      <c r="AED255" s="222"/>
      <c r="AEE255" s="222"/>
      <c r="AEF255" s="222"/>
      <c r="AEG255" s="222"/>
      <c r="AEH255" s="222"/>
      <c r="AEI255" s="222"/>
      <c r="AEJ255" s="222"/>
      <c r="AEK255" s="222"/>
      <c r="AEL255" s="222"/>
      <c r="AEM255" s="222"/>
      <c r="AEN255" s="222"/>
      <c r="AEO255" s="222"/>
      <c r="AEP255" s="222"/>
      <c r="AEQ255" s="222"/>
      <c r="AER255" s="222"/>
      <c r="AES255" s="222"/>
      <c r="AET255" s="222"/>
      <c r="AEU255" s="222"/>
      <c r="AEV255" s="222"/>
      <c r="AEW255" s="222"/>
      <c r="AEX255" s="222"/>
      <c r="AEY255" s="222"/>
      <c r="AEZ255" s="222"/>
      <c r="AFA255" s="222"/>
      <c r="AFB255" s="222"/>
      <c r="AFC255" s="222"/>
      <c r="AFD255" s="222"/>
      <c r="AFE255" s="222"/>
      <c r="AFF255" s="222"/>
      <c r="AFG255" s="222"/>
      <c r="AFH255" s="222"/>
      <c r="AFI255" s="222"/>
      <c r="AFJ255" s="222"/>
      <c r="AFK255" s="222"/>
      <c r="AFL255" s="222"/>
      <c r="AFM255" s="222"/>
      <c r="AFN255" s="222"/>
      <c r="AFO255" s="222"/>
      <c r="AFP255" s="222"/>
      <c r="AFQ255" s="222"/>
      <c r="AFR255" s="222"/>
      <c r="AFS255" s="222"/>
      <c r="AFT255" s="222"/>
    </row>
    <row r="256" spans="1:852" s="6" customFormat="1">
      <c r="A256" s="267" t="s">
        <v>321</v>
      </c>
      <c r="B256" s="579" t="s">
        <v>10053</v>
      </c>
      <c r="C256" s="840" t="str">
        <f>IF(Severity!F256&gt;=0.5,"YES","NO")</f>
        <v>YES</v>
      </c>
      <c r="D256" s="840" t="str">
        <f>IF(Severity!G256&gt;=0.5,"YES","NO")</f>
        <v>NO</v>
      </c>
      <c r="E256" s="109">
        <v>6</v>
      </c>
      <c r="F256" s="109">
        <v>3</v>
      </c>
      <c r="G256" s="270" t="s">
        <v>335</v>
      </c>
      <c r="H256" s="270" t="s">
        <v>455</v>
      </c>
      <c r="I256" s="270" t="s">
        <v>455</v>
      </c>
      <c r="J256" s="270" t="s">
        <v>455</v>
      </c>
      <c r="K256" s="270" t="s">
        <v>455</v>
      </c>
      <c r="L256" s="267"/>
      <c r="M256" s="267"/>
      <c r="N256" s="270"/>
      <c r="O256" s="270" t="s">
        <v>455</v>
      </c>
      <c r="P256" s="267"/>
      <c r="Q256" s="267"/>
      <c r="R256" s="267"/>
      <c r="S256" s="270" t="s">
        <v>602</v>
      </c>
      <c r="T256" s="270">
        <v>21</v>
      </c>
      <c r="W256" s="113">
        <v>27.2</v>
      </c>
      <c r="X256" s="113">
        <v>4.9000000000000004</v>
      </c>
      <c r="Y256" s="113"/>
      <c r="Z256" s="113"/>
      <c r="AA256" s="113">
        <v>12.8</v>
      </c>
      <c r="AB256" s="113">
        <v>7.7</v>
      </c>
      <c r="AC256" s="113"/>
      <c r="AD256" s="113"/>
      <c r="AE256" s="114"/>
      <c r="AF256" s="113"/>
      <c r="AG256" s="113"/>
      <c r="AH256" s="113"/>
      <c r="AI256" s="267" t="s">
        <v>455</v>
      </c>
      <c r="AJ256" s="267" t="s">
        <v>455</v>
      </c>
      <c r="AK256" s="267">
        <v>20</v>
      </c>
      <c r="AL256" s="270" t="s">
        <v>360</v>
      </c>
      <c r="AM256" s="270" t="s">
        <v>455</v>
      </c>
      <c r="AN256" s="270" t="s">
        <v>455</v>
      </c>
      <c r="AO256" s="270" t="s">
        <v>455</v>
      </c>
      <c r="AP256" s="270" t="s">
        <v>455</v>
      </c>
      <c r="AQ256" s="267"/>
      <c r="AR256" s="267"/>
      <c r="AS256" s="267"/>
      <c r="AT256" s="270" t="s">
        <v>455</v>
      </c>
      <c r="AU256" s="267"/>
      <c r="AV256" s="267"/>
      <c r="AW256" s="267"/>
      <c r="AX256" s="267" t="s">
        <v>602</v>
      </c>
      <c r="AY256" s="267">
        <v>21</v>
      </c>
      <c r="BB256" s="114">
        <v>28.3</v>
      </c>
      <c r="BC256" s="114">
        <v>4.2</v>
      </c>
      <c r="BD256" s="114"/>
      <c r="BE256" s="114"/>
      <c r="BF256" s="114">
        <v>13.7</v>
      </c>
      <c r="BG256" s="114">
        <v>8.5</v>
      </c>
      <c r="BH256" s="114"/>
      <c r="BI256" s="114"/>
      <c r="BJ256" s="114"/>
      <c r="BK256" s="114"/>
      <c r="BL256" s="114"/>
      <c r="BM256" s="114"/>
      <c r="BN256" s="270" t="s">
        <v>455</v>
      </c>
      <c r="BO256" s="270" t="s">
        <v>455</v>
      </c>
      <c r="BP256" s="270">
        <v>24</v>
      </c>
      <c r="BQ256" s="270" t="s">
        <v>3011</v>
      </c>
      <c r="BR256" s="270" t="s">
        <v>455</v>
      </c>
      <c r="BS256" s="267" t="s">
        <v>455</v>
      </c>
      <c r="BT256" s="267" t="s">
        <v>455</v>
      </c>
      <c r="BU256" s="270" t="s">
        <v>455</v>
      </c>
      <c r="BV256" s="267"/>
      <c r="BW256" s="267"/>
      <c r="BX256" s="267"/>
      <c r="BY256" s="270" t="s">
        <v>455</v>
      </c>
      <c r="BZ256" s="267"/>
      <c r="CA256" s="267"/>
      <c r="CB256" s="267"/>
      <c r="CC256" s="267" t="s">
        <v>602</v>
      </c>
      <c r="CD256" s="267">
        <v>21</v>
      </c>
      <c r="CG256" s="114">
        <v>27.3</v>
      </c>
      <c r="CH256" s="114">
        <v>4.5999999999999996</v>
      </c>
      <c r="CI256" s="114"/>
      <c r="CJ256" s="114"/>
      <c r="CK256" s="114">
        <v>19.7</v>
      </c>
      <c r="CL256" s="114">
        <v>6.5</v>
      </c>
      <c r="CM256" s="114"/>
      <c r="CN256" s="114"/>
      <c r="CO256" s="114"/>
      <c r="CP256" s="114"/>
      <c r="CQ256" s="114"/>
      <c r="CR256" s="114"/>
      <c r="CS256" s="267" t="s">
        <v>455</v>
      </c>
      <c r="CT256" s="267" t="s">
        <v>455</v>
      </c>
      <c r="CU256" s="267">
        <v>16</v>
      </c>
      <c r="CV256" s="270"/>
      <c r="CW256" s="270" t="s">
        <v>455</v>
      </c>
      <c r="CX256" s="270"/>
      <c r="CY256" s="267"/>
      <c r="CZ256" s="267"/>
      <c r="DA256" s="267"/>
      <c r="DB256" s="267"/>
      <c r="DC256" s="267"/>
      <c r="DD256" s="267"/>
      <c r="DE256" s="267"/>
      <c r="DF256" s="267"/>
      <c r="DG256" s="267"/>
      <c r="DH256" s="267"/>
      <c r="DI256" s="267"/>
      <c r="DJ256" s="113"/>
      <c r="DK256" s="113"/>
      <c r="DL256" s="113"/>
      <c r="DM256" s="113"/>
      <c r="DN256" s="113"/>
      <c r="DO256" s="113"/>
      <c r="DP256" s="113"/>
      <c r="DQ256" s="113"/>
      <c r="DR256" s="113"/>
      <c r="DS256" s="113"/>
      <c r="DT256" s="113"/>
      <c r="DU256" s="113"/>
      <c r="DV256" s="113"/>
      <c r="DW256" s="113"/>
      <c r="DX256" s="267"/>
      <c r="DY256" s="267"/>
      <c r="DZ256" s="267"/>
      <c r="EA256" s="222"/>
      <c r="EB256" s="270" t="s">
        <v>455</v>
      </c>
      <c r="EC256" s="222"/>
      <c r="ED256" s="222"/>
      <c r="EE256" s="222"/>
      <c r="EF256" s="222"/>
      <c r="EG256" s="222"/>
      <c r="EH256" s="222"/>
      <c r="EI256" s="222"/>
      <c r="EJ256" s="222"/>
      <c r="EK256" s="222"/>
      <c r="EL256" s="222"/>
      <c r="EM256" s="222"/>
      <c r="EN256" s="222"/>
      <c r="EO256" s="91"/>
      <c r="EP256" s="91"/>
      <c r="EQ256" s="91"/>
      <c r="ER256" s="91"/>
      <c r="ES256" s="91"/>
      <c r="ET256" s="91"/>
      <c r="EU256" s="91"/>
      <c r="EV256" s="91"/>
      <c r="EW256" s="91"/>
      <c r="EX256" s="91"/>
      <c r="EY256" s="91"/>
      <c r="EZ256" s="91"/>
      <c r="FA256" s="91"/>
      <c r="FB256" s="91"/>
      <c r="FC256" s="222"/>
      <c r="FD256" s="222"/>
      <c r="FE256" s="222"/>
      <c r="FF256" s="270" t="s">
        <v>455</v>
      </c>
      <c r="FG256" s="222"/>
      <c r="FH256" s="222"/>
      <c r="FI256" s="222"/>
      <c r="FJ256" s="222"/>
      <c r="FK256" s="222"/>
      <c r="FL256" s="222"/>
      <c r="FM256" s="222"/>
      <c r="FN256" s="222"/>
      <c r="FO256" s="222"/>
      <c r="FP256" s="222"/>
      <c r="FQ256" s="222"/>
      <c r="FR256" s="222"/>
      <c r="FS256" s="222"/>
      <c r="FT256" s="222"/>
      <c r="FU256" s="222"/>
      <c r="FV256" s="222"/>
      <c r="FW256" s="222"/>
      <c r="FX256" s="222"/>
      <c r="FY256" s="222"/>
      <c r="FZ256" s="222"/>
      <c r="GA256" s="222"/>
      <c r="GB256" s="222"/>
      <c r="GC256" s="222"/>
      <c r="GD256" s="222"/>
      <c r="GE256" s="222"/>
      <c r="GF256" s="222"/>
      <c r="GG256" s="222"/>
      <c r="GH256" s="222"/>
      <c r="GI256" s="222"/>
      <c r="GJ256" s="222"/>
      <c r="GK256" s="222"/>
      <c r="GL256" s="222"/>
      <c r="GM256" s="222"/>
      <c r="GN256" s="222"/>
      <c r="GO256" s="222"/>
      <c r="GP256" s="222"/>
      <c r="GQ256" s="222"/>
      <c r="GR256" s="222"/>
      <c r="GS256" s="222"/>
      <c r="GT256" s="222"/>
      <c r="GU256" s="222"/>
      <c r="GV256" s="222"/>
      <c r="GW256" s="222"/>
      <c r="GX256" s="222"/>
      <c r="GY256" s="222"/>
      <c r="GZ256" s="222"/>
      <c r="HA256" s="222"/>
      <c r="HB256" s="222"/>
      <c r="HC256" s="222"/>
      <c r="HD256" s="270" t="s">
        <v>455</v>
      </c>
      <c r="HE256" s="222"/>
      <c r="HF256" s="222"/>
      <c r="HG256" s="222"/>
      <c r="HH256" s="222"/>
      <c r="HI256" s="222"/>
      <c r="HJ256" s="222"/>
      <c r="HK256" s="222"/>
      <c r="HL256" s="222"/>
      <c r="HM256" s="222"/>
      <c r="HN256" s="222"/>
      <c r="HO256" s="222"/>
      <c r="HP256" s="222"/>
      <c r="HQ256" s="222"/>
      <c r="HR256" s="222"/>
      <c r="HS256" s="222"/>
      <c r="HT256" s="222"/>
      <c r="HU256" s="222"/>
      <c r="HV256" s="222"/>
      <c r="HW256" s="222"/>
      <c r="HX256" s="222"/>
      <c r="HY256" s="222"/>
      <c r="HZ256" s="222"/>
      <c r="IA256" s="222"/>
      <c r="IB256" s="222"/>
      <c r="IC256" s="222"/>
      <c r="ID256" s="222"/>
      <c r="IE256" s="222"/>
      <c r="IF256" s="222"/>
      <c r="IG256" s="222"/>
      <c r="IH256" s="222"/>
      <c r="II256" s="222"/>
      <c r="IJ256" s="222"/>
      <c r="IK256" s="222"/>
      <c r="IL256" s="222"/>
      <c r="IM256" s="222"/>
      <c r="IN256" s="222"/>
      <c r="IO256" s="222"/>
      <c r="IP256" s="222"/>
      <c r="IQ256" s="222"/>
      <c r="IR256" s="222"/>
      <c r="IS256" s="270" t="s">
        <v>455</v>
      </c>
      <c r="IT256" s="222"/>
      <c r="IU256" s="222"/>
      <c r="IV256" s="222"/>
      <c r="IW256" s="222"/>
      <c r="IX256" s="222"/>
      <c r="IY256" s="222"/>
      <c r="IZ256" s="222"/>
      <c r="JA256" s="222"/>
      <c r="JB256" s="222"/>
      <c r="JC256" s="222"/>
      <c r="JD256" s="222"/>
      <c r="JE256" s="222"/>
      <c r="JF256" s="222"/>
      <c r="JG256" s="222"/>
      <c r="JH256" s="222"/>
      <c r="JI256" s="222"/>
      <c r="JJ256" s="222"/>
      <c r="JK256" s="222"/>
      <c r="JL256" s="222"/>
      <c r="JM256" s="222"/>
      <c r="JN256" s="222"/>
      <c r="JO256" s="222"/>
      <c r="JP256" s="222"/>
      <c r="JQ256" s="222"/>
      <c r="JR256" s="222"/>
      <c r="JS256" s="222"/>
      <c r="JT256" s="222"/>
      <c r="JU256" s="222"/>
      <c r="JV256" s="222"/>
      <c r="JW256" s="222"/>
      <c r="JX256" s="222"/>
      <c r="JY256" s="222"/>
      <c r="JZ256" s="222"/>
      <c r="KA256" s="222"/>
      <c r="KB256" s="222"/>
      <c r="KC256" s="222"/>
      <c r="KD256" s="222"/>
      <c r="KE256" s="270" t="s">
        <v>455</v>
      </c>
      <c r="KF256" s="222"/>
      <c r="KG256" s="222"/>
      <c r="KH256" s="222"/>
      <c r="KI256" s="222"/>
      <c r="KJ256" s="222"/>
      <c r="KK256" s="222"/>
      <c r="KL256" s="222"/>
      <c r="KM256" s="222"/>
      <c r="KN256" s="222"/>
      <c r="KO256" s="222"/>
      <c r="KP256" s="222"/>
      <c r="KQ256" s="222"/>
      <c r="KR256" s="222"/>
      <c r="KS256" s="222"/>
      <c r="KT256" s="222"/>
      <c r="KU256" s="222"/>
      <c r="KV256" s="222"/>
      <c r="KW256" s="222"/>
      <c r="KX256" s="222"/>
      <c r="KY256" s="222"/>
      <c r="KZ256" s="222"/>
      <c r="LA256" s="222"/>
      <c r="LB256" s="222"/>
      <c r="LC256" s="222"/>
      <c r="LD256" s="222"/>
      <c r="LE256" s="222"/>
      <c r="LF256" s="222"/>
      <c r="LG256" s="222"/>
      <c r="LH256" s="222"/>
      <c r="LI256" s="222"/>
      <c r="LJ256" s="222"/>
      <c r="LK256" s="222"/>
      <c r="LL256" s="222"/>
      <c r="LM256" s="222"/>
      <c r="LN256" s="222"/>
      <c r="LO256" s="222"/>
      <c r="LP256" s="222"/>
      <c r="LQ256" s="222"/>
      <c r="LR256" s="222"/>
      <c r="LS256" s="222"/>
      <c r="LT256" s="270" t="s">
        <v>455</v>
      </c>
      <c r="LU256" s="222"/>
      <c r="LV256" s="222"/>
      <c r="LW256" s="222"/>
      <c r="LX256" s="222"/>
      <c r="LY256" s="222"/>
      <c r="LZ256" s="222"/>
      <c r="MA256" s="222"/>
      <c r="MB256" s="222"/>
      <c r="MC256" s="222"/>
      <c r="MD256" s="222"/>
      <c r="ME256" s="222"/>
      <c r="MF256" s="222"/>
      <c r="MG256" s="222"/>
      <c r="MH256" s="222"/>
      <c r="MI256" s="222"/>
      <c r="MJ256" s="222"/>
      <c r="MK256" s="222"/>
      <c r="ML256" s="222"/>
      <c r="MM256" s="222"/>
      <c r="MN256" s="222"/>
      <c r="MO256" s="222"/>
      <c r="MP256" s="222"/>
      <c r="MQ256" s="222"/>
      <c r="MR256" s="222"/>
      <c r="MS256" s="222"/>
      <c r="MT256" s="222"/>
      <c r="MU256" s="222"/>
      <c r="MV256" s="222"/>
      <c r="MW256" s="222"/>
      <c r="MX256" s="222"/>
      <c r="MY256" s="222"/>
      <c r="MZ256" s="222"/>
      <c r="NA256" s="222"/>
      <c r="NB256" s="222"/>
      <c r="NC256" s="222"/>
      <c r="ND256" s="222"/>
      <c r="NE256" s="222"/>
      <c r="NF256" s="222"/>
      <c r="NG256" s="222"/>
      <c r="NH256" s="222"/>
      <c r="NI256" s="222"/>
      <c r="NJ256" s="222"/>
      <c r="NK256" s="222"/>
      <c r="NL256" s="222"/>
      <c r="NM256" s="222"/>
      <c r="NN256" s="222"/>
      <c r="NO256" s="222"/>
      <c r="NP256" s="222"/>
      <c r="NQ256" s="222"/>
      <c r="NR256" s="222"/>
      <c r="NS256" s="222"/>
      <c r="NT256" s="222"/>
      <c r="NU256" s="222"/>
      <c r="NV256" s="222"/>
      <c r="NW256" s="222"/>
      <c r="NX256" s="222"/>
      <c r="NY256" s="222"/>
      <c r="NZ256" s="222"/>
      <c r="OA256" s="222"/>
      <c r="OB256" s="222"/>
      <c r="OC256" s="222"/>
      <c r="OD256" s="222"/>
      <c r="OE256" s="222"/>
      <c r="OF256" s="222"/>
      <c r="OG256" s="222"/>
      <c r="OH256" s="222"/>
      <c r="OI256" s="222"/>
      <c r="OJ256" s="222"/>
      <c r="OK256" s="222"/>
      <c r="OL256" s="222"/>
      <c r="OM256" s="222"/>
      <c r="ON256" s="222"/>
      <c r="OO256" s="222"/>
      <c r="OP256" s="222"/>
      <c r="OQ256" s="222"/>
      <c r="OR256" s="222"/>
      <c r="OS256" s="267">
        <f>IF(ISERROR(#REF!),0,1)</f>
        <v>0</v>
      </c>
      <c r="OT256" s="267">
        <f t="shared" si="67"/>
        <v>1</v>
      </c>
      <c r="OU256" s="267">
        <f t="shared" si="67"/>
        <v>0</v>
      </c>
      <c r="OV256" s="222"/>
      <c r="OW256" s="222"/>
      <c r="OX256" s="222"/>
      <c r="OY256" s="222"/>
      <c r="OZ256" s="222"/>
      <c r="PA256" s="222"/>
      <c r="PB256" s="222"/>
      <c r="PC256" s="222"/>
      <c r="PD256" s="222"/>
      <c r="PE256" s="222"/>
      <c r="PF256" s="222"/>
      <c r="PG256" s="222"/>
      <c r="PH256" s="222"/>
      <c r="PI256" s="222"/>
      <c r="PJ256" s="222"/>
      <c r="PK256" s="222"/>
      <c r="PL256" s="222"/>
      <c r="PM256" s="222"/>
      <c r="PN256" s="222"/>
      <c r="PO256" s="222"/>
      <c r="PP256" s="222"/>
      <c r="PQ256" s="222"/>
      <c r="PR256" s="222"/>
      <c r="PS256" s="222"/>
      <c r="PT256" s="222"/>
      <c r="PU256" s="222"/>
      <c r="PV256" s="222"/>
      <c r="PW256" s="222"/>
      <c r="PX256" s="222"/>
      <c r="PY256" s="222"/>
      <c r="PZ256" s="222"/>
      <c r="QA256" s="222"/>
      <c r="QB256" s="222"/>
      <c r="QC256" s="222"/>
      <c r="QD256" s="222"/>
      <c r="QE256" s="222"/>
      <c r="QF256" s="222"/>
      <c r="QG256" s="222"/>
      <c r="QH256" s="222"/>
      <c r="QI256" s="222"/>
      <c r="QJ256" s="222"/>
      <c r="QK256" s="222"/>
      <c r="QL256" s="222"/>
      <c r="QM256" s="222"/>
      <c r="QN256" s="222"/>
      <c r="QO256" s="222"/>
      <c r="QP256" s="222"/>
      <c r="QQ256" s="222"/>
      <c r="QR256" s="222"/>
      <c r="QS256" s="222"/>
      <c r="QT256" s="222"/>
      <c r="QU256" s="222"/>
      <c r="QV256" s="222"/>
      <c r="QW256" s="222"/>
      <c r="QX256" s="222"/>
      <c r="QY256" s="222"/>
      <c r="QZ256" s="222"/>
      <c r="RA256" s="222"/>
      <c r="RB256" s="222"/>
      <c r="RC256" s="222"/>
      <c r="RD256" s="222"/>
      <c r="RE256" s="222"/>
      <c r="RF256" s="222"/>
      <c r="RG256" s="222"/>
      <c r="RH256" s="222"/>
      <c r="RI256" s="222"/>
      <c r="RJ256" s="222"/>
      <c r="RK256" s="222"/>
      <c r="RL256" s="222"/>
      <c r="RM256" s="222"/>
      <c r="RN256" s="222"/>
      <c r="RO256" s="222"/>
      <c r="RP256" s="222"/>
      <c r="RQ256" s="222"/>
      <c r="RR256" s="222"/>
      <c r="RS256" s="222"/>
      <c r="RT256" s="222"/>
      <c r="RU256" s="222"/>
      <c r="RV256" s="222"/>
      <c r="RW256" s="222"/>
      <c r="RX256" s="222"/>
      <c r="RY256" s="222"/>
      <c r="RZ256" s="222"/>
      <c r="SA256" s="222"/>
      <c r="SB256" s="222"/>
      <c r="SC256" s="222"/>
      <c r="SD256" s="222"/>
      <c r="SE256" s="222"/>
      <c r="SF256" s="222"/>
      <c r="SG256" s="222"/>
      <c r="SH256" s="222"/>
      <c r="SI256" s="222"/>
      <c r="SJ256" s="222"/>
      <c r="SK256" s="222"/>
      <c r="SL256" s="222"/>
      <c r="SM256" s="222"/>
      <c r="SN256" s="222"/>
      <c r="SO256" s="222"/>
      <c r="SP256" s="222"/>
      <c r="SQ256" s="222"/>
      <c r="SR256" s="222"/>
      <c r="SS256" s="222"/>
      <c r="ST256" s="222"/>
      <c r="SU256" s="222"/>
      <c r="SV256" s="222"/>
      <c r="SW256" s="222"/>
      <c r="SX256" s="222"/>
      <c r="SY256" s="222"/>
      <c r="SZ256" s="222"/>
      <c r="TA256" s="222"/>
      <c r="TB256" s="222"/>
      <c r="TC256" s="222"/>
      <c r="TD256" s="222"/>
      <c r="TE256" s="222"/>
      <c r="TF256" s="222"/>
      <c r="TG256" s="222"/>
      <c r="TH256" s="222"/>
      <c r="TI256" s="222"/>
      <c r="TJ256" s="222"/>
      <c r="TK256" s="222"/>
      <c r="TL256" s="222"/>
      <c r="TM256" s="222"/>
      <c r="TN256" s="222"/>
      <c r="TO256" s="222"/>
      <c r="TP256" s="222"/>
      <c r="TQ256" s="222"/>
      <c r="TR256" s="222"/>
      <c r="TS256" s="222"/>
      <c r="TT256" s="222"/>
      <c r="TU256" s="222"/>
      <c r="TV256" s="222"/>
      <c r="TW256" s="222"/>
      <c r="TX256" s="222"/>
      <c r="TY256" s="222"/>
      <c r="TZ256" s="222"/>
      <c r="UA256" s="222"/>
      <c r="UB256" s="222"/>
      <c r="UC256" s="222"/>
      <c r="UD256" s="222"/>
      <c r="UE256" s="222"/>
      <c r="UF256" s="222"/>
      <c r="UG256" s="222"/>
      <c r="UH256" s="222"/>
      <c r="UI256" s="222"/>
      <c r="UJ256" s="222"/>
      <c r="UK256" s="222"/>
      <c r="UL256" s="222"/>
      <c r="UM256" s="222"/>
      <c r="UN256" s="222"/>
      <c r="UO256" s="222"/>
      <c r="UP256" s="222"/>
      <c r="UQ256" s="222"/>
      <c r="UR256" s="222"/>
      <c r="US256" s="222"/>
      <c r="UT256" s="222"/>
      <c r="UU256" s="222"/>
      <c r="UV256" s="222"/>
      <c r="UW256" s="222"/>
      <c r="UX256" s="222"/>
      <c r="UY256" s="222"/>
      <c r="UZ256" s="222"/>
      <c r="VA256" s="222"/>
      <c r="VB256" s="222"/>
      <c r="VC256" s="222"/>
      <c r="VD256" s="222"/>
      <c r="VE256" s="222"/>
      <c r="VF256" s="222"/>
      <c r="VG256" s="222"/>
      <c r="VH256" s="222"/>
      <c r="VI256" s="222"/>
      <c r="VJ256" s="222"/>
      <c r="VK256" s="222"/>
      <c r="VL256" s="222"/>
      <c r="VM256" s="222"/>
      <c r="VN256" s="222"/>
      <c r="VO256" s="222"/>
      <c r="VP256" s="222"/>
      <c r="VQ256" s="222"/>
      <c r="VR256" s="222"/>
      <c r="VS256" s="222"/>
      <c r="VT256" s="222"/>
      <c r="VU256" s="222"/>
      <c r="VV256" s="222"/>
      <c r="VW256" s="222"/>
      <c r="VX256" s="222"/>
      <c r="VY256" s="222"/>
      <c r="VZ256" s="222"/>
      <c r="WA256" s="222"/>
      <c r="WB256" s="222"/>
      <c r="WC256" s="222"/>
      <c r="WD256" s="222"/>
      <c r="WE256" s="222"/>
      <c r="WF256" s="222"/>
      <c r="WG256" s="222"/>
      <c r="WH256" s="222"/>
      <c r="WI256" s="222"/>
      <c r="WJ256" s="222"/>
      <c r="WK256" s="222"/>
      <c r="WL256" s="222"/>
      <c r="WM256" s="222"/>
      <c r="WN256" s="222"/>
      <c r="WO256" s="222"/>
      <c r="WP256" s="222"/>
      <c r="WQ256" s="222"/>
      <c r="WR256" s="222"/>
      <c r="WS256" s="222"/>
      <c r="WT256" s="222"/>
      <c r="WU256" s="222"/>
      <c r="WV256" s="222"/>
      <c r="WW256" s="222"/>
      <c r="WX256" s="222"/>
      <c r="WY256" s="222"/>
      <c r="WZ256" s="222"/>
      <c r="XA256" s="222"/>
      <c r="XB256" s="222"/>
      <c r="XC256" s="222"/>
      <c r="XD256" s="222"/>
      <c r="XE256" s="222"/>
      <c r="XF256" s="222"/>
      <c r="XG256" s="222"/>
      <c r="XH256" s="222"/>
      <c r="XI256" s="222"/>
      <c r="XJ256" s="222"/>
      <c r="XK256" s="222"/>
      <c r="XL256" s="222"/>
      <c r="XM256" s="222"/>
      <c r="XN256" s="222"/>
      <c r="XO256" s="222"/>
      <c r="XP256" s="222"/>
      <c r="XQ256" s="222"/>
      <c r="XR256" s="222"/>
      <c r="XS256" s="222"/>
      <c r="XT256" s="222"/>
      <c r="XU256" s="222"/>
      <c r="XV256" s="222"/>
      <c r="XW256" s="222"/>
      <c r="XX256" s="222"/>
      <c r="XY256" s="222"/>
      <c r="XZ256" s="222"/>
      <c r="YA256" s="222"/>
      <c r="YB256" s="222"/>
      <c r="YC256" s="222"/>
      <c r="YD256" s="222"/>
      <c r="YE256" s="222"/>
      <c r="YF256" s="222"/>
      <c r="YG256" s="222"/>
      <c r="YH256" s="222"/>
      <c r="YI256" s="222"/>
      <c r="YJ256" s="222"/>
      <c r="YK256" s="222"/>
      <c r="YL256" s="222"/>
      <c r="YM256" s="222"/>
      <c r="YN256" s="222"/>
      <c r="YO256" s="222"/>
      <c r="YP256" s="222"/>
      <c r="YQ256" s="222"/>
      <c r="YR256" s="222"/>
      <c r="YS256" s="222"/>
      <c r="YT256" s="222"/>
      <c r="YU256" s="222"/>
      <c r="YV256" s="222"/>
      <c r="YW256" s="222"/>
      <c r="YX256" s="222"/>
      <c r="YY256" s="222"/>
      <c r="YZ256" s="222"/>
      <c r="ZA256" s="222"/>
      <c r="ZB256" s="222"/>
      <c r="ZC256" s="222"/>
      <c r="ZD256" s="222"/>
      <c r="ZE256" s="222"/>
      <c r="ZF256" s="222"/>
      <c r="ZG256" s="222"/>
      <c r="ZH256" s="222"/>
      <c r="ZI256" s="222"/>
      <c r="ZJ256" s="222"/>
      <c r="ZK256" s="222"/>
      <c r="ZL256" s="222"/>
      <c r="ZM256" s="222"/>
      <c r="ZN256" s="222"/>
      <c r="ZO256" s="222"/>
      <c r="ZP256" s="222"/>
      <c r="ZQ256" s="222"/>
      <c r="ZR256" s="222"/>
      <c r="ZS256" s="222"/>
      <c r="ZT256" s="222"/>
      <c r="ZU256" s="222"/>
      <c r="ZV256" s="222"/>
      <c r="ZW256" s="222"/>
      <c r="ZX256" s="222"/>
      <c r="ZY256" s="222"/>
      <c r="ZZ256" s="222"/>
      <c r="AAA256" s="222"/>
      <c r="AAB256" s="222"/>
      <c r="AAC256" s="222"/>
      <c r="AAD256" s="222"/>
      <c r="AAE256" s="222"/>
      <c r="AAF256" s="222"/>
      <c r="AAG256" s="222"/>
      <c r="AAH256" s="222"/>
      <c r="AAI256" s="222"/>
      <c r="AAJ256" s="222"/>
      <c r="AAK256" s="222"/>
      <c r="AAL256" s="222"/>
      <c r="AAM256" s="222"/>
      <c r="AAN256" s="222"/>
      <c r="AAO256" s="222"/>
      <c r="AAP256" s="222"/>
      <c r="AAQ256" s="222"/>
      <c r="AAR256" s="222"/>
      <c r="AAS256" s="222"/>
      <c r="AAT256" s="222"/>
      <c r="AAU256" s="222"/>
      <c r="AAV256" s="222"/>
      <c r="AAW256" s="222"/>
      <c r="AAX256" s="222"/>
      <c r="AAY256" s="222"/>
      <c r="AAZ256" s="222"/>
      <c r="ABA256" s="222"/>
      <c r="ABB256" s="222"/>
      <c r="ABC256" s="222"/>
      <c r="ABD256" s="222"/>
      <c r="ABE256" s="222"/>
      <c r="ABF256" s="222"/>
      <c r="ABG256" s="222"/>
      <c r="ABH256" s="222"/>
      <c r="ABI256" s="222"/>
      <c r="ABJ256" s="222"/>
      <c r="ABK256" s="222"/>
      <c r="ABL256" s="222"/>
      <c r="ABM256" s="222"/>
      <c r="ABN256" s="222"/>
      <c r="ABO256" s="222"/>
      <c r="ABP256" s="222"/>
      <c r="ABQ256" s="222"/>
      <c r="ABR256" s="222"/>
      <c r="ABS256" s="222"/>
      <c r="ABT256" s="222"/>
      <c r="ABU256" s="222"/>
      <c r="ABV256" s="222"/>
      <c r="ABW256" s="222"/>
      <c r="ABX256" s="222"/>
      <c r="ABY256" s="222"/>
      <c r="ABZ256" s="222"/>
      <c r="ACA256" s="222"/>
      <c r="ACB256" s="222"/>
      <c r="ACC256" s="222"/>
      <c r="ACD256" s="222"/>
      <c r="ACE256" s="222"/>
      <c r="ACF256" s="222"/>
      <c r="ACG256" s="222"/>
      <c r="ACH256" s="222"/>
      <c r="ACI256" s="222"/>
      <c r="ACJ256" s="222"/>
      <c r="ACK256" s="222"/>
      <c r="ACL256" s="222"/>
      <c r="ACM256" s="222"/>
      <c r="ACN256" s="222"/>
      <c r="ACO256" s="222"/>
      <c r="ACP256" s="222"/>
      <c r="ACQ256" s="222"/>
      <c r="ACR256" s="222"/>
      <c r="ACS256" s="222"/>
      <c r="ACT256" s="222"/>
      <c r="ACU256" s="222"/>
      <c r="ACV256" s="222"/>
      <c r="ACW256" s="222"/>
      <c r="ACX256" s="222"/>
      <c r="ACY256" s="222"/>
      <c r="ACZ256" s="222"/>
      <c r="ADA256" s="222"/>
      <c r="ADB256" s="222"/>
      <c r="ADC256" s="222"/>
      <c r="ADD256" s="222"/>
      <c r="ADE256" s="222"/>
      <c r="ADF256" s="222"/>
      <c r="ADG256" s="222"/>
      <c r="ADH256" s="222"/>
      <c r="ADI256" s="222"/>
      <c r="ADJ256" s="222"/>
      <c r="ADK256" s="222"/>
      <c r="ADL256" s="222"/>
      <c r="ADM256" s="222"/>
      <c r="ADN256" s="222"/>
      <c r="ADO256" s="222"/>
      <c r="ADP256" s="222"/>
      <c r="ADQ256" s="222"/>
      <c r="ADR256" s="222"/>
      <c r="ADS256" s="222"/>
      <c r="ADT256" s="222"/>
      <c r="ADU256" s="222"/>
      <c r="ADV256" s="222"/>
      <c r="ADW256" s="222"/>
      <c r="ADX256" s="222"/>
      <c r="ADY256" s="222"/>
      <c r="ADZ256" s="222"/>
      <c r="AEA256" s="222"/>
      <c r="AEB256" s="222"/>
      <c r="AEC256" s="222"/>
      <c r="AED256" s="222"/>
      <c r="AEE256" s="222"/>
      <c r="AEF256" s="222"/>
      <c r="AEG256" s="222"/>
      <c r="AEH256" s="222"/>
      <c r="AEI256" s="222"/>
      <c r="AEJ256" s="222"/>
      <c r="AEK256" s="222"/>
      <c r="AEL256" s="222"/>
      <c r="AEM256" s="222"/>
      <c r="AEN256" s="222"/>
      <c r="AEO256" s="222"/>
      <c r="AEP256" s="222"/>
      <c r="AEQ256" s="222"/>
      <c r="AER256" s="222"/>
      <c r="AES256" s="222"/>
      <c r="AET256" s="222"/>
      <c r="AEU256" s="222"/>
      <c r="AEV256" s="222"/>
      <c r="AEW256" s="222"/>
      <c r="AEX256" s="222"/>
      <c r="AEY256" s="222"/>
      <c r="AEZ256" s="222"/>
      <c r="AFA256" s="222"/>
      <c r="AFB256" s="222"/>
      <c r="AFC256" s="222"/>
      <c r="AFD256" s="222"/>
      <c r="AFE256" s="222"/>
      <c r="AFF256" s="222"/>
      <c r="AFG256" s="222"/>
      <c r="AFH256" s="222"/>
      <c r="AFI256" s="222"/>
      <c r="AFJ256" s="222"/>
      <c r="AFK256" s="222"/>
      <c r="AFL256" s="222"/>
      <c r="AFM256" s="222"/>
      <c r="AFN256" s="222"/>
      <c r="AFO256" s="222"/>
      <c r="AFP256" s="222"/>
      <c r="AFQ256" s="222"/>
      <c r="AFR256" s="222"/>
      <c r="AFS256" s="222"/>
      <c r="AFT256" s="222"/>
    </row>
    <row r="257" spans="1:852" s="6" customFormat="1">
      <c r="A257" s="265" t="s">
        <v>2853</v>
      </c>
      <c r="B257" s="265" t="s">
        <v>10041</v>
      </c>
      <c r="C257" s="840" t="str">
        <f>IF(Severity!F257&gt;=0.5,"YES","NO")</f>
        <v>NO</v>
      </c>
      <c r="D257" s="840" t="str">
        <f>IF(Severity!G257&gt;=0.5,"YES","NO")</f>
        <v>YES</v>
      </c>
      <c r="E257" s="213">
        <v>16</v>
      </c>
      <c r="F257" s="213">
        <v>2</v>
      </c>
      <c r="G257" s="270" t="s">
        <v>2382</v>
      </c>
      <c r="H257" s="270" t="s">
        <v>749</v>
      </c>
      <c r="I257" s="270" t="s">
        <v>455</v>
      </c>
      <c r="J257" s="270">
        <v>8</v>
      </c>
      <c r="K257" s="270" t="s">
        <v>455</v>
      </c>
      <c r="L257" s="265"/>
      <c r="M257" s="265"/>
      <c r="N257" s="270"/>
      <c r="O257" s="270" t="s">
        <v>455</v>
      </c>
      <c r="P257" s="265"/>
      <c r="Q257" s="265"/>
      <c r="R257" s="265"/>
      <c r="S257" s="270" t="s">
        <v>237</v>
      </c>
      <c r="T257" s="270">
        <v>10</v>
      </c>
      <c r="U257" s="125">
        <v>23.3</v>
      </c>
      <c r="V257" s="125">
        <v>6.5</v>
      </c>
      <c r="W257" s="125"/>
      <c r="X257" s="125"/>
      <c r="Y257" s="125">
        <v>12.6</v>
      </c>
      <c r="Z257" s="125">
        <v>9.6</v>
      </c>
      <c r="AA257" s="125"/>
      <c r="AB257" s="125"/>
      <c r="AC257" s="125"/>
      <c r="AD257" s="125"/>
      <c r="AE257" s="114"/>
      <c r="AF257" s="125"/>
      <c r="AG257" s="125"/>
      <c r="AH257" s="125"/>
      <c r="AI257" s="265">
        <v>91</v>
      </c>
      <c r="AJ257" s="267">
        <f t="shared" ref="AJ257:AJ272" si="68">AI257-J257</f>
        <v>83</v>
      </c>
      <c r="AK257" s="267" t="s">
        <v>455</v>
      </c>
      <c r="AL257" s="270" t="s">
        <v>2904</v>
      </c>
      <c r="AM257" s="270" t="s">
        <v>749</v>
      </c>
      <c r="AN257" s="270" t="s">
        <v>455</v>
      </c>
      <c r="AO257" s="270">
        <v>10</v>
      </c>
      <c r="AP257" s="270" t="s">
        <v>455</v>
      </c>
      <c r="AQ257" s="265"/>
      <c r="AR257" s="265"/>
      <c r="AS257" s="265"/>
      <c r="AT257" s="270" t="s">
        <v>455</v>
      </c>
      <c r="AU257" s="265"/>
      <c r="AV257" s="265"/>
      <c r="AW257" s="265"/>
      <c r="AX257" s="265" t="s">
        <v>237</v>
      </c>
      <c r="AY257" s="265">
        <v>10</v>
      </c>
      <c r="AZ257" s="114">
        <v>24.4</v>
      </c>
      <c r="BA257" s="114">
        <v>6.2</v>
      </c>
      <c r="BB257" s="114"/>
      <c r="BC257" s="114"/>
      <c r="BD257" s="114">
        <v>10.7</v>
      </c>
      <c r="BE257" s="114">
        <v>9.6999999999999993</v>
      </c>
      <c r="BF257" s="114"/>
      <c r="BG257" s="114"/>
      <c r="BH257" s="114"/>
      <c r="BI257" s="114"/>
      <c r="BJ257" s="114"/>
      <c r="BK257" s="114"/>
      <c r="BL257" s="114"/>
      <c r="BM257" s="114"/>
      <c r="BN257" s="265">
        <v>86</v>
      </c>
      <c r="BO257" s="270">
        <f t="shared" ref="BO257:BO272" si="69">BN257-AO257</f>
        <v>76</v>
      </c>
      <c r="BP257" s="270" t="s">
        <v>455</v>
      </c>
      <c r="BQ257" s="270"/>
      <c r="BR257" s="270" t="s">
        <v>455</v>
      </c>
      <c r="BS257" s="265"/>
      <c r="BT257" s="265"/>
      <c r="BU257" s="265"/>
      <c r="BV257" s="265"/>
      <c r="BW257" s="265"/>
      <c r="BX257" s="265"/>
      <c r="BY257" s="265"/>
      <c r="BZ257" s="265"/>
      <c r="CA257" s="265"/>
      <c r="CB257" s="265"/>
      <c r="CC257" s="265"/>
      <c r="CD257" s="265"/>
      <c r="CE257" s="114"/>
      <c r="CF257" s="114"/>
      <c r="CG257" s="114"/>
      <c r="CH257" s="114"/>
      <c r="CI257" s="114"/>
      <c r="CJ257" s="114"/>
      <c r="CK257" s="114"/>
      <c r="CL257" s="114"/>
      <c r="CM257" s="114"/>
      <c r="CN257" s="114"/>
      <c r="CO257" s="114"/>
      <c r="CP257" s="114"/>
      <c r="CQ257" s="114"/>
      <c r="CR257" s="114"/>
      <c r="CS257" s="265"/>
      <c r="CT257" s="265"/>
      <c r="CU257" s="265"/>
      <c r="CV257" s="270"/>
      <c r="CW257" s="270" t="s">
        <v>455</v>
      </c>
      <c r="CX257" s="270"/>
      <c r="CY257" s="265"/>
      <c r="CZ257" s="265"/>
      <c r="DA257" s="265"/>
      <c r="DB257" s="265"/>
      <c r="DC257" s="265"/>
      <c r="DD257" s="265"/>
      <c r="DE257" s="265"/>
      <c r="DF257" s="265"/>
      <c r="DG257" s="265"/>
      <c r="DH257" s="265"/>
      <c r="DI257" s="265"/>
      <c r="DJ257" s="125"/>
      <c r="DK257" s="125"/>
      <c r="DL257" s="125"/>
      <c r="DM257" s="125"/>
      <c r="DN257" s="125"/>
      <c r="DO257" s="125"/>
      <c r="DP257" s="125"/>
      <c r="DQ257" s="125"/>
      <c r="DR257" s="125"/>
      <c r="DS257" s="125"/>
      <c r="DT257" s="125"/>
      <c r="DU257" s="125"/>
      <c r="DV257" s="125"/>
      <c r="DW257" s="125"/>
      <c r="DX257" s="265"/>
      <c r="DY257" s="265"/>
      <c r="DZ257" s="265"/>
      <c r="EA257" s="217"/>
      <c r="EB257" s="270" t="s">
        <v>455</v>
      </c>
      <c r="EC257" s="217"/>
      <c r="ED257" s="217"/>
      <c r="EE257" s="217"/>
      <c r="EF257" s="217"/>
      <c r="EG257" s="217"/>
      <c r="EH257" s="217"/>
      <c r="EI257" s="217"/>
      <c r="EJ257" s="217"/>
      <c r="EK257" s="217"/>
      <c r="EL257" s="217"/>
      <c r="EM257" s="217"/>
      <c r="EN257" s="217"/>
      <c r="EO257" s="183"/>
      <c r="EP257" s="183"/>
      <c r="EQ257" s="183"/>
      <c r="ER257" s="183"/>
      <c r="ES257" s="183"/>
      <c r="ET257" s="183"/>
      <c r="EU257" s="183"/>
      <c r="EV257" s="183"/>
      <c r="EW257" s="183"/>
      <c r="EX257" s="183"/>
      <c r="EY257" s="183"/>
      <c r="EZ257" s="183"/>
      <c r="FA257" s="183"/>
      <c r="FB257" s="183"/>
      <c r="FC257" s="217"/>
      <c r="FD257" s="217"/>
      <c r="FE257" s="217"/>
      <c r="FF257" s="270" t="s">
        <v>455</v>
      </c>
      <c r="FG257" s="217"/>
      <c r="FH257" s="217"/>
      <c r="FI257" s="217"/>
      <c r="FJ257" s="217"/>
      <c r="FK257" s="217"/>
      <c r="FL257" s="217"/>
      <c r="FM257" s="217"/>
      <c r="FN257" s="217"/>
      <c r="FO257" s="217"/>
      <c r="FP257" s="217"/>
      <c r="FQ257" s="217"/>
      <c r="FR257" s="217"/>
      <c r="FS257" s="217"/>
      <c r="FT257" s="217"/>
      <c r="FU257" s="217"/>
      <c r="FV257" s="217"/>
      <c r="FW257" s="217"/>
      <c r="FX257" s="217"/>
      <c r="FY257" s="217"/>
      <c r="FZ257" s="217"/>
      <c r="GA257" s="217"/>
      <c r="GB257" s="217"/>
      <c r="GC257" s="217"/>
      <c r="GD257" s="217"/>
      <c r="GE257" s="217"/>
      <c r="GF257" s="217"/>
      <c r="GG257" s="217"/>
      <c r="GH257" s="217"/>
      <c r="GI257" s="217"/>
      <c r="GJ257" s="217"/>
      <c r="GK257" s="217"/>
      <c r="GL257" s="217"/>
      <c r="GM257" s="217"/>
      <c r="GN257" s="217"/>
      <c r="GO257" s="217"/>
      <c r="GP257" s="217"/>
      <c r="GQ257" s="217"/>
      <c r="GR257" s="217"/>
      <c r="GS257" s="217"/>
      <c r="GT257" s="217"/>
      <c r="GU257" s="217"/>
      <c r="GV257" s="217"/>
      <c r="GW257" s="217"/>
      <c r="GX257" s="217"/>
      <c r="GY257" s="217"/>
      <c r="GZ257" s="217"/>
      <c r="HA257" s="217"/>
      <c r="HB257" s="217"/>
      <c r="HC257" s="217"/>
      <c r="HD257" s="270" t="s">
        <v>455</v>
      </c>
      <c r="HE257" s="217"/>
      <c r="HF257" s="217"/>
      <c r="HG257" s="217"/>
      <c r="HH257" s="217"/>
      <c r="HI257" s="217"/>
      <c r="HJ257" s="217"/>
      <c r="HK257" s="217"/>
      <c r="HL257" s="217"/>
      <c r="HM257" s="217"/>
      <c r="HN257" s="217"/>
      <c r="HO257" s="217"/>
      <c r="HP257" s="217"/>
      <c r="HQ257" s="217"/>
      <c r="HR257" s="217"/>
      <c r="HS257" s="217"/>
      <c r="HT257" s="217"/>
      <c r="HU257" s="217"/>
      <c r="HV257" s="217"/>
      <c r="HW257" s="217"/>
      <c r="HX257" s="217"/>
      <c r="HY257" s="217"/>
      <c r="HZ257" s="217"/>
      <c r="IA257" s="217"/>
      <c r="IB257" s="217"/>
      <c r="IC257" s="217"/>
      <c r="ID257" s="217"/>
      <c r="IE257" s="217"/>
      <c r="IF257" s="217"/>
      <c r="IG257" s="217"/>
      <c r="IH257" s="217"/>
      <c r="II257" s="217"/>
      <c r="IJ257" s="217"/>
      <c r="IK257" s="217"/>
      <c r="IL257" s="217"/>
      <c r="IM257" s="217"/>
      <c r="IN257" s="217"/>
      <c r="IO257" s="217"/>
      <c r="IP257" s="217"/>
      <c r="IQ257" s="217"/>
      <c r="IR257" s="217"/>
      <c r="IS257" s="270" t="s">
        <v>455</v>
      </c>
      <c r="IT257" s="217"/>
      <c r="IU257" s="217"/>
      <c r="IV257" s="217"/>
      <c r="IW257" s="217"/>
      <c r="IX257" s="217"/>
      <c r="IY257" s="217"/>
      <c r="IZ257" s="217"/>
      <c r="JA257" s="217"/>
      <c r="JB257" s="217"/>
      <c r="JC257" s="217"/>
      <c r="JD257" s="217"/>
      <c r="JE257" s="217"/>
      <c r="JF257" s="217"/>
      <c r="JG257" s="217"/>
      <c r="JH257" s="217"/>
      <c r="JI257" s="217"/>
      <c r="JJ257" s="217"/>
      <c r="JK257" s="217"/>
      <c r="JL257" s="217"/>
      <c r="JM257" s="217"/>
      <c r="JN257" s="217"/>
      <c r="JO257" s="217"/>
      <c r="JP257" s="217"/>
      <c r="JQ257" s="217"/>
      <c r="JR257" s="217"/>
      <c r="JS257" s="217"/>
      <c r="JT257" s="217"/>
      <c r="JU257" s="217"/>
      <c r="JV257" s="217"/>
      <c r="JW257" s="217"/>
      <c r="JX257" s="217"/>
      <c r="JY257" s="217"/>
      <c r="JZ257" s="217"/>
      <c r="KA257" s="217"/>
      <c r="KB257" s="217"/>
      <c r="KC257" s="217"/>
      <c r="KD257" s="217"/>
      <c r="KE257" s="270" t="s">
        <v>455</v>
      </c>
      <c r="KF257" s="217"/>
      <c r="KG257" s="217"/>
      <c r="KH257" s="217"/>
      <c r="KI257" s="217"/>
      <c r="KJ257" s="217"/>
      <c r="KK257" s="217"/>
      <c r="KL257" s="217"/>
      <c r="KM257" s="217"/>
      <c r="KN257" s="217"/>
      <c r="KO257" s="217"/>
      <c r="KP257" s="217"/>
      <c r="KQ257" s="217"/>
      <c r="KR257" s="217"/>
      <c r="KS257" s="217"/>
      <c r="KT257" s="217"/>
      <c r="KU257" s="217"/>
      <c r="KV257" s="217"/>
      <c r="KW257" s="217"/>
      <c r="KX257" s="217"/>
      <c r="KY257" s="217"/>
      <c r="KZ257" s="217"/>
      <c r="LA257" s="217"/>
      <c r="LB257" s="217"/>
      <c r="LC257" s="217"/>
      <c r="LD257" s="217"/>
      <c r="LE257" s="217"/>
      <c r="LF257" s="217"/>
      <c r="LG257" s="217"/>
      <c r="LH257" s="217"/>
      <c r="LI257" s="217"/>
      <c r="LJ257" s="217"/>
      <c r="LK257" s="217"/>
      <c r="LL257" s="217"/>
      <c r="LM257" s="217"/>
      <c r="LN257" s="217"/>
      <c r="LO257" s="217"/>
      <c r="LP257" s="217"/>
      <c r="LQ257" s="217"/>
      <c r="LR257" s="217"/>
      <c r="LS257" s="217"/>
      <c r="LT257" s="270" t="s">
        <v>455</v>
      </c>
      <c r="LU257" s="217"/>
      <c r="LV257" s="217"/>
      <c r="LW257" s="217"/>
      <c r="LX257" s="217"/>
      <c r="LY257" s="217"/>
      <c r="LZ257" s="217"/>
      <c r="MA257" s="217"/>
      <c r="MB257" s="217"/>
      <c r="MC257" s="217"/>
      <c r="MD257" s="217"/>
      <c r="ME257" s="217"/>
      <c r="MF257" s="217"/>
      <c r="MG257" s="217"/>
      <c r="MH257" s="217"/>
      <c r="MI257" s="217"/>
      <c r="MJ257" s="217"/>
      <c r="MK257" s="217"/>
      <c r="ML257" s="217"/>
      <c r="MM257" s="217"/>
      <c r="MN257" s="217"/>
      <c r="MO257" s="217"/>
      <c r="MP257" s="217"/>
      <c r="MQ257" s="217"/>
      <c r="MR257" s="217"/>
      <c r="MS257" s="217"/>
      <c r="MT257" s="217"/>
      <c r="MU257" s="217"/>
      <c r="MV257" s="217"/>
      <c r="MW257" s="217"/>
      <c r="MX257" s="217"/>
      <c r="MY257" s="217"/>
      <c r="MZ257" s="217"/>
      <c r="NA257" s="217"/>
      <c r="NB257" s="217"/>
      <c r="NC257" s="217"/>
      <c r="ND257" s="217"/>
      <c r="NE257" s="217"/>
      <c r="NF257" s="217"/>
      <c r="NG257" s="217"/>
      <c r="NH257" s="217"/>
      <c r="NI257" s="217"/>
      <c r="NJ257" s="217"/>
      <c r="NK257" s="217"/>
      <c r="NL257" s="217"/>
      <c r="NM257" s="217"/>
      <c r="NN257" s="217"/>
      <c r="NO257" s="217"/>
      <c r="NP257" s="217"/>
      <c r="NQ257" s="217"/>
      <c r="NR257" s="217"/>
      <c r="NS257" s="217"/>
      <c r="NT257" s="217"/>
      <c r="NU257" s="217"/>
      <c r="NV257" s="217"/>
      <c r="NW257" s="217"/>
      <c r="NX257" s="217"/>
      <c r="NY257" s="217"/>
      <c r="NZ257" s="217"/>
      <c r="OA257" s="217"/>
      <c r="OB257" s="217"/>
      <c r="OC257" s="217"/>
      <c r="OD257" s="217"/>
      <c r="OE257" s="217"/>
      <c r="OF257" s="217"/>
      <c r="OG257" s="217"/>
      <c r="OH257" s="217"/>
      <c r="OI257" s="217"/>
      <c r="OJ257" s="217"/>
      <c r="OK257" s="217"/>
      <c r="OL257" s="217"/>
      <c r="OM257" s="217"/>
      <c r="ON257" s="217"/>
      <c r="OO257" s="217"/>
      <c r="OP257" s="217"/>
      <c r="OQ257" s="217"/>
      <c r="OR257" s="217"/>
      <c r="OS257" s="267">
        <f>IF(ISERROR(#REF!),0,1)</f>
        <v>0</v>
      </c>
      <c r="OT257" s="267">
        <f>IF(C257="YES",1,0)</f>
        <v>0</v>
      </c>
      <c r="OU257" s="267">
        <f>IF(D257="YES",1,0)</f>
        <v>1</v>
      </c>
      <c r="OV257" s="222"/>
      <c r="OW257" s="222"/>
      <c r="OX257" s="222"/>
      <c r="OY257" s="222"/>
      <c r="OZ257" s="222"/>
      <c r="PA257" s="222"/>
      <c r="PB257" s="222"/>
      <c r="PC257" s="222"/>
      <c r="PD257" s="222"/>
      <c r="PE257" s="222"/>
      <c r="PF257" s="222"/>
      <c r="PG257" s="222"/>
      <c r="PH257" s="222"/>
      <c r="PI257" s="222"/>
      <c r="PJ257" s="222"/>
      <c r="PK257" s="222"/>
      <c r="PL257" s="222"/>
      <c r="PM257" s="222"/>
      <c r="PN257" s="222"/>
      <c r="PO257" s="222"/>
      <c r="PP257" s="222"/>
      <c r="PQ257" s="222"/>
      <c r="PR257" s="222"/>
      <c r="PS257" s="222"/>
      <c r="PT257" s="222"/>
      <c r="PU257" s="222"/>
      <c r="PV257" s="222"/>
      <c r="PW257" s="222"/>
      <c r="PX257" s="222"/>
      <c r="PY257" s="222"/>
      <c r="PZ257" s="222"/>
      <c r="QA257" s="222"/>
      <c r="QB257" s="222"/>
      <c r="QC257" s="222"/>
      <c r="QD257" s="222"/>
      <c r="QE257" s="222"/>
      <c r="QF257" s="222"/>
      <c r="QG257" s="222"/>
      <c r="QH257" s="222"/>
      <c r="QI257" s="222"/>
      <c r="QJ257" s="222"/>
      <c r="QK257" s="222"/>
      <c r="QL257" s="222"/>
      <c r="QM257" s="222"/>
      <c r="QN257" s="222"/>
      <c r="QO257" s="222"/>
      <c r="QP257" s="222"/>
      <c r="QQ257" s="222"/>
      <c r="QR257" s="222"/>
      <c r="QS257" s="222"/>
      <c r="QT257" s="222"/>
      <c r="QU257" s="222"/>
      <c r="QV257" s="222"/>
      <c r="QW257" s="222"/>
      <c r="QX257" s="222"/>
      <c r="QY257" s="222"/>
      <c r="QZ257" s="222"/>
      <c r="RA257" s="222"/>
      <c r="RB257" s="222"/>
      <c r="RC257" s="222"/>
      <c r="RD257" s="222"/>
      <c r="RE257" s="222"/>
      <c r="RF257" s="222"/>
      <c r="RG257" s="222"/>
      <c r="RH257" s="222"/>
      <c r="RI257" s="222"/>
      <c r="RJ257" s="222"/>
      <c r="RK257" s="222"/>
      <c r="RL257" s="222"/>
      <c r="RM257" s="222"/>
      <c r="RN257" s="222"/>
      <c r="RO257" s="222"/>
      <c r="RP257" s="222"/>
      <c r="RQ257" s="222"/>
      <c r="RR257" s="222"/>
      <c r="RS257" s="222"/>
      <c r="RT257" s="222"/>
      <c r="RU257" s="222"/>
      <c r="RV257" s="222"/>
      <c r="RW257" s="222"/>
      <c r="RX257" s="222"/>
      <c r="RY257" s="222"/>
      <c r="RZ257" s="222"/>
      <c r="SA257" s="222"/>
      <c r="SB257" s="222"/>
      <c r="SC257" s="222"/>
      <c r="SD257" s="222"/>
      <c r="SE257" s="222"/>
      <c r="SF257" s="222"/>
      <c r="SG257" s="222"/>
      <c r="SH257" s="222"/>
      <c r="SI257" s="222"/>
      <c r="SJ257" s="222"/>
      <c r="SK257" s="222"/>
      <c r="SL257" s="222"/>
      <c r="SM257" s="222"/>
      <c r="SN257" s="222"/>
      <c r="SO257" s="222"/>
      <c r="SP257" s="222"/>
      <c r="SQ257" s="222"/>
      <c r="SR257" s="222"/>
      <c r="SS257" s="222"/>
      <c r="ST257" s="222"/>
      <c r="SU257" s="222"/>
      <c r="SV257" s="222"/>
      <c r="SW257" s="222"/>
      <c r="SX257" s="222"/>
      <c r="SY257" s="222"/>
      <c r="SZ257" s="222"/>
      <c r="TA257" s="222"/>
      <c r="TB257" s="222"/>
      <c r="TC257" s="222"/>
      <c r="TD257" s="222"/>
      <c r="TE257" s="222"/>
      <c r="TF257" s="222"/>
      <c r="TG257" s="222"/>
      <c r="TH257" s="222"/>
      <c r="TI257" s="222"/>
      <c r="TJ257" s="222"/>
      <c r="TK257" s="222"/>
      <c r="TL257" s="222"/>
      <c r="TM257" s="222"/>
      <c r="TN257" s="222"/>
      <c r="TO257" s="222"/>
      <c r="TP257" s="222"/>
      <c r="TQ257" s="222"/>
      <c r="TR257" s="222"/>
      <c r="TS257" s="222"/>
      <c r="TT257" s="222"/>
      <c r="TU257" s="222"/>
      <c r="TV257" s="222"/>
      <c r="TW257" s="222"/>
      <c r="TX257" s="222"/>
      <c r="TY257" s="222"/>
      <c r="TZ257" s="222"/>
      <c r="UA257" s="222"/>
      <c r="UB257" s="222"/>
      <c r="UC257" s="222"/>
      <c r="UD257" s="222"/>
      <c r="UE257" s="222"/>
      <c r="UF257" s="222"/>
      <c r="UG257" s="222"/>
      <c r="UH257" s="222"/>
      <c r="UI257" s="222"/>
      <c r="UJ257" s="222"/>
      <c r="UK257" s="222"/>
      <c r="UL257" s="222"/>
      <c r="UM257" s="222"/>
      <c r="UN257" s="222"/>
      <c r="UO257" s="222"/>
      <c r="UP257" s="222"/>
      <c r="UQ257" s="222"/>
      <c r="UR257" s="222"/>
      <c r="US257" s="222"/>
      <c r="UT257" s="222"/>
      <c r="UU257" s="222"/>
      <c r="UV257" s="222"/>
      <c r="UW257" s="222"/>
      <c r="UX257" s="222"/>
      <c r="UY257" s="222"/>
      <c r="UZ257" s="222"/>
      <c r="VA257" s="222"/>
      <c r="VB257" s="222"/>
      <c r="VC257" s="222"/>
      <c r="VD257" s="222"/>
      <c r="VE257" s="222"/>
      <c r="VF257" s="222"/>
      <c r="VG257" s="222"/>
      <c r="VH257" s="222"/>
      <c r="VI257" s="222"/>
      <c r="VJ257" s="222"/>
      <c r="VK257" s="222"/>
      <c r="VL257" s="222"/>
      <c r="VM257" s="222"/>
      <c r="VN257" s="222"/>
      <c r="VO257" s="222"/>
      <c r="VP257" s="222"/>
      <c r="VQ257" s="222"/>
      <c r="VR257" s="222"/>
      <c r="VS257" s="222"/>
      <c r="VT257" s="222"/>
      <c r="VU257" s="222"/>
      <c r="VV257" s="222"/>
      <c r="VW257" s="222"/>
      <c r="VX257" s="222"/>
      <c r="VY257" s="222"/>
      <c r="VZ257" s="222"/>
      <c r="WA257" s="222"/>
      <c r="WB257" s="222"/>
      <c r="WC257" s="222"/>
      <c r="WD257" s="222"/>
      <c r="WE257" s="222"/>
      <c r="WF257" s="222"/>
      <c r="WG257" s="222"/>
      <c r="WH257" s="222"/>
      <c r="WI257" s="222"/>
      <c r="WJ257" s="222"/>
      <c r="WK257" s="222"/>
      <c r="WL257" s="222"/>
      <c r="WM257" s="222"/>
      <c r="WN257" s="222"/>
      <c r="WO257" s="222"/>
      <c r="WP257" s="222"/>
      <c r="WQ257" s="222"/>
      <c r="WR257" s="222"/>
      <c r="WS257" s="222"/>
      <c r="WT257" s="222"/>
      <c r="WU257" s="222"/>
      <c r="WV257" s="222"/>
      <c r="WW257" s="222"/>
      <c r="WX257" s="222"/>
      <c r="WY257" s="222"/>
      <c r="WZ257" s="222"/>
      <c r="XA257" s="222"/>
      <c r="XB257" s="222"/>
      <c r="XC257" s="222"/>
      <c r="XD257" s="222"/>
      <c r="XE257" s="222"/>
      <c r="XF257" s="222"/>
      <c r="XG257" s="222"/>
      <c r="XH257" s="222"/>
      <c r="XI257" s="222"/>
      <c r="XJ257" s="222"/>
      <c r="XK257" s="222"/>
      <c r="XL257" s="222"/>
      <c r="XM257" s="222"/>
      <c r="XN257" s="222"/>
      <c r="XO257" s="222"/>
      <c r="XP257" s="222"/>
      <c r="XQ257" s="222"/>
      <c r="XR257" s="222"/>
      <c r="XS257" s="222"/>
      <c r="XT257" s="222"/>
      <c r="XU257" s="222"/>
      <c r="XV257" s="222"/>
      <c r="XW257" s="222"/>
      <c r="XX257" s="222"/>
      <c r="XY257" s="222"/>
      <c r="XZ257" s="222"/>
      <c r="YA257" s="222"/>
      <c r="YB257" s="222"/>
      <c r="YC257" s="222"/>
      <c r="YD257" s="222"/>
      <c r="YE257" s="222"/>
      <c r="YF257" s="222"/>
      <c r="YG257" s="222"/>
      <c r="YH257" s="222"/>
      <c r="YI257" s="222"/>
      <c r="YJ257" s="222"/>
      <c r="YK257" s="222"/>
      <c r="YL257" s="222"/>
      <c r="YM257" s="222"/>
      <c r="YN257" s="222"/>
      <c r="YO257" s="222"/>
      <c r="YP257" s="222"/>
      <c r="YQ257" s="222"/>
      <c r="YR257" s="222"/>
      <c r="YS257" s="222"/>
      <c r="YT257" s="222"/>
      <c r="YU257" s="222"/>
      <c r="YV257" s="222"/>
      <c r="YW257" s="222"/>
      <c r="YX257" s="222"/>
      <c r="YY257" s="222"/>
      <c r="YZ257" s="222"/>
      <c r="ZA257" s="222"/>
      <c r="ZB257" s="222"/>
      <c r="ZC257" s="222"/>
      <c r="ZD257" s="222"/>
      <c r="ZE257" s="222"/>
      <c r="ZF257" s="222"/>
      <c r="ZG257" s="222"/>
      <c r="ZH257" s="222"/>
      <c r="ZI257" s="222"/>
      <c r="ZJ257" s="222"/>
      <c r="ZK257" s="222"/>
      <c r="ZL257" s="222"/>
      <c r="ZM257" s="222"/>
      <c r="ZN257" s="222"/>
      <c r="ZO257" s="222"/>
      <c r="ZP257" s="222"/>
      <c r="ZQ257" s="222"/>
      <c r="ZR257" s="222"/>
      <c r="ZS257" s="222"/>
      <c r="ZT257" s="222"/>
      <c r="ZU257" s="222"/>
      <c r="ZV257" s="222"/>
      <c r="ZW257" s="222"/>
      <c r="ZX257" s="222"/>
      <c r="ZY257" s="222"/>
      <c r="ZZ257" s="222"/>
      <c r="AAA257" s="222"/>
      <c r="AAB257" s="222"/>
      <c r="AAC257" s="222"/>
      <c r="AAD257" s="222"/>
      <c r="AAE257" s="222"/>
      <c r="AAF257" s="222"/>
      <c r="AAG257" s="222"/>
      <c r="AAH257" s="222"/>
      <c r="AAI257" s="222"/>
      <c r="AAJ257" s="222"/>
      <c r="AAK257" s="222"/>
      <c r="AAL257" s="222"/>
      <c r="AAM257" s="222"/>
      <c r="AAN257" s="222"/>
      <c r="AAO257" s="222"/>
      <c r="AAP257" s="222"/>
      <c r="AAQ257" s="222"/>
      <c r="AAR257" s="222"/>
      <c r="AAS257" s="222"/>
      <c r="AAT257" s="222"/>
      <c r="AAU257" s="222"/>
      <c r="AAV257" s="222"/>
      <c r="AAW257" s="222"/>
      <c r="AAX257" s="222"/>
      <c r="AAY257" s="222"/>
      <c r="AAZ257" s="222"/>
      <c r="ABA257" s="222"/>
      <c r="ABB257" s="222"/>
      <c r="ABC257" s="222"/>
      <c r="ABD257" s="222"/>
      <c r="ABE257" s="222"/>
      <c r="ABF257" s="222"/>
      <c r="ABG257" s="222"/>
      <c r="ABH257" s="222"/>
      <c r="ABI257" s="222"/>
      <c r="ABJ257" s="222"/>
      <c r="ABK257" s="222"/>
      <c r="ABL257" s="222"/>
      <c r="ABM257" s="222"/>
      <c r="ABN257" s="222"/>
      <c r="ABO257" s="222"/>
      <c r="ABP257" s="222"/>
      <c r="ABQ257" s="222"/>
      <c r="ABR257" s="222"/>
      <c r="ABS257" s="222"/>
      <c r="ABT257" s="222"/>
      <c r="ABU257" s="222"/>
      <c r="ABV257" s="222"/>
      <c r="ABW257" s="222"/>
      <c r="ABX257" s="222"/>
      <c r="ABY257" s="222"/>
      <c r="ABZ257" s="222"/>
      <c r="ACA257" s="222"/>
      <c r="ACB257" s="222"/>
      <c r="ACC257" s="222"/>
      <c r="ACD257" s="222"/>
      <c r="ACE257" s="222"/>
      <c r="ACF257" s="222"/>
      <c r="ACG257" s="222"/>
      <c r="ACH257" s="222"/>
      <c r="ACI257" s="222"/>
      <c r="ACJ257" s="222"/>
      <c r="ACK257" s="222"/>
      <c r="ACL257" s="222"/>
      <c r="ACM257" s="222"/>
      <c r="ACN257" s="222"/>
      <c r="ACO257" s="222"/>
      <c r="ACP257" s="222"/>
      <c r="ACQ257" s="222"/>
      <c r="ACR257" s="222"/>
      <c r="ACS257" s="222"/>
      <c r="ACT257" s="222"/>
      <c r="ACU257" s="222"/>
      <c r="ACV257" s="222"/>
      <c r="ACW257" s="222"/>
      <c r="ACX257" s="222"/>
      <c r="ACY257" s="222"/>
      <c r="ACZ257" s="222"/>
      <c r="ADA257" s="222"/>
      <c r="ADB257" s="222"/>
      <c r="ADC257" s="222"/>
      <c r="ADD257" s="222"/>
      <c r="ADE257" s="222"/>
      <c r="ADF257" s="222"/>
      <c r="ADG257" s="222"/>
      <c r="ADH257" s="222"/>
      <c r="ADI257" s="222"/>
      <c r="ADJ257" s="222"/>
      <c r="ADK257" s="222"/>
      <c r="ADL257" s="222"/>
      <c r="ADM257" s="222"/>
      <c r="ADN257" s="222"/>
      <c r="ADO257" s="222"/>
      <c r="ADP257" s="222"/>
      <c r="ADQ257" s="222"/>
      <c r="ADR257" s="222"/>
      <c r="ADS257" s="222"/>
      <c r="ADT257" s="222"/>
      <c r="ADU257" s="222"/>
      <c r="ADV257" s="222"/>
      <c r="ADW257" s="222"/>
      <c r="ADX257" s="222"/>
      <c r="ADY257" s="222"/>
      <c r="ADZ257" s="222"/>
      <c r="AEA257" s="222"/>
      <c r="AEB257" s="222"/>
      <c r="AEC257" s="222"/>
      <c r="AED257" s="222"/>
      <c r="AEE257" s="222"/>
      <c r="AEF257" s="222"/>
      <c r="AEG257" s="222"/>
      <c r="AEH257" s="222"/>
      <c r="AEI257" s="222"/>
      <c r="AEJ257" s="222"/>
      <c r="AEK257" s="222"/>
      <c r="AEL257" s="222"/>
      <c r="AEM257" s="222"/>
      <c r="AEN257" s="222"/>
      <c r="AEO257" s="222"/>
      <c r="AEP257" s="222"/>
      <c r="AEQ257" s="222"/>
      <c r="AER257" s="222"/>
      <c r="AES257" s="222"/>
      <c r="AET257" s="222"/>
      <c r="AEU257" s="222"/>
      <c r="AEV257" s="222"/>
      <c r="AEW257" s="222"/>
      <c r="AEX257" s="222"/>
      <c r="AEY257" s="222"/>
      <c r="AEZ257" s="222"/>
      <c r="AFA257" s="222"/>
      <c r="AFB257" s="222"/>
      <c r="AFC257" s="222"/>
      <c r="AFD257" s="222"/>
      <c r="AFE257" s="222"/>
      <c r="AFF257" s="222"/>
      <c r="AFG257" s="222"/>
      <c r="AFH257" s="222"/>
      <c r="AFI257" s="222"/>
      <c r="AFJ257" s="222"/>
      <c r="AFK257" s="222"/>
      <c r="AFL257" s="222"/>
      <c r="AFM257" s="222"/>
      <c r="AFN257" s="222"/>
      <c r="AFO257" s="222"/>
      <c r="AFP257" s="222"/>
      <c r="AFQ257" s="222"/>
      <c r="AFR257" s="222"/>
      <c r="AFS257" s="222"/>
      <c r="AFT257" s="222"/>
    </row>
    <row r="258" spans="1:852" s="267" customFormat="1">
      <c r="A258" s="267" t="s">
        <v>3561</v>
      </c>
      <c r="B258" s="579" t="s">
        <v>10041</v>
      </c>
      <c r="C258" s="840" t="str">
        <f>IF(Severity!F258&gt;=0.5,"YES","NO")</f>
        <v>NO</v>
      </c>
      <c r="D258" s="840" t="str">
        <f>IF(Severity!G258&gt;=0.5,"YES","NO")</f>
        <v>YES</v>
      </c>
      <c r="E258" s="267">
        <v>24</v>
      </c>
      <c r="F258" s="267">
        <v>2</v>
      </c>
      <c r="G258" s="90" t="s">
        <v>2388</v>
      </c>
      <c r="H258" s="270" t="s">
        <v>749</v>
      </c>
      <c r="I258" s="270" t="s">
        <v>455</v>
      </c>
      <c r="J258" s="270">
        <v>28</v>
      </c>
      <c r="K258" s="270" t="s">
        <v>602</v>
      </c>
      <c r="L258" s="267">
        <v>17</v>
      </c>
      <c r="M258" s="267">
        <v>26</v>
      </c>
      <c r="N258" s="270">
        <v>7</v>
      </c>
      <c r="O258" s="270" t="s">
        <v>455</v>
      </c>
      <c r="S258" s="267" t="s">
        <v>602</v>
      </c>
      <c r="T258" s="270">
        <v>17</v>
      </c>
      <c r="U258" s="113"/>
      <c r="V258" s="113"/>
      <c r="W258" s="113">
        <v>18.14</v>
      </c>
      <c r="X258" s="113">
        <v>3.37</v>
      </c>
      <c r="Y258" s="113"/>
      <c r="Z258" s="113"/>
      <c r="AA258" s="113">
        <v>10.84</v>
      </c>
      <c r="AB258" s="113">
        <v>7.4</v>
      </c>
      <c r="AC258" s="113"/>
      <c r="AD258" s="113"/>
      <c r="AE258" s="114"/>
      <c r="AF258" s="113"/>
      <c r="AG258" s="113"/>
      <c r="AH258" s="113"/>
      <c r="AI258" s="267">
        <v>107</v>
      </c>
      <c r="AJ258" s="267">
        <f t="shared" si="68"/>
        <v>79</v>
      </c>
      <c r="AK258" s="267">
        <v>75</v>
      </c>
      <c r="AL258" s="212" t="s">
        <v>3536</v>
      </c>
      <c r="AM258" s="270" t="s">
        <v>749</v>
      </c>
      <c r="AN258" s="270" t="s">
        <v>455</v>
      </c>
      <c r="AO258" s="267">
        <v>30</v>
      </c>
      <c r="AP258" s="267" t="s">
        <v>602</v>
      </c>
      <c r="AQ258" s="267">
        <v>17</v>
      </c>
      <c r="AR258" s="267">
        <v>33</v>
      </c>
      <c r="AS258" s="267">
        <v>7</v>
      </c>
      <c r="AT258" s="270" t="s">
        <v>455</v>
      </c>
      <c r="AX258" s="267" t="s">
        <v>602</v>
      </c>
      <c r="AY258" s="267">
        <v>17</v>
      </c>
      <c r="AZ258" s="114"/>
      <c r="BA258" s="114"/>
      <c r="BB258" s="114">
        <v>17.989999999999998</v>
      </c>
      <c r="BC258" s="114">
        <v>3.57</v>
      </c>
      <c r="BD258" s="114"/>
      <c r="BE258" s="114"/>
      <c r="BF258" s="114">
        <v>8.4</v>
      </c>
      <c r="BG258" s="114">
        <v>6.7</v>
      </c>
      <c r="BH258" s="114"/>
      <c r="BI258" s="114"/>
      <c r="BJ258" s="114"/>
      <c r="BK258" s="114"/>
      <c r="BL258" s="114"/>
      <c r="BM258" s="114"/>
      <c r="BN258" s="267">
        <v>85</v>
      </c>
      <c r="BO258" s="270">
        <f t="shared" si="69"/>
        <v>55</v>
      </c>
      <c r="BP258" s="267">
        <v>65</v>
      </c>
      <c r="BR258" s="270" t="s">
        <v>455</v>
      </c>
      <c r="CE258" s="114"/>
      <c r="CF258" s="114"/>
      <c r="CG258" s="114"/>
      <c r="CH258" s="114"/>
      <c r="CI258" s="114"/>
      <c r="CJ258" s="114"/>
      <c r="CK258" s="114"/>
      <c r="CL258" s="114"/>
      <c r="CM258" s="114"/>
      <c r="CN258" s="114"/>
      <c r="CO258" s="114"/>
      <c r="CP258" s="114"/>
      <c r="CQ258" s="114"/>
      <c r="CR258" s="114"/>
      <c r="CW258" s="270" t="s">
        <v>455</v>
      </c>
      <c r="DK258" s="113"/>
      <c r="DL258" s="113"/>
      <c r="DM258" s="113"/>
      <c r="DN258" s="113"/>
      <c r="DO258" s="113"/>
      <c r="DP258" s="113"/>
      <c r="DQ258" s="113"/>
      <c r="DR258" s="113"/>
      <c r="DS258" s="113"/>
      <c r="DT258" s="113"/>
      <c r="DU258" s="113"/>
      <c r="DV258" s="113"/>
      <c r="DW258" s="113"/>
      <c r="DX258" s="113"/>
      <c r="EB258" s="270" t="s">
        <v>455</v>
      </c>
      <c r="EP258" s="113"/>
      <c r="EQ258" s="113"/>
      <c r="ER258" s="113"/>
      <c r="ES258" s="113"/>
      <c r="ET258" s="113"/>
      <c r="EU258" s="113"/>
      <c r="EV258" s="113"/>
      <c r="EW258" s="113"/>
      <c r="EX258" s="113"/>
      <c r="EY258" s="113"/>
      <c r="EZ258" s="113"/>
      <c r="FA258" s="113"/>
      <c r="FB258" s="113"/>
      <c r="FC258" s="113"/>
      <c r="FF258" s="270" t="s">
        <v>455</v>
      </c>
      <c r="HD258" s="270" t="s">
        <v>455</v>
      </c>
      <c r="IS258" s="270" t="s">
        <v>455</v>
      </c>
      <c r="KE258" s="270" t="s">
        <v>455</v>
      </c>
      <c r="LT258" s="270" t="s">
        <v>455</v>
      </c>
    </row>
    <row r="259" spans="1:852" s="6" customFormat="1">
      <c r="A259" s="265" t="s">
        <v>2287</v>
      </c>
      <c r="B259" s="265" t="s">
        <v>10055</v>
      </c>
      <c r="C259" s="840" t="str">
        <f>IF(Severity!F259&gt;=0.5,"YES","NO")</f>
        <v>NO</v>
      </c>
      <c r="D259" s="840" t="str">
        <f>IF(Severity!G259&gt;=0.5,"YES","NO")</f>
        <v>YES</v>
      </c>
      <c r="E259" s="214">
        <v>16</v>
      </c>
      <c r="F259" s="214">
        <v>4</v>
      </c>
      <c r="G259" s="270" t="s">
        <v>2383</v>
      </c>
      <c r="H259" s="270" t="s">
        <v>749</v>
      </c>
      <c r="I259" s="270" t="s">
        <v>455</v>
      </c>
      <c r="J259" s="123">
        <v>7</v>
      </c>
      <c r="K259" s="270" t="s">
        <v>602</v>
      </c>
      <c r="L259" s="265">
        <v>17</v>
      </c>
      <c r="M259" s="187">
        <v>21</v>
      </c>
      <c r="N259" s="124">
        <v>7</v>
      </c>
      <c r="O259" s="270" t="s">
        <v>602</v>
      </c>
      <c r="P259" s="265">
        <v>17</v>
      </c>
      <c r="Q259" s="265">
        <v>22</v>
      </c>
      <c r="R259" s="186">
        <v>50</v>
      </c>
      <c r="S259" s="270" t="s">
        <v>602</v>
      </c>
      <c r="T259" s="270">
        <v>17</v>
      </c>
      <c r="U259" s="265">
        <v>20.7</v>
      </c>
      <c r="V259" s="265">
        <v>3.62</v>
      </c>
      <c r="W259" s="265"/>
      <c r="X259" s="265"/>
      <c r="Y259" s="265"/>
      <c r="Z259" s="265"/>
      <c r="AA259" s="265">
        <v>7.72</v>
      </c>
      <c r="AB259" s="265">
        <v>7.15</v>
      </c>
      <c r="AC259" s="125"/>
      <c r="AD259" s="125"/>
      <c r="AE259" s="114"/>
      <c r="AF259" s="125"/>
      <c r="AG259" s="125"/>
      <c r="AH259" s="125"/>
      <c r="AI259" s="265">
        <v>43</v>
      </c>
      <c r="AJ259" s="267">
        <f t="shared" si="68"/>
        <v>36</v>
      </c>
      <c r="AK259" s="265">
        <v>29</v>
      </c>
      <c r="AL259" s="270" t="s">
        <v>2904</v>
      </c>
      <c r="AM259" s="270" t="s">
        <v>749</v>
      </c>
      <c r="AN259" s="270" t="s">
        <v>455</v>
      </c>
      <c r="AO259" s="270">
        <v>6</v>
      </c>
      <c r="AP259" s="270" t="s">
        <v>602</v>
      </c>
      <c r="AQ259" s="265">
        <v>17</v>
      </c>
      <c r="AR259" s="265">
        <v>19</v>
      </c>
      <c r="AS259" s="265">
        <v>7</v>
      </c>
      <c r="AT259" s="265" t="s">
        <v>602</v>
      </c>
      <c r="AU259" s="265">
        <v>17</v>
      </c>
      <c r="AV259" s="265">
        <v>26</v>
      </c>
      <c r="AW259" s="265">
        <v>50</v>
      </c>
      <c r="AX259" s="265" t="s">
        <v>602</v>
      </c>
      <c r="AY259" s="265">
        <v>17</v>
      </c>
      <c r="AZ259" s="125">
        <v>20.02</v>
      </c>
      <c r="BA259" s="125">
        <v>3.81</v>
      </c>
      <c r="BB259" s="125"/>
      <c r="BC259" s="125"/>
      <c r="BD259" s="125"/>
      <c r="BE259" s="125"/>
      <c r="BF259" s="125">
        <v>8.85</v>
      </c>
      <c r="BG259" s="125">
        <v>6.33</v>
      </c>
      <c r="BH259" s="114"/>
      <c r="BI259" s="114"/>
      <c r="BJ259" s="114"/>
      <c r="BK259" s="114"/>
      <c r="BL259" s="114"/>
      <c r="BM259" s="114"/>
      <c r="BN259" s="270">
        <v>45</v>
      </c>
      <c r="BO259" s="270">
        <f t="shared" si="69"/>
        <v>39</v>
      </c>
      <c r="BP259" s="270">
        <v>34</v>
      </c>
      <c r="BQ259" s="212" t="s">
        <v>3602</v>
      </c>
      <c r="BR259" s="270" t="s">
        <v>455</v>
      </c>
      <c r="BS259" s="270" t="s">
        <v>455</v>
      </c>
      <c r="BT259" s="265">
        <v>12</v>
      </c>
      <c r="BU259" s="270" t="s">
        <v>455</v>
      </c>
      <c r="BV259" s="265"/>
      <c r="BW259" s="265"/>
      <c r="BX259" s="265"/>
      <c r="BY259" s="270" t="s">
        <v>455</v>
      </c>
      <c r="BZ259" s="265"/>
      <c r="CA259" s="265"/>
      <c r="CB259" s="265"/>
      <c r="CC259" s="265" t="s">
        <v>602</v>
      </c>
      <c r="CD259" s="265">
        <v>17</v>
      </c>
      <c r="CE259" s="125">
        <v>21.15</v>
      </c>
      <c r="CF259" s="125">
        <v>4.87</v>
      </c>
      <c r="CG259" s="125"/>
      <c r="CH259" s="125"/>
      <c r="CI259" s="125"/>
      <c r="CJ259" s="125"/>
      <c r="CK259" s="125">
        <v>14.22</v>
      </c>
      <c r="CL259" s="125">
        <v>6.95</v>
      </c>
      <c r="CM259" s="125"/>
      <c r="CN259" s="125"/>
      <c r="CO259" s="125"/>
      <c r="CP259" s="125"/>
      <c r="CQ259" s="125"/>
      <c r="CR259" s="125"/>
      <c r="CS259" s="265">
        <v>53</v>
      </c>
      <c r="CT259" s="267">
        <f>CS259-BT259</f>
        <v>41</v>
      </c>
      <c r="CU259" s="265">
        <v>41</v>
      </c>
      <c r="CV259" s="222" t="s">
        <v>3425</v>
      </c>
      <c r="CW259" s="270" t="s">
        <v>749</v>
      </c>
      <c r="CX259" s="222" t="s">
        <v>455</v>
      </c>
      <c r="CY259" s="222">
        <v>44</v>
      </c>
      <c r="CZ259" s="578" t="s">
        <v>602</v>
      </c>
      <c r="DA259" s="222">
        <v>17</v>
      </c>
      <c r="DB259" s="222">
        <v>27</v>
      </c>
      <c r="DC259" s="222">
        <v>7</v>
      </c>
      <c r="DD259" s="222" t="s">
        <v>602</v>
      </c>
      <c r="DE259" s="573">
        <v>17</v>
      </c>
      <c r="DF259" s="573">
        <v>43</v>
      </c>
      <c r="DG259" s="573">
        <v>50</v>
      </c>
      <c r="DH259" s="222" t="s">
        <v>602</v>
      </c>
      <c r="DI259" s="222">
        <v>17</v>
      </c>
      <c r="DJ259" s="222">
        <v>20.861699999999999</v>
      </c>
      <c r="DK259" s="222">
        <v>4.0486413870344293</v>
      </c>
      <c r="DL259" s="222"/>
      <c r="DM259" s="222"/>
      <c r="DN259" s="222"/>
      <c r="DO259" s="222"/>
      <c r="DP259" s="222">
        <v>12.350000000000003</v>
      </c>
      <c r="DQ259" s="222">
        <v>6.6274092017373372</v>
      </c>
      <c r="DR259" s="222"/>
      <c r="DS259" s="222"/>
      <c r="DT259" s="222"/>
      <c r="DU259" s="222"/>
      <c r="DV259" s="222"/>
      <c r="DW259" s="222"/>
      <c r="DX259" s="222">
        <v>100</v>
      </c>
      <c r="DY259" s="222">
        <f>DX259-CY259</f>
        <v>56</v>
      </c>
      <c r="DZ259" s="222">
        <v>56</v>
      </c>
      <c r="EA259" s="265"/>
      <c r="EB259" s="270" t="s">
        <v>455</v>
      </c>
      <c r="EC259" s="265"/>
      <c r="ED259" s="265"/>
      <c r="EE259" s="265"/>
      <c r="EF259" s="265"/>
      <c r="EG259" s="265"/>
      <c r="EH259" s="265"/>
      <c r="EI259" s="265"/>
      <c r="EJ259" s="265"/>
      <c r="EK259" s="265"/>
      <c r="EL259" s="265"/>
      <c r="EM259" s="265"/>
      <c r="EN259" s="265"/>
      <c r="EO259" s="125"/>
      <c r="EP259" s="125"/>
      <c r="EQ259" s="125"/>
      <c r="ER259" s="125"/>
      <c r="ES259" s="125"/>
      <c r="ET259" s="125"/>
      <c r="EU259" s="125"/>
      <c r="EV259" s="125"/>
      <c r="EW259" s="125"/>
      <c r="EX259" s="125"/>
      <c r="EY259" s="125"/>
      <c r="EZ259" s="125"/>
      <c r="FA259" s="125"/>
      <c r="FB259" s="125"/>
      <c r="FC259" s="265"/>
      <c r="FD259" s="265"/>
      <c r="FE259" s="265"/>
      <c r="FF259" s="270" t="s">
        <v>455</v>
      </c>
      <c r="FG259" s="265"/>
      <c r="FH259" s="265"/>
      <c r="FI259" s="265"/>
      <c r="FJ259" s="265"/>
      <c r="FK259" s="265"/>
      <c r="FL259" s="265"/>
      <c r="FM259" s="265"/>
      <c r="FN259" s="265"/>
      <c r="FO259" s="265"/>
      <c r="FP259" s="265"/>
      <c r="FQ259" s="265"/>
      <c r="FR259" s="265"/>
      <c r="FS259" s="265"/>
      <c r="FT259" s="265"/>
      <c r="FU259" s="265"/>
      <c r="FV259" s="265"/>
      <c r="FW259" s="265"/>
      <c r="FX259" s="265"/>
      <c r="FY259" s="265"/>
      <c r="FZ259" s="265"/>
      <c r="GA259" s="265"/>
      <c r="GB259" s="265"/>
      <c r="GC259" s="265"/>
      <c r="GD259" s="265"/>
      <c r="GE259" s="265"/>
      <c r="GF259" s="265"/>
      <c r="GG259" s="265"/>
      <c r="GH259" s="265"/>
      <c r="GI259" s="265"/>
      <c r="GJ259" s="265"/>
      <c r="GK259" s="265"/>
      <c r="GL259" s="265"/>
      <c r="GM259" s="265"/>
      <c r="GN259" s="265"/>
      <c r="GO259" s="265"/>
      <c r="GP259" s="265"/>
      <c r="GQ259" s="265"/>
      <c r="GR259" s="265"/>
      <c r="GS259" s="265"/>
      <c r="GT259" s="265"/>
      <c r="GU259" s="265"/>
      <c r="GV259" s="265"/>
      <c r="GW259" s="265"/>
      <c r="GX259" s="265"/>
      <c r="GY259" s="265"/>
      <c r="GZ259" s="265"/>
      <c r="HA259" s="265"/>
      <c r="HB259" s="265"/>
      <c r="HC259" s="265"/>
      <c r="HD259" s="270" t="s">
        <v>455</v>
      </c>
      <c r="HE259" s="265"/>
      <c r="HF259" s="265"/>
      <c r="HG259" s="265"/>
      <c r="HH259" s="265"/>
      <c r="HI259" s="265"/>
      <c r="HJ259" s="265"/>
      <c r="HK259" s="265"/>
      <c r="HL259" s="265"/>
      <c r="HM259" s="265"/>
      <c r="HN259" s="265"/>
      <c r="HO259" s="265"/>
      <c r="HP259" s="265"/>
      <c r="HQ259" s="265"/>
      <c r="HR259" s="265"/>
      <c r="HS259" s="265"/>
      <c r="HT259" s="265"/>
      <c r="HU259" s="265"/>
      <c r="HV259" s="265"/>
      <c r="HW259" s="265"/>
      <c r="HX259" s="265"/>
      <c r="HY259" s="265"/>
      <c r="HZ259" s="265"/>
      <c r="IA259" s="265"/>
      <c r="IB259" s="265"/>
      <c r="IC259" s="265"/>
      <c r="ID259" s="265"/>
      <c r="IE259" s="265"/>
      <c r="IF259" s="265"/>
      <c r="IG259" s="265"/>
      <c r="IH259" s="265"/>
      <c r="II259" s="265"/>
      <c r="IJ259" s="265"/>
      <c r="IK259" s="265"/>
      <c r="IL259" s="265"/>
      <c r="IM259" s="265"/>
      <c r="IN259" s="265"/>
      <c r="IO259" s="265"/>
      <c r="IP259" s="265"/>
      <c r="IQ259" s="265"/>
      <c r="IR259" s="265"/>
      <c r="IS259" s="270" t="s">
        <v>455</v>
      </c>
      <c r="IT259" s="265"/>
      <c r="IU259" s="265"/>
      <c r="IV259" s="265"/>
      <c r="IW259" s="265"/>
      <c r="IX259" s="265"/>
      <c r="IY259" s="265"/>
      <c r="IZ259" s="265"/>
      <c r="JA259" s="265"/>
      <c r="JB259" s="265"/>
      <c r="JC259" s="265"/>
      <c r="JD259" s="265"/>
      <c r="JE259" s="265"/>
      <c r="JF259" s="265"/>
      <c r="JG259" s="265"/>
      <c r="JH259" s="265"/>
      <c r="JI259" s="265"/>
      <c r="JJ259" s="265"/>
      <c r="JK259" s="265"/>
      <c r="JL259" s="265"/>
      <c r="JM259" s="265"/>
      <c r="JN259" s="265"/>
      <c r="JO259" s="265"/>
      <c r="JP259" s="265"/>
      <c r="JQ259" s="265"/>
      <c r="JR259" s="265"/>
      <c r="JS259" s="265"/>
      <c r="JT259" s="265"/>
      <c r="JU259" s="265"/>
      <c r="JV259" s="265"/>
      <c r="JW259" s="265"/>
      <c r="JX259" s="265"/>
      <c r="JY259" s="265"/>
      <c r="JZ259" s="265"/>
      <c r="KA259" s="265"/>
      <c r="KB259" s="265"/>
      <c r="KC259" s="265"/>
      <c r="KD259" s="265"/>
      <c r="KE259" s="270" t="s">
        <v>455</v>
      </c>
      <c r="KF259" s="265"/>
      <c r="KG259" s="265"/>
      <c r="KH259" s="265"/>
      <c r="KI259" s="265"/>
      <c r="KJ259" s="265"/>
      <c r="KK259" s="265"/>
      <c r="KL259" s="265"/>
      <c r="KM259" s="265"/>
      <c r="KN259" s="265"/>
      <c r="KO259" s="265"/>
      <c r="KP259" s="265"/>
      <c r="KQ259" s="265"/>
      <c r="KR259" s="265"/>
      <c r="KS259" s="265"/>
      <c r="KT259" s="265"/>
      <c r="KU259" s="265"/>
      <c r="KV259" s="265"/>
      <c r="KW259" s="265"/>
      <c r="KX259" s="265"/>
      <c r="KY259" s="265"/>
      <c r="KZ259" s="265"/>
      <c r="LA259" s="265"/>
      <c r="LB259" s="265"/>
      <c r="LC259" s="265"/>
      <c r="LD259" s="265"/>
      <c r="LE259" s="265"/>
      <c r="LF259" s="265"/>
      <c r="LG259" s="265"/>
      <c r="LH259" s="265"/>
      <c r="LI259" s="265"/>
      <c r="LJ259" s="265"/>
      <c r="LK259" s="265"/>
      <c r="LL259" s="265"/>
      <c r="LM259" s="265"/>
      <c r="LN259" s="265"/>
      <c r="LO259" s="265"/>
      <c r="LP259" s="265"/>
      <c r="LQ259" s="265"/>
      <c r="LR259" s="265"/>
      <c r="LS259" s="265"/>
      <c r="LT259" s="270" t="s">
        <v>455</v>
      </c>
      <c r="LU259" s="265"/>
      <c r="LV259" s="265"/>
      <c r="LW259" s="265"/>
      <c r="LX259" s="265"/>
      <c r="LY259" s="265"/>
      <c r="LZ259" s="265"/>
      <c r="MA259" s="265"/>
      <c r="MB259" s="265"/>
      <c r="MC259" s="265"/>
      <c r="MD259" s="265"/>
      <c r="ME259" s="265"/>
      <c r="MF259" s="265"/>
      <c r="MG259" s="265"/>
      <c r="MH259" s="265"/>
      <c r="MI259" s="265"/>
      <c r="MJ259" s="265"/>
      <c r="MK259" s="265"/>
      <c r="ML259" s="265"/>
      <c r="MM259" s="265"/>
      <c r="MN259" s="265"/>
      <c r="MO259" s="265"/>
      <c r="MP259" s="265"/>
      <c r="MQ259" s="265"/>
      <c r="MR259" s="265"/>
      <c r="MS259" s="265"/>
      <c r="MT259" s="265"/>
      <c r="MU259" s="265"/>
      <c r="MV259" s="265"/>
      <c r="MW259" s="265"/>
      <c r="MX259" s="265"/>
      <c r="MY259" s="265"/>
      <c r="MZ259" s="265"/>
      <c r="NA259" s="265"/>
      <c r="NB259" s="265"/>
      <c r="NC259" s="265"/>
      <c r="ND259" s="265"/>
      <c r="NE259" s="265"/>
      <c r="NF259" s="265"/>
      <c r="NG259" s="265"/>
      <c r="NH259" s="265"/>
      <c r="NI259" s="265"/>
      <c r="NJ259" s="265"/>
      <c r="NK259" s="265"/>
      <c r="NL259" s="265"/>
      <c r="NM259" s="265"/>
      <c r="NN259" s="265"/>
      <c r="NO259" s="265"/>
      <c r="NP259" s="265"/>
      <c r="NQ259" s="265"/>
      <c r="NR259" s="265"/>
      <c r="NS259" s="265"/>
      <c r="NT259" s="265"/>
      <c r="NU259" s="265"/>
      <c r="NV259" s="265"/>
      <c r="NW259" s="265"/>
      <c r="NX259" s="265"/>
      <c r="NY259" s="265"/>
      <c r="NZ259" s="265"/>
      <c r="OA259" s="265"/>
      <c r="OB259" s="265"/>
      <c r="OC259" s="265"/>
      <c r="OD259" s="265"/>
      <c r="OE259" s="265"/>
      <c r="OF259" s="265"/>
      <c r="OG259" s="265"/>
      <c r="OH259" s="265"/>
      <c r="OI259" s="265"/>
      <c r="OJ259" s="265"/>
      <c r="OK259" s="265"/>
      <c r="OL259" s="265"/>
      <c r="OM259" s="265"/>
      <c r="ON259" s="265"/>
      <c r="OO259" s="265"/>
      <c r="OP259" s="265"/>
      <c r="OQ259" s="265"/>
      <c r="OR259" s="265"/>
      <c r="OS259" s="267">
        <f>IF(ISERROR(#REF!),0,1)</f>
        <v>0</v>
      </c>
      <c r="OT259" s="267">
        <f>IF(C259="YES",1,0)</f>
        <v>0</v>
      </c>
      <c r="OU259" s="267">
        <f>IF(D259="YES",1,0)</f>
        <v>1</v>
      </c>
      <c r="OV259" s="222"/>
      <c r="OW259" s="222"/>
      <c r="OX259" s="222"/>
      <c r="OY259" s="222"/>
      <c r="OZ259" s="222"/>
      <c r="PA259" s="222"/>
      <c r="PB259" s="222"/>
      <c r="PC259" s="222"/>
      <c r="PD259" s="222"/>
      <c r="PE259" s="222"/>
      <c r="PF259" s="222"/>
      <c r="PG259" s="222"/>
      <c r="PH259" s="222"/>
      <c r="PI259" s="222"/>
      <c r="PJ259" s="222"/>
      <c r="PK259" s="222"/>
      <c r="PL259" s="222"/>
      <c r="PM259" s="222"/>
      <c r="PN259" s="222"/>
      <c r="PO259" s="222"/>
      <c r="PP259" s="222"/>
      <c r="PQ259" s="222"/>
      <c r="PR259" s="222"/>
      <c r="PS259" s="222"/>
      <c r="PT259" s="222"/>
      <c r="PU259" s="222"/>
      <c r="PV259" s="222"/>
      <c r="PW259" s="222"/>
      <c r="PX259" s="222"/>
      <c r="PY259" s="222"/>
      <c r="PZ259" s="222"/>
      <c r="QA259" s="222"/>
      <c r="QB259" s="222"/>
      <c r="QC259" s="222"/>
      <c r="QD259" s="222"/>
      <c r="QE259" s="222"/>
      <c r="QF259" s="222"/>
      <c r="QG259" s="222"/>
      <c r="QH259" s="222"/>
      <c r="QI259" s="222"/>
      <c r="QJ259" s="222"/>
      <c r="QK259" s="222"/>
      <c r="QL259" s="222"/>
      <c r="QM259" s="222"/>
      <c r="QN259" s="222"/>
      <c r="QO259" s="222"/>
      <c r="QP259" s="222"/>
      <c r="QQ259" s="222"/>
      <c r="QR259" s="222"/>
      <c r="QS259" s="222"/>
      <c r="QT259" s="222"/>
      <c r="QU259" s="222"/>
      <c r="QV259" s="222"/>
      <c r="QW259" s="222"/>
      <c r="QX259" s="222"/>
      <c r="QY259" s="222"/>
      <c r="QZ259" s="222"/>
      <c r="RA259" s="222"/>
      <c r="RB259" s="222"/>
      <c r="RC259" s="222"/>
      <c r="RD259" s="222"/>
      <c r="RE259" s="222"/>
      <c r="RF259" s="222"/>
      <c r="RG259" s="222"/>
      <c r="RH259" s="222"/>
      <c r="RI259" s="222"/>
      <c r="RJ259" s="222"/>
      <c r="RK259" s="222"/>
      <c r="RL259" s="222"/>
      <c r="RM259" s="222"/>
      <c r="RN259" s="222"/>
      <c r="RO259" s="222"/>
      <c r="RP259" s="222"/>
      <c r="RQ259" s="222"/>
      <c r="RR259" s="222"/>
      <c r="RS259" s="222"/>
      <c r="RT259" s="222"/>
      <c r="RU259" s="222"/>
      <c r="RV259" s="222"/>
      <c r="RW259" s="222"/>
      <c r="RX259" s="222"/>
      <c r="RY259" s="222"/>
      <c r="RZ259" s="222"/>
      <c r="SA259" s="222"/>
      <c r="SB259" s="222"/>
      <c r="SC259" s="222"/>
      <c r="SD259" s="222"/>
      <c r="SE259" s="222"/>
      <c r="SF259" s="222"/>
      <c r="SG259" s="222"/>
      <c r="SH259" s="222"/>
      <c r="SI259" s="222"/>
      <c r="SJ259" s="222"/>
      <c r="SK259" s="222"/>
      <c r="SL259" s="222"/>
      <c r="SM259" s="222"/>
      <c r="SN259" s="222"/>
      <c r="SO259" s="222"/>
      <c r="SP259" s="222"/>
      <c r="SQ259" s="222"/>
      <c r="SR259" s="222"/>
      <c r="SS259" s="222"/>
      <c r="ST259" s="222"/>
      <c r="SU259" s="222"/>
      <c r="SV259" s="222"/>
      <c r="SW259" s="222"/>
      <c r="SX259" s="222"/>
      <c r="SY259" s="222"/>
      <c r="SZ259" s="222"/>
      <c r="TA259" s="222"/>
      <c r="TB259" s="222"/>
      <c r="TC259" s="222"/>
      <c r="TD259" s="222"/>
      <c r="TE259" s="222"/>
      <c r="TF259" s="222"/>
      <c r="TG259" s="222"/>
      <c r="TH259" s="222"/>
      <c r="TI259" s="222"/>
      <c r="TJ259" s="222"/>
      <c r="TK259" s="222"/>
      <c r="TL259" s="222"/>
      <c r="TM259" s="222"/>
      <c r="TN259" s="222"/>
      <c r="TO259" s="222"/>
      <c r="TP259" s="222"/>
      <c r="TQ259" s="222"/>
      <c r="TR259" s="222"/>
      <c r="TS259" s="222"/>
      <c r="TT259" s="222"/>
      <c r="TU259" s="222"/>
      <c r="TV259" s="222"/>
      <c r="TW259" s="222"/>
      <c r="TX259" s="222"/>
      <c r="TY259" s="222"/>
      <c r="TZ259" s="222"/>
      <c r="UA259" s="222"/>
      <c r="UB259" s="222"/>
      <c r="UC259" s="222"/>
      <c r="UD259" s="222"/>
      <c r="UE259" s="222"/>
      <c r="UF259" s="222"/>
      <c r="UG259" s="222"/>
      <c r="UH259" s="222"/>
      <c r="UI259" s="222"/>
      <c r="UJ259" s="222"/>
      <c r="UK259" s="222"/>
      <c r="UL259" s="222"/>
      <c r="UM259" s="222"/>
      <c r="UN259" s="222"/>
      <c r="UO259" s="222"/>
      <c r="UP259" s="222"/>
      <c r="UQ259" s="222"/>
      <c r="UR259" s="222"/>
      <c r="US259" s="222"/>
      <c r="UT259" s="222"/>
      <c r="UU259" s="222"/>
      <c r="UV259" s="222"/>
      <c r="UW259" s="222"/>
      <c r="UX259" s="222"/>
      <c r="UY259" s="222"/>
      <c r="UZ259" s="222"/>
      <c r="VA259" s="222"/>
      <c r="VB259" s="222"/>
      <c r="VC259" s="222"/>
      <c r="VD259" s="222"/>
      <c r="VE259" s="222"/>
      <c r="VF259" s="222"/>
      <c r="VG259" s="222"/>
      <c r="VH259" s="222"/>
      <c r="VI259" s="222"/>
      <c r="VJ259" s="222"/>
      <c r="VK259" s="222"/>
      <c r="VL259" s="222"/>
      <c r="VM259" s="222"/>
      <c r="VN259" s="222"/>
      <c r="VO259" s="222"/>
      <c r="VP259" s="222"/>
      <c r="VQ259" s="222"/>
      <c r="VR259" s="222"/>
      <c r="VS259" s="222"/>
      <c r="VT259" s="222"/>
      <c r="VU259" s="222"/>
      <c r="VV259" s="222"/>
      <c r="VW259" s="222"/>
      <c r="VX259" s="222"/>
      <c r="VY259" s="222"/>
      <c r="VZ259" s="222"/>
      <c r="WA259" s="222"/>
      <c r="WB259" s="222"/>
      <c r="WC259" s="222"/>
      <c r="WD259" s="222"/>
      <c r="WE259" s="222"/>
      <c r="WF259" s="222"/>
      <c r="WG259" s="222"/>
      <c r="WH259" s="222"/>
      <c r="WI259" s="222"/>
      <c r="WJ259" s="222"/>
      <c r="WK259" s="222"/>
      <c r="WL259" s="222"/>
      <c r="WM259" s="222"/>
      <c r="WN259" s="222"/>
      <c r="WO259" s="222"/>
      <c r="WP259" s="222"/>
      <c r="WQ259" s="222"/>
      <c r="WR259" s="222"/>
      <c r="WS259" s="222"/>
      <c r="WT259" s="222"/>
      <c r="WU259" s="222"/>
      <c r="WV259" s="222"/>
      <c r="WW259" s="222"/>
      <c r="WX259" s="222"/>
      <c r="WY259" s="222"/>
      <c r="WZ259" s="222"/>
      <c r="XA259" s="222"/>
      <c r="XB259" s="222"/>
      <c r="XC259" s="222"/>
      <c r="XD259" s="222"/>
      <c r="XE259" s="222"/>
      <c r="XF259" s="222"/>
      <c r="XG259" s="222"/>
      <c r="XH259" s="222"/>
      <c r="XI259" s="222"/>
      <c r="XJ259" s="222"/>
      <c r="XK259" s="222"/>
      <c r="XL259" s="222"/>
      <c r="XM259" s="222"/>
      <c r="XN259" s="222"/>
      <c r="XO259" s="222"/>
      <c r="XP259" s="222"/>
      <c r="XQ259" s="222"/>
      <c r="XR259" s="222"/>
      <c r="XS259" s="222"/>
      <c r="XT259" s="222"/>
      <c r="XU259" s="222"/>
      <c r="XV259" s="222"/>
      <c r="XW259" s="222"/>
      <c r="XX259" s="222"/>
      <c r="XY259" s="222"/>
      <c r="XZ259" s="222"/>
      <c r="YA259" s="222"/>
      <c r="YB259" s="222"/>
      <c r="YC259" s="222"/>
      <c r="YD259" s="222"/>
      <c r="YE259" s="222"/>
      <c r="YF259" s="222"/>
      <c r="YG259" s="222"/>
      <c r="YH259" s="222"/>
      <c r="YI259" s="222"/>
      <c r="YJ259" s="222"/>
      <c r="YK259" s="222"/>
      <c r="YL259" s="222"/>
      <c r="YM259" s="222"/>
      <c r="YN259" s="222"/>
      <c r="YO259" s="222"/>
      <c r="YP259" s="222"/>
      <c r="YQ259" s="222"/>
      <c r="YR259" s="222"/>
      <c r="YS259" s="222"/>
      <c r="YT259" s="222"/>
      <c r="YU259" s="222"/>
      <c r="YV259" s="222"/>
      <c r="YW259" s="222"/>
      <c r="YX259" s="222"/>
      <c r="YY259" s="222"/>
      <c r="YZ259" s="222"/>
      <c r="ZA259" s="222"/>
      <c r="ZB259" s="222"/>
      <c r="ZC259" s="222"/>
      <c r="ZD259" s="222"/>
      <c r="ZE259" s="222"/>
      <c r="ZF259" s="222"/>
      <c r="ZG259" s="222"/>
      <c r="ZH259" s="222"/>
      <c r="ZI259" s="222"/>
      <c r="ZJ259" s="222"/>
      <c r="ZK259" s="222"/>
      <c r="ZL259" s="222"/>
      <c r="ZM259" s="222"/>
      <c r="ZN259" s="222"/>
      <c r="ZO259" s="222"/>
      <c r="ZP259" s="222"/>
      <c r="ZQ259" s="222"/>
      <c r="ZR259" s="222"/>
      <c r="ZS259" s="222"/>
      <c r="ZT259" s="222"/>
      <c r="ZU259" s="222"/>
      <c r="ZV259" s="222"/>
      <c r="ZW259" s="222"/>
      <c r="ZX259" s="222"/>
      <c r="ZY259" s="222"/>
      <c r="ZZ259" s="222"/>
      <c r="AAA259" s="222"/>
      <c r="AAB259" s="222"/>
      <c r="AAC259" s="222"/>
      <c r="AAD259" s="222"/>
      <c r="AAE259" s="222"/>
      <c r="AAF259" s="222"/>
      <c r="AAG259" s="222"/>
      <c r="AAH259" s="222"/>
      <c r="AAI259" s="222"/>
      <c r="AAJ259" s="222"/>
      <c r="AAK259" s="222"/>
      <c r="AAL259" s="222"/>
      <c r="AAM259" s="222"/>
      <c r="AAN259" s="222"/>
      <c r="AAO259" s="222"/>
      <c r="AAP259" s="222"/>
      <c r="AAQ259" s="222"/>
      <c r="AAR259" s="222"/>
      <c r="AAS259" s="222"/>
      <c r="AAT259" s="222"/>
      <c r="AAU259" s="222"/>
      <c r="AAV259" s="222"/>
      <c r="AAW259" s="222"/>
      <c r="AAX259" s="222"/>
      <c r="AAY259" s="222"/>
      <c r="AAZ259" s="222"/>
      <c r="ABA259" s="222"/>
      <c r="ABB259" s="222"/>
      <c r="ABC259" s="222"/>
      <c r="ABD259" s="222"/>
      <c r="ABE259" s="222"/>
      <c r="ABF259" s="222"/>
      <c r="ABG259" s="222"/>
      <c r="ABH259" s="222"/>
      <c r="ABI259" s="222"/>
      <c r="ABJ259" s="222"/>
      <c r="ABK259" s="222"/>
      <c r="ABL259" s="222"/>
      <c r="ABM259" s="222"/>
      <c r="ABN259" s="222"/>
      <c r="ABO259" s="222"/>
      <c r="ABP259" s="222"/>
      <c r="ABQ259" s="222"/>
      <c r="ABR259" s="222"/>
      <c r="ABS259" s="222"/>
      <c r="ABT259" s="222"/>
      <c r="ABU259" s="222"/>
      <c r="ABV259" s="222"/>
      <c r="ABW259" s="222"/>
      <c r="ABX259" s="222"/>
      <c r="ABY259" s="222"/>
      <c r="ABZ259" s="222"/>
      <c r="ACA259" s="222"/>
      <c r="ACB259" s="222"/>
      <c r="ACC259" s="222"/>
      <c r="ACD259" s="222"/>
      <c r="ACE259" s="222"/>
      <c r="ACF259" s="222"/>
      <c r="ACG259" s="222"/>
      <c r="ACH259" s="222"/>
      <c r="ACI259" s="222"/>
      <c r="ACJ259" s="222"/>
      <c r="ACK259" s="222"/>
      <c r="ACL259" s="222"/>
      <c r="ACM259" s="222"/>
      <c r="ACN259" s="222"/>
      <c r="ACO259" s="222"/>
      <c r="ACP259" s="222"/>
      <c r="ACQ259" s="222"/>
      <c r="ACR259" s="222"/>
      <c r="ACS259" s="222"/>
      <c r="ACT259" s="222"/>
      <c r="ACU259" s="222"/>
      <c r="ACV259" s="222"/>
      <c r="ACW259" s="222"/>
      <c r="ACX259" s="222"/>
      <c r="ACY259" s="222"/>
      <c r="ACZ259" s="222"/>
      <c r="ADA259" s="222"/>
      <c r="ADB259" s="222"/>
      <c r="ADC259" s="222"/>
      <c r="ADD259" s="222"/>
      <c r="ADE259" s="222"/>
      <c r="ADF259" s="222"/>
      <c r="ADG259" s="222"/>
      <c r="ADH259" s="222"/>
      <c r="ADI259" s="222"/>
      <c r="ADJ259" s="222"/>
      <c r="ADK259" s="222"/>
      <c r="ADL259" s="222"/>
      <c r="ADM259" s="222"/>
      <c r="ADN259" s="222"/>
      <c r="ADO259" s="222"/>
      <c r="ADP259" s="222"/>
      <c r="ADQ259" s="222"/>
      <c r="ADR259" s="222"/>
      <c r="ADS259" s="222"/>
      <c r="ADT259" s="222"/>
      <c r="ADU259" s="222"/>
      <c r="ADV259" s="222"/>
      <c r="ADW259" s="222"/>
      <c r="ADX259" s="222"/>
      <c r="ADY259" s="222"/>
      <c r="ADZ259" s="222"/>
      <c r="AEA259" s="222"/>
      <c r="AEB259" s="222"/>
      <c r="AEC259" s="222"/>
      <c r="AED259" s="222"/>
      <c r="AEE259" s="222"/>
      <c r="AEF259" s="222"/>
      <c r="AEG259" s="222"/>
      <c r="AEH259" s="222"/>
      <c r="AEI259" s="222"/>
      <c r="AEJ259" s="222"/>
      <c r="AEK259" s="222"/>
      <c r="AEL259" s="222"/>
      <c r="AEM259" s="222"/>
      <c r="AEN259" s="222"/>
      <c r="AEO259" s="222"/>
      <c r="AEP259" s="222"/>
      <c r="AEQ259" s="222"/>
      <c r="AER259" s="222"/>
      <c r="AES259" s="222"/>
      <c r="AET259" s="222"/>
      <c r="AEU259" s="222"/>
      <c r="AEV259" s="222"/>
      <c r="AEW259" s="222"/>
      <c r="AEX259" s="222"/>
      <c r="AEY259" s="222"/>
      <c r="AEZ259" s="222"/>
      <c r="AFA259" s="222"/>
      <c r="AFB259" s="222"/>
      <c r="AFC259" s="222"/>
      <c r="AFD259" s="222"/>
      <c r="AFE259" s="222"/>
      <c r="AFF259" s="222"/>
      <c r="AFG259" s="222"/>
      <c r="AFH259" s="222"/>
      <c r="AFI259" s="222"/>
      <c r="AFJ259" s="222"/>
      <c r="AFK259" s="222"/>
      <c r="AFL259" s="222"/>
      <c r="AFM259" s="222"/>
      <c r="AFN259" s="222"/>
      <c r="AFO259" s="222"/>
      <c r="AFP259" s="222"/>
      <c r="AFQ259" s="222"/>
      <c r="AFR259" s="222"/>
      <c r="AFS259" s="222"/>
      <c r="AFT259" s="222"/>
    </row>
    <row r="260" spans="1:852" s="222" customFormat="1">
      <c r="A260" s="212" t="s">
        <v>3595</v>
      </c>
      <c r="B260" s="578" t="s">
        <v>10058</v>
      </c>
      <c r="C260" s="840" t="str">
        <f>IF(Severity!F260&gt;=0.5,"YES","NO")</f>
        <v>YES</v>
      </c>
      <c r="D260" s="840" t="str">
        <f>IF(Severity!G260&gt;=0.5,"YES","NO")</f>
        <v>NO</v>
      </c>
      <c r="E260" s="266">
        <v>6</v>
      </c>
      <c r="F260" s="266">
        <v>2</v>
      </c>
      <c r="G260" s="270" t="s">
        <v>3754</v>
      </c>
      <c r="H260" s="270" t="s">
        <v>749</v>
      </c>
      <c r="I260" s="270">
        <v>0</v>
      </c>
      <c r="J260" s="270">
        <v>0</v>
      </c>
      <c r="K260" s="270"/>
      <c r="L260" s="265"/>
      <c r="M260" s="265"/>
      <c r="N260" s="270"/>
      <c r="O260" s="270"/>
      <c r="P260" s="265"/>
      <c r="Q260" s="265"/>
      <c r="R260" s="265"/>
      <c r="S260" s="270" t="s">
        <v>602</v>
      </c>
      <c r="T260" s="270">
        <v>17</v>
      </c>
      <c r="U260" s="125">
        <v>24.5</v>
      </c>
      <c r="V260" s="125">
        <v>5</v>
      </c>
      <c r="W260" s="125"/>
      <c r="X260" s="125"/>
      <c r="Y260" s="125"/>
      <c r="Z260" s="125"/>
      <c r="AA260" s="125"/>
      <c r="AB260" s="125"/>
      <c r="AC260" s="125"/>
      <c r="AD260" s="125"/>
      <c r="AE260" s="125"/>
      <c r="AF260" s="114"/>
      <c r="AG260" s="125"/>
      <c r="AH260" s="125"/>
      <c r="AI260" s="265">
        <v>50</v>
      </c>
      <c r="AJ260" s="267">
        <f t="shared" si="68"/>
        <v>50</v>
      </c>
      <c r="AK260" s="267" t="s">
        <v>455</v>
      </c>
      <c r="AL260" s="270" t="s">
        <v>3598</v>
      </c>
      <c r="AM260" s="270" t="s">
        <v>749</v>
      </c>
      <c r="AN260" s="270">
        <v>0</v>
      </c>
      <c r="AO260" s="270">
        <v>11</v>
      </c>
      <c r="AP260" s="270"/>
      <c r="AQ260" s="265"/>
      <c r="AR260" s="265"/>
      <c r="AS260" s="265"/>
      <c r="AT260" s="270"/>
      <c r="AU260" s="265"/>
      <c r="AV260" s="265"/>
      <c r="AW260" s="265"/>
      <c r="AX260" s="270" t="s">
        <v>602</v>
      </c>
      <c r="AY260" s="270">
        <v>17</v>
      </c>
      <c r="AZ260" s="114">
        <v>24.3</v>
      </c>
      <c r="BA260" s="114">
        <v>5.3</v>
      </c>
      <c r="BB260" s="114"/>
      <c r="BC260" s="114"/>
      <c r="BD260" s="114"/>
      <c r="BE260" s="114"/>
      <c r="BF260" s="114"/>
      <c r="BG260" s="114"/>
      <c r="BH260" s="114"/>
      <c r="BI260" s="114"/>
      <c r="BJ260" s="114"/>
      <c r="BK260" s="114"/>
      <c r="BL260" s="114"/>
      <c r="BM260" s="114"/>
      <c r="BN260" s="265">
        <v>50</v>
      </c>
      <c r="BO260" s="270">
        <f t="shared" si="69"/>
        <v>39</v>
      </c>
      <c r="BP260" s="270" t="s">
        <v>455</v>
      </c>
      <c r="BQ260" s="270"/>
      <c r="BR260" s="270" t="s">
        <v>455</v>
      </c>
      <c r="BS260" s="265"/>
      <c r="BT260" s="265"/>
      <c r="BU260" s="265"/>
      <c r="BV260" s="265"/>
      <c r="BW260" s="265"/>
      <c r="BX260" s="265"/>
      <c r="BY260" s="265"/>
      <c r="BZ260" s="265"/>
      <c r="CA260" s="265"/>
      <c r="CB260" s="265"/>
      <c r="CC260" s="265"/>
      <c r="CD260" s="265"/>
      <c r="CE260" s="265"/>
      <c r="CF260" s="265"/>
      <c r="CG260" s="265"/>
      <c r="CH260" s="265"/>
      <c r="CI260" s="265"/>
      <c r="CJ260" s="265"/>
      <c r="CK260" s="265"/>
      <c r="CL260" s="265"/>
      <c r="CM260" s="265"/>
      <c r="CN260" s="265"/>
      <c r="CO260" s="265"/>
      <c r="CP260" s="265"/>
      <c r="CQ260" s="265"/>
      <c r="CR260" s="265"/>
      <c r="CS260" s="265"/>
      <c r="CT260" s="265"/>
      <c r="CU260" s="265"/>
      <c r="CV260" s="270"/>
      <c r="CW260" s="270" t="s">
        <v>455</v>
      </c>
      <c r="CX260" s="270"/>
      <c r="CY260" s="265"/>
      <c r="CZ260" s="265"/>
      <c r="DA260" s="265"/>
      <c r="DB260" s="265"/>
      <c r="DC260" s="265"/>
      <c r="DD260" s="265"/>
      <c r="DE260" s="265"/>
      <c r="DF260" s="265"/>
      <c r="DG260" s="265"/>
      <c r="DH260" s="265"/>
      <c r="DI260" s="265"/>
      <c r="DJ260" s="125"/>
      <c r="DK260" s="125"/>
      <c r="DL260" s="125"/>
      <c r="DM260" s="125"/>
      <c r="DN260" s="125"/>
      <c r="DO260" s="125"/>
      <c r="DP260" s="125"/>
      <c r="DQ260" s="125"/>
      <c r="DR260" s="125"/>
      <c r="DS260" s="125"/>
      <c r="DT260" s="125"/>
      <c r="DU260" s="125"/>
      <c r="DV260" s="125"/>
      <c r="DW260" s="125"/>
      <c r="DX260" s="265"/>
      <c r="DY260" s="265"/>
      <c r="DZ260" s="265"/>
      <c r="EA260" s="217"/>
      <c r="EB260" s="270" t="s">
        <v>455</v>
      </c>
      <c r="EC260" s="217"/>
      <c r="ED260" s="217"/>
      <c r="EE260" s="217"/>
      <c r="EF260" s="217"/>
      <c r="EG260" s="217"/>
      <c r="EH260" s="217"/>
      <c r="EI260" s="217"/>
      <c r="EJ260" s="217"/>
      <c r="EK260" s="217"/>
      <c r="EL260" s="217"/>
      <c r="EM260" s="217"/>
      <c r="EN260" s="217"/>
      <c r="EO260" s="183"/>
      <c r="EP260" s="183"/>
      <c r="EQ260" s="183"/>
      <c r="ER260" s="183"/>
      <c r="ES260" s="183"/>
      <c r="ET260" s="183"/>
      <c r="EU260" s="183"/>
      <c r="EV260" s="217"/>
      <c r="EW260" s="183"/>
      <c r="EX260" s="183"/>
      <c r="EY260" s="183"/>
      <c r="EZ260" s="183"/>
      <c r="FA260" s="183"/>
      <c r="FB260" s="183"/>
      <c r="FC260" s="183"/>
      <c r="FD260" s="217"/>
      <c r="FE260" s="217"/>
      <c r="FF260" s="270" t="s">
        <v>455</v>
      </c>
      <c r="FG260" s="217"/>
      <c r="FH260" s="217"/>
      <c r="FI260" s="217"/>
      <c r="FJ260" s="217"/>
      <c r="FK260" s="217"/>
      <c r="FL260" s="217"/>
      <c r="FM260" s="217"/>
      <c r="FN260" s="217"/>
      <c r="FO260" s="217"/>
      <c r="FP260" s="217"/>
      <c r="FQ260" s="217"/>
      <c r="FR260" s="217"/>
      <c r="FS260" s="217"/>
      <c r="FT260" s="217"/>
      <c r="FU260" s="217"/>
      <c r="FV260" s="217"/>
      <c r="FW260" s="217"/>
      <c r="FX260" s="217"/>
      <c r="FY260" s="217"/>
      <c r="FZ260" s="217"/>
      <c r="GA260" s="217"/>
      <c r="GB260" s="217"/>
      <c r="GC260" s="217"/>
      <c r="GD260" s="217"/>
      <c r="GE260" s="217"/>
      <c r="GF260" s="217"/>
      <c r="GG260" s="217"/>
      <c r="GH260" s="217"/>
      <c r="GI260" s="217"/>
      <c r="GJ260" s="217"/>
      <c r="GK260" s="217"/>
      <c r="GL260" s="217"/>
      <c r="GM260" s="217"/>
      <c r="GN260" s="217"/>
      <c r="GO260" s="217"/>
      <c r="GP260" s="217"/>
      <c r="GQ260" s="217"/>
      <c r="GR260" s="217"/>
      <c r="GS260" s="217"/>
      <c r="GT260" s="217"/>
      <c r="GU260" s="217"/>
      <c r="GV260" s="217"/>
      <c r="GW260" s="217"/>
      <c r="GX260" s="217"/>
      <c r="GY260" s="217"/>
      <c r="GZ260" s="217"/>
      <c r="HA260" s="217"/>
      <c r="HB260" s="217"/>
      <c r="HC260" s="217"/>
      <c r="HD260" s="270" t="s">
        <v>455</v>
      </c>
      <c r="HE260" s="217"/>
      <c r="HF260" s="217"/>
      <c r="HG260" s="217"/>
      <c r="HH260" s="217"/>
      <c r="HI260" s="217"/>
      <c r="HJ260" s="217"/>
      <c r="HK260" s="217"/>
      <c r="HL260" s="217"/>
      <c r="HM260" s="217"/>
      <c r="HN260" s="217"/>
      <c r="HO260" s="217"/>
      <c r="HP260" s="217"/>
      <c r="HQ260" s="217"/>
      <c r="HR260" s="217"/>
      <c r="HS260" s="217"/>
      <c r="HT260" s="217"/>
      <c r="HU260" s="217"/>
      <c r="HV260" s="217"/>
      <c r="HW260" s="217"/>
      <c r="HX260" s="217"/>
      <c r="HY260" s="217"/>
      <c r="HZ260" s="217"/>
      <c r="IA260" s="217"/>
      <c r="IB260" s="217"/>
      <c r="IC260" s="217"/>
      <c r="ID260" s="217"/>
      <c r="IE260" s="217"/>
      <c r="IF260" s="217"/>
      <c r="IG260" s="217"/>
      <c r="IH260" s="217"/>
      <c r="II260" s="217"/>
      <c r="IJ260" s="217"/>
      <c r="IK260" s="217"/>
      <c r="IL260" s="217"/>
      <c r="IM260" s="217"/>
      <c r="IN260" s="217"/>
      <c r="IO260" s="217"/>
      <c r="IP260" s="217"/>
      <c r="IQ260" s="217"/>
      <c r="IR260" s="217"/>
      <c r="IS260" s="270" t="s">
        <v>455</v>
      </c>
      <c r="IT260" s="217"/>
      <c r="IU260" s="217"/>
      <c r="IV260" s="217"/>
      <c r="IW260" s="217"/>
      <c r="IX260" s="217"/>
      <c r="IY260" s="217"/>
      <c r="IZ260" s="217"/>
      <c r="JA260" s="217"/>
      <c r="JB260" s="217"/>
      <c r="JC260" s="217"/>
      <c r="JD260" s="217"/>
      <c r="JE260" s="217"/>
      <c r="JF260" s="217"/>
      <c r="JG260" s="217"/>
      <c r="JH260" s="217"/>
      <c r="JI260" s="217"/>
      <c r="JJ260" s="217"/>
      <c r="JK260" s="217"/>
      <c r="JL260" s="217"/>
      <c r="JM260" s="217"/>
      <c r="JN260" s="217"/>
      <c r="JO260" s="217"/>
      <c r="JP260" s="217"/>
      <c r="JQ260" s="217"/>
      <c r="JR260" s="217"/>
      <c r="JS260" s="217"/>
      <c r="JT260" s="217"/>
      <c r="JU260" s="217"/>
      <c r="JV260" s="217"/>
      <c r="JW260" s="217"/>
      <c r="JX260" s="217"/>
      <c r="JY260" s="217"/>
      <c r="JZ260" s="217"/>
      <c r="KA260" s="217"/>
      <c r="KB260" s="217"/>
      <c r="KC260" s="217"/>
      <c r="KD260" s="217"/>
      <c r="KE260" s="270" t="s">
        <v>455</v>
      </c>
      <c r="KF260" s="217"/>
      <c r="KG260" s="217"/>
      <c r="KH260" s="217"/>
      <c r="KI260" s="217"/>
      <c r="KJ260" s="217"/>
      <c r="KK260" s="217"/>
      <c r="KL260" s="217"/>
      <c r="KM260" s="217"/>
      <c r="KN260" s="217"/>
      <c r="KO260" s="217"/>
      <c r="KP260" s="217"/>
      <c r="KQ260" s="217"/>
      <c r="KR260" s="217"/>
      <c r="KS260" s="217"/>
      <c r="KT260" s="217"/>
      <c r="KU260" s="217"/>
      <c r="KV260" s="217"/>
      <c r="KW260" s="217"/>
      <c r="KX260" s="217"/>
      <c r="KY260" s="217"/>
      <c r="KZ260" s="217"/>
      <c r="LA260" s="217"/>
      <c r="LB260" s="217"/>
      <c r="LC260" s="217"/>
      <c r="LD260" s="217"/>
      <c r="LE260" s="217"/>
      <c r="LF260" s="217"/>
      <c r="LG260" s="217"/>
      <c r="LH260" s="217"/>
      <c r="LI260" s="217"/>
      <c r="LJ260" s="217"/>
      <c r="LK260" s="217"/>
      <c r="LL260" s="217"/>
      <c r="LM260" s="217"/>
      <c r="LN260" s="217"/>
      <c r="LO260" s="217"/>
      <c r="LP260" s="217"/>
      <c r="LQ260" s="217"/>
      <c r="LR260" s="217"/>
      <c r="LS260" s="217"/>
      <c r="LT260" s="270" t="s">
        <v>455</v>
      </c>
      <c r="LU260" s="217"/>
      <c r="LV260" s="217"/>
      <c r="LW260" s="217"/>
      <c r="LX260" s="217"/>
      <c r="LY260" s="217"/>
      <c r="LZ260" s="217"/>
      <c r="MA260" s="217"/>
      <c r="MB260" s="217"/>
      <c r="MC260" s="217"/>
      <c r="MD260" s="217"/>
      <c r="ME260" s="217"/>
      <c r="MF260" s="217"/>
      <c r="MG260" s="217"/>
      <c r="MH260" s="217"/>
      <c r="MI260" s="217"/>
      <c r="MJ260" s="217"/>
      <c r="MK260" s="217"/>
      <c r="ML260" s="217"/>
      <c r="MM260" s="217"/>
      <c r="MN260" s="217"/>
      <c r="MO260" s="217"/>
      <c r="MP260" s="217"/>
      <c r="MQ260" s="217"/>
      <c r="MR260" s="217"/>
      <c r="MS260" s="217"/>
      <c r="MT260" s="217"/>
      <c r="MU260" s="217"/>
      <c r="MV260" s="217"/>
      <c r="MW260" s="217"/>
      <c r="MX260" s="217"/>
      <c r="MY260" s="217"/>
      <c r="MZ260" s="217"/>
      <c r="NA260" s="217"/>
      <c r="NB260" s="217"/>
      <c r="NC260" s="217"/>
      <c r="ND260" s="217"/>
      <c r="NE260" s="217"/>
      <c r="NF260" s="217"/>
      <c r="NG260" s="217"/>
      <c r="NH260" s="217"/>
      <c r="NI260" s="217"/>
      <c r="NJ260" s="217"/>
      <c r="NK260" s="217"/>
      <c r="NL260" s="217"/>
      <c r="NM260" s="217"/>
      <c r="NN260" s="217"/>
      <c r="NO260" s="217"/>
      <c r="NP260" s="217"/>
      <c r="NQ260" s="217"/>
      <c r="NR260" s="217"/>
      <c r="NS260" s="217"/>
      <c r="NT260" s="217"/>
      <c r="NU260" s="217"/>
      <c r="NV260" s="217"/>
      <c r="NW260" s="217"/>
      <c r="NX260" s="217"/>
      <c r="NY260" s="217"/>
      <c r="NZ260" s="217"/>
      <c r="OA260" s="217"/>
      <c r="OB260" s="217"/>
      <c r="OC260" s="217"/>
      <c r="OD260" s="217"/>
      <c r="OE260" s="217"/>
      <c r="OF260" s="217"/>
      <c r="OG260" s="217"/>
      <c r="OH260" s="217"/>
      <c r="OI260" s="217"/>
      <c r="OJ260" s="217"/>
      <c r="OK260" s="217"/>
      <c r="OL260" s="217"/>
      <c r="OM260" s="217"/>
      <c r="ON260" s="217"/>
      <c r="OO260" s="217"/>
      <c r="OP260" s="217"/>
      <c r="OQ260" s="217"/>
      <c r="OR260" s="217"/>
      <c r="OS260" s="267"/>
      <c r="OT260" s="267"/>
      <c r="OU260" s="267"/>
    </row>
    <row r="261" spans="1:852" s="207" customFormat="1">
      <c r="A261" s="267" t="s">
        <v>3416</v>
      </c>
      <c r="B261" s="579" t="s">
        <v>10057</v>
      </c>
      <c r="C261" s="260" t="s">
        <v>3028</v>
      </c>
      <c r="D261" s="260" t="s">
        <v>173</v>
      </c>
      <c r="E261" s="267">
        <v>6</v>
      </c>
      <c r="F261" s="267">
        <v>2</v>
      </c>
      <c r="G261" s="270" t="s">
        <v>410</v>
      </c>
      <c r="H261" s="270" t="s">
        <v>455</v>
      </c>
      <c r="I261" s="270">
        <v>4</v>
      </c>
      <c r="J261" s="270">
        <v>18</v>
      </c>
      <c r="K261" s="270" t="s">
        <v>455</v>
      </c>
      <c r="L261" s="267"/>
      <c r="M261" s="267"/>
      <c r="N261" s="270"/>
      <c r="O261" s="270" t="s">
        <v>602</v>
      </c>
      <c r="P261" s="267">
        <v>21</v>
      </c>
      <c r="Q261" s="267">
        <v>22</v>
      </c>
      <c r="R261" s="267">
        <v>50</v>
      </c>
      <c r="S261" s="270" t="s">
        <v>602</v>
      </c>
      <c r="T261" s="270">
        <v>21</v>
      </c>
      <c r="U261" s="113">
        <v>24.2</v>
      </c>
      <c r="V261" s="113" t="s">
        <v>455</v>
      </c>
      <c r="W261" s="113"/>
      <c r="X261" s="113"/>
      <c r="Y261" s="113"/>
      <c r="Z261" s="113"/>
      <c r="AA261" s="113"/>
      <c r="AB261" s="113"/>
      <c r="AC261" s="113"/>
      <c r="AD261" s="113"/>
      <c r="AE261" s="114"/>
      <c r="AF261" s="113"/>
      <c r="AG261" s="113"/>
      <c r="AH261" s="113"/>
      <c r="AI261" s="267">
        <v>45</v>
      </c>
      <c r="AJ261" s="267">
        <f t="shared" si="68"/>
        <v>27</v>
      </c>
      <c r="AK261" s="267" t="s">
        <v>455</v>
      </c>
      <c r="AL261" s="270" t="s">
        <v>3011</v>
      </c>
      <c r="AM261" s="270" t="s">
        <v>455</v>
      </c>
      <c r="AN261" s="270">
        <v>0</v>
      </c>
      <c r="AO261" s="270">
        <v>26</v>
      </c>
      <c r="AP261" s="270" t="s">
        <v>455</v>
      </c>
      <c r="AQ261" s="267"/>
      <c r="AR261" s="267"/>
      <c r="AS261" s="267"/>
      <c r="AT261" s="270" t="s">
        <v>602</v>
      </c>
      <c r="AU261" s="267">
        <v>21</v>
      </c>
      <c r="AV261" s="267">
        <v>11</v>
      </c>
      <c r="AW261" s="267">
        <v>50</v>
      </c>
      <c r="AX261" s="270" t="s">
        <v>602</v>
      </c>
      <c r="AY261" s="267">
        <v>21</v>
      </c>
      <c r="AZ261" s="114">
        <v>24.7</v>
      </c>
      <c r="BA261" s="114" t="s">
        <v>455</v>
      </c>
      <c r="BB261" s="114"/>
      <c r="BC261" s="114"/>
      <c r="BD261" s="114"/>
      <c r="BE261" s="114"/>
      <c r="BF261" s="114"/>
      <c r="BG261" s="114"/>
      <c r="BH261" s="114"/>
      <c r="BI261" s="114"/>
      <c r="BJ261" s="114"/>
      <c r="BK261" s="114"/>
      <c r="BL261" s="114"/>
      <c r="BM261" s="114"/>
      <c r="BN261" s="270">
        <v>42</v>
      </c>
      <c r="BO261" s="270">
        <f t="shared" si="69"/>
        <v>16</v>
      </c>
      <c r="BP261" s="270" t="s">
        <v>455</v>
      </c>
      <c r="BQ261" s="270"/>
      <c r="BR261" s="270" t="s">
        <v>455</v>
      </c>
      <c r="BS261" s="267"/>
      <c r="BT261" s="267"/>
      <c r="BU261" s="267"/>
      <c r="BV261" s="267"/>
      <c r="BW261" s="267"/>
      <c r="BX261" s="267"/>
      <c r="BY261" s="267"/>
      <c r="BZ261" s="267"/>
      <c r="CA261" s="267"/>
      <c r="CB261" s="267"/>
      <c r="CC261" s="267"/>
      <c r="CD261" s="267"/>
      <c r="CE261" s="114"/>
      <c r="CF261" s="114"/>
      <c r="CG261" s="114"/>
      <c r="CH261" s="114"/>
      <c r="CI261" s="114"/>
      <c r="CJ261" s="114"/>
      <c r="CK261" s="114"/>
      <c r="CL261" s="114"/>
      <c r="CM261" s="114"/>
      <c r="CN261" s="114"/>
      <c r="CO261" s="114"/>
      <c r="CP261" s="114"/>
      <c r="CQ261" s="114"/>
      <c r="CR261" s="114"/>
      <c r="CS261" s="267"/>
      <c r="CT261" s="267"/>
      <c r="CU261" s="267"/>
      <c r="CV261" s="90"/>
      <c r="CW261" s="270"/>
      <c r="CX261" s="90"/>
      <c r="CY261" s="212"/>
      <c r="CZ261" s="212"/>
      <c r="DA261" s="212"/>
      <c r="DB261" s="212"/>
      <c r="DC261" s="212"/>
      <c r="DD261" s="212"/>
      <c r="DE261" s="212"/>
      <c r="DF261" s="212"/>
      <c r="DG261" s="212"/>
      <c r="DH261" s="212"/>
      <c r="DI261" s="212"/>
      <c r="DJ261" s="91"/>
      <c r="DK261" s="91"/>
      <c r="DL261" s="91"/>
      <c r="DM261" s="91"/>
      <c r="DN261" s="91"/>
      <c r="DO261" s="91"/>
      <c r="DP261" s="91"/>
      <c r="DQ261" s="91"/>
      <c r="DR261" s="91"/>
      <c r="DS261" s="91"/>
      <c r="DT261" s="91"/>
      <c r="DU261" s="91"/>
      <c r="DV261" s="91"/>
      <c r="DW261" s="91"/>
      <c r="DX261" s="212"/>
      <c r="DY261" s="212"/>
      <c r="DZ261" s="212"/>
      <c r="EA261" s="212"/>
      <c r="EB261" s="270"/>
      <c r="EC261" s="212"/>
      <c r="ED261" s="212"/>
      <c r="EE261" s="212"/>
      <c r="EF261" s="212"/>
      <c r="EG261" s="212"/>
      <c r="EH261" s="212"/>
      <c r="EI261" s="212"/>
      <c r="EJ261" s="212"/>
      <c r="EK261" s="212"/>
      <c r="EL261" s="212"/>
      <c r="EM261" s="212"/>
      <c r="EN261" s="212"/>
      <c r="EO261" s="91"/>
      <c r="EP261" s="91"/>
      <c r="EQ261" s="91"/>
      <c r="ER261" s="91"/>
      <c r="ES261" s="91"/>
      <c r="ET261" s="91"/>
      <c r="EU261" s="91"/>
      <c r="EV261" s="91"/>
      <c r="EW261" s="91"/>
      <c r="EX261" s="91"/>
      <c r="EY261" s="91"/>
      <c r="EZ261" s="91"/>
      <c r="FA261" s="91"/>
      <c r="FB261" s="91"/>
      <c r="FC261" s="212"/>
      <c r="FD261" s="212"/>
      <c r="FE261" s="212"/>
      <c r="FF261" s="270"/>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70"/>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c r="IS261" s="270"/>
      <c r="IT261" s="212"/>
      <c r="IU261" s="212"/>
      <c r="IV261" s="212"/>
      <c r="IW261" s="212"/>
      <c r="IX261" s="212"/>
      <c r="IY261" s="212"/>
      <c r="IZ261" s="212"/>
      <c r="JA261" s="212"/>
      <c r="JB261" s="212"/>
      <c r="JC261" s="212"/>
      <c r="JD261" s="212"/>
      <c r="JE261" s="212"/>
      <c r="JF261" s="212"/>
      <c r="JG261" s="212"/>
      <c r="JH261" s="212"/>
      <c r="JI261" s="212"/>
      <c r="JJ261" s="212"/>
      <c r="JK261" s="212"/>
      <c r="JL261" s="212"/>
      <c r="JM261" s="212"/>
      <c r="JN261" s="212"/>
      <c r="JO261" s="212"/>
      <c r="JP261" s="212"/>
      <c r="JQ261" s="212"/>
      <c r="JR261" s="212"/>
      <c r="JS261" s="212"/>
      <c r="JT261" s="212"/>
      <c r="JU261" s="212"/>
      <c r="JV261" s="212"/>
      <c r="JW261" s="212"/>
      <c r="JX261" s="212"/>
      <c r="JY261" s="212"/>
      <c r="JZ261" s="212"/>
      <c r="KA261" s="212"/>
      <c r="KB261" s="212"/>
      <c r="KC261" s="212"/>
      <c r="KD261" s="212"/>
      <c r="KE261" s="270"/>
      <c r="KF261" s="212"/>
      <c r="KG261" s="212"/>
      <c r="KH261" s="212"/>
      <c r="KI261" s="212"/>
      <c r="KJ261" s="212"/>
      <c r="KK261" s="212"/>
      <c r="KL261" s="212"/>
      <c r="KM261" s="212"/>
      <c r="KN261" s="212"/>
      <c r="KO261" s="212"/>
      <c r="KP261" s="212"/>
      <c r="KQ261" s="212"/>
      <c r="KR261" s="212"/>
      <c r="KS261" s="212"/>
      <c r="KT261" s="212"/>
      <c r="KU261" s="212"/>
      <c r="KV261" s="212"/>
      <c r="KW261" s="212"/>
      <c r="KX261" s="212"/>
      <c r="KY261" s="212"/>
      <c r="KZ261" s="212"/>
      <c r="LA261" s="212"/>
      <c r="LB261" s="212"/>
      <c r="LC261" s="212"/>
      <c r="LD261" s="212"/>
      <c r="LE261" s="212"/>
      <c r="LF261" s="212"/>
      <c r="LG261" s="212"/>
      <c r="LH261" s="212"/>
      <c r="LI261" s="212"/>
      <c r="LJ261" s="212"/>
      <c r="LK261" s="212"/>
      <c r="LL261" s="212"/>
      <c r="LM261" s="212"/>
      <c r="LN261" s="212"/>
      <c r="LO261" s="212"/>
      <c r="LP261" s="212"/>
      <c r="LQ261" s="212"/>
      <c r="LR261" s="212"/>
      <c r="LS261" s="212"/>
      <c r="LT261" s="270"/>
      <c r="LU261" s="212"/>
      <c r="LV261" s="212"/>
      <c r="LW261" s="212"/>
      <c r="LX261" s="212"/>
      <c r="LY261" s="212"/>
      <c r="LZ261" s="212"/>
      <c r="MA261" s="212"/>
      <c r="MB261" s="212"/>
      <c r="MC261" s="212"/>
      <c r="MD261" s="212"/>
      <c r="ME261" s="212"/>
      <c r="MF261" s="212"/>
      <c r="MG261" s="212"/>
      <c r="MH261" s="212"/>
      <c r="MI261" s="212"/>
      <c r="MJ261" s="212"/>
      <c r="MK261" s="212"/>
      <c r="ML261" s="212"/>
      <c r="MM261" s="212"/>
      <c r="MN261" s="212"/>
      <c r="MO261" s="212"/>
      <c r="MP261" s="212"/>
      <c r="MQ261" s="212"/>
      <c r="MR261" s="212"/>
      <c r="MS261" s="212"/>
      <c r="MT261" s="212"/>
      <c r="MU261" s="212"/>
      <c r="MV261" s="212"/>
      <c r="MW261" s="212"/>
      <c r="MX261" s="212"/>
      <c r="MY261" s="212"/>
      <c r="MZ261" s="212"/>
      <c r="NA261" s="212"/>
      <c r="NB261" s="212"/>
      <c r="NC261" s="212"/>
      <c r="ND261" s="212"/>
      <c r="NE261" s="212"/>
      <c r="NF261" s="212"/>
      <c r="NG261" s="212"/>
      <c r="NH261" s="212"/>
      <c r="NI261" s="212"/>
      <c r="NJ261" s="212"/>
      <c r="NK261" s="212"/>
      <c r="NL261" s="212"/>
      <c r="NM261" s="212"/>
      <c r="NN261" s="212"/>
      <c r="NO261" s="212"/>
      <c r="NP261" s="212"/>
      <c r="NQ261" s="212"/>
      <c r="NR261" s="212"/>
      <c r="NS261" s="212"/>
      <c r="NT261" s="212"/>
      <c r="NU261" s="212"/>
      <c r="NV261" s="212"/>
      <c r="NW261" s="212"/>
      <c r="NX261" s="212"/>
      <c r="NY261" s="212"/>
      <c r="NZ261" s="212"/>
      <c r="OA261" s="212"/>
      <c r="OB261" s="212"/>
      <c r="OC261" s="212"/>
      <c r="OD261" s="212"/>
      <c r="OE261" s="212"/>
      <c r="OF261" s="212"/>
      <c r="OG261" s="212"/>
      <c r="OH261" s="212"/>
      <c r="OI261" s="212"/>
      <c r="OJ261" s="212"/>
      <c r="OK261" s="212"/>
      <c r="OL261" s="212"/>
      <c r="OM261" s="212"/>
      <c r="ON261" s="212"/>
      <c r="OO261" s="212"/>
      <c r="OP261" s="212"/>
      <c r="OQ261" s="212"/>
      <c r="OR261" s="212"/>
      <c r="OS261" s="267"/>
      <c r="OT261" s="267"/>
      <c r="OU261" s="267"/>
      <c r="OV261" s="222"/>
      <c r="OW261" s="222"/>
      <c r="OX261" s="222"/>
      <c r="OY261" s="222"/>
      <c r="OZ261" s="222"/>
      <c r="PA261" s="222"/>
      <c r="PB261" s="222"/>
      <c r="PC261" s="222"/>
      <c r="PD261" s="222"/>
      <c r="PE261" s="222"/>
      <c r="PF261" s="222"/>
      <c r="PG261" s="222"/>
      <c r="PH261" s="222"/>
      <c r="PI261" s="222"/>
      <c r="PJ261" s="222"/>
      <c r="PK261" s="222"/>
      <c r="PL261" s="222"/>
      <c r="PM261" s="222"/>
      <c r="PN261" s="222"/>
      <c r="PO261" s="222"/>
      <c r="PP261" s="222"/>
      <c r="PQ261" s="222"/>
      <c r="PR261" s="222"/>
      <c r="PS261" s="222"/>
      <c r="PT261" s="222"/>
      <c r="PU261" s="222"/>
      <c r="PV261" s="222"/>
      <c r="PW261" s="222"/>
      <c r="PX261" s="222"/>
      <c r="PY261" s="222"/>
      <c r="PZ261" s="222"/>
      <c r="QA261" s="222"/>
      <c r="QB261" s="222"/>
      <c r="QC261" s="222"/>
      <c r="QD261" s="222"/>
      <c r="QE261" s="222"/>
      <c r="QF261" s="222"/>
      <c r="QG261" s="222"/>
      <c r="QH261" s="222"/>
      <c r="QI261" s="222"/>
      <c r="QJ261" s="222"/>
      <c r="QK261" s="222"/>
      <c r="QL261" s="222"/>
      <c r="QM261" s="222"/>
      <c r="QN261" s="222"/>
      <c r="QO261" s="222"/>
      <c r="QP261" s="222"/>
      <c r="QQ261" s="222"/>
      <c r="QR261" s="222"/>
      <c r="QS261" s="222"/>
      <c r="QT261" s="222"/>
      <c r="QU261" s="222"/>
      <c r="QV261" s="222"/>
      <c r="QW261" s="222"/>
      <c r="QX261" s="222"/>
      <c r="QY261" s="222"/>
      <c r="QZ261" s="222"/>
      <c r="RA261" s="222"/>
      <c r="RB261" s="222"/>
      <c r="RC261" s="222"/>
      <c r="RD261" s="222"/>
      <c r="RE261" s="222"/>
      <c r="RF261" s="222"/>
      <c r="RG261" s="222"/>
      <c r="RH261" s="222"/>
      <c r="RI261" s="222"/>
      <c r="RJ261" s="222"/>
      <c r="RK261" s="222"/>
      <c r="RL261" s="222"/>
      <c r="RM261" s="222"/>
      <c r="RN261" s="222"/>
      <c r="RO261" s="222"/>
      <c r="RP261" s="222"/>
      <c r="RQ261" s="222"/>
      <c r="RR261" s="222"/>
      <c r="RS261" s="222"/>
      <c r="RT261" s="222"/>
      <c r="RU261" s="222"/>
      <c r="RV261" s="222"/>
      <c r="RW261" s="222"/>
      <c r="RX261" s="222"/>
      <c r="RY261" s="222"/>
      <c r="RZ261" s="222"/>
      <c r="SA261" s="222"/>
      <c r="SB261" s="222"/>
      <c r="SC261" s="222"/>
      <c r="SD261" s="222"/>
      <c r="SE261" s="222"/>
      <c r="SF261" s="222"/>
      <c r="SG261" s="222"/>
      <c r="SH261" s="222"/>
      <c r="SI261" s="222"/>
      <c r="SJ261" s="222"/>
      <c r="SK261" s="222"/>
      <c r="SL261" s="222"/>
      <c r="SM261" s="222"/>
      <c r="SN261" s="222"/>
      <c r="SO261" s="222"/>
      <c r="SP261" s="222"/>
      <c r="SQ261" s="222"/>
      <c r="SR261" s="222"/>
      <c r="SS261" s="222"/>
      <c r="ST261" s="222"/>
      <c r="SU261" s="222"/>
      <c r="SV261" s="222"/>
      <c r="SW261" s="222"/>
      <c r="SX261" s="222"/>
      <c r="SY261" s="222"/>
      <c r="SZ261" s="222"/>
      <c r="TA261" s="222"/>
      <c r="TB261" s="222"/>
      <c r="TC261" s="222"/>
      <c r="TD261" s="222"/>
      <c r="TE261" s="222"/>
      <c r="TF261" s="222"/>
      <c r="TG261" s="222"/>
      <c r="TH261" s="222"/>
      <c r="TI261" s="222"/>
      <c r="TJ261" s="222"/>
      <c r="TK261" s="222"/>
      <c r="TL261" s="222"/>
      <c r="TM261" s="222"/>
      <c r="TN261" s="222"/>
      <c r="TO261" s="222"/>
      <c r="TP261" s="222"/>
      <c r="TQ261" s="222"/>
      <c r="TR261" s="222"/>
      <c r="TS261" s="222"/>
      <c r="TT261" s="222"/>
      <c r="TU261" s="222"/>
      <c r="TV261" s="222"/>
      <c r="TW261" s="222"/>
      <c r="TX261" s="222"/>
      <c r="TY261" s="222"/>
      <c r="TZ261" s="222"/>
      <c r="UA261" s="222"/>
      <c r="UB261" s="222"/>
      <c r="UC261" s="222"/>
      <c r="UD261" s="222"/>
      <c r="UE261" s="222"/>
      <c r="UF261" s="222"/>
      <c r="UG261" s="222"/>
      <c r="UH261" s="222"/>
      <c r="UI261" s="222"/>
      <c r="UJ261" s="222"/>
      <c r="UK261" s="222"/>
      <c r="UL261" s="222"/>
      <c r="UM261" s="222"/>
      <c r="UN261" s="222"/>
      <c r="UO261" s="222"/>
      <c r="UP261" s="222"/>
      <c r="UQ261" s="222"/>
      <c r="UR261" s="222"/>
      <c r="US261" s="222"/>
      <c r="UT261" s="222"/>
      <c r="UU261" s="222"/>
      <c r="UV261" s="222"/>
      <c r="UW261" s="222"/>
      <c r="UX261" s="222"/>
      <c r="UY261" s="222"/>
      <c r="UZ261" s="222"/>
      <c r="VA261" s="222"/>
      <c r="VB261" s="222"/>
      <c r="VC261" s="222"/>
      <c r="VD261" s="222"/>
      <c r="VE261" s="222"/>
      <c r="VF261" s="222"/>
      <c r="VG261" s="222"/>
      <c r="VH261" s="222"/>
      <c r="VI261" s="222"/>
      <c r="VJ261" s="222"/>
      <c r="VK261" s="222"/>
      <c r="VL261" s="222"/>
      <c r="VM261" s="222"/>
      <c r="VN261" s="222"/>
      <c r="VO261" s="222"/>
      <c r="VP261" s="222"/>
      <c r="VQ261" s="222"/>
      <c r="VR261" s="222"/>
      <c r="VS261" s="222"/>
      <c r="VT261" s="222"/>
      <c r="VU261" s="222"/>
      <c r="VV261" s="222"/>
      <c r="VW261" s="222"/>
      <c r="VX261" s="222"/>
      <c r="VY261" s="222"/>
      <c r="VZ261" s="222"/>
      <c r="WA261" s="222"/>
      <c r="WB261" s="222"/>
      <c r="WC261" s="222"/>
      <c r="WD261" s="222"/>
      <c r="WE261" s="222"/>
      <c r="WF261" s="222"/>
      <c r="WG261" s="222"/>
      <c r="WH261" s="222"/>
      <c r="WI261" s="222"/>
      <c r="WJ261" s="222"/>
      <c r="WK261" s="222"/>
      <c r="WL261" s="222"/>
      <c r="WM261" s="222"/>
      <c r="WN261" s="222"/>
      <c r="WO261" s="222"/>
      <c r="WP261" s="222"/>
      <c r="WQ261" s="222"/>
      <c r="WR261" s="222"/>
      <c r="WS261" s="222"/>
      <c r="WT261" s="222"/>
      <c r="WU261" s="222"/>
      <c r="WV261" s="222"/>
      <c r="WW261" s="222"/>
      <c r="WX261" s="222"/>
      <c r="WY261" s="222"/>
      <c r="WZ261" s="222"/>
      <c r="XA261" s="222"/>
      <c r="XB261" s="222"/>
      <c r="XC261" s="222"/>
      <c r="XD261" s="222"/>
      <c r="XE261" s="222"/>
      <c r="XF261" s="222"/>
      <c r="XG261" s="222"/>
      <c r="XH261" s="222"/>
      <c r="XI261" s="222"/>
      <c r="XJ261" s="222"/>
      <c r="XK261" s="222"/>
      <c r="XL261" s="222"/>
      <c r="XM261" s="222"/>
      <c r="XN261" s="222"/>
      <c r="XO261" s="222"/>
      <c r="XP261" s="222"/>
      <c r="XQ261" s="222"/>
      <c r="XR261" s="222"/>
      <c r="XS261" s="222"/>
      <c r="XT261" s="222"/>
      <c r="XU261" s="222"/>
      <c r="XV261" s="222"/>
      <c r="XW261" s="222"/>
      <c r="XX261" s="222"/>
      <c r="XY261" s="222"/>
      <c r="XZ261" s="222"/>
      <c r="YA261" s="222"/>
      <c r="YB261" s="222"/>
      <c r="YC261" s="222"/>
      <c r="YD261" s="222"/>
      <c r="YE261" s="222"/>
      <c r="YF261" s="222"/>
      <c r="YG261" s="222"/>
      <c r="YH261" s="222"/>
      <c r="YI261" s="222"/>
      <c r="YJ261" s="222"/>
      <c r="YK261" s="222"/>
      <c r="YL261" s="222"/>
      <c r="YM261" s="222"/>
      <c r="YN261" s="222"/>
      <c r="YO261" s="222"/>
      <c r="YP261" s="222"/>
      <c r="YQ261" s="222"/>
      <c r="YR261" s="222"/>
      <c r="YS261" s="222"/>
      <c r="YT261" s="222"/>
      <c r="YU261" s="222"/>
      <c r="YV261" s="222"/>
      <c r="YW261" s="222"/>
      <c r="YX261" s="222"/>
      <c r="YY261" s="222"/>
      <c r="YZ261" s="222"/>
      <c r="ZA261" s="222"/>
      <c r="ZB261" s="222"/>
      <c r="ZC261" s="222"/>
      <c r="ZD261" s="222"/>
      <c r="ZE261" s="222"/>
      <c r="ZF261" s="222"/>
      <c r="ZG261" s="222"/>
      <c r="ZH261" s="222"/>
      <c r="ZI261" s="222"/>
      <c r="ZJ261" s="222"/>
      <c r="ZK261" s="222"/>
      <c r="ZL261" s="222"/>
      <c r="ZM261" s="222"/>
      <c r="ZN261" s="222"/>
      <c r="ZO261" s="222"/>
      <c r="ZP261" s="222"/>
      <c r="ZQ261" s="222"/>
      <c r="ZR261" s="222"/>
      <c r="ZS261" s="222"/>
      <c r="ZT261" s="222"/>
      <c r="ZU261" s="222"/>
      <c r="ZV261" s="222"/>
      <c r="ZW261" s="222"/>
      <c r="ZX261" s="222"/>
      <c r="ZY261" s="222"/>
      <c r="ZZ261" s="222"/>
      <c r="AAA261" s="222"/>
      <c r="AAB261" s="222"/>
      <c r="AAC261" s="222"/>
      <c r="AAD261" s="222"/>
      <c r="AAE261" s="222"/>
      <c r="AAF261" s="222"/>
      <c r="AAG261" s="222"/>
      <c r="AAH261" s="222"/>
      <c r="AAI261" s="222"/>
      <c r="AAJ261" s="222"/>
      <c r="AAK261" s="222"/>
      <c r="AAL261" s="222"/>
      <c r="AAM261" s="222"/>
      <c r="AAN261" s="222"/>
      <c r="AAO261" s="222"/>
      <c r="AAP261" s="222"/>
      <c r="AAQ261" s="222"/>
      <c r="AAR261" s="222"/>
      <c r="AAS261" s="222"/>
      <c r="AAT261" s="222"/>
      <c r="AAU261" s="222"/>
      <c r="AAV261" s="222"/>
      <c r="AAW261" s="222"/>
      <c r="AAX261" s="222"/>
      <c r="AAY261" s="222"/>
      <c r="AAZ261" s="222"/>
      <c r="ABA261" s="222"/>
      <c r="ABB261" s="222"/>
      <c r="ABC261" s="222"/>
      <c r="ABD261" s="222"/>
      <c r="ABE261" s="222"/>
      <c r="ABF261" s="222"/>
      <c r="ABG261" s="222"/>
      <c r="ABH261" s="222"/>
      <c r="ABI261" s="222"/>
      <c r="ABJ261" s="222"/>
      <c r="ABK261" s="222"/>
      <c r="ABL261" s="222"/>
      <c r="ABM261" s="222"/>
      <c r="ABN261" s="222"/>
      <c r="ABO261" s="222"/>
      <c r="ABP261" s="222"/>
      <c r="ABQ261" s="222"/>
      <c r="ABR261" s="222"/>
      <c r="ABS261" s="222"/>
      <c r="ABT261" s="222"/>
      <c r="ABU261" s="222"/>
      <c r="ABV261" s="222"/>
      <c r="ABW261" s="222"/>
      <c r="ABX261" s="222"/>
      <c r="ABY261" s="222"/>
      <c r="ABZ261" s="222"/>
      <c r="ACA261" s="222"/>
      <c r="ACB261" s="222"/>
      <c r="ACC261" s="222"/>
      <c r="ACD261" s="222"/>
      <c r="ACE261" s="222"/>
      <c r="ACF261" s="222"/>
      <c r="ACG261" s="222"/>
      <c r="ACH261" s="222"/>
      <c r="ACI261" s="222"/>
      <c r="ACJ261" s="222"/>
      <c r="ACK261" s="222"/>
      <c r="ACL261" s="222"/>
      <c r="ACM261" s="222"/>
      <c r="ACN261" s="222"/>
      <c r="ACO261" s="222"/>
      <c r="ACP261" s="222"/>
      <c r="ACQ261" s="222"/>
      <c r="ACR261" s="222"/>
      <c r="ACS261" s="222"/>
      <c r="ACT261" s="222"/>
      <c r="ACU261" s="222"/>
      <c r="ACV261" s="222"/>
      <c r="ACW261" s="222"/>
      <c r="ACX261" s="222"/>
      <c r="ACY261" s="222"/>
      <c r="ACZ261" s="222"/>
      <c r="ADA261" s="222"/>
      <c r="ADB261" s="222"/>
      <c r="ADC261" s="222"/>
      <c r="ADD261" s="222"/>
      <c r="ADE261" s="222"/>
      <c r="ADF261" s="222"/>
      <c r="ADG261" s="222"/>
      <c r="ADH261" s="222"/>
      <c r="ADI261" s="222"/>
      <c r="ADJ261" s="222"/>
      <c r="ADK261" s="222"/>
      <c r="ADL261" s="222"/>
      <c r="ADM261" s="222"/>
      <c r="ADN261" s="222"/>
      <c r="ADO261" s="222"/>
      <c r="ADP261" s="222"/>
      <c r="ADQ261" s="222"/>
      <c r="ADR261" s="222"/>
      <c r="ADS261" s="222"/>
      <c r="ADT261" s="222"/>
      <c r="ADU261" s="222"/>
      <c r="ADV261" s="222"/>
      <c r="ADW261" s="222"/>
      <c r="ADX261" s="222"/>
      <c r="ADY261" s="222"/>
      <c r="ADZ261" s="222"/>
      <c r="AEA261" s="222"/>
      <c r="AEB261" s="222"/>
      <c r="AEC261" s="222"/>
      <c r="AED261" s="222"/>
      <c r="AEE261" s="222"/>
      <c r="AEF261" s="222"/>
      <c r="AEG261" s="222"/>
      <c r="AEH261" s="222"/>
      <c r="AEI261" s="222"/>
      <c r="AEJ261" s="222"/>
      <c r="AEK261" s="222"/>
      <c r="AEL261" s="222"/>
      <c r="AEM261" s="222"/>
      <c r="AEN261" s="222"/>
      <c r="AEO261" s="222"/>
      <c r="AEP261" s="222"/>
      <c r="AEQ261" s="222"/>
      <c r="AER261" s="222"/>
      <c r="AES261" s="222"/>
      <c r="AET261" s="222"/>
      <c r="AEU261" s="222"/>
      <c r="AEV261" s="222"/>
      <c r="AEW261" s="222"/>
      <c r="AEX261" s="222"/>
      <c r="AEY261" s="222"/>
      <c r="AEZ261" s="222"/>
      <c r="AFA261" s="222"/>
      <c r="AFB261" s="222"/>
      <c r="AFC261" s="222"/>
      <c r="AFD261" s="222"/>
      <c r="AFE261" s="222"/>
      <c r="AFF261" s="222"/>
      <c r="AFG261" s="222"/>
      <c r="AFH261" s="222"/>
      <c r="AFI261" s="222"/>
      <c r="AFJ261" s="222"/>
      <c r="AFK261" s="222"/>
      <c r="AFL261" s="222"/>
      <c r="AFM261" s="222"/>
      <c r="AFN261" s="222"/>
      <c r="AFO261" s="222"/>
      <c r="AFP261" s="222"/>
      <c r="AFQ261" s="222"/>
      <c r="AFR261" s="222"/>
      <c r="AFS261" s="222"/>
      <c r="AFT261" s="222"/>
    </row>
    <row r="262" spans="1:852">
      <c r="A262" s="98" t="s">
        <v>1115</v>
      </c>
      <c r="B262" s="98" t="s">
        <v>10059</v>
      </c>
      <c r="C262" s="260" t="s">
        <v>173</v>
      </c>
      <c r="D262" s="260" t="s">
        <v>3028</v>
      </c>
      <c r="E262" s="214">
        <v>14</v>
      </c>
      <c r="F262" s="214">
        <v>3</v>
      </c>
      <c r="G262" s="270" t="s">
        <v>2918</v>
      </c>
      <c r="H262" s="103" t="s">
        <v>750</v>
      </c>
      <c r="I262" s="270" t="s">
        <v>455</v>
      </c>
      <c r="J262" s="270">
        <v>5</v>
      </c>
      <c r="K262" s="270" t="s">
        <v>2851</v>
      </c>
      <c r="L262" s="265">
        <v>21</v>
      </c>
      <c r="M262" s="265">
        <v>14</v>
      </c>
      <c r="N262" s="270">
        <v>9</v>
      </c>
      <c r="O262" s="270" t="s">
        <v>455</v>
      </c>
      <c r="P262" s="265"/>
      <c r="Q262" s="265"/>
      <c r="R262" s="265"/>
      <c r="S262" s="270" t="s">
        <v>455</v>
      </c>
      <c r="T262" s="270"/>
      <c r="U262" s="125"/>
      <c r="V262" s="125"/>
      <c r="W262" s="125"/>
      <c r="X262" s="125"/>
      <c r="Y262" s="125"/>
      <c r="Z262" s="125"/>
      <c r="AA262" s="125"/>
      <c r="AB262" s="125"/>
      <c r="AC262" s="125"/>
      <c r="AD262" s="125"/>
      <c r="AE262" s="114"/>
      <c r="AF262" s="125"/>
      <c r="AG262" s="125"/>
      <c r="AH262" s="125"/>
      <c r="AI262" s="265">
        <v>32</v>
      </c>
      <c r="AJ262" s="267">
        <f t="shared" si="68"/>
        <v>27</v>
      </c>
      <c r="AK262" s="267" t="s">
        <v>455</v>
      </c>
      <c r="AL262" s="270" t="s">
        <v>2929</v>
      </c>
      <c r="AM262" s="103" t="s">
        <v>750</v>
      </c>
      <c r="AN262" s="270" t="s">
        <v>455</v>
      </c>
      <c r="AO262" s="270">
        <v>11</v>
      </c>
      <c r="AP262" s="270" t="s">
        <v>2851</v>
      </c>
      <c r="AQ262" s="265">
        <v>21</v>
      </c>
      <c r="AR262" s="265">
        <v>14</v>
      </c>
      <c r="AS262" s="270">
        <v>9</v>
      </c>
      <c r="AT262" s="270" t="s">
        <v>455</v>
      </c>
      <c r="AU262" s="265"/>
      <c r="AV262" s="265"/>
      <c r="AW262" s="265"/>
      <c r="AX262" s="270" t="s">
        <v>455</v>
      </c>
      <c r="AY262" s="217"/>
      <c r="AZ262" s="114"/>
      <c r="BA262" s="114"/>
      <c r="BB262" s="114"/>
      <c r="BC262" s="114"/>
      <c r="BD262" s="114"/>
      <c r="BE262" s="114"/>
      <c r="BF262" s="114"/>
      <c r="BG262" s="114"/>
      <c r="BH262" s="114"/>
      <c r="BI262" s="114"/>
      <c r="BJ262" s="114"/>
      <c r="BK262" s="114"/>
      <c r="BL262" s="114"/>
      <c r="BM262" s="114"/>
      <c r="BN262" s="270">
        <v>34</v>
      </c>
      <c r="BO262" s="270">
        <f t="shared" si="69"/>
        <v>23</v>
      </c>
      <c r="BP262" s="270" t="s">
        <v>455</v>
      </c>
      <c r="BQ262" s="567" t="s">
        <v>2928</v>
      </c>
      <c r="BR262" s="270" t="s">
        <v>750</v>
      </c>
      <c r="BS262" s="270" t="s">
        <v>455</v>
      </c>
      <c r="BT262" s="265">
        <v>4</v>
      </c>
      <c r="BU262" s="270" t="s">
        <v>2851</v>
      </c>
      <c r="BV262" s="265">
        <v>21</v>
      </c>
      <c r="BW262" s="265">
        <v>1</v>
      </c>
      <c r="BX262" s="270">
        <v>9</v>
      </c>
      <c r="BY262" s="270" t="s">
        <v>455</v>
      </c>
      <c r="BZ262" s="265"/>
      <c r="CA262" s="265"/>
      <c r="CB262" s="265"/>
      <c r="CC262" s="270" t="s">
        <v>455</v>
      </c>
      <c r="CD262" s="265"/>
      <c r="CE262" s="114"/>
      <c r="CF262" s="114"/>
      <c r="CG262" s="114"/>
      <c r="CH262" s="114"/>
      <c r="CI262" s="114"/>
      <c r="CJ262" s="114"/>
      <c r="CK262" s="114"/>
      <c r="CL262" s="114"/>
      <c r="CM262" s="114"/>
      <c r="CN262" s="114"/>
      <c r="CO262" s="114"/>
      <c r="CP262" s="114"/>
      <c r="CQ262" s="114"/>
      <c r="CR262" s="114"/>
      <c r="CS262" s="265">
        <v>24</v>
      </c>
      <c r="CT262" s="579">
        <f>CS262-BT262</f>
        <v>20</v>
      </c>
      <c r="CU262" s="265" t="s">
        <v>455</v>
      </c>
      <c r="CV262" s="270"/>
      <c r="CW262" s="270" t="s">
        <v>455</v>
      </c>
      <c r="CX262" s="270"/>
      <c r="CY262" s="265"/>
      <c r="CZ262" s="265"/>
      <c r="DA262" s="265"/>
      <c r="DB262" s="265"/>
      <c r="DC262" s="265"/>
      <c r="DD262" s="265"/>
      <c r="DE262" s="265"/>
      <c r="DF262" s="265"/>
      <c r="DG262" s="265"/>
      <c r="DH262" s="265"/>
      <c r="DI262" s="265"/>
      <c r="DJ262" s="125"/>
      <c r="DK262" s="125"/>
      <c r="DL262" s="125"/>
      <c r="DM262" s="125"/>
      <c r="DN262" s="125"/>
      <c r="DO262" s="125"/>
      <c r="DP262" s="125"/>
      <c r="DQ262" s="125"/>
      <c r="DR262" s="125"/>
      <c r="DS262" s="125"/>
      <c r="DT262" s="125"/>
      <c r="DU262" s="125"/>
      <c r="DV262" s="125"/>
      <c r="DW262" s="125"/>
      <c r="DX262" s="265"/>
      <c r="DY262" s="265"/>
      <c r="DZ262" s="265"/>
      <c r="EA262" s="265"/>
      <c r="EB262" s="270" t="s">
        <v>455</v>
      </c>
      <c r="EC262" s="265"/>
      <c r="ED262" s="265"/>
      <c r="EE262" s="265"/>
      <c r="EF262" s="265"/>
      <c r="EG262" s="265"/>
      <c r="EH262" s="265"/>
      <c r="EI262" s="265"/>
      <c r="EJ262" s="265"/>
      <c r="EK262" s="265"/>
      <c r="EL262" s="265"/>
      <c r="EM262" s="265"/>
      <c r="EN262" s="265"/>
      <c r="EO262" s="125"/>
      <c r="EP262" s="125"/>
      <c r="EQ262" s="125"/>
      <c r="ER262" s="125"/>
      <c r="ES262" s="125"/>
      <c r="ET262" s="125"/>
      <c r="EU262" s="125"/>
      <c r="EV262" s="125"/>
      <c r="EW262" s="125"/>
      <c r="EX262" s="125"/>
      <c r="EY262" s="125"/>
      <c r="EZ262" s="125"/>
      <c r="FA262" s="125"/>
      <c r="FB262" s="125"/>
      <c r="FC262" s="265"/>
      <c r="FD262" s="265"/>
      <c r="FE262" s="265"/>
      <c r="FF262" s="270" t="s">
        <v>455</v>
      </c>
      <c r="FG262" s="270"/>
      <c r="FH262" s="265"/>
      <c r="FI262" s="265"/>
      <c r="FJ262" s="265"/>
      <c r="FK262" s="265"/>
      <c r="FL262" s="265"/>
      <c r="FM262" s="265"/>
      <c r="FN262" s="265"/>
      <c r="FO262" s="265"/>
      <c r="FP262" s="265"/>
      <c r="FQ262" s="265"/>
      <c r="FR262" s="265"/>
      <c r="FS262" s="265"/>
      <c r="FT262" s="125"/>
      <c r="FU262" s="125"/>
      <c r="FV262" s="125"/>
      <c r="FW262" s="125"/>
      <c r="FX262" s="125"/>
      <c r="FY262" s="125"/>
      <c r="FZ262" s="125"/>
      <c r="GA262" s="125"/>
      <c r="GB262" s="125"/>
      <c r="GC262" s="125"/>
      <c r="GD262" s="125"/>
      <c r="GE262" s="125"/>
      <c r="GF262" s="125"/>
      <c r="GG262" s="125"/>
      <c r="GH262" s="265"/>
      <c r="GI262" s="265"/>
      <c r="GJ262" s="265"/>
      <c r="GK262" s="270"/>
      <c r="GL262" s="265"/>
      <c r="GM262" s="265"/>
      <c r="GN262" s="265"/>
      <c r="GO262" s="265"/>
      <c r="GP262" s="265"/>
      <c r="GQ262" s="265"/>
      <c r="GR262" s="265"/>
      <c r="GS262" s="265"/>
      <c r="GT262" s="265"/>
      <c r="GU262" s="265"/>
      <c r="GV262" s="265"/>
      <c r="GW262" s="265"/>
      <c r="GX262" s="265"/>
      <c r="GY262" s="265"/>
      <c r="GZ262" s="265"/>
      <c r="HA262" s="265"/>
      <c r="HB262" s="265"/>
      <c r="HC262" s="265"/>
      <c r="HD262" s="270" t="s">
        <v>455</v>
      </c>
      <c r="HE262" s="265"/>
      <c r="HF262" s="265"/>
      <c r="HG262" s="265"/>
      <c r="HH262" s="265"/>
      <c r="HI262" s="265"/>
      <c r="HJ262" s="265"/>
      <c r="HK262" s="265"/>
      <c r="HL262" s="265"/>
      <c r="HM262" s="265"/>
      <c r="HN262" s="265"/>
      <c r="HO262" s="265"/>
      <c r="HP262" s="265"/>
      <c r="HQ262" s="265"/>
      <c r="HR262" s="265"/>
      <c r="HS262" s="265"/>
      <c r="HT262" s="265"/>
      <c r="HU262" s="265"/>
      <c r="HV262" s="265"/>
      <c r="HW262" s="265"/>
      <c r="HX262" s="265"/>
      <c r="HY262" s="265"/>
      <c r="HZ262" s="265"/>
      <c r="IA262" s="265"/>
      <c r="IB262" s="265"/>
      <c r="IC262" s="265"/>
      <c r="ID262" s="265"/>
      <c r="IE262" s="265"/>
      <c r="IF262" s="265"/>
      <c r="IG262" s="265"/>
      <c r="IH262" s="265"/>
      <c r="II262" s="265"/>
      <c r="IJ262" s="265"/>
      <c r="IK262" s="270"/>
      <c r="IL262" s="265"/>
      <c r="IM262" s="265"/>
      <c r="IN262" s="265"/>
      <c r="IO262" s="265"/>
      <c r="IP262" s="265"/>
      <c r="IQ262" s="265"/>
      <c r="IR262" s="265"/>
      <c r="IS262" s="270" t="s">
        <v>455</v>
      </c>
      <c r="IT262" s="265"/>
      <c r="IU262" s="265"/>
      <c r="IV262" s="265"/>
      <c r="IW262" s="265"/>
      <c r="IX262" s="265"/>
      <c r="IY262" s="265"/>
      <c r="IZ262" s="265"/>
      <c r="JA262" s="265"/>
      <c r="JB262" s="265"/>
      <c r="JC262" s="265"/>
      <c r="JD262" s="265"/>
      <c r="JE262" s="265"/>
      <c r="JF262" s="265"/>
      <c r="JG262" s="265"/>
      <c r="JH262" s="265"/>
      <c r="JI262" s="265"/>
      <c r="JJ262" s="265"/>
      <c r="JK262" s="265"/>
      <c r="JL262" s="265"/>
      <c r="JM262" s="265"/>
      <c r="JN262" s="265"/>
      <c r="JO262" s="265"/>
      <c r="JP262" s="265"/>
      <c r="JQ262" s="265"/>
      <c r="JR262" s="265"/>
      <c r="JS262" s="265"/>
      <c r="JT262" s="265"/>
      <c r="JU262" s="265"/>
      <c r="JV262" s="265"/>
      <c r="JW262" s="265"/>
      <c r="JX262" s="265"/>
      <c r="JY262" s="265"/>
      <c r="JZ262" s="265"/>
      <c r="KA262" s="265"/>
      <c r="KB262" s="265"/>
      <c r="KC262" s="265"/>
      <c r="KD262" s="265"/>
      <c r="KE262" s="270" t="s">
        <v>455</v>
      </c>
      <c r="KF262" s="265"/>
      <c r="KG262" s="265"/>
      <c r="KH262" s="265"/>
      <c r="KI262" s="265"/>
      <c r="KJ262" s="265"/>
      <c r="KK262" s="265"/>
      <c r="KL262" s="265"/>
      <c r="KM262" s="265"/>
      <c r="KN262" s="265"/>
      <c r="KO262" s="265"/>
      <c r="KP262" s="265"/>
      <c r="KQ262" s="265"/>
      <c r="KR262" s="265"/>
      <c r="KS262" s="265"/>
      <c r="KT262" s="265"/>
      <c r="KU262" s="265"/>
      <c r="KV262" s="265"/>
      <c r="KW262" s="265"/>
      <c r="KX262" s="265"/>
      <c r="KY262" s="265"/>
      <c r="KZ262" s="265"/>
      <c r="LA262" s="265"/>
      <c r="LB262" s="265"/>
      <c r="LC262" s="265"/>
      <c r="LD262" s="265"/>
      <c r="LE262" s="265"/>
      <c r="LF262" s="265"/>
      <c r="LG262" s="265"/>
      <c r="LH262" s="265"/>
      <c r="LI262" s="265"/>
      <c r="LJ262" s="265"/>
      <c r="LK262" s="265"/>
      <c r="LL262" s="265"/>
      <c r="LM262" s="270"/>
      <c r="LN262" s="265"/>
      <c r="LO262" s="265"/>
      <c r="LP262" s="265"/>
      <c r="LQ262" s="265"/>
      <c r="LR262" s="265"/>
      <c r="LS262" s="265"/>
      <c r="LT262" s="270" t="s">
        <v>455</v>
      </c>
      <c r="LU262" s="265"/>
      <c r="LV262" s="265"/>
      <c r="LW262" s="265"/>
      <c r="LX262" s="265"/>
      <c r="LY262" s="265"/>
      <c r="LZ262" s="265"/>
      <c r="MA262" s="265"/>
      <c r="MB262" s="265"/>
      <c r="MC262" s="265"/>
      <c r="MD262" s="265"/>
      <c r="ME262" s="265"/>
      <c r="MF262" s="265"/>
      <c r="MG262" s="265"/>
      <c r="MH262" s="265"/>
      <c r="MI262" s="265"/>
      <c r="MJ262" s="265"/>
      <c r="MK262" s="265"/>
      <c r="ML262" s="265"/>
      <c r="MM262" s="265"/>
      <c r="MN262" s="265"/>
      <c r="MO262" s="265"/>
      <c r="MP262" s="265"/>
      <c r="MQ262" s="265"/>
      <c r="MR262" s="265"/>
      <c r="MS262" s="265"/>
      <c r="MT262" s="265"/>
      <c r="MU262" s="265"/>
      <c r="MV262" s="265"/>
      <c r="MW262" s="265"/>
      <c r="MX262" s="265"/>
      <c r="MY262" s="265"/>
      <c r="MZ262" s="265"/>
      <c r="NA262" s="265"/>
      <c r="NB262" s="265"/>
      <c r="NC262" s="265"/>
      <c r="ND262" s="265"/>
      <c r="NE262" s="265"/>
      <c r="NF262" s="265"/>
      <c r="NG262" s="265"/>
      <c r="NH262" s="265"/>
      <c r="NI262" s="265"/>
      <c r="NJ262" s="265"/>
      <c r="NK262" s="265"/>
      <c r="NL262" s="265"/>
      <c r="NM262" s="265"/>
      <c r="NN262" s="265"/>
      <c r="NO262" s="265"/>
      <c r="NP262" s="265"/>
      <c r="NQ262" s="265"/>
      <c r="NR262" s="265"/>
      <c r="NS262" s="265"/>
      <c r="NT262" s="265"/>
      <c r="NU262" s="265"/>
      <c r="NV262" s="265"/>
      <c r="NW262" s="265"/>
      <c r="NX262" s="265"/>
      <c r="NY262" s="265"/>
      <c r="NZ262" s="265"/>
      <c r="OA262" s="265"/>
      <c r="OB262" s="265"/>
      <c r="OC262" s="265"/>
      <c r="OD262" s="265"/>
      <c r="OE262" s="265"/>
      <c r="OF262" s="265"/>
      <c r="OG262" s="265"/>
      <c r="OH262" s="265"/>
      <c r="OI262" s="265"/>
      <c r="OJ262" s="265"/>
      <c r="OK262" s="265"/>
      <c r="OL262" s="265"/>
      <c r="OM262" s="265"/>
      <c r="ON262" s="265"/>
      <c r="OO262" s="265"/>
      <c r="OP262" s="265"/>
      <c r="OQ262" s="265"/>
      <c r="OR262" s="265"/>
      <c r="OS262" s="267">
        <f>IF(ISERROR(#REF!),0,1)</f>
        <v>0</v>
      </c>
      <c r="OT262" s="267">
        <f t="shared" ref="OT262:OU265" si="70">IF(C262="YES",1,0)</f>
        <v>0</v>
      </c>
      <c r="OU262" s="267">
        <f t="shared" si="70"/>
        <v>1</v>
      </c>
      <c r="OV262" s="222"/>
      <c r="OW262" s="222"/>
      <c r="OX262" s="222"/>
      <c r="OY262" s="222"/>
      <c r="OZ262" s="222"/>
      <c r="PA262" s="222"/>
      <c r="PB262" s="222"/>
      <c r="PC262" s="222"/>
      <c r="PD262" s="222"/>
      <c r="PE262" s="222"/>
      <c r="PF262" s="222"/>
      <c r="PG262" s="222"/>
      <c r="PH262" s="222"/>
      <c r="PI262" s="222"/>
      <c r="PJ262" s="222"/>
      <c r="PK262" s="222"/>
      <c r="PL262" s="222"/>
      <c r="PM262" s="222"/>
      <c r="PN262" s="222"/>
      <c r="PO262" s="222"/>
      <c r="PP262" s="222"/>
      <c r="PQ262" s="222"/>
      <c r="PR262" s="222"/>
      <c r="PS262" s="222"/>
      <c r="PT262" s="222"/>
      <c r="PU262" s="222"/>
      <c r="PV262" s="222"/>
      <c r="PW262" s="222"/>
      <c r="PX262" s="222"/>
      <c r="PY262" s="222"/>
      <c r="PZ262" s="222"/>
      <c r="QA262" s="222"/>
      <c r="QB262" s="222"/>
      <c r="QC262" s="222"/>
      <c r="QD262" s="222"/>
      <c r="QE262" s="222"/>
      <c r="QF262" s="222"/>
      <c r="QG262" s="222"/>
      <c r="QH262" s="222"/>
      <c r="QI262" s="222"/>
      <c r="QJ262" s="222"/>
      <c r="QK262" s="222"/>
      <c r="QL262" s="222"/>
      <c r="QM262" s="222"/>
      <c r="QN262" s="222"/>
      <c r="QO262" s="222"/>
      <c r="QP262" s="222"/>
      <c r="QQ262" s="222"/>
      <c r="QR262" s="222"/>
      <c r="QS262" s="222"/>
      <c r="QT262" s="222"/>
      <c r="QU262" s="222"/>
      <c r="QV262" s="222"/>
      <c r="QW262" s="222"/>
      <c r="QX262" s="222"/>
      <c r="QY262" s="222"/>
      <c r="QZ262" s="222"/>
      <c r="RA262" s="222"/>
      <c r="RB262" s="222"/>
      <c r="RC262" s="222"/>
      <c r="RD262" s="222"/>
      <c r="RE262" s="222"/>
      <c r="RF262" s="222"/>
      <c r="RG262" s="222"/>
      <c r="RH262" s="222"/>
      <c r="RI262" s="222"/>
      <c r="RJ262" s="222"/>
      <c r="RK262" s="222"/>
      <c r="RL262" s="222"/>
      <c r="RM262" s="222"/>
      <c r="RN262" s="222"/>
      <c r="RO262" s="222"/>
      <c r="RP262" s="222"/>
      <c r="RQ262" s="222"/>
      <c r="RR262" s="222"/>
      <c r="RS262" s="222"/>
      <c r="RT262" s="222"/>
      <c r="RU262" s="222"/>
      <c r="RV262" s="222"/>
      <c r="RW262" s="222"/>
      <c r="RX262" s="222"/>
      <c r="RY262" s="222"/>
      <c r="RZ262" s="222"/>
      <c r="SA262" s="222"/>
      <c r="SB262" s="222"/>
      <c r="SC262" s="222"/>
      <c r="SD262" s="222"/>
      <c r="SE262" s="222"/>
      <c r="SF262" s="222"/>
      <c r="SG262" s="222"/>
      <c r="SH262" s="222"/>
      <c r="SI262" s="222"/>
      <c r="SJ262" s="222"/>
      <c r="SK262" s="222"/>
      <c r="SL262" s="222"/>
      <c r="SM262" s="222"/>
      <c r="SN262" s="222"/>
      <c r="SO262" s="222"/>
      <c r="SP262" s="222"/>
      <c r="SQ262" s="222"/>
      <c r="SR262" s="222"/>
      <c r="SS262" s="222"/>
      <c r="ST262" s="222"/>
      <c r="SU262" s="222"/>
      <c r="SV262" s="222"/>
      <c r="SW262" s="222"/>
      <c r="SX262" s="222"/>
      <c r="SY262" s="222"/>
      <c r="SZ262" s="222"/>
      <c r="TA262" s="222"/>
      <c r="TB262" s="222"/>
      <c r="TC262" s="222"/>
      <c r="TD262" s="222"/>
      <c r="TE262" s="222"/>
      <c r="TF262" s="222"/>
      <c r="TG262" s="222"/>
      <c r="TH262" s="222"/>
      <c r="TI262" s="222"/>
      <c r="TJ262" s="222"/>
      <c r="TK262" s="222"/>
      <c r="TL262" s="222"/>
      <c r="TM262" s="222"/>
      <c r="TN262" s="222"/>
      <c r="TO262" s="222"/>
      <c r="TP262" s="222"/>
      <c r="TQ262" s="222"/>
      <c r="TR262" s="222"/>
      <c r="TS262" s="222"/>
      <c r="TT262" s="222"/>
      <c r="TU262" s="222"/>
      <c r="TV262" s="222"/>
      <c r="TW262" s="222"/>
      <c r="TX262" s="222"/>
      <c r="TY262" s="222"/>
      <c r="TZ262" s="222"/>
      <c r="UA262" s="222"/>
      <c r="UB262" s="222"/>
      <c r="UC262" s="222"/>
      <c r="UD262" s="222"/>
      <c r="UE262" s="222"/>
      <c r="UF262" s="222"/>
      <c r="UG262" s="222"/>
      <c r="UH262" s="222"/>
      <c r="UI262" s="222"/>
      <c r="UJ262" s="222"/>
      <c r="UK262" s="222"/>
      <c r="UL262" s="222"/>
      <c r="UM262" s="222"/>
      <c r="UN262" s="222"/>
      <c r="UO262" s="222"/>
      <c r="UP262" s="222"/>
      <c r="UQ262" s="222"/>
      <c r="UR262" s="222"/>
      <c r="US262" s="222"/>
      <c r="UT262" s="222"/>
      <c r="UU262" s="222"/>
      <c r="UV262" s="222"/>
      <c r="UW262" s="222"/>
      <c r="UX262" s="222"/>
      <c r="UY262" s="222"/>
      <c r="UZ262" s="222"/>
      <c r="VA262" s="222"/>
      <c r="VB262" s="222"/>
      <c r="VC262" s="222"/>
      <c r="VD262" s="222"/>
      <c r="VE262" s="222"/>
      <c r="VF262" s="222"/>
      <c r="VG262" s="222"/>
      <c r="VH262" s="222"/>
      <c r="VI262" s="222"/>
      <c r="VJ262" s="222"/>
      <c r="VK262" s="222"/>
      <c r="VL262" s="222"/>
      <c r="VM262" s="222"/>
      <c r="VN262" s="222"/>
      <c r="VO262" s="222"/>
      <c r="VP262" s="222"/>
      <c r="VQ262" s="222"/>
      <c r="VR262" s="222"/>
      <c r="VS262" s="222"/>
      <c r="VT262" s="222"/>
      <c r="VU262" s="222"/>
      <c r="VV262" s="222"/>
      <c r="VW262" s="222"/>
      <c r="VX262" s="222"/>
      <c r="VY262" s="222"/>
      <c r="VZ262" s="222"/>
      <c r="WA262" s="222"/>
      <c r="WB262" s="222"/>
      <c r="WC262" s="222"/>
      <c r="WD262" s="222"/>
      <c r="WE262" s="222"/>
      <c r="WF262" s="222"/>
      <c r="WG262" s="222"/>
      <c r="WH262" s="222"/>
      <c r="WI262" s="222"/>
      <c r="WJ262" s="222"/>
      <c r="WK262" s="222"/>
      <c r="WL262" s="222"/>
      <c r="WM262" s="222"/>
      <c r="WN262" s="222"/>
      <c r="WO262" s="222"/>
      <c r="WP262" s="222"/>
      <c r="WQ262" s="222"/>
      <c r="WR262" s="222"/>
      <c r="WS262" s="222"/>
      <c r="WT262" s="222"/>
      <c r="WU262" s="222"/>
      <c r="WV262" s="222"/>
      <c r="WW262" s="222"/>
      <c r="WX262" s="222"/>
      <c r="WY262" s="222"/>
      <c r="WZ262" s="222"/>
      <c r="XA262" s="222"/>
      <c r="XB262" s="222"/>
      <c r="XC262" s="222"/>
      <c r="XD262" s="222"/>
      <c r="XE262" s="222"/>
      <c r="XF262" s="222"/>
      <c r="XG262" s="222"/>
      <c r="XH262" s="222"/>
      <c r="XI262" s="222"/>
      <c r="XJ262" s="222"/>
      <c r="XK262" s="222"/>
      <c r="XL262" s="222"/>
      <c r="XM262" s="222"/>
      <c r="XN262" s="222"/>
      <c r="XO262" s="222"/>
      <c r="XP262" s="222"/>
      <c r="XQ262" s="222"/>
      <c r="XR262" s="222"/>
      <c r="XS262" s="222"/>
      <c r="XT262" s="222"/>
      <c r="XU262" s="222"/>
      <c r="XV262" s="222"/>
      <c r="XW262" s="222"/>
      <c r="XX262" s="222"/>
      <c r="XY262" s="222"/>
      <c r="XZ262" s="222"/>
      <c r="YA262" s="222"/>
      <c r="YB262" s="222"/>
      <c r="YC262" s="222"/>
      <c r="YD262" s="222"/>
      <c r="YE262" s="222"/>
      <c r="YF262" s="222"/>
      <c r="YG262" s="222"/>
      <c r="YH262" s="222"/>
      <c r="YI262" s="222"/>
      <c r="YJ262" s="222"/>
      <c r="YK262" s="222"/>
      <c r="YL262" s="222"/>
      <c r="YM262" s="222"/>
      <c r="YN262" s="222"/>
      <c r="YO262" s="222"/>
      <c r="YP262" s="222"/>
      <c r="YQ262" s="222"/>
      <c r="YR262" s="222"/>
      <c r="YS262" s="222"/>
      <c r="YT262" s="222"/>
      <c r="YU262" s="222"/>
      <c r="YV262" s="222"/>
      <c r="YW262" s="222"/>
      <c r="YX262" s="222"/>
      <c r="YY262" s="222"/>
      <c r="YZ262" s="222"/>
      <c r="ZA262" s="222"/>
      <c r="ZB262" s="222"/>
      <c r="ZC262" s="222"/>
      <c r="ZD262" s="222"/>
      <c r="ZE262" s="222"/>
      <c r="ZF262" s="222"/>
      <c r="ZG262" s="222"/>
      <c r="ZH262" s="222"/>
      <c r="ZI262" s="222"/>
      <c r="ZJ262" s="222"/>
      <c r="ZK262" s="222"/>
      <c r="ZL262" s="222"/>
      <c r="ZM262" s="222"/>
      <c r="ZN262" s="222"/>
      <c r="ZO262" s="222"/>
      <c r="ZP262" s="222"/>
      <c r="ZQ262" s="222"/>
      <c r="ZR262" s="222"/>
      <c r="ZS262" s="222"/>
      <c r="ZT262" s="222"/>
      <c r="ZU262" s="222"/>
      <c r="ZV262" s="222"/>
      <c r="ZW262" s="222"/>
      <c r="ZX262" s="222"/>
      <c r="ZY262" s="222"/>
      <c r="ZZ262" s="222"/>
      <c r="AAA262" s="222"/>
      <c r="AAB262" s="222"/>
      <c r="AAC262" s="222"/>
      <c r="AAD262" s="222"/>
      <c r="AAE262" s="222"/>
      <c r="AAF262" s="222"/>
      <c r="AAG262" s="222"/>
      <c r="AAH262" s="222"/>
      <c r="AAI262" s="222"/>
      <c r="AAJ262" s="222"/>
      <c r="AAK262" s="222"/>
      <c r="AAL262" s="222"/>
      <c r="AAM262" s="222"/>
      <c r="AAN262" s="222"/>
      <c r="AAO262" s="222"/>
      <c r="AAP262" s="222"/>
      <c r="AAQ262" s="222"/>
      <c r="AAR262" s="222"/>
      <c r="AAS262" s="222"/>
      <c r="AAT262" s="222"/>
      <c r="AAU262" s="222"/>
      <c r="AAV262" s="222"/>
      <c r="AAW262" s="222"/>
      <c r="AAX262" s="222"/>
      <c r="AAY262" s="222"/>
      <c r="AAZ262" s="222"/>
      <c r="ABA262" s="222"/>
      <c r="ABB262" s="222"/>
      <c r="ABC262" s="222"/>
      <c r="ABD262" s="222"/>
      <c r="ABE262" s="222"/>
      <c r="ABF262" s="222"/>
      <c r="ABG262" s="222"/>
      <c r="ABH262" s="222"/>
      <c r="ABI262" s="222"/>
      <c r="ABJ262" s="222"/>
      <c r="ABK262" s="222"/>
      <c r="ABL262" s="222"/>
      <c r="ABM262" s="222"/>
      <c r="ABN262" s="222"/>
      <c r="ABO262" s="222"/>
      <c r="ABP262" s="222"/>
      <c r="ABQ262" s="222"/>
      <c r="ABR262" s="222"/>
      <c r="ABS262" s="222"/>
      <c r="ABT262" s="222"/>
      <c r="ABU262" s="222"/>
      <c r="ABV262" s="222"/>
      <c r="ABW262" s="222"/>
      <c r="ABX262" s="222"/>
      <c r="ABY262" s="222"/>
      <c r="ABZ262" s="222"/>
      <c r="ACA262" s="222"/>
      <c r="ACB262" s="222"/>
      <c r="ACC262" s="222"/>
      <c r="ACD262" s="222"/>
      <c r="ACE262" s="222"/>
      <c r="ACF262" s="222"/>
      <c r="ACG262" s="222"/>
      <c r="ACH262" s="222"/>
      <c r="ACI262" s="222"/>
      <c r="ACJ262" s="222"/>
      <c r="ACK262" s="222"/>
      <c r="ACL262" s="222"/>
      <c r="ACM262" s="222"/>
      <c r="ACN262" s="222"/>
      <c r="ACO262" s="222"/>
      <c r="ACP262" s="222"/>
      <c r="ACQ262" s="222"/>
      <c r="ACR262" s="222"/>
      <c r="ACS262" s="222"/>
      <c r="ACT262" s="222"/>
      <c r="ACU262" s="222"/>
      <c r="ACV262" s="222"/>
      <c r="ACW262" s="222"/>
      <c r="ACX262" s="222"/>
      <c r="ACY262" s="222"/>
      <c r="ACZ262" s="222"/>
      <c r="ADA262" s="222"/>
      <c r="ADB262" s="222"/>
      <c r="ADC262" s="222"/>
      <c r="ADD262" s="222"/>
      <c r="ADE262" s="222"/>
      <c r="ADF262" s="222"/>
      <c r="ADG262" s="222"/>
      <c r="ADH262" s="222"/>
      <c r="ADI262" s="222"/>
      <c r="ADJ262" s="222"/>
      <c r="ADK262" s="222"/>
      <c r="ADL262" s="222"/>
      <c r="ADM262" s="222"/>
      <c r="ADN262" s="222"/>
      <c r="ADO262" s="222"/>
      <c r="ADP262" s="222"/>
      <c r="ADQ262" s="222"/>
      <c r="ADR262" s="222"/>
      <c r="ADS262" s="222"/>
      <c r="ADT262" s="222"/>
      <c r="ADU262" s="222"/>
      <c r="ADV262" s="222"/>
      <c r="ADW262" s="222"/>
      <c r="ADX262" s="222"/>
      <c r="ADY262" s="222"/>
      <c r="ADZ262" s="222"/>
      <c r="AEA262" s="222"/>
      <c r="AEB262" s="222"/>
      <c r="AEC262" s="222"/>
      <c r="AED262" s="222"/>
      <c r="AEE262" s="222"/>
      <c r="AEF262" s="222"/>
      <c r="AEG262" s="222"/>
      <c r="AEH262" s="222"/>
      <c r="AEI262" s="222"/>
      <c r="AEJ262" s="222"/>
      <c r="AEK262" s="222"/>
      <c r="AEL262" s="222"/>
      <c r="AEM262" s="222"/>
      <c r="AEN262" s="222"/>
      <c r="AEO262" s="222"/>
      <c r="AEP262" s="222"/>
      <c r="AEQ262" s="222"/>
      <c r="AER262" s="222"/>
      <c r="AES262" s="222"/>
      <c r="AET262" s="222"/>
      <c r="AEU262" s="222"/>
      <c r="AEV262" s="222"/>
      <c r="AEW262" s="222"/>
      <c r="AEX262" s="222"/>
      <c r="AEY262" s="222"/>
      <c r="AEZ262" s="222"/>
      <c r="AFA262" s="222"/>
      <c r="AFB262" s="222"/>
      <c r="AFC262" s="222"/>
      <c r="AFD262" s="222"/>
      <c r="AFE262" s="222"/>
      <c r="AFF262" s="222"/>
      <c r="AFG262" s="222"/>
      <c r="AFH262" s="222"/>
      <c r="AFI262" s="222"/>
      <c r="AFJ262" s="222"/>
      <c r="AFK262" s="222"/>
      <c r="AFL262" s="222"/>
      <c r="AFM262" s="222"/>
      <c r="AFN262" s="222"/>
      <c r="AFO262" s="222"/>
      <c r="AFP262" s="222"/>
      <c r="AFQ262" s="222"/>
      <c r="AFR262" s="222"/>
      <c r="AFS262" s="222"/>
      <c r="AFT262" s="222"/>
    </row>
    <row r="263" spans="1:852">
      <c r="A263" s="267" t="s">
        <v>606</v>
      </c>
      <c r="B263" s="579" t="s">
        <v>10057</v>
      </c>
      <c r="C263" s="840" t="str">
        <f>IF(Severity!F263&gt;=0.5,"YES","NO")</f>
        <v>YES</v>
      </c>
      <c r="D263" s="840" t="str">
        <f>IF(Severity!G263&gt;=0.5,"YES","NO")</f>
        <v>NO</v>
      </c>
      <c r="E263" s="109">
        <v>6</v>
      </c>
      <c r="F263" s="109">
        <v>2</v>
      </c>
      <c r="G263" s="270" t="s">
        <v>608</v>
      </c>
      <c r="H263" s="270" t="s">
        <v>455</v>
      </c>
      <c r="I263" s="270">
        <v>1</v>
      </c>
      <c r="J263" s="270">
        <v>16</v>
      </c>
      <c r="K263" s="270" t="s">
        <v>455</v>
      </c>
      <c r="L263" s="267"/>
      <c r="M263" s="267"/>
      <c r="N263" s="270"/>
      <c r="O263" s="270" t="s">
        <v>455</v>
      </c>
      <c r="P263" s="267"/>
      <c r="Q263" s="267"/>
      <c r="R263" s="267"/>
      <c r="S263" s="270" t="s">
        <v>602</v>
      </c>
      <c r="T263" s="270">
        <v>17</v>
      </c>
      <c r="W263" s="91">
        <v>25.6</v>
      </c>
      <c r="X263" s="91">
        <v>5.55</v>
      </c>
      <c r="Y263" s="267"/>
      <c r="Z263" s="267"/>
      <c r="AA263" s="113">
        <v>7.4</v>
      </c>
      <c r="AB263" s="113">
        <v>4.79</v>
      </c>
      <c r="AC263" s="113"/>
      <c r="AD263" s="113"/>
      <c r="AE263" s="114"/>
      <c r="AF263" s="113"/>
      <c r="AG263" s="113"/>
      <c r="AH263" s="113"/>
      <c r="AI263" s="267">
        <v>79</v>
      </c>
      <c r="AJ263" s="267">
        <f t="shared" si="68"/>
        <v>63</v>
      </c>
      <c r="AK263" s="267">
        <v>63</v>
      </c>
      <c r="AL263" s="270" t="s">
        <v>406</v>
      </c>
      <c r="AM263" s="270" t="s">
        <v>455</v>
      </c>
      <c r="AN263" s="270">
        <v>5</v>
      </c>
      <c r="AO263" s="270">
        <v>14</v>
      </c>
      <c r="AP263" s="270" t="s">
        <v>455</v>
      </c>
      <c r="AQ263" s="267"/>
      <c r="AR263" s="267"/>
      <c r="AS263" s="267"/>
      <c r="AT263" s="270" t="s">
        <v>455</v>
      </c>
      <c r="AU263" s="267"/>
      <c r="AV263" s="267"/>
      <c r="AW263" s="267"/>
      <c r="AX263" s="267" t="s">
        <v>602</v>
      </c>
      <c r="AY263" s="267">
        <v>17</v>
      </c>
      <c r="AZ263" s="114"/>
      <c r="BA263" s="114"/>
      <c r="BB263" s="114">
        <v>25.8</v>
      </c>
      <c r="BC263" s="114">
        <v>7.93</v>
      </c>
      <c r="BD263" s="114"/>
      <c r="BE263" s="114"/>
      <c r="BF263" s="114">
        <v>7.5</v>
      </c>
      <c r="BG263" s="114">
        <v>4.9000000000000004</v>
      </c>
      <c r="BH263" s="114"/>
      <c r="BI263" s="114"/>
      <c r="BJ263" s="114"/>
      <c r="BK263" s="114"/>
      <c r="BL263" s="114"/>
      <c r="BM263" s="114"/>
      <c r="BN263" s="270">
        <v>77</v>
      </c>
      <c r="BO263" s="270">
        <f t="shared" si="69"/>
        <v>63</v>
      </c>
      <c r="BP263" s="270">
        <v>63</v>
      </c>
      <c r="BQ263" s="270"/>
      <c r="BR263" s="270" t="s">
        <v>455</v>
      </c>
      <c r="BS263" s="267"/>
      <c r="BT263" s="267"/>
      <c r="BU263" s="267"/>
      <c r="BV263" s="267"/>
      <c r="BW263" s="267"/>
      <c r="BX263" s="267"/>
      <c r="BY263" s="267"/>
      <c r="BZ263" s="267"/>
      <c r="CA263" s="267"/>
      <c r="CB263" s="267"/>
      <c r="CC263" s="267"/>
      <c r="CD263" s="267"/>
      <c r="CE263" s="114"/>
      <c r="CF263" s="114"/>
      <c r="CG263" s="114"/>
      <c r="CH263" s="114"/>
      <c r="CI263" s="114"/>
      <c r="CJ263" s="114"/>
      <c r="CK263" s="114"/>
      <c r="CL263" s="114"/>
      <c r="CM263" s="114"/>
      <c r="CN263" s="114"/>
      <c r="CO263" s="114"/>
      <c r="CP263" s="114"/>
      <c r="CQ263" s="114"/>
      <c r="CR263" s="114"/>
      <c r="CS263" s="267"/>
      <c r="CT263" s="267"/>
      <c r="CU263" s="267"/>
      <c r="CV263" s="270"/>
      <c r="CW263" s="270" t="s">
        <v>455</v>
      </c>
      <c r="CX263" s="270"/>
      <c r="CY263" s="267"/>
      <c r="CZ263" s="267"/>
      <c r="DA263" s="267"/>
      <c r="DB263" s="267"/>
      <c r="DC263" s="267"/>
      <c r="DD263" s="267"/>
      <c r="DE263" s="267"/>
      <c r="DF263" s="267"/>
      <c r="DG263" s="267"/>
      <c r="DH263" s="267"/>
      <c r="DI263" s="267"/>
      <c r="DJ263" s="113"/>
      <c r="DK263" s="113"/>
      <c r="DL263" s="113"/>
      <c r="DM263" s="113"/>
      <c r="DN263" s="113"/>
      <c r="DO263" s="113"/>
      <c r="DP263" s="113"/>
      <c r="DQ263" s="113"/>
      <c r="DR263" s="113"/>
      <c r="DS263" s="113"/>
      <c r="DT263" s="113"/>
      <c r="DU263" s="113"/>
      <c r="DV263" s="113"/>
      <c r="DW263" s="113"/>
      <c r="DX263" s="267"/>
      <c r="DY263" s="267"/>
      <c r="DZ263" s="267"/>
      <c r="EA263" s="267"/>
      <c r="EB263" s="270" t="s">
        <v>455</v>
      </c>
      <c r="EC263" s="267"/>
      <c r="ED263" s="267"/>
      <c r="EE263" s="267"/>
      <c r="EF263" s="267"/>
      <c r="EG263" s="267"/>
      <c r="EH263" s="267"/>
      <c r="EI263" s="267"/>
      <c r="EJ263" s="267"/>
      <c r="EK263" s="267"/>
      <c r="EL263" s="267"/>
      <c r="EM263" s="267"/>
      <c r="EN263" s="267"/>
      <c r="EO263" s="113"/>
      <c r="EP263" s="113"/>
      <c r="EQ263" s="113"/>
      <c r="ER263" s="113"/>
      <c r="ES263" s="113"/>
      <c r="ET263" s="113"/>
      <c r="EU263" s="113"/>
      <c r="EV263" s="113"/>
      <c r="EW263" s="113"/>
      <c r="EX263" s="113"/>
      <c r="EY263" s="113"/>
      <c r="EZ263" s="113"/>
      <c r="FA263" s="113"/>
      <c r="FB263" s="113"/>
      <c r="FC263" s="267"/>
      <c r="FD263" s="267"/>
      <c r="FE263" s="267"/>
      <c r="FF263" s="270" t="s">
        <v>455</v>
      </c>
      <c r="FG263" s="267"/>
      <c r="FH263" s="267"/>
      <c r="FI263" s="267"/>
      <c r="FJ263" s="267"/>
      <c r="FK263" s="267"/>
      <c r="FL263" s="267"/>
      <c r="FM263" s="267"/>
      <c r="FN263" s="267"/>
      <c r="FO263" s="267"/>
      <c r="FP263" s="267"/>
      <c r="FQ263" s="267"/>
      <c r="FR263" s="267"/>
      <c r="FS263" s="267"/>
      <c r="FT263" s="267"/>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70" t="s">
        <v>455</v>
      </c>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c r="IS263" s="270" t="s">
        <v>455</v>
      </c>
      <c r="IT263" s="212"/>
      <c r="IU263" s="212"/>
      <c r="IV263" s="212"/>
      <c r="IW263" s="212"/>
      <c r="IX263" s="212"/>
      <c r="IY263" s="212"/>
      <c r="IZ263" s="212"/>
      <c r="JA263" s="212"/>
      <c r="JB263" s="212"/>
      <c r="JC263" s="212"/>
      <c r="JD263" s="212"/>
      <c r="JE263" s="212"/>
      <c r="JF263" s="212"/>
      <c r="JG263" s="212"/>
      <c r="JH263" s="212"/>
      <c r="JI263" s="212"/>
      <c r="JJ263" s="212"/>
      <c r="JK263" s="212"/>
      <c r="JL263" s="212"/>
      <c r="JM263" s="212"/>
      <c r="JN263" s="212"/>
      <c r="JO263" s="212"/>
      <c r="JP263" s="212"/>
      <c r="JQ263" s="212"/>
      <c r="JR263" s="212"/>
      <c r="JS263" s="212"/>
      <c r="JT263" s="212"/>
      <c r="JU263" s="212"/>
      <c r="JV263" s="212"/>
      <c r="JW263" s="212"/>
      <c r="JX263" s="212"/>
      <c r="JY263" s="212"/>
      <c r="JZ263" s="212"/>
      <c r="KA263" s="212"/>
      <c r="KB263" s="212"/>
      <c r="KC263" s="212"/>
      <c r="KD263" s="212"/>
      <c r="KE263" s="270" t="s">
        <v>455</v>
      </c>
      <c r="KF263" s="212"/>
      <c r="KG263" s="212"/>
      <c r="KH263" s="212"/>
      <c r="KI263" s="212"/>
      <c r="KJ263" s="212"/>
      <c r="KK263" s="212"/>
      <c r="KL263" s="212"/>
      <c r="KM263" s="212"/>
      <c r="KN263" s="212"/>
      <c r="KO263" s="212"/>
      <c r="KP263" s="212"/>
      <c r="KQ263" s="212"/>
      <c r="KR263" s="212"/>
      <c r="KS263" s="212"/>
      <c r="KT263" s="212"/>
      <c r="KU263" s="212"/>
      <c r="KV263" s="212"/>
      <c r="KW263" s="212"/>
      <c r="KX263" s="212"/>
      <c r="KY263" s="212"/>
      <c r="KZ263" s="212"/>
      <c r="LA263" s="212"/>
      <c r="LB263" s="212"/>
      <c r="LC263" s="212"/>
      <c r="LD263" s="212"/>
      <c r="LE263" s="212"/>
      <c r="LF263" s="212"/>
      <c r="LG263" s="212"/>
      <c r="LH263" s="212"/>
      <c r="LI263" s="212"/>
      <c r="LJ263" s="212"/>
      <c r="LK263" s="212"/>
      <c r="LL263" s="212"/>
      <c r="LM263" s="212"/>
      <c r="LN263" s="212"/>
      <c r="LO263" s="212"/>
      <c r="LP263" s="212"/>
      <c r="LQ263" s="212"/>
      <c r="LR263" s="212"/>
      <c r="LS263" s="212"/>
      <c r="LT263" s="270" t="s">
        <v>455</v>
      </c>
      <c r="LU263" s="212"/>
      <c r="LV263" s="212"/>
      <c r="LW263" s="212"/>
      <c r="LX263" s="212"/>
      <c r="LY263" s="212"/>
      <c r="LZ263" s="212"/>
      <c r="MA263" s="212"/>
      <c r="MB263" s="212"/>
      <c r="MC263" s="212"/>
      <c r="MD263" s="212"/>
      <c r="ME263" s="212"/>
      <c r="MF263" s="212"/>
      <c r="MG263" s="212"/>
      <c r="MH263" s="212"/>
      <c r="MI263" s="212"/>
      <c r="MJ263" s="212"/>
      <c r="MK263" s="212"/>
      <c r="ML263" s="212"/>
      <c r="MM263" s="212"/>
      <c r="MN263" s="212"/>
      <c r="MO263" s="212"/>
      <c r="MP263" s="212"/>
      <c r="MQ263" s="212"/>
      <c r="MR263" s="212"/>
      <c r="MS263" s="212"/>
      <c r="MT263" s="212"/>
      <c r="MU263" s="212"/>
      <c r="MV263" s="212"/>
      <c r="MW263" s="212"/>
      <c r="MX263" s="212"/>
      <c r="MY263" s="212"/>
      <c r="MZ263" s="212"/>
      <c r="NA263" s="212"/>
      <c r="NB263" s="212"/>
      <c r="NC263" s="212"/>
      <c r="ND263" s="212"/>
      <c r="NE263" s="212"/>
      <c r="NF263" s="212"/>
      <c r="NG263" s="212"/>
      <c r="NH263" s="212"/>
      <c r="NI263" s="212"/>
      <c r="NJ263" s="212"/>
      <c r="NK263" s="212"/>
      <c r="NL263" s="212"/>
      <c r="NM263" s="212"/>
      <c r="NN263" s="212"/>
      <c r="NO263" s="212"/>
      <c r="NP263" s="212"/>
      <c r="NQ263" s="212"/>
      <c r="NR263" s="212"/>
      <c r="NS263" s="212"/>
      <c r="NT263" s="212"/>
      <c r="NU263" s="212"/>
      <c r="NV263" s="212"/>
      <c r="NW263" s="212"/>
      <c r="NX263" s="212"/>
      <c r="NY263" s="212"/>
      <c r="NZ263" s="212"/>
      <c r="OA263" s="212"/>
      <c r="OB263" s="212"/>
      <c r="OC263" s="212"/>
      <c r="OD263" s="212"/>
      <c r="OE263" s="212"/>
      <c r="OF263" s="212"/>
      <c r="OG263" s="212"/>
      <c r="OH263" s="212"/>
      <c r="OI263" s="212"/>
      <c r="OJ263" s="212"/>
      <c r="OK263" s="212"/>
      <c r="OL263" s="212"/>
      <c r="OM263" s="212"/>
      <c r="ON263" s="212"/>
      <c r="OO263" s="212"/>
      <c r="OP263" s="212"/>
      <c r="OQ263" s="212"/>
      <c r="OR263" s="212"/>
      <c r="OS263" s="267">
        <f>IF(ISERROR(#REF!),0,1)</f>
        <v>0</v>
      </c>
      <c r="OT263" s="267">
        <f t="shared" si="70"/>
        <v>1</v>
      </c>
      <c r="OU263" s="267">
        <f t="shared" si="70"/>
        <v>0</v>
      </c>
      <c r="OV263" s="222"/>
      <c r="OW263" s="222"/>
      <c r="OX263" s="222"/>
      <c r="OY263" s="222"/>
      <c r="OZ263" s="222"/>
      <c r="PA263" s="222"/>
      <c r="PB263" s="222"/>
      <c r="PC263" s="222"/>
      <c r="PD263" s="222"/>
      <c r="PE263" s="222"/>
      <c r="PF263" s="222"/>
      <c r="PG263" s="222"/>
      <c r="PH263" s="222"/>
      <c r="PI263" s="222"/>
      <c r="PJ263" s="222"/>
      <c r="PK263" s="222"/>
      <c r="PL263" s="222"/>
      <c r="PM263" s="222"/>
      <c r="PN263" s="222"/>
      <c r="PO263" s="222"/>
      <c r="PP263" s="222"/>
      <c r="PQ263" s="222"/>
      <c r="PR263" s="222"/>
      <c r="PS263" s="222"/>
      <c r="PT263" s="222"/>
      <c r="PU263" s="222"/>
      <c r="PV263" s="222"/>
      <c r="PW263" s="222"/>
      <c r="PX263" s="222"/>
      <c r="PY263" s="222"/>
      <c r="PZ263" s="222"/>
      <c r="QA263" s="222"/>
      <c r="QB263" s="222"/>
      <c r="QC263" s="222"/>
      <c r="QD263" s="222"/>
      <c r="QE263" s="222"/>
      <c r="QF263" s="222"/>
      <c r="QG263" s="222"/>
      <c r="QH263" s="222"/>
      <c r="QI263" s="222"/>
      <c r="QJ263" s="222"/>
      <c r="QK263" s="222"/>
      <c r="QL263" s="222"/>
      <c r="QM263" s="222"/>
      <c r="QN263" s="222"/>
      <c r="QO263" s="222"/>
      <c r="QP263" s="222"/>
      <c r="QQ263" s="222"/>
      <c r="QR263" s="222"/>
      <c r="QS263" s="222"/>
      <c r="QT263" s="222"/>
      <c r="QU263" s="222"/>
      <c r="QV263" s="222"/>
      <c r="QW263" s="222"/>
      <c r="QX263" s="222"/>
      <c r="QY263" s="222"/>
      <c r="QZ263" s="222"/>
      <c r="RA263" s="222"/>
      <c r="RB263" s="222"/>
      <c r="RC263" s="222"/>
      <c r="RD263" s="222"/>
      <c r="RE263" s="222"/>
      <c r="RF263" s="222"/>
      <c r="RG263" s="222"/>
      <c r="RH263" s="222"/>
      <c r="RI263" s="222"/>
      <c r="RJ263" s="222"/>
      <c r="RK263" s="222"/>
      <c r="RL263" s="222"/>
      <c r="RM263" s="222"/>
      <c r="RN263" s="222"/>
      <c r="RO263" s="222"/>
      <c r="RP263" s="222"/>
      <c r="RQ263" s="222"/>
      <c r="RR263" s="222"/>
      <c r="RS263" s="222"/>
      <c r="RT263" s="222"/>
      <c r="RU263" s="222"/>
      <c r="RV263" s="222"/>
      <c r="RW263" s="222"/>
      <c r="RX263" s="222"/>
      <c r="RY263" s="222"/>
      <c r="RZ263" s="222"/>
      <c r="SA263" s="222"/>
      <c r="SB263" s="222"/>
      <c r="SC263" s="222"/>
      <c r="SD263" s="222"/>
      <c r="SE263" s="222"/>
      <c r="SF263" s="222"/>
      <c r="SG263" s="222"/>
      <c r="SH263" s="222"/>
      <c r="SI263" s="222"/>
      <c r="SJ263" s="222"/>
      <c r="SK263" s="222"/>
      <c r="SL263" s="222"/>
      <c r="SM263" s="222"/>
      <c r="SN263" s="222"/>
      <c r="SO263" s="222"/>
      <c r="SP263" s="222"/>
      <c r="SQ263" s="222"/>
      <c r="SR263" s="222"/>
      <c r="SS263" s="222"/>
      <c r="ST263" s="222"/>
      <c r="SU263" s="222"/>
      <c r="SV263" s="222"/>
      <c r="SW263" s="222"/>
      <c r="SX263" s="222"/>
      <c r="SY263" s="222"/>
      <c r="SZ263" s="222"/>
      <c r="TA263" s="222"/>
      <c r="TB263" s="222"/>
      <c r="TC263" s="222"/>
      <c r="TD263" s="222"/>
      <c r="TE263" s="222"/>
      <c r="TF263" s="222"/>
      <c r="TG263" s="222"/>
      <c r="TH263" s="222"/>
      <c r="TI263" s="222"/>
      <c r="TJ263" s="222"/>
      <c r="TK263" s="222"/>
      <c r="TL263" s="222"/>
      <c r="TM263" s="222"/>
      <c r="TN263" s="222"/>
      <c r="TO263" s="222"/>
      <c r="TP263" s="222"/>
      <c r="TQ263" s="222"/>
      <c r="TR263" s="222"/>
      <c r="TS263" s="222"/>
      <c r="TT263" s="222"/>
      <c r="TU263" s="222"/>
      <c r="TV263" s="222"/>
      <c r="TW263" s="222"/>
      <c r="TX263" s="222"/>
      <c r="TY263" s="222"/>
      <c r="TZ263" s="222"/>
      <c r="UA263" s="222"/>
      <c r="UB263" s="222"/>
      <c r="UC263" s="222"/>
      <c r="UD263" s="222"/>
      <c r="UE263" s="222"/>
      <c r="UF263" s="222"/>
      <c r="UG263" s="222"/>
      <c r="UH263" s="222"/>
      <c r="UI263" s="222"/>
      <c r="UJ263" s="222"/>
      <c r="UK263" s="222"/>
      <c r="UL263" s="222"/>
      <c r="UM263" s="222"/>
      <c r="UN263" s="222"/>
      <c r="UO263" s="222"/>
      <c r="UP263" s="222"/>
      <c r="UQ263" s="222"/>
      <c r="UR263" s="222"/>
      <c r="US263" s="222"/>
      <c r="UT263" s="222"/>
      <c r="UU263" s="222"/>
      <c r="UV263" s="222"/>
      <c r="UW263" s="222"/>
      <c r="UX263" s="222"/>
      <c r="UY263" s="222"/>
      <c r="UZ263" s="222"/>
      <c r="VA263" s="222"/>
      <c r="VB263" s="222"/>
      <c r="VC263" s="222"/>
      <c r="VD263" s="222"/>
      <c r="VE263" s="222"/>
      <c r="VF263" s="222"/>
      <c r="VG263" s="222"/>
      <c r="VH263" s="222"/>
      <c r="VI263" s="222"/>
      <c r="VJ263" s="222"/>
      <c r="VK263" s="222"/>
      <c r="VL263" s="222"/>
      <c r="VM263" s="222"/>
      <c r="VN263" s="222"/>
      <c r="VO263" s="222"/>
      <c r="VP263" s="222"/>
      <c r="VQ263" s="222"/>
      <c r="VR263" s="222"/>
      <c r="VS263" s="222"/>
      <c r="VT263" s="222"/>
      <c r="VU263" s="222"/>
      <c r="VV263" s="222"/>
      <c r="VW263" s="222"/>
      <c r="VX263" s="222"/>
      <c r="VY263" s="222"/>
      <c r="VZ263" s="222"/>
      <c r="WA263" s="222"/>
      <c r="WB263" s="222"/>
      <c r="WC263" s="222"/>
      <c r="WD263" s="222"/>
      <c r="WE263" s="222"/>
      <c r="WF263" s="222"/>
      <c r="WG263" s="222"/>
      <c r="WH263" s="222"/>
      <c r="WI263" s="222"/>
      <c r="WJ263" s="222"/>
      <c r="WK263" s="222"/>
      <c r="WL263" s="222"/>
      <c r="WM263" s="222"/>
      <c r="WN263" s="222"/>
      <c r="WO263" s="222"/>
      <c r="WP263" s="222"/>
      <c r="WQ263" s="222"/>
      <c r="WR263" s="222"/>
      <c r="WS263" s="222"/>
      <c r="WT263" s="222"/>
      <c r="WU263" s="222"/>
      <c r="WV263" s="222"/>
      <c r="WW263" s="222"/>
      <c r="WX263" s="222"/>
      <c r="WY263" s="222"/>
      <c r="WZ263" s="222"/>
      <c r="XA263" s="222"/>
      <c r="XB263" s="222"/>
      <c r="XC263" s="222"/>
      <c r="XD263" s="222"/>
      <c r="XE263" s="222"/>
      <c r="XF263" s="222"/>
      <c r="XG263" s="222"/>
      <c r="XH263" s="222"/>
      <c r="XI263" s="222"/>
      <c r="XJ263" s="222"/>
      <c r="XK263" s="222"/>
      <c r="XL263" s="222"/>
      <c r="XM263" s="222"/>
      <c r="XN263" s="222"/>
      <c r="XO263" s="222"/>
      <c r="XP263" s="222"/>
      <c r="XQ263" s="222"/>
      <c r="XR263" s="222"/>
      <c r="XS263" s="222"/>
      <c r="XT263" s="222"/>
      <c r="XU263" s="222"/>
      <c r="XV263" s="222"/>
      <c r="XW263" s="222"/>
      <c r="XX263" s="222"/>
      <c r="XY263" s="222"/>
      <c r="XZ263" s="222"/>
      <c r="YA263" s="222"/>
      <c r="YB263" s="222"/>
      <c r="YC263" s="222"/>
      <c r="YD263" s="222"/>
      <c r="YE263" s="222"/>
      <c r="YF263" s="222"/>
      <c r="YG263" s="222"/>
      <c r="YH263" s="222"/>
      <c r="YI263" s="222"/>
      <c r="YJ263" s="222"/>
      <c r="YK263" s="222"/>
      <c r="YL263" s="222"/>
      <c r="YM263" s="222"/>
      <c r="YN263" s="222"/>
      <c r="YO263" s="222"/>
      <c r="YP263" s="222"/>
      <c r="YQ263" s="222"/>
      <c r="YR263" s="222"/>
      <c r="YS263" s="222"/>
      <c r="YT263" s="222"/>
      <c r="YU263" s="222"/>
      <c r="YV263" s="222"/>
      <c r="YW263" s="222"/>
      <c r="YX263" s="222"/>
      <c r="YY263" s="222"/>
      <c r="YZ263" s="222"/>
      <c r="ZA263" s="222"/>
      <c r="ZB263" s="222"/>
      <c r="ZC263" s="222"/>
      <c r="ZD263" s="222"/>
      <c r="ZE263" s="222"/>
      <c r="ZF263" s="222"/>
      <c r="ZG263" s="222"/>
      <c r="ZH263" s="222"/>
      <c r="ZI263" s="222"/>
      <c r="ZJ263" s="222"/>
      <c r="ZK263" s="222"/>
      <c r="ZL263" s="222"/>
      <c r="ZM263" s="222"/>
      <c r="ZN263" s="222"/>
      <c r="ZO263" s="222"/>
      <c r="ZP263" s="222"/>
      <c r="ZQ263" s="222"/>
      <c r="ZR263" s="222"/>
      <c r="ZS263" s="222"/>
      <c r="ZT263" s="222"/>
      <c r="ZU263" s="222"/>
      <c r="ZV263" s="222"/>
      <c r="ZW263" s="222"/>
      <c r="ZX263" s="222"/>
      <c r="ZY263" s="222"/>
      <c r="ZZ263" s="222"/>
      <c r="AAA263" s="222"/>
      <c r="AAB263" s="222"/>
      <c r="AAC263" s="222"/>
      <c r="AAD263" s="222"/>
      <c r="AAE263" s="222"/>
      <c r="AAF263" s="222"/>
      <c r="AAG263" s="222"/>
      <c r="AAH263" s="222"/>
      <c r="AAI263" s="222"/>
      <c r="AAJ263" s="222"/>
      <c r="AAK263" s="222"/>
      <c r="AAL263" s="222"/>
      <c r="AAM263" s="222"/>
      <c r="AAN263" s="222"/>
      <c r="AAO263" s="222"/>
      <c r="AAP263" s="222"/>
      <c r="AAQ263" s="222"/>
      <c r="AAR263" s="222"/>
      <c r="AAS263" s="222"/>
      <c r="AAT263" s="222"/>
      <c r="AAU263" s="222"/>
      <c r="AAV263" s="222"/>
      <c r="AAW263" s="222"/>
      <c r="AAX263" s="222"/>
      <c r="AAY263" s="222"/>
      <c r="AAZ263" s="222"/>
      <c r="ABA263" s="222"/>
      <c r="ABB263" s="222"/>
      <c r="ABC263" s="222"/>
      <c r="ABD263" s="222"/>
      <c r="ABE263" s="222"/>
      <c r="ABF263" s="222"/>
      <c r="ABG263" s="222"/>
      <c r="ABH263" s="222"/>
      <c r="ABI263" s="222"/>
      <c r="ABJ263" s="222"/>
      <c r="ABK263" s="222"/>
      <c r="ABL263" s="222"/>
      <c r="ABM263" s="222"/>
      <c r="ABN263" s="222"/>
      <c r="ABO263" s="222"/>
      <c r="ABP263" s="222"/>
      <c r="ABQ263" s="222"/>
      <c r="ABR263" s="222"/>
      <c r="ABS263" s="222"/>
      <c r="ABT263" s="222"/>
      <c r="ABU263" s="222"/>
      <c r="ABV263" s="222"/>
      <c r="ABW263" s="222"/>
      <c r="ABX263" s="222"/>
      <c r="ABY263" s="222"/>
      <c r="ABZ263" s="222"/>
      <c r="ACA263" s="222"/>
      <c r="ACB263" s="222"/>
      <c r="ACC263" s="222"/>
      <c r="ACD263" s="222"/>
      <c r="ACE263" s="222"/>
      <c r="ACF263" s="222"/>
      <c r="ACG263" s="222"/>
      <c r="ACH263" s="222"/>
      <c r="ACI263" s="222"/>
      <c r="ACJ263" s="222"/>
      <c r="ACK263" s="222"/>
      <c r="ACL263" s="222"/>
      <c r="ACM263" s="222"/>
      <c r="ACN263" s="222"/>
      <c r="ACO263" s="222"/>
      <c r="ACP263" s="222"/>
      <c r="ACQ263" s="222"/>
      <c r="ACR263" s="222"/>
      <c r="ACS263" s="222"/>
      <c r="ACT263" s="222"/>
      <c r="ACU263" s="222"/>
      <c r="ACV263" s="222"/>
      <c r="ACW263" s="222"/>
      <c r="ACX263" s="222"/>
      <c r="ACY263" s="222"/>
      <c r="ACZ263" s="222"/>
      <c r="ADA263" s="222"/>
      <c r="ADB263" s="222"/>
      <c r="ADC263" s="222"/>
      <c r="ADD263" s="222"/>
      <c r="ADE263" s="222"/>
      <c r="ADF263" s="222"/>
      <c r="ADG263" s="222"/>
      <c r="ADH263" s="222"/>
      <c r="ADI263" s="222"/>
      <c r="ADJ263" s="222"/>
      <c r="ADK263" s="222"/>
      <c r="ADL263" s="222"/>
      <c r="ADM263" s="222"/>
      <c r="ADN263" s="222"/>
      <c r="ADO263" s="222"/>
      <c r="ADP263" s="222"/>
      <c r="ADQ263" s="222"/>
      <c r="ADR263" s="222"/>
      <c r="ADS263" s="222"/>
      <c r="ADT263" s="222"/>
      <c r="ADU263" s="222"/>
      <c r="ADV263" s="222"/>
      <c r="ADW263" s="222"/>
      <c r="ADX263" s="222"/>
      <c r="ADY263" s="222"/>
      <c r="ADZ263" s="222"/>
      <c r="AEA263" s="222"/>
      <c r="AEB263" s="222"/>
      <c r="AEC263" s="222"/>
      <c r="AED263" s="222"/>
      <c r="AEE263" s="222"/>
      <c r="AEF263" s="222"/>
      <c r="AEG263" s="222"/>
      <c r="AEH263" s="222"/>
      <c r="AEI263" s="222"/>
      <c r="AEJ263" s="222"/>
      <c r="AEK263" s="222"/>
      <c r="AEL263" s="222"/>
      <c r="AEM263" s="222"/>
      <c r="AEN263" s="222"/>
      <c r="AEO263" s="222"/>
      <c r="AEP263" s="222"/>
      <c r="AEQ263" s="222"/>
      <c r="AER263" s="222"/>
      <c r="AES263" s="222"/>
      <c r="AET263" s="222"/>
      <c r="AEU263" s="222"/>
      <c r="AEV263" s="222"/>
      <c r="AEW263" s="222"/>
      <c r="AEX263" s="222"/>
      <c r="AEY263" s="222"/>
      <c r="AEZ263" s="222"/>
      <c r="AFA263" s="222"/>
      <c r="AFB263" s="222"/>
      <c r="AFC263" s="222"/>
      <c r="AFD263" s="222"/>
      <c r="AFE263" s="222"/>
      <c r="AFF263" s="222"/>
      <c r="AFG263" s="222"/>
      <c r="AFH263" s="222"/>
      <c r="AFI263" s="222"/>
      <c r="AFJ263" s="222"/>
      <c r="AFK263" s="222"/>
      <c r="AFL263" s="222"/>
      <c r="AFM263" s="222"/>
      <c r="AFN263" s="222"/>
      <c r="AFO263" s="222"/>
      <c r="AFP263" s="222"/>
      <c r="AFQ263" s="222"/>
      <c r="AFR263" s="222"/>
      <c r="AFS263" s="222"/>
      <c r="AFT263" s="222"/>
    </row>
    <row r="264" spans="1:852">
      <c r="A264" s="212" t="s">
        <v>927</v>
      </c>
      <c r="B264" s="579" t="s">
        <v>10060</v>
      </c>
      <c r="C264" s="260" t="s">
        <v>173</v>
      </c>
      <c r="D264" s="260" t="s">
        <v>3028</v>
      </c>
      <c r="E264" s="208">
        <v>6</v>
      </c>
      <c r="F264" s="108">
        <v>3</v>
      </c>
      <c r="G264" s="270" t="s">
        <v>335</v>
      </c>
      <c r="H264" s="270" t="s">
        <v>455</v>
      </c>
      <c r="I264" s="270">
        <v>9</v>
      </c>
      <c r="J264" s="270">
        <v>37</v>
      </c>
      <c r="K264" s="270" t="s">
        <v>455</v>
      </c>
      <c r="L264" s="267"/>
      <c r="M264" s="267"/>
      <c r="N264" s="270"/>
      <c r="O264" s="270" t="s">
        <v>602</v>
      </c>
      <c r="P264" s="267">
        <v>17</v>
      </c>
      <c r="Q264" s="267">
        <v>42</v>
      </c>
      <c r="R264" s="267">
        <v>50</v>
      </c>
      <c r="S264" s="270" t="s">
        <v>602</v>
      </c>
      <c r="T264" s="270">
        <v>17</v>
      </c>
      <c r="U264" s="113"/>
      <c r="V264" s="113"/>
      <c r="W264" s="113"/>
      <c r="X264" s="113"/>
      <c r="Y264" s="113"/>
      <c r="Z264" s="113"/>
      <c r="AA264" s="113"/>
      <c r="AB264" s="113"/>
      <c r="AC264" s="113"/>
      <c r="AD264" s="113"/>
      <c r="AE264" s="114">
        <v>-6.2</v>
      </c>
      <c r="AF264" s="113">
        <v>7</v>
      </c>
      <c r="AG264" s="113">
        <v>-8.5</v>
      </c>
      <c r="AH264" s="113">
        <v>6.2</v>
      </c>
      <c r="AI264" s="267">
        <v>107</v>
      </c>
      <c r="AJ264" s="267">
        <f t="shared" si="68"/>
        <v>70</v>
      </c>
      <c r="AK264" s="267">
        <v>68</v>
      </c>
      <c r="AL264" s="270" t="s">
        <v>335</v>
      </c>
      <c r="AM264" s="270" t="s">
        <v>455</v>
      </c>
      <c r="AN264" s="270">
        <v>21</v>
      </c>
      <c r="AO264" s="270">
        <v>43</v>
      </c>
      <c r="AP264" s="270" t="s">
        <v>455</v>
      </c>
      <c r="AQ264" s="267"/>
      <c r="AR264" s="267"/>
      <c r="AS264" s="267"/>
      <c r="AT264" s="267" t="s">
        <v>602</v>
      </c>
      <c r="AU264" s="267">
        <v>17</v>
      </c>
      <c r="AV264" s="267">
        <v>38</v>
      </c>
      <c r="AW264" s="267">
        <v>50</v>
      </c>
      <c r="AX264" s="267" t="s">
        <v>602</v>
      </c>
      <c r="AY264" s="267">
        <v>17</v>
      </c>
      <c r="AZ264" s="267"/>
      <c r="BA264" s="267"/>
      <c r="BB264" s="267"/>
      <c r="BC264" s="267"/>
      <c r="BD264" s="267"/>
      <c r="BE264" s="267"/>
      <c r="BF264" s="267"/>
      <c r="BG264" s="267"/>
      <c r="BH264" s="267"/>
      <c r="BI264" s="267"/>
      <c r="BJ264" s="267">
        <v>-6</v>
      </c>
      <c r="BK264" s="267">
        <v>6.6</v>
      </c>
      <c r="BL264" s="267">
        <v>-8.8000000000000007</v>
      </c>
      <c r="BM264" s="267">
        <v>5.0999999999999996</v>
      </c>
      <c r="BN264" s="267">
        <v>105</v>
      </c>
      <c r="BO264" s="270">
        <f t="shared" si="69"/>
        <v>62</v>
      </c>
      <c r="BP264" s="267">
        <v>60</v>
      </c>
      <c r="BQ264" s="270" t="s">
        <v>335</v>
      </c>
      <c r="BR264" s="270" t="s">
        <v>455</v>
      </c>
      <c r="BS264" s="267">
        <v>24</v>
      </c>
      <c r="BT264" s="267">
        <v>51</v>
      </c>
      <c r="BU264" s="267"/>
      <c r="BV264" s="267"/>
      <c r="BW264" s="267"/>
      <c r="BX264" s="267"/>
      <c r="BY264" s="267" t="s">
        <v>602</v>
      </c>
      <c r="BZ264" s="267">
        <v>17</v>
      </c>
      <c r="CA264" s="267">
        <v>36</v>
      </c>
      <c r="CB264" s="267">
        <v>50</v>
      </c>
      <c r="CC264" s="267" t="s">
        <v>602</v>
      </c>
      <c r="CD264" s="267">
        <v>17</v>
      </c>
      <c r="CE264" s="267"/>
      <c r="CF264" s="267"/>
      <c r="CG264" s="267"/>
      <c r="CH264" s="267"/>
      <c r="CI264" s="267"/>
      <c r="CJ264" s="267"/>
      <c r="CK264" s="267"/>
      <c r="CL264" s="267"/>
      <c r="CM264" s="267"/>
      <c r="CN264" s="267"/>
      <c r="CO264" s="267">
        <v>-5.4</v>
      </c>
      <c r="CP264" s="267">
        <v>5.6</v>
      </c>
      <c r="CQ264" s="267">
        <v>-9.1999999999999993</v>
      </c>
      <c r="CR264" s="267">
        <v>4.5</v>
      </c>
      <c r="CS264" s="267">
        <v>104</v>
      </c>
      <c r="CT264" s="267">
        <f>CS264-BT264</f>
        <v>53</v>
      </c>
      <c r="CU264" s="267">
        <v>50</v>
      </c>
      <c r="CV264" s="270" t="s">
        <v>3011</v>
      </c>
      <c r="CW264" s="270" t="s">
        <v>455</v>
      </c>
      <c r="CX264" s="270">
        <v>5</v>
      </c>
      <c r="CY264" s="267">
        <v>19</v>
      </c>
      <c r="CZ264" s="270" t="s">
        <v>455</v>
      </c>
      <c r="DA264" s="267"/>
      <c r="DB264" s="267"/>
      <c r="DC264" s="267"/>
      <c r="DD264" s="267" t="s">
        <v>602</v>
      </c>
      <c r="DE264" s="267">
        <v>17</v>
      </c>
      <c r="DF264" s="267">
        <v>16</v>
      </c>
      <c r="DG264" s="267">
        <v>50</v>
      </c>
      <c r="DH264" s="267" t="s">
        <v>602</v>
      </c>
      <c r="DI264" s="267">
        <v>17</v>
      </c>
      <c r="DJ264" s="113"/>
      <c r="DK264" s="113"/>
      <c r="DL264" s="113"/>
      <c r="DM264" s="113"/>
      <c r="DN264" s="267"/>
      <c r="DO264" s="267"/>
      <c r="DP264" s="267"/>
      <c r="DQ264" s="267"/>
      <c r="DR264" s="113"/>
      <c r="DS264" s="113"/>
      <c r="DT264" s="113">
        <v>-5.8</v>
      </c>
      <c r="DU264" s="113">
        <v>5.9</v>
      </c>
      <c r="DV264" s="113">
        <v>-8.9</v>
      </c>
      <c r="DW264" s="113">
        <v>5.0999999999999996</v>
      </c>
      <c r="DX264" s="267">
        <v>56</v>
      </c>
      <c r="DY264" s="265">
        <f>DX264-CY264</f>
        <v>37</v>
      </c>
      <c r="DZ264" s="267">
        <v>36</v>
      </c>
      <c r="EA264" s="267"/>
      <c r="EB264" s="270" t="s">
        <v>455</v>
      </c>
      <c r="EC264" s="267"/>
      <c r="ED264" s="267"/>
      <c r="EE264" s="267"/>
      <c r="EF264" s="267"/>
      <c r="EG264" s="267"/>
      <c r="EH264" s="267"/>
      <c r="EI264" s="267"/>
      <c r="EJ264" s="267"/>
      <c r="EK264" s="267"/>
      <c r="EL264" s="267"/>
      <c r="EM264" s="267"/>
      <c r="EN264" s="113"/>
      <c r="EO264" s="113"/>
      <c r="EP264" s="113"/>
      <c r="EQ264" s="113"/>
      <c r="ER264" s="113"/>
      <c r="ES264" s="113"/>
      <c r="ET264" s="113"/>
      <c r="EU264" s="113"/>
      <c r="EV264" s="113"/>
      <c r="EW264" s="113"/>
      <c r="EX264" s="113"/>
      <c r="EY264" s="113"/>
      <c r="EZ264" s="113"/>
      <c r="FA264" s="113"/>
      <c r="FB264" s="267"/>
      <c r="FC264" s="267"/>
      <c r="FD264" s="267"/>
      <c r="FE264" s="267"/>
      <c r="FF264" s="270" t="s">
        <v>455</v>
      </c>
      <c r="FG264" s="267"/>
      <c r="FH264" s="267"/>
      <c r="FI264" s="267"/>
      <c r="FJ264" s="267"/>
      <c r="FK264" s="267"/>
      <c r="FL264" s="267"/>
      <c r="FM264" s="267"/>
      <c r="FN264" s="267"/>
      <c r="FO264" s="267"/>
      <c r="FP264" s="267"/>
      <c r="FQ264" s="267"/>
      <c r="FR264" s="267"/>
      <c r="FS264" s="267"/>
      <c r="FT264" s="267"/>
      <c r="FU264" s="222"/>
      <c r="FV264" s="222"/>
      <c r="FW264" s="222"/>
      <c r="FX264" s="222"/>
      <c r="FY264" s="222"/>
      <c r="FZ264" s="222"/>
      <c r="GA264" s="222"/>
      <c r="GB264" s="222"/>
      <c r="GC264" s="222"/>
      <c r="GD264" s="222"/>
      <c r="GE264" s="222"/>
      <c r="GF264" s="222"/>
      <c r="GG264" s="222"/>
      <c r="GH264" s="222"/>
      <c r="GI264" s="222"/>
      <c r="GJ264" s="222"/>
      <c r="GK264" s="222"/>
      <c r="GL264" s="222"/>
      <c r="GM264" s="222"/>
      <c r="GN264" s="222"/>
      <c r="GO264" s="222"/>
      <c r="GP264" s="222"/>
      <c r="GQ264" s="222"/>
      <c r="GR264" s="222"/>
      <c r="GS264" s="222"/>
      <c r="GT264" s="222"/>
      <c r="GU264" s="222"/>
      <c r="GV264" s="222"/>
      <c r="GW264" s="222"/>
      <c r="GX264" s="222"/>
      <c r="GY264" s="222"/>
      <c r="GZ264" s="222"/>
      <c r="HA264" s="222"/>
      <c r="HB264" s="222"/>
      <c r="HC264" s="222"/>
      <c r="HD264" s="270" t="s">
        <v>455</v>
      </c>
      <c r="HE264" s="222"/>
      <c r="HF264" s="222"/>
      <c r="HG264" s="222"/>
      <c r="HH264" s="222"/>
      <c r="HI264" s="222"/>
      <c r="HJ264" s="222"/>
      <c r="HK264" s="222"/>
      <c r="HL264" s="222"/>
      <c r="HM264" s="222"/>
      <c r="HN264" s="222"/>
      <c r="HO264" s="222"/>
      <c r="HP264" s="222"/>
      <c r="HQ264" s="222"/>
      <c r="HR264" s="222"/>
      <c r="HS264" s="222"/>
      <c r="HT264" s="222"/>
      <c r="HU264" s="222"/>
      <c r="HV264" s="222"/>
      <c r="HW264" s="222"/>
      <c r="HX264" s="222"/>
      <c r="HY264" s="222"/>
      <c r="HZ264" s="222"/>
      <c r="IA264" s="222"/>
      <c r="IB264" s="222"/>
      <c r="IC264" s="222"/>
      <c r="ID264" s="222"/>
      <c r="IE264" s="222"/>
      <c r="IF264" s="222"/>
      <c r="IG264" s="222"/>
      <c r="IH264" s="222"/>
      <c r="II264" s="222"/>
      <c r="IJ264" s="222"/>
      <c r="IK264" s="222"/>
      <c r="IL264" s="222"/>
      <c r="IM264" s="222"/>
      <c r="IN264" s="222"/>
      <c r="IO264" s="222"/>
      <c r="IP264" s="222"/>
      <c r="IQ264" s="222"/>
      <c r="IR264" s="222"/>
      <c r="IS264" s="270" t="s">
        <v>455</v>
      </c>
      <c r="IT264" s="222"/>
      <c r="IU264" s="222"/>
      <c r="IV264" s="222"/>
      <c r="IW264" s="222"/>
      <c r="IX264" s="222"/>
      <c r="IY264" s="222"/>
      <c r="IZ264" s="222"/>
      <c r="JA264" s="222"/>
      <c r="JB264" s="222"/>
      <c r="JC264" s="222"/>
      <c r="JD264" s="222"/>
      <c r="JE264" s="222"/>
      <c r="JF264" s="222"/>
      <c r="JG264" s="222"/>
      <c r="JH264" s="222"/>
      <c r="JI264" s="222"/>
      <c r="JJ264" s="222"/>
      <c r="JK264" s="222"/>
      <c r="JL264" s="222"/>
      <c r="JM264" s="222"/>
      <c r="JN264" s="222"/>
      <c r="JO264" s="222"/>
      <c r="JP264" s="222"/>
      <c r="JQ264" s="222"/>
      <c r="JR264" s="222"/>
      <c r="JS264" s="222"/>
      <c r="JT264" s="222"/>
      <c r="JU264" s="222"/>
      <c r="JV264" s="222"/>
      <c r="JW264" s="222"/>
      <c r="JX264" s="222"/>
      <c r="JY264" s="222"/>
      <c r="JZ264" s="222"/>
      <c r="KA264" s="222"/>
      <c r="KB264" s="222"/>
      <c r="KC264" s="222"/>
      <c r="KD264" s="222"/>
      <c r="KE264" s="270" t="s">
        <v>455</v>
      </c>
      <c r="KF264" s="222"/>
      <c r="KG264" s="222"/>
      <c r="KH264" s="222"/>
      <c r="KI264" s="222"/>
      <c r="KJ264" s="222"/>
      <c r="KK264" s="222"/>
      <c r="KL264" s="222"/>
      <c r="KM264" s="222"/>
      <c r="KN264" s="222"/>
      <c r="KO264" s="222"/>
      <c r="KP264" s="222"/>
      <c r="KQ264" s="222"/>
      <c r="KR264" s="222"/>
      <c r="KS264" s="222"/>
      <c r="KT264" s="222"/>
      <c r="KU264" s="222"/>
      <c r="KV264" s="222"/>
      <c r="KW264" s="222"/>
      <c r="KX264" s="222"/>
      <c r="KY264" s="222"/>
      <c r="KZ264" s="222"/>
      <c r="LA264" s="222"/>
      <c r="LB264" s="222"/>
      <c r="LC264" s="222"/>
      <c r="LD264" s="222"/>
      <c r="LE264" s="222"/>
      <c r="LF264" s="222"/>
      <c r="LG264" s="222"/>
      <c r="LH264" s="222"/>
      <c r="LI264" s="222"/>
      <c r="LJ264" s="222"/>
      <c r="LK264" s="222"/>
      <c r="LL264" s="222"/>
      <c r="LM264" s="222"/>
      <c r="LN264" s="222"/>
      <c r="LO264" s="222"/>
      <c r="LP264" s="222"/>
      <c r="LQ264" s="222"/>
      <c r="LR264" s="222"/>
      <c r="LS264" s="222"/>
      <c r="LT264" s="270" t="s">
        <v>455</v>
      </c>
      <c r="LU264" s="222"/>
      <c r="LV264" s="222"/>
      <c r="LW264" s="222"/>
      <c r="LX264" s="222"/>
      <c r="LY264" s="222"/>
      <c r="LZ264" s="222"/>
      <c r="MA264" s="222"/>
      <c r="MB264" s="222"/>
      <c r="MC264" s="222"/>
      <c r="MD264" s="222"/>
      <c r="ME264" s="222"/>
      <c r="MF264" s="222"/>
      <c r="MG264" s="222"/>
      <c r="MH264" s="222"/>
      <c r="MI264" s="222"/>
      <c r="MJ264" s="222"/>
      <c r="MK264" s="222"/>
      <c r="ML264" s="222"/>
      <c r="MM264" s="222"/>
      <c r="MN264" s="222"/>
      <c r="MO264" s="222"/>
      <c r="MP264" s="222"/>
      <c r="MQ264" s="222"/>
      <c r="MR264" s="222"/>
      <c r="MS264" s="222"/>
      <c r="MT264" s="222"/>
      <c r="MU264" s="222"/>
      <c r="MV264" s="222"/>
      <c r="MW264" s="222"/>
      <c r="MX264" s="222"/>
      <c r="MY264" s="222"/>
      <c r="MZ264" s="222"/>
      <c r="NA264" s="222"/>
      <c r="NB264" s="222"/>
      <c r="NC264" s="222"/>
      <c r="ND264" s="222"/>
      <c r="NE264" s="222"/>
      <c r="NF264" s="222"/>
      <c r="NG264" s="222"/>
      <c r="NH264" s="222"/>
      <c r="NI264" s="222"/>
      <c r="NJ264" s="222"/>
      <c r="NK264" s="222"/>
      <c r="NL264" s="222"/>
      <c r="NM264" s="222"/>
      <c r="NN264" s="222"/>
      <c r="NO264" s="222"/>
      <c r="NP264" s="222"/>
      <c r="NQ264" s="222"/>
      <c r="NR264" s="222"/>
      <c r="NS264" s="222"/>
      <c r="NT264" s="222"/>
      <c r="NU264" s="222"/>
      <c r="NV264" s="222"/>
      <c r="NW264" s="222"/>
      <c r="NX264" s="222"/>
      <c r="NY264" s="222"/>
      <c r="NZ264" s="222"/>
      <c r="OA264" s="222"/>
      <c r="OB264" s="222"/>
      <c r="OC264" s="222"/>
      <c r="OD264" s="222"/>
      <c r="OE264" s="222"/>
      <c r="OF264" s="222"/>
      <c r="OG264" s="222"/>
      <c r="OH264" s="222"/>
      <c r="OI264" s="222"/>
      <c r="OJ264" s="222"/>
      <c r="OK264" s="222"/>
      <c r="OL264" s="222"/>
      <c r="OM264" s="222"/>
      <c r="ON264" s="222"/>
      <c r="OO264" s="222"/>
      <c r="OP264" s="222"/>
      <c r="OQ264" s="222"/>
      <c r="OR264" s="222"/>
      <c r="OS264" s="267">
        <f>IF(ISERROR(#REF!),0,1)</f>
        <v>0</v>
      </c>
      <c r="OT264" s="267">
        <f t="shared" si="70"/>
        <v>0</v>
      </c>
      <c r="OU264" s="267">
        <f t="shared" si="70"/>
        <v>1</v>
      </c>
      <c r="OV264" s="222"/>
      <c r="OW264" s="222"/>
      <c r="OX264" s="222"/>
      <c r="OY264" s="222"/>
      <c r="OZ264" s="222"/>
      <c r="PA264" s="222"/>
      <c r="PB264" s="222"/>
      <c r="PC264" s="222"/>
      <c r="PD264" s="222"/>
      <c r="PE264" s="222"/>
      <c r="PF264" s="222"/>
      <c r="PG264" s="222"/>
      <c r="PH264" s="222"/>
      <c r="PI264" s="222"/>
      <c r="PJ264" s="222"/>
      <c r="PK264" s="222"/>
      <c r="PL264" s="222"/>
      <c r="PM264" s="222"/>
      <c r="PN264" s="222"/>
      <c r="PO264" s="222"/>
      <c r="PP264" s="222"/>
      <c r="PQ264" s="222"/>
      <c r="PR264" s="222"/>
      <c r="PS264" s="222"/>
      <c r="PT264" s="222"/>
      <c r="PU264" s="222"/>
      <c r="PV264" s="222"/>
      <c r="PW264" s="222"/>
      <c r="PX264" s="222"/>
      <c r="PY264" s="222"/>
      <c r="PZ264" s="222"/>
      <c r="QA264" s="222"/>
      <c r="QB264" s="222"/>
      <c r="QC264" s="222"/>
      <c r="QD264" s="222"/>
      <c r="QE264" s="222"/>
      <c r="QF264" s="222"/>
      <c r="QG264" s="222"/>
      <c r="QH264" s="222"/>
      <c r="QI264" s="222"/>
      <c r="QJ264" s="222"/>
      <c r="QK264" s="222"/>
      <c r="QL264" s="222"/>
      <c r="QM264" s="222"/>
      <c r="QN264" s="222"/>
      <c r="QO264" s="222"/>
      <c r="QP264" s="222"/>
      <c r="QQ264" s="222"/>
      <c r="QR264" s="222"/>
      <c r="QS264" s="222"/>
      <c r="QT264" s="222"/>
      <c r="QU264" s="222"/>
      <c r="QV264" s="222"/>
      <c r="QW264" s="222"/>
      <c r="QX264" s="222"/>
      <c r="QY264" s="222"/>
      <c r="QZ264" s="222"/>
      <c r="RA264" s="222"/>
      <c r="RB264" s="222"/>
      <c r="RC264" s="222"/>
      <c r="RD264" s="222"/>
      <c r="RE264" s="222"/>
      <c r="RF264" s="222"/>
      <c r="RG264" s="222"/>
      <c r="RH264" s="222"/>
      <c r="RI264" s="222"/>
      <c r="RJ264" s="222"/>
      <c r="RK264" s="222"/>
      <c r="RL264" s="222"/>
      <c r="RM264" s="222"/>
      <c r="RN264" s="222"/>
      <c r="RO264" s="222"/>
      <c r="RP264" s="222"/>
      <c r="RQ264" s="222"/>
      <c r="RR264" s="222"/>
      <c r="RS264" s="222"/>
      <c r="RT264" s="222"/>
      <c r="RU264" s="222"/>
      <c r="RV264" s="222"/>
      <c r="RW264" s="222"/>
      <c r="RX264" s="222"/>
      <c r="RY264" s="222"/>
      <c r="RZ264" s="222"/>
      <c r="SA264" s="222"/>
      <c r="SB264" s="222"/>
      <c r="SC264" s="222"/>
      <c r="SD264" s="222"/>
      <c r="SE264" s="222"/>
      <c r="SF264" s="222"/>
      <c r="SG264" s="222"/>
      <c r="SH264" s="222"/>
      <c r="SI264" s="222"/>
      <c r="SJ264" s="222"/>
      <c r="SK264" s="222"/>
      <c r="SL264" s="222"/>
      <c r="SM264" s="222"/>
      <c r="SN264" s="222"/>
      <c r="SO264" s="222"/>
      <c r="SP264" s="222"/>
      <c r="SQ264" s="222"/>
      <c r="SR264" s="222"/>
      <c r="SS264" s="222"/>
      <c r="ST264" s="222"/>
      <c r="SU264" s="222"/>
      <c r="SV264" s="222"/>
      <c r="SW264" s="222"/>
      <c r="SX264" s="222"/>
      <c r="SY264" s="222"/>
      <c r="SZ264" s="222"/>
      <c r="TA264" s="222"/>
      <c r="TB264" s="222"/>
      <c r="TC264" s="222"/>
      <c r="TD264" s="222"/>
      <c r="TE264" s="222"/>
      <c r="TF264" s="222"/>
      <c r="TG264" s="222"/>
      <c r="TH264" s="222"/>
      <c r="TI264" s="222"/>
      <c r="TJ264" s="222"/>
      <c r="TK264" s="222"/>
      <c r="TL264" s="222"/>
      <c r="TM264" s="222"/>
      <c r="TN264" s="222"/>
      <c r="TO264" s="222"/>
      <c r="TP264" s="222"/>
      <c r="TQ264" s="222"/>
      <c r="TR264" s="222"/>
      <c r="TS264" s="222"/>
      <c r="TT264" s="222"/>
      <c r="TU264" s="222"/>
      <c r="TV264" s="222"/>
      <c r="TW264" s="222"/>
      <c r="TX264" s="222"/>
      <c r="TY264" s="222"/>
      <c r="TZ264" s="222"/>
      <c r="UA264" s="222"/>
      <c r="UB264" s="222"/>
      <c r="UC264" s="222"/>
      <c r="UD264" s="222"/>
      <c r="UE264" s="222"/>
      <c r="UF264" s="222"/>
      <c r="UG264" s="222"/>
      <c r="UH264" s="222"/>
      <c r="UI264" s="222"/>
      <c r="UJ264" s="222"/>
      <c r="UK264" s="222"/>
      <c r="UL264" s="222"/>
      <c r="UM264" s="222"/>
      <c r="UN264" s="222"/>
      <c r="UO264" s="222"/>
      <c r="UP264" s="222"/>
      <c r="UQ264" s="222"/>
      <c r="UR264" s="222"/>
      <c r="US264" s="222"/>
      <c r="UT264" s="222"/>
      <c r="UU264" s="222"/>
      <c r="UV264" s="222"/>
      <c r="UW264" s="222"/>
      <c r="UX264" s="222"/>
      <c r="UY264" s="222"/>
      <c r="UZ264" s="222"/>
      <c r="VA264" s="222"/>
      <c r="VB264" s="222"/>
      <c r="VC264" s="222"/>
      <c r="VD264" s="222"/>
      <c r="VE264" s="222"/>
      <c r="VF264" s="222"/>
      <c r="VG264" s="222"/>
      <c r="VH264" s="222"/>
      <c r="VI264" s="222"/>
      <c r="VJ264" s="222"/>
      <c r="VK264" s="222"/>
      <c r="VL264" s="222"/>
      <c r="VM264" s="222"/>
      <c r="VN264" s="222"/>
      <c r="VO264" s="222"/>
      <c r="VP264" s="222"/>
      <c r="VQ264" s="222"/>
      <c r="VR264" s="222"/>
      <c r="VS264" s="222"/>
      <c r="VT264" s="222"/>
      <c r="VU264" s="222"/>
      <c r="VV264" s="222"/>
      <c r="VW264" s="222"/>
      <c r="VX264" s="222"/>
      <c r="VY264" s="222"/>
      <c r="VZ264" s="222"/>
      <c r="WA264" s="222"/>
      <c r="WB264" s="222"/>
      <c r="WC264" s="222"/>
      <c r="WD264" s="222"/>
      <c r="WE264" s="222"/>
      <c r="WF264" s="222"/>
      <c r="WG264" s="222"/>
      <c r="WH264" s="222"/>
      <c r="WI264" s="222"/>
      <c r="WJ264" s="222"/>
      <c r="WK264" s="222"/>
      <c r="WL264" s="222"/>
      <c r="WM264" s="222"/>
      <c r="WN264" s="222"/>
      <c r="WO264" s="222"/>
      <c r="WP264" s="222"/>
      <c r="WQ264" s="222"/>
      <c r="WR264" s="222"/>
      <c r="WS264" s="222"/>
      <c r="WT264" s="222"/>
      <c r="WU264" s="222"/>
      <c r="WV264" s="222"/>
      <c r="WW264" s="222"/>
      <c r="WX264" s="222"/>
      <c r="WY264" s="222"/>
      <c r="WZ264" s="222"/>
      <c r="XA264" s="222"/>
      <c r="XB264" s="222"/>
      <c r="XC264" s="222"/>
      <c r="XD264" s="222"/>
      <c r="XE264" s="222"/>
      <c r="XF264" s="222"/>
      <c r="XG264" s="222"/>
      <c r="XH264" s="222"/>
      <c r="XI264" s="222"/>
      <c r="XJ264" s="222"/>
      <c r="XK264" s="222"/>
      <c r="XL264" s="222"/>
      <c r="XM264" s="222"/>
      <c r="XN264" s="222"/>
      <c r="XO264" s="222"/>
      <c r="XP264" s="222"/>
      <c r="XQ264" s="222"/>
      <c r="XR264" s="222"/>
      <c r="XS264" s="222"/>
      <c r="XT264" s="222"/>
      <c r="XU264" s="222"/>
      <c r="XV264" s="222"/>
      <c r="XW264" s="222"/>
      <c r="XX264" s="222"/>
      <c r="XY264" s="222"/>
      <c r="XZ264" s="222"/>
      <c r="YA264" s="222"/>
      <c r="YB264" s="222"/>
      <c r="YC264" s="222"/>
      <c r="YD264" s="222"/>
      <c r="YE264" s="222"/>
      <c r="YF264" s="222"/>
      <c r="YG264" s="222"/>
      <c r="YH264" s="222"/>
      <c r="YI264" s="222"/>
      <c r="YJ264" s="222"/>
      <c r="YK264" s="222"/>
      <c r="YL264" s="222"/>
      <c r="YM264" s="222"/>
      <c r="YN264" s="222"/>
      <c r="YO264" s="222"/>
      <c r="YP264" s="222"/>
      <c r="YQ264" s="222"/>
      <c r="YR264" s="222"/>
      <c r="YS264" s="222"/>
      <c r="YT264" s="222"/>
      <c r="YU264" s="222"/>
      <c r="YV264" s="222"/>
      <c r="YW264" s="222"/>
      <c r="YX264" s="222"/>
      <c r="YY264" s="222"/>
      <c r="YZ264" s="222"/>
      <c r="ZA264" s="222"/>
      <c r="ZB264" s="222"/>
      <c r="ZC264" s="222"/>
      <c r="ZD264" s="222"/>
      <c r="ZE264" s="222"/>
      <c r="ZF264" s="222"/>
      <c r="ZG264" s="222"/>
      <c r="ZH264" s="222"/>
      <c r="ZI264" s="222"/>
      <c r="ZJ264" s="222"/>
      <c r="ZK264" s="222"/>
      <c r="ZL264" s="222"/>
      <c r="ZM264" s="222"/>
      <c r="ZN264" s="222"/>
      <c r="ZO264" s="222"/>
      <c r="ZP264" s="222"/>
      <c r="ZQ264" s="222"/>
      <c r="ZR264" s="222"/>
      <c r="ZS264" s="222"/>
      <c r="ZT264" s="222"/>
      <c r="ZU264" s="222"/>
      <c r="ZV264" s="222"/>
      <c r="ZW264" s="222"/>
      <c r="ZX264" s="222"/>
      <c r="ZY264" s="222"/>
      <c r="ZZ264" s="222"/>
      <c r="AAA264" s="222"/>
      <c r="AAB264" s="222"/>
      <c r="AAC264" s="222"/>
      <c r="AAD264" s="222"/>
      <c r="AAE264" s="222"/>
      <c r="AAF264" s="222"/>
      <c r="AAG264" s="222"/>
      <c r="AAH264" s="222"/>
      <c r="AAI264" s="222"/>
      <c r="AAJ264" s="222"/>
      <c r="AAK264" s="222"/>
      <c r="AAL264" s="222"/>
      <c r="AAM264" s="222"/>
      <c r="AAN264" s="222"/>
      <c r="AAO264" s="222"/>
      <c r="AAP264" s="222"/>
      <c r="AAQ264" s="222"/>
      <c r="AAR264" s="222"/>
      <c r="AAS264" s="222"/>
      <c r="AAT264" s="222"/>
      <c r="AAU264" s="222"/>
      <c r="AAV264" s="222"/>
      <c r="AAW264" s="222"/>
      <c r="AAX264" s="222"/>
      <c r="AAY264" s="222"/>
      <c r="AAZ264" s="222"/>
      <c r="ABA264" s="222"/>
      <c r="ABB264" s="222"/>
      <c r="ABC264" s="222"/>
      <c r="ABD264" s="222"/>
      <c r="ABE264" s="222"/>
      <c r="ABF264" s="222"/>
      <c r="ABG264" s="222"/>
      <c r="ABH264" s="222"/>
      <c r="ABI264" s="222"/>
      <c r="ABJ264" s="222"/>
      <c r="ABK264" s="222"/>
      <c r="ABL264" s="222"/>
      <c r="ABM264" s="222"/>
      <c r="ABN264" s="222"/>
      <c r="ABO264" s="222"/>
      <c r="ABP264" s="222"/>
      <c r="ABQ264" s="222"/>
      <c r="ABR264" s="222"/>
      <c r="ABS264" s="222"/>
      <c r="ABT264" s="222"/>
      <c r="ABU264" s="222"/>
      <c r="ABV264" s="222"/>
      <c r="ABW264" s="222"/>
      <c r="ABX264" s="222"/>
      <c r="ABY264" s="222"/>
      <c r="ABZ264" s="222"/>
      <c r="ACA264" s="222"/>
      <c r="ACB264" s="222"/>
      <c r="ACC264" s="222"/>
      <c r="ACD264" s="222"/>
      <c r="ACE264" s="222"/>
      <c r="ACF264" s="222"/>
      <c r="ACG264" s="222"/>
      <c r="ACH264" s="222"/>
      <c r="ACI264" s="222"/>
      <c r="ACJ264" s="222"/>
      <c r="ACK264" s="222"/>
      <c r="ACL264" s="222"/>
      <c r="ACM264" s="222"/>
      <c r="ACN264" s="222"/>
      <c r="ACO264" s="222"/>
      <c r="ACP264" s="222"/>
      <c r="ACQ264" s="222"/>
      <c r="ACR264" s="222"/>
      <c r="ACS264" s="222"/>
      <c r="ACT264" s="222"/>
      <c r="ACU264" s="222"/>
      <c r="ACV264" s="222"/>
      <c r="ACW264" s="222"/>
      <c r="ACX264" s="222"/>
      <c r="ACY264" s="222"/>
      <c r="ACZ264" s="222"/>
      <c r="ADA264" s="222"/>
      <c r="ADB264" s="222"/>
      <c r="ADC264" s="222"/>
      <c r="ADD264" s="222"/>
      <c r="ADE264" s="222"/>
      <c r="ADF264" s="222"/>
      <c r="ADG264" s="222"/>
      <c r="ADH264" s="222"/>
      <c r="ADI264" s="222"/>
      <c r="ADJ264" s="222"/>
      <c r="ADK264" s="222"/>
      <c r="ADL264" s="222"/>
      <c r="ADM264" s="222"/>
      <c r="ADN264" s="222"/>
      <c r="ADO264" s="222"/>
      <c r="ADP264" s="222"/>
      <c r="ADQ264" s="222"/>
      <c r="ADR264" s="222"/>
      <c r="ADS264" s="222"/>
      <c r="ADT264" s="222"/>
      <c r="ADU264" s="222"/>
      <c r="ADV264" s="222"/>
      <c r="ADW264" s="222"/>
      <c r="ADX264" s="222"/>
      <c r="ADY264" s="222"/>
      <c r="ADZ264" s="222"/>
      <c r="AEA264" s="222"/>
      <c r="AEB264" s="222"/>
      <c r="AEC264" s="222"/>
      <c r="AED264" s="222"/>
      <c r="AEE264" s="222"/>
      <c r="AEF264" s="222"/>
      <c r="AEG264" s="222"/>
      <c r="AEH264" s="222"/>
      <c r="AEI264" s="222"/>
      <c r="AEJ264" s="222"/>
      <c r="AEK264" s="222"/>
      <c r="AEL264" s="222"/>
      <c r="AEM264" s="222"/>
      <c r="AEN264" s="222"/>
      <c r="AEO264" s="222"/>
      <c r="AEP264" s="222"/>
      <c r="AEQ264" s="222"/>
      <c r="AER264" s="222"/>
      <c r="AES264" s="222"/>
      <c r="AET264" s="222"/>
      <c r="AEU264" s="222"/>
      <c r="AEV264" s="222"/>
      <c r="AEW264" s="222"/>
      <c r="AEX264" s="222"/>
      <c r="AEY264" s="222"/>
      <c r="AEZ264" s="222"/>
      <c r="AFA264" s="222"/>
      <c r="AFB264" s="222"/>
      <c r="AFC264" s="222"/>
      <c r="AFD264" s="222"/>
      <c r="AFE264" s="222"/>
      <c r="AFF264" s="222"/>
      <c r="AFG264" s="222"/>
      <c r="AFH264" s="222"/>
      <c r="AFI264" s="222"/>
      <c r="AFJ264" s="222"/>
      <c r="AFK264" s="222"/>
      <c r="AFL264" s="222"/>
      <c r="AFM264" s="222"/>
      <c r="AFN264" s="222"/>
      <c r="AFO264" s="222"/>
      <c r="AFP264" s="222"/>
      <c r="AFQ264" s="222"/>
      <c r="AFR264" s="222"/>
      <c r="AFS264" s="222"/>
      <c r="AFT264" s="222"/>
    </row>
    <row r="265" spans="1:852">
      <c r="A265" s="126" t="s">
        <v>2296</v>
      </c>
      <c r="B265" s="126" t="s">
        <v>10061</v>
      </c>
      <c r="C265" s="260" t="s">
        <v>3028</v>
      </c>
      <c r="D265" s="260" t="s">
        <v>173</v>
      </c>
      <c r="E265" s="109">
        <v>5</v>
      </c>
      <c r="F265" s="109">
        <v>2</v>
      </c>
      <c r="G265" s="270" t="s">
        <v>335</v>
      </c>
      <c r="H265" s="270" t="s">
        <v>455</v>
      </c>
      <c r="I265" s="270">
        <v>2</v>
      </c>
      <c r="J265" s="270">
        <v>11</v>
      </c>
      <c r="K265" s="270" t="s">
        <v>455</v>
      </c>
      <c r="L265" s="267"/>
      <c r="M265" s="267"/>
      <c r="N265" s="270"/>
      <c r="O265" s="270" t="s">
        <v>455</v>
      </c>
      <c r="P265" s="267"/>
      <c r="Q265" s="267"/>
      <c r="R265" s="267"/>
      <c r="S265" s="270" t="s">
        <v>602</v>
      </c>
      <c r="T265" s="267">
        <v>17</v>
      </c>
      <c r="U265" s="113"/>
      <c r="V265" s="113"/>
      <c r="W265" s="113">
        <v>28.88</v>
      </c>
      <c r="X265" s="113" t="s">
        <v>455</v>
      </c>
      <c r="Y265" s="113"/>
      <c r="Z265" s="113"/>
      <c r="AA265" s="113"/>
      <c r="AB265" s="113"/>
      <c r="AC265" s="113"/>
      <c r="AD265" s="113"/>
      <c r="AE265" s="267"/>
      <c r="AF265" s="267"/>
      <c r="AG265" s="114"/>
      <c r="AH265" s="113"/>
      <c r="AI265" s="267">
        <v>22</v>
      </c>
      <c r="AJ265" s="267">
        <f t="shared" si="68"/>
        <v>11</v>
      </c>
      <c r="AK265" s="267">
        <v>16</v>
      </c>
      <c r="AL265" s="90" t="s">
        <v>3011</v>
      </c>
      <c r="AM265" s="270" t="s">
        <v>455</v>
      </c>
      <c r="AN265" s="90">
        <v>0</v>
      </c>
      <c r="AO265" s="90">
        <v>12</v>
      </c>
      <c r="AP265" s="90" t="s">
        <v>455</v>
      </c>
      <c r="AQ265" s="212"/>
      <c r="AR265" s="212"/>
      <c r="AS265" s="212"/>
      <c r="AT265" s="90" t="s">
        <v>455</v>
      </c>
      <c r="AU265" s="212"/>
      <c r="AV265" s="212"/>
      <c r="AW265" s="212"/>
      <c r="AX265" s="212" t="s">
        <v>602</v>
      </c>
      <c r="AY265" s="583">
        <v>17</v>
      </c>
      <c r="AZ265" s="92"/>
      <c r="BA265" s="92"/>
      <c r="BB265" s="92">
        <v>27.4</v>
      </c>
      <c r="BC265" s="92" t="s">
        <v>455</v>
      </c>
      <c r="BD265" s="92"/>
      <c r="BE265" s="92"/>
      <c r="BF265" s="92"/>
      <c r="BG265" s="92"/>
      <c r="BH265" s="92"/>
      <c r="BI265" s="92"/>
      <c r="BJ265" s="92"/>
      <c r="BK265" s="92"/>
      <c r="BL265" s="92"/>
      <c r="BM265" s="92"/>
      <c r="BN265" s="90">
        <v>26</v>
      </c>
      <c r="BO265" s="270">
        <f t="shared" si="69"/>
        <v>14</v>
      </c>
      <c r="BP265" s="90">
        <v>22</v>
      </c>
      <c r="BQ265" s="270"/>
      <c r="BR265" s="270" t="s">
        <v>455</v>
      </c>
      <c r="BS265" s="267"/>
      <c r="BT265" s="267"/>
      <c r="BU265" s="267"/>
      <c r="BV265" s="267"/>
      <c r="BW265" s="267"/>
      <c r="BX265" s="267"/>
      <c r="BY265" s="267"/>
      <c r="BZ265" s="267"/>
      <c r="CA265" s="267"/>
      <c r="CB265" s="267"/>
      <c r="CC265" s="267"/>
      <c r="CD265" s="267"/>
      <c r="CE265" s="114"/>
      <c r="CF265" s="114"/>
      <c r="CG265" s="114"/>
      <c r="CH265" s="114"/>
      <c r="CI265" s="114"/>
      <c r="CJ265" s="114"/>
      <c r="CK265" s="114"/>
      <c r="CL265" s="114"/>
      <c r="CM265" s="114"/>
      <c r="CN265" s="114"/>
      <c r="CO265" s="114"/>
      <c r="CP265" s="114"/>
      <c r="CQ265" s="114"/>
      <c r="CR265" s="114"/>
      <c r="CS265" s="267"/>
      <c r="CT265" s="267"/>
      <c r="CU265" s="267"/>
      <c r="CV265" s="270"/>
      <c r="CW265" s="270" t="s">
        <v>455</v>
      </c>
      <c r="CX265" s="270"/>
      <c r="CY265" s="267"/>
      <c r="CZ265" s="267"/>
      <c r="DA265" s="267"/>
      <c r="DB265" s="267"/>
      <c r="DC265" s="267"/>
      <c r="DD265" s="267"/>
      <c r="DE265" s="267"/>
      <c r="DF265" s="267"/>
      <c r="DG265" s="267"/>
      <c r="DH265" s="267"/>
      <c r="DI265" s="267"/>
      <c r="DJ265" s="113"/>
      <c r="DK265" s="113"/>
      <c r="DL265" s="113"/>
      <c r="DM265" s="113"/>
      <c r="DN265" s="113"/>
      <c r="DO265" s="113"/>
      <c r="DP265" s="113"/>
      <c r="DQ265" s="113"/>
      <c r="DR265" s="113"/>
      <c r="DS265" s="113"/>
      <c r="DT265" s="113"/>
      <c r="DU265" s="113"/>
      <c r="DV265" s="113"/>
      <c r="DW265" s="113"/>
      <c r="DX265" s="267"/>
      <c r="DY265" s="267"/>
      <c r="DZ265" s="267"/>
      <c r="EA265" s="267"/>
      <c r="EB265" s="270" t="s">
        <v>455</v>
      </c>
      <c r="EC265" s="267"/>
      <c r="ED265" s="267"/>
      <c r="EE265" s="267"/>
      <c r="EF265" s="267"/>
      <c r="EG265" s="267"/>
      <c r="EH265" s="267"/>
      <c r="EI265" s="267"/>
      <c r="EJ265" s="267"/>
      <c r="EK265" s="267"/>
      <c r="EL265" s="267"/>
      <c r="EM265" s="267"/>
      <c r="EN265" s="267"/>
      <c r="EO265" s="113"/>
      <c r="EP265" s="113"/>
      <c r="EQ265" s="113"/>
      <c r="ER265" s="113"/>
      <c r="ES265" s="113"/>
      <c r="ET265" s="113"/>
      <c r="EU265" s="113"/>
      <c r="EV265" s="113"/>
      <c r="EW265" s="113"/>
      <c r="EX265" s="113"/>
      <c r="EY265" s="113"/>
      <c r="EZ265" s="113"/>
      <c r="FA265" s="113"/>
      <c r="FB265" s="113"/>
      <c r="FC265" s="267"/>
      <c r="FD265" s="267"/>
      <c r="FE265" s="267"/>
      <c r="FF265" s="270" t="s">
        <v>455</v>
      </c>
      <c r="FG265" s="267"/>
      <c r="FH265" s="267"/>
      <c r="FI265" s="267"/>
      <c r="FJ265" s="267"/>
      <c r="FK265" s="267"/>
      <c r="FL265" s="267"/>
      <c r="FM265" s="267"/>
      <c r="FN265" s="267"/>
      <c r="FO265" s="267"/>
      <c r="FP265" s="267"/>
      <c r="FQ265" s="267"/>
      <c r="FR265" s="267"/>
      <c r="FS265" s="267"/>
      <c r="FT265" s="267"/>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70" t="s">
        <v>455</v>
      </c>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c r="IS265" s="270" t="s">
        <v>455</v>
      </c>
      <c r="IT265" s="212"/>
      <c r="IU265" s="212"/>
      <c r="IV265" s="212"/>
      <c r="IW265" s="212"/>
      <c r="IX265" s="212"/>
      <c r="IY265" s="212"/>
      <c r="IZ265" s="212"/>
      <c r="JA265" s="212"/>
      <c r="JB265" s="212"/>
      <c r="JC265" s="212"/>
      <c r="JD265" s="212"/>
      <c r="JE265" s="212"/>
      <c r="JF265" s="212"/>
      <c r="JG265" s="212"/>
      <c r="JH265" s="212"/>
      <c r="JI265" s="212"/>
      <c r="JJ265" s="212"/>
      <c r="JK265" s="212"/>
      <c r="JL265" s="212"/>
      <c r="JM265" s="212"/>
      <c r="JN265" s="212"/>
      <c r="JO265" s="212"/>
      <c r="JP265" s="212"/>
      <c r="JQ265" s="212"/>
      <c r="JR265" s="212"/>
      <c r="JS265" s="212"/>
      <c r="JT265" s="212"/>
      <c r="JU265" s="212"/>
      <c r="JV265" s="212"/>
      <c r="JW265" s="212"/>
      <c r="JX265" s="212"/>
      <c r="JY265" s="212"/>
      <c r="JZ265" s="212"/>
      <c r="KA265" s="212"/>
      <c r="KB265" s="212"/>
      <c r="KC265" s="212"/>
      <c r="KD265" s="212"/>
      <c r="KE265" s="270" t="s">
        <v>455</v>
      </c>
      <c r="KF265" s="212"/>
      <c r="KG265" s="212"/>
      <c r="KH265" s="212"/>
      <c r="KI265" s="212"/>
      <c r="KJ265" s="212"/>
      <c r="KK265" s="212"/>
      <c r="KL265" s="212"/>
      <c r="KM265" s="212"/>
      <c r="KN265" s="212"/>
      <c r="KO265" s="212"/>
      <c r="KP265" s="212"/>
      <c r="KQ265" s="212"/>
      <c r="KR265" s="212"/>
      <c r="KS265" s="212"/>
      <c r="KT265" s="212"/>
      <c r="KU265" s="212"/>
      <c r="KV265" s="212"/>
      <c r="KW265" s="212"/>
      <c r="KX265" s="212"/>
      <c r="KY265" s="212"/>
      <c r="KZ265" s="212"/>
      <c r="LA265" s="212"/>
      <c r="LB265" s="212"/>
      <c r="LC265" s="212"/>
      <c r="LD265" s="212"/>
      <c r="LE265" s="212"/>
      <c r="LF265" s="212"/>
      <c r="LG265" s="212"/>
      <c r="LH265" s="212"/>
      <c r="LI265" s="212"/>
      <c r="LJ265" s="212"/>
      <c r="LK265" s="212"/>
      <c r="LL265" s="212"/>
      <c r="LM265" s="212"/>
      <c r="LN265" s="212"/>
      <c r="LO265" s="212"/>
      <c r="LP265" s="212"/>
      <c r="LQ265" s="212"/>
      <c r="LR265" s="212"/>
      <c r="LS265" s="212"/>
      <c r="LT265" s="270" t="s">
        <v>455</v>
      </c>
      <c r="LU265" s="212"/>
      <c r="LV265" s="212"/>
      <c r="LW265" s="212"/>
      <c r="LX265" s="212"/>
      <c r="LY265" s="212"/>
      <c r="LZ265" s="212"/>
      <c r="MA265" s="212"/>
      <c r="MB265" s="212"/>
      <c r="MC265" s="212"/>
      <c r="MD265" s="212"/>
      <c r="ME265" s="212"/>
      <c r="MF265" s="212"/>
      <c r="MG265" s="212"/>
      <c r="MH265" s="212"/>
      <c r="MI265" s="212"/>
      <c r="MJ265" s="212"/>
      <c r="MK265" s="212"/>
      <c r="ML265" s="212"/>
      <c r="MM265" s="212"/>
      <c r="MN265" s="212"/>
      <c r="MO265" s="212"/>
      <c r="MP265" s="212"/>
      <c r="MQ265" s="212"/>
      <c r="MR265" s="212"/>
      <c r="MS265" s="212"/>
      <c r="MT265" s="212"/>
      <c r="MU265" s="212"/>
      <c r="MV265" s="212"/>
      <c r="MW265" s="212"/>
      <c r="MX265" s="212"/>
      <c r="MY265" s="212"/>
      <c r="MZ265" s="212"/>
      <c r="NA265" s="212"/>
      <c r="NB265" s="212"/>
      <c r="NC265" s="212"/>
      <c r="ND265" s="212"/>
      <c r="NE265" s="212"/>
      <c r="NF265" s="212"/>
      <c r="NG265" s="212"/>
      <c r="NH265" s="212"/>
      <c r="NI265" s="212"/>
      <c r="NJ265" s="212"/>
      <c r="NK265" s="212"/>
      <c r="NL265" s="212"/>
      <c r="NM265" s="212"/>
      <c r="NN265" s="212"/>
      <c r="NO265" s="212"/>
      <c r="NP265" s="212"/>
      <c r="NQ265" s="212"/>
      <c r="NR265" s="212"/>
      <c r="NS265" s="212"/>
      <c r="NT265" s="212"/>
      <c r="NU265" s="212"/>
      <c r="NV265" s="212"/>
      <c r="NW265" s="212"/>
      <c r="NX265" s="212"/>
      <c r="NY265" s="212"/>
      <c r="NZ265" s="212"/>
      <c r="OA265" s="212"/>
      <c r="OB265" s="212"/>
      <c r="OC265" s="212"/>
      <c r="OD265" s="212"/>
      <c r="OE265" s="212"/>
      <c r="OF265" s="212"/>
      <c r="OG265" s="212"/>
      <c r="OH265" s="212"/>
      <c r="OI265" s="212"/>
      <c r="OJ265" s="212"/>
      <c r="OK265" s="212"/>
      <c r="OL265" s="212"/>
      <c r="OM265" s="212"/>
      <c r="ON265" s="212"/>
      <c r="OO265" s="212"/>
      <c r="OP265" s="212"/>
      <c r="OQ265" s="212"/>
      <c r="OR265" s="212"/>
      <c r="OS265" s="267">
        <f>IF(ISERROR(#REF!),0,1)</f>
        <v>0</v>
      </c>
      <c r="OT265" s="267">
        <f t="shared" si="70"/>
        <v>1</v>
      </c>
      <c r="OU265" s="267">
        <f t="shared" si="70"/>
        <v>0</v>
      </c>
      <c r="OV265" s="222"/>
      <c r="OW265" s="222"/>
      <c r="OX265" s="222"/>
      <c r="OY265" s="222"/>
      <c r="OZ265" s="222"/>
      <c r="PA265" s="222"/>
      <c r="PB265" s="222"/>
      <c r="PC265" s="222"/>
      <c r="PD265" s="222"/>
      <c r="PE265" s="222"/>
      <c r="PF265" s="222"/>
      <c r="PG265" s="222"/>
      <c r="PH265" s="222"/>
      <c r="PI265" s="222"/>
      <c r="PJ265" s="222"/>
      <c r="PK265" s="222"/>
      <c r="PL265" s="222"/>
      <c r="PM265" s="222"/>
      <c r="PN265" s="222"/>
      <c r="PO265" s="222"/>
      <c r="PP265" s="222"/>
      <c r="PQ265" s="222"/>
      <c r="PR265" s="222"/>
      <c r="PS265" s="222"/>
      <c r="PT265" s="222"/>
      <c r="PU265" s="222"/>
      <c r="PV265" s="222"/>
      <c r="PW265" s="222"/>
      <c r="PX265" s="222"/>
      <c r="PY265" s="222"/>
      <c r="PZ265" s="222"/>
      <c r="QA265" s="222"/>
      <c r="QB265" s="222"/>
      <c r="QC265" s="222"/>
      <c r="QD265" s="222"/>
      <c r="QE265" s="222"/>
      <c r="QF265" s="222"/>
      <c r="QG265" s="222"/>
      <c r="QH265" s="222"/>
      <c r="QI265" s="222"/>
      <c r="QJ265" s="222"/>
      <c r="QK265" s="222"/>
      <c r="QL265" s="222"/>
      <c r="QM265" s="222"/>
      <c r="QN265" s="222"/>
      <c r="QO265" s="222"/>
      <c r="QP265" s="222"/>
      <c r="QQ265" s="222"/>
      <c r="QR265" s="222"/>
      <c r="QS265" s="222"/>
      <c r="QT265" s="222"/>
      <c r="QU265" s="222"/>
      <c r="QV265" s="222"/>
      <c r="QW265" s="222"/>
      <c r="QX265" s="222"/>
      <c r="QY265" s="222"/>
      <c r="QZ265" s="222"/>
      <c r="RA265" s="222"/>
      <c r="RB265" s="222"/>
      <c r="RC265" s="222"/>
      <c r="RD265" s="222"/>
      <c r="RE265" s="222"/>
      <c r="RF265" s="222"/>
      <c r="RG265" s="222"/>
      <c r="RH265" s="222"/>
      <c r="RI265" s="222"/>
      <c r="RJ265" s="222"/>
      <c r="RK265" s="222"/>
      <c r="RL265" s="222"/>
      <c r="RM265" s="222"/>
      <c r="RN265" s="222"/>
      <c r="RO265" s="222"/>
      <c r="RP265" s="222"/>
      <c r="RQ265" s="222"/>
      <c r="RR265" s="222"/>
      <c r="RS265" s="222"/>
      <c r="RT265" s="222"/>
      <c r="RU265" s="222"/>
      <c r="RV265" s="222"/>
      <c r="RW265" s="222"/>
      <c r="RX265" s="222"/>
      <c r="RY265" s="222"/>
      <c r="RZ265" s="222"/>
      <c r="SA265" s="222"/>
      <c r="SB265" s="222"/>
      <c r="SC265" s="222"/>
      <c r="SD265" s="222"/>
      <c r="SE265" s="222"/>
      <c r="SF265" s="222"/>
      <c r="SG265" s="222"/>
      <c r="SH265" s="222"/>
      <c r="SI265" s="222"/>
      <c r="SJ265" s="222"/>
      <c r="SK265" s="222"/>
      <c r="SL265" s="222"/>
      <c r="SM265" s="222"/>
      <c r="SN265" s="222"/>
      <c r="SO265" s="222"/>
      <c r="SP265" s="222"/>
      <c r="SQ265" s="222"/>
      <c r="SR265" s="222"/>
      <c r="SS265" s="222"/>
      <c r="ST265" s="222"/>
      <c r="SU265" s="222"/>
      <c r="SV265" s="222"/>
      <c r="SW265" s="222"/>
      <c r="SX265" s="222"/>
      <c r="SY265" s="222"/>
      <c r="SZ265" s="222"/>
      <c r="TA265" s="222"/>
      <c r="TB265" s="222"/>
      <c r="TC265" s="222"/>
      <c r="TD265" s="222"/>
      <c r="TE265" s="222"/>
      <c r="TF265" s="222"/>
      <c r="TG265" s="222"/>
      <c r="TH265" s="222"/>
      <c r="TI265" s="222"/>
      <c r="TJ265" s="222"/>
      <c r="TK265" s="222"/>
      <c r="TL265" s="222"/>
      <c r="TM265" s="222"/>
      <c r="TN265" s="222"/>
      <c r="TO265" s="222"/>
      <c r="TP265" s="222"/>
      <c r="TQ265" s="222"/>
      <c r="TR265" s="222"/>
      <c r="TS265" s="222"/>
      <c r="TT265" s="222"/>
      <c r="TU265" s="222"/>
      <c r="TV265" s="222"/>
      <c r="TW265" s="222"/>
      <c r="TX265" s="222"/>
      <c r="TY265" s="222"/>
      <c r="TZ265" s="222"/>
      <c r="UA265" s="222"/>
      <c r="UB265" s="222"/>
      <c r="UC265" s="222"/>
      <c r="UD265" s="222"/>
      <c r="UE265" s="222"/>
      <c r="UF265" s="222"/>
      <c r="UG265" s="222"/>
      <c r="UH265" s="222"/>
      <c r="UI265" s="222"/>
      <c r="UJ265" s="222"/>
      <c r="UK265" s="222"/>
      <c r="UL265" s="222"/>
      <c r="UM265" s="222"/>
      <c r="UN265" s="222"/>
      <c r="UO265" s="222"/>
      <c r="UP265" s="222"/>
      <c r="UQ265" s="222"/>
      <c r="UR265" s="222"/>
      <c r="US265" s="222"/>
      <c r="UT265" s="222"/>
      <c r="UU265" s="222"/>
      <c r="UV265" s="222"/>
      <c r="UW265" s="222"/>
      <c r="UX265" s="222"/>
      <c r="UY265" s="222"/>
      <c r="UZ265" s="222"/>
      <c r="VA265" s="222"/>
      <c r="VB265" s="222"/>
      <c r="VC265" s="222"/>
      <c r="VD265" s="222"/>
      <c r="VE265" s="222"/>
      <c r="VF265" s="222"/>
      <c r="VG265" s="222"/>
      <c r="VH265" s="222"/>
      <c r="VI265" s="222"/>
      <c r="VJ265" s="222"/>
      <c r="VK265" s="222"/>
      <c r="VL265" s="222"/>
      <c r="VM265" s="222"/>
      <c r="VN265" s="222"/>
      <c r="VO265" s="222"/>
      <c r="VP265" s="222"/>
      <c r="VQ265" s="222"/>
      <c r="VR265" s="222"/>
      <c r="VS265" s="222"/>
      <c r="VT265" s="222"/>
      <c r="VU265" s="222"/>
      <c r="VV265" s="222"/>
      <c r="VW265" s="222"/>
      <c r="VX265" s="222"/>
      <c r="VY265" s="222"/>
      <c r="VZ265" s="222"/>
      <c r="WA265" s="222"/>
      <c r="WB265" s="222"/>
      <c r="WC265" s="222"/>
      <c r="WD265" s="222"/>
      <c r="WE265" s="222"/>
      <c r="WF265" s="222"/>
      <c r="WG265" s="222"/>
      <c r="WH265" s="222"/>
      <c r="WI265" s="222"/>
      <c r="WJ265" s="222"/>
      <c r="WK265" s="222"/>
      <c r="WL265" s="222"/>
      <c r="WM265" s="222"/>
      <c r="WN265" s="222"/>
      <c r="WO265" s="222"/>
      <c r="WP265" s="222"/>
      <c r="WQ265" s="222"/>
      <c r="WR265" s="222"/>
      <c r="WS265" s="222"/>
      <c r="WT265" s="222"/>
      <c r="WU265" s="222"/>
      <c r="WV265" s="222"/>
      <c r="WW265" s="222"/>
      <c r="WX265" s="222"/>
      <c r="WY265" s="222"/>
      <c r="WZ265" s="222"/>
      <c r="XA265" s="222"/>
      <c r="XB265" s="222"/>
      <c r="XC265" s="222"/>
      <c r="XD265" s="222"/>
      <c r="XE265" s="222"/>
      <c r="XF265" s="222"/>
      <c r="XG265" s="222"/>
      <c r="XH265" s="222"/>
      <c r="XI265" s="222"/>
      <c r="XJ265" s="222"/>
      <c r="XK265" s="222"/>
      <c r="XL265" s="222"/>
      <c r="XM265" s="222"/>
      <c r="XN265" s="222"/>
      <c r="XO265" s="222"/>
      <c r="XP265" s="222"/>
      <c r="XQ265" s="222"/>
      <c r="XR265" s="222"/>
      <c r="XS265" s="222"/>
      <c r="XT265" s="222"/>
      <c r="XU265" s="222"/>
      <c r="XV265" s="222"/>
      <c r="XW265" s="222"/>
      <c r="XX265" s="222"/>
      <c r="XY265" s="222"/>
      <c r="XZ265" s="222"/>
      <c r="YA265" s="222"/>
      <c r="YB265" s="222"/>
      <c r="YC265" s="222"/>
      <c r="YD265" s="222"/>
      <c r="YE265" s="222"/>
      <c r="YF265" s="222"/>
      <c r="YG265" s="222"/>
      <c r="YH265" s="222"/>
      <c r="YI265" s="222"/>
      <c r="YJ265" s="222"/>
      <c r="YK265" s="222"/>
      <c r="YL265" s="222"/>
      <c r="YM265" s="222"/>
      <c r="YN265" s="222"/>
      <c r="YO265" s="222"/>
      <c r="YP265" s="222"/>
      <c r="YQ265" s="222"/>
      <c r="YR265" s="222"/>
      <c r="YS265" s="222"/>
      <c r="YT265" s="222"/>
      <c r="YU265" s="222"/>
      <c r="YV265" s="222"/>
      <c r="YW265" s="222"/>
      <c r="YX265" s="222"/>
      <c r="YY265" s="222"/>
      <c r="YZ265" s="222"/>
      <c r="ZA265" s="222"/>
      <c r="ZB265" s="222"/>
      <c r="ZC265" s="222"/>
      <c r="ZD265" s="222"/>
      <c r="ZE265" s="222"/>
      <c r="ZF265" s="222"/>
      <c r="ZG265" s="222"/>
      <c r="ZH265" s="222"/>
      <c r="ZI265" s="222"/>
      <c r="ZJ265" s="222"/>
      <c r="ZK265" s="222"/>
      <c r="ZL265" s="222"/>
      <c r="ZM265" s="222"/>
      <c r="ZN265" s="222"/>
      <c r="ZO265" s="222"/>
      <c r="ZP265" s="222"/>
      <c r="ZQ265" s="222"/>
      <c r="ZR265" s="222"/>
      <c r="ZS265" s="222"/>
      <c r="ZT265" s="222"/>
      <c r="ZU265" s="222"/>
      <c r="ZV265" s="222"/>
      <c r="ZW265" s="222"/>
      <c r="ZX265" s="222"/>
      <c r="ZY265" s="222"/>
      <c r="ZZ265" s="222"/>
      <c r="AAA265" s="222"/>
      <c r="AAB265" s="222"/>
      <c r="AAC265" s="222"/>
      <c r="AAD265" s="222"/>
      <c r="AAE265" s="222"/>
      <c r="AAF265" s="222"/>
      <c r="AAG265" s="222"/>
      <c r="AAH265" s="222"/>
      <c r="AAI265" s="222"/>
      <c r="AAJ265" s="222"/>
      <c r="AAK265" s="222"/>
      <c r="AAL265" s="222"/>
      <c r="AAM265" s="222"/>
      <c r="AAN265" s="222"/>
      <c r="AAO265" s="222"/>
      <c r="AAP265" s="222"/>
      <c r="AAQ265" s="222"/>
      <c r="AAR265" s="222"/>
      <c r="AAS265" s="222"/>
      <c r="AAT265" s="222"/>
      <c r="AAU265" s="222"/>
      <c r="AAV265" s="222"/>
      <c r="AAW265" s="222"/>
      <c r="AAX265" s="222"/>
      <c r="AAY265" s="222"/>
      <c r="AAZ265" s="222"/>
      <c r="ABA265" s="222"/>
      <c r="ABB265" s="222"/>
      <c r="ABC265" s="222"/>
      <c r="ABD265" s="222"/>
      <c r="ABE265" s="222"/>
      <c r="ABF265" s="222"/>
      <c r="ABG265" s="222"/>
      <c r="ABH265" s="222"/>
      <c r="ABI265" s="222"/>
      <c r="ABJ265" s="222"/>
      <c r="ABK265" s="222"/>
      <c r="ABL265" s="222"/>
      <c r="ABM265" s="222"/>
      <c r="ABN265" s="222"/>
      <c r="ABO265" s="222"/>
      <c r="ABP265" s="222"/>
      <c r="ABQ265" s="222"/>
      <c r="ABR265" s="222"/>
      <c r="ABS265" s="222"/>
      <c r="ABT265" s="222"/>
      <c r="ABU265" s="222"/>
      <c r="ABV265" s="222"/>
      <c r="ABW265" s="222"/>
      <c r="ABX265" s="222"/>
      <c r="ABY265" s="222"/>
      <c r="ABZ265" s="222"/>
      <c r="ACA265" s="222"/>
      <c r="ACB265" s="222"/>
      <c r="ACC265" s="222"/>
      <c r="ACD265" s="222"/>
      <c r="ACE265" s="222"/>
      <c r="ACF265" s="222"/>
      <c r="ACG265" s="222"/>
      <c r="ACH265" s="222"/>
      <c r="ACI265" s="222"/>
      <c r="ACJ265" s="222"/>
      <c r="ACK265" s="222"/>
      <c r="ACL265" s="222"/>
      <c r="ACM265" s="222"/>
      <c r="ACN265" s="222"/>
      <c r="ACO265" s="222"/>
      <c r="ACP265" s="222"/>
      <c r="ACQ265" s="222"/>
      <c r="ACR265" s="222"/>
      <c r="ACS265" s="222"/>
      <c r="ACT265" s="222"/>
      <c r="ACU265" s="222"/>
      <c r="ACV265" s="222"/>
      <c r="ACW265" s="222"/>
      <c r="ACX265" s="222"/>
      <c r="ACY265" s="222"/>
      <c r="ACZ265" s="222"/>
      <c r="ADA265" s="222"/>
      <c r="ADB265" s="222"/>
      <c r="ADC265" s="222"/>
      <c r="ADD265" s="222"/>
      <c r="ADE265" s="222"/>
      <c r="ADF265" s="222"/>
      <c r="ADG265" s="222"/>
      <c r="ADH265" s="222"/>
      <c r="ADI265" s="222"/>
      <c r="ADJ265" s="222"/>
      <c r="ADK265" s="222"/>
      <c r="ADL265" s="222"/>
      <c r="ADM265" s="222"/>
      <c r="ADN265" s="222"/>
      <c r="ADO265" s="222"/>
      <c r="ADP265" s="222"/>
      <c r="ADQ265" s="222"/>
      <c r="ADR265" s="222"/>
      <c r="ADS265" s="222"/>
      <c r="ADT265" s="222"/>
      <c r="ADU265" s="222"/>
      <c r="ADV265" s="222"/>
      <c r="ADW265" s="222"/>
      <c r="ADX265" s="222"/>
      <c r="ADY265" s="222"/>
      <c r="ADZ265" s="222"/>
      <c r="AEA265" s="222"/>
      <c r="AEB265" s="222"/>
      <c r="AEC265" s="222"/>
      <c r="AED265" s="222"/>
      <c r="AEE265" s="222"/>
      <c r="AEF265" s="222"/>
      <c r="AEG265" s="222"/>
      <c r="AEH265" s="222"/>
      <c r="AEI265" s="222"/>
      <c r="AEJ265" s="222"/>
      <c r="AEK265" s="222"/>
      <c r="AEL265" s="222"/>
      <c r="AEM265" s="222"/>
      <c r="AEN265" s="222"/>
      <c r="AEO265" s="222"/>
      <c r="AEP265" s="222"/>
      <c r="AEQ265" s="222"/>
      <c r="AER265" s="222"/>
      <c r="AES265" s="222"/>
      <c r="AET265" s="222"/>
      <c r="AEU265" s="222"/>
      <c r="AEV265" s="222"/>
      <c r="AEW265" s="222"/>
      <c r="AEX265" s="222"/>
      <c r="AEY265" s="222"/>
      <c r="AEZ265" s="222"/>
      <c r="AFA265" s="222"/>
      <c r="AFB265" s="222"/>
      <c r="AFC265" s="222"/>
      <c r="AFD265" s="222"/>
      <c r="AFE265" s="222"/>
      <c r="AFF265" s="222"/>
      <c r="AFG265" s="222"/>
      <c r="AFH265" s="222"/>
      <c r="AFI265" s="222"/>
      <c r="AFJ265" s="222"/>
      <c r="AFK265" s="222"/>
      <c r="AFL265" s="222"/>
      <c r="AFM265" s="222"/>
      <c r="AFN265" s="222"/>
      <c r="AFO265" s="222"/>
      <c r="AFP265" s="222"/>
      <c r="AFQ265" s="222"/>
      <c r="AFR265" s="222"/>
      <c r="AFS265" s="222"/>
      <c r="AFT265" s="222"/>
    </row>
    <row r="266" spans="1:852" s="267" customFormat="1">
      <c r="A266" s="226" t="s">
        <v>3770</v>
      </c>
      <c r="B266" s="581" t="s">
        <v>10065</v>
      </c>
      <c r="C266" s="840" t="str">
        <f>IF(Severity!F266&gt;=0.5,"YES","NO")</f>
        <v>NO</v>
      </c>
      <c r="D266" s="840" t="str">
        <f>IF(Severity!G266&gt;=0.5,"YES","NO")</f>
        <v>YES</v>
      </c>
      <c r="E266" s="267">
        <v>16</v>
      </c>
      <c r="F266" s="267">
        <v>3</v>
      </c>
      <c r="G266" s="270" t="s">
        <v>2904</v>
      </c>
      <c r="H266" s="270" t="s">
        <v>749</v>
      </c>
      <c r="I266" s="270" t="s">
        <v>455</v>
      </c>
      <c r="J266" s="270">
        <v>7</v>
      </c>
      <c r="K266" s="270" t="s">
        <v>455</v>
      </c>
      <c r="N266" s="270"/>
      <c r="O266" s="270" t="s">
        <v>455</v>
      </c>
      <c r="S266" s="267" t="s">
        <v>602</v>
      </c>
      <c r="T266" s="267">
        <v>17</v>
      </c>
      <c r="U266" s="113">
        <v>18.899999999999999</v>
      </c>
      <c r="V266" s="113">
        <v>3.7</v>
      </c>
      <c r="W266" s="113"/>
      <c r="X266" s="113"/>
      <c r="Y266" s="113">
        <v>12.5</v>
      </c>
      <c r="Z266" s="113">
        <v>7</v>
      </c>
      <c r="AA266" s="113"/>
      <c r="AB266" s="113"/>
      <c r="AC266" s="113"/>
      <c r="AD266" s="113"/>
      <c r="AE266" s="114"/>
      <c r="AF266" s="113"/>
      <c r="AG266" s="113"/>
      <c r="AH266" s="113"/>
      <c r="AI266" s="267">
        <v>31</v>
      </c>
      <c r="AJ266" s="267">
        <f t="shared" si="68"/>
        <v>24</v>
      </c>
      <c r="AK266" s="267" t="s">
        <v>455</v>
      </c>
      <c r="AL266" s="270" t="s">
        <v>3745</v>
      </c>
      <c r="AM266" s="270" t="s">
        <v>749</v>
      </c>
      <c r="AN266" s="270" t="s">
        <v>455</v>
      </c>
      <c r="AO266" s="267">
        <v>12</v>
      </c>
      <c r="AP266" s="270" t="s">
        <v>455</v>
      </c>
      <c r="AT266" s="270" t="s">
        <v>455</v>
      </c>
      <c r="AX266" s="267" t="s">
        <v>602</v>
      </c>
      <c r="AY266" s="267">
        <v>17</v>
      </c>
      <c r="AZ266" s="114">
        <v>18.8</v>
      </c>
      <c r="BA266" s="114">
        <v>4.7</v>
      </c>
      <c r="BB266" s="114"/>
      <c r="BC266" s="114"/>
      <c r="BD266" s="114">
        <v>15</v>
      </c>
      <c r="BE266" s="114">
        <v>6.2</v>
      </c>
      <c r="BF266" s="114"/>
      <c r="BG266" s="114"/>
      <c r="BH266" s="114"/>
      <c r="BI266" s="114"/>
      <c r="BJ266" s="114"/>
      <c r="BK266" s="114"/>
      <c r="BL266" s="114"/>
      <c r="BM266" s="114"/>
      <c r="BN266" s="267">
        <v>33</v>
      </c>
      <c r="BO266" s="270">
        <f t="shared" si="69"/>
        <v>21</v>
      </c>
      <c r="BP266" s="270" t="s">
        <v>455</v>
      </c>
      <c r="BQ266" s="270" t="s">
        <v>3755</v>
      </c>
      <c r="BR266" s="270" t="s">
        <v>749</v>
      </c>
      <c r="BS266" s="270" t="s">
        <v>455</v>
      </c>
      <c r="BT266" s="267">
        <v>12</v>
      </c>
      <c r="BU266" s="270" t="s">
        <v>455</v>
      </c>
      <c r="BY266" s="270" t="s">
        <v>455</v>
      </c>
      <c r="CC266" s="267" t="s">
        <v>602</v>
      </c>
      <c r="CD266" s="267">
        <v>17</v>
      </c>
      <c r="CE266" s="114">
        <v>18.7</v>
      </c>
      <c r="CF266" s="114">
        <v>3.3</v>
      </c>
      <c r="CG266" s="114"/>
      <c r="CH266" s="114"/>
      <c r="CI266" s="114">
        <v>12</v>
      </c>
      <c r="CJ266" s="114">
        <v>6.9</v>
      </c>
      <c r="CK266" s="114"/>
      <c r="CL266" s="114"/>
      <c r="CM266" s="114"/>
      <c r="CN266" s="114"/>
      <c r="CO266" s="114"/>
      <c r="CP266" s="114"/>
      <c r="CQ266" s="114"/>
      <c r="CR266" s="114"/>
      <c r="CS266" s="267">
        <v>36</v>
      </c>
      <c r="CT266" s="267">
        <f>CS266-BT266</f>
        <v>24</v>
      </c>
      <c r="CU266" s="270" t="s">
        <v>455</v>
      </c>
      <c r="CW266" s="270" t="s">
        <v>455</v>
      </c>
      <c r="DJ266" s="113"/>
      <c r="DK266" s="113"/>
      <c r="DL266" s="113"/>
      <c r="DM266" s="113"/>
      <c r="DN266" s="113"/>
      <c r="DO266" s="113"/>
      <c r="DP266" s="113"/>
      <c r="DQ266" s="113"/>
      <c r="DR266" s="113"/>
      <c r="DS266" s="113"/>
      <c r="DT266" s="113"/>
      <c r="DU266" s="113"/>
      <c r="DV266" s="113"/>
      <c r="DW266" s="113"/>
      <c r="EB266" s="270" t="s">
        <v>455</v>
      </c>
      <c r="EC266" s="270"/>
      <c r="EP266" s="113"/>
      <c r="EQ266" s="113"/>
      <c r="ER266" s="113"/>
      <c r="ES266" s="113"/>
      <c r="ET266" s="113"/>
      <c r="EU266" s="113"/>
      <c r="EV266" s="113"/>
      <c r="EW266" s="113"/>
      <c r="EX266" s="113"/>
      <c r="EY266" s="113"/>
      <c r="EZ266" s="113"/>
      <c r="FA266" s="113"/>
      <c r="FB266" s="113"/>
      <c r="FC266" s="113"/>
      <c r="FF266" s="270" t="s">
        <v>455</v>
      </c>
      <c r="FH266" s="270"/>
      <c r="HD266" s="270" t="s">
        <v>455</v>
      </c>
      <c r="HH266" s="270"/>
      <c r="IS266" s="270" t="s">
        <v>455</v>
      </c>
      <c r="KE266" s="270" t="s">
        <v>455</v>
      </c>
      <c r="KJ266" s="270"/>
      <c r="LT266" s="270" t="s">
        <v>455</v>
      </c>
    </row>
    <row r="267" spans="1:852">
      <c r="A267" s="267" t="s">
        <v>797</v>
      </c>
      <c r="B267" s="579" t="s">
        <v>10057</v>
      </c>
      <c r="C267" s="260" t="s">
        <v>3028</v>
      </c>
      <c r="D267" s="260" t="s">
        <v>173</v>
      </c>
      <c r="E267" s="270">
        <v>6</v>
      </c>
      <c r="F267" s="209">
        <v>2</v>
      </c>
      <c r="G267" s="270" t="s">
        <v>360</v>
      </c>
      <c r="H267" s="270" t="s">
        <v>455</v>
      </c>
      <c r="I267" s="270">
        <v>6</v>
      </c>
      <c r="J267" s="270">
        <v>19</v>
      </c>
      <c r="K267" s="270" t="s">
        <v>455</v>
      </c>
      <c r="L267" s="267"/>
      <c r="M267" s="267"/>
      <c r="N267" s="270"/>
      <c r="O267" s="270" t="s">
        <v>602</v>
      </c>
      <c r="P267" s="267">
        <v>17</v>
      </c>
      <c r="Q267" s="267">
        <v>22</v>
      </c>
      <c r="R267" s="267">
        <v>50</v>
      </c>
      <c r="S267" s="270" t="s">
        <v>602</v>
      </c>
      <c r="T267" s="212">
        <v>17</v>
      </c>
      <c r="U267" s="113">
        <v>25.8</v>
      </c>
      <c r="V267" s="113" t="s">
        <v>455</v>
      </c>
      <c r="W267" s="113"/>
      <c r="X267" s="113"/>
      <c r="Y267" s="113"/>
      <c r="Z267" s="113"/>
      <c r="AA267" s="113"/>
      <c r="AB267" s="113"/>
      <c r="AC267" s="113"/>
      <c r="AD267" s="113"/>
      <c r="AE267" s="114"/>
      <c r="AF267" s="113"/>
      <c r="AG267" s="113"/>
      <c r="AH267" s="113"/>
      <c r="AI267" s="267">
        <v>45</v>
      </c>
      <c r="AJ267" s="267">
        <f t="shared" si="68"/>
        <v>26</v>
      </c>
      <c r="AK267" s="267" t="s">
        <v>455</v>
      </c>
      <c r="AL267" s="270" t="s">
        <v>3011</v>
      </c>
      <c r="AM267" s="270" t="s">
        <v>455</v>
      </c>
      <c r="AN267" s="270">
        <v>1</v>
      </c>
      <c r="AO267" s="270">
        <v>21</v>
      </c>
      <c r="AP267" s="270" t="s">
        <v>455</v>
      </c>
      <c r="AQ267" s="267"/>
      <c r="AR267" s="267"/>
      <c r="AS267" s="267"/>
      <c r="AT267" s="267" t="s">
        <v>602</v>
      </c>
      <c r="AU267" s="267">
        <v>17</v>
      </c>
      <c r="AV267" s="267">
        <v>14</v>
      </c>
      <c r="AW267" s="267">
        <v>50</v>
      </c>
      <c r="AX267" s="267" t="s">
        <v>602</v>
      </c>
      <c r="AY267" s="267">
        <v>17</v>
      </c>
      <c r="AZ267" s="114">
        <v>25.9</v>
      </c>
      <c r="BA267" s="114" t="s">
        <v>455</v>
      </c>
      <c r="BB267" s="114"/>
      <c r="BC267" s="114"/>
      <c r="BD267" s="114"/>
      <c r="BE267" s="114"/>
      <c r="BF267" s="114"/>
      <c r="BG267" s="114"/>
      <c r="BH267" s="114"/>
      <c r="BI267" s="114"/>
      <c r="BJ267" s="114"/>
      <c r="BK267" s="114"/>
      <c r="BL267" s="114"/>
      <c r="BM267" s="114"/>
      <c r="BN267" s="270">
        <v>45</v>
      </c>
      <c r="BO267" s="270">
        <f t="shared" si="69"/>
        <v>24</v>
      </c>
      <c r="BP267" s="270" t="s">
        <v>455</v>
      </c>
      <c r="BQ267" s="270"/>
      <c r="BR267" s="270" t="s">
        <v>455</v>
      </c>
      <c r="BS267" s="267"/>
      <c r="BT267" s="267"/>
      <c r="BU267" s="267"/>
      <c r="BV267" s="267"/>
      <c r="BW267" s="267"/>
      <c r="BX267" s="267"/>
      <c r="BY267" s="267"/>
      <c r="BZ267" s="267"/>
      <c r="CA267" s="267"/>
      <c r="CB267" s="267"/>
      <c r="CC267" s="267"/>
      <c r="CD267" s="267"/>
      <c r="CE267" s="114"/>
      <c r="CF267" s="114"/>
      <c r="CG267" s="114"/>
      <c r="CH267" s="114"/>
      <c r="CI267" s="114"/>
      <c r="CJ267" s="114"/>
      <c r="CK267" s="114"/>
      <c r="CL267" s="114"/>
      <c r="CM267" s="114"/>
      <c r="CN267" s="114"/>
      <c r="CO267" s="114"/>
      <c r="CP267" s="114"/>
      <c r="CQ267" s="114"/>
      <c r="CR267" s="114"/>
      <c r="CS267" s="267"/>
      <c r="CT267" s="267"/>
      <c r="CU267" s="267"/>
      <c r="CV267" s="270"/>
      <c r="CW267" s="270" t="s">
        <v>455</v>
      </c>
      <c r="CX267" s="270"/>
      <c r="CY267" s="267"/>
      <c r="CZ267" s="267"/>
      <c r="DA267" s="267"/>
      <c r="DB267" s="267"/>
      <c r="DC267" s="267"/>
      <c r="DD267" s="267"/>
      <c r="DE267" s="267"/>
      <c r="DF267" s="267"/>
      <c r="DG267" s="267"/>
      <c r="DH267" s="267"/>
      <c r="DI267" s="267"/>
      <c r="DJ267" s="113"/>
      <c r="DK267" s="113"/>
      <c r="DL267" s="113"/>
      <c r="DM267" s="113"/>
      <c r="DN267" s="113"/>
      <c r="DO267" s="113"/>
      <c r="DP267" s="113"/>
      <c r="DQ267" s="113"/>
      <c r="DR267" s="113"/>
      <c r="DS267" s="113"/>
      <c r="DT267" s="113"/>
      <c r="DU267" s="113"/>
      <c r="DV267" s="113"/>
      <c r="DW267" s="113"/>
      <c r="DX267" s="267"/>
      <c r="DY267" s="267"/>
      <c r="DZ267" s="267"/>
      <c r="EA267" s="267"/>
      <c r="EB267" s="270" t="s">
        <v>455</v>
      </c>
      <c r="EC267" s="267"/>
      <c r="ED267" s="267"/>
      <c r="EE267" s="267"/>
      <c r="EF267" s="267"/>
      <c r="EG267" s="267"/>
      <c r="EH267" s="267"/>
      <c r="EI267" s="267"/>
      <c r="EJ267" s="267"/>
      <c r="EK267" s="267"/>
      <c r="EL267" s="267"/>
      <c r="EM267" s="267"/>
      <c r="EN267" s="267"/>
      <c r="EO267" s="113"/>
      <c r="EP267" s="113"/>
      <c r="EQ267" s="113"/>
      <c r="ER267" s="113"/>
      <c r="ES267" s="113"/>
      <c r="ET267" s="113"/>
      <c r="EU267" s="113"/>
      <c r="EV267" s="113"/>
      <c r="EW267" s="113"/>
      <c r="EX267" s="113"/>
      <c r="EY267" s="113"/>
      <c r="EZ267" s="113"/>
      <c r="FA267" s="113"/>
      <c r="FB267" s="113"/>
      <c r="FC267" s="267"/>
      <c r="FD267" s="267"/>
      <c r="FE267" s="267"/>
      <c r="FF267" s="270" t="s">
        <v>455</v>
      </c>
      <c r="FG267" s="267"/>
      <c r="FH267" s="267"/>
      <c r="FI267" s="267"/>
      <c r="FJ267" s="267"/>
      <c r="FK267" s="267"/>
      <c r="FL267" s="267"/>
      <c r="FM267" s="267"/>
      <c r="FN267" s="267"/>
      <c r="FO267" s="267"/>
      <c r="FP267" s="267"/>
      <c r="FQ267" s="267"/>
      <c r="FR267" s="267"/>
      <c r="FS267" s="267"/>
      <c r="FT267" s="267"/>
      <c r="FU267" s="267"/>
      <c r="FV267" s="267"/>
      <c r="FW267" s="267"/>
      <c r="FX267" s="267"/>
      <c r="FY267" s="267"/>
      <c r="FZ267" s="267"/>
      <c r="GA267" s="267"/>
      <c r="GB267" s="267"/>
      <c r="GC267" s="267"/>
      <c r="GD267" s="267"/>
      <c r="GE267" s="267"/>
      <c r="GF267" s="267"/>
      <c r="GG267" s="267"/>
      <c r="GH267" s="267"/>
      <c r="GI267" s="267"/>
      <c r="GJ267" s="267"/>
      <c r="GK267" s="267"/>
      <c r="GL267" s="267"/>
      <c r="GM267" s="267"/>
      <c r="GN267" s="267"/>
      <c r="GO267" s="267"/>
      <c r="GP267" s="267"/>
      <c r="GQ267" s="267"/>
      <c r="GR267" s="267"/>
      <c r="GS267" s="267"/>
      <c r="GT267" s="267"/>
      <c r="GU267" s="267"/>
      <c r="GV267" s="267"/>
      <c r="GW267" s="267"/>
      <c r="GX267" s="267"/>
      <c r="GY267" s="267"/>
      <c r="GZ267" s="267"/>
      <c r="HA267" s="267"/>
      <c r="HB267" s="267"/>
      <c r="HC267" s="267"/>
      <c r="HD267" s="270" t="s">
        <v>455</v>
      </c>
      <c r="HE267" s="267"/>
      <c r="HF267" s="267"/>
      <c r="HG267" s="267"/>
      <c r="HH267" s="267"/>
      <c r="HI267" s="267"/>
      <c r="HJ267" s="267"/>
      <c r="HK267" s="267"/>
      <c r="HL267" s="267"/>
      <c r="HM267" s="267"/>
      <c r="HN267" s="267"/>
      <c r="HO267" s="267"/>
      <c r="HP267" s="267"/>
      <c r="HQ267" s="267"/>
      <c r="HR267" s="267"/>
      <c r="HS267" s="267"/>
      <c r="HT267" s="267"/>
      <c r="HU267" s="267"/>
      <c r="HV267" s="267"/>
      <c r="HW267" s="267"/>
      <c r="HX267" s="267"/>
      <c r="HY267" s="267"/>
      <c r="HZ267" s="267"/>
      <c r="IA267" s="267"/>
      <c r="IB267" s="267"/>
      <c r="IC267" s="267"/>
      <c r="ID267" s="267"/>
      <c r="IE267" s="267"/>
      <c r="IF267" s="267"/>
      <c r="IG267" s="267"/>
      <c r="IH267" s="267"/>
      <c r="II267" s="267"/>
      <c r="IJ267" s="267"/>
      <c r="IK267" s="267"/>
      <c r="IL267" s="267"/>
      <c r="IM267" s="267"/>
      <c r="IN267" s="267"/>
      <c r="IO267" s="267"/>
      <c r="IP267" s="267"/>
      <c r="IQ267" s="267"/>
      <c r="IR267" s="267"/>
      <c r="IS267" s="270" t="s">
        <v>455</v>
      </c>
      <c r="IT267" s="267"/>
      <c r="IU267" s="267"/>
      <c r="IV267" s="267"/>
      <c r="IW267" s="267"/>
      <c r="IX267" s="267"/>
      <c r="IY267" s="267"/>
      <c r="IZ267" s="267"/>
      <c r="JA267" s="267"/>
      <c r="JB267" s="267"/>
      <c r="JC267" s="267"/>
      <c r="JD267" s="267"/>
      <c r="JE267" s="267"/>
      <c r="JF267" s="267"/>
      <c r="JG267" s="267"/>
      <c r="JH267" s="267"/>
      <c r="JI267" s="267"/>
      <c r="JJ267" s="267"/>
      <c r="JK267" s="267"/>
      <c r="JL267" s="267"/>
      <c r="JM267" s="267"/>
      <c r="JN267" s="267"/>
      <c r="JO267" s="267"/>
      <c r="JP267" s="267"/>
      <c r="JQ267" s="267"/>
      <c r="JR267" s="267"/>
      <c r="JS267" s="267"/>
      <c r="JT267" s="267"/>
      <c r="JU267" s="267"/>
      <c r="JV267" s="267"/>
      <c r="JW267" s="267"/>
      <c r="JX267" s="267"/>
      <c r="JY267" s="267"/>
      <c r="JZ267" s="267"/>
      <c r="KA267" s="267"/>
      <c r="KB267" s="267"/>
      <c r="KC267" s="267"/>
      <c r="KD267" s="267"/>
      <c r="KE267" s="270" t="s">
        <v>455</v>
      </c>
      <c r="KF267" s="267"/>
      <c r="KG267" s="267"/>
      <c r="KH267" s="267"/>
      <c r="KI267" s="267"/>
      <c r="KJ267" s="267"/>
      <c r="KK267" s="267"/>
      <c r="KL267" s="267"/>
      <c r="KM267" s="267"/>
      <c r="KN267" s="267"/>
      <c r="KO267" s="267"/>
      <c r="KP267" s="267"/>
      <c r="KQ267" s="267"/>
      <c r="KR267" s="267"/>
      <c r="KS267" s="267"/>
      <c r="KT267" s="267"/>
      <c r="KU267" s="267"/>
      <c r="KV267" s="267"/>
      <c r="KW267" s="267"/>
      <c r="KX267" s="267"/>
      <c r="KY267" s="267"/>
      <c r="KZ267" s="267"/>
      <c r="LA267" s="267"/>
      <c r="LB267" s="267"/>
      <c r="LC267" s="267"/>
      <c r="LD267" s="267"/>
      <c r="LE267" s="267"/>
      <c r="LF267" s="267"/>
      <c r="LG267" s="267"/>
      <c r="LH267" s="267"/>
      <c r="LI267" s="267"/>
      <c r="LJ267" s="267"/>
      <c r="LK267" s="267"/>
      <c r="LL267" s="267"/>
      <c r="LM267" s="267"/>
      <c r="LN267" s="267"/>
      <c r="LO267" s="267"/>
      <c r="LP267" s="267"/>
      <c r="LQ267" s="267"/>
      <c r="LR267" s="267"/>
      <c r="LS267" s="267"/>
      <c r="LT267" s="270" t="s">
        <v>455</v>
      </c>
      <c r="LU267" s="267"/>
      <c r="LV267" s="267"/>
      <c r="LW267" s="267"/>
      <c r="LX267" s="267"/>
      <c r="LY267" s="267"/>
      <c r="LZ267" s="267"/>
      <c r="MA267" s="267"/>
      <c r="MB267" s="267"/>
      <c r="MC267" s="267"/>
      <c r="MD267" s="267"/>
      <c r="ME267" s="267"/>
      <c r="MF267" s="267"/>
      <c r="MG267" s="267"/>
      <c r="MH267" s="267"/>
      <c r="MI267" s="267"/>
      <c r="MJ267" s="267"/>
      <c r="MK267" s="267"/>
      <c r="ML267" s="267"/>
      <c r="MM267" s="267"/>
      <c r="MN267" s="267"/>
      <c r="MO267" s="267"/>
      <c r="MP267" s="267"/>
      <c r="MQ267" s="267"/>
      <c r="MR267" s="267"/>
      <c r="MS267" s="267"/>
      <c r="MT267" s="267"/>
      <c r="MU267" s="267"/>
      <c r="MV267" s="267"/>
      <c r="MW267" s="267"/>
      <c r="MX267" s="267"/>
      <c r="MY267" s="267"/>
      <c r="MZ267" s="267"/>
      <c r="NA267" s="267"/>
      <c r="NB267" s="267"/>
      <c r="NC267" s="267"/>
      <c r="ND267" s="267"/>
      <c r="NE267" s="267"/>
      <c r="NF267" s="267"/>
      <c r="NG267" s="267"/>
      <c r="NH267" s="267"/>
      <c r="NI267" s="267"/>
      <c r="NJ267" s="267"/>
      <c r="NK267" s="267"/>
      <c r="NL267" s="267"/>
      <c r="NM267" s="267"/>
      <c r="NN267" s="267"/>
      <c r="NO267" s="267"/>
      <c r="NP267" s="267"/>
      <c r="NQ267" s="267"/>
      <c r="NR267" s="267"/>
      <c r="NS267" s="267"/>
      <c r="NT267" s="267"/>
      <c r="NU267" s="267"/>
      <c r="NV267" s="267"/>
      <c r="NW267" s="267"/>
      <c r="NX267" s="267"/>
      <c r="NY267" s="267"/>
      <c r="NZ267" s="267"/>
      <c r="OA267" s="267"/>
      <c r="OB267" s="267"/>
      <c r="OC267" s="267"/>
      <c r="OD267" s="267"/>
      <c r="OE267" s="267"/>
      <c r="OF267" s="267"/>
      <c r="OG267" s="267"/>
      <c r="OH267" s="267"/>
      <c r="OI267" s="267"/>
      <c r="OJ267" s="267"/>
      <c r="OK267" s="267"/>
      <c r="OL267" s="267"/>
      <c r="OM267" s="267"/>
      <c r="ON267" s="267"/>
      <c r="OO267" s="267"/>
      <c r="OP267" s="267"/>
      <c r="OQ267" s="267"/>
      <c r="OR267" s="267"/>
      <c r="OS267" s="267">
        <f>IF(ISERROR(#REF!),0,1)</f>
        <v>0</v>
      </c>
      <c r="OT267" s="267">
        <f t="shared" ref="OT267:OU269" si="71">IF(C267="YES",1,0)</f>
        <v>1</v>
      </c>
      <c r="OU267" s="267">
        <f t="shared" si="71"/>
        <v>0</v>
      </c>
      <c r="OV267" s="222"/>
      <c r="OW267" s="222"/>
      <c r="OX267" s="222"/>
      <c r="OY267" s="222"/>
      <c r="OZ267" s="222"/>
      <c r="PA267" s="222"/>
      <c r="PB267" s="222"/>
      <c r="PC267" s="222"/>
      <c r="PD267" s="222"/>
      <c r="PE267" s="222"/>
      <c r="PF267" s="222"/>
      <c r="PG267" s="222"/>
      <c r="PH267" s="222"/>
      <c r="PI267" s="222"/>
      <c r="PJ267" s="222"/>
      <c r="PK267" s="222"/>
      <c r="PL267" s="222"/>
      <c r="PM267" s="222"/>
      <c r="PN267" s="222"/>
      <c r="PO267" s="222"/>
      <c r="PP267" s="222"/>
      <c r="PQ267" s="222"/>
      <c r="PR267" s="222"/>
      <c r="PS267" s="222"/>
      <c r="PT267" s="222"/>
      <c r="PU267" s="222"/>
      <c r="PV267" s="222"/>
      <c r="PW267" s="222"/>
      <c r="PX267" s="222"/>
      <c r="PY267" s="222"/>
      <c r="PZ267" s="222"/>
      <c r="QA267" s="222"/>
      <c r="QB267" s="222"/>
      <c r="QC267" s="222"/>
      <c r="QD267" s="222"/>
      <c r="QE267" s="222"/>
      <c r="QF267" s="222"/>
      <c r="QG267" s="222"/>
      <c r="QH267" s="222"/>
      <c r="QI267" s="222"/>
      <c r="QJ267" s="222"/>
      <c r="QK267" s="222"/>
      <c r="QL267" s="222"/>
      <c r="QM267" s="222"/>
      <c r="QN267" s="222"/>
      <c r="QO267" s="222"/>
      <c r="QP267" s="222"/>
      <c r="QQ267" s="222"/>
      <c r="QR267" s="222"/>
      <c r="QS267" s="222"/>
      <c r="QT267" s="222"/>
      <c r="QU267" s="222"/>
      <c r="QV267" s="222"/>
      <c r="QW267" s="222"/>
      <c r="QX267" s="222"/>
      <c r="QY267" s="222"/>
      <c r="QZ267" s="222"/>
      <c r="RA267" s="222"/>
      <c r="RB267" s="222"/>
      <c r="RC267" s="222"/>
      <c r="RD267" s="222"/>
      <c r="RE267" s="222"/>
      <c r="RF267" s="222"/>
      <c r="RG267" s="222"/>
      <c r="RH267" s="222"/>
      <c r="RI267" s="222"/>
      <c r="RJ267" s="222"/>
      <c r="RK267" s="222"/>
      <c r="RL267" s="222"/>
      <c r="RM267" s="222"/>
      <c r="RN267" s="222"/>
      <c r="RO267" s="222"/>
      <c r="RP267" s="222"/>
      <c r="RQ267" s="222"/>
      <c r="RR267" s="222"/>
      <c r="RS267" s="222"/>
      <c r="RT267" s="222"/>
      <c r="RU267" s="222"/>
      <c r="RV267" s="222"/>
      <c r="RW267" s="222"/>
      <c r="RX267" s="222"/>
      <c r="RY267" s="222"/>
      <c r="RZ267" s="222"/>
      <c r="SA267" s="222"/>
      <c r="SB267" s="222"/>
      <c r="SC267" s="222"/>
      <c r="SD267" s="222"/>
      <c r="SE267" s="222"/>
      <c r="SF267" s="222"/>
      <c r="SG267" s="222"/>
      <c r="SH267" s="222"/>
      <c r="SI267" s="222"/>
      <c r="SJ267" s="222"/>
      <c r="SK267" s="222"/>
      <c r="SL267" s="222"/>
      <c r="SM267" s="222"/>
      <c r="SN267" s="222"/>
      <c r="SO267" s="222"/>
      <c r="SP267" s="222"/>
      <c r="SQ267" s="222"/>
      <c r="SR267" s="222"/>
      <c r="SS267" s="222"/>
      <c r="ST267" s="222"/>
      <c r="SU267" s="222"/>
      <c r="SV267" s="222"/>
      <c r="SW267" s="222"/>
      <c r="SX267" s="222"/>
      <c r="SY267" s="222"/>
      <c r="SZ267" s="222"/>
      <c r="TA267" s="222"/>
      <c r="TB267" s="222"/>
      <c r="TC267" s="222"/>
      <c r="TD267" s="222"/>
      <c r="TE267" s="222"/>
      <c r="TF267" s="222"/>
      <c r="TG267" s="222"/>
      <c r="TH267" s="222"/>
      <c r="TI267" s="222"/>
      <c r="TJ267" s="222"/>
      <c r="TK267" s="222"/>
      <c r="TL267" s="222"/>
      <c r="TM267" s="222"/>
      <c r="TN267" s="222"/>
      <c r="TO267" s="222"/>
      <c r="TP267" s="222"/>
      <c r="TQ267" s="222"/>
      <c r="TR267" s="222"/>
      <c r="TS267" s="222"/>
      <c r="TT267" s="222"/>
      <c r="TU267" s="222"/>
      <c r="TV267" s="222"/>
      <c r="TW267" s="222"/>
      <c r="TX267" s="222"/>
      <c r="TY267" s="222"/>
      <c r="TZ267" s="222"/>
      <c r="UA267" s="222"/>
      <c r="UB267" s="222"/>
      <c r="UC267" s="222"/>
      <c r="UD267" s="222"/>
      <c r="UE267" s="222"/>
      <c r="UF267" s="222"/>
      <c r="UG267" s="222"/>
      <c r="UH267" s="222"/>
      <c r="UI267" s="222"/>
      <c r="UJ267" s="222"/>
      <c r="UK267" s="222"/>
      <c r="UL267" s="222"/>
      <c r="UM267" s="222"/>
      <c r="UN267" s="222"/>
      <c r="UO267" s="222"/>
      <c r="UP267" s="222"/>
      <c r="UQ267" s="222"/>
      <c r="UR267" s="222"/>
      <c r="US267" s="222"/>
      <c r="UT267" s="222"/>
      <c r="UU267" s="222"/>
      <c r="UV267" s="222"/>
      <c r="UW267" s="222"/>
      <c r="UX267" s="222"/>
      <c r="UY267" s="222"/>
      <c r="UZ267" s="222"/>
      <c r="VA267" s="222"/>
      <c r="VB267" s="222"/>
      <c r="VC267" s="222"/>
      <c r="VD267" s="222"/>
      <c r="VE267" s="222"/>
      <c r="VF267" s="222"/>
      <c r="VG267" s="222"/>
      <c r="VH267" s="222"/>
      <c r="VI267" s="222"/>
      <c r="VJ267" s="222"/>
      <c r="VK267" s="222"/>
      <c r="VL267" s="222"/>
      <c r="VM267" s="222"/>
      <c r="VN267" s="222"/>
      <c r="VO267" s="222"/>
      <c r="VP267" s="222"/>
      <c r="VQ267" s="222"/>
      <c r="VR267" s="222"/>
      <c r="VS267" s="222"/>
      <c r="VT267" s="222"/>
      <c r="VU267" s="222"/>
      <c r="VV267" s="222"/>
      <c r="VW267" s="222"/>
      <c r="VX267" s="222"/>
      <c r="VY267" s="222"/>
      <c r="VZ267" s="222"/>
      <c r="WA267" s="222"/>
      <c r="WB267" s="222"/>
      <c r="WC267" s="222"/>
      <c r="WD267" s="222"/>
      <c r="WE267" s="222"/>
      <c r="WF267" s="222"/>
      <c r="WG267" s="222"/>
      <c r="WH267" s="222"/>
      <c r="WI267" s="222"/>
      <c r="WJ267" s="222"/>
      <c r="WK267" s="222"/>
      <c r="WL267" s="222"/>
      <c r="WM267" s="222"/>
      <c r="WN267" s="222"/>
      <c r="WO267" s="222"/>
      <c r="WP267" s="222"/>
      <c r="WQ267" s="222"/>
      <c r="WR267" s="222"/>
      <c r="WS267" s="222"/>
      <c r="WT267" s="222"/>
      <c r="WU267" s="222"/>
      <c r="WV267" s="222"/>
      <c r="WW267" s="222"/>
      <c r="WX267" s="222"/>
      <c r="WY267" s="222"/>
      <c r="WZ267" s="222"/>
      <c r="XA267" s="222"/>
      <c r="XB267" s="222"/>
      <c r="XC267" s="222"/>
      <c r="XD267" s="222"/>
      <c r="XE267" s="222"/>
      <c r="XF267" s="222"/>
      <c r="XG267" s="222"/>
      <c r="XH267" s="222"/>
      <c r="XI267" s="222"/>
      <c r="XJ267" s="222"/>
      <c r="XK267" s="222"/>
      <c r="XL267" s="222"/>
      <c r="XM267" s="222"/>
      <c r="XN267" s="222"/>
      <c r="XO267" s="222"/>
      <c r="XP267" s="222"/>
      <c r="XQ267" s="222"/>
      <c r="XR267" s="222"/>
      <c r="XS267" s="222"/>
      <c r="XT267" s="222"/>
      <c r="XU267" s="222"/>
      <c r="XV267" s="222"/>
      <c r="XW267" s="222"/>
      <c r="XX267" s="222"/>
      <c r="XY267" s="222"/>
      <c r="XZ267" s="222"/>
      <c r="YA267" s="222"/>
      <c r="YB267" s="222"/>
      <c r="YC267" s="222"/>
      <c r="YD267" s="222"/>
      <c r="YE267" s="222"/>
      <c r="YF267" s="222"/>
      <c r="YG267" s="222"/>
      <c r="YH267" s="222"/>
      <c r="YI267" s="222"/>
      <c r="YJ267" s="222"/>
      <c r="YK267" s="222"/>
      <c r="YL267" s="222"/>
      <c r="YM267" s="222"/>
      <c r="YN267" s="222"/>
      <c r="YO267" s="222"/>
      <c r="YP267" s="222"/>
      <c r="YQ267" s="222"/>
      <c r="YR267" s="222"/>
      <c r="YS267" s="222"/>
      <c r="YT267" s="222"/>
      <c r="YU267" s="222"/>
      <c r="YV267" s="222"/>
      <c r="YW267" s="222"/>
      <c r="YX267" s="222"/>
      <c r="YY267" s="222"/>
      <c r="YZ267" s="222"/>
      <c r="ZA267" s="222"/>
      <c r="ZB267" s="222"/>
      <c r="ZC267" s="222"/>
      <c r="ZD267" s="222"/>
      <c r="ZE267" s="222"/>
      <c r="ZF267" s="222"/>
      <c r="ZG267" s="222"/>
      <c r="ZH267" s="222"/>
      <c r="ZI267" s="222"/>
      <c r="ZJ267" s="222"/>
      <c r="ZK267" s="222"/>
      <c r="ZL267" s="222"/>
      <c r="ZM267" s="222"/>
      <c r="ZN267" s="222"/>
      <c r="ZO267" s="222"/>
      <c r="ZP267" s="222"/>
      <c r="ZQ267" s="222"/>
      <c r="ZR267" s="222"/>
      <c r="ZS267" s="222"/>
      <c r="ZT267" s="222"/>
      <c r="ZU267" s="222"/>
      <c r="ZV267" s="222"/>
      <c r="ZW267" s="222"/>
      <c r="ZX267" s="222"/>
      <c r="ZY267" s="222"/>
      <c r="ZZ267" s="222"/>
      <c r="AAA267" s="222"/>
      <c r="AAB267" s="222"/>
      <c r="AAC267" s="222"/>
      <c r="AAD267" s="222"/>
      <c r="AAE267" s="222"/>
      <c r="AAF267" s="222"/>
      <c r="AAG267" s="222"/>
      <c r="AAH267" s="222"/>
      <c r="AAI267" s="222"/>
      <c r="AAJ267" s="222"/>
      <c r="AAK267" s="222"/>
      <c r="AAL267" s="222"/>
      <c r="AAM267" s="222"/>
      <c r="AAN267" s="222"/>
      <c r="AAO267" s="222"/>
      <c r="AAP267" s="222"/>
      <c r="AAQ267" s="222"/>
      <c r="AAR267" s="222"/>
      <c r="AAS267" s="222"/>
      <c r="AAT267" s="222"/>
      <c r="AAU267" s="222"/>
      <c r="AAV267" s="222"/>
      <c r="AAW267" s="222"/>
      <c r="AAX267" s="222"/>
      <c r="AAY267" s="222"/>
      <c r="AAZ267" s="222"/>
      <c r="ABA267" s="222"/>
      <c r="ABB267" s="222"/>
      <c r="ABC267" s="222"/>
      <c r="ABD267" s="222"/>
      <c r="ABE267" s="222"/>
      <c r="ABF267" s="222"/>
      <c r="ABG267" s="222"/>
      <c r="ABH267" s="222"/>
      <c r="ABI267" s="222"/>
      <c r="ABJ267" s="222"/>
      <c r="ABK267" s="222"/>
      <c r="ABL267" s="222"/>
      <c r="ABM267" s="222"/>
      <c r="ABN267" s="222"/>
      <c r="ABO267" s="222"/>
      <c r="ABP267" s="222"/>
      <c r="ABQ267" s="222"/>
      <c r="ABR267" s="222"/>
      <c r="ABS267" s="222"/>
      <c r="ABT267" s="222"/>
      <c r="ABU267" s="222"/>
      <c r="ABV267" s="222"/>
      <c r="ABW267" s="222"/>
      <c r="ABX267" s="222"/>
      <c r="ABY267" s="222"/>
      <c r="ABZ267" s="222"/>
      <c r="ACA267" s="222"/>
      <c r="ACB267" s="222"/>
      <c r="ACC267" s="222"/>
      <c r="ACD267" s="222"/>
      <c r="ACE267" s="222"/>
      <c r="ACF267" s="222"/>
      <c r="ACG267" s="222"/>
      <c r="ACH267" s="222"/>
      <c r="ACI267" s="222"/>
      <c r="ACJ267" s="222"/>
      <c r="ACK267" s="222"/>
      <c r="ACL267" s="222"/>
      <c r="ACM267" s="222"/>
      <c r="ACN267" s="222"/>
      <c r="ACO267" s="222"/>
      <c r="ACP267" s="222"/>
      <c r="ACQ267" s="222"/>
      <c r="ACR267" s="222"/>
      <c r="ACS267" s="222"/>
      <c r="ACT267" s="222"/>
      <c r="ACU267" s="222"/>
      <c r="ACV267" s="222"/>
      <c r="ACW267" s="222"/>
      <c r="ACX267" s="222"/>
      <c r="ACY267" s="222"/>
      <c r="ACZ267" s="222"/>
      <c r="ADA267" s="222"/>
      <c r="ADB267" s="222"/>
      <c r="ADC267" s="222"/>
      <c r="ADD267" s="222"/>
      <c r="ADE267" s="222"/>
      <c r="ADF267" s="222"/>
      <c r="ADG267" s="222"/>
      <c r="ADH267" s="222"/>
      <c r="ADI267" s="222"/>
      <c r="ADJ267" s="222"/>
      <c r="ADK267" s="222"/>
      <c r="ADL267" s="222"/>
      <c r="ADM267" s="222"/>
      <c r="ADN267" s="222"/>
      <c r="ADO267" s="222"/>
      <c r="ADP267" s="222"/>
      <c r="ADQ267" s="222"/>
      <c r="ADR267" s="222"/>
      <c r="ADS267" s="222"/>
      <c r="ADT267" s="222"/>
      <c r="ADU267" s="222"/>
      <c r="ADV267" s="222"/>
      <c r="ADW267" s="222"/>
      <c r="ADX267" s="222"/>
      <c r="ADY267" s="222"/>
      <c r="ADZ267" s="222"/>
      <c r="AEA267" s="222"/>
      <c r="AEB267" s="222"/>
      <c r="AEC267" s="222"/>
      <c r="AED267" s="222"/>
      <c r="AEE267" s="222"/>
      <c r="AEF267" s="222"/>
      <c r="AEG267" s="222"/>
      <c r="AEH267" s="222"/>
      <c r="AEI267" s="222"/>
      <c r="AEJ267" s="222"/>
      <c r="AEK267" s="222"/>
      <c r="AEL267" s="222"/>
      <c r="AEM267" s="222"/>
      <c r="AEN267" s="222"/>
      <c r="AEO267" s="222"/>
      <c r="AEP267" s="222"/>
      <c r="AEQ267" s="222"/>
      <c r="AER267" s="222"/>
      <c r="AES267" s="222"/>
      <c r="AET267" s="222"/>
      <c r="AEU267" s="222"/>
      <c r="AEV267" s="222"/>
      <c r="AEW267" s="222"/>
      <c r="AEX267" s="222"/>
      <c r="AEY267" s="222"/>
      <c r="AEZ267" s="222"/>
      <c r="AFA267" s="222"/>
      <c r="AFB267" s="222"/>
      <c r="AFC267" s="222"/>
      <c r="AFD267" s="222"/>
      <c r="AFE267" s="222"/>
      <c r="AFF267" s="222"/>
      <c r="AFG267" s="222"/>
      <c r="AFH267" s="222"/>
      <c r="AFI267" s="222"/>
      <c r="AFJ267" s="222"/>
      <c r="AFK267" s="222"/>
      <c r="AFL267" s="222"/>
      <c r="AFM267" s="222"/>
      <c r="AFN267" s="222"/>
      <c r="AFO267" s="222"/>
      <c r="AFP267" s="222"/>
      <c r="AFQ267" s="222"/>
      <c r="AFR267" s="222"/>
      <c r="AFS267" s="222"/>
      <c r="AFT267" s="222"/>
    </row>
    <row r="268" spans="1:852" s="64" customFormat="1">
      <c r="A268" s="267" t="s">
        <v>2685</v>
      </c>
      <c r="B268" s="579" t="s">
        <v>10057</v>
      </c>
      <c r="C268" s="260" t="s">
        <v>3028</v>
      </c>
      <c r="D268" s="260" t="s">
        <v>173</v>
      </c>
      <c r="E268" s="208">
        <v>6</v>
      </c>
      <c r="F268" s="208">
        <v>2</v>
      </c>
      <c r="G268" s="271" t="s">
        <v>335</v>
      </c>
      <c r="H268" s="270" t="s">
        <v>455</v>
      </c>
      <c r="I268" s="270">
        <v>2</v>
      </c>
      <c r="J268" s="270">
        <v>8</v>
      </c>
      <c r="K268" s="270" t="s">
        <v>237</v>
      </c>
      <c r="L268" s="212">
        <v>10</v>
      </c>
      <c r="M268" s="212">
        <v>11</v>
      </c>
      <c r="N268" s="90">
        <v>8</v>
      </c>
      <c r="O268" s="270" t="s">
        <v>455</v>
      </c>
      <c r="P268" s="212"/>
      <c r="Q268" s="212"/>
      <c r="R268" s="212"/>
      <c r="S268" s="270" t="s">
        <v>237</v>
      </c>
      <c r="T268" s="270">
        <v>10</v>
      </c>
      <c r="W268" s="113">
        <v>35.799999999999997</v>
      </c>
      <c r="X268" s="113" t="s">
        <v>455</v>
      </c>
      <c r="Y268" s="113"/>
      <c r="Z268" s="113"/>
      <c r="AA268" s="91"/>
      <c r="AB268" s="91"/>
      <c r="AC268" s="113"/>
      <c r="AD268" s="113"/>
      <c r="AE268" s="114"/>
      <c r="AF268" s="113"/>
      <c r="AG268" s="113"/>
      <c r="AH268" s="113"/>
      <c r="AI268" s="267">
        <v>30</v>
      </c>
      <c r="AJ268" s="267">
        <f t="shared" si="68"/>
        <v>22</v>
      </c>
      <c r="AK268" s="267" t="s">
        <v>455</v>
      </c>
      <c r="AL268" s="90" t="s">
        <v>360</v>
      </c>
      <c r="AM268" s="270" t="s">
        <v>455</v>
      </c>
      <c r="AN268" s="270">
        <v>0</v>
      </c>
      <c r="AO268" s="270">
        <v>2</v>
      </c>
      <c r="AP268" s="270" t="s">
        <v>237</v>
      </c>
      <c r="AQ268" s="212">
        <v>10</v>
      </c>
      <c r="AR268" s="212">
        <v>15</v>
      </c>
      <c r="AS268" s="212">
        <v>8</v>
      </c>
      <c r="AT268" s="270" t="s">
        <v>455</v>
      </c>
      <c r="AU268" s="212"/>
      <c r="AV268" s="212"/>
      <c r="AW268" s="212"/>
      <c r="AX268" s="267" t="s">
        <v>237</v>
      </c>
      <c r="AY268" s="267">
        <v>10</v>
      </c>
      <c r="BB268" s="114">
        <v>36.799999999999997</v>
      </c>
      <c r="BC268" s="114" t="s">
        <v>455</v>
      </c>
      <c r="BD268" s="114"/>
      <c r="BE268" s="114"/>
      <c r="BF268" s="92"/>
      <c r="BG268" s="92"/>
      <c r="BH268" s="114"/>
      <c r="BI268" s="114"/>
      <c r="BJ268" s="114"/>
      <c r="BK268" s="114"/>
      <c r="BL268" s="114"/>
      <c r="BM268" s="114"/>
      <c r="BN268" s="267">
        <v>30</v>
      </c>
      <c r="BO268" s="270">
        <f t="shared" si="69"/>
        <v>28</v>
      </c>
      <c r="BP268" s="270" t="s">
        <v>455</v>
      </c>
      <c r="BQ268" s="90"/>
      <c r="BR268" s="270" t="s">
        <v>455</v>
      </c>
      <c r="BS268" s="212"/>
      <c r="BT268" s="212"/>
      <c r="BU268" s="212"/>
      <c r="BV268" s="212"/>
      <c r="BW268" s="212"/>
      <c r="BX268" s="212"/>
      <c r="BY268" s="212"/>
      <c r="BZ268" s="212"/>
      <c r="CA268" s="212"/>
      <c r="CB268" s="212"/>
      <c r="CC268" s="212"/>
      <c r="CD268" s="212"/>
      <c r="CE268" s="92"/>
      <c r="CF268" s="92"/>
      <c r="CG268" s="92"/>
      <c r="CH268" s="92"/>
      <c r="CI268" s="92"/>
      <c r="CJ268" s="92"/>
      <c r="CK268" s="92"/>
      <c r="CL268" s="92"/>
      <c r="CM268" s="92"/>
      <c r="CN268" s="92"/>
      <c r="CO268" s="92"/>
      <c r="CP268" s="92"/>
      <c r="CQ268" s="92"/>
      <c r="CR268" s="92"/>
      <c r="CS268" s="212"/>
      <c r="CT268" s="212"/>
      <c r="CU268" s="212"/>
      <c r="CV268" s="90"/>
      <c r="CW268" s="270" t="s">
        <v>455</v>
      </c>
      <c r="CX268" s="90"/>
      <c r="CY268" s="212"/>
      <c r="CZ268" s="212"/>
      <c r="DA268" s="212"/>
      <c r="DB268" s="212"/>
      <c r="DC268" s="212"/>
      <c r="DD268" s="212"/>
      <c r="DE268" s="212"/>
      <c r="DF268" s="212"/>
      <c r="DG268" s="212"/>
      <c r="DH268" s="212"/>
      <c r="DI268" s="212"/>
      <c r="DJ268" s="113"/>
      <c r="DK268" s="113"/>
      <c r="DL268" s="113"/>
      <c r="DM268" s="113"/>
      <c r="DN268" s="113"/>
      <c r="DO268" s="113"/>
      <c r="DP268" s="113"/>
      <c r="DQ268" s="113"/>
      <c r="DR268" s="113"/>
      <c r="DS268" s="113"/>
      <c r="DT268" s="113"/>
      <c r="DU268" s="113"/>
      <c r="DV268" s="113"/>
      <c r="DW268" s="113"/>
      <c r="DX268" s="212"/>
      <c r="DY268" s="212"/>
      <c r="DZ268" s="212"/>
      <c r="EA268" s="212"/>
      <c r="EB268" s="270" t="s">
        <v>455</v>
      </c>
      <c r="EC268" s="212"/>
      <c r="ED268" s="212"/>
      <c r="EE268" s="212"/>
      <c r="EF268" s="212"/>
      <c r="EG268" s="212"/>
      <c r="EH268" s="212"/>
      <c r="EI268" s="212"/>
      <c r="EJ268" s="212"/>
      <c r="EK268" s="212"/>
      <c r="EL268" s="212"/>
      <c r="EM268" s="212"/>
      <c r="EN268" s="212"/>
      <c r="EO268" s="113"/>
      <c r="EP268" s="113"/>
      <c r="EQ268" s="113"/>
      <c r="ER268" s="113"/>
      <c r="ES268" s="113"/>
      <c r="ET268" s="113"/>
      <c r="EU268" s="113"/>
      <c r="EV268" s="113"/>
      <c r="EW268" s="113"/>
      <c r="EX268" s="113"/>
      <c r="EY268" s="113"/>
      <c r="EZ268" s="113"/>
      <c r="FA268" s="113"/>
      <c r="FB268" s="113"/>
      <c r="FC268" s="212"/>
      <c r="FD268" s="212"/>
      <c r="FE268" s="212"/>
      <c r="FF268" s="270" t="s">
        <v>455</v>
      </c>
      <c r="FG268" s="212"/>
      <c r="FH268" s="212"/>
      <c r="FI268" s="212"/>
      <c r="FJ268" s="212"/>
      <c r="FK268" s="212"/>
      <c r="FL268" s="212"/>
      <c r="FM268" s="212"/>
      <c r="FN268" s="212"/>
      <c r="FO268" s="212"/>
      <c r="FP268" s="212"/>
      <c r="FQ268" s="212"/>
      <c r="FR268" s="212"/>
      <c r="FS268" s="212"/>
      <c r="FT268" s="212"/>
      <c r="FU268" s="222"/>
      <c r="FV268" s="222"/>
      <c r="FW268" s="222"/>
      <c r="FX268" s="222"/>
      <c r="FY268" s="222"/>
      <c r="FZ268" s="222"/>
      <c r="GA268" s="222"/>
      <c r="GB268" s="222"/>
      <c r="GC268" s="222"/>
      <c r="GD268" s="222"/>
      <c r="GE268" s="222"/>
      <c r="GF268" s="222"/>
      <c r="GG268" s="222"/>
      <c r="GH268" s="222"/>
      <c r="GI268" s="222"/>
      <c r="GJ268" s="222"/>
      <c r="GK268" s="222"/>
      <c r="GL268" s="222"/>
      <c r="GM268" s="222"/>
      <c r="GN268" s="222"/>
      <c r="GO268" s="222"/>
      <c r="GP268" s="222"/>
      <c r="GQ268" s="222"/>
      <c r="GR268" s="222"/>
      <c r="GS268" s="222"/>
      <c r="GT268" s="222"/>
      <c r="GU268" s="222"/>
      <c r="GV268" s="222"/>
      <c r="GW268" s="222"/>
      <c r="GX268" s="222"/>
      <c r="GY268" s="222"/>
      <c r="GZ268" s="222"/>
      <c r="HA268" s="222"/>
      <c r="HB268" s="222"/>
      <c r="HC268" s="222"/>
      <c r="HD268" s="270" t="s">
        <v>455</v>
      </c>
      <c r="HE268" s="222"/>
      <c r="HF268" s="222"/>
      <c r="HG268" s="222"/>
      <c r="HH268" s="222"/>
      <c r="HI268" s="222"/>
      <c r="HJ268" s="222"/>
      <c r="HK268" s="222"/>
      <c r="HL268" s="222"/>
      <c r="HM268" s="222"/>
      <c r="HN268" s="222"/>
      <c r="HO268" s="222"/>
      <c r="HP268" s="222"/>
      <c r="HQ268" s="222"/>
      <c r="HR268" s="222"/>
      <c r="HS268" s="222"/>
      <c r="HT268" s="222"/>
      <c r="HU268" s="222"/>
      <c r="HV268" s="222"/>
      <c r="HW268" s="222"/>
      <c r="HX268" s="222"/>
      <c r="HY268" s="222"/>
      <c r="HZ268" s="222"/>
      <c r="IA268" s="222"/>
      <c r="IB268" s="222"/>
      <c r="IC268" s="222"/>
      <c r="ID268" s="222"/>
      <c r="IE268" s="222"/>
      <c r="IF268" s="222"/>
      <c r="IG268" s="222"/>
      <c r="IH268" s="222"/>
      <c r="II268" s="222"/>
      <c r="IJ268" s="222"/>
      <c r="IK268" s="222"/>
      <c r="IL268" s="222"/>
      <c r="IM268" s="222"/>
      <c r="IN268" s="222"/>
      <c r="IO268" s="222"/>
      <c r="IP268" s="222"/>
      <c r="IQ268" s="222"/>
      <c r="IR268" s="222"/>
      <c r="IS268" s="270" t="s">
        <v>455</v>
      </c>
      <c r="IT268" s="222"/>
      <c r="IU268" s="222"/>
      <c r="IV268" s="222"/>
      <c r="IW268" s="222"/>
      <c r="IX268" s="222"/>
      <c r="IY268" s="222"/>
      <c r="IZ268" s="222"/>
      <c r="JA268" s="222"/>
      <c r="JB268" s="222"/>
      <c r="JC268" s="222"/>
      <c r="JD268" s="222"/>
      <c r="JE268" s="222"/>
      <c r="JF268" s="222"/>
      <c r="JG268" s="222"/>
      <c r="JH268" s="222"/>
      <c r="JI268" s="222"/>
      <c r="JJ268" s="222"/>
      <c r="JK268" s="222"/>
      <c r="JL268" s="222"/>
      <c r="JM268" s="222"/>
      <c r="JN268" s="222"/>
      <c r="JO268" s="222"/>
      <c r="JP268" s="222"/>
      <c r="JQ268" s="222"/>
      <c r="JR268" s="222"/>
      <c r="JS268" s="222"/>
      <c r="JT268" s="222"/>
      <c r="JU268" s="222"/>
      <c r="JV268" s="222"/>
      <c r="JW268" s="222"/>
      <c r="JX268" s="222"/>
      <c r="JY268" s="222"/>
      <c r="JZ268" s="222"/>
      <c r="KA268" s="222"/>
      <c r="KB268" s="222"/>
      <c r="KC268" s="222"/>
      <c r="KD268" s="222"/>
      <c r="KE268" s="270" t="s">
        <v>455</v>
      </c>
      <c r="KF268" s="222"/>
      <c r="KG268" s="222"/>
      <c r="KH268" s="222"/>
      <c r="KI268" s="222"/>
      <c r="KJ268" s="222"/>
      <c r="KK268" s="222"/>
      <c r="KL268" s="222"/>
      <c r="KM268" s="222"/>
      <c r="KN268" s="222"/>
      <c r="KO268" s="222"/>
      <c r="KP268" s="222"/>
      <c r="KQ268" s="222"/>
      <c r="KR268" s="222"/>
      <c r="KS268" s="222"/>
      <c r="KT268" s="222"/>
      <c r="KU268" s="222"/>
      <c r="KV268" s="222"/>
      <c r="KW268" s="222"/>
      <c r="KX268" s="222"/>
      <c r="KY268" s="222"/>
      <c r="KZ268" s="222"/>
      <c r="LA268" s="222"/>
      <c r="LB268" s="222"/>
      <c r="LC268" s="222"/>
      <c r="LD268" s="222"/>
      <c r="LE268" s="222"/>
      <c r="LF268" s="222"/>
      <c r="LG268" s="222"/>
      <c r="LH268" s="222"/>
      <c r="LI268" s="222"/>
      <c r="LJ268" s="222"/>
      <c r="LK268" s="222"/>
      <c r="LL268" s="222"/>
      <c r="LM268" s="222"/>
      <c r="LN268" s="222"/>
      <c r="LO268" s="222"/>
      <c r="LP268" s="222"/>
      <c r="LQ268" s="222"/>
      <c r="LR268" s="222"/>
      <c r="LS268" s="222"/>
      <c r="LT268" s="270" t="s">
        <v>455</v>
      </c>
      <c r="LU268" s="222"/>
      <c r="LV268" s="222"/>
      <c r="LW268" s="222"/>
      <c r="LX268" s="222"/>
      <c r="LY268" s="222"/>
      <c r="LZ268" s="222"/>
      <c r="MA268" s="222"/>
      <c r="MB268" s="222"/>
      <c r="MC268" s="222"/>
      <c r="MD268" s="222"/>
      <c r="ME268" s="222"/>
      <c r="MF268" s="222"/>
      <c r="MG268" s="222"/>
      <c r="MH268" s="222"/>
      <c r="MI268" s="222"/>
      <c r="MJ268" s="222"/>
      <c r="MK268" s="222"/>
      <c r="ML268" s="222"/>
      <c r="MM268" s="222"/>
      <c r="MN268" s="222"/>
      <c r="MO268" s="222"/>
      <c r="MP268" s="222"/>
      <c r="MQ268" s="222"/>
      <c r="MR268" s="222"/>
      <c r="MS268" s="222"/>
      <c r="MT268" s="222"/>
      <c r="MU268" s="222"/>
      <c r="MV268" s="222"/>
      <c r="MW268" s="222"/>
      <c r="MX268" s="222"/>
      <c r="MY268" s="222"/>
      <c r="MZ268" s="222"/>
      <c r="NA268" s="222"/>
      <c r="NB268" s="222"/>
      <c r="NC268" s="222"/>
      <c r="ND268" s="222"/>
      <c r="NE268" s="222"/>
      <c r="NF268" s="222"/>
      <c r="NG268" s="222"/>
      <c r="NH268" s="222"/>
      <c r="NI268" s="222"/>
      <c r="NJ268" s="222"/>
      <c r="NK268" s="222"/>
      <c r="NL268" s="222"/>
      <c r="NM268" s="222"/>
      <c r="NN268" s="222"/>
      <c r="NO268" s="222"/>
      <c r="NP268" s="222"/>
      <c r="NQ268" s="222"/>
      <c r="NR268" s="222"/>
      <c r="NS268" s="222"/>
      <c r="NT268" s="222"/>
      <c r="NU268" s="222"/>
      <c r="NV268" s="222"/>
      <c r="NW268" s="222"/>
      <c r="NX268" s="222"/>
      <c r="NY268" s="222"/>
      <c r="NZ268" s="222"/>
      <c r="OA268" s="222"/>
      <c r="OB268" s="222"/>
      <c r="OC268" s="222"/>
      <c r="OD268" s="222"/>
      <c r="OE268" s="222"/>
      <c r="OF268" s="222"/>
      <c r="OG268" s="222"/>
      <c r="OH268" s="222"/>
      <c r="OI268" s="222"/>
      <c r="OJ268" s="222"/>
      <c r="OK268" s="222"/>
      <c r="OL268" s="222"/>
      <c r="OM268" s="222"/>
      <c r="ON268" s="222"/>
      <c r="OO268" s="222"/>
      <c r="OP268" s="222"/>
      <c r="OQ268" s="222"/>
      <c r="OR268" s="222"/>
      <c r="OS268" s="267">
        <f>IF(ISERROR(#REF!),0,1)</f>
        <v>0</v>
      </c>
      <c r="OT268" s="267">
        <f t="shared" si="71"/>
        <v>1</v>
      </c>
      <c r="OU268" s="267">
        <f t="shared" si="71"/>
        <v>0</v>
      </c>
      <c r="OV268" s="223"/>
      <c r="OW268" s="223"/>
      <c r="OX268" s="223"/>
      <c r="OY268" s="223"/>
      <c r="OZ268" s="223"/>
      <c r="PA268" s="223"/>
      <c r="PB268" s="223"/>
      <c r="PC268" s="223"/>
      <c r="PD268" s="223"/>
      <c r="PE268" s="223"/>
      <c r="PF268" s="223"/>
      <c r="PG268" s="223"/>
      <c r="PH268" s="223"/>
      <c r="PI268" s="223"/>
      <c r="PJ268" s="223"/>
      <c r="PK268" s="223"/>
      <c r="PL268" s="223"/>
      <c r="PM268" s="223"/>
      <c r="PN268" s="223"/>
      <c r="PO268" s="223"/>
      <c r="PP268" s="223"/>
      <c r="PQ268" s="223"/>
      <c r="PR268" s="223"/>
      <c r="PS268" s="223"/>
      <c r="PT268" s="223"/>
      <c r="PU268" s="223"/>
      <c r="PV268" s="223"/>
      <c r="PW268" s="223"/>
      <c r="PX268" s="223"/>
      <c r="PY268" s="223"/>
      <c r="PZ268" s="223"/>
      <c r="QA268" s="223"/>
      <c r="QB268" s="223"/>
      <c r="QC268" s="223"/>
      <c r="QD268" s="223"/>
      <c r="QE268" s="223"/>
      <c r="QF268" s="223"/>
      <c r="QG268" s="223"/>
      <c r="QH268" s="223"/>
      <c r="QI268" s="223"/>
      <c r="QJ268" s="223"/>
      <c r="QK268" s="223"/>
      <c r="QL268" s="223"/>
      <c r="QM268" s="223"/>
      <c r="QN268" s="223"/>
      <c r="QO268" s="223"/>
      <c r="QP268" s="223"/>
      <c r="QQ268" s="223"/>
      <c r="QR268" s="223"/>
      <c r="QS268" s="223"/>
      <c r="QT268" s="223"/>
      <c r="QU268" s="223"/>
      <c r="QV268" s="223"/>
      <c r="QW268" s="223"/>
      <c r="QX268" s="223"/>
      <c r="QY268" s="223"/>
      <c r="QZ268" s="223"/>
      <c r="RA268" s="223"/>
      <c r="RB268" s="223"/>
      <c r="RC268" s="223"/>
      <c r="RD268" s="223"/>
      <c r="RE268" s="223"/>
      <c r="RF268" s="223"/>
      <c r="RG268" s="223"/>
      <c r="RH268" s="223"/>
      <c r="RI268" s="223"/>
      <c r="RJ268" s="223"/>
      <c r="RK268" s="223"/>
      <c r="RL268" s="223"/>
      <c r="RM268" s="223"/>
      <c r="RN268" s="223"/>
      <c r="RO268" s="223"/>
      <c r="RP268" s="223"/>
      <c r="RQ268" s="223"/>
      <c r="RR268" s="223"/>
      <c r="RS268" s="223"/>
      <c r="RT268" s="223"/>
      <c r="RU268" s="223"/>
      <c r="RV268" s="223"/>
      <c r="RW268" s="223"/>
      <c r="RX268" s="223"/>
      <c r="RY268" s="223"/>
      <c r="RZ268" s="223"/>
      <c r="SA268" s="223"/>
      <c r="SB268" s="223"/>
      <c r="SC268" s="223"/>
      <c r="SD268" s="223"/>
      <c r="SE268" s="223"/>
      <c r="SF268" s="223"/>
      <c r="SG268" s="223"/>
      <c r="SH268" s="223"/>
      <c r="SI268" s="223"/>
      <c r="SJ268" s="223"/>
      <c r="SK268" s="223"/>
      <c r="SL268" s="223"/>
      <c r="SM268" s="223"/>
      <c r="SN268" s="223"/>
      <c r="SO268" s="223"/>
      <c r="SP268" s="223"/>
      <c r="SQ268" s="223"/>
      <c r="SR268" s="223"/>
      <c r="SS268" s="223"/>
      <c r="ST268" s="223"/>
      <c r="SU268" s="223"/>
      <c r="SV268" s="223"/>
      <c r="SW268" s="223"/>
      <c r="SX268" s="223"/>
      <c r="SY268" s="223"/>
      <c r="SZ268" s="223"/>
      <c r="TA268" s="223"/>
      <c r="TB268" s="223"/>
      <c r="TC268" s="223"/>
      <c r="TD268" s="223"/>
      <c r="TE268" s="223"/>
      <c r="TF268" s="223"/>
      <c r="TG268" s="223"/>
      <c r="TH268" s="223"/>
      <c r="TI268" s="223"/>
      <c r="TJ268" s="223"/>
      <c r="TK268" s="223"/>
      <c r="TL268" s="223"/>
      <c r="TM268" s="223"/>
      <c r="TN268" s="223"/>
      <c r="TO268" s="223"/>
      <c r="TP268" s="223"/>
      <c r="TQ268" s="223"/>
      <c r="TR268" s="223"/>
      <c r="TS268" s="223"/>
      <c r="TT268" s="223"/>
      <c r="TU268" s="223"/>
      <c r="TV268" s="223"/>
      <c r="TW268" s="223"/>
      <c r="TX268" s="223"/>
      <c r="TY268" s="223"/>
      <c r="TZ268" s="223"/>
      <c r="UA268" s="223"/>
      <c r="UB268" s="223"/>
      <c r="UC268" s="223"/>
      <c r="UD268" s="223"/>
      <c r="UE268" s="223"/>
      <c r="UF268" s="223"/>
      <c r="UG268" s="223"/>
      <c r="UH268" s="223"/>
      <c r="UI268" s="223"/>
      <c r="UJ268" s="223"/>
      <c r="UK268" s="223"/>
      <c r="UL268" s="223"/>
      <c r="UM268" s="223"/>
      <c r="UN268" s="223"/>
      <c r="UO268" s="223"/>
      <c r="UP268" s="223"/>
      <c r="UQ268" s="223"/>
      <c r="UR268" s="223"/>
      <c r="US268" s="223"/>
      <c r="UT268" s="223"/>
      <c r="UU268" s="223"/>
      <c r="UV268" s="223"/>
      <c r="UW268" s="223"/>
      <c r="UX268" s="223"/>
      <c r="UY268" s="223"/>
      <c r="UZ268" s="223"/>
      <c r="VA268" s="223"/>
      <c r="VB268" s="223"/>
      <c r="VC268" s="223"/>
      <c r="VD268" s="223"/>
      <c r="VE268" s="223"/>
      <c r="VF268" s="223"/>
      <c r="VG268" s="223"/>
      <c r="VH268" s="223"/>
      <c r="VI268" s="223"/>
      <c r="VJ268" s="223"/>
      <c r="VK268" s="223"/>
      <c r="VL268" s="223"/>
      <c r="VM268" s="223"/>
      <c r="VN268" s="223"/>
      <c r="VO268" s="223"/>
      <c r="VP268" s="223"/>
      <c r="VQ268" s="223"/>
      <c r="VR268" s="223"/>
      <c r="VS268" s="223"/>
      <c r="VT268" s="223"/>
      <c r="VU268" s="223"/>
      <c r="VV268" s="223"/>
      <c r="VW268" s="223"/>
      <c r="VX268" s="223"/>
      <c r="VY268" s="223"/>
      <c r="VZ268" s="223"/>
      <c r="WA268" s="223"/>
      <c r="WB268" s="223"/>
      <c r="WC268" s="223"/>
      <c r="WD268" s="223"/>
      <c r="WE268" s="223"/>
      <c r="WF268" s="223"/>
      <c r="WG268" s="223"/>
      <c r="WH268" s="223"/>
      <c r="WI268" s="223"/>
      <c r="WJ268" s="223"/>
      <c r="WK268" s="223"/>
      <c r="WL268" s="223"/>
      <c r="WM268" s="223"/>
      <c r="WN268" s="223"/>
      <c r="WO268" s="223"/>
      <c r="WP268" s="223"/>
      <c r="WQ268" s="223"/>
      <c r="WR268" s="223"/>
      <c r="WS268" s="223"/>
      <c r="WT268" s="223"/>
      <c r="WU268" s="223"/>
      <c r="WV268" s="223"/>
      <c r="WW268" s="223"/>
      <c r="WX268" s="223"/>
      <c r="WY268" s="223"/>
      <c r="WZ268" s="223"/>
      <c r="XA268" s="223"/>
      <c r="XB268" s="223"/>
      <c r="XC268" s="223"/>
      <c r="XD268" s="223"/>
      <c r="XE268" s="223"/>
      <c r="XF268" s="223"/>
      <c r="XG268" s="223"/>
      <c r="XH268" s="223"/>
      <c r="XI268" s="223"/>
      <c r="XJ268" s="223"/>
      <c r="XK268" s="223"/>
      <c r="XL268" s="223"/>
      <c r="XM268" s="223"/>
      <c r="XN268" s="223"/>
      <c r="XO268" s="223"/>
      <c r="XP268" s="223"/>
      <c r="XQ268" s="223"/>
      <c r="XR268" s="223"/>
      <c r="XS268" s="223"/>
      <c r="XT268" s="223"/>
      <c r="XU268" s="223"/>
      <c r="XV268" s="223"/>
      <c r="XW268" s="223"/>
      <c r="XX268" s="223"/>
      <c r="XY268" s="223"/>
      <c r="XZ268" s="223"/>
      <c r="YA268" s="223"/>
      <c r="YB268" s="223"/>
      <c r="YC268" s="223"/>
      <c r="YD268" s="223"/>
      <c r="YE268" s="223"/>
      <c r="YF268" s="223"/>
      <c r="YG268" s="223"/>
      <c r="YH268" s="223"/>
      <c r="YI268" s="223"/>
      <c r="YJ268" s="223"/>
      <c r="YK268" s="223"/>
      <c r="YL268" s="223"/>
      <c r="YM268" s="223"/>
      <c r="YN268" s="223"/>
      <c r="YO268" s="223"/>
      <c r="YP268" s="223"/>
      <c r="YQ268" s="223"/>
      <c r="YR268" s="223"/>
      <c r="YS268" s="223"/>
      <c r="YT268" s="223"/>
      <c r="YU268" s="223"/>
      <c r="YV268" s="223"/>
      <c r="YW268" s="223"/>
      <c r="YX268" s="223"/>
      <c r="YY268" s="223"/>
      <c r="YZ268" s="223"/>
      <c r="ZA268" s="223"/>
      <c r="ZB268" s="223"/>
      <c r="ZC268" s="223"/>
      <c r="ZD268" s="223"/>
      <c r="ZE268" s="223"/>
      <c r="ZF268" s="223"/>
      <c r="ZG268" s="223"/>
      <c r="ZH268" s="223"/>
      <c r="ZI268" s="223"/>
      <c r="ZJ268" s="223"/>
      <c r="ZK268" s="223"/>
      <c r="ZL268" s="223"/>
      <c r="ZM268" s="223"/>
      <c r="ZN268" s="223"/>
      <c r="ZO268" s="223"/>
      <c r="ZP268" s="223"/>
      <c r="ZQ268" s="223"/>
      <c r="ZR268" s="223"/>
      <c r="ZS268" s="223"/>
      <c r="ZT268" s="223"/>
      <c r="ZU268" s="223"/>
      <c r="ZV268" s="223"/>
      <c r="ZW268" s="223"/>
      <c r="ZX268" s="223"/>
      <c r="ZY268" s="223"/>
      <c r="ZZ268" s="223"/>
      <c r="AAA268" s="223"/>
      <c r="AAB268" s="223"/>
      <c r="AAC268" s="223"/>
      <c r="AAD268" s="223"/>
      <c r="AAE268" s="223"/>
      <c r="AAF268" s="223"/>
      <c r="AAG268" s="223"/>
      <c r="AAH268" s="223"/>
      <c r="AAI268" s="223"/>
      <c r="AAJ268" s="223"/>
      <c r="AAK268" s="223"/>
      <c r="AAL268" s="223"/>
      <c r="AAM268" s="223"/>
      <c r="AAN268" s="223"/>
      <c r="AAO268" s="223"/>
      <c r="AAP268" s="223"/>
      <c r="AAQ268" s="223"/>
      <c r="AAR268" s="223"/>
      <c r="AAS268" s="223"/>
      <c r="AAT268" s="223"/>
      <c r="AAU268" s="223"/>
      <c r="AAV268" s="223"/>
      <c r="AAW268" s="223"/>
      <c r="AAX268" s="223"/>
      <c r="AAY268" s="223"/>
      <c r="AAZ268" s="223"/>
      <c r="ABA268" s="223"/>
      <c r="ABB268" s="223"/>
      <c r="ABC268" s="223"/>
      <c r="ABD268" s="223"/>
      <c r="ABE268" s="223"/>
      <c r="ABF268" s="223"/>
      <c r="ABG268" s="223"/>
      <c r="ABH268" s="223"/>
      <c r="ABI268" s="223"/>
      <c r="ABJ268" s="223"/>
      <c r="ABK268" s="223"/>
      <c r="ABL268" s="223"/>
      <c r="ABM268" s="223"/>
      <c r="ABN268" s="223"/>
      <c r="ABO268" s="223"/>
      <c r="ABP268" s="223"/>
      <c r="ABQ268" s="223"/>
      <c r="ABR268" s="223"/>
      <c r="ABS268" s="223"/>
      <c r="ABT268" s="223"/>
      <c r="ABU268" s="223"/>
      <c r="ABV268" s="223"/>
      <c r="ABW268" s="223"/>
      <c r="ABX268" s="223"/>
      <c r="ABY268" s="223"/>
      <c r="ABZ268" s="223"/>
      <c r="ACA268" s="223"/>
      <c r="ACB268" s="223"/>
      <c r="ACC268" s="223"/>
      <c r="ACD268" s="223"/>
      <c r="ACE268" s="223"/>
      <c r="ACF268" s="223"/>
      <c r="ACG268" s="223"/>
      <c r="ACH268" s="223"/>
      <c r="ACI268" s="223"/>
      <c r="ACJ268" s="223"/>
      <c r="ACK268" s="223"/>
      <c r="ACL268" s="223"/>
      <c r="ACM268" s="223"/>
      <c r="ACN268" s="223"/>
      <c r="ACO268" s="223"/>
      <c r="ACP268" s="223"/>
      <c r="ACQ268" s="223"/>
      <c r="ACR268" s="223"/>
      <c r="ACS268" s="223"/>
      <c r="ACT268" s="223"/>
      <c r="ACU268" s="223"/>
      <c r="ACV268" s="223"/>
      <c r="ACW268" s="223"/>
      <c r="ACX268" s="223"/>
      <c r="ACY268" s="223"/>
      <c r="ACZ268" s="223"/>
      <c r="ADA268" s="223"/>
      <c r="ADB268" s="223"/>
      <c r="ADC268" s="223"/>
      <c r="ADD268" s="223"/>
      <c r="ADE268" s="223"/>
      <c r="ADF268" s="223"/>
      <c r="ADG268" s="223"/>
      <c r="ADH268" s="223"/>
      <c r="ADI268" s="223"/>
      <c r="ADJ268" s="223"/>
      <c r="ADK268" s="223"/>
      <c r="ADL268" s="223"/>
      <c r="ADM268" s="223"/>
      <c r="ADN268" s="223"/>
      <c r="ADO268" s="223"/>
      <c r="ADP268" s="223"/>
      <c r="ADQ268" s="223"/>
      <c r="ADR268" s="223"/>
      <c r="ADS268" s="223"/>
      <c r="ADT268" s="223"/>
      <c r="ADU268" s="223"/>
      <c r="ADV268" s="223"/>
      <c r="ADW268" s="223"/>
      <c r="ADX268" s="223"/>
      <c r="ADY268" s="223"/>
      <c r="ADZ268" s="223"/>
      <c r="AEA268" s="223"/>
      <c r="AEB268" s="223"/>
      <c r="AEC268" s="223"/>
      <c r="AED268" s="223"/>
      <c r="AEE268" s="223"/>
      <c r="AEF268" s="223"/>
      <c r="AEG268" s="223"/>
      <c r="AEH268" s="223"/>
      <c r="AEI268" s="223"/>
      <c r="AEJ268" s="223"/>
      <c r="AEK268" s="223"/>
      <c r="AEL268" s="223"/>
      <c r="AEM268" s="223"/>
      <c r="AEN268" s="223"/>
      <c r="AEO268" s="223"/>
      <c r="AEP268" s="223"/>
      <c r="AEQ268" s="223"/>
      <c r="AER268" s="223"/>
      <c r="AES268" s="223"/>
      <c r="AET268" s="223"/>
      <c r="AEU268" s="223"/>
      <c r="AEV268" s="223"/>
      <c r="AEW268" s="223"/>
      <c r="AEX268" s="223"/>
      <c r="AEY268" s="223"/>
      <c r="AEZ268" s="223"/>
      <c r="AFA268" s="223"/>
      <c r="AFB268" s="223"/>
      <c r="AFC268" s="223"/>
      <c r="AFD268" s="223"/>
      <c r="AFE268" s="223"/>
      <c r="AFF268" s="223"/>
      <c r="AFG268" s="223"/>
      <c r="AFH268" s="223"/>
      <c r="AFI268" s="223"/>
      <c r="AFJ268" s="223"/>
      <c r="AFK268" s="223"/>
      <c r="AFL268" s="223"/>
      <c r="AFM268" s="223"/>
      <c r="AFN268" s="223"/>
      <c r="AFO268" s="223"/>
      <c r="AFP268" s="223"/>
      <c r="AFQ268" s="223"/>
      <c r="AFR268" s="223"/>
      <c r="AFS268" s="223"/>
      <c r="AFT268" s="223"/>
    </row>
    <row r="269" spans="1:852" s="64" customFormat="1">
      <c r="A269" s="267" t="s">
        <v>2360</v>
      </c>
      <c r="B269" s="579" t="s">
        <v>10057</v>
      </c>
      <c r="C269" s="840" t="str">
        <f>IF(Severity!F269&gt;=0.5,"YES","NO")</f>
        <v>YES</v>
      </c>
      <c r="D269" s="840" t="str">
        <f>IF(Severity!G269&gt;=0.5,"YES","NO")</f>
        <v>NO</v>
      </c>
      <c r="E269" s="208">
        <v>10</v>
      </c>
      <c r="F269" s="208">
        <v>2</v>
      </c>
      <c r="G269" s="90" t="s">
        <v>406</v>
      </c>
      <c r="H269" s="270" t="s">
        <v>455</v>
      </c>
      <c r="I269" s="270">
        <v>2</v>
      </c>
      <c r="J269" s="270">
        <v>10</v>
      </c>
      <c r="K269" s="270" t="s">
        <v>455</v>
      </c>
      <c r="L269" s="267"/>
      <c r="M269" s="267"/>
      <c r="N269" s="270"/>
      <c r="O269" s="270" t="s">
        <v>602</v>
      </c>
      <c r="P269" s="212">
        <v>17</v>
      </c>
      <c r="Q269" s="212">
        <v>51</v>
      </c>
      <c r="R269" s="212">
        <v>50</v>
      </c>
      <c r="S269" s="270" t="s">
        <v>602</v>
      </c>
      <c r="T269" s="270">
        <v>17</v>
      </c>
      <c r="U269" s="113">
        <v>25.3</v>
      </c>
      <c r="V269" s="113">
        <v>5.7</v>
      </c>
      <c r="W269" s="113"/>
      <c r="X269" s="113"/>
      <c r="Y269" s="113">
        <v>8.1</v>
      </c>
      <c r="Z269" s="113">
        <v>6.9</v>
      </c>
      <c r="AA269" s="113"/>
      <c r="AB269" s="113"/>
      <c r="AC269" s="113"/>
      <c r="AD269" s="113"/>
      <c r="AE269" s="114"/>
      <c r="AF269" s="113"/>
      <c r="AG269" s="113"/>
      <c r="AH269" s="113"/>
      <c r="AI269" s="267">
        <v>75</v>
      </c>
      <c r="AJ269" s="267">
        <f t="shared" si="68"/>
        <v>65</v>
      </c>
      <c r="AK269" s="267" t="s">
        <v>455</v>
      </c>
      <c r="AL269" s="90" t="s">
        <v>335</v>
      </c>
      <c r="AM269" s="270" t="s">
        <v>455</v>
      </c>
      <c r="AN269" s="270">
        <v>3</v>
      </c>
      <c r="AO269" s="270">
        <v>7</v>
      </c>
      <c r="AP269" s="270" t="s">
        <v>455</v>
      </c>
      <c r="AQ269" s="267"/>
      <c r="AR269" s="267"/>
      <c r="AS269" s="267"/>
      <c r="AT269" s="270" t="s">
        <v>602</v>
      </c>
      <c r="AU269" s="212">
        <v>17</v>
      </c>
      <c r="AV269" s="212">
        <v>40</v>
      </c>
      <c r="AW269" s="212">
        <v>50</v>
      </c>
      <c r="AX269" s="267" t="s">
        <v>602</v>
      </c>
      <c r="AY269" s="267">
        <v>17</v>
      </c>
      <c r="AZ269" s="114">
        <v>25.5</v>
      </c>
      <c r="BA269" s="114">
        <v>5.2</v>
      </c>
      <c r="BB269" s="114"/>
      <c r="BC269" s="114"/>
      <c r="BD269" s="114">
        <v>8.9</v>
      </c>
      <c r="BE269" s="114">
        <v>6.6</v>
      </c>
      <c r="BF269" s="114"/>
      <c r="BG269" s="114"/>
      <c r="BH269" s="114"/>
      <c r="BI269" s="114"/>
      <c r="BJ269" s="114"/>
      <c r="BK269" s="114"/>
      <c r="BL269" s="114"/>
      <c r="BM269" s="114"/>
      <c r="BN269" s="270">
        <v>67</v>
      </c>
      <c r="BO269" s="270">
        <f t="shared" si="69"/>
        <v>60</v>
      </c>
      <c r="BP269" s="270" t="s">
        <v>455</v>
      </c>
      <c r="BQ269" s="90"/>
      <c r="BR269" s="270" t="s">
        <v>455</v>
      </c>
      <c r="BS269" s="212"/>
      <c r="BT269" s="212"/>
      <c r="BU269" s="212"/>
      <c r="BV269" s="212"/>
      <c r="BW269" s="212"/>
      <c r="BX269" s="212"/>
      <c r="BY269" s="212"/>
      <c r="BZ269" s="212"/>
      <c r="CA269" s="212"/>
      <c r="CB269" s="212"/>
      <c r="CC269" s="212"/>
      <c r="CD269" s="212"/>
      <c r="CE269" s="114"/>
      <c r="CF269" s="114"/>
      <c r="CG269" s="114"/>
      <c r="CH269" s="114"/>
      <c r="CI269" s="114"/>
      <c r="CJ269" s="114"/>
      <c r="CK269" s="114"/>
      <c r="CL269" s="114"/>
      <c r="CM269" s="114"/>
      <c r="CN269" s="114"/>
      <c r="CO269" s="114"/>
      <c r="CP269" s="114"/>
      <c r="CQ269" s="114"/>
      <c r="CR269" s="114"/>
      <c r="CS269" s="212"/>
      <c r="CT269" s="212"/>
      <c r="CU269" s="212"/>
      <c r="CV269" s="90"/>
      <c r="CW269" s="270" t="s">
        <v>455</v>
      </c>
      <c r="CX269" s="90"/>
      <c r="CY269" s="212"/>
      <c r="CZ269" s="212"/>
      <c r="DA269" s="212"/>
      <c r="DB269" s="212"/>
      <c r="DC269" s="212"/>
      <c r="DD269" s="212"/>
      <c r="DE269" s="212"/>
      <c r="DF269" s="212"/>
      <c r="DG269" s="212"/>
      <c r="DH269" s="212"/>
      <c r="DI269" s="212"/>
      <c r="DJ269" s="113"/>
      <c r="DK269" s="113"/>
      <c r="DL269" s="113"/>
      <c r="DM269" s="113"/>
      <c r="DN269" s="113"/>
      <c r="DO269" s="113"/>
      <c r="DP269" s="113"/>
      <c r="DQ269" s="113"/>
      <c r="DR269" s="113"/>
      <c r="DS269" s="113"/>
      <c r="DT269" s="113"/>
      <c r="DU269" s="113"/>
      <c r="DV269" s="113"/>
      <c r="DW269" s="113"/>
      <c r="DX269" s="212"/>
      <c r="DY269" s="212"/>
      <c r="DZ269" s="212"/>
      <c r="EA269" s="212"/>
      <c r="EB269" s="270" t="s">
        <v>455</v>
      </c>
      <c r="EC269" s="212"/>
      <c r="ED269" s="212"/>
      <c r="EE269" s="212"/>
      <c r="EF269" s="212"/>
      <c r="EG269" s="212"/>
      <c r="EH269" s="212"/>
      <c r="EI269" s="212"/>
      <c r="EJ269" s="212"/>
      <c r="EK269" s="212"/>
      <c r="EL269" s="212"/>
      <c r="EM269" s="212"/>
      <c r="EN269" s="212"/>
      <c r="EO269" s="113"/>
      <c r="EP269" s="113"/>
      <c r="EQ269" s="113"/>
      <c r="ER269" s="113"/>
      <c r="ES269" s="113"/>
      <c r="ET269" s="113"/>
      <c r="EU269" s="113"/>
      <c r="EV269" s="113"/>
      <c r="EW269" s="113"/>
      <c r="EX269" s="113"/>
      <c r="EY269" s="113"/>
      <c r="EZ269" s="113"/>
      <c r="FA269" s="113"/>
      <c r="FB269" s="113"/>
      <c r="FC269" s="212"/>
      <c r="FD269" s="212"/>
      <c r="FE269" s="212"/>
      <c r="FF269" s="270" t="s">
        <v>455</v>
      </c>
      <c r="FG269" s="267"/>
      <c r="FH269" s="212"/>
      <c r="FI269" s="212"/>
      <c r="FJ269" s="212"/>
      <c r="FK269" s="212"/>
      <c r="FL269" s="212"/>
      <c r="FM269" s="212"/>
      <c r="FN269" s="212"/>
      <c r="FO269" s="212"/>
      <c r="FP269" s="212"/>
      <c r="FQ269" s="212"/>
      <c r="FR269" s="212"/>
      <c r="FS269" s="212"/>
      <c r="FT269" s="212"/>
      <c r="FU269" s="222"/>
      <c r="FV269" s="222"/>
      <c r="FW269" s="222"/>
      <c r="FX269" s="222"/>
      <c r="FY269" s="222"/>
      <c r="FZ269" s="222"/>
      <c r="GA269" s="222"/>
      <c r="GB269" s="222"/>
      <c r="GC269" s="222"/>
      <c r="GD269" s="222"/>
      <c r="GE269" s="222"/>
      <c r="GF269" s="222"/>
      <c r="GG269" s="222"/>
      <c r="GH269" s="222"/>
      <c r="GI269" s="222"/>
      <c r="GJ269" s="222"/>
      <c r="GK269" s="222"/>
      <c r="GL269" s="222"/>
      <c r="GM269" s="222"/>
      <c r="GN269" s="222"/>
      <c r="GO269" s="222"/>
      <c r="GP269" s="222"/>
      <c r="GQ269" s="222"/>
      <c r="GR269" s="222"/>
      <c r="GS269" s="222"/>
      <c r="GT269" s="222"/>
      <c r="GU269" s="222"/>
      <c r="GV269" s="222"/>
      <c r="GW269" s="222"/>
      <c r="GX269" s="222"/>
      <c r="GY269" s="222"/>
      <c r="GZ269" s="222"/>
      <c r="HA269" s="222"/>
      <c r="HB269" s="222"/>
      <c r="HC269" s="222"/>
      <c r="HD269" s="270" t="s">
        <v>455</v>
      </c>
      <c r="HE269" s="222"/>
      <c r="HF269" s="222"/>
      <c r="HG269" s="267"/>
      <c r="HH269" s="222"/>
      <c r="HI269" s="222"/>
      <c r="HJ269" s="222"/>
      <c r="HK269" s="222"/>
      <c r="HL269" s="222"/>
      <c r="HM269" s="222"/>
      <c r="HN269" s="222"/>
      <c r="HO269" s="222"/>
      <c r="HP269" s="222"/>
      <c r="HQ269" s="222"/>
      <c r="HR269" s="222"/>
      <c r="HS269" s="222"/>
      <c r="HT269" s="222"/>
      <c r="HU269" s="222"/>
      <c r="HV269" s="222"/>
      <c r="HW269" s="222"/>
      <c r="HX269" s="222"/>
      <c r="HY269" s="222"/>
      <c r="HZ269" s="222"/>
      <c r="IA269" s="222"/>
      <c r="IB269" s="222"/>
      <c r="IC269" s="222"/>
      <c r="ID269" s="222"/>
      <c r="IE269" s="222"/>
      <c r="IF269" s="222"/>
      <c r="IG269" s="222"/>
      <c r="IH269" s="222"/>
      <c r="II269" s="222"/>
      <c r="IJ269" s="222"/>
      <c r="IK269" s="222"/>
      <c r="IL269" s="222"/>
      <c r="IM269" s="222"/>
      <c r="IN269" s="222"/>
      <c r="IO269" s="222"/>
      <c r="IP269" s="222"/>
      <c r="IQ269" s="222"/>
      <c r="IR269" s="222"/>
      <c r="IS269" s="270" t="s">
        <v>455</v>
      </c>
      <c r="IT269" s="222"/>
      <c r="IU269" s="222"/>
      <c r="IV269" s="222"/>
      <c r="IW269" s="222"/>
      <c r="IX269" s="222"/>
      <c r="IY269" s="222"/>
      <c r="IZ269" s="222"/>
      <c r="JA269" s="222"/>
      <c r="JB269" s="222"/>
      <c r="JC269" s="222"/>
      <c r="JD269" s="222"/>
      <c r="JE269" s="222"/>
      <c r="JF269" s="222"/>
      <c r="JG269" s="222"/>
      <c r="JH269" s="222"/>
      <c r="JI269" s="222"/>
      <c r="JJ269" s="222"/>
      <c r="JK269" s="222"/>
      <c r="JL269" s="222"/>
      <c r="JM269" s="222"/>
      <c r="JN269" s="222"/>
      <c r="JO269" s="222"/>
      <c r="JP269" s="222"/>
      <c r="JQ269" s="222"/>
      <c r="JR269" s="222"/>
      <c r="JS269" s="222"/>
      <c r="JT269" s="222"/>
      <c r="JU269" s="222"/>
      <c r="JV269" s="222"/>
      <c r="JW269" s="222"/>
      <c r="JX269" s="222"/>
      <c r="JY269" s="222"/>
      <c r="JZ269" s="222"/>
      <c r="KA269" s="222"/>
      <c r="KB269" s="222"/>
      <c r="KC269" s="222"/>
      <c r="KD269" s="222"/>
      <c r="KE269" s="270" t="s">
        <v>455</v>
      </c>
      <c r="KF269" s="222"/>
      <c r="KG269" s="222"/>
      <c r="KH269" s="222"/>
      <c r="KI269" s="267"/>
      <c r="KJ269" s="222"/>
      <c r="KK269" s="222"/>
      <c r="KL269" s="222"/>
      <c r="KM269" s="222"/>
      <c r="KN269" s="222"/>
      <c r="KO269" s="222"/>
      <c r="KP269" s="222"/>
      <c r="KQ269" s="222"/>
      <c r="KR269" s="222"/>
      <c r="KS269" s="222"/>
      <c r="KT269" s="222"/>
      <c r="KU269" s="222"/>
      <c r="KV269" s="222"/>
      <c r="KW269" s="222"/>
      <c r="KX269" s="222"/>
      <c r="KY269" s="222"/>
      <c r="KZ269" s="222"/>
      <c r="LA269" s="222"/>
      <c r="LB269" s="222"/>
      <c r="LC269" s="222"/>
      <c r="LD269" s="222"/>
      <c r="LE269" s="222"/>
      <c r="LF269" s="222"/>
      <c r="LG269" s="222"/>
      <c r="LH269" s="222"/>
      <c r="LI269" s="222"/>
      <c r="LJ269" s="222"/>
      <c r="LK269" s="222"/>
      <c r="LL269" s="222"/>
      <c r="LM269" s="222"/>
      <c r="LN269" s="222"/>
      <c r="LO269" s="222"/>
      <c r="LP269" s="222"/>
      <c r="LQ269" s="222"/>
      <c r="LR269" s="222"/>
      <c r="LS269" s="222"/>
      <c r="LT269" s="270" t="s">
        <v>455</v>
      </c>
      <c r="LU269" s="222"/>
      <c r="LV269" s="222"/>
      <c r="LW269" s="222"/>
      <c r="LX269" s="222"/>
      <c r="LY269" s="222"/>
      <c r="LZ269" s="222"/>
      <c r="MA269" s="222"/>
      <c r="MB269" s="222"/>
      <c r="MC269" s="222"/>
      <c r="MD269" s="222"/>
      <c r="ME269" s="222"/>
      <c r="MF269" s="222"/>
      <c r="MG269" s="222"/>
      <c r="MH269" s="222"/>
      <c r="MI269" s="222"/>
      <c r="MJ269" s="222"/>
      <c r="MK269" s="222"/>
      <c r="ML269" s="222"/>
      <c r="MM269" s="222"/>
      <c r="MN269" s="222"/>
      <c r="MO269" s="222"/>
      <c r="MP269" s="222"/>
      <c r="MQ269" s="222"/>
      <c r="MR269" s="222"/>
      <c r="MS269" s="222"/>
      <c r="MT269" s="222"/>
      <c r="MU269" s="222"/>
      <c r="MV269" s="222"/>
      <c r="MW269" s="222"/>
      <c r="MX269" s="222"/>
      <c r="MY269" s="222"/>
      <c r="MZ269" s="222"/>
      <c r="NA269" s="222"/>
      <c r="NB269" s="222"/>
      <c r="NC269" s="222"/>
      <c r="ND269" s="222"/>
      <c r="NE269" s="222"/>
      <c r="NF269" s="222"/>
      <c r="NG269" s="222"/>
      <c r="NH269" s="222"/>
      <c r="NI269" s="222"/>
      <c r="NJ269" s="222"/>
      <c r="NK269" s="222"/>
      <c r="NL269" s="222"/>
      <c r="NM269" s="222"/>
      <c r="NN269" s="222"/>
      <c r="NO269" s="222"/>
      <c r="NP269" s="222"/>
      <c r="NQ269" s="222"/>
      <c r="NR269" s="222"/>
      <c r="NS269" s="222"/>
      <c r="NT269" s="222"/>
      <c r="NU269" s="222"/>
      <c r="NV269" s="222"/>
      <c r="NW269" s="222"/>
      <c r="NX269" s="222"/>
      <c r="NY269" s="222"/>
      <c r="NZ269" s="222"/>
      <c r="OA269" s="222"/>
      <c r="OB269" s="222"/>
      <c r="OC269" s="222"/>
      <c r="OD269" s="222"/>
      <c r="OE269" s="222"/>
      <c r="OF269" s="222"/>
      <c r="OG269" s="222"/>
      <c r="OH269" s="222"/>
      <c r="OI269" s="222"/>
      <c r="OJ269" s="222"/>
      <c r="OK269" s="222"/>
      <c r="OL269" s="222"/>
      <c r="OM269" s="222"/>
      <c r="ON269" s="222"/>
      <c r="OO269" s="222"/>
      <c r="OP269" s="222"/>
      <c r="OQ269" s="222"/>
      <c r="OR269" s="222"/>
      <c r="OS269" s="267">
        <f>IF(ISERROR(#REF!),0,1)</f>
        <v>0</v>
      </c>
      <c r="OT269" s="267">
        <f t="shared" si="71"/>
        <v>1</v>
      </c>
      <c r="OU269" s="267">
        <f t="shared" si="71"/>
        <v>0</v>
      </c>
      <c r="OV269" s="223"/>
      <c r="OW269" s="223"/>
      <c r="OX269" s="223"/>
      <c r="OY269" s="223"/>
      <c r="OZ269" s="223"/>
      <c r="PA269" s="223"/>
      <c r="PB269" s="223"/>
      <c r="PC269" s="223"/>
      <c r="PD269" s="223"/>
      <c r="PE269" s="223"/>
      <c r="PF269" s="223"/>
      <c r="PG269" s="223"/>
      <c r="PH269" s="223"/>
      <c r="PI269" s="223"/>
      <c r="PJ269" s="223"/>
      <c r="PK269" s="223"/>
      <c r="PL269" s="223"/>
      <c r="PM269" s="223"/>
      <c r="PN269" s="223"/>
      <c r="PO269" s="223"/>
      <c r="PP269" s="223"/>
      <c r="PQ269" s="223"/>
      <c r="PR269" s="223"/>
      <c r="PS269" s="223"/>
      <c r="PT269" s="223"/>
      <c r="PU269" s="223"/>
      <c r="PV269" s="223"/>
      <c r="PW269" s="223"/>
      <c r="PX269" s="223"/>
      <c r="PY269" s="223"/>
      <c r="PZ269" s="223"/>
      <c r="QA269" s="223"/>
      <c r="QB269" s="223"/>
      <c r="QC269" s="223"/>
      <c r="QD269" s="223"/>
      <c r="QE269" s="223"/>
      <c r="QF269" s="223"/>
      <c r="QG269" s="223"/>
      <c r="QH269" s="223"/>
      <c r="QI269" s="223"/>
      <c r="QJ269" s="223"/>
      <c r="QK269" s="223"/>
      <c r="QL269" s="223"/>
      <c r="QM269" s="223"/>
      <c r="QN269" s="223"/>
      <c r="QO269" s="223"/>
      <c r="QP269" s="223"/>
      <c r="QQ269" s="223"/>
      <c r="QR269" s="223"/>
      <c r="QS269" s="223"/>
      <c r="QT269" s="223"/>
      <c r="QU269" s="223"/>
      <c r="QV269" s="223"/>
      <c r="QW269" s="223"/>
      <c r="QX269" s="223"/>
      <c r="QY269" s="223"/>
      <c r="QZ269" s="223"/>
      <c r="RA269" s="223"/>
      <c r="RB269" s="223"/>
      <c r="RC269" s="223"/>
      <c r="RD269" s="223"/>
      <c r="RE269" s="223"/>
      <c r="RF269" s="223"/>
      <c r="RG269" s="223"/>
      <c r="RH269" s="223"/>
      <c r="RI269" s="223"/>
      <c r="RJ269" s="223"/>
      <c r="RK269" s="223"/>
      <c r="RL269" s="223"/>
      <c r="RM269" s="223"/>
      <c r="RN269" s="223"/>
      <c r="RO269" s="223"/>
      <c r="RP269" s="223"/>
      <c r="RQ269" s="223"/>
      <c r="RR269" s="223"/>
      <c r="RS269" s="223"/>
      <c r="RT269" s="223"/>
      <c r="RU269" s="223"/>
      <c r="RV269" s="223"/>
      <c r="RW269" s="223"/>
      <c r="RX269" s="223"/>
      <c r="RY269" s="223"/>
      <c r="RZ269" s="223"/>
      <c r="SA269" s="223"/>
      <c r="SB269" s="223"/>
      <c r="SC269" s="223"/>
      <c r="SD269" s="223"/>
      <c r="SE269" s="223"/>
      <c r="SF269" s="223"/>
      <c r="SG269" s="223"/>
      <c r="SH269" s="223"/>
      <c r="SI269" s="223"/>
      <c r="SJ269" s="223"/>
      <c r="SK269" s="223"/>
      <c r="SL269" s="223"/>
      <c r="SM269" s="223"/>
      <c r="SN269" s="223"/>
      <c r="SO269" s="223"/>
      <c r="SP269" s="223"/>
      <c r="SQ269" s="223"/>
      <c r="SR269" s="223"/>
      <c r="SS269" s="223"/>
      <c r="ST269" s="223"/>
      <c r="SU269" s="223"/>
      <c r="SV269" s="223"/>
      <c r="SW269" s="223"/>
      <c r="SX269" s="223"/>
      <c r="SY269" s="223"/>
      <c r="SZ269" s="223"/>
      <c r="TA269" s="223"/>
      <c r="TB269" s="223"/>
      <c r="TC269" s="223"/>
      <c r="TD269" s="223"/>
      <c r="TE269" s="223"/>
      <c r="TF269" s="223"/>
      <c r="TG269" s="223"/>
      <c r="TH269" s="223"/>
      <c r="TI269" s="223"/>
      <c r="TJ269" s="223"/>
      <c r="TK269" s="223"/>
      <c r="TL269" s="223"/>
      <c r="TM269" s="223"/>
      <c r="TN269" s="223"/>
      <c r="TO269" s="223"/>
      <c r="TP269" s="223"/>
      <c r="TQ269" s="223"/>
      <c r="TR269" s="223"/>
      <c r="TS269" s="223"/>
      <c r="TT269" s="223"/>
      <c r="TU269" s="223"/>
      <c r="TV269" s="223"/>
      <c r="TW269" s="223"/>
      <c r="TX269" s="223"/>
      <c r="TY269" s="223"/>
      <c r="TZ269" s="223"/>
      <c r="UA269" s="223"/>
      <c r="UB269" s="223"/>
      <c r="UC269" s="223"/>
      <c r="UD269" s="223"/>
      <c r="UE269" s="223"/>
      <c r="UF269" s="223"/>
      <c r="UG269" s="223"/>
      <c r="UH269" s="223"/>
      <c r="UI269" s="223"/>
      <c r="UJ269" s="223"/>
      <c r="UK269" s="223"/>
      <c r="UL269" s="223"/>
      <c r="UM269" s="223"/>
      <c r="UN269" s="223"/>
      <c r="UO269" s="223"/>
      <c r="UP269" s="223"/>
      <c r="UQ269" s="223"/>
      <c r="UR269" s="223"/>
      <c r="US269" s="223"/>
      <c r="UT269" s="223"/>
      <c r="UU269" s="223"/>
      <c r="UV269" s="223"/>
      <c r="UW269" s="223"/>
      <c r="UX269" s="223"/>
      <c r="UY269" s="223"/>
      <c r="UZ269" s="223"/>
      <c r="VA269" s="223"/>
      <c r="VB269" s="223"/>
      <c r="VC269" s="223"/>
      <c r="VD269" s="223"/>
      <c r="VE269" s="223"/>
      <c r="VF269" s="223"/>
      <c r="VG269" s="223"/>
      <c r="VH269" s="223"/>
      <c r="VI269" s="223"/>
      <c r="VJ269" s="223"/>
      <c r="VK269" s="223"/>
      <c r="VL269" s="223"/>
      <c r="VM269" s="223"/>
      <c r="VN269" s="223"/>
      <c r="VO269" s="223"/>
      <c r="VP269" s="223"/>
      <c r="VQ269" s="223"/>
      <c r="VR269" s="223"/>
      <c r="VS269" s="223"/>
      <c r="VT269" s="223"/>
      <c r="VU269" s="223"/>
      <c r="VV269" s="223"/>
      <c r="VW269" s="223"/>
      <c r="VX269" s="223"/>
      <c r="VY269" s="223"/>
      <c r="VZ269" s="223"/>
      <c r="WA269" s="223"/>
      <c r="WB269" s="223"/>
      <c r="WC269" s="223"/>
      <c r="WD269" s="223"/>
      <c r="WE269" s="223"/>
      <c r="WF269" s="223"/>
      <c r="WG269" s="223"/>
      <c r="WH269" s="223"/>
      <c r="WI269" s="223"/>
      <c r="WJ269" s="223"/>
      <c r="WK269" s="223"/>
      <c r="WL269" s="223"/>
      <c r="WM269" s="223"/>
      <c r="WN269" s="223"/>
      <c r="WO269" s="223"/>
      <c r="WP269" s="223"/>
      <c r="WQ269" s="223"/>
      <c r="WR269" s="223"/>
      <c r="WS269" s="223"/>
      <c r="WT269" s="223"/>
      <c r="WU269" s="223"/>
      <c r="WV269" s="223"/>
      <c r="WW269" s="223"/>
      <c r="WX269" s="223"/>
      <c r="WY269" s="223"/>
      <c r="WZ269" s="223"/>
      <c r="XA269" s="223"/>
      <c r="XB269" s="223"/>
      <c r="XC269" s="223"/>
      <c r="XD269" s="223"/>
      <c r="XE269" s="223"/>
      <c r="XF269" s="223"/>
      <c r="XG269" s="223"/>
      <c r="XH269" s="223"/>
      <c r="XI269" s="223"/>
      <c r="XJ269" s="223"/>
      <c r="XK269" s="223"/>
      <c r="XL269" s="223"/>
      <c r="XM269" s="223"/>
      <c r="XN269" s="223"/>
      <c r="XO269" s="223"/>
      <c r="XP269" s="223"/>
      <c r="XQ269" s="223"/>
      <c r="XR269" s="223"/>
      <c r="XS269" s="223"/>
      <c r="XT269" s="223"/>
      <c r="XU269" s="223"/>
      <c r="XV269" s="223"/>
      <c r="XW269" s="223"/>
      <c r="XX269" s="223"/>
      <c r="XY269" s="223"/>
      <c r="XZ269" s="223"/>
      <c r="YA269" s="223"/>
      <c r="YB269" s="223"/>
      <c r="YC269" s="223"/>
      <c r="YD269" s="223"/>
      <c r="YE269" s="223"/>
      <c r="YF269" s="223"/>
      <c r="YG269" s="223"/>
      <c r="YH269" s="223"/>
      <c r="YI269" s="223"/>
      <c r="YJ269" s="223"/>
      <c r="YK269" s="223"/>
      <c r="YL269" s="223"/>
      <c r="YM269" s="223"/>
      <c r="YN269" s="223"/>
      <c r="YO269" s="223"/>
      <c r="YP269" s="223"/>
      <c r="YQ269" s="223"/>
      <c r="YR269" s="223"/>
      <c r="YS269" s="223"/>
      <c r="YT269" s="223"/>
      <c r="YU269" s="223"/>
      <c r="YV269" s="223"/>
      <c r="YW269" s="223"/>
      <c r="YX269" s="223"/>
      <c r="YY269" s="223"/>
      <c r="YZ269" s="223"/>
      <c r="ZA269" s="223"/>
      <c r="ZB269" s="223"/>
      <c r="ZC269" s="223"/>
      <c r="ZD269" s="223"/>
      <c r="ZE269" s="223"/>
      <c r="ZF269" s="223"/>
      <c r="ZG269" s="223"/>
      <c r="ZH269" s="223"/>
      <c r="ZI269" s="223"/>
      <c r="ZJ269" s="223"/>
      <c r="ZK269" s="223"/>
      <c r="ZL269" s="223"/>
      <c r="ZM269" s="223"/>
      <c r="ZN269" s="223"/>
      <c r="ZO269" s="223"/>
      <c r="ZP269" s="223"/>
      <c r="ZQ269" s="223"/>
      <c r="ZR269" s="223"/>
      <c r="ZS269" s="223"/>
      <c r="ZT269" s="223"/>
      <c r="ZU269" s="223"/>
      <c r="ZV269" s="223"/>
      <c r="ZW269" s="223"/>
      <c r="ZX269" s="223"/>
      <c r="ZY269" s="223"/>
      <c r="ZZ269" s="223"/>
      <c r="AAA269" s="223"/>
      <c r="AAB269" s="223"/>
      <c r="AAC269" s="223"/>
      <c r="AAD269" s="223"/>
      <c r="AAE269" s="223"/>
      <c r="AAF269" s="223"/>
      <c r="AAG269" s="223"/>
      <c r="AAH269" s="223"/>
      <c r="AAI269" s="223"/>
      <c r="AAJ269" s="223"/>
      <c r="AAK269" s="223"/>
      <c r="AAL269" s="223"/>
      <c r="AAM269" s="223"/>
      <c r="AAN269" s="223"/>
      <c r="AAO269" s="223"/>
      <c r="AAP269" s="223"/>
      <c r="AAQ269" s="223"/>
      <c r="AAR269" s="223"/>
      <c r="AAS269" s="223"/>
      <c r="AAT269" s="223"/>
      <c r="AAU269" s="223"/>
      <c r="AAV269" s="223"/>
      <c r="AAW269" s="223"/>
      <c r="AAX269" s="223"/>
      <c r="AAY269" s="223"/>
      <c r="AAZ269" s="223"/>
      <c r="ABA269" s="223"/>
      <c r="ABB269" s="223"/>
      <c r="ABC269" s="223"/>
      <c r="ABD269" s="223"/>
      <c r="ABE269" s="223"/>
      <c r="ABF269" s="223"/>
      <c r="ABG269" s="223"/>
      <c r="ABH269" s="223"/>
      <c r="ABI269" s="223"/>
      <c r="ABJ269" s="223"/>
      <c r="ABK269" s="223"/>
      <c r="ABL269" s="223"/>
      <c r="ABM269" s="223"/>
      <c r="ABN269" s="223"/>
      <c r="ABO269" s="223"/>
      <c r="ABP269" s="223"/>
      <c r="ABQ269" s="223"/>
      <c r="ABR269" s="223"/>
      <c r="ABS269" s="223"/>
      <c r="ABT269" s="223"/>
      <c r="ABU269" s="223"/>
      <c r="ABV269" s="223"/>
      <c r="ABW269" s="223"/>
      <c r="ABX269" s="223"/>
      <c r="ABY269" s="223"/>
      <c r="ABZ269" s="223"/>
      <c r="ACA269" s="223"/>
      <c r="ACB269" s="223"/>
      <c r="ACC269" s="223"/>
      <c r="ACD269" s="223"/>
      <c r="ACE269" s="223"/>
      <c r="ACF269" s="223"/>
      <c r="ACG269" s="223"/>
      <c r="ACH269" s="223"/>
      <c r="ACI269" s="223"/>
      <c r="ACJ269" s="223"/>
      <c r="ACK269" s="223"/>
      <c r="ACL269" s="223"/>
      <c r="ACM269" s="223"/>
      <c r="ACN269" s="223"/>
      <c r="ACO269" s="223"/>
      <c r="ACP269" s="223"/>
      <c r="ACQ269" s="223"/>
      <c r="ACR269" s="223"/>
      <c r="ACS269" s="223"/>
      <c r="ACT269" s="223"/>
      <c r="ACU269" s="223"/>
      <c r="ACV269" s="223"/>
      <c r="ACW269" s="223"/>
      <c r="ACX269" s="223"/>
      <c r="ACY269" s="223"/>
      <c r="ACZ269" s="223"/>
      <c r="ADA269" s="223"/>
      <c r="ADB269" s="223"/>
      <c r="ADC269" s="223"/>
      <c r="ADD269" s="223"/>
      <c r="ADE269" s="223"/>
      <c r="ADF269" s="223"/>
      <c r="ADG269" s="223"/>
      <c r="ADH269" s="223"/>
      <c r="ADI269" s="223"/>
      <c r="ADJ269" s="223"/>
      <c r="ADK269" s="223"/>
      <c r="ADL269" s="223"/>
      <c r="ADM269" s="223"/>
      <c r="ADN269" s="223"/>
      <c r="ADO269" s="223"/>
      <c r="ADP269" s="223"/>
      <c r="ADQ269" s="223"/>
      <c r="ADR269" s="223"/>
      <c r="ADS269" s="223"/>
      <c r="ADT269" s="223"/>
      <c r="ADU269" s="223"/>
      <c r="ADV269" s="223"/>
      <c r="ADW269" s="223"/>
      <c r="ADX269" s="223"/>
      <c r="ADY269" s="223"/>
      <c r="ADZ269" s="223"/>
      <c r="AEA269" s="223"/>
      <c r="AEB269" s="223"/>
      <c r="AEC269" s="223"/>
      <c r="AED269" s="223"/>
      <c r="AEE269" s="223"/>
      <c r="AEF269" s="223"/>
      <c r="AEG269" s="223"/>
      <c r="AEH269" s="223"/>
      <c r="AEI269" s="223"/>
      <c r="AEJ269" s="223"/>
      <c r="AEK269" s="223"/>
      <c r="AEL269" s="223"/>
      <c r="AEM269" s="223"/>
      <c r="AEN269" s="223"/>
      <c r="AEO269" s="223"/>
      <c r="AEP269" s="223"/>
      <c r="AEQ269" s="223"/>
      <c r="AER269" s="223"/>
      <c r="AES269" s="223"/>
      <c r="AET269" s="223"/>
      <c r="AEU269" s="223"/>
      <c r="AEV269" s="223"/>
      <c r="AEW269" s="223"/>
      <c r="AEX269" s="223"/>
      <c r="AEY269" s="223"/>
      <c r="AEZ269" s="223"/>
      <c r="AFA269" s="223"/>
      <c r="AFB269" s="223"/>
      <c r="AFC269" s="223"/>
      <c r="AFD269" s="223"/>
      <c r="AFE269" s="223"/>
      <c r="AFF269" s="223"/>
      <c r="AFG269" s="223"/>
      <c r="AFH269" s="223"/>
      <c r="AFI269" s="223"/>
      <c r="AFJ269" s="223"/>
      <c r="AFK269" s="223"/>
      <c r="AFL269" s="223"/>
      <c r="AFM269" s="223"/>
      <c r="AFN269" s="223"/>
      <c r="AFO269" s="223"/>
      <c r="AFP269" s="223"/>
      <c r="AFQ269" s="223"/>
      <c r="AFR269" s="223"/>
      <c r="AFS269" s="223"/>
      <c r="AFT269" s="223"/>
    </row>
    <row r="270" spans="1:852" s="212" customFormat="1">
      <c r="A270" s="101" t="s">
        <v>3565</v>
      </c>
      <c r="B270" s="101" t="s">
        <v>10067</v>
      </c>
      <c r="C270" s="840" t="str">
        <f>IF(Severity!F270&gt;=0.5,"YES","NO")</f>
        <v>YES</v>
      </c>
      <c r="D270" s="840" t="str">
        <f>IF(Severity!G270&gt;=0.5,"YES","NO")</f>
        <v>NO</v>
      </c>
      <c r="E270" s="267">
        <v>6</v>
      </c>
      <c r="F270" s="267">
        <v>2</v>
      </c>
      <c r="G270" s="95" t="s">
        <v>406</v>
      </c>
      <c r="H270" s="270" t="s">
        <v>455</v>
      </c>
      <c r="I270" s="270">
        <v>4</v>
      </c>
      <c r="J270" s="270">
        <v>14</v>
      </c>
      <c r="K270" s="270" t="s">
        <v>455</v>
      </c>
      <c r="L270" s="267"/>
      <c r="M270" s="267"/>
      <c r="N270" s="270"/>
      <c r="O270" s="270" t="s">
        <v>455</v>
      </c>
      <c r="S270" s="270" t="s">
        <v>602</v>
      </c>
      <c r="T270" s="270">
        <v>21</v>
      </c>
      <c r="W270" s="113">
        <v>29.1</v>
      </c>
      <c r="X270" s="113">
        <v>4.9000000000000004</v>
      </c>
      <c r="Y270" s="113"/>
      <c r="Z270" s="113"/>
      <c r="AA270" s="113"/>
      <c r="AB270" s="113"/>
      <c r="AC270" s="113"/>
      <c r="AD270" s="113"/>
      <c r="AG270" s="114">
        <v>-16.5</v>
      </c>
      <c r="AH270" s="113">
        <v>9.4</v>
      </c>
      <c r="AI270" s="267">
        <v>79</v>
      </c>
      <c r="AJ270" s="267">
        <f t="shared" si="68"/>
        <v>65</v>
      </c>
      <c r="AK270" s="267">
        <v>59</v>
      </c>
      <c r="AL270" s="95" t="s">
        <v>384</v>
      </c>
      <c r="AM270" s="270" t="s">
        <v>455</v>
      </c>
      <c r="AN270" s="267">
        <v>5</v>
      </c>
      <c r="AO270" s="267">
        <v>17</v>
      </c>
      <c r="AP270" s="270" t="s">
        <v>455</v>
      </c>
      <c r="AQ270" s="267"/>
      <c r="AR270" s="267"/>
      <c r="AS270" s="267"/>
      <c r="AT270" s="270" t="s">
        <v>455</v>
      </c>
      <c r="AX270" s="267" t="s">
        <v>602</v>
      </c>
      <c r="AY270" s="270">
        <v>21</v>
      </c>
      <c r="BB270" s="114">
        <v>28.3</v>
      </c>
      <c r="BC270" s="114">
        <v>5.4</v>
      </c>
      <c r="BD270" s="114"/>
      <c r="BE270" s="114"/>
      <c r="BF270" s="114"/>
      <c r="BG270" s="114"/>
      <c r="BH270" s="114"/>
      <c r="BI270" s="114"/>
      <c r="BL270" s="114">
        <v>-13.6</v>
      </c>
      <c r="BM270" s="114">
        <v>9.3000000000000007</v>
      </c>
      <c r="BN270" s="267">
        <v>81</v>
      </c>
      <c r="BO270" s="270">
        <f t="shared" si="69"/>
        <v>64</v>
      </c>
      <c r="BP270" s="270">
        <v>62</v>
      </c>
      <c r="BQ270" s="267"/>
      <c r="BR270" s="270" t="s">
        <v>455</v>
      </c>
      <c r="BS270" s="267"/>
      <c r="BT270" s="267"/>
      <c r="BU270" s="267"/>
      <c r="BV270" s="267"/>
      <c r="BW270" s="267"/>
      <c r="BX270" s="267"/>
      <c r="BY270" s="267"/>
      <c r="CB270" s="267"/>
      <c r="CC270" s="267"/>
      <c r="CD270" s="267"/>
      <c r="CE270" s="114"/>
      <c r="CF270" s="114"/>
      <c r="CG270" s="114"/>
      <c r="CH270" s="114"/>
      <c r="CI270" s="114"/>
      <c r="CJ270" s="114"/>
      <c r="CK270" s="114"/>
      <c r="CL270" s="114"/>
      <c r="CM270" s="114"/>
      <c r="CN270" s="114"/>
      <c r="CO270" s="114"/>
      <c r="CP270" s="114"/>
      <c r="CQ270" s="114"/>
      <c r="CR270" s="114"/>
      <c r="CT270" s="267"/>
      <c r="CU270" s="267"/>
      <c r="CW270" s="270" t="s">
        <v>455</v>
      </c>
      <c r="DJ270" s="113"/>
      <c r="DK270" s="113"/>
      <c r="DL270" s="113"/>
      <c r="DM270" s="113"/>
      <c r="DN270" s="113"/>
      <c r="DO270" s="267"/>
      <c r="DP270" s="113"/>
      <c r="DQ270" s="113"/>
      <c r="DR270" s="113"/>
      <c r="DS270" s="113"/>
      <c r="DT270" s="113"/>
      <c r="DU270" s="113"/>
      <c r="DV270" s="113"/>
      <c r="DW270" s="113"/>
      <c r="DX270" s="91"/>
      <c r="EB270" s="270" t="s">
        <v>455</v>
      </c>
      <c r="EC270" s="90"/>
      <c r="EO270" s="267"/>
      <c r="EP270" s="113"/>
      <c r="EQ270" s="113"/>
      <c r="ER270" s="113"/>
      <c r="ES270" s="113"/>
      <c r="ET270" s="113"/>
      <c r="EU270" s="113"/>
      <c r="EV270" s="113"/>
      <c r="EW270" s="113"/>
      <c r="EX270" s="113"/>
      <c r="EY270" s="113"/>
      <c r="EZ270" s="113"/>
      <c r="FA270" s="113"/>
      <c r="FB270" s="113"/>
      <c r="FC270" s="91"/>
      <c r="FF270" s="270" t="s">
        <v>455</v>
      </c>
      <c r="FG270" s="267"/>
      <c r="FH270" s="90"/>
      <c r="HD270" s="270" t="s">
        <v>455</v>
      </c>
      <c r="HG270" s="267"/>
      <c r="HH270" s="90"/>
      <c r="IS270" s="270" t="s">
        <v>455</v>
      </c>
      <c r="KE270" s="270" t="s">
        <v>455</v>
      </c>
      <c r="KI270" s="267"/>
      <c r="KJ270" s="90"/>
      <c r="LT270" s="270" t="s">
        <v>455</v>
      </c>
      <c r="OS270" s="267"/>
      <c r="OT270" s="267"/>
      <c r="OU270" s="267"/>
    </row>
    <row r="271" spans="1:852" s="64" customFormat="1">
      <c r="A271" s="101" t="s">
        <v>2909</v>
      </c>
      <c r="B271" s="101" t="s">
        <v>10057</v>
      </c>
      <c r="C271" s="840" t="str">
        <f>IF(Severity!F271&gt;=0.5,"YES","NO")</f>
        <v>NO</v>
      </c>
      <c r="D271" s="840" t="str">
        <f>IF(Severity!G271&gt;=0.5,"YES","NO")</f>
        <v>YES</v>
      </c>
      <c r="E271" s="111">
        <v>5</v>
      </c>
      <c r="F271" s="111">
        <v>2</v>
      </c>
      <c r="G271" s="271" t="s">
        <v>2372</v>
      </c>
      <c r="H271" s="270" t="s">
        <v>749</v>
      </c>
      <c r="I271" s="270" t="s">
        <v>455</v>
      </c>
      <c r="J271" s="270">
        <v>147</v>
      </c>
      <c r="K271" s="270" t="s">
        <v>455</v>
      </c>
      <c r="L271" s="265"/>
      <c r="M271" s="265"/>
      <c r="N271" s="270"/>
      <c r="O271" s="270" t="s">
        <v>455</v>
      </c>
      <c r="P271" s="265"/>
      <c r="Q271" s="265"/>
      <c r="R271" s="265"/>
      <c r="S271" s="270" t="s">
        <v>235</v>
      </c>
      <c r="T271" s="270">
        <v>9</v>
      </c>
      <c r="U271" s="125">
        <v>14.6</v>
      </c>
      <c r="V271" s="125">
        <v>5.4</v>
      </c>
      <c r="W271" s="125"/>
      <c r="X271" s="125"/>
      <c r="Y271" s="125"/>
      <c r="Z271" s="125"/>
      <c r="AA271" s="125">
        <v>9.9</v>
      </c>
      <c r="AB271" s="125">
        <v>6.1</v>
      </c>
      <c r="AC271" s="125"/>
      <c r="AD271" s="125"/>
      <c r="AE271" s="114"/>
      <c r="AF271" s="125"/>
      <c r="AG271" s="125"/>
      <c r="AH271" s="125"/>
      <c r="AI271" s="265">
        <v>318</v>
      </c>
      <c r="AJ271" s="267">
        <f t="shared" si="68"/>
        <v>171</v>
      </c>
      <c r="AK271" s="265">
        <v>164</v>
      </c>
      <c r="AL271" s="271" t="s">
        <v>9798</v>
      </c>
      <c r="AM271" s="270" t="s">
        <v>749</v>
      </c>
      <c r="AN271" s="270" t="s">
        <v>455</v>
      </c>
      <c r="AO271" s="270">
        <v>131</v>
      </c>
      <c r="AP271" s="270" t="s">
        <v>455</v>
      </c>
      <c r="AQ271" s="265"/>
      <c r="AR271" s="265"/>
      <c r="AS271" s="270"/>
      <c r="AT271" s="270" t="s">
        <v>455</v>
      </c>
      <c r="AU271" s="265"/>
      <c r="AV271" s="265"/>
      <c r="AW271" s="265"/>
      <c r="AX271" s="265" t="s">
        <v>235</v>
      </c>
      <c r="AY271" s="270">
        <v>9</v>
      </c>
      <c r="AZ271" s="125">
        <v>14.6</v>
      </c>
      <c r="BA271" s="125">
        <v>5.6</v>
      </c>
      <c r="BB271" s="114"/>
      <c r="BC271" s="114"/>
      <c r="BD271" s="114"/>
      <c r="BE271" s="114"/>
      <c r="BF271" s="114">
        <v>10.199999999999999</v>
      </c>
      <c r="BG271" s="114">
        <v>6</v>
      </c>
      <c r="BH271" s="114"/>
      <c r="BI271" s="114"/>
      <c r="BJ271" s="114"/>
      <c r="BK271" s="114"/>
      <c r="BL271" s="114"/>
      <c r="BM271" s="114"/>
      <c r="BN271" s="270">
        <v>319</v>
      </c>
      <c r="BO271" s="270">
        <f t="shared" si="69"/>
        <v>188</v>
      </c>
      <c r="BP271" s="270">
        <v>176</v>
      </c>
      <c r="BQ271" s="270"/>
      <c r="BR271" s="270" t="s">
        <v>455</v>
      </c>
      <c r="BS271" s="265"/>
      <c r="BT271" s="265"/>
      <c r="BU271" s="265"/>
      <c r="BV271" s="265"/>
      <c r="BW271" s="265"/>
      <c r="BX271" s="265"/>
      <c r="BY271" s="265"/>
      <c r="BZ271" s="265"/>
      <c r="CA271" s="265"/>
      <c r="CB271" s="265"/>
      <c r="CC271" s="265"/>
      <c r="CD271" s="265"/>
      <c r="CE271" s="114"/>
      <c r="CF271" s="114"/>
      <c r="CG271" s="114"/>
      <c r="CH271" s="114"/>
      <c r="CI271" s="114"/>
      <c r="CJ271" s="114"/>
      <c r="CK271" s="114"/>
      <c r="CL271" s="114"/>
      <c r="CM271" s="114"/>
      <c r="CN271" s="114"/>
      <c r="CO271" s="114"/>
      <c r="CP271" s="114"/>
      <c r="CQ271" s="114"/>
      <c r="CR271" s="114"/>
      <c r="CS271" s="265"/>
      <c r="CT271" s="265"/>
      <c r="CU271" s="265"/>
      <c r="CV271" s="270"/>
      <c r="CW271" s="270" t="s">
        <v>455</v>
      </c>
      <c r="CX271" s="270"/>
      <c r="CY271" s="265"/>
      <c r="CZ271" s="265"/>
      <c r="DA271" s="265"/>
      <c r="DB271" s="265"/>
      <c r="DC271" s="265"/>
      <c r="DD271" s="265"/>
      <c r="DE271" s="265"/>
      <c r="DF271" s="265"/>
      <c r="DG271" s="265"/>
      <c r="DH271" s="265"/>
      <c r="DI271" s="265"/>
      <c r="DJ271" s="125"/>
      <c r="DK271" s="125"/>
      <c r="DL271" s="125"/>
      <c r="DM271" s="125"/>
      <c r="DN271" s="125"/>
      <c r="DO271" s="125"/>
      <c r="DP271" s="125"/>
      <c r="DQ271" s="125"/>
      <c r="DR271" s="125"/>
      <c r="DS271" s="125"/>
      <c r="DT271" s="125"/>
      <c r="DU271" s="125"/>
      <c r="DV271" s="125"/>
      <c r="DW271" s="125"/>
      <c r="DX271" s="265"/>
      <c r="DY271" s="265"/>
      <c r="DZ271" s="265"/>
      <c r="EA271" s="265"/>
      <c r="EB271" s="270" t="s">
        <v>455</v>
      </c>
      <c r="EC271" s="265"/>
      <c r="ED271" s="265"/>
      <c r="EE271" s="265"/>
      <c r="EF271" s="265"/>
      <c r="EG271" s="265"/>
      <c r="EH271" s="265"/>
      <c r="EI271" s="265"/>
      <c r="EJ271" s="265"/>
      <c r="EK271" s="265"/>
      <c r="EL271" s="265"/>
      <c r="EM271" s="265"/>
      <c r="EN271" s="265"/>
      <c r="EO271" s="125"/>
      <c r="EP271" s="125"/>
      <c r="EQ271" s="125"/>
      <c r="ER271" s="125"/>
      <c r="ES271" s="125"/>
      <c r="ET271" s="125"/>
      <c r="EU271" s="125"/>
      <c r="EV271" s="125"/>
      <c r="EW271" s="125"/>
      <c r="EX271" s="125"/>
      <c r="EY271" s="125"/>
      <c r="EZ271" s="125"/>
      <c r="FA271" s="125"/>
      <c r="FB271" s="125"/>
      <c r="FC271" s="265"/>
      <c r="FD271" s="265"/>
      <c r="FE271" s="265"/>
      <c r="FF271" s="270" t="s">
        <v>455</v>
      </c>
      <c r="FG271" s="270"/>
      <c r="FH271" s="265"/>
      <c r="FI271" s="265"/>
      <c r="FJ271" s="265"/>
      <c r="FK271" s="265"/>
      <c r="FL271" s="265"/>
      <c r="FM271" s="265"/>
      <c r="FN271" s="265"/>
      <c r="FO271" s="265"/>
      <c r="FP271" s="265"/>
      <c r="FQ271" s="265"/>
      <c r="FR271" s="265"/>
      <c r="FS271" s="265"/>
      <c r="FT271" s="265"/>
      <c r="FU271" s="265"/>
      <c r="FV271" s="265"/>
      <c r="FW271" s="265"/>
      <c r="FX271" s="265"/>
      <c r="FY271" s="265"/>
      <c r="FZ271" s="265"/>
      <c r="GA271" s="265"/>
      <c r="GB271" s="265"/>
      <c r="GC271" s="265"/>
      <c r="GD271" s="265"/>
      <c r="GE271" s="265"/>
      <c r="GF271" s="265"/>
      <c r="GG271" s="265"/>
      <c r="GH271" s="265"/>
      <c r="GI271" s="265"/>
      <c r="GJ271" s="265"/>
      <c r="GK271" s="265"/>
      <c r="GL271" s="265"/>
      <c r="GM271" s="265"/>
      <c r="GN271" s="265"/>
      <c r="GO271" s="265"/>
      <c r="GP271" s="265"/>
      <c r="GQ271" s="265"/>
      <c r="GR271" s="265"/>
      <c r="GS271" s="265"/>
      <c r="GT271" s="265"/>
      <c r="GU271" s="265"/>
      <c r="GV271" s="265"/>
      <c r="GW271" s="265"/>
      <c r="GX271" s="265"/>
      <c r="GY271" s="265"/>
      <c r="GZ271" s="265"/>
      <c r="HA271" s="265"/>
      <c r="HB271" s="265"/>
      <c r="HC271" s="265"/>
      <c r="HD271" s="270" t="s">
        <v>455</v>
      </c>
      <c r="HE271" s="265"/>
      <c r="HF271" s="265"/>
      <c r="HG271" s="270"/>
      <c r="HH271" s="265"/>
      <c r="HI271" s="265"/>
      <c r="HJ271" s="265"/>
      <c r="HK271" s="265"/>
      <c r="HL271" s="265"/>
      <c r="HM271" s="265"/>
      <c r="HN271" s="265"/>
      <c r="HO271" s="265"/>
      <c r="HP271" s="265"/>
      <c r="HQ271" s="265"/>
      <c r="HR271" s="265"/>
      <c r="HS271" s="265"/>
      <c r="HT271" s="265"/>
      <c r="HU271" s="265"/>
      <c r="HV271" s="265"/>
      <c r="HW271" s="265"/>
      <c r="HX271" s="265"/>
      <c r="HY271" s="265"/>
      <c r="HZ271" s="265"/>
      <c r="IA271" s="265"/>
      <c r="IB271" s="265"/>
      <c r="IC271" s="265"/>
      <c r="ID271" s="265"/>
      <c r="IE271" s="265"/>
      <c r="IF271" s="265"/>
      <c r="IG271" s="265"/>
      <c r="IH271" s="265"/>
      <c r="II271" s="265"/>
      <c r="IJ271" s="265"/>
      <c r="IK271" s="265"/>
      <c r="IL271" s="265"/>
      <c r="IM271" s="265"/>
      <c r="IN271" s="265"/>
      <c r="IO271" s="265"/>
      <c r="IP271" s="265"/>
      <c r="IQ271" s="265"/>
      <c r="IR271" s="265"/>
      <c r="IS271" s="270" t="s">
        <v>455</v>
      </c>
      <c r="IT271" s="265"/>
      <c r="IU271" s="265"/>
      <c r="IV271" s="265"/>
      <c r="IW271" s="265"/>
      <c r="IX271" s="265"/>
      <c r="IY271" s="265"/>
      <c r="IZ271" s="265"/>
      <c r="JA271" s="265"/>
      <c r="JB271" s="265"/>
      <c r="JC271" s="265"/>
      <c r="JD271" s="265"/>
      <c r="JE271" s="265"/>
      <c r="JF271" s="265"/>
      <c r="JG271" s="265"/>
      <c r="JH271" s="265"/>
      <c r="JI271" s="265"/>
      <c r="JJ271" s="265"/>
      <c r="JK271" s="265"/>
      <c r="JL271" s="265"/>
      <c r="JM271" s="265"/>
      <c r="JN271" s="265"/>
      <c r="JO271" s="265"/>
      <c r="JP271" s="265"/>
      <c r="JQ271" s="265"/>
      <c r="JR271" s="265"/>
      <c r="JS271" s="265"/>
      <c r="JT271" s="265"/>
      <c r="JU271" s="265"/>
      <c r="JV271" s="265"/>
      <c r="JW271" s="265"/>
      <c r="JX271" s="265"/>
      <c r="JY271" s="265"/>
      <c r="JZ271" s="265"/>
      <c r="KA271" s="265"/>
      <c r="KB271" s="265"/>
      <c r="KC271" s="265"/>
      <c r="KD271" s="265"/>
      <c r="KE271" s="270" t="s">
        <v>455</v>
      </c>
      <c r="KF271" s="265"/>
      <c r="KG271" s="265"/>
      <c r="KH271" s="265"/>
      <c r="KI271" s="270"/>
      <c r="KJ271" s="265"/>
      <c r="KK271" s="265"/>
      <c r="KL271" s="265"/>
      <c r="KM271" s="265"/>
      <c r="KN271" s="265"/>
      <c r="KO271" s="265"/>
      <c r="KP271" s="265"/>
      <c r="KQ271" s="265"/>
      <c r="KR271" s="265"/>
      <c r="KS271" s="265"/>
      <c r="KT271" s="265"/>
      <c r="KU271" s="265"/>
      <c r="KV271" s="265"/>
      <c r="KW271" s="265"/>
      <c r="KX271" s="265"/>
      <c r="KY271" s="265"/>
      <c r="KZ271" s="265"/>
      <c r="LA271" s="265"/>
      <c r="LB271" s="265"/>
      <c r="LC271" s="265"/>
      <c r="LD271" s="265"/>
      <c r="LE271" s="265"/>
      <c r="LF271" s="265"/>
      <c r="LG271" s="265"/>
      <c r="LH271" s="265"/>
      <c r="LI271" s="265"/>
      <c r="LJ271" s="265"/>
      <c r="LK271" s="265"/>
      <c r="LL271" s="265"/>
      <c r="LM271" s="265"/>
      <c r="LN271" s="265"/>
      <c r="LO271" s="265"/>
      <c r="LP271" s="265"/>
      <c r="LQ271" s="265"/>
      <c r="LR271" s="265"/>
      <c r="LS271" s="265"/>
      <c r="LT271" s="270" t="s">
        <v>455</v>
      </c>
      <c r="LU271" s="265"/>
      <c r="LV271" s="265"/>
      <c r="LW271" s="265"/>
      <c r="LX271" s="265"/>
      <c r="LY271" s="265"/>
      <c r="LZ271" s="265"/>
      <c r="MA271" s="265"/>
      <c r="MB271" s="265"/>
      <c r="MC271" s="265"/>
      <c r="MD271" s="265"/>
      <c r="ME271" s="265"/>
      <c r="MF271" s="265"/>
      <c r="MG271" s="265"/>
      <c r="MH271" s="265"/>
      <c r="MI271" s="265"/>
      <c r="MJ271" s="265"/>
      <c r="MK271" s="265"/>
      <c r="ML271" s="265"/>
      <c r="MM271" s="265"/>
      <c r="MN271" s="265"/>
      <c r="MO271" s="265"/>
      <c r="MP271" s="265"/>
      <c r="MQ271" s="265"/>
      <c r="MR271" s="265"/>
      <c r="MS271" s="265"/>
      <c r="MT271" s="265"/>
      <c r="MU271" s="265"/>
      <c r="MV271" s="265"/>
      <c r="MW271" s="265"/>
      <c r="MX271" s="265"/>
      <c r="MY271" s="265"/>
      <c r="MZ271" s="265"/>
      <c r="NA271" s="265"/>
      <c r="NB271" s="265"/>
      <c r="NC271" s="265"/>
      <c r="ND271" s="265"/>
      <c r="NE271" s="265"/>
      <c r="NF271" s="223"/>
      <c r="NG271" s="223"/>
      <c r="NH271" s="223"/>
      <c r="NI271" s="223"/>
      <c r="NJ271" s="223"/>
      <c r="NK271" s="223"/>
      <c r="NL271" s="223"/>
      <c r="NM271" s="223"/>
      <c r="NN271" s="223"/>
      <c r="NO271" s="223"/>
      <c r="NP271" s="223"/>
      <c r="NQ271" s="223"/>
      <c r="NR271" s="223"/>
      <c r="NS271" s="223"/>
      <c r="NT271" s="223"/>
      <c r="NU271" s="223"/>
      <c r="NV271" s="223"/>
      <c r="NW271" s="223"/>
      <c r="NX271" s="223"/>
      <c r="NY271" s="223"/>
      <c r="NZ271" s="223"/>
      <c r="OA271" s="223"/>
      <c r="OB271" s="223"/>
      <c r="OC271" s="223"/>
      <c r="OD271" s="223"/>
      <c r="OE271" s="223"/>
      <c r="OF271" s="223"/>
      <c r="OG271" s="223"/>
      <c r="OH271" s="223"/>
      <c r="OI271" s="223"/>
      <c r="OJ271" s="223"/>
      <c r="OK271" s="223"/>
      <c r="OL271" s="223"/>
      <c r="OM271" s="223"/>
      <c r="ON271" s="223"/>
      <c r="OO271" s="223"/>
      <c r="OP271" s="223"/>
      <c r="OQ271" s="223"/>
      <c r="OR271" s="223"/>
      <c r="OS271" s="267">
        <f>IF(ISERROR(#REF!),0,1)</f>
        <v>0</v>
      </c>
      <c r="OT271" s="267">
        <f>IF(C271="YES",1,0)</f>
        <v>0</v>
      </c>
      <c r="OU271" s="267">
        <f>IF(D271="YES",1,0)</f>
        <v>1</v>
      </c>
      <c r="OV271" s="223"/>
      <c r="OW271" s="223"/>
      <c r="OX271" s="223"/>
      <c r="OY271" s="223"/>
      <c r="OZ271" s="223"/>
      <c r="PA271" s="223"/>
      <c r="PB271" s="223"/>
      <c r="PC271" s="223"/>
      <c r="PD271" s="223"/>
      <c r="PE271" s="223"/>
      <c r="PF271" s="223"/>
      <c r="PG271" s="223"/>
      <c r="PH271" s="223"/>
      <c r="PI271" s="223"/>
      <c r="PJ271" s="223"/>
      <c r="PK271" s="223"/>
      <c r="PL271" s="223"/>
      <c r="PM271" s="223"/>
      <c r="PN271" s="223"/>
      <c r="PO271" s="223"/>
      <c r="PP271" s="223"/>
      <c r="PQ271" s="223"/>
      <c r="PR271" s="223"/>
      <c r="PS271" s="223"/>
      <c r="PT271" s="223"/>
      <c r="PU271" s="223"/>
      <c r="PV271" s="223"/>
      <c r="PW271" s="223"/>
      <c r="PX271" s="223"/>
      <c r="PY271" s="223"/>
      <c r="PZ271" s="223"/>
      <c r="QA271" s="223"/>
      <c r="QB271" s="223"/>
      <c r="QC271" s="223"/>
      <c r="QD271" s="223"/>
      <c r="QE271" s="223"/>
      <c r="QF271" s="223"/>
      <c r="QG271" s="223"/>
      <c r="QH271" s="223"/>
      <c r="QI271" s="223"/>
      <c r="QJ271" s="223"/>
      <c r="QK271" s="223"/>
      <c r="QL271" s="223"/>
      <c r="QM271" s="223"/>
      <c r="QN271" s="223"/>
      <c r="QO271" s="223"/>
      <c r="QP271" s="223"/>
      <c r="QQ271" s="223"/>
      <c r="QR271" s="223"/>
      <c r="QS271" s="223"/>
      <c r="QT271" s="223"/>
      <c r="QU271" s="223"/>
      <c r="QV271" s="223"/>
      <c r="QW271" s="223"/>
      <c r="QX271" s="223"/>
      <c r="QY271" s="223"/>
      <c r="QZ271" s="223"/>
      <c r="RA271" s="223"/>
      <c r="RB271" s="223"/>
      <c r="RC271" s="223"/>
      <c r="RD271" s="223"/>
      <c r="RE271" s="223"/>
      <c r="RF271" s="223"/>
      <c r="RG271" s="223"/>
      <c r="RH271" s="223"/>
      <c r="RI271" s="223"/>
      <c r="RJ271" s="223"/>
      <c r="RK271" s="223"/>
      <c r="RL271" s="223"/>
      <c r="RM271" s="223"/>
      <c r="RN271" s="223"/>
      <c r="RO271" s="223"/>
      <c r="RP271" s="223"/>
      <c r="RQ271" s="223"/>
      <c r="RR271" s="223"/>
      <c r="RS271" s="223"/>
      <c r="RT271" s="223"/>
      <c r="RU271" s="223"/>
      <c r="RV271" s="223"/>
      <c r="RW271" s="223"/>
      <c r="RX271" s="223"/>
      <c r="RY271" s="223"/>
      <c r="RZ271" s="223"/>
      <c r="SA271" s="223"/>
      <c r="SB271" s="223"/>
      <c r="SC271" s="223"/>
      <c r="SD271" s="223"/>
      <c r="SE271" s="223"/>
      <c r="SF271" s="223"/>
      <c r="SG271" s="223"/>
      <c r="SH271" s="223"/>
      <c r="SI271" s="223"/>
      <c r="SJ271" s="223"/>
      <c r="SK271" s="223"/>
      <c r="SL271" s="223"/>
      <c r="SM271" s="223"/>
      <c r="SN271" s="223"/>
      <c r="SO271" s="223"/>
      <c r="SP271" s="223"/>
      <c r="SQ271" s="223"/>
      <c r="SR271" s="223"/>
      <c r="SS271" s="223"/>
      <c r="ST271" s="223"/>
      <c r="SU271" s="223"/>
      <c r="SV271" s="223"/>
      <c r="SW271" s="223"/>
      <c r="SX271" s="223"/>
      <c r="SY271" s="223"/>
      <c r="SZ271" s="223"/>
      <c r="TA271" s="223"/>
      <c r="TB271" s="223"/>
      <c r="TC271" s="223"/>
      <c r="TD271" s="223"/>
      <c r="TE271" s="223"/>
      <c r="TF271" s="223"/>
      <c r="TG271" s="223"/>
      <c r="TH271" s="223"/>
      <c r="TI271" s="223"/>
      <c r="TJ271" s="223"/>
      <c r="TK271" s="223"/>
      <c r="TL271" s="223"/>
      <c r="TM271" s="223"/>
      <c r="TN271" s="223"/>
      <c r="TO271" s="223"/>
      <c r="TP271" s="223"/>
      <c r="TQ271" s="223"/>
      <c r="TR271" s="223"/>
      <c r="TS271" s="223"/>
      <c r="TT271" s="223"/>
      <c r="TU271" s="223"/>
      <c r="TV271" s="223"/>
      <c r="TW271" s="223"/>
      <c r="TX271" s="223"/>
      <c r="TY271" s="223"/>
      <c r="TZ271" s="223"/>
      <c r="UA271" s="223"/>
      <c r="UB271" s="223"/>
      <c r="UC271" s="223"/>
      <c r="UD271" s="223"/>
      <c r="UE271" s="223"/>
      <c r="UF271" s="223"/>
      <c r="UG271" s="223"/>
      <c r="UH271" s="223"/>
      <c r="UI271" s="223"/>
      <c r="UJ271" s="223"/>
      <c r="UK271" s="223"/>
      <c r="UL271" s="223"/>
      <c r="UM271" s="223"/>
      <c r="UN271" s="223"/>
      <c r="UO271" s="223"/>
      <c r="UP271" s="223"/>
      <c r="UQ271" s="223"/>
      <c r="UR271" s="223"/>
      <c r="US271" s="223"/>
      <c r="UT271" s="223"/>
      <c r="UU271" s="223"/>
      <c r="UV271" s="223"/>
      <c r="UW271" s="223"/>
      <c r="UX271" s="223"/>
      <c r="UY271" s="223"/>
      <c r="UZ271" s="223"/>
      <c r="VA271" s="223"/>
      <c r="VB271" s="223"/>
      <c r="VC271" s="223"/>
      <c r="VD271" s="223"/>
      <c r="VE271" s="223"/>
      <c r="VF271" s="223"/>
      <c r="VG271" s="223"/>
      <c r="VH271" s="223"/>
      <c r="VI271" s="223"/>
      <c r="VJ271" s="223"/>
      <c r="VK271" s="223"/>
      <c r="VL271" s="223"/>
      <c r="VM271" s="223"/>
      <c r="VN271" s="223"/>
      <c r="VO271" s="223"/>
      <c r="VP271" s="223"/>
      <c r="VQ271" s="223"/>
      <c r="VR271" s="223"/>
      <c r="VS271" s="223"/>
      <c r="VT271" s="223"/>
      <c r="VU271" s="223"/>
      <c r="VV271" s="223"/>
      <c r="VW271" s="223"/>
      <c r="VX271" s="223"/>
      <c r="VY271" s="223"/>
      <c r="VZ271" s="223"/>
      <c r="WA271" s="223"/>
      <c r="WB271" s="223"/>
      <c r="WC271" s="223"/>
      <c r="WD271" s="223"/>
      <c r="WE271" s="223"/>
      <c r="WF271" s="223"/>
      <c r="WG271" s="223"/>
      <c r="WH271" s="223"/>
      <c r="WI271" s="223"/>
      <c r="WJ271" s="223"/>
      <c r="WK271" s="223"/>
      <c r="WL271" s="223"/>
      <c r="WM271" s="223"/>
      <c r="WN271" s="223"/>
      <c r="WO271" s="223"/>
      <c r="WP271" s="223"/>
      <c r="WQ271" s="223"/>
      <c r="WR271" s="223"/>
      <c r="WS271" s="223"/>
      <c r="WT271" s="223"/>
      <c r="WU271" s="223"/>
      <c r="WV271" s="223"/>
      <c r="WW271" s="223"/>
      <c r="WX271" s="223"/>
      <c r="WY271" s="223"/>
      <c r="WZ271" s="223"/>
      <c r="XA271" s="223"/>
      <c r="XB271" s="223"/>
      <c r="XC271" s="223"/>
      <c r="XD271" s="223"/>
      <c r="XE271" s="223"/>
      <c r="XF271" s="223"/>
      <c r="XG271" s="223"/>
      <c r="XH271" s="223"/>
      <c r="XI271" s="223"/>
      <c r="XJ271" s="223"/>
      <c r="XK271" s="223"/>
      <c r="XL271" s="223"/>
      <c r="XM271" s="223"/>
      <c r="XN271" s="223"/>
      <c r="XO271" s="223"/>
      <c r="XP271" s="223"/>
      <c r="XQ271" s="223"/>
      <c r="XR271" s="223"/>
      <c r="XS271" s="223"/>
      <c r="XT271" s="223"/>
      <c r="XU271" s="223"/>
      <c r="XV271" s="223"/>
      <c r="XW271" s="223"/>
      <c r="XX271" s="223"/>
      <c r="XY271" s="223"/>
      <c r="XZ271" s="223"/>
      <c r="YA271" s="223"/>
      <c r="YB271" s="223"/>
      <c r="YC271" s="223"/>
      <c r="YD271" s="223"/>
      <c r="YE271" s="223"/>
      <c r="YF271" s="223"/>
      <c r="YG271" s="223"/>
      <c r="YH271" s="223"/>
      <c r="YI271" s="223"/>
      <c r="YJ271" s="223"/>
      <c r="YK271" s="223"/>
      <c r="YL271" s="223"/>
      <c r="YM271" s="223"/>
      <c r="YN271" s="223"/>
      <c r="YO271" s="223"/>
      <c r="YP271" s="223"/>
      <c r="YQ271" s="223"/>
      <c r="YR271" s="223"/>
      <c r="YS271" s="223"/>
      <c r="YT271" s="223"/>
      <c r="YU271" s="223"/>
      <c r="YV271" s="223"/>
      <c r="YW271" s="223"/>
      <c r="YX271" s="223"/>
      <c r="YY271" s="223"/>
      <c r="YZ271" s="223"/>
      <c r="ZA271" s="223"/>
      <c r="ZB271" s="223"/>
      <c r="ZC271" s="223"/>
      <c r="ZD271" s="223"/>
      <c r="ZE271" s="223"/>
      <c r="ZF271" s="223"/>
      <c r="ZG271" s="223"/>
      <c r="ZH271" s="223"/>
      <c r="ZI271" s="223"/>
      <c r="ZJ271" s="223"/>
      <c r="ZK271" s="223"/>
      <c r="ZL271" s="223"/>
      <c r="ZM271" s="223"/>
      <c r="ZN271" s="223"/>
      <c r="ZO271" s="223"/>
      <c r="ZP271" s="223"/>
      <c r="ZQ271" s="223"/>
      <c r="ZR271" s="223"/>
      <c r="ZS271" s="223"/>
      <c r="ZT271" s="223"/>
      <c r="ZU271" s="223"/>
      <c r="ZV271" s="223"/>
      <c r="ZW271" s="223"/>
      <c r="ZX271" s="223"/>
      <c r="ZY271" s="223"/>
      <c r="ZZ271" s="223"/>
      <c r="AAA271" s="223"/>
      <c r="AAB271" s="223"/>
      <c r="AAC271" s="223"/>
      <c r="AAD271" s="223"/>
      <c r="AAE271" s="223"/>
      <c r="AAF271" s="223"/>
      <c r="AAG271" s="223"/>
      <c r="AAH271" s="223"/>
      <c r="AAI271" s="223"/>
      <c r="AAJ271" s="223"/>
      <c r="AAK271" s="223"/>
      <c r="AAL271" s="223"/>
      <c r="AAM271" s="223"/>
      <c r="AAN271" s="223"/>
      <c r="AAO271" s="223"/>
      <c r="AAP271" s="223"/>
      <c r="AAQ271" s="223"/>
      <c r="AAR271" s="223"/>
      <c r="AAS271" s="223"/>
      <c r="AAT271" s="223"/>
      <c r="AAU271" s="223"/>
      <c r="AAV271" s="223"/>
      <c r="AAW271" s="223"/>
      <c r="AAX271" s="223"/>
      <c r="AAY271" s="223"/>
      <c r="AAZ271" s="223"/>
      <c r="ABA271" s="223"/>
      <c r="ABB271" s="223"/>
      <c r="ABC271" s="223"/>
      <c r="ABD271" s="223"/>
      <c r="ABE271" s="223"/>
      <c r="ABF271" s="223"/>
      <c r="ABG271" s="223"/>
      <c r="ABH271" s="223"/>
      <c r="ABI271" s="223"/>
      <c r="ABJ271" s="223"/>
      <c r="ABK271" s="223"/>
      <c r="ABL271" s="223"/>
      <c r="ABM271" s="223"/>
      <c r="ABN271" s="223"/>
      <c r="ABO271" s="223"/>
      <c r="ABP271" s="223"/>
      <c r="ABQ271" s="223"/>
      <c r="ABR271" s="223"/>
      <c r="ABS271" s="223"/>
      <c r="ABT271" s="223"/>
      <c r="ABU271" s="223"/>
      <c r="ABV271" s="223"/>
      <c r="ABW271" s="223"/>
      <c r="ABX271" s="223"/>
      <c r="ABY271" s="223"/>
      <c r="ABZ271" s="223"/>
      <c r="ACA271" s="223"/>
      <c r="ACB271" s="223"/>
      <c r="ACC271" s="223"/>
      <c r="ACD271" s="223"/>
      <c r="ACE271" s="223"/>
      <c r="ACF271" s="223"/>
      <c r="ACG271" s="223"/>
      <c r="ACH271" s="223"/>
      <c r="ACI271" s="223"/>
      <c r="ACJ271" s="223"/>
      <c r="ACK271" s="223"/>
      <c r="ACL271" s="223"/>
      <c r="ACM271" s="223"/>
      <c r="ACN271" s="223"/>
      <c r="ACO271" s="223"/>
      <c r="ACP271" s="223"/>
      <c r="ACQ271" s="223"/>
      <c r="ACR271" s="223"/>
      <c r="ACS271" s="223"/>
      <c r="ACT271" s="223"/>
      <c r="ACU271" s="223"/>
      <c r="ACV271" s="223"/>
      <c r="ACW271" s="223"/>
      <c r="ACX271" s="223"/>
      <c r="ACY271" s="223"/>
      <c r="ACZ271" s="223"/>
      <c r="ADA271" s="223"/>
      <c r="ADB271" s="223"/>
      <c r="ADC271" s="223"/>
      <c r="ADD271" s="223"/>
      <c r="ADE271" s="223"/>
      <c r="ADF271" s="223"/>
      <c r="ADG271" s="223"/>
      <c r="ADH271" s="223"/>
      <c r="ADI271" s="223"/>
      <c r="ADJ271" s="223"/>
      <c r="ADK271" s="223"/>
      <c r="ADL271" s="223"/>
      <c r="ADM271" s="223"/>
      <c r="ADN271" s="223"/>
      <c r="ADO271" s="223"/>
      <c r="ADP271" s="223"/>
      <c r="ADQ271" s="223"/>
      <c r="ADR271" s="223"/>
      <c r="ADS271" s="223"/>
      <c r="ADT271" s="223"/>
      <c r="ADU271" s="223"/>
      <c r="ADV271" s="223"/>
      <c r="ADW271" s="223"/>
      <c r="ADX271" s="223"/>
      <c r="ADY271" s="223"/>
      <c r="ADZ271" s="223"/>
      <c r="AEA271" s="223"/>
      <c r="AEB271" s="223"/>
      <c r="AEC271" s="223"/>
      <c r="AED271" s="223"/>
      <c r="AEE271" s="223"/>
      <c r="AEF271" s="223"/>
      <c r="AEG271" s="223"/>
      <c r="AEH271" s="223"/>
      <c r="AEI271" s="223"/>
      <c r="AEJ271" s="223"/>
      <c r="AEK271" s="223"/>
      <c r="AEL271" s="223"/>
      <c r="AEM271" s="223"/>
      <c r="AEN271" s="223"/>
      <c r="AEO271" s="223"/>
      <c r="AEP271" s="223"/>
      <c r="AEQ271" s="223"/>
      <c r="AER271" s="223"/>
      <c r="AES271" s="223"/>
      <c r="AET271" s="223"/>
      <c r="AEU271" s="223"/>
      <c r="AEV271" s="223"/>
      <c r="AEW271" s="223"/>
      <c r="AEX271" s="223"/>
      <c r="AEY271" s="223"/>
      <c r="AEZ271" s="223"/>
      <c r="AFA271" s="223"/>
      <c r="AFB271" s="223"/>
      <c r="AFC271" s="223"/>
      <c r="AFD271" s="223"/>
      <c r="AFE271" s="223"/>
      <c r="AFF271" s="223"/>
      <c r="AFG271" s="223"/>
      <c r="AFH271" s="223"/>
      <c r="AFI271" s="223"/>
      <c r="AFJ271" s="223"/>
      <c r="AFK271" s="223"/>
      <c r="AFL271" s="223"/>
      <c r="AFM271" s="223"/>
      <c r="AFN271" s="223"/>
      <c r="AFO271" s="223"/>
      <c r="AFP271" s="223"/>
      <c r="AFQ271" s="223"/>
      <c r="AFR271" s="223"/>
      <c r="AFS271" s="223"/>
      <c r="AFT271" s="223"/>
    </row>
    <row r="272" spans="1:852" s="211" customFormat="1" ht="15.75">
      <c r="A272" s="220" t="s">
        <v>3417</v>
      </c>
      <c r="B272" s="220" t="s">
        <v>10057</v>
      </c>
      <c r="C272" s="260" t="s">
        <v>3028</v>
      </c>
      <c r="D272" s="260" t="s">
        <v>173</v>
      </c>
      <c r="E272" s="267">
        <v>6</v>
      </c>
      <c r="F272" s="267">
        <v>2</v>
      </c>
      <c r="G272" s="90" t="s">
        <v>406</v>
      </c>
      <c r="H272" s="270" t="s">
        <v>455</v>
      </c>
      <c r="I272" s="270">
        <v>17</v>
      </c>
      <c r="J272" s="270">
        <v>34</v>
      </c>
      <c r="K272" s="270" t="s">
        <v>455</v>
      </c>
      <c r="L272" s="267"/>
      <c r="M272" s="267"/>
      <c r="N272" s="270"/>
      <c r="O272" s="270" t="s">
        <v>455</v>
      </c>
      <c r="P272" s="267"/>
      <c r="Q272" s="267"/>
      <c r="R272" s="267"/>
      <c r="S272" s="270" t="s">
        <v>602</v>
      </c>
      <c r="T272" s="270">
        <v>21</v>
      </c>
      <c r="U272" s="113">
        <v>25.48</v>
      </c>
      <c r="V272" s="113" t="s">
        <v>455</v>
      </c>
      <c r="W272" s="113"/>
      <c r="X272" s="113"/>
      <c r="Y272" s="113"/>
      <c r="Z272" s="113"/>
      <c r="AA272" s="113"/>
      <c r="AB272" s="113"/>
      <c r="AC272" s="113"/>
      <c r="AD272" s="113"/>
      <c r="AE272" s="114"/>
      <c r="AF272" s="113"/>
      <c r="AG272" s="113"/>
      <c r="AH272" s="113"/>
      <c r="AI272" s="267">
        <v>124</v>
      </c>
      <c r="AJ272" s="267">
        <f t="shared" si="68"/>
        <v>90</v>
      </c>
      <c r="AK272" s="267" t="s">
        <v>455</v>
      </c>
      <c r="AL272" s="90" t="s">
        <v>3011</v>
      </c>
      <c r="AM272" s="270" t="s">
        <v>455</v>
      </c>
      <c r="AN272" s="270">
        <v>10</v>
      </c>
      <c r="AO272" s="270">
        <v>59</v>
      </c>
      <c r="AP272" s="270" t="s">
        <v>455</v>
      </c>
      <c r="AQ272" s="267"/>
      <c r="AR272" s="267"/>
      <c r="AS272" s="267"/>
      <c r="AT272" s="270" t="s">
        <v>455</v>
      </c>
      <c r="AU272" s="267"/>
      <c r="AV272" s="267"/>
      <c r="AW272" s="267"/>
      <c r="AX272" s="270" t="s">
        <v>602</v>
      </c>
      <c r="AY272" s="267">
        <v>21</v>
      </c>
      <c r="AZ272" s="114">
        <v>26.38</v>
      </c>
      <c r="BA272" s="114" t="s">
        <v>455</v>
      </c>
      <c r="BB272" s="114"/>
      <c r="BC272" s="114"/>
      <c r="BD272" s="114"/>
      <c r="BE272" s="114"/>
      <c r="BF272" s="114"/>
      <c r="BG272" s="114"/>
      <c r="BH272" s="114"/>
      <c r="BI272" s="114"/>
      <c r="BJ272" s="114"/>
      <c r="BK272" s="114"/>
      <c r="BL272" s="114"/>
      <c r="BM272" s="114"/>
      <c r="BN272" s="270">
        <v>130</v>
      </c>
      <c r="BO272" s="270">
        <f t="shared" si="69"/>
        <v>71</v>
      </c>
      <c r="BP272" s="270" t="s">
        <v>455</v>
      </c>
      <c r="BQ272" s="90"/>
      <c r="BR272" s="270" t="s">
        <v>455</v>
      </c>
      <c r="BS272" s="267"/>
      <c r="BT272" s="267"/>
      <c r="BU272" s="267"/>
      <c r="BV272" s="267"/>
      <c r="BW272" s="267"/>
      <c r="BX272" s="267"/>
      <c r="BY272" s="267"/>
      <c r="BZ272" s="267"/>
      <c r="CA272" s="267"/>
      <c r="CB272" s="267"/>
      <c r="CC272" s="267"/>
      <c r="CD272" s="267"/>
      <c r="CE272" s="114"/>
      <c r="CF272" s="114"/>
      <c r="CG272" s="114"/>
      <c r="CH272" s="114"/>
      <c r="CI272" s="114"/>
      <c r="CJ272" s="114"/>
      <c r="CK272" s="114"/>
      <c r="CL272" s="114"/>
      <c r="CM272" s="114"/>
      <c r="CN272" s="114"/>
      <c r="CO272" s="114"/>
      <c r="CP272" s="114"/>
      <c r="CQ272" s="114"/>
      <c r="CR272" s="114"/>
      <c r="CS272" s="267"/>
      <c r="CT272" s="267"/>
      <c r="CU272" s="267"/>
      <c r="CV272" s="270"/>
      <c r="CW272" s="270" t="s">
        <v>455</v>
      </c>
      <c r="CX272" s="270"/>
      <c r="CY272" s="267"/>
      <c r="CZ272" s="267"/>
      <c r="DA272" s="267"/>
      <c r="DB272" s="267"/>
      <c r="DC272" s="267"/>
      <c r="DD272" s="267"/>
      <c r="DE272" s="267"/>
      <c r="DF272" s="267"/>
      <c r="DG272" s="267"/>
      <c r="DH272" s="267"/>
      <c r="DI272" s="267"/>
      <c r="DJ272" s="113"/>
      <c r="DK272" s="113"/>
      <c r="DL272" s="113"/>
      <c r="DM272" s="113"/>
      <c r="DN272" s="113"/>
      <c r="DO272" s="113"/>
      <c r="DP272" s="113"/>
      <c r="DQ272" s="113"/>
      <c r="DR272" s="113"/>
      <c r="DS272" s="113"/>
      <c r="DT272" s="113"/>
      <c r="DU272" s="113"/>
      <c r="DV272" s="113"/>
      <c r="DW272" s="113"/>
      <c r="DX272" s="267"/>
      <c r="DY272" s="267"/>
      <c r="DZ272" s="267"/>
      <c r="EA272" s="267"/>
      <c r="EB272" s="270" t="s">
        <v>455</v>
      </c>
      <c r="EC272" s="267"/>
      <c r="ED272" s="267"/>
      <c r="EE272" s="267"/>
      <c r="EF272" s="267"/>
      <c r="EG272" s="267"/>
      <c r="EH272" s="267"/>
      <c r="EI272" s="267"/>
      <c r="EJ272" s="267"/>
      <c r="EK272" s="267"/>
      <c r="EL272" s="267"/>
      <c r="EM272" s="267"/>
      <c r="EN272" s="267"/>
      <c r="EO272" s="113"/>
      <c r="EP272" s="113"/>
      <c r="EQ272" s="113"/>
      <c r="ER272" s="113"/>
      <c r="ES272" s="113"/>
      <c r="ET272" s="113"/>
      <c r="EU272" s="113"/>
      <c r="EV272" s="113"/>
      <c r="EW272" s="113"/>
      <c r="EX272" s="113"/>
      <c r="EY272" s="113"/>
      <c r="EZ272" s="113"/>
      <c r="FA272" s="113"/>
      <c r="FB272" s="113"/>
      <c r="FC272" s="267"/>
      <c r="FD272" s="267"/>
      <c r="FE272" s="267"/>
      <c r="FF272" s="270" t="s">
        <v>455</v>
      </c>
      <c r="FG272" s="267"/>
      <c r="FH272" s="267"/>
      <c r="FI272" s="267"/>
      <c r="FJ272" s="267"/>
      <c r="FK272" s="267"/>
      <c r="FL272" s="267"/>
      <c r="FM272" s="267"/>
      <c r="FN272" s="267"/>
      <c r="FO272" s="267"/>
      <c r="FP272" s="267"/>
      <c r="FQ272" s="267"/>
      <c r="FR272" s="267"/>
      <c r="FS272" s="267"/>
      <c r="FT272" s="267"/>
      <c r="FU272" s="267"/>
      <c r="FV272" s="267"/>
      <c r="FW272" s="267"/>
      <c r="FX272" s="267"/>
      <c r="FY272" s="267"/>
      <c r="FZ272" s="267"/>
      <c r="GA272" s="267"/>
      <c r="GB272" s="267"/>
      <c r="GC272" s="267"/>
      <c r="GD272" s="267"/>
      <c r="GE272" s="267"/>
      <c r="GF272" s="267"/>
      <c r="GG272" s="267"/>
      <c r="GH272" s="267"/>
      <c r="GI272" s="267"/>
      <c r="GJ272" s="267"/>
      <c r="GK272" s="267"/>
      <c r="GL272" s="267"/>
      <c r="GM272" s="267"/>
      <c r="GN272" s="267"/>
      <c r="GO272" s="267"/>
      <c r="GP272" s="267"/>
      <c r="GQ272" s="267"/>
      <c r="GR272" s="267"/>
      <c r="GS272" s="267"/>
      <c r="GT272" s="267"/>
      <c r="GU272" s="267"/>
      <c r="GV272" s="267"/>
      <c r="GW272" s="267"/>
      <c r="GX272" s="267"/>
      <c r="GY272" s="267"/>
      <c r="GZ272" s="267"/>
      <c r="HA272" s="267"/>
      <c r="HB272" s="267"/>
      <c r="HC272" s="267"/>
      <c r="HD272" s="270" t="s">
        <v>455</v>
      </c>
      <c r="HE272" s="267"/>
      <c r="HF272" s="267"/>
      <c r="HG272" s="267"/>
      <c r="HH272" s="267"/>
      <c r="HI272" s="267"/>
      <c r="HJ272" s="267"/>
      <c r="HK272" s="267"/>
      <c r="HL272" s="267"/>
      <c r="HM272" s="267"/>
      <c r="HN272" s="267"/>
      <c r="HO272" s="267"/>
      <c r="HP272" s="267"/>
      <c r="HQ272" s="267"/>
      <c r="HR272" s="267"/>
      <c r="HS272" s="267"/>
      <c r="HT272" s="267"/>
      <c r="HU272" s="267"/>
      <c r="HV272" s="267"/>
      <c r="HW272" s="267"/>
      <c r="HX272" s="267"/>
      <c r="HY272" s="267"/>
      <c r="HZ272" s="267"/>
      <c r="IA272" s="267"/>
      <c r="IB272" s="267"/>
      <c r="IC272" s="267"/>
      <c r="ID272" s="267"/>
      <c r="IE272" s="267"/>
      <c r="IF272" s="267"/>
      <c r="IG272" s="267"/>
      <c r="IH272" s="267"/>
      <c r="II272" s="267"/>
      <c r="IJ272" s="267"/>
      <c r="IK272" s="267"/>
      <c r="IL272" s="267"/>
      <c r="IM272" s="267"/>
      <c r="IN272" s="267"/>
      <c r="IO272" s="267"/>
      <c r="IP272" s="267"/>
      <c r="IQ272" s="267"/>
      <c r="IR272" s="267"/>
      <c r="IS272" s="270" t="s">
        <v>455</v>
      </c>
      <c r="IT272" s="267"/>
      <c r="IU272" s="267"/>
      <c r="IV272" s="267"/>
      <c r="IW272" s="267"/>
      <c r="IX272" s="267"/>
      <c r="IY272" s="267"/>
      <c r="IZ272" s="267"/>
      <c r="JA272" s="267"/>
      <c r="JB272" s="267"/>
      <c r="JC272" s="267"/>
      <c r="JD272" s="267"/>
      <c r="JE272" s="267"/>
      <c r="JF272" s="267"/>
      <c r="JG272" s="267"/>
      <c r="JH272" s="267"/>
      <c r="JI272" s="267"/>
      <c r="JJ272" s="267"/>
      <c r="JK272" s="267"/>
      <c r="JL272" s="267"/>
      <c r="JM272" s="267"/>
      <c r="JN272" s="267"/>
      <c r="JO272" s="267"/>
      <c r="JP272" s="267"/>
      <c r="JQ272" s="267"/>
      <c r="JR272" s="267"/>
      <c r="JS272" s="267"/>
      <c r="JT272" s="267"/>
      <c r="JU272" s="267"/>
      <c r="JV272" s="267"/>
      <c r="JW272" s="267"/>
      <c r="JX272" s="267"/>
      <c r="JY272" s="267"/>
      <c r="JZ272" s="267"/>
      <c r="KA272" s="267"/>
      <c r="KB272" s="267"/>
      <c r="KC272" s="267"/>
      <c r="KD272" s="267"/>
      <c r="KE272" s="270" t="s">
        <v>455</v>
      </c>
      <c r="KF272" s="267"/>
      <c r="KG272" s="267"/>
      <c r="KH272" s="267"/>
      <c r="KI272" s="267"/>
      <c r="KJ272" s="267"/>
      <c r="KK272" s="267"/>
      <c r="KL272" s="267"/>
      <c r="KM272" s="267"/>
      <c r="KN272" s="267"/>
      <c r="KO272" s="267"/>
      <c r="KP272" s="267"/>
      <c r="KQ272" s="267"/>
      <c r="KR272" s="267"/>
      <c r="KS272" s="267"/>
      <c r="KT272" s="267"/>
      <c r="KU272" s="267"/>
      <c r="KV272" s="267"/>
      <c r="KW272" s="267"/>
      <c r="KX272" s="267"/>
      <c r="KY272" s="267"/>
      <c r="KZ272" s="267"/>
      <c r="LA272" s="267"/>
      <c r="LB272" s="267"/>
      <c r="LC272" s="267"/>
      <c r="LD272" s="267"/>
      <c r="LE272" s="267"/>
      <c r="LF272" s="267"/>
      <c r="LG272" s="267"/>
      <c r="LH272" s="267"/>
      <c r="LI272" s="267"/>
      <c r="LJ272" s="267"/>
      <c r="LK272" s="267"/>
      <c r="LL272" s="267"/>
      <c r="LM272" s="267"/>
      <c r="LN272" s="267"/>
      <c r="LO272" s="267"/>
      <c r="LP272" s="267"/>
      <c r="LQ272" s="267"/>
      <c r="LR272" s="267"/>
      <c r="LS272" s="267"/>
      <c r="LT272" s="270" t="s">
        <v>455</v>
      </c>
      <c r="LU272" s="267"/>
      <c r="LV272" s="267"/>
      <c r="LW272" s="267"/>
      <c r="LX272" s="267"/>
      <c r="LY272" s="267"/>
      <c r="LZ272" s="267"/>
      <c r="MA272" s="267"/>
      <c r="MB272" s="267"/>
      <c r="MC272" s="267"/>
      <c r="MD272" s="267"/>
      <c r="ME272" s="267"/>
      <c r="MF272" s="267"/>
      <c r="MG272" s="267"/>
      <c r="MH272" s="267"/>
      <c r="MI272" s="267"/>
      <c r="MJ272" s="267"/>
      <c r="MK272" s="267"/>
      <c r="ML272" s="267"/>
      <c r="MM272" s="267"/>
      <c r="MN272" s="267"/>
      <c r="MO272" s="267"/>
      <c r="MP272" s="267"/>
      <c r="MQ272" s="267"/>
      <c r="MR272" s="267"/>
      <c r="MS272" s="267"/>
      <c r="MT272" s="267"/>
      <c r="MU272" s="267"/>
      <c r="MV272" s="267"/>
      <c r="MW272" s="267"/>
      <c r="MX272" s="267"/>
      <c r="MY272" s="267"/>
      <c r="MZ272" s="267"/>
      <c r="NA272" s="267"/>
      <c r="NB272" s="267"/>
      <c r="NC272" s="267"/>
      <c r="ND272" s="267"/>
      <c r="NE272" s="267"/>
      <c r="NF272" s="212"/>
      <c r="NG272" s="212"/>
      <c r="NH272" s="212"/>
      <c r="NI272" s="212"/>
      <c r="NJ272" s="212"/>
      <c r="NK272" s="212"/>
      <c r="NL272" s="212"/>
      <c r="NM272" s="212"/>
      <c r="NN272" s="212"/>
      <c r="NO272" s="212"/>
      <c r="NP272" s="212"/>
      <c r="NQ272" s="212"/>
      <c r="NR272" s="212"/>
      <c r="NS272" s="212"/>
      <c r="NT272" s="212"/>
      <c r="NU272" s="212"/>
      <c r="NV272" s="212"/>
      <c r="NW272" s="212"/>
      <c r="NX272" s="212"/>
      <c r="NY272" s="212"/>
      <c r="NZ272" s="212"/>
      <c r="OA272" s="212"/>
      <c r="OB272" s="212"/>
      <c r="OC272" s="212"/>
      <c r="OD272" s="212"/>
      <c r="OE272" s="212"/>
      <c r="OF272" s="212"/>
      <c r="OG272" s="212"/>
      <c r="OH272" s="212"/>
      <c r="OI272" s="212"/>
      <c r="OJ272" s="212"/>
      <c r="OK272" s="212"/>
      <c r="OL272" s="212"/>
      <c r="OM272" s="212"/>
      <c r="ON272" s="212"/>
      <c r="OO272" s="212"/>
      <c r="OP272" s="212"/>
      <c r="OQ272" s="212"/>
      <c r="OR272" s="212"/>
      <c r="OS272" s="267"/>
      <c r="OT272" s="267"/>
      <c r="OU272" s="267"/>
      <c r="OV272" s="223"/>
      <c r="OW272" s="223"/>
      <c r="OX272" s="223"/>
      <c r="OY272" s="223"/>
      <c r="OZ272" s="223"/>
      <c r="PA272" s="223"/>
      <c r="PB272" s="223"/>
      <c r="PC272" s="223"/>
      <c r="PD272" s="223"/>
      <c r="PE272" s="223"/>
      <c r="PF272" s="223"/>
      <c r="PG272" s="223"/>
      <c r="PH272" s="223"/>
      <c r="PI272" s="223"/>
      <c r="PJ272" s="223"/>
      <c r="PK272" s="223"/>
      <c r="PL272" s="223"/>
      <c r="PM272" s="223"/>
      <c r="PN272" s="223"/>
      <c r="PO272" s="223"/>
      <c r="PP272" s="223"/>
      <c r="PQ272" s="223"/>
      <c r="PR272" s="223"/>
      <c r="PS272" s="223"/>
      <c r="PT272" s="223"/>
      <c r="PU272" s="223"/>
      <c r="PV272" s="223"/>
      <c r="PW272" s="223"/>
      <c r="PX272" s="223"/>
      <c r="PY272" s="223"/>
      <c r="PZ272" s="223"/>
      <c r="QA272" s="223"/>
      <c r="QB272" s="223"/>
      <c r="QC272" s="223"/>
      <c r="QD272" s="223"/>
      <c r="QE272" s="223"/>
      <c r="QF272" s="223"/>
      <c r="QG272" s="223"/>
      <c r="QH272" s="223"/>
      <c r="QI272" s="223"/>
      <c r="QJ272" s="223"/>
      <c r="QK272" s="223"/>
      <c r="QL272" s="223"/>
      <c r="QM272" s="223"/>
      <c r="QN272" s="223"/>
      <c r="QO272" s="223"/>
      <c r="QP272" s="223"/>
      <c r="QQ272" s="223"/>
      <c r="QR272" s="223"/>
      <c r="QS272" s="223"/>
      <c r="QT272" s="223"/>
      <c r="QU272" s="223"/>
      <c r="QV272" s="223"/>
      <c r="QW272" s="223"/>
      <c r="QX272" s="223"/>
      <c r="QY272" s="223"/>
      <c r="QZ272" s="223"/>
      <c r="RA272" s="223"/>
      <c r="RB272" s="223"/>
      <c r="RC272" s="223"/>
      <c r="RD272" s="223"/>
      <c r="RE272" s="223"/>
      <c r="RF272" s="223"/>
      <c r="RG272" s="223"/>
      <c r="RH272" s="223"/>
      <c r="RI272" s="223"/>
      <c r="RJ272" s="223"/>
      <c r="RK272" s="223"/>
      <c r="RL272" s="223"/>
      <c r="RM272" s="223"/>
      <c r="RN272" s="223"/>
      <c r="RO272" s="223"/>
      <c r="RP272" s="223"/>
      <c r="RQ272" s="223"/>
      <c r="RR272" s="223"/>
      <c r="RS272" s="223"/>
      <c r="RT272" s="223"/>
      <c r="RU272" s="223"/>
      <c r="RV272" s="223"/>
      <c r="RW272" s="223"/>
      <c r="RX272" s="223"/>
      <c r="RY272" s="223"/>
      <c r="RZ272" s="223"/>
      <c r="SA272" s="223"/>
      <c r="SB272" s="223"/>
      <c r="SC272" s="223"/>
      <c r="SD272" s="223"/>
      <c r="SE272" s="223"/>
      <c r="SF272" s="223"/>
      <c r="SG272" s="223"/>
      <c r="SH272" s="223"/>
      <c r="SI272" s="223"/>
      <c r="SJ272" s="223"/>
      <c r="SK272" s="223"/>
      <c r="SL272" s="223"/>
      <c r="SM272" s="223"/>
      <c r="SN272" s="223"/>
      <c r="SO272" s="223"/>
      <c r="SP272" s="223"/>
      <c r="SQ272" s="223"/>
      <c r="SR272" s="223"/>
      <c r="SS272" s="223"/>
      <c r="ST272" s="223"/>
      <c r="SU272" s="223"/>
      <c r="SV272" s="223"/>
      <c r="SW272" s="223"/>
      <c r="SX272" s="223"/>
      <c r="SY272" s="223"/>
      <c r="SZ272" s="223"/>
      <c r="TA272" s="223"/>
      <c r="TB272" s="223"/>
      <c r="TC272" s="223"/>
      <c r="TD272" s="223"/>
      <c r="TE272" s="223"/>
      <c r="TF272" s="223"/>
      <c r="TG272" s="223"/>
      <c r="TH272" s="223"/>
      <c r="TI272" s="223"/>
      <c r="TJ272" s="223"/>
      <c r="TK272" s="223"/>
      <c r="TL272" s="223"/>
      <c r="TM272" s="223"/>
      <c r="TN272" s="223"/>
      <c r="TO272" s="223"/>
      <c r="TP272" s="223"/>
      <c r="TQ272" s="223"/>
      <c r="TR272" s="223"/>
      <c r="TS272" s="223"/>
      <c r="TT272" s="223"/>
      <c r="TU272" s="223"/>
      <c r="TV272" s="223"/>
      <c r="TW272" s="223"/>
      <c r="TX272" s="223"/>
      <c r="TY272" s="223"/>
      <c r="TZ272" s="223"/>
      <c r="UA272" s="223"/>
      <c r="UB272" s="223"/>
      <c r="UC272" s="223"/>
      <c r="UD272" s="223"/>
      <c r="UE272" s="223"/>
      <c r="UF272" s="223"/>
      <c r="UG272" s="223"/>
      <c r="UH272" s="223"/>
      <c r="UI272" s="223"/>
      <c r="UJ272" s="223"/>
      <c r="UK272" s="223"/>
      <c r="UL272" s="223"/>
      <c r="UM272" s="223"/>
      <c r="UN272" s="223"/>
      <c r="UO272" s="223"/>
      <c r="UP272" s="223"/>
      <c r="UQ272" s="223"/>
      <c r="UR272" s="223"/>
      <c r="US272" s="223"/>
      <c r="UT272" s="223"/>
      <c r="UU272" s="223"/>
      <c r="UV272" s="223"/>
      <c r="UW272" s="223"/>
      <c r="UX272" s="223"/>
      <c r="UY272" s="223"/>
      <c r="UZ272" s="223"/>
      <c r="VA272" s="223"/>
      <c r="VB272" s="223"/>
      <c r="VC272" s="223"/>
      <c r="VD272" s="223"/>
      <c r="VE272" s="223"/>
      <c r="VF272" s="223"/>
      <c r="VG272" s="223"/>
      <c r="VH272" s="223"/>
      <c r="VI272" s="223"/>
      <c r="VJ272" s="223"/>
      <c r="VK272" s="223"/>
      <c r="VL272" s="223"/>
      <c r="VM272" s="223"/>
      <c r="VN272" s="223"/>
      <c r="VO272" s="223"/>
      <c r="VP272" s="223"/>
      <c r="VQ272" s="223"/>
      <c r="VR272" s="223"/>
      <c r="VS272" s="223"/>
      <c r="VT272" s="223"/>
      <c r="VU272" s="223"/>
      <c r="VV272" s="223"/>
      <c r="VW272" s="223"/>
      <c r="VX272" s="223"/>
      <c r="VY272" s="223"/>
      <c r="VZ272" s="223"/>
      <c r="WA272" s="223"/>
      <c r="WB272" s="223"/>
      <c r="WC272" s="223"/>
      <c r="WD272" s="223"/>
      <c r="WE272" s="223"/>
      <c r="WF272" s="223"/>
      <c r="WG272" s="223"/>
      <c r="WH272" s="223"/>
      <c r="WI272" s="223"/>
      <c r="WJ272" s="223"/>
      <c r="WK272" s="223"/>
      <c r="WL272" s="223"/>
      <c r="WM272" s="223"/>
      <c r="WN272" s="223"/>
      <c r="WO272" s="223"/>
      <c r="WP272" s="223"/>
      <c r="WQ272" s="223"/>
      <c r="WR272" s="223"/>
      <c r="WS272" s="223"/>
      <c r="WT272" s="223"/>
      <c r="WU272" s="223"/>
      <c r="WV272" s="223"/>
      <c r="WW272" s="223"/>
      <c r="WX272" s="223"/>
      <c r="WY272" s="223"/>
      <c r="WZ272" s="223"/>
      <c r="XA272" s="223"/>
      <c r="XB272" s="223"/>
      <c r="XC272" s="223"/>
      <c r="XD272" s="223"/>
      <c r="XE272" s="223"/>
      <c r="XF272" s="223"/>
      <c r="XG272" s="223"/>
      <c r="XH272" s="223"/>
      <c r="XI272" s="223"/>
      <c r="XJ272" s="223"/>
      <c r="XK272" s="223"/>
      <c r="XL272" s="223"/>
      <c r="XM272" s="223"/>
      <c r="XN272" s="223"/>
      <c r="XO272" s="223"/>
      <c r="XP272" s="223"/>
      <c r="XQ272" s="223"/>
      <c r="XR272" s="223"/>
      <c r="XS272" s="223"/>
      <c r="XT272" s="223"/>
      <c r="XU272" s="223"/>
      <c r="XV272" s="223"/>
      <c r="XW272" s="223"/>
      <c r="XX272" s="223"/>
      <c r="XY272" s="223"/>
      <c r="XZ272" s="223"/>
      <c r="YA272" s="223"/>
      <c r="YB272" s="223"/>
      <c r="YC272" s="223"/>
      <c r="YD272" s="223"/>
      <c r="YE272" s="223"/>
      <c r="YF272" s="223"/>
      <c r="YG272" s="223"/>
      <c r="YH272" s="223"/>
      <c r="YI272" s="223"/>
      <c r="YJ272" s="223"/>
      <c r="YK272" s="223"/>
      <c r="YL272" s="223"/>
      <c r="YM272" s="223"/>
      <c r="YN272" s="223"/>
      <c r="YO272" s="223"/>
      <c r="YP272" s="223"/>
      <c r="YQ272" s="223"/>
      <c r="YR272" s="223"/>
      <c r="YS272" s="223"/>
      <c r="YT272" s="223"/>
      <c r="YU272" s="223"/>
      <c r="YV272" s="223"/>
      <c r="YW272" s="223"/>
      <c r="YX272" s="223"/>
      <c r="YY272" s="223"/>
      <c r="YZ272" s="223"/>
      <c r="ZA272" s="223"/>
      <c r="ZB272" s="223"/>
      <c r="ZC272" s="223"/>
      <c r="ZD272" s="223"/>
      <c r="ZE272" s="223"/>
      <c r="ZF272" s="223"/>
      <c r="ZG272" s="223"/>
      <c r="ZH272" s="223"/>
      <c r="ZI272" s="223"/>
      <c r="ZJ272" s="223"/>
      <c r="ZK272" s="223"/>
      <c r="ZL272" s="223"/>
      <c r="ZM272" s="223"/>
      <c r="ZN272" s="223"/>
      <c r="ZO272" s="223"/>
      <c r="ZP272" s="223"/>
      <c r="ZQ272" s="223"/>
      <c r="ZR272" s="223"/>
      <c r="ZS272" s="223"/>
      <c r="ZT272" s="223"/>
      <c r="ZU272" s="223"/>
      <c r="ZV272" s="223"/>
      <c r="ZW272" s="223"/>
      <c r="ZX272" s="223"/>
      <c r="ZY272" s="223"/>
      <c r="ZZ272" s="223"/>
      <c r="AAA272" s="223"/>
      <c r="AAB272" s="223"/>
      <c r="AAC272" s="223"/>
      <c r="AAD272" s="223"/>
      <c r="AAE272" s="223"/>
      <c r="AAF272" s="223"/>
      <c r="AAG272" s="223"/>
      <c r="AAH272" s="223"/>
      <c r="AAI272" s="223"/>
      <c r="AAJ272" s="223"/>
      <c r="AAK272" s="223"/>
      <c r="AAL272" s="223"/>
      <c r="AAM272" s="223"/>
      <c r="AAN272" s="223"/>
      <c r="AAO272" s="223"/>
      <c r="AAP272" s="223"/>
      <c r="AAQ272" s="223"/>
      <c r="AAR272" s="223"/>
      <c r="AAS272" s="223"/>
      <c r="AAT272" s="223"/>
      <c r="AAU272" s="223"/>
      <c r="AAV272" s="223"/>
      <c r="AAW272" s="223"/>
      <c r="AAX272" s="223"/>
      <c r="AAY272" s="223"/>
      <c r="AAZ272" s="223"/>
      <c r="ABA272" s="223"/>
      <c r="ABB272" s="223"/>
      <c r="ABC272" s="223"/>
      <c r="ABD272" s="223"/>
      <c r="ABE272" s="223"/>
      <c r="ABF272" s="223"/>
      <c r="ABG272" s="223"/>
      <c r="ABH272" s="223"/>
      <c r="ABI272" s="223"/>
      <c r="ABJ272" s="223"/>
      <c r="ABK272" s="223"/>
      <c r="ABL272" s="223"/>
      <c r="ABM272" s="223"/>
      <c r="ABN272" s="223"/>
      <c r="ABO272" s="223"/>
      <c r="ABP272" s="223"/>
      <c r="ABQ272" s="223"/>
      <c r="ABR272" s="223"/>
      <c r="ABS272" s="223"/>
      <c r="ABT272" s="223"/>
      <c r="ABU272" s="223"/>
      <c r="ABV272" s="223"/>
      <c r="ABW272" s="223"/>
      <c r="ABX272" s="223"/>
      <c r="ABY272" s="223"/>
      <c r="ABZ272" s="223"/>
      <c r="ACA272" s="223"/>
      <c r="ACB272" s="223"/>
      <c r="ACC272" s="223"/>
      <c r="ACD272" s="223"/>
      <c r="ACE272" s="223"/>
      <c r="ACF272" s="223"/>
      <c r="ACG272" s="223"/>
      <c r="ACH272" s="223"/>
      <c r="ACI272" s="223"/>
      <c r="ACJ272" s="223"/>
      <c r="ACK272" s="223"/>
      <c r="ACL272" s="223"/>
      <c r="ACM272" s="223"/>
      <c r="ACN272" s="223"/>
      <c r="ACO272" s="223"/>
      <c r="ACP272" s="223"/>
      <c r="ACQ272" s="223"/>
      <c r="ACR272" s="223"/>
      <c r="ACS272" s="223"/>
      <c r="ACT272" s="223"/>
      <c r="ACU272" s="223"/>
      <c r="ACV272" s="223"/>
      <c r="ACW272" s="223"/>
      <c r="ACX272" s="223"/>
      <c r="ACY272" s="223"/>
      <c r="ACZ272" s="223"/>
      <c r="ADA272" s="223"/>
      <c r="ADB272" s="223"/>
      <c r="ADC272" s="223"/>
      <c r="ADD272" s="223"/>
      <c r="ADE272" s="223"/>
      <c r="ADF272" s="223"/>
      <c r="ADG272" s="223"/>
      <c r="ADH272" s="223"/>
      <c r="ADI272" s="223"/>
      <c r="ADJ272" s="223"/>
      <c r="ADK272" s="223"/>
      <c r="ADL272" s="223"/>
      <c r="ADM272" s="223"/>
      <c r="ADN272" s="223"/>
      <c r="ADO272" s="223"/>
      <c r="ADP272" s="223"/>
      <c r="ADQ272" s="223"/>
      <c r="ADR272" s="223"/>
      <c r="ADS272" s="223"/>
      <c r="ADT272" s="223"/>
      <c r="ADU272" s="223"/>
      <c r="ADV272" s="223"/>
      <c r="ADW272" s="223"/>
      <c r="ADX272" s="223"/>
      <c r="ADY272" s="223"/>
      <c r="ADZ272" s="223"/>
      <c r="AEA272" s="223"/>
      <c r="AEB272" s="223"/>
      <c r="AEC272" s="223"/>
      <c r="AED272" s="223"/>
      <c r="AEE272" s="223"/>
      <c r="AEF272" s="223"/>
      <c r="AEG272" s="223"/>
      <c r="AEH272" s="223"/>
      <c r="AEI272" s="223"/>
      <c r="AEJ272" s="223"/>
      <c r="AEK272" s="223"/>
      <c r="AEL272" s="223"/>
      <c r="AEM272" s="223"/>
      <c r="AEN272" s="223"/>
      <c r="AEO272" s="223"/>
      <c r="AEP272" s="223"/>
      <c r="AEQ272" s="223"/>
      <c r="AER272" s="223"/>
      <c r="AES272" s="223"/>
      <c r="AET272" s="223"/>
      <c r="AEU272" s="223"/>
      <c r="AEV272" s="223"/>
      <c r="AEW272" s="223"/>
      <c r="AEX272" s="223"/>
      <c r="AEY272" s="223"/>
      <c r="AEZ272" s="223"/>
      <c r="AFA272" s="223"/>
      <c r="AFB272" s="223"/>
      <c r="AFC272" s="223"/>
      <c r="AFD272" s="223"/>
      <c r="AFE272" s="223"/>
      <c r="AFF272" s="223"/>
      <c r="AFG272" s="223"/>
      <c r="AFH272" s="223"/>
      <c r="AFI272" s="223"/>
      <c r="AFJ272" s="223"/>
      <c r="AFK272" s="223"/>
      <c r="AFL272" s="223"/>
      <c r="AFM272" s="223"/>
      <c r="AFN272" s="223"/>
      <c r="AFO272" s="223"/>
      <c r="AFP272" s="223"/>
      <c r="AFQ272" s="223"/>
      <c r="AFR272" s="223"/>
      <c r="AFS272" s="223"/>
      <c r="AFT272" s="223"/>
    </row>
    <row r="273" spans="1:852" s="64" customFormat="1">
      <c r="A273" s="267" t="s">
        <v>2896</v>
      </c>
      <c r="B273" s="579" t="s">
        <v>10068</v>
      </c>
      <c r="C273" s="840" t="str">
        <f>IF(Severity!F273&gt;=0.5,"YES","NO")</f>
        <v>YES</v>
      </c>
      <c r="D273" s="840" t="str">
        <f>IF(Severity!G273&gt;=0.5,"YES","NO")</f>
        <v>NO</v>
      </c>
      <c r="E273" s="209">
        <v>4</v>
      </c>
      <c r="F273" s="209">
        <v>2</v>
      </c>
      <c r="G273" s="90" t="s">
        <v>360</v>
      </c>
      <c r="H273" s="270" t="s">
        <v>455</v>
      </c>
      <c r="I273" s="270" t="s">
        <v>455</v>
      </c>
      <c r="J273" s="270" t="s">
        <v>455</v>
      </c>
      <c r="K273" s="270" t="s">
        <v>455</v>
      </c>
      <c r="L273" s="267"/>
      <c r="M273" s="267"/>
      <c r="N273" s="270"/>
      <c r="O273" s="270" t="s">
        <v>455</v>
      </c>
      <c r="P273" s="267"/>
      <c r="Q273" s="267"/>
      <c r="R273" s="267"/>
      <c r="S273" s="270" t="s">
        <v>602</v>
      </c>
      <c r="T273" s="270">
        <v>21</v>
      </c>
      <c r="W273" s="113">
        <v>24.2</v>
      </c>
      <c r="X273" s="113">
        <v>5.0599999999999996</v>
      </c>
      <c r="AA273" s="113">
        <v>14.8</v>
      </c>
      <c r="AB273" s="113">
        <v>7.6</v>
      </c>
      <c r="AC273" s="113"/>
      <c r="AD273" s="113"/>
      <c r="AE273" s="114"/>
      <c r="AF273" s="113"/>
      <c r="AG273" s="113"/>
      <c r="AH273" s="113"/>
      <c r="AI273" s="267" t="s">
        <v>455</v>
      </c>
      <c r="AJ273" s="267" t="s">
        <v>455</v>
      </c>
      <c r="AK273" s="267">
        <v>95</v>
      </c>
      <c r="AL273" s="90" t="s">
        <v>3011</v>
      </c>
      <c r="AM273" s="270" t="s">
        <v>749</v>
      </c>
      <c r="AN273" s="270" t="s">
        <v>455</v>
      </c>
      <c r="AO273" s="270" t="s">
        <v>455</v>
      </c>
      <c r="AP273" s="270" t="s">
        <v>455</v>
      </c>
      <c r="AQ273" s="267"/>
      <c r="AR273" s="267"/>
      <c r="AS273" s="267"/>
      <c r="AT273" s="270" t="s">
        <v>455</v>
      </c>
      <c r="AU273" s="267"/>
      <c r="AV273" s="267"/>
      <c r="AW273" s="267"/>
      <c r="AX273" s="267" t="s">
        <v>602</v>
      </c>
      <c r="AY273" s="267">
        <v>21</v>
      </c>
      <c r="BB273" s="114">
        <v>24.5</v>
      </c>
      <c r="BC273" s="114">
        <v>4.16</v>
      </c>
      <c r="BF273" s="114">
        <v>19</v>
      </c>
      <c r="BG273" s="114">
        <v>9.4499999999999993</v>
      </c>
      <c r="BH273" s="114"/>
      <c r="BI273" s="114"/>
      <c r="BJ273" s="114"/>
      <c r="BK273" s="114"/>
      <c r="BL273" s="114"/>
      <c r="BM273" s="114"/>
      <c r="BN273" s="267" t="s">
        <v>455</v>
      </c>
      <c r="BO273" s="270" t="s">
        <v>455</v>
      </c>
      <c r="BP273" s="270">
        <v>94</v>
      </c>
      <c r="BQ273" s="270"/>
      <c r="BR273" s="270" t="s">
        <v>455</v>
      </c>
      <c r="BS273" s="267"/>
      <c r="BT273" s="267"/>
      <c r="BU273" s="267"/>
      <c r="BV273" s="267"/>
      <c r="BW273" s="267"/>
      <c r="BX273" s="267"/>
      <c r="BY273" s="267"/>
      <c r="BZ273" s="267"/>
      <c r="CA273" s="267"/>
      <c r="CB273" s="267"/>
      <c r="CC273" s="267"/>
      <c r="CD273" s="267"/>
      <c r="CE273" s="114"/>
      <c r="CF273" s="114"/>
      <c r="CG273" s="114"/>
      <c r="CH273" s="114"/>
      <c r="CI273" s="114"/>
      <c r="CJ273" s="114"/>
      <c r="CK273" s="114"/>
      <c r="CL273" s="114"/>
      <c r="CM273" s="114"/>
      <c r="CN273" s="114"/>
      <c r="CO273" s="114"/>
      <c r="CP273" s="114"/>
      <c r="CQ273" s="114"/>
      <c r="CR273" s="114"/>
      <c r="CS273" s="267"/>
      <c r="CT273" s="267"/>
      <c r="CU273" s="267"/>
      <c r="CV273" s="270"/>
      <c r="CW273" s="270" t="s">
        <v>455</v>
      </c>
      <c r="CX273" s="270"/>
      <c r="CY273" s="267"/>
      <c r="CZ273" s="267"/>
      <c r="DA273" s="267"/>
      <c r="DB273" s="267"/>
      <c r="DC273" s="267"/>
      <c r="DD273" s="267"/>
      <c r="DE273" s="267"/>
      <c r="DF273" s="267"/>
      <c r="DG273" s="267"/>
      <c r="DH273" s="267"/>
      <c r="DI273" s="267"/>
      <c r="DJ273" s="113"/>
      <c r="DK273" s="113"/>
      <c r="DL273" s="113"/>
      <c r="DM273" s="113"/>
      <c r="DN273" s="113"/>
      <c r="DO273" s="113"/>
      <c r="DP273" s="113"/>
      <c r="DQ273" s="113"/>
      <c r="DR273" s="113"/>
      <c r="DS273" s="113"/>
      <c r="DT273" s="113"/>
      <c r="DU273" s="113"/>
      <c r="DV273" s="113"/>
      <c r="DW273" s="113"/>
      <c r="DX273" s="267"/>
      <c r="DY273" s="267"/>
      <c r="DZ273" s="267"/>
      <c r="EA273" s="267"/>
      <c r="EB273" s="270" t="s">
        <v>455</v>
      </c>
      <c r="EC273" s="267"/>
      <c r="ED273" s="267"/>
      <c r="EE273" s="267"/>
      <c r="EF273" s="267"/>
      <c r="EG273" s="267"/>
      <c r="EH273" s="267"/>
      <c r="EI273" s="267"/>
      <c r="EJ273" s="267"/>
      <c r="EK273" s="267"/>
      <c r="EL273" s="267"/>
      <c r="EM273" s="267"/>
      <c r="EN273" s="267"/>
      <c r="EO273" s="113"/>
      <c r="EP273" s="113"/>
      <c r="EQ273" s="113"/>
      <c r="ER273" s="113"/>
      <c r="ES273" s="113"/>
      <c r="ET273" s="113"/>
      <c r="EU273" s="113"/>
      <c r="EV273" s="113"/>
      <c r="EW273" s="113"/>
      <c r="EX273" s="113"/>
      <c r="EY273" s="113"/>
      <c r="EZ273" s="113"/>
      <c r="FA273" s="113"/>
      <c r="FB273" s="113"/>
      <c r="FC273" s="267"/>
      <c r="FD273" s="267"/>
      <c r="FE273" s="267"/>
      <c r="FF273" s="270" t="s">
        <v>455</v>
      </c>
      <c r="FG273" s="267"/>
      <c r="FH273" s="267"/>
      <c r="FI273" s="267"/>
      <c r="FJ273" s="267"/>
      <c r="FK273" s="267"/>
      <c r="FL273" s="267"/>
      <c r="FM273" s="267"/>
      <c r="FN273" s="267"/>
      <c r="FO273" s="267"/>
      <c r="FP273" s="267"/>
      <c r="FQ273" s="267"/>
      <c r="FR273" s="267"/>
      <c r="FS273" s="267"/>
      <c r="FT273" s="267"/>
      <c r="FU273" s="267"/>
      <c r="FV273" s="267"/>
      <c r="FW273" s="267"/>
      <c r="FX273" s="267"/>
      <c r="FY273" s="267"/>
      <c r="FZ273" s="267"/>
      <c r="GA273" s="267"/>
      <c r="GB273" s="267"/>
      <c r="GC273" s="267"/>
      <c r="GD273" s="267"/>
      <c r="GE273" s="267"/>
      <c r="GF273" s="267"/>
      <c r="GG273" s="267"/>
      <c r="GH273" s="267"/>
      <c r="GI273" s="267"/>
      <c r="GJ273" s="267"/>
      <c r="GK273" s="267"/>
      <c r="GL273" s="267"/>
      <c r="GM273" s="267"/>
      <c r="GN273" s="267"/>
      <c r="GO273" s="267"/>
      <c r="GP273" s="267"/>
      <c r="GQ273" s="267"/>
      <c r="GR273" s="267"/>
      <c r="GS273" s="267"/>
      <c r="GT273" s="267"/>
      <c r="GU273" s="267"/>
      <c r="GV273" s="267"/>
      <c r="GW273" s="267"/>
      <c r="GX273" s="267"/>
      <c r="GY273" s="267"/>
      <c r="GZ273" s="267"/>
      <c r="HA273" s="267"/>
      <c r="HB273" s="267"/>
      <c r="HC273" s="267"/>
      <c r="HD273" s="270" t="s">
        <v>455</v>
      </c>
      <c r="HE273" s="267"/>
      <c r="HF273" s="267"/>
      <c r="HG273" s="267"/>
      <c r="HH273" s="267"/>
      <c r="HI273" s="267"/>
      <c r="HJ273" s="267"/>
      <c r="HK273" s="267"/>
      <c r="HL273" s="267"/>
      <c r="HM273" s="267"/>
      <c r="HN273" s="267"/>
      <c r="HO273" s="267"/>
      <c r="HP273" s="267"/>
      <c r="HQ273" s="267"/>
      <c r="HR273" s="267"/>
      <c r="HS273" s="267"/>
      <c r="HT273" s="267"/>
      <c r="HU273" s="267"/>
      <c r="HV273" s="267"/>
      <c r="HW273" s="267"/>
      <c r="HX273" s="267"/>
      <c r="HY273" s="267"/>
      <c r="HZ273" s="267"/>
      <c r="IA273" s="267"/>
      <c r="IB273" s="267"/>
      <c r="IC273" s="267"/>
      <c r="ID273" s="267"/>
      <c r="IE273" s="267"/>
      <c r="IF273" s="267"/>
      <c r="IG273" s="267"/>
      <c r="IH273" s="267"/>
      <c r="II273" s="267"/>
      <c r="IJ273" s="267"/>
      <c r="IK273" s="267"/>
      <c r="IL273" s="267"/>
      <c r="IM273" s="267"/>
      <c r="IN273" s="267"/>
      <c r="IO273" s="267"/>
      <c r="IP273" s="267"/>
      <c r="IQ273" s="267"/>
      <c r="IR273" s="267"/>
      <c r="IS273" s="270" t="s">
        <v>455</v>
      </c>
      <c r="IT273" s="267"/>
      <c r="IU273" s="267"/>
      <c r="IV273" s="267"/>
      <c r="IW273" s="267"/>
      <c r="IX273" s="267"/>
      <c r="IY273" s="267"/>
      <c r="IZ273" s="267"/>
      <c r="JA273" s="267"/>
      <c r="JB273" s="267"/>
      <c r="JC273" s="267"/>
      <c r="JD273" s="267"/>
      <c r="JE273" s="267"/>
      <c r="JF273" s="267"/>
      <c r="JG273" s="267"/>
      <c r="JH273" s="267"/>
      <c r="JI273" s="267"/>
      <c r="JJ273" s="267"/>
      <c r="JK273" s="267"/>
      <c r="JL273" s="267"/>
      <c r="JM273" s="267"/>
      <c r="JN273" s="267"/>
      <c r="JO273" s="267"/>
      <c r="JP273" s="267"/>
      <c r="JQ273" s="267"/>
      <c r="JR273" s="267"/>
      <c r="JS273" s="267"/>
      <c r="JT273" s="267"/>
      <c r="JU273" s="267"/>
      <c r="JV273" s="267"/>
      <c r="JW273" s="267"/>
      <c r="JX273" s="267"/>
      <c r="JY273" s="267"/>
      <c r="JZ273" s="267"/>
      <c r="KA273" s="267"/>
      <c r="KB273" s="267"/>
      <c r="KC273" s="267"/>
      <c r="KD273" s="267"/>
      <c r="KE273" s="270" t="s">
        <v>455</v>
      </c>
      <c r="KF273" s="267"/>
      <c r="KG273" s="267"/>
      <c r="KH273" s="267"/>
      <c r="KI273" s="267"/>
      <c r="KJ273" s="267"/>
      <c r="KK273" s="267"/>
      <c r="KL273" s="267"/>
      <c r="KM273" s="267"/>
      <c r="KN273" s="267"/>
      <c r="KO273" s="267"/>
      <c r="KP273" s="267"/>
      <c r="KQ273" s="267"/>
      <c r="KR273" s="267"/>
      <c r="KS273" s="267"/>
      <c r="KT273" s="267"/>
      <c r="KU273" s="267"/>
      <c r="KV273" s="267"/>
      <c r="KW273" s="267"/>
      <c r="KX273" s="267"/>
      <c r="KY273" s="267"/>
      <c r="KZ273" s="267"/>
      <c r="LA273" s="267"/>
      <c r="LB273" s="267"/>
      <c r="LC273" s="267"/>
      <c r="LD273" s="267"/>
      <c r="LE273" s="267"/>
      <c r="LF273" s="267"/>
      <c r="LG273" s="267"/>
      <c r="LH273" s="267"/>
      <c r="LI273" s="267"/>
      <c r="LJ273" s="267"/>
      <c r="LK273" s="267"/>
      <c r="LL273" s="267"/>
      <c r="LM273" s="267"/>
      <c r="LN273" s="267"/>
      <c r="LO273" s="267"/>
      <c r="LP273" s="267"/>
      <c r="LQ273" s="267"/>
      <c r="LR273" s="267"/>
      <c r="LS273" s="267"/>
      <c r="LT273" s="270" t="s">
        <v>455</v>
      </c>
      <c r="LU273" s="267"/>
      <c r="LV273" s="267"/>
      <c r="LW273" s="267"/>
      <c r="LX273" s="267"/>
      <c r="LY273" s="267"/>
      <c r="LZ273" s="267"/>
      <c r="MA273" s="267"/>
      <c r="MB273" s="267"/>
      <c r="MC273" s="267"/>
      <c r="MD273" s="267"/>
      <c r="ME273" s="267"/>
      <c r="MF273" s="267"/>
      <c r="MG273" s="267"/>
      <c r="MH273" s="267"/>
      <c r="MI273" s="267"/>
      <c r="MJ273" s="267"/>
      <c r="MK273" s="267"/>
      <c r="ML273" s="267"/>
      <c r="MM273" s="267"/>
      <c r="MN273" s="267"/>
      <c r="MO273" s="267"/>
      <c r="MP273" s="267"/>
      <c r="MQ273" s="267"/>
      <c r="MR273" s="267"/>
      <c r="MS273" s="267"/>
      <c r="MT273" s="267"/>
      <c r="MU273" s="267"/>
      <c r="MV273" s="267"/>
      <c r="MW273" s="267"/>
      <c r="MX273" s="267"/>
      <c r="MY273" s="267"/>
      <c r="MZ273" s="267"/>
      <c r="NA273" s="267"/>
      <c r="NB273" s="267"/>
      <c r="NC273" s="267"/>
      <c r="ND273" s="267"/>
      <c r="NE273" s="267"/>
      <c r="NF273" s="222"/>
      <c r="NG273" s="222"/>
      <c r="NH273" s="222"/>
      <c r="NI273" s="222"/>
      <c r="NJ273" s="222"/>
      <c r="NK273" s="222"/>
      <c r="NL273" s="222"/>
      <c r="NM273" s="222"/>
      <c r="NN273" s="222"/>
      <c r="NO273" s="222"/>
      <c r="NP273" s="222"/>
      <c r="NQ273" s="222"/>
      <c r="NR273" s="222"/>
      <c r="NS273" s="222"/>
      <c r="NT273" s="222"/>
      <c r="NU273" s="222"/>
      <c r="NV273" s="222"/>
      <c r="NW273" s="222"/>
      <c r="NX273" s="222"/>
      <c r="NY273" s="222"/>
      <c r="NZ273" s="222"/>
      <c r="OA273" s="222"/>
      <c r="OB273" s="222"/>
      <c r="OC273" s="222"/>
      <c r="OD273" s="222"/>
      <c r="OE273" s="222"/>
      <c r="OF273" s="222"/>
      <c r="OG273" s="222"/>
      <c r="OH273" s="222"/>
      <c r="OI273" s="222"/>
      <c r="OJ273" s="222"/>
      <c r="OK273" s="222"/>
      <c r="OL273" s="222"/>
      <c r="OM273" s="222"/>
      <c r="ON273" s="222"/>
      <c r="OO273" s="222"/>
      <c r="OP273" s="222"/>
      <c r="OQ273" s="222"/>
      <c r="OR273" s="222"/>
      <c r="OS273" s="267">
        <f>IF(ISERROR(#REF!),0,1)</f>
        <v>0</v>
      </c>
      <c r="OT273" s="267">
        <f>IF(C273="YES",1,0)</f>
        <v>1</v>
      </c>
      <c r="OU273" s="267">
        <f>IF(D273="YES",1,0)</f>
        <v>0</v>
      </c>
      <c r="OV273" s="223"/>
      <c r="OW273" s="223"/>
      <c r="OX273" s="223"/>
      <c r="OY273" s="223"/>
      <c r="OZ273" s="223"/>
      <c r="PA273" s="223"/>
      <c r="PB273" s="223"/>
      <c r="PC273" s="223"/>
      <c r="PD273" s="223"/>
      <c r="PE273" s="223"/>
      <c r="PF273" s="223"/>
      <c r="PG273" s="223"/>
      <c r="PH273" s="223"/>
      <c r="PI273" s="223"/>
      <c r="PJ273" s="223"/>
      <c r="PK273" s="223"/>
      <c r="PL273" s="223"/>
      <c r="PM273" s="223"/>
      <c r="PN273" s="223"/>
      <c r="PO273" s="223"/>
      <c r="PP273" s="223"/>
      <c r="PQ273" s="223"/>
      <c r="PR273" s="223"/>
      <c r="PS273" s="223"/>
      <c r="PT273" s="223"/>
      <c r="PU273" s="223"/>
      <c r="PV273" s="223"/>
      <c r="PW273" s="223"/>
      <c r="PX273" s="223"/>
      <c r="PY273" s="223"/>
      <c r="PZ273" s="223"/>
      <c r="QA273" s="223"/>
      <c r="QB273" s="223"/>
      <c r="QC273" s="223"/>
      <c r="QD273" s="223"/>
      <c r="QE273" s="223"/>
      <c r="QF273" s="223"/>
      <c r="QG273" s="223"/>
      <c r="QH273" s="223"/>
      <c r="QI273" s="223"/>
      <c r="QJ273" s="223"/>
      <c r="QK273" s="223"/>
      <c r="QL273" s="223"/>
      <c r="QM273" s="223"/>
      <c r="QN273" s="223"/>
      <c r="QO273" s="223"/>
      <c r="QP273" s="223"/>
      <c r="QQ273" s="223"/>
      <c r="QR273" s="223"/>
      <c r="QS273" s="223"/>
      <c r="QT273" s="223"/>
      <c r="QU273" s="223"/>
      <c r="QV273" s="223"/>
      <c r="QW273" s="223"/>
      <c r="QX273" s="223"/>
      <c r="QY273" s="223"/>
      <c r="QZ273" s="223"/>
      <c r="RA273" s="223"/>
      <c r="RB273" s="223"/>
      <c r="RC273" s="223"/>
      <c r="RD273" s="223"/>
      <c r="RE273" s="223"/>
      <c r="RF273" s="223"/>
      <c r="RG273" s="223"/>
      <c r="RH273" s="223"/>
      <c r="RI273" s="223"/>
      <c r="RJ273" s="223"/>
      <c r="RK273" s="223"/>
      <c r="RL273" s="223"/>
      <c r="RM273" s="223"/>
      <c r="RN273" s="223"/>
      <c r="RO273" s="223"/>
      <c r="RP273" s="223"/>
      <c r="RQ273" s="223"/>
      <c r="RR273" s="223"/>
      <c r="RS273" s="223"/>
      <c r="RT273" s="223"/>
      <c r="RU273" s="223"/>
      <c r="RV273" s="223"/>
      <c r="RW273" s="223"/>
      <c r="RX273" s="223"/>
      <c r="RY273" s="223"/>
      <c r="RZ273" s="223"/>
      <c r="SA273" s="223"/>
      <c r="SB273" s="223"/>
      <c r="SC273" s="223"/>
      <c r="SD273" s="223"/>
      <c r="SE273" s="223"/>
      <c r="SF273" s="223"/>
      <c r="SG273" s="223"/>
      <c r="SH273" s="223"/>
      <c r="SI273" s="223"/>
      <c r="SJ273" s="223"/>
      <c r="SK273" s="223"/>
      <c r="SL273" s="223"/>
      <c r="SM273" s="223"/>
      <c r="SN273" s="223"/>
      <c r="SO273" s="223"/>
      <c r="SP273" s="223"/>
      <c r="SQ273" s="223"/>
      <c r="SR273" s="223"/>
      <c r="SS273" s="223"/>
      <c r="ST273" s="223"/>
      <c r="SU273" s="223"/>
      <c r="SV273" s="223"/>
      <c r="SW273" s="223"/>
      <c r="SX273" s="223"/>
      <c r="SY273" s="223"/>
      <c r="SZ273" s="223"/>
      <c r="TA273" s="223"/>
      <c r="TB273" s="223"/>
      <c r="TC273" s="223"/>
      <c r="TD273" s="223"/>
      <c r="TE273" s="223"/>
      <c r="TF273" s="223"/>
      <c r="TG273" s="223"/>
      <c r="TH273" s="223"/>
      <c r="TI273" s="223"/>
      <c r="TJ273" s="223"/>
      <c r="TK273" s="223"/>
      <c r="TL273" s="223"/>
      <c r="TM273" s="223"/>
      <c r="TN273" s="223"/>
      <c r="TO273" s="223"/>
      <c r="TP273" s="223"/>
      <c r="TQ273" s="223"/>
      <c r="TR273" s="223"/>
      <c r="TS273" s="223"/>
      <c r="TT273" s="223"/>
      <c r="TU273" s="223"/>
      <c r="TV273" s="223"/>
      <c r="TW273" s="223"/>
      <c r="TX273" s="223"/>
      <c r="TY273" s="223"/>
      <c r="TZ273" s="223"/>
      <c r="UA273" s="223"/>
      <c r="UB273" s="223"/>
      <c r="UC273" s="223"/>
      <c r="UD273" s="223"/>
      <c r="UE273" s="223"/>
      <c r="UF273" s="223"/>
      <c r="UG273" s="223"/>
      <c r="UH273" s="223"/>
      <c r="UI273" s="223"/>
      <c r="UJ273" s="223"/>
      <c r="UK273" s="223"/>
      <c r="UL273" s="223"/>
      <c r="UM273" s="223"/>
      <c r="UN273" s="223"/>
      <c r="UO273" s="223"/>
      <c r="UP273" s="223"/>
      <c r="UQ273" s="223"/>
      <c r="UR273" s="223"/>
      <c r="US273" s="223"/>
      <c r="UT273" s="223"/>
      <c r="UU273" s="223"/>
      <c r="UV273" s="223"/>
      <c r="UW273" s="223"/>
      <c r="UX273" s="223"/>
      <c r="UY273" s="223"/>
      <c r="UZ273" s="223"/>
      <c r="VA273" s="223"/>
      <c r="VB273" s="223"/>
      <c r="VC273" s="223"/>
      <c r="VD273" s="223"/>
      <c r="VE273" s="223"/>
      <c r="VF273" s="223"/>
      <c r="VG273" s="223"/>
      <c r="VH273" s="223"/>
      <c r="VI273" s="223"/>
      <c r="VJ273" s="223"/>
      <c r="VK273" s="223"/>
      <c r="VL273" s="223"/>
      <c r="VM273" s="223"/>
      <c r="VN273" s="223"/>
      <c r="VO273" s="223"/>
      <c r="VP273" s="223"/>
      <c r="VQ273" s="223"/>
      <c r="VR273" s="223"/>
      <c r="VS273" s="223"/>
      <c r="VT273" s="223"/>
      <c r="VU273" s="223"/>
      <c r="VV273" s="223"/>
      <c r="VW273" s="223"/>
      <c r="VX273" s="223"/>
      <c r="VY273" s="223"/>
      <c r="VZ273" s="223"/>
      <c r="WA273" s="223"/>
      <c r="WB273" s="223"/>
      <c r="WC273" s="223"/>
      <c r="WD273" s="223"/>
      <c r="WE273" s="223"/>
      <c r="WF273" s="223"/>
      <c r="WG273" s="223"/>
      <c r="WH273" s="223"/>
      <c r="WI273" s="223"/>
      <c r="WJ273" s="223"/>
      <c r="WK273" s="223"/>
      <c r="WL273" s="223"/>
      <c r="WM273" s="223"/>
      <c r="WN273" s="223"/>
      <c r="WO273" s="223"/>
      <c r="WP273" s="223"/>
      <c r="WQ273" s="223"/>
      <c r="WR273" s="223"/>
      <c r="WS273" s="223"/>
      <c r="WT273" s="223"/>
      <c r="WU273" s="223"/>
      <c r="WV273" s="223"/>
      <c r="WW273" s="223"/>
      <c r="WX273" s="223"/>
      <c r="WY273" s="223"/>
      <c r="WZ273" s="223"/>
      <c r="XA273" s="223"/>
      <c r="XB273" s="223"/>
      <c r="XC273" s="223"/>
      <c r="XD273" s="223"/>
      <c r="XE273" s="223"/>
      <c r="XF273" s="223"/>
      <c r="XG273" s="223"/>
      <c r="XH273" s="223"/>
      <c r="XI273" s="223"/>
      <c r="XJ273" s="223"/>
      <c r="XK273" s="223"/>
      <c r="XL273" s="223"/>
      <c r="XM273" s="223"/>
      <c r="XN273" s="223"/>
      <c r="XO273" s="223"/>
      <c r="XP273" s="223"/>
      <c r="XQ273" s="223"/>
      <c r="XR273" s="223"/>
      <c r="XS273" s="223"/>
      <c r="XT273" s="223"/>
      <c r="XU273" s="223"/>
      <c r="XV273" s="223"/>
      <c r="XW273" s="223"/>
      <c r="XX273" s="223"/>
      <c r="XY273" s="223"/>
      <c r="XZ273" s="223"/>
      <c r="YA273" s="223"/>
      <c r="YB273" s="223"/>
      <c r="YC273" s="223"/>
      <c r="YD273" s="223"/>
      <c r="YE273" s="223"/>
      <c r="YF273" s="223"/>
      <c r="YG273" s="223"/>
      <c r="YH273" s="223"/>
      <c r="YI273" s="223"/>
      <c r="YJ273" s="223"/>
      <c r="YK273" s="223"/>
      <c r="YL273" s="223"/>
      <c r="YM273" s="223"/>
      <c r="YN273" s="223"/>
      <c r="YO273" s="223"/>
      <c r="YP273" s="223"/>
      <c r="YQ273" s="223"/>
      <c r="YR273" s="223"/>
      <c r="YS273" s="223"/>
      <c r="YT273" s="223"/>
      <c r="YU273" s="223"/>
      <c r="YV273" s="223"/>
      <c r="YW273" s="223"/>
      <c r="YX273" s="223"/>
      <c r="YY273" s="223"/>
      <c r="YZ273" s="223"/>
      <c r="ZA273" s="223"/>
      <c r="ZB273" s="223"/>
      <c r="ZC273" s="223"/>
      <c r="ZD273" s="223"/>
      <c r="ZE273" s="223"/>
      <c r="ZF273" s="223"/>
      <c r="ZG273" s="223"/>
      <c r="ZH273" s="223"/>
      <c r="ZI273" s="223"/>
      <c r="ZJ273" s="223"/>
      <c r="ZK273" s="223"/>
      <c r="ZL273" s="223"/>
      <c r="ZM273" s="223"/>
      <c r="ZN273" s="223"/>
      <c r="ZO273" s="223"/>
      <c r="ZP273" s="223"/>
      <c r="ZQ273" s="223"/>
      <c r="ZR273" s="223"/>
      <c r="ZS273" s="223"/>
      <c r="ZT273" s="223"/>
      <c r="ZU273" s="223"/>
      <c r="ZV273" s="223"/>
      <c r="ZW273" s="223"/>
      <c r="ZX273" s="223"/>
      <c r="ZY273" s="223"/>
      <c r="ZZ273" s="223"/>
      <c r="AAA273" s="223"/>
      <c r="AAB273" s="223"/>
      <c r="AAC273" s="223"/>
      <c r="AAD273" s="223"/>
      <c r="AAE273" s="223"/>
      <c r="AAF273" s="223"/>
      <c r="AAG273" s="223"/>
      <c r="AAH273" s="223"/>
      <c r="AAI273" s="223"/>
      <c r="AAJ273" s="223"/>
      <c r="AAK273" s="223"/>
      <c r="AAL273" s="223"/>
      <c r="AAM273" s="223"/>
      <c r="AAN273" s="223"/>
      <c r="AAO273" s="223"/>
      <c r="AAP273" s="223"/>
      <c r="AAQ273" s="223"/>
      <c r="AAR273" s="223"/>
      <c r="AAS273" s="223"/>
      <c r="AAT273" s="223"/>
      <c r="AAU273" s="223"/>
      <c r="AAV273" s="223"/>
      <c r="AAW273" s="223"/>
      <c r="AAX273" s="223"/>
      <c r="AAY273" s="223"/>
      <c r="AAZ273" s="223"/>
      <c r="ABA273" s="223"/>
      <c r="ABB273" s="223"/>
      <c r="ABC273" s="223"/>
      <c r="ABD273" s="223"/>
      <c r="ABE273" s="223"/>
      <c r="ABF273" s="223"/>
      <c r="ABG273" s="223"/>
      <c r="ABH273" s="223"/>
      <c r="ABI273" s="223"/>
      <c r="ABJ273" s="223"/>
      <c r="ABK273" s="223"/>
      <c r="ABL273" s="223"/>
      <c r="ABM273" s="223"/>
      <c r="ABN273" s="223"/>
      <c r="ABO273" s="223"/>
      <c r="ABP273" s="223"/>
      <c r="ABQ273" s="223"/>
      <c r="ABR273" s="223"/>
      <c r="ABS273" s="223"/>
      <c r="ABT273" s="223"/>
      <c r="ABU273" s="223"/>
      <c r="ABV273" s="223"/>
      <c r="ABW273" s="223"/>
      <c r="ABX273" s="223"/>
      <c r="ABY273" s="223"/>
      <c r="ABZ273" s="223"/>
      <c r="ACA273" s="223"/>
      <c r="ACB273" s="223"/>
      <c r="ACC273" s="223"/>
      <c r="ACD273" s="223"/>
      <c r="ACE273" s="223"/>
      <c r="ACF273" s="223"/>
      <c r="ACG273" s="223"/>
      <c r="ACH273" s="223"/>
      <c r="ACI273" s="223"/>
      <c r="ACJ273" s="223"/>
      <c r="ACK273" s="223"/>
      <c r="ACL273" s="223"/>
      <c r="ACM273" s="223"/>
      <c r="ACN273" s="223"/>
      <c r="ACO273" s="223"/>
      <c r="ACP273" s="223"/>
      <c r="ACQ273" s="223"/>
      <c r="ACR273" s="223"/>
      <c r="ACS273" s="223"/>
      <c r="ACT273" s="223"/>
      <c r="ACU273" s="223"/>
      <c r="ACV273" s="223"/>
      <c r="ACW273" s="223"/>
      <c r="ACX273" s="223"/>
      <c r="ACY273" s="223"/>
      <c r="ACZ273" s="223"/>
      <c r="ADA273" s="223"/>
      <c r="ADB273" s="223"/>
      <c r="ADC273" s="223"/>
      <c r="ADD273" s="223"/>
      <c r="ADE273" s="223"/>
      <c r="ADF273" s="223"/>
      <c r="ADG273" s="223"/>
      <c r="ADH273" s="223"/>
      <c r="ADI273" s="223"/>
      <c r="ADJ273" s="223"/>
      <c r="ADK273" s="223"/>
      <c r="ADL273" s="223"/>
      <c r="ADM273" s="223"/>
      <c r="ADN273" s="223"/>
      <c r="ADO273" s="223"/>
      <c r="ADP273" s="223"/>
      <c r="ADQ273" s="223"/>
      <c r="ADR273" s="223"/>
      <c r="ADS273" s="223"/>
      <c r="ADT273" s="223"/>
      <c r="ADU273" s="223"/>
      <c r="ADV273" s="223"/>
      <c r="ADW273" s="223"/>
      <c r="ADX273" s="223"/>
      <c r="ADY273" s="223"/>
      <c r="ADZ273" s="223"/>
      <c r="AEA273" s="223"/>
      <c r="AEB273" s="223"/>
      <c r="AEC273" s="223"/>
      <c r="AED273" s="223"/>
      <c r="AEE273" s="223"/>
      <c r="AEF273" s="223"/>
      <c r="AEG273" s="223"/>
      <c r="AEH273" s="223"/>
      <c r="AEI273" s="223"/>
      <c r="AEJ273" s="223"/>
      <c r="AEK273" s="223"/>
      <c r="AEL273" s="223"/>
      <c r="AEM273" s="223"/>
      <c r="AEN273" s="223"/>
      <c r="AEO273" s="223"/>
      <c r="AEP273" s="223"/>
      <c r="AEQ273" s="223"/>
      <c r="AER273" s="223"/>
      <c r="AES273" s="223"/>
      <c r="AET273" s="223"/>
      <c r="AEU273" s="223"/>
      <c r="AEV273" s="223"/>
      <c r="AEW273" s="223"/>
      <c r="AEX273" s="223"/>
      <c r="AEY273" s="223"/>
      <c r="AEZ273" s="223"/>
      <c r="AFA273" s="223"/>
      <c r="AFB273" s="223"/>
      <c r="AFC273" s="223"/>
      <c r="AFD273" s="223"/>
      <c r="AFE273" s="223"/>
      <c r="AFF273" s="223"/>
      <c r="AFG273" s="223"/>
      <c r="AFH273" s="223"/>
      <c r="AFI273" s="223"/>
      <c r="AFJ273" s="223"/>
      <c r="AFK273" s="223"/>
      <c r="AFL273" s="223"/>
      <c r="AFM273" s="223"/>
      <c r="AFN273" s="223"/>
      <c r="AFO273" s="223"/>
      <c r="AFP273" s="223"/>
      <c r="AFQ273" s="223"/>
      <c r="AFR273" s="223"/>
      <c r="AFS273" s="223"/>
      <c r="AFT273" s="223"/>
    </row>
    <row r="274" spans="1:852" s="222" customFormat="1">
      <c r="A274" s="226" t="s">
        <v>1238</v>
      </c>
      <c r="B274" s="581" t="s">
        <v>10057</v>
      </c>
      <c r="C274" s="840" t="str">
        <f>IF(Severity!F274&gt;=0.5,"YES","NO")</f>
        <v>NO</v>
      </c>
      <c r="D274" s="840" t="str">
        <f>IF(Severity!G274&gt;=0.5,"YES","NO")</f>
        <v>YES</v>
      </c>
      <c r="E274" s="269">
        <v>32</v>
      </c>
      <c r="F274" s="269">
        <v>3</v>
      </c>
      <c r="G274" s="580" t="s">
        <v>3745</v>
      </c>
      <c r="H274" s="270" t="s">
        <v>455</v>
      </c>
      <c r="I274" s="270" t="s">
        <v>455</v>
      </c>
      <c r="J274" s="270">
        <v>41</v>
      </c>
      <c r="K274" s="267" t="s">
        <v>602</v>
      </c>
      <c r="L274" s="267">
        <v>17</v>
      </c>
      <c r="M274" s="222">
        <v>20</v>
      </c>
      <c r="N274" s="270">
        <v>7</v>
      </c>
      <c r="O274" s="270" t="s">
        <v>455</v>
      </c>
      <c r="S274" s="90" t="s">
        <v>602</v>
      </c>
      <c r="T274" s="270">
        <v>17</v>
      </c>
      <c r="U274" s="113">
        <v>23.7</v>
      </c>
      <c r="V274" s="113">
        <v>5.3</v>
      </c>
      <c r="W274" s="113"/>
      <c r="X274" s="113"/>
      <c r="Y274" s="113"/>
      <c r="Z274" s="113"/>
      <c r="AA274" s="113"/>
      <c r="AB274" s="113"/>
      <c r="AC274" s="113"/>
      <c r="AD274" s="113"/>
      <c r="AE274" s="114"/>
      <c r="AF274" s="113"/>
      <c r="AG274" s="113"/>
      <c r="AH274" s="113"/>
      <c r="AI274" s="267">
        <v>91</v>
      </c>
      <c r="AJ274" s="267">
        <f t="shared" ref="AJ274:AJ299" si="72">AI274-J274</f>
        <v>50</v>
      </c>
      <c r="AK274" s="267" t="s">
        <v>455</v>
      </c>
      <c r="AL274" s="95" t="s">
        <v>2382</v>
      </c>
      <c r="AM274" s="270" t="s">
        <v>749</v>
      </c>
      <c r="AN274" s="270" t="s">
        <v>455</v>
      </c>
      <c r="AO274" s="270">
        <v>46</v>
      </c>
      <c r="AP274" s="267" t="s">
        <v>602</v>
      </c>
      <c r="AQ274" s="267">
        <v>17</v>
      </c>
      <c r="AR274" s="222">
        <v>28</v>
      </c>
      <c r="AS274" s="222">
        <v>7</v>
      </c>
      <c r="AT274" s="270" t="s">
        <v>455</v>
      </c>
      <c r="AX274" s="212" t="s">
        <v>602</v>
      </c>
      <c r="AY274" s="267">
        <v>17</v>
      </c>
      <c r="AZ274" s="114">
        <v>22.3</v>
      </c>
      <c r="BA274" s="114">
        <v>4.5999999999999996</v>
      </c>
      <c r="BB274" s="114"/>
      <c r="BC274" s="114"/>
      <c r="BD274" s="114"/>
      <c r="BE274" s="114"/>
      <c r="BF274" s="114"/>
      <c r="BG274" s="114"/>
      <c r="BH274" s="114"/>
      <c r="BI274" s="114"/>
      <c r="BJ274" s="114"/>
      <c r="BK274" s="114"/>
      <c r="BL274" s="114"/>
      <c r="BM274" s="114"/>
      <c r="BN274" s="270">
        <v>93</v>
      </c>
      <c r="BO274" s="270">
        <f t="shared" ref="BO274:BO299" si="73">BN274-AO274</f>
        <v>47</v>
      </c>
      <c r="BP274" s="270" t="s">
        <v>455</v>
      </c>
      <c r="BQ274" s="95" t="s">
        <v>624</v>
      </c>
      <c r="BR274" s="270" t="s">
        <v>455</v>
      </c>
      <c r="BS274" s="270" t="s">
        <v>455</v>
      </c>
      <c r="BT274" s="267">
        <v>11</v>
      </c>
      <c r="BU274" s="267" t="s">
        <v>602</v>
      </c>
      <c r="BV274" s="267">
        <v>17</v>
      </c>
      <c r="BW274" s="222">
        <v>16</v>
      </c>
      <c r="BX274" s="222">
        <v>7</v>
      </c>
      <c r="BY274" s="270" t="s">
        <v>455</v>
      </c>
      <c r="CC274" s="267" t="s">
        <v>602</v>
      </c>
      <c r="CD274" s="267">
        <v>17</v>
      </c>
      <c r="CE274" s="114">
        <v>23.4</v>
      </c>
      <c r="CF274" s="114">
        <v>5.3</v>
      </c>
      <c r="CG274" s="114"/>
      <c r="CH274" s="114"/>
      <c r="CI274" s="114"/>
      <c r="CJ274" s="114"/>
      <c r="CK274" s="114"/>
      <c r="CL274" s="114"/>
      <c r="CM274" s="114"/>
      <c r="CN274" s="114"/>
      <c r="CO274" s="114"/>
      <c r="CP274" s="114"/>
      <c r="CQ274" s="114"/>
      <c r="CR274" s="114"/>
      <c r="CS274" s="267">
        <v>92</v>
      </c>
      <c r="CT274" s="267">
        <f>CS274-BT274</f>
        <v>81</v>
      </c>
      <c r="CU274" s="270" t="s">
        <v>455</v>
      </c>
      <c r="CV274" s="95"/>
      <c r="CW274" s="270" t="s">
        <v>455</v>
      </c>
      <c r="CX274" s="95"/>
      <c r="DL274" s="113"/>
      <c r="DM274" s="113"/>
      <c r="DN274" s="113"/>
      <c r="DO274" s="113"/>
      <c r="DP274" s="113"/>
      <c r="DQ274" s="113"/>
      <c r="DR274" s="113"/>
      <c r="DS274" s="113"/>
      <c r="DT274" s="91"/>
      <c r="DU274" s="91"/>
      <c r="DV274" s="113"/>
      <c r="DW274" s="113"/>
      <c r="DX274" s="113"/>
      <c r="DY274" s="113"/>
      <c r="DZ274" s="113"/>
      <c r="EB274" s="270"/>
      <c r="EQ274" s="113"/>
      <c r="ER274" s="113"/>
      <c r="ES274" s="113"/>
      <c r="ET274" s="113"/>
      <c r="EU274" s="113"/>
      <c r="EV274" s="113"/>
      <c r="EW274" s="113"/>
      <c r="EX274" s="113"/>
      <c r="EY274" s="113"/>
      <c r="EZ274" s="113"/>
      <c r="FA274" s="113"/>
      <c r="FB274" s="113"/>
      <c r="FC274" s="113"/>
      <c r="FD274" s="113"/>
      <c r="FE274" s="113"/>
      <c r="FF274" s="90"/>
      <c r="HD274" s="90"/>
      <c r="IS274" s="90"/>
      <c r="KE274" s="90"/>
      <c r="LT274" s="90"/>
    </row>
    <row r="275" spans="1:852" s="64" customFormat="1">
      <c r="A275" s="267" t="s">
        <v>887</v>
      </c>
      <c r="B275" s="579" t="s">
        <v>10069</v>
      </c>
      <c r="C275" s="840" t="str">
        <f>IF(Severity!F275&gt;=0.5,"YES","NO")</f>
        <v>YES</v>
      </c>
      <c r="D275" s="840" t="str">
        <f>IF(Severity!G275&gt;=0.5,"YES","NO")</f>
        <v>NO</v>
      </c>
      <c r="E275" s="208">
        <v>12</v>
      </c>
      <c r="F275" s="208">
        <v>2</v>
      </c>
      <c r="G275" s="271" t="s">
        <v>335</v>
      </c>
      <c r="H275" s="270" t="s">
        <v>455</v>
      </c>
      <c r="I275" s="270">
        <v>8</v>
      </c>
      <c r="J275" s="270">
        <v>32</v>
      </c>
      <c r="K275" s="270" t="s">
        <v>455</v>
      </c>
      <c r="L275" s="267"/>
      <c r="M275" s="267"/>
      <c r="N275" s="270"/>
      <c r="O275" s="270" t="s">
        <v>602</v>
      </c>
      <c r="P275" s="267">
        <v>21</v>
      </c>
      <c r="Q275" s="267">
        <v>55</v>
      </c>
      <c r="R275" s="267">
        <v>50</v>
      </c>
      <c r="S275" s="270" t="s">
        <v>602</v>
      </c>
      <c r="T275" s="270">
        <v>21</v>
      </c>
      <c r="U275" s="113">
        <v>27</v>
      </c>
      <c r="V275" s="113">
        <v>4.5999999999999996</v>
      </c>
      <c r="W275" s="113"/>
      <c r="X275" s="113"/>
      <c r="Y275" s="113"/>
      <c r="Z275" s="113"/>
      <c r="AA275" s="113"/>
      <c r="AB275" s="113"/>
      <c r="AC275" s="113"/>
      <c r="AD275" s="113"/>
      <c r="AE275" s="114"/>
      <c r="AF275" s="113"/>
      <c r="AG275" s="113"/>
      <c r="AH275" s="113"/>
      <c r="AI275" s="267">
        <v>121</v>
      </c>
      <c r="AJ275" s="267">
        <f t="shared" si="72"/>
        <v>89</v>
      </c>
      <c r="AK275" s="267" t="s">
        <v>455</v>
      </c>
      <c r="AL275" s="90" t="s">
        <v>3011</v>
      </c>
      <c r="AM275" s="270" t="s">
        <v>455</v>
      </c>
      <c r="AN275" s="270">
        <v>6</v>
      </c>
      <c r="AO275" s="270">
        <v>48</v>
      </c>
      <c r="AP275" s="270" t="s">
        <v>455</v>
      </c>
      <c r="AQ275" s="267"/>
      <c r="AR275" s="267"/>
      <c r="AS275" s="267"/>
      <c r="AT275" s="270" t="s">
        <v>602</v>
      </c>
      <c r="AU275" s="267">
        <v>21</v>
      </c>
      <c r="AV275" s="267">
        <v>31</v>
      </c>
      <c r="AW275" s="267">
        <v>50</v>
      </c>
      <c r="AX275" s="267" t="s">
        <v>602</v>
      </c>
      <c r="AY275" s="267">
        <v>21</v>
      </c>
      <c r="AZ275" s="114">
        <v>27.1</v>
      </c>
      <c r="BA275" s="114">
        <v>4.5</v>
      </c>
      <c r="BB275" s="114"/>
      <c r="BC275" s="114"/>
      <c r="BD275" s="114"/>
      <c r="BE275" s="114"/>
      <c r="BF275" s="114"/>
      <c r="BG275" s="114"/>
      <c r="BH275" s="114"/>
      <c r="BI275" s="114"/>
      <c r="BJ275" s="114"/>
      <c r="BK275" s="114"/>
      <c r="BL275" s="114"/>
      <c r="BM275" s="114"/>
      <c r="BN275" s="270">
        <v>119</v>
      </c>
      <c r="BO275" s="270">
        <f t="shared" si="73"/>
        <v>71</v>
      </c>
      <c r="BP275" s="270" t="s">
        <v>455</v>
      </c>
      <c r="BQ275" s="90"/>
      <c r="BR275" s="270" t="s">
        <v>455</v>
      </c>
      <c r="BS275" s="267"/>
      <c r="BT275" s="267"/>
      <c r="BU275" s="267"/>
      <c r="BV275" s="267"/>
      <c r="BW275" s="267"/>
      <c r="BX275" s="267"/>
      <c r="BY275" s="267"/>
      <c r="BZ275" s="267"/>
      <c r="CA275" s="267"/>
      <c r="CB275" s="267"/>
      <c r="CC275" s="267"/>
      <c r="CD275" s="267"/>
      <c r="CE275" s="114"/>
      <c r="CF275" s="114"/>
      <c r="CG275" s="114"/>
      <c r="CH275" s="114"/>
      <c r="CI275" s="114"/>
      <c r="CJ275" s="114"/>
      <c r="CK275" s="114"/>
      <c r="CL275" s="114"/>
      <c r="CM275" s="114"/>
      <c r="CN275" s="114"/>
      <c r="CO275" s="114"/>
      <c r="CP275" s="114"/>
      <c r="CQ275" s="114"/>
      <c r="CR275" s="114"/>
      <c r="CS275" s="267"/>
      <c r="CT275" s="267"/>
      <c r="CU275" s="267"/>
      <c r="CV275" s="270"/>
      <c r="CW275" s="270" t="s">
        <v>455</v>
      </c>
      <c r="CX275" s="270"/>
      <c r="CY275" s="267"/>
      <c r="CZ275" s="267"/>
      <c r="DA275" s="267"/>
      <c r="DB275" s="267"/>
      <c r="DC275" s="267"/>
      <c r="DD275" s="267"/>
      <c r="DE275" s="267"/>
      <c r="DF275" s="267"/>
      <c r="DG275" s="267"/>
      <c r="DH275" s="267"/>
      <c r="DI275" s="267"/>
      <c r="DJ275" s="113"/>
      <c r="DK275" s="113"/>
      <c r="DL275" s="113"/>
      <c r="DM275" s="113"/>
      <c r="DN275" s="113"/>
      <c r="DO275" s="113"/>
      <c r="DP275" s="113"/>
      <c r="DQ275" s="113"/>
      <c r="DR275" s="113"/>
      <c r="DS275" s="113"/>
      <c r="DT275" s="113"/>
      <c r="DU275" s="113"/>
      <c r="DV275" s="113"/>
      <c r="DW275" s="113"/>
      <c r="DX275" s="267"/>
      <c r="DY275" s="267"/>
      <c r="DZ275" s="267"/>
      <c r="EA275" s="267"/>
      <c r="EB275" s="270" t="s">
        <v>455</v>
      </c>
      <c r="EC275" s="267"/>
      <c r="ED275" s="267"/>
      <c r="EE275" s="267"/>
      <c r="EF275" s="267"/>
      <c r="EG275" s="267"/>
      <c r="EH275" s="267"/>
      <c r="EI275" s="267"/>
      <c r="EJ275" s="267"/>
      <c r="EK275" s="267"/>
      <c r="EL275" s="267"/>
      <c r="EM275" s="267"/>
      <c r="EN275" s="113"/>
      <c r="EO275" s="113"/>
      <c r="EP275" s="113"/>
      <c r="EQ275" s="113"/>
      <c r="ER275" s="113"/>
      <c r="ES275" s="113"/>
      <c r="ET275" s="113"/>
      <c r="EU275" s="113"/>
      <c r="EV275" s="113"/>
      <c r="EW275" s="113"/>
      <c r="EX275" s="113"/>
      <c r="EY275" s="113"/>
      <c r="EZ275" s="113"/>
      <c r="FA275" s="113"/>
      <c r="FB275" s="267"/>
      <c r="FC275" s="267"/>
      <c r="FD275" s="267"/>
      <c r="FE275" s="267"/>
      <c r="FF275" s="270" t="s">
        <v>455</v>
      </c>
      <c r="FG275" s="267"/>
      <c r="FH275" s="267"/>
      <c r="FI275" s="267"/>
      <c r="FJ275" s="267"/>
      <c r="FK275" s="267"/>
      <c r="FL275" s="267"/>
      <c r="FM275" s="267"/>
      <c r="FN275" s="267"/>
      <c r="FO275" s="267"/>
      <c r="FP275" s="267"/>
      <c r="FQ275" s="267"/>
      <c r="FR275" s="267"/>
      <c r="FS275" s="267"/>
      <c r="FT275" s="267"/>
      <c r="FU275" s="267"/>
      <c r="FV275" s="267"/>
      <c r="FW275" s="267"/>
      <c r="FX275" s="267"/>
      <c r="FY275" s="267"/>
      <c r="FZ275" s="267"/>
      <c r="GA275" s="267"/>
      <c r="GB275" s="267"/>
      <c r="GC275" s="267"/>
      <c r="GD275" s="267"/>
      <c r="GE275" s="267"/>
      <c r="GF275" s="267"/>
      <c r="GG275" s="267"/>
      <c r="GH275" s="267"/>
      <c r="GI275" s="267"/>
      <c r="GJ275" s="267"/>
      <c r="GK275" s="267"/>
      <c r="GL275" s="267"/>
      <c r="GM275" s="267"/>
      <c r="GN275" s="267"/>
      <c r="GO275" s="267"/>
      <c r="GP275" s="267"/>
      <c r="GQ275" s="267"/>
      <c r="GR275" s="267"/>
      <c r="GS275" s="267"/>
      <c r="GT275" s="267"/>
      <c r="GU275" s="267"/>
      <c r="GV275" s="267"/>
      <c r="GW275" s="267"/>
      <c r="GX275" s="267"/>
      <c r="GY275" s="267"/>
      <c r="GZ275" s="267"/>
      <c r="HA275" s="267"/>
      <c r="HB275" s="267"/>
      <c r="HC275" s="267"/>
      <c r="HD275" s="270" t="s">
        <v>455</v>
      </c>
      <c r="HE275" s="267"/>
      <c r="HF275" s="267"/>
      <c r="HG275" s="267"/>
      <c r="HH275" s="267"/>
      <c r="HI275" s="267"/>
      <c r="HJ275" s="267"/>
      <c r="HK275" s="267"/>
      <c r="HL275" s="267"/>
      <c r="HM275" s="267"/>
      <c r="HN275" s="267"/>
      <c r="HO275" s="267"/>
      <c r="HP275" s="267"/>
      <c r="HQ275" s="267"/>
      <c r="HR275" s="267"/>
      <c r="HS275" s="267"/>
      <c r="HT275" s="267"/>
      <c r="HU275" s="267"/>
      <c r="HV275" s="267"/>
      <c r="HW275" s="267"/>
      <c r="HX275" s="267"/>
      <c r="HY275" s="267"/>
      <c r="HZ275" s="267"/>
      <c r="IA275" s="267"/>
      <c r="IB275" s="267"/>
      <c r="IC275" s="267"/>
      <c r="ID275" s="267"/>
      <c r="IE275" s="267"/>
      <c r="IF275" s="267"/>
      <c r="IG275" s="267"/>
      <c r="IH275" s="267"/>
      <c r="II275" s="267"/>
      <c r="IJ275" s="267"/>
      <c r="IK275" s="267"/>
      <c r="IL275" s="267"/>
      <c r="IM275" s="267"/>
      <c r="IN275" s="267"/>
      <c r="IO275" s="267"/>
      <c r="IP275" s="267"/>
      <c r="IQ275" s="267"/>
      <c r="IR275" s="267"/>
      <c r="IS275" s="270" t="s">
        <v>455</v>
      </c>
      <c r="IT275" s="267"/>
      <c r="IU275" s="267"/>
      <c r="IV275" s="267"/>
      <c r="IW275" s="267"/>
      <c r="IX275" s="267"/>
      <c r="IY275" s="267"/>
      <c r="IZ275" s="267"/>
      <c r="JA275" s="267"/>
      <c r="JB275" s="267"/>
      <c r="JC275" s="267"/>
      <c r="JD275" s="267"/>
      <c r="JE275" s="267"/>
      <c r="JF275" s="267"/>
      <c r="JG275" s="267"/>
      <c r="JH275" s="267"/>
      <c r="JI275" s="267"/>
      <c r="JJ275" s="267"/>
      <c r="JK275" s="267"/>
      <c r="JL275" s="267"/>
      <c r="JM275" s="267"/>
      <c r="JN275" s="267"/>
      <c r="JO275" s="267"/>
      <c r="JP275" s="267"/>
      <c r="JQ275" s="267"/>
      <c r="JR275" s="267"/>
      <c r="JS275" s="267"/>
      <c r="JT275" s="267"/>
      <c r="JU275" s="267"/>
      <c r="JV275" s="267"/>
      <c r="JW275" s="267"/>
      <c r="JX275" s="267"/>
      <c r="JY275" s="267"/>
      <c r="JZ275" s="267"/>
      <c r="KA275" s="267"/>
      <c r="KB275" s="267"/>
      <c r="KC275" s="267"/>
      <c r="KD275" s="267"/>
      <c r="KE275" s="270" t="s">
        <v>455</v>
      </c>
      <c r="KF275" s="267"/>
      <c r="KG275" s="267"/>
      <c r="KH275" s="267"/>
      <c r="KI275" s="267"/>
      <c r="KJ275" s="267"/>
      <c r="KK275" s="267"/>
      <c r="KL275" s="267"/>
      <c r="KM275" s="267"/>
      <c r="KN275" s="267"/>
      <c r="KO275" s="267"/>
      <c r="KP275" s="267"/>
      <c r="KQ275" s="267"/>
      <c r="KR275" s="267"/>
      <c r="KS275" s="267"/>
      <c r="KT275" s="267"/>
      <c r="KU275" s="267"/>
      <c r="KV275" s="267"/>
      <c r="KW275" s="267"/>
      <c r="KX275" s="267"/>
      <c r="KY275" s="267"/>
      <c r="KZ275" s="267"/>
      <c r="LA275" s="267"/>
      <c r="LB275" s="267"/>
      <c r="LC275" s="267"/>
      <c r="LD275" s="267"/>
      <c r="LE275" s="267"/>
      <c r="LF275" s="267"/>
      <c r="LG275" s="267"/>
      <c r="LH275" s="267"/>
      <c r="LI275" s="267"/>
      <c r="LJ275" s="267"/>
      <c r="LK275" s="267"/>
      <c r="LL275" s="267"/>
      <c r="LM275" s="267"/>
      <c r="LN275" s="267"/>
      <c r="LO275" s="267"/>
      <c r="LP275" s="267"/>
      <c r="LQ275" s="267"/>
      <c r="LR275" s="267"/>
      <c r="LS275" s="267"/>
      <c r="LT275" s="270" t="s">
        <v>455</v>
      </c>
      <c r="LU275" s="267"/>
      <c r="LV275" s="267"/>
      <c r="LW275" s="267"/>
      <c r="LX275" s="267"/>
      <c r="LY275" s="267"/>
      <c r="LZ275" s="267"/>
      <c r="MA275" s="267"/>
      <c r="MB275" s="267"/>
      <c r="MC275" s="267"/>
      <c r="MD275" s="267"/>
      <c r="ME275" s="267"/>
      <c r="MF275" s="267"/>
      <c r="MG275" s="267"/>
      <c r="MH275" s="267"/>
      <c r="MI275" s="267"/>
      <c r="MJ275" s="267"/>
      <c r="MK275" s="267"/>
      <c r="ML275" s="267"/>
      <c r="MM275" s="267"/>
      <c r="MN275" s="267"/>
      <c r="MO275" s="267"/>
      <c r="MP275" s="267"/>
      <c r="MQ275" s="267"/>
      <c r="MR275" s="267"/>
      <c r="MS275" s="267"/>
      <c r="MT275" s="267"/>
      <c r="MU275" s="267"/>
      <c r="MV275" s="267"/>
      <c r="MW275" s="267"/>
      <c r="MX275" s="267"/>
      <c r="MY275" s="267"/>
      <c r="MZ275" s="267"/>
      <c r="NA275" s="267"/>
      <c r="NB275" s="267"/>
      <c r="NC275" s="267"/>
      <c r="ND275" s="267"/>
      <c r="NE275" s="267"/>
      <c r="NF275" s="222"/>
      <c r="NG275" s="222"/>
      <c r="NH275" s="222"/>
      <c r="NI275" s="222"/>
      <c r="NJ275" s="222"/>
      <c r="NK275" s="222"/>
      <c r="NL275" s="222"/>
      <c r="NM275" s="222"/>
      <c r="NN275" s="222"/>
      <c r="NO275" s="222"/>
      <c r="NP275" s="222"/>
      <c r="NQ275" s="222"/>
      <c r="NR275" s="222"/>
      <c r="NS275" s="222"/>
      <c r="NT275" s="222"/>
      <c r="NU275" s="222"/>
      <c r="NV275" s="222"/>
      <c r="NW275" s="222"/>
      <c r="NX275" s="222"/>
      <c r="NY275" s="222"/>
      <c r="NZ275" s="222"/>
      <c r="OA275" s="222"/>
      <c r="OB275" s="222"/>
      <c r="OC275" s="222"/>
      <c r="OD275" s="222"/>
      <c r="OE275" s="222"/>
      <c r="OF275" s="222"/>
      <c r="OG275" s="222"/>
      <c r="OH275" s="222"/>
      <c r="OI275" s="222"/>
      <c r="OJ275" s="222"/>
      <c r="OK275" s="222"/>
      <c r="OL275" s="222"/>
      <c r="OM275" s="222"/>
      <c r="ON275" s="222"/>
      <c r="OO275" s="222"/>
      <c r="OP275" s="222"/>
      <c r="OQ275" s="222"/>
      <c r="OR275" s="222"/>
      <c r="OS275" s="267">
        <f>IF(ISERROR(#REF!),0,1)</f>
        <v>0</v>
      </c>
      <c r="OT275" s="267">
        <f t="shared" ref="OT275:OT292" si="74">IF(C275="YES",1,0)</f>
        <v>1</v>
      </c>
      <c r="OU275" s="267">
        <f t="shared" ref="OU275:OU292" si="75">IF(D275="YES",1,0)</f>
        <v>0</v>
      </c>
      <c r="OV275" s="223"/>
      <c r="OW275" s="223"/>
      <c r="OX275" s="223"/>
      <c r="OY275" s="223"/>
      <c r="OZ275" s="223"/>
      <c r="PA275" s="223"/>
      <c r="PB275" s="223"/>
      <c r="PC275" s="223"/>
      <c r="PD275" s="223"/>
      <c r="PE275" s="223"/>
      <c r="PF275" s="223"/>
      <c r="PG275" s="223"/>
      <c r="PH275" s="223"/>
      <c r="PI275" s="223"/>
      <c r="PJ275" s="223"/>
      <c r="PK275" s="223"/>
      <c r="PL275" s="223"/>
      <c r="PM275" s="223"/>
      <c r="PN275" s="223"/>
      <c r="PO275" s="223"/>
      <c r="PP275" s="223"/>
      <c r="PQ275" s="223"/>
      <c r="PR275" s="223"/>
      <c r="PS275" s="223"/>
      <c r="PT275" s="223"/>
      <c r="PU275" s="223"/>
      <c r="PV275" s="223"/>
      <c r="PW275" s="223"/>
      <c r="PX275" s="223"/>
      <c r="PY275" s="223"/>
      <c r="PZ275" s="223"/>
      <c r="QA275" s="223"/>
      <c r="QB275" s="223"/>
      <c r="QC275" s="223"/>
      <c r="QD275" s="223"/>
      <c r="QE275" s="223"/>
      <c r="QF275" s="223"/>
      <c r="QG275" s="223"/>
      <c r="QH275" s="223"/>
      <c r="QI275" s="223"/>
      <c r="QJ275" s="223"/>
      <c r="QK275" s="223"/>
      <c r="QL275" s="223"/>
      <c r="QM275" s="223"/>
      <c r="QN275" s="223"/>
      <c r="QO275" s="223"/>
      <c r="QP275" s="223"/>
      <c r="QQ275" s="223"/>
      <c r="QR275" s="223"/>
      <c r="QS275" s="223"/>
      <c r="QT275" s="223"/>
      <c r="QU275" s="223"/>
      <c r="QV275" s="223"/>
      <c r="QW275" s="223"/>
      <c r="QX275" s="223"/>
      <c r="QY275" s="223"/>
      <c r="QZ275" s="223"/>
      <c r="RA275" s="223"/>
      <c r="RB275" s="223"/>
      <c r="RC275" s="223"/>
      <c r="RD275" s="223"/>
      <c r="RE275" s="223"/>
      <c r="RF275" s="223"/>
      <c r="RG275" s="223"/>
      <c r="RH275" s="223"/>
      <c r="RI275" s="223"/>
      <c r="RJ275" s="223"/>
      <c r="RK275" s="223"/>
      <c r="RL275" s="223"/>
      <c r="RM275" s="223"/>
      <c r="RN275" s="223"/>
      <c r="RO275" s="223"/>
      <c r="RP275" s="223"/>
      <c r="RQ275" s="223"/>
      <c r="RR275" s="223"/>
      <c r="RS275" s="223"/>
      <c r="RT275" s="223"/>
      <c r="RU275" s="223"/>
      <c r="RV275" s="223"/>
      <c r="RW275" s="223"/>
      <c r="RX275" s="223"/>
      <c r="RY275" s="223"/>
      <c r="RZ275" s="223"/>
      <c r="SA275" s="223"/>
      <c r="SB275" s="223"/>
      <c r="SC275" s="223"/>
      <c r="SD275" s="223"/>
      <c r="SE275" s="223"/>
      <c r="SF275" s="223"/>
      <c r="SG275" s="223"/>
      <c r="SH275" s="223"/>
      <c r="SI275" s="223"/>
      <c r="SJ275" s="223"/>
      <c r="SK275" s="223"/>
      <c r="SL275" s="223"/>
      <c r="SM275" s="223"/>
      <c r="SN275" s="223"/>
      <c r="SO275" s="223"/>
      <c r="SP275" s="223"/>
      <c r="SQ275" s="223"/>
      <c r="SR275" s="223"/>
      <c r="SS275" s="223"/>
      <c r="ST275" s="223"/>
      <c r="SU275" s="223"/>
      <c r="SV275" s="223"/>
      <c r="SW275" s="223"/>
      <c r="SX275" s="223"/>
      <c r="SY275" s="223"/>
      <c r="SZ275" s="223"/>
      <c r="TA275" s="223"/>
      <c r="TB275" s="223"/>
      <c r="TC275" s="223"/>
      <c r="TD275" s="223"/>
      <c r="TE275" s="223"/>
      <c r="TF275" s="223"/>
      <c r="TG275" s="223"/>
      <c r="TH275" s="223"/>
      <c r="TI275" s="223"/>
      <c r="TJ275" s="223"/>
      <c r="TK275" s="223"/>
      <c r="TL275" s="223"/>
      <c r="TM275" s="223"/>
      <c r="TN275" s="223"/>
      <c r="TO275" s="223"/>
      <c r="TP275" s="223"/>
      <c r="TQ275" s="223"/>
      <c r="TR275" s="223"/>
      <c r="TS275" s="223"/>
      <c r="TT275" s="223"/>
      <c r="TU275" s="223"/>
      <c r="TV275" s="223"/>
      <c r="TW275" s="223"/>
      <c r="TX275" s="223"/>
      <c r="TY275" s="223"/>
      <c r="TZ275" s="223"/>
      <c r="UA275" s="223"/>
      <c r="UB275" s="223"/>
      <c r="UC275" s="223"/>
      <c r="UD275" s="223"/>
      <c r="UE275" s="223"/>
      <c r="UF275" s="223"/>
      <c r="UG275" s="223"/>
      <c r="UH275" s="223"/>
      <c r="UI275" s="223"/>
      <c r="UJ275" s="223"/>
      <c r="UK275" s="223"/>
      <c r="UL275" s="223"/>
      <c r="UM275" s="223"/>
      <c r="UN275" s="223"/>
      <c r="UO275" s="223"/>
      <c r="UP275" s="223"/>
      <c r="UQ275" s="223"/>
      <c r="UR275" s="223"/>
      <c r="US275" s="223"/>
      <c r="UT275" s="223"/>
      <c r="UU275" s="223"/>
      <c r="UV275" s="223"/>
      <c r="UW275" s="223"/>
      <c r="UX275" s="223"/>
      <c r="UY275" s="223"/>
      <c r="UZ275" s="223"/>
      <c r="VA275" s="223"/>
      <c r="VB275" s="223"/>
      <c r="VC275" s="223"/>
      <c r="VD275" s="223"/>
      <c r="VE275" s="223"/>
      <c r="VF275" s="223"/>
      <c r="VG275" s="223"/>
      <c r="VH275" s="223"/>
      <c r="VI275" s="223"/>
      <c r="VJ275" s="223"/>
      <c r="VK275" s="223"/>
      <c r="VL275" s="223"/>
      <c r="VM275" s="223"/>
      <c r="VN275" s="223"/>
      <c r="VO275" s="223"/>
      <c r="VP275" s="223"/>
      <c r="VQ275" s="223"/>
      <c r="VR275" s="223"/>
      <c r="VS275" s="223"/>
      <c r="VT275" s="223"/>
      <c r="VU275" s="223"/>
      <c r="VV275" s="223"/>
      <c r="VW275" s="223"/>
      <c r="VX275" s="223"/>
      <c r="VY275" s="223"/>
      <c r="VZ275" s="223"/>
      <c r="WA275" s="223"/>
      <c r="WB275" s="223"/>
      <c r="WC275" s="223"/>
      <c r="WD275" s="223"/>
      <c r="WE275" s="223"/>
      <c r="WF275" s="223"/>
      <c r="WG275" s="223"/>
      <c r="WH275" s="223"/>
      <c r="WI275" s="223"/>
      <c r="WJ275" s="223"/>
      <c r="WK275" s="223"/>
      <c r="WL275" s="223"/>
      <c r="WM275" s="223"/>
      <c r="WN275" s="223"/>
      <c r="WO275" s="223"/>
      <c r="WP275" s="223"/>
      <c r="WQ275" s="223"/>
      <c r="WR275" s="223"/>
      <c r="WS275" s="223"/>
      <c r="WT275" s="223"/>
      <c r="WU275" s="223"/>
      <c r="WV275" s="223"/>
      <c r="WW275" s="223"/>
      <c r="WX275" s="223"/>
      <c r="WY275" s="223"/>
      <c r="WZ275" s="223"/>
      <c r="XA275" s="223"/>
      <c r="XB275" s="223"/>
      <c r="XC275" s="223"/>
      <c r="XD275" s="223"/>
      <c r="XE275" s="223"/>
      <c r="XF275" s="223"/>
      <c r="XG275" s="223"/>
      <c r="XH275" s="223"/>
      <c r="XI275" s="223"/>
      <c r="XJ275" s="223"/>
      <c r="XK275" s="223"/>
      <c r="XL275" s="223"/>
      <c r="XM275" s="223"/>
      <c r="XN275" s="223"/>
      <c r="XO275" s="223"/>
      <c r="XP275" s="223"/>
      <c r="XQ275" s="223"/>
      <c r="XR275" s="223"/>
      <c r="XS275" s="223"/>
      <c r="XT275" s="223"/>
      <c r="XU275" s="223"/>
      <c r="XV275" s="223"/>
      <c r="XW275" s="223"/>
      <c r="XX275" s="223"/>
      <c r="XY275" s="223"/>
      <c r="XZ275" s="223"/>
      <c r="YA275" s="223"/>
      <c r="YB275" s="223"/>
      <c r="YC275" s="223"/>
      <c r="YD275" s="223"/>
      <c r="YE275" s="223"/>
      <c r="YF275" s="223"/>
      <c r="YG275" s="223"/>
      <c r="YH275" s="223"/>
      <c r="YI275" s="223"/>
      <c r="YJ275" s="223"/>
      <c r="YK275" s="223"/>
      <c r="YL275" s="223"/>
      <c r="YM275" s="223"/>
      <c r="YN275" s="223"/>
      <c r="YO275" s="223"/>
      <c r="YP275" s="223"/>
      <c r="YQ275" s="223"/>
      <c r="YR275" s="223"/>
      <c r="YS275" s="223"/>
      <c r="YT275" s="223"/>
      <c r="YU275" s="223"/>
      <c r="YV275" s="223"/>
      <c r="YW275" s="223"/>
      <c r="YX275" s="223"/>
      <c r="YY275" s="223"/>
      <c r="YZ275" s="223"/>
      <c r="ZA275" s="223"/>
      <c r="ZB275" s="223"/>
      <c r="ZC275" s="223"/>
      <c r="ZD275" s="223"/>
      <c r="ZE275" s="223"/>
      <c r="ZF275" s="223"/>
      <c r="ZG275" s="223"/>
      <c r="ZH275" s="223"/>
      <c r="ZI275" s="223"/>
      <c r="ZJ275" s="223"/>
      <c r="ZK275" s="223"/>
      <c r="ZL275" s="223"/>
      <c r="ZM275" s="223"/>
      <c r="ZN275" s="223"/>
      <c r="ZO275" s="223"/>
      <c r="ZP275" s="223"/>
      <c r="ZQ275" s="223"/>
      <c r="ZR275" s="223"/>
      <c r="ZS275" s="223"/>
      <c r="ZT275" s="223"/>
      <c r="ZU275" s="223"/>
      <c r="ZV275" s="223"/>
      <c r="ZW275" s="223"/>
      <c r="ZX275" s="223"/>
      <c r="ZY275" s="223"/>
      <c r="ZZ275" s="223"/>
      <c r="AAA275" s="223"/>
      <c r="AAB275" s="223"/>
      <c r="AAC275" s="223"/>
      <c r="AAD275" s="223"/>
      <c r="AAE275" s="223"/>
      <c r="AAF275" s="223"/>
      <c r="AAG275" s="223"/>
      <c r="AAH275" s="223"/>
      <c r="AAI275" s="223"/>
      <c r="AAJ275" s="223"/>
      <c r="AAK275" s="223"/>
      <c r="AAL275" s="223"/>
      <c r="AAM275" s="223"/>
      <c r="AAN275" s="223"/>
      <c r="AAO275" s="223"/>
      <c r="AAP275" s="223"/>
      <c r="AAQ275" s="223"/>
      <c r="AAR275" s="223"/>
      <c r="AAS275" s="223"/>
      <c r="AAT275" s="223"/>
      <c r="AAU275" s="223"/>
      <c r="AAV275" s="223"/>
      <c r="AAW275" s="223"/>
      <c r="AAX275" s="223"/>
      <c r="AAY275" s="223"/>
      <c r="AAZ275" s="223"/>
      <c r="ABA275" s="223"/>
      <c r="ABB275" s="223"/>
      <c r="ABC275" s="223"/>
      <c r="ABD275" s="223"/>
      <c r="ABE275" s="223"/>
      <c r="ABF275" s="223"/>
      <c r="ABG275" s="223"/>
      <c r="ABH275" s="223"/>
      <c r="ABI275" s="223"/>
      <c r="ABJ275" s="223"/>
      <c r="ABK275" s="223"/>
      <c r="ABL275" s="223"/>
      <c r="ABM275" s="223"/>
      <c r="ABN275" s="223"/>
      <c r="ABO275" s="223"/>
      <c r="ABP275" s="223"/>
      <c r="ABQ275" s="223"/>
      <c r="ABR275" s="223"/>
      <c r="ABS275" s="223"/>
      <c r="ABT275" s="223"/>
      <c r="ABU275" s="223"/>
      <c r="ABV275" s="223"/>
      <c r="ABW275" s="223"/>
      <c r="ABX275" s="223"/>
      <c r="ABY275" s="223"/>
      <c r="ABZ275" s="223"/>
      <c r="ACA275" s="223"/>
      <c r="ACB275" s="223"/>
      <c r="ACC275" s="223"/>
      <c r="ACD275" s="223"/>
      <c r="ACE275" s="223"/>
      <c r="ACF275" s="223"/>
      <c r="ACG275" s="223"/>
      <c r="ACH275" s="223"/>
      <c r="ACI275" s="223"/>
      <c r="ACJ275" s="223"/>
      <c r="ACK275" s="223"/>
      <c r="ACL275" s="223"/>
      <c r="ACM275" s="223"/>
      <c r="ACN275" s="223"/>
      <c r="ACO275" s="223"/>
      <c r="ACP275" s="223"/>
      <c r="ACQ275" s="223"/>
      <c r="ACR275" s="223"/>
      <c r="ACS275" s="223"/>
      <c r="ACT275" s="223"/>
      <c r="ACU275" s="223"/>
      <c r="ACV275" s="223"/>
      <c r="ACW275" s="223"/>
      <c r="ACX275" s="223"/>
      <c r="ACY275" s="223"/>
      <c r="ACZ275" s="223"/>
      <c r="ADA275" s="223"/>
      <c r="ADB275" s="223"/>
      <c r="ADC275" s="223"/>
      <c r="ADD275" s="223"/>
      <c r="ADE275" s="223"/>
      <c r="ADF275" s="223"/>
      <c r="ADG275" s="223"/>
      <c r="ADH275" s="223"/>
      <c r="ADI275" s="223"/>
      <c r="ADJ275" s="223"/>
      <c r="ADK275" s="223"/>
      <c r="ADL275" s="223"/>
      <c r="ADM275" s="223"/>
      <c r="ADN275" s="223"/>
      <c r="ADO275" s="223"/>
      <c r="ADP275" s="223"/>
      <c r="ADQ275" s="223"/>
      <c r="ADR275" s="223"/>
      <c r="ADS275" s="223"/>
      <c r="ADT275" s="223"/>
      <c r="ADU275" s="223"/>
      <c r="ADV275" s="223"/>
      <c r="ADW275" s="223"/>
      <c r="ADX275" s="223"/>
      <c r="ADY275" s="223"/>
      <c r="ADZ275" s="223"/>
      <c r="AEA275" s="223"/>
      <c r="AEB275" s="223"/>
      <c r="AEC275" s="223"/>
      <c r="AED275" s="223"/>
      <c r="AEE275" s="223"/>
      <c r="AEF275" s="223"/>
      <c r="AEG275" s="223"/>
      <c r="AEH275" s="223"/>
      <c r="AEI275" s="223"/>
      <c r="AEJ275" s="223"/>
      <c r="AEK275" s="223"/>
      <c r="AEL275" s="223"/>
      <c r="AEM275" s="223"/>
      <c r="AEN275" s="223"/>
      <c r="AEO275" s="223"/>
      <c r="AEP275" s="223"/>
      <c r="AEQ275" s="223"/>
      <c r="AER275" s="223"/>
      <c r="AES275" s="223"/>
      <c r="AET275" s="223"/>
      <c r="AEU275" s="223"/>
      <c r="AEV275" s="223"/>
      <c r="AEW275" s="223"/>
      <c r="AEX275" s="223"/>
      <c r="AEY275" s="223"/>
      <c r="AEZ275" s="223"/>
      <c r="AFA275" s="223"/>
      <c r="AFB275" s="223"/>
      <c r="AFC275" s="223"/>
      <c r="AFD275" s="223"/>
      <c r="AFE275" s="223"/>
      <c r="AFF275" s="223"/>
      <c r="AFG275" s="223"/>
      <c r="AFH275" s="223"/>
      <c r="AFI275" s="223"/>
      <c r="AFJ275" s="223"/>
      <c r="AFK275" s="223"/>
      <c r="AFL275" s="223"/>
      <c r="AFM275" s="223"/>
      <c r="AFN275" s="223"/>
      <c r="AFO275" s="223"/>
      <c r="AFP275" s="223"/>
      <c r="AFQ275" s="223"/>
      <c r="AFR275" s="223"/>
      <c r="AFS275" s="223"/>
      <c r="AFT275" s="223"/>
    </row>
    <row r="276" spans="1:852" s="64" customFormat="1">
      <c r="A276" s="267" t="s">
        <v>891</v>
      </c>
      <c r="B276" s="579" t="s">
        <v>10057</v>
      </c>
      <c r="C276" s="840" t="str">
        <f>IF(Severity!F276&gt;=0.5,"YES","NO")</f>
        <v>YES</v>
      </c>
      <c r="D276" s="840" t="str">
        <f>IF(Severity!G276&gt;=0.5,"YES","NO")</f>
        <v>NO</v>
      </c>
      <c r="E276" s="208">
        <v>9</v>
      </c>
      <c r="F276" s="208">
        <v>2</v>
      </c>
      <c r="G276" s="90" t="s">
        <v>335</v>
      </c>
      <c r="H276" s="270" t="s">
        <v>455</v>
      </c>
      <c r="I276" s="270">
        <v>3</v>
      </c>
      <c r="J276" s="270">
        <v>12</v>
      </c>
      <c r="K276" s="270" t="s">
        <v>455</v>
      </c>
      <c r="L276" s="267"/>
      <c r="M276" s="267"/>
      <c r="N276" s="270"/>
      <c r="O276" s="270" t="s">
        <v>455</v>
      </c>
      <c r="P276" s="267"/>
      <c r="Q276" s="267"/>
      <c r="R276" s="267"/>
      <c r="S276" s="270" t="s">
        <v>602</v>
      </c>
      <c r="T276" s="270">
        <v>21</v>
      </c>
      <c r="U276" s="113">
        <v>28.2</v>
      </c>
      <c r="V276" s="113">
        <v>4.0999999999999996</v>
      </c>
      <c r="W276" s="113"/>
      <c r="X276" s="113"/>
      <c r="Y276" s="113"/>
      <c r="Z276" s="113"/>
      <c r="AA276" s="113"/>
      <c r="AB276" s="113"/>
      <c r="AC276" s="113"/>
      <c r="AD276" s="113"/>
      <c r="AE276" s="114">
        <v>-8.6</v>
      </c>
      <c r="AF276" s="113">
        <v>6.3</v>
      </c>
      <c r="AG276" s="113"/>
      <c r="AH276" s="113"/>
      <c r="AI276" s="267">
        <v>72</v>
      </c>
      <c r="AJ276" s="267">
        <f t="shared" si="72"/>
        <v>60</v>
      </c>
      <c r="AK276" s="267" t="s">
        <v>455</v>
      </c>
      <c r="AL276" s="90" t="s">
        <v>3011</v>
      </c>
      <c r="AM276" s="270" t="s">
        <v>455</v>
      </c>
      <c r="AN276" s="270">
        <v>4</v>
      </c>
      <c r="AO276" s="270">
        <v>9</v>
      </c>
      <c r="AP276" s="270" t="s">
        <v>455</v>
      </c>
      <c r="AQ276" s="267"/>
      <c r="AR276" s="267"/>
      <c r="AS276" s="267"/>
      <c r="AT276" s="270" t="s">
        <v>455</v>
      </c>
      <c r="AU276" s="267"/>
      <c r="AV276" s="267"/>
      <c r="AW276" s="267"/>
      <c r="AX276" s="267" t="s">
        <v>602</v>
      </c>
      <c r="AY276" s="267">
        <v>21</v>
      </c>
      <c r="AZ276" s="114">
        <v>27.5</v>
      </c>
      <c r="BA276" s="114">
        <v>4.0999999999999996</v>
      </c>
      <c r="BB276" s="114"/>
      <c r="BC276" s="114"/>
      <c r="BD276" s="114"/>
      <c r="BE276" s="114"/>
      <c r="BF276" s="114"/>
      <c r="BG276" s="114"/>
      <c r="BH276" s="114"/>
      <c r="BI276" s="114"/>
      <c r="BJ276" s="114">
        <v>-6.4</v>
      </c>
      <c r="BK276" s="114">
        <v>6.7</v>
      </c>
      <c r="BL276" s="114"/>
      <c r="BM276" s="114"/>
      <c r="BN276" s="270">
        <v>72</v>
      </c>
      <c r="BO276" s="270">
        <f t="shared" si="73"/>
        <v>63</v>
      </c>
      <c r="BP276" s="270" t="s">
        <v>455</v>
      </c>
      <c r="BQ276" s="90"/>
      <c r="BR276" s="270" t="s">
        <v>455</v>
      </c>
      <c r="BS276" s="267"/>
      <c r="BT276" s="267"/>
      <c r="BU276" s="267"/>
      <c r="BV276" s="267"/>
      <c r="BW276" s="267"/>
      <c r="BX276" s="267"/>
      <c r="BY276" s="267"/>
      <c r="BZ276" s="267"/>
      <c r="CA276" s="267"/>
      <c r="CB276" s="267"/>
      <c r="CC276" s="267"/>
      <c r="CD276" s="267"/>
      <c r="CE276" s="114"/>
      <c r="CF276" s="114"/>
      <c r="CG276" s="114"/>
      <c r="CH276" s="114"/>
      <c r="CI276" s="114"/>
      <c r="CJ276" s="114"/>
      <c r="CK276" s="114"/>
      <c r="CL276" s="114"/>
      <c r="CM276" s="114"/>
      <c r="CN276" s="114"/>
      <c r="CO276" s="114"/>
      <c r="CP276" s="114"/>
      <c r="CQ276" s="114"/>
      <c r="CR276" s="114"/>
      <c r="CS276" s="267"/>
      <c r="CT276" s="267"/>
      <c r="CU276" s="267"/>
      <c r="CV276" s="270"/>
      <c r="CW276" s="270" t="s">
        <v>455</v>
      </c>
      <c r="CX276" s="270"/>
      <c r="CY276" s="267"/>
      <c r="CZ276" s="267"/>
      <c r="DA276" s="267"/>
      <c r="DB276" s="267"/>
      <c r="DC276" s="267"/>
      <c r="DD276" s="267"/>
      <c r="DE276" s="267"/>
      <c r="DF276" s="267"/>
      <c r="DG276" s="267"/>
      <c r="DH276" s="267"/>
      <c r="DI276" s="267"/>
      <c r="DJ276" s="113"/>
      <c r="DK276" s="113"/>
      <c r="DL276" s="113"/>
      <c r="DM276" s="113"/>
      <c r="DN276" s="113"/>
      <c r="DO276" s="113"/>
      <c r="DP276" s="113"/>
      <c r="DQ276" s="113"/>
      <c r="DR276" s="113"/>
      <c r="DS276" s="113"/>
      <c r="DT276" s="113"/>
      <c r="DU276" s="113"/>
      <c r="DV276" s="113"/>
      <c r="DW276" s="113"/>
      <c r="DX276" s="267"/>
      <c r="DY276" s="267"/>
      <c r="DZ276" s="267"/>
      <c r="EA276" s="267"/>
      <c r="EB276" s="270" t="s">
        <v>455</v>
      </c>
      <c r="EC276" s="267"/>
      <c r="ED276" s="267"/>
      <c r="EE276" s="267"/>
      <c r="EF276" s="267"/>
      <c r="EG276" s="267"/>
      <c r="EH276" s="267"/>
      <c r="EI276" s="267"/>
      <c r="EJ276" s="267"/>
      <c r="EK276" s="267"/>
      <c r="EL276" s="267"/>
      <c r="EM276" s="267"/>
      <c r="EN276" s="113"/>
      <c r="EO276" s="113"/>
      <c r="EP276" s="113"/>
      <c r="EQ276" s="113"/>
      <c r="ER276" s="113"/>
      <c r="ES276" s="113"/>
      <c r="ET276" s="113"/>
      <c r="EU276" s="113"/>
      <c r="EV276" s="113"/>
      <c r="EW276" s="113"/>
      <c r="EX276" s="113"/>
      <c r="EY276" s="113"/>
      <c r="EZ276" s="113"/>
      <c r="FA276" s="113"/>
      <c r="FB276" s="267"/>
      <c r="FC276" s="267"/>
      <c r="FD276" s="267"/>
      <c r="FE276" s="267"/>
      <c r="FF276" s="270" t="s">
        <v>455</v>
      </c>
      <c r="FG276" s="267"/>
      <c r="FH276" s="267"/>
      <c r="FI276" s="267"/>
      <c r="FJ276" s="267"/>
      <c r="FK276" s="267"/>
      <c r="FL276" s="267"/>
      <c r="FM276" s="267"/>
      <c r="FN276" s="267"/>
      <c r="FO276" s="267"/>
      <c r="FP276" s="267"/>
      <c r="FQ276" s="267"/>
      <c r="FR276" s="267"/>
      <c r="FS276" s="267"/>
      <c r="FT276" s="267"/>
      <c r="FU276" s="267"/>
      <c r="FV276" s="267"/>
      <c r="FW276" s="267"/>
      <c r="FX276" s="267"/>
      <c r="FY276" s="267"/>
      <c r="FZ276" s="267"/>
      <c r="GA276" s="267"/>
      <c r="GB276" s="267"/>
      <c r="GC276" s="267"/>
      <c r="GD276" s="267"/>
      <c r="GE276" s="267"/>
      <c r="GF276" s="267"/>
      <c r="GG276" s="267"/>
      <c r="GH276" s="267"/>
      <c r="GI276" s="267"/>
      <c r="GJ276" s="267"/>
      <c r="GK276" s="267"/>
      <c r="GL276" s="267"/>
      <c r="GM276" s="267"/>
      <c r="GN276" s="267"/>
      <c r="GO276" s="267"/>
      <c r="GP276" s="267"/>
      <c r="GQ276" s="267"/>
      <c r="GR276" s="267"/>
      <c r="GS276" s="267"/>
      <c r="GT276" s="267"/>
      <c r="GU276" s="267"/>
      <c r="GV276" s="267"/>
      <c r="GW276" s="267"/>
      <c r="GX276" s="267"/>
      <c r="GY276" s="267"/>
      <c r="GZ276" s="267"/>
      <c r="HA276" s="267"/>
      <c r="HB276" s="267"/>
      <c r="HC276" s="267"/>
      <c r="HD276" s="270" t="s">
        <v>455</v>
      </c>
      <c r="HE276" s="267"/>
      <c r="HF276" s="267"/>
      <c r="HG276" s="267"/>
      <c r="HH276" s="267"/>
      <c r="HI276" s="267"/>
      <c r="HJ276" s="267"/>
      <c r="HK276" s="267"/>
      <c r="HL276" s="267"/>
      <c r="HM276" s="267"/>
      <c r="HN276" s="267"/>
      <c r="HO276" s="267"/>
      <c r="HP276" s="267"/>
      <c r="HQ276" s="267"/>
      <c r="HR276" s="267"/>
      <c r="HS276" s="267"/>
      <c r="HT276" s="267"/>
      <c r="HU276" s="267"/>
      <c r="HV276" s="267"/>
      <c r="HW276" s="267"/>
      <c r="HX276" s="267"/>
      <c r="HY276" s="267"/>
      <c r="HZ276" s="267"/>
      <c r="IA276" s="267"/>
      <c r="IB276" s="267"/>
      <c r="IC276" s="267"/>
      <c r="ID276" s="267"/>
      <c r="IE276" s="267"/>
      <c r="IF276" s="267"/>
      <c r="IG276" s="267"/>
      <c r="IH276" s="267"/>
      <c r="II276" s="267"/>
      <c r="IJ276" s="267"/>
      <c r="IK276" s="267"/>
      <c r="IL276" s="267"/>
      <c r="IM276" s="267"/>
      <c r="IN276" s="267"/>
      <c r="IO276" s="267"/>
      <c r="IP276" s="267"/>
      <c r="IQ276" s="267"/>
      <c r="IR276" s="267"/>
      <c r="IS276" s="270" t="s">
        <v>455</v>
      </c>
      <c r="IT276" s="267"/>
      <c r="IU276" s="267"/>
      <c r="IV276" s="267"/>
      <c r="IW276" s="267"/>
      <c r="IX276" s="267"/>
      <c r="IY276" s="267"/>
      <c r="IZ276" s="267"/>
      <c r="JA276" s="267"/>
      <c r="JB276" s="267"/>
      <c r="JC276" s="267"/>
      <c r="JD276" s="267"/>
      <c r="JE276" s="267"/>
      <c r="JF276" s="267"/>
      <c r="JG276" s="267"/>
      <c r="JH276" s="267"/>
      <c r="JI276" s="267"/>
      <c r="JJ276" s="267"/>
      <c r="JK276" s="267"/>
      <c r="JL276" s="267"/>
      <c r="JM276" s="267"/>
      <c r="JN276" s="267"/>
      <c r="JO276" s="267"/>
      <c r="JP276" s="267"/>
      <c r="JQ276" s="267"/>
      <c r="JR276" s="267"/>
      <c r="JS276" s="267"/>
      <c r="JT276" s="267"/>
      <c r="JU276" s="267"/>
      <c r="JV276" s="267"/>
      <c r="JW276" s="267"/>
      <c r="JX276" s="267"/>
      <c r="JY276" s="267"/>
      <c r="JZ276" s="267"/>
      <c r="KA276" s="267"/>
      <c r="KB276" s="267"/>
      <c r="KC276" s="267"/>
      <c r="KD276" s="267"/>
      <c r="KE276" s="270" t="s">
        <v>455</v>
      </c>
      <c r="KF276" s="267"/>
      <c r="KG276" s="267"/>
      <c r="KH276" s="267"/>
      <c r="KI276" s="267"/>
      <c r="KJ276" s="267"/>
      <c r="KK276" s="267"/>
      <c r="KL276" s="267"/>
      <c r="KM276" s="267"/>
      <c r="KN276" s="267"/>
      <c r="KO276" s="267"/>
      <c r="KP276" s="267"/>
      <c r="KQ276" s="267"/>
      <c r="KR276" s="267"/>
      <c r="KS276" s="267"/>
      <c r="KT276" s="267"/>
      <c r="KU276" s="267"/>
      <c r="KV276" s="267"/>
      <c r="KW276" s="267"/>
      <c r="KX276" s="267"/>
      <c r="KY276" s="267"/>
      <c r="KZ276" s="267"/>
      <c r="LA276" s="267"/>
      <c r="LB276" s="267"/>
      <c r="LC276" s="267"/>
      <c r="LD276" s="267"/>
      <c r="LE276" s="267"/>
      <c r="LF276" s="267"/>
      <c r="LG276" s="267"/>
      <c r="LH276" s="267"/>
      <c r="LI276" s="267"/>
      <c r="LJ276" s="267"/>
      <c r="LK276" s="267"/>
      <c r="LL276" s="267"/>
      <c r="LM276" s="267"/>
      <c r="LN276" s="267"/>
      <c r="LO276" s="267"/>
      <c r="LP276" s="267"/>
      <c r="LQ276" s="267"/>
      <c r="LR276" s="267"/>
      <c r="LS276" s="267"/>
      <c r="LT276" s="270" t="s">
        <v>455</v>
      </c>
      <c r="LU276" s="267"/>
      <c r="LV276" s="267"/>
      <c r="LW276" s="267"/>
      <c r="LX276" s="267"/>
      <c r="LY276" s="267"/>
      <c r="LZ276" s="267"/>
      <c r="MA276" s="267"/>
      <c r="MB276" s="267"/>
      <c r="MC276" s="267"/>
      <c r="MD276" s="267"/>
      <c r="ME276" s="267"/>
      <c r="MF276" s="267"/>
      <c r="MG276" s="267"/>
      <c r="MH276" s="267"/>
      <c r="MI276" s="267"/>
      <c r="MJ276" s="267"/>
      <c r="MK276" s="267"/>
      <c r="ML276" s="267"/>
      <c r="MM276" s="267"/>
      <c r="MN276" s="267"/>
      <c r="MO276" s="267"/>
      <c r="MP276" s="267"/>
      <c r="MQ276" s="267"/>
      <c r="MR276" s="267"/>
      <c r="MS276" s="267"/>
      <c r="MT276" s="267"/>
      <c r="MU276" s="267"/>
      <c r="MV276" s="267"/>
      <c r="MW276" s="267"/>
      <c r="MX276" s="267"/>
      <c r="MY276" s="267"/>
      <c r="MZ276" s="267"/>
      <c r="NA276" s="267"/>
      <c r="NB276" s="267"/>
      <c r="NC276" s="267"/>
      <c r="ND276" s="267"/>
      <c r="NE276" s="267"/>
      <c r="NF276" s="267"/>
      <c r="NG276" s="267"/>
      <c r="NH276" s="267"/>
      <c r="NI276" s="267"/>
      <c r="NJ276" s="267"/>
      <c r="NK276" s="267"/>
      <c r="NL276" s="267"/>
      <c r="NM276" s="267"/>
      <c r="NN276" s="267"/>
      <c r="NO276" s="267"/>
      <c r="NP276" s="267"/>
      <c r="NQ276" s="267"/>
      <c r="NR276" s="267"/>
      <c r="NS276" s="267"/>
      <c r="NT276" s="267"/>
      <c r="NU276" s="267"/>
      <c r="NV276" s="267"/>
      <c r="NW276" s="267"/>
      <c r="NX276" s="267"/>
      <c r="NY276" s="267"/>
      <c r="NZ276" s="267"/>
      <c r="OA276" s="267"/>
      <c r="OB276" s="267"/>
      <c r="OC276" s="267"/>
      <c r="OD276" s="267"/>
      <c r="OE276" s="267"/>
      <c r="OF276" s="267"/>
      <c r="OG276" s="267"/>
      <c r="OH276" s="267"/>
      <c r="OI276" s="267"/>
      <c r="OJ276" s="267"/>
      <c r="OK276" s="267"/>
      <c r="OL276" s="267"/>
      <c r="OM276" s="267"/>
      <c r="ON276" s="267"/>
      <c r="OO276" s="267"/>
      <c r="OP276" s="267"/>
      <c r="OQ276" s="267"/>
      <c r="OR276" s="267"/>
      <c r="OS276" s="267">
        <f>IF(ISERROR(#REF!),0,1)</f>
        <v>0</v>
      </c>
      <c r="OT276" s="267">
        <f t="shared" si="74"/>
        <v>1</v>
      </c>
      <c r="OU276" s="267">
        <f t="shared" si="75"/>
        <v>0</v>
      </c>
      <c r="OV276" s="223"/>
      <c r="OW276" s="223"/>
      <c r="OX276" s="223"/>
      <c r="OY276" s="223"/>
      <c r="OZ276" s="223"/>
      <c r="PA276" s="223"/>
      <c r="PB276" s="223"/>
      <c r="PC276" s="223"/>
      <c r="PD276" s="223"/>
      <c r="PE276" s="223"/>
      <c r="PF276" s="223"/>
      <c r="PG276" s="223"/>
      <c r="PH276" s="223"/>
      <c r="PI276" s="223"/>
      <c r="PJ276" s="223"/>
      <c r="PK276" s="223"/>
      <c r="PL276" s="223"/>
      <c r="PM276" s="223"/>
      <c r="PN276" s="223"/>
      <c r="PO276" s="223"/>
      <c r="PP276" s="223"/>
      <c r="PQ276" s="223"/>
      <c r="PR276" s="223"/>
      <c r="PS276" s="223"/>
      <c r="PT276" s="223"/>
      <c r="PU276" s="223"/>
      <c r="PV276" s="223"/>
      <c r="PW276" s="223"/>
      <c r="PX276" s="223"/>
      <c r="PY276" s="223"/>
      <c r="PZ276" s="223"/>
      <c r="QA276" s="223"/>
      <c r="QB276" s="223"/>
      <c r="QC276" s="223"/>
      <c r="QD276" s="223"/>
      <c r="QE276" s="223"/>
      <c r="QF276" s="223"/>
      <c r="QG276" s="223"/>
      <c r="QH276" s="223"/>
      <c r="QI276" s="223"/>
      <c r="QJ276" s="223"/>
      <c r="QK276" s="223"/>
      <c r="QL276" s="223"/>
      <c r="QM276" s="223"/>
      <c r="QN276" s="223"/>
      <c r="QO276" s="223"/>
      <c r="QP276" s="223"/>
      <c r="QQ276" s="223"/>
      <c r="QR276" s="223"/>
      <c r="QS276" s="223"/>
      <c r="QT276" s="223"/>
      <c r="QU276" s="223"/>
      <c r="QV276" s="223"/>
      <c r="QW276" s="223"/>
      <c r="QX276" s="223"/>
      <c r="QY276" s="223"/>
      <c r="QZ276" s="223"/>
      <c r="RA276" s="223"/>
      <c r="RB276" s="223"/>
      <c r="RC276" s="223"/>
      <c r="RD276" s="223"/>
      <c r="RE276" s="223"/>
      <c r="RF276" s="223"/>
      <c r="RG276" s="223"/>
      <c r="RH276" s="223"/>
      <c r="RI276" s="223"/>
      <c r="RJ276" s="223"/>
      <c r="RK276" s="223"/>
      <c r="RL276" s="223"/>
      <c r="RM276" s="223"/>
      <c r="RN276" s="223"/>
      <c r="RO276" s="223"/>
      <c r="RP276" s="223"/>
      <c r="RQ276" s="223"/>
      <c r="RR276" s="223"/>
      <c r="RS276" s="223"/>
      <c r="RT276" s="223"/>
      <c r="RU276" s="223"/>
      <c r="RV276" s="223"/>
      <c r="RW276" s="223"/>
      <c r="RX276" s="223"/>
      <c r="RY276" s="223"/>
      <c r="RZ276" s="223"/>
      <c r="SA276" s="223"/>
      <c r="SB276" s="223"/>
      <c r="SC276" s="223"/>
      <c r="SD276" s="223"/>
      <c r="SE276" s="223"/>
      <c r="SF276" s="223"/>
      <c r="SG276" s="223"/>
      <c r="SH276" s="223"/>
      <c r="SI276" s="223"/>
      <c r="SJ276" s="223"/>
      <c r="SK276" s="223"/>
      <c r="SL276" s="223"/>
      <c r="SM276" s="223"/>
      <c r="SN276" s="223"/>
      <c r="SO276" s="223"/>
      <c r="SP276" s="223"/>
      <c r="SQ276" s="223"/>
      <c r="SR276" s="223"/>
      <c r="SS276" s="223"/>
      <c r="ST276" s="223"/>
      <c r="SU276" s="223"/>
      <c r="SV276" s="223"/>
      <c r="SW276" s="223"/>
      <c r="SX276" s="223"/>
      <c r="SY276" s="223"/>
      <c r="SZ276" s="223"/>
      <c r="TA276" s="223"/>
      <c r="TB276" s="223"/>
      <c r="TC276" s="223"/>
      <c r="TD276" s="223"/>
      <c r="TE276" s="223"/>
      <c r="TF276" s="223"/>
      <c r="TG276" s="223"/>
      <c r="TH276" s="223"/>
      <c r="TI276" s="223"/>
      <c r="TJ276" s="223"/>
      <c r="TK276" s="223"/>
      <c r="TL276" s="223"/>
      <c r="TM276" s="223"/>
      <c r="TN276" s="223"/>
      <c r="TO276" s="223"/>
      <c r="TP276" s="223"/>
      <c r="TQ276" s="223"/>
      <c r="TR276" s="223"/>
      <c r="TS276" s="223"/>
      <c r="TT276" s="223"/>
      <c r="TU276" s="223"/>
      <c r="TV276" s="223"/>
      <c r="TW276" s="223"/>
      <c r="TX276" s="223"/>
      <c r="TY276" s="223"/>
      <c r="TZ276" s="223"/>
      <c r="UA276" s="223"/>
      <c r="UB276" s="223"/>
      <c r="UC276" s="223"/>
      <c r="UD276" s="223"/>
      <c r="UE276" s="223"/>
      <c r="UF276" s="223"/>
      <c r="UG276" s="223"/>
      <c r="UH276" s="223"/>
      <c r="UI276" s="223"/>
      <c r="UJ276" s="223"/>
      <c r="UK276" s="223"/>
      <c r="UL276" s="223"/>
      <c r="UM276" s="223"/>
      <c r="UN276" s="223"/>
      <c r="UO276" s="223"/>
      <c r="UP276" s="223"/>
      <c r="UQ276" s="223"/>
      <c r="UR276" s="223"/>
      <c r="US276" s="223"/>
      <c r="UT276" s="223"/>
      <c r="UU276" s="223"/>
      <c r="UV276" s="223"/>
      <c r="UW276" s="223"/>
      <c r="UX276" s="223"/>
      <c r="UY276" s="223"/>
      <c r="UZ276" s="223"/>
      <c r="VA276" s="223"/>
      <c r="VB276" s="223"/>
      <c r="VC276" s="223"/>
      <c r="VD276" s="223"/>
      <c r="VE276" s="223"/>
      <c r="VF276" s="223"/>
      <c r="VG276" s="223"/>
      <c r="VH276" s="223"/>
      <c r="VI276" s="223"/>
      <c r="VJ276" s="223"/>
      <c r="VK276" s="223"/>
      <c r="VL276" s="223"/>
      <c r="VM276" s="223"/>
      <c r="VN276" s="223"/>
      <c r="VO276" s="223"/>
      <c r="VP276" s="223"/>
      <c r="VQ276" s="223"/>
      <c r="VR276" s="223"/>
      <c r="VS276" s="223"/>
      <c r="VT276" s="223"/>
      <c r="VU276" s="223"/>
      <c r="VV276" s="223"/>
      <c r="VW276" s="223"/>
      <c r="VX276" s="223"/>
      <c r="VY276" s="223"/>
      <c r="VZ276" s="223"/>
      <c r="WA276" s="223"/>
      <c r="WB276" s="223"/>
      <c r="WC276" s="223"/>
      <c r="WD276" s="223"/>
      <c r="WE276" s="223"/>
      <c r="WF276" s="223"/>
      <c r="WG276" s="223"/>
      <c r="WH276" s="223"/>
      <c r="WI276" s="223"/>
      <c r="WJ276" s="223"/>
      <c r="WK276" s="223"/>
      <c r="WL276" s="223"/>
      <c r="WM276" s="223"/>
      <c r="WN276" s="223"/>
      <c r="WO276" s="223"/>
      <c r="WP276" s="223"/>
      <c r="WQ276" s="223"/>
      <c r="WR276" s="223"/>
      <c r="WS276" s="223"/>
      <c r="WT276" s="223"/>
      <c r="WU276" s="223"/>
      <c r="WV276" s="223"/>
      <c r="WW276" s="223"/>
      <c r="WX276" s="223"/>
      <c r="WY276" s="223"/>
      <c r="WZ276" s="223"/>
      <c r="XA276" s="223"/>
      <c r="XB276" s="223"/>
      <c r="XC276" s="223"/>
      <c r="XD276" s="223"/>
      <c r="XE276" s="223"/>
      <c r="XF276" s="223"/>
      <c r="XG276" s="223"/>
      <c r="XH276" s="223"/>
      <c r="XI276" s="223"/>
      <c r="XJ276" s="223"/>
      <c r="XK276" s="223"/>
      <c r="XL276" s="223"/>
      <c r="XM276" s="223"/>
      <c r="XN276" s="223"/>
      <c r="XO276" s="223"/>
      <c r="XP276" s="223"/>
      <c r="XQ276" s="223"/>
      <c r="XR276" s="223"/>
      <c r="XS276" s="223"/>
      <c r="XT276" s="223"/>
      <c r="XU276" s="223"/>
      <c r="XV276" s="223"/>
      <c r="XW276" s="223"/>
      <c r="XX276" s="223"/>
      <c r="XY276" s="223"/>
      <c r="XZ276" s="223"/>
      <c r="YA276" s="223"/>
      <c r="YB276" s="223"/>
      <c r="YC276" s="223"/>
      <c r="YD276" s="223"/>
      <c r="YE276" s="223"/>
      <c r="YF276" s="223"/>
      <c r="YG276" s="223"/>
      <c r="YH276" s="223"/>
      <c r="YI276" s="223"/>
      <c r="YJ276" s="223"/>
      <c r="YK276" s="223"/>
      <c r="YL276" s="223"/>
      <c r="YM276" s="223"/>
      <c r="YN276" s="223"/>
      <c r="YO276" s="223"/>
      <c r="YP276" s="223"/>
      <c r="YQ276" s="223"/>
      <c r="YR276" s="223"/>
      <c r="YS276" s="223"/>
      <c r="YT276" s="223"/>
      <c r="YU276" s="223"/>
      <c r="YV276" s="223"/>
      <c r="YW276" s="223"/>
      <c r="YX276" s="223"/>
      <c r="YY276" s="223"/>
      <c r="YZ276" s="223"/>
      <c r="ZA276" s="223"/>
      <c r="ZB276" s="223"/>
      <c r="ZC276" s="223"/>
      <c r="ZD276" s="223"/>
      <c r="ZE276" s="223"/>
      <c r="ZF276" s="223"/>
      <c r="ZG276" s="223"/>
      <c r="ZH276" s="223"/>
      <c r="ZI276" s="223"/>
      <c r="ZJ276" s="223"/>
      <c r="ZK276" s="223"/>
      <c r="ZL276" s="223"/>
      <c r="ZM276" s="223"/>
      <c r="ZN276" s="223"/>
      <c r="ZO276" s="223"/>
      <c r="ZP276" s="223"/>
      <c r="ZQ276" s="223"/>
      <c r="ZR276" s="223"/>
      <c r="ZS276" s="223"/>
      <c r="ZT276" s="223"/>
      <c r="ZU276" s="223"/>
      <c r="ZV276" s="223"/>
      <c r="ZW276" s="223"/>
      <c r="ZX276" s="223"/>
      <c r="ZY276" s="223"/>
      <c r="ZZ276" s="223"/>
      <c r="AAA276" s="223"/>
      <c r="AAB276" s="223"/>
      <c r="AAC276" s="223"/>
      <c r="AAD276" s="223"/>
      <c r="AAE276" s="223"/>
      <c r="AAF276" s="223"/>
      <c r="AAG276" s="223"/>
      <c r="AAH276" s="223"/>
      <c r="AAI276" s="223"/>
      <c r="AAJ276" s="223"/>
      <c r="AAK276" s="223"/>
      <c r="AAL276" s="223"/>
      <c r="AAM276" s="223"/>
      <c r="AAN276" s="223"/>
      <c r="AAO276" s="223"/>
      <c r="AAP276" s="223"/>
      <c r="AAQ276" s="223"/>
      <c r="AAR276" s="223"/>
      <c r="AAS276" s="223"/>
      <c r="AAT276" s="223"/>
      <c r="AAU276" s="223"/>
      <c r="AAV276" s="223"/>
      <c r="AAW276" s="223"/>
      <c r="AAX276" s="223"/>
      <c r="AAY276" s="223"/>
      <c r="AAZ276" s="223"/>
      <c r="ABA276" s="223"/>
      <c r="ABB276" s="223"/>
      <c r="ABC276" s="223"/>
      <c r="ABD276" s="223"/>
      <c r="ABE276" s="223"/>
      <c r="ABF276" s="223"/>
      <c r="ABG276" s="223"/>
      <c r="ABH276" s="223"/>
      <c r="ABI276" s="223"/>
      <c r="ABJ276" s="223"/>
      <c r="ABK276" s="223"/>
      <c r="ABL276" s="223"/>
      <c r="ABM276" s="223"/>
      <c r="ABN276" s="223"/>
      <c r="ABO276" s="223"/>
      <c r="ABP276" s="223"/>
      <c r="ABQ276" s="223"/>
      <c r="ABR276" s="223"/>
      <c r="ABS276" s="223"/>
      <c r="ABT276" s="223"/>
      <c r="ABU276" s="223"/>
      <c r="ABV276" s="223"/>
      <c r="ABW276" s="223"/>
      <c r="ABX276" s="223"/>
      <c r="ABY276" s="223"/>
      <c r="ABZ276" s="223"/>
      <c r="ACA276" s="223"/>
      <c r="ACB276" s="223"/>
      <c r="ACC276" s="223"/>
      <c r="ACD276" s="223"/>
      <c r="ACE276" s="223"/>
      <c r="ACF276" s="223"/>
      <c r="ACG276" s="223"/>
      <c r="ACH276" s="223"/>
      <c r="ACI276" s="223"/>
      <c r="ACJ276" s="223"/>
      <c r="ACK276" s="223"/>
      <c r="ACL276" s="223"/>
      <c r="ACM276" s="223"/>
      <c r="ACN276" s="223"/>
      <c r="ACO276" s="223"/>
      <c r="ACP276" s="223"/>
      <c r="ACQ276" s="223"/>
      <c r="ACR276" s="223"/>
      <c r="ACS276" s="223"/>
      <c r="ACT276" s="223"/>
      <c r="ACU276" s="223"/>
      <c r="ACV276" s="223"/>
      <c r="ACW276" s="223"/>
      <c r="ACX276" s="223"/>
      <c r="ACY276" s="223"/>
      <c r="ACZ276" s="223"/>
      <c r="ADA276" s="223"/>
      <c r="ADB276" s="223"/>
      <c r="ADC276" s="223"/>
      <c r="ADD276" s="223"/>
      <c r="ADE276" s="223"/>
      <c r="ADF276" s="223"/>
      <c r="ADG276" s="223"/>
      <c r="ADH276" s="223"/>
      <c r="ADI276" s="223"/>
      <c r="ADJ276" s="223"/>
      <c r="ADK276" s="223"/>
      <c r="ADL276" s="223"/>
      <c r="ADM276" s="223"/>
      <c r="ADN276" s="223"/>
      <c r="ADO276" s="223"/>
      <c r="ADP276" s="223"/>
      <c r="ADQ276" s="223"/>
      <c r="ADR276" s="223"/>
      <c r="ADS276" s="223"/>
      <c r="ADT276" s="223"/>
      <c r="ADU276" s="223"/>
      <c r="ADV276" s="223"/>
      <c r="ADW276" s="223"/>
      <c r="ADX276" s="223"/>
      <c r="ADY276" s="223"/>
      <c r="ADZ276" s="223"/>
      <c r="AEA276" s="223"/>
      <c r="AEB276" s="223"/>
      <c r="AEC276" s="223"/>
      <c r="AED276" s="223"/>
      <c r="AEE276" s="223"/>
      <c r="AEF276" s="223"/>
      <c r="AEG276" s="223"/>
      <c r="AEH276" s="223"/>
      <c r="AEI276" s="223"/>
      <c r="AEJ276" s="223"/>
      <c r="AEK276" s="223"/>
      <c r="AEL276" s="223"/>
      <c r="AEM276" s="223"/>
      <c r="AEN276" s="223"/>
      <c r="AEO276" s="223"/>
      <c r="AEP276" s="223"/>
      <c r="AEQ276" s="223"/>
      <c r="AER276" s="223"/>
      <c r="AES276" s="223"/>
      <c r="AET276" s="223"/>
      <c r="AEU276" s="223"/>
      <c r="AEV276" s="223"/>
      <c r="AEW276" s="223"/>
      <c r="AEX276" s="223"/>
      <c r="AEY276" s="223"/>
      <c r="AEZ276" s="223"/>
      <c r="AFA276" s="223"/>
      <c r="AFB276" s="223"/>
      <c r="AFC276" s="223"/>
      <c r="AFD276" s="223"/>
      <c r="AFE276" s="223"/>
      <c r="AFF276" s="223"/>
      <c r="AFG276" s="223"/>
      <c r="AFH276" s="223"/>
      <c r="AFI276" s="223"/>
      <c r="AFJ276" s="223"/>
      <c r="AFK276" s="223"/>
      <c r="AFL276" s="223"/>
      <c r="AFM276" s="223"/>
      <c r="AFN276" s="223"/>
      <c r="AFO276" s="223"/>
      <c r="AFP276" s="223"/>
      <c r="AFQ276" s="223"/>
      <c r="AFR276" s="223"/>
      <c r="AFS276" s="223"/>
      <c r="AFT276" s="223"/>
    </row>
    <row r="277" spans="1:852" s="64" customFormat="1">
      <c r="A277" s="267" t="s">
        <v>3771</v>
      </c>
      <c r="B277" s="579" t="s">
        <v>10057</v>
      </c>
      <c r="C277" s="840" t="str">
        <f>IF(Severity!F277&gt;=0.5,"YES","NO")</f>
        <v>YES</v>
      </c>
      <c r="D277" s="840" t="str">
        <f>IF(Severity!G277&gt;=0.5,"YES","NO")</f>
        <v>NO</v>
      </c>
      <c r="E277" s="208">
        <v>6</v>
      </c>
      <c r="F277" s="208">
        <v>3</v>
      </c>
      <c r="G277" s="90" t="s">
        <v>335</v>
      </c>
      <c r="H277" s="270" t="s">
        <v>455</v>
      </c>
      <c r="I277" s="270">
        <v>4</v>
      </c>
      <c r="J277" s="270">
        <v>35</v>
      </c>
      <c r="K277" s="270" t="s">
        <v>455</v>
      </c>
      <c r="L277" s="267"/>
      <c r="M277" s="267"/>
      <c r="N277" s="267"/>
      <c r="O277" s="270" t="s">
        <v>765</v>
      </c>
      <c r="P277" s="267">
        <v>21</v>
      </c>
      <c r="Q277" s="267">
        <v>45</v>
      </c>
      <c r="R277" s="267">
        <v>50</v>
      </c>
      <c r="S277" s="270" t="s">
        <v>602</v>
      </c>
      <c r="T277" s="267">
        <v>21</v>
      </c>
      <c r="U277" s="114">
        <v>25</v>
      </c>
      <c r="V277" s="114">
        <v>3.9</v>
      </c>
      <c r="W277" s="114"/>
      <c r="X277" s="114"/>
      <c r="Y277" s="114"/>
      <c r="Z277" s="114"/>
      <c r="AA277" s="114"/>
      <c r="AB277" s="114"/>
      <c r="AC277" s="114"/>
      <c r="AD277" s="114"/>
      <c r="AE277" s="114">
        <v>-10</v>
      </c>
      <c r="AF277" s="114">
        <v>8.4</v>
      </c>
      <c r="AG277" s="114"/>
      <c r="AH277" s="114"/>
      <c r="AI277" s="270">
        <v>91</v>
      </c>
      <c r="AJ277" s="267">
        <f t="shared" si="72"/>
        <v>56</v>
      </c>
      <c r="AK277" s="267" t="s">
        <v>455</v>
      </c>
      <c r="AL277" s="95" t="s">
        <v>335</v>
      </c>
      <c r="AM277" s="270" t="s">
        <v>455</v>
      </c>
      <c r="AN277" s="270">
        <v>11</v>
      </c>
      <c r="AO277" s="270">
        <v>38</v>
      </c>
      <c r="AP277" s="270" t="s">
        <v>455</v>
      </c>
      <c r="AQ277" s="267"/>
      <c r="AR277" s="267"/>
      <c r="AS277" s="267"/>
      <c r="AT277" s="270" t="s">
        <v>765</v>
      </c>
      <c r="AU277" s="267">
        <v>21</v>
      </c>
      <c r="AV277" s="267">
        <v>44</v>
      </c>
      <c r="AW277" s="267">
        <v>50</v>
      </c>
      <c r="AX277" s="267" t="s">
        <v>602</v>
      </c>
      <c r="AY277" s="267">
        <v>21</v>
      </c>
      <c r="AZ277" s="267">
        <v>25.4</v>
      </c>
      <c r="BA277" s="267">
        <v>4.3</v>
      </c>
      <c r="BB277" s="267"/>
      <c r="BC277" s="267"/>
      <c r="BD277" s="267"/>
      <c r="BE277" s="267"/>
      <c r="BF277" s="267"/>
      <c r="BG277" s="267"/>
      <c r="BH277" s="267"/>
      <c r="BI277" s="267"/>
      <c r="BJ277" s="267">
        <v>-11.2</v>
      </c>
      <c r="BK277" s="267">
        <v>8.1999999999999993</v>
      </c>
      <c r="BL277" s="267"/>
      <c r="BM277" s="267"/>
      <c r="BN277" s="267">
        <v>92</v>
      </c>
      <c r="BO277" s="270">
        <f t="shared" si="73"/>
        <v>54</v>
      </c>
      <c r="BP277" s="270" t="s">
        <v>455</v>
      </c>
      <c r="BQ277" s="270" t="s">
        <v>3011</v>
      </c>
      <c r="BR277" s="270" t="s">
        <v>455</v>
      </c>
      <c r="BS277" s="267">
        <v>4</v>
      </c>
      <c r="BT277" s="267">
        <v>36</v>
      </c>
      <c r="BU277" s="270" t="s">
        <v>455</v>
      </c>
      <c r="BV277" s="267"/>
      <c r="BW277" s="267"/>
      <c r="BX277" s="267"/>
      <c r="BY277" s="267" t="s">
        <v>602</v>
      </c>
      <c r="BZ277" s="267">
        <v>21</v>
      </c>
      <c r="CA277" s="267">
        <v>18</v>
      </c>
      <c r="CB277" s="267">
        <v>50</v>
      </c>
      <c r="CC277" s="267" t="s">
        <v>602</v>
      </c>
      <c r="CD277" s="267">
        <v>21</v>
      </c>
      <c r="CE277" s="113">
        <v>25.9</v>
      </c>
      <c r="CF277" s="113">
        <v>4.9000000000000004</v>
      </c>
      <c r="CG277" s="113"/>
      <c r="CH277" s="113"/>
      <c r="CI277" s="113"/>
      <c r="CJ277" s="113"/>
      <c r="CK277" s="113"/>
      <c r="CL277" s="113"/>
      <c r="CM277" s="113"/>
      <c r="CN277" s="113"/>
      <c r="CO277" s="113">
        <v>-7</v>
      </c>
      <c r="CP277" s="113">
        <v>8.6</v>
      </c>
      <c r="CQ277" s="113"/>
      <c r="CR277" s="113"/>
      <c r="CS277" s="267">
        <v>78</v>
      </c>
      <c r="CT277" s="267">
        <f>CS277-BT277</f>
        <v>42</v>
      </c>
      <c r="CU277" s="270" t="s">
        <v>455</v>
      </c>
      <c r="CV277" s="270"/>
      <c r="CW277" s="270" t="s">
        <v>455</v>
      </c>
      <c r="CX277" s="270"/>
      <c r="CY277" s="267"/>
      <c r="CZ277" s="267"/>
      <c r="DA277" s="267"/>
      <c r="DB277" s="267"/>
      <c r="DC277" s="267"/>
      <c r="DD277" s="267"/>
      <c r="DE277" s="267"/>
      <c r="DF277" s="267"/>
      <c r="DG277" s="267"/>
      <c r="DH277" s="267"/>
      <c r="DI277" s="267"/>
      <c r="DJ277" s="113"/>
      <c r="DK277" s="113"/>
      <c r="DL277" s="113"/>
      <c r="DM277" s="113"/>
      <c r="DN277" s="113"/>
      <c r="DO277" s="113"/>
      <c r="DP277" s="113"/>
      <c r="DQ277" s="113"/>
      <c r="DR277" s="113"/>
      <c r="DS277" s="113"/>
      <c r="DT277" s="113"/>
      <c r="DU277" s="113"/>
      <c r="DV277" s="113"/>
      <c r="DW277" s="113"/>
      <c r="DX277" s="267"/>
      <c r="DY277" s="267"/>
      <c r="DZ277" s="267"/>
      <c r="EA277" s="267"/>
      <c r="EB277" s="270" t="s">
        <v>455</v>
      </c>
      <c r="EC277" s="267"/>
      <c r="ED277" s="267"/>
      <c r="EE277" s="267"/>
      <c r="EF277" s="267"/>
      <c r="EG277" s="267"/>
      <c r="EH277" s="267"/>
      <c r="EI277" s="267"/>
      <c r="EJ277" s="267"/>
      <c r="EK277" s="267"/>
      <c r="EL277" s="267"/>
      <c r="EM277" s="267"/>
      <c r="EN277" s="267"/>
      <c r="EO277" s="113"/>
      <c r="EP277" s="113"/>
      <c r="EQ277" s="113"/>
      <c r="ER277" s="113"/>
      <c r="ES277" s="113"/>
      <c r="ET277" s="113"/>
      <c r="EU277" s="113"/>
      <c r="EV277" s="113"/>
      <c r="EW277" s="113"/>
      <c r="EX277" s="113"/>
      <c r="EY277" s="113"/>
      <c r="EZ277" s="113"/>
      <c r="FA277" s="113"/>
      <c r="FB277" s="113"/>
      <c r="FC277" s="267"/>
      <c r="FD277" s="267"/>
      <c r="FE277" s="267"/>
      <c r="FF277" s="270" t="s">
        <v>455</v>
      </c>
      <c r="FG277" s="267"/>
      <c r="FH277" s="267"/>
      <c r="FI277" s="267"/>
      <c r="FJ277" s="267"/>
      <c r="FK277" s="267"/>
      <c r="FL277" s="267"/>
      <c r="FM277" s="267"/>
      <c r="FN277" s="267"/>
      <c r="FO277" s="267"/>
      <c r="FP277" s="267"/>
      <c r="FQ277" s="267"/>
      <c r="FR277" s="267"/>
      <c r="FS277" s="267"/>
      <c r="FT277" s="267"/>
      <c r="FU277" s="267"/>
      <c r="FV277" s="267"/>
      <c r="FW277" s="267"/>
      <c r="FX277" s="267"/>
      <c r="FY277" s="267"/>
      <c r="FZ277" s="267"/>
      <c r="GA277" s="267"/>
      <c r="GB277" s="267"/>
      <c r="GC277" s="267"/>
      <c r="GD277" s="267"/>
      <c r="GE277" s="267"/>
      <c r="GF277" s="267"/>
      <c r="GG277" s="267"/>
      <c r="GH277" s="267"/>
      <c r="GI277" s="267"/>
      <c r="GJ277" s="267"/>
      <c r="GK277" s="267"/>
      <c r="GL277" s="267"/>
      <c r="GM277" s="267"/>
      <c r="GN277" s="267"/>
      <c r="GO277" s="267"/>
      <c r="GP277" s="267"/>
      <c r="GQ277" s="267"/>
      <c r="GR277" s="267"/>
      <c r="GS277" s="267"/>
      <c r="GT277" s="267"/>
      <c r="GU277" s="267"/>
      <c r="GV277" s="267"/>
      <c r="GW277" s="267"/>
      <c r="GX277" s="267"/>
      <c r="GY277" s="267"/>
      <c r="GZ277" s="267"/>
      <c r="HA277" s="267"/>
      <c r="HB277" s="267"/>
      <c r="HC277" s="267"/>
      <c r="HD277" s="270" t="s">
        <v>455</v>
      </c>
      <c r="HE277" s="267"/>
      <c r="HF277" s="267"/>
      <c r="HG277" s="267"/>
      <c r="HH277" s="267"/>
      <c r="HI277" s="267"/>
      <c r="HJ277" s="267"/>
      <c r="HK277" s="267"/>
      <c r="HL277" s="267"/>
      <c r="HM277" s="267"/>
      <c r="HN277" s="267"/>
      <c r="HO277" s="267"/>
      <c r="HP277" s="267"/>
      <c r="HQ277" s="267"/>
      <c r="HR277" s="267"/>
      <c r="HS277" s="267"/>
      <c r="HT277" s="267"/>
      <c r="HU277" s="267"/>
      <c r="HV277" s="267"/>
      <c r="HW277" s="267"/>
      <c r="HX277" s="267"/>
      <c r="HY277" s="267"/>
      <c r="HZ277" s="267"/>
      <c r="IA277" s="267"/>
      <c r="IB277" s="267"/>
      <c r="IC277" s="267"/>
      <c r="ID277" s="267"/>
      <c r="IE277" s="267"/>
      <c r="IF277" s="267"/>
      <c r="IG277" s="267"/>
      <c r="IH277" s="267"/>
      <c r="II277" s="267"/>
      <c r="IJ277" s="267"/>
      <c r="IK277" s="267"/>
      <c r="IL277" s="267"/>
      <c r="IM277" s="267"/>
      <c r="IN277" s="267"/>
      <c r="IO277" s="267"/>
      <c r="IP277" s="267"/>
      <c r="IQ277" s="267"/>
      <c r="IR277" s="267"/>
      <c r="IS277" s="270" t="s">
        <v>455</v>
      </c>
      <c r="IT277" s="267"/>
      <c r="IU277" s="267"/>
      <c r="IV277" s="267"/>
      <c r="IW277" s="267"/>
      <c r="IX277" s="267"/>
      <c r="IY277" s="267"/>
      <c r="IZ277" s="267"/>
      <c r="JA277" s="267"/>
      <c r="JB277" s="267"/>
      <c r="JC277" s="267"/>
      <c r="JD277" s="267"/>
      <c r="JE277" s="267"/>
      <c r="JF277" s="267"/>
      <c r="JG277" s="267"/>
      <c r="JH277" s="267"/>
      <c r="JI277" s="267"/>
      <c r="JJ277" s="267"/>
      <c r="JK277" s="267"/>
      <c r="JL277" s="267"/>
      <c r="JM277" s="267"/>
      <c r="JN277" s="267"/>
      <c r="JO277" s="267"/>
      <c r="JP277" s="267"/>
      <c r="JQ277" s="267"/>
      <c r="JR277" s="267"/>
      <c r="JS277" s="267"/>
      <c r="JT277" s="267"/>
      <c r="JU277" s="267"/>
      <c r="JV277" s="267"/>
      <c r="JW277" s="267"/>
      <c r="JX277" s="267"/>
      <c r="JY277" s="267"/>
      <c r="JZ277" s="267"/>
      <c r="KA277" s="267"/>
      <c r="KB277" s="267"/>
      <c r="KC277" s="267"/>
      <c r="KD277" s="267"/>
      <c r="KE277" s="270" t="s">
        <v>455</v>
      </c>
      <c r="KF277" s="267"/>
      <c r="KG277" s="267"/>
      <c r="KH277" s="267"/>
      <c r="KI277" s="267"/>
      <c r="KJ277" s="267"/>
      <c r="KK277" s="267"/>
      <c r="KL277" s="267"/>
      <c r="KM277" s="267"/>
      <c r="KN277" s="267"/>
      <c r="KO277" s="267"/>
      <c r="KP277" s="267"/>
      <c r="KQ277" s="267"/>
      <c r="KR277" s="267"/>
      <c r="KS277" s="267"/>
      <c r="KT277" s="267"/>
      <c r="KU277" s="267"/>
      <c r="KV277" s="267"/>
      <c r="KW277" s="267"/>
      <c r="KX277" s="267"/>
      <c r="KY277" s="267"/>
      <c r="KZ277" s="267"/>
      <c r="LA277" s="267"/>
      <c r="LB277" s="267"/>
      <c r="LC277" s="267"/>
      <c r="LD277" s="267"/>
      <c r="LE277" s="267"/>
      <c r="LF277" s="267"/>
      <c r="LG277" s="267"/>
      <c r="LH277" s="267"/>
      <c r="LI277" s="267"/>
      <c r="LJ277" s="267"/>
      <c r="LK277" s="267"/>
      <c r="LL277" s="267"/>
      <c r="LM277" s="267"/>
      <c r="LN277" s="267"/>
      <c r="LO277" s="267"/>
      <c r="LP277" s="267"/>
      <c r="LQ277" s="267"/>
      <c r="LR277" s="267"/>
      <c r="LS277" s="267"/>
      <c r="LT277" s="270" t="s">
        <v>455</v>
      </c>
      <c r="LU277" s="267"/>
      <c r="LV277" s="267"/>
      <c r="LW277" s="267"/>
      <c r="LX277" s="267"/>
      <c r="LY277" s="267"/>
      <c r="LZ277" s="267"/>
      <c r="MA277" s="267"/>
      <c r="MB277" s="267"/>
      <c r="MC277" s="267"/>
      <c r="MD277" s="267"/>
      <c r="ME277" s="267"/>
      <c r="MF277" s="267"/>
      <c r="MG277" s="267"/>
      <c r="MH277" s="267"/>
      <c r="MI277" s="267"/>
      <c r="MJ277" s="267"/>
      <c r="MK277" s="267"/>
      <c r="ML277" s="267"/>
      <c r="MM277" s="267"/>
      <c r="MN277" s="267"/>
      <c r="MO277" s="267"/>
      <c r="MP277" s="267"/>
      <c r="MQ277" s="267"/>
      <c r="MR277" s="267"/>
      <c r="MS277" s="267"/>
      <c r="MT277" s="267"/>
      <c r="MU277" s="267"/>
      <c r="MV277" s="267"/>
      <c r="MW277" s="267"/>
      <c r="MX277" s="267"/>
      <c r="MY277" s="267"/>
      <c r="MZ277" s="267"/>
      <c r="NA277" s="267"/>
      <c r="NB277" s="267"/>
      <c r="NC277" s="267"/>
      <c r="ND277" s="267"/>
      <c r="NE277" s="267"/>
      <c r="NF277" s="267"/>
      <c r="NG277" s="267"/>
      <c r="NH277" s="267"/>
      <c r="NI277" s="267"/>
      <c r="NJ277" s="267"/>
      <c r="NK277" s="267"/>
      <c r="NL277" s="267"/>
      <c r="NM277" s="267"/>
      <c r="NN277" s="267"/>
      <c r="NO277" s="267"/>
      <c r="NP277" s="267"/>
      <c r="NQ277" s="267"/>
      <c r="NR277" s="267"/>
      <c r="NS277" s="267"/>
      <c r="NT277" s="267"/>
      <c r="NU277" s="267"/>
      <c r="NV277" s="267"/>
      <c r="NW277" s="267"/>
      <c r="NX277" s="267"/>
      <c r="NY277" s="267"/>
      <c r="NZ277" s="267"/>
      <c r="OA277" s="267"/>
      <c r="OB277" s="267"/>
      <c r="OC277" s="267"/>
      <c r="OD277" s="267"/>
      <c r="OE277" s="267"/>
      <c r="OF277" s="267"/>
      <c r="OG277" s="267"/>
      <c r="OH277" s="267"/>
      <c r="OI277" s="267"/>
      <c r="OJ277" s="267"/>
      <c r="OK277" s="267"/>
      <c r="OL277" s="267"/>
      <c r="OM277" s="267"/>
      <c r="ON277" s="267"/>
      <c r="OO277" s="267"/>
      <c r="OP277" s="267"/>
      <c r="OQ277" s="267"/>
      <c r="OR277" s="267"/>
      <c r="OS277" s="267">
        <f>IF(ISERROR(#REF!),0,1)</f>
        <v>0</v>
      </c>
      <c r="OT277" s="267">
        <f t="shared" si="74"/>
        <v>1</v>
      </c>
      <c r="OU277" s="267">
        <f t="shared" si="75"/>
        <v>0</v>
      </c>
      <c r="OV277" s="223"/>
      <c r="OW277" s="223"/>
      <c r="OX277" s="223"/>
      <c r="OY277" s="223"/>
      <c r="OZ277" s="223"/>
      <c r="PA277" s="223"/>
      <c r="PB277" s="223"/>
      <c r="PC277" s="223"/>
      <c r="PD277" s="223"/>
      <c r="PE277" s="223"/>
      <c r="PF277" s="223"/>
      <c r="PG277" s="223"/>
      <c r="PH277" s="223"/>
      <c r="PI277" s="223"/>
      <c r="PJ277" s="223"/>
      <c r="PK277" s="223"/>
      <c r="PL277" s="223"/>
      <c r="PM277" s="223"/>
      <c r="PN277" s="223"/>
      <c r="PO277" s="223"/>
      <c r="PP277" s="223"/>
      <c r="PQ277" s="223"/>
      <c r="PR277" s="223"/>
      <c r="PS277" s="223"/>
      <c r="PT277" s="223"/>
      <c r="PU277" s="223"/>
      <c r="PV277" s="223"/>
      <c r="PW277" s="223"/>
      <c r="PX277" s="223"/>
      <c r="PY277" s="223"/>
      <c r="PZ277" s="223"/>
      <c r="QA277" s="223"/>
      <c r="QB277" s="223"/>
      <c r="QC277" s="223"/>
      <c r="QD277" s="223"/>
      <c r="QE277" s="223"/>
      <c r="QF277" s="223"/>
      <c r="QG277" s="223"/>
      <c r="QH277" s="223"/>
      <c r="QI277" s="223"/>
      <c r="QJ277" s="223"/>
      <c r="QK277" s="223"/>
      <c r="QL277" s="223"/>
      <c r="QM277" s="223"/>
      <c r="QN277" s="223"/>
      <c r="QO277" s="223"/>
      <c r="QP277" s="223"/>
      <c r="QQ277" s="223"/>
      <c r="QR277" s="223"/>
      <c r="QS277" s="223"/>
      <c r="QT277" s="223"/>
      <c r="QU277" s="223"/>
      <c r="QV277" s="223"/>
      <c r="QW277" s="223"/>
      <c r="QX277" s="223"/>
      <c r="QY277" s="223"/>
      <c r="QZ277" s="223"/>
      <c r="RA277" s="223"/>
      <c r="RB277" s="223"/>
      <c r="RC277" s="223"/>
      <c r="RD277" s="223"/>
      <c r="RE277" s="223"/>
      <c r="RF277" s="223"/>
      <c r="RG277" s="223"/>
      <c r="RH277" s="223"/>
      <c r="RI277" s="223"/>
      <c r="RJ277" s="223"/>
      <c r="RK277" s="223"/>
      <c r="RL277" s="223"/>
      <c r="RM277" s="223"/>
      <c r="RN277" s="223"/>
      <c r="RO277" s="223"/>
      <c r="RP277" s="223"/>
      <c r="RQ277" s="223"/>
      <c r="RR277" s="223"/>
      <c r="RS277" s="223"/>
      <c r="RT277" s="223"/>
      <c r="RU277" s="223"/>
      <c r="RV277" s="223"/>
      <c r="RW277" s="223"/>
      <c r="RX277" s="223"/>
      <c r="RY277" s="223"/>
      <c r="RZ277" s="223"/>
      <c r="SA277" s="223"/>
      <c r="SB277" s="223"/>
      <c r="SC277" s="223"/>
      <c r="SD277" s="223"/>
      <c r="SE277" s="223"/>
      <c r="SF277" s="223"/>
      <c r="SG277" s="223"/>
      <c r="SH277" s="223"/>
      <c r="SI277" s="223"/>
      <c r="SJ277" s="223"/>
      <c r="SK277" s="223"/>
      <c r="SL277" s="223"/>
      <c r="SM277" s="223"/>
      <c r="SN277" s="223"/>
      <c r="SO277" s="223"/>
      <c r="SP277" s="223"/>
      <c r="SQ277" s="223"/>
      <c r="SR277" s="223"/>
      <c r="SS277" s="223"/>
      <c r="ST277" s="223"/>
      <c r="SU277" s="223"/>
      <c r="SV277" s="223"/>
      <c r="SW277" s="223"/>
      <c r="SX277" s="223"/>
      <c r="SY277" s="223"/>
      <c r="SZ277" s="223"/>
      <c r="TA277" s="223"/>
      <c r="TB277" s="223"/>
      <c r="TC277" s="223"/>
      <c r="TD277" s="223"/>
      <c r="TE277" s="223"/>
      <c r="TF277" s="223"/>
      <c r="TG277" s="223"/>
      <c r="TH277" s="223"/>
      <c r="TI277" s="223"/>
      <c r="TJ277" s="223"/>
      <c r="TK277" s="223"/>
      <c r="TL277" s="223"/>
      <c r="TM277" s="223"/>
      <c r="TN277" s="223"/>
      <c r="TO277" s="223"/>
      <c r="TP277" s="223"/>
      <c r="TQ277" s="223"/>
      <c r="TR277" s="223"/>
      <c r="TS277" s="223"/>
      <c r="TT277" s="223"/>
      <c r="TU277" s="223"/>
      <c r="TV277" s="223"/>
      <c r="TW277" s="223"/>
      <c r="TX277" s="223"/>
      <c r="TY277" s="223"/>
      <c r="TZ277" s="223"/>
      <c r="UA277" s="223"/>
      <c r="UB277" s="223"/>
      <c r="UC277" s="223"/>
      <c r="UD277" s="223"/>
      <c r="UE277" s="223"/>
      <c r="UF277" s="223"/>
      <c r="UG277" s="223"/>
      <c r="UH277" s="223"/>
      <c r="UI277" s="223"/>
      <c r="UJ277" s="223"/>
      <c r="UK277" s="223"/>
      <c r="UL277" s="223"/>
      <c r="UM277" s="223"/>
      <c r="UN277" s="223"/>
      <c r="UO277" s="223"/>
      <c r="UP277" s="223"/>
      <c r="UQ277" s="223"/>
      <c r="UR277" s="223"/>
      <c r="US277" s="223"/>
      <c r="UT277" s="223"/>
      <c r="UU277" s="223"/>
      <c r="UV277" s="223"/>
      <c r="UW277" s="223"/>
      <c r="UX277" s="223"/>
      <c r="UY277" s="223"/>
      <c r="UZ277" s="223"/>
      <c r="VA277" s="223"/>
      <c r="VB277" s="223"/>
      <c r="VC277" s="223"/>
      <c r="VD277" s="223"/>
      <c r="VE277" s="223"/>
      <c r="VF277" s="223"/>
      <c r="VG277" s="223"/>
      <c r="VH277" s="223"/>
      <c r="VI277" s="223"/>
      <c r="VJ277" s="223"/>
      <c r="VK277" s="223"/>
      <c r="VL277" s="223"/>
      <c r="VM277" s="223"/>
      <c r="VN277" s="223"/>
      <c r="VO277" s="223"/>
      <c r="VP277" s="223"/>
      <c r="VQ277" s="223"/>
      <c r="VR277" s="223"/>
      <c r="VS277" s="223"/>
      <c r="VT277" s="223"/>
      <c r="VU277" s="223"/>
      <c r="VV277" s="223"/>
      <c r="VW277" s="223"/>
      <c r="VX277" s="223"/>
      <c r="VY277" s="223"/>
      <c r="VZ277" s="223"/>
      <c r="WA277" s="223"/>
      <c r="WB277" s="223"/>
      <c r="WC277" s="223"/>
      <c r="WD277" s="223"/>
      <c r="WE277" s="223"/>
      <c r="WF277" s="223"/>
      <c r="WG277" s="223"/>
      <c r="WH277" s="223"/>
      <c r="WI277" s="223"/>
      <c r="WJ277" s="223"/>
      <c r="WK277" s="223"/>
      <c r="WL277" s="223"/>
      <c r="WM277" s="223"/>
      <c r="WN277" s="223"/>
      <c r="WO277" s="223"/>
      <c r="WP277" s="223"/>
      <c r="WQ277" s="223"/>
      <c r="WR277" s="223"/>
      <c r="WS277" s="223"/>
      <c r="WT277" s="223"/>
      <c r="WU277" s="223"/>
      <c r="WV277" s="223"/>
      <c r="WW277" s="223"/>
      <c r="WX277" s="223"/>
      <c r="WY277" s="223"/>
      <c r="WZ277" s="223"/>
      <c r="XA277" s="223"/>
      <c r="XB277" s="223"/>
      <c r="XC277" s="223"/>
      <c r="XD277" s="223"/>
      <c r="XE277" s="223"/>
      <c r="XF277" s="223"/>
      <c r="XG277" s="223"/>
      <c r="XH277" s="223"/>
      <c r="XI277" s="223"/>
      <c r="XJ277" s="223"/>
      <c r="XK277" s="223"/>
      <c r="XL277" s="223"/>
      <c r="XM277" s="223"/>
      <c r="XN277" s="223"/>
      <c r="XO277" s="223"/>
      <c r="XP277" s="223"/>
      <c r="XQ277" s="223"/>
      <c r="XR277" s="223"/>
      <c r="XS277" s="223"/>
      <c r="XT277" s="223"/>
      <c r="XU277" s="223"/>
      <c r="XV277" s="223"/>
      <c r="XW277" s="223"/>
      <c r="XX277" s="223"/>
      <c r="XY277" s="223"/>
      <c r="XZ277" s="223"/>
      <c r="YA277" s="223"/>
      <c r="YB277" s="223"/>
      <c r="YC277" s="223"/>
      <c r="YD277" s="223"/>
      <c r="YE277" s="223"/>
      <c r="YF277" s="223"/>
      <c r="YG277" s="223"/>
      <c r="YH277" s="223"/>
      <c r="YI277" s="223"/>
      <c r="YJ277" s="223"/>
      <c r="YK277" s="223"/>
      <c r="YL277" s="223"/>
      <c r="YM277" s="223"/>
      <c r="YN277" s="223"/>
      <c r="YO277" s="223"/>
      <c r="YP277" s="223"/>
      <c r="YQ277" s="223"/>
      <c r="YR277" s="223"/>
      <c r="YS277" s="223"/>
      <c r="YT277" s="223"/>
      <c r="YU277" s="223"/>
      <c r="YV277" s="223"/>
      <c r="YW277" s="223"/>
      <c r="YX277" s="223"/>
      <c r="YY277" s="223"/>
      <c r="YZ277" s="223"/>
      <c r="ZA277" s="223"/>
      <c r="ZB277" s="223"/>
      <c r="ZC277" s="223"/>
      <c r="ZD277" s="223"/>
      <c r="ZE277" s="223"/>
      <c r="ZF277" s="223"/>
      <c r="ZG277" s="223"/>
      <c r="ZH277" s="223"/>
      <c r="ZI277" s="223"/>
      <c r="ZJ277" s="223"/>
      <c r="ZK277" s="223"/>
      <c r="ZL277" s="223"/>
      <c r="ZM277" s="223"/>
      <c r="ZN277" s="223"/>
      <c r="ZO277" s="223"/>
      <c r="ZP277" s="223"/>
      <c r="ZQ277" s="223"/>
      <c r="ZR277" s="223"/>
      <c r="ZS277" s="223"/>
      <c r="ZT277" s="223"/>
      <c r="ZU277" s="223"/>
      <c r="ZV277" s="223"/>
      <c r="ZW277" s="223"/>
      <c r="ZX277" s="223"/>
      <c r="ZY277" s="223"/>
      <c r="ZZ277" s="223"/>
      <c r="AAA277" s="223"/>
      <c r="AAB277" s="223"/>
      <c r="AAC277" s="223"/>
      <c r="AAD277" s="223"/>
      <c r="AAE277" s="223"/>
      <c r="AAF277" s="223"/>
      <c r="AAG277" s="223"/>
      <c r="AAH277" s="223"/>
      <c r="AAI277" s="223"/>
      <c r="AAJ277" s="223"/>
      <c r="AAK277" s="223"/>
      <c r="AAL277" s="223"/>
      <c r="AAM277" s="223"/>
      <c r="AAN277" s="223"/>
      <c r="AAO277" s="223"/>
      <c r="AAP277" s="223"/>
      <c r="AAQ277" s="223"/>
      <c r="AAR277" s="223"/>
      <c r="AAS277" s="223"/>
      <c r="AAT277" s="223"/>
      <c r="AAU277" s="223"/>
      <c r="AAV277" s="223"/>
      <c r="AAW277" s="223"/>
      <c r="AAX277" s="223"/>
      <c r="AAY277" s="223"/>
      <c r="AAZ277" s="223"/>
      <c r="ABA277" s="223"/>
      <c r="ABB277" s="223"/>
      <c r="ABC277" s="223"/>
      <c r="ABD277" s="223"/>
      <c r="ABE277" s="223"/>
      <c r="ABF277" s="223"/>
      <c r="ABG277" s="223"/>
      <c r="ABH277" s="223"/>
      <c r="ABI277" s="223"/>
      <c r="ABJ277" s="223"/>
      <c r="ABK277" s="223"/>
      <c r="ABL277" s="223"/>
      <c r="ABM277" s="223"/>
      <c r="ABN277" s="223"/>
      <c r="ABO277" s="223"/>
      <c r="ABP277" s="223"/>
      <c r="ABQ277" s="223"/>
      <c r="ABR277" s="223"/>
      <c r="ABS277" s="223"/>
      <c r="ABT277" s="223"/>
      <c r="ABU277" s="223"/>
      <c r="ABV277" s="223"/>
      <c r="ABW277" s="223"/>
      <c r="ABX277" s="223"/>
      <c r="ABY277" s="223"/>
      <c r="ABZ277" s="223"/>
      <c r="ACA277" s="223"/>
      <c r="ACB277" s="223"/>
      <c r="ACC277" s="223"/>
      <c r="ACD277" s="223"/>
      <c r="ACE277" s="223"/>
      <c r="ACF277" s="223"/>
      <c r="ACG277" s="223"/>
      <c r="ACH277" s="223"/>
      <c r="ACI277" s="223"/>
      <c r="ACJ277" s="223"/>
      <c r="ACK277" s="223"/>
      <c r="ACL277" s="223"/>
      <c r="ACM277" s="223"/>
      <c r="ACN277" s="223"/>
      <c r="ACO277" s="223"/>
      <c r="ACP277" s="223"/>
      <c r="ACQ277" s="223"/>
      <c r="ACR277" s="223"/>
      <c r="ACS277" s="223"/>
      <c r="ACT277" s="223"/>
      <c r="ACU277" s="223"/>
      <c r="ACV277" s="223"/>
      <c r="ACW277" s="223"/>
      <c r="ACX277" s="223"/>
      <c r="ACY277" s="223"/>
      <c r="ACZ277" s="223"/>
      <c r="ADA277" s="223"/>
      <c r="ADB277" s="223"/>
      <c r="ADC277" s="223"/>
      <c r="ADD277" s="223"/>
      <c r="ADE277" s="223"/>
      <c r="ADF277" s="223"/>
      <c r="ADG277" s="223"/>
      <c r="ADH277" s="223"/>
      <c r="ADI277" s="223"/>
      <c r="ADJ277" s="223"/>
      <c r="ADK277" s="223"/>
      <c r="ADL277" s="223"/>
      <c r="ADM277" s="223"/>
      <c r="ADN277" s="223"/>
      <c r="ADO277" s="223"/>
      <c r="ADP277" s="223"/>
      <c r="ADQ277" s="223"/>
      <c r="ADR277" s="223"/>
      <c r="ADS277" s="223"/>
      <c r="ADT277" s="223"/>
      <c r="ADU277" s="223"/>
      <c r="ADV277" s="223"/>
      <c r="ADW277" s="223"/>
      <c r="ADX277" s="223"/>
      <c r="ADY277" s="223"/>
      <c r="ADZ277" s="223"/>
      <c r="AEA277" s="223"/>
      <c r="AEB277" s="223"/>
      <c r="AEC277" s="223"/>
      <c r="AED277" s="223"/>
      <c r="AEE277" s="223"/>
      <c r="AEF277" s="223"/>
      <c r="AEG277" s="223"/>
      <c r="AEH277" s="223"/>
      <c r="AEI277" s="223"/>
      <c r="AEJ277" s="223"/>
      <c r="AEK277" s="223"/>
      <c r="AEL277" s="223"/>
      <c r="AEM277" s="223"/>
      <c r="AEN277" s="223"/>
      <c r="AEO277" s="223"/>
      <c r="AEP277" s="223"/>
      <c r="AEQ277" s="223"/>
      <c r="AER277" s="223"/>
      <c r="AES277" s="223"/>
      <c r="AET277" s="223"/>
      <c r="AEU277" s="223"/>
      <c r="AEV277" s="223"/>
      <c r="AEW277" s="223"/>
      <c r="AEX277" s="223"/>
      <c r="AEY277" s="223"/>
      <c r="AEZ277" s="223"/>
      <c r="AFA277" s="223"/>
      <c r="AFB277" s="223"/>
      <c r="AFC277" s="223"/>
      <c r="AFD277" s="223"/>
      <c r="AFE277" s="223"/>
      <c r="AFF277" s="223"/>
      <c r="AFG277" s="223"/>
      <c r="AFH277" s="223"/>
      <c r="AFI277" s="223"/>
      <c r="AFJ277" s="223"/>
      <c r="AFK277" s="223"/>
      <c r="AFL277" s="223"/>
      <c r="AFM277" s="223"/>
      <c r="AFN277" s="223"/>
      <c r="AFO277" s="223"/>
      <c r="AFP277" s="223"/>
      <c r="AFQ277" s="223"/>
      <c r="AFR277" s="223"/>
      <c r="AFS277" s="223"/>
      <c r="AFT277" s="223"/>
    </row>
    <row r="278" spans="1:852" s="64" customFormat="1">
      <c r="A278" s="212" t="s">
        <v>1606</v>
      </c>
      <c r="B278" s="578" t="s">
        <v>10061</v>
      </c>
      <c r="C278" s="840" t="str">
        <f>IF(Severity!F278&gt;=0.5,"YES","NO")</f>
        <v>YES</v>
      </c>
      <c r="D278" s="840" t="str">
        <f>IF(Severity!G278&gt;=0.5,"YES","NO")</f>
        <v>NO</v>
      </c>
      <c r="E278" s="208">
        <v>6</v>
      </c>
      <c r="F278" s="208">
        <v>2</v>
      </c>
      <c r="G278" s="90" t="s">
        <v>410</v>
      </c>
      <c r="H278" s="270" t="s">
        <v>455</v>
      </c>
      <c r="I278" s="270">
        <v>7</v>
      </c>
      <c r="J278" s="270">
        <v>17</v>
      </c>
      <c r="K278" s="270" t="s">
        <v>602</v>
      </c>
      <c r="L278" s="212">
        <v>17</v>
      </c>
      <c r="M278" s="212">
        <v>11</v>
      </c>
      <c r="N278" s="270">
        <v>7</v>
      </c>
      <c r="O278" s="270" t="s">
        <v>455</v>
      </c>
      <c r="P278" s="267"/>
      <c r="Q278" s="267"/>
      <c r="R278" s="267"/>
      <c r="S278" s="270" t="s">
        <v>602</v>
      </c>
      <c r="T278" s="270">
        <v>17</v>
      </c>
      <c r="U278" s="113"/>
      <c r="V278" s="113"/>
      <c r="W278" s="113">
        <v>26</v>
      </c>
      <c r="X278" s="113">
        <v>4.4000000000000004</v>
      </c>
      <c r="Y278" s="113"/>
      <c r="Z278" s="113"/>
      <c r="AA278" s="113"/>
      <c r="AB278" s="113"/>
      <c r="AC278" s="113"/>
      <c r="AD278" s="113"/>
      <c r="AE278" s="114"/>
      <c r="AF278" s="113"/>
      <c r="AG278" s="113"/>
      <c r="AH278" s="113"/>
      <c r="AI278" s="267">
        <v>66</v>
      </c>
      <c r="AJ278" s="267">
        <f t="shared" si="72"/>
        <v>49</v>
      </c>
      <c r="AK278" s="834">
        <f>AJ278</f>
        <v>49</v>
      </c>
      <c r="AL278" s="90" t="s">
        <v>335</v>
      </c>
      <c r="AM278" s="270" t="s">
        <v>455</v>
      </c>
      <c r="AN278" s="270">
        <v>9</v>
      </c>
      <c r="AO278" s="270">
        <v>21</v>
      </c>
      <c r="AP278" s="270" t="s">
        <v>602</v>
      </c>
      <c r="AQ278" s="212">
        <v>17</v>
      </c>
      <c r="AR278" s="212">
        <v>12</v>
      </c>
      <c r="AS278" s="212">
        <v>7</v>
      </c>
      <c r="AT278" s="270" t="s">
        <v>455</v>
      </c>
      <c r="AU278" s="212"/>
      <c r="AV278" s="212"/>
      <c r="AW278" s="212"/>
      <c r="AX278" s="267" t="s">
        <v>602</v>
      </c>
      <c r="AY278" s="267">
        <v>17</v>
      </c>
      <c r="AZ278" s="114"/>
      <c r="BA278" s="114"/>
      <c r="BB278" s="114">
        <v>26.1</v>
      </c>
      <c r="BC278" s="114">
        <v>4.3</v>
      </c>
      <c r="BD278" s="114"/>
      <c r="BE278" s="114"/>
      <c r="BF278" s="114"/>
      <c r="BG278" s="114"/>
      <c r="BH278" s="114"/>
      <c r="BI278" s="114"/>
      <c r="BJ278" s="114"/>
      <c r="BK278" s="114"/>
      <c r="BL278" s="114"/>
      <c r="BM278" s="114"/>
      <c r="BN278" s="270">
        <v>67</v>
      </c>
      <c r="BO278" s="270">
        <f t="shared" si="73"/>
        <v>46</v>
      </c>
      <c r="BP278" s="835">
        <f>BO278</f>
        <v>46</v>
      </c>
      <c r="BQ278" s="90"/>
      <c r="BR278" s="270" t="s">
        <v>455</v>
      </c>
      <c r="BS278" s="267"/>
      <c r="BT278" s="267"/>
      <c r="BU278" s="212"/>
      <c r="BV278" s="212"/>
      <c r="BW278" s="212"/>
      <c r="BX278" s="212"/>
      <c r="BY278" s="212"/>
      <c r="BZ278" s="212"/>
      <c r="CA278" s="212"/>
      <c r="CB278" s="212"/>
      <c r="CC278" s="212"/>
      <c r="CD278" s="212"/>
      <c r="CE278" s="114"/>
      <c r="CF278" s="114"/>
      <c r="CG278" s="114"/>
      <c r="CH278" s="114"/>
      <c r="CI278" s="114"/>
      <c r="CJ278" s="114"/>
      <c r="CK278" s="114"/>
      <c r="CL278" s="114"/>
      <c r="CM278" s="114"/>
      <c r="CN278" s="114"/>
      <c r="CO278" s="114"/>
      <c r="CP278" s="114"/>
      <c r="CQ278" s="114"/>
      <c r="CR278" s="114"/>
      <c r="CS278" s="212"/>
      <c r="CT278" s="212"/>
      <c r="CU278" s="212"/>
      <c r="CV278" s="90"/>
      <c r="CW278" s="270" t="s">
        <v>455</v>
      </c>
      <c r="CX278" s="90"/>
      <c r="CY278" s="212"/>
      <c r="CZ278" s="212"/>
      <c r="DA278" s="212"/>
      <c r="DB278" s="212"/>
      <c r="DC278" s="212"/>
      <c r="DD278" s="212"/>
      <c r="DE278" s="212"/>
      <c r="DF278" s="212"/>
      <c r="DG278" s="212"/>
      <c r="DH278" s="212"/>
      <c r="DI278" s="212"/>
      <c r="DJ278" s="113"/>
      <c r="DK278" s="113"/>
      <c r="DL278" s="113"/>
      <c r="DM278" s="113"/>
      <c r="DN278" s="113"/>
      <c r="DO278" s="113"/>
      <c r="DP278" s="113"/>
      <c r="DQ278" s="113"/>
      <c r="DR278" s="113"/>
      <c r="DS278" s="113"/>
      <c r="DT278" s="113"/>
      <c r="DU278" s="113"/>
      <c r="DV278" s="113"/>
      <c r="DW278" s="113"/>
      <c r="DX278" s="212"/>
      <c r="DY278" s="212"/>
      <c r="DZ278" s="212"/>
      <c r="EA278" s="212"/>
      <c r="EB278" s="270" t="s">
        <v>455</v>
      </c>
      <c r="EC278" s="212"/>
      <c r="ED278" s="212"/>
      <c r="EE278" s="212"/>
      <c r="EF278" s="212"/>
      <c r="EG278" s="212"/>
      <c r="EH278" s="212"/>
      <c r="EI278" s="212"/>
      <c r="EJ278" s="212"/>
      <c r="EK278" s="212"/>
      <c r="EL278" s="212"/>
      <c r="EM278" s="212"/>
      <c r="EN278" s="212"/>
      <c r="EO278" s="113"/>
      <c r="EP278" s="113"/>
      <c r="EQ278" s="113"/>
      <c r="ER278" s="113"/>
      <c r="ES278" s="113"/>
      <c r="ET278" s="113"/>
      <c r="EU278" s="113"/>
      <c r="EV278" s="113"/>
      <c r="EW278" s="113"/>
      <c r="EX278" s="113"/>
      <c r="EY278" s="113"/>
      <c r="EZ278" s="113"/>
      <c r="FA278" s="113"/>
      <c r="FB278" s="113"/>
      <c r="FC278" s="212"/>
      <c r="FD278" s="212"/>
      <c r="FE278" s="212"/>
      <c r="FF278" s="270" t="s">
        <v>455</v>
      </c>
      <c r="FG278" s="267"/>
      <c r="FH278" s="212"/>
      <c r="FI278" s="212"/>
      <c r="FJ278" s="212"/>
      <c r="FK278" s="212"/>
      <c r="FL278" s="212"/>
      <c r="FM278" s="212"/>
      <c r="FN278" s="212"/>
      <c r="FO278" s="212"/>
      <c r="FP278" s="212"/>
      <c r="FQ278" s="212"/>
      <c r="FR278" s="212"/>
      <c r="FS278" s="212"/>
      <c r="FT278" s="212"/>
      <c r="FU278" s="222"/>
      <c r="FV278" s="222"/>
      <c r="FW278" s="222"/>
      <c r="FX278" s="222"/>
      <c r="FY278" s="222"/>
      <c r="FZ278" s="222"/>
      <c r="GA278" s="222"/>
      <c r="GB278" s="222"/>
      <c r="GC278" s="222"/>
      <c r="GD278" s="222"/>
      <c r="GE278" s="222"/>
      <c r="GF278" s="222"/>
      <c r="GG278" s="222"/>
      <c r="GH278" s="222"/>
      <c r="GI278" s="222"/>
      <c r="GJ278" s="222"/>
      <c r="GK278" s="222"/>
      <c r="GL278" s="222"/>
      <c r="GM278" s="222"/>
      <c r="GN278" s="222"/>
      <c r="GO278" s="222"/>
      <c r="GP278" s="222"/>
      <c r="GQ278" s="222"/>
      <c r="GR278" s="222"/>
      <c r="GS278" s="222"/>
      <c r="GT278" s="222"/>
      <c r="GU278" s="222"/>
      <c r="GV278" s="222"/>
      <c r="GW278" s="222"/>
      <c r="GX278" s="222"/>
      <c r="GY278" s="222"/>
      <c r="GZ278" s="222"/>
      <c r="HA278" s="222"/>
      <c r="HB278" s="222"/>
      <c r="HC278" s="222"/>
      <c r="HD278" s="270" t="s">
        <v>455</v>
      </c>
      <c r="HE278" s="222"/>
      <c r="HF278" s="222"/>
      <c r="HG278" s="267"/>
      <c r="HH278" s="222"/>
      <c r="HI278" s="222"/>
      <c r="HJ278" s="222"/>
      <c r="HK278" s="222"/>
      <c r="HL278" s="222"/>
      <c r="HM278" s="222"/>
      <c r="HN278" s="222"/>
      <c r="HO278" s="222"/>
      <c r="HP278" s="222"/>
      <c r="HQ278" s="222"/>
      <c r="HR278" s="222"/>
      <c r="HS278" s="222"/>
      <c r="HT278" s="222"/>
      <c r="HU278" s="222"/>
      <c r="HV278" s="222"/>
      <c r="HW278" s="222"/>
      <c r="HX278" s="222"/>
      <c r="HY278" s="222"/>
      <c r="HZ278" s="222"/>
      <c r="IA278" s="222"/>
      <c r="IB278" s="222"/>
      <c r="IC278" s="222"/>
      <c r="ID278" s="222"/>
      <c r="IE278" s="222"/>
      <c r="IF278" s="222"/>
      <c r="IG278" s="222"/>
      <c r="IH278" s="222"/>
      <c r="II278" s="222"/>
      <c r="IJ278" s="222"/>
      <c r="IK278" s="222"/>
      <c r="IL278" s="222"/>
      <c r="IM278" s="222"/>
      <c r="IN278" s="222"/>
      <c r="IO278" s="222"/>
      <c r="IP278" s="222"/>
      <c r="IQ278" s="222"/>
      <c r="IR278" s="222"/>
      <c r="IS278" s="270" t="s">
        <v>455</v>
      </c>
      <c r="IT278" s="222"/>
      <c r="IU278" s="222"/>
      <c r="IV278" s="222"/>
      <c r="IW278" s="222"/>
      <c r="IX278" s="222"/>
      <c r="IY278" s="222"/>
      <c r="IZ278" s="222"/>
      <c r="JA278" s="222"/>
      <c r="JB278" s="222"/>
      <c r="JC278" s="222"/>
      <c r="JD278" s="222"/>
      <c r="JE278" s="222"/>
      <c r="JF278" s="222"/>
      <c r="JG278" s="222"/>
      <c r="JH278" s="222"/>
      <c r="JI278" s="222"/>
      <c r="JJ278" s="222"/>
      <c r="JK278" s="222"/>
      <c r="JL278" s="222"/>
      <c r="JM278" s="222"/>
      <c r="JN278" s="222"/>
      <c r="JO278" s="222"/>
      <c r="JP278" s="222"/>
      <c r="JQ278" s="222"/>
      <c r="JR278" s="222"/>
      <c r="JS278" s="222"/>
      <c r="JT278" s="222"/>
      <c r="JU278" s="222"/>
      <c r="JV278" s="222"/>
      <c r="JW278" s="222"/>
      <c r="JX278" s="222"/>
      <c r="JY278" s="222"/>
      <c r="JZ278" s="222"/>
      <c r="KA278" s="222"/>
      <c r="KB278" s="222"/>
      <c r="KC278" s="222"/>
      <c r="KD278" s="222"/>
      <c r="KE278" s="270" t="s">
        <v>455</v>
      </c>
      <c r="KF278" s="222"/>
      <c r="KG278" s="222"/>
      <c r="KH278" s="222"/>
      <c r="KI278" s="267"/>
      <c r="KJ278" s="222"/>
      <c r="KK278" s="222"/>
      <c r="KL278" s="222"/>
      <c r="KM278" s="222"/>
      <c r="KN278" s="222"/>
      <c r="KO278" s="222"/>
      <c r="KP278" s="222"/>
      <c r="KQ278" s="222"/>
      <c r="KR278" s="222"/>
      <c r="KS278" s="222"/>
      <c r="KT278" s="222"/>
      <c r="KU278" s="222"/>
      <c r="KV278" s="222"/>
      <c r="KW278" s="222"/>
      <c r="KX278" s="222"/>
      <c r="KY278" s="222"/>
      <c r="KZ278" s="222"/>
      <c r="LA278" s="222"/>
      <c r="LB278" s="222"/>
      <c r="LC278" s="222"/>
      <c r="LD278" s="222"/>
      <c r="LE278" s="222"/>
      <c r="LF278" s="222"/>
      <c r="LG278" s="222"/>
      <c r="LH278" s="222"/>
      <c r="LI278" s="222"/>
      <c r="LJ278" s="222"/>
      <c r="LK278" s="222"/>
      <c r="LL278" s="222"/>
      <c r="LM278" s="222"/>
      <c r="LN278" s="222"/>
      <c r="LO278" s="222"/>
      <c r="LP278" s="222"/>
      <c r="LQ278" s="222"/>
      <c r="LR278" s="222"/>
      <c r="LS278" s="222"/>
      <c r="LT278" s="270" t="s">
        <v>455</v>
      </c>
      <c r="LU278" s="222"/>
      <c r="LV278" s="222"/>
      <c r="LW278" s="222"/>
      <c r="LX278" s="222"/>
      <c r="LY278" s="222"/>
      <c r="LZ278" s="222"/>
      <c r="MA278" s="222"/>
      <c r="MB278" s="222"/>
      <c r="MC278" s="222"/>
      <c r="MD278" s="222"/>
      <c r="ME278" s="222"/>
      <c r="MF278" s="222"/>
      <c r="MG278" s="222"/>
      <c r="MH278" s="222"/>
      <c r="MI278" s="222"/>
      <c r="MJ278" s="222"/>
      <c r="MK278" s="222"/>
      <c r="ML278" s="222"/>
      <c r="MM278" s="222"/>
      <c r="MN278" s="222"/>
      <c r="MO278" s="222"/>
      <c r="MP278" s="222"/>
      <c r="MQ278" s="222"/>
      <c r="MR278" s="222"/>
      <c r="MS278" s="222"/>
      <c r="MT278" s="222"/>
      <c r="MU278" s="222"/>
      <c r="MV278" s="222"/>
      <c r="MW278" s="222"/>
      <c r="MX278" s="222"/>
      <c r="MY278" s="222"/>
      <c r="MZ278" s="222"/>
      <c r="NA278" s="222"/>
      <c r="NB278" s="222"/>
      <c r="NC278" s="222"/>
      <c r="ND278" s="222"/>
      <c r="NE278" s="222"/>
      <c r="NF278" s="222"/>
      <c r="NG278" s="222"/>
      <c r="NH278" s="222"/>
      <c r="NI278" s="222"/>
      <c r="NJ278" s="222"/>
      <c r="NK278" s="222"/>
      <c r="NL278" s="222"/>
      <c r="NM278" s="222"/>
      <c r="NN278" s="222"/>
      <c r="NO278" s="222"/>
      <c r="NP278" s="222"/>
      <c r="NQ278" s="222"/>
      <c r="NR278" s="222"/>
      <c r="NS278" s="222"/>
      <c r="NT278" s="222"/>
      <c r="NU278" s="222"/>
      <c r="NV278" s="222"/>
      <c r="NW278" s="222"/>
      <c r="NX278" s="222"/>
      <c r="NY278" s="222"/>
      <c r="NZ278" s="222"/>
      <c r="OA278" s="222"/>
      <c r="OB278" s="222"/>
      <c r="OC278" s="222"/>
      <c r="OD278" s="222"/>
      <c r="OE278" s="222"/>
      <c r="OF278" s="222"/>
      <c r="OG278" s="222"/>
      <c r="OH278" s="222"/>
      <c r="OI278" s="222"/>
      <c r="OJ278" s="222"/>
      <c r="OK278" s="222"/>
      <c r="OL278" s="222"/>
      <c r="OM278" s="222"/>
      <c r="ON278" s="222"/>
      <c r="OO278" s="222"/>
      <c r="OP278" s="222"/>
      <c r="OQ278" s="222"/>
      <c r="OR278" s="222"/>
      <c r="OS278" s="267">
        <f>IF(ISERROR(#REF!),0,1)</f>
        <v>0</v>
      </c>
      <c r="OT278" s="267">
        <f t="shared" si="74"/>
        <v>1</v>
      </c>
      <c r="OU278" s="267">
        <f t="shared" si="75"/>
        <v>0</v>
      </c>
      <c r="OV278" s="223"/>
      <c r="OW278" s="223"/>
      <c r="OX278" s="223"/>
      <c r="OY278" s="223"/>
      <c r="OZ278" s="223"/>
      <c r="PA278" s="223"/>
      <c r="PB278" s="223"/>
      <c r="PC278" s="223"/>
      <c r="PD278" s="223"/>
      <c r="PE278" s="223"/>
      <c r="PF278" s="223"/>
      <c r="PG278" s="223"/>
      <c r="PH278" s="223"/>
      <c r="PI278" s="223"/>
      <c r="PJ278" s="223"/>
      <c r="PK278" s="223"/>
      <c r="PL278" s="223"/>
      <c r="PM278" s="223"/>
      <c r="PN278" s="223"/>
      <c r="PO278" s="223"/>
      <c r="PP278" s="223"/>
      <c r="PQ278" s="223"/>
      <c r="PR278" s="223"/>
      <c r="PS278" s="223"/>
      <c r="PT278" s="223"/>
      <c r="PU278" s="223"/>
      <c r="PV278" s="223"/>
      <c r="PW278" s="223"/>
      <c r="PX278" s="223"/>
      <c r="PY278" s="223"/>
      <c r="PZ278" s="223"/>
      <c r="QA278" s="223"/>
      <c r="QB278" s="223"/>
      <c r="QC278" s="223"/>
      <c r="QD278" s="223"/>
      <c r="QE278" s="223"/>
      <c r="QF278" s="223"/>
      <c r="QG278" s="223"/>
      <c r="QH278" s="223"/>
      <c r="QI278" s="223"/>
      <c r="QJ278" s="223"/>
      <c r="QK278" s="223"/>
      <c r="QL278" s="223"/>
      <c r="QM278" s="223"/>
      <c r="QN278" s="223"/>
      <c r="QO278" s="223"/>
      <c r="QP278" s="223"/>
      <c r="QQ278" s="223"/>
      <c r="QR278" s="223"/>
      <c r="QS278" s="223"/>
      <c r="QT278" s="223"/>
      <c r="QU278" s="223"/>
      <c r="QV278" s="223"/>
      <c r="QW278" s="223"/>
      <c r="QX278" s="223"/>
      <c r="QY278" s="223"/>
      <c r="QZ278" s="223"/>
      <c r="RA278" s="223"/>
      <c r="RB278" s="223"/>
      <c r="RC278" s="223"/>
      <c r="RD278" s="223"/>
      <c r="RE278" s="223"/>
      <c r="RF278" s="223"/>
      <c r="RG278" s="223"/>
      <c r="RH278" s="223"/>
      <c r="RI278" s="223"/>
      <c r="RJ278" s="223"/>
      <c r="RK278" s="223"/>
      <c r="RL278" s="223"/>
      <c r="RM278" s="223"/>
      <c r="RN278" s="223"/>
      <c r="RO278" s="223"/>
      <c r="RP278" s="223"/>
      <c r="RQ278" s="223"/>
      <c r="RR278" s="223"/>
      <c r="RS278" s="223"/>
      <c r="RT278" s="223"/>
      <c r="RU278" s="223"/>
      <c r="RV278" s="223"/>
      <c r="RW278" s="223"/>
      <c r="RX278" s="223"/>
      <c r="RY278" s="223"/>
      <c r="RZ278" s="223"/>
      <c r="SA278" s="223"/>
      <c r="SB278" s="223"/>
      <c r="SC278" s="223"/>
      <c r="SD278" s="223"/>
      <c r="SE278" s="223"/>
      <c r="SF278" s="223"/>
      <c r="SG278" s="223"/>
      <c r="SH278" s="223"/>
      <c r="SI278" s="223"/>
      <c r="SJ278" s="223"/>
      <c r="SK278" s="223"/>
      <c r="SL278" s="223"/>
      <c r="SM278" s="223"/>
      <c r="SN278" s="223"/>
      <c r="SO278" s="223"/>
      <c r="SP278" s="223"/>
      <c r="SQ278" s="223"/>
      <c r="SR278" s="223"/>
      <c r="SS278" s="223"/>
      <c r="ST278" s="223"/>
      <c r="SU278" s="223"/>
      <c r="SV278" s="223"/>
      <c r="SW278" s="223"/>
      <c r="SX278" s="223"/>
      <c r="SY278" s="223"/>
      <c r="SZ278" s="223"/>
      <c r="TA278" s="223"/>
      <c r="TB278" s="223"/>
      <c r="TC278" s="223"/>
      <c r="TD278" s="223"/>
      <c r="TE278" s="223"/>
      <c r="TF278" s="223"/>
      <c r="TG278" s="223"/>
      <c r="TH278" s="223"/>
      <c r="TI278" s="223"/>
      <c r="TJ278" s="223"/>
      <c r="TK278" s="223"/>
      <c r="TL278" s="223"/>
      <c r="TM278" s="223"/>
      <c r="TN278" s="223"/>
      <c r="TO278" s="223"/>
      <c r="TP278" s="223"/>
      <c r="TQ278" s="223"/>
      <c r="TR278" s="223"/>
      <c r="TS278" s="223"/>
      <c r="TT278" s="223"/>
      <c r="TU278" s="223"/>
      <c r="TV278" s="223"/>
      <c r="TW278" s="223"/>
      <c r="TX278" s="223"/>
      <c r="TY278" s="223"/>
      <c r="TZ278" s="223"/>
      <c r="UA278" s="223"/>
      <c r="UB278" s="223"/>
      <c r="UC278" s="223"/>
      <c r="UD278" s="223"/>
      <c r="UE278" s="223"/>
      <c r="UF278" s="223"/>
      <c r="UG278" s="223"/>
      <c r="UH278" s="223"/>
      <c r="UI278" s="223"/>
      <c r="UJ278" s="223"/>
      <c r="UK278" s="223"/>
      <c r="UL278" s="223"/>
      <c r="UM278" s="223"/>
      <c r="UN278" s="223"/>
      <c r="UO278" s="223"/>
      <c r="UP278" s="223"/>
      <c r="UQ278" s="223"/>
      <c r="UR278" s="223"/>
      <c r="US278" s="223"/>
      <c r="UT278" s="223"/>
      <c r="UU278" s="223"/>
      <c r="UV278" s="223"/>
      <c r="UW278" s="223"/>
      <c r="UX278" s="223"/>
      <c r="UY278" s="223"/>
      <c r="UZ278" s="223"/>
      <c r="VA278" s="223"/>
      <c r="VB278" s="223"/>
      <c r="VC278" s="223"/>
      <c r="VD278" s="223"/>
      <c r="VE278" s="223"/>
      <c r="VF278" s="223"/>
      <c r="VG278" s="223"/>
      <c r="VH278" s="223"/>
      <c r="VI278" s="223"/>
      <c r="VJ278" s="223"/>
      <c r="VK278" s="223"/>
      <c r="VL278" s="223"/>
      <c r="VM278" s="223"/>
      <c r="VN278" s="223"/>
      <c r="VO278" s="223"/>
      <c r="VP278" s="223"/>
      <c r="VQ278" s="223"/>
      <c r="VR278" s="223"/>
      <c r="VS278" s="223"/>
      <c r="VT278" s="223"/>
      <c r="VU278" s="223"/>
      <c r="VV278" s="223"/>
      <c r="VW278" s="223"/>
      <c r="VX278" s="223"/>
      <c r="VY278" s="223"/>
      <c r="VZ278" s="223"/>
      <c r="WA278" s="223"/>
      <c r="WB278" s="223"/>
      <c r="WC278" s="223"/>
      <c r="WD278" s="223"/>
      <c r="WE278" s="223"/>
      <c r="WF278" s="223"/>
      <c r="WG278" s="223"/>
      <c r="WH278" s="223"/>
      <c r="WI278" s="223"/>
      <c r="WJ278" s="223"/>
      <c r="WK278" s="223"/>
      <c r="WL278" s="223"/>
      <c r="WM278" s="223"/>
      <c r="WN278" s="223"/>
      <c r="WO278" s="223"/>
      <c r="WP278" s="223"/>
      <c r="WQ278" s="223"/>
      <c r="WR278" s="223"/>
      <c r="WS278" s="223"/>
      <c r="WT278" s="223"/>
      <c r="WU278" s="223"/>
      <c r="WV278" s="223"/>
      <c r="WW278" s="223"/>
      <c r="WX278" s="223"/>
      <c r="WY278" s="223"/>
      <c r="WZ278" s="223"/>
      <c r="XA278" s="223"/>
      <c r="XB278" s="223"/>
      <c r="XC278" s="223"/>
      <c r="XD278" s="223"/>
      <c r="XE278" s="223"/>
      <c r="XF278" s="223"/>
      <c r="XG278" s="223"/>
      <c r="XH278" s="223"/>
      <c r="XI278" s="223"/>
      <c r="XJ278" s="223"/>
      <c r="XK278" s="223"/>
      <c r="XL278" s="223"/>
      <c r="XM278" s="223"/>
      <c r="XN278" s="223"/>
      <c r="XO278" s="223"/>
      <c r="XP278" s="223"/>
      <c r="XQ278" s="223"/>
      <c r="XR278" s="223"/>
      <c r="XS278" s="223"/>
      <c r="XT278" s="223"/>
      <c r="XU278" s="223"/>
      <c r="XV278" s="223"/>
      <c r="XW278" s="223"/>
      <c r="XX278" s="223"/>
      <c r="XY278" s="223"/>
      <c r="XZ278" s="223"/>
      <c r="YA278" s="223"/>
      <c r="YB278" s="223"/>
      <c r="YC278" s="223"/>
      <c r="YD278" s="223"/>
      <c r="YE278" s="223"/>
      <c r="YF278" s="223"/>
      <c r="YG278" s="223"/>
      <c r="YH278" s="223"/>
      <c r="YI278" s="223"/>
      <c r="YJ278" s="223"/>
      <c r="YK278" s="223"/>
      <c r="YL278" s="223"/>
      <c r="YM278" s="223"/>
      <c r="YN278" s="223"/>
      <c r="YO278" s="223"/>
      <c r="YP278" s="223"/>
      <c r="YQ278" s="223"/>
      <c r="YR278" s="223"/>
      <c r="YS278" s="223"/>
      <c r="YT278" s="223"/>
      <c r="YU278" s="223"/>
      <c r="YV278" s="223"/>
      <c r="YW278" s="223"/>
      <c r="YX278" s="223"/>
      <c r="YY278" s="223"/>
      <c r="YZ278" s="223"/>
      <c r="ZA278" s="223"/>
      <c r="ZB278" s="223"/>
      <c r="ZC278" s="223"/>
      <c r="ZD278" s="223"/>
      <c r="ZE278" s="223"/>
      <c r="ZF278" s="223"/>
      <c r="ZG278" s="223"/>
      <c r="ZH278" s="223"/>
      <c r="ZI278" s="223"/>
      <c r="ZJ278" s="223"/>
      <c r="ZK278" s="223"/>
      <c r="ZL278" s="223"/>
      <c r="ZM278" s="223"/>
      <c r="ZN278" s="223"/>
      <c r="ZO278" s="223"/>
      <c r="ZP278" s="223"/>
      <c r="ZQ278" s="223"/>
      <c r="ZR278" s="223"/>
      <c r="ZS278" s="223"/>
      <c r="ZT278" s="223"/>
      <c r="ZU278" s="223"/>
      <c r="ZV278" s="223"/>
      <c r="ZW278" s="223"/>
      <c r="ZX278" s="223"/>
      <c r="ZY278" s="223"/>
      <c r="ZZ278" s="223"/>
      <c r="AAA278" s="223"/>
      <c r="AAB278" s="223"/>
      <c r="AAC278" s="223"/>
      <c r="AAD278" s="223"/>
      <c r="AAE278" s="223"/>
      <c r="AAF278" s="223"/>
      <c r="AAG278" s="223"/>
      <c r="AAH278" s="223"/>
      <c r="AAI278" s="223"/>
      <c r="AAJ278" s="223"/>
      <c r="AAK278" s="223"/>
      <c r="AAL278" s="223"/>
      <c r="AAM278" s="223"/>
      <c r="AAN278" s="223"/>
      <c r="AAO278" s="223"/>
      <c r="AAP278" s="223"/>
      <c r="AAQ278" s="223"/>
      <c r="AAR278" s="223"/>
      <c r="AAS278" s="223"/>
      <c r="AAT278" s="223"/>
      <c r="AAU278" s="223"/>
      <c r="AAV278" s="223"/>
      <c r="AAW278" s="223"/>
      <c r="AAX278" s="223"/>
      <c r="AAY278" s="223"/>
      <c r="AAZ278" s="223"/>
      <c r="ABA278" s="223"/>
      <c r="ABB278" s="223"/>
      <c r="ABC278" s="223"/>
      <c r="ABD278" s="223"/>
      <c r="ABE278" s="223"/>
      <c r="ABF278" s="223"/>
      <c r="ABG278" s="223"/>
      <c r="ABH278" s="223"/>
      <c r="ABI278" s="223"/>
      <c r="ABJ278" s="223"/>
      <c r="ABK278" s="223"/>
      <c r="ABL278" s="223"/>
      <c r="ABM278" s="223"/>
      <c r="ABN278" s="223"/>
      <c r="ABO278" s="223"/>
      <c r="ABP278" s="223"/>
      <c r="ABQ278" s="223"/>
      <c r="ABR278" s="223"/>
      <c r="ABS278" s="223"/>
      <c r="ABT278" s="223"/>
      <c r="ABU278" s="223"/>
      <c r="ABV278" s="223"/>
      <c r="ABW278" s="223"/>
      <c r="ABX278" s="223"/>
      <c r="ABY278" s="223"/>
      <c r="ABZ278" s="223"/>
      <c r="ACA278" s="223"/>
      <c r="ACB278" s="223"/>
      <c r="ACC278" s="223"/>
      <c r="ACD278" s="223"/>
      <c r="ACE278" s="223"/>
      <c r="ACF278" s="223"/>
      <c r="ACG278" s="223"/>
      <c r="ACH278" s="223"/>
      <c r="ACI278" s="223"/>
      <c r="ACJ278" s="223"/>
      <c r="ACK278" s="223"/>
      <c r="ACL278" s="223"/>
      <c r="ACM278" s="223"/>
      <c r="ACN278" s="223"/>
      <c r="ACO278" s="223"/>
      <c r="ACP278" s="223"/>
      <c r="ACQ278" s="223"/>
      <c r="ACR278" s="223"/>
      <c r="ACS278" s="223"/>
      <c r="ACT278" s="223"/>
      <c r="ACU278" s="223"/>
      <c r="ACV278" s="223"/>
      <c r="ACW278" s="223"/>
      <c r="ACX278" s="223"/>
      <c r="ACY278" s="223"/>
      <c r="ACZ278" s="223"/>
      <c r="ADA278" s="223"/>
      <c r="ADB278" s="223"/>
      <c r="ADC278" s="223"/>
      <c r="ADD278" s="223"/>
      <c r="ADE278" s="223"/>
      <c r="ADF278" s="223"/>
      <c r="ADG278" s="223"/>
      <c r="ADH278" s="223"/>
      <c r="ADI278" s="223"/>
      <c r="ADJ278" s="223"/>
      <c r="ADK278" s="223"/>
      <c r="ADL278" s="223"/>
      <c r="ADM278" s="223"/>
      <c r="ADN278" s="223"/>
      <c r="ADO278" s="223"/>
      <c r="ADP278" s="223"/>
      <c r="ADQ278" s="223"/>
      <c r="ADR278" s="223"/>
      <c r="ADS278" s="223"/>
      <c r="ADT278" s="223"/>
      <c r="ADU278" s="223"/>
      <c r="ADV278" s="223"/>
      <c r="ADW278" s="223"/>
      <c r="ADX278" s="223"/>
      <c r="ADY278" s="223"/>
      <c r="ADZ278" s="223"/>
      <c r="AEA278" s="223"/>
      <c r="AEB278" s="223"/>
      <c r="AEC278" s="223"/>
      <c r="AED278" s="223"/>
      <c r="AEE278" s="223"/>
      <c r="AEF278" s="223"/>
      <c r="AEG278" s="223"/>
      <c r="AEH278" s="223"/>
      <c r="AEI278" s="223"/>
      <c r="AEJ278" s="223"/>
      <c r="AEK278" s="223"/>
      <c r="AEL278" s="223"/>
      <c r="AEM278" s="223"/>
      <c r="AEN278" s="223"/>
      <c r="AEO278" s="223"/>
      <c r="AEP278" s="223"/>
      <c r="AEQ278" s="223"/>
      <c r="AER278" s="223"/>
      <c r="AES278" s="223"/>
      <c r="AET278" s="223"/>
      <c r="AEU278" s="223"/>
      <c r="AEV278" s="223"/>
      <c r="AEW278" s="223"/>
      <c r="AEX278" s="223"/>
      <c r="AEY278" s="223"/>
      <c r="AEZ278" s="223"/>
      <c r="AFA278" s="223"/>
      <c r="AFB278" s="223"/>
      <c r="AFC278" s="223"/>
      <c r="AFD278" s="223"/>
      <c r="AFE278" s="223"/>
      <c r="AFF278" s="223"/>
      <c r="AFG278" s="223"/>
      <c r="AFH278" s="223"/>
      <c r="AFI278" s="223"/>
      <c r="AFJ278" s="223"/>
      <c r="AFK278" s="223"/>
      <c r="AFL278" s="223"/>
      <c r="AFM278" s="223"/>
      <c r="AFN278" s="223"/>
      <c r="AFO278" s="223"/>
      <c r="AFP278" s="223"/>
      <c r="AFQ278" s="223"/>
      <c r="AFR278" s="223"/>
      <c r="AFS278" s="223"/>
      <c r="AFT278" s="223"/>
    </row>
    <row r="279" spans="1:852" s="6" customFormat="1">
      <c r="A279" s="226" t="s">
        <v>874</v>
      </c>
      <c r="B279" s="581" t="s">
        <v>10071</v>
      </c>
      <c r="C279" s="840" t="str">
        <f>IF(Severity!F279&gt;=0.5,"YES","NO")</f>
        <v>NO</v>
      </c>
      <c r="D279" s="840" t="str">
        <f>IF(Severity!G279&gt;=0.5,"YES","NO")</f>
        <v>YES</v>
      </c>
      <c r="E279" s="109">
        <v>20</v>
      </c>
      <c r="F279" s="109">
        <v>4</v>
      </c>
      <c r="G279" s="270" t="s">
        <v>2904</v>
      </c>
      <c r="H279" s="270" t="s">
        <v>749</v>
      </c>
      <c r="I279" s="270" t="s">
        <v>455</v>
      </c>
      <c r="J279" s="270">
        <v>22</v>
      </c>
      <c r="K279" s="270" t="s">
        <v>602</v>
      </c>
      <c r="L279" s="267">
        <v>17</v>
      </c>
      <c r="M279" s="267">
        <v>19</v>
      </c>
      <c r="N279" s="270">
        <v>6</v>
      </c>
      <c r="O279" s="270" t="s">
        <v>455</v>
      </c>
      <c r="P279" s="267"/>
      <c r="Q279" s="267"/>
      <c r="R279" s="267"/>
      <c r="S279" s="270" t="s">
        <v>602</v>
      </c>
      <c r="T279" s="270">
        <v>17</v>
      </c>
      <c r="U279" s="113"/>
      <c r="V279" s="113"/>
      <c r="W279" s="113">
        <v>19.2</v>
      </c>
      <c r="X279" s="113">
        <v>3.6</v>
      </c>
      <c r="Y279" s="113"/>
      <c r="Z279" s="113"/>
      <c r="AA279" s="113">
        <v>7.6</v>
      </c>
      <c r="AB279" s="113">
        <v>5.8</v>
      </c>
      <c r="AC279" s="113"/>
      <c r="AD279" s="113"/>
      <c r="AE279" s="114"/>
      <c r="AF279" s="113"/>
      <c r="AG279" s="113"/>
      <c r="AH279" s="113"/>
      <c r="AI279" s="270">
        <v>59</v>
      </c>
      <c r="AJ279" s="267">
        <f t="shared" si="72"/>
        <v>37</v>
      </c>
      <c r="AK279" s="267">
        <v>37</v>
      </c>
      <c r="AL279" s="270" t="s">
        <v>2382</v>
      </c>
      <c r="AM279" s="270" t="s">
        <v>749</v>
      </c>
      <c r="AN279" s="270" t="s">
        <v>455</v>
      </c>
      <c r="AO279" s="270">
        <v>16</v>
      </c>
      <c r="AP279" s="270" t="s">
        <v>602</v>
      </c>
      <c r="AQ279" s="267">
        <v>17</v>
      </c>
      <c r="AR279" s="267">
        <v>26</v>
      </c>
      <c r="AS279" s="267">
        <v>6</v>
      </c>
      <c r="AT279" s="270" t="s">
        <v>455</v>
      </c>
      <c r="AU279" s="267"/>
      <c r="AV279" s="267"/>
      <c r="AW279" s="267"/>
      <c r="AX279" s="267" t="s">
        <v>602</v>
      </c>
      <c r="AY279" s="267">
        <v>17</v>
      </c>
      <c r="AZ279" s="114"/>
      <c r="BA279" s="114"/>
      <c r="BB279" s="114">
        <v>18.899999999999999</v>
      </c>
      <c r="BC279" s="114">
        <v>3.9</v>
      </c>
      <c r="BD279" s="114"/>
      <c r="BE279" s="114"/>
      <c r="BF279" s="114">
        <v>6.9</v>
      </c>
      <c r="BG279" s="114">
        <v>5.8</v>
      </c>
      <c r="BH279" s="114"/>
      <c r="BI279" s="114"/>
      <c r="BJ279" s="114"/>
      <c r="BK279" s="114"/>
      <c r="BL279" s="114"/>
      <c r="BM279" s="114"/>
      <c r="BN279" s="270">
        <v>63</v>
      </c>
      <c r="BO279" s="270">
        <f t="shared" si="73"/>
        <v>47</v>
      </c>
      <c r="BP279" s="270">
        <v>47</v>
      </c>
      <c r="BQ279" s="270" t="s">
        <v>360</v>
      </c>
      <c r="BR279" s="270" t="s">
        <v>455</v>
      </c>
      <c r="BS279" s="270" t="s">
        <v>455</v>
      </c>
      <c r="BT279" s="270">
        <v>25</v>
      </c>
      <c r="BU279" s="267" t="s">
        <v>602</v>
      </c>
      <c r="BV279" s="267">
        <v>17</v>
      </c>
      <c r="BW279" s="267">
        <v>21</v>
      </c>
      <c r="BX279" s="267">
        <v>6</v>
      </c>
      <c r="BY279" s="270" t="s">
        <v>455</v>
      </c>
      <c r="BZ279" s="267"/>
      <c r="CA279" s="267"/>
      <c r="CB279" s="267"/>
      <c r="CC279" s="267" t="s">
        <v>602</v>
      </c>
      <c r="CD279" s="267">
        <v>17</v>
      </c>
      <c r="CE279" s="114"/>
      <c r="CF279" s="114"/>
      <c r="CG279" s="114">
        <v>19.2</v>
      </c>
      <c r="CH279" s="114">
        <v>5</v>
      </c>
      <c r="CI279" s="114"/>
      <c r="CJ279" s="114"/>
      <c r="CK279" s="114">
        <v>7</v>
      </c>
      <c r="CL279" s="114">
        <v>5.7</v>
      </c>
      <c r="CM279" s="114"/>
      <c r="CN279" s="114"/>
      <c r="CO279" s="114"/>
      <c r="CP279" s="114"/>
      <c r="CQ279" s="114"/>
      <c r="CR279" s="114"/>
      <c r="CS279" s="270">
        <v>62</v>
      </c>
      <c r="CT279" s="267">
        <f>CS279-BT279</f>
        <v>37</v>
      </c>
      <c r="CU279" s="267">
        <v>37</v>
      </c>
      <c r="CV279" s="270" t="s">
        <v>3011</v>
      </c>
      <c r="CW279" s="270" t="s">
        <v>455</v>
      </c>
      <c r="CX279" s="270" t="s">
        <v>455</v>
      </c>
      <c r="CY279" s="270">
        <v>25</v>
      </c>
      <c r="CZ279" s="267" t="s">
        <v>602</v>
      </c>
      <c r="DA279" s="267">
        <v>17</v>
      </c>
      <c r="DB279" s="267">
        <v>10</v>
      </c>
      <c r="DC279" s="267">
        <v>6</v>
      </c>
      <c r="DD279" s="270" t="s">
        <v>455</v>
      </c>
      <c r="DE279" s="267"/>
      <c r="DF279" s="267"/>
      <c r="DG279" s="267"/>
      <c r="DH279" s="267" t="s">
        <v>602</v>
      </c>
      <c r="DI279" s="267">
        <v>17</v>
      </c>
      <c r="DJ279" s="113"/>
      <c r="DK279" s="113"/>
      <c r="DL279" s="113">
        <v>19.100000000000001</v>
      </c>
      <c r="DM279" s="113">
        <v>3.7</v>
      </c>
      <c r="DN279" s="113"/>
      <c r="DO279" s="113"/>
      <c r="DP279" s="113">
        <v>8.8000000000000007</v>
      </c>
      <c r="DQ279" s="113">
        <v>5.7</v>
      </c>
      <c r="DR279" s="113"/>
      <c r="DS279" s="113"/>
      <c r="DT279" s="113"/>
      <c r="DU279" s="113"/>
      <c r="DV279" s="113"/>
      <c r="DW279" s="113"/>
      <c r="DX279" s="270">
        <v>59</v>
      </c>
      <c r="DY279" s="265">
        <f>DX279-CY279</f>
        <v>34</v>
      </c>
      <c r="DZ279" s="267">
        <v>34</v>
      </c>
      <c r="EA279" s="267"/>
      <c r="EB279" s="270" t="s">
        <v>455</v>
      </c>
      <c r="EC279" s="267"/>
      <c r="ED279" s="267"/>
      <c r="EE279" s="267"/>
      <c r="EF279" s="267"/>
      <c r="EG279" s="267"/>
      <c r="EH279" s="267"/>
      <c r="EI279" s="267"/>
      <c r="EJ279" s="267"/>
      <c r="EK279" s="267"/>
      <c r="EL279" s="267"/>
      <c r="EM279" s="267"/>
      <c r="EN279" s="267"/>
      <c r="EO279" s="113"/>
      <c r="EP279" s="113"/>
      <c r="EQ279" s="113"/>
      <c r="ER279" s="113"/>
      <c r="ES279" s="113"/>
      <c r="ET279" s="113"/>
      <c r="EU279" s="113"/>
      <c r="EV279" s="113"/>
      <c r="EW279" s="113"/>
      <c r="EX279" s="113"/>
      <c r="EY279" s="113"/>
      <c r="EZ279" s="113"/>
      <c r="FA279" s="113"/>
      <c r="FB279" s="113"/>
      <c r="FC279" s="267"/>
      <c r="FD279" s="267"/>
      <c r="FE279" s="267"/>
      <c r="FF279" s="270" t="s">
        <v>455</v>
      </c>
      <c r="FG279" s="270"/>
      <c r="FH279" s="267"/>
      <c r="FI279" s="267"/>
      <c r="FJ279" s="267"/>
      <c r="FK279" s="267"/>
      <c r="FL279" s="267"/>
      <c r="FM279" s="267"/>
      <c r="FN279" s="267"/>
      <c r="FO279" s="267"/>
      <c r="FP279" s="267"/>
      <c r="FQ279" s="267"/>
      <c r="FR279" s="267"/>
      <c r="FS279" s="267"/>
      <c r="FT279" s="267"/>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70" t="s">
        <v>455</v>
      </c>
      <c r="HE279" s="212"/>
      <c r="HF279" s="212"/>
      <c r="HG279" s="90"/>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c r="IS279" s="270" t="s">
        <v>455</v>
      </c>
      <c r="IT279" s="212"/>
      <c r="IU279" s="212"/>
      <c r="IV279" s="212"/>
      <c r="IW279" s="212"/>
      <c r="IX279" s="212"/>
      <c r="IY279" s="212"/>
      <c r="IZ279" s="212"/>
      <c r="JA279" s="212"/>
      <c r="JB279" s="212"/>
      <c r="JC279" s="212"/>
      <c r="JD279" s="212"/>
      <c r="JE279" s="212"/>
      <c r="JF279" s="212"/>
      <c r="JG279" s="212"/>
      <c r="JH279" s="212"/>
      <c r="JI279" s="212"/>
      <c r="JJ279" s="212"/>
      <c r="JK279" s="212"/>
      <c r="JL279" s="212"/>
      <c r="JM279" s="212"/>
      <c r="JN279" s="212"/>
      <c r="JO279" s="212"/>
      <c r="JP279" s="212"/>
      <c r="JQ279" s="212"/>
      <c r="JR279" s="212"/>
      <c r="JS279" s="212"/>
      <c r="JT279" s="212"/>
      <c r="JU279" s="212"/>
      <c r="JV279" s="212"/>
      <c r="JW279" s="212"/>
      <c r="JX279" s="212"/>
      <c r="JY279" s="212"/>
      <c r="JZ279" s="212"/>
      <c r="KA279" s="212"/>
      <c r="KB279" s="212"/>
      <c r="KC279" s="212"/>
      <c r="KD279" s="212"/>
      <c r="KE279" s="270" t="s">
        <v>455</v>
      </c>
      <c r="KF279" s="212"/>
      <c r="KG279" s="212"/>
      <c r="KH279" s="212"/>
      <c r="KI279" s="90"/>
      <c r="KJ279" s="212"/>
      <c r="KK279" s="212"/>
      <c r="KL279" s="212"/>
      <c r="KM279" s="212"/>
      <c r="KN279" s="212"/>
      <c r="KO279" s="212"/>
      <c r="KP279" s="212"/>
      <c r="KQ279" s="212"/>
      <c r="KR279" s="212"/>
      <c r="KS279" s="212"/>
      <c r="KT279" s="212"/>
      <c r="KU279" s="212"/>
      <c r="KV279" s="212"/>
      <c r="KW279" s="212"/>
      <c r="KX279" s="212"/>
      <c r="KY279" s="212"/>
      <c r="KZ279" s="212"/>
      <c r="LA279" s="212"/>
      <c r="LB279" s="212"/>
      <c r="LC279" s="212"/>
      <c r="LD279" s="212"/>
      <c r="LE279" s="212"/>
      <c r="LF279" s="212"/>
      <c r="LG279" s="212"/>
      <c r="LH279" s="212"/>
      <c r="LI279" s="212"/>
      <c r="LJ279" s="212"/>
      <c r="LK279" s="212"/>
      <c r="LL279" s="212"/>
      <c r="LM279" s="212"/>
      <c r="LN279" s="212"/>
      <c r="LO279" s="212"/>
      <c r="LP279" s="212"/>
      <c r="LQ279" s="212"/>
      <c r="LR279" s="212"/>
      <c r="LS279" s="212"/>
      <c r="LT279" s="270" t="s">
        <v>455</v>
      </c>
      <c r="LU279" s="212"/>
      <c r="LV279" s="212"/>
      <c r="LW279" s="212"/>
      <c r="LX279" s="212"/>
      <c r="LY279" s="212"/>
      <c r="LZ279" s="212"/>
      <c r="MA279" s="212"/>
      <c r="MB279" s="212"/>
      <c r="MC279" s="212"/>
      <c r="MD279" s="212"/>
      <c r="ME279" s="212"/>
      <c r="MF279" s="212"/>
      <c r="MG279" s="212"/>
      <c r="MH279" s="212"/>
      <c r="MI279" s="212"/>
      <c r="MJ279" s="212"/>
      <c r="MK279" s="212"/>
      <c r="ML279" s="212"/>
      <c r="MM279" s="212"/>
      <c r="MN279" s="212"/>
      <c r="MO279" s="212"/>
      <c r="MP279" s="212"/>
      <c r="MQ279" s="212"/>
      <c r="MR279" s="212"/>
      <c r="MS279" s="212"/>
      <c r="MT279" s="212"/>
      <c r="MU279" s="212"/>
      <c r="MV279" s="212"/>
      <c r="MW279" s="212"/>
      <c r="MX279" s="212"/>
      <c r="MY279" s="212"/>
      <c r="MZ279" s="212"/>
      <c r="NA279" s="212"/>
      <c r="NB279" s="212"/>
      <c r="NC279" s="212"/>
      <c r="ND279" s="212"/>
      <c r="NE279" s="212"/>
      <c r="NF279" s="212"/>
      <c r="NG279" s="212"/>
      <c r="NH279" s="212"/>
      <c r="NI279" s="212"/>
      <c r="NJ279" s="212"/>
      <c r="NK279" s="212"/>
      <c r="NL279" s="212"/>
      <c r="NM279" s="212"/>
      <c r="NN279" s="212"/>
      <c r="NO279" s="212"/>
      <c r="NP279" s="212"/>
      <c r="NQ279" s="212"/>
      <c r="NR279" s="212"/>
      <c r="NS279" s="212"/>
      <c r="NT279" s="212"/>
      <c r="NU279" s="212"/>
      <c r="NV279" s="212"/>
      <c r="NW279" s="212"/>
      <c r="NX279" s="212"/>
      <c r="NY279" s="212"/>
      <c r="NZ279" s="212"/>
      <c r="OA279" s="212"/>
      <c r="OB279" s="212"/>
      <c r="OC279" s="212"/>
      <c r="OD279" s="212"/>
      <c r="OE279" s="212"/>
      <c r="OF279" s="212"/>
      <c r="OG279" s="212"/>
      <c r="OH279" s="212"/>
      <c r="OI279" s="212"/>
      <c r="OJ279" s="212"/>
      <c r="OK279" s="212"/>
      <c r="OL279" s="212"/>
      <c r="OM279" s="212"/>
      <c r="ON279" s="212"/>
      <c r="OO279" s="212"/>
      <c r="OP279" s="212"/>
      <c r="OQ279" s="212"/>
      <c r="OR279" s="212"/>
      <c r="OS279" s="267">
        <f>IF(ISERROR(#REF!),0,1)</f>
        <v>0</v>
      </c>
      <c r="OT279" s="267">
        <f t="shared" si="74"/>
        <v>0</v>
      </c>
      <c r="OU279" s="267">
        <f t="shared" si="75"/>
        <v>1</v>
      </c>
      <c r="OV279" s="222"/>
      <c r="OW279" s="222"/>
      <c r="OX279" s="222"/>
      <c r="OY279" s="222"/>
      <c r="OZ279" s="222"/>
      <c r="PA279" s="222"/>
      <c r="PB279" s="222"/>
      <c r="PC279" s="222"/>
      <c r="PD279" s="222"/>
      <c r="PE279" s="222"/>
      <c r="PF279" s="222"/>
      <c r="PG279" s="222"/>
      <c r="PH279" s="222"/>
      <c r="PI279" s="222"/>
      <c r="PJ279" s="222"/>
      <c r="PK279" s="222"/>
      <c r="PL279" s="222"/>
      <c r="PM279" s="222"/>
      <c r="PN279" s="222"/>
      <c r="PO279" s="222"/>
      <c r="PP279" s="222"/>
      <c r="PQ279" s="222"/>
      <c r="PR279" s="222"/>
      <c r="PS279" s="222"/>
      <c r="PT279" s="222"/>
      <c r="PU279" s="222"/>
      <c r="PV279" s="222"/>
      <c r="PW279" s="222"/>
      <c r="PX279" s="222"/>
      <c r="PY279" s="222"/>
      <c r="PZ279" s="222"/>
      <c r="QA279" s="222"/>
      <c r="QB279" s="222"/>
      <c r="QC279" s="222"/>
      <c r="QD279" s="222"/>
      <c r="QE279" s="222"/>
      <c r="QF279" s="222"/>
      <c r="QG279" s="222"/>
      <c r="QH279" s="222"/>
      <c r="QI279" s="222"/>
      <c r="QJ279" s="222"/>
      <c r="QK279" s="222"/>
      <c r="QL279" s="222"/>
      <c r="QM279" s="222"/>
      <c r="QN279" s="222"/>
      <c r="QO279" s="222"/>
      <c r="QP279" s="222"/>
      <c r="QQ279" s="222"/>
      <c r="QR279" s="222"/>
      <c r="QS279" s="222"/>
      <c r="QT279" s="222"/>
      <c r="QU279" s="222"/>
      <c r="QV279" s="222"/>
      <c r="QW279" s="222"/>
      <c r="QX279" s="222"/>
      <c r="QY279" s="222"/>
      <c r="QZ279" s="222"/>
      <c r="RA279" s="222"/>
      <c r="RB279" s="222"/>
      <c r="RC279" s="222"/>
      <c r="RD279" s="222"/>
      <c r="RE279" s="222"/>
      <c r="RF279" s="222"/>
      <c r="RG279" s="222"/>
      <c r="RH279" s="222"/>
      <c r="RI279" s="222"/>
      <c r="RJ279" s="222"/>
      <c r="RK279" s="222"/>
      <c r="RL279" s="222"/>
      <c r="RM279" s="222"/>
      <c r="RN279" s="222"/>
      <c r="RO279" s="222"/>
      <c r="RP279" s="222"/>
      <c r="RQ279" s="222"/>
      <c r="RR279" s="222"/>
      <c r="RS279" s="222"/>
      <c r="RT279" s="222"/>
      <c r="RU279" s="222"/>
      <c r="RV279" s="222"/>
      <c r="RW279" s="222"/>
      <c r="RX279" s="222"/>
      <c r="RY279" s="222"/>
      <c r="RZ279" s="222"/>
      <c r="SA279" s="222"/>
      <c r="SB279" s="222"/>
      <c r="SC279" s="222"/>
      <c r="SD279" s="222"/>
      <c r="SE279" s="222"/>
      <c r="SF279" s="222"/>
      <c r="SG279" s="222"/>
      <c r="SH279" s="222"/>
      <c r="SI279" s="222"/>
      <c r="SJ279" s="222"/>
      <c r="SK279" s="222"/>
      <c r="SL279" s="222"/>
      <c r="SM279" s="222"/>
      <c r="SN279" s="222"/>
      <c r="SO279" s="222"/>
      <c r="SP279" s="222"/>
      <c r="SQ279" s="222"/>
      <c r="SR279" s="222"/>
      <c r="SS279" s="222"/>
      <c r="ST279" s="222"/>
      <c r="SU279" s="222"/>
      <c r="SV279" s="222"/>
      <c r="SW279" s="222"/>
      <c r="SX279" s="222"/>
      <c r="SY279" s="222"/>
      <c r="SZ279" s="222"/>
      <c r="TA279" s="222"/>
      <c r="TB279" s="222"/>
      <c r="TC279" s="222"/>
      <c r="TD279" s="222"/>
      <c r="TE279" s="222"/>
      <c r="TF279" s="222"/>
      <c r="TG279" s="222"/>
      <c r="TH279" s="222"/>
      <c r="TI279" s="222"/>
      <c r="TJ279" s="222"/>
      <c r="TK279" s="222"/>
      <c r="TL279" s="222"/>
      <c r="TM279" s="222"/>
      <c r="TN279" s="222"/>
      <c r="TO279" s="222"/>
      <c r="TP279" s="222"/>
      <c r="TQ279" s="222"/>
      <c r="TR279" s="222"/>
      <c r="TS279" s="222"/>
      <c r="TT279" s="222"/>
      <c r="TU279" s="222"/>
      <c r="TV279" s="222"/>
      <c r="TW279" s="222"/>
      <c r="TX279" s="222"/>
      <c r="TY279" s="222"/>
      <c r="TZ279" s="222"/>
      <c r="UA279" s="222"/>
      <c r="UB279" s="222"/>
      <c r="UC279" s="222"/>
      <c r="UD279" s="222"/>
      <c r="UE279" s="222"/>
      <c r="UF279" s="222"/>
      <c r="UG279" s="222"/>
      <c r="UH279" s="222"/>
      <c r="UI279" s="222"/>
      <c r="UJ279" s="222"/>
      <c r="UK279" s="222"/>
      <c r="UL279" s="222"/>
      <c r="UM279" s="222"/>
      <c r="UN279" s="222"/>
      <c r="UO279" s="222"/>
      <c r="UP279" s="222"/>
      <c r="UQ279" s="222"/>
      <c r="UR279" s="222"/>
      <c r="US279" s="222"/>
      <c r="UT279" s="222"/>
      <c r="UU279" s="222"/>
      <c r="UV279" s="222"/>
      <c r="UW279" s="222"/>
      <c r="UX279" s="222"/>
      <c r="UY279" s="222"/>
      <c r="UZ279" s="222"/>
      <c r="VA279" s="222"/>
      <c r="VB279" s="222"/>
      <c r="VC279" s="222"/>
      <c r="VD279" s="222"/>
      <c r="VE279" s="222"/>
      <c r="VF279" s="222"/>
      <c r="VG279" s="222"/>
      <c r="VH279" s="222"/>
      <c r="VI279" s="222"/>
      <c r="VJ279" s="222"/>
      <c r="VK279" s="222"/>
      <c r="VL279" s="222"/>
      <c r="VM279" s="222"/>
      <c r="VN279" s="222"/>
      <c r="VO279" s="222"/>
      <c r="VP279" s="222"/>
      <c r="VQ279" s="222"/>
      <c r="VR279" s="222"/>
      <c r="VS279" s="222"/>
      <c r="VT279" s="222"/>
      <c r="VU279" s="222"/>
      <c r="VV279" s="222"/>
      <c r="VW279" s="222"/>
      <c r="VX279" s="222"/>
      <c r="VY279" s="222"/>
      <c r="VZ279" s="222"/>
      <c r="WA279" s="222"/>
      <c r="WB279" s="222"/>
      <c r="WC279" s="222"/>
      <c r="WD279" s="222"/>
      <c r="WE279" s="222"/>
      <c r="WF279" s="222"/>
      <c r="WG279" s="222"/>
      <c r="WH279" s="222"/>
      <c r="WI279" s="222"/>
      <c r="WJ279" s="222"/>
      <c r="WK279" s="222"/>
      <c r="WL279" s="222"/>
      <c r="WM279" s="222"/>
      <c r="WN279" s="222"/>
      <c r="WO279" s="222"/>
      <c r="WP279" s="222"/>
      <c r="WQ279" s="222"/>
      <c r="WR279" s="222"/>
      <c r="WS279" s="222"/>
      <c r="WT279" s="222"/>
      <c r="WU279" s="222"/>
      <c r="WV279" s="222"/>
      <c r="WW279" s="222"/>
      <c r="WX279" s="222"/>
      <c r="WY279" s="222"/>
      <c r="WZ279" s="222"/>
      <c r="XA279" s="222"/>
      <c r="XB279" s="222"/>
      <c r="XC279" s="222"/>
      <c r="XD279" s="222"/>
      <c r="XE279" s="222"/>
      <c r="XF279" s="222"/>
      <c r="XG279" s="222"/>
      <c r="XH279" s="222"/>
      <c r="XI279" s="222"/>
      <c r="XJ279" s="222"/>
      <c r="XK279" s="222"/>
      <c r="XL279" s="222"/>
      <c r="XM279" s="222"/>
      <c r="XN279" s="222"/>
      <c r="XO279" s="222"/>
      <c r="XP279" s="222"/>
      <c r="XQ279" s="222"/>
      <c r="XR279" s="222"/>
      <c r="XS279" s="222"/>
      <c r="XT279" s="222"/>
      <c r="XU279" s="222"/>
      <c r="XV279" s="222"/>
      <c r="XW279" s="222"/>
      <c r="XX279" s="222"/>
      <c r="XY279" s="222"/>
      <c r="XZ279" s="222"/>
      <c r="YA279" s="222"/>
      <c r="YB279" s="222"/>
      <c r="YC279" s="222"/>
      <c r="YD279" s="222"/>
      <c r="YE279" s="222"/>
      <c r="YF279" s="222"/>
      <c r="YG279" s="222"/>
      <c r="YH279" s="222"/>
      <c r="YI279" s="222"/>
      <c r="YJ279" s="222"/>
      <c r="YK279" s="222"/>
      <c r="YL279" s="222"/>
      <c r="YM279" s="222"/>
      <c r="YN279" s="222"/>
      <c r="YO279" s="222"/>
      <c r="YP279" s="222"/>
      <c r="YQ279" s="222"/>
      <c r="YR279" s="222"/>
      <c r="YS279" s="222"/>
      <c r="YT279" s="222"/>
      <c r="YU279" s="222"/>
      <c r="YV279" s="222"/>
      <c r="YW279" s="222"/>
      <c r="YX279" s="222"/>
      <c r="YY279" s="222"/>
      <c r="YZ279" s="222"/>
      <c r="ZA279" s="222"/>
      <c r="ZB279" s="222"/>
      <c r="ZC279" s="222"/>
      <c r="ZD279" s="222"/>
      <c r="ZE279" s="222"/>
      <c r="ZF279" s="222"/>
      <c r="ZG279" s="222"/>
      <c r="ZH279" s="222"/>
      <c r="ZI279" s="222"/>
      <c r="ZJ279" s="222"/>
      <c r="ZK279" s="222"/>
      <c r="ZL279" s="222"/>
      <c r="ZM279" s="222"/>
      <c r="ZN279" s="222"/>
      <c r="ZO279" s="222"/>
      <c r="ZP279" s="222"/>
      <c r="ZQ279" s="222"/>
      <c r="ZR279" s="222"/>
      <c r="ZS279" s="222"/>
      <c r="ZT279" s="222"/>
      <c r="ZU279" s="222"/>
      <c r="ZV279" s="222"/>
      <c r="ZW279" s="222"/>
      <c r="ZX279" s="222"/>
      <c r="ZY279" s="222"/>
      <c r="ZZ279" s="222"/>
      <c r="AAA279" s="222"/>
      <c r="AAB279" s="222"/>
      <c r="AAC279" s="222"/>
      <c r="AAD279" s="222"/>
      <c r="AAE279" s="222"/>
      <c r="AAF279" s="222"/>
      <c r="AAG279" s="222"/>
      <c r="AAH279" s="222"/>
      <c r="AAI279" s="222"/>
      <c r="AAJ279" s="222"/>
      <c r="AAK279" s="222"/>
      <c r="AAL279" s="222"/>
      <c r="AAM279" s="222"/>
      <c r="AAN279" s="222"/>
      <c r="AAO279" s="222"/>
      <c r="AAP279" s="222"/>
      <c r="AAQ279" s="222"/>
      <c r="AAR279" s="222"/>
      <c r="AAS279" s="222"/>
      <c r="AAT279" s="222"/>
      <c r="AAU279" s="222"/>
      <c r="AAV279" s="222"/>
      <c r="AAW279" s="222"/>
      <c r="AAX279" s="222"/>
      <c r="AAY279" s="222"/>
      <c r="AAZ279" s="222"/>
      <c r="ABA279" s="222"/>
      <c r="ABB279" s="222"/>
      <c r="ABC279" s="222"/>
      <c r="ABD279" s="222"/>
      <c r="ABE279" s="222"/>
      <c r="ABF279" s="222"/>
      <c r="ABG279" s="222"/>
      <c r="ABH279" s="222"/>
      <c r="ABI279" s="222"/>
      <c r="ABJ279" s="222"/>
      <c r="ABK279" s="222"/>
      <c r="ABL279" s="222"/>
      <c r="ABM279" s="222"/>
      <c r="ABN279" s="222"/>
      <c r="ABO279" s="222"/>
      <c r="ABP279" s="222"/>
      <c r="ABQ279" s="222"/>
      <c r="ABR279" s="222"/>
      <c r="ABS279" s="222"/>
      <c r="ABT279" s="222"/>
      <c r="ABU279" s="222"/>
      <c r="ABV279" s="222"/>
      <c r="ABW279" s="222"/>
      <c r="ABX279" s="222"/>
      <c r="ABY279" s="222"/>
      <c r="ABZ279" s="222"/>
      <c r="ACA279" s="222"/>
      <c r="ACB279" s="222"/>
      <c r="ACC279" s="222"/>
      <c r="ACD279" s="222"/>
      <c r="ACE279" s="222"/>
      <c r="ACF279" s="222"/>
      <c r="ACG279" s="222"/>
      <c r="ACH279" s="222"/>
      <c r="ACI279" s="222"/>
      <c r="ACJ279" s="222"/>
      <c r="ACK279" s="222"/>
      <c r="ACL279" s="222"/>
      <c r="ACM279" s="222"/>
      <c r="ACN279" s="222"/>
      <c r="ACO279" s="222"/>
      <c r="ACP279" s="222"/>
      <c r="ACQ279" s="222"/>
      <c r="ACR279" s="222"/>
      <c r="ACS279" s="222"/>
      <c r="ACT279" s="222"/>
      <c r="ACU279" s="222"/>
      <c r="ACV279" s="222"/>
      <c r="ACW279" s="222"/>
      <c r="ACX279" s="222"/>
      <c r="ACY279" s="222"/>
      <c r="ACZ279" s="222"/>
      <c r="ADA279" s="222"/>
      <c r="ADB279" s="222"/>
      <c r="ADC279" s="222"/>
      <c r="ADD279" s="222"/>
      <c r="ADE279" s="222"/>
      <c r="ADF279" s="222"/>
      <c r="ADG279" s="222"/>
      <c r="ADH279" s="222"/>
      <c r="ADI279" s="222"/>
      <c r="ADJ279" s="222"/>
      <c r="ADK279" s="222"/>
      <c r="ADL279" s="222"/>
      <c r="ADM279" s="222"/>
      <c r="ADN279" s="222"/>
      <c r="ADO279" s="222"/>
      <c r="ADP279" s="222"/>
      <c r="ADQ279" s="222"/>
      <c r="ADR279" s="222"/>
      <c r="ADS279" s="222"/>
      <c r="ADT279" s="222"/>
      <c r="ADU279" s="222"/>
      <c r="ADV279" s="222"/>
      <c r="ADW279" s="222"/>
      <c r="ADX279" s="222"/>
      <c r="ADY279" s="222"/>
      <c r="ADZ279" s="222"/>
      <c r="AEA279" s="222"/>
      <c r="AEB279" s="222"/>
      <c r="AEC279" s="222"/>
      <c r="AED279" s="222"/>
      <c r="AEE279" s="222"/>
      <c r="AEF279" s="222"/>
      <c r="AEG279" s="222"/>
      <c r="AEH279" s="222"/>
      <c r="AEI279" s="222"/>
      <c r="AEJ279" s="222"/>
      <c r="AEK279" s="222"/>
      <c r="AEL279" s="222"/>
      <c r="AEM279" s="222"/>
      <c r="AEN279" s="222"/>
      <c r="AEO279" s="222"/>
      <c r="AEP279" s="222"/>
      <c r="AEQ279" s="222"/>
      <c r="AER279" s="222"/>
      <c r="AES279" s="222"/>
      <c r="AET279" s="222"/>
      <c r="AEU279" s="222"/>
      <c r="AEV279" s="222"/>
      <c r="AEW279" s="222"/>
      <c r="AEX279" s="222"/>
      <c r="AEY279" s="222"/>
      <c r="AEZ279" s="222"/>
      <c r="AFA279" s="222"/>
      <c r="AFB279" s="222"/>
      <c r="AFC279" s="222"/>
      <c r="AFD279" s="222"/>
      <c r="AFE279" s="222"/>
      <c r="AFF279" s="222"/>
      <c r="AFG279" s="222"/>
      <c r="AFH279" s="222"/>
      <c r="AFI279" s="222"/>
      <c r="AFJ279" s="222"/>
      <c r="AFK279" s="222"/>
      <c r="AFL279" s="222"/>
      <c r="AFM279" s="222"/>
      <c r="AFN279" s="222"/>
      <c r="AFO279" s="222"/>
      <c r="AFP279" s="222"/>
      <c r="AFQ279" s="222"/>
      <c r="AFR279" s="222"/>
      <c r="AFS279" s="222"/>
      <c r="AFT279" s="222"/>
    </row>
    <row r="280" spans="1:852" s="6" customFormat="1">
      <c r="A280" s="267" t="s">
        <v>809</v>
      </c>
      <c r="B280" s="579" t="s">
        <v>10057</v>
      </c>
      <c r="C280" s="260" t="s">
        <v>3028</v>
      </c>
      <c r="D280" s="260" t="s">
        <v>173</v>
      </c>
      <c r="E280" s="109">
        <v>6</v>
      </c>
      <c r="F280" s="109">
        <v>2</v>
      </c>
      <c r="G280" s="270" t="s">
        <v>360</v>
      </c>
      <c r="H280" s="270" t="s">
        <v>455</v>
      </c>
      <c r="I280" s="270">
        <v>85</v>
      </c>
      <c r="J280" s="270">
        <v>131</v>
      </c>
      <c r="K280" s="270" t="s">
        <v>602</v>
      </c>
      <c r="L280" s="267">
        <v>21</v>
      </c>
      <c r="M280" s="267">
        <v>63</v>
      </c>
      <c r="N280" s="270">
        <v>9</v>
      </c>
      <c r="O280" s="270" t="s">
        <v>455</v>
      </c>
      <c r="P280" s="267"/>
      <c r="Q280" s="267"/>
      <c r="R280" s="267"/>
      <c r="S280" s="270" t="s">
        <v>602</v>
      </c>
      <c r="T280" s="270">
        <v>21</v>
      </c>
      <c r="U280" s="113">
        <v>26.2</v>
      </c>
      <c r="V280" s="113" t="s">
        <v>455</v>
      </c>
      <c r="W280" s="113"/>
      <c r="X280" s="113"/>
      <c r="Y280" s="113"/>
      <c r="Z280" s="113"/>
      <c r="AA280" s="113"/>
      <c r="AB280" s="113"/>
      <c r="AC280" s="113"/>
      <c r="AD280" s="113"/>
      <c r="AE280" s="114"/>
      <c r="AF280" s="113"/>
      <c r="AG280" s="113"/>
      <c r="AH280" s="113"/>
      <c r="AI280" s="267">
        <v>241</v>
      </c>
      <c r="AJ280" s="267">
        <f t="shared" si="72"/>
        <v>110</v>
      </c>
      <c r="AK280" s="267" t="s">
        <v>455</v>
      </c>
      <c r="AL280" s="270" t="s">
        <v>3011</v>
      </c>
      <c r="AM280" s="270" t="s">
        <v>455</v>
      </c>
      <c r="AN280" s="270">
        <v>21</v>
      </c>
      <c r="AO280" s="270">
        <v>132</v>
      </c>
      <c r="AP280" s="270" t="s">
        <v>602</v>
      </c>
      <c r="AQ280" s="267">
        <v>21</v>
      </c>
      <c r="AR280" s="267">
        <v>31</v>
      </c>
      <c r="AS280" s="267">
        <v>9</v>
      </c>
      <c r="AT280" s="270" t="s">
        <v>455</v>
      </c>
      <c r="AU280" s="267"/>
      <c r="AV280" s="267"/>
      <c r="AW280" s="267"/>
      <c r="AX280" s="270" t="s">
        <v>602</v>
      </c>
      <c r="AY280" s="267">
        <v>21</v>
      </c>
      <c r="AZ280" s="114">
        <v>26.6</v>
      </c>
      <c r="BA280" s="114" t="s">
        <v>455</v>
      </c>
      <c r="BB280" s="114"/>
      <c r="BC280" s="114"/>
      <c r="BD280" s="114"/>
      <c r="BE280" s="114"/>
      <c r="BF280" s="114"/>
      <c r="BG280" s="114"/>
      <c r="BH280" s="114"/>
      <c r="BI280" s="114"/>
      <c r="BJ280" s="114"/>
      <c r="BK280" s="114"/>
      <c r="BL280" s="114"/>
      <c r="BM280" s="114"/>
      <c r="BN280" s="270">
        <v>244</v>
      </c>
      <c r="BO280" s="270">
        <f t="shared" si="73"/>
        <v>112</v>
      </c>
      <c r="BP280" s="270" t="s">
        <v>455</v>
      </c>
      <c r="BQ280" s="270"/>
      <c r="BR280" s="270" t="s">
        <v>455</v>
      </c>
      <c r="BS280" s="267"/>
      <c r="BT280" s="267"/>
      <c r="BU280" s="267"/>
      <c r="BV280" s="267"/>
      <c r="BW280" s="267"/>
      <c r="BX280" s="267"/>
      <c r="BY280" s="267"/>
      <c r="BZ280" s="267"/>
      <c r="CA280" s="267"/>
      <c r="CB280" s="267"/>
      <c r="CC280" s="267"/>
      <c r="CD280" s="267"/>
      <c r="CE280" s="114"/>
      <c r="CF280" s="114"/>
      <c r="CG280" s="114"/>
      <c r="CH280" s="114"/>
      <c r="CI280" s="114"/>
      <c r="CJ280" s="114"/>
      <c r="CK280" s="114"/>
      <c r="CL280" s="114"/>
      <c r="CM280" s="114"/>
      <c r="CN280" s="114"/>
      <c r="CO280" s="114"/>
      <c r="CP280" s="114"/>
      <c r="CQ280" s="114"/>
      <c r="CR280" s="114"/>
      <c r="CS280" s="267"/>
      <c r="CT280" s="267"/>
      <c r="CU280" s="267"/>
      <c r="CV280" s="270"/>
      <c r="CW280" s="270" t="s">
        <v>455</v>
      </c>
      <c r="CX280" s="270"/>
      <c r="CY280" s="267"/>
      <c r="CZ280" s="267"/>
      <c r="DA280" s="267"/>
      <c r="DB280" s="267"/>
      <c r="DC280" s="267"/>
      <c r="DD280" s="267"/>
      <c r="DE280" s="267"/>
      <c r="DF280" s="267"/>
      <c r="DG280" s="267"/>
      <c r="DH280" s="267"/>
      <c r="DI280" s="267"/>
      <c r="DJ280" s="113"/>
      <c r="DK280" s="113"/>
      <c r="DL280" s="113"/>
      <c r="DM280" s="113"/>
      <c r="DN280" s="113"/>
      <c r="DO280" s="113"/>
      <c r="DP280" s="113"/>
      <c r="DQ280" s="113"/>
      <c r="DR280" s="113"/>
      <c r="DS280" s="113"/>
      <c r="DT280" s="113"/>
      <c r="DU280" s="113"/>
      <c r="DV280" s="113"/>
      <c r="DW280" s="113"/>
      <c r="DX280" s="267"/>
      <c r="DY280" s="267"/>
      <c r="DZ280" s="267"/>
      <c r="EA280" s="267"/>
      <c r="EB280" s="270" t="s">
        <v>455</v>
      </c>
      <c r="EC280" s="267"/>
      <c r="ED280" s="267"/>
      <c r="EE280" s="267"/>
      <c r="EF280" s="267"/>
      <c r="EG280" s="267"/>
      <c r="EH280" s="267"/>
      <c r="EI280" s="267"/>
      <c r="EJ280" s="267"/>
      <c r="EK280" s="267"/>
      <c r="EL280" s="267"/>
      <c r="EM280" s="267"/>
      <c r="EN280" s="267"/>
      <c r="EO280" s="113"/>
      <c r="EP280" s="113"/>
      <c r="EQ280" s="113"/>
      <c r="ER280" s="113"/>
      <c r="ES280" s="113"/>
      <c r="ET280" s="113"/>
      <c r="EU280" s="113"/>
      <c r="EV280" s="113"/>
      <c r="EW280" s="113"/>
      <c r="EX280" s="113"/>
      <c r="EY280" s="113"/>
      <c r="EZ280" s="113"/>
      <c r="FA280" s="113"/>
      <c r="FB280" s="113"/>
      <c r="FC280" s="267"/>
      <c r="FD280" s="267"/>
      <c r="FE280" s="267"/>
      <c r="FF280" s="270" t="s">
        <v>455</v>
      </c>
      <c r="FG280" s="267"/>
      <c r="FH280" s="267"/>
      <c r="FI280" s="267"/>
      <c r="FJ280" s="267"/>
      <c r="FK280" s="267"/>
      <c r="FL280" s="267"/>
      <c r="FM280" s="267"/>
      <c r="FN280" s="267"/>
      <c r="FO280" s="267"/>
      <c r="FP280" s="222"/>
      <c r="FQ280" s="222"/>
      <c r="FR280" s="222"/>
      <c r="FS280" s="222"/>
      <c r="FT280" s="222"/>
      <c r="FU280" s="222"/>
      <c r="FV280" s="222"/>
      <c r="FW280" s="222"/>
      <c r="FX280" s="222"/>
      <c r="FY280" s="222"/>
      <c r="FZ280" s="222"/>
      <c r="GA280" s="222"/>
      <c r="GB280" s="222"/>
      <c r="GC280" s="222"/>
      <c r="GD280" s="222"/>
      <c r="GE280" s="222"/>
      <c r="GF280" s="222"/>
      <c r="GG280" s="222"/>
      <c r="GH280" s="222"/>
      <c r="GI280" s="222"/>
      <c r="GJ280" s="222"/>
      <c r="GK280" s="222"/>
      <c r="GL280" s="222"/>
      <c r="GM280" s="222"/>
      <c r="GN280" s="222"/>
      <c r="GO280" s="222"/>
      <c r="GP280" s="222"/>
      <c r="GQ280" s="222"/>
      <c r="GR280" s="222"/>
      <c r="GS280" s="222"/>
      <c r="GT280" s="222"/>
      <c r="GU280" s="222"/>
      <c r="GV280" s="222"/>
      <c r="GW280" s="222"/>
      <c r="GX280" s="222"/>
      <c r="GY280" s="222"/>
      <c r="GZ280" s="222"/>
      <c r="HA280" s="222"/>
      <c r="HB280" s="222"/>
      <c r="HC280" s="222"/>
      <c r="HD280" s="270" t="s">
        <v>455</v>
      </c>
      <c r="HE280" s="222"/>
      <c r="HF280" s="222"/>
      <c r="HG280" s="222"/>
      <c r="HH280" s="222"/>
      <c r="HI280" s="222"/>
      <c r="HJ280" s="222"/>
      <c r="HK280" s="222"/>
      <c r="HL280" s="222"/>
      <c r="HM280" s="222"/>
      <c r="HN280" s="222"/>
      <c r="HO280" s="222"/>
      <c r="HP280" s="222"/>
      <c r="HQ280" s="222"/>
      <c r="HR280" s="222"/>
      <c r="HS280" s="222"/>
      <c r="HT280" s="222"/>
      <c r="HU280" s="222"/>
      <c r="HV280" s="222"/>
      <c r="HW280" s="222"/>
      <c r="HX280" s="222"/>
      <c r="HY280" s="222"/>
      <c r="HZ280" s="222"/>
      <c r="IA280" s="222"/>
      <c r="IB280" s="222"/>
      <c r="IC280" s="222"/>
      <c r="ID280" s="222"/>
      <c r="IE280" s="222"/>
      <c r="IF280" s="222"/>
      <c r="IG280" s="222"/>
      <c r="IH280" s="222"/>
      <c r="II280" s="222"/>
      <c r="IJ280" s="222"/>
      <c r="IK280" s="222"/>
      <c r="IL280" s="222"/>
      <c r="IM280" s="222"/>
      <c r="IN280" s="222"/>
      <c r="IO280" s="222"/>
      <c r="IP280" s="222"/>
      <c r="IQ280" s="222"/>
      <c r="IR280" s="222"/>
      <c r="IS280" s="270" t="s">
        <v>455</v>
      </c>
      <c r="IT280" s="222"/>
      <c r="IU280" s="222"/>
      <c r="IV280" s="222"/>
      <c r="IW280" s="222"/>
      <c r="IX280" s="222"/>
      <c r="IY280" s="222"/>
      <c r="IZ280" s="222"/>
      <c r="JA280" s="222"/>
      <c r="JB280" s="222"/>
      <c r="JC280" s="222"/>
      <c r="JD280" s="222"/>
      <c r="JE280" s="222"/>
      <c r="JF280" s="222"/>
      <c r="JG280" s="222"/>
      <c r="JH280" s="222"/>
      <c r="JI280" s="222"/>
      <c r="JJ280" s="222"/>
      <c r="JK280" s="222"/>
      <c r="JL280" s="222"/>
      <c r="JM280" s="222"/>
      <c r="JN280" s="222"/>
      <c r="JO280" s="222"/>
      <c r="JP280" s="222"/>
      <c r="JQ280" s="222"/>
      <c r="JR280" s="222"/>
      <c r="JS280" s="222"/>
      <c r="JT280" s="222"/>
      <c r="JU280" s="222"/>
      <c r="JV280" s="222"/>
      <c r="JW280" s="222"/>
      <c r="JX280" s="222"/>
      <c r="JY280" s="222"/>
      <c r="JZ280" s="222"/>
      <c r="KA280" s="222"/>
      <c r="KB280" s="222"/>
      <c r="KC280" s="222"/>
      <c r="KD280" s="222"/>
      <c r="KE280" s="270" t="s">
        <v>455</v>
      </c>
      <c r="KF280" s="222"/>
      <c r="KG280" s="222"/>
      <c r="KH280" s="222"/>
      <c r="KI280" s="222"/>
      <c r="KJ280" s="222"/>
      <c r="KK280" s="222"/>
      <c r="KL280" s="222"/>
      <c r="KM280" s="222"/>
      <c r="KN280" s="222"/>
      <c r="KO280" s="222"/>
      <c r="KP280" s="222"/>
      <c r="KQ280" s="222"/>
      <c r="KR280" s="222"/>
      <c r="KS280" s="222"/>
      <c r="KT280" s="222"/>
      <c r="KU280" s="222"/>
      <c r="KV280" s="222"/>
      <c r="KW280" s="222"/>
      <c r="KX280" s="222"/>
      <c r="KY280" s="222"/>
      <c r="KZ280" s="222"/>
      <c r="LA280" s="222"/>
      <c r="LB280" s="222"/>
      <c r="LC280" s="222"/>
      <c r="LD280" s="222"/>
      <c r="LE280" s="222"/>
      <c r="LF280" s="222"/>
      <c r="LG280" s="222"/>
      <c r="LH280" s="222"/>
      <c r="LI280" s="222"/>
      <c r="LJ280" s="222"/>
      <c r="LK280" s="222"/>
      <c r="LL280" s="222"/>
      <c r="LM280" s="222"/>
      <c r="LN280" s="222"/>
      <c r="LO280" s="222"/>
      <c r="LP280" s="222"/>
      <c r="LQ280" s="222"/>
      <c r="LR280" s="222"/>
      <c r="LS280" s="222"/>
      <c r="LT280" s="270" t="s">
        <v>455</v>
      </c>
      <c r="LU280" s="222"/>
      <c r="LV280" s="222"/>
      <c r="LW280" s="222"/>
      <c r="LX280" s="222"/>
      <c r="LY280" s="222"/>
      <c r="LZ280" s="222"/>
      <c r="MA280" s="222"/>
      <c r="MB280" s="222"/>
      <c r="MC280" s="222"/>
      <c r="MD280" s="222"/>
      <c r="ME280" s="222"/>
      <c r="MF280" s="222"/>
      <c r="MG280" s="222"/>
      <c r="MH280" s="222"/>
      <c r="MI280" s="222"/>
      <c r="MJ280" s="222"/>
      <c r="MK280" s="222"/>
      <c r="ML280" s="222"/>
      <c r="MM280" s="222"/>
      <c r="MN280" s="222"/>
      <c r="MO280" s="222"/>
      <c r="MP280" s="222"/>
      <c r="MQ280" s="222"/>
      <c r="MR280" s="222"/>
      <c r="MS280" s="222"/>
      <c r="MT280" s="222"/>
      <c r="MU280" s="222"/>
      <c r="MV280" s="222"/>
      <c r="MW280" s="222"/>
      <c r="MX280" s="222"/>
      <c r="MY280" s="222"/>
      <c r="MZ280" s="222"/>
      <c r="NA280" s="222"/>
      <c r="NB280" s="222"/>
      <c r="NC280" s="222"/>
      <c r="ND280" s="222"/>
      <c r="NE280" s="222"/>
      <c r="NF280" s="222"/>
      <c r="NG280" s="222"/>
      <c r="NH280" s="222"/>
      <c r="NI280" s="222"/>
      <c r="NJ280" s="222"/>
      <c r="NK280" s="222"/>
      <c r="NL280" s="222"/>
      <c r="NM280" s="222"/>
      <c r="NN280" s="222"/>
      <c r="NO280" s="222"/>
      <c r="NP280" s="222"/>
      <c r="NQ280" s="222"/>
      <c r="NR280" s="222"/>
      <c r="NS280" s="222"/>
      <c r="NT280" s="222"/>
      <c r="NU280" s="222"/>
      <c r="NV280" s="222"/>
      <c r="NW280" s="222"/>
      <c r="NX280" s="222"/>
      <c r="NY280" s="222"/>
      <c r="NZ280" s="222"/>
      <c r="OA280" s="222"/>
      <c r="OB280" s="222"/>
      <c r="OC280" s="222"/>
      <c r="OD280" s="222"/>
      <c r="OE280" s="222"/>
      <c r="OF280" s="222"/>
      <c r="OG280" s="222"/>
      <c r="OH280" s="222"/>
      <c r="OI280" s="222"/>
      <c r="OJ280" s="222"/>
      <c r="OK280" s="222"/>
      <c r="OL280" s="222"/>
      <c r="OM280" s="222"/>
      <c r="ON280" s="222"/>
      <c r="OO280" s="222"/>
      <c r="OP280" s="222"/>
      <c r="OQ280" s="222"/>
      <c r="OR280" s="222"/>
      <c r="OS280" s="267">
        <f>IF(ISERROR(#REF!),0,1)</f>
        <v>0</v>
      </c>
      <c r="OT280" s="267">
        <f t="shared" si="74"/>
        <v>1</v>
      </c>
      <c r="OU280" s="267">
        <f t="shared" si="75"/>
        <v>0</v>
      </c>
      <c r="OV280" s="222"/>
      <c r="OW280" s="222"/>
      <c r="OX280" s="222"/>
      <c r="OY280" s="222"/>
      <c r="OZ280" s="222"/>
      <c r="PA280" s="222"/>
      <c r="PB280" s="222"/>
      <c r="PC280" s="222"/>
      <c r="PD280" s="222"/>
      <c r="PE280" s="222"/>
      <c r="PF280" s="222"/>
      <c r="PG280" s="222"/>
      <c r="PH280" s="222"/>
      <c r="PI280" s="222"/>
      <c r="PJ280" s="222"/>
      <c r="PK280" s="222"/>
      <c r="PL280" s="222"/>
      <c r="PM280" s="222"/>
      <c r="PN280" s="222"/>
      <c r="PO280" s="222"/>
      <c r="PP280" s="222"/>
      <c r="PQ280" s="222"/>
      <c r="PR280" s="222"/>
      <c r="PS280" s="222"/>
      <c r="PT280" s="222"/>
      <c r="PU280" s="222"/>
      <c r="PV280" s="222"/>
      <c r="PW280" s="222"/>
      <c r="PX280" s="222"/>
      <c r="PY280" s="222"/>
      <c r="PZ280" s="222"/>
      <c r="QA280" s="222"/>
      <c r="QB280" s="222"/>
      <c r="QC280" s="222"/>
      <c r="QD280" s="222"/>
      <c r="QE280" s="222"/>
      <c r="QF280" s="222"/>
      <c r="QG280" s="222"/>
      <c r="QH280" s="222"/>
      <c r="QI280" s="222"/>
      <c r="QJ280" s="222"/>
      <c r="QK280" s="222"/>
      <c r="QL280" s="222"/>
      <c r="QM280" s="222"/>
      <c r="QN280" s="222"/>
      <c r="QO280" s="222"/>
      <c r="QP280" s="222"/>
      <c r="QQ280" s="222"/>
      <c r="QR280" s="222"/>
      <c r="QS280" s="222"/>
      <c r="QT280" s="222"/>
      <c r="QU280" s="222"/>
      <c r="QV280" s="222"/>
      <c r="QW280" s="222"/>
      <c r="QX280" s="222"/>
      <c r="QY280" s="222"/>
      <c r="QZ280" s="222"/>
      <c r="RA280" s="222"/>
      <c r="RB280" s="222"/>
      <c r="RC280" s="222"/>
      <c r="RD280" s="222"/>
      <c r="RE280" s="222"/>
      <c r="RF280" s="222"/>
      <c r="RG280" s="222"/>
      <c r="RH280" s="222"/>
      <c r="RI280" s="222"/>
      <c r="RJ280" s="222"/>
      <c r="RK280" s="222"/>
      <c r="RL280" s="222"/>
      <c r="RM280" s="222"/>
      <c r="RN280" s="222"/>
      <c r="RO280" s="222"/>
      <c r="RP280" s="222"/>
      <c r="RQ280" s="222"/>
      <c r="RR280" s="222"/>
      <c r="RS280" s="222"/>
      <c r="RT280" s="222"/>
      <c r="RU280" s="222"/>
      <c r="RV280" s="222"/>
      <c r="RW280" s="222"/>
      <c r="RX280" s="222"/>
      <c r="RY280" s="222"/>
      <c r="RZ280" s="222"/>
      <c r="SA280" s="222"/>
      <c r="SB280" s="222"/>
      <c r="SC280" s="222"/>
      <c r="SD280" s="222"/>
      <c r="SE280" s="222"/>
      <c r="SF280" s="222"/>
      <c r="SG280" s="222"/>
      <c r="SH280" s="222"/>
      <c r="SI280" s="222"/>
      <c r="SJ280" s="222"/>
      <c r="SK280" s="222"/>
      <c r="SL280" s="222"/>
      <c r="SM280" s="222"/>
      <c r="SN280" s="222"/>
      <c r="SO280" s="222"/>
      <c r="SP280" s="222"/>
      <c r="SQ280" s="222"/>
      <c r="SR280" s="222"/>
      <c r="SS280" s="222"/>
      <c r="ST280" s="222"/>
      <c r="SU280" s="222"/>
      <c r="SV280" s="222"/>
      <c r="SW280" s="222"/>
      <c r="SX280" s="222"/>
      <c r="SY280" s="222"/>
      <c r="SZ280" s="222"/>
      <c r="TA280" s="222"/>
      <c r="TB280" s="222"/>
      <c r="TC280" s="222"/>
      <c r="TD280" s="222"/>
      <c r="TE280" s="222"/>
      <c r="TF280" s="222"/>
      <c r="TG280" s="222"/>
      <c r="TH280" s="222"/>
      <c r="TI280" s="222"/>
      <c r="TJ280" s="222"/>
      <c r="TK280" s="222"/>
      <c r="TL280" s="222"/>
      <c r="TM280" s="222"/>
      <c r="TN280" s="222"/>
      <c r="TO280" s="222"/>
      <c r="TP280" s="222"/>
      <c r="TQ280" s="222"/>
      <c r="TR280" s="222"/>
      <c r="TS280" s="222"/>
      <c r="TT280" s="222"/>
      <c r="TU280" s="222"/>
      <c r="TV280" s="222"/>
      <c r="TW280" s="222"/>
      <c r="TX280" s="222"/>
      <c r="TY280" s="222"/>
      <c r="TZ280" s="222"/>
      <c r="UA280" s="222"/>
      <c r="UB280" s="222"/>
      <c r="UC280" s="222"/>
      <c r="UD280" s="222"/>
      <c r="UE280" s="222"/>
      <c r="UF280" s="222"/>
      <c r="UG280" s="222"/>
      <c r="UH280" s="222"/>
      <c r="UI280" s="222"/>
      <c r="UJ280" s="222"/>
      <c r="UK280" s="222"/>
      <c r="UL280" s="222"/>
      <c r="UM280" s="222"/>
      <c r="UN280" s="222"/>
      <c r="UO280" s="222"/>
      <c r="UP280" s="222"/>
      <c r="UQ280" s="222"/>
      <c r="UR280" s="222"/>
      <c r="US280" s="222"/>
      <c r="UT280" s="222"/>
      <c r="UU280" s="222"/>
      <c r="UV280" s="222"/>
      <c r="UW280" s="222"/>
      <c r="UX280" s="222"/>
      <c r="UY280" s="222"/>
      <c r="UZ280" s="222"/>
      <c r="VA280" s="222"/>
      <c r="VB280" s="222"/>
      <c r="VC280" s="222"/>
      <c r="VD280" s="222"/>
      <c r="VE280" s="222"/>
      <c r="VF280" s="222"/>
      <c r="VG280" s="222"/>
      <c r="VH280" s="222"/>
      <c r="VI280" s="222"/>
      <c r="VJ280" s="222"/>
      <c r="VK280" s="222"/>
      <c r="VL280" s="222"/>
      <c r="VM280" s="222"/>
      <c r="VN280" s="222"/>
      <c r="VO280" s="222"/>
      <c r="VP280" s="222"/>
      <c r="VQ280" s="222"/>
      <c r="VR280" s="222"/>
      <c r="VS280" s="222"/>
      <c r="VT280" s="222"/>
      <c r="VU280" s="222"/>
      <c r="VV280" s="222"/>
      <c r="VW280" s="222"/>
      <c r="VX280" s="222"/>
      <c r="VY280" s="222"/>
      <c r="VZ280" s="222"/>
      <c r="WA280" s="222"/>
      <c r="WB280" s="222"/>
      <c r="WC280" s="222"/>
      <c r="WD280" s="222"/>
      <c r="WE280" s="222"/>
      <c r="WF280" s="222"/>
      <c r="WG280" s="222"/>
      <c r="WH280" s="222"/>
      <c r="WI280" s="222"/>
      <c r="WJ280" s="222"/>
      <c r="WK280" s="222"/>
      <c r="WL280" s="222"/>
      <c r="WM280" s="222"/>
      <c r="WN280" s="222"/>
      <c r="WO280" s="222"/>
      <c r="WP280" s="222"/>
      <c r="WQ280" s="222"/>
      <c r="WR280" s="222"/>
      <c r="WS280" s="222"/>
      <c r="WT280" s="222"/>
      <c r="WU280" s="222"/>
      <c r="WV280" s="222"/>
      <c r="WW280" s="222"/>
      <c r="WX280" s="222"/>
      <c r="WY280" s="222"/>
      <c r="WZ280" s="222"/>
      <c r="XA280" s="222"/>
      <c r="XB280" s="222"/>
      <c r="XC280" s="222"/>
      <c r="XD280" s="222"/>
      <c r="XE280" s="222"/>
      <c r="XF280" s="222"/>
      <c r="XG280" s="222"/>
      <c r="XH280" s="222"/>
      <c r="XI280" s="222"/>
      <c r="XJ280" s="222"/>
      <c r="XK280" s="222"/>
      <c r="XL280" s="222"/>
      <c r="XM280" s="222"/>
      <c r="XN280" s="222"/>
      <c r="XO280" s="222"/>
      <c r="XP280" s="222"/>
      <c r="XQ280" s="222"/>
      <c r="XR280" s="222"/>
      <c r="XS280" s="222"/>
      <c r="XT280" s="222"/>
      <c r="XU280" s="222"/>
      <c r="XV280" s="222"/>
      <c r="XW280" s="222"/>
      <c r="XX280" s="222"/>
      <c r="XY280" s="222"/>
      <c r="XZ280" s="222"/>
      <c r="YA280" s="222"/>
      <c r="YB280" s="222"/>
      <c r="YC280" s="222"/>
      <c r="YD280" s="222"/>
      <c r="YE280" s="222"/>
      <c r="YF280" s="222"/>
      <c r="YG280" s="222"/>
      <c r="YH280" s="222"/>
      <c r="YI280" s="222"/>
      <c r="YJ280" s="222"/>
      <c r="YK280" s="222"/>
      <c r="YL280" s="222"/>
      <c r="YM280" s="222"/>
      <c r="YN280" s="222"/>
      <c r="YO280" s="222"/>
      <c r="YP280" s="222"/>
      <c r="YQ280" s="222"/>
      <c r="YR280" s="222"/>
      <c r="YS280" s="222"/>
      <c r="YT280" s="222"/>
      <c r="YU280" s="222"/>
      <c r="YV280" s="222"/>
      <c r="YW280" s="222"/>
      <c r="YX280" s="222"/>
      <c r="YY280" s="222"/>
      <c r="YZ280" s="222"/>
      <c r="ZA280" s="222"/>
      <c r="ZB280" s="222"/>
      <c r="ZC280" s="222"/>
      <c r="ZD280" s="222"/>
      <c r="ZE280" s="222"/>
      <c r="ZF280" s="222"/>
      <c r="ZG280" s="222"/>
      <c r="ZH280" s="222"/>
      <c r="ZI280" s="222"/>
      <c r="ZJ280" s="222"/>
      <c r="ZK280" s="222"/>
      <c r="ZL280" s="222"/>
      <c r="ZM280" s="222"/>
      <c r="ZN280" s="222"/>
      <c r="ZO280" s="222"/>
      <c r="ZP280" s="222"/>
      <c r="ZQ280" s="222"/>
      <c r="ZR280" s="222"/>
      <c r="ZS280" s="222"/>
      <c r="ZT280" s="222"/>
      <c r="ZU280" s="222"/>
      <c r="ZV280" s="222"/>
      <c r="ZW280" s="222"/>
      <c r="ZX280" s="222"/>
      <c r="ZY280" s="222"/>
      <c r="ZZ280" s="222"/>
      <c r="AAA280" s="222"/>
      <c r="AAB280" s="222"/>
      <c r="AAC280" s="222"/>
      <c r="AAD280" s="222"/>
      <c r="AAE280" s="222"/>
      <c r="AAF280" s="222"/>
      <c r="AAG280" s="222"/>
      <c r="AAH280" s="222"/>
      <c r="AAI280" s="222"/>
      <c r="AAJ280" s="222"/>
      <c r="AAK280" s="222"/>
      <c r="AAL280" s="222"/>
      <c r="AAM280" s="222"/>
      <c r="AAN280" s="222"/>
      <c r="AAO280" s="222"/>
      <c r="AAP280" s="222"/>
      <c r="AAQ280" s="222"/>
      <c r="AAR280" s="222"/>
      <c r="AAS280" s="222"/>
      <c r="AAT280" s="222"/>
      <c r="AAU280" s="222"/>
      <c r="AAV280" s="222"/>
      <c r="AAW280" s="222"/>
      <c r="AAX280" s="222"/>
      <c r="AAY280" s="222"/>
      <c r="AAZ280" s="222"/>
      <c r="ABA280" s="222"/>
      <c r="ABB280" s="222"/>
      <c r="ABC280" s="222"/>
      <c r="ABD280" s="222"/>
      <c r="ABE280" s="222"/>
      <c r="ABF280" s="222"/>
      <c r="ABG280" s="222"/>
      <c r="ABH280" s="222"/>
      <c r="ABI280" s="222"/>
      <c r="ABJ280" s="222"/>
      <c r="ABK280" s="222"/>
      <c r="ABL280" s="222"/>
      <c r="ABM280" s="222"/>
      <c r="ABN280" s="222"/>
      <c r="ABO280" s="222"/>
      <c r="ABP280" s="222"/>
      <c r="ABQ280" s="222"/>
      <c r="ABR280" s="222"/>
      <c r="ABS280" s="222"/>
      <c r="ABT280" s="222"/>
      <c r="ABU280" s="222"/>
      <c r="ABV280" s="222"/>
      <c r="ABW280" s="222"/>
      <c r="ABX280" s="222"/>
      <c r="ABY280" s="222"/>
      <c r="ABZ280" s="222"/>
      <c r="ACA280" s="222"/>
      <c r="ACB280" s="222"/>
      <c r="ACC280" s="222"/>
      <c r="ACD280" s="222"/>
      <c r="ACE280" s="222"/>
      <c r="ACF280" s="222"/>
      <c r="ACG280" s="222"/>
      <c r="ACH280" s="222"/>
      <c r="ACI280" s="222"/>
      <c r="ACJ280" s="222"/>
      <c r="ACK280" s="222"/>
      <c r="ACL280" s="222"/>
      <c r="ACM280" s="222"/>
      <c r="ACN280" s="222"/>
      <c r="ACO280" s="222"/>
      <c r="ACP280" s="222"/>
      <c r="ACQ280" s="222"/>
      <c r="ACR280" s="222"/>
      <c r="ACS280" s="222"/>
      <c r="ACT280" s="222"/>
      <c r="ACU280" s="222"/>
      <c r="ACV280" s="222"/>
      <c r="ACW280" s="222"/>
      <c r="ACX280" s="222"/>
      <c r="ACY280" s="222"/>
      <c r="ACZ280" s="222"/>
      <c r="ADA280" s="222"/>
      <c r="ADB280" s="222"/>
      <c r="ADC280" s="222"/>
      <c r="ADD280" s="222"/>
      <c r="ADE280" s="222"/>
      <c r="ADF280" s="222"/>
      <c r="ADG280" s="222"/>
      <c r="ADH280" s="222"/>
      <c r="ADI280" s="222"/>
      <c r="ADJ280" s="222"/>
      <c r="ADK280" s="222"/>
      <c r="ADL280" s="222"/>
      <c r="ADM280" s="222"/>
      <c r="ADN280" s="222"/>
      <c r="ADO280" s="222"/>
      <c r="ADP280" s="222"/>
      <c r="ADQ280" s="222"/>
      <c r="ADR280" s="222"/>
      <c r="ADS280" s="222"/>
      <c r="ADT280" s="222"/>
      <c r="ADU280" s="222"/>
      <c r="ADV280" s="222"/>
      <c r="ADW280" s="222"/>
      <c r="ADX280" s="222"/>
      <c r="ADY280" s="222"/>
      <c r="ADZ280" s="222"/>
      <c r="AEA280" s="222"/>
      <c r="AEB280" s="222"/>
      <c r="AEC280" s="222"/>
      <c r="AED280" s="222"/>
      <c r="AEE280" s="222"/>
      <c r="AEF280" s="222"/>
      <c r="AEG280" s="222"/>
      <c r="AEH280" s="222"/>
      <c r="AEI280" s="222"/>
      <c r="AEJ280" s="222"/>
      <c r="AEK280" s="222"/>
      <c r="AEL280" s="222"/>
      <c r="AEM280" s="222"/>
      <c r="AEN280" s="222"/>
      <c r="AEO280" s="222"/>
      <c r="AEP280" s="222"/>
      <c r="AEQ280" s="222"/>
      <c r="AER280" s="222"/>
      <c r="AES280" s="222"/>
      <c r="AET280" s="222"/>
      <c r="AEU280" s="222"/>
      <c r="AEV280" s="222"/>
      <c r="AEW280" s="222"/>
      <c r="AEX280" s="222"/>
      <c r="AEY280" s="222"/>
      <c r="AEZ280" s="222"/>
      <c r="AFA280" s="222"/>
      <c r="AFB280" s="222"/>
      <c r="AFC280" s="222"/>
      <c r="AFD280" s="222"/>
      <c r="AFE280" s="222"/>
      <c r="AFF280" s="222"/>
      <c r="AFG280" s="222"/>
      <c r="AFH280" s="222"/>
      <c r="AFI280" s="222"/>
      <c r="AFJ280" s="222"/>
      <c r="AFK280" s="222"/>
      <c r="AFL280" s="222"/>
      <c r="AFM280" s="222"/>
      <c r="AFN280" s="222"/>
      <c r="AFO280" s="222"/>
      <c r="AFP280" s="222"/>
      <c r="AFQ280" s="222"/>
      <c r="AFR280" s="222"/>
      <c r="AFS280" s="222"/>
      <c r="AFT280" s="222"/>
    </row>
    <row r="281" spans="1:852">
      <c r="A281" s="98" t="s">
        <v>1056</v>
      </c>
      <c r="B281" s="98" t="s">
        <v>10072</v>
      </c>
      <c r="C281" s="840" t="str">
        <f>IF(Severity!F281&gt;=0.5,"YES","NO")</f>
        <v>NO</v>
      </c>
      <c r="D281" s="840" t="str">
        <f>IF(Severity!G281&gt;=0.5,"YES","NO")</f>
        <v>YES</v>
      </c>
      <c r="E281" s="190">
        <v>4</v>
      </c>
      <c r="F281" s="213">
        <v>3</v>
      </c>
      <c r="G281" s="270" t="s">
        <v>2389</v>
      </c>
      <c r="H281" s="270" t="s">
        <v>749</v>
      </c>
      <c r="I281" s="270" t="s">
        <v>455</v>
      </c>
      <c r="J281" s="270">
        <v>3</v>
      </c>
      <c r="K281" s="270" t="s">
        <v>455</v>
      </c>
      <c r="L281" s="265"/>
      <c r="M281" s="265"/>
      <c r="N281" s="270"/>
      <c r="O281" s="270" t="s">
        <v>455</v>
      </c>
      <c r="P281" s="265"/>
      <c r="Q281" s="265"/>
      <c r="R281" s="186"/>
      <c r="S281" s="270" t="s">
        <v>602</v>
      </c>
      <c r="T281" s="270">
        <v>21</v>
      </c>
      <c r="U281" s="125">
        <v>17.12</v>
      </c>
      <c r="V281" s="125">
        <v>5.43</v>
      </c>
      <c r="W281" s="125"/>
      <c r="X281" s="125"/>
      <c r="Y281" s="125">
        <v>10.5</v>
      </c>
      <c r="Z281" s="125">
        <v>5.91</v>
      </c>
      <c r="AA281" s="125">
        <v>10.31</v>
      </c>
      <c r="AB281" s="125">
        <v>6.52</v>
      </c>
      <c r="AC281" s="125"/>
      <c r="AD281" s="125"/>
      <c r="AE281" s="114"/>
      <c r="AF281" s="125"/>
      <c r="AG281" s="125"/>
      <c r="AH281" s="125"/>
      <c r="AI281" s="265">
        <v>16</v>
      </c>
      <c r="AJ281" s="267">
        <f t="shared" si="72"/>
        <v>13</v>
      </c>
      <c r="AK281" s="265">
        <v>13</v>
      </c>
      <c r="AL281" s="270" t="s">
        <v>2269</v>
      </c>
      <c r="AM281" s="270" t="s">
        <v>749</v>
      </c>
      <c r="AN281" s="270" t="s">
        <v>455</v>
      </c>
      <c r="AO281" s="270">
        <v>0</v>
      </c>
      <c r="AP281" s="270" t="s">
        <v>455</v>
      </c>
      <c r="AQ281" s="265"/>
      <c r="AR281" s="265"/>
      <c r="AS281" s="265"/>
      <c r="AT281" s="270" t="s">
        <v>455</v>
      </c>
      <c r="AU281" s="265"/>
      <c r="AV281" s="265"/>
      <c r="AW281" s="186"/>
      <c r="AX281" s="265" t="s">
        <v>602</v>
      </c>
      <c r="AY281" s="265">
        <v>21</v>
      </c>
      <c r="AZ281" s="571">
        <v>16.36</v>
      </c>
      <c r="BA281" s="571">
        <v>5.09</v>
      </c>
      <c r="BB281" s="571">
        <v>16.36</v>
      </c>
      <c r="BC281" s="571">
        <v>5.09</v>
      </c>
      <c r="BD281" s="571">
        <v>16.07</v>
      </c>
      <c r="BE281" s="571">
        <v>6.11</v>
      </c>
      <c r="BF281" s="571">
        <v>16.07</v>
      </c>
      <c r="BG281" s="571">
        <v>6.11</v>
      </c>
      <c r="BH281" s="114"/>
      <c r="BI281" s="114"/>
      <c r="BJ281" s="114"/>
      <c r="BK281" s="114"/>
      <c r="BL281" s="114"/>
      <c r="BM281" s="114"/>
      <c r="BN281" s="270">
        <v>14</v>
      </c>
      <c r="BO281" s="270">
        <f t="shared" si="73"/>
        <v>14</v>
      </c>
      <c r="BP281" s="270">
        <v>14</v>
      </c>
      <c r="BQ281" s="270"/>
      <c r="BR281" s="270" t="s">
        <v>455</v>
      </c>
      <c r="BS281" s="265"/>
      <c r="BT281" s="265"/>
      <c r="BU281" s="265"/>
      <c r="BV281" s="265"/>
      <c r="BW281" s="265"/>
      <c r="BX281" s="265"/>
      <c r="BY281" s="265"/>
      <c r="BZ281" s="265"/>
      <c r="CA281" s="265"/>
      <c r="CB281" s="265"/>
      <c r="CC281" s="265"/>
      <c r="CD281" s="265"/>
      <c r="CE281" s="114"/>
      <c r="CF281" s="114"/>
      <c r="CG281" s="114"/>
      <c r="CH281" s="114"/>
      <c r="CI281" s="185"/>
      <c r="CJ281" s="185"/>
      <c r="CK281" s="185"/>
      <c r="CL281" s="185"/>
      <c r="CM281" s="114"/>
      <c r="CN281" s="114"/>
      <c r="CO281" s="114"/>
      <c r="CP281" s="114"/>
      <c r="CQ281" s="114"/>
      <c r="CR281" s="114"/>
      <c r="CS281" s="265"/>
      <c r="CT281" s="265"/>
      <c r="CU281" s="265"/>
      <c r="CV281" s="270"/>
      <c r="CW281" s="270" t="s">
        <v>455</v>
      </c>
      <c r="CX281" s="270"/>
      <c r="CY281" s="265"/>
      <c r="CZ281" s="265"/>
      <c r="DA281" s="265"/>
      <c r="DB281" s="265"/>
      <c r="DC281" s="265"/>
      <c r="DD281" s="265"/>
      <c r="DE281" s="265"/>
      <c r="DF281" s="265"/>
      <c r="DG281" s="265"/>
      <c r="DH281" s="265"/>
      <c r="DI281" s="265"/>
      <c r="DJ281" s="125"/>
      <c r="DK281" s="125"/>
      <c r="DL281" s="125"/>
      <c r="DM281" s="125"/>
      <c r="DN281" s="125"/>
      <c r="DO281" s="125"/>
      <c r="DP281" s="125"/>
      <c r="DQ281" s="125"/>
      <c r="DR281" s="125"/>
      <c r="DS281" s="125"/>
      <c r="DT281" s="125"/>
      <c r="DU281" s="125"/>
      <c r="DV281" s="125"/>
      <c r="DW281" s="125"/>
      <c r="DX281" s="265"/>
      <c r="DY281" s="265"/>
      <c r="DZ281" s="265"/>
      <c r="EA281" s="265"/>
      <c r="EB281" s="270" t="s">
        <v>455</v>
      </c>
      <c r="EC281" s="265"/>
      <c r="ED281" s="265"/>
      <c r="EE281" s="265"/>
      <c r="EF281" s="265"/>
      <c r="EG281" s="265"/>
      <c r="EH281" s="265"/>
      <c r="EI281" s="265"/>
      <c r="EJ281" s="265"/>
      <c r="EK281" s="265"/>
      <c r="EL281" s="265"/>
      <c r="EM281" s="265"/>
      <c r="EN281" s="265"/>
      <c r="EO281" s="125"/>
      <c r="EP281" s="125"/>
      <c r="EQ281" s="125"/>
      <c r="ER281" s="125"/>
      <c r="ES281" s="125"/>
      <c r="ET281" s="125"/>
      <c r="EU281" s="125"/>
      <c r="EV281" s="125"/>
      <c r="EW281" s="125"/>
      <c r="EX281" s="125"/>
      <c r="EY281" s="125"/>
      <c r="EZ281" s="125"/>
      <c r="FA281" s="125"/>
      <c r="FB281" s="125"/>
      <c r="FC281" s="265"/>
      <c r="FD281" s="265"/>
      <c r="FE281" s="265"/>
      <c r="FF281" s="270" t="s">
        <v>455</v>
      </c>
      <c r="FG281" s="270"/>
      <c r="FH281" s="265"/>
      <c r="FI281" s="265"/>
      <c r="FJ281" s="265"/>
      <c r="FK281" s="265"/>
      <c r="FL281" s="265"/>
      <c r="FM281" s="265"/>
      <c r="FN281" s="265"/>
      <c r="FO281" s="265"/>
      <c r="FP281" s="223"/>
      <c r="FQ281" s="223"/>
      <c r="FR281" s="223"/>
      <c r="FS281" s="223"/>
      <c r="FT281" s="223"/>
      <c r="FU281" s="223"/>
      <c r="FV281" s="223"/>
      <c r="FW281" s="223"/>
      <c r="FX281" s="223"/>
      <c r="FY281" s="223"/>
      <c r="FZ281" s="223"/>
      <c r="GA281" s="223"/>
      <c r="GB281" s="223"/>
      <c r="GC281" s="223"/>
      <c r="GD281" s="223"/>
      <c r="GE281" s="223"/>
      <c r="GF281" s="223"/>
      <c r="GG281" s="223"/>
      <c r="GH281" s="223"/>
      <c r="GI281" s="223"/>
      <c r="GJ281" s="223"/>
      <c r="GK281" s="223"/>
      <c r="GL281" s="223"/>
      <c r="GM281" s="223"/>
      <c r="GN281" s="223"/>
      <c r="GO281" s="223"/>
      <c r="GP281" s="223"/>
      <c r="GQ281" s="223"/>
      <c r="GR281" s="223"/>
      <c r="GS281" s="223"/>
      <c r="GT281" s="223"/>
      <c r="GU281" s="223"/>
      <c r="GV281" s="223"/>
      <c r="GW281" s="223"/>
      <c r="GX281" s="223"/>
      <c r="GY281" s="223"/>
      <c r="GZ281" s="223"/>
      <c r="HA281" s="223"/>
      <c r="HB281" s="223"/>
      <c r="HC281" s="223"/>
      <c r="HD281" s="270" t="s">
        <v>455</v>
      </c>
      <c r="HE281" s="223"/>
      <c r="HF281" s="223"/>
      <c r="HG281" s="90"/>
      <c r="HH281" s="223"/>
      <c r="HI281" s="223"/>
      <c r="HJ281" s="223"/>
      <c r="HK281" s="223"/>
      <c r="HL281" s="223"/>
      <c r="HM281" s="223"/>
      <c r="HN281" s="223"/>
      <c r="HO281" s="223"/>
      <c r="HP281" s="223"/>
      <c r="HQ281" s="223"/>
      <c r="HR281" s="223"/>
      <c r="HS281" s="223"/>
      <c r="HT281" s="223"/>
      <c r="HU281" s="223"/>
      <c r="HV281" s="223"/>
      <c r="HW281" s="223"/>
      <c r="HX281" s="223"/>
      <c r="HY281" s="223"/>
      <c r="HZ281" s="223"/>
      <c r="IA281" s="223"/>
      <c r="IB281" s="223"/>
      <c r="IC281" s="223"/>
      <c r="ID281" s="223"/>
      <c r="IE281" s="223"/>
      <c r="IF281" s="223"/>
      <c r="IG281" s="223"/>
      <c r="IH281" s="223"/>
      <c r="II281" s="223"/>
      <c r="IJ281" s="223"/>
      <c r="IK281" s="223"/>
      <c r="IL281" s="223"/>
      <c r="IM281" s="223"/>
      <c r="IN281" s="223"/>
      <c r="IO281" s="223"/>
      <c r="IP281" s="223"/>
      <c r="IQ281" s="223"/>
      <c r="IR281" s="223"/>
      <c r="IS281" s="270" t="s">
        <v>455</v>
      </c>
      <c r="IT281" s="223"/>
      <c r="IU281" s="223"/>
      <c r="IV281" s="223"/>
      <c r="IW281" s="223"/>
      <c r="IX281" s="223"/>
      <c r="IY281" s="223"/>
      <c r="IZ281" s="223"/>
      <c r="JA281" s="223"/>
      <c r="JB281" s="223"/>
      <c r="JC281" s="223"/>
      <c r="JD281" s="223"/>
      <c r="JE281" s="223"/>
      <c r="JF281" s="223"/>
      <c r="JG281" s="223"/>
      <c r="JH281" s="223"/>
      <c r="JI281" s="223"/>
      <c r="JJ281" s="223"/>
      <c r="JK281" s="223"/>
      <c r="JL281" s="223"/>
      <c r="JM281" s="223"/>
      <c r="JN281" s="223"/>
      <c r="JO281" s="223"/>
      <c r="JP281" s="223"/>
      <c r="JQ281" s="223"/>
      <c r="JR281" s="223"/>
      <c r="JS281" s="223"/>
      <c r="JT281" s="223"/>
      <c r="JU281" s="223"/>
      <c r="JV281" s="223"/>
      <c r="JW281" s="223"/>
      <c r="JX281" s="223"/>
      <c r="JY281" s="223"/>
      <c r="JZ281" s="223"/>
      <c r="KA281" s="223"/>
      <c r="KB281" s="223"/>
      <c r="KC281" s="223"/>
      <c r="KD281" s="223"/>
      <c r="KE281" s="270" t="s">
        <v>455</v>
      </c>
      <c r="KF281" s="223"/>
      <c r="KG281" s="223"/>
      <c r="KH281" s="223"/>
      <c r="KI281" s="90"/>
      <c r="KJ281" s="223"/>
      <c r="KK281" s="223"/>
      <c r="KL281" s="223"/>
      <c r="KM281" s="223"/>
      <c r="KN281" s="223"/>
      <c r="KO281" s="223"/>
      <c r="KP281" s="223"/>
      <c r="KQ281" s="223"/>
      <c r="KR281" s="223"/>
      <c r="KS281" s="223"/>
      <c r="KT281" s="223"/>
      <c r="KU281" s="223"/>
      <c r="KV281" s="223"/>
      <c r="KW281" s="223"/>
      <c r="KX281" s="223"/>
      <c r="KY281" s="223"/>
      <c r="KZ281" s="223"/>
      <c r="LA281" s="223"/>
      <c r="LB281" s="223"/>
      <c r="LC281" s="223"/>
      <c r="LD281" s="223"/>
      <c r="LE281" s="223"/>
      <c r="LF281" s="223"/>
      <c r="LG281" s="223"/>
      <c r="LH281" s="223"/>
      <c r="LI281" s="223"/>
      <c r="LJ281" s="223"/>
      <c r="LK281" s="223"/>
      <c r="LL281" s="223"/>
      <c r="LM281" s="223"/>
      <c r="LN281" s="223"/>
      <c r="LO281" s="223"/>
      <c r="LP281" s="223"/>
      <c r="LQ281" s="223"/>
      <c r="LR281" s="223"/>
      <c r="LS281" s="223"/>
      <c r="LT281" s="270" t="s">
        <v>455</v>
      </c>
      <c r="LU281" s="223"/>
      <c r="LV281" s="223"/>
      <c r="LW281" s="223"/>
      <c r="LX281" s="223"/>
      <c r="LY281" s="223"/>
      <c r="LZ281" s="223"/>
      <c r="MA281" s="223"/>
      <c r="MB281" s="223"/>
      <c r="MC281" s="223"/>
      <c r="MD281" s="223"/>
      <c r="ME281" s="223"/>
      <c r="MF281" s="223"/>
      <c r="MG281" s="223"/>
      <c r="MH281" s="223"/>
      <c r="MI281" s="223"/>
      <c r="MJ281" s="223"/>
      <c r="MK281" s="223"/>
      <c r="ML281" s="223"/>
      <c r="MM281" s="223"/>
      <c r="MN281" s="223"/>
      <c r="MO281" s="223"/>
      <c r="MP281" s="223"/>
      <c r="MQ281" s="223"/>
      <c r="MR281" s="223"/>
      <c r="MS281" s="223"/>
      <c r="MT281" s="223"/>
      <c r="MU281" s="223"/>
      <c r="MV281" s="223"/>
      <c r="MW281" s="223"/>
      <c r="MX281" s="223"/>
      <c r="MY281" s="223"/>
      <c r="MZ281" s="223"/>
      <c r="NA281" s="223"/>
      <c r="NB281" s="223"/>
      <c r="NC281" s="223"/>
      <c r="ND281" s="223"/>
      <c r="NE281" s="223"/>
      <c r="NF281" s="223"/>
      <c r="NG281" s="223"/>
      <c r="NH281" s="223"/>
      <c r="NI281" s="223"/>
      <c r="NJ281" s="223"/>
      <c r="NK281" s="223"/>
      <c r="NL281" s="223"/>
      <c r="NM281" s="223"/>
      <c r="NN281" s="223"/>
      <c r="NO281" s="223"/>
      <c r="NP281" s="223"/>
      <c r="NQ281" s="223"/>
      <c r="NR281" s="223"/>
      <c r="NS281" s="223"/>
      <c r="NT281" s="223"/>
      <c r="NU281" s="223"/>
      <c r="NV281" s="223"/>
      <c r="NW281" s="223"/>
      <c r="NX281" s="223"/>
      <c r="NY281" s="223"/>
      <c r="NZ281" s="223"/>
      <c r="OA281" s="223"/>
      <c r="OB281" s="223"/>
      <c r="OC281" s="223"/>
      <c r="OD281" s="223"/>
      <c r="OE281" s="223"/>
      <c r="OF281" s="223"/>
      <c r="OG281" s="223"/>
      <c r="OH281" s="223"/>
      <c r="OI281" s="223"/>
      <c r="OJ281" s="223"/>
      <c r="OK281" s="223"/>
      <c r="OL281" s="223"/>
      <c r="OM281" s="223"/>
      <c r="ON281" s="223"/>
      <c r="OO281" s="223"/>
      <c r="OP281" s="223"/>
      <c r="OQ281" s="223"/>
      <c r="OR281" s="223"/>
      <c r="OS281" s="267">
        <f>IF(ISERROR(#REF!),0,1)</f>
        <v>0</v>
      </c>
      <c r="OT281" s="267">
        <f t="shared" si="74"/>
        <v>0</v>
      </c>
      <c r="OU281" s="267">
        <f t="shared" si="75"/>
        <v>1</v>
      </c>
      <c r="OV281" s="222"/>
      <c r="OW281" s="222"/>
      <c r="OX281" s="222"/>
      <c r="OY281" s="222"/>
      <c r="OZ281" s="222"/>
      <c r="PA281" s="222"/>
      <c r="PB281" s="222"/>
      <c r="PC281" s="222"/>
      <c r="PD281" s="222"/>
      <c r="PE281" s="222"/>
      <c r="PF281" s="222"/>
      <c r="PG281" s="222"/>
      <c r="PH281" s="222"/>
      <c r="PI281" s="222"/>
      <c r="PJ281" s="222"/>
      <c r="PK281" s="222"/>
      <c r="PL281" s="222"/>
      <c r="PM281" s="222"/>
      <c r="PN281" s="222"/>
      <c r="PO281" s="222"/>
      <c r="PP281" s="222"/>
      <c r="PQ281" s="222"/>
      <c r="PR281" s="222"/>
      <c r="PS281" s="222"/>
      <c r="PT281" s="222"/>
      <c r="PU281" s="222"/>
      <c r="PV281" s="222"/>
      <c r="PW281" s="222"/>
      <c r="PX281" s="222"/>
      <c r="PY281" s="222"/>
      <c r="PZ281" s="222"/>
      <c r="QA281" s="222"/>
      <c r="QB281" s="222"/>
      <c r="QC281" s="222"/>
      <c r="QD281" s="222"/>
      <c r="QE281" s="222"/>
      <c r="QF281" s="222"/>
      <c r="QG281" s="222"/>
      <c r="QH281" s="222"/>
      <c r="QI281" s="222"/>
      <c r="QJ281" s="222"/>
      <c r="QK281" s="222"/>
      <c r="QL281" s="222"/>
      <c r="QM281" s="222"/>
      <c r="QN281" s="222"/>
      <c r="QO281" s="222"/>
      <c r="QP281" s="222"/>
      <c r="QQ281" s="222"/>
      <c r="QR281" s="222"/>
      <c r="QS281" s="222"/>
      <c r="QT281" s="222"/>
      <c r="QU281" s="222"/>
      <c r="QV281" s="222"/>
      <c r="QW281" s="222"/>
      <c r="QX281" s="222"/>
      <c r="QY281" s="222"/>
      <c r="QZ281" s="222"/>
      <c r="RA281" s="222"/>
      <c r="RB281" s="222"/>
      <c r="RC281" s="222"/>
      <c r="RD281" s="222"/>
      <c r="RE281" s="222"/>
      <c r="RF281" s="222"/>
      <c r="RG281" s="222"/>
      <c r="RH281" s="222"/>
      <c r="RI281" s="222"/>
      <c r="RJ281" s="222"/>
      <c r="RK281" s="222"/>
      <c r="RL281" s="222"/>
      <c r="RM281" s="222"/>
      <c r="RN281" s="222"/>
      <c r="RO281" s="222"/>
      <c r="RP281" s="222"/>
      <c r="RQ281" s="222"/>
      <c r="RR281" s="222"/>
      <c r="RS281" s="222"/>
      <c r="RT281" s="222"/>
      <c r="RU281" s="222"/>
      <c r="RV281" s="222"/>
      <c r="RW281" s="222"/>
      <c r="RX281" s="222"/>
      <c r="RY281" s="222"/>
      <c r="RZ281" s="222"/>
      <c r="SA281" s="222"/>
      <c r="SB281" s="222"/>
      <c r="SC281" s="222"/>
      <c r="SD281" s="222"/>
      <c r="SE281" s="222"/>
      <c r="SF281" s="222"/>
      <c r="SG281" s="222"/>
      <c r="SH281" s="222"/>
      <c r="SI281" s="222"/>
      <c r="SJ281" s="222"/>
      <c r="SK281" s="222"/>
      <c r="SL281" s="222"/>
      <c r="SM281" s="222"/>
      <c r="SN281" s="222"/>
      <c r="SO281" s="222"/>
      <c r="SP281" s="222"/>
      <c r="SQ281" s="222"/>
      <c r="SR281" s="222"/>
      <c r="SS281" s="222"/>
      <c r="ST281" s="222"/>
      <c r="SU281" s="222"/>
      <c r="SV281" s="222"/>
      <c r="SW281" s="222"/>
      <c r="SX281" s="222"/>
      <c r="SY281" s="222"/>
      <c r="SZ281" s="222"/>
      <c r="TA281" s="222"/>
      <c r="TB281" s="222"/>
      <c r="TC281" s="222"/>
      <c r="TD281" s="222"/>
      <c r="TE281" s="222"/>
      <c r="TF281" s="222"/>
      <c r="TG281" s="222"/>
      <c r="TH281" s="222"/>
      <c r="TI281" s="222"/>
      <c r="TJ281" s="222"/>
      <c r="TK281" s="222"/>
      <c r="TL281" s="222"/>
      <c r="TM281" s="222"/>
      <c r="TN281" s="222"/>
      <c r="TO281" s="222"/>
      <c r="TP281" s="222"/>
      <c r="TQ281" s="222"/>
      <c r="TR281" s="222"/>
      <c r="TS281" s="222"/>
      <c r="TT281" s="222"/>
      <c r="TU281" s="222"/>
      <c r="TV281" s="222"/>
      <c r="TW281" s="222"/>
      <c r="TX281" s="222"/>
      <c r="TY281" s="222"/>
      <c r="TZ281" s="222"/>
      <c r="UA281" s="222"/>
      <c r="UB281" s="222"/>
      <c r="UC281" s="222"/>
      <c r="UD281" s="222"/>
      <c r="UE281" s="222"/>
      <c r="UF281" s="222"/>
      <c r="UG281" s="222"/>
      <c r="UH281" s="222"/>
      <c r="UI281" s="222"/>
      <c r="UJ281" s="222"/>
      <c r="UK281" s="222"/>
      <c r="UL281" s="222"/>
      <c r="UM281" s="222"/>
      <c r="UN281" s="222"/>
      <c r="UO281" s="222"/>
      <c r="UP281" s="222"/>
      <c r="UQ281" s="222"/>
      <c r="UR281" s="222"/>
      <c r="US281" s="222"/>
      <c r="UT281" s="222"/>
      <c r="UU281" s="222"/>
      <c r="UV281" s="222"/>
      <c r="UW281" s="222"/>
      <c r="UX281" s="222"/>
      <c r="UY281" s="222"/>
      <c r="UZ281" s="222"/>
      <c r="VA281" s="222"/>
      <c r="VB281" s="222"/>
      <c r="VC281" s="222"/>
      <c r="VD281" s="222"/>
      <c r="VE281" s="222"/>
      <c r="VF281" s="222"/>
      <c r="VG281" s="222"/>
      <c r="VH281" s="222"/>
      <c r="VI281" s="222"/>
      <c r="VJ281" s="222"/>
      <c r="VK281" s="222"/>
      <c r="VL281" s="222"/>
      <c r="VM281" s="222"/>
      <c r="VN281" s="222"/>
      <c r="VO281" s="222"/>
      <c r="VP281" s="222"/>
      <c r="VQ281" s="222"/>
      <c r="VR281" s="222"/>
      <c r="VS281" s="222"/>
      <c r="VT281" s="222"/>
      <c r="VU281" s="222"/>
      <c r="VV281" s="222"/>
      <c r="VW281" s="222"/>
      <c r="VX281" s="222"/>
      <c r="VY281" s="222"/>
      <c r="VZ281" s="222"/>
      <c r="WA281" s="222"/>
      <c r="WB281" s="222"/>
      <c r="WC281" s="222"/>
      <c r="WD281" s="222"/>
      <c r="WE281" s="222"/>
      <c r="WF281" s="222"/>
      <c r="WG281" s="222"/>
      <c r="WH281" s="222"/>
      <c r="WI281" s="222"/>
      <c r="WJ281" s="222"/>
      <c r="WK281" s="222"/>
      <c r="WL281" s="222"/>
      <c r="WM281" s="222"/>
      <c r="WN281" s="222"/>
      <c r="WO281" s="222"/>
      <c r="WP281" s="222"/>
      <c r="WQ281" s="222"/>
      <c r="WR281" s="222"/>
      <c r="WS281" s="222"/>
      <c r="WT281" s="222"/>
      <c r="WU281" s="222"/>
      <c r="WV281" s="222"/>
      <c r="WW281" s="222"/>
      <c r="WX281" s="222"/>
      <c r="WY281" s="222"/>
      <c r="WZ281" s="222"/>
      <c r="XA281" s="222"/>
      <c r="XB281" s="222"/>
      <c r="XC281" s="222"/>
      <c r="XD281" s="222"/>
      <c r="XE281" s="222"/>
      <c r="XF281" s="222"/>
      <c r="XG281" s="222"/>
      <c r="XH281" s="222"/>
      <c r="XI281" s="222"/>
      <c r="XJ281" s="222"/>
      <c r="XK281" s="222"/>
      <c r="XL281" s="222"/>
      <c r="XM281" s="222"/>
      <c r="XN281" s="222"/>
      <c r="XO281" s="222"/>
      <c r="XP281" s="222"/>
      <c r="XQ281" s="222"/>
      <c r="XR281" s="222"/>
      <c r="XS281" s="222"/>
      <c r="XT281" s="222"/>
      <c r="XU281" s="222"/>
      <c r="XV281" s="222"/>
      <c r="XW281" s="222"/>
      <c r="XX281" s="222"/>
      <c r="XY281" s="222"/>
      <c r="XZ281" s="222"/>
      <c r="YA281" s="222"/>
      <c r="YB281" s="222"/>
      <c r="YC281" s="222"/>
      <c r="YD281" s="222"/>
      <c r="YE281" s="222"/>
      <c r="YF281" s="222"/>
      <c r="YG281" s="222"/>
      <c r="YH281" s="222"/>
      <c r="YI281" s="222"/>
      <c r="YJ281" s="222"/>
      <c r="YK281" s="222"/>
      <c r="YL281" s="222"/>
      <c r="YM281" s="222"/>
      <c r="YN281" s="222"/>
      <c r="YO281" s="222"/>
      <c r="YP281" s="222"/>
      <c r="YQ281" s="222"/>
      <c r="YR281" s="222"/>
      <c r="YS281" s="222"/>
      <c r="YT281" s="222"/>
      <c r="YU281" s="222"/>
      <c r="YV281" s="222"/>
      <c r="YW281" s="222"/>
      <c r="YX281" s="222"/>
      <c r="YY281" s="222"/>
      <c r="YZ281" s="222"/>
      <c r="ZA281" s="222"/>
      <c r="ZB281" s="222"/>
      <c r="ZC281" s="222"/>
      <c r="ZD281" s="222"/>
      <c r="ZE281" s="222"/>
      <c r="ZF281" s="222"/>
      <c r="ZG281" s="222"/>
      <c r="ZH281" s="222"/>
      <c r="ZI281" s="222"/>
      <c r="ZJ281" s="222"/>
      <c r="ZK281" s="222"/>
      <c r="ZL281" s="222"/>
      <c r="ZM281" s="222"/>
      <c r="ZN281" s="222"/>
      <c r="ZO281" s="222"/>
      <c r="ZP281" s="222"/>
      <c r="ZQ281" s="222"/>
      <c r="ZR281" s="222"/>
      <c r="ZS281" s="222"/>
      <c r="ZT281" s="222"/>
      <c r="ZU281" s="222"/>
      <c r="ZV281" s="222"/>
      <c r="ZW281" s="222"/>
      <c r="ZX281" s="222"/>
      <c r="ZY281" s="222"/>
      <c r="ZZ281" s="222"/>
      <c r="AAA281" s="222"/>
      <c r="AAB281" s="222"/>
      <c r="AAC281" s="222"/>
      <c r="AAD281" s="222"/>
      <c r="AAE281" s="222"/>
      <c r="AAF281" s="222"/>
      <c r="AAG281" s="222"/>
      <c r="AAH281" s="222"/>
      <c r="AAI281" s="222"/>
      <c r="AAJ281" s="222"/>
      <c r="AAK281" s="222"/>
      <c r="AAL281" s="222"/>
      <c r="AAM281" s="222"/>
      <c r="AAN281" s="222"/>
      <c r="AAO281" s="222"/>
      <c r="AAP281" s="222"/>
      <c r="AAQ281" s="222"/>
      <c r="AAR281" s="222"/>
      <c r="AAS281" s="222"/>
      <c r="AAT281" s="222"/>
      <c r="AAU281" s="222"/>
      <c r="AAV281" s="222"/>
      <c r="AAW281" s="222"/>
      <c r="AAX281" s="222"/>
      <c r="AAY281" s="222"/>
      <c r="AAZ281" s="222"/>
      <c r="ABA281" s="222"/>
      <c r="ABB281" s="222"/>
      <c r="ABC281" s="222"/>
      <c r="ABD281" s="222"/>
      <c r="ABE281" s="222"/>
      <c r="ABF281" s="222"/>
      <c r="ABG281" s="222"/>
      <c r="ABH281" s="222"/>
      <c r="ABI281" s="222"/>
      <c r="ABJ281" s="222"/>
      <c r="ABK281" s="222"/>
      <c r="ABL281" s="222"/>
      <c r="ABM281" s="222"/>
      <c r="ABN281" s="222"/>
      <c r="ABO281" s="222"/>
      <c r="ABP281" s="222"/>
      <c r="ABQ281" s="222"/>
      <c r="ABR281" s="222"/>
      <c r="ABS281" s="222"/>
      <c r="ABT281" s="222"/>
      <c r="ABU281" s="222"/>
      <c r="ABV281" s="222"/>
      <c r="ABW281" s="222"/>
      <c r="ABX281" s="222"/>
      <c r="ABY281" s="222"/>
      <c r="ABZ281" s="222"/>
      <c r="ACA281" s="222"/>
      <c r="ACB281" s="222"/>
      <c r="ACC281" s="222"/>
      <c r="ACD281" s="222"/>
      <c r="ACE281" s="222"/>
      <c r="ACF281" s="222"/>
      <c r="ACG281" s="222"/>
      <c r="ACH281" s="222"/>
      <c r="ACI281" s="222"/>
      <c r="ACJ281" s="222"/>
      <c r="ACK281" s="222"/>
      <c r="ACL281" s="222"/>
      <c r="ACM281" s="222"/>
      <c r="ACN281" s="222"/>
      <c r="ACO281" s="222"/>
      <c r="ACP281" s="222"/>
      <c r="ACQ281" s="222"/>
      <c r="ACR281" s="222"/>
      <c r="ACS281" s="222"/>
      <c r="ACT281" s="222"/>
      <c r="ACU281" s="222"/>
      <c r="ACV281" s="222"/>
      <c r="ACW281" s="222"/>
      <c r="ACX281" s="222"/>
      <c r="ACY281" s="222"/>
      <c r="ACZ281" s="222"/>
      <c r="ADA281" s="222"/>
      <c r="ADB281" s="222"/>
      <c r="ADC281" s="222"/>
      <c r="ADD281" s="222"/>
      <c r="ADE281" s="222"/>
      <c r="ADF281" s="222"/>
      <c r="ADG281" s="222"/>
      <c r="ADH281" s="222"/>
      <c r="ADI281" s="222"/>
      <c r="ADJ281" s="222"/>
      <c r="ADK281" s="222"/>
      <c r="ADL281" s="222"/>
      <c r="ADM281" s="222"/>
      <c r="ADN281" s="222"/>
      <c r="ADO281" s="222"/>
      <c r="ADP281" s="222"/>
      <c r="ADQ281" s="222"/>
      <c r="ADR281" s="222"/>
      <c r="ADS281" s="222"/>
      <c r="ADT281" s="222"/>
      <c r="ADU281" s="222"/>
      <c r="ADV281" s="222"/>
      <c r="ADW281" s="222"/>
      <c r="ADX281" s="222"/>
      <c r="ADY281" s="222"/>
      <c r="ADZ281" s="222"/>
      <c r="AEA281" s="222"/>
      <c r="AEB281" s="222"/>
      <c r="AEC281" s="222"/>
      <c r="AED281" s="222"/>
      <c r="AEE281" s="222"/>
      <c r="AEF281" s="222"/>
      <c r="AEG281" s="222"/>
      <c r="AEH281" s="222"/>
      <c r="AEI281" s="222"/>
      <c r="AEJ281" s="222"/>
      <c r="AEK281" s="222"/>
      <c r="AEL281" s="222"/>
      <c r="AEM281" s="222"/>
      <c r="AEN281" s="222"/>
      <c r="AEO281" s="222"/>
      <c r="AEP281" s="222"/>
      <c r="AEQ281" s="222"/>
      <c r="AER281" s="222"/>
      <c r="AES281" s="222"/>
      <c r="AET281" s="222"/>
      <c r="AEU281" s="222"/>
      <c r="AEV281" s="222"/>
      <c r="AEW281" s="222"/>
      <c r="AEX281" s="222"/>
      <c r="AEY281" s="222"/>
      <c r="AEZ281" s="222"/>
      <c r="AFA281" s="222"/>
      <c r="AFB281" s="222"/>
      <c r="AFC281" s="222"/>
      <c r="AFD281" s="222"/>
      <c r="AFE281" s="222"/>
      <c r="AFF281" s="222"/>
      <c r="AFG281" s="222"/>
      <c r="AFH281" s="222"/>
      <c r="AFI281" s="222"/>
      <c r="AFJ281" s="222"/>
      <c r="AFK281" s="222"/>
      <c r="AFL281" s="222"/>
      <c r="AFM281" s="222"/>
      <c r="AFN281" s="222"/>
      <c r="AFO281" s="222"/>
      <c r="AFP281" s="222"/>
      <c r="AFQ281" s="222"/>
      <c r="AFR281" s="222"/>
      <c r="AFS281" s="222"/>
      <c r="AFT281" s="222"/>
    </row>
    <row r="282" spans="1:852" s="6" customFormat="1">
      <c r="A282" s="206" t="s">
        <v>1671</v>
      </c>
      <c r="B282" s="206" t="s">
        <v>10057</v>
      </c>
      <c r="C282" s="840" t="str">
        <f>IF(Severity!F282&gt;=0.5,"YES","NO")</f>
        <v>NO</v>
      </c>
      <c r="D282" s="840" t="str">
        <f>IF(Severity!G282&gt;=0.5,"YES","NO")</f>
        <v>YES</v>
      </c>
      <c r="E282" s="214">
        <v>16</v>
      </c>
      <c r="F282" s="214">
        <v>2</v>
      </c>
      <c r="G282" s="270" t="s">
        <v>9627</v>
      </c>
      <c r="H282" s="270" t="s">
        <v>749</v>
      </c>
      <c r="I282" s="270" t="s">
        <v>455</v>
      </c>
      <c r="J282" s="270">
        <v>12</v>
      </c>
      <c r="K282" s="270" t="s">
        <v>455</v>
      </c>
      <c r="L282" s="265"/>
      <c r="M282" s="265"/>
      <c r="N282" s="270"/>
      <c r="O282" s="270" t="s">
        <v>455</v>
      </c>
      <c r="P282" s="265"/>
      <c r="Q282" s="265"/>
      <c r="R282" s="265"/>
      <c r="S282" s="270" t="s">
        <v>908</v>
      </c>
      <c r="T282" s="270">
        <v>21</v>
      </c>
      <c r="U282" s="125">
        <v>17.7</v>
      </c>
      <c r="V282" s="125">
        <v>6.5</v>
      </c>
      <c r="W282" s="125"/>
      <c r="X282" s="125"/>
      <c r="Y282" s="125">
        <v>11</v>
      </c>
      <c r="Z282" s="125">
        <v>6.99</v>
      </c>
      <c r="AA282" s="125"/>
      <c r="AB282" s="125"/>
      <c r="AC282" s="125"/>
      <c r="AD282" s="125"/>
      <c r="AE282" s="114"/>
      <c r="AF282" s="125"/>
      <c r="AG282" s="125"/>
      <c r="AH282" s="125"/>
      <c r="AI282" s="265">
        <v>58</v>
      </c>
      <c r="AJ282" s="579">
        <f t="shared" si="72"/>
        <v>46</v>
      </c>
      <c r="AK282" s="267" t="s">
        <v>455</v>
      </c>
      <c r="AL282" s="270" t="s">
        <v>624</v>
      </c>
      <c r="AM282" s="270" t="s">
        <v>749</v>
      </c>
      <c r="AN282" s="270" t="s">
        <v>455</v>
      </c>
      <c r="AO282" s="270">
        <v>1</v>
      </c>
      <c r="AP282" s="270" t="s">
        <v>455</v>
      </c>
      <c r="AQ282" s="265"/>
      <c r="AR282" s="265"/>
      <c r="AS282" s="265"/>
      <c r="AT282" s="270" t="s">
        <v>455</v>
      </c>
      <c r="AU282" s="265"/>
      <c r="AV282" s="265"/>
      <c r="AW282" s="265"/>
      <c r="AX282" s="265" t="s">
        <v>908</v>
      </c>
      <c r="AY282" s="270">
        <v>21</v>
      </c>
      <c r="AZ282" s="114">
        <v>16.8</v>
      </c>
      <c r="BA282" s="114">
        <v>5.7</v>
      </c>
      <c r="BB282" s="114"/>
      <c r="BC282" s="114"/>
      <c r="BD282" s="114">
        <v>15.7</v>
      </c>
      <c r="BE282" s="114">
        <v>6.72</v>
      </c>
      <c r="BF282" s="114"/>
      <c r="BG282" s="114"/>
      <c r="BH282" s="114"/>
      <c r="BI282" s="114"/>
      <c r="BJ282" s="114"/>
      <c r="BK282" s="114"/>
      <c r="BL282" s="114"/>
      <c r="BM282" s="114"/>
      <c r="BN282" s="270">
        <v>60</v>
      </c>
      <c r="BO282" s="580">
        <f t="shared" si="73"/>
        <v>59</v>
      </c>
      <c r="BP282" s="270" t="s">
        <v>455</v>
      </c>
      <c r="BQ282" s="270"/>
      <c r="BR282" s="270" t="s">
        <v>455</v>
      </c>
      <c r="BS282" s="265"/>
      <c r="BT282" s="265"/>
      <c r="BU282" s="265"/>
      <c r="BV282" s="265"/>
      <c r="BW282" s="265"/>
      <c r="BX282" s="265"/>
      <c r="BY282" s="265"/>
      <c r="BZ282" s="265"/>
      <c r="CA282" s="265"/>
      <c r="CB282" s="265"/>
      <c r="CC282" s="265"/>
      <c r="CD282" s="265"/>
      <c r="CE282" s="114"/>
      <c r="CF282" s="114"/>
      <c r="CG282" s="114"/>
      <c r="CH282" s="114"/>
      <c r="CI282" s="114"/>
      <c r="CJ282" s="114"/>
      <c r="CK282" s="114"/>
      <c r="CL282" s="114"/>
      <c r="CM282" s="114"/>
      <c r="CN282" s="114"/>
      <c r="CO282" s="114"/>
      <c r="CP282" s="114"/>
      <c r="CQ282" s="114"/>
      <c r="CR282" s="114"/>
      <c r="CS282" s="265"/>
      <c r="CT282" s="265"/>
      <c r="CU282" s="265"/>
      <c r="CV282" s="270"/>
      <c r="CW282" s="270" t="s">
        <v>455</v>
      </c>
      <c r="CX282" s="270"/>
      <c r="CY282" s="265"/>
      <c r="CZ282" s="265"/>
      <c r="DA282" s="265"/>
      <c r="DB282" s="265"/>
      <c r="DC282" s="265"/>
      <c r="DD282" s="265"/>
      <c r="DE282" s="265"/>
      <c r="DF282" s="265"/>
      <c r="DG282" s="265"/>
      <c r="DH282" s="265"/>
      <c r="DI282" s="265"/>
      <c r="DJ282" s="125"/>
      <c r="DK282" s="125"/>
      <c r="DL282" s="125"/>
      <c r="DM282" s="125"/>
      <c r="DN282" s="125"/>
      <c r="DO282" s="125"/>
      <c r="DP282" s="125"/>
      <c r="DQ282" s="125"/>
      <c r="DR282" s="125"/>
      <c r="DS282" s="125"/>
      <c r="DT282" s="125"/>
      <c r="DU282" s="125"/>
      <c r="DV282" s="125"/>
      <c r="DW282" s="125"/>
      <c r="DX282" s="265"/>
      <c r="DY282" s="265"/>
      <c r="DZ282" s="265"/>
      <c r="EA282" s="223"/>
      <c r="EB282" s="270" t="s">
        <v>455</v>
      </c>
      <c r="EC282" s="223"/>
      <c r="ED282" s="223"/>
      <c r="EE282" s="223"/>
      <c r="EF282" s="223"/>
      <c r="EG282" s="223"/>
      <c r="EH282" s="223"/>
      <c r="EI282" s="223"/>
      <c r="EJ282" s="223"/>
      <c r="EK282" s="223"/>
      <c r="EL282" s="223"/>
      <c r="EM282" s="223"/>
      <c r="EN282" s="223"/>
      <c r="EO282" s="183"/>
      <c r="EP282" s="183"/>
      <c r="EQ282" s="183"/>
      <c r="ER282" s="183"/>
      <c r="ES282" s="183"/>
      <c r="ET282" s="183"/>
      <c r="EU282" s="183"/>
      <c r="EV282" s="183"/>
      <c r="EW282" s="183"/>
      <c r="EX282" s="183"/>
      <c r="EY282" s="183"/>
      <c r="EZ282" s="183"/>
      <c r="FA282" s="183"/>
      <c r="FB282" s="183"/>
      <c r="FC282" s="223"/>
      <c r="FD282" s="223"/>
      <c r="FE282" s="223"/>
      <c r="FF282" s="270" t="s">
        <v>455</v>
      </c>
      <c r="FG282" s="90"/>
      <c r="FH282" s="223"/>
      <c r="FI282" s="223"/>
      <c r="FJ282" s="223"/>
      <c r="FK282" s="223"/>
      <c r="FL282" s="223"/>
      <c r="FM282" s="223"/>
      <c r="FN282" s="223"/>
      <c r="FO282" s="223"/>
      <c r="FP282" s="223"/>
      <c r="FQ282" s="223"/>
      <c r="FR282" s="223"/>
      <c r="FS282" s="223"/>
      <c r="FT282" s="223"/>
      <c r="FU282" s="223"/>
      <c r="FV282" s="223"/>
      <c r="FW282" s="223"/>
      <c r="FX282" s="223"/>
      <c r="FY282" s="223"/>
      <c r="FZ282" s="223"/>
      <c r="GA282" s="223"/>
      <c r="GB282" s="223"/>
      <c r="GC282" s="223"/>
      <c r="GD282" s="223"/>
      <c r="GE282" s="223"/>
      <c r="GF282" s="223"/>
      <c r="GG282" s="223"/>
      <c r="GH282" s="223"/>
      <c r="GI282" s="223"/>
      <c r="GJ282" s="223"/>
      <c r="GK282" s="223"/>
      <c r="GL282" s="223"/>
      <c r="GM282" s="223"/>
      <c r="GN282" s="223"/>
      <c r="GO282" s="223"/>
      <c r="GP282" s="223"/>
      <c r="GQ282" s="223"/>
      <c r="GR282" s="223"/>
      <c r="GS282" s="223"/>
      <c r="GT282" s="223"/>
      <c r="GU282" s="223"/>
      <c r="GV282" s="223"/>
      <c r="GW282" s="223"/>
      <c r="GX282" s="223"/>
      <c r="GY282" s="223"/>
      <c r="GZ282" s="223"/>
      <c r="HA282" s="223"/>
      <c r="HB282" s="223"/>
      <c r="HC282" s="223"/>
      <c r="HD282" s="270" t="s">
        <v>455</v>
      </c>
      <c r="HE282" s="223"/>
      <c r="HF282" s="223"/>
      <c r="HG282" s="90"/>
      <c r="HH282" s="223"/>
      <c r="HI282" s="223"/>
      <c r="HJ282" s="223"/>
      <c r="HK282" s="223"/>
      <c r="HL282" s="223"/>
      <c r="HM282" s="223"/>
      <c r="HN282" s="223"/>
      <c r="HO282" s="223"/>
      <c r="HP282" s="223"/>
      <c r="HQ282" s="223"/>
      <c r="HR282" s="223"/>
      <c r="HS282" s="223"/>
      <c r="HT282" s="223"/>
      <c r="HU282" s="223"/>
      <c r="HV282" s="223"/>
      <c r="HW282" s="223"/>
      <c r="HX282" s="223"/>
      <c r="HY282" s="223"/>
      <c r="HZ282" s="223"/>
      <c r="IA282" s="223"/>
      <c r="IB282" s="223"/>
      <c r="IC282" s="223"/>
      <c r="ID282" s="223"/>
      <c r="IE282" s="223"/>
      <c r="IF282" s="223"/>
      <c r="IG282" s="223"/>
      <c r="IH282" s="223"/>
      <c r="II282" s="223"/>
      <c r="IJ282" s="223"/>
      <c r="IK282" s="223"/>
      <c r="IL282" s="223"/>
      <c r="IM282" s="223"/>
      <c r="IN282" s="223"/>
      <c r="IO282" s="223"/>
      <c r="IP282" s="223"/>
      <c r="IQ282" s="223"/>
      <c r="IR282" s="223"/>
      <c r="IS282" s="270" t="s">
        <v>455</v>
      </c>
      <c r="IT282" s="223"/>
      <c r="IU282" s="223"/>
      <c r="IV282" s="223"/>
      <c r="IW282" s="223"/>
      <c r="IX282" s="223"/>
      <c r="IY282" s="223"/>
      <c r="IZ282" s="223"/>
      <c r="JA282" s="223"/>
      <c r="JB282" s="223"/>
      <c r="JC282" s="223"/>
      <c r="JD282" s="223"/>
      <c r="JE282" s="223"/>
      <c r="JF282" s="223"/>
      <c r="JG282" s="223"/>
      <c r="JH282" s="223"/>
      <c r="JI282" s="223"/>
      <c r="JJ282" s="223"/>
      <c r="JK282" s="223"/>
      <c r="JL282" s="223"/>
      <c r="JM282" s="223"/>
      <c r="JN282" s="223"/>
      <c r="JO282" s="223"/>
      <c r="JP282" s="223"/>
      <c r="JQ282" s="223"/>
      <c r="JR282" s="223"/>
      <c r="JS282" s="223"/>
      <c r="JT282" s="223"/>
      <c r="JU282" s="223"/>
      <c r="JV282" s="223"/>
      <c r="JW282" s="223"/>
      <c r="JX282" s="223"/>
      <c r="JY282" s="223"/>
      <c r="JZ282" s="223"/>
      <c r="KA282" s="223"/>
      <c r="KB282" s="223"/>
      <c r="KC282" s="223"/>
      <c r="KD282" s="223"/>
      <c r="KE282" s="270" t="s">
        <v>455</v>
      </c>
      <c r="KF282" s="223"/>
      <c r="KG282" s="223"/>
      <c r="KH282" s="223"/>
      <c r="KI282" s="90"/>
      <c r="KJ282" s="223"/>
      <c r="KK282" s="223"/>
      <c r="KL282" s="223"/>
      <c r="KM282" s="223"/>
      <c r="KN282" s="223"/>
      <c r="KO282" s="223"/>
      <c r="KP282" s="223"/>
      <c r="KQ282" s="223"/>
      <c r="KR282" s="223"/>
      <c r="KS282" s="223"/>
      <c r="KT282" s="223"/>
      <c r="KU282" s="223"/>
      <c r="KV282" s="223"/>
      <c r="KW282" s="223"/>
      <c r="KX282" s="223"/>
      <c r="KY282" s="223"/>
      <c r="KZ282" s="223"/>
      <c r="LA282" s="223"/>
      <c r="LB282" s="223"/>
      <c r="LC282" s="223"/>
      <c r="LD282" s="223"/>
      <c r="LE282" s="223"/>
      <c r="LF282" s="223"/>
      <c r="LG282" s="223"/>
      <c r="LH282" s="223"/>
      <c r="LI282" s="223"/>
      <c r="LJ282" s="223"/>
      <c r="LK282" s="223"/>
      <c r="LL282" s="223"/>
      <c r="LM282" s="223"/>
      <c r="LN282" s="223"/>
      <c r="LO282" s="223"/>
      <c r="LP282" s="223"/>
      <c r="LQ282" s="223"/>
      <c r="LR282" s="223"/>
      <c r="LS282" s="223"/>
      <c r="LT282" s="270" t="s">
        <v>455</v>
      </c>
      <c r="LU282" s="223"/>
      <c r="LV282" s="223"/>
      <c r="LW282" s="223"/>
      <c r="LX282" s="223"/>
      <c r="LY282" s="223"/>
      <c r="LZ282" s="223"/>
      <c r="MA282" s="223"/>
      <c r="MB282" s="223"/>
      <c r="MC282" s="223"/>
      <c r="MD282" s="223"/>
      <c r="ME282" s="223"/>
      <c r="MF282" s="223"/>
      <c r="MG282" s="223"/>
      <c r="MH282" s="223"/>
      <c r="MI282" s="223"/>
      <c r="MJ282" s="223"/>
      <c r="MK282" s="223"/>
      <c r="ML282" s="223"/>
      <c r="MM282" s="223"/>
      <c r="MN282" s="223"/>
      <c r="MO282" s="223"/>
      <c r="MP282" s="223"/>
      <c r="MQ282" s="223"/>
      <c r="MR282" s="223"/>
      <c r="MS282" s="223"/>
      <c r="MT282" s="223"/>
      <c r="MU282" s="223"/>
      <c r="MV282" s="223"/>
      <c r="MW282" s="223"/>
      <c r="MX282" s="223"/>
      <c r="MY282" s="223"/>
      <c r="MZ282" s="223"/>
      <c r="NA282" s="223"/>
      <c r="NB282" s="223"/>
      <c r="NC282" s="223"/>
      <c r="ND282" s="223"/>
      <c r="NE282" s="223"/>
      <c r="NF282" s="223"/>
      <c r="NG282" s="223"/>
      <c r="NH282" s="223"/>
      <c r="NI282" s="223"/>
      <c r="NJ282" s="223"/>
      <c r="NK282" s="223"/>
      <c r="NL282" s="223"/>
      <c r="NM282" s="223"/>
      <c r="NN282" s="223"/>
      <c r="NO282" s="223"/>
      <c r="NP282" s="223"/>
      <c r="NQ282" s="223"/>
      <c r="NR282" s="223"/>
      <c r="NS282" s="223"/>
      <c r="NT282" s="223"/>
      <c r="NU282" s="223"/>
      <c r="NV282" s="223"/>
      <c r="NW282" s="223"/>
      <c r="NX282" s="223"/>
      <c r="NY282" s="223"/>
      <c r="NZ282" s="223"/>
      <c r="OA282" s="223"/>
      <c r="OB282" s="223"/>
      <c r="OC282" s="223"/>
      <c r="OD282" s="223"/>
      <c r="OE282" s="223"/>
      <c r="OF282" s="223"/>
      <c r="OG282" s="223"/>
      <c r="OH282" s="223"/>
      <c r="OI282" s="223"/>
      <c r="OJ282" s="223"/>
      <c r="OK282" s="223"/>
      <c r="OL282" s="223"/>
      <c r="OM282" s="223"/>
      <c r="ON282" s="223"/>
      <c r="OO282" s="223"/>
      <c r="OP282" s="223"/>
      <c r="OQ282" s="223"/>
      <c r="OR282" s="223"/>
      <c r="OS282" s="267">
        <f>IF(ISERROR(#REF!),0,1)</f>
        <v>0</v>
      </c>
      <c r="OT282" s="267">
        <f t="shared" si="74"/>
        <v>0</v>
      </c>
      <c r="OU282" s="267">
        <f t="shared" si="75"/>
        <v>1</v>
      </c>
      <c r="OV282" s="222"/>
      <c r="OW282" s="222"/>
      <c r="OX282" s="222"/>
      <c r="OY282" s="222"/>
      <c r="OZ282" s="222"/>
      <c r="PA282" s="222"/>
      <c r="PB282" s="222"/>
      <c r="PC282" s="222"/>
      <c r="PD282" s="222"/>
      <c r="PE282" s="222"/>
      <c r="PF282" s="222"/>
      <c r="PG282" s="222"/>
      <c r="PH282" s="222"/>
      <c r="PI282" s="222"/>
      <c r="PJ282" s="222"/>
      <c r="PK282" s="222"/>
      <c r="PL282" s="222"/>
      <c r="PM282" s="222"/>
      <c r="PN282" s="222"/>
      <c r="PO282" s="222"/>
      <c r="PP282" s="222"/>
      <c r="PQ282" s="222"/>
      <c r="PR282" s="222"/>
      <c r="PS282" s="222"/>
      <c r="PT282" s="222"/>
      <c r="PU282" s="222"/>
      <c r="PV282" s="222"/>
      <c r="PW282" s="222"/>
      <c r="PX282" s="222"/>
      <c r="PY282" s="222"/>
      <c r="PZ282" s="222"/>
      <c r="QA282" s="222"/>
      <c r="QB282" s="222"/>
      <c r="QC282" s="222"/>
      <c r="QD282" s="222"/>
      <c r="QE282" s="222"/>
      <c r="QF282" s="222"/>
      <c r="QG282" s="222"/>
      <c r="QH282" s="222"/>
      <c r="QI282" s="222"/>
      <c r="QJ282" s="222"/>
      <c r="QK282" s="222"/>
      <c r="QL282" s="222"/>
      <c r="QM282" s="222"/>
      <c r="QN282" s="222"/>
      <c r="QO282" s="222"/>
      <c r="QP282" s="222"/>
      <c r="QQ282" s="222"/>
      <c r="QR282" s="222"/>
      <c r="QS282" s="222"/>
      <c r="QT282" s="222"/>
      <c r="QU282" s="222"/>
      <c r="QV282" s="222"/>
      <c r="QW282" s="222"/>
      <c r="QX282" s="222"/>
      <c r="QY282" s="222"/>
      <c r="QZ282" s="222"/>
      <c r="RA282" s="222"/>
      <c r="RB282" s="222"/>
      <c r="RC282" s="222"/>
      <c r="RD282" s="222"/>
      <c r="RE282" s="222"/>
      <c r="RF282" s="222"/>
      <c r="RG282" s="222"/>
      <c r="RH282" s="222"/>
      <c r="RI282" s="222"/>
      <c r="RJ282" s="222"/>
      <c r="RK282" s="222"/>
      <c r="RL282" s="222"/>
      <c r="RM282" s="222"/>
      <c r="RN282" s="222"/>
      <c r="RO282" s="222"/>
      <c r="RP282" s="222"/>
      <c r="RQ282" s="222"/>
      <c r="RR282" s="222"/>
      <c r="RS282" s="222"/>
      <c r="RT282" s="222"/>
      <c r="RU282" s="222"/>
      <c r="RV282" s="222"/>
      <c r="RW282" s="222"/>
      <c r="RX282" s="222"/>
      <c r="RY282" s="222"/>
      <c r="RZ282" s="222"/>
      <c r="SA282" s="222"/>
      <c r="SB282" s="222"/>
      <c r="SC282" s="222"/>
      <c r="SD282" s="222"/>
      <c r="SE282" s="222"/>
      <c r="SF282" s="222"/>
      <c r="SG282" s="222"/>
      <c r="SH282" s="222"/>
      <c r="SI282" s="222"/>
      <c r="SJ282" s="222"/>
      <c r="SK282" s="222"/>
      <c r="SL282" s="222"/>
      <c r="SM282" s="222"/>
      <c r="SN282" s="222"/>
      <c r="SO282" s="222"/>
      <c r="SP282" s="222"/>
      <c r="SQ282" s="222"/>
      <c r="SR282" s="222"/>
      <c r="SS282" s="222"/>
      <c r="ST282" s="222"/>
      <c r="SU282" s="222"/>
      <c r="SV282" s="222"/>
      <c r="SW282" s="222"/>
      <c r="SX282" s="222"/>
      <c r="SY282" s="222"/>
      <c r="SZ282" s="222"/>
      <c r="TA282" s="222"/>
      <c r="TB282" s="222"/>
      <c r="TC282" s="222"/>
      <c r="TD282" s="222"/>
      <c r="TE282" s="222"/>
      <c r="TF282" s="222"/>
      <c r="TG282" s="222"/>
      <c r="TH282" s="222"/>
      <c r="TI282" s="222"/>
      <c r="TJ282" s="222"/>
      <c r="TK282" s="222"/>
      <c r="TL282" s="222"/>
      <c r="TM282" s="222"/>
      <c r="TN282" s="222"/>
      <c r="TO282" s="222"/>
      <c r="TP282" s="222"/>
      <c r="TQ282" s="222"/>
      <c r="TR282" s="222"/>
      <c r="TS282" s="222"/>
      <c r="TT282" s="222"/>
      <c r="TU282" s="222"/>
      <c r="TV282" s="222"/>
      <c r="TW282" s="222"/>
      <c r="TX282" s="222"/>
      <c r="TY282" s="222"/>
      <c r="TZ282" s="222"/>
      <c r="UA282" s="222"/>
      <c r="UB282" s="222"/>
      <c r="UC282" s="222"/>
      <c r="UD282" s="222"/>
      <c r="UE282" s="222"/>
      <c r="UF282" s="222"/>
      <c r="UG282" s="222"/>
      <c r="UH282" s="222"/>
      <c r="UI282" s="222"/>
      <c r="UJ282" s="222"/>
      <c r="UK282" s="222"/>
      <c r="UL282" s="222"/>
      <c r="UM282" s="222"/>
      <c r="UN282" s="222"/>
      <c r="UO282" s="222"/>
      <c r="UP282" s="222"/>
      <c r="UQ282" s="222"/>
      <c r="UR282" s="222"/>
      <c r="US282" s="222"/>
      <c r="UT282" s="222"/>
      <c r="UU282" s="222"/>
      <c r="UV282" s="222"/>
      <c r="UW282" s="222"/>
      <c r="UX282" s="222"/>
      <c r="UY282" s="222"/>
      <c r="UZ282" s="222"/>
      <c r="VA282" s="222"/>
      <c r="VB282" s="222"/>
      <c r="VC282" s="222"/>
      <c r="VD282" s="222"/>
      <c r="VE282" s="222"/>
      <c r="VF282" s="222"/>
      <c r="VG282" s="222"/>
      <c r="VH282" s="222"/>
      <c r="VI282" s="222"/>
      <c r="VJ282" s="222"/>
      <c r="VK282" s="222"/>
      <c r="VL282" s="222"/>
      <c r="VM282" s="222"/>
      <c r="VN282" s="222"/>
      <c r="VO282" s="222"/>
      <c r="VP282" s="222"/>
      <c r="VQ282" s="222"/>
      <c r="VR282" s="222"/>
      <c r="VS282" s="222"/>
      <c r="VT282" s="222"/>
      <c r="VU282" s="222"/>
      <c r="VV282" s="222"/>
      <c r="VW282" s="222"/>
      <c r="VX282" s="222"/>
      <c r="VY282" s="222"/>
      <c r="VZ282" s="222"/>
      <c r="WA282" s="222"/>
      <c r="WB282" s="222"/>
      <c r="WC282" s="222"/>
      <c r="WD282" s="222"/>
      <c r="WE282" s="222"/>
      <c r="WF282" s="222"/>
      <c r="WG282" s="222"/>
      <c r="WH282" s="222"/>
      <c r="WI282" s="222"/>
      <c r="WJ282" s="222"/>
      <c r="WK282" s="222"/>
      <c r="WL282" s="222"/>
      <c r="WM282" s="222"/>
      <c r="WN282" s="222"/>
      <c r="WO282" s="222"/>
      <c r="WP282" s="222"/>
      <c r="WQ282" s="222"/>
      <c r="WR282" s="222"/>
      <c r="WS282" s="222"/>
      <c r="WT282" s="222"/>
      <c r="WU282" s="222"/>
      <c r="WV282" s="222"/>
      <c r="WW282" s="222"/>
      <c r="WX282" s="222"/>
      <c r="WY282" s="222"/>
      <c r="WZ282" s="222"/>
      <c r="XA282" s="222"/>
      <c r="XB282" s="222"/>
      <c r="XC282" s="222"/>
      <c r="XD282" s="222"/>
      <c r="XE282" s="222"/>
      <c r="XF282" s="222"/>
      <c r="XG282" s="222"/>
      <c r="XH282" s="222"/>
      <c r="XI282" s="222"/>
      <c r="XJ282" s="222"/>
      <c r="XK282" s="222"/>
      <c r="XL282" s="222"/>
      <c r="XM282" s="222"/>
      <c r="XN282" s="222"/>
      <c r="XO282" s="222"/>
      <c r="XP282" s="222"/>
      <c r="XQ282" s="222"/>
      <c r="XR282" s="222"/>
      <c r="XS282" s="222"/>
      <c r="XT282" s="222"/>
      <c r="XU282" s="222"/>
      <c r="XV282" s="222"/>
      <c r="XW282" s="222"/>
      <c r="XX282" s="222"/>
      <c r="XY282" s="222"/>
      <c r="XZ282" s="222"/>
      <c r="YA282" s="222"/>
      <c r="YB282" s="222"/>
      <c r="YC282" s="222"/>
      <c r="YD282" s="222"/>
      <c r="YE282" s="222"/>
      <c r="YF282" s="222"/>
      <c r="YG282" s="222"/>
      <c r="YH282" s="222"/>
      <c r="YI282" s="222"/>
      <c r="YJ282" s="222"/>
      <c r="YK282" s="222"/>
      <c r="YL282" s="222"/>
      <c r="YM282" s="222"/>
      <c r="YN282" s="222"/>
      <c r="YO282" s="222"/>
      <c r="YP282" s="222"/>
      <c r="YQ282" s="222"/>
      <c r="YR282" s="222"/>
      <c r="YS282" s="222"/>
      <c r="YT282" s="222"/>
      <c r="YU282" s="222"/>
      <c r="YV282" s="222"/>
      <c r="YW282" s="222"/>
      <c r="YX282" s="222"/>
      <c r="YY282" s="222"/>
      <c r="YZ282" s="222"/>
      <c r="ZA282" s="222"/>
      <c r="ZB282" s="222"/>
      <c r="ZC282" s="222"/>
      <c r="ZD282" s="222"/>
      <c r="ZE282" s="222"/>
      <c r="ZF282" s="222"/>
      <c r="ZG282" s="222"/>
      <c r="ZH282" s="222"/>
      <c r="ZI282" s="222"/>
      <c r="ZJ282" s="222"/>
      <c r="ZK282" s="222"/>
      <c r="ZL282" s="222"/>
      <c r="ZM282" s="222"/>
      <c r="ZN282" s="222"/>
      <c r="ZO282" s="222"/>
      <c r="ZP282" s="222"/>
      <c r="ZQ282" s="222"/>
      <c r="ZR282" s="222"/>
      <c r="ZS282" s="222"/>
      <c r="ZT282" s="222"/>
      <c r="ZU282" s="222"/>
      <c r="ZV282" s="222"/>
      <c r="ZW282" s="222"/>
      <c r="ZX282" s="222"/>
      <c r="ZY282" s="222"/>
      <c r="ZZ282" s="222"/>
      <c r="AAA282" s="222"/>
      <c r="AAB282" s="222"/>
      <c r="AAC282" s="222"/>
      <c r="AAD282" s="222"/>
      <c r="AAE282" s="222"/>
      <c r="AAF282" s="222"/>
      <c r="AAG282" s="222"/>
      <c r="AAH282" s="222"/>
      <c r="AAI282" s="222"/>
      <c r="AAJ282" s="222"/>
      <c r="AAK282" s="222"/>
      <c r="AAL282" s="222"/>
      <c r="AAM282" s="222"/>
      <c r="AAN282" s="222"/>
      <c r="AAO282" s="222"/>
      <c r="AAP282" s="222"/>
      <c r="AAQ282" s="222"/>
      <c r="AAR282" s="222"/>
      <c r="AAS282" s="222"/>
      <c r="AAT282" s="222"/>
      <c r="AAU282" s="222"/>
      <c r="AAV282" s="222"/>
      <c r="AAW282" s="222"/>
      <c r="AAX282" s="222"/>
      <c r="AAY282" s="222"/>
      <c r="AAZ282" s="222"/>
      <c r="ABA282" s="222"/>
      <c r="ABB282" s="222"/>
      <c r="ABC282" s="222"/>
      <c r="ABD282" s="222"/>
      <c r="ABE282" s="222"/>
      <c r="ABF282" s="222"/>
      <c r="ABG282" s="222"/>
      <c r="ABH282" s="222"/>
      <c r="ABI282" s="222"/>
      <c r="ABJ282" s="222"/>
      <c r="ABK282" s="222"/>
      <c r="ABL282" s="222"/>
      <c r="ABM282" s="222"/>
      <c r="ABN282" s="222"/>
      <c r="ABO282" s="222"/>
      <c r="ABP282" s="222"/>
      <c r="ABQ282" s="222"/>
      <c r="ABR282" s="222"/>
      <c r="ABS282" s="222"/>
      <c r="ABT282" s="222"/>
      <c r="ABU282" s="222"/>
      <c r="ABV282" s="222"/>
      <c r="ABW282" s="222"/>
      <c r="ABX282" s="222"/>
      <c r="ABY282" s="222"/>
      <c r="ABZ282" s="222"/>
      <c r="ACA282" s="222"/>
      <c r="ACB282" s="222"/>
      <c r="ACC282" s="222"/>
      <c r="ACD282" s="222"/>
      <c r="ACE282" s="222"/>
      <c r="ACF282" s="222"/>
      <c r="ACG282" s="222"/>
      <c r="ACH282" s="222"/>
      <c r="ACI282" s="222"/>
      <c r="ACJ282" s="222"/>
      <c r="ACK282" s="222"/>
      <c r="ACL282" s="222"/>
      <c r="ACM282" s="222"/>
      <c r="ACN282" s="222"/>
      <c r="ACO282" s="222"/>
      <c r="ACP282" s="222"/>
      <c r="ACQ282" s="222"/>
      <c r="ACR282" s="222"/>
      <c r="ACS282" s="222"/>
      <c r="ACT282" s="222"/>
      <c r="ACU282" s="222"/>
      <c r="ACV282" s="222"/>
      <c r="ACW282" s="222"/>
      <c r="ACX282" s="222"/>
      <c r="ACY282" s="222"/>
      <c r="ACZ282" s="222"/>
      <c r="ADA282" s="222"/>
      <c r="ADB282" s="222"/>
      <c r="ADC282" s="222"/>
      <c r="ADD282" s="222"/>
      <c r="ADE282" s="222"/>
      <c r="ADF282" s="222"/>
      <c r="ADG282" s="222"/>
      <c r="ADH282" s="222"/>
      <c r="ADI282" s="222"/>
      <c r="ADJ282" s="222"/>
      <c r="ADK282" s="222"/>
      <c r="ADL282" s="222"/>
      <c r="ADM282" s="222"/>
      <c r="ADN282" s="222"/>
      <c r="ADO282" s="222"/>
      <c r="ADP282" s="222"/>
      <c r="ADQ282" s="222"/>
      <c r="ADR282" s="222"/>
      <c r="ADS282" s="222"/>
      <c r="ADT282" s="222"/>
      <c r="ADU282" s="222"/>
      <c r="ADV282" s="222"/>
      <c r="ADW282" s="222"/>
      <c r="ADX282" s="222"/>
      <c r="ADY282" s="222"/>
      <c r="ADZ282" s="222"/>
      <c r="AEA282" s="222"/>
      <c r="AEB282" s="222"/>
      <c r="AEC282" s="222"/>
      <c r="AED282" s="222"/>
      <c r="AEE282" s="222"/>
      <c r="AEF282" s="222"/>
      <c r="AEG282" s="222"/>
      <c r="AEH282" s="222"/>
      <c r="AEI282" s="222"/>
      <c r="AEJ282" s="222"/>
      <c r="AEK282" s="222"/>
      <c r="AEL282" s="222"/>
      <c r="AEM282" s="222"/>
      <c r="AEN282" s="222"/>
      <c r="AEO282" s="222"/>
      <c r="AEP282" s="222"/>
      <c r="AEQ282" s="222"/>
      <c r="AER282" s="222"/>
      <c r="AES282" s="222"/>
      <c r="AET282" s="222"/>
      <c r="AEU282" s="222"/>
      <c r="AEV282" s="222"/>
      <c r="AEW282" s="222"/>
      <c r="AEX282" s="222"/>
      <c r="AEY282" s="222"/>
      <c r="AEZ282" s="222"/>
      <c r="AFA282" s="222"/>
      <c r="AFB282" s="222"/>
      <c r="AFC282" s="222"/>
      <c r="AFD282" s="222"/>
      <c r="AFE282" s="222"/>
      <c r="AFF282" s="222"/>
      <c r="AFG282" s="222"/>
      <c r="AFH282" s="222"/>
      <c r="AFI282" s="222"/>
      <c r="AFJ282" s="222"/>
      <c r="AFK282" s="222"/>
      <c r="AFL282" s="222"/>
      <c r="AFM282" s="222"/>
      <c r="AFN282" s="222"/>
      <c r="AFO282" s="222"/>
      <c r="AFP282" s="222"/>
      <c r="AFQ282" s="222"/>
      <c r="AFR282" s="222"/>
      <c r="AFS282" s="222"/>
      <c r="AFT282" s="222"/>
    </row>
    <row r="283" spans="1:852">
      <c r="A283" s="265" t="s">
        <v>653</v>
      </c>
      <c r="B283" s="265" t="s">
        <v>10057</v>
      </c>
      <c r="C283" s="840" t="str">
        <f>IF(Severity!F283&gt;=0.5,"YES","NO")</f>
        <v>YES</v>
      </c>
      <c r="D283" s="840" t="str">
        <f>IF(Severity!G283&gt;=0.5,"YES","NO")</f>
        <v>NO</v>
      </c>
      <c r="E283" s="214">
        <v>20</v>
      </c>
      <c r="F283" s="214">
        <v>2</v>
      </c>
      <c r="G283" s="270" t="s">
        <v>2381</v>
      </c>
      <c r="H283" s="270" t="s">
        <v>455</v>
      </c>
      <c r="I283" s="270" t="s">
        <v>455</v>
      </c>
      <c r="J283" s="270">
        <v>2</v>
      </c>
      <c r="K283" s="270" t="s">
        <v>2851</v>
      </c>
      <c r="L283" s="265">
        <v>21</v>
      </c>
      <c r="M283" s="265">
        <v>13</v>
      </c>
      <c r="N283" s="270">
        <v>8</v>
      </c>
      <c r="O283" s="270" t="s">
        <v>455</v>
      </c>
      <c r="P283" s="265"/>
      <c r="Q283" s="265"/>
      <c r="R283" s="265"/>
      <c r="S283" s="270" t="s">
        <v>2851</v>
      </c>
      <c r="T283" s="270">
        <v>21</v>
      </c>
      <c r="U283" s="125">
        <v>26.26</v>
      </c>
      <c r="V283" s="125">
        <v>7.35</v>
      </c>
      <c r="W283" s="265"/>
      <c r="X283" s="265"/>
      <c r="Y283" s="125">
        <v>9.89</v>
      </c>
      <c r="Z283" s="125">
        <v>9.1</v>
      </c>
      <c r="AA283" s="125"/>
      <c r="AB283" s="125"/>
      <c r="AC283" s="125"/>
      <c r="AD283" s="125"/>
      <c r="AE283" s="114"/>
      <c r="AF283" s="125"/>
      <c r="AG283" s="125"/>
      <c r="AH283" s="125"/>
      <c r="AI283" s="265">
        <v>19</v>
      </c>
      <c r="AJ283" s="267">
        <f t="shared" si="72"/>
        <v>17</v>
      </c>
      <c r="AK283" s="267" t="s">
        <v>455</v>
      </c>
      <c r="AL283" s="270" t="s">
        <v>654</v>
      </c>
      <c r="AM283" s="270" t="s">
        <v>455</v>
      </c>
      <c r="AN283" s="270" t="s">
        <v>455</v>
      </c>
      <c r="AO283" s="270">
        <v>2</v>
      </c>
      <c r="AP283" s="270" t="s">
        <v>2851</v>
      </c>
      <c r="AQ283" s="265">
        <v>21</v>
      </c>
      <c r="AR283" s="265">
        <v>15</v>
      </c>
      <c r="AS283" s="265">
        <v>8</v>
      </c>
      <c r="AT283" s="270" t="s">
        <v>455</v>
      </c>
      <c r="AU283" s="265"/>
      <c r="AV283" s="265"/>
      <c r="AW283" s="265"/>
      <c r="AX283" s="153" t="s">
        <v>2851</v>
      </c>
      <c r="AY283" s="265">
        <v>21</v>
      </c>
      <c r="AZ283" s="114">
        <v>26.21</v>
      </c>
      <c r="BA283" s="114">
        <v>7.1</v>
      </c>
      <c r="BB283" s="265"/>
      <c r="BC283" s="265"/>
      <c r="BD283" s="114">
        <v>4.95</v>
      </c>
      <c r="BE283" s="114">
        <v>5.69</v>
      </c>
      <c r="BF283" s="114"/>
      <c r="BG283" s="114"/>
      <c r="BH283" s="114"/>
      <c r="BI283" s="114"/>
      <c r="BJ283" s="114"/>
      <c r="BK283" s="114"/>
      <c r="BL283" s="114"/>
      <c r="BM283" s="114"/>
      <c r="BN283" s="270">
        <v>19</v>
      </c>
      <c r="BO283" s="270">
        <f t="shared" si="73"/>
        <v>17</v>
      </c>
      <c r="BP283" s="270" t="s">
        <v>455</v>
      </c>
      <c r="BQ283" s="270"/>
      <c r="BR283" s="270" t="s">
        <v>455</v>
      </c>
      <c r="BS283" s="265"/>
      <c r="BT283" s="265"/>
      <c r="BU283" s="265"/>
      <c r="BV283" s="265"/>
      <c r="BW283" s="265"/>
      <c r="BX283" s="265"/>
      <c r="BY283" s="265"/>
      <c r="BZ283" s="265"/>
      <c r="CA283" s="153"/>
      <c r="CB283" s="265"/>
      <c r="CC283" s="153"/>
      <c r="CD283" s="265"/>
      <c r="CE283" s="114"/>
      <c r="CF283" s="114"/>
      <c r="CG283" s="114"/>
      <c r="CH283" s="114"/>
      <c r="CI283" s="114"/>
      <c r="CJ283" s="114"/>
      <c r="CK283" s="114"/>
      <c r="CL283" s="114"/>
      <c r="CM283" s="114"/>
      <c r="CN283" s="114"/>
      <c r="CO283" s="114"/>
      <c r="CP283" s="114"/>
      <c r="CQ283" s="114"/>
      <c r="CR283" s="114"/>
      <c r="CS283" s="265"/>
      <c r="CT283" s="265"/>
      <c r="CU283" s="265"/>
      <c r="CV283" s="270"/>
      <c r="CW283" s="270" t="s">
        <v>455</v>
      </c>
      <c r="CX283" s="270"/>
      <c r="CY283" s="265"/>
      <c r="CZ283" s="265"/>
      <c r="DA283" s="265"/>
      <c r="DB283" s="265"/>
      <c r="DC283" s="265"/>
      <c r="DD283" s="265"/>
      <c r="DE283" s="265"/>
      <c r="DF283" s="265"/>
      <c r="DG283" s="265"/>
      <c r="DH283" s="265"/>
      <c r="DI283" s="265"/>
      <c r="DJ283" s="125"/>
      <c r="DK283" s="125"/>
      <c r="DL283" s="125"/>
      <c r="DM283" s="125"/>
      <c r="DN283" s="125"/>
      <c r="DO283" s="125"/>
      <c r="DP283" s="125"/>
      <c r="DQ283" s="125"/>
      <c r="DR283" s="125"/>
      <c r="DS283" s="125"/>
      <c r="DT283" s="125"/>
      <c r="DU283" s="125"/>
      <c r="DV283" s="125"/>
      <c r="DW283" s="125"/>
      <c r="DX283" s="265"/>
      <c r="DY283" s="265"/>
      <c r="DZ283" s="265"/>
      <c r="EA283" s="217"/>
      <c r="EB283" s="90" t="s">
        <v>455</v>
      </c>
      <c r="EC283" s="217"/>
      <c r="ED283" s="217"/>
      <c r="EE283" s="217"/>
      <c r="EF283" s="217"/>
      <c r="EG283" s="217"/>
      <c r="EH283" s="217"/>
      <c r="EI283" s="217"/>
      <c r="EJ283" s="217"/>
      <c r="EK283" s="217"/>
      <c r="EL283" s="217"/>
      <c r="EM283" s="217"/>
      <c r="EN283" s="217"/>
      <c r="EO283" s="183"/>
      <c r="EP283" s="183"/>
      <c r="EQ283" s="183"/>
      <c r="ER283" s="183"/>
      <c r="ES283" s="183"/>
      <c r="ET283" s="183"/>
      <c r="EU283" s="183"/>
      <c r="EV283" s="183"/>
      <c r="EW283" s="183"/>
      <c r="EX283" s="183"/>
      <c r="EY283" s="183"/>
      <c r="EZ283" s="183"/>
      <c r="FA283" s="183"/>
      <c r="FB283" s="183"/>
      <c r="FC283" s="217"/>
      <c r="FD283" s="217"/>
      <c r="FE283" s="217"/>
      <c r="FF283" s="90" t="s">
        <v>455</v>
      </c>
      <c r="FG283" s="217"/>
      <c r="FH283" s="217"/>
      <c r="FI283" s="217"/>
      <c r="FJ283" s="217"/>
      <c r="FK283" s="217"/>
      <c r="FL283" s="217"/>
      <c r="FM283" s="217"/>
      <c r="FN283" s="217"/>
      <c r="FO283" s="217"/>
      <c r="FP283" s="217"/>
      <c r="FQ283" s="217"/>
      <c r="FR283" s="217"/>
      <c r="FS283" s="217"/>
      <c r="FT283" s="217"/>
      <c r="FU283" s="217"/>
      <c r="FV283" s="217"/>
      <c r="FW283" s="217"/>
      <c r="FX283" s="217"/>
      <c r="FY283" s="217"/>
      <c r="FZ283" s="217"/>
      <c r="GA283" s="217"/>
      <c r="GB283" s="217"/>
      <c r="GC283" s="217"/>
      <c r="GD283" s="217"/>
      <c r="GE283" s="217"/>
      <c r="GF283" s="217"/>
      <c r="GG283" s="217"/>
      <c r="GH283" s="217"/>
      <c r="GI283" s="217"/>
      <c r="GJ283" s="217"/>
      <c r="GK283" s="217"/>
      <c r="GL283" s="217"/>
      <c r="GM283" s="217"/>
      <c r="GN283" s="217"/>
      <c r="GO283" s="217"/>
      <c r="GP283" s="217"/>
      <c r="GQ283" s="217"/>
      <c r="GR283" s="217"/>
      <c r="GS283" s="217"/>
      <c r="GT283" s="217"/>
      <c r="GU283" s="217"/>
      <c r="GV283" s="217"/>
      <c r="GW283" s="217"/>
      <c r="GX283" s="217"/>
      <c r="GY283" s="217"/>
      <c r="GZ283" s="217"/>
      <c r="HA283" s="217"/>
      <c r="HB283" s="217"/>
      <c r="HC283" s="217"/>
      <c r="HD283" s="90" t="s">
        <v>455</v>
      </c>
      <c r="HE283" s="217"/>
      <c r="HF283" s="217"/>
      <c r="HG283" s="217"/>
      <c r="HH283" s="217"/>
      <c r="HI283" s="217"/>
      <c r="HJ283" s="217"/>
      <c r="HK283" s="217"/>
      <c r="HL283" s="217"/>
      <c r="HM283" s="217"/>
      <c r="HN283" s="217"/>
      <c r="HO283" s="217"/>
      <c r="HP283" s="217"/>
      <c r="HQ283" s="217"/>
      <c r="HR283" s="217"/>
      <c r="HS283" s="217"/>
      <c r="HT283" s="217"/>
      <c r="HU283" s="217"/>
      <c r="HV283" s="217"/>
      <c r="HW283" s="217"/>
      <c r="HX283" s="217"/>
      <c r="HY283" s="217"/>
      <c r="HZ283" s="217"/>
      <c r="IA283" s="217"/>
      <c r="IB283" s="217"/>
      <c r="IC283" s="217"/>
      <c r="ID283" s="217"/>
      <c r="IE283" s="217"/>
      <c r="IF283" s="217"/>
      <c r="IG283" s="217"/>
      <c r="IH283" s="217"/>
      <c r="II283" s="217"/>
      <c r="IJ283" s="217"/>
      <c r="IK283" s="217"/>
      <c r="IL283" s="217"/>
      <c r="IM283" s="217"/>
      <c r="IN283" s="217"/>
      <c r="IO283" s="217"/>
      <c r="IP283" s="217"/>
      <c r="IQ283" s="217"/>
      <c r="IR283" s="217"/>
      <c r="IS283" s="90" t="s">
        <v>455</v>
      </c>
      <c r="IT283" s="217"/>
      <c r="IU283" s="217"/>
      <c r="IV283" s="217"/>
      <c r="IW283" s="217"/>
      <c r="IX283" s="217"/>
      <c r="IY283" s="217"/>
      <c r="IZ283" s="217"/>
      <c r="JA283" s="217"/>
      <c r="JB283" s="217"/>
      <c r="JC283" s="217"/>
      <c r="JD283" s="217"/>
      <c r="JE283" s="217"/>
      <c r="JF283" s="217"/>
      <c r="JG283" s="217"/>
      <c r="JH283" s="217"/>
      <c r="JI283" s="217"/>
      <c r="JJ283" s="217"/>
      <c r="JK283" s="217"/>
      <c r="JL283" s="217"/>
      <c r="JM283" s="217"/>
      <c r="JN283" s="217"/>
      <c r="JO283" s="217"/>
      <c r="JP283" s="217"/>
      <c r="JQ283" s="217"/>
      <c r="JR283" s="217"/>
      <c r="JS283" s="217"/>
      <c r="JT283" s="217"/>
      <c r="JU283" s="217"/>
      <c r="JV283" s="217"/>
      <c r="JW283" s="217"/>
      <c r="JX283" s="217"/>
      <c r="JY283" s="217"/>
      <c r="JZ283" s="217"/>
      <c r="KA283" s="217"/>
      <c r="KB283" s="217"/>
      <c r="KC283" s="217"/>
      <c r="KD283" s="217"/>
      <c r="KE283" s="90" t="s">
        <v>455</v>
      </c>
      <c r="KF283" s="217"/>
      <c r="KG283" s="217"/>
      <c r="KH283" s="217"/>
      <c r="KI283" s="217"/>
      <c r="KJ283" s="217"/>
      <c r="KK283" s="217"/>
      <c r="KL283" s="217"/>
      <c r="KM283" s="217"/>
      <c r="KN283" s="217"/>
      <c r="KO283" s="217"/>
      <c r="KP283" s="217"/>
      <c r="KQ283" s="217"/>
      <c r="KR283" s="217"/>
      <c r="KS283" s="217"/>
      <c r="KT283" s="217"/>
      <c r="KU283" s="217"/>
      <c r="KV283" s="217"/>
      <c r="KW283" s="217"/>
      <c r="KX283" s="217"/>
      <c r="KY283" s="217"/>
      <c r="KZ283" s="217"/>
      <c r="LA283" s="217"/>
      <c r="LB283" s="217"/>
      <c r="LC283" s="217"/>
      <c r="LD283" s="217"/>
      <c r="LE283" s="217"/>
      <c r="LF283" s="217"/>
      <c r="LG283" s="217"/>
      <c r="LH283" s="217"/>
      <c r="LI283" s="217"/>
      <c r="LJ283" s="217"/>
      <c r="LK283" s="217"/>
      <c r="LL283" s="217"/>
      <c r="LM283" s="217"/>
      <c r="LN283" s="217"/>
      <c r="LO283" s="217"/>
      <c r="LP283" s="217"/>
      <c r="LQ283" s="217"/>
      <c r="LR283" s="217"/>
      <c r="LS283" s="217"/>
      <c r="LT283" s="270" t="s">
        <v>455</v>
      </c>
      <c r="LU283" s="217"/>
      <c r="LV283" s="217"/>
      <c r="LW283" s="217"/>
      <c r="LX283" s="217"/>
      <c r="LY283" s="217"/>
      <c r="LZ283" s="217"/>
      <c r="MA283" s="217"/>
      <c r="MB283" s="217"/>
      <c r="MC283" s="217"/>
      <c r="MD283" s="217"/>
      <c r="ME283" s="217"/>
      <c r="MF283" s="217"/>
      <c r="MG283" s="217"/>
      <c r="MH283" s="217"/>
      <c r="MI283" s="217"/>
      <c r="MJ283" s="217"/>
      <c r="MK283" s="217"/>
      <c r="ML283" s="217"/>
      <c r="MM283" s="217"/>
      <c r="MN283" s="217"/>
      <c r="MO283" s="217"/>
      <c r="MP283" s="217"/>
      <c r="MQ283" s="217"/>
      <c r="MR283" s="217"/>
      <c r="MS283" s="217"/>
      <c r="MT283" s="217"/>
      <c r="MU283" s="217"/>
      <c r="MV283" s="217"/>
      <c r="MW283" s="217"/>
      <c r="MX283" s="217"/>
      <c r="MY283" s="217"/>
      <c r="MZ283" s="217"/>
      <c r="NA283" s="217"/>
      <c r="NB283" s="217"/>
      <c r="NC283" s="217"/>
      <c r="ND283" s="217"/>
      <c r="NE283" s="217"/>
      <c r="NF283" s="217"/>
      <c r="NG283" s="217"/>
      <c r="NH283" s="217"/>
      <c r="NI283" s="217"/>
      <c r="NJ283" s="217"/>
      <c r="NK283" s="217"/>
      <c r="NL283" s="217"/>
      <c r="NM283" s="217"/>
      <c r="NN283" s="217"/>
      <c r="NO283" s="217"/>
      <c r="NP283" s="217"/>
      <c r="NQ283" s="217"/>
      <c r="NR283" s="217"/>
      <c r="NS283" s="217"/>
      <c r="NT283" s="217"/>
      <c r="NU283" s="217"/>
      <c r="NV283" s="217"/>
      <c r="NW283" s="217"/>
      <c r="NX283" s="217"/>
      <c r="NY283" s="217"/>
      <c r="NZ283" s="217"/>
      <c r="OA283" s="217"/>
      <c r="OB283" s="217"/>
      <c r="OC283" s="217"/>
      <c r="OD283" s="217"/>
      <c r="OE283" s="217"/>
      <c r="OF283" s="217"/>
      <c r="OG283" s="217"/>
      <c r="OH283" s="217"/>
      <c r="OI283" s="217"/>
      <c r="OJ283" s="217"/>
      <c r="OK283" s="217"/>
      <c r="OL283" s="217"/>
      <c r="OM283" s="217"/>
      <c r="ON283" s="217"/>
      <c r="OO283" s="217"/>
      <c r="OP283" s="217"/>
      <c r="OQ283" s="217"/>
      <c r="OR283" s="217"/>
      <c r="OS283" s="267">
        <f>IF(ISERROR(#REF!),0,1)</f>
        <v>0</v>
      </c>
      <c r="OT283" s="267">
        <f t="shared" si="74"/>
        <v>1</v>
      </c>
      <c r="OU283" s="267">
        <f t="shared" si="75"/>
        <v>0</v>
      </c>
      <c r="OV283" s="222"/>
      <c r="OW283" s="222"/>
      <c r="OX283" s="222"/>
      <c r="OY283" s="222"/>
      <c r="OZ283" s="222"/>
      <c r="PA283" s="222"/>
      <c r="PB283" s="222"/>
      <c r="PC283" s="222"/>
      <c r="PD283" s="222"/>
      <c r="PE283" s="222"/>
      <c r="PF283" s="222"/>
      <c r="PG283" s="222"/>
      <c r="PH283" s="222"/>
      <c r="PI283" s="222"/>
      <c r="PJ283" s="222"/>
      <c r="PK283" s="222"/>
      <c r="PL283" s="222"/>
      <c r="PM283" s="222"/>
      <c r="PN283" s="222"/>
      <c r="PO283" s="222"/>
      <c r="PP283" s="222"/>
      <c r="PQ283" s="222"/>
      <c r="PR283" s="222"/>
      <c r="PS283" s="222"/>
      <c r="PT283" s="222"/>
      <c r="PU283" s="222"/>
      <c r="PV283" s="222"/>
      <c r="PW283" s="222"/>
      <c r="PX283" s="222"/>
      <c r="PY283" s="222"/>
      <c r="PZ283" s="222"/>
      <c r="QA283" s="222"/>
      <c r="QB283" s="222"/>
      <c r="QC283" s="222"/>
      <c r="QD283" s="222"/>
      <c r="QE283" s="222"/>
      <c r="QF283" s="222"/>
      <c r="QG283" s="222"/>
      <c r="QH283" s="222"/>
      <c r="QI283" s="222"/>
      <c r="QJ283" s="222"/>
      <c r="QK283" s="222"/>
      <c r="QL283" s="222"/>
      <c r="QM283" s="222"/>
      <c r="QN283" s="222"/>
      <c r="QO283" s="222"/>
      <c r="QP283" s="222"/>
      <c r="QQ283" s="222"/>
      <c r="QR283" s="222"/>
      <c r="QS283" s="222"/>
      <c r="QT283" s="222"/>
      <c r="QU283" s="222"/>
      <c r="QV283" s="222"/>
      <c r="QW283" s="222"/>
      <c r="QX283" s="222"/>
      <c r="QY283" s="222"/>
      <c r="QZ283" s="222"/>
      <c r="RA283" s="222"/>
      <c r="RB283" s="222"/>
      <c r="RC283" s="222"/>
      <c r="RD283" s="222"/>
      <c r="RE283" s="222"/>
      <c r="RF283" s="222"/>
      <c r="RG283" s="222"/>
      <c r="RH283" s="222"/>
      <c r="RI283" s="222"/>
      <c r="RJ283" s="222"/>
      <c r="RK283" s="222"/>
      <c r="RL283" s="222"/>
      <c r="RM283" s="222"/>
      <c r="RN283" s="222"/>
      <c r="RO283" s="222"/>
      <c r="RP283" s="222"/>
      <c r="RQ283" s="222"/>
      <c r="RR283" s="222"/>
      <c r="RS283" s="222"/>
      <c r="RT283" s="222"/>
      <c r="RU283" s="222"/>
      <c r="RV283" s="222"/>
      <c r="RW283" s="222"/>
      <c r="RX283" s="222"/>
      <c r="RY283" s="222"/>
      <c r="RZ283" s="222"/>
      <c r="SA283" s="222"/>
      <c r="SB283" s="222"/>
      <c r="SC283" s="222"/>
      <c r="SD283" s="222"/>
      <c r="SE283" s="222"/>
      <c r="SF283" s="222"/>
      <c r="SG283" s="222"/>
      <c r="SH283" s="222"/>
      <c r="SI283" s="222"/>
      <c r="SJ283" s="222"/>
      <c r="SK283" s="222"/>
      <c r="SL283" s="222"/>
      <c r="SM283" s="222"/>
      <c r="SN283" s="222"/>
      <c r="SO283" s="222"/>
      <c r="SP283" s="222"/>
      <c r="SQ283" s="222"/>
      <c r="SR283" s="222"/>
      <c r="SS283" s="222"/>
      <c r="ST283" s="222"/>
      <c r="SU283" s="222"/>
      <c r="SV283" s="222"/>
      <c r="SW283" s="222"/>
      <c r="SX283" s="222"/>
      <c r="SY283" s="222"/>
      <c r="SZ283" s="222"/>
      <c r="TA283" s="222"/>
      <c r="TB283" s="222"/>
      <c r="TC283" s="222"/>
      <c r="TD283" s="222"/>
      <c r="TE283" s="222"/>
      <c r="TF283" s="222"/>
      <c r="TG283" s="222"/>
      <c r="TH283" s="222"/>
      <c r="TI283" s="222"/>
      <c r="TJ283" s="222"/>
      <c r="TK283" s="222"/>
      <c r="TL283" s="222"/>
      <c r="TM283" s="222"/>
      <c r="TN283" s="222"/>
      <c r="TO283" s="222"/>
      <c r="TP283" s="222"/>
      <c r="TQ283" s="222"/>
      <c r="TR283" s="222"/>
      <c r="TS283" s="222"/>
      <c r="TT283" s="222"/>
      <c r="TU283" s="222"/>
      <c r="TV283" s="222"/>
      <c r="TW283" s="222"/>
      <c r="TX283" s="222"/>
      <c r="TY283" s="222"/>
      <c r="TZ283" s="222"/>
      <c r="UA283" s="222"/>
      <c r="UB283" s="222"/>
      <c r="UC283" s="222"/>
      <c r="UD283" s="222"/>
      <c r="UE283" s="222"/>
      <c r="UF283" s="222"/>
      <c r="UG283" s="222"/>
      <c r="UH283" s="222"/>
      <c r="UI283" s="222"/>
      <c r="UJ283" s="222"/>
      <c r="UK283" s="222"/>
      <c r="UL283" s="222"/>
      <c r="UM283" s="222"/>
      <c r="UN283" s="222"/>
      <c r="UO283" s="222"/>
      <c r="UP283" s="222"/>
      <c r="UQ283" s="222"/>
      <c r="UR283" s="222"/>
      <c r="US283" s="222"/>
      <c r="UT283" s="222"/>
      <c r="UU283" s="222"/>
      <c r="UV283" s="222"/>
      <c r="UW283" s="222"/>
      <c r="UX283" s="222"/>
      <c r="UY283" s="222"/>
      <c r="UZ283" s="222"/>
      <c r="VA283" s="222"/>
      <c r="VB283" s="222"/>
      <c r="VC283" s="222"/>
      <c r="VD283" s="222"/>
      <c r="VE283" s="222"/>
      <c r="VF283" s="222"/>
      <c r="VG283" s="222"/>
      <c r="VH283" s="222"/>
      <c r="VI283" s="222"/>
      <c r="VJ283" s="222"/>
      <c r="VK283" s="222"/>
      <c r="VL283" s="222"/>
      <c r="VM283" s="222"/>
      <c r="VN283" s="222"/>
      <c r="VO283" s="222"/>
      <c r="VP283" s="222"/>
      <c r="VQ283" s="222"/>
      <c r="VR283" s="222"/>
      <c r="VS283" s="222"/>
      <c r="VT283" s="222"/>
      <c r="VU283" s="222"/>
      <c r="VV283" s="222"/>
      <c r="VW283" s="222"/>
      <c r="VX283" s="222"/>
      <c r="VY283" s="222"/>
      <c r="VZ283" s="222"/>
      <c r="WA283" s="222"/>
      <c r="WB283" s="222"/>
      <c r="WC283" s="222"/>
      <c r="WD283" s="222"/>
      <c r="WE283" s="222"/>
      <c r="WF283" s="222"/>
      <c r="WG283" s="222"/>
      <c r="WH283" s="222"/>
      <c r="WI283" s="222"/>
      <c r="WJ283" s="222"/>
      <c r="WK283" s="222"/>
      <c r="WL283" s="222"/>
      <c r="WM283" s="222"/>
      <c r="WN283" s="222"/>
      <c r="WO283" s="222"/>
      <c r="WP283" s="222"/>
      <c r="WQ283" s="222"/>
      <c r="WR283" s="222"/>
      <c r="WS283" s="222"/>
      <c r="WT283" s="222"/>
      <c r="WU283" s="222"/>
      <c r="WV283" s="222"/>
      <c r="WW283" s="222"/>
      <c r="WX283" s="222"/>
      <c r="WY283" s="222"/>
      <c r="WZ283" s="222"/>
      <c r="XA283" s="222"/>
      <c r="XB283" s="222"/>
      <c r="XC283" s="222"/>
      <c r="XD283" s="222"/>
      <c r="XE283" s="222"/>
      <c r="XF283" s="222"/>
      <c r="XG283" s="222"/>
      <c r="XH283" s="222"/>
      <c r="XI283" s="222"/>
      <c r="XJ283" s="222"/>
      <c r="XK283" s="222"/>
      <c r="XL283" s="222"/>
      <c r="XM283" s="222"/>
      <c r="XN283" s="222"/>
      <c r="XO283" s="222"/>
      <c r="XP283" s="222"/>
      <c r="XQ283" s="222"/>
      <c r="XR283" s="222"/>
      <c r="XS283" s="222"/>
      <c r="XT283" s="222"/>
      <c r="XU283" s="222"/>
      <c r="XV283" s="222"/>
      <c r="XW283" s="222"/>
      <c r="XX283" s="222"/>
      <c r="XY283" s="222"/>
      <c r="XZ283" s="222"/>
      <c r="YA283" s="222"/>
      <c r="YB283" s="222"/>
      <c r="YC283" s="222"/>
      <c r="YD283" s="222"/>
      <c r="YE283" s="222"/>
      <c r="YF283" s="222"/>
      <c r="YG283" s="222"/>
      <c r="YH283" s="222"/>
      <c r="YI283" s="222"/>
      <c r="YJ283" s="222"/>
      <c r="YK283" s="222"/>
      <c r="YL283" s="222"/>
      <c r="YM283" s="222"/>
      <c r="YN283" s="222"/>
      <c r="YO283" s="222"/>
      <c r="YP283" s="222"/>
      <c r="YQ283" s="222"/>
      <c r="YR283" s="222"/>
      <c r="YS283" s="222"/>
      <c r="YT283" s="222"/>
      <c r="YU283" s="222"/>
      <c r="YV283" s="222"/>
      <c r="YW283" s="222"/>
      <c r="YX283" s="222"/>
      <c r="YY283" s="222"/>
      <c r="YZ283" s="222"/>
      <c r="ZA283" s="222"/>
      <c r="ZB283" s="222"/>
      <c r="ZC283" s="222"/>
      <c r="ZD283" s="222"/>
      <c r="ZE283" s="222"/>
      <c r="ZF283" s="222"/>
      <c r="ZG283" s="222"/>
      <c r="ZH283" s="222"/>
      <c r="ZI283" s="222"/>
      <c r="ZJ283" s="222"/>
      <c r="ZK283" s="222"/>
      <c r="ZL283" s="222"/>
      <c r="ZM283" s="222"/>
      <c r="ZN283" s="222"/>
      <c r="ZO283" s="222"/>
      <c r="ZP283" s="222"/>
      <c r="ZQ283" s="222"/>
      <c r="ZR283" s="222"/>
      <c r="ZS283" s="222"/>
      <c r="ZT283" s="222"/>
      <c r="ZU283" s="222"/>
      <c r="ZV283" s="222"/>
      <c r="ZW283" s="222"/>
      <c r="ZX283" s="222"/>
      <c r="ZY283" s="222"/>
      <c r="ZZ283" s="222"/>
      <c r="AAA283" s="222"/>
      <c r="AAB283" s="222"/>
      <c r="AAC283" s="222"/>
      <c r="AAD283" s="222"/>
      <c r="AAE283" s="222"/>
      <c r="AAF283" s="222"/>
      <c r="AAG283" s="222"/>
      <c r="AAH283" s="222"/>
      <c r="AAI283" s="222"/>
      <c r="AAJ283" s="222"/>
      <c r="AAK283" s="222"/>
      <c r="AAL283" s="222"/>
      <c r="AAM283" s="222"/>
      <c r="AAN283" s="222"/>
      <c r="AAO283" s="222"/>
      <c r="AAP283" s="222"/>
      <c r="AAQ283" s="222"/>
      <c r="AAR283" s="222"/>
      <c r="AAS283" s="222"/>
      <c r="AAT283" s="222"/>
      <c r="AAU283" s="222"/>
      <c r="AAV283" s="222"/>
      <c r="AAW283" s="222"/>
      <c r="AAX283" s="222"/>
      <c r="AAY283" s="222"/>
      <c r="AAZ283" s="222"/>
      <c r="ABA283" s="222"/>
      <c r="ABB283" s="222"/>
      <c r="ABC283" s="222"/>
      <c r="ABD283" s="222"/>
      <c r="ABE283" s="222"/>
      <c r="ABF283" s="222"/>
      <c r="ABG283" s="222"/>
      <c r="ABH283" s="222"/>
      <c r="ABI283" s="222"/>
      <c r="ABJ283" s="222"/>
      <c r="ABK283" s="222"/>
      <c r="ABL283" s="222"/>
      <c r="ABM283" s="222"/>
      <c r="ABN283" s="222"/>
      <c r="ABO283" s="222"/>
      <c r="ABP283" s="222"/>
      <c r="ABQ283" s="222"/>
      <c r="ABR283" s="222"/>
      <c r="ABS283" s="222"/>
      <c r="ABT283" s="222"/>
      <c r="ABU283" s="222"/>
      <c r="ABV283" s="222"/>
      <c r="ABW283" s="222"/>
      <c r="ABX283" s="222"/>
      <c r="ABY283" s="222"/>
      <c r="ABZ283" s="222"/>
      <c r="ACA283" s="222"/>
      <c r="ACB283" s="222"/>
      <c r="ACC283" s="222"/>
      <c r="ACD283" s="222"/>
      <c r="ACE283" s="222"/>
      <c r="ACF283" s="222"/>
      <c r="ACG283" s="222"/>
      <c r="ACH283" s="222"/>
      <c r="ACI283" s="222"/>
      <c r="ACJ283" s="222"/>
      <c r="ACK283" s="222"/>
      <c r="ACL283" s="222"/>
      <c r="ACM283" s="222"/>
      <c r="ACN283" s="222"/>
      <c r="ACO283" s="222"/>
      <c r="ACP283" s="222"/>
      <c r="ACQ283" s="222"/>
      <c r="ACR283" s="222"/>
      <c r="ACS283" s="222"/>
      <c r="ACT283" s="222"/>
      <c r="ACU283" s="222"/>
      <c r="ACV283" s="222"/>
      <c r="ACW283" s="222"/>
      <c r="ACX283" s="222"/>
      <c r="ACY283" s="222"/>
      <c r="ACZ283" s="222"/>
      <c r="ADA283" s="222"/>
      <c r="ADB283" s="222"/>
      <c r="ADC283" s="222"/>
      <c r="ADD283" s="222"/>
      <c r="ADE283" s="222"/>
      <c r="ADF283" s="222"/>
      <c r="ADG283" s="222"/>
      <c r="ADH283" s="222"/>
      <c r="ADI283" s="222"/>
      <c r="ADJ283" s="222"/>
      <c r="ADK283" s="222"/>
      <c r="ADL283" s="222"/>
      <c r="ADM283" s="222"/>
      <c r="ADN283" s="222"/>
      <c r="ADO283" s="222"/>
      <c r="ADP283" s="222"/>
      <c r="ADQ283" s="222"/>
      <c r="ADR283" s="222"/>
      <c r="ADS283" s="222"/>
      <c r="ADT283" s="222"/>
      <c r="ADU283" s="222"/>
      <c r="ADV283" s="222"/>
      <c r="ADW283" s="222"/>
      <c r="ADX283" s="222"/>
      <c r="ADY283" s="222"/>
      <c r="ADZ283" s="222"/>
      <c r="AEA283" s="222"/>
      <c r="AEB283" s="222"/>
      <c r="AEC283" s="222"/>
      <c r="AED283" s="222"/>
      <c r="AEE283" s="222"/>
      <c r="AEF283" s="222"/>
      <c r="AEG283" s="222"/>
      <c r="AEH283" s="222"/>
      <c r="AEI283" s="222"/>
      <c r="AEJ283" s="222"/>
      <c r="AEK283" s="222"/>
      <c r="AEL283" s="222"/>
      <c r="AEM283" s="222"/>
      <c r="AEN283" s="222"/>
      <c r="AEO283" s="222"/>
      <c r="AEP283" s="222"/>
      <c r="AEQ283" s="222"/>
      <c r="AER283" s="222"/>
      <c r="AES283" s="222"/>
      <c r="AET283" s="222"/>
      <c r="AEU283" s="222"/>
      <c r="AEV283" s="222"/>
      <c r="AEW283" s="222"/>
      <c r="AEX283" s="222"/>
      <c r="AEY283" s="222"/>
      <c r="AEZ283" s="222"/>
      <c r="AFA283" s="222"/>
      <c r="AFB283" s="222"/>
      <c r="AFC283" s="222"/>
      <c r="AFD283" s="222"/>
      <c r="AFE283" s="222"/>
      <c r="AFF283" s="222"/>
      <c r="AFG283" s="222"/>
      <c r="AFH283" s="222"/>
      <c r="AFI283" s="222"/>
      <c r="AFJ283" s="222"/>
      <c r="AFK283" s="222"/>
      <c r="AFL283" s="222"/>
      <c r="AFM283" s="222"/>
      <c r="AFN283" s="222"/>
      <c r="AFO283" s="222"/>
      <c r="AFP283" s="222"/>
      <c r="AFQ283" s="222"/>
      <c r="AFR283" s="222"/>
      <c r="AFS283" s="222"/>
      <c r="AFT283" s="222"/>
    </row>
    <row r="284" spans="1:852">
      <c r="A284" s="120" t="s">
        <v>1752</v>
      </c>
      <c r="B284" s="120" t="s">
        <v>10057</v>
      </c>
      <c r="C284" s="840" t="str">
        <f>IF(Severity!F284&gt;=0.5,"YES","NO")</f>
        <v>NO</v>
      </c>
      <c r="D284" s="840" t="str">
        <f>IF(Severity!G284&gt;=0.5,"YES","NO")</f>
        <v>YES</v>
      </c>
      <c r="E284" s="214">
        <v>12</v>
      </c>
      <c r="F284" s="214">
        <v>2</v>
      </c>
      <c r="G284" s="270" t="s">
        <v>2380</v>
      </c>
      <c r="H284" s="270" t="s">
        <v>749</v>
      </c>
      <c r="I284" s="270" t="s">
        <v>455</v>
      </c>
      <c r="J284" s="270">
        <v>62</v>
      </c>
      <c r="K284" s="270" t="s">
        <v>455</v>
      </c>
      <c r="L284" s="270"/>
      <c r="M284" s="265"/>
      <c r="N284" s="270"/>
      <c r="O284" s="270" t="s">
        <v>455</v>
      </c>
      <c r="P284" s="265"/>
      <c r="Q284" s="265"/>
      <c r="R284" s="265"/>
      <c r="S284" s="270" t="s">
        <v>275</v>
      </c>
      <c r="T284" s="270">
        <v>20</v>
      </c>
      <c r="U284" s="125"/>
      <c r="V284" s="125"/>
      <c r="W284" s="125">
        <v>24.3</v>
      </c>
      <c r="X284" s="125">
        <v>10.18</v>
      </c>
      <c r="Y284" s="125"/>
      <c r="Z284" s="125"/>
      <c r="AA284" s="125"/>
      <c r="AB284" s="125"/>
      <c r="AC284" s="125"/>
      <c r="AD284" s="125"/>
      <c r="AE284" s="114"/>
      <c r="AF284" s="125"/>
      <c r="AG284" s="125"/>
      <c r="AH284" s="125"/>
      <c r="AI284" s="265">
        <v>121</v>
      </c>
      <c r="AJ284" s="267">
        <f t="shared" si="72"/>
        <v>59</v>
      </c>
      <c r="AK284" s="834">
        <f>AJ284</f>
        <v>59</v>
      </c>
      <c r="AL284" s="270" t="s">
        <v>2392</v>
      </c>
      <c r="AM284" s="270" t="s">
        <v>749</v>
      </c>
      <c r="AN284" s="270" t="s">
        <v>455</v>
      </c>
      <c r="AO284" s="270">
        <v>46</v>
      </c>
      <c r="AP284" s="270" t="s">
        <v>455</v>
      </c>
      <c r="AQ284" s="270"/>
      <c r="AR284" s="265"/>
      <c r="AS284" s="270"/>
      <c r="AT284" s="270" t="s">
        <v>455</v>
      </c>
      <c r="AU284" s="265"/>
      <c r="AV284" s="265"/>
      <c r="AW284" s="265"/>
      <c r="AX284" s="265" t="s">
        <v>275</v>
      </c>
      <c r="AY284" s="265">
        <v>20</v>
      </c>
      <c r="AZ284" s="125"/>
      <c r="BA284" s="125"/>
      <c r="BB284" s="125">
        <v>25.93</v>
      </c>
      <c r="BC284" s="125">
        <v>11.43</v>
      </c>
      <c r="BD284" s="125"/>
      <c r="BE284" s="125"/>
      <c r="BF284" s="125"/>
      <c r="BG284" s="125"/>
      <c r="BH284" s="125"/>
      <c r="BI284" s="125"/>
      <c r="BJ284" s="125"/>
      <c r="BK284" s="125"/>
      <c r="BL284" s="125"/>
      <c r="BM284" s="125"/>
      <c r="BN284" s="270">
        <v>117</v>
      </c>
      <c r="BO284" s="270">
        <f t="shared" si="73"/>
        <v>71</v>
      </c>
      <c r="BP284" s="835">
        <f>BO284</f>
        <v>71</v>
      </c>
      <c r="BQ284" s="103"/>
      <c r="BR284" s="270" t="s">
        <v>455</v>
      </c>
      <c r="BS284" s="265"/>
      <c r="BT284" s="265"/>
      <c r="BU284" s="265"/>
      <c r="BV284" s="270"/>
      <c r="BW284" s="265"/>
      <c r="BX284" s="270"/>
      <c r="BY284" s="265"/>
      <c r="BZ284" s="265"/>
      <c r="CA284" s="265"/>
      <c r="CB284" s="265"/>
      <c r="CC284" s="265"/>
      <c r="CD284" s="265"/>
      <c r="CE284" s="114"/>
      <c r="CF284" s="114"/>
      <c r="CG284" s="114"/>
      <c r="CH284" s="114"/>
      <c r="CI284" s="114"/>
      <c r="CJ284" s="114"/>
      <c r="CK284" s="114"/>
      <c r="CL284" s="114"/>
      <c r="CM284" s="114"/>
      <c r="CN284" s="114"/>
      <c r="CO284" s="114"/>
      <c r="CP284" s="114"/>
      <c r="CQ284" s="114"/>
      <c r="CR284" s="114"/>
      <c r="CS284" s="265"/>
      <c r="CT284" s="265"/>
      <c r="CU284" s="265"/>
      <c r="CV284" s="270"/>
      <c r="CW284" s="270" t="s">
        <v>455</v>
      </c>
      <c r="CX284" s="270"/>
      <c r="CY284" s="265"/>
      <c r="CZ284" s="265"/>
      <c r="DA284" s="265"/>
      <c r="DB284" s="265"/>
      <c r="DC284" s="265"/>
      <c r="DD284" s="265"/>
      <c r="DE284" s="265"/>
      <c r="DF284" s="265"/>
      <c r="DG284" s="265"/>
      <c r="DH284" s="265"/>
      <c r="DI284" s="265"/>
      <c r="DJ284" s="265"/>
      <c r="DK284" s="265"/>
      <c r="DL284" s="265"/>
      <c r="DM284" s="265"/>
      <c r="DN284" s="265"/>
      <c r="DO284" s="265"/>
      <c r="DP284" s="265"/>
      <c r="DQ284" s="265"/>
      <c r="DR284" s="265"/>
      <c r="DS284" s="265"/>
      <c r="DT284" s="265"/>
      <c r="DU284" s="265"/>
      <c r="DV284" s="265"/>
      <c r="DW284" s="265"/>
      <c r="DX284" s="265"/>
      <c r="DY284" s="265"/>
      <c r="DZ284" s="265"/>
      <c r="EA284" s="265"/>
      <c r="EB284" s="270" t="s">
        <v>455</v>
      </c>
      <c r="EC284" s="265"/>
      <c r="ED284" s="265"/>
      <c r="EE284" s="265"/>
      <c r="EF284" s="265"/>
      <c r="EG284" s="265"/>
      <c r="EH284" s="265"/>
      <c r="EI284" s="265"/>
      <c r="EJ284" s="265"/>
      <c r="EK284" s="265"/>
      <c r="EL284" s="265"/>
      <c r="EM284" s="265"/>
      <c r="EN284" s="265"/>
      <c r="EO284" s="125"/>
      <c r="EP284" s="125"/>
      <c r="EQ284" s="125"/>
      <c r="ER284" s="125"/>
      <c r="ES284" s="125"/>
      <c r="ET284" s="125"/>
      <c r="EU284" s="125"/>
      <c r="EV284" s="125"/>
      <c r="EW284" s="125"/>
      <c r="EX284" s="125"/>
      <c r="EY284" s="125"/>
      <c r="EZ284" s="125"/>
      <c r="FA284" s="125"/>
      <c r="FB284" s="125"/>
      <c r="FC284" s="265"/>
      <c r="FD284" s="265"/>
      <c r="FE284" s="265"/>
      <c r="FF284" s="270" t="s">
        <v>455</v>
      </c>
      <c r="FG284" s="270"/>
      <c r="FH284" s="265"/>
      <c r="FI284" s="265"/>
      <c r="FJ284" s="265"/>
      <c r="FK284" s="265"/>
      <c r="FL284" s="265"/>
      <c r="FM284" s="265"/>
      <c r="FN284" s="265"/>
      <c r="FO284" s="265"/>
      <c r="FP284" s="265"/>
      <c r="FQ284" s="265"/>
      <c r="FR284" s="265"/>
      <c r="FS284" s="265"/>
      <c r="FT284" s="265"/>
      <c r="FU284" s="265"/>
      <c r="FV284" s="265"/>
      <c r="FW284" s="265"/>
      <c r="FX284" s="265"/>
      <c r="FY284" s="265"/>
      <c r="FZ284" s="265"/>
      <c r="GA284" s="265"/>
      <c r="GB284" s="265"/>
      <c r="GC284" s="265"/>
      <c r="GD284" s="265"/>
      <c r="GE284" s="265"/>
      <c r="GF284" s="265"/>
      <c r="GG284" s="265"/>
      <c r="GH284" s="265"/>
      <c r="GI284" s="265"/>
      <c r="GJ284" s="265"/>
      <c r="GK284" s="265"/>
      <c r="GL284" s="265"/>
      <c r="GM284" s="265"/>
      <c r="GN284" s="265"/>
      <c r="GO284" s="265"/>
      <c r="GP284" s="265"/>
      <c r="GQ284" s="265"/>
      <c r="GR284" s="265"/>
      <c r="GS284" s="265"/>
      <c r="GT284" s="265"/>
      <c r="GU284" s="265"/>
      <c r="GV284" s="265"/>
      <c r="GW284" s="265"/>
      <c r="GX284" s="265"/>
      <c r="GY284" s="265"/>
      <c r="GZ284" s="265"/>
      <c r="HA284" s="265"/>
      <c r="HB284" s="265"/>
      <c r="HC284" s="265"/>
      <c r="HD284" s="270" t="s">
        <v>455</v>
      </c>
      <c r="HE284" s="265"/>
      <c r="HF284" s="265"/>
      <c r="HG284" s="270"/>
      <c r="HH284" s="265"/>
      <c r="HI284" s="265"/>
      <c r="HJ284" s="265"/>
      <c r="HK284" s="265"/>
      <c r="HL284" s="265"/>
      <c r="HM284" s="265"/>
      <c r="HN284" s="265"/>
      <c r="HO284" s="265"/>
      <c r="HP284" s="265"/>
      <c r="HQ284" s="265"/>
      <c r="HR284" s="265"/>
      <c r="HS284" s="265"/>
      <c r="HT284" s="265"/>
      <c r="HU284" s="265"/>
      <c r="HV284" s="265"/>
      <c r="HW284" s="265"/>
      <c r="HX284" s="265"/>
      <c r="HY284" s="265"/>
      <c r="HZ284" s="265"/>
      <c r="IA284" s="265"/>
      <c r="IB284" s="265"/>
      <c r="IC284" s="265"/>
      <c r="ID284" s="265"/>
      <c r="IE284" s="265"/>
      <c r="IF284" s="265"/>
      <c r="IG284" s="265"/>
      <c r="IH284" s="265"/>
      <c r="II284" s="265"/>
      <c r="IJ284" s="265"/>
      <c r="IK284" s="265"/>
      <c r="IL284" s="265"/>
      <c r="IM284" s="265"/>
      <c r="IN284" s="265"/>
      <c r="IO284" s="265"/>
      <c r="IP284" s="265"/>
      <c r="IQ284" s="265"/>
      <c r="IR284" s="265"/>
      <c r="IS284" s="270" t="s">
        <v>455</v>
      </c>
      <c r="IT284" s="265"/>
      <c r="IU284" s="265"/>
      <c r="IV284" s="265"/>
      <c r="IW284" s="265"/>
      <c r="IX284" s="265"/>
      <c r="IY284" s="265"/>
      <c r="IZ284" s="265"/>
      <c r="JA284" s="265"/>
      <c r="JB284" s="265"/>
      <c r="JC284" s="265"/>
      <c r="JD284" s="265"/>
      <c r="JE284" s="265"/>
      <c r="JF284" s="265"/>
      <c r="JG284" s="265"/>
      <c r="JH284" s="265"/>
      <c r="JI284" s="265"/>
      <c r="JJ284" s="265"/>
      <c r="JK284" s="265"/>
      <c r="JL284" s="265"/>
      <c r="JM284" s="265"/>
      <c r="JN284" s="265"/>
      <c r="JO284" s="265"/>
      <c r="JP284" s="265"/>
      <c r="JQ284" s="265"/>
      <c r="JR284" s="265"/>
      <c r="JS284" s="265"/>
      <c r="JT284" s="265"/>
      <c r="JU284" s="265"/>
      <c r="JV284" s="265"/>
      <c r="JW284" s="265"/>
      <c r="JX284" s="265"/>
      <c r="JY284" s="265"/>
      <c r="JZ284" s="265"/>
      <c r="KA284" s="265"/>
      <c r="KB284" s="265"/>
      <c r="KC284" s="265"/>
      <c r="KD284" s="265"/>
      <c r="KE284" s="270" t="s">
        <v>455</v>
      </c>
      <c r="KF284" s="265"/>
      <c r="KG284" s="265"/>
      <c r="KH284" s="265"/>
      <c r="KI284" s="270"/>
      <c r="KJ284" s="265"/>
      <c r="KK284" s="265"/>
      <c r="KL284" s="265"/>
      <c r="KM284" s="265"/>
      <c r="KN284" s="265"/>
      <c r="KO284" s="265"/>
      <c r="KP284" s="265"/>
      <c r="KQ284" s="265"/>
      <c r="KR284" s="265"/>
      <c r="KS284" s="265"/>
      <c r="KT284" s="265"/>
      <c r="KU284" s="265"/>
      <c r="KV284" s="265"/>
      <c r="KW284" s="265"/>
      <c r="KX284" s="265"/>
      <c r="KY284" s="265"/>
      <c r="KZ284" s="265"/>
      <c r="LA284" s="265"/>
      <c r="LB284" s="265"/>
      <c r="LC284" s="265"/>
      <c r="LD284" s="265"/>
      <c r="LE284" s="265"/>
      <c r="LF284" s="265"/>
      <c r="LG284" s="265"/>
      <c r="LH284" s="265"/>
      <c r="LI284" s="265"/>
      <c r="LJ284" s="265"/>
      <c r="LK284" s="265"/>
      <c r="LL284" s="265"/>
      <c r="LM284" s="265"/>
      <c r="LN284" s="265"/>
      <c r="LO284" s="265"/>
      <c r="LP284" s="265"/>
      <c r="LQ284" s="265"/>
      <c r="LR284" s="265"/>
      <c r="LS284" s="265"/>
      <c r="LT284" s="270" t="s">
        <v>455</v>
      </c>
      <c r="LU284" s="265"/>
      <c r="LV284" s="265"/>
      <c r="LW284" s="265"/>
      <c r="LX284" s="265"/>
      <c r="LY284" s="265"/>
      <c r="LZ284" s="265"/>
      <c r="MA284" s="265"/>
      <c r="MB284" s="265"/>
      <c r="MC284" s="265"/>
      <c r="MD284" s="265"/>
      <c r="ME284" s="265"/>
      <c r="MF284" s="265"/>
      <c r="MG284" s="265"/>
      <c r="MH284" s="265"/>
      <c r="MI284" s="265"/>
      <c r="MJ284" s="265"/>
      <c r="MK284" s="265"/>
      <c r="ML284" s="265"/>
      <c r="MM284" s="265"/>
      <c r="MN284" s="265"/>
      <c r="MO284" s="265"/>
      <c r="MP284" s="265"/>
      <c r="MQ284" s="265"/>
      <c r="MR284" s="265"/>
      <c r="MS284" s="265"/>
      <c r="MT284" s="265"/>
      <c r="MU284" s="265"/>
      <c r="MV284" s="265"/>
      <c r="MW284" s="265"/>
      <c r="MX284" s="265"/>
      <c r="MY284" s="265"/>
      <c r="MZ284" s="265"/>
      <c r="NA284" s="265"/>
      <c r="NB284" s="265"/>
      <c r="NC284" s="265"/>
      <c r="ND284" s="265"/>
      <c r="NE284" s="265"/>
      <c r="NF284" s="265"/>
      <c r="NG284" s="265"/>
      <c r="NH284" s="265"/>
      <c r="NI284" s="265"/>
      <c r="NJ284" s="265"/>
      <c r="NK284" s="265"/>
      <c r="NL284" s="265"/>
      <c r="NM284" s="265"/>
      <c r="NN284" s="265"/>
      <c r="NO284" s="265"/>
      <c r="NP284" s="265"/>
      <c r="NQ284" s="265"/>
      <c r="NR284" s="265"/>
      <c r="NS284" s="265"/>
      <c r="NT284" s="265"/>
      <c r="NU284" s="265"/>
      <c r="NV284" s="265"/>
      <c r="NW284" s="265"/>
      <c r="NX284" s="265"/>
      <c r="NY284" s="265"/>
      <c r="NZ284" s="265"/>
      <c r="OA284" s="265"/>
      <c r="OB284" s="265"/>
      <c r="OC284" s="265"/>
      <c r="OD284" s="265"/>
      <c r="OE284" s="265"/>
      <c r="OF284" s="265"/>
      <c r="OG284" s="265"/>
      <c r="OH284" s="265"/>
      <c r="OI284" s="265"/>
      <c r="OJ284" s="265"/>
      <c r="OK284" s="265"/>
      <c r="OL284" s="265"/>
      <c r="OM284" s="265"/>
      <c r="ON284" s="265"/>
      <c r="OO284" s="265"/>
      <c r="OP284" s="265"/>
      <c r="OQ284" s="265"/>
      <c r="OR284" s="265"/>
      <c r="OS284" s="267">
        <v>1</v>
      </c>
      <c r="OT284" s="267">
        <f t="shared" si="74"/>
        <v>0</v>
      </c>
      <c r="OU284" s="267">
        <f t="shared" si="75"/>
        <v>1</v>
      </c>
      <c r="OV284" s="222"/>
      <c r="OW284" s="222"/>
      <c r="OX284" s="222"/>
      <c r="OY284" s="222"/>
      <c r="OZ284" s="222"/>
      <c r="PA284" s="222"/>
      <c r="PB284" s="222"/>
      <c r="PC284" s="222"/>
      <c r="PD284" s="222"/>
      <c r="PE284" s="222"/>
      <c r="PF284" s="222"/>
      <c r="PG284" s="222"/>
      <c r="PH284" s="222"/>
      <c r="PI284" s="222"/>
      <c r="PJ284" s="222"/>
      <c r="PK284" s="222"/>
      <c r="PL284" s="222"/>
      <c r="PM284" s="222"/>
      <c r="PN284" s="222"/>
      <c r="PO284" s="222"/>
      <c r="PP284" s="222"/>
      <c r="PQ284" s="222"/>
      <c r="PR284" s="222"/>
      <c r="PS284" s="222"/>
      <c r="PT284" s="222"/>
      <c r="PU284" s="222"/>
      <c r="PV284" s="222"/>
      <c r="PW284" s="222"/>
      <c r="PX284" s="222"/>
      <c r="PY284" s="222"/>
      <c r="PZ284" s="222"/>
      <c r="QA284" s="222"/>
      <c r="QB284" s="222"/>
      <c r="QC284" s="222"/>
      <c r="QD284" s="222"/>
      <c r="QE284" s="222"/>
      <c r="QF284" s="222"/>
      <c r="QG284" s="222"/>
      <c r="QH284" s="222"/>
      <c r="QI284" s="222"/>
      <c r="QJ284" s="222"/>
      <c r="QK284" s="222"/>
      <c r="QL284" s="222"/>
      <c r="QM284" s="222"/>
      <c r="QN284" s="222"/>
      <c r="QO284" s="222"/>
      <c r="QP284" s="222"/>
      <c r="QQ284" s="222"/>
      <c r="QR284" s="222"/>
      <c r="QS284" s="222"/>
      <c r="QT284" s="222"/>
      <c r="QU284" s="222"/>
      <c r="QV284" s="222"/>
      <c r="QW284" s="222"/>
      <c r="QX284" s="222"/>
      <c r="QY284" s="222"/>
      <c r="QZ284" s="222"/>
      <c r="RA284" s="222"/>
      <c r="RB284" s="222"/>
      <c r="RC284" s="222"/>
      <c r="RD284" s="222"/>
      <c r="RE284" s="222"/>
      <c r="RF284" s="222"/>
      <c r="RG284" s="222"/>
      <c r="RH284" s="222"/>
      <c r="RI284" s="222"/>
      <c r="RJ284" s="222"/>
      <c r="RK284" s="222"/>
      <c r="RL284" s="222"/>
      <c r="RM284" s="222"/>
      <c r="RN284" s="222"/>
      <c r="RO284" s="222"/>
      <c r="RP284" s="222"/>
      <c r="RQ284" s="222"/>
      <c r="RR284" s="222"/>
      <c r="RS284" s="222"/>
      <c r="RT284" s="222"/>
      <c r="RU284" s="222"/>
      <c r="RV284" s="222"/>
      <c r="RW284" s="222"/>
      <c r="RX284" s="222"/>
      <c r="RY284" s="222"/>
      <c r="RZ284" s="222"/>
      <c r="SA284" s="222"/>
      <c r="SB284" s="222"/>
      <c r="SC284" s="222"/>
      <c r="SD284" s="222"/>
      <c r="SE284" s="222"/>
      <c r="SF284" s="222"/>
      <c r="SG284" s="222"/>
      <c r="SH284" s="222"/>
      <c r="SI284" s="222"/>
      <c r="SJ284" s="222"/>
      <c r="SK284" s="222"/>
      <c r="SL284" s="222"/>
      <c r="SM284" s="222"/>
      <c r="SN284" s="222"/>
      <c r="SO284" s="222"/>
      <c r="SP284" s="222"/>
      <c r="SQ284" s="222"/>
      <c r="SR284" s="222"/>
      <c r="SS284" s="222"/>
      <c r="ST284" s="222"/>
      <c r="SU284" s="222"/>
      <c r="SV284" s="222"/>
      <c r="SW284" s="222"/>
      <c r="SX284" s="222"/>
      <c r="SY284" s="222"/>
      <c r="SZ284" s="222"/>
      <c r="TA284" s="222"/>
      <c r="TB284" s="222"/>
      <c r="TC284" s="222"/>
      <c r="TD284" s="222"/>
      <c r="TE284" s="222"/>
      <c r="TF284" s="222"/>
      <c r="TG284" s="222"/>
      <c r="TH284" s="222"/>
      <c r="TI284" s="222"/>
      <c r="TJ284" s="222"/>
      <c r="TK284" s="222"/>
      <c r="TL284" s="222"/>
      <c r="TM284" s="222"/>
      <c r="TN284" s="222"/>
      <c r="TO284" s="222"/>
      <c r="TP284" s="222"/>
      <c r="TQ284" s="222"/>
      <c r="TR284" s="222"/>
      <c r="TS284" s="222"/>
      <c r="TT284" s="222"/>
      <c r="TU284" s="222"/>
      <c r="TV284" s="222"/>
      <c r="TW284" s="222"/>
      <c r="TX284" s="222"/>
      <c r="TY284" s="222"/>
      <c r="TZ284" s="222"/>
      <c r="UA284" s="222"/>
      <c r="UB284" s="222"/>
      <c r="UC284" s="222"/>
      <c r="UD284" s="222"/>
      <c r="UE284" s="222"/>
      <c r="UF284" s="222"/>
      <c r="UG284" s="222"/>
      <c r="UH284" s="222"/>
      <c r="UI284" s="222"/>
      <c r="UJ284" s="222"/>
      <c r="UK284" s="222"/>
      <c r="UL284" s="222"/>
      <c r="UM284" s="222"/>
      <c r="UN284" s="222"/>
      <c r="UO284" s="222"/>
      <c r="UP284" s="222"/>
      <c r="UQ284" s="222"/>
      <c r="UR284" s="222"/>
      <c r="US284" s="222"/>
      <c r="UT284" s="222"/>
      <c r="UU284" s="222"/>
      <c r="UV284" s="222"/>
      <c r="UW284" s="222"/>
      <c r="UX284" s="222"/>
      <c r="UY284" s="222"/>
      <c r="UZ284" s="222"/>
      <c r="VA284" s="222"/>
      <c r="VB284" s="222"/>
      <c r="VC284" s="222"/>
      <c r="VD284" s="222"/>
      <c r="VE284" s="222"/>
      <c r="VF284" s="222"/>
      <c r="VG284" s="222"/>
      <c r="VH284" s="222"/>
      <c r="VI284" s="222"/>
      <c r="VJ284" s="222"/>
      <c r="VK284" s="222"/>
      <c r="VL284" s="222"/>
      <c r="VM284" s="222"/>
      <c r="VN284" s="222"/>
      <c r="VO284" s="222"/>
      <c r="VP284" s="222"/>
      <c r="VQ284" s="222"/>
      <c r="VR284" s="222"/>
      <c r="VS284" s="222"/>
      <c r="VT284" s="222"/>
      <c r="VU284" s="222"/>
      <c r="VV284" s="222"/>
      <c r="VW284" s="222"/>
      <c r="VX284" s="222"/>
      <c r="VY284" s="222"/>
      <c r="VZ284" s="222"/>
      <c r="WA284" s="222"/>
      <c r="WB284" s="222"/>
      <c r="WC284" s="222"/>
      <c r="WD284" s="222"/>
      <c r="WE284" s="222"/>
      <c r="WF284" s="222"/>
      <c r="WG284" s="222"/>
      <c r="WH284" s="222"/>
      <c r="WI284" s="222"/>
      <c r="WJ284" s="222"/>
      <c r="WK284" s="222"/>
      <c r="WL284" s="222"/>
      <c r="WM284" s="222"/>
      <c r="WN284" s="222"/>
      <c r="WO284" s="222"/>
      <c r="WP284" s="222"/>
      <c r="WQ284" s="222"/>
      <c r="WR284" s="222"/>
      <c r="WS284" s="222"/>
      <c r="WT284" s="222"/>
      <c r="WU284" s="222"/>
      <c r="WV284" s="222"/>
      <c r="WW284" s="222"/>
      <c r="WX284" s="222"/>
      <c r="WY284" s="222"/>
      <c r="WZ284" s="222"/>
      <c r="XA284" s="222"/>
      <c r="XB284" s="222"/>
      <c r="XC284" s="222"/>
      <c r="XD284" s="222"/>
      <c r="XE284" s="222"/>
      <c r="XF284" s="222"/>
      <c r="XG284" s="222"/>
      <c r="XH284" s="222"/>
      <c r="XI284" s="222"/>
      <c r="XJ284" s="222"/>
      <c r="XK284" s="222"/>
      <c r="XL284" s="222"/>
      <c r="XM284" s="222"/>
      <c r="XN284" s="222"/>
      <c r="XO284" s="222"/>
      <c r="XP284" s="222"/>
      <c r="XQ284" s="222"/>
      <c r="XR284" s="222"/>
      <c r="XS284" s="222"/>
      <c r="XT284" s="222"/>
      <c r="XU284" s="222"/>
      <c r="XV284" s="222"/>
      <c r="XW284" s="222"/>
      <c r="XX284" s="222"/>
      <c r="XY284" s="222"/>
      <c r="XZ284" s="222"/>
      <c r="YA284" s="222"/>
      <c r="YB284" s="222"/>
      <c r="YC284" s="222"/>
      <c r="YD284" s="222"/>
      <c r="YE284" s="222"/>
      <c r="YF284" s="222"/>
      <c r="YG284" s="222"/>
      <c r="YH284" s="222"/>
      <c r="YI284" s="222"/>
      <c r="YJ284" s="222"/>
      <c r="YK284" s="222"/>
      <c r="YL284" s="222"/>
      <c r="YM284" s="222"/>
      <c r="YN284" s="222"/>
      <c r="YO284" s="222"/>
      <c r="YP284" s="222"/>
      <c r="YQ284" s="222"/>
      <c r="YR284" s="222"/>
      <c r="YS284" s="222"/>
      <c r="YT284" s="222"/>
      <c r="YU284" s="222"/>
      <c r="YV284" s="222"/>
      <c r="YW284" s="222"/>
      <c r="YX284" s="222"/>
      <c r="YY284" s="222"/>
      <c r="YZ284" s="222"/>
      <c r="ZA284" s="222"/>
      <c r="ZB284" s="222"/>
      <c r="ZC284" s="222"/>
      <c r="ZD284" s="222"/>
      <c r="ZE284" s="222"/>
      <c r="ZF284" s="222"/>
      <c r="ZG284" s="222"/>
      <c r="ZH284" s="222"/>
      <c r="ZI284" s="222"/>
      <c r="ZJ284" s="222"/>
      <c r="ZK284" s="222"/>
      <c r="ZL284" s="222"/>
      <c r="ZM284" s="222"/>
      <c r="ZN284" s="222"/>
      <c r="ZO284" s="222"/>
      <c r="ZP284" s="222"/>
      <c r="ZQ284" s="222"/>
      <c r="ZR284" s="222"/>
      <c r="ZS284" s="222"/>
      <c r="ZT284" s="222"/>
      <c r="ZU284" s="222"/>
      <c r="ZV284" s="222"/>
      <c r="ZW284" s="222"/>
      <c r="ZX284" s="222"/>
      <c r="ZY284" s="222"/>
      <c r="ZZ284" s="222"/>
      <c r="AAA284" s="222"/>
      <c r="AAB284" s="222"/>
      <c r="AAC284" s="222"/>
      <c r="AAD284" s="222"/>
      <c r="AAE284" s="222"/>
      <c r="AAF284" s="222"/>
      <c r="AAG284" s="222"/>
      <c r="AAH284" s="222"/>
      <c r="AAI284" s="222"/>
      <c r="AAJ284" s="222"/>
      <c r="AAK284" s="222"/>
      <c r="AAL284" s="222"/>
      <c r="AAM284" s="222"/>
      <c r="AAN284" s="222"/>
      <c r="AAO284" s="222"/>
      <c r="AAP284" s="222"/>
      <c r="AAQ284" s="222"/>
      <c r="AAR284" s="222"/>
      <c r="AAS284" s="222"/>
      <c r="AAT284" s="222"/>
      <c r="AAU284" s="222"/>
      <c r="AAV284" s="222"/>
      <c r="AAW284" s="222"/>
      <c r="AAX284" s="222"/>
      <c r="AAY284" s="222"/>
      <c r="AAZ284" s="222"/>
      <c r="ABA284" s="222"/>
      <c r="ABB284" s="222"/>
      <c r="ABC284" s="222"/>
      <c r="ABD284" s="222"/>
      <c r="ABE284" s="222"/>
      <c r="ABF284" s="222"/>
      <c r="ABG284" s="222"/>
      <c r="ABH284" s="222"/>
      <c r="ABI284" s="222"/>
      <c r="ABJ284" s="222"/>
      <c r="ABK284" s="222"/>
      <c r="ABL284" s="222"/>
      <c r="ABM284" s="222"/>
      <c r="ABN284" s="222"/>
      <c r="ABO284" s="222"/>
      <c r="ABP284" s="222"/>
      <c r="ABQ284" s="222"/>
      <c r="ABR284" s="222"/>
      <c r="ABS284" s="222"/>
      <c r="ABT284" s="222"/>
      <c r="ABU284" s="222"/>
      <c r="ABV284" s="222"/>
      <c r="ABW284" s="222"/>
      <c r="ABX284" s="222"/>
      <c r="ABY284" s="222"/>
      <c r="ABZ284" s="222"/>
      <c r="ACA284" s="222"/>
      <c r="ACB284" s="222"/>
      <c r="ACC284" s="222"/>
      <c r="ACD284" s="222"/>
      <c r="ACE284" s="222"/>
      <c r="ACF284" s="222"/>
      <c r="ACG284" s="222"/>
      <c r="ACH284" s="222"/>
      <c r="ACI284" s="222"/>
      <c r="ACJ284" s="222"/>
      <c r="ACK284" s="222"/>
      <c r="ACL284" s="222"/>
      <c r="ACM284" s="222"/>
      <c r="ACN284" s="222"/>
      <c r="ACO284" s="222"/>
      <c r="ACP284" s="222"/>
      <c r="ACQ284" s="222"/>
      <c r="ACR284" s="222"/>
      <c r="ACS284" s="222"/>
      <c r="ACT284" s="222"/>
      <c r="ACU284" s="222"/>
      <c r="ACV284" s="222"/>
      <c r="ACW284" s="222"/>
      <c r="ACX284" s="222"/>
      <c r="ACY284" s="222"/>
      <c r="ACZ284" s="222"/>
      <c r="ADA284" s="222"/>
      <c r="ADB284" s="222"/>
      <c r="ADC284" s="222"/>
      <c r="ADD284" s="222"/>
      <c r="ADE284" s="222"/>
      <c r="ADF284" s="222"/>
      <c r="ADG284" s="222"/>
      <c r="ADH284" s="222"/>
      <c r="ADI284" s="222"/>
      <c r="ADJ284" s="222"/>
      <c r="ADK284" s="222"/>
      <c r="ADL284" s="222"/>
      <c r="ADM284" s="222"/>
      <c r="ADN284" s="222"/>
      <c r="ADO284" s="222"/>
      <c r="ADP284" s="222"/>
      <c r="ADQ284" s="222"/>
      <c r="ADR284" s="222"/>
      <c r="ADS284" s="222"/>
      <c r="ADT284" s="222"/>
      <c r="ADU284" s="222"/>
      <c r="ADV284" s="222"/>
      <c r="ADW284" s="222"/>
      <c r="ADX284" s="222"/>
      <c r="ADY284" s="222"/>
      <c r="ADZ284" s="222"/>
      <c r="AEA284" s="222"/>
      <c r="AEB284" s="222"/>
      <c r="AEC284" s="222"/>
      <c r="AED284" s="222"/>
      <c r="AEE284" s="222"/>
      <c r="AEF284" s="222"/>
      <c r="AEG284" s="222"/>
      <c r="AEH284" s="222"/>
      <c r="AEI284" s="222"/>
      <c r="AEJ284" s="222"/>
      <c r="AEK284" s="222"/>
      <c r="AEL284" s="222"/>
      <c r="AEM284" s="222"/>
      <c r="AEN284" s="222"/>
      <c r="AEO284" s="222"/>
      <c r="AEP284" s="222"/>
      <c r="AEQ284" s="222"/>
      <c r="AER284" s="222"/>
      <c r="AES284" s="222"/>
      <c r="AET284" s="222"/>
      <c r="AEU284" s="222"/>
      <c r="AEV284" s="222"/>
      <c r="AEW284" s="222"/>
      <c r="AEX284" s="222"/>
      <c r="AEY284" s="222"/>
      <c r="AEZ284" s="222"/>
      <c r="AFA284" s="222"/>
      <c r="AFB284" s="222"/>
      <c r="AFC284" s="222"/>
      <c r="AFD284" s="222"/>
      <c r="AFE284" s="222"/>
      <c r="AFF284" s="222"/>
      <c r="AFG284" s="222"/>
      <c r="AFH284" s="222"/>
      <c r="AFI284" s="222"/>
      <c r="AFJ284" s="222"/>
      <c r="AFK284" s="222"/>
      <c r="AFL284" s="222"/>
      <c r="AFM284" s="222"/>
      <c r="AFN284" s="222"/>
      <c r="AFO284" s="222"/>
      <c r="AFP284" s="222"/>
      <c r="AFQ284" s="222"/>
      <c r="AFR284" s="222"/>
      <c r="AFS284" s="222"/>
      <c r="AFT284" s="222"/>
    </row>
    <row r="285" spans="1:852" s="6" customFormat="1">
      <c r="A285" s="267" t="s">
        <v>2935</v>
      </c>
      <c r="B285" s="579" t="s">
        <v>10057</v>
      </c>
      <c r="C285" s="260" t="s">
        <v>3028</v>
      </c>
      <c r="D285" s="260" t="s">
        <v>173</v>
      </c>
      <c r="E285" s="209">
        <v>6</v>
      </c>
      <c r="F285" s="209">
        <v>2</v>
      </c>
      <c r="G285" s="270" t="s">
        <v>410</v>
      </c>
      <c r="H285" s="270" t="s">
        <v>455</v>
      </c>
      <c r="I285" s="270">
        <v>6</v>
      </c>
      <c r="J285" s="270">
        <v>11</v>
      </c>
      <c r="K285" s="270" t="s">
        <v>455</v>
      </c>
      <c r="L285" s="267"/>
      <c r="M285" s="267"/>
      <c r="N285" s="270"/>
      <c r="O285" s="270" t="s">
        <v>602</v>
      </c>
      <c r="P285" s="267">
        <v>21</v>
      </c>
      <c r="Q285" s="267">
        <v>20</v>
      </c>
      <c r="R285" s="267">
        <v>50</v>
      </c>
      <c r="S285" s="270" t="s">
        <v>602</v>
      </c>
      <c r="T285" s="270">
        <v>21</v>
      </c>
      <c r="U285" s="113">
        <v>24.6</v>
      </c>
      <c r="V285" s="113" t="s">
        <v>455</v>
      </c>
      <c r="W285" s="113"/>
      <c r="X285" s="113"/>
      <c r="Y285" s="113"/>
      <c r="Z285" s="113"/>
      <c r="AA285" s="113"/>
      <c r="AB285" s="113"/>
      <c r="AC285" s="113"/>
      <c r="AD285" s="113"/>
      <c r="AE285" s="114"/>
      <c r="AF285" s="113"/>
      <c r="AG285" s="113"/>
      <c r="AH285" s="113"/>
      <c r="AI285" s="267">
        <v>50</v>
      </c>
      <c r="AJ285" s="267">
        <f t="shared" si="72"/>
        <v>39</v>
      </c>
      <c r="AK285" s="267" t="s">
        <v>455</v>
      </c>
      <c r="AL285" s="270" t="s">
        <v>3011</v>
      </c>
      <c r="AM285" s="270" t="s">
        <v>455</v>
      </c>
      <c r="AN285" s="270">
        <v>1</v>
      </c>
      <c r="AO285" s="270">
        <v>14</v>
      </c>
      <c r="AP285" s="270" t="s">
        <v>455</v>
      </c>
      <c r="AQ285" s="267"/>
      <c r="AR285" s="267"/>
      <c r="AS285" s="267"/>
      <c r="AT285" s="270" t="s">
        <v>602</v>
      </c>
      <c r="AU285" s="267">
        <v>21</v>
      </c>
      <c r="AV285" s="267">
        <v>13</v>
      </c>
      <c r="AW285" s="267">
        <v>50</v>
      </c>
      <c r="AX285" s="270" t="s">
        <v>602</v>
      </c>
      <c r="AY285" s="267">
        <v>21</v>
      </c>
      <c r="AZ285" s="114">
        <v>23.5</v>
      </c>
      <c r="BA285" s="114" t="s">
        <v>455</v>
      </c>
      <c r="BB285" s="114"/>
      <c r="BC285" s="114"/>
      <c r="BD285" s="114"/>
      <c r="BE285" s="114"/>
      <c r="BF285" s="114"/>
      <c r="BG285" s="114"/>
      <c r="BH285" s="114"/>
      <c r="BI285" s="114"/>
      <c r="BJ285" s="114"/>
      <c r="BK285" s="114"/>
      <c r="BL285" s="114"/>
      <c r="BM285" s="114"/>
      <c r="BN285" s="267">
        <v>50</v>
      </c>
      <c r="BO285" s="270">
        <f t="shared" si="73"/>
        <v>36</v>
      </c>
      <c r="BP285" s="270" t="s">
        <v>455</v>
      </c>
      <c r="BQ285" s="270"/>
      <c r="BR285" s="270" t="s">
        <v>455</v>
      </c>
      <c r="BS285" s="267"/>
      <c r="BT285" s="267"/>
      <c r="BU285" s="267"/>
      <c r="BV285" s="267"/>
      <c r="BW285" s="267"/>
      <c r="BX285" s="267"/>
      <c r="BY285" s="267"/>
      <c r="BZ285" s="267"/>
      <c r="CA285" s="267"/>
      <c r="CB285" s="267"/>
      <c r="CC285" s="267"/>
      <c r="CD285" s="267"/>
      <c r="CE285" s="113"/>
      <c r="CF285" s="113"/>
      <c r="CG285" s="113"/>
      <c r="CH285" s="113"/>
      <c r="CI285" s="113"/>
      <c r="CJ285" s="113"/>
      <c r="CK285" s="113"/>
      <c r="CL285" s="113"/>
      <c r="CM285" s="267"/>
      <c r="CN285" s="267"/>
      <c r="CO285" s="267"/>
      <c r="CP285" s="267"/>
      <c r="CQ285" s="267"/>
      <c r="CR285" s="267"/>
      <c r="CS285" s="267"/>
      <c r="CT285" s="267"/>
      <c r="CU285" s="267"/>
      <c r="CV285" s="270"/>
      <c r="CW285" s="270" t="s">
        <v>455</v>
      </c>
      <c r="CX285" s="270"/>
      <c r="CY285" s="267"/>
      <c r="CZ285" s="267"/>
      <c r="DA285" s="267"/>
      <c r="DB285" s="267"/>
      <c r="DC285" s="267"/>
      <c r="DD285" s="267"/>
      <c r="DE285" s="267"/>
      <c r="DF285" s="267"/>
      <c r="DG285" s="267"/>
      <c r="DH285" s="267"/>
      <c r="DI285" s="267"/>
      <c r="DJ285" s="267"/>
      <c r="DK285" s="267"/>
      <c r="DL285" s="267"/>
      <c r="DM285" s="267"/>
      <c r="DN285" s="267"/>
      <c r="DO285" s="267"/>
      <c r="DP285" s="267"/>
      <c r="DQ285" s="267"/>
      <c r="DR285" s="113"/>
      <c r="DS285" s="113"/>
      <c r="DT285" s="113"/>
      <c r="DU285" s="113"/>
      <c r="DV285" s="113"/>
      <c r="DW285" s="113"/>
      <c r="DX285" s="267"/>
      <c r="DY285" s="267"/>
      <c r="DZ285" s="267"/>
      <c r="EA285" s="267"/>
      <c r="EB285" s="270" t="s">
        <v>455</v>
      </c>
      <c r="EC285" s="267"/>
      <c r="ED285" s="267"/>
      <c r="EE285" s="267"/>
      <c r="EF285" s="267"/>
      <c r="EG285" s="267"/>
      <c r="EH285" s="267"/>
      <c r="EI285" s="267"/>
      <c r="EJ285" s="267"/>
      <c r="EK285" s="267"/>
      <c r="EL285" s="267"/>
      <c r="EM285" s="267"/>
      <c r="EN285" s="267"/>
      <c r="EO285" s="113"/>
      <c r="EP285" s="113"/>
      <c r="EQ285" s="113"/>
      <c r="ER285" s="113"/>
      <c r="ES285" s="113"/>
      <c r="ET285" s="113"/>
      <c r="EU285" s="113"/>
      <c r="EV285" s="113"/>
      <c r="EW285" s="113"/>
      <c r="EX285" s="113"/>
      <c r="EY285" s="113"/>
      <c r="EZ285" s="113"/>
      <c r="FA285" s="113"/>
      <c r="FB285" s="113"/>
      <c r="FC285" s="267"/>
      <c r="FD285" s="267"/>
      <c r="FE285" s="267"/>
      <c r="FF285" s="270" t="s">
        <v>455</v>
      </c>
      <c r="FG285" s="267"/>
      <c r="FH285" s="267"/>
      <c r="FI285" s="267"/>
      <c r="FJ285" s="267"/>
      <c r="FK285" s="267"/>
      <c r="FL285" s="267"/>
      <c r="FM285" s="267"/>
      <c r="FN285" s="267"/>
      <c r="FO285" s="267"/>
      <c r="FP285" s="267"/>
      <c r="FQ285" s="267"/>
      <c r="FR285" s="267"/>
      <c r="FS285" s="267"/>
      <c r="FT285" s="267"/>
      <c r="FU285" s="267"/>
      <c r="FV285" s="267"/>
      <c r="FW285" s="267"/>
      <c r="FX285" s="267"/>
      <c r="FY285" s="267"/>
      <c r="FZ285" s="267"/>
      <c r="GA285" s="267"/>
      <c r="GB285" s="267"/>
      <c r="GC285" s="267"/>
      <c r="GD285" s="267"/>
      <c r="GE285" s="267"/>
      <c r="GF285" s="267"/>
      <c r="GG285" s="267"/>
      <c r="GH285" s="267"/>
      <c r="GI285" s="267"/>
      <c r="GJ285" s="267"/>
      <c r="GK285" s="267"/>
      <c r="GL285" s="267"/>
      <c r="GM285" s="267"/>
      <c r="GN285" s="267"/>
      <c r="GO285" s="267"/>
      <c r="GP285" s="267"/>
      <c r="GQ285" s="267"/>
      <c r="GR285" s="267"/>
      <c r="GS285" s="267"/>
      <c r="GT285" s="267"/>
      <c r="GU285" s="267"/>
      <c r="GV285" s="267"/>
      <c r="GW285" s="267"/>
      <c r="GX285" s="267"/>
      <c r="GY285" s="267"/>
      <c r="GZ285" s="267"/>
      <c r="HA285" s="267"/>
      <c r="HB285" s="267"/>
      <c r="HC285" s="267"/>
      <c r="HD285" s="270" t="s">
        <v>455</v>
      </c>
      <c r="HE285" s="267"/>
      <c r="HF285" s="267"/>
      <c r="HG285" s="267"/>
      <c r="HH285" s="267"/>
      <c r="HI285" s="267"/>
      <c r="HJ285" s="267"/>
      <c r="HK285" s="267"/>
      <c r="HL285" s="267"/>
      <c r="HM285" s="267"/>
      <c r="HN285" s="267"/>
      <c r="HO285" s="267"/>
      <c r="HP285" s="267"/>
      <c r="HQ285" s="267"/>
      <c r="HR285" s="267"/>
      <c r="HS285" s="267"/>
      <c r="HT285" s="267"/>
      <c r="HU285" s="267"/>
      <c r="HV285" s="267"/>
      <c r="HW285" s="267"/>
      <c r="HX285" s="267"/>
      <c r="HY285" s="267"/>
      <c r="HZ285" s="267"/>
      <c r="IA285" s="267"/>
      <c r="IB285" s="267"/>
      <c r="IC285" s="267"/>
      <c r="ID285" s="267"/>
      <c r="IE285" s="267"/>
      <c r="IF285" s="267"/>
      <c r="IG285" s="267"/>
      <c r="IH285" s="267"/>
      <c r="II285" s="267"/>
      <c r="IJ285" s="267"/>
      <c r="IK285" s="267"/>
      <c r="IL285" s="267"/>
      <c r="IM285" s="267"/>
      <c r="IN285" s="267"/>
      <c r="IO285" s="267"/>
      <c r="IP285" s="267"/>
      <c r="IQ285" s="267"/>
      <c r="IR285" s="267"/>
      <c r="IS285" s="270" t="s">
        <v>455</v>
      </c>
      <c r="IT285" s="267"/>
      <c r="IU285" s="267"/>
      <c r="IV285" s="267"/>
      <c r="IW285" s="267"/>
      <c r="IX285" s="267"/>
      <c r="IY285" s="267"/>
      <c r="IZ285" s="267"/>
      <c r="JA285" s="267"/>
      <c r="JB285" s="267"/>
      <c r="JC285" s="267"/>
      <c r="JD285" s="267"/>
      <c r="JE285" s="267"/>
      <c r="JF285" s="267"/>
      <c r="JG285" s="267"/>
      <c r="JH285" s="267"/>
      <c r="JI285" s="267"/>
      <c r="JJ285" s="267"/>
      <c r="JK285" s="267"/>
      <c r="JL285" s="267"/>
      <c r="JM285" s="267"/>
      <c r="JN285" s="267"/>
      <c r="JO285" s="267"/>
      <c r="JP285" s="267"/>
      <c r="JQ285" s="267"/>
      <c r="JR285" s="267"/>
      <c r="JS285" s="267"/>
      <c r="JT285" s="267"/>
      <c r="JU285" s="267"/>
      <c r="JV285" s="267"/>
      <c r="JW285" s="267"/>
      <c r="JX285" s="267"/>
      <c r="JY285" s="267"/>
      <c r="JZ285" s="267"/>
      <c r="KA285" s="267"/>
      <c r="KB285" s="267"/>
      <c r="KC285" s="267"/>
      <c r="KD285" s="267"/>
      <c r="KE285" s="270" t="s">
        <v>455</v>
      </c>
      <c r="KF285" s="267"/>
      <c r="KG285" s="267"/>
      <c r="KH285" s="267"/>
      <c r="KI285" s="267"/>
      <c r="KJ285" s="267"/>
      <c r="KK285" s="267"/>
      <c r="KL285" s="267"/>
      <c r="KM285" s="267"/>
      <c r="KN285" s="267"/>
      <c r="KO285" s="267"/>
      <c r="KP285" s="267"/>
      <c r="KQ285" s="267"/>
      <c r="KR285" s="267"/>
      <c r="KS285" s="267"/>
      <c r="KT285" s="267"/>
      <c r="KU285" s="267"/>
      <c r="KV285" s="267"/>
      <c r="KW285" s="267"/>
      <c r="KX285" s="267"/>
      <c r="KY285" s="267"/>
      <c r="KZ285" s="267"/>
      <c r="LA285" s="267"/>
      <c r="LB285" s="267"/>
      <c r="LC285" s="267"/>
      <c r="LD285" s="267"/>
      <c r="LE285" s="267"/>
      <c r="LF285" s="267"/>
      <c r="LG285" s="267"/>
      <c r="LH285" s="267"/>
      <c r="LI285" s="267"/>
      <c r="LJ285" s="267"/>
      <c r="LK285" s="267"/>
      <c r="LL285" s="267"/>
      <c r="LM285" s="267"/>
      <c r="LN285" s="267"/>
      <c r="LO285" s="267"/>
      <c r="LP285" s="267"/>
      <c r="LQ285" s="267"/>
      <c r="LR285" s="267"/>
      <c r="LS285" s="267"/>
      <c r="LT285" s="270" t="s">
        <v>455</v>
      </c>
      <c r="LU285" s="267"/>
      <c r="LV285" s="267"/>
      <c r="LW285" s="267"/>
      <c r="LX285" s="267"/>
      <c r="LY285" s="267"/>
      <c r="LZ285" s="267"/>
      <c r="MA285" s="267"/>
      <c r="MB285" s="267"/>
      <c r="MC285" s="267"/>
      <c r="MD285" s="267"/>
      <c r="ME285" s="267"/>
      <c r="MF285" s="267"/>
      <c r="MG285" s="267"/>
      <c r="MH285" s="267"/>
      <c r="MI285" s="267"/>
      <c r="MJ285" s="267"/>
      <c r="MK285" s="267"/>
      <c r="ML285" s="267"/>
      <c r="MM285" s="267"/>
      <c r="MN285" s="267"/>
      <c r="MO285" s="267"/>
      <c r="MP285" s="267"/>
      <c r="MQ285" s="267"/>
      <c r="MR285" s="267"/>
      <c r="MS285" s="267"/>
      <c r="MT285" s="267"/>
      <c r="MU285" s="267"/>
      <c r="MV285" s="267"/>
      <c r="MW285" s="267"/>
      <c r="MX285" s="267"/>
      <c r="MY285" s="267"/>
      <c r="MZ285" s="267"/>
      <c r="NA285" s="267"/>
      <c r="NB285" s="267"/>
      <c r="NC285" s="267"/>
      <c r="ND285" s="267"/>
      <c r="NE285" s="267"/>
      <c r="NF285" s="267"/>
      <c r="NG285" s="267"/>
      <c r="NH285" s="267"/>
      <c r="NI285" s="267"/>
      <c r="NJ285" s="267"/>
      <c r="NK285" s="267"/>
      <c r="NL285" s="267"/>
      <c r="NM285" s="267"/>
      <c r="NN285" s="267"/>
      <c r="NO285" s="267"/>
      <c r="NP285" s="267"/>
      <c r="NQ285" s="267"/>
      <c r="NR285" s="267"/>
      <c r="NS285" s="267"/>
      <c r="NT285" s="267"/>
      <c r="NU285" s="267"/>
      <c r="NV285" s="267"/>
      <c r="NW285" s="267"/>
      <c r="NX285" s="267"/>
      <c r="NY285" s="267"/>
      <c r="NZ285" s="267"/>
      <c r="OA285" s="267"/>
      <c r="OB285" s="267"/>
      <c r="OC285" s="267"/>
      <c r="OD285" s="267"/>
      <c r="OE285" s="267"/>
      <c r="OF285" s="267"/>
      <c r="OG285" s="267"/>
      <c r="OH285" s="267"/>
      <c r="OI285" s="267"/>
      <c r="OJ285" s="267"/>
      <c r="OK285" s="267"/>
      <c r="OL285" s="267"/>
      <c r="OM285" s="267"/>
      <c r="ON285" s="267"/>
      <c r="OO285" s="267"/>
      <c r="OP285" s="267"/>
      <c r="OQ285" s="267"/>
      <c r="OR285" s="267"/>
      <c r="OS285" s="267">
        <f>IF(ISERROR(#REF!),0,1)</f>
        <v>0</v>
      </c>
      <c r="OT285" s="267">
        <f t="shared" si="74"/>
        <v>1</v>
      </c>
      <c r="OU285" s="267">
        <f t="shared" si="75"/>
        <v>0</v>
      </c>
      <c r="OV285" s="222"/>
      <c r="OW285" s="222"/>
      <c r="OX285" s="222"/>
      <c r="OY285" s="222"/>
      <c r="OZ285" s="222"/>
      <c r="PA285" s="222"/>
      <c r="PB285" s="222"/>
      <c r="PC285" s="222"/>
      <c r="PD285" s="222"/>
      <c r="PE285" s="222"/>
      <c r="PF285" s="222"/>
      <c r="PG285" s="222"/>
      <c r="PH285" s="222"/>
      <c r="PI285" s="222"/>
      <c r="PJ285" s="222"/>
      <c r="PK285" s="222"/>
      <c r="PL285" s="222"/>
      <c r="PM285" s="222"/>
      <c r="PN285" s="222"/>
      <c r="PO285" s="222"/>
      <c r="PP285" s="222"/>
      <c r="PQ285" s="222"/>
      <c r="PR285" s="222"/>
      <c r="PS285" s="222"/>
      <c r="PT285" s="222"/>
      <c r="PU285" s="222"/>
      <c r="PV285" s="222"/>
      <c r="PW285" s="222"/>
      <c r="PX285" s="222"/>
      <c r="PY285" s="222"/>
      <c r="PZ285" s="222"/>
      <c r="QA285" s="222"/>
      <c r="QB285" s="222"/>
      <c r="QC285" s="222"/>
      <c r="QD285" s="222"/>
      <c r="QE285" s="222"/>
      <c r="QF285" s="222"/>
      <c r="QG285" s="222"/>
      <c r="QH285" s="222"/>
      <c r="QI285" s="222"/>
      <c r="QJ285" s="222"/>
      <c r="QK285" s="222"/>
      <c r="QL285" s="222"/>
      <c r="QM285" s="222"/>
      <c r="QN285" s="222"/>
      <c r="QO285" s="222"/>
      <c r="QP285" s="222"/>
      <c r="QQ285" s="222"/>
      <c r="QR285" s="222"/>
      <c r="QS285" s="222"/>
      <c r="QT285" s="222"/>
      <c r="QU285" s="222"/>
      <c r="QV285" s="222"/>
      <c r="QW285" s="222"/>
      <c r="QX285" s="222"/>
      <c r="QY285" s="222"/>
      <c r="QZ285" s="222"/>
      <c r="RA285" s="222"/>
      <c r="RB285" s="222"/>
      <c r="RC285" s="222"/>
      <c r="RD285" s="222"/>
      <c r="RE285" s="222"/>
      <c r="RF285" s="222"/>
      <c r="RG285" s="222"/>
      <c r="RH285" s="222"/>
      <c r="RI285" s="222"/>
      <c r="RJ285" s="222"/>
      <c r="RK285" s="222"/>
      <c r="RL285" s="222"/>
      <c r="RM285" s="222"/>
      <c r="RN285" s="222"/>
      <c r="RO285" s="222"/>
      <c r="RP285" s="222"/>
      <c r="RQ285" s="222"/>
      <c r="RR285" s="222"/>
      <c r="RS285" s="222"/>
      <c r="RT285" s="222"/>
      <c r="RU285" s="222"/>
      <c r="RV285" s="222"/>
      <c r="RW285" s="222"/>
      <c r="RX285" s="222"/>
      <c r="RY285" s="222"/>
      <c r="RZ285" s="222"/>
      <c r="SA285" s="222"/>
      <c r="SB285" s="222"/>
      <c r="SC285" s="222"/>
      <c r="SD285" s="222"/>
      <c r="SE285" s="222"/>
      <c r="SF285" s="222"/>
      <c r="SG285" s="222"/>
      <c r="SH285" s="222"/>
      <c r="SI285" s="222"/>
      <c r="SJ285" s="222"/>
      <c r="SK285" s="222"/>
      <c r="SL285" s="222"/>
      <c r="SM285" s="222"/>
      <c r="SN285" s="222"/>
      <c r="SO285" s="222"/>
      <c r="SP285" s="222"/>
      <c r="SQ285" s="222"/>
      <c r="SR285" s="222"/>
      <c r="SS285" s="222"/>
      <c r="ST285" s="222"/>
      <c r="SU285" s="222"/>
      <c r="SV285" s="222"/>
      <c r="SW285" s="222"/>
      <c r="SX285" s="222"/>
      <c r="SY285" s="222"/>
      <c r="SZ285" s="222"/>
      <c r="TA285" s="222"/>
      <c r="TB285" s="222"/>
      <c r="TC285" s="222"/>
      <c r="TD285" s="222"/>
      <c r="TE285" s="222"/>
      <c r="TF285" s="222"/>
      <c r="TG285" s="222"/>
      <c r="TH285" s="222"/>
      <c r="TI285" s="222"/>
      <c r="TJ285" s="222"/>
      <c r="TK285" s="222"/>
      <c r="TL285" s="222"/>
      <c r="TM285" s="222"/>
      <c r="TN285" s="222"/>
      <c r="TO285" s="222"/>
      <c r="TP285" s="222"/>
      <c r="TQ285" s="222"/>
      <c r="TR285" s="222"/>
      <c r="TS285" s="222"/>
      <c r="TT285" s="222"/>
      <c r="TU285" s="222"/>
      <c r="TV285" s="222"/>
      <c r="TW285" s="222"/>
      <c r="TX285" s="222"/>
      <c r="TY285" s="222"/>
      <c r="TZ285" s="222"/>
      <c r="UA285" s="222"/>
      <c r="UB285" s="222"/>
      <c r="UC285" s="222"/>
      <c r="UD285" s="222"/>
      <c r="UE285" s="222"/>
      <c r="UF285" s="222"/>
      <c r="UG285" s="222"/>
      <c r="UH285" s="222"/>
      <c r="UI285" s="222"/>
      <c r="UJ285" s="222"/>
      <c r="UK285" s="222"/>
      <c r="UL285" s="222"/>
      <c r="UM285" s="222"/>
      <c r="UN285" s="222"/>
      <c r="UO285" s="222"/>
      <c r="UP285" s="222"/>
      <c r="UQ285" s="222"/>
      <c r="UR285" s="222"/>
      <c r="US285" s="222"/>
      <c r="UT285" s="222"/>
      <c r="UU285" s="222"/>
      <c r="UV285" s="222"/>
      <c r="UW285" s="222"/>
      <c r="UX285" s="222"/>
      <c r="UY285" s="222"/>
      <c r="UZ285" s="222"/>
      <c r="VA285" s="222"/>
      <c r="VB285" s="222"/>
      <c r="VC285" s="222"/>
      <c r="VD285" s="222"/>
      <c r="VE285" s="222"/>
      <c r="VF285" s="222"/>
      <c r="VG285" s="222"/>
      <c r="VH285" s="222"/>
      <c r="VI285" s="222"/>
      <c r="VJ285" s="222"/>
      <c r="VK285" s="222"/>
      <c r="VL285" s="222"/>
      <c r="VM285" s="222"/>
      <c r="VN285" s="222"/>
      <c r="VO285" s="222"/>
      <c r="VP285" s="222"/>
      <c r="VQ285" s="222"/>
      <c r="VR285" s="222"/>
      <c r="VS285" s="222"/>
      <c r="VT285" s="222"/>
      <c r="VU285" s="222"/>
      <c r="VV285" s="222"/>
      <c r="VW285" s="222"/>
      <c r="VX285" s="222"/>
      <c r="VY285" s="222"/>
      <c r="VZ285" s="222"/>
      <c r="WA285" s="222"/>
      <c r="WB285" s="222"/>
      <c r="WC285" s="222"/>
      <c r="WD285" s="222"/>
      <c r="WE285" s="222"/>
      <c r="WF285" s="222"/>
      <c r="WG285" s="222"/>
      <c r="WH285" s="222"/>
      <c r="WI285" s="222"/>
      <c r="WJ285" s="222"/>
      <c r="WK285" s="222"/>
      <c r="WL285" s="222"/>
      <c r="WM285" s="222"/>
      <c r="WN285" s="222"/>
      <c r="WO285" s="222"/>
      <c r="WP285" s="222"/>
      <c r="WQ285" s="222"/>
      <c r="WR285" s="222"/>
      <c r="WS285" s="222"/>
      <c r="WT285" s="222"/>
      <c r="WU285" s="222"/>
      <c r="WV285" s="222"/>
      <c r="WW285" s="222"/>
      <c r="WX285" s="222"/>
      <c r="WY285" s="222"/>
      <c r="WZ285" s="222"/>
      <c r="XA285" s="222"/>
      <c r="XB285" s="222"/>
      <c r="XC285" s="222"/>
      <c r="XD285" s="222"/>
      <c r="XE285" s="222"/>
      <c r="XF285" s="222"/>
      <c r="XG285" s="222"/>
      <c r="XH285" s="222"/>
      <c r="XI285" s="222"/>
      <c r="XJ285" s="222"/>
      <c r="XK285" s="222"/>
      <c r="XL285" s="222"/>
      <c r="XM285" s="222"/>
      <c r="XN285" s="222"/>
      <c r="XO285" s="222"/>
      <c r="XP285" s="222"/>
      <c r="XQ285" s="222"/>
      <c r="XR285" s="222"/>
      <c r="XS285" s="222"/>
      <c r="XT285" s="222"/>
      <c r="XU285" s="222"/>
      <c r="XV285" s="222"/>
      <c r="XW285" s="222"/>
      <c r="XX285" s="222"/>
      <c r="XY285" s="222"/>
      <c r="XZ285" s="222"/>
      <c r="YA285" s="222"/>
      <c r="YB285" s="222"/>
      <c r="YC285" s="222"/>
      <c r="YD285" s="222"/>
      <c r="YE285" s="222"/>
      <c r="YF285" s="222"/>
      <c r="YG285" s="222"/>
      <c r="YH285" s="222"/>
      <c r="YI285" s="222"/>
      <c r="YJ285" s="222"/>
      <c r="YK285" s="222"/>
      <c r="YL285" s="222"/>
      <c r="YM285" s="222"/>
      <c r="YN285" s="222"/>
      <c r="YO285" s="222"/>
      <c r="YP285" s="222"/>
      <c r="YQ285" s="222"/>
      <c r="YR285" s="222"/>
      <c r="YS285" s="222"/>
      <c r="YT285" s="222"/>
      <c r="YU285" s="222"/>
      <c r="YV285" s="222"/>
      <c r="YW285" s="222"/>
      <c r="YX285" s="222"/>
      <c r="YY285" s="222"/>
      <c r="YZ285" s="222"/>
      <c r="ZA285" s="222"/>
      <c r="ZB285" s="222"/>
      <c r="ZC285" s="222"/>
      <c r="ZD285" s="222"/>
      <c r="ZE285" s="222"/>
      <c r="ZF285" s="222"/>
      <c r="ZG285" s="222"/>
      <c r="ZH285" s="222"/>
      <c r="ZI285" s="222"/>
      <c r="ZJ285" s="222"/>
      <c r="ZK285" s="222"/>
      <c r="ZL285" s="222"/>
      <c r="ZM285" s="222"/>
      <c r="ZN285" s="222"/>
      <c r="ZO285" s="222"/>
      <c r="ZP285" s="222"/>
      <c r="ZQ285" s="222"/>
      <c r="ZR285" s="222"/>
      <c r="ZS285" s="222"/>
      <c r="ZT285" s="222"/>
      <c r="ZU285" s="222"/>
      <c r="ZV285" s="222"/>
      <c r="ZW285" s="222"/>
      <c r="ZX285" s="222"/>
      <c r="ZY285" s="222"/>
      <c r="ZZ285" s="222"/>
      <c r="AAA285" s="222"/>
      <c r="AAB285" s="222"/>
      <c r="AAC285" s="222"/>
      <c r="AAD285" s="222"/>
      <c r="AAE285" s="222"/>
      <c r="AAF285" s="222"/>
      <c r="AAG285" s="222"/>
      <c r="AAH285" s="222"/>
      <c r="AAI285" s="222"/>
      <c r="AAJ285" s="222"/>
      <c r="AAK285" s="222"/>
      <c r="AAL285" s="222"/>
      <c r="AAM285" s="222"/>
      <c r="AAN285" s="222"/>
      <c r="AAO285" s="222"/>
      <c r="AAP285" s="222"/>
      <c r="AAQ285" s="222"/>
      <c r="AAR285" s="222"/>
      <c r="AAS285" s="222"/>
      <c r="AAT285" s="222"/>
      <c r="AAU285" s="222"/>
      <c r="AAV285" s="222"/>
      <c r="AAW285" s="222"/>
      <c r="AAX285" s="222"/>
      <c r="AAY285" s="222"/>
      <c r="AAZ285" s="222"/>
      <c r="ABA285" s="222"/>
      <c r="ABB285" s="222"/>
      <c r="ABC285" s="222"/>
      <c r="ABD285" s="222"/>
      <c r="ABE285" s="222"/>
      <c r="ABF285" s="222"/>
      <c r="ABG285" s="222"/>
      <c r="ABH285" s="222"/>
      <c r="ABI285" s="222"/>
      <c r="ABJ285" s="222"/>
      <c r="ABK285" s="222"/>
      <c r="ABL285" s="222"/>
      <c r="ABM285" s="222"/>
      <c r="ABN285" s="222"/>
      <c r="ABO285" s="222"/>
      <c r="ABP285" s="222"/>
      <c r="ABQ285" s="222"/>
      <c r="ABR285" s="222"/>
      <c r="ABS285" s="222"/>
      <c r="ABT285" s="222"/>
      <c r="ABU285" s="222"/>
      <c r="ABV285" s="222"/>
      <c r="ABW285" s="222"/>
      <c r="ABX285" s="222"/>
      <c r="ABY285" s="222"/>
      <c r="ABZ285" s="222"/>
      <c r="ACA285" s="222"/>
      <c r="ACB285" s="222"/>
      <c r="ACC285" s="222"/>
      <c r="ACD285" s="222"/>
      <c r="ACE285" s="222"/>
      <c r="ACF285" s="222"/>
      <c r="ACG285" s="222"/>
      <c r="ACH285" s="222"/>
      <c r="ACI285" s="222"/>
      <c r="ACJ285" s="222"/>
      <c r="ACK285" s="222"/>
      <c r="ACL285" s="222"/>
      <c r="ACM285" s="222"/>
      <c r="ACN285" s="222"/>
      <c r="ACO285" s="222"/>
      <c r="ACP285" s="222"/>
      <c r="ACQ285" s="222"/>
      <c r="ACR285" s="222"/>
      <c r="ACS285" s="222"/>
      <c r="ACT285" s="222"/>
      <c r="ACU285" s="222"/>
      <c r="ACV285" s="222"/>
      <c r="ACW285" s="222"/>
      <c r="ACX285" s="222"/>
      <c r="ACY285" s="222"/>
      <c r="ACZ285" s="222"/>
      <c r="ADA285" s="222"/>
      <c r="ADB285" s="222"/>
      <c r="ADC285" s="222"/>
      <c r="ADD285" s="222"/>
      <c r="ADE285" s="222"/>
      <c r="ADF285" s="222"/>
      <c r="ADG285" s="222"/>
      <c r="ADH285" s="222"/>
      <c r="ADI285" s="222"/>
      <c r="ADJ285" s="222"/>
      <c r="ADK285" s="222"/>
      <c r="ADL285" s="222"/>
      <c r="ADM285" s="222"/>
      <c r="ADN285" s="222"/>
      <c r="ADO285" s="222"/>
      <c r="ADP285" s="222"/>
      <c r="ADQ285" s="222"/>
      <c r="ADR285" s="222"/>
      <c r="ADS285" s="222"/>
      <c r="ADT285" s="222"/>
      <c r="ADU285" s="222"/>
      <c r="ADV285" s="222"/>
      <c r="ADW285" s="222"/>
      <c r="ADX285" s="222"/>
      <c r="ADY285" s="222"/>
      <c r="ADZ285" s="222"/>
      <c r="AEA285" s="222"/>
      <c r="AEB285" s="222"/>
      <c r="AEC285" s="222"/>
      <c r="AED285" s="222"/>
      <c r="AEE285" s="222"/>
      <c r="AEF285" s="222"/>
      <c r="AEG285" s="222"/>
      <c r="AEH285" s="222"/>
      <c r="AEI285" s="222"/>
      <c r="AEJ285" s="222"/>
      <c r="AEK285" s="222"/>
      <c r="AEL285" s="222"/>
      <c r="AEM285" s="222"/>
      <c r="AEN285" s="222"/>
      <c r="AEO285" s="222"/>
      <c r="AEP285" s="222"/>
      <c r="AEQ285" s="222"/>
      <c r="AER285" s="222"/>
      <c r="AES285" s="222"/>
      <c r="AET285" s="222"/>
      <c r="AEU285" s="222"/>
      <c r="AEV285" s="222"/>
      <c r="AEW285" s="222"/>
      <c r="AEX285" s="222"/>
      <c r="AEY285" s="222"/>
      <c r="AEZ285" s="222"/>
      <c r="AFA285" s="222"/>
      <c r="AFB285" s="222"/>
      <c r="AFC285" s="222"/>
      <c r="AFD285" s="222"/>
      <c r="AFE285" s="222"/>
      <c r="AFF285" s="222"/>
      <c r="AFG285" s="222"/>
      <c r="AFH285" s="222"/>
      <c r="AFI285" s="222"/>
      <c r="AFJ285" s="222"/>
      <c r="AFK285" s="222"/>
      <c r="AFL285" s="222"/>
      <c r="AFM285" s="222"/>
      <c r="AFN285" s="222"/>
      <c r="AFO285" s="222"/>
      <c r="AFP285" s="222"/>
      <c r="AFQ285" s="222"/>
      <c r="AFR285" s="222"/>
      <c r="AFS285" s="222"/>
      <c r="AFT285" s="222"/>
    </row>
    <row r="286" spans="1:852">
      <c r="A286" s="265" t="s">
        <v>639</v>
      </c>
      <c r="B286" s="265" t="s">
        <v>10057</v>
      </c>
      <c r="C286" s="840" t="str">
        <f>IF(Severity!F286&gt;=0.5,"YES","NO")</f>
        <v>NO</v>
      </c>
      <c r="D286" s="840" t="str">
        <f>IF(Severity!G286&gt;=0.5,"YES","NO")</f>
        <v>YES</v>
      </c>
      <c r="E286" s="214">
        <v>10</v>
      </c>
      <c r="F286" s="214">
        <v>2</v>
      </c>
      <c r="G286" s="270" t="s">
        <v>9609</v>
      </c>
      <c r="H286" s="270" t="s">
        <v>747</v>
      </c>
      <c r="I286" s="270" t="s">
        <v>455</v>
      </c>
      <c r="J286" s="270">
        <v>17</v>
      </c>
      <c r="K286" s="270" t="s">
        <v>455</v>
      </c>
      <c r="L286" s="265"/>
      <c r="M286" s="265"/>
      <c r="N286" s="270"/>
      <c r="O286" s="270" t="s">
        <v>455</v>
      </c>
      <c r="P286" s="265"/>
      <c r="Q286" s="265"/>
      <c r="R286" s="265"/>
      <c r="S286" s="270" t="s">
        <v>275</v>
      </c>
      <c r="T286" s="270">
        <v>20</v>
      </c>
      <c r="U286" s="183"/>
      <c r="V286" s="125"/>
      <c r="W286" s="125">
        <v>25.84</v>
      </c>
      <c r="X286" s="125">
        <v>10</v>
      </c>
      <c r="Y286" s="125"/>
      <c r="Z286" s="125"/>
      <c r="AA286" s="125">
        <v>18.77</v>
      </c>
      <c r="AB286" s="125">
        <v>9.23</v>
      </c>
      <c r="AC286" s="125"/>
      <c r="AD286" s="125"/>
      <c r="AE286" s="114"/>
      <c r="AF286" s="125"/>
      <c r="AG286" s="125"/>
      <c r="AH286" s="125"/>
      <c r="AI286" s="265">
        <v>69</v>
      </c>
      <c r="AJ286" s="267">
        <f t="shared" si="72"/>
        <v>52</v>
      </c>
      <c r="AK286" s="265">
        <v>52</v>
      </c>
      <c r="AL286" s="270" t="s">
        <v>624</v>
      </c>
      <c r="AM286" s="270" t="s">
        <v>455</v>
      </c>
      <c r="AN286" s="270" t="s">
        <v>455</v>
      </c>
      <c r="AO286" s="270">
        <v>9</v>
      </c>
      <c r="AP286" s="270" t="s">
        <v>455</v>
      </c>
      <c r="AQ286" s="265"/>
      <c r="AR286" s="265"/>
      <c r="AS286" s="265"/>
      <c r="AT286" s="270" t="s">
        <v>455</v>
      </c>
      <c r="AU286" s="265"/>
      <c r="AV286" s="265"/>
      <c r="AW286" s="265"/>
      <c r="AX286" s="265" t="s">
        <v>275</v>
      </c>
      <c r="AY286" s="217">
        <v>20</v>
      </c>
      <c r="AZ286" s="92"/>
      <c r="BA286" s="114"/>
      <c r="BB286" s="114">
        <v>23.69</v>
      </c>
      <c r="BC286" s="114">
        <v>9.6199999999999992</v>
      </c>
      <c r="BD286" s="114"/>
      <c r="BE286" s="114"/>
      <c r="BF286" s="114">
        <v>23.63</v>
      </c>
      <c r="BG286" s="114">
        <v>10.85</v>
      </c>
      <c r="BH286" s="114"/>
      <c r="BI286" s="114"/>
      <c r="BJ286" s="114"/>
      <c r="BK286" s="114"/>
      <c r="BL286" s="114"/>
      <c r="BM286" s="114"/>
      <c r="BN286" s="270">
        <v>67</v>
      </c>
      <c r="BO286" s="270">
        <f t="shared" si="73"/>
        <v>58</v>
      </c>
      <c r="BP286" s="270">
        <v>58</v>
      </c>
      <c r="BQ286" s="270"/>
      <c r="BR286" s="270" t="s">
        <v>455</v>
      </c>
      <c r="BS286" s="265"/>
      <c r="BT286" s="265"/>
      <c r="BU286" s="265"/>
      <c r="BV286" s="265"/>
      <c r="BW286" s="265"/>
      <c r="BX286" s="265"/>
      <c r="BY286" s="265"/>
      <c r="BZ286" s="265"/>
      <c r="CA286" s="265"/>
      <c r="CB286" s="265"/>
      <c r="CC286" s="265"/>
      <c r="CD286" s="265"/>
      <c r="CE286" s="114"/>
      <c r="CF286" s="114"/>
      <c r="CG286" s="114"/>
      <c r="CH286" s="114"/>
      <c r="CI286" s="114"/>
      <c r="CJ286" s="114"/>
      <c r="CK286" s="114"/>
      <c r="CL286" s="114"/>
      <c r="CM286" s="114"/>
      <c r="CN286" s="114"/>
      <c r="CO286" s="114"/>
      <c r="CP286" s="114"/>
      <c r="CQ286" s="114"/>
      <c r="CR286" s="114"/>
      <c r="CS286" s="265"/>
      <c r="CT286" s="265"/>
      <c r="CU286" s="265"/>
      <c r="CV286" s="270"/>
      <c r="CW286" s="270" t="s">
        <v>455</v>
      </c>
      <c r="CX286" s="270"/>
      <c r="CY286" s="265"/>
      <c r="CZ286" s="265"/>
      <c r="DA286" s="265"/>
      <c r="DB286" s="265"/>
      <c r="DC286" s="265"/>
      <c r="DD286" s="265"/>
      <c r="DE286" s="265"/>
      <c r="DF286" s="265"/>
      <c r="DG286" s="265"/>
      <c r="DH286" s="265"/>
      <c r="DI286" s="265"/>
      <c r="DJ286" s="125"/>
      <c r="DK286" s="125"/>
      <c r="DL286" s="125"/>
      <c r="DM286" s="125"/>
      <c r="DN286" s="125"/>
      <c r="DO286" s="125"/>
      <c r="DP286" s="125"/>
      <c r="DQ286" s="125"/>
      <c r="DR286" s="125"/>
      <c r="DS286" s="125"/>
      <c r="DT286" s="125"/>
      <c r="DU286" s="125"/>
      <c r="DV286" s="125"/>
      <c r="DW286" s="125"/>
      <c r="DX286" s="265"/>
      <c r="DY286" s="265"/>
      <c r="DZ286" s="265"/>
      <c r="EA286" s="265"/>
      <c r="EB286" s="270" t="s">
        <v>455</v>
      </c>
      <c r="EC286" s="265"/>
      <c r="ED286" s="265"/>
      <c r="EE286" s="265"/>
      <c r="EF286" s="265"/>
      <c r="EG286" s="265"/>
      <c r="EH286" s="265"/>
      <c r="EI286" s="265"/>
      <c r="EJ286" s="265"/>
      <c r="EK286" s="265"/>
      <c r="EL286" s="265"/>
      <c r="EM286" s="265"/>
      <c r="EN286" s="265"/>
      <c r="EO286" s="125"/>
      <c r="EP286" s="125"/>
      <c r="EQ286" s="125"/>
      <c r="ER286" s="125"/>
      <c r="ES286" s="125"/>
      <c r="ET286" s="125"/>
      <c r="EU286" s="125"/>
      <c r="EV286" s="125"/>
      <c r="EW286" s="125"/>
      <c r="EX286" s="125"/>
      <c r="EY286" s="125"/>
      <c r="EZ286" s="125"/>
      <c r="FA286" s="125"/>
      <c r="FB286" s="125"/>
      <c r="FC286" s="265"/>
      <c r="FD286" s="265"/>
      <c r="FE286" s="265"/>
      <c r="FF286" s="270" t="s">
        <v>455</v>
      </c>
      <c r="FG286" s="265"/>
      <c r="FH286" s="265"/>
      <c r="FI286" s="265"/>
      <c r="FJ286" s="265"/>
      <c r="FK286" s="265"/>
      <c r="FL286" s="265"/>
      <c r="FM286" s="265"/>
      <c r="FN286" s="265"/>
      <c r="FO286" s="265"/>
      <c r="FP286" s="265"/>
      <c r="FQ286" s="265"/>
      <c r="FR286" s="265"/>
      <c r="FS286" s="265"/>
      <c r="FT286" s="265"/>
      <c r="FU286" s="265"/>
      <c r="FV286" s="265"/>
      <c r="FW286" s="265"/>
      <c r="FX286" s="265"/>
      <c r="FY286" s="265"/>
      <c r="FZ286" s="265"/>
      <c r="GA286" s="265"/>
      <c r="GB286" s="265"/>
      <c r="GC286" s="265"/>
      <c r="GD286" s="265"/>
      <c r="GE286" s="265"/>
      <c r="GF286" s="265"/>
      <c r="GG286" s="265"/>
      <c r="GH286" s="265"/>
      <c r="GI286" s="265"/>
      <c r="GJ286" s="265"/>
      <c r="GK286" s="265"/>
      <c r="GL286" s="265"/>
      <c r="GM286" s="265"/>
      <c r="GN286" s="265"/>
      <c r="GO286" s="265"/>
      <c r="GP286" s="265"/>
      <c r="GQ286" s="265"/>
      <c r="GR286" s="265"/>
      <c r="GS286" s="265"/>
      <c r="GT286" s="265"/>
      <c r="GU286" s="265"/>
      <c r="GV286" s="265"/>
      <c r="GW286" s="265"/>
      <c r="GX286" s="265"/>
      <c r="GY286" s="265"/>
      <c r="GZ286" s="265"/>
      <c r="HA286" s="265"/>
      <c r="HB286" s="265"/>
      <c r="HC286" s="265"/>
      <c r="HD286" s="270" t="s">
        <v>455</v>
      </c>
      <c r="HE286" s="265"/>
      <c r="HF286" s="265"/>
      <c r="HG286" s="265"/>
      <c r="HH286" s="265"/>
      <c r="HI286" s="265"/>
      <c r="HJ286" s="265"/>
      <c r="HK286" s="265"/>
      <c r="HL286" s="265"/>
      <c r="HM286" s="265"/>
      <c r="HN286" s="265"/>
      <c r="HO286" s="265"/>
      <c r="HP286" s="265"/>
      <c r="HQ286" s="265"/>
      <c r="HR286" s="265"/>
      <c r="HS286" s="265"/>
      <c r="HT286" s="265"/>
      <c r="HU286" s="265"/>
      <c r="HV286" s="265"/>
      <c r="HW286" s="265"/>
      <c r="HX286" s="265"/>
      <c r="HY286" s="265"/>
      <c r="HZ286" s="265"/>
      <c r="IA286" s="265"/>
      <c r="IB286" s="265"/>
      <c r="IC286" s="265"/>
      <c r="ID286" s="265"/>
      <c r="IE286" s="265"/>
      <c r="IF286" s="265"/>
      <c r="IG286" s="265"/>
      <c r="IH286" s="265"/>
      <c r="II286" s="265"/>
      <c r="IJ286" s="265"/>
      <c r="IK286" s="265"/>
      <c r="IL286" s="265"/>
      <c r="IM286" s="265"/>
      <c r="IN286" s="265"/>
      <c r="IO286" s="265"/>
      <c r="IP286" s="265"/>
      <c r="IQ286" s="265"/>
      <c r="IR286" s="265"/>
      <c r="IS286" s="270" t="s">
        <v>455</v>
      </c>
      <c r="IT286" s="265"/>
      <c r="IU286" s="265"/>
      <c r="IV286" s="265"/>
      <c r="IW286" s="265"/>
      <c r="IX286" s="265"/>
      <c r="IY286" s="265"/>
      <c r="IZ286" s="265"/>
      <c r="JA286" s="265"/>
      <c r="JB286" s="265"/>
      <c r="JC286" s="265"/>
      <c r="JD286" s="265"/>
      <c r="JE286" s="265"/>
      <c r="JF286" s="265"/>
      <c r="JG286" s="265"/>
      <c r="JH286" s="265"/>
      <c r="JI286" s="265"/>
      <c r="JJ286" s="265"/>
      <c r="JK286" s="265"/>
      <c r="JL286" s="265"/>
      <c r="JM286" s="265"/>
      <c r="JN286" s="265"/>
      <c r="JO286" s="265"/>
      <c r="JP286" s="265"/>
      <c r="JQ286" s="265"/>
      <c r="JR286" s="265"/>
      <c r="JS286" s="265"/>
      <c r="JT286" s="265"/>
      <c r="JU286" s="265"/>
      <c r="JV286" s="265"/>
      <c r="JW286" s="265"/>
      <c r="JX286" s="265"/>
      <c r="JY286" s="265"/>
      <c r="JZ286" s="265"/>
      <c r="KA286" s="265"/>
      <c r="KB286" s="265"/>
      <c r="KC286" s="265"/>
      <c r="KD286" s="265"/>
      <c r="KE286" s="270" t="s">
        <v>455</v>
      </c>
      <c r="KF286" s="265"/>
      <c r="KG286" s="265"/>
      <c r="KH286" s="265"/>
      <c r="KI286" s="265"/>
      <c r="KJ286" s="265"/>
      <c r="KK286" s="265"/>
      <c r="KL286" s="265"/>
      <c r="KM286" s="265"/>
      <c r="KN286" s="265"/>
      <c r="KO286" s="265"/>
      <c r="KP286" s="265"/>
      <c r="KQ286" s="265"/>
      <c r="KR286" s="265"/>
      <c r="KS286" s="265"/>
      <c r="KT286" s="265"/>
      <c r="KU286" s="265"/>
      <c r="KV286" s="265"/>
      <c r="KW286" s="265"/>
      <c r="KX286" s="265"/>
      <c r="KY286" s="265"/>
      <c r="KZ286" s="265"/>
      <c r="LA286" s="265"/>
      <c r="LB286" s="265"/>
      <c r="LC286" s="265"/>
      <c r="LD286" s="265"/>
      <c r="LE286" s="265"/>
      <c r="LF286" s="265"/>
      <c r="LG286" s="265"/>
      <c r="LH286" s="265"/>
      <c r="LI286" s="265"/>
      <c r="LJ286" s="265"/>
      <c r="LK286" s="265"/>
      <c r="LL286" s="265"/>
      <c r="LM286" s="265"/>
      <c r="LN286" s="265"/>
      <c r="LO286" s="265"/>
      <c r="LP286" s="265"/>
      <c r="LQ286" s="265"/>
      <c r="LR286" s="265"/>
      <c r="LS286" s="265"/>
      <c r="LT286" s="270" t="s">
        <v>455</v>
      </c>
      <c r="LU286" s="265"/>
      <c r="LV286" s="265"/>
      <c r="LW286" s="265"/>
      <c r="LX286" s="265"/>
      <c r="LY286" s="265"/>
      <c r="LZ286" s="265"/>
      <c r="MA286" s="265"/>
      <c r="MB286" s="265"/>
      <c r="MC286" s="265"/>
      <c r="MD286" s="265"/>
      <c r="ME286" s="265"/>
      <c r="MF286" s="265"/>
      <c r="MG286" s="265"/>
      <c r="MH286" s="265"/>
      <c r="MI286" s="265"/>
      <c r="MJ286" s="265"/>
      <c r="MK286" s="265"/>
      <c r="ML286" s="265"/>
      <c r="MM286" s="265"/>
      <c r="MN286" s="265"/>
      <c r="MO286" s="265"/>
      <c r="MP286" s="265"/>
      <c r="MQ286" s="265"/>
      <c r="MR286" s="265"/>
      <c r="MS286" s="265"/>
      <c r="MT286" s="265"/>
      <c r="MU286" s="265"/>
      <c r="MV286" s="265"/>
      <c r="MW286" s="265"/>
      <c r="MX286" s="265"/>
      <c r="MY286" s="265"/>
      <c r="MZ286" s="265"/>
      <c r="NA286" s="265"/>
      <c r="NB286" s="265"/>
      <c r="NC286" s="265"/>
      <c r="ND286" s="265"/>
      <c r="NE286" s="265"/>
      <c r="NF286" s="265"/>
      <c r="NG286" s="265"/>
      <c r="NH286" s="265"/>
      <c r="NI286" s="265"/>
      <c r="NJ286" s="265"/>
      <c r="NK286" s="265"/>
      <c r="NL286" s="265"/>
      <c r="NM286" s="265"/>
      <c r="NN286" s="265"/>
      <c r="NO286" s="265"/>
      <c r="NP286" s="265"/>
      <c r="NQ286" s="265"/>
      <c r="NR286" s="265"/>
      <c r="NS286" s="265"/>
      <c r="NT286" s="265"/>
      <c r="NU286" s="265"/>
      <c r="NV286" s="265"/>
      <c r="NW286" s="265"/>
      <c r="NX286" s="265"/>
      <c r="NY286" s="265"/>
      <c r="NZ286" s="265"/>
      <c r="OA286" s="265"/>
      <c r="OB286" s="265"/>
      <c r="OC286" s="265"/>
      <c r="OD286" s="265"/>
      <c r="OE286" s="265"/>
      <c r="OF286" s="265"/>
      <c r="OG286" s="265"/>
      <c r="OH286" s="265"/>
      <c r="OI286" s="265"/>
      <c r="OJ286" s="265"/>
      <c r="OK286" s="265"/>
      <c r="OL286" s="265"/>
      <c r="OM286" s="265"/>
      <c r="ON286" s="265"/>
      <c r="OO286" s="265"/>
      <c r="OP286" s="265"/>
      <c r="OQ286" s="265"/>
      <c r="OR286" s="265"/>
      <c r="OS286" s="267">
        <f>IF(ISERROR(#REF!),0,1)</f>
        <v>0</v>
      </c>
      <c r="OT286" s="267">
        <f t="shared" si="74"/>
        <v>0</v>
      </c>
      <c r="OU286" s="267">
        <f t="shared" si="75"/>
        <v>1</v>
      </c>
      <c r="OV286" s="222"/>
      <c r="OW286" s="222"/>
      <c r="OX286" s="222"/>
      <c r="OY286" s="222"/>
      <c r="OZ286" s="222"/>
      <c r="PA286" s="222"/>
      <c r="PB286" s="222"/>
      <c r="PC286" s="222"/>
      <c r="PD286" s="222"/>
      <c r="PE286" s="222"/>
      <c r="PF286" s="222"/>
      <c r="PG286" s="222"/>
      <c r="PH286" s="222"/>
      <c r="PI286" s="222"/>
      <c r="PJ286" s="222"/>
      <c r="PK286" s="222"/>
      <c r="PL286" s="222"/>
      <c r="PM286" s="222"/>
      <c r="PN286" s="222"/>
      <c r="PO286" s="222"/>
      <c r="PP286" s="222"/>
      <c r="PQ286" s="222"/>
      <c r="PR286" s="222"/>
      <c r="PS286" s="222"/>
      <c r="PT286" s="222"/>
      <c r="PU286" s="222"/>
      <c r="PV286" s="222"/>
      <c r="PW286" s="222"/>
      <c r="PX286" s="222"/>
      <c r="PY286" s="222"/>
      <c r="PZ286" s="222"/>
      <c r="QA286" s="222"/>
      <c r="QB286" s="222"/>
      <c r="QC286" s="222"/>
      <c r="QD286" s="222"/>
      <c r="QE286" s="222"/>
      <c r="QF286" s="222"/>
      <c r="QG286" s="222"/>
      <c r="QH286" s="222"/>
      <c r="QI286" s="222"/>
      <c r="QJ286" s="222"/>
      <c r="QK286" s="222"/>
      <c r="QL286" s="222"/>
      <c r="QM286" s="222"/>
      <c r="QN286" s="222"/>
      <c r="QO286" s="222"/>
      <c r="QP286" s="222"/>
      <c r="QQ286" s="222"/>
      <c r="QR286" s="222"/>
      <c r="QS286" s="222"/>
      <c r="QT286" s="222"/>
      <c r="QU286" s="222"/>
      <c r="QV286" s="222"/>
      <c r="QW286" s="222"/>
      <c r="QX286" s="222"/>
      <c r="QY286" s="222"/>
      <c r="QZ286" s="222"/>
      <c r="RA286" s="222"/>
      <c r="RB286" s="222"/>
      <c r="RC286" s="222"/>
      <c r="RD286" s="222"/>
      <c r="RE286" s="222"/>
      <c r="RF286" s="222"/>
      <c r="RG286" s="222"/>
      <c r="RH286" s="222"/>
      <c r="RI286" s="222"/>
      <c r="RJ286" s="222"/>
      <c r="RK286" s="222"/>
      <c r="RL286" s="222"/>
      <c r="RM286" s="222"/>
      <c r="RN286" s="222"/>
      <c r="RO286" s="222"/>
      <c r="RP286" s="222"/>
      <c r="RQ286" s="222"/>
      <c r="RR286" s="222"/>
      <c r="RS286" s="222"/>
      <c r="RT286" s="222"/>
      <c r="RU286" s="222"/>
      <c r="RV286" s="222"/>
      <c r="RW286" s="222"/>
      <c r="RX286" s="222"/>
      <c r="RY286" s="222"/>
      <c r="RZ286" s="222"/>
      <c r="SA286" s="222"/>
      <c r="SB286" s="222"/>
      <c r="SC286" s="222"/>
      <c r="SD286" s="222"/>
      <c r="SE286" s="222"/>
      <c r="SF286" s="222"/>
      <c r="SG286" s="222"/>
      <c r="SH286" s="222"/>
      <c r="SI286" s="222"/>
      <c r="SJ286" s="222"/>
      <c r="SK286" s="222"/>
      <c r="SL286" s="222"/>
      <c r="SM286" s="222"/>
      <c r="SN286" s="222"/>
      <c r="SO286" s="222"/>
      <c r="SP286" s="222"/>
      <c r="SQ286" s="222"/>
      <c r="SR286" s="222"/>
      <c r="SS286" s="222"/>
      <c r="ST286" s="222"/>
      <c r="SU286" s="222"/>
      <c r="SV286" s="222"/>
      <c r="SW286" s="222"/>
      <c r="SX286" s="222"/>
      <c r="SY286" s="222"/>
      <c r="SZ286" s="222"/>
      <c r="TA286" s="222"/>
      <c r="TB286" s="222"/>
      <c r="TC286" s="222"/>
      <c r="TD286" s="222"/>
      <c r="TE286" s="222"/>
      <c r="TF286" s="222"/>
      <c r="TG286" s="222"/>
      <c r="TH286" s="222"/>
      <c r="TI286" s="222"/>
      <c r="TJ286" s="222"/>
      <c r="TK286" s="222"/>
      <c r="TL286" s="222"/>
      <c r="TM286" s="222"/>
      <c r="TN286" s="222"/>
      <c r="TO286" s="222"/>
      <c r="TP286" s="222"/>
      <c r="TQ286" s="222"/>
      <c r="TR286" s="222"/>
      <c r="TS286" s="222"/>
      <c r="TT286" s="222"/>
      <c r="TU286" s="222"/>
      <c r="TV286" s="222"/>
      <c r="TW286" s="222"/>
      <c r="TX286" s="222"/>
      <c r="TY286" s="222"/>
      <c r="TZ286" s="222"/>
      <c r="UA286" s="222"/>
      <c r="UB286" s="222"/>
      <c r="UC286" s="222"/>
      <c r="UD286" s="222"/>
      <c r="UE286" s="222"/>
      <c r="UF286" s="222"/>
      <c r="UG286" s="222"/>
      <c r="UH286" s="222"/>
      <c r="UI286" s="222"/>
      <c r="UJ286" s="222"/>
      <c r="UK286" s="222"/>
      <c r="UL286" s="222"/>
      <c r="UM286" s="222"/>
      <c r="UN286" s="222"/>
      <c r="UO286" s="222"/>
      <c r="UP286" s="222"/>
      <c r="UQ286" s="222"/>
      <c r="UR286" s="222"/>
      <c r="US286" s="222"/>
      <c r="UT286" s="222"/>
      <c r="UU286" s="222"/>
      <c r="UV286" s="222"/>
      <c r="UW286" s="222"/>
      <c r="UX286" s="222"/>
      <c r="UY286" s="222"/>
      <c r="UZ286" s="222"/>
      <c r="VA286" s="222"/>
      <c r="VB286" s="222"/>
      <c r="VC286" s="222"/>
      <c r="VD286" s="222"/>
      <c r="VE286" s="222"/>
      <c r="VF286" s="222"/>
      <c r="VG286" s="222"/>
      <c r="VH286" s="222"/>
      <c r="VI286" s="222"/>
      <c r="VJ286" s="222"/>
      <c r="VK286" s="222"/>
      <c r="VL286" s="222"/>
      <c r="VM286" s="222"/>
      <c r="VN286" s="222"/>
      <c r="VO286" s="222"/>
      <c r="VP286" s="222"/>
      <c r="VQ286" s="222"/>
      <c r="VR286" s="222"/>
      <c r="VS286" s="222"/>
      <c r="VT286" s="222"/>
      <c r="VU286" s="222"/>
      <c r="VV286" s="222"/>
      <c r="VW286" s="222"/>
      <c r="VX286" s="222"/>
      <c r="VY286" s="222"/>
      <c r="VZ286" s="222"/>
      <c r="WA286" s="222"/>
      <c r="WB286" s="222"/>
      <c r="WC286" s="222"/>
      <c r="WD286" s="222"/>
      <c r="WE286" s="222"/>
      <c r="WF286" s="222"/>
      <c r="WG286" s="222"/>
      <c r="WH286" s="222"/>
      <c r="WI286" s="222"/>
      <c r="WJ286" s="222"/>
      <c r="WK286" s="222"/>
      <c r="WL286" s="222"/>
      <c r="WM286" s="222"/>
      <c r="WN286" s="222"/>
      <c r="WO286" s="222"/>
      <c r="WP286" s="222"/>
      <c r="WQ286" s="222"/>
      <c r="WR286" s="222"/>
      <c r="WS286" s="222"/>
      <c r="WT286" s="222"/>
      <c r="WU286" s="222"/>
      <c r="WV286" s="222"/>
      <c r="WW286" s="222"/>
      <c r="WX286" s="222"/>
      <c r="WY286" s="222"/>
      <c r="WZ286" s="222"/>
      <c r="XA286" s="222"/>
      <c r="XB286" s="222"/>
      <c r="XC286" s="222"/>
      <c r="XD286" s="222"/>
      <c r="XE286" s="222"/>
      <c r="XF286" s="222"/>
      <c r="XG286" s="222"/>
      <c r="XH286" s="222"/>
      <c r="XI286" s="222"/>
      <c r="XJ286" s="222"/>
      <c r="XK286" s="222"/>
      <c r="XL286" s="222"/>
      <c r="XM286" s="222"/>
      <c r="XN286" s="222"/>
      <c r="XO286" s="222"/>
      <c r="XP286" s="222"/>
      <c r="XQ286" s="222"/>
      <c r="XR286" s="222"/>
      <c r="XS286" s="222"/>
      <c r="XT286" s="222"/>
      <c r="XU286" s="222"/>
      <c r="XV286" s="222"/>
      <c r="XW286" s="222"/>
      <c r="XX286" s="222"/>
      <c r="XY286" s="222"/>
      <c r="XZ286" s="222"/>
      <c r="YA286" s="222"/>
      <c r="YB286" s="222"/>
      <c r="YC286" s="222"/>
      <c r="YD286" s="222"/>
      <c r="YE286" s="222"/>
      <c r="YF286" s="222"/>
      <c r="YG286" s="222"/>
      <c r="YH286" s="222"/>
      <c r="YI286" s="222"/>
      <c r="YJ286" s="222"/>
      <c r="YK286" s="222"/>
      <c r="YL286" s="222"/>
      <c r="YM286" s="222"/>
      <c r="YN286" s="222"/>
      <c r="YO286" s="222"/>
      <c r="YP286" s="222"/>
      <c r="YQ286" s="222"/>
      <c r="YR286" s="222"/>
      <c r="YS286" s="222"/>
      <c r="YT286" s="222"/>
      <c r="YU286" s="222"/>
      <c r="YV286" s="222"/>
      <c r="YW286" s="222"/>
      <c r="YX286" s="222"/>
      <c r="YY286" s="222"/>
      <c r="YZ286" s="222"/>
      <c r="ZA286" s="222"/>
      <c r="ZB286" s="222"/>
      <c r="ZC286" s="222"/>
      <c r="ZD286" s="222"/>
      <c r="ZE286" s="222"/>
      <c r="ZF286" s="222"/>
      <c r="ZG286" s="222"/>
      <c r="ZH286" s="222"/>
      <c r="ZI286" s="222"/>
      <c r="ZJ286" s="222"/>
      <c r="ZK286" s="222"/>
      <c r="ZL286" s="222"/>
      <c r="ZM286" s="222"/>
      <c r="ZN286" s="222"/>
      <c r="ZO286" s="222"/>
      <c r="ZP286" s="222"/>
      <c r="ZQ286" s="222"/>
      <c r="ZR286" s="222"/>
      <c r="ZS286" s="222"/>
      <c r="ZT286" s="222"/>
      <c r="ZU286" s="222"/>
      <c r="ZV286" s="222"/>
      <c r="ZW286" s="222"/>
      <c r="ZX286" s="222"/>
      <c r="ZY286" s="222"/>
      <c r="ZZ286" s="222"/>
      <c r="AAA286" s="222"/>
      <c r="AAB286" s="222"/>
      <c r="AAC286" s="222"/>
      <c r="AAD286" s="222"/>
      <c r="AAE286" s="222"/>
      <c r="AAF286" s="222"/>
      <c r="AAG286" s="222"/>
      <c r="AAH286" s="222"/>
      <c r="AAI286" s="222"/>
      <c r="AAJ286" s="222"/>
      <c r="AAK286" s="222"/>
      <c r="AAL286" s="222"/>
      <c r="AAM286" s="222"/>
      <c r="AAN286" s="222"/>
      <c r="AAO286" s="222"/>
      <c r="AAP286" s="222"/>
      <c r="AAQ286" s="222"/>
      <c r="AAR286" s="222"/>
      <c r="AAS286" s="222"/>
      <c r="AAT286" s="222"/>
      <c r="AAU286" s="222"/>
      <c r="AAV286" s="222"/>
      <c r="AAW286" s="222"/>
      <c r="AAX286" s="222"/>
      <c r="AAY286" s="222"/>
      <c r="AAZ286" s="222"/>
      <c r="ABA286" s="222"/>
      <c r="ABB286" s="222"/>
      <c r="ABC286" s="222"/>
      <c r="ABD286" s="222"/>
      <c r="ABE286" s="222"/>
      <c r="ABF286" s="222"/>
      <c r="ABG286" s="222"/>
      <c r="ABH286" s="222"/>
      <c r="ABI286" s="222"/>
      <c r="ABJ286" s="222"/>
      <c r="ABK286" s="222"/>
      <c r="ABL286" s="222"/>
      <c r="ABM286" s="222"/>
      <c r="ABN286" s="222"/>
      <c r="ABO286" s="222"/>
      <c r="ABP286" s="222"/>
      <c r="ABQ286" s="222"/>
      <c r="ABR286" s="222"/>
      <c r="ABS286" s="222"/>
      <c r="ABT286" s="222"/>
      <c r="ABU286" s="222"/>
      <c r="ABV286" s="222"/>
      <c r="ABW286" s="222"/>
      <c r="ABX286" s="222"/>
      <c r="ABY286" s="222"/>
      <c r="ABZ286" s="222"/>
      <c r="ACA286" s="222"/>
      <c r="ACB286" s="222"/>
      <c r="ACC286" s="222"/>
      <c r="ACD286" s="222"/>
      <c r="ACE286" s="222"/>
      <c r="ACF286" s="222"/>
      <c r="ACG286" s="222"/>
      <c r="ACH286" s="222"/>
      <c r="ACI286" s="222"/>
      <c r="ACJ286" s="222"/>
      <c r="ACK286" s="222"/>
      <c r="ACL286" s="222"/>
      <c r="ACM286" s="222"/>
      <c r="ACN286" s="222"/>
      <c r="ACO286" s="222"/>
      <c r="ACP286" s="222"/>
      <c r="ACQ286" s="222"/>
      <c r="ACR286" s="222"/>
      <c r="ACS286" s="222"/>
      <c r="ACT286" s="222"/>
      <c r="ACU286" s="222"/>
      <c r="ACV286" s="222"/>
      <c r="ACW286" s="222"/>
      <c r="ACX286" s="222"/>
      <c r="ACY286" s="222"/>
      <c r="ACZ286" s="222"/>
      <c r="ADA286" s="222"/>
      <c r="ADB286" s="222"/>
      <c r="ADC286" s="222"/>
      <c r="ADD286" s="222"/>
      <c r="ADE286" s="222"/>
      <c r="ADF286" s="222"/>
      <c r="ADG286" s="222"/>
      <c r="ADH286" s="222"/>
      <c r="ADI286" s="222"/>
      <c r="ADJ286" s="222"/>
      <c r="ADK286" s="222"/>
      <c r="ADL286" s="222"/>
      <c r="ADM286" s="222"/>
      <c r="ADN286" s="222"/>
      <c r="ADO286" s="222"/>
      <c r="ADP286" s="222"/>
      <c r="ADQ286" s="222"/>
      <c r="ADR286" s="222"/>
      <c r="ADS286" s="222"/>
      <c r="ADT286" s="222"/>
      <c r="ADU286" s="222"/>
      <c r="ADV286" s="222"/>
      <c r="ADW286" s="222"/>
      <c r="ADX286" s="222"/>
      <c r="ADY286" s="222"/>
      <c r="ADZ286" s="222"/>
      <c r="AEA286" s="222"/>
      <c r="AEB286" s="222"/>
      <c r="AEC286" s="222"/>
      <c r="AED286" s="222"/>
      <c r="AEE286" s="222"/>
      <c r="AEF286" s="222"/>
      <c r="AEG286" s="222"/>
      <c r="AEH286" s="222"/>
      <c r="AEI286" s="222"/>
      <c r="AEJ286" s="222"/>
      <c r="AEK286" s="222"/>
      <c r="AEL286" s="222"/>
      <c r="AEM286" s="222"/>
      <c r="AEN286" s="222"/>
      <c r="AEO286" s="222"/>
      <c r="AEP286" s="222"/>
      <c r="AEQ286" s="222"/>
      <c r="AER286" s="222"/>
      <c r="AES286" s="222"/>
      <c r="AET286" s="222"/>
      <c r="AEU286" s="222"/>
      <c r="AEV286" s="222"/>
      <c r="AEW286" s="222"/>
      <c r="AEX286" s="222"/>
      <c r="AEY286" s="222"/>
      <c r="AEZ286" s="222"/>
      <c r="AFA286" s="222"/>
      <c r="AFB286" s="222"/>
      <c r="AFC286" s="222"/>
      <c r="AFD286" s="222"/>
      <c r="AFE286" s="222"/>
      <c r="AFF286" s="222"/>
      <c r="AFG286" s="222"/>
      <c r="AFH286" s="222"/>
      <c r="AFI286" s="222"/>
      <c r="AFJ286" s="222"/>
      <c r="AFK286" s="222"/>
      <c r="AFL286" s="222"/>
      <c r="AFM286" s="222"/>
      <c r="AFN286" s="222"/>
      <c r="AFO286" s="222"/>
      <c r="AFP286" s="222"/>
      <c r="AFQ286" s="222"/>
      <c r="AFR286" s="222"/>
      <c r="AFS286" s="222"/>
      <c r="AFT286" s="222"/>
    </row>
    <row r="287" spans="1:852" s="64" customFormat="1">
      <c r="A287" s="101" t="s">
        <v>2954</v>
      </c>
      <c r="B287" s="101" t="s">
        <v>10057</v>
      </c>
      <c r="C287" s="840" t="str">
        <f>IF(Severity!F287&gt;=0.5,"YES","NO")</f>
        <v>NO</v>
      </c>
      <c r="D287" s="840" t="str">
        <f>IF(Severity!G287&gt;=0.5,"YES","NO")</f>
        <v>YES</v>
      </c>
      <c r="E287" s="111">
        <v>7</v>
      </c>
      <c r="F287" s="111">
        <v>2</v>
      </c>
      <c r="G287" s="270" t="s">
        <v>9621</v>
      </c>
      <c r="H287" s="270" t="s">
        <v>749</v>
      </c>
      <c r="I287" s="270" t="s">
        <v>455</v>
      </c>
      <c r="J287" s="270">
        <v>15</v>
      </c>
      <c r="K287" s="270" t="s">
        <v>455</v>
      </c>
      <c r="L287" s="265"/>
      <c r="M287" s="265"/>
      <c r="N287" s="270"/>
      <c r="O287" s="270" t="s">
        <v>455</v>
      </c>
      <c r="P287" s="265"/>
      <c r="Q287" s="265"/>
      <c r="R287" s="265"/>
      <c r="S287" s="270" t="s">
        <v>908</v>
      </c>
      <c r="T287" s="270">
        <v>21</v>
      </c>
      <c r="U287" s="125">
        <v>21.13</v>
      </c>
      <c r="V287" s="125">
        <v>6.85</v>
      </c>
      <c r="W287" s="125"/>
      <c r="X287" s="125"/>
      <c r="Y287" s="125">
        <v>14.2</v>
      </c>
      <c r="Z287" s="125">
        <v>8.1999999999999993</v>
      </c>
      <c r="AA287" s="125"/>
      <c r="AB287" s="125"/>
      <c r="AC287" s="125"/>
      <c r="AD287" s="125"/>
      <c r="AE287" s="114"/>
      <c r="AF287" s="125"/>
      <c r="AG287" s="125"/>
      <c r="AH287" s="125"/>
      <c r="AI287" s="265">
        <v>52</v>
      </c>
      <c r="AJ287" s="267">
        <f t="shared" si="72"/>
        <v>37</v>
      </c>
      <c r="AK287" s="267" t="s">
        <v>455</v>
      </c>
      <c r="AL287" s="270" t="s">
        <v>624</v>
      </c>
      <c r="AM287" s="119" t="s">
        <v>749</v>
      </c>
      <c r="AN287" s="270" t="s">
        <v>455</v>
      </c>
      <c r="AO287" s="270">
        <v>7</v>
      </c>
      <c r="AP287" s="270" t="s">
        <v>455</v>
      </c>
      <c r="AQ287" s="265"/>
      <c r="AR287" s="265"/>
      <c r="AS287" s="265"/>
      <c r="AT287" s="270" t="s">
        <v>455</v>
      </c>
      <c r="AU287" s="265"/>
      <c r="AV287" s="265"/>
      <c r="AW287" s="265"/>
      <c r="AX287" s="265" t="s">
        <v>908</v>
      </c>
      <c r="AY287" s="265">
        <v>21</v>
      </c>
      <c r="AZ287" s="114">
        <v>22.27</v>
      </c>
      <c r="BA287" s="114">
        <v>6.74</v>
      </c>
      <c r="BB287" s="114"/>
      <c r="BC287" s="114"/>
      <c r="BD287" s="114">
        <v>18.600000000000001</v>
      </c>
      <c r="BE287" s="114">
        <v>8.6</v>
      </c>
      <c r="BF287" s="114"/>
      <c r="BG287" s="114"/>
      <c r="BH287" s="114"/>
      <c r="BI287" s="114"/>
      <c r="BJ287" s="114"/>
      <c r="BK287" s="114"/>
      <c r="BL287" s="114"/>
      <c r="BM287" s="114"/>
      <c r="BN287" s="265">
        <v>54</v>
      </c>
      <c r="BO287" s="270">
        <f t="shared" si="73"/>
        <v>47</v>
      </c>
      <c r="BP287" s="270" t="s">
        <v>455</v>
      </c>
      <c r="BQ287" s="270"/>
      <c r="BR287" s="270" t="s">
        <v>455</v>
      </c>
      <c r="BS287" s="265"/>
      <c r="BT287" s="265"/>
      <c r="BU287" s="265"/>
      <c r="BV287" s="265"/>
      <c r="BW287" s="265"/>
      <c r="BX287" s="265"/>
      <c r="BY287" s="265"/>
      <c r="BZ287" s="265"/>
      <c r="CA287" s="265"/>
      <c r="CB287" s="265"/>
      <c r="CC287" s="265"/>
      <c r="CD287" s="270"/>
      <c r="CE287" s="114"/>
      <c r="CF287" s="114"/>
      <c r="CG287" s="114"/>
      <c r="CH287" s="114"/>
      <c r="CI287" s="114"/>
      <c r="CJ287" s="114"/>
      <c r="CK287" s="114"/>
      <c r="CL287" s="114"/>
      <c r="CM287" s="114"/>
      <c r="CN287" s="114"/>
      <c r="CO287" s="114"/>
      <c r="CP287" s="114"/>
      <c r="CQ287" s="114"/>
      <c r="CR287" s="114"/>
      <c r="CS287" s="265"/>
      <c r="CT287" s="265"/>
      <c r="CU287" s="265"/>
      <c r="CV287" s="270"/>
      <c r="CW287" s="270" t="s">
        <v>455</v>
      </c>
      <c r="CX287" s="270"/>
      <c r="CY287" s="265"/>
      <c r="CZ287" s="265"/>
      <c r="DA287" s="265"/>
      <c r="DB287" s="265"/>
      <c r="DC287" s="265"/>
      <c r="DD287" s="265"/>
      <c r="DE287" s="265"/>
      <c r="DF287" s="265"/>
      <c r="DG287" s="265"/>
      <c r="DH287" s="265"/>
      <c r="DI287" s="265"/>
      <c r="DJ287" s="125"/>
      <c r="DK287" s="125"/>
      <c r="DL287" s="125"/>
      <c r="DM287" s="125"/>
      <c r="DN287" s="125"/>
      <c r="DO287" s="125"/>
      <c r="DP287" s="125"/>
      <c r="DQ287" s="125"/>
      <c r="DR287" s="125"/>
      <c r="DS287" s="125"/>
      <c r="DT287" s="125"/>
      <c r="DU287" s="125"/>
      <c r="DV287" s="125"/>
      <c r="DW287" s="125"/>
      <c r="DX287" s="265"/>
      <c r="DY287" s="265"/>
      <c r="DZ287" s="265"/>
      <c r="EA287" s="265"/>
      <c r="EB287" s="270" t="s">
        <v>455</v>
      </c>
      <c r="EC287" s="265"/>
      <c r="ED287" s="265"/>
      <c r="EE287" s="265"/>
      <c r="EF287" s="265"/>
      <c r="EG287" s="265"/>
      <c r="EH287" s="265"/>
      <c r="EI287" s="265"/>
      <c r="EJ287" s="265"/>
      <c r="EK287" s="265"/>
      <c r="EL287" s="265"/>
      <c r="EM287" s="265"/>
      <c r="EN287" s="265"/>
      <c r="EO287" s="125"/>
      <c r="EP287" s="125"/>
      <c r="EQ287" s="125"/>
      <c r="ER287" s="125"/>
      <c r="ES287" s="125"/>
      <c r="ET287" s="125"/>
      <c r="EU287" s="125"/>
      <c r="EV287" s="125"/>
      <c r="EW287" s="125"/>
      <c r="EX287" s="125"/>
      <c r="EY287" s="125"/>
      <c r="EZ287" s="125"/>
      <c r="FA287" s="125"/>
      <c r="FB287" s="125"/>
      <c r="FC287" s="265"/>
      <c r="FD287" s="265"/>
      <c r="FE287" s="265"/>
      <c r="FF287" s="270" t="s">
        <v>455</v>
      </c>
      <c r="FG287" s="270"/>
      <c r="FH287" s="265"/>
      <c r="FI287" s="265"/>
      <c r="FJ287" s="265"/>
      <c r="FK287" s="265"/>
      <c r="FL287" s="265"/>
      <c r="FM287" s="265"/>
      <c r="FN287" s="265"/>
      <c r="FO287" s="265"/>
      <c r="FP287" s="265"/>
      <c r="FQ287" s="265"/>
      <c r="FR287" s="265"/>
      <c r="FS287" s="265"/>
      <c r="FT287" s="265"/>
      <c r="FU287" s="265"/>
      <c r="FV287" s="265"/>
      <c r="FW287" s="265"/>
      <c r="FX287" s="265"/>
      <c r="FY287" s="265"/>
      <c r="FZ287" s="265"/>
      <c r="GA287" s="265"/>
      <c r="GB287" s="265"/>
      <c r="GC287" s="265"/>
      <c r="GD287" s="265"/>
      <c r="GE287" s="265"/>
      <c r="GF287" s="265"/>
      <c r="GG287" s="265"/>
      <c r="GH287" s="265"/>
      <c r="GI287" s="265"/>
      <c r="GJ287" s="265"/>
      <c r="GK287" s="265"/>
      <c r="GL287" s="265"/>
      <c r="GM287" s="265"/>
      <c r="GN287" s="265"/>
      <c r="GO287" s="265"/>
      <c r="GP287" s="265"/>
      <c r="GQ287" s="265"/>
      <c r="GR287" s="265"/>
      <c r="GS287" s="265"/>
      <c r="GT287" s="265"/>
      <c r="GU287" s="265"/>
      <c r="GV287" s="265"/>
      <c r="GW287" s="265"/>
      <c r="GX287" s="265"/>
      <c r="GY287" s="265"/>
      <c r="GZ287" s="265"/>
      <c r="HA287" s="265"/>
      <c r="HB287" s="265"/>
      <c r="HC287" s="265"/>
      <c r="HD287" s="270" t="s">
        <v>455</v>
      </c>
      <c r="HE287" s="265"/>
      <c r="HF287" s="265"/>
      <c r="HG287" s="270"/>
      <c r="HH287" s="265"/>
      <c r="HI287" s="265"/>
      <c r="HJ287" s="265"/>
      <c r="HK287" s="265"/>
      <c r="HL287" s="265"/>
      <c r="HM287" s="265"/>
      <c r="HN287" s="265"/>
      <c r="HO287" s="265"/>
      <c r="HP287" s="265"/>
      <c r="HQ287" s="265"/>
      <c r="HR287" s="265"/>
      <c r="HS287" s="265"/>
      <c r="HT287" s="265"/>
      <c r="HU287" s="265"/>
      <c r="HV287" s="265"/>
      <c r="HW287" s="265"/>
      <c r="HX287" s="265"/>
      <c r="HY287" s="265"/>
      <c r="HZ287" s="265"/>
      <c r="IA287" s="265"/>
      <c r="IB287" s="265"/>
      <c r="IC287" s="265"/>
      <c r="ID287" s="265"/>
      <c r="IE287" s="265"/>
      <c r="IF287" s="265"/>
      <c r="IG287" s="265"/>
      <c r="IH287" s="265"/>
      <c r="II287" s="265"/>
      <c r="IJ287" s="265"/>
      <c r="IK287" s="265"/>
      <c r="IL287" s="265"/>
      <c r="IM287" s="265"/>
      <c r="IN287" s="265"/>
      <c r="IO287" s="265"/>
      <c r="IP287" s="265"/>
      <c r="IQ287" s="265"/>
      <c r="IR287" s="265"/>
      <c r="IS287" s="270" t="s">
        <v>455</v>
      </c>
      <c r="IT287" s="265"/>
      <c r="IU287" s="265"/>
      <c r="IV287" s="265"/>
      <c r="IW287" s="265"/>
      <c r="IX287" s="265"/>
      <c r="IY287" s="265"/>
      <c r="IZ287" s="265"/>
      <c r="JA287" s="265"/>
      <c r="JB287" s="265"/>
      <c r="JC287" s="265"/>
      <c r="JD287" s="265"/>
      <c r="JE287" s="265"/>
      <c r="JF287" s="265"/>
      <c r="JG287" s="265"/>
      <c r="JH287" s="265"/>
      <c r="JI287" s="265"/>
      <c r="JJ287" s="265"/>
      <c r="JK287" s="265"/>
      <c r="JL287" s="265"/>
      <c r="JM287" s="265"/>
      <c r="JN287" s="265"/>
      <c r="JO287" s="265"/>
      <c r="JP287" s="265"/>
      <c r="JQ287" s="265"/>
      <c r="JR287" s="265"/>
      <c r="JS287" s="265"/>
      <c r="JT287" s="265"/>
      <c r="JU287" s="265"/>
      <c r="JV287" s="265"/>
      <c r="JW287" s="265"/>
      <c r="JX287" s="265"/>
      <c r="JY287" s="265"/>
      <c r="JZ287" s="265"/>
      <c r="KA287" s="265"/>
      <c r="KB287" s="265"/>
      <c r="KC287" s="265"/>
      <c r="KD287" s="265"/>
      <c r="KE287" s="270" t="s">
        <v>455</v>
      </c>
      <c r="KF287" s="265"/>
      <c r="KG287" s="265"/>
      <c r="KH287" s="265"/>
      <c r="KI287" s="270"/>
      <c r="KJ287" s="265"/>
      <c r="KK287" s="265"/>
      <c r="KL287" s="265"/>
      <c r="KM287" s="265"/>
      <c r="KN287" s="265"/>
      <c r="KO287" s="265"/>
      <c r="KP287" s="265"/>
      <c r="KQ287" s="265"/>
      <c r="KR287" s="265"/>
      <c r="KS287" s="265"/>
      <c r="KT287" s="265"/>
      <c r="KU287" s="265"/>
      <c r="KV287" s="265"/>
      <c r="KW287" s="265"/>
      <c r="KX287" s="265"/>
      <c r="KY287" s="265"/>
      <c r="KZ287" s="265"/>
      <c r="LA287" s="265"/>
      <c r="LB287" s="265"/>
      <c r="LC287" s="265"/>
      <c r="LD287" s="265"/>
      <c r="LE287" s="265"/>
      <c r="LF287" s="265"/>
      <c r="LG287" s="265"/>
      <c r="LH287" s="265"/>
      <c r="LI287" s="265"/>
      <c r="LJ287" s="265"/>
      <c r="LK287" s="265"/>
      <c r="LL287" s="265"/>
      <c r="LM287" s="265"/>
      <c r="LN287" s="265"/>
      <c r="LO287" s="265"/>
      <c r="LP287" s="265"/>
      <c r="LQ287" s="265"/>
      <c r="LR287" s="265"/>
      <c r="LS287" s="265"/>
      <c r="LT287" s="270" t="s">
        <v>455</v>
      </c>
      <c r="LU287" s="265"/>
      <c r="LV287" s="265"/>
      <c r="LW287" s="265"/>
      <c r="LX287" s="265"/>
      <c r="LY287" s="265"/>
      <c r="LZ287" s="265"/>
      <c r="MA287" s="265"/>
      <c r="MB287" s="265"/>
      <c r="MC287" s="265"/>
      <c r="MD287" s="265"/>
      <c r="ME287" s="265"/>
      <c r="MF287" s="265"/>
      <c r="MG287" s="265"/>
      <c r="MH287" s="265"/>
      <c r="MI287" s="265"/>
      <c r="MJ287" s="265"/>
      <c r="MK287" s="265"/>
      <c r="ML287" s="265"/>
      <c r="MM287" s="265"/>
      <c r="MN287" s="265"/>
      <c r="MO287" s="265"/>
      <c r="MP287" s="265"/>
      <c r="MQ287" s="265"/>
      <c r="MR287" s="265"/>
      <c r="MS287" s="265"/>
      <c r="MT287" s="265"/>
      <c r="MU287" s="265"/>
      <c r="MV287" s="265"/>
      <c r="MW287" s="265"/>
      <c r="MX287" s="265"/>
      <c r="MY287" s="265"/>
      <c r="MZ287" s="265"/>
      <c r="NA287" s="265"/>
      <c r="NB287" s="265"/>
      <c r="NC287" s="265"/>
      <c r="ND287" s="265"/>
      <c r="NE287" s="265"/>
      <c r="NF287" s="217"/>
      <c r="NG287" s="217"/>
      <c r="NH287" s="217"/>
      <c r="NI287" s="217"/>
      <c r="NJ287" s="217"/>
      <c r="NK287" s="217"/>
      <c r="NL287" s="217"/>
      <c r="NM287" s="217"/>
      <c r="NN287" s="217"/>
      <c r="NO287" s="217"/>
      <c r="NP287" s="217"/>
      <c r="NQ287" s="217"/>
      <c r="NR287" s="217"/>
      <c r="NS287" s="217"/>
      <c r="NT287" s="217"/>
      <c r="NU287" s="217"/>
      <c r="NV287" s="217"/>
      <c r="NW287" s="217"/>
      <c r="NX287" s="217"/>
      <c r="NY287" s="217"/>
      <c r="NZ287" s="217"/>
      <c r="OA287" s="217"/>
      <c r="OB287" s="217"/>
      <c r="OC287" s="217"/>
      <c r="OD287" s="217"/>
      <c r="OE287" s="217"/>
      <c r="OF287" s="217"/>
      <c r="OG287" s="217"/>
      <c r="OH287" s="217"/>
      <c r="OI287" s="217"/>
      <c r="OJ287" s="217"/>
      <c r="OK287" s="217"/>
      <c r="OL287" s="217"/>
      <c r="OM287" s="217"/>
      <c r="ON287" s="217"/>
      <c r="OO287" s="217"/>
      <c r="OP287" s="217"/>
      <c r="OQ287" s="217"/>
      <c r="OR287" s="217"/>
      <c r="OS287" s="267">
        <f>IF(ISERROR(#REF!),0,1)</f>
        <v>0</v>
      </c>
      <c r="OT287" s="267">
        <f t="shared" si="74"/>
        <v>0</v>
      </c>
      <c r="OU287" s="267">
        <f t="shared" si="75"/>
        <v>1</v>
      </c>
      <c r="OV287" s="223"/>
      <c r="OW287" s="223"/>
      <c r="OX287" s="223"/>
      <c r="OY287" s="223"/>
      <c r="OZ287" s="223"/>
      <c r="PA287" s="223"/>
      <c r="PB287" s="223"/>
      <c r="PC287" s="223"/>
      <c r="PD287" s="223"/>
      <c r="PE287" s="223"/>
      <c r="PF287" s="223"/>
      <c r="PG287" s="223"/>
      <c r="PH287" s="223"/>
      <c r="PI287" s="223"/>
      <c r="PJ287" s="223"/>
      <c r="PK287" s="223"/>
      <c r="PL287" s="223"/>
      <c r="PM287" s="223"/>
      <c r="PN287" s="223"/>
      <c r="PO287" s="223"/>
      <c r="PP287" s="223"/>
      <c r="PQ287" s="223"/>
      <c r="PR287" s="223"/>
      <c r="PS287" s="223"/>
      <c r="PT287" s="223"/>
      <c r="PU287" s="223"/>
      <c r="PV287" s="223"/>
      <c r="PW287" s="223"/>
      <c r="PX287" s="223"/>
      <c r="PY287" s="223"/>
      <c r="PZ287" s="223"/>
      <c r="QA287" s="223"/>
      <c r="QB287" s="223"/>
      <c r="QC287" s="223"/>
      <c r="QD287" s="223"/>
      <c r="QE287" s="223"/>
      <c r="QF287" s="223"/>
      <c r="QG287" s="223"/>
      <c r="QH287" s="223"/>
      <c r="QI287" s="223"/>
      <c r="QJ287" s="223"/>
      <c r="QK287" s="223"/>
      <c r="QL287" s="223"/>
      <c r="QM287" s="223"/>
      <c r="QN287" s="223"/>
      <c r="QO287" s="223"/>
      <c r="QP287" s="223"/>
      <c r="QQ287" s="223"/>
      <c r="QR287" s="223"/>
      <c r="QS287" s="223"/>
      <c r="QT287" s="223"/>
      <c r="QU287" s="223"/>
      <c r="QV287" s="223"/>
      <c r="QW287" s="223"/>
      <c r="QX287" s="223"/>
      <c r="QY287" s="223"/>
      <c r="QZ287" s="223"/>
      <c r="RA287" s="223"/>
      <c r="RB287" s="223"/>
      <c r="RC287" s="223"/>
      <c r="RD287" s="223"/>
      <c r="RE287" s="223"/>
      <c r="RF287" s="223"/>
      <c r="RG287" s="223"/>
      <c r="RH287" s="223"/>
      <c r="RI287" s="223"/>
      <c r="RJ287" s="223"/>
      <c r="RK287" s="223"/>
      <c r="RL287" s="223"/>
      <c r="RM287" s="223"/>
      <c r="RN287" s="223"/>
      <c r="RO287" s="223"/>
      <c r="RP287" s="223"/>
      <c r="RQ287" s="223"/>
      <c r="RR287" s="223"/>
      <c r="RS287" s="223"/>
      <c r="RT287" s="223"/>
      <c r="RU287" s="223"/>
      <c r="RV287" s="223"/>
      <c r="RW287" s="223"/>
      <c r="RX287" s="223"/>
      <c r="RY287" s="223"/>
      <c r="RZ287" s="223"/>
      <c r="SA287" s="223"/>
      <c r="SB287" s="223"/>
      <c r="SC287" s="223"/>
      <c r="SD287" s="223"/>
      <c r="SE287" s="223"/>
      <c r="SF287" s="223"/>
      <c r="SG287" s="223"/>
      <c r="SH287" s="223"/>
      <c r="SI287" s="223"/>
      <c r="SJ287" s="223"/>
      <c r="SK287" s="223"/>
      <c r="SL287" s="223"/>
      <c r="SM287" s="223"/>
      <c r="SN287" s="223"/>
      <c r="SO287" s="223"/>
      <c r="SP287" s="223"/>
      <c r="SQ287" s="223"/>
      <c r="SR287" s="223"/>
      <c r="SS287" s="223"/>
      <c r="ST287" s="223"/>
      <c r="SU287" s="223"/>
      <c r="SV287" s="223"/>
      <c r="SW287" s="223"/>
      <c r="SX287" s="223"/>
      <c r="SY287" s="223"/>
      <c r="SZ287" s="223"/>
      <c r="TA287" s="223"/>
      <c r="TB287" s="223"/>
      <c r="TC287" s="223"/>
      <c r="TD287" s="223"/>
      <c r="TE287" s="223"/>
      <c r="TF287" s="223"/>
      <c r="TG287" s="223"/>
      <c r="TH287" s="223"/>
      <c r="TI287" s="223"/>
      <c r="TJ287" s="223"/>
      <c r="TK287" s="223"/>
      <c r="TL287" s="223"/>
      <c r="TM287" s="223"/>
      <c r="TN287" s="223"/>
      <c r="TO287" s="223"/>
      <c r="TP287" s="223"/>
      <c r="TQ287" s="223"/>
      <c r="TR287" s="223"/>
      <c r="TS287" s="223"/>
      <c r="TT287" s="223"/>
      <c r="TU287" s="223"/>
      <c r="TV287" s="223"/>
      <c r="TW287" s="223"/>
      <c r="TX287" s="223"/>
      <c r="TY287" s="223"/>
      <c r="TZ287" s="223"/>
      <c r="UA287" s="223"/>
      <c r="UB287" s="223"/>
      <c r="UC287" s="223"/>
      <c r="UD287" s="223"/>
      <c r="UE287" s="223"/>
      <c r="UF287" s="223"/>
      <c r="UG287" s="223"/>
      <c r="UH287" s="223"/>
      <c r="UI287" s="223"/>
      <c r="UJ287" s="223"/>
      <c r="UK287" s="223"/>
      <c r="UL287" s="223"/>
      <c r="UM287" s="223"/>
      <c r="UN287" s="223"/>
      <c r="UO287" s="223"/>
      <c r="UP287" s="223"/>
      <c r="UQ287" s="223"/>
      <c r="UR287" s="223"/>
      <c r="US287" s="223"/>
      <c r="UT287" s="223"/>
      <c r="UU287" s="223"/>
      <c r="UV287" s="223"/>
      <c r="UW287" s="223"/>
      <c r="UX287" s="223"/>
      <c r="UY287" s="223"/>
      <c r="UZ287" s="223"/>
      <c r="VA287" s="223"/>
      <c r="VB287" s="223"/>
      <c r="VC287" s="223"/>
      <c r="VD287" s="223"/>
      <c r="VE287" s="223"/>
      <c r="VF287" s="223"/>
      <c r="VG287" s="223"/>
      <c r="VH287" s="223"/>
      <c r="VI287" s="223"/>
      <c r="VJ287" s="223"/>
      <c r="VK287" s="223"/>
      <c r="VL287" s="223"/>
      <c r="VM287" s="223"/>
      <c r="VN287" s="223"/>
      <c r="VO287" s="223"/>
      <c r="VP287" s="223"/>
      <c r="VQ287" s="223"/>
      <c r="VR287" s="223"/>
      <c r="VS287" s="223"/>
      <c r="VT287" s="223"/>
      <c r="VU287" s="223"/>
      <c r="VV287" s="223"/>
      <c r="VW287" s="223"/>
      <c r="VX287" s="223"/>
      <c r="VY287" s="223"/>
      <c r="VZ287" s="223"/>
      <c r="WA287" s="223"/>
      <c r="WB287" s="223"/>
      <c r="WC287" s="223"/>
      <c r="WD287" s="223"/>
      <c r="WE287" s="223"/>
      <c r="WF287" s="223"/>
      <c r="WG287" s="223"/>
      <c r="WH287" s="223"/>
      <c r="WI287" s="223"/>
      <c r="WJ287" s="223"/>
      <c r="WK287" s="223"/>
      <c r="WL287" s="223"/>
      <c r="WM287" s="223"/>
      <c r="WN287" s="223"/>
      <c r="WO287" s="223"/>
      <c r="WP287" s="223"/>
      <c r="WQ287" s="223"/>
      <c r="WR287" s="223"/>
      <c r="WS287" s="223"/>
      <c r="WT287" s="223"/>
      <c r="WU287" s="223"/>
      <c r="WV287" s="223"/>
      <c r="WW287" s="223"/>
      <c r="WX287" s="223"/>
      <c r="WY287" s="223"/>
      <c r="WZ287" s="223"/>
      <c r="XA287" s="223"/>
      <c r="XB287" s="223"/>
      <c r="XC287" s="223"/>
      <c r="XD287" s="223"/>
      <c r="XE287" s="223"/>
      <c r="XF287" s="223"/>
      <c r="XG287" s="223"/>
      <c r="XH287" s="223"/>
      <c r="XI287" s="223"/>
      <c r="XJ287" s="223"/>
      <c r="XK287" s="223"/>
      <c r="XL287" s="223"/>
      <c r="XM287" s="223"/>
      <c r="XN287" s="223"/>
      <c r="XO287" s="223"/>
      <c r="XP287" s="223"/>
      <c r="XQ287" s="223"/>
      <c r="XR287" s="223"/>
      <c r="XS287" s="223"/>
      <c r="XT287" s="223"/>
      <c r="XU287" s="223"/>
      <c r="XV287" s="223"/>
      <c r="XW287" s="223"/>
      <c r="XX287" s="223"/>
      <c r="XY287" s="223"/>
      <c r="XZ287" s="223"/>
      <c r="YA287" s="223"/>
      <c r="YB287" s="223"/>
      <c r="YC287" s="223"/>
      <c r="YD287" s="223"/>
      <c r="YE287" s="223"/>
      <c r="YF287" s="223"/>
      <c r="YG287" s="223"/>
      <c r="YH287" s="223"/>
      <c r="YI287" s="223"/>
      <c r="YJ287" s="223"/>
      <c r="YK287" s="223"/>
      <c r="YL287" s="223"/>
      <c r="YM287" s="223"/>
      <c r="YN287" s="223"/>
      <c r="YO287" s="223"/>
      <c r="YP287" s="223"/>
      <c r="YQ287" s="223"/>
      <c r="YR287" s="223"/>
      <c r="YS287" s="223"/>
      <c r="YT287" s="223"/>
      <c r="YU287" s="223"/>
      <c r="YV287" s="223"/>
      <c r="YW287" s="223"/>
      <c r="YX287" s="223"/>
      <c r="YY287" s="223"/>
      <c r="YZ287" s="223"/>
      <c r="ZA287" s="223"/>
      <c r="ZB287" s="223"/>
      <c r="ZC287" s="223"/>
      <c r="ZD287" s="223"/>
      <c r="ZE287" s="223"/>
      <c r="ZF287" s="223"/>
      <c r="ZG287" s="223"/>
      <c r="ZH287" s="223"/>
      <c r="ZI287" s="223"/>
      <c r="ZJ287" s="223"/>
      <c r="ZK287" s="223"/>
      <c r="ZL287" s="223"/>
      <c r="ZM287" s="223"/>
      <c r="ZN287" s="223"/>
      <c r="ZO287" s="223"/>
      <c r="ZP287" s="223"/>
      <c r="ZQ287" s="223"/>
      <c r="ZR287" s="223"/>
      <c r="ZS287" s="223"/>
      <c r="ZT287" s="223"/>
      <c r="ZU287" s="223"/>
      <c r="ZV287" s="223"/>
      <c r="ZW287" s="223"/>
      <c r="ZX287" s="223"/>
      <c r="ZY287" s="223"/>
      <c r="ZZ287" s="223"/>
      <c r="AAA287" s="223"/>
      <c r="AAB287" s="223"/>
      <c r="AAC287" s="223"/>
      <c r="AAD287" s="223"/>
      <c r="AAE287" s="223"/>
      <c r="AAF287" s="223"/>
      <c r="AAG287" s="223"/>
      <c r="AAH287" s="223"/>
      <c r="AAI287" s="223"/>
      <c r="AAJ287" s="223"/>
      <c r="AAK287" s="223"/>
      <c r="AAL287" s="223"/>
      <c r="AAM287" s="223"/>
      <c r="AAN287" s="223"/>
      <c r="AAO287" s="223"/>
      <c r="AAP287" s="223"/>
      <c r="AAQ287" s="223"/>
      <c r="AAR287" s="223"/>
      <c r="AAS287" s="223"/>
      <c r="AAT287" s="223"/>
      <c r="AAU287" s="223"/>
      <c r="AAV287" s="223"/>
      <c r="AAW287" s="223"/>
      <c r="AAX287" s="223"/>
      <c r="AAY287" s="223"/>
      <c r="AAZ287" s="223"/>
      <c r="ABA287" s="223"/>
      <c r="ABB287" s="223"/>
      <c r="ABC287" s="223"/>
      <c r="ABD287" s="223"/>
      <c r="ABE287" s="223"/>
      <c r="ABF287" s="223"/>
      <c r="ABG287" s="223"/>
      <c r="ABH287" s="223"/>
      <c r="ABI287" s="223"/>
      <c r="ABJ287" s="223"/>
      <c r="ABK287" s="223"/>
      <c r="ABL287" s="223"/>
      <c r="ABM287" s="223"/>
      <c r="ABN287" s="223"/>
      <c r="ABO287" s="223"/>
      <c r="ABP287" s="223"/>
      <c r="ABQ287" s="223"/>
      <c r="ABR287" s="223"/>
      <c r="ABS287" s="223"/>
      <c r="ABT287" s="223"/>
      <c r="ABU287" s="223"/>
      <c r="ABV287" s="223"/>
      <c r="ABW287" s="223"/>
      <c r="ABX287" s="223"/>
      <c r="ABY287" s="223"/>
      <c r="ABZ287" s="223"/>
      <c r="ACA287" s="223"/>
      <c r="ACB287" s="223"/>
      <c r="ACC287" s="223"/>
      <c r="ACD287" s="223"/>
      <c r="ACE287" s="223"/>
      <c r="ACF287" s="223"/>
      <c r="ACG287" s="223"/>
      <c r="ACH287" s="223"/>
      <c r="ACI287" s="223"/>
      <c r="ACJ287" s="223"/>
      <c r="ACK287" s="223"/>
      <c r="ACL287" s="223"/>
      <c r="ACM287" s="223"/>
      <c r="ACN287" s="223"/>
      <c r="ACO287" s="223"/>
      <c r="ACP287" s="223"/>
      <c r="ACQ287" s="223"/>
      <c r="ACR287" s="223"/>
      <c r="ACS287" s="223"/>
      <c r="ACT287" s="223"/>
      <c r="ACU287" s="223"/>
      <c r="ACV287" s="223"/>
      <c r="ACW287" s="223"/>
      <c r="ACX287" s="223"/>
      <c r="ACY287" s="223"/>
      <c r="ACZ287" s="223"/>
      <c r="ADA287" s="223"/>
      <c r="ADB287" s="223"/>
      <c r="ADC287" s="223"/>
      <c r="ADD287" s="223"/>
      <c r="ADE287" s="223"/>
      <c r="ADF287" s="223"/>
      <c r="ADG287" s="223"/>
      <c r="ADH287" s="223"/>
      <c r="ADI287" s="223"/>
      <c r="ADJ287" s="223"/>
      <c r="ADK287" s="223"/>
      <c r="ADL287" s="223"/>
      <c r="ADM287" s="223"/>
      <c r="ADN287" s="223"/>
      <c r="ADO287" s="223"/>
      <c r="ADP287" s="223"/>
      <c r="ADQ287" s="223"/>
      <c r="ADR287" s="223"/>
      <c r="ADS287" s="223"/>
      <c r="ADT287" s="223"/>
      <c r="ADU287" s="223"/>
      <c r="ADV287" s="223"/>
      <c r="ADW287" s="223"/>
      <c r="ADX287" s="223"/>
      <c r="ADY287" s="223"/>
      <c r="ADZ287" s="223"/>
      <c r="AEA287" s="223"/>
      <c r="AEB287" s="223"/>
      <c r="AEC287" s="223"/>
      <c r="AED287" s="223"/>
      <c r="AEE287" s="223"/>
      <c r="AEF287" s="223"/>
      <c r="AEG287" s="223"/>
      <c r="AEH287" s="223"/>
      <c r="AEI287" s="223"/>
      <c r="AEJ287" s="223"/>
      <c r="AEK287" s="223"/>
      <c r="AEL287" s="223"/>
      <c r="AEM287" s="223"/>
      <c r="AEN287" s="223"/>
      <c r="AEO287" s="223"/>
      <c r="AEP287" s="223"/>
      <c r="AEQ287" s="223"/>
      <c r="AER287" s="223"/>
      <c r="AES287" s="223"/>
      <c r="AET287" s="223"/>
      <c r="AEU287" s="223"/>
      <c r="AEV287" s="223"/>
      <c r="AEW287" s="223"/>
      <c r="AEX287" s="223"/>
      <c r="AEY287" s="223"/>
      <c r="AEZ287" s="223"/>
      <c r="AFA287" s="223"/>
      <c r="AFB287" s="223"/>
      <c r="AFC287" s="223"/>
      <c r="AFD287" s="223"/>
      <c r="AFE287" s="223"/>
      <c r="AFF287" s="223"/>
      <c r="AFG287" s="223"/>
      <c r="AFH287" s="223"/>
      <c r="AFI287" s="223"/>
      <c r="AFJ287" s="223"/>
      <c r="AFK287" s="223"/>
      <c r="AFL287" s="223"/>
      <c r="AFM287" s="223"/>
      <c r="AFN287" s="223"/>
      <c r="AFO287" s="223"/>
      <c r="AFP287" s="223"/>
      <c r="AFQ287" s="223"/>
      <c r="AFR287" s="223"/>
      <c r="AFS287" s="223"/>
      <c r="AFT287" s="223"/>
    </row>
    <row r="288" spans="1:852" s="64" customFormat="1">
      <c r="A288" s="267" t="s">
        <v>603</v>
      </c>
      <c r="B288" s="579" t="s">
        <v>10057</v>
      </c>
      <c r="C288" s="840" t="str">
        <f>IF(Severity!F288&gt;=0.5,"YES","NO")</f>
        <v>YES</v>
      </c>
      <c r="D288" s="840" t="str">
        <f>IF(Severity!G288&gt;=0.5,"YES","NO")</f>
        <v>NO</v>
      </c>
      <c r="E288" s="209">
        <v>8</v>
      </c>
      <c r="F288" s="209">
        <v>3</v>
      </c>
      <c r="G288" s="270" t="s">
        <v>403</v>
      </c>
      <c r="H288" s="270" t="s">
        <v>455</v>
      </c>
      <c r="I288" s="270">
        <v>17</v>
      </c>
      <c r="J288" s="270">
        <v>30</v>
      </c>
      <c r="K288" s="270" t="s">
        <v>237</v>
      </c>
      <c r="L288" s="267">
        <v>10</v>
      </c>
      <c r="M288" s="267">
        <v>68</v>
      </c>
      <c r="N288" s="270">
        <v>12</v>
      </c>
      <c r="O288" s="270" t="s">
        <v>237</v>
      </c>
      <c r="P288" s="267">
        <v>10</v>
      </c>
      <c r="Q288" s="267">
        <v>78</v>
      </c>
      <c r="R288" s="267">
        <v>50</v>
      </c>
      <c r="S288" s="270" t="s">
        <v>237</v>
      </c>
      <c r="T288" s="270">
        <v>10</v>
      </c>
      <c r="U288" s="113">
        <v>28.2</v>
      </c>
      <c r="V288" s="113">
        <v>3.8</v>
      </c>
      <c r="W288" s="113"/>
      <c r="X288" s="113"/>
      <c r="Y288" s="113"/>
      <c r="Z288" s="113"/>
      <c r="AA288" s="113"/>
      <c r="AB288" s="113"/>
      <c r="AC288" s="113"/>
      <c r="AD288" s="113"/>
      <c r="AE288" s="114"/>
      <c r="AF288" s="113"/>
      <c r="AG288" s="113"/>
      <c r="AH288" s="113"/>
      <c r="AI288" s="267">
        <v>174</v>
      </c>
      <c r="AJ288" s="267">
        <f t="shared" si="72"/>
        <v>144</v>
      </c>
      <c r="AK288" s="267" t="s">
        <v>455</v>
      </c>
      <c r="AL288" s="270" t="s">
        <v>335</v>
      </c>
      <c r="AM288" s="270" t="s">
        <v>455</v>
      </c>
      <c r="AN288" s="270">
        <v>20</v>
      </c>
      <c r="AO288" s="270">
        <v>42</v>
      </c>
      <c r="AP288" s="270" t="s">
        <v>237</v>
      </c>
      <c r="AQ288" s="267">
        <v>10</v>
      </c>
      <c r="AR288" s="267">
        <v>49</v>
      </c>
      <c r="AS288" s="267">
        <v>12</v>
      </c>
      <c r="AT288" s="270" t="s">
        <v>237</v>
      </c>
      <c r="AU288" s="267">
        <v>10</v>
      </c>
      <c r="AV288" s="267">
        <v>61</v>
      </c>
      <c r="AW288" s="267">
        <v>50</v>
      </c>
      <c r="AX288" s="267" t="s">
        <v>237</v>
      </c>
      <c r="AY288" s="267">
        <v>10</v>
      </c>
      <c r="AZ288" s="114">
        <v>28.5</v>
      </c>
      <c r="BA288" s="114">
        <v>3.8</v>
      </c>
      <c r="BB288" s="114"/>
      <c r="BC288" s="114"/>
      <c r="BD288" s="114"/>
      <c r="BE288" s="114"/>
      <c r="BF288" s="114"/>
      <c r="BG288" s="114"/>
      <c r="BH288" s="114"/>
      <c r="BI288" s="114"/>
      <c r="BJ288" s="114"/>
      <c r="BK288" s="114"/>
      <c r="BL288" s="114"/>
      <c r="BM288" s="114"/>
      <c r="BN288" s="270">
        <v>164</v>
      </c>
      <c r="BO288" s="270">
        <f t="shared" si="73"/>
        <v>122</v>
      </c>
      <c r="BP288" s="270" t="s">
        <v>455</v>
      </c>
      <c r="BQ288" s="270" t="s">
        <v>3011</v>
      </c>
      <c r="BR288" s="270" t="s">
        <v>455</v>
      </c>
      <c r="BS288" s="212">
        <v>5</v>
      </c>
      <c r="BT288" s="212">
        <v>20</v>
      </c>
      <c r="BU288" s="212" t="s">
        <v>237</v>
      </c>
      <c r="BV288" s="212">
        <v>10</v>
      </c>
      <c r="BW288" s="212">
        <v>76</v>
      </c>
      <c r="BX288" s="212">
        <v>12</v>
      </c>
      <c r="BY288" s="212" t="s">
        <v>237</v>
      </c>
      <c r="BZ288" s="212">
        <v>10</v>
      </c>
      <c r="CA288" s="212">
        <v>85</v>
      </c>
      <c r="CB288" s="212">
        <v>50</v>
      </c>
      <c r="CC288" s="212" t="s">
        <v>237</v>
      </c>
      <c r="CD288" s="212">
        <v>10</v>
      </c>
      <c r="CE288" s="92">
        <v>28.6</v>
      </c>
      <c r="CF288" s="92">
        <v>4.2</v>
      </c>
      <c r="CG288" s="92"/>
      <c r="CH288" s="92"/>
      <c r="CI288" s="92"/>
      <c r="CJ288" s="92"/>
      <c r="CK288" s="92"/>
      <c r="CL288" s="92"/>
      <c r="CM288" s="92"/>
      <c r="CN288" s="92"/>
      <c r="CO288" s="92"/>
      <c r="CP288" s="92"/>
      <c r="CQ288" s="92"/>
      <c r="CR288" s="92"/>
      <c r="CS288" s="212">
        <v>180</v>
      </c>
      <c r="CT288" s="267">
        <f>CS288-BT288</f>
        <v>160</v>
      </c>
      <c r="CU288" s="270" t="s">
        <v>455</v>
      </c>
      <c r="CV288" s="90"/>
      <c r="CW288" s="270" t="s">
        <v>455</v>
      </c>
      <c r="CX288" s="270"/>
      <c r="CY288" s="267"/>
      <c r="CZ288" s="267"/>
      <c r="DA288" s="267"/>
      <c r="DB288" s="267"/>
      <c r="DC288" s="267"/>
      <c r="DD288" s="267"/>
      <c r="DE288" s="267"/>
      <c r="DF288" s="267"/>
      <c r="DG288" s="267"/>
      <c r="DH288" s="267"/>
      <c r="DI288" s="267"/>
      <c r="DJ288" s="113"/>
      <c r="DK288" s="113"/>
      <c r="DL288" s="113"/>
      <c r="DM288" s="113"/>
      <c r="DN288" s="113"/>
      <c r="DO288" s="113"/>
      <c r="DP288" s="113"/>
      <c r="DQ288" s="113"/>
      <c r="DR288" s="113"/>
      <c r="DS288" s="113"/>
      <c r="DT288" s="113"/>
      <c r="DU288" s="113"/>
      <c r="DV288" s="113"/>
      <c r="DW288" s="113"/>
      <c r="DX288" s="267"/>
      <c r="DY288" s="267"/>
      <c r="DZ288" s="267"/>
      <c r="EA288" s="267"/>
      <c r="EB288" s="270" t="s">
        <v>455</v>
      </c>
      <c r="EC288" s="267"/>
      <c r="ED288" s="267"/>
      <c r="EE288" s="267"/>
      <c r="EF288" s="267"/>
      <c r="EG288" s="267"/>
      <c r="EH288" s="267"/>
      <c r="EI288" s="267"/>
      <c r="EJ288" s="267"/>
      <c r="EK288" s="267"/>
      <c r="EL288" s="267"/>
      <c r="EM288" s="267"/>
      <c r="EN288" s="267"/>
      <c r="EO288" s="113"/>
      <c r="EP288" s="113"/>
      <c r="EQ288" s="113"/>
      <c r="ER288" s="113"/>
      <c r="ES288" s="113"/>
      <c r="ET288" s="113"/>
      <c r="EU288" s="113"/>
      <c r="EV288" s="113"/>
      <c r="EW288" s="113"/>
      <c r="EX288" s="113"/>
      <c r="EY288" s="113"/>
      <c r="EZ288" s="113"/>
      <c r="FA288" s="113"/>
      <c r="FB288" s="113"/>
      <c r="FC288" s="267"/>
      <c r="FD288" s="267"/>
      <c r="FE288" s="267"/>
      <c r="FF288" s="270" t="s">
        <v>455</v>
      </c>
      <c r="FG288" s="267"/>
      <c r="FH288" s="267"/>
      <c r="FI288" s="267"/>
      <c r="FJ288" s="267"/>
      <c r="FK288" s="267"/>
      <c r="FL288" s="212"/>
      <c r="FM288" s="212"/>
      <c r="FN288" s="267"/>
      <c r="FO288" s="267"/>
      <c r="FP288" s="267"/>
      <c r="FQ288" s="267"/>
      <c r="FR288" s="267"/>
      <c r="FS288" s="267"/>
      <c r="FT288" s="267"/>
      <c r="FU288" s="267"/>
      <c r="FV288" s="267"/>
      <c r="FW288" s="267"/>
      <c r="FX288" s="267"/>
      <c r="FY288" s="267"/>
      <c r="FZ288" s="267"/>
      <c r="GA288" s="267"/>
      <c r="GB288" s="267"/>
      <c r="GC288" s="267"/>
      <c r="GD288" s="267"/>
      <c r="GE288" s="267"/>
      <c r="GF288" s="267"/>
      <c r="GG288" s="267"/>
      <c r="GH288" s="212"/>
      <c r="GI288" s="212"/>
      <c r="GJ288" s="267"/>
      <c r="GK288" s="267"/>
      <c r="GL288" s="267"/>
      <c r="GM288" s="267"/>
      <c r="GN288" s="267"/>
      <c r="GO288" s="267"/>
      <c r="GP288" s="267"/>
      <c r="GQ288" s="267"/>
      <c r="GR288" s="267"/>
      <c r="GS288" s="267"/>
      <c r="GT288" s="267"/>
      <c r="GU288" s="267"/>
      <c r="GV288" s="267"/>
      <c r="GW288" s="267"/>
      <c r="GX288" s="267"/>
      <c r="GY288" s="267"/>
      <c r="GZ288" s="267"/>
      <c r="HA288" s="267"/>
      <c r="HB288" s="267"/>
      <c r="HC288" s="267"/>
      <c r="HD288" s="270" t="s">
        <v>455</v>
      </c>
      <c r="HE288" s="267"/>
      <c r="HF288" s="267"/>
      <c r="HG288" s="267"/>
      <c r="HH288" s="267"/>
      <c r="HI288" s="267"/>
      <c r="HJ288" s="267"/>
      <c r="HK288" s="267"/>
      <c r="HL288" s="267"/>
      <c r="HM288" s="267"/>
      <c r="HN288" s="267"/>
      <c r="HO288" s="267"/>
      <c r="HP288" s="267"/>
      <c r="HQ288" s="267"/>
      <c r="HR288" s="267"/>
      <c r="HS288" s="267"/>
      <c r="HT288" s="267"/>
      <c r="HU288" s="267"/>
      <c r="HV288" s="267"/>
      <c r="HW288" s="267"/>
      <c r="HX288" s="267"/>
      <c r="HY288" s="267"/>
      <c r="HZ288" s="267"/>
      <c r="IA288" s="267"/>
      <c r="IB288" s="267"/>
      <c r="IC288" s="267"/>
      <c r="ID288" s="267"/>
      <c r="IE288" s="267"/>
      <c r="IF288" s="267"/>
      <c r="IG288" s="267"/>
      <c r="IH288" s="267"/>
      <c r="II288" s="267"/>
      <c r="IJ288" s="267"/>
      <c r="IK288" s="267"/>
      <c r="IL288" s="267"/>
      <c r="IM288" s="267"/>
      <c r="IN288" s="267"/>
      <c r="IO288" s="267"/>
      <c r="IP288" s="267"/>
      <c r="IQ288" s="267"/>
      <c r="IR288" s="267"/>
      <c r="IS288" s="270" t="s">
        <v>455</v>
      </c>
      <c r="IT288" s="267"/>
      <c r="IU288" s="267"/>
      <c r="IV288" s="267"/>
      <c r="IW288" s="267"/>
      <c r="IX288" s="267"/>
      <c r="IY288" s="267"/>
      <c r="IZ288" s="267"/>
      <c r="JA288" s="267"/>
      <c r="JB288" s="267"/>
      <c r="JC288" s="267"/>
      <c r="JD288" s="267"/>
      <c r="JE288" s="267"/>
      <c r="JF288" s="267"/>
      <c r="JG288" s="267"/>
      <c r="JH288" s="267"/>
      <c r="JI288" s="267"/>
      <c r="JJ288" s="267"/>
      <c r="JK288" s="267"/>
      <c r="JL288" s="267"/>
      <c r="JM288" s="267"/>
      <c r="JN288" s="267"/>
      <c r="JO288" s="267"/>
      <c r="JP288" s="267"/>
      <c r="JQ288" s="267"/>
      <c r="JR288" s="267"/>
      <c r="JS288" s="267"/>
      <c r="JT288" s="267"/>
      <c r="JU288" s="267"/>
      <c r="JV288" s="267"/>
      <c r="JW288" s="267"/>
      <c r="JX288" s="267"/>
      <c r="JY288" s="267"/>
      <c r="JZ288" s="267"/>
      <c r="KA288" s="267"/>
      <c r="KB288" s="267"/>
      <c r="KC288" s="267"/>
      <c r="KD288" s="267"/>
      <c r="KE288" s="270" t="s">
        <v>455</v>
      </c>
      <c r="KF288" s="267"/>
      <c r="KG288" s="267"/>
      <c r="KH288" s="267"/>
      <c r="KI288" s="267"/>
      <c r="KJ288" s="267"/>
      <c r="KK288" s="267"/>
      <c r="KL288" s="267"/>
      <c r="KM288" s="267"/>
      <c r="KN288" s="267"/>
      <c r="KO288" s="267"/>
      <c r="KP288" s="267"/>
      <c r="KQ288" s="267"/>
      <c r="KR288" s="267"/>
      <c r="KS288" s="267"/>
      <c r="KT288" s="267"/>
      <c r="KU288" s="267"/>
      <c r="KV288" s="267"/>
      <c r="KW288" s="267"/>
      <c r="KX288" s="267"/>
      <c r="KY288" s="267"/>
      <c r="KZ288" s="267"/>
      <c r="LA288" s="267"/>
      <c r="LB288" s="267"/>
      <c r="LC288" s="267"/>
      <c r="LD288" s="267"/>
      <c r="LE288" s="267"/>
      <c r="LF288" s="267"/>
      <c r="LG288" s="267"/>
      <c r="LH288" s="267"/>
      <c r="LI288" s="267"/>
      <c r="LJ288" s="267"/>
      <c r="LK288" s="267"/>
      <c r="LL288" s="267"/>
      <c r="LM288" s="267"/>
      <c r="LN288" s="267"/>
      <c r="LO288" s="267"/>
      <c r="LP288" s="267"/>
      <c r="LQ288" s="267"/>
      <c r="LR288" s="267"/>
      <c r="LS288" s="267"/>
      <c r="LT288" s="270" t="s">
        <v>455</v>
      </c>
      <c r="LU288" s="267"/>
      <c r="LV288" s="267"/>
      <c r="LW288" s="267"/>
      <c r="LX288" s="267"/>
      <c r="LY288" s="267"/>
      <c r="LZ288" s="267"/>
      <c r="MA288" s="267"/>
      <c r="MB288" s="267"/>
      <c r="MC288" s="267"/>
      <c r="MD288" s="267"/>
      <c r="ME288" s="267"/>
      <c r="MF288" s="267"/>
      <c r="MG288" s="267"/>
      <c r="MH288" s="267"/>
      <c r="MI288" s="267"/>
      <c r="MJ288" s="267"/>
      <c r="MK288" s="267"/>
      <c r="ML288" s="267"/>
      <c r="MM288" s="267"/>
      <c r="MN288" s="267"/>
      <c r="MO288" s="267"/>
      <c r="MP288" s="267"/>
      <c r="MQ288" s="267"/>
      <c r="MR288" s="267"/>
      <c r="MS288" s="267"/>
      <c r="MT288" s="267"/>
      <c r="MU288" s="267"/>
      <c r="MV288" s="267"/>
      <c r="MW288" s="267"/>
      <c r="MX288" s="267"/>
      <c r="MY288" s="267"/>
      <c r="MZ288" s="267"/>
      <c r="NA288" s="267"/>
      <c r="NB288" s="267"/>
      <c r="NC288" s="267"/>
      <c r="ND288" s="267"/>
      <c r="NE288" s="267"/>
      <c r="NF288" s="212"/>
      <c r="NG288" s="212"/>
      <c r="NH288" s="212"/>
      <c r="NI288" s="212"/>
      <c r="NJ288" s="212"/>
      <c r="NK288" s="212"/>
      <c r="NL288" s="212"/>
      <c r="NM288" s="212"/>
      <c r="NN288" s="212"/>
      <c r="NO288" s="212"/>
      <c r="NP288" s="212"/>
      <c r="NQ288" s="212"/>
      <c r="NR288" s="212"/>
      <c r="NS288" s="212"/>
      <c r="NT288" s="212"/>
      <c r="NU288" s="212"/>
      <c r="NV288" s="212"/>
      <c r="NW288" s="212"/>
      <c r="NX288" s="212"/>
      <c r="NY288" s="212"/>
      <c r="NZ288" s="212"/>
      <c r="OA288" s="212"/>
      <c r="OB288" s="212"/>
      <c r="OC288" s="212"/>
      <c r="OD288" s="212"/>
      <c r="OE288" s="212"/>
      <c r="OF288" s="212"/>
      <c r="OG288" s="212"/>
      <c r="OH288" s="212"/>
      <c r="OI288" s="212"/>
      <c r="OJ288" s="212"/>
      <c r="OK288" s="212"/>
      <c r="OL288" s="212"/>
      <c r="OM288" s="212"/>
      <c r="ON288" s="212"/>
      <c r="OO288" s="212"/>
      <c r="OP288" s="212"/>
      <c r="OQ288" s="212"/>
      <c r="OR288" s="212"/>
      <c r="OS288" s="267">
        <f>IF(ISERROR(#REF!),0,1)</f>
        <v>0</v>
      </c>
      <c r="OT288" s="267">
        <f t="shared" si="74"/>
        <v>1</v>
      </c>
      <c r="OU288" s="267">
        <f t="shared" si="75"/>
        <v>0</v>
      </c>
      <c r="OV288" s="223"/>
      <c r="OW288" s="223"/>
      <c r="OX288" s="223"/>
      <c r="OY288" s="223"/>
      <c r="OZ288" s="223"/>
      <c r="PA288" s="223"/>
      <c r="PB288" s="223"/>
      <c r="PC288" s="223"/>
      <c r="PD288" s="223"/>
      <c r="PE288" s="223"/>
      <c r="PF288" s="223"/>
      <c r="PG288" s="223"/>
      <c r="PH288" s="223"/>
      <c r="PI288" s="223"/>
      <c r="PJ288" s="223"/>
      <c r="PK288" s="223"/>
      <c r="PL288" s="223"/>
      <c r="PM288" s="223"/>
      <c r="PN288" s="223"/>
      <c r="PO288" s="223"/>
      <c r="PP288" s="223"/>
      <c r="PQ288" s="223"/>
      <c r="PR288" s="223"/>
      <c r="PS288" s="223"/>
      <c r="PT288" s="223"/>
      <c r="PU288" s="223"/>
      <c r="PV288" s="223"/>
      <c r="PW288" s="223"/>
      <c r="PX288" s="223"/>
      <c r="PY288" s="223"/>
      <c r="PZ288" s="223"/>
      <c r="QA288" s="223"/>
      <c r="QB288" s="223"/>
      <c r="QC288" s="223"/>
      <c r="QD288" s="223"/>
      <c r="QE288" s="223"/>
      <c r="QF288" s="223"/>
      <c r="QG288" s="223"/>
      <c r="QH288" s="223"/>
      <c r="QI288" s="223"/>
      <c r="QJ288" s="223"/>
      <c r="QK288" s="223"/>
      <c r="QL288" s="223"/>
      <c r="QM288" s="223"/>
      <c r="QN288" s="223"/>
      <c r="QO288" s="223"/>
      <c r="QP288" s="223"/>
      <c r="QQ288" s="223"/>
      <c r="QR288" s="223"/>
      <c r="QS288" s="223"/>
      <c r="QT288" s="223"/>
      <c r="QU288" s="223"/>
      <c r="QV288" s="223"/>
      <c r="QW288" s="223"/>
      <c r="QX288" s="223"/>
      <c r="QY288" s="223"/>
      <c r="QZ288" s="223"/>
      <c r="RA288" s="223"/>
      <c r="RB288" s="223"/>
      <c r="RC288" s="223"/>
      <c r="RD288" s="223"/>
      <c r="RE288" s="223"/>
      <c r="RF288" s="223"/>
      <c r="RG288" s="223"/>
      <c r="RH288" s="223"/>
      <c r="RI288" s="223"/>
      <c r="RJ288" s="223"/>
      <c r="RK288" s="223"/>
      <c r="RL288" s="223"/>
      <c r="RM288" s="223"/>
      <c r="RN288" s="223"/>
      <c r="RO288" s="223"/>
      <c r="RP288" s="223"/>
      <c r="RQ288" s="223"/>
      <c r="RR288" s="223"/>
      <c r="RS288" s="223"/>
      <c r="RT288" s="223"/>
      <c r="RU288" s="223"/>
      <c r="RV288" s="223"/>
      <c r="RW288" s="223"/>
      <c r="RX288" s="223"/>
      <c r="RY288" s="223"/>
      <c r="RZ288" s="223"/>
      <c r="SA288" s="223"/>
      <c r="SB288" s="223"/>
      <c r="SC288" s="223"/>
      <c r="SD288" s="223"/>
      <c r="SE288" s="223"/>
      <c r="SF288" s="223"/>
      <c r="SG288" s="223"/>
      <c r="SH288" s="223"/>
      <c r="SI288" s="223"/>
      <c r="SJ288" s="223"/>
      <c r="SK288" s="223"/>
      <c r="SL288" s="223"/>
      <c r="SM288" s="223"/>
      <c r="SN288" s="223"/>
      <c r="SO288" s="223"/>
      <c r="SP288" s="223"/>
      <c r="SQ288" s="223"/>
      <c r="SR288" s="223"/>
      <c r="SS288" s="223"/>
      <c r="ST288" s="223"/>
      <c r="SU288" s="223"/>
      <c r="SV288" s="223"/>
      <c r="SW288" s="223"/>
      <c r="SX288" s="223"/>
      <c r="SY288" s="223"/>
      <c r="SZ288" s="223"/>
      <c r="TA288" s="223"/>
      <c r="TB288" s="223"/>
      <c r="TC288" s="223"/>
      <c r="TD288" s="223"/>
      <c r="TE288" s="223"/>
      <c r="TF288" s="223"/>
      <c r="TG288" s="223"/>
      <c r="TH288" s="223"/>
      <c r="TI288" s="223"/>
      <c r="TJ288" s="223"/>
      <c r="TK288" s="223"/>
      <c r="TL288" s="223"/>
      <c r="TM288" s="223"/>
      <c r="TN288" s="223"/>
      <c r="TO288" s="223"/>
      <c r="TP288" s="223"/>
      <c r="TQ288" s="223"/>
      <c r="TR288" s="223"/>
      <c r="TS288" s="223"/>
      <c r="TT288" s="223"/>
      <c r="TU288" s="223"/>
      <c r="TV288" s="223"/>
      <c r="TW288" s="223"/>
      <c r="TX288" s="223"/>
      <c r="TY288" s="223"/>
      <c r="TZ288" s="223"/>
      <c r="UA288" s="223"/>
      <c r="UB288" s="223"/>
      <c r="UC288" s="223"/>
      <c r="UD288" s="223"/>
      <c r="UE288" s="223"/>
      <c r="UF288" s="223"/>
      <c r="UG288" s="223"/>
      <c r="UH288" s="223"/>
      <c r="UI288" s="223"/>
      <c r="UJ288" s="223"/>
      <c r="UK288" s="223"/>
      <c r="UL288" s="223"/>
      <c r="UM288" s="223"/>
      <c r="UN288" s="223"/>
      <c r="UO288" s="223"/>
      <c r="UP288" s="223"/>
      <c r="UQ288" s="223"/>
      <c r="UR288" s="223"/>
      <c r="US288" s="223"/>
      <c r="UT288" s="223"/>
      <c r="UU288" s="223"/>
      <c r="UV288" s="223"/>
      <c r="UW288" s="223"/>
      <c r="UX288" s="223"/>
      <c r="UY288" s="223"/>
      <c r="UZ288" s="223"/>
      <c r="VA288" s="223"/>
      <c r="VB288" s="223"/>
      <c r="VC288" s="223"/>
      <c r="VD288" s="223"/>
      <c r="VE288" s="223"/>
      <c r="VF288" s="223"/>
      <c r="VG288" s="223"/>
      <c r="VH288" s="223"/>
      <c r="VI288" s="223"/>
      <c r="VJ288" s="223"/>
      <c r="VK288" s="223"/>
      <c r="VL288" s="223"/>
      <c r="VM288" s="223"/>
      <c r="VN288" s="223"/>
      <c r="VO288" s="223"/>
      <c r="VP288" s="223"/>
      <c r="VQ288" s="223"/>
      <c r="VR288" s="223"/>
      <c r="VS288" s="223"/>
      <c r="VT288" s="223"/>
      <c r="VU288" s="223"/>
      <c r="VV288" s="223"/>
      <c r="VW288" s="223"/>
      <c r="VX288" s="223"/>
      <c r="VY288" s="223"/>
      <c r="VZ288" s="223"/>
      <c r="WA288" s="223"/>
      <c r="WB288" s="223"/>
      <c r="WC288" s="223"/>
      <c r="WD288" s="223"/>
      <c r="WE288" s="223"/>
      <c r="WF288" s="223"/>
      <c r="WG288" s="223"/>
      <c r="WH288" s="223"/>
      <c r="WI288" s="223"/>
      <c r="WJ288" s="223"/>
      <c r="WK288" s="223"/>
      <c r="WL288" s="223"/>
      <c r="WM288" s="223"/>
      <c r="WN288" s="223"/>
      <c r="WO288" s="223"/>
      <c r="WP288" s="223"/>
      <c r="WQ288" s="223"/>
      <c r="WR288" s="223"/>
      <c r="WS288" s="223"/>
      <c r="WT288" s="223"/>
      <c r="WU288" s="223"/>
      <c r="WV288" s="223"/>
      <c r="WW288" s="223"/>
      <c r="WX288" s="223"/>
      <c r="WY288" s="223"/>
      <c r="WZ288" s="223"/>
      <c r="XA288" s="223"/>
      <c r="XB288" s="223"/>
      <c r="XC288" s="223"/>
      <c r="XD288" s="223"/>
      <c r="XE288" s="223"/>
      <c r="XF288" s="223"/>
      <c r="XG288" s="223"/>
      <c r="XH288" s="223"/>
      <c r="XI288" s="223"/>
      <c r="XJ288" s="223"/>
      <c r="XK288" s="223"/>
      <c r="XL288" s="223"/>
      <c r="XM288" s="223"/>
      <c r="XN288" s="223"/>
      <c r="XO288" s="223"/>
      <c r="XP288" s="223"/>
      <c r="XQ288" s="223"/>
      <c r="XR288" s="223"/>
      <c r="XS288" s="223"/>
      <c r="XT288" s="223"/>
      <c r="XU288" s="223"/>
      <c r="XV288" s="223"/>
      <c r="XW288" s="223"/>
      <c r="XX288" s="223"/>
      <c r="XY288" s="223"/>
      <c r="XZ288" s="223"/>
      <c r="YA288" s="223"/>
      <c r="YB288" s="223"/>
      <c r="YC288" s="223"/>
      <c r="YD288" s="223"/>
      <c r="YE288" s="223"/>
      <c r="YF288" s="223"/>
      <c r="YG288" s="223"/>
      <c r="YH288" s="223"/>
      <c r="YI288" s="223"/>
      <c r="YJ288" s="223"/>
      <c r="YK288" s="223"/>
      <c r="YL288" s="223"/>
      <c r="YM288" s="223"/>
      <c r="YN288" s="223"/>
      <c r="YO288" s="223"/>
      <c r="YP288" s="223"/>
      <c r="YQ288" s="223"/>
      <c r="YR288" s="223"/>
      <c r="YS288" s="223"/>
      <c r="YT288" s="223"/>
      <c r="YU288" s="223"/>
      <c r="YV288" s="223"/>
      <c r="YW288" s="223"/>
      <c r="YX288" s="223"/>
      <c r="YY288" s="223"/>
      <c r="YZ288" s="223"/>
      <c r="ZA288" s="223"/>
      <c r="ZB288" s="223"/>
      <c r="ZC288" s="223"/>
      <c r="ZD288" s="223"/>
      <c r="ZE288" s="223"/>
      <c r="ZF288" s="223"/>
      <c r="ZG288" s="223"/>
      <c r="ZH288" s="223"/>
      <c r="ZI288" s="223"/>
      <c r="ZJ288" s="223"/>
      <c r="ZK288" s="223"/>
      <c r="ZL288" s="223"/>
      <c r="ZM288" s="223"/>
      <c r="ZN288" s="223"/>
      <c r="ZO288" s="223"/>
      <c r="ZP288" s="223"/>
      <c r="ZQ288" s="223"/>
      <c r="ZR288" s="223"/>
      <c r="ZS288" s="223"/>
      <c r="ZT288" s="223"/>
      <c r="ZU288" s="223"/>
      <c r="ZV288" s="223"/>
      <c r="ZW288" s="223"/>
      <c r="ZX288" s="223"/>
      <c r="ZY288" s="223"/>
      <c r="ZZ288" s="223"/>
      <c r="AAA288" s="223"/>
      <c r="AAB288" s="223"/>
      <c r="AAC288" s="223"/>
      <c r="AAD288" s="223"/>
      <c r="AAE288" s="223"/>
      <c r="AAF288" s="223"/>
      <c r="AAG288" s="223"/>
      <c r="AAH288" s="223"/>
      <c r="AAI288" s="223"/>
      <c r="AAJ288" s="223"/>
      <c r="AAK288" s="223"/>
      <c r="AAL288" s="223"/>
      <c r="AAM288" s="223"/>
      <c r="AAN288" s="223"/>
      <c r="AAO288" s="223"/>
      <c r="AAP288" s="223"/>
      <c r="AAQ288" s="223"/>
      <c r="AAR288" s="223"/>
      <c r="AAS288" s="223"/>
      <c r="AAT288" s="223"/>
      <c r="AAU288" s="223"/>
      <c r="AAV288" s="223"/>
      <c r="AAW288" s="223"/>
      <c r="AAX288" s="223"/>
      <c r="AAY288" s="223"/>
      <c r="AAZ288" s="223"/>
      <c r="ABA288" s="223"/>
      <c r="ABB288" s="223"/>
      <c r="ABC288" s="223"/>
      <c r="ABD288" s="223"/>
      <c r="ABE288" s="223"/>
      <c r="ABF288" s="223"/>
      <c r="ABG288" s="223"/>
      <c r="ABH288" s="223"/>
      <c r="ABI288" s="223"/>
      <c r="ABJ288" s="223"/>
      <c r="ABK288" s="223"/>
      <c r="ABL288" s="223"/>
      <c r="ABM288" s="223"/>
      <c r="ABN288" s="223"/>
      <c r="ABO288" s="223"/>
      <c r="ABP288" s="223"/>
      <c r="ABQ288" s="223"/>
      <c r="ABR288" s="223"/>
      <c r="ABS288" s="223"/>
      <c r="ABT288" s="223"/>
      <c r="ABU288" s="223"/>
      <c r="ABV288" s="223"/>
      <c r="ABW288" s="223"/>
      <c r="ABX288" s="223"/>
      <c r="ABY288" s="223"/>
      <c r="ABZ288" s="223"/>
      <c r="ACA288" s="223"/>
      <c r="ACB288" s="223"/>
      <c r="ACC288" s="223"/>
      <c r="ACD288" s="223"/>
      <c r="ACE288" s="223"/>
      <c r="ACF288" s="223"/>
      <c r="ACG288" s="223"/>
      <c r="ACH288" s="223"/>
      <c r="ACI288" s="223"/>
      <c r="ACJ288" s="223"/>
      <c r="ACK288" s="223"/>
      <c r="ACL288" s="223"/>
      <c r="ACM288" s="223"/>
      <c r="ACN288" s="223"/>
      <c r="ACO288" s="223"/>
      <c r="ACP288" s="223"/>
      <c r="ACQ288" s="223"/>
      <c r="ACR288" s="223"/>
      <c r="ACS288" s="223"/>
      <c r="ACT288" s="223"/>
      <c r="ACU288" s="223"/>
      <c r="ACV288" s="223"/>
      <c r="ACW288" s="223"/>
      <c r="ACX288" s="223"/>
      <c r="ACY288" s="223"/>
      <c r="ACZ288" s="223"/>
      <c r="ADA288" s="223"/>
      <c r="ADB288" s="223"/>
      <c r="ADC288" s="223"/>
      <c r="ADD288" s="223"/>
      <c r="ADE288" s="223"/>
      <c r="ADF288" s="223"/>
      <c r="ADG288" s="223"/>
      <c r="ADH288" s="223"/>
      <c r="ADI288" s="223"/>
      <c r="ADJ288" s="223"/>
      <c r="ADK288" s="223"/>
      <c r="ADL288" s="223"/>
      <c r="ADM288" s="223"/>
      <c r="ADN288" s="223"/>
      <c r="ADO288" s="223"/>
      <c r="ADP288" s="223"/>
      <c r="ADQ288" s="223"/>
      <c r="ADR288" s="223"/>
      <c r="ADS288" s="223"/>
      <c r="ADT288" s="223"/>
      <c r="ADU288" s="223"/>
      <c r="ADV288" s="223"/>
      <c r="ADW288" s="223"/>
      <c r="ADX288" s="223"/>
      <c r="ADY288" s="223"/>
      <c r="ADZ288" s="223"/>
      <c r="AEA288" s="223"/>
      <c r="AEB288" s="223"/>
      <c r="AEC288" s="223"/>
      <c r="AED288" s="223"/>
      <c r="AEE288" s="223"/>
      <c r="AEF288" s="223"/>
      <c r="AEG288" s="223"/>
      <c r="AEH288" s="223"/>
      <c r="AEI288" s="223"/>
      <c r="AEJ288" s="223"/>
      <c r="AEK288" s="223"/>
      <c r="AEL288" s="223"/>
      <c r="AEM288" s="223"/>
      <c r="AEN288" s="223"/>
      <c r="AEO288" s="223"/>
      <c r="AEP288" s="223"/>
      <c r="AEQ288" s="223"/>
      <c r="AER288" s="223"/>
      <c r="AES288" s="223"/>
      <c r="AET288" s="223"/>
      <c r="AEU288" s="223"/>
      <c r="AEV288" s="223"/>
      <c r="AEW288" s="223"/>
      <c r="AEX288" s="223"/>
      <c r="AEY288" s="223"/>
      <c r="AEZ288" s="223"/>
      <c r="AFA288" s="223"/>
      <c r="AFB288" s="223"/>
      <c r="AFC288" s="223"/>
      <c r="AFD288" s="223"/>
      <c r="AFE288" s="223"/>
      <c r="AFF288" s="223"/>
      <c r="AFG288" s="223"/>
      <c r="AFH288" s="223"/>
      <c r="AFI288" s="223"/>
      <c r="AFJ288" s="223"/>
      <c r="AFK288" s="223"/>
      <c r="AFL288" s="223"/>
      <c r="AFM288" s="223"/>
      <c r="AFN288" s="223"/>
      <c r="AFO288" s="223"/>
      <c r="AFP288" s="223"/>
      <c r="AFQ288" s="223"/>
      <c r="AFR288" s="223"/>
      <c r="AFS288" s="223"/>
      <c r="AFT288" s="223"/>
    </row>
    <row r="289" spans="1:852" s="64" customFormat="1">
      <c r="A289" s="101" t="s">
        <v>2489</v>
      </c>
      <c r="B289" s="101" t="s">
        <v>10057</v>
      </c>
      <c r="C289" s="840" t="str">
        <f>IF(Severity!F289&gt;=0.5,"YES","NO")</f>
        <v>NO</v>
      </c>
      <c r="D289" s="840" t="str">
        <f>IF(Severity!G289&gt;=0.5,"YES","NO")</f>
        <v>YES</v>
      </c>
      <c r="E289" s="111">
        <v>5</v>
      </c>
      <c r="F289" s="111">
        <v>2</v>
      </c>
      <c r="G289" s="536" t="s">
        <v>10076</v>
      </c>
      <c r="H289" s="270" t="s">
        <v>749</v>
      </c>
      <c r="I289" s="270" t="s">
        <v>455</v>
      </c>
      <c r="J289" s="270">
        <v>4</v>
      </c>
      <c r="K289" s="270" t="s">
        <v>455</v>
      </c>
      <c r="L289" s="217"/>
      <c r="M289" s="217"/>
      <c r="N289" s="270"/>
      <c r="O289" s="270" t="s">
        <v>455</v>
      </c>
      <c r="P289" s="217"/>
      <c r="Q289" s="217"/>
      <c r="R289" s="217"/>
      <c r="S289" s="270" t="s">
        <v>2851</v>
      </c>
      <c r="T289" s="270">
        <v>21</v>
      </c>
      <c r="U289" s="125">
        <v>23.93</v>
      </c>
      <c r="V289" s="125">
        <v>9.7899999999999991</v>
      </c>
      <c r="W289" s="125"/>
      <c r="X289" s="125"/>
      <c r="Y289" s="125">
        <v>12.57</v>
      </c>
      <c r="Z289" s="125">
        <v>8.8800000000000008</v>
      </c>
      <c r="AA289" s="125"/>
      <c r="AB289" s="125"/>
      <c r="AC289" s="125"/>
      <c r="AD289" s="125"/>
      <c r="AE289" s="114"/>
      <c r="AF289" s="125"/>
      <c r="AG289" s="125"/>
      <c r="AH289" s="125"/>
      <c r="AI289" s="265">
        <v>30</v>
      </c>
      <c r="AJ289" s="267">
        <f t="shared" si="72"/>
        <v>26</v>
      </c>
      <c r="AK289" s="267" t="s">
        <v>455</v>
      </c>
      <c r="AL289" s="271" t="s">
        <v>624</v>
      </c>
      <c r="AM289" s="119" t="s">
        <v>749</v>
      </c>
      <c r="AN289" s="270" t="s">
        <v>455</v>
      </c>
      <c r="AO289" s="270">
        <v>6</v>
      </c>
      <c r="AP289" s="270" t="s">
        <v>455</v>
      </c>
      <c r="AQ289" s="217"/>
      <c r="AR289" s="217"/>
      <c r="AS289" s="217"/>
      <c r="AT289" s="270" t="s">
        <v>455</v>
      </c>
      <c r="AU289" s="217"/>
      <c r="AV289" s="217"/>
      <c r="AW289" s="217"/>
      <c r="AX289" s="265" t="s">
        <v>2851</v>
      </c>
      <c r="AY289" s="270">
        <v>21</v>
      </c>
      <c r="AZ289" s="114">
        <v>22.03</v>
      </c>
      <c r="BA289" s="114">
        <v>8.84</v>
      </c>
      <c r="BB289" s="114"/>
      <c r="BC289" s="114"/>
      <c r="BD289" s="114">
        <v>21.21</v>
      </c>
      <c r="BE289" s="114">
        <v>9.76</v>
      </c>
      <c r="BF289" s="114"/>
      <c r="BG289" s="114"/>
      <c r="BH289" s="114"/>
      <c r="BI289" s="114"/>
      <c r="BJ289" s="114"/>
      <c r="BK289" s="114"/>
      <c r="BL289" s="114"/>
      <c r="BM289" s="114"/>
      <c r="BN289" s="265">
        <v>30</v>
      </c>
      <c r="BO289" s="270">
        <f t="shared" si="73"/>
        <v>24</v>
      </c>
      <c r="BP289" s="270" t="s">
        <v>455</v>
      </c>
      <c r="BQ289" s="90"/>
      <c r="BR289" s="270" t="s">
        <v>455</v>
      </c>
      <c r="BS289" s="217"/>
      <c r="BT289" s="217"/>
      <c r="BU289" s="217"/>
      <c r="BV289" s="217"/>
      <c r="BW289" s="217"/>
      <c r="BX289" s="217"/>
      <c r="BY289" s="217"/>
      <c r="BZ289" s="217"/>
      <c r="CA289" s="217"/>
      <c r="CB289" s="217"/>
      <c r="CC289" s="217"/>
      <c r="CD289" s="217"/>
      <c r="CE289" s="114"/>
      <c r="CF289" s="114"/>
      <c r="CG289" s="114"/>
      <c r="CH289" s="114"/>
      <c r="CI289" s="114"/>
      <c r="CJ289" s="114"/>
      <c r="CK289" s="114"/>
      <c r="CL289" s="114"/>
      <c r="CM289" s="114"/>
      <c r="CN289" s="114"/>
      <c r="CO289" s="114"/>
      <c r="CP289" s="114"/>
      <c r="CQ289" s="114"/>
      <c r="CR289" s="114"/>
      <c r="CS289" s="217"/>
      <c r="CT289" s="217"/>
      <c r="CU289" s="217"/>
      <c r="CV289" s="90"/>
      <c r="CW289" s="270" t="s">
        <v>455</v>
      </c>
      <c r="CX289" s="90"/>
      <c r="CY289" s="217"/>
      <c r="CZ289" s="217"/>
      <c r="DA289" s="217"/>
      <c r="DB289" s="217"/>
      <c r="DC289" s="217"/>
      <c r="DD289" s="217"/>
      <c r="DE289" s="217"/>
      <c r="DF289" s="217"/>
      <c r="DG289" s="217"/>
      <c r="DH289" s="217"/>
      <c r="DI289" s="217"/>
      <c r="DJ289" s="125"/>
      <c r="DK289" s="125"/>
      <c r="DL289" s="125"/>
      <c r="DM289" s="125"/>
      <c r="DN289" s="125"/>
      <c r="DO289" s="125"/>
      <c r="DP289" s="125"/>
      <c r="DQ289" s="125"/>
      <c r="DR289" s="125"/>
      <c r="DS289" s="125"/>
      <c r="DT289" s="125"/>
      <c r="DU289" s="125"/>
      <c r="DV289" s="125"/>
      <c r="DW289" s="125"/>
      <c r="DX289" s="217"/>
      <c r="DY289" s="217"/>
      <c r="DZ289" s="217"/>
      <c r="EA289" s="217"/>
      <c r="EB289" s="270" t="s">
        <v>455</v>
      </c>
      <c r="EC289" s="217"/>
      <c r="ED289" s="217"/>
      <c r="EE289" s="217"/>
      <c r="EF289" s="217"/>
      <c r="EG289" s="217"/>
      <c r="EH289" s="217"/>
      <c r="EI289" s="217"/>
      <c r="EJ289" s="217"/>
      <c r="EK289" s="217"/>
      <c r="EL289" s="217"/>
      <c r="EM289" s="217"/>
      <c r="EN289" s="217"/>
      <c r="EO289" s="125"/>
      <c r="EP289" s="125"/>
      <c r="EQ289" s="125"/>
      <c r="ER289" s="125"/>
      <c r="ES289" s="125"/>
      <c r="ET289" s="125"/>
      <c r="EU289" s="125"/>
      <c r="EV289" s="125"/>
      <c r="EW289" s="125"/>
      <c r="EX289" s="125"/>
      <c r="EY289" s="125"/>
      <c r="EZ289" s="125"/>
      <c r="FA289" s="125"/>
      <c r="FB289" s="125"/>
      <c r="FC289" s="217"/>
      <c r="FD289" s="217"/>
      <c r="FE289" s="217"/>
      <c r="FF289" s="270" t="s">
        <v>455</v>
      </c>
      <c r="FG289" s="90"/>
      <c r="FH289" s="217"/>
      <c r="FI289" s="217"/>
      <c r="FJ289" s="217"/>
      <c r="FK289" s="217"/>
      <c r="FL289" s="217"/>
      <c r="FM289" s="217"/>
      <c r="FN289" s="217"/>
      <c r="FO289" s="217"/>
      <c r="FP289" s="217"/>
      <c r="FQ289" s="217"/>
      <c r="FR289" s="217"/>
      <c r="FS289" s="217"/>
      <c r="FT289" s="217"/>
      <c r="FU289" s="217"/>
      <c r="FV289" s="217"/>
      <c r="FW289" s="217"/>
      <c r="FX289" s="217"/>
      <c r="FY289" s="217"/>
      <c r="FZ289" s="217"/>
      <c r="GA289" s="217"/>
      <c r="GB289" s="217"/>
      <c r="GC289" s="217"/>
      <c r="GD289" s="217"/>
      <c r="GE289" s="217"/>
      <c r="GF289" s="217"/>
      <c r="GG289" s="217"/>
      <c r="GH289" s="217"/>
      <c r="GI289" s="217"/>
      <c r="GJ289" s="217"/>
      <c r="GK289" s="217"/>
      <c r="GL289" s="217"/>
      <c r="GM289" s="217"/>
      <c r="GN289" s="217"/>
      <c r="GO289" s="217"/>
      <c r="GP289" s="217"/>
      <c r="GQ289" s="217"/>
      <c r="GR289" s="217"/>
      <c r="GS289" s="217"/>
      <c r="GT289" s="217"/>
      <c r="GU289" s="217"/>
      <c r="GV289" s="217"/>
      <c r="GW289" s="217"/>
      <c r="GX289" s="217"/>
      <c r="GY289" s="217"/>
      <c r="GZ289" s="217"/>
      <c r="HA289" s="217"/>
      <c r="HB289" s="217"/>
      <c r="HC289" s="217"/>
      <c r="HD289" s="270" t="s">
        <v>455</v>
      </c>
      <c r="HE289" s="217"/>
      <c r="HF289" s="217"/>
      <c r="HG289" s="90"/>
      <c r="HH289" s="217"/>
      <c r="HI289" s="217"/>
      <c r="HJ289" s="217"/>
      <c r="HK289" s="217"/>
      <c r="HL289" s="217"/>
      <c r="HM289" s="217"/>
      <c r="HN289" s="217"/>
      <c r="HO289" s="217"/>
      <c r="HP289" s="217"/>
      <c r="HQ289" s="217"/>
      <c r="HR289" s="217"/>
      <c r="HS289" s="217"/>
      <c r="HT289" s="217"/>
      <c r="HU289" s="217"/>
      <c r="HV289" s="217"/>
      <c r="HW289" s="217"/>
      <c r="HX289" s="217"/>
      <c r="HY289" s="217"/>
      <c r="HZ289" s="217"/>
      <c r="IA289" s="217"/>
      <c r="IB289" s="217"/>
      <c r="IC289" s="217"/>
      <c r="ID289" s="217"/>
      <c r="IE289" s="217"/>
      <c r="IF289" s="217"/>
      <c r="IG289" s="217"/>
      <c r="IH289" s="217"/>
      <c r="II289" s="217"/>
      <c r="IJ289" s="217"/>
      <c r="IK289" s="217"/>
      <c r="IL289" s="217"/>
      <c r="IM289" s="217"/>
      <c r="IN289" s="217"/>
      <c r="IO289" s="217"/>
      <c r="IP289" s="217"/>
      <c r="IQ289" s="217"/>
      <c r="IR289" s="217"/>
      <c r="IS289" s="270" t="s">
        <v>455</v>
      </c>
      <c r="IT289" s="217"/>
      <c r="IU289" s="217"/>
      <c r="IV289" s="217"/>
      <c r="IW289" s="217"/>
      <c r="IX289" s="217"/>
      <c r="IY289" s="217"/>
      <c r="IZ289" s="217"/>
      <c r="JA289" s="217"/>
      <c r="JB289" s="217"/>
      <c r="JC289" s="217"/>
      <c r="JD289" s="217"/>
      <c r="JE289" s="217"/>
      <c r="JF289" s="217"/>
      <c r="JG289" s="217"/>
      <c r="JH289" s="217"/>
      <c r="JI289" s="217"/>
      <c r="JJ289" s="217"/>
      <c r="JK289" s="217"/>
      <c r="JL289" s="217"/>
      <c r="JM289" s="217"/>
      <c r="JN289" s="217"/>
      <c r="JO289" s="217"/>
      <c r="JP289" s="217"/>
      <c r="JQ289" s="217"/>
      <c r="JR289" s="217"/>
      <c r="JS289" s="217"/>
      <c r="JT289" s="217"/>
      <c r="JU289" s="217"/>
      <c r="JV289" s="217"/>
      <c r="JW289" s="217"/>
      <c r="JX289" s="217"/>
      <c r="JY289" s="217"/>
      <c r="JZ289" s="217"/>
      <c r="KA289" s="217"/>
      <c r="KB289" s="217"/>
      <c r="KC289" s="217"/>
      <c r="KD289" s="217"/>
      <c r="KE289" s="270" t="s">
        <v>455</v>
      </c>
      <c r="KF289" s="217"/>
      <c r="KG289" s="217"/>
      <c r="KH289" s="217"/>
      <c r="KI289" s="90"/>
      <c r="KJ289" s="217"/>
      <c r="KK289" s="217"/>
      <c r="KL289" s="217"/>
      <c r="KM289" s="217"/>
      <c r="KN289" s="217"/>
      <c r="KO289" s="217"/>
      <c r="KP289" s="217"/>
      <c r="KQ289" s="217"/>
      <c r="KR289" s="217"/>
      <c r="KS289" s="217"/>
      <c r="KT289" s="217"/>
      <c r="KU289" s="217"/>
      <c r="KV289" s="217"/>
      <c r="KW289" s="217"/>
      <c r="KX289" s="217"/>
      <c r="KY289" s="217"/>
      <c r="KZ289" s="217"/>
      <c r="LA289" s="217"/>
      <c r="LB289" s="217"/>
      <c r="LC289" s="217"/>
      <c r="LD289" s="217"/>
      <c r="LE289" s="217"/>
      <c r="LF289" s="217"/>
      <c r="LG289" s="217"/>
      <c r="LH289" s="217"/>
      <c r="LI289" s="217"/>
      <c r="LJ289" s="217"/>
      <c r="LK289" s="217"/>
      <c r="LL289" s="217"/>
      <c r="LM289" s="217"/>
      <c r="LN289" s="217"/>
      <c r="LO289" s="217"/>
      <c r="LP289" s="217"/>
      <c r="LQ289" s="217"/>
      <c r="LR289" s="217"/>
      <c r="LS289" s="217"/>
      <c r="LT289" s="270" t="s">
        <v>455</v>
      </c>
      <c r="LU289" s="217"/>
      <c r="LV289" s="217"/>
      <c r="LW289" s="217"/>
      <c r="LX289" s="217"/>
      <c r="LY289" s="217"/>
      <c r="LZ289" s="217"/>
      <c r="MA289" s="217"/>
      <c r="MB289" s="217"/>
      <c r="MC289" s="217"/>
      <c r="MD289" s="217"/>
      <c r="ME289" s="217"/>
      <c r="MF289" s="217"/>
      <c r="MG289" s="217"/>
      <c r="MH289" s="217"/>
      <c r="MI289" s="217"/>
      <c r="MJ289" s="217"/>
      <c r="MK289" s="217"/>
      <c r="ML289" s="217"/>
      <c r="MM289" s="217"/>
      <c r="MN289" s="217"/>
      <c r="MO289" s="217"/>
      <c r="MP289" s="217"/>
      <c r="MQ289" s="217"/>
      <c r="MR289" s="217"/>
      <c r="MS289" s="217"/>
      <c r="MT289" s="217"/>
      <c r="MU289" s="217"/>
      <c r="MV289" s="217"/>
      <c r="MW289" s="217"/>
      <c r="MX289" s="217"/>
      <c r="MY289" s="217"/>
      <c r="MZ289" s="217"/>
      <c r="NA289" s="217"/>
      <c r="NB289" s="217"/>
      <c r="NC289" s="217"/>
      <c r="ND289" s="217"/>
      <c r="NE289" s="217"/>
      <c r="NF289" s="217"/>
      <c r="NG289" s="217"/>
      <c r="NH289" s="217"/>
      <c r="NI289" s="217"/>
      <c r="NJ289" s="217"/>
      <c r="NK289" s="217"/>
      <c r="NL289" s="217"/>
      <c r="NM289" s="217"/>
      <c r="NN289" s="217"/>
      <c r="NO289" s="217"/>
      <c r="NP289" s="217"/>
      <c r="NQ289" s="217"/>
      <c r="NR289" s="217"/>
      <c r="NS289" s="217"/>
      <c r="NT289" s="217"/>
      <c r="NU289" s="217"/>
      <c r="NV289" s="217"/>
      <c r="NW289" s="217"/>
      <c r="NX289" s="217"/>
      <c r="NY289" s="217"/>
      <c r="NZ289" s="217"/>
      <c r="OA289" s="217"/>
      <c r="OB289" s="217"/>
      <c r="OC289" s="217"/>
      <c r="OD289" s="217"/>
      <c r="OE289" s="217"/>
      <c r="OF289" s="217"/>
      <c r="OG289" s="217"/>
      <c r="OH289" s="217"/>
      <c r="OI289" s="217"/>
      <c r="OJ289" s="217"/>
      <c r="OK289" s="217"/>
      <c r="OL289" s="217"/>
      <c r="OM289" s="217"/>
      <c r="ON289" s="217"/>
      <c r="OO289" s="217"/>
      <c r="OP289" s="217"/>
      <c r="OQ289" s="217"/>
      <c r="OR289" s="217"/>
      <c r="OS289" s="267">
        <f>IF(ISERROR(#REF!),0,1)</f>
        <v>0</v>
      </c>
      <c r="OT289" s="267">
        <f t="shared" si="74"/>
        <v>0</v>
      </c>
      <c r="OU289" s="267">
        <f t="shared" si="75"/>
        <v>1</v>
      </c>
      <c r="OV289" s="223"/>
      <c r="OW289" s="223"/>
      <c r="OX289" s="223"/>
      <c r="OY289" s="223"/>
      <c r="OZ289" s="223"/>
      <c r="PA289" s="223"/>
      <c r="PB289" s="223"/>
      <c r="PC289" s="223"/>
      <c r="PD289" s="223"/>
      <c r="PE289" s="223"/>
      <c r="PF289" s="223"/>
      <c r="PG289" s="223"/>
      <c r="PH289" s="223"/>
      <c r="PI289" s="223"/>
      <c r="PJ289" s="223"/>
      <c r="PK289" s="223"/>
      <c r="PL289" s="223"/>
      <c r="PM289" s="223"/>
      <c r="PN289" s="223"/>
      <c r="PO289" s="223"/>
      <c r="PP289" s="223"/>
      <c r="PQ289" s="223"/>
      <c r="PR289" s="223"/>
      <c r="PS289" s="223"/>
      <c r="PT289" s="223"/>
      <c r="PU289" s="223"/>
      <c r="PV289" s="223"/>
      <c r="PW289" s="223"/>
      <c r="PX289" s="223"/>
      <c r="PY289" s="223"/>
      <c r="PZ289" s="223"/>
      <c r="QA289" s="223"/>
      <c r="QB289" s="223"/>
      <c r="QC289" s="223"/>
      <c r="QD289" s="223"/>
      <c r="QE289" s="223"/>
      <c r="QF289" s="223"/>
      <c r="QG289" s="223"/>
      <c r="QH289" s="223"/>
      <c r="QI289" s="223"/>
      <c r="QJ289" s="223"/>
      <c r="QK289" s="223"/>
      <c r="QL289" s="223"/>
      <c r="QM289" s="223"/>
      <c r="QN289" s="223"/>
      <c r="QO289" s="223"/>
      <c r="QP289" s="223"/>
      <c r="QQ289" s="223"/>
      <c r="QR289" s="223"/>
      <c r="QS289" s="223"/>
      <c r="QT289" s="223"/>
      <c r="QU289" s="223"/>
      <c r="QV289" s="223"/>
      <c r="QW289" s="223"/>
      <c r="QX289" s="223"/>
      <c r="QY289" s="223"/>
      <c r="QZ289" s="223"/>
      <c r="RA289" s="223"/>
      <c r="RB289" s="223"/>
      <c r="RC289" s="223"/>
      <c r="RD289" s="223"/>
      <c r="RE289" s="223"/>
      <c r="RF289" s="223"/>
      <c r="RG289" s="223"/>
      <c r="RH289" s="223"/>
      <c r="RI289" s="223"/>
      <c r="RJ289" s="223"/>
      <c r="RK289" s="223"/>
      <c r="RL289" s="223"/>
      <c r="RM289" s="223"/>
      <c r="RN289" s="223"/>
      <c r="RO289" s="223"/>
      <c r="RP289" s="223"/>
      <c r="RQ289" s="223"/>
      <c r="RR289" s="223"/>
      <c r="RS289" s="223"/>
      <c r="RT289" s="223"/>
      <c r="RU289" s="223"/>
      <c r="RV289" s="223"/>
      <c r="RW289" s="223"/>
      <c r="RX289" s="223"/>
      <c r="RY289" s="223"/>
      <c r="RZ289" s="223"/>
      <c r="SA289" s="223"/>
      <c r="SB289" s="223"/>
      <c r="SC289" s="223"/>
      <c r="SD289" s="223"/>
      <c r="SE289" s="223"/>
      <c r="SF289" s="223"/>
      <c r="SG289" s="223"/>
      <c r="SH289" s="223"/>
      <c r="SI289" s="223"/>
      <c r="SJ289" s="223"/>
      <c r="SK289" s="223"/>
      <c r="SL289" s="223"/>
      <c r="SM289" s="223"/>
      <c r="SN289" s="223"/>
      <c r="SO289" s="223"/>
      <c r="SP289" s="223"/>
      <c r="SQ289" s="223"/>
      <c r="SR289" s="223"/>
      <c r="SS289" s="223"/>
      <c r="ST289" s="223"/>
      <c r="SU289" s="223"/>
      <c r="SV289" s="223"/>
      <c r="SW289" s="223"/>
      <c r="SX289" s="223"/>
      <c r="SY289" s="223"/>
      <c r="SZ289" s="223"/>
      <c r="TA289" s="223"/>
      <c r="TB289" s="223"/>
      <c r="TC289" s="223"/>
      <c r="TD289" s="223"/>
      <c r="TE289" s="223"/>
      <c r="TF289" s="223"/>
      <c r="TG289" s="223"/>
      <c r="TH289" s="223"/>
      <c r="TI289" s="223"/>
      <c r="TJ289" s="223"/>
      <c r="TK289" s="223"/>
      <c r="TL289" s="223"/>
      <c r="TM289" s="223"/>
      <c r="TN289" s="223"/>
      <c r="TO289" s="223"/>
      <c r="TP289" s="223"/>
      <c r="TQ289" s="223"/>
      <c r="TR289" s="223"/>
      <c r="TS289" s="223"/>
      <c r="TT289" s="223"/>
      <c r="TU289" s="223"/>
      <c r="TV289" s="223"/>
      <c r="TW289" s="223"/>
      <c r="TX289" s="223"/>
      <c r="TY289" s="223"/>
      <c r="TZ289" s="223"/>
      <c r="UA289" s="223"/>
      <c r="UB289" s="223"/>
      <c r="UC289" s="223"/>
      <c r="UD289" s="223"/>
      <c r="UE289" s="223"/>
      <c r="UF289" s="223"/>
      <c r="UG289" s="223"/>
      <c r="UH289" s="223"/>
      <c r="UI289" s="223"/>
      <c r="UJ289" s="223"/>
      <c r="UK289" s="223"/>
      <c r="UL289" s="223"/>
      <c r="UM289" s="223"/>
      <c r="UN289" s="223"/>
      <c r="UO289" s="223"/>
      <c r="UP289" s="223"/>
      <c r="UQ289" s="223"/>
      <c r="UR289" s="223"/>
      <c r="US289" s="223"/>
      <c r="UT289" s="223"/>
      <c r="UU289" s="223"/>
      <c r="UV289" s="223"/>
      <c r="UW289" s="223"/>
      <c r="UX289" s="223"/>
      <c r="UY289" s="223"/>
      <c r="UZ289" s="223"/>
      <c r="VA289" s="223"/>
      <c r="VB289" s="223"/>
      <c r="VC289" s="223"/>
      <c r="VD289" s="223"/>
      <c r="VE289" s="223"/>
      <c r="VF289" s="223"/>
      <c r="VG289" s="223"/>
      <c r="VH289" s="223"/>
      <c r="VI289" s="223"/>
      <c r="VJ289" s="223"/>
      <c r="VK289" s="223"/>
      <c r="VL289" s="223"/>
      <c r="VM289" s="223"/>
      <c r="VN289" s="223"/>
      <c r="VO289" s="223"/>
      <c r="VP289" s="223"/>
      <c r="VQ289" s="223"/>
      <c r="VR289" s="223"/>
      <c r="VS289" s="223"/>
      <c r="VT289" s="223"/>
      <c r="VU289" s="223"/>
      <c r="VV289" s="223"/>
      <c r="VW289" s="223"/>
      <c r="VX289" s="223"/>
      <c r="VY289" s="223"/>
      <c r="VZ289" s="223"/>
      <c r="WA289" s="223"/>
      <c r="WB289" s="223"/>
      <c r="WC289" s="223"/>
      <c r="WD289" s="223"/>
      <c r="WE289" s="223"/>
      <c r="WF289" s="223"/>
      <c r="WG289" s="223"/>
      <c r="WH289" s="223"/>
      <c r="WI289" s="223"/>
      <c r="WJ289" s="223"/>
      <c r="WK289" s="223"/>
      <c r="WL289" s="223"/>
      <c r="WM289" s="223"/>
      <c r="WN289" s="223"/>
      <c r="WO289" s="223"/>
      <c r="WP289" s="223"/>
      <c r="WQ289" s="223"/>
      <c r="WR289" s="223"/>
      <c r="WS289" s="223"/>
      <c r="WT289" s="223"/>
      <c r="WU289" s="223"/>
      <c r="WV289" s="223"/>
      <c r="WW289" s="223"/>
      <c r="WX289" s="223"/>
      <c r="WY289" s="223"/>
      <c r="WZ289" s="223"/>
      <c r="XA289" s="223"/>
      <c r="XB289" s="223"/>
      <c r="XC289" s="223"/>
      <c r="XD289" s="223"/>
      <c r="XE289" s="223"/>
      <c r="XF289" s="223"/>
      <c r="XG289" s="223"/>
      <c r="XH289" s="223"/>
      <c r="XI289" s="223"/>
      <c r="XJ289" s="223"/>
      <c r="XK289" s="223"/>
      <c r="XL289" s="223"/>
      <c r="XM289" s="223"/>
      <c r="XN289" s="223"/>
      <c r="XO289" s="223"/>
      <c r="XP289" s="223"/>
      <c r="XQ289" s="223"/>
      <c r="XR289" s="223"/>
      <c r="XS289" s="223"/>
      <c r="XT289" s="223"/>
      <c r="XU289" s="223"/>
      <c r="XV289" s="223"/>
      <c r="XW289" s="223"/>
      <c r="XX289" s="223"/>
      <c r="XY289" s="223"/>
      <c r="XZ289" s="223"/>
      <c r="YA289" s="223"/>
      <c r="YB289" s="223"/>
      <c r="YC289" s="223"/>
      <c r="YD289" s="223"/>
      <c r="YE289" s="223"/>
      <c r="YF289" s="223"/>
      <c r="YG289" s="223"/>
      <c r="YH289" s="223"/>
      <c r="YI289" s="223"/>
      <c r="YJ289" s="223"/>
      <c r="YK289" s="223"/>
      <c r="YL289" s="223"/>
      <c r="YM289" s="223"/>
      <c r="YN289" s="223"/>
      <c r="YO289" s="223"/>
      <c r="YP289" s="223"/>
      <c r="YQ289" s="223"/>
      <c r="YR289" s="223"/>
      <c r="YS289" s="223"/>
      <c r="YT289" s="223"/>
      <c r="YU289" s="223"/>
      <c r="YV289" s="223"/>
      <c r="YW289" s="223"/>
      <c r="YX289" s="223"/>
      <c r="YY289" s="223"/>
      <c r="YZ289" s="223"/>
      <c r="ZA289" s="223"/>
      <c r="ZB289" s="223"/>
      <c r="ZC289" s="223"/>
      <c r="ZD289" s="223"/>
      <c r="ZE289" s="223"/>
      <c r="ZF289" s="223"/>
      <c r="ZG289" s="223"/>
      <c r="ZH289" s="223"/>
      <c r="ZI289" s="223"/>
      <c r="ZJ289" s="223"/>
      <c r="ZK289" s="223"/>
      <c r="ZL289" s="223"/>
      <c r="ZM289" s="223"/>
      <c r="ZN289" s="223"/>
      <c r="ZO289" s="223"/>
      <c r="ZP289" s="223"/>
      <c r="ZQ289" s="223"/>
      <c r="ZR289" s="223"/>
      <c r="ZS289" s="223"/>
      <c r="ZT289" s="223"/>
      <c r="ZU289" s="223"/>
      <c r="ZV289" s="223"/>
      <c r="ZW289" s="223"/>
      <c r="ZX289" s="223"/>
      <c r="ZY289" s="223"/>
      <c r="ZZ289" s="223"/>
      <c r="AAA289" s="223"/>
      <c r="AAB289" s="223"/>
      <c r="AAC289" s="223"/>
      <c r="AAD289" s="223"/>
      <c r="AAE289" s="223"/>
      <c r="AAF289" s="223"/>
      <c r="AAG289" s="223"/>
      <c r="AAH289" s="223"/>
      <c r="AAI289" s="223"/>
      <c r="AAJ289" s="223"/>
      <c r="AAK289" s="223"/>
      <c r="AAL289" s="223"/>
      <c r="AAM289" s="223"/>
      <c r="AAN289" s="223"/>
      <c r="AAO289" s="223"/>
      <c r="AAP289" s="223"/>
      <c r="AAQ289" s="223"/>
      <c r="AAR289" s="223"/>
      <c r="AAS289" s="223"/>
      <c r="AAT289" s="223"/>
      <c r="AAU289" s="223"/>
      <c r="AAV289" s="223"/>
      <c r="AAW289" s="223"/>
      <c r="AAX289" s="223"/>
      <c r="AAY289" s="223"/>
      <c r="AAZ289" s="223"/>
      <c r="ABA289" s="223"/>
      <c r="ABB289" s="223"/>
      <c r="ABC289" s="223"/>
      <c r="ABD289" s="223"/>
      <c r="ABE289" s="223"/>
      <c r="ABF289" s="223"/>
      <c r="ABG289" s="223"/>
      <c r="ABH289" s="223"/>
      <c r="ABI289" s="223"/>
      <c r="ABJ289" s="223"/>
      <c r="ABK289" s="223"/>
      <c r="ABL289" s="223"/>
      <c r="ABM289" s="223"/>
      <c r="ABN289" s="223"/>
      <c r="ABO289" s="223"/>
      <c r="ABP289" s="223"/>
      <c r="ABQ289" s="223"/>
      <c r="ABR289" s="223"/>
      <c r="ABS289" s="223"/>
      <c r="ABT289" s="223"/>
      <c r="ABU289" s="223"/>
      <c r="ABV289" s="223"/>
      <c r="ABW289" s="223"/>
      <c r="ABX289" s="223"/>
      <c r="ABY289" s="223"/>
      <c r="ABZ289" s="223"/>
      <c r="ACA289" s="223"/>
      <c r="ACB289" s="223"/>
      <c r="ACC289" s="223"/>
      <c r="ACD289" s="223"/>
      <c r="ACE289" s="223"/>
      <c r="ACF289" s="223"/>
      <c r="ACG289" s="223"/>
      <c r="ACH289" s="223"/>
      <c r="ACI289" s="223"/>
      <c r="ACJ289" s="223"/>
      <c r="ACK289" s="223"/>
      <c r="ACL289" s="223"/>
      <c r="ACM289" s="223"/>
      <c r="ACN289" s="223"/>
      <c r="ACO289" s="223"/>
      <c r="ACP289" s="223"/>
      <c r="ACQ289" s="223"/>
      <c r="ACR289" s="223"/>
      <c r="ACS289" s="223"/>
      <c r="ACT289" s="223"/>
      <c r="ACU289" s="223"/>
      <c r="ACV289" s="223"/>
      <c r="ACW289" s="223"/>
      <c r="ACX289" s="223"/>
      <c r="ACY289" s="223"/>
      <c r="ACZ289" s="223"/>
      <c r="ADA289" s="223"/>
      <c r="ADB289" s="223"/>
      <c r="ADC289" s="223"/>
      <c r="ADD289" s="223"/>
      <c r="ADE289" s="223"/>
      <c r="ADF289" s="223"/>
      <c r="ADG289" s="223"/>
      <c r="ADH289" s="223"/>
      <c r="ADI289" s="223"/>
      <c r="ADJ289" s="223"/>
      <c r="ADK289" s="223"/>
      <c r="ADL289" s="223"/>
      <c r="ADM289" s="223"/>
      <c r="ADN289" s="223"/>
      <c r="ADO289" s="223"/>
      <c r="ADP289" s="223"/>
      <c r="ADQ289" s="223"/>
      <c r="ADR289" s="223"/>
      <c r="ADS289" s="223"/>
      <c r="ADT289" s="223"/>
      <c r="ADU289" s="223"/>
      <c r="ADV289" s="223"/>
      <c r="ADW289" s="223"/>
      <c r="ADX289" s="223"/>
      <c r="ADY289" s="223"/>
      <c r="ADZ289" s="223"/>
      <c r="AEA289" s="223"/>
      <c r="AEB289" s="223"/>
      <c r="AEC289" s="223"/>
      <c r="AED289" s="223"/>
      <c r="AEE289" s="223"/>
      <c r="AEF289" s="223"/>
      <c r="AEG289" s="223"/>
      <c r="AEH289" s="223"/>
      <c r="AEI289" s="223"/>
      <c r="AEJ289" s="223"/>
      <c r="AEK289" s="223"/>
      <c r="AEL289" s="223"/>
      <c r="AEM289" s="223"/>
      <c r="AEN289" s="223"/>
      <c r="AEO289" s="223"/>
      <c r="AEP289" s="223"/>
      <c r="AEQ289" s="223"/>
      <c r="AER289" s="223"/>
      <c r="AES289" s="223"/>
      <c r="AET289" s="223"/>
      <c r="AEU289" s="223"/>
      <c r="AEV289" s="223"/>
      <c r="AEW289" s="223"/>
      <c r="AEX289" s="223"/>
      <c r="AEY289" s="223"/>
      <c r="AEZ289" s="223"/>
      <c r="AFA289" s="223"/>
      <c r="AFB289" s="223"/>
      <c r="AFC289" s="223"/>
      <c r="AFD289" s="223"/>
      <c r="AFE289" s="223"/>
      <c r="AFF289" s="223"/>
      <c r="AFG289" s="223"/>
      <c r="AFH289" s="223"/>
      <c r="AFI289" s="223"/>
      <c r="AFJ289" s="223"/>
      <c r="AFK289" s="223"/>
      <c r="AFL289" s="223"/>
      <c r="AFM289" s="223"/>
      <c r="AFN289" s="223"/>
      <c r="AFO289" s="223"/>
      <c r="AFP289" s="223"/>
      <c r="AFQ289" s="223"/>
      <c r="AFR289" s="223"/>
      <c r="AFS289" s="223"/>
      <c r="AFT289" s="223"/>
    </row>
    <row r="290" spans="1:852" s="64" customFormat="1">
      <c r="A290" s="101" t="s">
        <v>2022</v>
      </c>
      <c r="B290" s="101" t="s">
        <v>10057</v>
      </c>
      <c r="C290" s="840" t="str">
        <f>IF(Severity!F290&gt;=0.5,"YES","NO")</f>
        <v>NO</v>
      </c>
      <c r="D290" s="840" t="str">
        <f>IF(Severity!G290&gt;=0.5,"YES","NO")</f>
        <v>YES</v>
      </c>
      <c r="E290" s="214">
        <v>4</v>
      </c>
      <c r="F290" s="214">
        <v>2</v>
      </c>
      <c r="G290" s="271" t="s">
        <v>2389</v>
      </c>
      <c r="H290" s="270" t="s">
        <v>749</v>
      </c>
      <c r="I290" s="270" t="s">
        <v>455</v>
      </c>
      <c r="J290" s="270">
        <v>6</v>
      </c>
      <c r="K290" s="270" t="s">
        <v>455</v>
      </c>
      <c r="L290" s="265"/>
      <c r="M290" s="265"/>
      <c r="N290" s="270"/>
      <c r="O290" s="270" t="s">
        <v>455</v>
      </c>
      <c r="P290" s="265"/>
      <c r="Q290" s="265"/>
      <c r="R290" s="265"/>
      <c r="S290" s="270" t="s">
        <v>908</v>
      </c>
      <c r="T290" s="270">
        <v>21</v>
      </c>
      <c r="U290" s="125">
        <v>27.7</v>
      </c>
      <c r="V290" s="125">
        <v>9.1</v>
      </c>
      <c r="W290" s="125">
        <v>28.9</v>
      </c>
      <c r="X290" s="125">
        <v>9.6999999999999993</v>
      </c>
      <c r="Y290" s="125">
        <v>18.2</v>
      </c>
      <c r="Z290" s="125">
        <v>9.5</v>
      </c>
      <c r="AA290" s="125">
        <v>18.8</v>
      </c>
      <c r="AB290" s="125">
        <v>10</v>
      </c>
      <c r="AC290" s="125"/>
      <c r="AD290" s="125"/>
      <c r="AE290" s="114">
        <v>-9.6</v>
      </c>
      <c r="AF290" s="125">
        <v>8.4</v>
      </c>
      <c r="AG290" s="125">
        <v>-10.1</v>
      </c>
      <c r="AH290" s="125">
        <v>8.1</v>
      </c>
      <c r="AI290" s="265">
        <v>27</v>
      </c>
      <c r="AJ290" s="267">
        <f t="shared" si="72"/>
        <v>21</v>
      </c>
      <c r="AK290" s="265">
        <v>21</v>
      </c>
      <c r="AL290" s="271" t="s">
        <v>2269</v>
      </c>
      <c r="AM290" s="270" t="s">
        <v>749</v>
      </c>
      <c r="AN290" s="270" t="s">
        <v>455</v>
      </c>
      <c r="AO290" s="270">
        <v>6</v>
      </c>
      <c r="AP290" s="270" t="s">
        <v>455</v>
      </c>
      <c r="AQ290" s="265"/>
      <c r="AR290" s="265"/>
      <c r="AS290" s="265"/>
      <c r="AT290" s="270" t="s">
        <v>455</v>
      </c>
      <c r="AU290" s="265"/>
      <c r="AV290" s="265"/>
      <c r="AW290" s="265"/>
      <c r="AX290" s="265" t="s">
        <v>908</v>
      </c>
      <c r="AY290" s="270">
        <v>21</v>
      </c>
      <c r="AZ290" s="114">
        <v>23.4</v>
      </c>
      <c r="BA290" s="114">
        <v>7.6</v>
      </c>
      <c r="BB290" s="114">
        <v>24.9</v>
      </c>
      <c r="BC290" s="114">
        <v>7.5</v>
      </c>
      <c r="BD290" s="114">
        <v>20.9</v>
      </c>
      <c r="BE290" s="114">
        <v>8.6</v>
      </c>
      <c r="BF290" s="114">
        <v>20.9</v>
      </c>
      <c r="BG290" s="114">
        <v>8.5</v>
      </c>
      <c r="BH290" s="114"/>
      <c r="BI290" s="114"/>
      <c r="BJ290" s="114">
        <v>-2.5</v>
      </c>
      <c r="BK290" s="114">
        <v>10</v>
      </c>
      <c r="BL290" s="114">
        <v>-4</v>
      </c>
      <c r="BM290" s="114">
        <v>9.8000000000000007</v>
      </c>
      <c r="BN290" s="270">
        <v>25</v>
      </c>
      <c r="BO290" s="270">
        <f t="shared" si="73"/>
        <v>19</v>
      </c>
      <c r="BP290" s="270">
        <v>19</v>
      </c>
      <c r="BQ290" s="95"/>
      <c r="BR290" s="270" t="s">
        <v>455</v>
      </c>
      <c r="BS290" s="265"/>
      <c r="BT290" s="265"/>
      <c r="BU290" s="265"/>
      <c r="BV290" s="265"/>
      <c r="BW290" s="265"/>
      <c r="BX290" s="265"/>
      <c r="BY290" s="265"/>
      <c r="BZ290" s="265"/>
      <c r="CA290" s="265"/>
      <c r="CB290" s="265"/>
      <c r="CC290" s="265"/>
      <c r="CD290" s="265"/>
      <c r="CE290" s="114"/>
      <c r="CF290" s="114"/>
      <c r="CG290" s="114"/>
      <c r="CH290" s="114"/>
      <c r="CI290" s="114"/>
      <c r="CJ290" s="114"/>
      <c r="CK290" s="114"/>
      <c r="CL290" s="114"/>
      <c r="CM290" s="114"/>
      <c r="CN290" s="114"/>
      <c r="CO290" s="114"/>
      <c r="CP290" s="114"/>
      <c r="CQ290" s="114"/>
      <c r="CR290" s="114"/>
      <c r="CS290" s="265"/>
      <c r="CT290" s="265"/>
      <c r="CU290" s="265"/>
      <c r="CV290" s="270"/>
      <c r="CW290" s="270" t="s">
        <v>455</v>
      </c>
      <c r="CX290" s="270"/>
      <c r="CY290" s="265"/>
      <c r="CZ290" s="265"/>
      <c r="DA290" s="265"/>
      <c r="DB290" s="265"/>
      <c r="DC290" s="265"/>
      <c r="DD290" s="265"/>
      <c r="DE290" s="265"/>
      <c r="DF290" s="265"/>
      <c r="DG290" s="265"/>
      <c r="DH290" s="265"/>
      <c r="DI290" s="265"/>
      <c r="DJ290" s="125"/>
      <c r="DK290" s="125"/>
      <c r="DL290" s="125"/>
      <c r="DM290" s="125"/>
      <c r="DN290" s="125"/>
      <c r="DO290" s="125"/>
      <c r="DP290" s="125"/>
      <c r="DQ290" s="125"/>
      <c r="DR290" s="125"/>
      <c r="DS290" s="125"/>
      <c r="DT290" s="125"/>
      <c r="DU290" s="125"/>
      <c r="DV290" s="125"/>
      <c r="DW290" s="125"/>
      <c r="DX290" s="265"/>
      <c r="DY290" s="265"/>
      <c r="DZ290" s="265"/>
      <c r="EA290" s="265"/>
      <c r="EB290" s="270" t="s">
        <v>455</v>
      </c>
      <c r="EC290" s="265"/>
      <c r="ED290" s="265"/>
      <c r="EE290" s="265"/>
      <c r="EF290" s="265"/>
      <c r="EG290" s="265"/>
      <c r="EH290" s="265"/>
      <c r="EI290" s="265"/>
      <c r="EJ290" s="265"/>
      <c r="EK290" s="265"/>
      <c r="EL290" s="265"/>
      <c r="EM290" s="265"/>
      <c r="EN290" s="265"/>
      <c r="EO290" s="125"/>
      <c r="EP290" s="125"/>
      <c r="EQ290" s="125"/>
      <c r="ER290" s="125"/>
      <c r="ES290" s="125"/>
      <c r="ET290" s="125"/>
      <c r="EU290" s="125"/>
      <c r="EV290" s="125"/>
      <c r="EW290" s="125"/>
      <c r="EX290" s="125"/>
      <c r="EY290" s="125"/>
      <c r="EZ290" s="125"/>
      <c r="FA290" s="125"/>
      <c r="FB290" s="125"/>
      <c r="FC290" s="265"/>
      <c r="FD290" s="265"/>
      <c r="FE290" s="265"/>
      <c r="FF290" s="270" t="s">
        <v>455</v>
      </c>
      <c r="FG290" s="270"/>
      <c r="FH290" s="265"/>
      <c r="FI290" s="265"/>
      <c r="FJ290" s="265"/>
      <c r="FK290" s="265"/>
      <c r="FL290" s="265"/>
      <c r="FM290" s="265"/>
      <c r="FN290" s="265"/>
      <c r="FO290" s="265"/>
      <c r="FP290" s="265"/>
      <c r="FQ290" s="265"/>
      <c r="FR290" s="265"/>
      <c r="FS290" s="265"/>
      <c r="FT290" s="265"/>
      <c r="FU290" s="265"/>
      <c r="FV290" s="265"/>
      <c r="FW290" s="265"/>
      <c r="FX290" s="265"/>
      <c r="FY290" s="265"/>
      <c r="FZ290" s="265"/>
      <c r="GA290" s="265"/>
      <c r="GB290" s="265"/>
      <c r="GC290" s="265"/>
      <c r="GD290" s="265"/>
      <c r="GE290" s="265"/>
      <c r="GF290" s="265"/>
      <c r="GG290" s="265"/>
      <c r="GH290" s="265"/>
      <c r="GI290" s="265"/>
      <c r="GJ290" s="265"/>
      <c r="GK290" s="265"/>
      <c r="GL290" s="265"/>
      <c r="GM290" s="265"/>
      <c r="GN290" s="265"/>
      <c r="GO290" s="265"/>
      <c r="GP290" s="265"/>
      <c r="GQ290" s="265"/>
      <c r="GR290" s="265"/>
      <c r="GS290" s="265"/>
      <c r="GT290" s="265"/>
      <c r="GU290" s="265"/>
      <c r="GV290" s="265"/>
      <c r="GW290" s="265"/>
      <c r="GX290" s="265"/>
      <c r="GY290" s="265"/>
      <c r="GZ290" s="265"/>
      <c r="HA290" s="265"/>
      <c r="HB290" s="265"/>
      <c r="HC290" s="265"/>
      <c r="HD290" s="270" t="s">
        <v>455</v>
      </c>
      <c r="HE290" s="265"/>
      <c r="HF290" s="265"/>
      <c r="HG290" s="270"/>
      <c r="HH290" s="265"/>
      <c r="HI290" s="265"/>
      <c r="HJ290" s="265"/>
      <c r="HK290" s="265"/>
      <c r="HL290" s="265"/>
      <c r="HM290" s="265"/>
      <c r="HN290" s="265"/>
      <c r="HO290" s="265"/>
      <c r="HP290" s="265"/>
      <c r="HQ290" s="265"/>
      <c r="HR290" s="265"/>
      <c r="HS290" s="265"/>
      <c r="HT290" s="265"/>
      <c r="HU290" s="265"/>
      <c r="HV290" s="265"/>
      <c r="HW290" s="265"/>
      <c r="HX290" s="265"/>
      <c r="HY290" s="265"/>
      <c r="HZ290" s="265"/>
      <c r="IA290" s="265"/>
      <c r="IB290" s="265"/>
      <c r="IC290" s="265"/>
      <c r="ID290" s="265"/>
      <c r="IE290" s="265"/>
      <c r="IF290" s="265"/>
      <c r="IG290" s="265"/>
      <c r="IH290" s="265"/>
      <c r="II290" s="265"/>
      <c r="IJ290" s="265"/>
      <c r="IK290" s="265"/>
      <c r="IL290" s="265"/>
      <c r="IM290" s="265"/>
      <c r="IN290" s="265"/>
      <c r="IO290" s="265"/>
      <c r="IP290" s="265"/>
      <c r="IQ290" s="265"/>
      <c r="IR290" s="265"/>
      <c r="IS290" s="270" t="s">
        <v>455</v>
      </c>
      <c r="IT290" s="265"/>
      <c r="IU290" s="265"/>
      <c r="IV290" s="265"/>
      <c r="IW290" s="265"/>
      <c r="IX290" s="265"/>
      <c r="IY290" s="265"/>
      <c r="IZ290" s="265"/>
      <c r="JA290" s="265"/>
      <c r="JB290" s="265"/>
      <c r="JC290" s="265"/>
      <c r="JD290" s="265"/>
      <c r="JE290" s="265"/>
      <c r="JF290" s="265"/>
      <c r="JG290" s="265"/>
      <c r="JH290" s="265"/>
      <c r="JI290" s="265"/>
      <c r="JJ290" s="265"/>
      <c r="JK290" s="265"/>
      <c r="JL290" s="265"/>
      <c r="JM290" s="265"/>
      <c r="JN290" s="265"/>
      <c r="JO290" s="265"/>
      <c r="JP290" s="265"/>
      <c r="JQ290" s="265"/>
      <c r="JR290" s="265"/>
      <c r="JS290" s="265"/>
      <c r="JT290" s="265"/>
      <c r="JU290" s="265"/>
      <c r="JV290" s="265"/>
      <c r="JW290" s="265"/>
      <c r="JX290" s="265"/>
      <c r="JY290" s="265"/>
      <c r="JZ290" s="265"/>
      <c r="KA290" s="265"/>
      <c r="KB290" s="265"/>
      <c r="KC290" s="265"/>
      <c r="KD290" s="265"/>
      <c r="KE290" s="270" t="s">
        <v>455</v>
      </c>
      <c r="KF290" s="265"/>
      <c r="KG290" s="265"/>
      <c r="KH290" s="265"/>
      <c r="KI290" s="270"/>
      <c r="KJ290" s="265"/>
      <c r="KK290" s="265"/>
      <c r="KL290" s="265"/>
      <c r="KM290" s="265"/>
      <c r="KN290" s="265"/>
      <c r="KO290" s="265"/>
      <c r="KP290" s="265"/>
      <c r="KQ290" s="265"/>
      <c r="KR290" s="265"/>
      <c r="KS290" s="265"/>
      <c r="KT290" s="265"/>
      <c r="KU290" s="265"/>
      <c r="KV290" s="265"/>
      <c r="KW290" s="265"/>
      <c r="KX290" s="265"/>
      <c r="KY290" s="265"/>
      <c r="KZ290" s="265"/>
      <c r="LA290" s="265"/>
      <c r="LB290" s="265"/>
      <c r="LC290" s="265"/>
      <c r="LD290" s="265"/>
      <c r="LE290" s="265"/>
      <c r="LF290" s="265"/>
      <c r="LG290" s="265"/>
      <c r="LH290" s="265"/>
      <c r="LI290" s="265"/>
      <c r="LJ290" s="265"/>
      <c r="LK290" s="265"/>
      <c r="LL290" s="265"/>
      <c r="LM290" s="265"/>
      <c r="LN290" s="265"/>
      <c r="LO290" s="265"/>
      <c r="LP290" s="265"/>
      <c r="LQ290" s="265"/>
      <c r="LR290" s="265"/>
      <c r="LS290" s="265"/>
      <c r="LT290" s="270" t="s">
        <v>455</v>
      </c>
      <c r="LU290" s="265"/>
      <c r="LV290" s="265"/>
      <c r="LW290" s="265"/>
      <c r="LX290" s="265"/>
      <c r="LY290" s="265"/>
      <c r="LZ290" s="265"/>
      <c r="MA290" s="265"/>
      <c r="MB290" s="265"/>
      <c r="MC290" s="265"/>
      <c r="MD290" s="265"/>
      <c r="ME290" s="265"/>
      <c r="MF290" s="265"/>
      <c r="MG290" s="265"/>
      <c r="MH290" s="265"/>
      <c r="MI290" s="265"/>
      <c r="MJ290" s="265"/>
      <c r="MK290" s="265"/>
      <c r="ML290" s="265"/>
      <c r="MM290" s="265"/>
      <c r="MN290" s="265"/>
      <c r="MO290" s="265"/>
      <c r="MP290" s="265"/>
      <c r="MQ290" s="265"/>
      <c r="MR290" s="265"/>
      <c r="MS290" s="265"/>
      <c r="MT290" s="265"/>
      <c r="MU290" s="265"/>
      <c r="MV290" s="265"/>
      <c r="MW290" s="265"/>
      <c r="MX290" s="265"/>
      <c r="MY290" s="265"/>
      <c r="MZ290" s="265"/>
      <c r="NA290" s="265"/>
      <c r="NB290" s="265"/>
      <c r="NC290" s="265"/>
      <c r="ND290" s="265"/>
      <c r="NE290" s="265"/>
      <c r="NF290" s="265"/>
      <c r="NG290" s="265"/>
      <c r="NH290" s="265"/>
      <c r="NI290" s="265"/>
      <c r="NJ290" s="265"/>
      <c r="NK290" s="265"/>
      <c r="NL290" s="265"/>
      <c r="NM290" s="265"/>
      <c r="NN290" s="265"/>
      <c r="NO290" s="265"/>
      <c r="NP290" s="265"/>
      <c r="NQ290" s="265"/>
      <c r="NR290" s="265"/>
      <c r="NS290" s="265"/>
      <c r="NT290" s="265"/>
      <c r="NU290" s="265"/>
      <c r="NV290" s="265"/>
      <c r="NW290" s="265"/>
      <c r="NX290" s="265"/>
      <c r="NY290" s="265"/>
      <c r="NZ290" s="265"/>
      <c r="OA290" s="265"/>
      <c r="OB290" s="265"/>
      <c r="OC290" s="265"/>
      <c r="OD290" s="265"/>
      <c r="OE290" s="265"/>
      <c r="OF290" s="265"/>
      <c r="OG290" s="265"/>
      <c r="OH290" s="265"/>
      <c r="OI290" s="265"/>
      <c r="OJ290" s="265"/>
      <c r="OK290" s="265"/>
      <c r="OL290" s="265"/>
      <c r="OM290" s="265"/>
      <c r="ON290" s="265"/>
      <c r="OO290" s="265"/>
      <c r="OP290" s="265"/>
      <c r="OQ290" s="265"/>
      <c r="OR290" s="265"/>
      <c r="OS290" s="267">
        <f>IF(ISERROR(#REF!),0,1)</f>
        <v>0</v>
      </c>
      <c r="OT290" s="267">
        <f t="shared" si="74"/>
        <v>0</v>
      </c>
      <c r="OU290" s="267">
        <f t="shared" si="75"/>
        <v>1</v>
      </c>
      <c r="OV290" s="223"/>
      <c r="OW290" s="223"/>
      <c r="OX290" s="223"/>
      <c r="OY290" s="223"/>
      <c r="OZ290" s="223"/>
      <c r="PA290" s="223"/>
      <c r="PB290" s="223"/>
      <c r="PC290" s="223"/>
      <c r="PD290" s="223"/>
      <c r="PE290" s="223"/>
      <c r="PF290" s="223"/>
      <c r="PG290" s="223"/>
      <c r="PH290" s="223"/>
      <c r="PI290" s="223"/>
      <c r="PJ290" s="223"/>
      <c r="PK290" s="223"/>
      <c r="PL290" s="223"/>
      <c r="PM290" s="223"/>
      <c r="PN290" s="223"/>
      <c r="PO290" s="223"/>
      <c r="PP290" s="223"/>
      <c r="PQ290" s="223"/>
      <c r="PR290" s="223"/>
      <c r="PS290" s="223"/>
      <c r="PT290" s="223"/>
      <c r="PU290" s="223"/>
      <c r="PV290" s="223"/>
      <c r="PW290" s="223"/>
      <c r="PX290" s="223"/>
      <c r="PY290" s="223"/>
      <c r="PZ290" s="223"/>
      <c r="QA290" s="223"/>
      <c r="QB290" s="223"/>
      <c r="QC290" s="223"/>
      <c r="QD290" s="223"/>
      <c r="QE290" s="223"/>
      <c r="QF290" s="223"/>
      <c r="QG290" s="223"/>
      <c r="QH290" s="223"/>
      <c r="QI290" s="223"/>
      <c r="QJ290" s="223"/>
      <c r="QK290" s="223"/>
      <c r="QL290" s="223"/>
      <c r="QM290" s="223"/>
      <c r="QN290" s="223"/>
      <c r="QO290" s="223"/>
      <c r="QP290" s="223"/>
      <c r="QQ290" s="223"/>
      <c r="QR290" s="223"/>
      <c r="QS290" s="223"/>
      <c r="QT290" s="223"/>
      <c r="QU290" s="223"/>
      <c r="QV290" s="223"/>
      <c r="QW290" s="223"/>
      <c r="QX290" s="223"/>
      <c r="QY290" s="223"/>
      <c r="QZ290" s="223"/>
      <c r="RA290" s="223"/>
      <c r="RB290" s="223"/>
      <c r="RC290" s="223"/>
      <c r="RD290" s="223"/>
      <c r="RE290" s="223"/>
      <c r="RF290" s="223"/>
      <c r="RG290" s="223"/>
      <c r="RH290" s="223"/>
      <c r="RI290" s="223"/>
      <c r="RJ290" s="223"/>
      <c r="RK290" s="223"/>
      <c r="RL290" s="223"/>
      <c r="RM290" s="223"/>
      <c r="RN290" s="223"/>
      <c r="RO290" s="223"/>
      <c r="RP290" s="223"/>
      <c r="RQ290" s="223"/>
      <c r="RR290" s="223"/>
      <c r="RS290" s="223"/>
      <c r="RT290" s="223"/>
      <c r="RU290" s="223"/>
      <c r="RV290" s="223"/>
      <c r="RW290" s="223"/>
      <c r="RX290" s="223"/>
      <c r="RY290" s="223"/>
      <c r="RZ290" s="223"/>
      <c r="SA290" s="223"/>
      <c r="SB290" s="223"/>
      <c r="SC290" s="223"/>
      <c r="SD290" s="223"/>
      <c r="SE290" s="223"/>
      <c r="SF290" s="223"/>
      <c r="SG290" s="223"/>
      <c r="SH290" s="223"/>
      <c r="SI290" s="223"/>
      <c r="SJ290" s="223"/>
      <c r="SK290" s="223"/>
      <c r="SL290" s="223"/>
      <c r="SM290" s="223"/>
      <c r="SN290" s="223"/>
      <c r="SO290" s="223"/>
      <c r="SP290" s="223"/>
      <c r="SQ290" s="223"/>
      <c r="SR290" s="223"/>
      <c r="SS290" s="223"/>
      <c r="ST290" s="223"/>
      <c r="SU290" s="223"/>
      <c r="SV290" s="223"/>
      <c r="SW290" s="223"/>
      <c r="SX290" s="223"/>
      <c r="SY290" s="223"/>
      <c r="SZ290" s="223"/>
      <c r="TA290" s="223"/>
      <c r="TB290" s="223"/>
      <c r="TC290" s="223"/>
      <c r="TD290" s="223"/>
      <c r="TE290" s="223"/>
      <c r="TF290" s="223"/>
      <c r="TG290" s="223"/>
      <c r="TH290" s="223"/>
      <c r="TI290" s="223"/>
      <c r="TJ290" s="223"/>
      <c r="TK290" s="223"/>
      <c r="TL290" s="223"/>
      <c r="TM290" s="223"/>
      <c r="TN290" s="223"/>
      <c r="TO290" s="223"/>
      <c r="TP290" s="223"/>
      <c r="TQ290" s="223"/>
      <c r="TR290" s="223"/>
      <c r="TS290" s="223"/>
      <c r="TT290" s="223"/>
      <c r="TU290" s="223"/>
      <c r="TV290" s="223"/>
      <c r="TW290" s="223"/>
      <c r="TX290" s="223"/>
      <c r="TY290" s="223"/>
      <c r="TZ290" s="223"/>
      <c r="UA290" s="223"/>
      <c r="UB290" s="223"/>
      <c r="UC290" s="223"/>
      <c r="UD290" s="223"/>
      <c r="UE290" s="223"/>
      <c r="UF290" s="223"/>
      <c r="UG290" s="223"/>
      <c r="UH290" s="223"/>
      <c r="UI290" s="223"/>
      <c r="UJ290" s="223"/>
      <c r="UK290" s="223"/>
      <c r="UL290" s="223"/>
      <c r="UM290" s="223"/>
      <c r="UN290" s="223"/>
      <c r="UO290" s="223"/>
      <c r="UP290" s="223"/>
      <c r="UQ290" s="223"/>
      <c r="UR290" s="223"/>
      <c r="US290" s="223"/>
      <c r="UT290" s="223"/>
      <c r="UU290" s="223"/>
      <c r="UV290" s="223"/>
      <c r="UW290" s="223"/>
      <c r="UX290" s="223"/>
      <c r="UY290" s="223"/>
      <c r="UZ290" s="223"/>
      <c r="VA290" s="223"/>
      <c r="VB290" s="223"/>
      <c r="VC290" s="223"/>
      <c r="VD290" s="223"/>
      <c r="VE290" s="223"/>
      <c r="VF290" s="223"/>
      <c r="VG290" s="223"/>
      <c r="VH290" s="223"/>
      <c r="VI290" s="223"/>
      <c r="VJ290" s="223"/>
      <c r="VK290" s="223"/>
      <c r="VL290" s="223"/>
      <c r="VM290" s="223"/>
      <c r="VN290" s="223"/>
      <c r="VO290" s="223"/>
      <c r="VP290" s="223"/>
      <c r="VQ290" s="223"/>
      <c r="VR290" s="223"/>
      <c r="VS290" s="223"/>
      <c r="VT290" s="223"/>
      <c r="VU290" s="223"/>
      <c r="VV290" s="223"/>
      <c r="VW290" s="223"/>
      <c r="VX290" s="223"/>
      <c r="VY290" s="223"/>
      <c r="VZ290" s="223"/>
      <c r="WA290" s="223"/>
      <c r="WB290" s="223"/>
      <c r="WC290" s="223"/>
      <c r="WD290" s="223"/>
      <c r="WE290" s="223"/>
      <c r="WF290" s="223"/>
      <c r="WG290" s="223"/>
      <c r="WH290" s="223"/>
      <c r="WI290" s="223"/>
      <c r="WJ290" s="223"/>
      <c r="WK290" s="223"/>
      <c r="WL290" s="223"/>
      <c r="WM290" s="223"/>
      <c r="WN290" s="223"/>
      <c r="WO290" s="223"/>
      <c r="WP290" s="223"/>
      <c r="WQ290" s="223"/>
      <c r="WR290" s="223"/>
      <c r="WS290" s="223"/>
      <c r="WT290" s="223"/>
      <c r="WU290" s="223"/>
      <c r="WV290" s="223"/>
      <c r="WW290" s="223"/>
      <c r="WX290" s="223"/>
      <c r="WY290" s="223"/>
      <c r="WZ290" s="223"/>
      <c r="XA290" s="223"/>
      <c r="XB290" s="223"/>
      <c r="XC290" s="223"/>
      <c r="XD290" s="223"/>
      <c r="XE290" s="223"/>
      <c r="XF290" s="223"/>
      <c r="XG290" s="223"/>
      <c r="XH290" s="223"/>
      <c r="XI290" s="223"/>
      <c r="XJ290" s="223"/>
      <c r="XK290" s="223"/>
      <c r="XL290" s="223"/>
      <c r="XM290" s="223"/>
      <c r="XN290" s="223"/>
      <c r="XO290" s="223"/>
      <c r="XP290" s="223"/>
      <c r="XQ290" s="223"/>
      <c r="XR290" s="223"/>
      <c r="XS290" s="223"/>
      <c r="XT290" s="223"/>
      <c r="XU290" s="223"/>
      <c r="XV290" s="223"/>
      <c r="XW290" s="223"/>
      <c r="XX290" s="223"/>
      <c r="XY290" s="223"/>
      <c r="XZ290" s="223"/>
      <c r="YA290" s="223"/>
      <c r="YB290" s="223"/>
      <c r="YC290" s="223"/>
      <c r="YD290" s="223"/>
      <c r="YE290" s="223"/>
      <c r="YF290" s="223"/>
      <c r="YG290" s="223"/>
      <c r="YH290" s="223"/>
      <c r="YI290" s="223"/>
      <c r="YJ290" s="223"/>
      <c r="YK290" s="223"/>
      <c r="YL290" s="223"/>
      <c r="YM290" s="223"/>
      <c r="YN290" s="223"/>
      <c r="YO290" s="223"/>
      <c r="YP290" s="223"/>
      <c r="YQ290" s="223"/>
      <c r="YR290" s="223"/>
      <c r="YS290" s="223"/>
      <c r="YT290" s="223"/>
      <c r="YU290" s="223"/>
      <c r="YV290" s="223"/>
      <c r="YW290" s="223"/>
      <c r="YX290" s="223"/>
      <c r="YY290" s="223"/>
      <c r="YZ290" s="223"/>
      <c r="ZA290" s="223"/>
      <c r="ZB290" s="223"/>
      <c r="ZC290" s="223"/>
      <c r="ZD290" s="223"/>
      <c r="ZE290" s="223"/>
      <c r="ZF290" s="223"/>
      <c r="ZG290" s="223"/>
      <c r="ZH290" s="223"/>
      <c r="ZI290" s="223"/>
      <c r="ZJ290" s="223"/>
      <c r="ZK290" s="223"/>
      <c r="ZL290" s="223"/>
      <c r="ZM290" s="223"/>
      <c r="ZN290" s="223"/>
      <c r="ZO290" s="223"/>
      <c r="ZP290" s="223"/>
      <c r="ZQ290" s="223"/>
      <c r="ZR290" s="223"/>
      <c r="ZS290" s="223"/>
      <c r="ZT290" s="223"/>
      <c r="ZU290" s="223"/>
      <c r="ZV290" s="223"/>
      <c r="ZW290" s="223"/>
      <c r="ZX290" s="223"/>
      <c r="ZY290" s="223"/>
      <c r="ZZ290" s="223"/>
      <c r="AAA290" s="223"/>
      <c r="AAB290" s="223"/>
      <c r="AAC290" s="223"/>
      <c r="AAD290" s="223"/>
      <c r="AAE290" s="223"/>
      <c r="AAF290" s="223"/>
      <c r="AAG290" s="223"/>
      <c r="AAH290" s="223"/>
      <c r="AAI290" s="223"/>
      <c r="AAJ290" s="223"/>
      <c r="AAK290" s="223"/>
      <c r="AAL290" s="223"/>
      <c r="AAM290" s="223"/>
      <c r="AAN290" s="223"/>
      <c r="AAO290" s="223"/>
      <c r="AAP290" s="223"/>
      <c r="AAQ290" s="223"/>
      <c r="AAR290" s="223"/>
      <c r="AAS290" s="223"/>
      <c r="AAT290" s="223"/>
      <c r="AAU290" s="223"/>
      <c r="AAV290" s="223"/>
      <c r="AAW290" s="223"/>
      <c r="AAX290" s="223"/>
      <c r="AAY290" s="223"/>
      <c r="AAZ290" s="223"/>
      <c r="ABA290" s="223"/>
      <c r="ABB290" s="223"/>
      <c r="ABC290" s="223"/>
      <c r="ABD290" s="223"/>
      <c r="ABE290" s="223"/>
      <c r="ABF290" s="223"/>
      <c r="ABG290" s="223"/>
      <c r="ABH290" s="223"/>
      <c r="ABI290" s="223"/>
      <c r="ABJ290" s="223"/>
      <c r="ABK290" s="223"/>
      <c r="ABL290" s="223"/>
      <c r="ABM290" s="223"/>
      <c r="ABN290" s="223"/>
      <c r="ABO290" s="223"/>
      <c r="ABP290" s="223"/>
      <c r="ABQ290" s="223"/>
      <c r="ABR290" s="223"/>
      <c r="ABS290" s="223"/>
      <c r="ABT290" s="223"/>
      <c r="ABU290" s="223"/>
      <c r="ABV290" s="223"/>
      <c r="ABW290" s="223"/>
      <c r="ABX290" s="223"/>
      <c r="ABY290" s="223"/>
      <c r="ABZ290" s="223"/>
      <c r="ACA290" s="223"/>
      <c r="ACB290" s="223"/>
      <c r="ACC290" s="223"/>
      <c r="ACD290" s="223"/>
      <c r="ACE290" s="223"/>
      <c r="ACF290" s="223"/>
      <c r="ACG290" s="223"/>
      <c r="ACH290" s="223"/>
      <c r="ACI290" s="223"/>
      <c r="ACJ290" s="223"/>
      <c r="ACK290" s="223"/>
      <c r="ACL290" s="223"/>
      <c r="ACM290" s="223"/>
      <c r="ACN290" s="223"/>
      <c r="ACO290" s="223"/>
      <c r="ACP290" s="223"/>
      <c r="ACQ290" s="223"/>
      <c r="ACR290" s="223"/>
      <c r="ACS290" s="223"/>
      <c r="ACT290" s="223"/>
      <c r="ACU290" s="223"/>
      <c r="ACV290" s="223"/>
      <c r="ACW290" s="223"/>
      <c r="ACX290" s="223"/>
      <c r="ACY290" s="223"/>
      <c r="ACZ290" s="223"/>
      <c r="ADA290" s="223"/>
      <c r="ADB290" s="223"/>
      <c r="ADC290" s="223"/>
      <c r="ADD290" s="223"/>
      <c r="ADE290" s="223"/>
      <c r="ADF290" s="223"/>
      <c r="ADG290" s="223"/>
      <c r="ADH290" s="223"/>
      <c r="ADI290" s="223"/>
      <c r="ADJ290" s="223"/>
      <c r="ADK290" s="223"/>
      <c r="ADL290" s="223"/>
      <c r="ADM290" s="223"/>
      <c r="ADN290" s="223"/>
      <c r="ADO290" s="223"/>
      <c r="ADP290" s="223"/>
      <c r="ADQ290" s="223"/>
      <c r="ADR290" s="223"/>
      <c r="ADS290" s="223"/>
      <c r="ADT290" s="223"/>
      <c r="ADU290" s="223"/>
      <c r="ADV290" s="223"/>
      <c r="ADW290" s="223"/>
      <c r="ADX290" s="223"/>
      <c r="ADY290" s="223"/>
      <c r="ADZ290" s="223"/>
      <c r="AEA290" s="223"/>
      <c r="AEB290" s="223"/>
      <c r="AEC290" s="223"/>
      <c r="AED290" s="223"/>
      <c r="AEE290" s="223"/>
      <c r="AEF290" s="223"/>
      <c r="AEG290" s="223"/>
      <c r="AEH290" s="223"/>
      <c r="AEI290" s="223"/>
      <c r="AEJ290" s="223"/>
      <c r="AEK290" s="223"/>
      <c r="AEL290" s="223"/>
      <c r="AEM290" s="223"/>
      <c r="AEN290" s="223"/>
      <c r="AEO290" s="223"/>
      <c r="AEP290" s="223"/>
      <c r="AEQ290" s="223"/>
      <c r="AER290" s="223"/>
      <c r="AES290" s="223"/>
      <c r="AET290" s="223"/>
      <c r="AEU290" s="223"/>
      <c r="AEV290" s="223"/>
      <c r="AEW290" s="223"/>
      <c r="AEX290" s="223"/>
      <c r="AEY290" s="223"/>
      <c r="AEZ290" s="223"/>
      <c r="AFA290" s="223"/>
      <c r="AFB290" s="223"/>
      <c r="AFC290" s="223"/>
      <c r="AFD290" s="223"/>
      <c r="AFE290" s="223"/>
      <c r="AFF290" s="223"/>
      <c r="AFG290" s="223"/>
      <c r="AFH290" s="223"/>
      <c r="AFI290" s="223"/>
      <c r="AFJ290" s="223"/>
      <c r="AFK290" s="223"/>
      <c r="AFL290" s="223"/>
      <c r="AFM290" s="223"/>
      <c r="AFN290" s="223"/>
      <c r="AFO290" s="223"/>
      <c r="AFP290" s="223"/>
      <c r="AFQ290" s="223"/>
      <c r="AFR290" s="223"/>
      <c r="AFS290" s="223"/>
      <c r="AFT290" s="223"/>
    </row>
    <row r="291" spans="1:852" s="64" customFormat="1">
      <c r="A291" s="98" t="s">
        <v>1081</v>
      </c>
      <c r="B291" s="98" t="s">
        <v>10077</v>
      </c>
      <c r="C291" s="840" t="str">
        <f>IF(Severity!F291&gt;=0.5,"YES","NO")</f>
        <v>NO</v>
      </c>
      <c r="D291" s="840" t="str">
        <f>IF(Severity!G291&gt;=0.5,"YES","NO")</f>
        <v>YES</v>
      </c>
      <c r="E291" s="213">
        <v>12</v>
      </c>
      <c r="F291" s="213">
        <v>2</v>
      </c>
      <c r="G291" s="95" t="s">
        <v>2390</v>
      </c>
      <c r="H291" s="270" t="s">
        <v>749</v>
      </c>
      <c r="I291" s="270" t="s">
        <v>455</v>
      </c>
      <c r="J291" s="270">
        <v>10</v>
      </c>
      <c r="K291" s="270" t="s">
        <v>455</v>
      </c>
      <c r="L291" s="265"/>
      <c r="M291" s="265"/>
      <c r="N291" s="270"/>
      <c r="O291" s="270" t="s">
        <v>455</v>
      </c>
      <c r="P291" s="265"/>
      <c r="Q291" s="265"/>
      <c r="R291" s="265"/>
      <c r="S291" s="270" t="s">
        <v>235</v>
      </c>
      <c r="T291" s="270">
        <v>9</v>
      </c>
      <c r="U291" s="125">
        <v>14.96</v>
      </c>
      <c r="V291" s="125">
        <v>5.7</v>
      </c>
      <c r="W291" s="183"/>
      <c r="X291" s="183"/>
      <c r="Y291" s="125"/>
      <c r="Z291" s="125"/>
      <c r="AA291" s="125">
        <v>10.210000000000001</v>
      </c>
      <c r="AB291" s="125">
        <v>7.3</v>
      </c>
      <c r="AC291" s="125"/>
      <c r="AD291" s="125"/>
      <c r="AE291" s="114"/>
      <c r="AF291" s="125"/>
      <c r="AG291" s="125"/>
      <c r="AH291" s="125"/>
      <c r="AI291" s="265">
        <v>29</v>
      </c>
      <c r="AJ291" s="267">
        <f t="shared" si="72"/>
        <v>19</v>
      </c>
      <c r="AK291" s="265">
        <v>19</v>
      </c>
      <c r="AL291" s="95" t="s">
        <v>624</v>
      </c>
      <c r="AM291" s="270" t="s">
        <v>749</v>
      </c>
      <c r="AN291" s="270" t="s">
        <v>455</v>
      </c>
      <c r="AO291" s="270">
        <v>7</v>
      </c>
      <c r="AP291" s="270" t="s">
        <v>455</v>
      </c>
      <c r="AQ291" s="265"/>
      <c r="AR291" s="265"/>
      <c r="AS291" s="265"/>
      <c r="AT291" s="270" t="s">
        <v>455</v>
      </c>
      <c r="AU291" s="265"/>
      <c r="AV291" s="265"/>
      <c r="AW291" s="265"/>
      <c r="AX291" s="265" t="s">
        <v>235</v>
      </c>
      <c r="AY291" s="265">
        <v>9</v>
      </c>
      <c r="AZ291" s="114">
        <v>14.79</v>
      </c>
      <c r="BA291" s="114">
        <v>5.0999999999999996</v>
      </c>
      <c r="BB291" s="114"/>
      <c r="BC291" s="114"/>
      <c r="BD291" s="114"/>
      <c r="BE291" s="114"/>
      <c r="BF291" s="114">
        <v>10.81</v>
      </c>
      <c r="BG291" s="114">
        <v>5.8</v>
      </c>
      <c r="BH291" s="114"/>
      <c r="BI291" s="114"/>
      <c r="BJ291" s="114"/>
      <c r="BK291" s="114"/>
      <c r="BL291" s="114"/>
      <c r="BM291" s="114"/>
      <c r="BN291" s="270">
        <v>30</v>
      </c>
      <c r="BO291" s="270">
        <f t="shared" si="73"/>
        <v>23</v>
      </c>
      <c r="BP291" s="270">
        <v>21</v>
      </c>
      <c r="BQ291" s="90"/>
      <c r="BR291" s="270" t="s">
        <v>455</v>
      </c>
      <c r="BS291" s="265"/>
      <c r="BT291" s="217"/>
      <c r="BU291" s="265"/>
      <c r="BV291" s="217"/>
      <c r="BW291" s="217"/>
      <c r="BX291" s="217"/>
      <c r="BY291" s="265"/>
      <c r="BZ291" s="217"/>
      <c r="CA291" s="217"/>
      <c r="CB291" s="217"/>
      <c r="CC291" s="217"/>
      <c r="CD291" s="217"/>
      <c r="CE291" s="114"/>
      <c r="CF291" s="114"/>
      <c r="CG291" s="114"/>
      <c r="CH291" s="114"/>
      <c r="CI291" s="114"/>
      <c r="CJ291" s="114"/>
      <c r="CK291" s="114"/>
      <c r="CL291" s="114"/>
      <c r="CM291" s="114"/>
      <c r="CN291" s="114"/>
      <c r="CO291" s="114"/>
      <c r="CP291" s="114"/>
      <c r="CQ291" s="114"/>
      <c r="CR291" s="114"/>
      <c r="CS291" s="217"/>
      <c r="CT291" s="217"/>
      <c r="CU291" s="217"/>
      <c r="CV291" s="90"/>
      <c r="CW291" s="270" t="s">
        <v>455</v>
      </c>
      <c r="CX291" s="90"/>
      <c r="CY291" s="217"/>
      <c r="CZ291" s="217"/>
      <c r="DA291" s="217"/>
      <c r="DB291" s="217"/>
      <c r="DC291" s="217"/>
      <c r="DD291" s="265"/>
      <c r="DE291" s="217"/>
      <c r="DF291" s="217"/>
      <c r="DG291" s="217"/>
      <c r="DH291" s="265"/>
      <c r="DI291" s="217"/>
      <c r="DJ291" s="125"/>
      <c r="DK291" s="125"/>
      <c r="DL291" s="125"/>
      <c r="DM291" s="125"/>
      <c r="DN291" s="125"/>
      <c r="DO291" s="125"/>
      <c r="DP291" s="125"/>
      <c r="DQ291" s="125"/>
      <c r="DR291" s="125"/>
      <c r="DS291" s="125"/>
      <c r="DT291" s="125"/>
      <c r="DU291" s="125"/>
      <c r="DV291" s="125"/>
      <c r="DW291" s="125"/>
      <c r="DX291" s="217"/>
      <c r="DY291" s="217"/>
      <c r="DZ291" s="217"/>
      <c r="EA291" s="217"/>
      <c r="EB291" s="270" t="s">
        <v>455</v>
      </c>
      <c r="EC291" s="265"/>
      <c r="ED291" s="265"/>
      <c r="EE291" s="265"/>
      <c r="EF291" s="265"/>
      <c r="EG291" s="265"/>
      <c r="EH291" s="265"/>
      <c r="EI291" s="265"/>
      <c r="EJ291" s="265"/>
      <c r="EK291" s="265"/>
      <c r="EL291" s="265"/>
      <c r="EM291" s="265"/>
      <c r="EN291" s="265"/>
      <c r="EO291" s="125"/>
      <c r="EP291" s="125"/>
      <c r="EQ291" s="125"/>
      <c r="ER291" s="125"/>
      <c r="ES291" s="125"/>
      <c r="ET291" s="125"/>
      <c r="EU291" s="125"/>
      <c r="EV291" s="125"/>
      <c r="EW291" s="125"/>
      <c r="EX291" s="125"/>
      <c r="EY291" s="125"/>
      <c r="EZ291" s="125"/>
      <c r="FA291" s="125"/>
      <c r="FB291" s="125"/>
      <c r="FC291" s="265"/>
      <c r="FD291" s="265"/>
      <c r="FE291" s="265"/>
      <c r="FF291" s="270" t="s">
        <v>455</v>
      </c>
      <c r="FG291" s="270"/>
      <c r="FH291" s="265"/>
      <c r="FI291" s="265"/>
      <c r="FJ291" s="265"/>
      <c r="FK291" s="265"/>
      <c r="FL291" s="265"/>
      <c r="FM291" s="265"/>
      <c r="FN291" s="265"/>
      <c r="FO291" s="265"/>
      <c r="FP291" s="265"/>
      <c r="FQ291" s="265"/>
      <c r="FR291" s="265"/>
      <c r="FS291" s="265"/>
      <c r="FT291" s="265"/>
      <c r="FU291" s="265"/>
      <c r="FV291" s="265"/>
      <c r="FW291" s="265"/>
      <c r="FX291" s="265"/>
      <c r="FY291" s="265"/>
      <c r="FZ291" s="265"/>
      <c r="GA291" s="265"/>
      <c r="GB291" s="265"/>
      <c r="GC291" s="265"/>
      <c r="GD291" s="265"/>
      <c r="GE291" s="265"/>
      <c r="GF291" s="265"/>
      <c r="GG291" s="265"/>
      <c r="GH291" s="265"/>
      <c r="GI291" s="265"/>
      <c r="GJ291" s="265"/>
      <c r="GK291" s="265"/>
      <c r="GL291" s="265"/>
      <c r="GM291" s="265"/>
      <c r="GN291" s="265"/>
      <c r="GO291" s="265"/>
      <c r="GP291" s="265"/>
      <c r="GQ291" s="265"/>
      <c r="GR291" s="265"/>
      <c r="GS291" s="265"/>
      <c r="GT291" s="265"/>
      <c r="GU291" s="265"/>
      <c r="GV291" s="265"/>
      <c r="GW291" s="265"/>
      <c r="GX291" s="265"/>
      <c r="GY291" s="265"/>
      <c r="GZ291" s="265"/>
      <c r="HA291" s="265"/>
      <c r="HB291" s="265"/>
      <c r="HC291" s="265"/>
      <c r="HD291" s="270" t="s">
        <v>455</v>
      </c>
      <c r="HE291" s="265"/>
      <c r="HF291" s="265"/>
      <c r="HG291" s="270"/>
      <c r="HH291" s="265"/>
      <c r="HI291" s="265"/>
      <c r="HJ291" s="265"/>
      <c r="HK291" s="265"/>
      <c r="HL291" s="265"/>
      <c r="HM291" s="265"/>
      <c r="HN291" s="265"/>
      <c r="HO291" s="265"/>
      <c r="HP291" s="265"/>
      <c r="HQ291" s="265"/>
      <c r="HR291" s="265"/>
      <c r="HS291" s="265"/>
      <c r="HT291" s="265"/>
      <c r="HU291" s="265"/>
      <c r="HV291" s="265"/>
      <c r="HW291" s="265"/>
      <c r="HX291" s="265"/>
      <c r="HY291" s="265"/>
      <c r="HZ291" s="265"/>
      <c r="IA291" s="265"/>
      <c r="IB291" s="265"/>
      <c r="IC291" s="265"/>
      <c r="ID291" s="265"/>
      <c r="IE291" s="265"/>
      <c r="IF291" s="265"/>
      <c r="IG291" s="265"/>
      <c r="IH291" s="265"/>
      <c r="II291" s="265"/>
      <c r="IJ291" s="265"/>
      <c r="IK291" s="265"/>
      <c r="IL291" s="265"/>
      <c r="IM291" s="265"/>
      <c r="IN291" s="265"/>
      <c r="IO291" s="265"/>
      <c r="IP291" s="265"/>
      <c r="IQ291" s="265"/>
      <c r="IR291" s="265"/>
      <c r="IS291" s="270" t="s">
        <v>455</v>
      </c>
      <c r="IT291" s="265"/>
      <c r="IU291" s="265"/>
      <c r="IV291" s="265"/>
      <c r="IW291" s="265"/>
      <c r="IX291" s="265"/>
      <c r="IY291" s="265"/>
      <c r="IZ291" s="265"/>
      <c r="JA291" s="265"/>
      <c r="JB291" s="265"/>
      <c r="JC291" s="265"/>
      <c r="JD291" s="265"/>
      <c r="JE291" s="265"/>
      <c r="JF291" s="265"/>
      <c r="JG291" s="265"/>
      <c r="JH291" s="265"/>
      <c r="JI291" s="265"/>
      <c r="JJ291" s="265"/>
      <c r="JK291" s="265"/>
      <c r="JL291" s="265"/>
      <c r="JM291" s="265"/>
      <c r="JN291" s="265"/>
      <c r="JO291" s="265"/>
      <c r="JP291" s="265"/>
      <c r="JQ291" s="265"/>
      <c r="JR291" s="265"/>
      <c r="JS291" s="265"/>
      <c r="JT291" s="265"/>
      <c r="JU291" s="265"/>
      <c r="JV291" s="265"/>
      <c r="JW291" s="265"/>
      <c r="JX291" s="265"/>
      <c r="JY291" s="265"/>
      <c r="JZ291" s="265"/>
      <c r="KA291" s="265"/>
      <c r="KB291" s="265"/>
      <c r="KC291" s="265"/>
      <c r="KD291" s="265"/>
      <c r="KE291" s="270" t="s">
        <v>455</v>
      </c>
      <c r="KF291" s="265"/>
      <c r="KG291" s="265"/>
      <c r="KH291" s="265"/>
      <c r="KI291" s="270"/>
      <c r="KJ291" s="265"/>
      <c r="KK291" s="265"/>
      <c r="KL291" s="265"/>
      <c r="KM291" s="265"/>
      <c r="KN291" s="265"/>
      <c r="KO291" s="265"/>
      <c r="KP291" s="265"/>
      <c r="KQ291" s="265"/>
      <c r="KR291" s="265"/>
      <c r="KS291" s="265"/>
      <c r="KT291" s="265"/>
      <c r="KU291" s="265"/>
      <c r="KV291" s="265"/>
      <c r="KW291" s="265"/>
      <c r="KX291" s="265"/>
      <c r="KY291" s="265"/>
      <c r="KZ291" s="265"/>
      <c r="LA291" s="265"/>
      <c r="LB291" s="265"/>
      <c r="LC291" s="265"/>
      <c r="LD291" s="265"/>
      <c r="LE291" s="265"/>
      <c r="LF291" s="265"/>
      <c r="LG291" s="265"/>
      <c r="LH291" s="265"/>
      <c r="LI291" s="265"/>
      <c r="LJ291" s="265"/>
      <c r="LK291" s="265"/>
      <c r="LL291" s="265"/>
      <c r="LM291" s="265"/>
      <c r="LN291" s="265"/>
      <c r="LO291" s="265"/>
      <c r="LP291" s="265"/>
      <c r="LQ291" s="265"/>
      <c r="LR291" s="265"/>
      <c r="LS291" s="265"/>
      <c r="LT291" s="270" t="s">
        <v>455</v>
      </c>
      <c r="LU291" s="217"/>
      <c r="LV291" s="217"/>
      <c r="LW291" s="217"/>
      <c r="LX291" s="217"/>
      <c r="LY291" s="217"/>
      <c r="LZ291" s="265"/>
      <c r="MA291" s="265"/>
      <c r="MB291" s="265"/>
      <c r="MC291" s="265"/>
      <c r="MD291" s="265"/>
      <c r="ME291" s="265"/>
      <c r="MF291" s="265"/>
      <c r="MG291" s="265"/>
      <c r="MH291" s="265"/>
      <c r="MI291" s="265"/>
      <c r="MJ291" s="265"/>
      <c r="MK291" s="265"/>
      <c r="ML291" s="265"/>
      <c r="MM291" s="265"/>
      <c r="MN291" s="265"/>
      <c r="MO291" s="265"/>
      <c r="MP291" s="265"/>
      <c r="MQ291" s="265"/>
      <c r="MR291" s="265"/>
      <c r="MS291" s="265"/>
      <c r="MT291" s="265"/>
      <c r="MU291" s="265"/>
      <c r="MV291" s="265"/>
      <c r="MW291" s="265"/>
      <c r="MX291" s="265"/>
      <c r="MY291" s="265"/>
      <c r="MZ291" s="265"/>
      <c r="NA291" s="265"/>
      <c r="NB291" s="265"/>
      <c r="NC291" s="265"/>
      <c r="ND291" s="265"/>
      <c r="NE291" s="265"/>
      <c r="NF291" s="265"/>
      <c r="NG291" s="265"/>
      <c r="NH291" s="265"/>
      <c r="NI291" s="265"/>
      <c r="NJ291" s="265"/>
      <c r="NK291" s="265"/>
      <c r="NL291" s="265"/>
      <c r="NM291" s="265"/>
      <c r="NN291" s="265"/>
      <c r="NO291" s="265"/>
      <c r="NP291" s="265"/>
      <c r="NQ291" s="265"/>
      <c r="NR291" s="265"/>
      <c r="NS291" s="265"/>
      <c r="NT291" s="265"/>
      <c r="NU291" s="265"/>
      <c r="NV291" s="265"/>
      <c r="NW291" s="265"/>
      <c r="NX291" s="265"/>
      <c r="NY291" s="265"/>
      <c r="NZ291" s="265"/>
      <c r="OA291" s="265"/>
      <c r="OB291" s="265"/>
      <c r="OC291" s="265"/>
      <c r="OD291" s="265"/>
      <c r="OE291" s="265"/>
      <c r="OF291" s="265"/>
      <c r="OG291" s="265"/>
      <c r="OH291" s="265"/>
      <c r="OI291" s="265"/>
      <c r="OJ291" s="265"/>
      <c r="OK291" s="265"/>
      <c r="OL291" s="265"/>
      <c r="OM291" s="265"/>
      <c r="ON291" s="265"/>
      <c r="OO291" s="265"/>
      <c r="OP291" s="265"/>
      <c r="OQ291" s="265"/>
      <c r="OR291" s="265"/>
      <c r="OS291" s="267">
        <f>IF(ISERROR(#REF!),0,1)</f>
        <v>0</v>
      </c>
      <c r="OT291" s="267">
        <f t="shared" si="74"/>
        <v>0</v>
      </c>
      <c r="OU291" s="267">
        <f t="shared" si="75"/>
        <v>1</v>
      </c>
      <c r="OV291" s="223"/>
      <c r="OW291" s="223"/>
      <c r="OX291" s="223"/>
      <c r="OY291" s="223"/>
      <c r="OZ291" s="223"/>
      <c r="PA291" s="223"/>
      <c r="PB291" s="223"/>
      <c r="PC291" s="223"/>
      <c r="PD291" s="223"/>
      <c r="PE291" s="223"/>
      <c r="PF291" s="223"/>
      <c r="PG291" s="223"/>
      <c r="PH291" s="223"/>
      <c r="PI291" s="223"/>
      <c r="PJ291" s="223"/>
      <c r="PK291" s="223"/>
      <c r="PL291" s="223"/>
      <c r="PM291" s="223"/>
      <c r="PN291" s="223"/>
      <c r="PO291" s="223"/>
      <c r="PP291" s="223"/>
      <c r="PQ291" s="223"/>
      <c r="PR291" s="223"/>
      <c r="PS291" s="223"/>
      <c r="PT291" s="223"/>
      <c r="PU291" s="223"/>
      <c r="PV291" s="223"/>
      <c r="PW291" s="223"/>
      <c r="PX291" s="223"/>
      <c r="PY291" s="223"/>
      <c r="PZ291" s="223"/>
      <c r="QA291" s="223"/>
      <c r="QB291" s="223"/>
      <c r="QC291" s="223"/>
      <c r="QD291" s="223"/>
      <c r="QE291" s="223"/>
      <c r="QF291" s="223"/>
      <c r="QG291" s="223"/>
      <c r="QH291" s="223"/>
      <c r="QI291" s="223"/>
      <c r="QJ291" s="223"/>
      <c r="QK291" s="223"/>
      <c r="QL291" s="223"/>
      <c r="QM291" s="223"/>
      <c r="QN291" s="223"/>
      <c r="QO291" s="223"/>
      <c r="QP291" s="223"/>
      <c r="QQ291" s="223"/>
      <c r="QR291" s="223"/>
      <c r="QS291" s="223"/>
      <c r="QT291" s="223"/>
      <c r="QU291" s="223"/>
      <c r="QV291" s="223"/>
      <c r="QW291" s="223"/>
      <c r="QX291" s="223"/>
      <c r="QY291" s="223"/>
      <c r="QZ291" s="223"/>
      <c r="RA291" s="223"/>
      <c r="RB291" s="223"/>
      <c r="RC291" s="223"/>
      <c r="RD291" s="223"/>
      <c r="RE291" s="223"/>
      <c r="RF291" s="223"/>
      <c r="RG291" s="223"/>
      <c r="RH291" s="223"/>
      <c r="RI291" s="223"/>
      <c r="RJ291" s="223"/>
      <c r="RK291" s="223"/>
      <c r="RL291" s="223"/>
      <c r="RM291" s="223"/>
      <c r="RN291" s="223"/>
      <c r="RO291" s="223"/>
      <c r="RP291" s="223"/>
      <c r="RQ291" s="223"/>
      <c r="RR291" s="223"/>
      <c r="RS291" s="223"/>
      <c r="RT291" s="223"/>
      <c r="RU291" s="223"/>
      <c r="RV291" s="223"/>
      <c r="RW291" s="223"/>
      <c r="RX291" s="223"/>
      <c r="RY291" s="223"/>
      <c r="RZ291" s="223"/>
      <c r="SA291" s="223"/>
      <c r="SB291" s="223"/>
      <c r="SC291" s="223"/>
      <c r="SD291" s="223"/>
      <c r="SE291" s="223"/>
      <c r="SF291" s="223"/>
      <c r="SG291" s="223"/>
      <c r="SH291" s="223"/>
      <c r="SI291" s="223"/>
      <c r="SJ291" s="223"/>
      <c r="SK291" s="223"/>
      <c r="SL291" s="223"/>
      <c r="SM291" s="223"/>
      <c r="SN291" s="223"/>
      <c r="SO291" s="223"/>
      <c r="SP291" s="223"/>
      <c r="SQ291" s="223"/>
      <c r="SR291" s="223"/>
      <c r="SS291" s="223"/>
      <c r="ST291" s="223"/>
      <c r="SU291" s="223"/>
      <c r="SV291" s="223"/>
      <c r="SW291" s="223"/>
      <c r="SX291" s="223"/>
      <c r="SY291" s="223"/>
      <c r="SZ291" s="223"/>
      <c r="TA291" s="223"/>
      <c r="TB291" s="223"/>
      <c r="TC291" s="223"/>
      <c r="TD291" s="223"/>
      <c r="TE291" s="223"/>
      <c r="TF291" s="223"/>
      <c r="TG291" s="223"/>
      <c r="TH291" s="223"/>
      <c r="TI291" s="223"/>
      <c r="TJ291" s="223"/>
      <c r="TK291" s="223"/>
      <c r="TL291" s="223"/>
      <c r="TM291" s="223"/>
      <c r="TN291" s="223"/>
      <c r="TO291" s="223"/>
      <c r="TP291" s="223"/>
      <c r="TQ291" s="223"/>
      <c r="TR291" s="223"/>
      <c r="TS291" s="223"/>
      <c r="TT291" s="223"/>
      <c r="TU291" s="223"/>
      <c r="TV291" s="223"/>
      <c r="TW291" s="223"/>
      <c r="TX291" s="223"/>
      <c r="TY291" s="223"/>
      <c r="TZ291" s="223"/>
      <c r="UA291" s="223"/>
      <c r="UB291" s="223"/>
      <c r="UC291" s="223"/>
      <c r="UD291" s="223"/>
      <c r="UE291" s="223"/>
      <c r="UF291" s="223"/>
      <c r="UG291" s="223"/>
      <c r="UH291" s="223"/>
      <c r="UI291" s="223"/>
      <c r="UJ291" s="223"/>
      <c r="UK291" s="223"/>
      <c r="UL291" s="223"/>
      <c r="UM291" s="223"/>
      <c r="UN291" s="223"/>
      <c r="UO291" s="223"/>
      <c r="UP291" s="223"/>
      <c r="UQ291" s="223"/>
      <c r="UR291" s="223"/>
      <c r="US291" s="223"/>
      <c r="UT291" s="223"/>
      <c r="UU291" s="223"/>
      <c r="UV291" s="223"/>
      <c r="UW291" s="223"/>
      <c r="UX291" s="223"/>
      <c r="UY291" s="223"/>
      <c r="UZ291" s="223"/>
      <c r="VA291" s="223"/>
      <c r="VB291" s="223"/>
      <c r="VC291" s="223"/>
      <c r="VD291" s="223"/>
      <c r="VE291" s="223"/>
      <c r="VF291" s="223"/>
      <c r="VG291" s="223"/>
      <c r="VH291" s="223"/>
      <c r="VI291" s="223"/>
      <c r="VJ291" s="223"/>
      <c r="VK291" s="223"/>
      <c r="VL291" s="223"/>
      <c r="VM291" s="223"/>
      <c r="VN291" s="223"/>
      <c r="VO291" s="223"/>
      <c r="VP291" s="223"/>
      <c r="VQ291" s="223"/>
      <c r="VR291" s="223"/>
      <c r="VS291" s="223"/>
      <c r="VT291" s="223"/>
      <c r="VU291" s="223"/>
      <c r="VV291" s="223"/>
      <c r="VW291" s="223"/>
      <c r="VX291" s="223"/>
      <c r="VY291" s="223"/>
      <c r="VZ291" s="223"/>
      <c r="WA291" s="223"/>
      <c r="WB291" s="223"/>
      <c r="WC291" s="223"/>
      <c r="WD291" s="223"/>
      <c r="WE291" s="223"/>
      <c r="WF291" s="223"/>
      <c r="WG291" s="223"/>
      <c r="WH291" s="223"/>
      <c r="WI291" s="223"/>
      <c r="WJ291" s="223"/>
      <c r="WK291" s="223"/>
      <c r="WL291" s="223"/>
      <c r="WM291" s="223"/>
      <c r="WN291" s="223"/>
      <c r="WO291" s="223"/>
      <c r="WP291" s="223"/>
      <c r="WQ291" s="223"/>
      <c r="WR291" s="223"/>
      <c r="WS291" s="223"/>
      <c r="WT291" s="223"/>
      <c r="WU291" s="223"/>
      <c r="WV291" s="223"/>
      <c r="WW291" s="223"/>
      <c r="WX291" s="223"/>
      <c r="WY291" s="223"/>
      <c r="WZ291" s="223"/>
      <c r="XA291" s="223"/>
      <c r="XB291" s="223"/>
      <c r="XC291" s="223"/>
      <c r="XD291" s="223"/>
      <c r="XE291" s="223"/>
      <c r="XF291" s="223"/>
      <c r="XG291" s="223"/>
      <c r="XH291" s="223"/>
      <c r="XI291" s="223"/>
      <c r="XJ291" s="223"/>
      <c r="XK291" s="223"/>
      <c r="XL291" s="223"/>
      <c r="XM291" s="223"/>
      <c r="XN291" s="223"/>
      <c r="XO291" s="223"/>
      <c r="XP291" s="223"/>
      <c r="XQ291" s="223"/>
      <c r="XR291" s="223"/>
      <c r="XS291" s="223"/>
      <c r="XT291" s="223"/>
      <c r="XU291" s="223"/>
      <c r="XV291" s="223"/>
      <c r="XW291" s="223"/>
      <c r="XX291" s="223"/>
      <c r="XY291" s="223"/>
      <c r="XZ291" s="223"/>
      <c r="YA291" s="223"/>
      <c r="YB291" s="223"/>
      <c r="YC291" s="223"/>
      <c r="YD291" s="223"/>
      <c r="YE291" s="223"/>
      <c r="YF291" s="223"/>
      <c r="YG291" s="223"/>
      <c r="YH291" s="223"/>
      <c r="YI291" s="223"/>
      <c r="YJ291" s="223"/>
      <c r="YK291" s="223"/>
      <c r="YL291" s="223"/>
      <c r="YM291" s="223"/>
      <c r="YN291" s="223"/>
      <c r="YO291" s="223"/>
      <c r="YP291" s="223"/>
      <c r="YQ291" s="223"/>
      <c r="YR291" s="223"/>
      <c r="YS291" s="223"/>
      <c r="YT291" s="223"/>
      <c r="YU291" s="223"/>
      <c r="YV291" s="223"/>
      <c r="YW291" s="223"/>
      <c r="YX291" s="223"/>
      <c r="YY291" s="223"/>
      <c r="YZ291" s="223"/>
      <c r="ZA291" s="223"/>
      <c r="ZB291" s="223"/>
      <c r="ZC291" s="223"/>
      <c r="ZD291" s="223"/>
      <c r="ZE291" s="223"/>
      <c r="ZF291" s="223"/>
      <c r="ZG291" s="223"/>
      <c r="ZH291" s="223"/>
      <c r="ZI291" s="223"/>
      <c r="ZJ291" s="223"/>
      <c r="ZK291" s="223"/>
      <c r="ZL291" s="223"/>
      <c r="ZM291" s="223"/>
      <c r="ZN291" s="223"/>
      <c r="ZO291" s="223"/>
      <c r="ZP291" s="223"/>
      <c r="ZQ291" s="223"/>
      <c r="ZR291" s="223"/>
      <c r="ZS291" s="223"/>
      <c r="ZT291" s="223"/>
      <c r="ZU291" s="223"/>
      <c r="ZV291" s="223"/>
      <c r="ZW291" s="223"/>
      <c r="ZX291" s="223"/>
      <c r="ZY291" s="223"/>
      <c r="ZZ291" s="223"/>
      <c r="AAA291" s="223"/>
      <c r="AAB291" s="223"/>
      <c r="AAC291" s="223"/>
      <c r="AAD291" s="223"/>
      <c r="AAE291" s="223"/>
      <c r="AAF291" s="223"/>
      <c r="AAG291" s="223"/>
      <c r="AAH291" s="223"/>
      <c r="AAI291" s="223"/>
      <c r="AAJ291" s="223"/>
      <c r="AAK291" s="223"/>
      <c r="AAL291" s="223"/>
      <c r="AAM291" s="223"/>
      <c r="AAN291" s="223"/>
      <c r="AAO291" s="223"/>
      <c r="AAP291" s="223"/>
      <c r="AAQ291" s="223"/>
      <c r="AAR291" s="223"/>
      <c r="AAS291" s="223"/>
      <c r="AAT291" s="223"/>
      <c r="AAU291" s="223"/>
      <c r="AAV291" s="223"/>
      <c r="AAW291" s="223"/>
      <c r="AAX291" s="223"/>
      <c r="AAY291" s="223"/>
      <c r="AAZ291" s="223"/>
      <c r="ABA291" s="223"/>
      <c r="ABB291" s="223"/>
      <c r="ABC291" s="223"/>
      <c r="ABD291" s="223"/>
      <c r="ABE291" s="223"/>
      <c r="ABF291" s="223"/>
      <c r="ABG291" s="223"/>
      <c r="ABH291" s="223"/>
      <c r="ABI291" s="223"/>
      <c r="ABJ291" s="223"/>
      <c r="ABK291" s="223"/>
      <c r="ABL291" s="223"/>
      <c r="ABM291" s="223"/>
      <c r="ABN291" s="223"/>
      <c r="ABO291" s="223"/>
      <c r="ABP291" s="223"/>
      <c r="ABQ291" s="223"/>
      <c r="ABR291" s="223"/>
      <c r="ABS291" s="223"/>
      <c r="ABT291" s="223"/>
      <c r="ABU291" s="223"/>
      <c r="ABV291" s="223"/>
      <c r="ABW291" s="223"/>
      <c r="ABX291" s="223"/>
      <c r="ABY291" s="223"/>
      <c r="ABZ291" s="223"/>
      <c r="ACA291" s="223"/>
      <c r="ACB291" s="223"/>
      <c r="ACC291" s="223"/>
      <c r="ACD291" s="223"/>
      <c r="ACE291" s="223"/>
      <c r="ACF291" s="223"/>
      <c r="ACG291" s="223"/>
      <c r="ACH291" s="223"/>
      <c r="ACI291" s="223"/>
      <c r="ACJ291" s="223"/>
      <c r="ACK291" s="223"/>
      <c r="ACL291" s="223"/>
      <c r="ACM291" s="223"/>
      <c r="ACN291" s="223"/>
      <c r="ACO291" s="223"/>
      <c r="ACP291" s="223"/>
      <c r="ACQ291" s="223"/>
      <c r="ACR291" s="223"/>
      <c r="ACS291" s="223"/>
      <c r="ACT291" s="223"/>
      <c r="ACU291" s="223"/>
      <c r="ACV291" s="223"/>
      <c r="ACW291" s="223"/>
      <c r="ACX291" s="223"/>
      <c r="ACY291" s="223"/>
      <c r="ACZ291" s="223"/>
      <c r="ADA291" s="223"/>
      <c r="ADB291" s="223"/>
      <c r="ADC291" s="223"/>
      <c r="ADD291" s="223"/>
      <c r="ADE291" s="223"/>
      <c r="ADF291" s="223"/>
      <c r="ADG291" s="223"/>
      <c r="ADH291" s="223"/>
      <c r="ADI291" s="223"/>
      <c r="ADJ291" s="223"/>
      <c r="ADK291" s="223"/>
      <c r="ADL291" s="223"/>
      <c r="ADM291" s="223"/>
      <c r="ADN291" s="223"/>
      <c r="ADO291" s="223"/>
      <c r="ADP291" s="223"/>
      <c r="ADQ291" s="223"/>
      <c r="ADR291" s="223"/>
      <c r="ADS291" s="223"/>
      <c r="ADT291" s="223"/>
      <c r="ADU291" s="223"/>
      <c r="ADV291" s="223"/>
      <c r="ADW291" s="223"/>
      <c r="ADX291" s="223"/>
      <c r="ADY291" s="223"/>
      <c r="ADZ291" s="223"/>
      <c r="AEA291" s="223"/>
      <c r="AEB291" s="223"/>
      <c r="AEC291" s="223"/>
      <c r="AED291" s="223"/>
      <c r="AEE291" s="223"/>
      <c r="AEF291" s="223"/>
      <c r="AEG291" s="223"/>
      <c r="AEH291" s="223"/>
      <c r="AEI291" s="223"/>
      <c r="AEJ291" s="223"/>
      <c r="AEK291" s="223"/>
      <c r="AEL291" s="223"/>
      <c r="AEM291" s="223"/>
      <c r="AEN291" s="223"/>
      <c r="AEO291" s="223"/>
      <c r="AEP291" s="223"/>
      <c r="AEQ291" s="223"/>
      <c r="AER291" s="223"/>
      <c r="AES291" s="223"/>
      <c r="AET291" s="223"/>
      <c r="AEU291" s="223"/>
      <c r="AEV291" s="223"/>
      <c r="AEW291" s="223"/>
      <c r="AEX291" s="223"/>
      <c r="AEY291" s="223"/>
      <c r="AEZ291" s="223"/>
      <c r="AFA291" s="223"/>
      <c r="AFB291" s="223"/>
      <c r="AFC291" s="223"/>
      <c r="AFD291" s="223"/>
      <c r="AFE291" s="223"/>
      <c r="AFF291" s="223"/>
      <c r="AFG291" s="223"/>
      <c r="AFH291" s="223"/>
      <c r="AFI291" s="223"/>
      <c r="AFJ291" s="223"/>
      <c r="AFK291" s="223"/>
      <c r="AFL291" s="223"/>
      <c r="AFM291" s="223"/>
      <c r="AFN291" s="223"/>
      <c r="AFO291" s="223"/>
      <c r="AFP291" s="223"/>
      <c r="AFQ291" s="223"/>
      <c r="AFR291" s="223"/>
      <c r="AFS291" s="223"/>
      <c r="AFT291" s="223"/>
    </row>
    <row r="292" spans="1:852" s="64" customFormat="1">
      <c r="A292" s="101" t="s">
        <v>2511</v>
      </c>
      <c r="B292" s="101" t="s">
        <v>10057</v>
      </c>
      <c r="C292" s="840" t="str">
        <f>IF(Severity!F292&gt;=0.5,"YES","NO")</f>
        <v>NO</v>
      </c>
      <c r="D292" s="840" t="str">
        <f>IF(Severity!G292&gt;=0.5,"YES","NO")</f>
        <v>YES</v>
      </c>
      <c r="E292" s="111">
        <v>12</v>
      </c>
      <c r="F292" s="111">
        <v>2</v>
      </c>
      <c r="G292" s="202" t="s">
        <v>9611</v>
      </c>
      <c r="H292" s="270" t="s">
        <v>747</v>
      </c>
      <c r="I292" s="270" t="s">
        <v>455</v>
      </c>
      <c r="J292" s="270">
        <v>15</v>
      </c>
      <c r="K292" s="270" t="s">
        <v>455</v>
      </c>
      <c r="L292" s="265"/>
      <c r="M292" s="265"/>
      <c r="N292" s="270"/>
      <c r="O292" s="270" t="s">
        <v>455</v>
      </c>
      <c r="P292" s="265"/>
      <c r="Q292" s="265"/>
      <c r="R292" s="265"/>
      <c r="S292" s="270" t="s">
        <v>235</v>
      </c>
      <c r="T292" s="265">
        <v>9</v>
      </c>
      <c r="U292" s="114">
        <v>14.7</v>
      </c>
      <c r="V292" s="114">
        <v>6.4</v>
      </c>
      <c r="W292" s="125"/>
      <c r="X292" s="125"/>
      <c r="Y292" s="125"/>
      <c r="Z292" s="125"/>
      <c r="AA292" s="125"/>
      <c r="AB292" s="125"/>
      <c r="AC292" s="125"/>
      <c r="AD292" s="125"/>
      <c r="AG292" s="114">
        <v>-7.49</v>
      </c>
      <c r="AH292" s="125">
        <v>8.6999999999999993</v>
      </c>
      <c r="AI292" s="265">
        <v>27</v>
      </c>
      <c r="AJ292" s="267">
        <f t="shared" si="72"/>
        <v>12</v>
      </c>
      <c r="AK292" s="267">
        <v>12</v>
      </c>
      <c r="AL292" s="202" t="s">
        <v>624</v>
      </c>
      <c r="AM292" s="119" t="s">
        <v>749</v>
      </c>
      <c r="AN292" s="270" t="s">
        <v>455</v>
      </c>
      <c r="AO292" s="270">
        <v>16</v>
      </c>
      <c r="AP292" s="270" t="s">
        <v>455</v>
      </c>
      <c r="AQ292" s="265"/>
      <c r="AR292" s="265"/>
      <c r="AS292" s="265"/>
      <c r="AT292" s="270" t="s">
        <v>455</v>
      </c>
      <c r="AU292" s="265"/>
      <c r="AV292" s="265"/>
      <c r="AW292" s="265"/>
      <c r="AX292" s="265" t="s">
        <v>235</v>
      </c>
      <c r="AY292" s="265">
        <v>9</v>
      </c>
      <c r="AZ292" s="114">
        <v>14.3</v>
      </c>
      <c r="BA292" s="114">
        <v>6.9</v>
      </c>
      <c r="BB292" s="114"/>
      <c r="BC292" s="114"/>
      <c r="BD292" s="114"/>
      <c r="BE292" s="114"/>
      <c r="BF292" s="114"/>
      <c r="BG292" s="114"/>
      <c r="BH292" s="114"/>
      <c r="BI292" s="114"/>
      <c r="BL292" s="114">
        <v>-2.14</v>
      </c>
      <c r="BM292" s="114">
        <v>8.9</v>
      </c>
      <c r="BN292" s="265">
        <v>26</v>
      </c>
      <c r="BO292" s="270">
        <f t="shared" si="73"/>
        <v>10</v>
      </c>
      <c r="BP292" s="270">
        <v>10</v>
      </c>
      <c r="BQ292" s="270"/>
      <c r="BR292" s="270" t="s">
        <v>455</v>
      </c>
      <c r="BS292" s="265"/>
      <c r="BT292" s="265"/>
      <c r="BU292" s="265"/>
      <c r="BV292" s="265"/>
      <c r="BW292" s="265"/>
      <c r="BX292" s="265"/>
      <c r="BY292" s="265"/>
      <c r="BZ292" s="265"/>
      <c r="CA292" s="265"/>
      <c r="CB292" s="265"/>
      <c r="CC292" s="265"/>
      <c r="CD292" s="265"/>
      <c r="CE292" s="114"/>
      <c r="CF292" s="114"/>
      <c r="CG292" s="114"/>
      <c r="CH292" s="114"/>
      <c r="CI292" s="114"/>
      <c r="CJ292" s="114"/>
      <c r="CK292" s="114"/>
      <c r="CL292" s="114"/>
      <c r="CM292" s="114"/>
      <c r="CN292" s="114"/>
      <c r="CO292" s="114"/>
      <c r="CP292" s="114"/>
      <c r="CQ292" s="114"/>
      <c r="CR292" s="114"/>
      <c r="CS292" s="265"/>
      <c r="CT292" s="265"/>
      <c r="CU292" s="265"/>
      <c r="CV292" s="270"/>
      <c r="CW292" s="270" t="s">
        <v>455</v>
      </c>
      <c r="CX292" s="270"/>
      <c r="CY292" s="265"/>
      <c r="CZ292" s="265"/>
      <c r="DA292" s="265"/>
      <c r="DB292" s="265"/>
      <c r="DC292" s="265"/>
      <c r="DD292" s="265"/>
      <c r="DE292" s="265"/>
      <c r="DF292" s="265"/>
      <c r="DG292" s="265"/>
      <c r="DH292" s="265"/>
      <c r="DI292" s="265"/>
      <c r="DJ292" s="125"/>
      <c r="DK292" s="125"/>
      <c r="DL292" s="125"/>
      <c r="DM292" s="125"/>
      <c r="DN292" s="125"/>
      <c r="DO292" s="125"/>
      <c r="DP292" s="125"/>
      <c r="DQ292" s="125"/>
      <c r="DR292" s="125"/>
      <c r="DS292" s="125"/>
      <c r="DT292" s="125"/>
      <c r="DU292" s="125"/>
      <c r="DV292" s="125"/>
      <c r="DW292" s="125"/>
      <c r="DX292" s="265"/>
      <c r="DY292" s="265"/>
      <c r="DZ292" s="265"/>
      <c r="EA292" s="265"/>
      <c r="EB292" s="270" t="s">
        <v>455</v>
      </c>
      <c r="EC292" s="265"/>
      <c r="ED292" s="265"/>
      <c r="EE292" s="265"/>
      <c r="EF292" s="265"/>
      <c r="EG292" s="265"/>
      <c r="EH292" s="265"/>
      <c r="EI292" s="265"/>
      <c r="EJ292" s="265"/>
      <c r="EK292" s="265"/>
      <c r="EL292" s="265"/>
      <c r="EM292" s="265"/>
      <c r="EN292" s="265"/>
      <c r="EO292" s="125"/>
      <c r="EP292" s="125"/>
      <c r="EQ292" s="125"/>
      <c r="ER292" s="125"/>
      <c r="ES292" s="125"/>
      <c r="ET292" s="125"/>
      <c r="EU292" s="125"/>
      <c r="EV292" s="125"/>
      <c r="EW292" s="125"/>
      <c r="EX292" s="125"/>
      <c r="EY292" s="125"/>
      <c r="EZ292" s="125"/>
      <c r="FA292" s="125"/>
      <c r="FB292" s="125"/>
      <c r="FC292" s="265"/>
      <c r="FD292" s="265"/>
      <c r="FE292" s="265"/>
      <c r="FF292" s="270" t="s">
        <v>455</v>
      </c>
      <c r="FG292" s="270"/>
      <c r="FH292" s="265"/>
      <c r="FI292" s="265"/>
      <c r="FJ292" s="265"/>
      <c r="FK292" s="265"/>
      <c r="FL292" s="265"/>
      <c r="FM292" s="265"/>
      <c r="FN292" s="265"/>
      <c r="FO292" s="265"/>
      <c r="FP292" s="265"/>
      <c r="FQ292" s="265"/>
      <c r="FR292" s="265"/>
      <c r="FS292" s="265"/>
      <c r="FT292" s="265"/>
      <c r="FU292" s="265"/>
      <c r="FV292" s="265"/>
      <c r="FW292" s="265"/>
      <c r="FX292" s="265"/>
      <c r="FY292" s="265"/>
      <c r="FZ292" s="265"/>
      <c r="GA292" s="265"/>
      <c r="GB292" s="265"/>
      <c r="GC292" s="265"/>
      <c r="GD292" s="265"/>
      <c r="GE292" s="265"/>
      <c r="GF292" s="265"/>
      <c r="GG292" s="265"/>
      <c r="GH292" s="265"/>
      <c r="GI292" s="265"/>
      <c r="GJ292" s="265"/>
      <c r="GK292" s="265"/>
      <c r="GL292" s="265"/>
      <c r="GM292" s="265"/>
      <c r="GN292" s="265"/>
      <c r="GO292" s="265"/>
      <c r="GP292" s="265"/>
      <c r="GQ292" s="265"/>
      <c r="GR292" s="265"/>
      <c r="GS292" s="265"/>
      <c r="GT292" s="265"/>
      <c r="GU292" s="265"/>
      <c r="GV292" s="265"/>
      <c r="GW292" s="265"/>
      <c r="GX292" s="265"/>
      <c r="GY292" s="265"/>
      <c r="GZ292" s="265"/>
      <c r="HA292" s="265"/>
      <c r="HB292" s="265"/>
      <c r="HC292" s="265"/>
      <c r="HD292" s="270" t="s">
        <v>455</v>
      </c>
      <c r="HE292" s="265"/>
      <c r="HF292" s="265"/>
      <c r="HG292" s="270"/>
      <c r="HH292" s="265"/>
      <c r="HI292" s="265"/>
      <c r="HJ292" s="265"/>
      <c r="HK292" s="265"/>
      <c r="HL292" s="265"/>
      <c r="HM292" s="265"/>
      <c r="HN292" s="265"/>
      <c r="HO292" s="265"/>
      <c r="HP292" s="265"/>
      <c r="HQ292" s="265"/>
      <c r="HR292" s="265"/>
      <c r="HS292" s="265"/>
      <c r="HT292" s="265"/>
      <c r="HU292" s="265"/>
      <c r="HV292" s="265"/>
      <c r="HW292" s="265"/>
      <c r="HX292" s="265"/>
      <c r="HY292" s="265"/>
      <c r="HZ292" s="265"/>
      <c r="IA292" s="265"/>
      <c r="IB292" s="265"/>
      <c r="IC292" s="265"/>
      <c r="ID292" s="265"/>
      <c r="IE292" s="265"/>
      <c r="IF292" s="265"/>
      <c r="IG292" s="265"/>
      <c r="IH292" s="265"/>
      <c r="II292" s="265"/>
      <c r="IJ292" s="265"/>
      <c r="IK292" s="265"/>
      <c r="IL292" s="265"/>
      <c r="IM292" s="265"/>
      <c r="IN292" s="265"/>
      <c r="IO292" s="265"/>
      <c r="IP292" s="265"/>
      <c r="IQ292" s="265"/>
      <c r="IR292" s="265"/>
      <c r="IS292" s="270" t="s">
        <v>455</v>
      </c>
      <c r="IT292" s="265"/>
      <c r="IU292" s="265"/>
      <c r="IV292" s="265"/>
      <c r="IW292" s="265"/>
      <c r="IX292" s="265"/>
      <c r="IY292" s="265"/>
      <c r="IZ292" s="265"/>
      <c r="JA292" s="265"/>
      <c r="JB292" s="265"/>
      <c r="JC292" s="265"/>
      <c r="JD292" s="265"/>
      <c r="JE292" s="265"/>
      <c r="JF292" s="265"/>
      <c r="JG292" s="265"/>
      <c r="JH292" s="265"/>
      <c r="JI292" s="265"/>
      <c r="JJ292" s="265"/>
      <c r="JK292" s="265"/>
      <c r="JL292" s="265"/>
      <c r="JM292" s="265"/>
      <c r="JN292" s="265"/>
      <c r="JO292" s="265"/>
      <c r="JP292" s="265"/>
      <c r="JQ292" s="265"/>
      <c r="JR292" s="265"/>
      <c r="JS292" s="265"/>
      <c r="JT292" s="265"/>
      <c r="JU292" s="265"/>
      <c r="JV292" s="265"/>
      <c r="JW292" s="265"/>
      <c r="JX292" s="265"/>
      <c r="JY292" s="265"/>
      <c r="JZ292" s="265"/>
      <c r="KA292" s="265"/>
      <c r="KB292" s="265"/>
      <c r="KC292" s="265"/>
      <c r="KD292" s="265"/>
      <c r="KE292" s="270" t="s">
        <v>455</v>
      </c>
      <c r="KF292" s="265"/>
      <c r="KG292" s="265"/>
      <c r="KH292" s="265"/>
      <c r="KI292" s="270"/>
      <c r="KJ292" s="265"/>
      <c r="KK292" s="265"/>
      <c r="KL292" s="265"/>
      <c r="KM292" s="265"/>
      <c r="KN292" s="265"/>
      <c r="KO292" s="265"/>
      <c r="KP292" s="265"/>
      <c r="KQ292" s="265"/>
      <c r="KR292" s="265"/>
      <c r="KS292" s="265"/>
      <c r="KT292" s="265"/>
      <c r="KU292" s="265"/>
      <c r="KV292" s="265"/>
      <c r="KW292" s="265"/>
      <c r="KX292" s="265"/>
      <c r="KY292" s="265"/>
      <c r="KZ292" s="265"/>
      <c r="LA292" s="265"/>
      <c r="LB292" s="265"/>
      <c r="LC292" s="265"/>
      <c r="LD292" s="265"/>
      <c r="LE292" s="265"/>
      <c r="LF292" s="265"/>
      <c r="LG292" s="265"/>
      <c r="LH292" s="265"/>
      <c r="LI292" s="265"/>
      <c r="LJ292" s="265"/>
      <c r="LK292" s="265"/>
      <c r="LL292" s="265"/>
      <c r="LM292" s="265"/>
      <c r="LN292" s="265"/>
      <c r="LO292" s="265"/>
      <c r="LP292" s="265"/>
      <c r="LQ292" s="265"/>
      <c r="LR292" s="265"/>
      <c r="LS292" s="265"/>
      <c r="LT292" s="270" t="s">
        <v>455</v>
      </c>
      <c r="LU292" s="265"/>
      <c r="LV292" s="265"/>
      <c r="LW292" s="265"/>
      <c r="LX292" s="265"/>
      <c r="LY292" s="265"/>
      <c r="LZ292" s="265"/>
      <c r="MA292" s="265"/>
      <c r="MB292" s="265"/>
      <c r="MC292" s="265"/>
      <c r="MD292" s="265"/>
      <c r="ME292" s="265"/>
      <c r="MF292" s="265"/>
      <c r="MG292" s="265"/>
      <c r="MH292" s="265"/>
      <c r="MI292" s="265"/>
      <c r="MJ292" s="265"/>
      <c r="MK292" s="265"/>
      <c r="ML292" s="265"/>
      <c r="MM292" s="265"/>
      <c r="MN292" s="265"/>
      <c r="MO292" s="265"/>
      <c r="MP292" s="265"/>
      <c r="MQ292" s="265"/>
      <c r="MR292" s="265"/>
      <c r="MS292" s="265"/>
      <c r="MT292" s="265"/>
      <c r="MU292" s="265"/>
      <c r="MV292" s="265"/>
      <c r="MW292" s="265"/>
      <c r="MX292" s="265"/>
      <c r="MY292" s="265"/>
      <c r="MZ292" s="265"/>
      <c r="NA292" s="265"/>
      <c r="NB292" s="265"/>
      <c r="NC292" s="265"/>
      <c r="ND292" s="265"/>
      <c r="NE292" s="265"/>
      <c r="NF292" s="265"/>
      <c r="NG292" s="265"/>
      <c r="NH292" s="265"/>
      <c r="NI292" s="265"/>
      <c r="NJ292" s="265"/>
      <c r="NK292" s="265"/>
      <c r="NL292" s="265"/>
      <c r="NM292" s="265"/>
      <c r="NN292" s="265"/>
      <c r="NO292" s="265"/>
      <c r="NP292" s="265"/>
      <c r="NQ292" s="265"/>
      <c r="NR292" s="265"/>
      <c r="NS292" s="265"/>
      <c r="NT292" s="265"/>
      <c r="NU292" s="265"/>
      <c r="NV292" s="265"/>
      <c r="NW292" s="265"/>
      <c r="NX292" s="265"/>
      <c r="NY292" s="265"/>
      <c r="NZ292" s="265"/>
      <c r="OA292" s="265"/>
      <c r="OB292" s="265"/>
      <c r="OC292" s="265"/>
      <c r="OD292" s="265"/>
      <c r="OE292" s="265"/>
      <c r="OF292" s="265"/>
      <c r="OG292" s="265"/>
      <c r="OH292" s="265"/>
      <c r="OI292" s="265"/>
      <c r="OJ292" s="265"/>
      <c r="OK292" s="265"/>
      <c r="OL292" s="265"/>
      <c r="OM292" s="265"/>
      <c r="ON292" s="265"/>
      <c r="OO292" s="265"/>
      <c r="OP292" s="265"/>
      <c r="OQ292" s="265"/>
      <c r="OR292" s="265"/>
      <c r="OS292" s="267">
        <f>IF(ISERROR(#REF!),0,1)</f>
        <v>0</v>
      </c>
      <c r="OT292" s="267">
        <f t="shared" si="74"/>
        <v>0</v>
      </c>
      <c r="OU292" s="267">
        <f t="shared" si="75"/>
        <v>1</v>
      </c>
      <c r="OV292" s="223"/>
      <c r="OW292" s="223"/>
      <c r="OX292" s="223"/>
      <c r="OY292" s="223"/>
      <c r="OZ292" s="223"/>
      <c r="PA292" s="223"/>
      <c r="PB292" s="223"/>
      <c r="PC292" s="223"/>
      <c r="PD292" s="223"/>
      <c r="PE292" s="223"/>
      <c r="PF292" s="223"/>
      <c r="PG292" s="223"/>
      <c r="PH292" s="223"/>
      <c r="PI292" s="223"/>
      <c r="PJ292" s="223"/>
      <c r="PK292" s="223"/>
      <c r="PL292" s="223"/>
      <c r="PM292" s="223"/>
      <c r="PN292" s="223"/>
      <c r="PO292" s="223"/>
      <c r="PP292" s="223"/>
      <c r="PQ292" s="223"/>
      <c r="PR292" s="223"/>
      <c r="PS292" s="223"/>
      <c r="PT292" s="223"/>
      <c r="PU292" s="223"/>
      <c r="PV292" s="223"/>
      <c r="PW292" s="223"/>
      <c r="PX292" s="223"/>
      <c r="PY292" s="223"/>
      <c r="PZ292" s="223"/>
      <c r="QA292" s="223"/>
      <c r="QB292" s="223"/>
      <c r="QC292" s="223"/>
      <c r="QD292" s="223"/>
      <c r="QE292" s="223"/>
      <c r="QF292" s="223"/>
      <c r="QG292" s="223"/>
      <c r="QH292" s="223"/>
      <c r="QI292" s="223"/>
      <c r="QJ292" s="223"/>
      <c r="QK292" s="223"/>
      <c r="QL292" s="223"/>
      <c r="QM292" s="223"/>
      <c r="QN292" s="223"/>
      <c r="QO292" s="223"/>
      <c r="QP292" s="223"/>
      <c r="QQ292" s="223"/>
      <c r="QR292" s="223"/>
      <c r="QS292" s="223"/>
      <c r="QT292" s="223"/>
      <c r="QU292" s="223"/>
      <c r="QV292" s="223"/>
      <c r="QW292" s="223"/>
      <c r="QX292" s="223"/>
      <c r="QY292" s="223"/>
      <c r="QZ292" s="223"/>
      <c r="RA292" s="223"/>
      <c r="RB292" s="223"/>
      <c r="RC292" s="223"/>
      <c r="RD292" s="223"/>
      <c r="RE292" s="223"/>
      <c r="RF292" s="223"/>
      <c r="RG292" s="223"/>
      <c r="RH292" s="223"/>
      <c r="RI292" s="223"/>
      <c r="RJ292" s="223"/>
      <c r="RK292" s="223"/>
      <c r="RL292" s="223"/>
      <c r="RM292" s="223"/>
      <c r="RN292" s="223"/>
      <c r="RO292" s="223"/>
      <c r="RP292" s="223"/>
      <c r="RQ292" s="223"/>
      <c r="RR292" s="223"/>
      <c r="RS292" s="223"/>
      <c r="RT292" s="223"/>
      <c r="RU292" s="223"/>
      <c r="RV292" s="223"/>
      <c r="RW292" s="223"/>
      <c r="RX292" s="223"/>
      <c r="RY292" s="223"/>
      <c r="RZ292" s="223"/>
      <c r="SA292" s="223"/>
      <c r="SB292" s="223"/>
      <c r="SC292" s="223"/>
      <c r="SD292" s="223"/>
      <c r="SE292" s="223"/>
      <c r="SF292" s="223"/>
      <c r="SG292" s="223"/>
      <c r="SH292" s="223"/>
      <c r="SI292" s="223"/>
      <c r="SJ292" s="223"/>
      <c r="SK292" s="223"/>
      <c r="SL292" s="223"/>
      <c r="SM292" s="223"/>
      <c r="SN292" s="223"/>
      <c r="SO292" s="223"/>
      <c r="SP292" s="223"/>
      <c r="SQ292" s="223"/>
      <c r="SR292" s="223"/>
      <c r="SS292" s="223"/>
      <c r="ST292" s="223"/>
      <c r="SU292" s="223"/>
      <c r="SV292" s="223"/>
      <c r="SW292" s="223"/>
      <c r="SX292" s="223"/>
      <c r="SY292" s="223"/>
      <c r="SZ292" s="223"/>
      <c r="TA292" s="223"/>
      <c r="TB292" s="223"/>
      <c r="TC292" s="223"/>
      <c r="TD292" s="223"/>
      <c r="TE292" s="223"/>
      <c r="TF292" s="223"/>
      <c r="TG292" s="223"/>
      <c r="TH292" s="223"/>
      <c r="TI292" s="223"/>
      <c r="TJ292" s="223"/>
      <c r="TK292" s="223"/>
      <c r="TL292" s="223"/>
      <c r="TM292" s="223"/>
      <c r="TN292" s="223"/>
      <c r="TO292" s="223"/>
      <c r="TP292" s="223"/>
      <c r="TQ292" s="223"/>
      <c r="TR292" s="223"/>
      <c r="TS292" s="223"/>
      <c r="TT292" s="223"/>
      <c r="TU292" s="223"/>
      <c r="TV292" s="223"/>
      <c r="TW292" s="223"/>
      <c r="TX292" s="223"/>
      <c r="TY292" s="223"/>
      <c r="TZ292" s="223"/>
      <c r="UA292" s="223"/>
      <c r="UB292" s="223"/>
      <c r="UC292" s="223"/>
      <c r="UD292" s="223"/>
      <c r="UE292" s="223"/>
      <c r="UF292" s="223"/>
      <c r="UG292" s="223"/>
      <c r="UH292" s="223"/>
      <c r="UI292" s="223"/>
      <c r="UJ292" s="223"/>
      <c r="UK292" s="223"/>
      <c r="UL292" s="223"/>
      <c r="UM292" s="223"/>
      <c r="UN292" s="223"/>
      <c r="UO292" s="223"/>
      <c r="UP292" s="223"/>
      <c r="UQ292" s="223"/>
      <c r="UR292" s="223"/>
      <c r="US292" s="223"/>
      <c r="UT292" s="223"/>
      <c r="UU292" s="223"/>
      <c r="UV292" s="223"/>
      <c r="UW292" s="223"/>
      <c r="UX292" s="223"/>
      <c r="UY292" s="223"/>
      <c r="UZ292" s="223"/>
      <c r="VA292" s="223"/>
      <c r="VB292" s="223"/>
      <c r="VC292" s="223"/>
      <c r="VD292" s="223"/>
      <c r="VE292" s="223"/>
      <c r="VF292" s="223"/>
      <c r="VG292" s="223"/>
      <c r="VH292" s="223"/>
      <c r="VI292" s="223"/>
      <c r="VJ292" s="223"/>
      <c r="VK292" s="223"/>
      <c r="VL292" s="223"/>
      <c r="VM292" s="223"/>
      <c r="VN292" s="223"/>
      <c r="VO292" s="223"/>
      <c r="VP292" s="223"/>
      <c r="VQ292" s="223"/>
      <c r="VR292" s="223"/>
      <c r="VS292" s="223"/>
      <c r="VT292" s="223"/>
      <c r="VU292" s="223"/>
      <c r="VV292" s="223"/>
      <c r="VW292" s="223"/>
      <c r="VX292" s="223"/>
      <c r="VY292" s="223"/>
      <c r="VZ292" s="223"/>
      <c r="WA292" s="223"/>
      <c r="WB292" s="223"/>
      <c r="WC292" s="223"/>
      <c r="WD292" s="223"/>
      <c r="WE292" s="223"/>
      <c r="WF292" s="223"/>
      <c r="WG292" s="223"/>
      <c r="WH292" s="223"/>
      <c r="WI292" s="223"/>
      <c r="WJ292" s="223"/>
      <c r="WK292" s="223"/>
      <c r="WL292" s="223"/>
      <c r="WM292" s="223"/>
      <c r="WN292" s="223"/>
      <c r="WO292" s="223"/>
      <c r="WP292" s="223"/>
      <c r="WQ292" s="223"/>
      <c r="WR292" s="223"/>
      <c r="WS292" s="223"/>
      <c r="WT292" s="223"/>
      <c r="WU292" s="223"/>
      <c r="WV292" s="223"/>
      <c r="WW292" s="223"/>
      <c r="WX292" s="223"/>
      <c r="WY292" s="223"/>
      <c r="WZ292" s="223"/>
      <c r="XA292" s="223"/>
      <c r="XB292" s="223"/>
      <c r="XC292" s="223"/>
      <c r="XD292" s="223"/>
      <c r="XE292" s="223"/>
      <c r="XF292" s="223"/>
      <c r="XG292" s="223"/>
      <c r="XH292" s="223"/>
      <c r="XI292" s="223"/>
      <c r="XJ292" s="223"/>
      <c r="XK292" s="223"/>
      <c r="XL292" s="223"/>
      <c r="XM292" s="223"/>
      <c r="XN292" s="223"/>
      <c r="XO292" s="223"/>
      <c r="XP292" s="223"/>
      <c r="XQ292" s="223"/>
      <c r="XR292" s="223"/>
      <c r="XS292" s="223"/>
      <c r="XT292" s="223"/>
      <c r="XU292" s="223"/>
      <c r="XV292" s="223"/>
      <c r="XW292" s="223"/>
      <c r="XX292" s="223"/>
      <c r="XY292" s="223"/>
      <c r="XZ292" s="223"/>
      <c r="YA292" s="223"/>
      <c r="YB292" s="223"/>
      <c r="YC292" s="223"/>
      <c r="YD292" s="223"/>
      <c r="YE292" s="223"/>
      <c r="YF292" s="223"/>
      <c r="YG292" s="223"/>
      <c r="YH292" s="223"/>
      <c r="YI292" s="223"/>
      <c r="YJ292" s="223"/>
      <c r="YK292" s="223"/>
      <c r="YL292" s="223"/>
      <c r="YM292" s="223"/>
      <c r="YN292" s="223"/>
      <c r="YO292" s="223"/>
      <c r="YP292" s="223"/>
      <c r="YQ292" s="223"/>
      <c r="YR292" s="223"/>
      <c r="YS292" s="223"/>
      <c r="YT292" s="223"/>
      <c r="YU292" s="223"/>
      <c r="YV292" s="223"/>
      <c r="YW292" s="223"/>
      <c r="YX292" s="223"/>
      <c r="YY292" s="223"/>
      <c r="YZ292" s="223"/>
      <c r="ZA292" s="223"/>
      <c r="ZB292" s="223"/>
      <c r="ZC292" s="223"/>
      <c r="ZD292" s="223"/>
      <c r="ZE292" s="223"/>
      <c r="ZF292" s="223"/>
      <c r="ZG292" s="223"/>
      <c r="ZH292" s="223"/>
      <c r="ZI292" s="223"/>
      <c r="ZJ292" s="223"/>
      <c r="ZK292" s="223"/>
      <c r="ZL292" s="223"/>
      <c r="ZM292" s="223"/>
      <c r="ZN292" s="223"/>
      <c r="ZO292" s="223"/>
      <c r="ZP292" s="223"/>
      <c r="ZQ292" s="223"/>
      <c r="ZR292" s="223"/>
      <c r="ZS292" s="223"/>
      <c r="ZT292" s="223"/>
      <c r="ZU292" s="223"/>
      <c r="ZV292" s="223"/>
      <c r="ZW292" s="223"/>
      <c r="ZX292" s="223"/>
      <c r="ZY292" s="223"/>
      <c r="ZZ292" s="223"/>
      <c r="AAA292" s="223"/>
      <c r="AAB292" s="223"/>
      <c r="AAC292" s="223"/>
      <c r="AAD292" s="223"/>
      <c r="AAE292" s="223"/>
      <c r="AAF292" s="223"/>
      <c r="AAG292" s="223"/>
      <c r="AAH292" s="223"/>
      <c r="AAI292" s="223"/>
      <c r="AAJ292" s="223"/>
      <c r="AAK292" s="223"/>
      <c r="AAL292" s="223"/>
      <c r="AAM292" s="223"/>
      <c r="AAN292" s="223"/>
      <c r="AAO292" s="223"/>
      <c r="AAP292" s="223"/>
      <c r="AAQ292" s="223"/>
      <c r="AAR292" s="223"/>
      <c r="AAS292" s="223"/>
      <c r="AAT292" s="223"/>
      <c r="AAU292" s="223"/>
      <c r="AAV292" s="223"/>
      <c r="AAW292" s="223"/>
      <c r="AAX292" s="223"/>
      <c r="AAY292" s="223"/>
      <c r="AAZ292" s="223"/>
      <c r="ABA292" s="223"/>
      <c r="ABB292" s="223"/>
      <c r="ABC292" s="223"/>
      <c r="ABD292" s="223"/>
      <c r="ABE292" s="223"/>
      <c r="ABF292" s="223"/>
      <c r="ABG292" s="223"/>
      <c r="ABH292" s="223"/>
      <c r="ABI292" s="223"/>
      <c r="ABJ292" s="223"/>
      <c r="ABK292" s="223"/>
      <c r="ABL292" s="223"/>
      <c r="ABM292" s="223"/>
      <c r="ABN292" s="223"/>
      <c r="ABO292" s="223"/>
      <c r="ABP292" s="223"/>
      <c r="ABQ292" s="223"/>
      <c r="ABR292" s="223"/>
      <c r="ABS292" s="223"/>
      <c r="ABT292" s="223"/>
      <c r="ABU292" s="223"/>
      <c r="ABV292" s="223"/>
      <c r="ABW292" s="223"/>
      <c r="ABX292" s="223"/>
      <c r="ABY292" s="223"/>
      <c r="ABZ292" s="223"/>
      <c r="ACA292" s="223"/>
      <c r="ACB292" s="223"/>
      <c r="ACC292" s="223"/>
      <c r="ACD292" s="223"/>
      <c r="ACE292" s="223"/>
      <c r="ACF292" s="223"/>
      <c r="ACG292" s="223"/>
      <c r="ACH292" s="223"/>
      <c r="ACI292" s="223"/>
      <c r="ACJ292" s="223"/>
      <c r="ACK292" s="223"/>
      <c r="ACL292" s="223"/>
      <c r="ACM292" s="223"/>
      <c r="ACN292" s="223"/>
      <c r="ACO292" s="223"/>
      <c r="ACP292" s="223"/>
      <c r="ACQ292" s="223"/>
      <c r="ACR292" s="223"/>
      <c r="ACS292" s="223"/>
      <c r="ACT292" s="223"/>
      <c r="ACU292" s="223"/>
      <c r="ACV292" s="223"/>
      <c r="ACW292" s="223"/>
      <c r="ACX292" s="223"/>
      <c r="ACY292" s="223"/>
      <c r="ACZ292" s="223"/>
      <c r="ADA292" s="223"/>
      <c r="ADB292" s="223"/>
      <c r="ADC292" s="223"/>
      <c r="ADD292" s="223"/>
      <c r="ADE292" s="223"/>
      <c r="ADF292" s="223"/>
      <c r="ADG292" s="223"/>
      <c r="ADH292" s="223"/>
      <c r="ADI292" s="223"/>
      <c r="ADJ292" s="223"/>
      <c r="ADK292" s="223"/>
      <c r="ADL292" s="223"/>
      <c r="ADM292" s="223"/>
      <c r="ADN292" s="223"/>
      <c r="ADO292" s="223"/>
      <c r="ADP292" s="223"/>
      <c r="ADQ292" s="223"/>
      <c r="ADR292" s="223"/>
      <c r="ADS292" s="223"/>
      <c r="ADT292" s="223"/>
      <c r="ADU292" s="223"/>
      <c r="ADV292" s="223"/>
      <c r="ADW292" s="223"/>
      <c r="ADX292" s="223"/>
      <c r="ADY292" s="223"/>
      <c r="ADZ292" s="223"/>
      <c r="AEA292" s="223"/>
      <c r="AEB292" s="223"/>
      <c r="AEC292" s="223"/>
      <c r="AED292" s="223"/>
      <c r="AEE292" s="223"/>
      <c r="AEF292" s="223"/>
      <c r="AEG292" s="223"/>
      <c r="AEH292" s="223"/>
      <c r="AEI292" s="223"/>
      <c r="AEJ292" s="223"/>
      <c r="AEK292" s="223"/>
      <c r="AEL292" s="223"/>
      <c r="AEM292" s="223"/>
      <c r="AEN292" s="223"/>
      <c r="AEO292" s="223"/>
      <c r="AEP292" s="223"/>
      <c r="AEQ292" s="223"/>
      <c r="AER292" s="223"/>
      <c r="AES292" s="223"/>
      <c r="AET292" s="223"/>
      <c r="AEU292" s="223"/>
      <c r="AEV292" s="223"/>
      <c r="AEW292" s="223"/>
      <c r="AEX292" s="223"/>
      <c r="AEY292" s="223"/>
      <c r="AEZ292" s="223"/>
      <c r="AFA292" s="223"/>
      <c r="AFB292" s="223"/>
      <c r="AFC292" s="223"/>
      <c r="AFD292" s="223"/>
      <c r="AFE292" s="223"/>
      <c r="AFF292" s="223"/>
      <c r="AFG292" s="223"/>
      <c r="AFH292" s="223"/>
      <c r="AFI292" s="223"/>
      <c r="AFJ292" s="223"/>
      <c r="AFK292" s="223"/>
      <c r="AFL292" s="223"/>
      <c r="AFM292" s="223"/>
      <c r="AFN292" s="223"/>
      <c r="AFO292" s="223"/>
      <c r="AFP292" s="223"/>
      <c r="AFQ292" s="223"/>
      <c r="AFR292" s="223"/>
      <c r="AFS292" s="223"/>
      <c r="AFT292" s="223"/>
    </row>
    <row r="293" spans="1:852" s="211" customFormat="1">
      <c r="A293" s="101" t="s">
        <v>3578</v>
      </c>
      <c r="B293" s="101" t="s">
        <v>10057</v>
      </c>
      <c r="C293" s="840" t="str">
        <f>IF(Severity!F293&gt;=0.5,"YES","NO")</f>
        <v>YES</v>
      </c>
      <c r="D293" s="840" t="str">
        <f>IF(Severity!G293&gt;=0.5,"YES","NO")</f>
        <v>NO</v>
      </c>
      <c r="E293" s="265">
        <v>8</v>
      </c>
      <c r="F293" s="265">
        <v>2</v>
      </c>
      <c r="G293" s="90" t="s">
        <v>2902</v>
      </c>
      <c r="H293" s="119" t="s">
        <v>749</v>
      </c>
      <c r="I293" s="270">
        <v>0</v>
      </c>
      <c r="J293" s="270">
        <v>1</v>
      </c>
      <c r="K293" s="270" t="s">
        <v>455</v>
      </c>
      <c r="L293" s="265"/>
      <c r="M293" s="265"/>
      <c r="N293" s="265"/>
      <c r="O293" s="270" t="s">
        <v>455</v>
      </c>
      <c r="P293" s="217"/>
      <c r="Q293" s="217"/>
      <c r="R293" s="217"/>
      <c r="S293" s="270" t="s">
        <v>2851</v>
      </c>
      <c r="T293" s="270">
        <v>21</v>
      </c>
      <c r="U293" s="114"/>
      <c r="V293" s="114"/>
      <c r="W293" s="114">
        <v>32.81</v>
      </c>
      <c r="X293" s="114">
        <v>5.65</v>
      </c>
      <c r="Y293" s="114"/>
      <c r="Z293" s="114"/>
      <c r="AA293" s="92">
        <v>14.854545454545455</v>
      </c>
      <c r="AB293" s="92">
        <v>10.111720086952721</v>
      </c>
      <c r="AC293" s="114"/>
      <c r="AD293" s="114"/>
      <c r="AE293" s="114"/>
      <c r="AF293" s="114"/>
      <c r="AG293" s="114"/>
      <c r="AH293" s="114"/>
      <c r="AI293" s="265">
        <v>23</v>
      </c>
      <c r="AJ293" s="267">
        <f t="shared" si="72"/>
        <v>22</v>
      </c>
      <c r="AK293" s="265">
        <v>22</v>
      </c>
      <c r="AL293" s="95" t="s">
        <v>3745</v>
      </c>
      <c r="AM293" s="270" t="s">
        <v>455</v>
      </c>
      <c r="AN293" s="270">
        <v>2</v>
      </c>
      <c r="AO293" s="270">
        <v>2</v>
      </c>
      <c r="AP293" s="270" t="s">
        <v>455</v>
      </c>
      <c r="AQ293" s="265"/>
      <c r="AR293" s="265"/>
      <c r="AS293" s="265"/>
      <c r="AT293" s="270" t="s">
        <v>455</v>
      </c>
      <c r="AU293" s="217"/>
      <c r="AV293" s="217"/>
      <c r="AW293" s="217"/>
      <c r="AX293" s="270" t="s">
        <v>2851</v>
      </c>
      <c r="AY293" s="270">
        <v>21</v>
      </c>
      <c r="AZ293" s="114"/>
      <c r="BA293" s="114"/>
      <c r="BB293" s="92">
        <v>26.99</v>
      </c>
      <c r="BC293" s="92">
        <v>3.52</v>
      </c>
      <c r="BD293" s="92"/>
      <c r="BE293" s="92"/>
      <c r="BF293" s="92">
        <v>10.35</v>
      </c>
      <c r="BG293" s="92">
        <v>7.11</v>
      </c>
      <c r="BH293" s="114"/>
      <c r="BI293" s="114"/>
      <c r="BJ293" s="114"/>
      <c r="BK293" s="114"/>
      <c r="BL293" s="114"/>
      <c r="BM293" s="114"/>
      <c r="BN293" s="265">
        <v>23</v>
      </c>
      <c r="BO293" s="270">
        <f t="shared" si="73"/>
        <v>21</v>
      </c>
      <c r="BP293" s="265">
        <v>21</v>
      </c>
      <c r="BQ293" s="90"/>
      <c r="BR293" s="270" t="s">
        <v>455</v>
      </c>
      <c r="BS293" s="217"/>
      <c r="BT293" s="217"/>
      <c r="BU293" s="217"/>
      <c r="BV293" s="217"/>
      <c r="BW293" s="217"/>
      <c r="BX293" s="217"/>
      <c r="BY293" s="217"/>
      <c r="BZ293" s="217"/>
      <c r="CA293" s="217"/>
      <c r="CB293" s="217"/>
      <c r="CC293" s="217"/>
      <c r="CD293" s="217"/>
      <c r="CE293" s="265"/>
      <c r="CF293" s="265"/>
      <c r="CG293" s="265"/>
      <c r="CH293" s="265"/>
      <c r="CI293" s="265"/>
      <c r="CJ293" s="265"/>
      <c r="CK293" s="265"/>
      <c r="CL293" s="265"/>
      <c r="CM293" s="265"/>
      <c r="CN293" s="265"/>
      <c r="CO293" s="265"/>
      <c r="CP293" s="265"/>
      <c r="CQ293" s="265"/>
      <c r="CR293" s="265"/>
      <c r="CS293" s="217"/>
      <c r="CT293" s="217"/>
      <c r="CU293" s="217"/>
      <c r="CV293" s="90"/>
      <c r="CW293" s="270" t="s">
        <v>455</v>
      </c>
      <c r="CX293" s="90"/>
      <c r="CY293" s="217"/>
      <c r="CZ293" s="217"/>
      <c r="DA293" s="217"/>
      <c r="DB293" s="217"/>
      <c r="DC293" s="217"/>
      <c r="DD293" s="217"/>
      <c r="DE293" s="217"/>
      <c r="DF293" s="217"/>
      <c r="DG293" s="217"/>
      <c r="DH293" s="217"/>
      <c r="DI293" s="217"/>
      <c r="DJ293" s="125"/>
      <c r="DK293" s="125"/>
      <c r="DL293" s="125"/>
      <c r="DM293" s="125"/>
      <c r="DN293" s="125"/>
      <c r="DO293" s="125"/>
      <c r="DP293" s="125"/>
      <c r="DQ293" s="125"/>
      <c r="DR293" s="125"/>
      <c r="DS293" s="125"/>
      <c r="DT293" s="125"/>
      <c r="DU293" s="125"/>
      <c r="DV293" s="125"/>
      <c r="DW293" s="125"/>
      <c r="DX293" s="217"/>
      <c r="DY293" s="217"/>
      <c r="DZ293" s="217"/>
      <c r="EA293" s="217"/>
      <c r="EB293" s="270" t="s">
        <v>455</v>
      </c>
      <c r="EC293" s="217"/>
      <c r="ED293" s="217"/>
      <c r="EE293" s="217"/>
      <c r="EF293" s="217"/>
      <c r="EG293" s="217"/>
      <c r="EH293" s="217"/>
      <c r="EI293" s="217"/>
      <c r="EJ293" s="217"/>
      <c r="EK293" s="217"/>
      <c r="EL293" s="217"/>
      <c r="EM293" s="217"/>
      <c r="EN293" s="217"/>
      <c r="EO293" s="125"/>
      <c r="EP293" s="125"/>
      <c r="EQ293" s="125"/>
      <c r="ER293" s="125"/>
      <c r="ES293" s="125"/>
      <c r="ET293" s="125"/>
      <c r="EU293" s="125"/>
      <c r="EV293" s="125"/>
      <c r="EW293" s="125"/>
      <c r="EX293" s="125"/>
      <c r="EY293" s="125"/>
      <c r="EZ293" s="125"/>
      <c r="FA293" s="125"/>
      <c r="FB293" s="125"/>
      <c r="FC293" s="217"/>
      <c r="FD293" s="217"/>
      <c r="FE293" s="217"/>
      <c r="FF293" s="270" t="s">
        <v>455</v>
      </c>
      <c r="FG293" s="90"/>
      <c r="FH293" s="217"/>
      <c r="FI293" s="217"/>
      <c r="FJ293" s="217"/>
      <c r="FK293" s="217"/>
      <c r="FL293" s="217"/>
      <c r="FM293" s="217"/>
      <c r="FN293" s="217"/>
      <c r="FO293" s="217"/>
      <c r="FP293" s="217"/>
      <c r="FQ293" s="217"/>
      <c r="FR293" s="217"/>
      <c r="FS293" s="217"/>
      <c r="FT293" s="217"/>
      <c r="FU293" s="217"/>
      <c r="FV293" s="217"/>
      <c r="FW293" s="217"/>
      <c r="FX293" s="217"/>
      <c r="FY293" s="217"/>
      <c r="FZ293" s="217"/>
      <c r="GA293" s="217"/>
      <c r="GB293" s="217"/>
      <c r="GC293" s="217"/>
      <c r="GD293" s="217"/>
      <c r="GE293" s="217"/>
      <c r="GF293" s="217"/>
      <c r="GG293" s="217"/>
      <c r="GH293" s="217"/>
      <c r="GI293" s="217"/>
      <c r="GJ293" s="217"/>
      <c r="GK293" s="217"/>
      <c r="GL293" s="217"/>
      <c r="GM293" s="217"/>
      <c r="GN293" s="217"/>
      <c r="GO293" s="217"/>
      <c r="GP293" s="217"/>
      <c r="GQ293" s="217"/>
      <c r="GR293" s="217"/>
      <c r="GS293" s="217"/>
      <c r="GT293" s="217"/>
      <c r="GU293" s="217"/>
      <c r="GV293" s="217"/>
      <c r="GW293" s="217"/>
      <c r="GX293" s="217"/>
      <c r="GY293" s="217"/>
      <c r="GZ293" s="217"/>
      <c r="HA293" s="217"/>
      <c r="HB293" s="217"/>
      <c r="HC293" s="217"/>
      <c r="HD293" s="270" t="s">
        <v>455</v>
      </c>
      <c r="HE293" s="217"/>
      <c r="HF293" s="217"/>
      <c r="HG293" s="90"/>
      <c r="HH293" s="217"/>
      <c r="HI293" s="217"/>
      <c r="HJ293" s="217"/>
      <c r="HK293" s="217"/>
      <c r="HL293" s="217"/>
      <c r="HM293" s="217"/>
      <c r="HN293" s="217"/>
      <c r="HO293" s="217"/>
      <c r="HP293" s="217"/>
      <c r="HQ293" s="217"/>
      <c r="HR293" s="217"/>
      <c r="HS293" s="217"/>
      <c r="HT293" s="217"/>
      <c r="HU293" s="217"/>
      <c r="HV293" s="217"/>
      <c r="HW293" s="217"/>
      <c r="HX293" s="217"/>
      <c r="HY293" s="217"/>
      <c r="HZ293" s="217"/>
      <c r="IA293" s="217"/>
      <c r="IB293" s="217"/>
      <c r="IC293" s="217"/>
      <c r="ID293" s="217"/>
      <c r="IE293" s="217"/>
      <c r="IF293" s="217"/>
      <c r="IG293" s="217"/>
      <c r="IH293" s="217"/>
      <c r="II293" s="217"/>
      <c r="IJ293" s="217"/>
      <c r="IK293" s="217"/>
      <c r="IL293" s="217"/>
      <c r="IM293" s="217"/>
      <c r="IN293" s="217"/>
      <c r="IO293" s="217"/>
      <c r="IP293" s="217"/>
      <c r="IQ293" s="217"/>
      <c r="IR293" s="217"/>
      <c r="IS293" s="270" t="s">
        <v>455</v>
      </c>
      <c r="IT293" s="217"/>
      <c r="IU293" s="217"/>
      <c r="IV293" s="217"/>
      <c r="IW293" s="217"/>
      <c r="IX293" s="217"/>
      <c r="IY293" s="217"/>
      <c r="IZ293" s="217"/>
      <c r="JA293" s="217"/>
      <c r="JB293" s="217"/>
      <c r="JC293" s="217"/>
      <c r="JD293" s="217"/>
      <c r="JE293" s="217"/>
      <c r="JF293" s="217"/>
      <c r="JG293" s="217"/>
      <c r="JH293" s="217"/>
      <c r="JI293" s="217"/>
      <c r="JJ293" s="217"/>
      <c r="JK293" s="217"/>
      <c r="JL293" s="217"/>
      <c r="JM293" s="217"/>
      <c r="JN293" s="217"/>
      <c r="JO293" s="217"/>
      <c r="JP293" s="217"/>
      <c r="JQ293" s="217"/>
      <c r="JR293" s="217"/>
      <c r="JS293" s="217"/>
      <c r="JT293" s="217"/>
      <c r="JU293" s="217"/>
      <c r="JV293" s="217"/>
      <c r="JW293" s="217"/>
      <c r="JX293" s="217"/>
      <c r="JY293" s="217"/>
      <c r="JZ293" s="217"/>
      <c r="KA293" s="217"/>
      <c r="KB293" s="217"/>
      <c r="KC293" s="217"/>
      <c r="KD293" s="217"/>
      <c r="KE293" s="270" t="s">
        <v>455</v>
      </c>
      <c r="KF293" s="217"/>
      <c r="KG293" s="217"/>
      <c r="KH293" s="217"/>
      <c r="KI293" s="90"/>
      <c r="KJ293" s="217"/>
      <c r="KK293" s="217"/>
      <c r="KL293" s="217"/>
      <c r="KM293" s="217"/>
      <c r="KN293" s="217"/>
      <c r="KO293" s="217"/>
      <c r="KP293" s="217"/>
      <c r="KQ293" s="217"/>
      <c r="KR293" s="217"/>
      <c r="KS293" s="217"/>
      <c r="KT293" s="217"/>
      <c r="KU293" s="217"/>
      <c r="KV293" s="217"/>
      <c r="KW293" s="217"/>
      <c r="KX293" s="217"/>
      <c r="KY293" s="217"/>
      <c r="KZ293" s="217"/>
      <c r="LA293" s="217"/>
      <c r="LB293" s="217"/>
      <c r="LC293" s="217"/>
      <c r="LD293" s="217"/>
      <c r="LE293" s="217"/>
      <c r="LF293" s="217"/>
      <c r="LG293" s="217"/>
      <c r="LH293" s="217"/>
      <c r="LI293" s="217"/>
      <c r="LJ293" s="217"/>
      <c r="LK293" s="217"/>
      <c r="LL293" s="217"/>
      <c r="LM293" s="217"/>
      <c r="LN293" s="217"/>
      <c r="LO293" s="217"/>
      <c r="LP293" s="217"/>
      <c r="LQ293" s="217"/>
      <c r="LR293" s="217"/>
      <c r="LS293" s="217"/>
      <c r="LT293" s="270" t="s">
        <v>455</v>
      </c>
      <c r="LU293" s="217"/>
      <c r="LV293" s="217"/>
      <c r="LW293" s="217"/>
      <c r="LX293" s="217"/>
      <c r="LY293" s="217"/>
      <c r="LZ293" s="217"/>
      <c r="MA293" s="217"/>
      <c r="MB293" s="217"/>
      <c r="MC293" s="217"/>
      <c r="MD293" s="217"/>
      <c r="ME293" s="217"/>
      <c r="MF293" s="217"/>
      <c r="MG293" s="217"/>
      <c r="MH293" s="217"/>
      <c r="MI293" s="217"/>
      <c r="MJ293" s="217"/>
      <c r="MK293" s="217"/>
      <c r="ML293" s="217"/>
      <c r="MM293" s="217"/>
      <c r="MN293" s="217"/>
      <c r="MO293" s="217"/>
      <c r="MP293" s="217"/>
      <c r="MQ293" s="217"/>
      <c r="MR293" s="217"/>
      <c r="MS293" s="217"/>
      <c r="MT293" s="217"/>
      <c r="MU293" s="217"/>
      <c r="MV293" s="217"/>
      <c r="MW293" s="217"/>
      <c r="MX293" s="217"/>
      <c r="MY293" s="217"/>
      <c r="MZ293" s="217"/>
      <c r="NA293" s="217"/>
      <c r="NB293" s="217"/>
      <c r="NC293" s="217"/>
      <c r="ND293" s="217"/>
      <c r="NE293" s="217"/>
      <c r="NF293" s="217"/>
      <c r="NG293" s="217"/>
      <c r="NH293" s="217"/>
      <c r="NI293" s="217"/>
      <c r="NJ293" s="217"/>
      <c r="NK293" s="217"/>
      <c r="NL293" s="217"/>
      <c r="NM293" s="217"/>
      <c r="NN293" s="217"/>
      <c r="NO293" s="217"/>
      <c r="NP293" s="217"/>
      <c r="NQ293" s="217"/>
      <c r="NR293" s="217"/>
      <c r="NS293" s="217"/>
      <c r="NT293" s="217"/>
      <c r="NU293" s="217"/>
      <c r="NV293" s="217"/>
      <c r="NW293" s="217"/>
      <c r="NX293" s="217"/>
      <c r="NY293" s="217"/>
      <c r="NZ293" s="217"/>
      <c r="OA293" s="217"/>
      <c r="OB293" s="217"/>
      <c r="OC293" s="217"/>
      <c r="OD293" s="217"/>
      <c r="OE293" s="217"/>
      <c r="OF293" s="217"/>
      <c r="OG293" s="217"/>
      <c r="OH293" s="217"/>
      <c r="OI293" s="217"/>
      <c r="OJ293" s="217"/>
      <c r="OK293" s="217"/>
      <c r="OL293" s="217"/>
      <c r="OM293" s="217"/>
      <c r="ON293" s="217"/>
      <c r="OO293" s="217"/>
      <c r="OP293" s="217"/>
      <c r="OQ293" s="217"/>
      <c r="OR293" s="217"/>
      <c r="OS293" s="267"/>
      <c r="OT293" s="267"/>
      <c r="OU293" s="267"/>
      <c r="OV293" s="223"/>
      <c r="OW293" s="223"/>
      <c r="OX293" s="223"/>
      <c r="OY293" s="223"/>
      <c r="OZ293" s="223"/>
      <c r="PA293" s="223"/>
      <c r="PB293" s="223"/>
      <c r="PC293" s="223"/>
      <c r="PD293" s="223"/>
      <c r="PE293" s="223"/>
      <c r="PF293" s="223"/>
      <c r="PG293" s="223"/>
      <c r="PH293" s="223"/>
      <c r="PI293" s="223"/>
      <c r="PJ293" s="223"/>
      <c r="PK293" s="223"/>
      <c r="PL293" s="223"/>
      <c r="PM293" s="223"/>
      <c r="PN293" s="223"/>
      <c r="PO293" s="223"/>
      <c r="PP293" s="223"/>
      <c r="PQ293" s="223"/>
      <c r="PR293" s="223"/>
      <c r="PS293" s="223"/>
      <c r="PT293" s="223"/>
      <c r="PU293" s="223"/>
      <c r="PV293" s="223"/>
      <c r="PW293" s="223"/>
      <c r="PX293" s="223"/>
      <c r="PY293" s="223"/>
      <c r="PZ293" s="223"/>
      <c r="QA293" s="223"/>
      <c r="QB293" s="223"/>
      <c r="QC293" s="223"/>
      <c r="QD293" s="223"/>
      <c r="QE293" s="223"/>
      <c r="QF293" s="223"/>
      <c r="QG293" s="223"/>
      <c r="QH293" s="223"/>
      <c r="QI293" s="223"/>
      <c r="QJ293" s="223"/>
      <c r="QK293" s="223"/>
      <c r="QL293" s="223"/>
      <c r="QM293" s="223"/>
      <c r="QN293" s="223"/>
      <c r="QO293" s="223"/>
      <c r="QP293" s="223"/>
      <c r="QQ293" s="223"/>
      <c r="QR293" s="223"/>
      <c r="QS293" s="223"/>
      <c r="QT293" s="223"/>
      <c r="QU293" s="223"/>
      <c r="QV293" s="223"/>
      <c r="QW293" s="223"/>
      <c r="QX293" s="223"/>
      <c r="QY293" s="223"/>
      <c r="QZ293" s="223"/>
      <c r="RA293" s="223"/>
      <c r="RB293" s="223"/>
      <c r="RC293" s="223"/>
      <c r="RD293" s="223"/>
      <c r="RE293" s="223"/>
      <c r="RF293" s="223"/>
      <c r="RG293" s="223"/>
      <c r="RH293" s="223"/>
      <c r="RI293" s="223"/>
      <c r="RJ293" s="223"/>
      <c r="RK293" s="223"/>
      <c r="RL293" s="223"/>
      <c r="RM293" s="223"/>
      <c r="RN293" s="223"/>
      <c r="RO293" s="223"/>
      <c r="RP293" s="223"/>
      <c r="RQ293" s="223"/>
      <c r="RR293" s="223"/>
      <c r="RS293" s="223"/>
      <c r="RT293" s="223"/>
      <c r="RU293" s="223"/>
      <c r="RV293" s="223"/>
      <c r="RW293" s="223"/>
      <c r="RX293" s="223"/>
      <c r="RY293" s="223"/>
      <c r="RZ293" s="223"/>
      <c r="SA293" s="223"/>
      <c r="SB293" s="223"/>
      <c r="SC293" s="223"/>
      <c r="SD293" s="223"/>
      <c r="SE293" s="223"/>
      <c r="SF293" s="223"/>
      <c r="SG293" s="223"/>
      <c r="SH293" s="223"/>
      <c r="SI293" s="223"/>
      <c r="SJ293" s="223"/>
      <c r="SK293" s="223"/>
      <c r="SL293" s="223"/>
      <c r="SM293" s="223"/>
      <c r="SN293" s="223"/>
      <c r="SO293" s="223"/>
      <c r="SP293" s="223"/>
      <c r="SQ293" s="223"/>
      <c r="SR293" s="223"/>
      <c r="SS293" s="223"/>
      <c r="ST293" s="223"/>
      <c r="SU293" s="223"/>
      <c r="SV293" s="223"/>
      <c r="SW293" s="223"/>
      <c r="SX293" s="223"/>
      <c r="SY293" s="223"/>
      <c r="SZ293" s="223"/>
      <c r="TA293" s="223"/>
      <c r="TB293" s="223"/>
      <c r="TC293" s="223"/>
      <c r="TD293" s="223"/>
      <c r="TE293" s="223"/>
      <c r="TF293" s="223"/>
      <c r="TG293" s="223"/>
      <c r="TH293" s="223"/>
      <c r="TI293" s="223"/>
      <c r="TJ293" s="223"/>
      <c r="TK293" s="223"/>
      <c r="TL293" s="223"/>
      <c r="TM293" s="223"/>
      <c r="TN293" s="223"/>
      <c r="TO293" s="223"/>
      <c r="TP293" s="223"/>
      <c r="TQ293" s="223"/>
      <c r="TR293" s="223"/>
      <c r="TS293" s="223"/>
      <c r="TT293" s="223"/>
      <c r="TU293" s="223"/>
      <c r="TV293" s="223"/>
      <c r="TW293" s="223"/>
      <c r="TX293" s="223"/>
      <c r="TY293" s="223"/>
      <c r="TZ293" s="223"/>
      <c r="UA293" s="223"/>
      <c r="UB293" s="223"/>
      <c r="UC293" s="223"/>
      <c r="UD293" s="223"/>
      <c r="UE293" s="223"/>
      <c r="UF293" s="223"/>
      <c r="UG293" s="223"/>
      <c r="UH293" s="223"/>
      <c r="UI293" s="223"/>
      <c r="UJ293" s="223"/>
      <c r="UK293" s="223"/>
      <c r="UL293" s="223"/>
      <c r="UM293" s="223"/>
      <c r="UN293" s="223"/>
      <c r="UO293" s="223"/>
      <c r="UP293" s="223"/>
      <c r="UQ293" s="223"/>
      <c r="UR293" s="223"/>
      <c r="US293" s="223"/>
      <c r="UT293" s="223"/>
      <c r="UU293" s="223"/>
      <c r="UV293" s="223"/>
      <c r="UW293" s="223"/>
      <c r="UX293" s="223"/>
      <c r="UY293" s="223"/>
      <c r="UZ293" s="223"/>
      <c r="VA293" s="223"/>
      <c r="VB293" s="223"/>
      <c r="VC293" s="223"/>
      <c r="VD293" s="223"/>
      <c r="VE293" s="223"/>
      <c r="VF293" s="223"/>
      <c r="VG293" s="223"/>
      <c r="VH293" s="223"/>
      <c r="VI293" s="223"/>
      <c r="VJ293" s="223"/>
      <c r="VK293" s="223"/>
      <c r="VL293" s="223"/>
      <c r="VM293" s="223"/>
      <c r="VN293" s="223"/>
      <c r="VO293" s="223"/>
      <c r="VP293" s="223"/>
      <c r="VQ293" s="223"/>
      <c r="VR293" s="223"/>
      <c r="VS293" s="223"/>
      <c r="VT293" s="223"/>
      <c r="VU293" s="223"/>
      <c r="VV293" s="223"/>
      <c r="VW293" s="223"/>
      <c r="VX293" s="223"/>
      <c r="VY293" s="223"/>
      <c r="VZ293" s="223"/>
      <c r="WA293" s="223"/>
      <c r="WB293" s="223"/>
      <c r="WC293" s="223"/>
      <c r="WD293" s="223"/>
      <c r="WE293" s="223"/>
      <c r="WF293" s="223"/>
      <c r="WG293" s="223"/>
      <c r="WH293" s="223"/>
      <c r="WI293" s="223"/>
      <c r="WJ293" s="223"/>
      <c r="WK293" s="223"/>
      <c r="WL293" s="223"/>
      <c r="WM293" s="223"/>
      <c r="WN293" s="223"/>
      <c r="WO293" s="223"/>
      <c r="WP293" s="223"/>
      <c r="WQ293" s="223"/>
      <c r="WR293" s="223"/>
      <c r="WS293" s="223"/>
      <c r="WT293" s="223"/>
      <c r="WU293" s="223"/>
      <c r="WV293" s="223"/>
      <c r="WW293" s="223"/>
      <c r="WX293" s="223"/>
      <c r="WY293" s="223"/>
      <c r="WZ293" s="223"/>
      <c r="XA293" s="223"/>
      <c r="XB293" s="223"/>
      <c r="XC293" s="223"/>
      <c r="XD293" s="223"/>
      <c r="XE293" s="223"/>
      <c r="XF293" s="223"/>
      <c r="XG293" s="223"/>
      <c r="XH293" s="223"/>
      <c r="XI293" s="223"/>
      <c r="XJ293" s="223"/>
      <c r="XK293" s="223"/>
      <c r="XL293" s="223"/>
      <c r="XM293" s="223"/>
      <c r="XN293" s="223"/>
      <c r="XO293" s="223"/>
      <c r="XP293" s="223"/>
      <c r="XQ293" s="223"/>
      <c r="XR293" s="223"/>
      <c r="XS293" s="223"/>
      <c r="XT293" s="223"/>
      <c r="XU293" s="223"/>
      <c r="XV293" s="223"/>
      <c r="XW293" s="223"/>
      <c r="XX293" s="223"/>
      <c r="XY293" s="223"/>
      <c r="XZ293" s="223"/>
      <c r="YA293" s="223"/>
      <c r="YB293" s="223"/>
      <c r="YC293" s="223"/>
      <c r="YD293" s="223"/>
      <c r="YE293" s="223"/>
      <c r="YF293" s="223"/>
      <c r="YG293" s="223"/>
      <c r="YH293" s="223"/>
      <c r="YI293" s="223"/>
      <c r="YJ293" s="223"/>
      <c r="YK293" s="223"/>
      <c r="YL293" s="223"/>
      <c r="YM293" s="223"/>
      <c r="YN293" s="223"/>
      <c r="YO293" s="223"/>
      <c r="YP293" s="223"/>
      <c r="YQ293" s="223"/>
      <c r="YR293" s="223"/>
      <c r="YS293" s="223"/>
      <c r="YT293" s="223"/>
      <c r="YU293" s="223"/>
      <c r="YV293" s="223"/>
      <c r="YW293" s="223"/>
      <c r="YX293" s="223"/>
      <c r="YY293" s="223"/>
      <c r="YZ293" s="223"/>
      <c r="ZA293" s="223"/>
      <c r="ZB293" s="223"/>
      <c r="ZC293" s="223"/>
      <c r="ZD293" s="223"/>
      <c r="ZE293" s="223"/>
      <c r="ZF293" s="223"/>
      <c r="ZG293" s="223"/>
      <c r="ZH293" s="223"/>
      <c r="ZI293" s="223"/>
      <c r="ZJ293" s="223"/>
      <c r="ZK293" s="223"/>
      <c r="ZL293" s="223"/>
      <c r="ZM293" s="223"/>
      <c r="ZN293" s="223"/>
      <c r="ZO293" s="223"/>
      <c r="ZP293" s="223"/>
      <c r="ZQ293" s="223"/>
      <c r="ZR293" s="223"/>
      <c r="ZS293" s="223"/>
      <c r="ZT293" s="223"/>
      <c r="ZU293" s="223"/>
      <c r="ZV293" s="223"/>
      <c r="ZW293" s="223"/>
      <c r="ZX293" s="223"/>
      <c r="ZY293" s="223"/>
      <c r="ZZ293" s="223"/>
      <c r="AAA293" s="223"/>
      <c r="AAB293" s="223"/>
      <c r="AAC293" s="223"/>
      <c r="AAD293" s="223"/>
      <c r="AAE293" s="223"/>
      <c r="AAF293" s="223"/>
      <c r="AAG293" s="223"/>
      <c r="AAH293" s="223"/>
      <c r="AAI293" s="223"/>
      <c r="AAJ293" s="223"/>
      <c r="AAK293" s="223"/>
      <c r="AAL293" s="223"/>
      <c r="AAM293" s="223"/>
      <c r="AAN293" s="223"/>
      <c r="AAO293" s="223"/>
      <c r="AAP293" s="223"/>
      <c r="AAQ293" s="223"/>
      <c r="AAR293" s="223"/>
      <c r="AAS293" s="223"/>
      <c r="AAT293" s="223"/>
      <c r="AAU293" s="223"/>
      <c r="AAV293" s="223"/>
      <c r="AAW293" s="223"/>
      <c r="AAX293" s="223"/>
      <c r="AAY293" s="223"/>
      <c r="AAZ293" s="223"/>
      <c r="ABA293" s="223"/>
      <c r="ABB293" s="223"/>
      <c r="ABC293" s="223"/>
      <c r="ABD293" s="223"/>
      <c r="ABE293" s="223"/>
      <c r="ABF293" s="223"/>
      <c r="ABG293" s="223"/>
      <c r="ABH293" s="223"/>
      <c r="ABI293" s="223"/>
      <c r="ABJ293" s="223"/>
      <c r="ABK293" s="223"/>
      <c r="ABL293" s="223"/>
      <c r="ABM293" s="223"/>
      <c r="ABN293" s="223"/>
      <c r="ABO293" s="223"/>
      <c r="ABP293" s="223"/>
      <c r="ABQ293" s="223"/>
      <c r="ABR293" s="223"/>
      <c r="ABS293" s="223"/>
      <c r="ABT293" s="223"/>
      <c r="ABU293" s="223"/>
      <c r="ABV293" s="223"/>
      <c r="ABW293" s="223"/>
      <c r="ABX293" s="223"/>
      <c r="ABY293" s="223"/>
      <c r="ABZ293" s="223"/>
      <c r="ACA293" s="223"/>
      <c r="ACB293" s="223"/>
      <c r="ACC293" s="223"/>
      <c r="ACD293" s="223"/>
      <c r="ACE293" s="223"/>
      <c r="ACF293" s="223"/>
      <c r="ACG293" s="223"/>
      <c r="ACH293" s="223"/>
      <c r="ACI293" s="223"/>
      <c r="ACJ293" s="223"/>
      <c r="ACK293" s="223"/>
      <c r="ACL293" s="223"/>
      <c r="ACM293" s="223"/>
      <c r="ACN293" s="223"/>
      <c r="ACO293" s="223"/>
      <c r="ACP293" s="223"/>
      <c r="ACQ293" s="223"/>
      <c r="ACR293" s="223"/>
      <c r="ACS293" s="223"/>
      <c r="ACT293" s="223"/>
      <c r="ACU293" s="223"/>
      <c r="ACV293" s="223"/>
      <c r="ACW293" s="223"/>
      <c r="ACX293" s="223"/>
      <c r="ACY293" s="223"/>
      <c r="ACZ293" s="223"/>
      <c r="ADA293" s="223"/>
      <c r="ADB293" s="223"/>
      <c r="ADC293" s="223"/>
      <c r="ADD293" s="223"/>
      <c r="ADE293" s="223"/>
      <c r="ADF293" s="223"/>
      <c r="ADG293" s="223"/>
      <c r="ADH293" s="223"/>
      <c r="ADI293" s="223"/>
      <c r="ADJ293" s="223"/>
      <c r="ADK293" s="223"/>
      <c r="ADL293" s="223"/>
      <c r="ADM293" s="223"/>
      <c r="ADN293" s="223"/>
      <c r="ADO293" s="223"/>
      <c r="ADP293" s="223"/>
      <c r="ADQ293" s="223"/>
      <c r="ADR293" s="223"/>
      <c r="ADS293" s="223"/>
      <c r="ADT293" s="223"/>
      <c r="ADU293" s="223"/>
      <c r="ADV293" s="223"/>
      <c r="ADW293" s="223"/>
      <c r="ADX293" s="223"/>
      <c r="ADY293" s="223"/>
      <c r="ADZ293" s="223"/>
      <c r="AEA293" s="223"/>
      <c r="AEB293" s="223"/>
      <c r="AEC293" s="223"/>
      <c r="AED293" s="223"/>
      <c r="AEE293" s="223"/>
      <c r="AEF293" s="223"/>
      <c r="AEG293" s="223"/>
      <c r="AEH293" s="223"/>
      <c r="AEI293" s="223"/>
      <c r="AEJ293" s="223"/>
      <c r="AEK293" s="223"/>
      <c r="AEL293" s="223"/>
      <c r="AEM293" s="223"/>
      <c r="AEN293" s="223"/>
      <c r="AEO293" s="223"/>
      <c r="AEP293" s="223"/>
      <c r="AEQ293" s="223"/>
      <c r="AER293" s="223"/>
      <c r="AES293" s="223"/>
      <c r="AET293" s="223"/>
      <c r="AEU293" s="223"/>
      <c r="AEV293" s="223"/>
      <c r="AEW293" s="223"/>
      <c r="AEX293" s="223"/>
      <c r="AEY293" s="223"/>
      <c r="AEZ293" s="223"/>
      <c r="AFA293" s="223"/>
      <c r="AFB293" s="223"/>
      <c r="AFC293" s="223"/>
      <c r="AFD293" s="223"/>
      <c r="AFE293" s="223"/>
      <c r="AFF293" s="223"/>
      <c r="AFG293" s="223"/>
      <c r="AFH293" s="223"/>
      <c r="AFI293" s="223"/>
      <c r="AFJ293" s="223"/>
      <c r="AFK293" s="223"/>
      <c r="AFL293" s="223"/>
      <c r="AFM293" s="223"/>
      <c r="AFN293" s="223"/>
      <c r="AFO293" s="223"/>
      <c r="AFP293" s="223"/>
      <c r="AFQ293" s="223"/>
      <c r="AFR293" s="223"/>
      <c r="AFS293" s="223"/>
      <c r="AFT293" s="223"/>
    </row>
    <row r="294" spans="1:852" s="211" customFormat="1" ht="15.75">
      <c r="A294" s="216" t="s">
        <v>3603</v>
      </c>
      <c r="B294" s="216" t="s">
        <v>10057</v>
      </c>
      <c r="C294" s="840" t="str">
        <f>IF(Severity!F294&gt;=0.5,"YES","NO")</f>
        <v>NO</v>
      </c>
      <c r="D294" s="840" t="str">
        <f>IF(Severity!G294&gt;=0.5,"YES","NO")</f>
        <v>YES</v>
      </c>
      <c r="E294" s="265">
        <v>8</v>
      </c>
      <c r="F294" s="265">
        <v>2</v>
      </c>
      <c r="G294" s="574" t="s">
        <v>9687</v>
      </c>
      <c r="H294" s="119" t="s">
        <v>749</v>
      </c>
      <c r="I294" s="270" t="s">
        <v>455</v>
      </c>
      <c r="J294" s="270">
        <v>100</v>
      </c>
      <c r="K294" s="270" t="s">
        <v>602</v>
      </c>
      <c r="L294" s="270">
        <v>21</v>
      </c>
      <c r="M294" s="265">
        <v>84</v>
      </c>
      <c r="N294" s="270">
        <v>7</v>
      </c>
      <c r="O294" s="270" t="s">
        <v>455</v>
      </c>
      <c r="P294" s="270"/>
      <c r="Q294" s="265"/>
      <c r="R294" s="265"/>
      <c r="S294" s="270" t="s">
        <v>602</v>
      </c>
      <c r="T294" s="270">
        <v>21</v>
      </c>
      <c r="W294" s="125">
        <v>17.100000000000001</v>
      </c>
      <c r="X294" s="125">
        <v>3.4</v>
      </c>
      <c r="Y294" s="125"/>
      <c r="Z294" s="125"/>
      <c r="AA294" s="223"/>
      <c r="AB294" s="223"/>
      <c r="AC294" s="125"/>
      <c r="AD294" s="125"/>
      <c r="AE294" s="114"/>
      <c r="AF294" s="125"/>
      <c r="AG294" s="125"/>
      <c r="AH294" s="125"/>
      <c r="AI294" s="270">
        <v>243</v>
      </c>
      <c r="AJ294" s="267">
        <f t="shared" si="72"/>
        <v>143</v>
      </c>
      <c r="AK294" s="267">
        <v>143</v>
      </c>
      <c r="AL294" s="90" t="s">
        <v>3744</v>
      </c>
      <c r="AM294" s="270" t="s">
        <v>455</v>
      </c>
      <c r="AN294" s="270" t="s">
        <v>455</v>
      </c>
      <c r="AO294" s="270">
        <v>100</v>
      </c>
      <c r="AP294" s="270" t="s">
        <v>602</v>
      </c>
      <c r="AQ294" s="270">
        <v>21</v>
      </c>
      <c r="AR294" s="265">
        <v>65</v>
      </c>
      <c r="AS294" s="265">
        <v>7</v>
      </c>
      <c r="AT294" s="270" t="s">
        <v>455</v>
      </c>
      <c r="AU294" s="270"/>
      <c r="AV294" s="265"/>
      <c r="AW294" s="265"/>
      <c r="AX294" s="270" t="s">
        <v>602</v>
      </c>
      <c r="AY294" s="270">
        <v>21</v>
      </c>
      <c r="BB294" s="114">
        <v>17.5</v>
      </c>
      <c r="BC294" s="114">
        <v>3.3</v>
      </c>
      <c r="BD294" s="92"/>
      <c r="BE294" s="92"/>
      <c r="BF294" s="223"/>
      <c r="BG294" s="223"/>
      <c r="BH294" s="114"/>
      <c r="BI294" s="114"/>
      <c r="BJ294" s="114"/>
      <c r="BK294" s="114"/>
      <c r="BL294" s="114"/>
      <c r="BM294" s="114"/>
      <c r="BN294" s="270">
        <v>244</v>
      </c>
      <c r="BO294" s="270">
        <f t="shared" si="73"/>
        <v>144</v>
      </c>
      <c r="BP294" s="270">
        <v>144</v>
      </c>
      <c r="BQ294" s="90"/>
      <c r="BR294" s="270" t="s">
        <v>455</v>
      </c>
      <c r="BS294" s="265"/>
      <c r="BT294" s="265"/>
      <c r="BU294" s="270"/>
      <c r="BV294" s="265"/>
      <c r="BW294" s="265"/>
      <c r="BX294" s="265"/>
      <c r="BY294" s="270"/>
      <c r="BZ294" s="265"/>
      <c r="CA294" s="265"/>
      <c r="CB294" s="265"/>
      <c r="CC294" s="265"/>
      <c r="CD294" s="265"/>
      <c r="CE294" s="114"/>
      <c r="CF294" s="114"/>
      <c r="CG294" s="114"/>
      <c r="CH294" s="114"/>
      <c r="CI294" s="114"/>
      <c r="CJ294" s="114"/>
      <c r="CK294" s="114"/>
      <c r="CL294" s="114"/>
      <c r="CM294" s="114"/>
      <c r="CN294" s="114"/>
      <c r="CO294" s="114"/>
      <c r="CP294" s="114"/>
      <c r="CQ294" s="114"/>
      <c r="CR294" s="114"/>
      <c r="CS294" s="265"/>
      <c r="CT294" s="265"/>
      <c r="CU294" s="265"/>
      <c r="CV294" s="270"/>
      <c r="CW294" s="270" t="s">
        <v>455</v>
      </c>
      <c r="CX294" s="270"/>
      <c r="CY294" s="265"/>
      <c r="CZ294" s="265"/>
      <c r="DA294" s="265"/>
      <c r="DB294" s="265"/>
      <c r="DC294" s="265"/>
      <c r="DD294" s="265"/>
      <c r="DE294" s="265"/>
      <c r="DF294" s="265"/>
      <c r="DG294" s="265"/>
      <c r="DH294" s="265"/>
      <c r="DI294" s="265"/>
      <c r="DJ294" s="125"/>
      <c r="DK294" s="125"/>
      <c r="DL294" s="125"/>
      <c r="DM294" s="125"/>
      <c r="DN294" s="125"/>
      <c r="DO294" s="125"/>
      <c r="DP294" s="125"/>
      <c r="DQ294" s="125"/>
      <c r="DR294" s="125"/>
      <c r="DS294" s="125"/>
      <c r="DT294" s="125"/>
      <c r="DU294" s="125"/>
      <c r="DV294" s="125"/>
      <c r="DW294" s="125"/>
      <c r="DX294" s="265"/>
      <c r="DY294" s="265"/>
      <c r="DZ294" s="265"/>
      <c r="EA294" s="265"/>
      <c r="EB294" s="270" t="s">
        <v>455</v>
      </c>
      <c r="EC294" s="265"/>
      <c r="ED294" s="265"/>
      <c r="EE294" s="265"/>
      <c r="EF294" s="265"/>
      <c r="EG294" s="265"/>
      <c r="EH294" s="265"/>
      <c r="EI294" s="265"/>
      <c r="EJ294" s="265"/>
      <c r="EK294" s="265"/>
      <c r="EL294" s="265"/>
      <c r="EM294" s="265"/>
      <c r="EN294" s="265"/>
      <c r="EO294" s="125"/>
      <c r="EP294" s="125"/>
      <c r="EQ294" s="125"/>
      <c r="ER294" s="125"/>
      <c r="ES294" s="125"/>
      <c r="ET294" s="125"/>
      <c r="EU294" s="125"/>
      <c r="EV294" s="125"/>
      <c r="EW294" s="125"/>
      <c r="EX294" s="125"/>
      <c r="EY294" s="125"/>
      <c r="EZ294" s="125"/>
      <c r="FA294" s="125"/>
      <c r="FB294" s="125"/>
      <c r="FC294" s="265"/>
      <c r="FD294" s="265"/>
      <c r="FE294" s="265"/>
      <c r="FF294" s="270" t="s">
        <v>455</v>
      </c>
      <c r="FG294" s="265"/>
      <c r="FH294" s="265"/>
      <c r="FI294" s="265"/>
      <c r="FJ294" s="265"/>
      <c r="FK294" s="265"/>
      <c r="FL294" s="265"/>
      <c r="FM294" s="265"/>
      <c r="FN294" s="265"/>
      <c r="FO294" s="265"/>
      <c r="FP294" s="265"/>
      <c r="FQ294" s="265"/>
      <c r="FR294" s="265"/>
      <c r="FS294" s="265"/>
      <c r="FT294" s="265"/>
      <c r="FU294" s="265"/>
      <c r="FV294" s="265"/>
      <c r="FW294" s="265"/>
      <c r="FX294" s="265"/>
      <c r="FY294" s="265"/>
      <c r="FZ294" s="265"/>
      <c r="GA294" s="265"/>
      <c r="GB294" s="265"/>
      <c r="GC294" s="265"/>
      <c r="GD294" s="265"/>
      <c r="GE294" s="265"/>
      <c r="GF294" s="265"/>
      <c r="GG294" s="265"/>
      <c r="GH294" s="265"/>
      <c r="GI294" s="265"/>
      <c r="GJ294" s="265"/>
      <c r="GK294" s="265"/>
      <c r="GL294" s="265"/>
      <c r="GM294" s="265"/>
      <c r="GN294" s="265"/>
      <c r="GO294" s="265"/>
      <c r="GP294" s="265"/>
      <c r="GQ294" s="265"/>
      <c r="GR294" s="265"/>
      <c r="GS294" s="265"/>
      <c r="GT294" s="265"/>
      <c r="GU294" s="265"/>
      <c r="GV294" s="265"/>
      <c r="GW294" s="265"/>
      <c r="GX294" s="265"/>
      <c r="GY294" s="265"/>
      <c r="GZ294" s="265"/>
      <c r="HA294" s="265"/>
      <c r="HB294" s="265"/>
      <c r="HC294" s="265"/>
      <c r="HD294" s="270" t="s">
        <v>455</v>
      </c>
      <c r="HE294" s="265"/>
      <c r="HF294" s="265"/>
      <c r="HG294" s="265"/>
      <c r="HH294" s="265"/>
      <c r="HI294" s="265"/>
      <c r="HJ294" s="265"/>
      <c r="HK294" s="265"/>
      <c r="HL294" s="265"/>
      <c r="HM294" s="265"/>
      <c r="HN294" s="265"/>
      <c r="HO294" s="265"/>
      <c r="HP294" s="265"/>
      <c r="HQ294" s="265"/>
      <c r="HR294" s="265"/>
      <c r="HS294" s="265"/>
      <c r="HT294" s="265"/>
      <c r="HU294" s="265"/>
      <c r="HV294" s="265"/>
      <c r="HW294" s="265"/>
      <c r="HX294" s="265"/>
      <c r="HY294" s="265"/>
      <c r="HZ294" s="265"/>
      <c r="IA294" s="265"/>
      <c r="IB294" s="265"/>
      <c r="IC294" s="265"/>
      <c r="ID294" s="265"/>
      <c r="IE294" s="265"/>
      <c r="IF294" s="265"/>
      <c r="IG294" s="265"/>
      <c r="IH294" s="265"/>
      <c r="II294" s="265"/>
      <c r="IJ294" s="265"/>
      <c r="IK294" s="265"/>
      <c r="IL294" s="265"/>
      <c r="IM294" s="265"/>
      <c r="IN294" s="265"/>
      <c r="IO294" s="265"/>
      <c r="IP294" s="265"/>
      <c r="IQ294" s="265"/>
      <c r="IR294" s="265"/>
      <c r="IS294" s="270" t="s">
        <v>455</v>
      </c>
      <c r="IT294" s="265"/>
      <c r="IU294" s="265"/>
      <c r="IV294" s="265"/>
      <c r="IW294" s="265"/>
      <c r="IX294" s="265"/>
      <c r="IY294" s="265"/>
      <c r="IZ294" s="265"/>
      <c r="JA294" s="265"/>
      <c r="JB294" s="265"/>
      <c r="JC294" s="265"/>
      <c r="JD294" s="265"/>
      <c r="JE294" s="265"/>
      <c r="JF294" s="265"/>
      <c r="JG294" s="265"/>
      <c r="JH294" s="265"/>
      <c r="JI294" s="265"/>
      <c r="JJ294" s="265"/>
      <c r="JK294" s="265"/>
      <c r="JL294" s="265"/>
      <c r="JM294" s="265"/>
      <c r="JN294" s="265"/>
      <c r="JO294" s="265"/>
      <c r="JP294" s="265"/>
      <c r="JQ294" s="265"/>
      <c r="JR294" s="265"/>
      <c r="JS294" s="265"/>
      <c r="JT294" s="265"/>
      <c r="JU294" s="265"/>
      <c r="JV294" s="265"/>
      <c r="JW294" s="265"/>
      <c r="JX294" s="265"/>
      <c r="JY294" s="265"/>
      <c r="JZ294" s="265"/>
      <c r="KA294" s="265"/>
      <c r="KB294" s="265"/>
      <c r="KC294" s="265"/>
      <c r="KD294" s="265"/>
      <c r="KE294" s="270" t="s">
        <v>455</v>
      </c>
      <c r="KF294" s="265"/>
      <c r="KG294" s="265"/>
      <c r="KH294" s="265"/>
      <c r="KI294" s="265"/>
      <c r="KJ294" s="265"/>
      <c r="KK294" s="265"/>
      <c r="KL294" s="265"/>
      <c r="KM294" s="265"/>
      <c r="KN294" s="265"/>
      <c r="KO294" s="265"/>
      <c r="KP294" s="265"/>
      <c r="KQ294" s="265"/>
      <c r="KR294" s="265"/>
      <c r="KS294" s="265"/>
      <c r="KT294" s="265"/>
      <c r="KU294" s="265"/>
      <c r="KV294" s="265"/>
      <c r="KW294" s="265"/>
      <c r="KX294" s="265"/>
      <c r="KY294" s="265"/>
      <c r="KZ294" s="265"/>
      <c r="LA294" s="265"/>
      <c r="LB294" s="265"/>
      <c r="LC294" s="265"/>
      <c r="LD294" s="265"/>
      <c r="LE294" s="265"/>
      <c r="LF294" s="265"/>
      <c r="LG294" s="265"/>
      <c r="LH294" s="265"/>
      <c r="LI294" s="265"/>
      <c r="LJ294" s="265"/>
      <c r="LK294" s="265"/>
      <c r="LL294" s="265"/>
      <c r="LM294" s="265"/>
      <c r="LN294" s="265"/>
      <c r="LO294" s="265"/>
      <c r="LP294" s="265"/>
      <c r="LQ294" s="265"/>
      <c r="LR294" s="265"/>
      <c r="LS294" s="265"/>
      <c r="LT294" s="270" t="s">
        <v>455</v>
      </c>
      <c r="LU294" s="265"/>
      <c r="LV294" s="265"/>
      <c r="LW294" s="265"/>
      <c r="LX294" s="265"/>
      <c r="LY294" s="265"/>
      <c r="LZ294" s="265"/>
      <c r="MA294" s="265"/>
      <c r="MB294" s="265"/>
      <c r="MC294" s="265"/>
      <c r="MD294" s="265"/>
      <c r="ME294" s="265"/>
      <c r="MF294" s="265"/>
      <c r="MG294" s="265"/>
      <c r="MH294" s="265"/>
      <c r="MI294" s="265"/>
      <c r="MJ294" s="265"/>
      <c r="MK294" s="265"/>
      <c r="ML294" s="265"/>
      <c r="MM294" s="265"/>
      <c r="MN294" s="265"/>
      <c r="MO294" s="265"/>
      <c r="MP294" s="265"/>
      <c r="MQ294" s="265"/>
      <c r="MR294" s="265"/>
      <c r="MS294" s="265"/>
      <c r="MT294" s="265"/>
      <c r="MU294" s="265"/>
      <c r="MV294" s="265"/>
      <c r="MW294" s="265"/>
      <c r="MX294" s="265"/>
      <c r="MY294" s="265"/>
      <c r="MZ294" s="265"/>
      <c r="NA294" s="265"/>
      <c r="NB294" s="265"/>
      <c r="NC294" s="265"/>
      <c r="ND294" s="265"/>
      <c r="NE294" s="265"/>
      <c r="NF294" s="265"/>
      <c r="NG294" s="265"/>
      <c r="NH294" s="265"/>
      <c r="NI294" s="265"/>
      <c r="NJ294" s="265"/>
      <c r="NK294" s="265"/>
      <c r="NL294" s="265"/>
      <c r="NM294" s="265"/>
      <c r="NN294" s="265"/>
      <c r="NO294" s="265"/>
      <c r="NP294" s="265"/>
      <c r="NQ294" s="265"/>
      <c r="NR294" s="265"/>
      <c r="NS294" s="265"/>
      <c r="NT294" s="265"/>
      <c r="NU294" s="265"/>
      <c r="NV294" s="265"/>
      <c r="NW294" s="265"/>
      <c r="NX294" s="265"/>
      <c r="NY294" s="265"/>
      <c r="NZ294" s="265"/>
      <c r="OA294" s="265"/>
      <c r="OB294" s="265"/>
      <c r="OC294" s="265"/>
      <c r="OD294" s="265"/>
      <c r="OE294" s="265"/>
      <c r="OF294" s="265"/>
      <c r="OG294" s="265"/>
      <c r="OH294" s="265"/>
      <c r="OI294" s="265"/>
      <c r="OJ294" s="265"/>
      <c r="OK294" s="265"/>
      <c r="OL294" s="265"/>
      <c r="OM294" s="265"/>
      <c r="ON294" s="265"/>
      <c r="OO294" s="265"/>
      <c r="OP294" s="265"/>
      <c r="OQ294" s="265"/>
      <c r="OR294" s="265"/>
      <c r="OS294" s="267"/>
      <c r="OT294" s="267"/>
      <c r="OU294" s="267"/>
      <c r="OV294" s="223"/>
      <c r="OW294" s="223"/>
      <c r="OX294" s="223"/>
      <c r="OY294" s="223"/>
      <c r="OZ294" s="223"/>
      <c r="PA294" s="223"/>
      <c r="PB294" s="223"/>
      <c r="PC294" s="223"/>
      <c r="PD294" s="223"/>
      <c r="PE294" s="223"/>
      <c r="PF294" s="223"/>
      <c r="PG294" s="223"/>
      <c r="PH294" s="223"/>
      <c r="PI294" s="223"/>
      <c r="PJ294" s="223"/>
      <c r="PK294" s="223"/>
      <c r="PL294" s="223"/>
      <c r="PM294" s="223"/>
      <c r="PN294" s="223"/>
      <c r="PO294" s="223"/>
      <c r="PP294" s="223"/>
      <c r="PQ294" s="223"/>
      <c r="PR294" s="223"/>
      <c r="PS294" s="223"/>
      <c r="PT294" s="223"/>
      <c r="PU294" s="223"/>
      <c r="PV294" s="223"/>
      <c r="PW294" s="223"/>
      <c r="PX294" s="223"/>
      <c r="PY294" s="223"/>
      <c r="PZ294" s="223"/>
      <c r="QA294" s="223"/>
      <c r="QB294" s="223"/>
      <c r="QC294" s="223"/>
      <c r="QD294" s="223"/>
      <c r="QE294" s="223"/>
      <c r="QF294" s="223"/>
      <c r="QG294" s="223"/>
      <c r="QH294" s="223"/>
      <c r="QI294" s="223"/>
      <c r="QJ294" s="223"/>
      <c r="QK294" s="223"/>
      <c r="QL294" s="223"/>
      <c r="QM294" s="223"/>
      <c r="QN294" s="223"/>
      <c r="QO294" s="223"/>
      <c r="QP294" s="223"/>
      <c r="QQ294" s="223"/>
      <c r="QR294" s="223"/>
      <c r="QS294" s="223"/>
      <c r="QT294" s="223"/>
      <c r="QU294" s="223"/>
      <c r="QV294" s="223"/>
      <c r="QW294" s="223"/>
      <c r="QX294" s="223"/>
      <c r="QY294" s="223"/>
      <c r="QZ294" s="223"/>
      <c r="RA294" s="223"/>
      <c r="RB294" s="223"/>
      <c r="RC294" s="223"/>
      <c r="RD294" s="223"/>
      <c r="RE294" s="223"/>
      <c r="RF294" s="223"/>
      <c r="RG294" s="223"/>
      <c r="RH294" s="223"/>
      <c r="RI294" s="223"/>
      <c r="RJ294" s="223"/>
      <c r="RK294" s="223"/>
      <c r="RL294" s="223"/>
      <c r="RM294" s="223"/>
      <c r="RN294" s="223"/>
      <c r="RO294" s="223"/>
      <c r="RP294" s="223"/>
      <c r="RQ294" s="223"/>
      <c r="RR294" s="223"/>
      <c r="RS294" s="223"/>
      <c r="RT294" s="223"/>
      <c r="RU294" s="223"/>
      <c r="RV294" s="223"/>
      <c r="RW294" s="223"/>
      <c r="RX294" s="223"/>
      <c r="RY294" s="223"/>
      <c r="RZ294" s="223"/>
      <c r="SA294" s="223"/>
      <c r="SB294" s="223"/>
      <c r="SC294" s="223"/>
      <c r="SD294" s="223"/>
      <c r="SE294" s="223"/>
      <c r="SF294" s="223"/>
      <c r="SG294" s="223"/>
      <c r="SH294" s="223"/>
      <c r="SI294" s="223"/>
      <c r="SJ294" s="223"/>
      <c r="SK294" s="223"/>
      <c r="SL294" s="223"/>
      <c r="SM294" s="223"/>
      <c r="SN294" s="223"/>
      <c r="SO294" s="223"/>
      <c r="SP294" s="223"/>
      <c r="SQ294" s="223"/>
      <c r="SR294" s="223"/>
      <c r="SS294" s="223"/>
      <c r="ST294" s="223"/>
      <c r="SU294" s="223"/>
      <c r="SV294" s="223"/>
      <c r="SW294" s="223"/>
      <c r="SX294" s="223"/>
      <c r="SY294" s="223"/>
      <c r="SZ294" s="223"/>
      <c r="TA294" s="223"/>
      <c r="TB294" s="223"/>
      <c r="TC294" s="223"/>
      <c r="TD294" s="223"/>
      <c r="TE294" s="223"/>
      <c r="TF294" s="223"/>
      <c r="TG294" s="223"/>
      <c r="TH294" s="223"/>
      <c r="TI294" s="223"/>
      <c r="TJ294" s="223"/>
      <c r="TK294" s="223"/>
      <c r="TL294" s="223"/>
      <c r="TM294" s="223"/>
      <c r="TN294" s="223"/>
      <c r="TO294" s="223"/>
      <c r="TP294" s="223"/>
      <c r="TQ294" s="223"/>
      <c r="TR294" s="223"/>
      <c r="TS294" s="223"/>
      <c r="TT294" s="223"/>
      <c r="TU294" s="223"/>
      <c r="TV294" s="223"/>
      <c r="TW294" s="223"/>
      <c r="TX294" s="223"/>
      <c r="TY294" s="223"/>
      <c r="TZ294" s="223"/>
      <c r="UA294" s="223"/>
      <c r="UB294" s="223"/>
      <c r="UC294" s="223"/>
      <c r="UD294" s="223"/>
      <c r="UE294" s="223"/>
      <c r="UF294" s="223"/>
      <c r="UG294" s="223"/>
      <c r="UH294" s="223"/>
      <c r="UI294" s="223"/>
      <c r="UJ294" s="223"/>
      <c r="UK294" s="223"/>
      <c r="UL294" s="223"/>
      <c r="UM294" s="223"/>
      <c r="UN294" s="223"/>
      <c r="UO294" s="223"/>
      <c r="UP294" s="223"/>
      <c r="UQ294" s="223"/>
      <c r="UR294" s="223"/>
      <c r="US294" s="223"/>
      <c r="UT294" s="223"/>
      <c r="UU294" s="223"/>
      <c r="UV294" s="223"/>
      <c r="UW294" s="223"/>
      <c r="UX294" s="223"/>
      <c r="UY294" s="223"/>
      <c r="UZ294" s="223"/>
      <c r="VA294" s="223"/>
      <c r="VB294" s="223"/>
      <c r="VC294" s="223"/>
      <c r="VD294" s="223"/>
      <c r="VE294" s="223"/>
      <c r="VF294" s="223"/>
      <c r="VG294" s="223"/>
      <c r="VH294" s="223"/>
      <c r="VI294" s="223"/>
      <c r="VJ294" s="223"/>
      <c r="VK294" s="223"/>
      <c r="VL294" s="223"/>
      <c r="VM294" s="223"/>
      <c r="VN294" s="223"/>
      <c r="VO294" s="223"/>
      <c r="VP294" s="223"/>
      <c r="VQ294" s="223"/>
      <c r="VR294" s="223"/>
      <c r="VS294" s="223"/>
      <c r="VT294" s="223"/>
      <c r="VU294" s="223"/>
      <c r="VV294" s="223"/>
      <c r="VW294" s="223"/>
      <c r="VX294" s="223"/>
      <c r="VY294" s="223"/>
      <c r="VZ294" s="223"/>
      <c r="WA294" s="223"/>
      <c r="WB294" s="223"/>
      <c r="WC294" s="223"/>
      <c r="WD294" s="223"/>
      <c r="WE294" s="223"/>
      <c r="WF294" s="223"/>
      <c r="WG294" s="223"/>
      <c r="WH294" s="223"/>
      <c r="WI294" s="223"/>
      <c r="WJ294" s="223"/>
      <c r="WK294" s="223"/>
      <c r="WL294" s="223"/>
      <c r="WM294" s="223"/>
      <c r="WN294" s="223"/>
      <c r="WO294" s="223"/>
      <c r="WP294" s="223"/>
      <c r="WQ294" s="223"/>
      <c r="WR294" s="223"/>
      <c r="WS294" s="223"/>
      <c r="WT294" s="223"/>
      <c r="WU294" s="223"/>
      <c r="WV294" s="223"/>
      <c r="WW294" s="223"/>
      <c r="WX294" s="223"/>
      <c r="WY294" s="223"/>
      <c r="WZ294" s="223"/>
      <c r="XA294" s="223"/>
      <c r="XB294" s="223"/>
      <c r="XC294" s="223"/>
      <c r="XD294" s="223"/>
      <c r="XE294" s="223"/>
      <c r="XF294" s="223"/>
      <c r="XG294" s="223"/>
      <c r="XH294" s="223"/>
      <c r="XI294" s="223"/>
      <c r="XJ294" s="223"/>
      <c r="XK294" s="223"/>
      <c r="XL294" s="223"/>
      <c r="XM294" s="223"/>
      <c r="XN294" s="223"/>
      <c r="XO294" s="223"/>
      <c r="XP294" s="223"/>
      <c r="XQ294" s="223"/>
      <c r="XR294" s="223"/>
      <c r="XS294" s="223"/>
      <c r="XT294" s="223"/>
      <c r="XU294" s="223"/>
      <c r="XV294" s="223"/>
      <c r="XW294" s="223"/>
      <c r="XX294" s="223"/>
      <c r="XY294" s="223"/>
      <c r="XZ294" s="223"/>
      <c r="YA294" s="223"/>
      <c r="YB294" s="223"/>
      <c r="YC294" s="223"/>
      <c r="YD294" s="223"/>
      <c r="YE294" s="223"/>
      <c r="YF294" s="223"/>
      <c r="YG294" s="223"/>
      <c r="YH294" s="223"/>
      <c r="YI294" s="223"/>
      <c r="YJ294" s="223"/>
      <c r="YK294" s="223"/>
      <c r="YL294" s="223"/>
      <c r="YM294" s="223"/>
      <c r="YN294" s="223"/>
      <c r="YO294" s="223"/>
      <c r="YP294" s="223"/>
      <c r="YQ294" s="223"/>
      <c r="YR294" s="223"/>
      <c r="YS294" s="223"/>
      <c r="YT294" s="223"/>
      <c r="YU294" s="223"/>
      <c r="YV294" s="223"/>
      <c r="YW294" s="223"/>
      <c r="YX294" s="223"/>
      <c r="YY294" s="223"/>
      <c r="YZ294" s="223"/>
      <c r="ZA294" s="223"/>
      <c r="ZB294" s="223"/>
      <c r="ZC294" s="223"/>
      <c r="ZD294" s="223"/>
      <c r="ZE294" s="223"/>
      <c r="ZF294" s="223"/>
      <c r="ZG294" s="223"/>
      <c r="ZH294" s="223"/>
      <c r="ZI294" s="223"/>
      <c r="ZJ294" s="223"/>
      <c r="ZK294" s="223"/>
      <c r="ZL294" s="223"/>
      <c r="ZM294" s="223"/>
      <c r="ZN294" s="223"/>
      <c r="ZO294" s="223"/>
      <c r="ZP294" s="223"/>
      <c r="ZQ294" s="223"/>
      <c r="ZR294" s="223"/>
      <c r="ZS294" s="223"/>
      <c r="ZT294" s="223"/>
      <c r="ZU294" s="223"/>
      <c r="ZV294" s="223"/>
      <c r="ZW294" s="223"/>
      <c r="ZX294" s="223"/>
      <c r="ZY294" s="223"/>
      <c r="ZZ294" s="223"/>
      <c r="AAA294" s="223"/>
      <c r="AAB294" s="223"/>
      <c r="AAC294" s="223"/>
      <c r="AAD294" s="223"/>
      <c r="AAE294" s="223"/>
      <c r="AAF294" s="223"/>
      <c r="AAG294" s="223"/>
      <c r="AAH294" s="223"/>
      <c r="AAI294" s="223"/>
      <c r="AAJ294" s="223"/>
      <c r="AAK294" s="223"/>
      <c r="AAL294" s="223"/>
      <c r="AAM294" s="223"/>
      <c r="AAN294" s="223"/>
      <c r="AAO294" s="223"/>
      <c r="AAP294" s="223"/>
      <c r="AAQ294" s="223"/>
      <c r="AAR294" s="223"/>
      <c r="AAS294" s="223"/>
      <c r="AAT294" s="223"/>
      <c r="AAU294" s="223"/>
      <c r="AAV294" s="223"/>
      <c r="AAW294" s="223"/>
      <c r="AAX294" s="223"/>
      <c r="AAY294" s="223"/>
      <c r="AAZ294" s="223"/>
      <c r="ABA294" s="223"/>
      <c r="ABB294" s="223"/>
      <c r="ABC294" s="223"/>
      <c r="ABD294" s="223"/>
      <c r="ABE294" s="223"/>
      <c r="ABF294" s="223"/>
      <c r="ABG294" s="223"/>
      <c r="ABH294" s="223"/>
      <c r="ABI294" s="223"/>
      <c r="ABJ294" s="223"/>
      <c r="ABK294" s="223"/>
      <c r="ABL294" s="223"/>
      <c r="ABM294" s="223"/>
      <c r="ABN294" s="223"/>
      <c r="ABO294" s="223"/>
      <c r="ABP294" s="223"/>
      <c r="ABQ294" s="223"/>
      <c r="ABR294" s="223"/>
      <c r="ABS294" s="223"/>
      <c r="ABT294" s="223"/>
      <c r="ABU294" s="223"/>
      <c r="ABV294" s="223"/>
      <c r="ABW294" s="223"/>
      <c r="ABX294" s="223"/>
      <c r="ABY294" s="223"/>
      <c r="ABZ294" s="223"/>
      <c r="ACA294" s="223"/>
      <c r="ACB294" s="223"/>
      <c r="ACC294" s="223"/>
      <c r="ACD294" s="223"/>
      <c r="ACE294" s="223"/>
      <c r="ACF294" s="223"/>
      <c r="ACG294" s="223"/>
      <c r="ACH294" s="223"/>
      <c r="ACI294" s="223"/>
      <c r="ACJ294" s="223"/>
      <c r="ACK294" s="223"/>
      <c r="ACL294" s="223"/>
      <c r="ACM294" s="223"/>
      <c r="ACN294" s="223"/>
      <c r="ACO294" s="223"/>
      <c r="ACP294" s="223"/>
      <c r="ACQ294" s="223"/>
      <c r="ACR294" s="223"/>
      <c r="ACS294" s="223"/>
      <c r="ACT294" s="223"/>
      <c r="ACU294" s="223"/>
      <c r="ACV294" s="223"/>
      <c r="ACW294" s="223"/>
      <c r="ACX294" s="223"/>
      <c r="ACY294" s="223"/>
      <c r="ACZ294" s="223"/>
      <c r="ADA294" s="223"/>
      <c r="ADB294" s="223"/>
      <c r="ADC294" s="223"/>
      <c r="ADD294" s="223"/>
      <c r="ADE294" s="223"/>
      <c r="ADF294" s="223"/>
      <c r="ADG294" s="223"/>
      <c r="ADH294" s="223"/>
      <c r="ADI294" s="223"/>
      <c r="ADJ294" s="223"/>
      <c r="ADK294" s="223"/>
      <c r="ADL294" s="223"/>
      <c r="ADM294" s="223"/>
      <c r="ADN294" s="223"/>
      <c r="ADO294" s="223"/>
      <c r="ADP294" s="223"/>
      <c r="ADQ294" s="223"/>
      <c r="ADR294" s="223"/>
      <c r="ADS294" s="223"/>
      <c r="ADT294" s="223"/>
      <c r="ADU294" s="223"/>
      <c r="ADV294" s="223"/>
      <c r="ADW294" s="223"/>
      <c r="ADX294" s="223"/>
      <c r="ADY294" s="223"/>
      <c r="ADZ294" s="223"/>
      <c r="AEA294" s="223"/>
      <c r="AEB294" s="223"/>
      <c r="AEC294" s="223"/>
      <c r="AED294" s="223"/>
      <c r="AEE294" s="223"/>
      <c r="AEF294" s="223"/>
      <c r="AEG294" s="223"/>
      <c r="AEH294" s="223"/>
      <c r="AEI294" s="223"/>
      <c r="AEJ294" s="223"/>
      <c r="AEK294" s="223"/>
      <c r="AEL294" s="223"/>
      <c r="AEM294" s="223"/>
      <c r="AEN294" s="223"/>
      <c r="AEO294" s="223"/>
      <c r="AEP294" s="223"/>
      <c r="AEQ294" s="223"/>
      <c r="AER294" s="223"/>
      <c r="AES294" s="223"/>
      <c r="AET294" s="223"/>
      <c r="AEU294" s="223"/>
      <c r="AEV294" s="223"/>
      <c r="AEW294" s="223"/>
      <c r="AEX294" s="223"/>
      <c r="AEY294" s="223"/>
      <c r="AEZ294" s="223"/>
      <c r="AFA294" s="223"/>
      <c r="AFB294" s="223"/>
      <c r="AFC294" s="223"/>
      <c r="AFD294" s="223"/>
      <c r="AFE294" s="223"/>
      <c r="AFF294" s="223"/>
      <c r="AFG294" s="223"/>
      <c r="AFH294" s="223"/>
      <c r="AFI294" s="223"/>
      <c r="AFJ294" s="223"/>
      <c r="AFK294" s="223"/>
      <c r="AFL294" s="223"/>
      <c r="AFM294" s="223"/>
      <c r="AFN294" s="223"/>
      <c r="AFO294" s="223"/>
      <c r="AFP294" s="223"/>
      <c r="AFQ294" s="223"/>
      <c r="AFR294" s="223"/>
      <c r="AFS294" s="223"/>
      <c r="AFT294" s="223"/>
    </row>
    <row r="295" spans="1:852" s="267" customFormat="1">
      <c r="A295" s="226" t="s">
        <v>3695</v>
      </c>
      <c r="B295" s="581" t="s">
        <v>10078</v>
      </c>
      <c r="C295" s="840" t="str">
        <f>IF(Severity!F295&gt;=0.5,"YES","NO")</f>
        <v>NO</v>
      </c>
      <c r="D295" s="840" t="str">
        <f>IF(Severity!G295&gt;=0.5,"YES","NO")</f>
        <v>YES</v>
      </c>
      <c r="E295" s="267">
        <v>16</v>
      </c>
      <c r="F295" s="267">
        <v>2</v>
      </c>
      <c r="G295" s="271" t="s">
        <v>2904</v>
      </c>
      <c r="H295" s="270" t="s">
        <v>749</v>
      </c>
      <c r="I295" s="270" t="s">
        <v>455</v>
      </c>
      <c r="J295" s="270">
        <v>0</v>
      </c>
      <c r="K295" s="270" t="s">
        <v>602</v>
      </c>
      <c r="L295" s="267">
        <v>17</v>
      </c>
      <c r="M295" s="267">
        <v>11</v>
      </c>
      <c r="N295" s="270">
        <v>7</v>
      </c>
      <c r="O295" s="270" t="s">
        <v>455</v>
      </c>
      <c r="S295" s="267" t="s">
        <v>602</v>
      </c>
      <c r="T295" s="270">
        <v>17</v>
      </c>
      <c r="U295" s="113">
        <v>15.73</v>
      </c>
      <c r="V295" s="113">
        <v>4.63</v>
      </c>
      <c r="W295" s="113">
        <v>15.73</v>
      </c>
      <c r="X295" s="113">
        <v>4.63</v>
      </c>
      <c r="Y295" s="113">
        <v>2.27</v>
      </c>
      <c r="Z295" s="113">
        <v>2.37</v>
      </c>
      <c r="AA295" s="113">
        <v>2.27</v>
      </c>
      <c r="AB295" s="113">
        <v>2.37</v>
      </c>
      <c r="AC295" s="113"/>
      <c r="AD295" s="113"/>
      <c r="AE295" s="114"/>
      <c r="AF295" s="113"/>
      <c r="AG295" s="113"/>
      <c r="AH295" s="113"/>
      <c r="AI295" s="267">
        <v>11</v>
      </c>
      <c r="AJ295" s="267">
        <f t="shared" si="72"/>
        <v>11</v>
      </c>
      <c r="AK295" s="267">
        <v>11</v>
      </c>
      <c r="AL295" s="271" t="s">
        <v>3745</v>
      </c>
      <c r="AM295" s="270" t="s">
        <v>455</v>
      </c>
      <c r="AN295" s="270" t="s">
        <v>455</v>
      </c>
      <c r="AO295" s="267">
        <v>5</v>
      </c>
      <c r="AP295" s="267" t="s">
        <v>602</v>
      </c>
      <c r="AQ295" s="267">
        <v>17</v>
      </c>
      <c r="AR295" s="267">
        <v>4</v>
      </c>
      <c r="AS295" s="267">
        <v>7</v>
      </c>
      <c r="AT295" s="270" t="s">
        <v>455</v>
      </c>
      <c r="AX295" s="267" t="s">
        <v>602</v>
      </c>
      <c r="AY295" s="267">
        <v>17</v>
      </c>
      <c r="AZ295" s="114" t="s">
        <v>455</v>
      </c>
      <c r="BA295" s="114" t="s">
        <v>455</v>
      </c>
      <c r="BB295" s="114">
        <v>16.399999999999999</v>
      </c>
      <c r="BC295" s="114">
        <v>4.79</v>
      </c>
      <c r="BD295" s="114"/>
      <c r="BE295" s="114"/>
      <c r="BF295" s="114">
        <v>9.6999999999999993</v>
      </c>
      <c r="BG295" s="114">
        <v>6.77</v>
      </c>
      <c r="BH295" s="114"/>
      <c r="BI295" s="114"/>
      <c r="BJ295" s="114"/>
      <c r="BK295" s="114"/>
      <c r="BL295" s="114"/>
      <c r="BM295" s="114"/>
      <c r="BN295" s="267">
        <v>12</v>
      </c>
      <c r="BO295" s="270">
        <f t="shared" si="73"/>
        <v>7</v>
      </c>
      <c r="BP295" s="267">
        <v>7</v>
      </c>
      <c r="BR295" s="270" t="s">
        <v>455</v>
      </c>
      <c r="CW295" s="270" t="s">
        <v>455</v>
      </c>
      <c r="DK295" s="113"/>
      <c r="DL295" s="113"/>
      <c r="DM295" s="113"/>
      <c r="DN295" s="113"/>
      <c r="DO295" s="113"/>
      <c r="DP295" s="113"/>
      <c r="DQ295" s="113"/>
      <c r="DR295" s="113"/>
      <c r="DS295" s="113"/>
      <c r="DT295" s="113"/>
      <c r="DU295" s="113"/>
      <c r="DV295" s="113"/>
      <c r="DW295" s="113"/>
      <c r="DX295" s="113"/>
      <c r="EB295" s="270" t="s">
        <v>455</v>
      </c>
      <c r="EC295" s="270"/>
      <c r="EP295" s="113"/>
      <c r="EQ295" s="113"/>
      <c r="ER295" s="113"/>
      <c r="ES295" s="113"/>
      <c r="ET295" s="113"/>
      <c r="EU295" s="113"/>
      <c r="EV295" s="113"/>
      <c r="EW295" s="113"/>
      <c r="EX295" s="113"/>
      <c r="EY295" s="113"/>
      <c r="EZ295" s="113"/>
      <c r="FA295" s="113"/>
      <c r="FB295" s="113"/>
      <c r="FC295" s="113"/>
      <c r="FF295" s="270" t="s">
        <v>455</v>
      </c>
      <c r="FH295" s="270"/>
      <c r="HD295" s="270" t="s">
        <v>455</v>
      </c>
      <c r="HH295" s="270"/>
      <c r="IS295" s="270" t="s">
        <v>455</v>
      </c>
      <c r="KE295" s="270" t="s">
        <v>455</v>
      </c>
      <c r="KJ295" s="270"/>
      <c r="LT295" s="270" t="s">
        <v>455</v>
      </c>
    </row>
    <row r="296" spans="1:852" s="211" customFormat="1">
      <c r="A296" s="217" t="s">
        <v>3679</v>
      </c>
      <c r="B296" s="217" t="s">
        <v>10057</v>
      </c>
      <c r="C296" s="260" t="s">
        <v>173</v>
      </c>
      <c r="D296" s="260" t="s">
        <v>3028</v>
      </c>
      <c r="E296" s="265">
        <v>12</v>
      </c>
      <c r="F296" s="265">
        <v>2</v>
      </c>
      <c r="G296" s="90" t="s">
        <v>3753</v>
      </c>
      <c r="H296" s="270" t="s">
        <v>749</v>
      </c>
      <c r="I296" s="270" t="s">
        <v>455</v>
      </c>
      <c r="J296" s="270">
        <v>0</v>
      </c>
      <c r="K296" s="270" t="s">
        <v>455</v>
      </c>
      <c r="L296" s="223"/>
      <c r="M296" s="223"/>
      <c r="N296" s="270"/>
      <c r="O296" s="270" t="s">
        <v>455</v>
      </c>
      <c r="P296" s="217"/>
      <c r="Q296" s="217"/>
      <c r="R296" s="217"/>
      <c r="S296" s="270" t="s">
        <v>276</v>
      </c>
      <c r="T296" s="270">
        <v>7</v>
      </c>
      <c r="U296" s="125"/>
      <c r="V296" s="125"/>
      <c r="W296" s="125"/>
      <c r="X296" s="125"/>
      <c r="Y296" s="125">
        <v>5.6</v>
      </c>
      <c r="Z296" s="125">
        <v>2.7</v>
      </c>
      <c r="AA296" s="125"/>
      <c r="AB296" s="125"/>
      <c r="AC296" s="125"/>
      <c r="AD296" s="125"/>
      <c r="AE296" s="114"/>
      <c r="AF296" s="125"/>
      <c r="AG296" s="125"/>
      <c r="AH296" s="125"/>
      <c r="AI296" s="270">
        <v>17</v>
      </c>
      <c r="AJ296" s="267">
        <f t="shared" si="72"/>
        <v>17</v>
      </c>
      <c r="AK296" s="267" t="s">
        <v>455</v>
      </c>
      <c r="AL296" s="90" t="s">
        <v>3744</v>
      </c>
      <c r="AM296" s="270" t="s">
        <v>455</v>
      </c>
      <c r="AN296" s="270" t="s">
        <v>455</v>
      </c>
      <c r="AO296" s="270">
        <v>0</v>
      </c>
      <c r="AP296" s="270" t="s">
        <v>455</v>
      </c>
      <c r="AQ296" s="223"/>
      <c r="AR296" s="223"/>
      <c r="AS296" s="223"/>
      <c r="AT296" s="270" t="s">
        <v>455</v>
      </c>
      <c r="AU296" s="217"/>
      <c r="AV296" s="217"/>
      <c r="AW296" s="217"/>
      <c r="AX296" s="270" t="s">
        <v>276</v>
      </c>
      <c r="AY296" s="270">
        <v>7</v>
      </c>
      <c r="AZ296" s="114"/>
      <c r="BA296" s="114"/>
      <c r="BB296" s="114"/>
      <c r="BC296" s="114"/>
      <c r="BD296" s="114">
        <v>9.5</v>
      </c>
      <c r="BE296" s="114">
        <v>2.9</v>
      </c>
      <c r="BF296" s="114"/>
      <c r="BG296" s="114"/>
      <c r="BH296" s="114"/>
      <c r="BI296" s="114"/>
      <c r="BJ296" s="114"/>
      <c r="BK296" s="114"/>
      <c r="BL296" s="114"/>
      <c r="BM296" s="114"/>
      <c r="BN296" s="270">
        <v>17</v>
      </c>
      <c r="BO296" s="270">
        <f t="shared" si="73"/>
        <v>17</v>
      </c>
      <c r="BP296" s="270" t="s">
        <v>455</v>
      </c>
      <c r="BQ296" s="90"/>
      <c r="BR296" s="270" t="s">
        <v>455</v>
      </c>
      <c r="BS296" s="223"/>
      <c r="BT296" s="223"/>
      <c r="BU296" s="223"/>
      <c r="BV296" s="223"/>
      <c r="BW296" s="223"/>
      <c r="BX296" s="223"/>
      <c r="BY296" s="223"/>
      <c r="BZ296" s="223"/>
      <c r="CA296" s="223"/>
      <c r="CB296" s="223"/>
      <c r="CC296" s="223"/>
      <c r="CD296" s="223"/>
      <c r="CE296" s="114"/>
      <c r="CF296" s="114"/>
      <c r="CG296" s="114"/>
      <c r="CH296" s="114"/>
      <c r="CI296" s="114"/>
      <c r="CJ296" s="114"/>
      <c r="CK296" s="114"/>
      <c r="CL296" s="114"/>
      <c r="CM296" s="114"/>
      <c r="CN296" s="114"/>
      <c r="CO296" s="114"/>
      <c r="CP296" s="114"/>
      <c r="CQ296" s="114"/>
      <c r="CR296" s="114"/>
      <c r="CS296" s="223"/>
      <c r="CT296" s="223"/>
      <c r="CU296" s="223"/>
      <c r="CV296" s="90"/>
      <c r="CW296" s="270" t="s">
        <v>455</v>
      </c>
      <c r="CX296" s="95"/>
      <c r="CY296" s="223"/>
      <c r="CZ296" s="223"/>
      <c r="DA296" s="223"/>
      <c r="DB296" s="223"/>
      <c r="DC296" s="223"/>
      <c r="DD296" s="223"/>
      <c r="DE296" s="223"/>
      <c r="DF296" s="223"/>
      <c r="DG296" s="223"/>
      <c r="DH296" s="223"/>
      <c r="DI296" s="223"/>
      <c r="DJ296" s="125"/>
      <c r="DK296" s="125"/>
      <c r="DL296" s="125"/>
      <c r="DM296" s="125"/>
      <c r="DN296" s="125"/>
      <c r="DO296" s="125"/>
      <c r="DP296" s="125"/>
      <c r="DQ296" s="125"/>
      <c r="DR296" s="125"/>
      <c r="DS296" s="125"/>
      <c r="DT296" s="125"/>
      <c r="DU296" s="125"/>
      <c r="DV296" s="125"/>
      <c r="DW296" s="125"/>
      <c r="DX296" s="223"/>
      <c r="DY296" s="223"/>
      <c r="DZ296" s="223"/>
      <c r="EA296" s="223"/>
      <c r="EB296" s="270" t="s">
        <v>455</v>
      </c>
      <c r="EC296" s="223"/>
      <c r="ED296" s="223"/>
      <c r="EE296" s="223"/>
      <c r="EF296" s="223"/>
      <c r="EG296" s="223"/>
      <c r="EH296" s="223"/>
      <c r="EI296" s="223"/>
      <c r="EJ296" s="223"/>
      <c r="EK296" s="223"/>
      <c r="EL296" s="223"/>
      <c r="EM296" s="223"/>
      <c r="EN296" s="223"/>
      <c r="EO296" s="125"/>
      <c r="EP296" s="125"/>
      <c r="EQ296" s="125"/>
      <c r="ER296" s="125"/>
      <c r="ES296" s="125"/>
      <c r="ET296" s="125"/>
      <c r="EU296" s="125"/>
      <c r="EV296" s="125"/>
      <c r="EW296" s="125"/>
      <c r="EX296" s="125"/>
      <c r="EY296" s="125"/>
      <c r="EZ296" s="125"/>
      <c r="FA296" s="125"/>
      <c r="FB296" s="125"/>
      <c r="FC296" s="223"/>
      <c r="FD296" s="223"/>
      <c r="FE296" s="223"/>
      <c r="FF296" s="270" t="s">
        <v>455</v>
      </c>
      <c r="FG296" s="217"/>
      <c r="FH296" s="223"/>
      <c r="FI296" s="223"/>
      <c r="FJ296" s="223"/>
      <c r="FK296" s="223"/>
      <c r="FL296" s="223"/>
      <c r="FM296" s="223"/>
      <c r="FN296" s="223"/>
      <c r="FO296" s="223"/>
      <c r="FP296" s="223"/>
      <c r="FQ296" s="223"/>
      <c r="FR296" s="223"/>
      <c r="FS296" s="223"/>
      <c r="FT296" s="223"/>
      <c r="FU296" s="223"/>
      <c r="FV296" s="223"/>
      <c r="FW296" s="223"/>
      <c r="FX296" s="223"/>
      <c r="FY296" s="223"/>
      <c r="FZ296" s="223"/>
      <c r="GA296" s="223"/>
      <c r="GB296" s="223"/>
      <c r="GC296" s="223"/>
      <c r="GD296" s="223"/>
      <c r="GE296" s="223"/>
      <c r="GF296" s="223"/>
      <c r="GG296" s="223"/>
      <c r="GH296" s="223"/>
      <c r="GI296" s="223"/>
      <c r="GJ296" s="223"/>
      <c r="GK296" s="223"/>
      <c r="GL296" s="223"/>
      <c r="GM296" s="223"/>
      <c r="GN296" s="223"/>
      <c r="GO296" s="223"/>
      <c r="GP296" s="223"/>
      <c r="GQ296" s="223"/>
      <c r="GR296" s="223"/>
      <c r="GS296" s="223"/>
      <c r="GT296" s="223"/>
      <c r="GU296" s="223"/>
      <c r="GV296" s="223"/>
      <c r="GW296" s="223"/>
      <c r="GX296" s="223"/>
      <c r="GY296" s="223"/>
      <c r="GZ296" s="223"/>
      <c r="HA296" s="223"/>
      <c r="HB296" s="223"/>
      <c r="HC296" s="223"/>
      <c r="HD296" s="270" t="s">
        <v>455</v>
      </c>
      <c r="HE296" s="223"/>
      <c r="HF296" s="223"/>
      <c r="HG296" s="217"/>
      <c r="HH296" s="223"/>
      <c r="HI296" s="223"/>
      <c r="HJ296" s="223"/>
      <c r="HK296" s="223"/>
      <c r="HL296" s="223"/>
      <c r="HM296" s="223"/>
      <c r="HN296" s="223"/>
      <c r="HO296" s="223"/>
      <c r="HP296" s="223"/>
      <c r="HQ296" s="223"/>
      <c r="HR296" s="223"/>
      <c r="HS296" s="223"/>
      <c r="HT296" s="223"/>
      <c r="HU296" s="223"/>
      <c r="HV296" s="223"/>
      <c r="HW296" s="223"/>
      <c r="HX296" s="223"/>
      <c r="HY296" s="223"/>
      <c r="HZ296" s="223"/>
      <c r="IA296" s="223"/>
      <c r="IB296" s="223"/>
      <c r="IC296" s="223"/>
      <c r="ID296" s="223"/>
      <c r="IE296" s="223"/>
      <c r="IF296" s="223"/>
      <c r="IG296" s="223"/>
      <c r="IH296" s="223"/>
      <c r="II296" s="223"/>
      <c r="IJ296" s="223"/>
      <c r="IK296" s="223"/>
      <c r="IL296" s="223"/>
      <c r="IM296" s="223"/>
      <c r="IN296" s="223"/>
      <c r="IO296" s="223"/>
      <c r="IP296" s="223"/>
      <c r="IQ296" s="223"/>
      <c r="IR296" s="223"/>
      <c r="IS296" s="270" t="s">
        <v>455</v>
      </c>
      <c r="IT296" s="223"/>
      <c r="IU296" s="223"/>
      <c r="IV296" s="223"/>
      <c r="IW296" s="223"/>
      <c r="IX296" s="223"/>
      <c r="IY296" s="223"/>
      <c r="IZ296" s="223"/>
      <c r="JA296" s="223"/>
      <c r="JB296" s="223"/>
      <c r="JC296" s="223"/>
      <c r="JD296" s="223"/>
      <c r="JE296" s="223"/>
      <c r="JF296" s="223"/>
      <c r="JG296" s="223"/>
      <c r="JH296" s="223"/>
      <c r="JI296" s="223"/>
      <c r="JJ296" s="223"/>
      <c r="JK296" s="223"/>
      <c r="JL296" s="223"/>
      <c r="JM296" s="223"/>
      <c r="JN296" s="223"/>
      <c r="JO296" s="223"/>
      <c r="JP296" s="223"/>
      <c r="JQ296" s="223"/>
      <c r="JR296" s="223"/>
      <c r="JS296" s="223"/>
      <c r="JT296" s="223"/>
      <c r="JU296" s="223"/>
      <c r="JV296" s="223"/>
      <c r="JW296" s="223"/>
      <c r="JX296" s="223"/>
      <c r="JY296" s="223"/>
      <c r="JZ296" s="223"/>
      <c r="KA296" s="223"/>
      <c r="KB296" s="223"/>
      <c r="KC296" s="223"/>
      <c r="KD296" s="223"/>
      <c r="KE296" s="270" t="s">
        <v>455</v>
      </c>
      <c r="KF296" s="223"/>
      <c r="KG296" s="223"/>
      <c r="KH296" s="223"/>
      <c r="KI296" s="217"/>
      <c r="KJ296" s="223"/>
      <c r="KK296" s="223"/>
      <c r="KL296" s="223"/>
      <c r="KM296" s="223"/>
      <c r="KN296" s="223"/>
      <c r="KO296" s="223"/>
      <c r="KP296" s="223"/>
      <c r="KQ296" s="223"/>
      <c r="KR296" s="223"/>
      <c r="KS296" s="223"/>
      <c r="KT296" s="223"/>
      <c r="KU296" s="223"/>
      <c r="KV296" s="223"/>
      <c r="KW296" s="223"/>
      <c r="KX296" s="223"/>
      <c r="KY296" s="223"/>
      <c r="KZ296" s="223"/>
      <c r="LA296" s="223"/>
      <c r="LB296" s="223"/>
      <c r="LC296" s="223"/>
      <c r="LD296" s="223"/>
      <c r="LE296" s="223"/>
      <c r="LF296" s="223"/>
      <c r="LG296" s="223"/>
      <c r="LH296" s="223"/>
      <c r="LI296" s="223"/>
      <c r="LJ296" s="223"/>
      <c r="LK296" s="223"/>
      <c r="LL296" s="223"/>
      <c r="LM296" s="223"/>
      <c r="LN296" s="223"/>
      <c r="LO296" s="223"/>
      <c r="LP296" s="223"/>
      <c r="LQ296" s="223"/>
      <c r="LR296" s="223"/>
      <c r="LS296" s="223"/>
      <c r="LT296" s="270" t="s">
        <v>455</v>
      </c>
      <c r="LU296" s="223"/>
      <c r="LV296" s="223"/>
      <c r="LW296" s="223"/>
      <c r="LX296" s="223"/>
      <c r="LY296" s="223"/>
      <c r="LZ296" s="223"/>
      <c r="MA296" s="223"/>
      <c r="MB296" s="223"/>
      <c r="MC296" s="223"/>
      <c r="MD296" s="223"/>
      <c r="ME296" s="223"/>
      <c r="MF296" s="223"/>
      <c r="MG296" s="223"/>
      <c r="MH296" s="223"/>
      <c r="MI296" s="223"/>
      <c r="MJ296" s="223"/>
      <c r="MK296" s="223"/>
      <c r="ML296" s="223"/>
      <c r="MM296" s="223"/>
      <c r="MN296" s="223"/>
      <c r="MO296" s="223"/>
      <c r="MP296" s="223"/>
      <c r="MQ296" s="223"/>
      <c r="MR296" s="223"/>
      <c r="MS296" s="223"/>
      <c r="MT296" s="223"/>
      <c r="MU296" s="223"/>
      <c r="MV296" s="223"/>
      <c r="MW296" s="223"/>
      <c r="MX296" s="223"/>
      <c r="MY296" s="223"/>
      <c r="MZ296" s="223"/>
      <c r="NA296" s="223"/>
      <c r="NB296" s="223"/>
      <c r="NC296" s="223"/>
      <c r="ND296" s="223"/>
      <c r="NE296" s="223"/>
      <c r="NF296" s="223"/>
      <c r="NG296" s="223"/>
      <c r="NH296" s="223"/>
      <c r="NI296" s="223"/>
      <c r="NJ296" s="223"/>
      <c r="NK296" s="223"/>
      <c r="NL296" s="223"/>
      <c r="NM296" s="223"/>
      <c r="NN296" s="223"/>
      <c r="NO296" s="223"/>
      <c r="NP296" s="223"/>
      <c r="NQ296" s="223"/>
      <c r="NR296" s="223"/>
      <c r="NS296" s="223"/>
      <c r="NT296" s="223"/>
      <c r="NU296" s="223"/>
      <c r="NV296" s="223"/>
      <c r="NW296" s="223"/>
      <c r="NX296" s="223"/>
      <c r="NY296" s="223"/>
      <c r="NZ296" s="223"/>
      <c r="OA296" s="223"/>
      <c r="OB296" s="223"/>
      <c r="OC296" s="223"/>
      <c r="OD296" s="223"/>
      <c r="OE296" s="223"/>
      <c r="OF296" s="223"/>
      <c r="OG296" s="223"/>
      <c r="OH296" s="223"/>
      <c r="OI296" s="223"/>
      <c r="OJ296" s="223"/>
      <c r="OK296" s="223"/>
      <c r="OL296" s="223"/>
      <c r="OM296" s="223"/>
      <c r="ON296" s="223"/>
      <c r="OO296" s="223"/>
      <c r="OP296" s="223"/>
      <c r="OQ296" s="223"/>
      <c r="OR296" s="223"/>
      <c r="OS296" s="267"/>
      <c r="OT296" s="267"/>
      <c r="OU296" s="267"/>
      <c r="OV296" s="223"/>
      <c r="OW296" s="223"/>
      <c r="OX296" s="223"/>
      <c r="OY296" s="223"/>
      <c r="OZ296" s="223"/>
      <c r="PA296" s="223"/>
      <c r="PB296" s="223"/>
      <c r="PC296" s="223"/>
      <c r="PD296" s="223"/>
      <c r="PE296" s="223"/>
      <c r="PF296" s="223"/>
      <c r="PG296" s="223"/>
      <c r="PH296" s="223"/>
      <c r="PI296" s="223"/>
      <c r="PJ296" s="223"/>
      <c r="PK296" s="223"/>
      <c r="PL296" s="223"/>
      <c r="PM296" s="223"/>
      <c r="PN296" s="223"/>
      <c r="PO296" s="223"/>
      <c r="PP296" s="223"/>
      <c r="PQ296" s="223"/>
      <c r="PR296" s="223"/>
      <c r="PS296" s="223"/>
      <c r="PT296" s="223"/>
      <c r="PU296" s="223"/>
      <c r="PV296" s="223"/>
      <c r="PW296" s="223"/>
      <c r="PX296" s="223"/>
      <c r="PY296" s="223"/>
      <c r="PZ296" s="223"/>
      <c r="QA296" s="223"/>
      <c r="QB296" s="223"/>
      <c r="QC296" s="223"/>
      <c r="QD296" s="223"/>
      <c r="QE296" s="223"/>
      <c r="QF296" s="223"/>
      <c r="QG296" s="223"/>
      <c r="QH296" s="223"/>
      <c r="QI296" s="223"/>
      <c r="QJ296" s="223"/>
      <c r="QK296" s="223"/>
      <c r="QL296" s="223"/>
      <c r="QM296" s="223"/>
      <c r="QN296" s="223"/>
      <c r="QO296" s="223"/>
      <c r="QP296" s="223"/>
      <c r="QQ296" s="223"/>
      <c r="QR296" s="223"/>
      <c r="QS296" s="223"/>
      <c r="QT296" s="223"/>
      <c r="QU296" s="223"/>
      <c r="QV296" s="223"/>
      <c r="QW296" s="223"/>
      <c r="QX296" s="223"/>
      <c r="QY296" s="223"/>
      <c r="QZ296" s="223"/>
      <c r="RA296" s="223"/>
      <c r="RB296" s="223"/>
      <c r="RC296" s="223"/>
      <c r="RD296" s="223"/>
      <c r="RE296" s="223"/>
      <c r="RF296" s="223"/>
      <c r="RG296" s="223"/>
      <c r="RH296" s="223"/>
      <c r="RI296" s="223"/>
      <c r="RJ296" s="223"/>
      <c r="RK296" s="223"/>
      <c r="RL296" s="223"/>
      <c r="RM296" s="223"/>
      <c r="RN296" s="223"/>
      <c r="RO296" s="223"/>
      <c r="RP296" s="223"/>
      <c r="RQ296" s="223"/>
      <c r="RR296" s="223"/>
      <c r="RS296" s="223"/>
      <c r="RT296" s="223"/>
      <c r="RU296" s="223"/>
      <c r="RV296" s="223"/>
      <c r="RW296" s="223"/>
      <c r="RX296" s="223"/>
      <c r="RY296" s="223"/>
      <c r="RZ296" s="223"/>
      <c r="SA296" s="223"/>
      <c r="SB296" s="223"/>
      <c r="SC296" s="223"/>
      <c r="SD296" s="223"/>
      <c r="SE296" s="223"/>
      <c r="SF296" s="223"/>
      <c r="SG296" s="223"/>
      <c r="SH296" s="223"/>
      <c r="SI296" s="223"/>
      <c r="SJ296" s="223"/>
      <c r="SK296" s="223"/>
      <c r="SL296" s="223"/>
      <c r="SM296" s="223"/>
      <c r="SN296" s="223"/>
      <c r="SO296" s="223"/>
      <c r="SP296" s="223"/>
      <c r="SQ296" s="223"/>
      <c r="SR296" s="223"/>
      <c r="SS296" s="223"/>
      <c r="ST296" s="223"/>
      <c r="SU296" s="223"/>
      <c r="SV296" s="223"/>
      <c r="SW296" s="223"/>
      <c r="SX296" s="223"/>
      <c r="SY296" s="223"/>
      <c r="SZ296" s="223"/>
      <c r="TA296" s="223"/>
      <c r="TB296" s="223"/>
      <c r="TC296" s="223"/>
      <c r="TD296" s="223"/>
      <c r="TE296" s="223"/>
      <c r="TF296" s="223"/>
      <c r="TG296" s="223"/>
      <c r="TH296" s="223"/>
      <c r="TI296" s="223"/>
      <c r="TJ296" s="223"/>
      <c r="TK296" s="223"/>
      <c r="TL296" s="223"/>
      <c r="TM296" s="223"/>
      <c r="TN296" s="223"/>
      <c r="TO296" s="223"/>
      <c r="TP296" s="223"/>
      <c r="TQ296" s="223"/>
      <c r="TR296" s="223"/>
      <c r="TS296" s="223"/>
      <c r="TT296" s="223"/>
      <c r="TU296" s="223"/>
      <c r="TV296" s="223"/>
      <c r="TW296" s="223"/>
      <c r="TX296" s="223"/>
      <c r="TY296" s="223"/>
      <c r="TZ296" s="223"/>
      <c r="UA296" s="223"/>
      <c r="UB296" s="223"/>
      <c r="UC296" s="223"/>
      <c r="UD296" s="223"/>
      <c r="UE296" s="223"/>
      <c r="UF296" s="223"/>
      <c r="UG296" s="223"/>
      <c r="UH296" s="223"/>
      <c r="UI296" s="223"/>
      <c r="UJ296" s="223"/>
      <c r="UK296" s="223"/>
      <c r="UL296" s="223"/>
      <c r="UM296" s="223"/>
      <c r="UN296" s="223"/>
      <c r="UO296" s="223"/>
      <c r="UP296" s="223"/>
      <c r="UQ296" s="223"/>
      <c r="UR296" s="223"/>
      <c r="US296" s="223"/>
      <c r="UT296" s="223"/>
      <c r="UU296" s="223"/>
      <c r="UV296" s="223"/>
      <c r="UW296" s="223"/>
      <c r="UX296" s="223"/>
      <c r="UY296" s="223"/>
      <c r="UZ296" s="223"/>
      <c r="VA296" s="223"/>
      <c r="VB296" s="223"/>
      <c r="VC296" s="223"/>
      <c r="VD296" s="223"/>
      <c r="VE296" s="223"/>
      <c r="VF296" s="223"/>
      <c r="VG296" s="223"/>
      <c r="VH296" s="223"/>
      <c r="VI296" s="223"/>
      <c r="VJ296" s="223"/>
      <c r="VK296" s="223"/>
      <c r="VL296" s="223"/>
      <c r="VM296" s="223"/>
      <c r="VN296" s="223"/>
      <c r="VO296" s="223"/>
      <c r="VP296" s="223"/>
      <c r="VQ296" s="223"/>
      <c r="VR296" s="223"/>
      <c r="VS296" s="223"/>
      <c r="VT296" s="223"/>
      <c r="VU296" s="223"/>
      <c r="VV296" s="223"/>
      <c r="VW296" s="223"/>
      <c r="VX296" s="223"/>
      <c r="VY296" s="223"/>
      <c r="VZ296" s="223"/>
      <c r="WA296" s="223"/>
      <c r="WB296" s="223"/>
      <c r="WC296" s="223"/>
      <c r="WD296" s="223"/>
      <c r="WE296" s="223"/>
      <c r="WF296" s="223"/>
      <c r="WG296" s="223"/>
      <c r="WH296" s="223"/>
      <c r="WI296" s="223"/>
      <c r="WJ296" s="223"/>
      <c r="WK296" s="223"/>
      <c r="WL296" s="223"/>
      <c r="WM296" s="223"/>
      <c r="WN296" s="223"/>
      <c r="WO296" s="223"/>
      <c r="WP296" s="223"/>
      <c r="WQ296" s="223"/>
      <c r="WR296" s="223"/>
      <c r="WS296" s="223"/>
      <c r="WT296" s="223"/>
      <c r="WU296" s="223"/>
      <c r="WV296" s="223"/>
      <c r="WW296" s="223"/>
      <c r="WX296" s="223"/>
      <c r="WY296" s="223"/>
      <c r="WZ296" s="223"/>
      <c r="XA296" s="223"/>
      <c r="XB296" s="223"/>
      <c r="XC296" s="223"/>
      <c r="XD296" s="223"/>
      <c r="XE296" s="223"/>
      <c r="XF296" s="223"/>
      <c r="XG296" s="223"/>
      <c r="XH296" s="223"/>
      <c r="XI296" s="223"/>
      <c r="XJ296" s="223"/>
      <c r="XK296" s="223"/>
      <c r="XL296" s="223"/>
      <c r="XM296" s="223"/>
      <c r="XN296" s="223"/>
      <c r="XO296" s="223"/>
      <c r="XP296" s="223"/>
      <c r="XQ296" s="223"/>
      <c r="XR296" s="223"/>
      <c r="XS296" s="223"/>
      <c r="XT296" s="223"/>
      <c r="XU296" s="223"/>
      <c r="XV296" s="223"/>
      <c r="XW296" s="223"/>
      <c r="XX296" s="223"/>
      <c r="XY296" s="223"/>
      <c r="XZ296" s="223"/>
      <c r="YA296" s="223"/>
      <c r="YB296" s="223"/>
      <c r="YC296" s="223"/>
      <c r="YD296" s="223"/>
      <c r="YE296" s="223"/>
      <c r="YF296" s="223"/>
      <c r="YG296" s="223"/>
      <c r="YH296" s="223"/>
      <c r="YI296" s="223"/>
      <c r="YJ296" s="223"/>
      <c r="YK296" s="223"/>
      <c r="YL296" s="223"/>
      <c r="YM296" s="223"/>
      <c r="YN296" s="223"/>
      <c r="YO296" s="223"/>
      <c r="YP296" s="223"/>
      <c r="YQ296" s="223"/>
      <c r="YR296" s="223"/>
      <c r="YS296" s="223"/>
      <c r="YT296" s="223"/>
      <c r="YU296" s="223"/>
      <c r="YV296" s="223"/>
      <c r="YW296" s="223"/>
      <c r="YX296" s="223"/>
      <c r="YY296" s="223"/>
      <c r="YZ296" s="223"/>
      <c r="ZA296" s="223"/>
      <c r="ZB296" s="223"/>
      <c r="ZC296" s="223"/>
      <c r="ZD296" s="223"/>
      <c r="ZE296" s="223"/>
      <c r="ZF296" s="223"/>
      <c r="ZG296" s="223"/>
      <c r="ZH296" s="223"/>
      <c r="ZI296" s="223"/>
      <c r="ZJ296" s="223"/>
      <c r="ZK296" s="223"/>
      <c r="ZL296" s="223"/>
      <c r="ZM296" s="223"/>
      <c r="ZN296" s="223"/>
      <c r="ZO296" s="223"/>
      <c r="ZP296" s="223"/>
      <c r="ZQ296" s="223"/>
      <c r="ZR296" s="223"/>
      <c r="ZS296" s="223"/>
      <c r="ZT296" s="223"/>
      <c r="ZU296" s="223"/>
      <c r="ZV296" s="223"/>
      <c r="ZW296" s="223"/>
      <c r="ZX296" s="223"/>
      <c r="ZY296" s="223"/>
      <c r="ZZ296" s="223"/>
      <c r="AAA296" s="223"/>
      <c r="AAB296" s="223"/>
      <c r="AAC296" s="223"/>
      <c r="AAD296" s="223"/>
      <c r="AAE296" s="223"/>
      <c r="AAF296" s="223"/>
      <c r="AAG296" s="223"/>
      <c r="AAH296" s="223"/>
      <c r="AAI296" s="223"/>
      <c r="AAJ296" s="223"/>
      <c r="AAK296" s="223"/>
      <c r="AAL296" s="223"/>
      <c r="AAM296" s="223"/>
      <c r="AAN296" s="223"/>
      <c r="AAO296" s="223"/>
      <c r="AAP296" s="223"/>
      <c r="AAQ296" s="223"/>
      <c r="AAR296" s="223"/>
      <c r="AAS296" s="223"/>
      <c r="AAT296" s="223"/>
      <c r="AAU296" s="223"/>
      <c r="AAV296" s="223"/>
      <c r="AAW296" s="223"/>
      <c r="AAX296" s="223"/>
      <c r="AAY296" s="223"/>
      <c r="AAZ296" s="223"/>
      <c r="ABA296" s="223"/>
      <c r="ABB296" s="223"/>
      <c r="ABC296" s="223"/>
      <c r="ABD296" s="223"/>
      <c r="ABE296" s="223"/>
      <c r="ABF296" s="223"/>
      <c r="ABG296" s="223"/>
      <c r="ABH296" s="223"/>
      <c r="ABI296" s="223"/>
      <c r="ABJ296" s="223"/>
      <c r="ABK296" s="223"/>
      <c r="ABL296" s="223"/>
      <c r="ABM296" s="223"/>
      <c r="ABN296" s="223"/>
      <c r="ABO296" s="223"/>
      <c r="ABP296" s="223"/>
      <c r="ABQ296" s="223"/>
      <c r="ABR296" s="223"/>
      <c r="ABS296" s="223"/>
      <c r="ABT296" s="223"/>
      <c r="ABU296" s="223"/>
      <c r="ABV296" s="223"/>
      <c r="ABW296" s="223"/>
      <c r="ABX296" s="223"/>
      <c r="ABY296" s="223"/>
      <c r="ABZ296" s="223"/>
      <c r="ACA296" s="223"/>
      <c r="ACB296" s="223"/>
      <c r="ACC296" s="223"/>
      <c r="ACD296" s="223"/>
      <c r="ACE296" s="223"/>
      <c r="ACF296" s="223"/>
      <c r="ACG296" s="223"/>
      <c r="ACH296" s="223"/>
      <c r="ACI296" s="223"/>
      <c r="ACJ296" s="223"/>
      <c r="ACK296" s="223"/>
      <c r="ACL296" s="223"/>
      <c r="ACM296" s="223"/>
      <c r="ACN296" s="223"/>
      <c r="ACO296" s="223"/>
      <c r="ACP296" s="223"/>
      <c r="ACQ296" s="223"/>
      <c r="ACR296" s="223"/>
      <c r="ACS296" s="223"/>
      <c r="ACT296" s="223"/>
      <c r="ACU296" s="223"/>
      <c r="ACV296" s="223"/>
      <c r="ACW296" s="223"/>
      <c r="ACX296" s="223"/>
      <c r="ACY296" s="223"/>
      <c r="ACZ296" s="223"/>
      <c r="ADA296" s="223"/>
      <c r="ADB296" s="223"/>
      <c r="ADC296" s="223"/>
      <c r="ADD296" s="223"/>
      <c r="ADE296" s="223"/>
      <c r="ADF296" s="223"/>
      <c r="ADG296" s="223"/>
      <c r="ADH296" s="223"/>
      <c r="ADI296" s="223"/>
      <c r="ADJ296" s="223"/>
      <c r="ADK296" s="223"/>
      <c r="ADL296" s="223"/>
      <c r="ADM296" s="223"/>
      <c r="ADN296" s="223"/>
      <c r="ADO296" s="223"/>
      <c r="ADP296" s="223"/>
      <c r="ADQ296" s="223"/>
      <c r="ADR296" s="223"/>
      <c r="ADS296" s="223"/>
      <c r="ADT296" s="223"/>
      <c r="ADU296" s="223"/>
      <c r="ADV296" s="223"/>
      <c r="ADW296" s="223"/>
      <c r="ADX296" s="223"/>
      <c r="ADY296" s="223"/>
      <c r="ADZ296" s="223"/>
      <c r="AEA296" s="223"/>
      <c r="AEB296" s="223"/>
      <c r="AEC296" s="223"/>
      <c r="AED296" s="223"/>
      <c r="AEE296" s="223"/>
      <c r="AEF296" s="223"/>
      <c r="AEG296" s="223"/>
      <c r="AEH296" s="223"/>
      <c r="AEI296" s="223"/>
      <c r="AEJ296" s="223"/>
      <c r="AEK296" s="223"/>
      <c r="AEL296" s="223"/>
      <c r="AEM296" s="223"/>
      <c r="AEN296" s="223"/>
      <c r="AEO296" s="223"/>
      <c r="AEP296" s="223"/>
      <c r="AEQ296" s="223"/>
      <c r="AER296" s="223"/>
      <c r="AES296" s="223"/>
      <c r="AET296" s="223"/>
      <c r="AEU296" s="223"/>
      <c r="AEV296" s="223"/>
      <c r="AEW296" s="223"/>
      <c r="AEX296" s="223"/>
      <c r="AEY296" s="223"/>
      <c r="AEZ296" s="223"/>
      <c r="AFA296" s="223"/>
      <c r="AFB296" s="223"/>
      <c r="AFC296" s="223"/>
      <c r="AFD296" s="223"/>
      <c r="AFE296" s="223"/>
      <c r="AFF296" s="223"/>
      <c r="AFG296" s="223"/>
      <c r="AFH296" s="223"/>
      <c r="AFI296" s="223"/>
      <c r="AFJ296" s="223"/>
      <c r="AFK296" s="223"/>
      <c r="AFL296" s="223"/>
      <c r="AFM296" s="223"/>
      <c r="AFN296" s="223"/>
      <c r="AFO296" s="223"/>
      <c r="AFP296" s="223"/>
      <c r="AFQ296" s="223"/>
      <c r="AFR296" s="223"/>
      <c r="AFS296" s="223"/>
      <c r="AFT296" s="223"/>
    </row>
    <row r="297" spans="1:852" s="64" customFormat="1">
      <c r="A297" s="265" t="s">
        <v>1998</v>
      </c>
      <c r="B297" s="265" t="s">
        <v>10057</v>
      </c>
      <c r="C297" s="840" t="str">
        <f>IF(Severity!F297&gt;=0.5,"YES","NO")</f>
        <v>NO</v>
      </c>
      <c r="D297" s="840" t="str">
        <f>IF(Severity!G297&gt;=0.5,"YES","NO")</f>
        <v>YES</v>
      </c>
      <c r="E297" s="112">
        <v>10</v>
      </c>
      <c r="F297" s="112">
        <v>2</v>
      </c>
      <c r="G297" s="271" t="s">
        <v>9613</v>
      </c>
      <c r="H297" s="270" t="s">
        <v>749</v>
      </c>
      <c r="I297" s="270" t="s">
        <v>455</v>
      </c>
      <c r="J297" s="270">
        <v>6</v>
      </c>
      <c r="K297" s="270" t="s">
        <v>455</v>
      </c>
      <c r="L297" s="265"/>
      <c r="M297" s="265"/>
      <c r="N297" s="270"/>
      <c r="O297" s="270" t="s">
        <v>455</v>
      </c>
      <c r="P297" s="265"/>
      <c r="Q297" s="265"/>
      <c r="R297" s="265"/>
      <c r="S297" s="270" t="s">
        <v>235</v>
      </c>
      <c r="T297" s="270">
        <v>9</v>
      </c>
      <c r="W297" s="125">
        <v>10.39</v>
      </c>
      <c r="X297" s="125">
        <v>3.9</v>
      </c>
      <c r="Y297" s="125"/>
      <c r="Z297" s="125"/>
      <c r="AA297" s="125">
        <v>5.76</v>
      </c>
      <c r="AB297" s="125">
        <v>4.24</v>
      </c>
      <c r="AC297" s="125"/>
      <c r="AD297" s="125"/>
      <c r="AE297" s="114"/>
      <c r="AF297" s="125"/>
      <c r="AG297" s="125"/>
      <c r="AH297" s="125"/>
      <c r="AI297" s="265">
        <v>49</v>
      </c>
      <c r="AJ297" s="267">
        <f t="shared" si="72"/>
        <v>43</v>
      </c>
      <c r="AK297" s="265">
        <v>43</v>
      </c>
      <c r="AL297" s="270" t="s">
        <v>624</v>
      </c>
      <c r="AM297" s="270" t="s">
        <v>749</v>
      </c>
      <c r="AN297" s="270" t="s">
        <v>455</v>
      </c>
      <c r="AO297" s="270">
        <v>7</v>
      </c>
      <c r="AP297" s="270" t="s">
        <v>455</v>
      </c>
      <c r="AQ297" s="265"/>
      <c r="AR297" s="265"/>
      <c r="AS297" s="270"/>
      <c r="AT297" s="270" t="s">
        <v>455</v>
      </c>
      <c r="AU297" s="265"/>
      <c r="AV297" s="265"/>
      <c r="AW297" s="265"/>
      <c r="AX297" s="265" t="s">
        <v>235</v>
      </c>
      <c r="AY297" s="265">
        <v>9</v>
      </c>
      <c r="BB297" s="114">
        <v>11.62</v>
      </c>
      <c r="BC297" s="114">
        <v>4.8</v>
      </c>
      <c r="BD297" s="114"/>
      <c r="BE297" s="114"/>
      <c r="BF297" s="114">
        <v>10.41</v>
      </c>
      <c r="BG297" s="114">
        <v>4.88</v>
      </c>
      <c r="BH297" s="114"/>
      <c r="BI297" s="114"/>
      <c r="BJ297" s="114"/>
      <c r="BK297" s="114"/>
      <c r="BL297" s="114"/>
      <c r="BM297" s="114"/>
      <c r="BN297" s="270">
        <v>60</v>
      </c>
      <c r="BO297" s="270">
        <f t="shared" si="73"/>
        <v>53</v>
      </c>
      <c r="BP297" s="270">
        <v>53</v>
      </c>
      <c r="BQ297" s="270"/>
      <c r="BR297" s="270" t="s">
        <v>455</v>
      </c>
      <c r="BS297" s="265"/>
      <c r="BT297" s="265"/>
      <c r="BU297" s="265"/>
      <c r="BV297" s="265"/>
      <c r="BW297" s="265"/>
      <c r="BX297" s="265"/>
      <c r="BY297" s="265"/>
      <c r="BZ297" s="265"/>
      <c r="CA297" s="265"/>
      <c r="CB297" s="265"/>
      <c r="CC297" s="265"/>
      <c r="CD297" s="265"/>
      <c r="CE297" s="114"/>
      <c r="CF297" s="114"/>
      <c r="CG297" s="114"/>
      <c r="CH297" s="114"/>
      <c r="CI297" s="114"/>
      <c r="CJ297" s="114"/>
      <c r="CK297" s="114"/>
      <c r="CL297" s="114"/>
      <c r="CM297" s="114"/>
      <c r="CN297" s="114"/>
      <c r="CO297" s="114"/>
      <c r="CP297" s="114"/>
      <c r="CQ297" s="114"/>
      <c r="CR297" s="114"/>
      <c r="CS297" s="265"/>
      <c r="CT297" s="265"/>
      <c r="CU297" s="265"/>
      <c r="CV297" s="270"/>
      <c r="CW297" s="270" t="s">
        <v>455</v>
      </c>
      <c r="CX297" s="270"/>
      <c r="CY297" s="265"/>
      <c r="CZ297" s="265"/>
      <c r="DA297" s="265"/>
      <c r="DB297" s="265"/>
      <c r="DC297" s="265"/>
      <c r="DD297" s="265"/>
      <c r="DE297" s="265"/>
      <c r="DF297" s="265"/>
      <c r="DG297" s="265"/>
      <c r="DH297" s="265"/>
      <c r="DI297" s="265"/>
      <c r="DJ297" s="125"/>
      <c r="DK297" s="125"/>
      <c r="DL297" s="125"/>
      <c r="DM297" s="125"/>
      <c r="DN297" s="125"/>
      <c r="DO297" s="125"/>
      <c r="DP297" s="125"/>
      <c r="DQ297" s="125"/>
      <c r="DR297" s="125"/>
      <c r="DS297" s="125"/>
      <c r="DT297" s="125"/>
      <c r="DU297" s="125"/>
      <c r="DV297" s="125"/>
      <c r="DW297" s="125"/>
      <c r="DX297" s="265"/>
      <c r="DY297" s="265"/>
      <c r="DZ297" s="265"/>
      <c r="EA297" s="265"/>
      <c r="EB297" s="270" t="s">
        <v>455</v>
      </c>
      <c r="EC297" s="265"/>
      <c r="ED297" s="265"/>
      <c r="EE297" s="265"/>
      <c r="EF297" s="265"/>
      <c r="EG297" s="265"/>
      <c r="EH297" s="265"/>
      <c r="EI297" s="265"/>
      <c r="EJ297" s="265"/>
      <c r="EK297" s="265"/>
      <c r="EL297" s="265"/>
      <c r="EM297" s="265"/>
      <c r="EN297" s="265"/>
      <c r="EO297" s="125"/>
      <c r="EP297" s="125"/>
      <c r="EQ297" s="125"/>
      <c r="ER297" s="125"/>
      <c r="ES297" s="125"/>
      <c r="ET297" s="125"/>
      <c r="EU297" s="125"/>
      <c r="EV297" s="125"/>
      <c r="EW297" s="125"/>
      <c r="EX297" s="125"/>
      <c r="EY297" s="125"/>
      <c r="EZ297" s="125"/>
      <c r="FA297" s="125"/>
      <c r="FB297" s="125"/>
      <c r="FC297" s="265"/>
      <c r="FD297" s="265"/>
      <c r="FE297" s="265"/>
      <c r="FF297" s="270" t="s">
        <v>455</v>
      </c>
      <c r="FG297" s="270"/>
      <c r="FH297" s="265"/>
      <c r="FI297" s="265"/>
      <c r="FJ297" s="265"/>
      <c r="FK297" s="265"/>
      <c r="FL297" s="265"/>
      <c r="FM297" s="265"/>
      <c r="FN297" s="265"/>
      <c r="FO297" s="265"/>
      <c r="FP297" s="265"/>
      <c r="FQ297" s="265"/>
      <c r="FR297" s="265"/>
      <c r="FS297" s="265"/>
      <c r="FT297" s="265"/>
      <c r="FU297" s="265"/>
      <c r="FV297" s="265"/>
      <c r="FW297" s="265"/>
      <c r="FX297" s="265"/>
      <c r="FY297" s="265"/>
      <c r="FZ297" s="265"/>
      <c r="GA297" s="265"/>
      <c r="GB297" s="265"/>
      <c r="GC297" s="265"/>
      <c r="GD297" s="265"/>
      <c r="GE297" s="265"/>
      <c r="GF297" s="265"/>
      <c r="GG297" s="265"/>
      <c r="GH297" s="265"/>
      <c r="GI297" s="265"/>
      <c r="GJ297" s="265"/>
      <c r="GK297" s="265"/>
      <c r="GL297" s="265"/>
      <c r="GM297" s="265"/>
      <c r="GN297" s="265"/>
      <c r="GO297" s="265"/>
      <c r="GP297" s="265"/>
      <c r="GQ297" s="265"/>
      <c r="GR297" s="265"/>
      <c r="GS297" s="265"/>
      <c r="GT297" s="265"/>
      <c r="GU297" s="265"/>
      <c r="GV297" s="265"/>
      <c r="GW297" s="265"/>
      <c r="GX297" s="265"/>
      <c r="GY297" s="265"/>
      <c r="GZ297" s="265"/>
      <c r="HA297" s="265"/>
      <c r="HB297" s="265"/>
      <c r="HC297" s="265"/>
      <c r="HD297" s="270" t="s">
        <v>455</v>
      </c>
      <c r="HE297" s="265"/>
      <c r="HF297" s="265"/>
      <c r="HG297" s="270"/>
      <c r="HH297" s="265"/>
      <c r="HI297" s="265"/>
      <c r="HJ297" s="265"/>
      <c r="HK297" s="265"/>
      <c r="HL297" s="265"/>
      <c r="HM297" s="265"/>
      <c r="HN297" s="265"/>
      <c r="HO297" s="265"/>
      <c r="HP297" s="265"/>
      <c r="HQ297" s="265"/>
      <c r="HR297" s="265"/>
      <c r="HS297" s="265"/>
      <c r="HT297" s="265"/>
      <c r="HU297" s="265"/>
      <c r="HV297" s="265"/>
      <c r="HW297" s="265"/>
      <c r="HX297" s="265"/>
      <c r="HY297" s="265"/>
      <c r="HZ297" s="265"/>
      <c r="IA297" s="265"/>
      <c r="IB297" s="265"/>
      <c r="IC297" s="265"/>
      <c r="ID297" s="265"/>
      <c r="IE297" s="265"/>
      <c r="IF297" s="265"/>
      <c r="IG297" s="265"/>
      <c r="IH297" s="265"/>
      <c r="II297" s="265"/>
      <c r="IJ297" s="265"/>
      <c r="IK297" s="265"/>
      <c r="IL297" s="265"/>
      <c r="IM297" s="265"/>
      <c r="IN297" s="265"/>
      <c r="IO297" s="265"/>
      <c r="IP297" s="265"/>
      <c r="IQ297" s="265"/>
      <c r="IR297" s="265"/>
      <c r="IS297" s="270" t="s">
        <v>455</v>
      </c>
      <c r="IT297" s="265"/>
      <c r="IU297" s="265"/>
      <c r="IV297" s="265"/>
      <c r="IW297" s="265"/>
      <c r="IX297" s="265"/>
      <c r="IY297" s="265"/>
      <c r="IZ297" s="265"/>
      <c r="JA297" s="265"/>
      <c r="JB297" s="265"/>
      <c r="JC297" s="265"/>
      <c r="JD297" s="265"/>
      <c r="JE297" s="265"/>
      <c r="JF297" s="265"/>
      <c r="JG297" s="265"/>
      <c r="JH297" s="265"/>
      <c r="JI297" s="265"/>
      <c r="JJ297" s="265"/>
      <c r="JK297" s="265"/>
      <c r="JL297" s="265"/>
      <c r="JM297" s="265"/>
      <c r="JN297" s="265"/>
      <c r="JO297" s="265"/>
      <c r="JP297" s="265"/>
      <c r="JQ297" s="265"/>
      <c r="JR297" s="265"/>
      <c r="JS297" s="265"/>
      <c r="JT297" s="265"/>
      <c r="JU297" s="265"/>
      <c r="JV297" s="265"/>
      <c r="JW297" s="265"/>
      <c r="JX297" s="265"/>
      <c r="JY297" s="265"/>
      <c r="JZ297" s="265"/>
      <c r="KA297" s="265"/>
      <c r="KB297" s="265"/>
      <c r="KC297" s="265"/>
      <c r="KD297" s="265"/>
      <c r="KE297" s="270" t="s">
        <v>455</v>
      </c>
      <c r="KF297" s="265"/>
      <c r="KG297" s="265"/>
      <c r="KH297" s="265"/>
      <c r="KI297" s="270"/>
      <c r="KJ297" s="265"/>
      <c r="KK297" s="265"/>
      <c r="KL297" s="265"/>
      <c r="KM297" s="265"/>
      <c r="KN297" s="265"/>
      <c r="KO297" s="265"/>
      <c r="KP297" s="265"/>
      <c r="KQ297" s="265"/>
      <c r="KR297" s="265"/>
      <c r="KS297" s="265"/>
      <c r="KT297" s="265"/>
      <c r="KU297" s="265"/>
      <c r="KV297" s="265"/>
      <c r="KW297" s="265"/>
      <c r="KX297" s="265"/>
      <c r="KY297" s="265"/>
      <c r="KZ297" s="265"/>
      <c r="LA297" s="265"/>
      <c r="LB297" s="265"/>
      <c r="LC297" s="265"/>
      <c r="LD297" s="265"/>
      <c r="LE297" s="265"/>
      <c r="LF297" s="265"/>
      <c r="LG297" s="265"/>
      <c r="LH297" s="265"/>
      <c r="LI297" s="265"/>
      <c r="LJ297" s="265"/>
      <c r="LK297" s="265"/>
      <c r="LL297" s="265"/>
      <c r="LM297" s="265"/>
      <c r="LN297" s="265"/>
      <c r="LO297" s="265"/>
      <c r="LP297" s="265"/>
      <c r="LQ297" s="265"/>
      <c r="LR297" s="265"/>
      <c r="LS297" s="265"/>
      <c r="LT297" s="270" t="s">
        <v>455</v>
      </c>
      <c r="LU297" s="265"/>
      <c r="LV297" s="265"/>
      <c r="LW297" s="265"/>
      <c r="LX297" s="265"/>
      <c r="LY297" s="265"/>
      <c r="LZ297" s="265"/>
      <c r="MA297" s="265"/>
      <c r="MB297" s="265"/>
      <c r="MC297" s="265"/>
      <c r="MD297" s="265"/>
      <c r="ME297" s="265"/>
      <c r="MF297" s="265"/>
      <c r="MG297" s="265"/>
      <c r="MH297" s="265"/>
      <c r="MI297" s="265"/>
      <c r="MJ297" s="265"/>
      <c r="MK297" s="265"/>
      <c r="ML297" s="265"/>
      <c r="MM297" s="265"/>
      <c r="MN297" s="265"/>
      <c r="MO297" s="265"/>
      <c r="MP297" s="265"/>
      <c r="MQ297" s="265"/>
      <c r="MR297" s="265"/>
      <c r="MS297" s="265"/>
      <c r="MT297" s="265"/>
      <c r="MU297" s="265"/>
      <c r="MV297" s="265"/>
      <c r="MW297" s="265"/>
      <c r="MX297" s="265"/>
      <c r="MY297" s="265"/>
      <c r="MZ297" s="265"/>
      <c r="NA297" s="265"/>
      <c r="NB297" s="265"/>
      <c r="NC297" s="265"/>
      <c r="ND297" s="265"/>
      <c r="NE297" s="265"/>
      <c r="NF297" s="265"/>
      <c r="NG297" s="265"/>
      <c r="NH297" s="265"/>
      <c r="NI297" s="265"/>
      <c r="NJ297" s="265"/>
      <c r="NK297" s="265"/>
      <c r="NL297" s="265"/>
      <c r="NM297" s="265"/>
      <c r="NN297" s="265"/>
      <c r="NO297" s="265"/>
      <c r="NP297" s="265"/>
      <c r="NQ297" s="265"/>
      <c r="NR297" s="265"/>
      <c r="NS297" s="265"/>
      <c r="NT297" s="265"/>
      <c r="NU297" s="265"/>
      <c r="NV297" s="265"/>
      <c r="NW297" s="265"/>
      <c r="NX297" s="265"/>
      <c r="NY297" s="265"/>
      <c r="NZ297" s="265"/>
      <c r="OA297" s="265"/>
      <c r="OB297" s="265"/>
      <c r="OC297" s="265"/>
      <c r="OD297" s="265"/>
      <c r="OE297" s="265"/>
      <c r="OF297" s="265"/>
      <c r="OG297" s="265"/>
      <c r="OH297" s="265"/>
      <c r="OI297" s="265"/>
      <c r="OJ297" s="265"/>
      <c r="OK297" s="265"/>
      <c r="OL297" s="265"/>
      <c r="OM297" s="265"/>
      <c r="ON297" s="265"/>
      <c r="OO297" s="265"/>
      <c r="OP297" s="265"/>
      <c r="OQ297" s="265"/>
      <c r="OR297" s="265"/>
      <c r="OS297" s="267">
        <f>IF(ISERROR(#REF!),0,1)</f>
        <v>0</v>
      </c>
      <c r="OT297" s="267">
        <f>IF(C297="YES",1,0)</f>
        <v>0</v>
      </c>
      <c r="OU297" s="267">
        <f>IF(D297="YES",1,0)</f>
        <v>1</v>
      </c>
      <c r="OV297" s="223"/>
      <c r="OW297" s="223"/>
      <c r="OX297" s="223"/>
      <c r="OY297" s="223"/>
      <c r="OZ297" s="223"/>
      <c r="PA297" s="223"/>
      <c r="PB297" s="223"/>
      <c r="PC297" s="223"/>
      <c r="PD297" s="223"/>
      <c r="PE297" s="223"/>
      <c r="PF297" s="223"/>
      <c r="PG297" s="223"/>
      <c r="PH297" s="223"/>
      <c r="PI297" s="223"/>
      <c r="PJ297" s="223"/>
      <c r="PK297" s="223"/>
      <c r="PL297" s="223"/>
      <c r="PM297" s="223"/>
      <c r="PN297" s="223"/>
      <c r="PO297" s="223"/>
      <c r="PP297" s="223"/>
      <c r="PQ297" s="223"/>
      <c r="PR297" s="223"/>
      <c r="PS297" s="223"/>
      <c r="PT297" s="223"/>
      <c r="PU297" s="223"/>
      <c r="PV297" s="223"/>
      <c r="PW297" s="223"/>
      <c r="PX297" s="223"/>
      <c r="PY297" s="223"/>
      <c r="PZ297" s="223"/>
      <c r="QA297" s="223"/>
      <c r="QB297" s="223"/>
      <c r="QC297" s="223"/>
      <c r="QD297" s="223"/>
      <c r="QE297" s="223"/>
      <c r="QF297" s="223"/>
      <c r="QG297" s="223"/>
      <c r="QH297" s="223"/>
      <c r="QI297" s="223"/>
      <c r="QJ297" s="223"/>
      <c r="QK297" s="223"/>
      <c r="QL297" s="223"/>
      <c r="QM297" s="223"/>
      <c r="QN297" s="223"/>
      <c r="QO297" s="223"/>
      <c r="QP297" s="223"/>
      <c r="QQ297" s="223"/>
      <c r="QR297" s="223"/>
      <c r="QS297" s="223"/>
      <c r="QT297" s="223"/>
      <c r="QU297" s="223"/>
      <c r="QV297" s="223"/>
      <c r="QW297" s="223"/>
      <c r="QX297" s="223"/>
      <c r="QY297" s="223"/>
      <c r="QZ297" s="223"/>
      <c r="RA297" s="223"/>
      <c r="RB297" s="223"/>
      <c r="RC297" s="223"/>
      <c r="RD297" s="223"/>
      <c r="RE297" s="223"/>
      <c r="RF297" s="223"/>
      <c r="RG297" s="223"/>
      <c r="RH297" s="223"/>
      <c r="RI297" s="223"/>
      <c r="RJ297" s="223"/>
      <c r="RK297" s="223"/>
      <c r="RL297" s="223"/>
      <c r="RM297" s="223"/>
      <c r="RN297" s="223"/>
      <c r="RO297" s="223"/>
      <c r="RP297" s="223"/>
      <c r="RQ297" s="223"/>
      <c r="RR297" s="223"/>
      <c r="RS297" s="223"/>
      <c r="RT297" s="223"/>
      <c r="RU297" s="223"/>
      <c r="RV297" s="223"/>
      <c r="RW297" s="223"/>
      <c r="RX297" s="223"/>
      <c r="RY297" s="223"/>
      <c r="RZ297" s="223"/>
      <c r="SA297" s="223"/>
      <c r="SB297" s="223"/>
      <c r="SC297" s="223"/>
      <c r="SD297" s="223"/>
      <c r="SE297" s="223"/>
      <c r="SF297" s="223"/>
      <c r="SG297" s="223"/>
      <c r="SH297" s="223"/>
      <c r="SI297" s="223"/>
      <c r="SJ297" s="223"/>
      <c r="SK297" s="223"/>
      <c r="SL297" s="223"/>
      <c r="SM297" s="223"/>
      <c r="SN297" s="223"/>
      <c r="SO297" s="223"/>
      <c r="SP297" s="223"/>
      <c r="SQ297" s="223"/>
      <c r="SR297" s="223"/>
      <c r="SS297" s="223"/>
      <c r="ST297" s="223"/>
      <c r="SU297" s="223"/>
      <c r="SV297" s="223"/>
      <c r="SW297" s="223"/>
      <c r="SX297" s="223"/>
      <c r="SY297" s="223"/>
      <c r="SZ297" s="223"/>
      <c r="TA297" s="223"/>
      <c r="TB297" s="223"/>
      <c r="TC297" s="223"/>
      <c r="TD297" s="223"/>
      <c r="TE297" s="223"/>
      <c r="TF297" s="223"/>
      <c r="TG297" s="223"/>
      <c r="TH297" s="223"/>
      <c r="TI297" s="223"/>
      <c r="TJ297" s="223"/>
      <c r="TK297" s="223"/>
      <c r="TL297" s="223"/>
      <c r="TM297" s="223"/>
      <c r="TN297" s="223"/>
      <c r="TO297" s="223"/>
      <c r="TP297" s="223"/>
      <c r="TQ297" s="223"/>
      <c r="TR297" s="223"/>
      <c r="TS297" s="223"/>
      <c r="TT297" s="223"/>
      <c r="TU297" s="223"/>
      <c r="TV297" s="223"/>
      <c r="TW297" s="223"/>
      <c r="TX297" s="223"/>
      <c r="TY297" s="223"/>
      <c r="TZ297" s="223"/>
      <c r="UA297" s="223"/>
      <c r="UB297" s="223"/>
      <c r="UC297" s="223"/>
      <c r="UD297" s="223"/>
      <c r="UE297" s="223"/>
      <c r="UF297" s="223"/>
      <c r="UG297" s="223"/>
      <c r="UH297" s="223"/>
      <c r="UI297" s="223"/>
      <c r="UJ297" s="223"/>
      <c r="UK297" s="223"/>
      <c r="UL297" s="223"/>
      <c r="UM297" s="223"/>
      <c r="UN297" s="223"/>
      <c r="UO297" s="223"/>
      <c r="UP297" s="223"/>
      <c r="UQ297" s="223"/>
      <c r="UR297" s="223"/>
      <c r="US297" s="223"/>
      <c r="UT297" s="223"/>
      <c r="UU297" s="223"/>
      <c r="UV297" s="223"/>
      <c r="UW297" s="223"/>
      <c r="UX297" s="223"/>
      <c r="UY297" s="223"/>
      <c r="UZ297" s="223"/>
      <c r="VA297" s="223"/>
      <c r="VB297" s="223"/>
      <c r="VC297" s="223"/>
      <c r="VD297" s="223"/>
      <c r="VE297" s="223"/>
      <c r="VF297" s="223"/>
      <c r="VG297" s="223"/>
      <c r="VH297" s="223"/>
      <c r="VI297" s="223"/>
      <c r="VJ297" s="223"/>
      <c r="VK297" s="223"/>
      <c r="VL297" s="223"/>
      <c r="VM297" s="223"/>
      <c r="VN297" s="223"/>
      <c r="VO297" s="223"/>
      <c r="VP297" s="223"/>
      <c r="VQ297" s="223"/>
      <c r="VR297" s="223"/>
      <c r="VS297" s="223"/>
      <c r="VT297" s="223"/>
      <c r="VU297" s="223"/>
      <c r="VV297" s="223"/>
      <c r="VW297" s="223"/>
      <c r="VX297" s="223"/>
      <c r="VY297" s="223"/>
      <c r="VZ297" s="223"/>
      <c r="WA297" s="223"/>
      <c r="WB297" s="223"/>
      <c r="WC297" s="223"/>
      <c r="WD297" s="223"/>
      <c r="WE297" s="223"/>
      <c r="WF297" s="223"/>
      <c r="WG297" s="223"/>
      <c r="WH297" s="223"/>
      <c r="WI297" s="223"/>
      <c r="WJ297" s="223"/>
      <c r="WK297" s="223"/>
      <c r="WL297" s="223"/>
      <c r="WM297" s="223"/>
      <c r="WN297" s="223"/>
      <c r="WO297" s="223"/>
      <c r="WP297" s="223"/>
      <c r="WQ297" s="223"/>
      <c r="WR297" s="223"/>
      <c r="WS297" s="223"/>
      <c r="WT297" s="223"/>
      <c r="WU297" s="223"/>
      <c r="WV297" s="223"/>
      <c r="WW297" s="223"/>
      <c r="WX297" s="223"/>
      <c r="WY297" s="223"/>
      <c r="WZ297" s="223"/>
      <c r="XA297" s="223"/>
      <c r="XB297" s="223"/>
      <c r="XC297" s="223"/>
      <c r="XD297" s="223"/>
      <c r="XE297" s="223"/>
      <c r="XF297" s="223"/>
      <c r="XG297" s="223"/>
      <c r="XH297" s="223"/>
      <c r="XI297" s="223"/>
      <c r="XJ297" s="223"/>
      <c r="XK297" s="223"/>
      <c r="XL297" s="223"/>
      <c r="XM297" s="223"/>
      <c r="XN297" s="223"/>
      <c r="XO297" s="223"/>
      <c r="XP297" s="223"/>
      <c r="XQ297" s="223"/>
      <c r="XR297" s="223"/>
      <c r="XS297" s="223"/>
      <c r="XT297" s="223"/>
      <c r="XU297" s="223"/>
      <c r="XV297" s="223"/>
      <c r="XW297" s="223"/>
      <c r="XX297" s="223"/>
      <c r="XY297" s="223"/>
      <c r="XZ297" s="223"/>
      <c r="YA297" s="223"/>
      <c r="YB297" s="223"/>
      <c r="YC297" s="223"/>
      <c r="YD297" s="223"/>
      <c r="YE297" s="223"/>
      <c r="YF297" s="223"/>
      <c r="YG297" s="223"/>
      <c r="YH297" s="223"/>
      <c r="YI297" s="223"/>
      <c r="YJ297" s="223"/>
      <c r="YK297" s="223"/>
      <c r="YL297" s="223"/>
      <c r="YM297" s="223"/>
      <c r="YN297" s="223"/>
      <c r="YO297" s="223"/>
      <c r="YP297" s="223"/>
      <c r="YQ297" s="223"/>
      <c r="YR297" s="223"/>
      <c r="YS297" s="223"/>
      <c r="YT297" s="223"/>
      <c r="YU297" s="223"/>
      <c r="YV297" s="223"/>
      <c r="YW297" s="223"/>
      <c r="YX297" s="223"/>
      <c r="YY297" s="223"/>
      <c r="YZ297" s="223"/>
      <c r="ZA297" s="223"/>
      <c r="ZB297" s="223"/>
      <c r="ZC297" s="223"/>
      <c r="ZD297" s="223"/>
      <c r="ZE297" s="223"/>
      <c r="ZF297" s="223"/>
      <c r="ZG297" s="223"/>
      <c r="ZH297" s="223"/>
      <c r="ZI297" s="223"/>
      <c r="ZJ297" s="223"/>
      <c r="ZK297" s="223"/>
      <c r="ZL297" s="223"/>
      <c r="ZM297" s="223"/>
      <c r="ZN297" s="223"/>
      <c r="ZO297" s="223"/>
      <c r="ZP297" s="223"/>
      <c r="ZQ297" s="223"/>
      <c r="ZR297" s="223"/>
      <c r="ZS297" s="223"/>
      <c r="ZT297" s="223"/>
      <c r="ZU297" s="223"/>
      <c r="ZV297" s="223"/>
      <c r="ZW297" s="223"/>
      <c r="ZX297" s="223"/>
      <c r="ZY297" s="223"/>
      <c r="ZZ297" s="223"/>
      <c r="AAA297" s="223"/>
      <c r="AAB297" s="223"/>
      <c r="AAC297" s="223"/>
      <c r="AAD297" s="223"/>
      <c r="AAE297" s="223"/>
      <c r="AAF297" s="223"/>
      <c r="AAG297" s="223"/>
      <c r="AAH297" s="223"/>
      <c r="AAI297" s="223"/>
      <c r="AAJ297" s="223"/>
      <c r="AAK297" s="223"/>
      <c r="AAL297" s="223"/>
      <c r="AAM297" s="223"/>
      <c r="AAN297" s="223"/>
      <c r="AAO297" s="223"/>
      <c r="AAP297" s="223"/>
      <c r="AAQ297" s="223"/>
      <c r="AAR297" s="223"/>
      <c r="AAS297" s="223"/>
      <c r="AAT297" s="223"/>
      <c r="AAU297" s="223"/>
      <c r="AAV297" s="223"/>
      <c r="AAW297" s="223"/>
      <c r="AAX297" s="223"/>
      <c r="AAY297" s="223"/>
      <c r="AAZ297" s="223"/>
      <c r="ABA297" s="223"/>
      <c r="ABB297" s="223"/>
      <c r="ABC297" s="223"/>
      <c r="ABD297" s="223"/>
      <c r="ABE297" s="223"/>
      <c r="ABF297" s="223"/>
      <c r="ABG297" s="223"/>
      <c r="ABH297" s="223"/>
      <c r="ABI297" s="223"/>
      <c r="ABJ297" s="223"/>
      <c r="ABK297" s="223"/>
      <c r="ABL297" s="223"/>
      <c r="ABM297" s="223"/>
      <c r="ABN297" s="223"/>
      <c r="ABO297" s="223"/>
      <c r="ABP297" s="223"/>
      <c r="ABQ297" s="223"/>
      <c r="ABR297" s="223"/>
      <c r="ABS297" s="223"/>
      <c r="ABT297" s="223"/>
      <c r="ABU297" s="223"/>
      <c r="ABV297" s="223"/>
      <c r="ABW297" s="223"/>
      <c r="ABX297" s="223"/>
      <c r="ABY297" s="223"/>
      <c r="ABZ297" s="223"/>
      <c r="ACA297" s="223"/>
      <c r="ACB297" s="223"/>
      <c r="ACC297" s="223"/>
      <c r="ACD297" s="223"/>
      <c r="ACE297" s="223"/>
      <c r="ACF297" s="223"/>
      <c r="ACG297" s="223"/>
      <c r="ACH297" s="223"/>
      <c r="ACI297" s="223"/>
      <c r="ACJ297" s="223"/>
      <c r="ACK297" s="223"/>
      <c r="ACL297" s="223"/>
      <c r="ACM297" s="223"/>
      <c r="ACN297" s="223"/>
      <c r="ACO297" s="223"/>
      <c r="ACP297" s="223"/>
      <c r="ACQ297" s="223"/>
      <c r="ACR297" s="223"/>
      <c r="ACS297" s="223"/>
      <c r="ACT297" s="223"/>
      <c r="ACU297" s="223"/>
      <c r="ACV297" s="223"/>
      <c r="ACW297" s="223"/>
      <c r="ACX297" s="223"/>
      <c r="ACY297" s="223"/>
      <c r="ACZ297" s="223"/>
      <c r="ADA297" s="223"/>
      <c r="ADB297" s="223"/>
      <c r="ADC297" s="223"/>
      <c r="ADD297" s="223"/>
      <c r="ADE297" s="223"/>
      <c r="ADF297" s="223"/>
      <c r="ADG297" s="223"/>
      <c r="ADH297" s="223"/>
      <c r="ADI297" s="223"/>
      <c r="ADJ297" s="223"/>
      <c r="ADK297" s="223"/>
      <c r="ADL297" s="223"/>
      <c r="ADM297" s="223"/>
      <c r="ADN297" s="223"/>
      <c r="ADO297" s="223"/>
      <c r="ADP297" s="223"/>
      <c r="ADQ297" s="223"/>
      <c r="ADR297" s="223"/>
      <c r="ADS297" s="223"/>
      <c r="ADT297" s="223"/>
      <c r="ADU297" s="223"/>
      <c r="ADV297" s="223"/>
      <c r="ADW297" s="223"/>
      <c r="ADX297" s="223"/>
      <c r="ADY297" s="223"/>
      <c r="ADZ297" s="223"/>
      <c r="AEA297" s="223"/>
      <c r="AEB297" s="223"/>
      <c r="AEC297" s="223"/>
      <c r="AED297" s="223"/>
      <c r="AEE297" s="223"/>
      <c r="AEF297" s="223"/>
      <c r="AEG297" s="223"/>
      <c r="AEH297" s="223"/>
      <c r="AEI297" s="223"/>
      <c r="AEJ297" s="223"/>
      <c r="AEK297" s="223"/>
      <c r="AEL297" s="223"/>
      <c r="AEM297" s="223"/>
      <c r="AEN297" s="223"/>
      <c r="AEO297" s="223"/>
      <c r="AEP297" s="223"/>
      <c r="AEQ297" s="223"/>
      <c r="AER297" s="223"/>
      <c r="AES297" s="223"/>
      <c r="AET297" s="223"/>
      <c r="AEU297" s="223"/>
      <c r="AEV297" s="223"/>
      <c r="AEW297" s="223"/>
      <c r="AEX297" s="223"/>
      <c r="AEY297" s="223"/>
      <c r="AEZ297" s="223"/>
      <c r="AFA297" s="223"/>
      <c r="AFB297" s="223"/>
      <c r="AFC297" s="223"/>
      <c r="AFD297" s="223"/>
      <c r="AFE297" s="223"/>
      <c r="AFF297" s="223"/>
      <c r="AFG297" s="223"/>
      <c r="AFH297" s="223"/>
      <c r="AFI297" s="223"/>
      <c r="AFJ297" s="223"/>
      <c r="AFK297" s="223"/>
      <c r="AFL297" s="223"/>
      <c r="AFM297" s="223"/>
      <c r="AFN297" s="223"/>
      <c r="AFO297" s="223"/>
      <c r="AFP297" s="223"/>
      <c r="AFQ297" s="223"/>
      <c r="AFR297" s="223"/>
      <c r="AFS297" s="223"/>
      <c r="AFT297" s="223"/>
    </row>
    <row r="298" spans="1:852" s="64" customFormat="1">
      <c r="A298" s="267" t="s">
        <v>2997</v>
      </c>
      <c r="B298" s="579" t="s">
        <v>10057</v>
      </c>
      <c r="C298" s="840" t="str">
        <f>IF(Severity!F298&gt;=0.5,"YES","NO")</f>
        <v>NO</v>
      </c>
      <c r="D298" s="840" t="str">
        <f>IF(Severity!G298&gt;=0.5,"YES","NO")</f>
        <v>YES</v>
      </c>
      <c r="E298" s="209">
        <v>6</v>
      </c>
      <c r="F298" s="209">
        <v>2</v>
      </c>
      <c r="G298" s="271" t="s">
        <v>398</v>
      </c>
      <c r="H298" s="270" t="s">
        <v>455</v>
      </c>
      <c r="I298" s="270">
        <v>5</v>
      </c>
      <c r="J298" s="270">
        <v>38</v>
      </c>
      <c r="K298" s="270" t="s">
        <v>455</v>
      </c>
      <c r="L298" s="267"/>
      <c r="M298" s="267"/>
      <c r="N298" s="267"/>
      <c r="O298" s="270" t="s">
        <v>237</v>
      </c>
      <c r="P298" s="267">
        <v>10</v>
      </c>
      <c r="Q298" s="267">
        <v>32</v>
      </c>
      <c r="R298" s="267">
        <v>50</v>
      </c>
      <c r="S298" s="270" t="s">
        <v>237</v>
      </c>
      <c r="T298" s="267">
        <v>10</v>
      </c>
      <c r="W298" s="114">
        <v>26.2</v>
      </c>
      <c r="X298" s="114">
        <v>10</v>
      </c>
      <c r="Y298" s="114"/>
      <c r="Z298" s="114"/>
      <c r="AA298" s="114">
        <v>13.1</v>
      </c>
      <c r="AB298" s="114">
        <v>10</v>
      </c>
      <c r="AC298" s="114"/>
      <c r="AD298" s="114"/>
      <c r="AE298" s="114"/>
      <c r="AF298" s="114"/>
      <c r="AG298" s="114"/>
      <c r="AH298" s="114"/>
      <c r="AI298" s="267">
        <v>98</v>
      </c>
      <c r="AJ298" s="267">
        <f t="shared" si="72"/>
        <v>60</v>
      </c>
      <c r="AK298" s="267">
        <v>60</v>
      </c>
      <c r="AL298" s="90" t="s">
        <v>3011</v>
      </c>
      <c r="AM298" s="270" t="s">
        <v>455</v>
      </c>
      <c r="AN298" s="270">
        <v>0</v>
      </c>
      <c r="AO298" s="270">
        <v>19</v>
      </c>
      <c r="AP298" s="270" t="s">
        <v>455</v>
      </c>
      <c r="AQ298" s="267"/>
      <c r="AR298" s="267"/>
      <c r="AS298" s="267"/>
      <c r="AT298" s="270" t="s">
        <v>237</v>
      </c>
      <c r="AU298" s="267">
        <v>10</v>
      </c>
      <c r="AV298" s="267">
        <v>9</v>
      </c>
      <c r="AW298" s="267">
        <v>50</v>
      </c>
      <c r="AX298" s="267" t="s">
        <v>237</v>
      </c>
      <c r="AY298" s="270">
        <v>10</v>
      </c>
      <c r="BB298" s="114">
        <v>24.2</v>
      </c>
      <c r="BC298" s="114">
        <v>8.4</v>
      </c>
      <c r="BD298" s="114"/>
      <c r="BE298" s="114"/>
      <c r="BF298" s="114">
        <v>17.5</v>
      </c>
      <c r="BG298" s="114">
        <v>8.5</v>
      </c>
      <c r="BH298" s="114"/>
      <c r="BI298" s="114"/>
      <c r="BJ298" s="114"/>
      <c r="BK298" s="114"/>
      <c r="BL298" s="114"/>
      <c r="BM298" s="114"/>
      <c r="BN298" s="270">
        <v>51</v>
      </c>
      <c r="BO298" s="270">
        <f t="shared" si="73"/>
        <v>32</v>
      </c>
      <c r="BP298" s="270">
        <v>32</v>
      </c>
      <c r="BQ298" s="270"/>
      <c r="BR298" s="270" t="s">
        <v>455</v>
      </c>
      <c r="BS298" s="267"/>
      <c r="BT298" s="267"/>
      <c r="BU298" s="267"/>
      <c r="BV298" s="267"/>
      <c r="BW298" s="267"/>
      <c r="BX298" s="267"/>
      <c r="BY298" s="267"/>
      <c r="BZ298" s="267"/>
      <c r="CA298" s="267"/>
      <c r="CB298" s="267"/>
      <c r="CC298" s="267"/>
      <c r="CD298" s="267"/>
      <c r="CE298" s="267"/>
      <c r="CF298" s="267"/>
      <c r="CG298" s="267"/>
      <c r="CH298" s="267"/>
      <c r="CI298" s="267"/>
      <c r="CJ298" s="267"/>
      <c r="CK298" s="267"/>
      <c r="CL298" s="267"/>
      <c r="CM298" s="267"/>
      <c r="CN298" s="267"/>
      <c r="CO298" s="267"/>
      <c r="CP298" s="267"/>
      <c r="CQ298" s="267"/>
      <c r="CR298" s="267"/>
      <c r="CS298" s="267"/>
      <c r="CT298" s="267"/>
      <c r="CU298" s="267"/>
      <c r="CV298" s="270"/>
      <c r="CW298" s="270" t="s">
        <v>455</v>
      </c>
      <c r="CX298" s="270"/>
      <c r="CY298" s="267"/>
      <c r="CZ298" s="267"/>
      <c r="DA298" s="267"/>
      <c r="DB298" s="267"/>
      <c r="DC298" s="267"/>
      <c r="DD298" s="267"/>
      <c r="DE298" s="267"/>
      <c r="DF298" s="267"/>
      <c r="DG298" s="267"/>
      <c r="DH298" s="267"/>
      <c r="DI298" s="267"/>
      <c r="DJ298" s="113"/>
      <c r="DK298" s="113"/>
      <c r="DL298" s="113"/>
      <c r="DM298" s="113"/>
      <c r="DN298" s="113"/>
      <c r="DO298" s="113"/>
      <c r="DP298" s="113"/>
      <c r="DQ298" s="113"/>
      <c r="DR298" s="113"/>
      <c r="DS298" s="113"/>
      <c r="DT298" s="113"/>
      <c r="DU298" s="113"/>
      <c r="DV298" s="113"/>
      <c r="DW298" s="113"/>
      <c r="DX298" s="267"/>
      <c r="DY298" s="267"/>
      <c r="DZ298" s="267"/>
      <c r="EA298" s="267"/>
      <c r="EB298" s="270" t="s">
        <v>455</v>
      </c>
      <c r="EC298" s="267"/>
      <c r="ED298" s="267"/>
      <c r="EE298" s="267"/>
      <c r="EF298" s="267"/>
      <c r="EG298" s="267"/>
      <c r="EH298" s="267"/>
      <c r="EI298" s="267"/>
      <c r="EJ298" s="267"/>
      <c r="EK298" s="267"/>
      <c r="EL298" s="267"/>
      <c r="EM298" s="267"/>
      <c r="EN298" s="267"/>
      <c r="EO298" s="113"/>
      <c r="EP298" s="113"/>
      <c r="EQ298" s="113"/>
      <c r="ER298" s="113"/>
      <c r="ES298" s="113"/>
      <c r="ET298" s="113"/>
      <c r="EU298" s="113"/>
      <c r="EV298" s="113"/>
      <c r="EW298" s="113"/>
      <c r="EX298" s="113"/>
      <c r="EY298" s="113"/>
      <c r="EZ298" s="113"/>
      <c r="FA298" s="113"/>
      <c r="FB298" s="113"/>
      <c r="FC298" s="267"/>
      <c r="FD298" s="267"/>
      <c r="FE298" s="267"/>
      <c r="FF298" s="270" t="s">
        <v>455</v>
      </c>
      <c r="FG298" s="267"/>
      <c r="FH298" s="267"/>
      <c r="FI298" s="267"/>
      <c r="FJ298" s="267"/>
      <c r="FK298" s="267"/>
      <c r="FL298" s="267"/>
      <c r="FM298" s="267"/>
      <c r="FN298" s="267"/>
      <c r="FO298" s="267"/>
      <c r="FP298" s="267"/>
      <c r="FQ298" s="267"/>
      <c r="FR298" s="267"/>
      <c r="FS298" s="267"/>
      <c r="FT298" s="267"/>
      <c r="FU298" s="267"/>
      <c r="FV298" s="267"/>
      <c r="FW298" s="267"/>
      <c r="FX298" s="267"/>
      <c r="FY298" s="267"/>
      <c r="FZ298" s="267"/>
      <c r="GA298" s="267"/>
      <c r="GB298" s="267"/>
      <c r="GC298" s="267"/>
      <c r="GD298" s="267"/>
      <c r="GE298" s="267"/>
      <c r="GF298" s="267"/>
      <c r="GG298" s="267"/>
      <c r="GH298" s="267"/>
      <c r="GI298" s="267"/>
      <c r="GJ298" s="267"/>
      <c r="GK298" s="267"/>
      <c r="GL298" s="267"/>
      <c r="GM298" s="267"/>
      <c r="GN298" s="267"/>
      <c r="GO298" s="267"/>
      <c r="GP298" s="267"/>
      <c r="GQ298" s="267"/>
      <c r="GR298" s="267"/>
      <c r="GS298" s="267"/>
      <c r="GT298" s="267"/>
      <c r="GU298" s="267"/>
      <c r="GV298" s="267"/>
      <c r="GW298" s="267"/>
      <c r="GX298" s="267"/>
      <c r="GY298" s="267"/>
      <c r="GZ298" s="267"/>
      <c r="HA298" s="267"/>
      <c r="HB298" s="267"/>
      <c r="HC298" s="267"/>
      <c r="HD298" s="270" t="s">
        <v>455</v>
      </c>
      <c r="HE298" s="267"/>
      <c r="HF298" s="267"/>
      <c r="HG298" s="267"/>
      <c r="HH298" s="267"/>
      <c r="HI298" s="267"/>
      <c r="HJ298" s="267"/>
      <c r="HK298" s="267"/>
      <c r="HL298" s="267"/>
      <c r="HM298" s="267"/>
      <c r="HN298" s="267"/>
      <c r="HO298" s="267"/>
      <c r="HP298" s="267"/>
      <c r="HQ298" s="267"/>
      <c r="HR298" s="267"/>
      <c r="HS298" s="267"/>
      <c r="HT298" s="267"/>
      <c r="HU298" s="267"/>
      <c r="HV298" s="267"/>
      <c r="HW298" s="267"/>
      <c r="HX298" s="267"/>
      <c r="HY298" s="267"/>
      <c r="HZ298" s="267"/>
      <c r="IA298" s="267"/>
      <c r="IB298" s="267"/>
      <c r="IC298" s="267"/>
      <c r="ID298" s="267"/>
      <c r="IE298" s="267"/>
      <c r="IF298" s="267"/>
      <c r="IG298" s="267"/>
      <c r="IH298" s="267"/>
      <c r="II298" s="267"/>
      <c r="IJ298" s="267"/>
      <c r="IK298" s="267"/>
      <c r="IL298" s="267"/>
      <c r="IM298" s="267"/>
      <c r="IN298" s="267"/>
      <c r="IO298" s="267"/>
      <c r="IP298" s="267"/>
      <c r="IQ298" s="267"/>
      <c r="IR298" s="267"/>
      <c r="IS298" s="270" t="s">
        <v>455</v>
      </c>
      <c r="IT298" s="267"/>
      <c r="IU298" s="267"/>
      <c r="IV298" s="267"/>
      <c r="IW298" s="267"/>
      <c r="IX298" s="267"/>
      <c r="IY298" s="267"/>
      <c r="IZ298" s="267"/>
      <c r="JA298" s="267"/>
      <c r="JB298" s="267"/>
      <c r="JC298" s="267"/>
      <c r="JD298" s="267"/>
      <c r="JE298" s="267"/>
      <c r="JF298" s="267"/>
      <c r="JG298" s="267"/>
      <c r="JH298" s="267"/>
      <c r="JI298" s="267"/>
      <c r="JJ298" s="267"/>
      <c r="JK298" s="267"/>
      <c r="JL298" s="267"/>
      <c r="JM298" s="267"/>
      <c r="JN298" s="267"/>
      <c r="JO298" s="267"/>
      <c r="JP298" s="267"/>
      <c r="JQ298" s="267"/>
      <c r="JR298" s="267"/>
      <c r="JS298" s="267"/>
      <c r="JT298" s="267"/>
      <c r="JU298" s="267"/>
      <c r="JV298" s="267"/>
      <c r="JW298" s="267"/>
      <c r="JX298" s="267"/>
      <c r="JY298" s="267"/>
      <c r="JZ298" s="267"/>
      <c r="KA298" s="267"/>
      <c r="KB298" s="267"/>
      <c r="KC298" s="267"/>
      <c r="KD298" s="267"/>
      <c r="KE298" s="270" t="s">
        <v>455</v>
      </c>
      <c r="KF298" s="267"/>
      <c r="KG298" s="267"/>
      <c r="KH298" s="267"/>
      <c r="KI298" s="267"/>
      <c r="KJ298" s="267"/>
      <c r="KK298" s="267"/>
      <c r="KL298" s="267"/>
      <c r="KM298" s="267"/>
      <c r="KN298" s="267"/>
      <c r="KO298" s="267"/>
      <c r="KP298" s="267"/>
      <c r="KQ298" s="267"/>
      <c r="KR298" s="267"/>
      <c r="KS298" s="267"/>
      <c r="KT298" s="267"/>
      <c r="KU298" s="267"/>
      <c r="KV298" s="267"/>
      <c r="KW298" s="267"/>
      <c r="KX298" s="267"/>
      <c r="KY298" s="267"/>
      <c r="KZ298" s="267"/>
      <c r="LA298" s="267"/>
      <c r="LB298" s="267"/>
      <c r="LC298" s="267"/>
      <c r="LD298" s="267"/>
      <c r="LE298" s="267"/>
      <c r="LF298" s="267"/>
      <c r="LG298" s="267"/>
      <c r="LH298" s="267"/>
      <c r="LI298" s="267"/>
      <c r="LJ298" s="267"/>
      <c r="LK298" s="267"/>
      <c r="LL298" s="267"/>
      <c r="LM298" s="267"/>
      <c r="LN298" s="267"/>
      <c r="LO298" s="267"/>
      <c r="LP298" s="267"/>
      <c r="LQ298" s="267"/>
      <c r="LR298" s="267"/>
      <c r="LS298" s="267"/>
      <c r="LT298" s="270" t="s">
        <v>455</v>
      </c>
      <c r="LU298" s="267"/>
      <c r="LV298" s="267"/>
      <c r="LW298" s="267"/>
      <c r="LX298" s="267"/>
      <c r="LY298" s="267"/>
      <c r="LZ298" s="267"/>
      <c r="MA298" s="267"/>
      <c r="MB298" s="267"/>
      <c r="MC298" s="267"/>
      <c r="MD298" s="267"/>
      <c r="ME298" s="267"/>
      <c r="MF298" s="267"/>
      <c r="MG298" s="267"/>
      <c r="MH298" s="267"/>
      <c r="MI298" s="267"/>
      <c r="MJ298" s="267"/>
      <c r="MK298" s="267"/>
      <c r="ML298" s="267"/>
      <c r="MM298" s="267"/>
      <c r="MN298" s="267"/>
      <c r="MO298" s="267"/>
      <c r="MP298" s="267"/>
      <c r="MQ298" s="267"/>
      <c r="MR298" s="267"/>
      <c r="MS298" s="267"/>
      <c r="MT298" s="267"/>
      <c r="MU298" s="267"/>
      <c r="MV298" s="267"/>
      <c r="MW298" s="267"/>
      <c r="MX298" s="267"/>
      <c r="MY298" s="267"/>
      <c r="MZ298" s="267"/>
      <c r="NA298" s="267"/>
      <c r="NB298" s="267"/>
      <c r="NC298" s="267"/>
      <c r="ND298" s="267"/>
      <c r="NE298" s="267"/>
      <c r="NF298" s="267"/>
      <c r="NG298" s="267"/>
      <c r="NH298" s="267"/>
      <c r="NI298" s="267"/>
      <c r="NJ298" s="267"/>
      <c r="NK298" s="267"/>
      <c r="NL298" s="267"/>
      <c r="NM298" s="267"/>
      <c r="NN298" s="267"/>
      <c r="NO298" s="267"/>
      <c r="NP298" s="267"/>
      <c r="NQ298" s="267"/>
      <c r="NR298" s="267"/>
      <c r="NS298" s="267"/>
      <c r="NT298" s="267"/>
      <c r="NU298" s="267"/>
      <c r="NV298" s="267"/>
      <c r="NW298" s="267"/>
      <c r="NX298" s="267"/>
      <c r="NY298" s="267"/>
      <c r="NZ298" s="267"/>
      <c r="OA298" s="267"/>
      <c r="OB298" s="267"/>
      <c r="OC298" s="267"/>
      <c r="OD298" s="267"/>
      <c r="OE298" s="267"/>
      <c r="OF298" s="267"/>
      <c r="OG298" s="267"/>
      <c r="OH298" s="267"/>
      <c r="OI298" s="267"/>
      <c r="OJ298" s="267"/>
      <c r="OK298" s="267"/>
      <c r="OL298" s="267"/>
      <c r="OM298" s="267"/>
      <c r="ON298" s="267"/>
      <c r="OO298" s="267"/>
      <c r="OP298" s="267"/>
      <c r="OQ298" s="267"/>
      <c r="OR298" s="267"/>
      <c r="OS298" s="267">
        <f>IF(ISERROR(#REF!),0,1)</f>
        <v>0</v>
      </c>
      <c r="OT298" s="267">
        <f>IF(C298="YES",1,0)</f>
        <v>0</v>
      </c>
      <c r="OU298" s="267">
        <f>IF(D298="YES",1,0)</f>
        <v>1</v>
      </c>
      <c r="OV298" s="223"/>
      <c r="OW298" s="223"/>
      <c r="OX298" s="223"/>
      <c r="OY298" s="223"/>
      <c r="OZ298" s="223"/>
      <c r="PA298" s="223"/>
      <c r="PB298" s="223"/>
      <c r="PC298" s="223"/>
      <c r="PD298" s="223"/>
      <c r="PE298" s="223"/>
      <c r="PF298" s="223"/>
      <c r="PG298" s="223"/>
      <c r="PH298" s="223"/>
      <c r="PI298" s="223"/>
      <c r="PJ298" s="223"/>
      <c r="PK298" s="223"/>
      <c r="PL298" s="223"/>
      <c r="PM298" s="223"/>
      <c r="PN298" s="223"/>
      <c r="PO298" s="223"/>
      <c r="PP298" s="223"/>
      <c r="PQ298" s="223"/>
      <c r="PR298" s="223"/>
      <c r="PS298" s="223"/>
      <c r="PT298" s="223"/>
      <c r="PU298" s="223"/>
      <c r="PV298" s="223"/>
      <c r="PW298" s="223"/>
      <c r="PX298" s="223"/>
      <c r="PY298" s="223"/>
      <c r="PZ298" s="223"/>
      <c r="QA298" s="223"/>
      <c r="QB298" s="223"/>
      <c r="QC298" s="223"/>
      <c r="QD298" s="223"/>
      <c r="QE298" s="223"/>
      <c r="QF298" s="223"/>
      <c r="QG298" s="223"/>
      <c r="QH298" s="223"/>
      <c r="QI298" s="223"/>
      <c r="QJ298" s="223"/>
      <c r="QK298" s="223"/>
      <c r="QL298" s="223"/>
      <c r="QM298" s="223"/>
      <c r="QN298" s="223"/>
      <c r="QO298" s="223"/>
      <c r="QP298" s="223"/>
      <c r="QQ298" s="223"/>
      <c r="QR298" s="223"/>
      <c r="QS298" s="223"/>
      <c r="QT298" s="223"/>
      <c r="QU298" s="223"/>
      <c r="QV298" s="223"/>
      <c r="QW298" s="223"/>
      <c r="QX298" s="223"/>
      <c r="QY298" s="223"/>
      <c r="QZ298" s="223"/>
      <c r="RA298" s="223"/>
      <c r="RB298" s="223"/>
      <c r="RC298" s="223"/>
      <c r="RD298" s="223"/>
      <c r="RE298" s="223"/>
      <c r="RF298" s="223"/>
      <c r="RG298" s="223"/>
      <c r="RH298" s="223"/>
      <c r="RI298" s="223"/>
      <c r="RJ298" s="223"/>
      <c r="RK298" s="223"/>
      <c r="RL298" s="223"/>
      <c r="RM298" s="223"/>
      <c r="RN298" s="223"/>
      <c r="RO298" s="223"/>
      <c r="RP298" s="223"/>
      <c r="RQ298" s="223"/>
      <c r="RR298" s="223"/>
      <c r="RS298" s="223"/>
      <c r="RT298" s="223"/>
      <c r="RU298" s="223"/>
      <c r="RV298" s="223"/>
      <c r="RW298" s="223"/>
      <c r="RX298" s="223"/>
      <c r="RY298" s="223"/>
      <c r="RZ298" s="223"/>
      <c r="SA298" s="223"/>
      <c r="SB298" s="223"/>
      <c r="SC298" s="223"/>
      <c r="SD298" s="223"/>
      <c r="SE298" s="223"/>
      <c r="SF298" s="223"/>
      <c r="SG298" s="223"/>
      <c r="SH298" s="223"/>
      <c r="SI298" s="223"/>
      <c r="SJ298" s="223"/>
      <c r="SK298" s="223"/>
      <c r="SL298" s="223"/>
      <c r="SM298" s="223"/>
      <c r="SN298" s="223"/>
      <c r="SO298" s="223"/>
      <c r="SP298" s="223"/>
      <c r="SQ298" s="223"/>
      <c r="SR298" s="223"/>
      <c r="SS298" s="223"/>
      <c r="ST298" s="223"/>
      <c r="SU298" s="223"/>
      <c r="SV298" s="223"/>
      <c r="SW298" s="223"/>
      <c r="SX298" s="223"/>
      <c r="SY298" s="223"/>
      <c r="SZ298" s="223"/>
      <c r="TA298" s="223"/>
      <c r="TB298" s="223"/>
      <c r="TC298" s="223"/>
      <c r="TD298" s="223"/>
      <c r="TE298" s="223"/>
      <c r="TF298" s="223"/>
      <c r="TG298" s="223"/>
      <c r="TH298" s="223"/>
      <c r="TI298" s="223"/>
      <c r="TJ298" s="223"/>
      <c r="TK298" s="223"/>
      <c r="TL298" s="223"/>
      <c r="TM298" s="223"/>
      <c r="TN298" s="223"/>
      <c r="TO298" s="223"/>
      <c r="TP298" s="223"/>
      <c r="TQ298" s="223"/>
      <c r="TR298" s="223"/>
      <c r="TS298" s="223"/>
      <c r="TT298" s="223"/>
      <c r="TU298" s="223"/>
      <c r="TV298" s="223"/>
      <c r="TW298" s="223"/>
      <c r="TX298" s="223"/>
      <c r="TY298" s="223"/>
      <c r="TZ298" s="223"/>
      <c r="UA298" s="223"/>
      <c r="UB298" s="223"/>
      <c r="UC298" s="223"/>
      <c r="UD298" s="223"/>
      <c r="UE298" s="223"/>
      <c r="UF298" s="223"/>
      <c r="UG298" s="223"/>
      <c r="UH298" s="223"/>
      <c r="UI298" s="223"/>
      <c r="UJ298" s="223"/>
      <c r="UK298" s="223"/>
      <c r="UL298" s="223"/>
      <c r="UM298" s="223"/>
      <c r="UN298" s="223"/>
      <c r="UO298" s="223"/>
      <c r="UP298" s="223"/>
      <c r="UQ298" s="223"/>
      <c r="UR298" s="223"/>
      <c r="US298" s="223"/>
      <c r="UT298" s="223"/>
      <c r="UU298" s="223"/>
      <c r="UV298" s="223"/>
      <c r="UW298" s="223"/>
      <c r="UX298" s="223"/>
      <c r="UY298" s="223"/>
      <c r="UZ298" s="223"/>
      <c r="VA298" s="223"/>
      <c r="VB298" s="223"/>
      <c r="VC298" s="223"/>
      <c r="VD298" s="223"/>
      <c r="VE298" s="223"/>
      <c r="VF298" s="223"/>
      <c r="VG298" s="223"/>
      <c r="VH298" s="223"/>
      <c r="VI298" s="223"/>
      <c r="VJ298" s="223"/>
      <c r="VK298" s="223"/>
      <c r="VL298" s="223"/>
      <c r="VM298" s="223"/>
      <c r="VN298" s="223"/>
      <c r="VO298" s="223"/>
      <c r="VP298" s="223"/>
      <c r="VQ298" s="223"/>
      <c r="VR298" s="223"/>
      <c r="VS298" s="223"/>
      <c r="VT298" s="223"/>
      <c r="VU298" s="223"/>
      <c r="VV298" s="223"/>
      <c r="VW298" s="223"/>
      <c r="VX298" s="223"/>
      <c r="VY298" s="223"/>
      <c r="VZ298" s="223"/>
      <c r="WA298" s="223"/>
      <c r="WB298" s="223"/>
      <c r="WC298" s="223"/>
      <c r="WD298" s="223"/>
      <c r="WE298" s="223"/>
      <c r="WF298" s="223"/>
      <c r="WG298" s="223"/>
      <c r="WH298" s="223"/>
      <c r="WI298" s="223"/>
      <c r="WJ298" s="223"/>
      <c r="WK298" s="223"/>
      <c r="WL298" s="223"/>
      <c r="WM298" s="223"/>
      <c r="WN298" s="223"/>
      <c r="WO298" s="223"/>
      <c r="WP298" s="223"/>
      <c r="WQ298" s="223"/>
      <c r="WR298" s="223"/>
      <c r="WS298" s="223"/>
      <c r="WT298" s="223"/>
      <c r="WU298" s="223"/>
      <c r="WV298" s="223"/>
      <c r="WW298" s="223"/>
      <c r="WX298" s="223"/>
      <c r="WY298" s="223"/>
      <c r="WZ298" s="223"/>
      <c r="XA298" s="223"/>
      <c r="XB298" s="223"/>
      <c r="XC298" s="223"/>
      <c r="XD298" s="223"/>
      <c r="XE298" s="223"/>
      <c r="XF298" s="223"/>
      <c r="XG298" s="223"/>
      <c r="XH298" s="223"/>
      <c r="XI298" s="223"/>
      <c r="XJ298" s="223"/>
      <c r="XK298" s="223"/>
      <c r="XL298" s="223"/>
      <c r="XM298" s="223"/>
      <c r="XN298" s="223"/>
      <c r="XO298" s="223"/>
      <c r="XP298" s="223"/>
      <c r="XQ298" s="223"/>
      <c r="XR298" s="223"/>
      <c r="XS298" s="223"/>
      <c r="XT298" s="223"/>
      <c r="XU298" s="223"/>
      <c r="XV298" s="223"/>
      <c r="XW298" s="223"/>
      <c r="XX298" s="223"/>
      <c r="XY298" s="223"/>
      <c r="XZ298" s="223"/>
      <c r="YA298" s="223"/>
      <c r="YB298" s="223"/>
      <c r="YC298" s="223"/>
      <c r="YD298" s="223"/>
      <c r="YE298" s="223"/>
      <c r="YF298" s="223"/>
      <c r="YG298" s="223"/>
      <c r="YH298" s="223"/>
      <c r="YI298" s="223"/>
      <c r="YJ298" s="223"/>
      <c r="YK298" s="223"/>
      <c r="YL298" s="223"/>
      <c r="YM298" s="223"/>
      <c r="YN298" s="223"/>
      <c r="YO298" s="223"/>
      <c r="YP298" s="223"/>
      <c r="YQ298" s="223"/>
      <c r="YR298" s="223"/>
      <c r="YS298" s="223"/>
      <c r="YT298" s="223"/>
      <c r="YU298" s="223"/>
      <c r="YV298" s="223"/>
      <c r="YW298" s="223"/>
      <c r="YX298" s="223"/>
      <c r="YY298" s="223"/>
      <c r="YZ298" s="223"/>
      <c r="ZA298" s="223"/>
      <c r="ZB298" s="223"/>
      <c r="ZC298" s="223"/>
      <c r="ZD298" s="223"/>
      <c r="ZE298" s="223"/>
      <c r="ZF298" s="223"/>
      <c r="ZG298" s="223"/>
      <c r="ZH298" s="223"/>
      <c r="ZI298" s="223"/>
      <c r="ZJ298" s="223"/>
      <c r="ZK298" s="223"/>
      <c r="ZL298" s="223"/>
      <c r="ZM298" s="223"/>
      <c r="ZN298" s="223"/>
      <c r="ZO298" s="223"/>
      <c r="ZP298" s="223"/>
      <c r="ZQ298" s="223"/>
      <c r="ZR298" s="223"/>
      <c r="ZS298" s="223"/>
      <c r="ZT298" s="223"/>
      <c r="ZU298" s="223"/>
      <c r="ZV298" s="223"/>
      <c r="ZW298" s="223"/>
      <c r="ZX298" s="223"/>
      <c r="ZY298" s="223"/>
      <c r="ZZ298" s="223"/>
      <c r="AAA298" s="223"/>
      <c r="AAB298" s="223"/>
      <c r="AAC298" s="223"/>
      <c r="AAD298" s="223"/>
      <c r="AAE298" s="223"/>
      <c r="AAF298" s="223"/>
      <c r="AAG298" s="223"/>
      <c r="AAH298" s="223"/>
      <c r="AAI298" s="223"/>
      <c r="AAJ298" s="223"/>
      <c r="AAK298" s="223"/>
      <c r="AAL298" s="223"/>
      <c r="AAM298" s="223"/>
      <c r="AAN298" s="223"/>
      <c r="AAO298" s="223"/>
      <c r="AAP298" s="223"/>
      <c r="AAQ298" s="223"/>
      <c r="AAR298" s="223"/>
      <c r="AAS298" s="223"/>
      <c r="AAT298" s="223"/>
      <c r="AAU298" s="223"/>
      <c r="AAV298" s="223"/>
      <c r="AAW298" s="223"/>
      <c r="AAX298" s="223"/>
      <c r="AAY298" s="223"/>
      <c r="AAZ298" s="223"/>
      <c r="ABA298" s="223"/>
      <c r="ABB298" s="223"/>
      <c r="ABC298" s="223"/>
      <c r="ABD298" s="223"/>
      <c r="ABE298" s="223"/>
      <c r="ABF298" s="223"/>
      <c r="ABG298" s="223"/>
      <c r="ABH298" s="223"/>
      <c r="ABI298" s="223"/>
      <c r="ABJ298" s="223"/>
      <c r="ABK298" s="223"/>
      <c r="ABL298" s="223"/>
      <c r="ABM298" s="223"/>
      <c r="ABN298" s="223"/>
      <c r="ABO298" s="223"/>
      <c r="ABP298" s="223"/>
      <c r="ABQ298" s="223"/>
      <c r="ABR298" s="223"/>
      <c r="ABS298" s="223"/>
      <c r="ABT298" s="223"/>
      <c r="ABU298" s="223"/>
      <c r="ABV298" s="223"/>
      <c r="ABW298" s="223"/>
      <c r="ABX298" s="223"/>
      <c r="ABY298" s="223"/>
      <c r="ABZ298" s="223"/>
      <c r="ACA298" s="223"/>
      <c r="ACB298" s="223"/>
      <c r="ACC298" s="223"/>
      <c r="ACD298" s="223"/>
      <c r="ACE298" s="223"/>
      <c r="ACF298" s="223"/>
      <c r="ACG298" s="223"/>
      <c r="ACH298" s="223"/>
      <c r="ACI298" s="223"/>
      <c r="ACJ298" s="223"/>
      <c r="ACK298" s="223"/>
      <c r="ACL298" s="223"/>
      <c r="ACM298" s="223"/>
      <c r="ACN298" s="223"/>
      <c r="ACO298" s="223"/>
      <c r="ACP298" s="223"/>
      <c r="ACQ298" s="223"/>
      <c r="ACR298" s="223"/>
      <c r="ACS298" s="223"/>
      <c r="ACT298" s="223"/>
      <c r="ACU298" s="223"/>
      <c r="ACV298" s="223"/>
      <c r="ACW298" s="223"/>
      <c r="ACX298" s="223"/>
      <c r="ACY298" s="223"/>
      <c r="ACZ298" s="223"/>
      <c r="ADA298" s="223"/>
      <c r="ADB298" s="223"/>
      <c r="ADC298" s="223"/>
      <c r="ADD298" s="223"/>
      <c r="ADE298" s="223"/>
      <c r="ADF298" s="223"/>
      <c r="ADG298" s="223"/>
      <c r="ADH298" s="223"/>
      <c r="ADI298" s="223"/>
      <c r="ADJ298" s="223"/>
      <c r="ADK298" s="223"/>
      <c r="ADL298" s="223"/>
      <c r="ADM298" s="223"/>
      <c r="ADN298" s="223"/>
      <c r="ADO298" s="223"/>
      <c r="ADP298" s="223"/>
      <c r="ADQ298" s="223"/>
      <c r="ADR298" s="223"/>
      <c r="ADS298" s="223"/>
      <c r="ADT298" s="223"/>
      <c r="ADU298" s="223"/>
      <c r="ADV298" s="223"/>
      <c r="ADW298" s="223"/>
      <c r="ADX298" s="223"/>
      <c r="ADY298" s="223"/>
      <c r="ADZ298" s="223"/>
      <c r="AEA298" s="223"/>
      <c r="AEB298" s="223"/>
      <c r="AEC298" s="223"/>
      <c r="AED298" s="223"/>
      <c r="AEE298" s="223"/>
      <c r="AEF298" s="223"/>
      <c r="AEG298" s="223"/>
      <c r="AEH298" s="223"/>
      <c r="AEI298" s="223"/>
      <c r="AEJ298" s="223"/>
      <c r="AEK298" s="223"/>
      <c r="AEL298" s="223"/>
      <c r="AEM298" s="223"/>
      <c r="AEN298" s="223"/>
      <c r="AEO298" s="223"/>
      <c r="AEP298" s="223"/>
      <c r="AEQ298" s="223"/>
      <c r="AER298" s="223"/>
      <c r="AES298" s="223"/>
      <c r="AET298" s="223"/>
      <c r="AEU298" s="223"/>
      <c r="AEV298" s="223"/>
      <c r="AEW298" s="223"/>
      <c r="AEX298" s="223"/>
      <c r="AEY298" s="223"/>
      <c r="AEZ298" s="223"/>
      <c r="AFA298" s="223"/>
      <c r="AFB298" s="223"/>
      <c r="AFC298" s="223"/>
      <c r="AFD298" s="223"/>
      <c r="AFE298" s="223"/>
      <c r="AFF298" s="223"/>
      <c r="AFG298" s="223"/>
      <c r="AFH298" s="223"/>
      <c r="AFI298" s="223"/>
      <c r="AFJ298" s="223"/>
      <c r="AFK298" s="223"/>
      <c r="AFL298" s="223"/>
      <c r="AFM298" s="223"/>
      <c r="AFN298" s="223"/>
      <c r="AFO298" s="223"/>
      <c r="AFP298" s="223"/>
      <c r="AFQ298" s="223"/>
      <c r="AFR298" s="223"/>
      <c r="AFS298" s="223"/>
      <c r="AFT298" s="223"/>
    </row>
    <row r="299" spans="1:852" s="211" customFormat="1">
      <c r="A299" s="276" t="s">
        <v>3741</v>
      </c>
      <c r="B299" s="276" t="s">
        <v>10059</v>
      </c>
      <c r="C299" s="840" t="str">
        <f>IF(Severity!F299&gt;=0.5,"YES","NO")</f>
        <v>NO</v>
      </c>
      <c r="D299" s="840" t="str">
        <f>IF(Severity!G299&gt;=0.5,"YES","NO")</f>
        <v>YES</v>
      </c>
      <c r="E299" s="267">
        <v>52</v>
      </c>
      <c r="F299" s="267">
        <v>3</v>
      </c>
      <c r="G299" s="90" t="s">
        <v>3744</v>
      </c>
      <c r="H299" s="270" t="s">
        <v>455</v>
      </c>
      <c r="I299" s="270" t="s">
        <v>455</v>
      </c>
      <c r="J299" s="270">
        <v>22</v>
      </c>
      <c r="K299" s="270" t="s">
        <v>276</v>
      </c>
      <c r="L299" s="270">
        <v>7</v>
      </c>
      <c r="M299" s="212">
        <v>32</v>
      </c>
      <c r="N299" s="270">
        <v>8</v>
      </c>
      <c r="O299" s="270" t="s">
        <v>455</v>
      </c>
      <c r="P299" s="212"/>
      <c r="Q299" s="212"/>
      <c r="R299" s="212"/>
      <c r="S299" s="270" t="s">
        <v>276</v>
      </c>
      <c r="T299" s="270">
        <v>7</v>
      </c>
      <c r="U299" s="223">
        <v>10.5</v>
      </c>
      <c r="V299" s="223">
        <v>8.6</v>
      </c>
      <c r="W299" s="223"/>
      <c r="X299" s="223"/>
      <c r="Y299" s="223"/>
      <c r="Z299" s="223"/>
      <c r="AA299" s="223">
        <v>4.3</v>
      </c>
      <c r="AB299" s="223">
        <v>3.9</v>
      </c>
      <c r="AC299" s="113"/>
      <c r="AD299" s="113"/>
      <c r="AE299" s="114"/>
      <c r="AF299" s="113"/>
      <c r="AG299" s="113"/>
      <c r="AH299" s="113"/>
      <c r="AI299" s="270">
        <v>109</v>
      </c>
      <c r="AJ299" s="267">
        <f t="shared" si="72"/>
        <v>87</v>
      </c>
      <c r="AK299" s="267">
        <v>58</v>
      </c>
      <c r="AL299" s="90" t="s">
        <v>3745</v>
      </c>
      <c r="AM299" s="270" t="s">
        <v>455</v>
      </c>
      <c r="AN299" s="270" t="s">
        <v>455</v>
      </c>
      <c r="AO299" s="270">
        <v>18</v>
      </c>
      <c r="AP299" s="270" t="s">
        <v>276</v>
      </c>
      <c r="AQ299" s="270">
        <v>7</v>
      </c>
      <c r="AR299" s="212">
        <v>41</v>
      </c>
      <c r="AS299" s="270">
        <v>8</v>
      </c>
      <c r="AT299" s="270" t="s">
        <v>455</v>
      </c>
      <c r="AU299" s="212"/>
      <c r="AV299" s="212"/>
      <c r="AW299" s="212"/>
      <c r="AX299" s="265" t="s">
        <v>276</v>
      </c>
      <c r="AY299" s="267">
        <v>7</v>
      </c>
      <c r="AZ299" s="114">
        <v>10.4</v>
      </c>
      <c r="BA299" s="114">
        <v>4.0999999999999996</v>
      </c>
      <c r="BB299" s="113"/>
      <c r="BC299" s="113"/>
      <c r="BD299" s="113"/>
      <c r="BE299" s="113"/>
      <c r="BF299" s="113">
        <v>3.8</v>
      </c>
      <c r="BG299" s="113">
        <v>3.3</v>
      </c>
      <c r="BH299" s="114"/>
      <c r="BI299" s="114"/>
      <c r="BJ299" s="114"/>
      <c r="BK299" s="114"/>
      <c r="BL299" s="114"/>
      <c r="BM299" s="114"/>
      <c r="BN299" s="270">
        <v>113</v>
      </c>
      <c r="BO299" s="270">
        <f t="shared" si="73"/>
        <v>95</v>
      </c>
      <c r="BP299" s="270">
        <v>61</v>
      </c>
      <c r="BQ299" s="90" t="s">
        <v>608</v>
      </c>
      <c r="BR299" s="270" t="s">
        <v>455</v>
      </c>
      <c r="BS299" s="212" t="s">
        <v>455</v>
      </c>
      <c r="BT299" s="212">
        <v>22</v>
      </c>
      <c r="BU299" s="580" t="s">
        <v>276</v>
      </c>
      <c r="BV299" s="580">
        <v>7</v>
      </c>
      <c r="BW299" s="212">
        <v>26</v>
      </c>
      <c r="BX299" s="212">
        <v>8</v>
      </c>
      <c r="BY299" s="212" t="s">
        <v>455</v>
      </c>
      <c r="BZ299" s="212"/>
      <c r="CA299" s="212"/>
      <c r="CB299" s="212"/>
      <c r="CC299" s="212" t="s">
        <v>276</v>
      </c>
      <c r="CD299" s="212">
        <v>7</v>
      </c>
      <c r="CE299" s="114">
        <v>10.5</v>
      </c>
      <c r="CF299" s="114">
        <v>3.6</v>
      </c>
      <c r="CG299" s="114"/>
      <c r="CH299" s="114"/>
      <c r="CI299" s="114"/>
      <c r="CJ299" s="114"/>
      <c r="CK299" s="114">
        <v>5</v>
      </c>
      <c r="CL299" s="114">
        <v>4.7</v>
      </c>
      <c r="CM299" s="114"/>
      <c r="CN299" s="114"/>
      <c r="CO299" s="114"/>
      <c r="CP299" s="114"/>
      <c r="CQ299" s="114"/>
      <c r="CR299" s="114"/>
      <c r="CS299" s="212">
        <v>105</v>
      </c>
      <c r="CT299" s="579">
        <f>CS299-BT299</f>
        <v>83</v>
      </c>
      <c r="CU299" s="212">
        <v>50</v>
      </c>
      <c r="CV299" s="90"/>
      <c r="CW299" s="270"/>
      <c r="CX299" s="90"/>
      <c r="CY299" s="212"/>
      <c r="CZ299" s="212"/>
      <c r="DA299" s="212"/>
      <c r="DB299" s="212"/>
      <c r="DC299" s="212"/>
      <c r="DD299" s="212"/>
      <c r="DE299" s="212"/>
      <c r="DF299" s="212"/>
      <c r="DG299" s="212"/>
      <c r="DH299" s="212"/>
      <c r="DI299" s="212"/>
      <c r="DJ299" s="91"/>
      <c r="DK299" s="91"/>
      <c r="DL299" s="91"/>
      <c r="DM299" s="91"/>
      <c r="DN299" s="91"/>
      <c r="DO299" s="91"/>
      <c r="DP299" s="91"/>
      <c r="DQ299" s="91"/>
      <c r="DR299" s="91"/>
      <c r="DS299" s="91"/>
      <c r="DT299" s="91"/>
      <c r="DU299" s="91"/>
      <c r="DV299" s="91"/>
      <c r="DW299" s="91"/>
      <c r="DX299" s="212"/>
      <c r="DY299" s="212"/>
      <c r="DZ299" s="212"/>
      <c r="EA299" s="212"/>
      <c r="EB299" s="270"/>
      <c r="EC299" s="212"/>
      <c r="ED299" s="212"/>
      <c r="EE299" s="212"/>
      <c r="EF299" s="212"/>
      <c r="EG299" s="212"/>
      <c r="EH299" s="212"/>
      <c r="EI299" s="212"/>
      <c r="EJ299" s="212"/>
      <c r="EK299" s="212"/>
      <c r="EL299" s="212"/>
      <c r="EM299" s="212"/>
      <c r="EN299" s="212"/>
      <c r="EO299" s="113"/>
      <c r="EP299" s="113"/>
      <c r="EQ299" s="113"/>
      <c r="ER299" s="113"/>
      <c r="ES299" s="113"/>
      <c r="ET299" s="113"/>
      <c r="EU299" s="113"/>
      <c r="EV299" s="113"/>
      <c r="EW299" s="113"/>
      <c r="EX299" s="113"/>
      <c r="EY299" s="113"/>
      <c r="EZ299" s="113"/>
      <c r="FA299" s="113"/>
      <c r="FB299" s="113"/>
      <c r="FC299" s="212"/>
      <c r="FD299" s="212"/>
      <c r="FE299" s="212"/>
      <c r="FF299" s="270"/>
      <c r="FG299" s="267"/>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70"/>
      <c r="HE299" s="212"/>
      <c r="HF299" s="212"/>
      <c r="HG299" s="267"/>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c r="IS299" s="270"/>
      <c r="IT299" s="212"/>
      <c r="IU299" s="212"/>
      <c r="IV299" s="212"/>
      <c r="IW299" s="212"/>
      <c r="IX299" s="212"/>
      <c r="IY299" s="212"/>
      <c r="IZ299" s="212"/>
      <c r="JA299" s="212"/>
      <c r="JB299" s="212"/>
      <c r="JC299" s="212"/>
      <c r="JD299" s="212"/>
      <c r="JE299" s="212"/>
      <c r="JF299" s="212"/>
      <c r="JG299" s="212"/>
      <c r="JH299" s="212"/>
      <c r="JI299" s="212"/>
      <c r="JJ299" s="212"/>
      <c r="JK299" s="212"/>
      <c r="JL299" s="212"/>
      <c r="JM299" s="212"/>
      <c r="JN299" s="212"/>
      <c r="JO299" s="212"/>
      <c r="JP299" s="212"/>
      <c r="JQ299" s="212"/>
      <c r="JR299" s="212"/>
      <c r="JS299" s="212"/>
      <c r="JT299" s="212"/>
      <c r="JU299" s="212"/>
      <c r="JV299" s="212"/>
      <c r="JW299" s="212"/>
      <c r="JX299" s="212"/>
      <c r="JY299" s="212"/>
      <c r="JZ299" s="212"/>
      <c r="KA299" s="212"/>
      <c r="KB299" s="212"/>
      <c r="KC299" s="212"/>
      <c r="KD299" s="212"/>
      <c r="KE299" s="270"/>
      <c r="KF299" s="212"/>
      <c r="KG299" s="212"/>
      <c r="KH299" s="212"/>
      <c r="KI299" s="267"/>
      <c r="KJ299" s="212"/>
      <c r="KK299" s="212"/>
      <c r="KL299" s="212"/>
      <c r="KM299" s="212"/>
      <c r="KN299" s="212"/>
      <c r="KO299" s="212"/>
      <c r="KP299" s="212"/>
      <c r="KQ299" s="212"/>
      <c r="KR299" s="212"/>
      <c r="KS299" s="212"/>
      <c r="KT299" s="212"/>
      <c r="KU299" s="212"/>
      <c r="KV299" s="212"/>
      <c r="KW299" s="212"/>
      <c r="KX299" s="212"/>
      <c r="KY299" s="212"/>
      <c r="KZ299" s="212"/>
      <c r="LA299" s="212"/>
      <c r="LB299" s="212"/>
      <c r="LC299" s="212"/>
      <c r="LD299" s="212"/>
      <c r="LE299" s="212"/>
      <c r="LF299" s="212"/>
      <c r="LG299" s="212"/>
      <c r="LH299" s="212"/>
      <c r="LI299" s="212"/>
      <c r="LJ299" s="212"/>
      <c r="LK299" s="212"/>
      <c r="LL299" s="212"/>
      <c r="LM299" s="212"/>
      <c r="LN299" s="212"/>
      <c r="LO299" s="212"/>
      <c r="LP299" s="212"/>
      <c r="LQ299" s="212"/>
      <c r="LR299" s="212"/>
      <c r="LS299" s="212"/>
      <c r="LT299" s="270"/>
      <c r="LU299" s="212"/>
      <c r="LV299" s="212"/>
      <c r="LW299" s="212"/>
      <c r="LX299" s="212"/>
      <c r="LY299" s="212"/>
      <c r="LZ299" s="212"/>
      <c r="MA299" s="212"/>
      <c r="MB299" s="212"/>
      <c r="MC299" s="212"/>
      <c r="MD299" s="212"/>
      <c r="ME299" s="212"/>
      <c r="MF299" s="212"/>
      <c r="MG299" s="212"/>
      <c r="MH299" s="212"/>
      <c r="MI299" s="212"/>
      <c r="MJ299" s="212"/>
      <c r="MK299" s="212"/>
      <c r="ML299" s="212"/>
      <c r="MM299" s="212"/>
      <c r="MN299" s="212"/>
      <c r="MO299" s="212"/>
      <c r="MP299" s="212"/>
      <c r="MQ299" s="212"/>
      <c r="MR299" s="212"/>
      <c r="MS299" s="212"/>
      <c r="MT299" s="212"/>
      <c r="MU299" s="212"/>
      <c r="MV299" s="212"/>
      <c r="MW299" s="212"/>
      <c r="MX299" s="212"/>
      <c r="MY299" s="212"/>
      <c r="MZ299" s="212"/>
      <c r="NA299" s="212"/>
      <c r="NB299" s="212"/>
      <c r="NC299" s="212"/>
      <c r="ND299" s="212"/>
      <c r="NE299" s="212"/>
      <c r="NF299" s="212"/>
      <c r="NG299" s="212"/>
      <c r="NH299" s="212"/>
      <c r="NI299" s="212"/>
      <c r="NJ299" s="212"/>
      <c r="NK299" s="212"/>
      <c r="NL299" s="212"/>
      <c r="NM299" s="212"/>
      <c r="NN299" s="212"/>
      <c r="NO299" s="212"/>
      <c r="NP299" s="212"/>
      <c r="NQ299" s="212"/>
      <c r="NR299" s="212"/>
      <c r="NS299" s="212"/>
      <c r="NT299" s="212"/>
      <c r="NU299" s="212"/>
      <c r="NV299" s="212"/>
      <c r="NW299" s="212"/>
      <c r="NX299" s="212"/>
      <c r="NY299" s="212"/>
      <c r="NZ299" s="212"/>
      <c r="OA299" s="212"/>
      <c r="OB299" s="212"/>
      <c r="OC299" s="212"/>
      <c r="OD299" s="212"/>
      <c r="OE299" s="212"/>
      <c r="OF299" s="212"/>
      <c r="OG299" s="212"/>
      <c r="OH299" s="212"/>
      <c r="OI299" s="212"/>
      <c r="OJ299" s="212"/>
      <c r="OK299" s="212"/>
      <c r="OL299" s="212"/>
      <c r="OM299" s="212"/>
      <c r="ON299" s="212"/>
      <c r="OO299" s="212"/>
      <c r="OP299" s="212"/>
      <c r="OQ299" s="212"/>
      <c r="OR299" s="212"/>
      <c r="OS299" s="267"/>
      <c r="OT299" s="267"/>
      <c r="OU299" s="267"/>
      <c r="OV299" s="223"/>
      <c r="OW299" s="223"/>
      <c r="OX299" s="223"/>
      <c r="OY299" s="223"/>
      <c r="OZ299" s="223"/>
      <c r="PA299" s="223"/>
      <c r="PB299" s="223"/>
      <c r="PC299" s="223"/>
      <c r="PD299" s="223"/>
      <c r="PE299" s="223"/>
      <c r="PF299" s="223"/>
      <c r="PG299" s="223"/>
      <c r="PH299" s="223"/>
      <c r="PI299" s="223"/>
      <c r="PJ299" s="223"/>
      <c r="PK299" s="223"/>
      <c r="PL299" s="223"/>
      <c r="PM299" s="223"/>
      <c r="PN299" s="223"/>
      <c r="PO299" s="223"/>
      <c r="PP299" s="223"/>
      <c r="PQ299" s="223"/>
      <c r="PR299" s="223"/>
      <c r="PS299" s="223"/>
      <c r="PT299" s="223"/>
      <c r="PU299" s="223"/>
      <c r="PV299" s="223"/>
      <c r="PW299" s="223"/>
      <c r="PX299" s="223"/>
      <c r="PY299" s="223"/>
      <c r="PZ299" s="223"/>
      <c r="QA299" s="223"/>
      <c r="QB299" s="223"/>
      <c r="QC299" s="223"/>
      <c r="QD299" s="223"/>
      <c r="QE299" s="223"/>
      <c r="QF299" s="223"/>
      <c r="QG299" s="223"/>
      <c r="QH299" s="223"/>
      <c r="QI299" s="223"/>
      <c r="QJ299" s="223"/>
      <c r="QK299" s="223"/>
      <c r="QL299" s="223"/>
      <c r="QM299" s="223"/>
      <c r="QN299" s="223"/>
      <c r="QO299" s="223"/>
      <c r="QP299" s="223"/>
      <c r="QQ299" s="223"/>
      <c r="QR299" s="223"/>
      <c r="QS299" s="223"/>
      <c r="QT299" s="223"/>
      <c r="QU299" s="223"/>
      <c r="QV299" s="223"/>
      <c r="QW299" s="223"/>
      <c r="QX299" s="223"/>
      <c r="QY299" s="223"/>
      <c r="QZ299" s="223"/>
      <c r="RA299" s="223"/>
      <c r="RB299" s="223"/>
      <c r="RC299" s="223"/>
      <c r="RD299" s="223"/>
      <c r="RE299" s="223"/>
      <c r="RF299" s="223"/>
      <c r="RG299" s="223"/>
      <c r="RH299" s="223"/>
      <c r="RI299" s="223"/>
      <c r="RJ299" s="223"/>
      <c r="RK299" s="223"/>
      <c r="RL299" s="223"/>
      <c r="RM299" s="223"/>
      <c r="RN299" s="223"/>
      <c r="RO299" s="223"/>
      <c r="RP299" s="223"/>
      <c r="RQ299" s="223"/>
      <c r="RR299" s="223"/>
      <c r="RS299" s="223"/>
      <c r="RT299" s="223"/>
      <c r="RU299" s="223"/>
      <c r="RV299" s="223"/>
      <c r="RW299" s="223"/>
      <c r="RX299" s="223"/>
      <c r="RY299" s="223"/>
      <c r="RZ299" s="223"/>
      <c r="SA299" s="223"/>
      <c r="SB299" s="223"/>
      <c r="SC299" s="223"/>
      <c r="SD299" s="223"/>
      <c r="SE299" s="223"/>
      <c r="SF299" s="223"/>
      <c r="SG299" s="223"/>
      <c r="SH299" s="223"/>
      <c r="SI299" s="223"/>
      <c r="SJ299" s="223"/>
      <c r="SK299" s="223"/>
      <c r="SL299" s="223"/>
      <c r="SM299" s="223"/>
      <c r="SN299" s="223"/>
      <c r="SO299" s="223"/>
      <c r="SP299" s="223"/>
      <c r="SQ299" s="223"/>
      <c r="SR299" s="223"/>
      <c r="SS299" s="223"/>
      <c r="ST299" s="223"/>
      <c r="SU299" s="223"/>
      <c r="SV299" s="223"/>
      <c r="SW299" s="223"/>
      <c r="SX299" s="223"/>
      <c r="SY299" s="223"/>
      <c r="SZ299" s="223"/>
      <c r="TA299" s="223"/>
      <c r="TB299" s="223"/>
      <c r="TC299" s="223"/>
      <c r="TD299" s="223"/>
      <c r="TE299" s="223"/>
      <c r="TF299" s="223"/>
      <c r="TG299" s="223"/>
      <c r="TH299" s="223"/>
      <c r="TI299" s="223"/>
      <c r="TJ299" s="223"/>
      <c r="TK299" s="223"/>
      <c r="TL299" s="223"/>
      <c r="TM299" s="223"/>
      <c r="TN299" s="223"/>
      <c r="TO299" s="223"/>
      <c r="TP299" s="223"/>
      <c r="TQ299" s="223"/>
      <c r="TR299" s="223"/>
      <c r="TS299" s="223"/>
      <c r="TT299" s="223"/>
      <c r="TU299" s="223"/>
      <c r="TV299" s="223"/>
      <c r="TW299" s="223"/>
      <c r="TX299" s="223"/>
      <c r="TY299" s="223"/>
      <c r="TZ299" s="223"/>
      <c r="UA299" s="223"/>
      <c r="UB299" s="223"/>
      <c r="UC299" s="223"/>
      <c r="UD299" s="223"/>
      <c r="UE299" s="223"/>
      <c r="UF299" s="223"/>
      <c r="UG299" s="223"/>
      <c r="UH299" s="223"/>
      <c r="UI299" s="223"/>
      <c r="UJ299" s="223"/>
      <c r="UK299" s="223"/>
      <c r="UL299" s="223"/>
      <c r="UM299" s="223"/>
      <c r="UN299" s="223"/>
      <c r="UO299" s="223"/>
      <c r="UP299" s="223"/>
      <c r="UQ299" s="223"/>
      <c r="UR299" s="223"/>
      <c r="US299" s="223"/>
      <c r="UT299" s="223"/>
      <c r="UU299" s="223"/>
      <c r="UV299" s="223"/>
      <c r="UW299" s="223"/>
      <c r="UX299" s="223"/>
      <c r="UY299" s="223"/>
      <c r="UZ299" s="223"/>
      <c r="VA299" s="223"/>
      <c r="VB299" s="223"/>
      <c r="VC299" s="223"/>
      <c r="VD299" s="223"/>
      <c r="VE299" s="223"/>
      <c r="VF299" s="223"/>
      <c r="VG299" s="223"/>
      <c r="VH299" s="223"/>
      <c r="VI299" s="223"/>
      <c r="VJ299" s="223"/>
      <c r="VK299" s="223"/>
      <c r="VL299" s="223"/>
      <c r="VM299" s="223"/>
      <c r="VN299" s="223"/>
      <c r="VO299" s="223"/>
      <c r="VP299" s="223"/>
      <c r="VQ299" s="223"/>
      <c r="VR299" s="223"/>
      <c r="VS299" s="223"/>
      <c r="VT299" s="223"/>
      <c r="VU299" s="223"/>
      <c r="VV299" s="223"/>
      <c r="VW299" s="223"/>
      <c r="VX299" s="223"/>
      <c r="VY299" s="223"/>
      <c r="VZ299" s="223"/>
      <c r="WA299" s="223"/>
      <c r="WB299" s="223"/>
      <c r="WC299" s="223"/>
      <c r="WD299" s="223"/>
      <c r="WE299" s="223"/>
      <c r="WF299" s="223"/>
      <c r="WG299" s="223"/>
      <c r="WH299" s="223"/>
      <c r="WI299" s="223"/>
      <c r="WJ299" s="223"/>
      <c r="WK299" s="223"/>
      <c r="WL299" s="223"/>
      <c r="WM299" s="223"/>
      <c r="WN299" s="223"/>
      <c r="WO299" s="223"/>
      <c r="WP299" s="223"/>
      <c r="WQ299" s="223"/>
      <c r="WR299" s="223"/>
      <c r="WS299" s="223"/>
      <c r="WT299" s="223"/>
      <c r="WU299" s="223"/>
      <c r="WV299" s="223"/>
      <c r="WW299" s="223"/>
      <c r="WX299" s="223"/>
      <c r="WY299" s="223"/>
      <c r="WZ299" s="223"/>
      <c r="XA299" s="223"/>
      <c r="XB299" s="223"/>
      <c r="XC299" s="223"/>
      <c r="XD299" s="223"/>
      <c r="XE299" s="223"/>
      <c r="XF299" s="223"/>
      <c r="XG299" s="223"/>
      <c r="XH299" s="223"/>
      <c r="XI299" s="223"/>
      <c r="XJ299" s="223"/>
      <c r="XK299" s="223"/>
      <c r="XL299" s="223"/>
      <c r="XM299" s="223"/>
      <c r="XN299" s="223"/>
      <c r="XO299" s="223"/>
      <c r="XP299" s="223"/>
      <c r="XQ299" s="223"/>
      <c r="XR299" s="223"/>
      <c r="XS299" s="223"/>
      <c r="XT299" s="223"/>
      <c r="XU299" s="223"/>
      <c r="XV299" s="223"/>
      <c r="XW299" s="223"/>
      <c r="XX299" s="223"/>
      <c r="XY299" s="223"/>
      <c r="XZ299" s="223"/>
      <c r="YA299" s="223"/>
      <c r="YB299" s="223"/>
      <c r="YC299" s="223"/>
      <c r="YD299" s="223"/>
      <c r="YE299" s="223"/>
      <c r="YF299" s="223"/>
      <c r="YG299" s="223"/>
      <c r="YH299" s="223"/>
      <c r="YI299" s="223"/>
      <c r="YJ299" s="223"/>
      <c r="YK299" s="223"/>
      <c r="YL299" s="223"/>
      <c r="YM299" s="223"/>
      <c r="YN299" s="223"/>
      <c r="YO299" s="223"/>
      <c r="YP299" s="223"/>
      <c r="YQ299" s="223"/>
      <c r="YR299" s="223"/>
      <c r="YS299" s="223"/>
      <c r="YT299" s="223"/>
      <c r="YU299" s="223"/>
      <c r="YV299" s="223"/>
      <c r="YW299" s="223"/>
      <c r="YX299" s="223"/>
      <c r="YY299" s="223"/>
      <c r="YZ299" s="223"/>
      <c r="ZA299" s="223"/>
      <c r="ZB299" s="223"/>
      <c r="ZC299" s="223"/>
      <c r="ZD299" s="223"/>
      <c r="ZE299" s="223"/>
      <c r="ZF299" s="223"/>
      <c r="ZG299" s="223"/>
      <c r="ZH299" s="223"/>
      <c r="ZI299" s="223"/>
      <c r="ZJ299" s="223"/>
      <c r="ZK299" s="223"/>
      <c r="ZL299" s="223"/>
      <c r="ZM299" s="223"/>
      <c r="ZN299" s="223"/>
      <c r="ZO299" s="223"/>
      <c r="ZP299" s="223"/>
      <c r="ZQ299" s="223"/>
      <c r="ZR299" s="223"/>
      <c r="ZS299" s="223"/>
      <c r="ZT299" s="223"/>
      <c r="ZU299" s="223"/>
      <c r="ZV299" s="223"/>
      <c r="ZW299" s="223"/>
      <c r="ZX299" s="223"/>
      <c r="ZY299" s="223"/>
      <c r="ZZ299" s="223"/>
      <c r="AAA299" s="223"/>
      <c r="AAB299" s="223"/>
      <c r="AAC299" s="223"/>
      <c r="AAD299" s="223"/>
      <c r="AAE299" s="223"/>
      <c r="AAF299" s="223"/>
      <c r="AAG299" s="223"/>
      <c r="AAH299" s="223"/>
      <c r="AAI299" s="223"/>
      <c r="AAJ299" s="223"/>
      <c r="AAK299" s="223"/>
      <c r="AAL299" s="223"/>
      <c r="AAM299" s="223"/>
      <c r="AAN299" s="223"/>
      <c r="AAO299" s="223"/>
      <c r="AAP299" s="223"/>
      <c r="AAQ299" s="223"/>
      <c r="AAR299" s="223"/>
      <c r="AAS299" s="223"/>
      <c r="AAT299" s="223"/>
      <c r="AAU299" s="223"/>
      <c r="AAV299" s="223"/>
      <c r="AAW299" s="223"/>
      <c r="AAX299" s="223"/>
      <c r="AAY299" s="223"/>
      <c r="AAZ299" s="223"/>
      <c r="ABA299" s="223"/>
      <c r="ABB299" s="223"/>
      <c r="ABC299" s="223"/>
      <c r="ABD299" s="223"/>
      <c r="ABE299" s="223"/>
      <c r="ABF299" s="223"/>
      <c r="ABG299" s="223"/>
      <c r="ABH299" s="223"/>
      <c r="ABI299" s="223"/>
      <c r="ABJ299" s="223"/>
      <c r="ABK299" s="223"/>
      <c r="ABL299" s="223"/>
      <c r="ABM299" s="223"/>
      <c r="ABN299" s="223"/>
      <c r="ABO299" s="223"/>
      <c r="ABP299" s="223"/>
      <c r="ABQ299" s="223"/>
      <c r="ABR299" s="223"/>
      <c r="ABS299" s="223"/>
      <c r="ABT299" s="223"/>
      <c r="ABU299" s="223"/>
      <c r="ABV299" s="223"/>
      <c r="ABW299" s="223"/>
      <c r="ABX299" s="223"/>
      <c r="ABY299" s="223"/>
      <c r="ABZ299" s="223"/>
      <c r="ACA299" s="223"/>
      <c r="ACB299" s="223"/>
      <c r="ACC299" s="223"/>
      <c r="ACD299" s="223"/>
      <c r="ACE299" s="223"/>
      <c r="ACF299" s="223"/>
      <c r="ACG299" s="223"/>
      <c r="ACH299" s="223"/>
      <c r="ACI299" s="223"/>
      <c r="ACJ299" s="223"/>
      <c r="ACK299" s="223"/>
      <c r="ACL299" s="223"/>
      <c r="ACM299" s="223"/>
      <c r="ACN299" s="223"/>
      <c r="ACO299" s="223"/>
      <c r="ACP299" s="223"/>
      <c r="ACQ299" s="223"/>
      <c r="ACR299" s="223"/>
      <c r="ACS299" s="223"/>
      <c r="ACT299" s="223"/>
      <c r="ACU299" s="223"/>
      <c r="ACV299" s="223"/>
      <c r="ACW299" s="223"/>
      <c r="ACX299" s="223"/>
      <c r="ACY299" s="223"/>
      <c r="ACZ299" s="223"/>
      <c r="ADA299" s="223"/>
      <c r="ADB299" s="223"/>
      <c r="ADC299" s="223"/>
      <c r="ADD299" s="223"/>
      <c r="ADE299" s="223"/>
      <c r="ADF299" s="223"/>
      <c r="ADG299" s="223"/>
      <c r="ADH299" s="223"/>
      <c r="ADI299" s="223"/>
      <c r="ADJ299" s="223"/>
      <c r="ADK299" s="223"/>
      <c r="ADL299" s="223"/>
      <c r="ADM299" s="223"/>
      <c r="ADN299" s="223"/>
      <c r="ADO299" s="223"/>
      <c r="ADP299" s="223"/>
      <c r="ADQ299" s="223"/>
      <c r="ADR299" s="223"/>
      <c r="ADS299" s="223"/>
      <c r="ADT299" s="223"/>
      <c r="ADU299" s="223"/>
      <c r="ADV299" s="223"/>
      <c r="ADW299" s="223"/>
      <c r="ADX299" s="223"/>
      <c r="ADY299" s="223"/>
      <c r="ADZ299" s="223"/>
      <c r="AEA299" s="223"/>
      <c r="AEB299" s="223"/>
      <c r="AEC299" s="223"/>
      <c r="AED299" s="223"/>
      <c r="AEE299" s="223"/>
      <c r="AEF299" s="223"/>
      <c r="AEG299" s="223"/>
      <c r="AEH299" s="223"/>
      <c r="AEI299" s="223"/>
      <c r="AEJ299" s="223"/>
      <c r="AEK299" s="223"/>
      <c r="AEL299" s="223"/>
      <c r="AEM299" s="223"/>
      <c r="AEN299" s="223"/>
      <c r="AEO299" s="223"/>
      <c r="AEP299" s="223"/>
      <c r="AEQ299" s="223"/>
      <c r="AER299" s="223"/>
      <c r="AES299" s="223"/>
      <c r="AET299" s="223"/>
      <c r="AEU299" s="223"/>
      <c r="AEV299" s="223"/>
      <c r="AEW299" s="223"/>
      <c r="AEX299" s="223"/>
      <c r="AEY299" s="223"/>
      <c r="AEZ299" s="223"/>
      <c r="AFA299" s="223"/>
      <c r="AFB299" s="223"/>
      <c r="AFC299" s="223"/>
      <c r="AFD299" s="223"/>
      <c r="AFE299" s="223"/>
      <c r="AFF299" s="223"/>
      <c r="AFG299" s="223"/>
      <c r="AFH299" s="223"/>
      <c r="AFI299" s="223"/>
      <c r="AFJ299" s="223"/>
      <c r="AFK299" s="223"/>
      <c r="AFL299" s="223"/>
      <c r="AFM299" s="223"/>
      <c r="AFN299" s="223"/>
      <c r="AFO299" s="223"/>
      <c r="AFP299" s="223"/>
      <c r="AFQ299" s="223"/>
      <c r="AFR299" s="223"/>
      <c r="AFS299" s="223"/>
      <c r="AFT299" s="223"/>
    </row>
    <row r="300" spans="1:852" s="64" customFormat="1">
      <c r="A300" s="265" t="s">
        <v>9703</v>
      </c>
      <c r="B300" s="265" t="s">
        <v>10057</v>
      </c>
      <c r="C300" s="840" t="str">
        <f>IF(Severity!F300&gt;=0.5,"YES","NO")</f>
        <v>NO</v>
      </c>
      <c r="D300" s="840" t="str">
        <f>IF(Severity!G300&gt;=0.5,"YES","NO")</f>
        <v>YES</v>
      </c>
      <c r="E300" s="214">
        <v>8</v>
      </c>
      <c r="F300" s="214">
        <v>2</v>
      </c>
      <c r="G300" s="95" t="s">
        <v>2372</v>
      </c>
      <c r="H300" s="270" t="s">
        <v>749</v>
      </c>
      <c r="I300" s="270" t="s">
        <v>455</v>
      </c>
      <c r="J300" s="270">
        <v>6</v>
      </c>
      <c r="K300" s="270" t="s">
        <v>455</v>
      </c>
      <c r="L300" s="265"/>
      <c r="M300" s="265"/>
      <c r="N300" s="270"/>
      <c r="O300" s="270" t="s">
        <v>455</v>
      </c>
      <c r="P300" s="217"/>
      <c r="Q300" s="217"/>
      <c r="R300" s="217"/>
      <c r="S300" s="270" t="s">
        <v>235</v>
      </c>
      <c r="T300" s="270">
        <v>9</v>
      </c>
      <c r="U300" s="125">
        <v>11.21</v>
      </c>
      <c r="V300" s="125">
        <v>2.92</v>
      </c>
      <c r="W300" s="125"/>
      <c r="X300" s="125"/>
      <c r="Y300" s="125">
        <v>4.29</v>
      </c>
      <c r="Z300" s="125">
        <v>3.16</v>
      </c>
      <c r="AA300" s="125"/>
      <c r="AB300" s="125"/>
      <c r="AC300" s="125"/>
      <c r="AD300" s="125"/>
      <c r="AE300" s="114"/>
      <c r="AF300" s="125"/>
      <c r="AG300" s="125"/>
      <c r="AH300" s="125"/>
      <c r="AI300" s="265">
        <v>29</v>
      </c>
      <c r="AJ300" s="267">
        <f>AI300-J300</f>
        <v>23</v>
      </c>
      <c r="AK300" s="267" t="s">
        <v>455</v>
      </c>
      <c r="AL300" s="270" t="s">
        <v>2269</v>
      </c>
      <c r="AM300" s="270" t="s">
        <v>749</v>
      </c>
      <c r="AN300" s="270" t="s">
        <v>455</v>
      </c>
      <c r="AO300" s="270">
        <v>3</v>
      </c>
      <c r="AP300" s="270" t="s">
        <v>455</v>
      </c>
      <c r="AQ300" s="265"/>
      <c r="AR300" s="217"/>
      <c r="AS300" s="265"/>
      <c r="AT300" s="270" t="s">
        <v>455</v>
      </c>
      <c r="AU300" s="217"/>
      <c r="AV300" s="217"/>
      <c r="AW300" s="217"/>
      <c r="AX300" s="265" t="s">
        <v>235</v>
      </c>
      <c r="AY300" s="265">
        <v>9</v>
      </c>
      <c r="AZ300" s="114">
        <v>11.43</v>
      </c>
      <c r="BA300" s="114">
        <v>2.93</v>
      </c>
      <c r="BB300" s="114"/>
      <c r="BC300" s="114"/>
      <c r="BD300" s="114">
        <v>11.5</v>
      </c>
      <c r="BE300" s="114">
        <v>3.14</v>
      </c>
      <c r="BF300" s="114"/>
      <c r="BG300" s="114"/>
      <c r="BH300" s="114"/>
      <c r="BI300" s="114"/>
      <c r="BJ300" s="114"/>
      <c r="BK300" s="114"/>
      <c r="BL300" s="114"/>
      <c r="BM300" s="114"/>
      <c r="BN300" s="265">
        <v>25</v>
      </c>
      <c r="BO300" s="270">
        <f>BN300-AO300</f>
        <v>22</v>
      </c>
      <c r="BP300" s="270" t="s">
        <v>455</v>
      </c>
      <c r="BQ300" s="95"/>
      <c r="BR300" s="270" t="s">
        <v>455</v>
      </c>
      <c r="BS300" s="217"/>
      <c r="BT300" s="217"/>
      <c r="BU300" s="217"/>
      <c r="BV300" s="217"/>
      <c r="BW300" s="217"/>
      <c r="BX300" s="217"/>
      <c r="BY300" s="217"/>
      <c r="BZ300" s="217"/>
      <c r="CA300" s="217"/>
      <c r="CB300" s="217"/>
      <c r="CC300" s="217"/>
      <c r="CD300" s="217"/>
      <c r="CE300" s="114"/>
      <c r="CF300" s="114"/>
      <c r="CG300" s="114"/>
      <c r="CH300" s="114"/>
      <c r="CI300" s="114"/>
      <c r="CJ300" s="114"/>
      <c r="CK300" s="114"/>
      <c r="CL300" s="114"/>
      <c r="CM300" s="114"/>
      <c r="CN300" s="114"/>
      <c r="CO300" s="114"/>
      <c r="CP300" s="114"/>
      <c r="CQ300" s="114"/>
      <c r="CR300" s="114"/>
      <c r="CS300" s="217"/>
      <c r="CT300" s="217"/>
      <c r="CU300" s="217"/>
      <c r="CV300" s="90"/>
      <c r="CW300" s="270" t="s">
        <v>455</v>
      </c>
      <c r="CX300" s="90"/>
      <c r="CY300" s="217"/>
      <c r="CZ300" s="217"/>
      <c r="DA300" s="217"/>
      <c r="DB300" s="217"/>
      <c r="DC300" s="217"/>
      <c r="DD300" s="217"/>
      <c r="DE300" s="217"/>
      <c r="DF300" s="217"/>
      <c r="DG300" s="217"/>
      <c r="DH300" s="217"/>
      <c r="DI300" s="217"/>
      <c r="DJ300" s="125"/>
      <c r="DK300" s="125"/>
      <c r="DL300" s="125"/>
      <c r="DM300" s="125"/>
      <c r="DN300" s="125"/>
      <c r="DO300" s="125"/>
      <c r="DP300" s="125"/>
      <c r="DQ300" s="125"/>
      <c r="DR300" s="125"/>
      <c r="DS300" s="125"/>
      <c r="DT300" s="125"/>
      <c r="DU300" s="125"/>
      <c r="DV300" s="125"/>
      <c r="DW300" s="125"/>
      <c r="DX300" s="217"/>
      <c r="DY300" s="217"/>
      <c r="DZ300" s="217"/>
      <c r="EA300" s="217"/>
      <c r="EB300" s="270" t="s">
        <v>455</v>
      </c>
      <c r="EC300" s="217"/>
      <c r="ED300" s="217"/>
      <c r="EE300" s="217"/>
      <c r="EF300" s="217"/>
      <c r="EG300" s="217"/>
      <c r="EH300" s="217"/>
      <c r="EI300" s="217"/>
      <c r="EJ300" s="217"/>
      <c r="EK300" s="217"/>
      <c r="EL300" s="217"/>
      <c r="EM300" s="217"/>
      <c r="EN300" s="217"/>
      <c r="EO300" s="125"/>
      <c r="EP300" s="125"/>
      <c r="EQ300" s="125"/>
      <c r="ER300" s="125"/>
      <c r="ES300" s="125"/>
      <c r="ET300" s="125"/>
      <c r="EU300" s="125"/>
      <c r="EV300" s="125"/>
      <c r="EW300" s="125"/>
      <c r="EX300" s="125"/>
      <c r="EY300" s="125"/>
      <c r="EZ300" s="125"/>
      <c r="FA300" s="125"/>
      <c r="FB300" s="125"/>
      <c r="FC300" s="217"/>
      <c r="FD300" s="217"/>
      <c r="FE300" s="217"/>
      <c r="FF300" s="270" t="s">
        <v>455</v>
      </c>
      <c r="FG300" s="270"/>
      <c r="FH300" s="217"/>
      <c r="FI300" s="217"/>
      <c r="FJ300" s="217"/>
      <c r="FK300" s="217"/>
      <c r="FL300" s="217"/>
      <c r="FM300" s="217"/>
      <c r="FN300" s="217"/>
      <c r="FO300" s="217"/>
      <c r="FP300" s="217"/>
      <c r="FQ300" s="217"/>
      <c r="FR300" s="217"/>
      <c r="FS300" s="217"/>
      <c r="FT300" s="217"/>
      <c r="FU300" s="217"/>
      <c r="FV300" s="217"/>
      <c r="FW300" s="217"/>
      <c r="FX300" s="217"/>
      <c r="FY300" s="217"/>
      <c r="FZ300" s="217"/>
      <c r="GA300" s="217"/>
      <c r="GB300" s="217"/>
      <c r="GC300" s="217"/>
      <c r="GD300" s="217"/>
      <c r="GE300" s="217"/>
      <c r="GF300" s="217"/>
      <c r="GG300" s="217"/>
      <c r="GH300" s="217"/>
      <c r="GI300" s="217"/>
      <c r="GJ300" s="217"/>
      <c r="GK300" s="217"/>
      <c r="GL300" s="217"/>
      <c r="GM300" s="217"/>
      <c r="GN300" s="217"/>
      <c r="GO300" s="217"/>
      <c r="GP300" s="217"/>
      <c r="GQ300" s="217"/>
      <c r="GR300" s="217"/>
      <c r="GS300" s="217"/>
      <c r="GT300" s="217"/>
      <c r="GU300" s="217"/>
      <c r="GV300" s="217"/>
      <c r="GW300" s="217"/>
      <c r="GX300" s="217"/>
      <c r="GY300" s="217"/>
      <c r="GZ300" s="217"/>
      <c r="HA300" s="217"/>
      <c r="HB300" s="217"/>
      <c r="HC300" s="217"/>
      <c r="HD300" s="270" t="s">
        <v>455</v>
      </c>
      <c r="HE300" s="217"/>
      <c r="HF300" s="217"/>
      <c r="HG300" s="270"/>
      <c r="HH300" s="217"/>
      <c r="HI300" s="217"/>
      <c r="HJ300" s="217"/>
      <c r="HK300" s="217"/>
      <c r="HL300" s="217"/>
      <c r="HM300" s="217"/>
      <c r="HN300" s="217"/>
      <c r="HO300" s="217"/>
      <c r="HP300" s="217"/>
      <c r="HQ300" s="217"/>
      <c r="HR300" s="217"/>
      <c r="HS300" s="217"/>
      <c r="HT300" s="217"/>
      <c r="HU300" s="217"/>
      <c r="HV300" s="217"/>
      <c r="HW300" s="217"/>
      <c r="HX300" s="217"/>
      <c r="HY300" s="217"/>
      <c r="HZ300" s="217"/>
      <c r="IA300" s="217"/>
      <c r="IB300" s="217"/>
      <c r="IC300" s="217"/>
      <c r="ID300" s="217"/>
      <c r="IE300" s="217"/>
      <c r="IF300" s="217"/>
      <c r="IG300" s="217"/>
      <c r="IH300" s="217"/>
      <c r="II300" s="217"/>
      <c r="IJ300" s="217"/>
      <c r="IK300" s="217"/>
      <c r="IL300" s="217"/>
      <c r="IM300" s="217"/>
      <c r="IN300" s="217"/>
      <c r="IO300" s="217"/>
      <c r="IP300" s="217"/>
      <c r="IQ300" s="217"/>
      <c r="IR300" s="217"/>
      <c r="IS300" s="270" t="s">
        <v>455</v>
      </c>
      <c r="IT300" s="217"/>
      <c r="IU300" s="217"/>
      <c r="IV300" s="217"/>
      <c r="IW300" s="217"/>
      <c r="IX300" s="217"/>
      <c r="IY300" s="217"/>
      <c r="IZ300" s="217"/>
      <c r="JA300" s="217"/>
      <c r="JB300" s="217"/>
      <c r="JC300" s="217"/>
      <c r="JD300" s="217"/>
      <c r="JE300" s="217"/>
      <c r="JF300" s="217"/>
      <c r="JG300" s="217"/>
      <c r="JH300" s="217"/>
      <c r="JI300" s="217"/>
      <c r="JJ300" s="217"/>
      <c r="JK300" s="217"/>
      <c r="JL300" s="217"/>
      <c r="JM300" s="217"/>
      <c r="JN300" s="217"/>
      <c r="JO300" s="217"/>
      <c r="JP300" s="217"/>
      <c r="JQ300" s="217"/>
      <c r="JR300" s="217"/>
      <c r="JS300" s="217"/>
      <c r="JT300" s="217"/>
      <c r="JU300" s="217"/>
      <c r="JV300" s="217"/>
      <c r="JW300" s="217"/>
      <c r="JX300" s="217"/>
      <c r="JY300" s="217"/>
      <c r="JZ300" s="217"/>
      <c r="KA300" s="217"/>
      <c r="KB300" s="217"/>
      <c r="KC300" s="217"/>
      <c r="KD300" s="217"/>
      <c r="KE300" s="270" t="s">
        <v>455</v>
      </c>
      <c r="KF300" s="217"/>
      <c r="KG300" s="217"/>
      <c r="KH300" s="217"/>
      <c r="KI300" s="270"/>
      <c r="KJ300" s="217"/>
      <c r="KK300" s="217"/>
      <c r="KL300" s="217"/>
      <c r="KM300" s="217"/>
      <c r="KN300" s="217"/>
      <c r="KO300" s="217"/>
      <c r="KP300" s="217"/>
      <c r="KQ300" s="217"/>
      <c r="KR300" s="217"/>
      <c r="KS300" s="217"/>
      <c r="KT300" s="217"/>
      <c r="KU300" s="217"/>
      <c r="KV300" s="217"/>
      <c r="KW300" s="217"/>
      <c r="KX300" s="217"/>
      <c r="KY300" s="217"/>
      <c r="KZ300" s="217"/>
      <c r="LA300" s="217"/>
      <c r="LB300" s="217"/>
      <c r="LC300" s="217"/>
      <c r="LD300" s="217"/>
      <c r="LE300" s="217"/>
      <c r="LF300" s="217"/>
      <c r="LG300" s="217"/>
      <c r="LH300" s="217"/>
      <c r="LI300" s="217"/>
      <c r="LJ300" s="217"/>
      <c r="LK300" s="217"/>
      <c r="LL300" s="217"/>
      <c r="LM300" s="217"/>
      <c r="LN300" s="217"/>
      <c r="LO300" s="217"/>
      <c r="LP300" s="217"/>
      <c r="LQ300" s="217"/>
      <c r="LR300" s="217"/>
      <c r="LS300" s="217"/>
      <c r="LT300" s="270" t="s">
        <v>455</v>
      </c>
      <c r="LU300" s="217"/>
      <c r="LV300" s="217"/>
      <c r="LW300" s="217"/>
      <c r="LX300" s="217"/>
      <c r="LY300" s="217"/>
      <c r="LZ300" s="217"/>
      <c r="MA300" s="217"/>
      <c r="MB300" s="217"/>
      <c r="MC300" s="217"/>
      <c r="MD300" s="217"/>
      <c r="ME300" s="217"/>
      <c r="MF300" s="217"/>
      <c r="MG300" s="217"/>
      <c r="MH300" s="217"/>
      <c r="MI300" s="217"/>
      <c r="MJ300" s="217"/>
      <c r="MK300" s="217"/>
      <c r="ML300" s="217"/>
      <c r="MM300" s="217"/>
      <c r="MN300" s="217"/>
      <c r="MO300" s="217"/>
      <c r="MP300" s="217"/>
      <c r="MQ300" s="217"/>
      <c r="MR300" s="217"/>
      <c r="MS300" s="217"/>
      <c r="MT300" s="217"/>
      <c r="MU300" s="217"/>
      <c r="MV300" s="217"/>
      <c r="MW300" s="217"/>
      <c r="MX300" s="217"/>
      <c r="MY300" s="217"/>
      <c r="MZ300" s="217"/>
      <c r="NA300" s="217"/>
      <c r="NB300" s="217"/>
      <c r="NC300" s="217"/>
      <c r="ND300" s="217"/>
      <c r="NE300" s="217"/>
      <c r="NF300" s="217"/>
      <c r="NG300" s="217"/>
      <c r="NH300" s="217"/>
      <c r="NI300" s="217"/>
      <c r="NJ300" s="217"/>
      <c r="NK300" s="217"/>
      <c r="NL300" s="217"/>
      <c r="NM300" s="217"/>
      <c r="NN300" s="217"/>
      <c r="NO300" s="217"/>
      <c r="NP300" s="217"/>
      <c r="NQ300" s="217"/>
      <c r="NR300" s="217"/>
      <c r="NS300" s="217"/>
      <c r="NT300" s="217"/>
      <c r="NU300" s="217"/>
      <c r="NV300" s="217"/>
      <c r="NW300" s="217"/>
      <c r="NX300" s="217"/>
      <c r="NY300" s="217"/>
      <c r="NZ300" s="217"/>
      <c r="OA300" s="217"/>
      <c r="OB300" s="217"/>
      <c r="OC300" s="217"/>
      <c r="OD300" s="217"/>
      <c r="OE300" s="217"/>
      <c r="OF300" s="217"/>
      <c r="OG300" s="217"/>
      <c r="OH300" s="217"/>
      <c r="OI300" s="217"/>
      <c r="OJ300" s="217"/>
      <c r="OK300" s="217"/>
      <c r="OL300" s="217"/>
      <c r="OM300" s="217"/>
      <c r="ON300" s="217"/>
      <c r="OO300" s="217"/>
      <c r="OP300" s="217"/>
      <c r="OQ300" s="217"/>
      <c r="OR300" s="217"/>
      <c r="OS300" s="267">
        <f>IF(ISERROR(#REF!),0,1)</f>
        <v>0</v>
      </c>
      <c r="OT300" s="267">
        <f>IF(C300="YES",1,0)</f>
        <v>0</v>
      </c>
      <c r="OU300" s="267">
        <f>IF(D300="YES",1,0)</f>
        <v>1</v>
      </c>
      <c r="OV300" s="223"/>
      <c r="OW300" s="223"/>
      <c r="OX300" s="223"/>
      <c r="OY300" s="223"/>
      <c r="OZ300" s="223"/>
      <c r="PA300" s="223"/>
      <c r="PB300" s="223"/>
      <c r="PC300" s="223"/>
      <c r="PD300" s="223"/>
      <c r="PE300" s="223"/>
      <c r="PF300" s="223"/>
      <c r="PG300" s="223"/>
      <c r="PH300" s="223"/>
      <c r="PI300" s="223"/>
      <c r="PJ300" s="223"/>
      <c r="PK300" s="223"/>
      <c r="PL300" s="223"/>
      <c r="PM300" s="223"/>
      <c r="PN300" s="223"/>
      <c r="PO300" s="223"/>
      <c r="PP300" s="223"/>
      <c r="PQ300" s="223"/>
      <c r="PR300" s="223"/>
      <c r="PS300" s="223"/>
      <c r="PT300" s="223"/>
      <c r="PU300" s="223"/>
      <c r="PV300" s="223"/>
      <c r="PW300" s="223"/>
      <c r="PX300" s="223"/>
      <c r="PY300" s="223"/>
      <c r="PZ300" s="223"/>
      <c r="QA300" s="223"/>
      <c r="QB300" s="223"/>
      <c r="QC300" s="223"/>
      <c r="QD300" s="223"/>
      <c r="QE300" s="223"/>
      <c r="QF300" s="223"/>
      <c r="QG300" s="223"/>
      <c r="QH300" s="223"/>
      <c r="QI300" s="223"/>
      <c r="QJ300" s="223"/>
      <c r="QK300" s="223"/>
      <c r="QL300" s="223"/>
      <c r="QM300" s="223"/>
      <c r="QN300" s="223"/>
      <c r="QO300" s="223"/>
      <c r="QP300" s="223"/>
      <c r="QQ300" s="223"/>
      <c r="QR300" s="223"/>
      <c r="QS300" s="223"/>
      <c r="QT300" s="223"/>
      <c r="QU300" s="223"/>
      <c r="QV300" s="223"/>
      <c r="QW300" s="223"/>
      <c r="QX300" s="223"/>
      <c r="QY300" s="223"/>
      <c r="QZ300" s="223"/>
      <c r="RA300" s="223"/>
      <c r="RB300" s="223"/>
      <c r="RC300" s="223"/>
      <c r="RD300" s="223"/>
      <c r="RE300" s="223"/>
      <c r="RF300" s="223"/>
      <c r="RG300" s="223"/>
      <c r="RH300" s="223"/>
      <c r="RI300" s="223"/>
      <c r="RJ300" s="223"/>
      <c r="RK300" s="223"/>
      <c r="RL300" s="223"/>
      <c r="RM300" s="223"/>
      <c r="RN300" s="223"/>
      <c r="RO300" s="223"/>
      <c r="RP300" s="223"/>
      <c r="RQ300" s="223"/>
      <c r="RR300" s="223"/>
      <c r="RS300" s="223"/>
      <c r="RT300" s="223"/>
      <c r="RU300" s="223"/>
      <c r="RV300" s="223"/>
      <c r="RW300" s="223"/>
      <c r="RX300" s="223"/>
      <c r="RY300" s="223"/>
      <c r="RZ300" s="223"/>
      <c r="SA300" s="223"/>
      <c r="SB300" s="223"/>
      <c r="SC300" s="223"/>
      <c r="SD300" s="223"/>
      <c r="SE300" s="223"/>
      <c r="SF300" s="223"/>
      <c r="SG300" s="223"/>
      <c r="SH300" s="223"/>
      <c r="SI300" s="223"/>
      <c r="SJ300" s="223"/>
      <c r="SK300" s="223"/>
      <c r="SL300" s="223"/>
      <c r="SM300" s="223"/>
      <c r="SN300" s="223"/>
      <c r="SO300" s="223"/>
      <c r="SP300" s="223"/>
      <c r="SQ300" s="223"/>
      <c r="SR300" s="223"/>
      <c r="SS300" s="223"/>
      <c r="ST300" s="223"/>
      <c r="SU300" s="223"/>
      <c r="SV300" s="223"/>
      <c r="SW300" s="223"/>
      <c r="SX300" s="223"/>
      <c r="SY300" s="223"/>
      <c r="SZ300" s="223"/>
      <c r="TA300" s="223"/>
      <c r="TB300" s="223"/>
      <c r="TC300" s="223"/>
      <c r="TD300" s="223"/>
      <c r="TE300" s="223"/>
      <c r="TF300" s="223"/>
      <c r="TG300" s="223"/>
      <c r="TH300" s="223"/>
      <c r="TI300" s="223"/>
      <c r="TJ300" s="223"/>
      <c r="TK300" s="223"/>
      <c r="TL300" s="223"/>
      <c r="TM300" s="223"/>
      <c r="TN300" s="223"/>
      <c r="TO300" s="223"/>
      <c r="TP300" s="223"/>
      <c r="TQ300" s="223"/>
      <c r="TR300" s="223"/>
      <c r="TS300" s="223"/>
      <c r="TT300" s="223"/>
      <c r="TU300" s="223"/>
      <c r="TV300" s="223"/>
      <c r="TW300" s="223"/>
      <c r="TX300" s="223"/>
      <c r="TY300" s="223"/>
      <c r="TZ300" s="223"/>
      <c r="UA300" s="223"/>
      <c r="UB300" s="223"/>
      <c r="UC300" s="223"/>
      <c r="UD300" s="223"/>
      <c r="UE300" s="223"/>
      <c r="UF300" s="223"/>
      <c r="UG300" s="223"/>
      <c r="UH300" s="223"/>
      <c r="UI300" s="223"/>
      <c r="UJ300" s="223"/>
      <c r="UK300" s="223"/>
      <c r="UL300" s="223"/>
      <c r="UM300" s="223"/>
      <c r="UN300" s="223"/>
      <c r="UO300" s="223"/>
      <c r="UP300" s="223"/>
      <c r="UQ300" s="223"/>
      <c r="UR300" s="223"/>
      <c r="US300" s="223"/>
      <c r="UT300" s="223"/>
      <c r="UU300" s="223"/>
      <c r="UV300" s="223"/>
      <c r="UW300" s="223"/>
      <c r="UX300" s="223"/>
      <c r="UY300" s="223"/>
      <c r="UZ300" s="223"/>
      <c r="VA300" s="223"/>
      <c r="VB300" s="223"/>
      <c r="VC300" s="223"/>
      <c r="VD300" s="223"/>
      <c r="VE300" s="223"/>
      <c r="VF300" s="223"/>
      <c r="VG300" s="223"/>
      <c r="VH300" s="223"/>
      <c r="VI300" s="223"/>
      <c r="VJ300" s="223"/>
      <c r="VK300" s="223"/>
      <c r="VL300" s="223"/>
      <c r="VM300" s="223"/>
      <c r="VN300" s="223"/>
      <c r="VO300" s="223"/>
      <c r="VP300" s="223"/>
      <c r="VQ300" s="223"/>
      <c r="VR300" s="223"/>
      <c r="VS300" s="223"/>
      <c r="VT300" s="223"/>
      <c r="VU300" s="223"/>
      <c r="VV300" s="223"/>
      <c r="VW300" s="223"/>
      <c r="VX300" s="223"/>
      <c r="VY300" s="223"/>
      <c r="VZ300" s="223"/>
      <c r="WA300" s="223"/>
      <c r="WB300" s="223"/>
      <c r="WC300" s="223"/>
      <c r="WD300" s="223"/>
      <c r="WE300" s="223"/>
      <c r="WF300" s="223"/>
      <c r="WG300" s="223"/>
      <c r="WH300" s="223"/>
      <c r="WI300" s="223"/>
      <c r="WJ300" s="223"/>
      <c r="WK300" s="223"/>
      <c r="WL300" s="223"/>
      <c r="WM300" s="223"/>
      <c r="WN300" s="223"/>
      <c r="WO300" s="223"/>
      <c r="WP300" s="223"/>
      <c r="WQ300" s="223"/>
      <c r="WR300" s="223"/>
      <c r="WS300" s="223"/>
      <c r="WT300" s="223"/>
      <c r="WU300" s="223"/>
      <c r="WV300" s="223"/>
      <c r="WW300" s="223"/>
      <c r="WX300" s="223"/>
      <c r="WY300" s="223"/>
      <c r="WZ300" s="223"/>
      <c r="XA300" s="223"/>
      <c r="XB300" s="223"/>
      <c r="XC300" s="223"/>
      <c r="XD300" s="223"/>
      <c r="XE300" s="223"/>
      <c r="XF300" s="223"/>
      <c r="XG300" s="223"/>
      <c r="XH300" s="223"/>
      <c r="XI300" s="223"/>
      <c r="XJ300" s="223"/>
      <c r="XK300" s="223"/>
      <c r="XL300" s="223"/>
      <c r="XM300" s="223"/>
      <c r="XN300" s="223"/>
      <c r="XO300" s="223"/>
      <c r="XP300" s="223"/>
      <c r="XQ300" s="223"/>
      <c r="XR300" s="223"/>
      <c r="XS300" s="223"/>
      <c r="XT300" s="223"/>
      <c r="XU300" s="223"/>
      <c r="XV300" s="223"/>
      <c r="XW300" s="223"/>
      <c r="XX300" s="223"/>
      <c r="XY300" s="223"/>
      <c r="XZ300" s="223"/>
      <c r="YA300" s="223"/>
      <c r="YB300" s="223"/>
      <c r="YC300" s="223"/>
      <c r="YD300" s="223"/>
      <c r="YE300" s="223"/>
      <c r="YF300" s="223"/>
      <c r="YG300" s="223"/>
      <c r="YH300" s="223"/>
      <c r="YI300" s="223"/>
      <c r="YJ300" s="223"/>
      <c r="YK300" s="223"/>
      <c r="YL300" s="223"/>
      <c r="YM300" s="223"/>
      <c r="YN300" s="223"/>
      <c r="YO300" s="223"/>
      <c r="YP300" s="223"/>
      <c r="YQ300" s="223"/>
      <c r="YR300" s="223"/>
      <c r="YS300" s="223"/>
      <c r="YT300" s="223"/>
      <c r="YU300" s="223"/>
      <c r="YV300" s="223"/>
      <c r="YW300" s="223"/>
      <c r="YX300" s="223"/>
      <c r="YY300" s="223"/>
      <c r="YZ300" s="223"/>
      <c r="ZA300" s="223"/>
      <c r="ZB300" s="223"/>
      <c r="ZC300" s="223"/>
      <c r="ZD300" s="223"/>
      <c r="ZE300" s="223"/>
      <c r="ZF300" s="223"/>
      <c r="ZG300" s="223"/>
      <c r="ZH300" s="223"/>
      <c r="ZI300" s="223"/>
      <c r="ZJ300" s="223"/>
      <c r="ZK300" s="223"/>
      <c r="ZL300" s="223"/>
      <c r="ZM300" s="223"/>
      <c r="ZN300" s="223"/>
      <c r="ZO300" s="223"/>
      <c r="ZP300" s="223"/>
      <c r="ZQ300" s="223"/>
      <c r="ZR300" s="223"/>
      <c r="ZS300" s="223"/>
      <c r="ZT300" s="223"/>
      <c r="ZU300" s="223"/>
      <c r="ZV300" s="223"/>
      <c r="ZW300" s="223"/>
      <c r="ZX300" s="223"/>
      <c r="ZY300" s="223"/>
      <c r="ZZ300" s="223"/>
      <c r="AAA300" s="223"/>
      <c r="AAB300" s="223"/>
      <c r="AAC300" s="223"/>
      <c r="AAD300" s="223"/>
      <c r="AAE300" s="223"/>
      <c r="AAF300" s="223"/>
      <c r="AAG300" s="223"/>
      <c r="AAH300" s="223"/>
      <c r="AAI300" s="223"/>
      <c r="AAJ300" s="223"/>
      <c r="AAK300" s="223"/>
      <c r="AAL300" s="223"/>
      <c r="AAM300" s="223"/>
      <c r="AAN300" s="223"/>
      <c r="AAO300" s="223"/>
      <c r="AAP300" s="223"/>
      <c r="AAQ300" s="223"/>
      <c r="AAR300" s="223"/>
      <c r="AAS300" s="223"/>
      <c r="AAT300" s="223"/>
      <c r="AAU300" s="223"/>
      <c r="AAV300" s="223"/>
      <c r="AAW300" s="223"/>
      <c r="AAX300" s="223"/>
      <c r="AAY300" s="223"/>
      <c r="AAZ300" s="223"/>
      <c r="ABA300" s="223"/>
      <c r="ABB300" s="223"/>
      <c r="ABC300" s="223"/>
      <c r="ABD300" s="223"/>
      <c r="ABE300" s="223"/>
      <c r="ABF300" s="223"/>
      <c r="ABG300" s="223"/>
      <c r="ABH300" s="223"/>
      <c r="ABI300" s="223"/>
      <c r="ABJ300" s="223"/>
      <c r="ABK300" s="223"/>
      <c r="ABL300" s="223"/>
      <c r="ABM300" s="223"/>
      <c r="ABN300" s="223"/>
      <c r="ABO300" s="223"/>
      <c r="ABP300" s="223"/>
      <c r="ABQ300" s="223"/>
      <c r="ABR300" s="223"/>
      <c r="ABS300" s="223"/>
      <c r="ABT300" s="223"/>
      <c r="ABU300" s="223"/>
      <c r="ABV300" s="223"/>
      <c r="ABW300" s="223"/>
      <c r="ABX300" s="223"/>
      <c r="ABY300" s="223"/>
      <c r="ABZ300" s="223"/>
      <c r="ACA300" s="223"/>
      <c r="ACB300" s="223"/>
      <c r="ACC300" s="223"/>
      <c r="ACD300" s="223"/>
      <c r="ACE300" s="223"/>
      <c r="ACF300" s="223"/>
      <c r="ACG300" s="223"/>
      <c r="ACH300" s="223"/>
      <c r="ACI300" s="223"/>
      <c r="ACJ300" s="223"/>
      <c r="ACK300" s="223"/>
      <c r="ACL300" s="223"/>
      <c r="ACM300" s="223"/>
      <c r="ACN300" s="223"/>
      <c r="ACO300" s="223"/>
      <c r="ACP300" s="223"/>
      <c r="ACQ300" s="223"/>
      <c r="ACR300" s="223"/>
      <c r="ACS300" s="223"/>
      <c r="ACT300" s="223"/>
      <c r="ACU300" s="223"/>
      <c r="ACV300" s="223"/>
      <c r="ACW300" s="223"/>
      <c r="ACX300" s="223"/>
      <c r="ACY300" s="223"/>
      <c r="ACZ300" s="223"/>
      <c r="ADA300" s="223"/>
      <c r="ADB300" s="223"/>
      <c r="ADC300" s="223"/>
      <c r="ADD300" s="223"/>
      <c r="ADE300" s="223"/>
      <c r="ADF300" s="223"/>
      <c r="ADG300" s="223"/>
      <c r="ADH300" s="223"/>
      <c r="ADI300" s="223"/>
      <c r="ADJ300" s="223"/>
      <c r="ADK300" s="223"/>
      <c r="ADL300" s="223"/>
      <c r="ADM300" s="223"/>
      <c r="ADN300" s="223"/>
      <c r="ADO300" s="223"/>
      <c r="ADP300" s="223"/>
      <c r="ADQ300" s="223"/>
      <c r="ADR300" s="223"/>
      <c r="ADS300" s="223"/>
      <c r="ADT300" s="223"/>
      <c r="ADU300" s="223"/>
      <c r="ADV300" s="223"/>
      <c r="ADW300" s="223"/>
      <c r="ADX300" s="223"/>
      <c r="ADY300" s="223"/>
      <c r="ADZ300" s="223"/>
      <c r="AEA300" s="223"/>
      <c r="AEB300" s="223"/>
      <c r="AEC300" s="223"/>
      <c r="AED300" s="223"/>
      <c r="AEE300" s="223"/>
      <c r="AEF300" s="223"/>
      <c r="AEG300" s="223"/>
      <c r="AEH300" s="223"/>
      <c r="AEI300" s="223"/>
      <c r="AEJ300" s="223"/>
      <c r="AEK300" s="223"/>
      <c r="AEL300" s="223"/>
      <c r="AEM300" s="223"/>
      <c r="AEN300" s="223"/>
      <c r="AEO300" s="223"/>
      <c r="AEP300" s="223"/>
      <c r="AEQ300" s="223"/>
      <c r="AER300" s="223"/>
      <c r="AES300" s="223"/>
      <c r="AET300" s="223"/>
      <c r="AEU300" s="223"/>
      <c r="AEV300" s="223"/>
      <c r="AEW300" s="223"/>
      <c r="AEX300" s="223"/>
      <c r="AEY300" s="223"/>
      <c r="AEZ300" s="223"/>
      <c r="AFA300" s="223"/>
      <c r="AFB300" s="223"/>
      <c r="AFC300" s="223"/>
      <c r="AFD300" s="223"/>
      <c r="AFE300" s="223"/>
      <c r="AFF300" s="223"/>
      <c r="AFG300" s="223"/>
      <c r="AFH300" s="223"/>
      <c r="AFI300" s="223"/>
      <c r="AFJ300" s="223"/>
      <c r="AFK300" s="223"/>
      <c r="AFL300" s="223"/>
      <c r="AFM300" s="223"/>
      <c r="AFN300" s="223"/>
      <c r="AFO300" s="223"/>
      <c r="AFP300" s="223"/>
      <c r="AFQ300" s="223"/>
      <c r="AFR300" s="223"/>
      <c r="AFS300" s="223"/>
      <c r="AFT300" s="223"/>
    </row>
    <row r="301" spans="1:852" s="267" customFormat="1">
      <c r="A301" s="226" t="s">
        <v>3483</v>
      </c>
      <c r="B301" s="788" t="s">
        <v>10057</v>
      </c>
      <c r="C301" s="840" t="str">
        <f>IF(Severity!F301&gt;=0.5,"YES","NO")</f>
        <v>NO</v>
      </c>
      <c r="D301" s="840" t="str">
        <f>IF(Severity!G301&gt;=0.5,"YES","NO")</f>
        <v>YES</v>
      </c>
      <c r="E301" s="267">
        <v>24</v>
      </c>
      <c r="F301" s="267">
        <v>3</v>
      </c>
      <c r="G301" s="222" t="s">
        <v>3425</v>
      </c>
      <c r="H301" s="270" t="s">
        <v>749</v>
      </c>
      <c r="I301" s="270" t="s">
        <v>455</v>
      </c>
      <c r="J301" s="270">
        <v>13</v>
      </c>
      <c r="K301" s="267" t="s">
        <v>602</v>
      </c>
      <c r="L301" s="270">
        <v>17</v>
      </c>
      <c r="M301" s="267">
        <v>33</v>
      </c>
      <c r="N301" s="270">
        <v>7</v>
      </c>
      <c r="O301" s="270" t="s">
        <v>455</v>
      </c>
      <c r="S301" s="267" t="s">
        <v>602</v>
      </c>
      <c r="T301" s="270">
        <v>17</v>
      </c>
      <c r="U301" s="113">
        <v>18</v>
      </c>
      <c r="V301" s="113">
        <v>5.0999999999999996</v>
      </c>
      <c r="W301" s="113"/>
      <c r="X301" s="113"/>
      <c r="Y301" s="113"/>
      <c r="Z301" s="113"/>
      <c r="AA301" s="113"/>
      <c r="AB301" s="113"/>
      <c r="AC301" s="113"/>
      <c r="AD301" s="113"/>
      <c r="AE301" s="114"/>
      <c r="AF301" s="113"/>
      <c r="AG301" s="113"/>
      <c r="AH301" s="113"/>
      <c r="AI301" s="267">
        <v>88</v>
      </c>
      <c r="AJ301" s="267">
        <f>AI301-J301</f>
        <v>75</v>
      </c>
      <c r="AK301" s="267" t="s">
        <v>455</v>
      </c>
      <c r="AL301" s="215" t="s">
        <v>2902</v>
      </c>
      <c r="AM301" s="270" t="s">
        <v>750</v>
      </c>
      <c r="AN301" s="270" t="s">
        <v>455</v>
      </c>
      <c r="AO301" s="267">
        <v>22</v>
      </c>
      <c r="AP301" s="267" t="s">
        <v>602</v>
      </c>
      <c r="AQ301" s="270">
        <v>17</v>
      </c>
      <c r="AR301" s="267">
        <v>22</v>
      </c>
      <c r="AS301" s="270">
        <v>7</v>
      </c>
      <c r="AT301" s="270" t="s">
        <v>455</v>
      </c>
      <c r="AX301" s="267" t="s">
        <v>602</v>
      </c>
      <c r="AY301" s="267">
        <v>17</v>
      </c>
      <c r="AZ301" s="114">
        <v>16.3</v>
      </c>
      <c r="BA301" s="114">
        <v>5.2</v>
      </c>
      <c r="BB301" s="114"/>
      <c r="BC301" s="114"/>
      <c r="BD301" s="114"/>
      <c r="BE301" s="114"/>
      <c r="BF301" s="114"/>
      <c r="BG301" s="114"/>
      <c r="BH301" s="114"/>
      <c r="BI301" s="114"/>
      <c r="BJ301" s="114"/>
      <c r="BK301" s="114"/>
      <c r="BL301" s="114"/>
      <c r="BM301" s="114"/>
      <c r="BN301" s="267">
        <v>90</v>
      </c>
      <c r="BO301" s="270">
        <f>BN301-AO301</f>
        <v>68</v>
      </c>
      <c r="BP301" s="270" t="s">
        <v>455</v>
      </c>
      <c r="BQ301" s="95" t="s">
        <v>624</v>
      </c>
      <c r="BR301" s="270" t="s">
        <v>455</v>
      </c>
      <c r="BS301" s="270" t="s">
        <v>455</v>
      </c>
      <c r="BT301" s="267">
        <v>18</v>
      </c>
      <c r="BU301" s="267" t="s">
        <v>602</v>
      </c>
      <c r="BV301" s="270">
        <v>17</v>
      </c>
      <c r="BW301" s="267">
        <v>20</v>
      </c>
      <c r="BX301" s="270">
        <v>7</v>
      </c>
      <c r="BY301" s="270" t="s">
        <v>455</v>
      </c>
      <c r="CC301" s="267" t="s">
        <v>602</v>
      </c>
      <c r="CD301" s="267">
        <v>17</v>
      </c>
      <c r="CE301" s="114">
        <v>16.5</v>
      </c>
      <c r="CF301" s="114">
        <v>5.2</v>
      </c>
      <c r="CG301" s="114"/>
      <c r="CH301" s="114"/>
      <c r="CI301" s="114"/>
      <c r="CJ301" s="114"/>
      <c r="CK301" s="114"/>
      <c r="CL301" s="114"/>
      <c r="CM301" s="114"/>
      <c r="CN301" s="114"/>
      <c r="CO301" s="114"/>
      <c r="CP301" s="114"/>
      <c r="CQ301" s="114"/>
      <c r="CR301" s="114"/>
      <c r="CS301" s="267">
        <v>89</v>
      </c>
      <c r="CT301" s="267">
        <f>CS301-BT301</f>
        <v>71</v>
      </c>
      <c r="CU301" s="270" t="s">
        <v>455</v>
      </c>
      <c r="CW301" s="270" t="s">
        <v>455</v>
      </c>
      <c r="DJ301" s="113"/>
      <c r="DL301" s="113"/>
      <c r="DM301" s="113"/>
      <c r="DN301" s="113"/>
      <c r="DO301" s="113"/>
      <c r="DP301" s="113"/>
      <c r="DQ301" s="113"/>
      <c r="DR301" s="113"/>
      <c r="DS301" s="113"/>
      <c r="DT301" s="113"/>
      <c r="DU301" s="113"/>
      <c r="DV301" s="113"/>
      <c r="DW301" s="113"/>
      <c r="DX301" s="113"/>
      <c r="EB301" s="270" t="s">
        <v>455</v>
      </c>
      <c r="EC301" s="270"/>
      <c r="EP301" s="113"/>
      <c r="EQ301" s="113"/>
      <c r="ER301" s="113"/>
      <c r="ES301" s="113"/>
      <c r="ET301" s="113"/>
      <c r="EU301" s="113"/>
      <c r="EV301" s="113"/>
      <c r="EW301" s="113"/>
      <c r="EX301" s="113"/>
      <c r="EY301" s="113"/>
      <c r="EZ301" s="113"/>
      <c r="FA301" s="113"/>
      <c r="FB301" s="113"/>
      <c r="FC301" s="113"/>
      <c r="FF301" s="270" t="s">
        <v>455</v>
      </c>
      <c r="FH301" s="270"/>
      <c r="HD301" s="270" t="s">
        <v>455</v>
      </c>
      <c r="HH301" s="270"/>
      <c r="IS301" s="270" t="s">
        <v>455</v>
      </c>
      <c r="KE301" s="270" t="s">
        <v>455</v>
      </c>
      <c r="KJ301" s="270"/>
      <c r="LT301" s="270" t="s">
        <v>455</v>
      </c>
    </row>
    <row r="302" spans="1:852" s="785" customFormat="1">
      <c r="A302" s="265" t="s">
        <v>3589</v>
      </c>
      <c r="B302" s="265" t="s">
        <v>10731</v>
      </c>
      <c r="C302" s="840" t="str">
        <f>IF(Severity!F302&gt;=0.5,"YES","NO")</f>
        <v>NO</v>
      </c>
      <c r="D302" s="840" t="str">
        <f>IF(Severity!G302&gt;=0.5,"YES","NO")</f>
        <v>YES</v>
      </c>
      <c r="E302" s="266">
        <v>52</v>
      </c>
      <c r="F302" s="266">
        <v>2</v>
      </c>
      <c r="G302" s="793" t="s">
        <v>3758</v>
      </c>
      <c r="H302" s="580" t="s">
        <v>749</v>
      </c>
      <c r="I302" s="580">
        <v>2</v>
      </c>
      <c r="J302" s="580">
        <v>4</v>
      </c>
      <c r="K302" s="580" t="s">
        <v>602</v>
      </c>
      <c r="L302" s="794">
        <v>17</v>
      </c>
      <c r="M302" s="265">
        <v>1</v>
      </c>
      <c r="N302" s="265">
        <v>7</v>
      </c>
      <c r="O302" s="580" t="s">
        <v>602</v>
      </c>
      <c r="P302" s="794">
        <v>17</v>
      </c>
      <c r="Q302" s="265">
        <v>7</v>
      </c>
      <c r="R302" s="265">
        <v>50</v>
      </c>
      <c r="S302" s="580" t="s">
        <v>602</v>
      </c>
      <c r="T302" s="794">
        <v>17</v>
      </c>
      <c r="U302" s="571"/>
      <c r="V302" s="571"/>
      <c r="W302" s="571">
        <v>18.12</v>
      </c>
      <c r="X302" s="571">
        <v>4.5999999999999996</v>
      </c>
      <c r="Y302" s="571"/>
      <c r="Z302" s="571"/>
      <c r="AA302" s="571">
        <v>13.4</v>
      </c>
      <c r="AB302" s="571">
        <v>5.3</v>
      </c>
      <c r="AC302" s="571"/>
      <c r="AD302" s="571"/>
      <c r="AE302" s="571"/>
      <c r="AF302" s="571"/>
      <c r="AG302" s="571"/>
      <c r="AH302" s="571"/>
      <c r="AI302" s="580">
        <v>27</v>
      </c>
      <c r="AJ302" s="579">
        <f t="shared" ref="AJ302" si="76">AI302-J302</f>
        <v>23</v>
      </c>
      <c r="AK302" s="580">
        <v>23</v>
      </c>
      <c r="AL302" s="580" t="s">
        <v>3744</v>
      </c>
      <c r="AM302" s="580" t="s">
        <v>455</v>
      </c>
      <c r="AN302" s="265">
        <v>2</v>
      </c>
      <c r="AO302" s="265">
        <v>3</v>
      </c>
      <c r="AP302" s="580" t="s">
        <v>602</v>
      </c>
      <c r="AQ302" s="794">
        <v>17</v>
      </c>
      <c r="AR302" s="265">
        <v>0</v>
      </c>
      <c r="AS302" s="265">
        <v>7</v>
      </c>
      <c r="AT302" s="580" t="s">
        <v>602</v>
      </c>
      <c r="AU302" s="794">
        <v>17</v>
      </c>
      <c r="AV302" s="265">
        <v>7</v>
      </c>
      <c r="AW302" s="265">
        <v>50</v>
      </c>
      <c r="AX302" s="580" t="s">
        <v>602</v>
      </c>
      <c r="AY302" s="794">
        <v>17</v>
      </c>
      <c r="AZ302" s="571"/>
      <c r="BA302" s="571"/>
      <c r="BB302" s="571">
        <v>20.48</v>
      </c>
      <c r="BC302" s="571">
        <v>5.0999999999999996</v>
      </c>
      <c r="BD302" s="571"/>
      <c r="BE302" s="571"/>
      <c r="BF302" s="571">
        <v>15.1</v>
      </c>
      <c r="BG302" s="571">
        <v>5.5</v>
      </c>
      <c r="BH302" s="571"/>
      <c r="BI302" s="571"/>
      <c r="BJ302" s="571"/>
      <c r="BK302" s="571"/>
      <c r="BL302" s="571"/>
      <c r="BM302" s="571"/>
      <c r="BN302" s="265">
        <v>30</v>
      </c>
      <c r="BO302" s="580">
        <f t="shared" ref="BO302" si="77">BN302-AO302</f>
        <v>27</v>
      </c>
      <c r="BP302" s="265">
        <v>27</v>
      </c>
      <c r="BQ302" s="787"/>
      <c r="BR302" s="580" t="s">
        <v>455</v>
      </c>
      <c r="BS302" s="787"/>
      <c r="BT302" s="787"/>
      <c r="BU302" s="787"/>
      <c r="BV302" s="787"/>
      <c r="BW302" s="787"/>
      <c r="BX302" s="787"/>
      <c r="BY302" s="787"/>
      <c r="BZ302" s="787"/>
      <c r="CA302" s="787"/>
      <c r="CB302" s="787"/>
      <c r="CC302" s="787"/>
      <c r="CD302" s="787"/>
      <c r="CE302" s="787"/>
      <c r="CF302" s="787"/>
      <c r="CG302" s="787"/>
      <c r="CH302" s="787"/>
      <c r="CI302" s="787"/>
      <c r="CJ302" s="787"/>
      <c r="CK302" s="787"/>
      <c r="CL302" s="787"/>
      <c r="CM302" s="787"/>
      <c r="CN302" s="787"/>
      <c r="CO302" s="787"/>
      <c r="CP302" s="787"/>
      <c r="CQ302" s="787"/>
      <c r="CR302" s="787"/>
      <c r="CS302" s="787"/>
      <c r="CT302" s="787"/>
      <c r="CU302" s="787"/>
      <c r="CV302" s="196"/>
      <c r="CW302" s="580" t="s">
        <v>455</v>
      </c>
      <c r="CX302" s="580"/>
      <c r="CY302" s="265"/>
      <c r="CZ302" s="265"/>
      <c r="DA302" s="265"/>
      <c r="DB302" s="265"/>
      <c r="DC302" s="265"/>
      <c r="DD302" s="265"/>
      <c r="DE302" s="265"/>
      <c r="DF302" s="265"/>
      <c r="DG302" s="265"/>
      <c r="DH302" s="265"/>
      <c r="DI302" s="265"/>
      <c r="DJ302" s="125"/>
      <c r="DK302" s="125"/>
      <c r="DL302" s="125"/>
      <c r="DM302" s="125"/>
      <c r="DN302" s="125"/>
      <c r="DO302" s="125"/>
      <c r="DP302" s="125"/>
      <c r="DQ302" s="125"/>
      <c r="DR302" s="125"/>
      <c r="DS302" s="125"/>
      <c r="DT302" s="125"/>
      <c r="DU302" s="125"/>
      <c r="DV302" s="125"/>
      <c r="DW302" s="125"/>
      <c r="DX302" s="265"/>
      <c r="DY302" s="265"/>
      <c r="DZ302" s="265"/>
      <c r="EA302" s="265"/>
      <c r="EB302" s="580" t="s">
        <v>455</v>
      </c>
      <c r="EC302" s="265"/>
      <c r="ED302" s="265"/>
      <c r="EE302" s="265"/>
      <c r="EF302" s="265"/>
      <c r="EG302" s="265"/>
      <c r="EH302" s="265"/>
      <c r="EI302" s="265"/>
      <c r="EJ302" s="265"/>
      <c r="EK302" s="265"/>
      <c r="EL302" s="265"/>
      <c r="EM302" s="265"/>
      <c r="EN302" s="265"/>
      <c r="EO302" s="125"/>
      <c r="EP302" s="125"/>
      <c r="EQ302" s="125"/>
      <c r="ER302" s="125"/>
      <c r="ES302" s="125"/>
      <c r="ET302" s="125"/>
      <c r="EU302" s="125"/>
      <c r="EV302" s="125"/>
      <c r="EW302" s="125"/>
      <c r="EX302" s="125"/>
      <c r="EY302" s="125"/>
      <c r="EZ302" s="125"/>
      <c r="FA302" s="125"/>
      <c r="FB302" s="125"/>
      <c r="FC302" s="265"/>
      <c r="FD302" s="265"/>
      <c r="FE302" s="265"/>
      <c r="FF302" s="580" t="s">
        <v>455</v>
      </c>
      <c r="FG302" s="265"/>
      <c r="FH302" s="265"/>
      <c r="FI302" s="265"/>
      <c r="FJ302" s="265"/>
      <c r="FK302" s="265"/>
      <c r="FL302" s="265"/>
      <c r="FM302" s="265"/>
      <c r="FN302" s="265"/>
      <c r="FO302" s="265"/>
      <c r="FP302" s="265"/>
      <c r="FQ302" s="265"/>
      <c r="FR302" s="265"/>
      <c r="FS302" s="265"/>
      <c r="FT302" s="265"/>
      <c r="FU302" s="265"/>
      <c r="FV302" s="265"/>
      <c r="FW302" s="265"/>
      <c r="FX302" s="265"/>
      <c r="FY302" s="265"/>
      <c r="FZ302" s="265"/>
      <c r="GA302" s="265"/>
      <c r="GB302" s="265"/>
      <c r="GC302" s="265"/>
      <c r="GD302" s="265"/>
      <c r="GE302" s="265"/>
      <c r="GF302" s="265"/>
      <c r="GG302" s="265"/>
      <c r="GH302" s="265"/>
      <c r="GI302" s="265"/>
      <c r="GJ302" s="265"/>
      <c r="GK302" s="265"/>
      <c r="GL302" s="265"/>
      <c r="GM302" s="265"/>
      <c r="GN302" s="265"/>
      <c r="GO302" s="265"/>
      <c r="GP302" s="265"/>
      <c r="GQ302" s="265"/>
      <c r="GR302" s="265"/>
      <c r="GS302" s="265"/>
      <c r="GT302" s="265"/>
      <c r="GU302" s="265"/>
      <c r="GV302" s="265"/>
      <c r="GW302" s="265"/>
      <c r="GX302" s="265"/>
      <c r="GY302" s="265"/>
      <c r="GZ302" s="265"/>
      <c r="HA302" s="265"/>
      <c r="HB302" s="265"/>
      <c r="HC302" s="265"/>
      <c r="HD302" s="580" t="s">
        <v>455</v>
      </c>
      <c r="HE302" s="265"/>
      <c r="HF302" s="265"/>
      <c r="HG302" s="265"/>
      <c r="HH302" s="265"/>
      <c r="HI302" s="265"/>
      <c r="HJ302" s="265"/>
      <c r="HK302" s="265"/>
      <c r="HL302" s="265"/>
      <c r="HM302" s="265"/>
      <c r="HN302" s="265"/>
      <c r="HO302" s="265"/>
      <c r="HP302" s="265"/>
      <c r="HQ302" s="265"/>
      <c r="HR302" s="265"/>
      <c r="HS302" s="265"/>
      <c r="HT302" s="265"/>
      <c r="HU302" s="265"/>
      <c r="HV302" s="265"/>
      <c r="HW302" s="265"/>
      <c r="HX302" s="265"/>
      <c r="HY302" s="265"/>
      <c r="HZ302" s="265"/>
      <c r="IA302" s="265"/>
      <c r="IB302" s="265"/>
      <c r="IC302" s="265"/>
      <c r="ID302" s="265"/>
      <c r="IE302" s="265"/>
      <c r="IF302" s="265"/>
      <c r="IG302" s="265"/>
      <c r="IH302" s="265"/>
      <c r="II302" s="265"/>
      <c r="IJ302" s="265"/>
      <c r="IK302" s="265"/>
      <c r="IL302" s="265"/>
      <c r="IM302" s="265"/>
      <c r="IN302" s="265"/>
      <c r="IO302" s="265"/>
      <c r="IP302" s="265"/>
      <c r="IQ302" s="265"/>
      <c r="IR302" s="265"/>
      <c r="IS302" s="580" t="s">
        <v>455</v>
      </c>
      <c r="IT302" s="265"/>
      <c r="IU302" s="265"/>
      <c r="IV302" s="265"/>
      <c r="IW302" s="265"/>
      <c r="IX302" s="265"/>
      <c r="IY302" s="265"/>
      <c r="IZ302" s="265"/>
      <c r="JA302" s="265"/>
      <c r="JB302" s="265"/>
      <c r="JC302" s="265"/>
      <c r="JD302" s="265"/>
      <c r="JE302" s="265"/>
      <c r="JF302" s="265"/>
      <c r="JG302" s="265"/>
      <c r="JH302" s="265"/>
      <c r="JI302" s="265"/>
      <c r="JJ302" s="265"/>
      <c r="JK302" s="265"/>
      <c r="JL302" s="265"/>
      <c r="JM302" s="265"/>
      <c r="JN302" s="265"/>
      <c r="JO302" s="265"/>
      <c r="JP302" s="265"/>
      <c r="JQ302" s="265"/>
      <c r="JR302" s="265"/>
      <c r="JS302" s="265"/>
      <c r="JT302" s="265"/>
      <c r="JU302" s="265"/>
      <c r="JV302" s="265"/>
      <c r="JW302" s="265"/>
      <c r="JX302" s="265"/>
      <c r="JY302" s="265"/>
      <c r="JZ302" s="265"/>
      <c r="KA302" s="265"/>
      <c r="KB302" s="265"/>
      <c r="KC302" s="265"/>
      <c r="KD302" s="265"/>
      <c r="KE302" s="580" t="s">
        <v>455</v>
      </c>
      <c r="KF302" s="265"/>
      <c r="KG302" s="265"/>
      <c r="KH302" s="265"/>
      <c r="KI302" s="265"/>
      <c r="KJ302" s="265"/>
      <c r="KK302" s="265"/>
      <c r="KL302" s="265"/>
      <c r="KM302" s="265"/>
      <c r="KN302" s="265"/>
      <c r="KO302" s="265"/>
      <c r="KP302" s="265"/>
      <c r="KQ302" s="265"/>
      <c r="KR302" s="265"/>
      <c r="KS302" s="265"/>
      <c r="KT302" s="265"/>
      <c r="KU302" s="265"/>
      <c r="KV302" s="265"/>
      <c r="KW302" s="265"/>
      <c r="KX302" s="265"/>
      <c r="KY302" s="265"/>
      <c r="KZ302" s="265"/>
      <c r="LA302" s="265"/>
      <c r="LB302" s="265"/>
      <c r="LC302" s="265"/>
      <c r="LD302" s="265"/>
      <c r="LE302" s="265"/>
      <c r="LF302" s="265"/>
      <c r="LG302" s="265"/>
      <c r="LH302" s="265"/>
      <c r="LI302" s="265"/>
      <c r="LJ302" s="265"/>
      <c r="LK302" s="265"/>
      <c r="LL302" s="265"/>
      <c r="LM302" s="265"/>
      <c r="LN302" s="265"/>
      <c r="LO302" s="265"/>
      <c r="LP302" s="265"/>
      <c r="LQ302" s="265"/>
      <c r="LR302" s="265"/>
      <c r="LS302" s="265"/>
      <c r="LT302" s="580"/>
      <c r="LU302" s="265"/>
      <c r="LV302" s="265"/>
      <c r="LW302" s="265"/>
      <c r="LX302" s="265"/>
      <c r="LY302" s="265"/>
      <c r="LZ302" s="265"/>
      <c r="MA302" s="265"/>
      <c r="MB302" s="265"/>
      <c r="MC302" s="265"/>
      <c r="MD302" s="265"/>
      <c r="ME302" s="265"/>
      <c r="MF302" s="265"/>
      <c r="MG302" s="265"/>
      <c r="MH302" s="265"/>
      <c r="MI302" s="265"/>
      <c r="MJ302" s="265"/>
      <c r="MK302" s="265"/>
      <c r="ML302" s="265"/>
      <c r="MM302" s="265"/>
      <c r="MN302" s="265"/>
      <c r="MO302" s="265"/>
      <c r="MP302" s="265"/>
      <c r="MQ302" s="265"/>
      <c r="MR302" s="265"/>
      <c r="MS302" s="265"/>
      <c r="MT302" s="265"/>
      <c r="MU302" s="265"/>
      <c r="MV302" s="265"/>
      <c r="MW302" s="265"/>
      <c r="MX302" s="265"/>
      <c r="MY302" s="265"/>
      <c r="MZ302" s="265"/>
      <c r="NA302" s="265"/>
      <c r="NB302" s="265"/>
      <c r="NC302" s="265"/>
      <c r="ND302" s="265"/>
      <c r="NE302" s="265"/>
      <c r="NF302" s="265"/>
      <c r="NG302" s="265"/>
      <c r="NH302" s="265"/>
      <c r="NI302" s="265"/>
      <c r="NJ302" s="265"/>
      <c r="NK302" s="265"/>
      <c r="NL302" s="265"/>
      <c r="NM302" s="265"/>
      <c r="NN302" s="265"/>
      <c r="NO302" s="265"/>
      <c r="NP302" s="265"/>
      <c r="NQ302" s="265"/>
      <c r="NR302" s="265"/>
      <c r="NS302" s="265"/>
      <c r="NT302" s="265"/>
      <c r="NU302" s="265"/>
      <c r="NV302" s="265"/>
      <c r="NW302" s="265"/>
      <c r="NX302" s="265"/>
      <c r="NY302" s="265"/>
      <c r="NZ302" s="265"/>
      <c r="OA302" s="265"/>
      <c r="OB302" s="265"/>
      <c r="OC302" s="265"/>
      <c r="OD302" s="265"/>
      <c r="OE302" s="265"/>
      <c r="OF302" s="265"/>
      <c r="OG302" s="265"/>
      <c r="OH302" s="265"/>
      <c r="OI302" s="265"/>
      <c r="OJ302" s="265"/>
      <c r="OK302" s="265"/>
      <c r="OL302" s="265"/>
      <c r="OM302" s="265"/>
      <c r="ON302" s="265"/>
      <c r="OO302" s="265"/>
      <c r="OP302" s="265"/>
      <c r="OQ302" s="265"/>
      <c r="OR302" s="265"/>
      <c r="OS302" s="579"/>
      <c r="OT302" s="579"/>
      <c r="OU302" s="579"/>
      <c r="OV302" s="787"/>
      <c r="OW302" s="787"/>
      <c r="OX302" s="787"/>
      <c r="OY302" s="787"/>
      <c r="OZ302" s="787"/>
      <c r="PA302" s="787"/>
      <c r="PB302" s="787"/>
      <c r="PC302" s="787"/>
      <c r="PD302" s="787"/>
      <c r="PE302" s="787"/>
      <c r="PF302" s="787"/>
      <c r="PG302" s="787"/>
      <c r="PH302" s="787"/>
      <c r="PI302" s="787"/>
      <c r="PJ302" s="787"/>
      <c r="PK302" s="787"/>
      <c r="PL302" s="787"/>
      <c r="PM302" s="787"/>
      <c r="PN302" s="787"/>
      <c r="PO302" s="787"/>
      <c r="PP302" s="787"/>
      <c r="PQ302" s="787"/>
      <c r="PR302" s="787"/>
      <c r="PS302" s="787"/>
      <c r="PT302" s="787"/>
      <c r="PU302" s="787"/>
      <c r="PV302" s="787"/>
      <c r="PW302" s="787"/>
      <c r="PX302" s="787"/>
      <c r="PY302" s="787"/>
      <c r="PZ302" s="787"/>
      <c r="QA302" s="787"/>
      <c r="QB302" s="787"/>
      <c r="QC302" s="787"/>
      <c r="QD302" s="787"/>
      <c r="QE302" s="787"/>
      <c r="QF302" s="787"/>
      <c r="QG302" s="787"/>
      <c r="QH302" s="787"/>
      <c r="QI302" s="787"/>
      <c r="QJ302" s="787"/>
      <c r="QK302" s="787"/>
      <c r="QL302" s="787"/>
      <c r="QM302" s="787"/>
      <c r="QN302" s="787"/>
      <c r="QO302" s="787"/>
      <c r="QP302" s="787"/>
      <c r="QQ302" s="787"/>
      <c r="QR302" s="787"/>
      <c r="QS302" s="787"/>
      <c r="QT302" s="787"/>
      <c r="QU302" s="787"/>
      <c r="QV302" s="787"/>
      <c r="QW302" s="787"/>
      <c r="QX302" s="787"/>
      <c r="QY302" s="787"/>
      <c r="QZ302" s="787"/>
      <c r="RA302" s="787"/>
      <c r="RB302" s="787"/>
      <c r="RC302" s="787"/>
      <c r="RD302" s="787"/>
      <c r="RE302" s="787"/>
      <c r="RF302" s="787"/>
      <c r="RG302" s="787"/>
      <c r="RH302" s="787"/>
      <c r="RI302" s="787"/>
      <c r="RJ302" s="787"/>
      <c r="RK302" s="787"/>
      <c r="RL302" s="787"/>
      <c r="RM302" s="787"/>
      <c r="RN302" s="787"/>
      <c r="RO302" s="787"/>
      <c r="RP302" s="787"/>
      <c r="RQ302" s="787"/>
      <c r="RR302" s="787"/>
      <c r="RS302" s="787"/>
      <c r="RT302" s="787"/>
      <c r="RU302" s="787"/>
      <c r="RV302" s="787"/>
      <c r="RW302" s="787"/>
      <c r="RX302" s="787"/>
      <c r="RY302" s="787"/>
      <c r="RZ302" s="787"/>
      <c r="SA302" s="787"/>
      <c r="SB302" s="787"/>
      <c r="SC302" s="787"/>
      <c r="SD302" s="787"/>
      <c r="SE302" s="787"/>
      <c r="SF302" s="787"/>
      <c r="SG302" s="787"/>
      <c r="SH302" s="787"/>
      <c r="SI302" s="787"/>
      <c r="SJ302" s="787"/>
      <c r="SK302" s="787"/>
      <c r="SL302" s="787"/>
      <c r="SM302" s="787"/>
      <c r="SN302" s="787"/>
      <c r="SO302" s="787"/>
      <c r="SP302" s="787"/>
      <c r="SQ302" s="787"/>
      <c r="SR302" s="787"/>
      <c r="SS302" s="787"/>
      <c r="ST302" s="787"/>
      <c r="SU302" s="787"/>
      <c r="SV302" s="787"/>
      <c r="SW302" s="787"/>
      <c r="SX302" s="787"/>
      <c r="SY302" s="787"/>
      <c r="SZ302" s="787"/>
      <c r="TA302" s="787"/>
      <c r="TB302" s="787"/>
      <c r="TC302" s="787"/>
      <c r="TD302" s="787"/>
      <c r="TE302" s="787"/>
      <c r="TF302" s="787"/>
      <c r="TG302" s="787"/>
      <c r="TH302" s="787"/>
      <c r="TI302" s="787"/>
      <c r="TJ302" s="787"/>
      <c r="TK302" s="787"/>
      <c r="TL302" s="787"/>
      <c r="TM302" s="787"/>
      <c r="TN302" s="787"/>
      <c r="TO302" s="787"/>
      <c r="TP302" s="787"/>
      <c r="TQ302" s="787"/>
      <c r="TR302" s="787"/>
      <c r="TS302" s="787"/>
      <c r="TT302" s="787"/>
      <c r="TU302" s="787"/>
      <c r="TV302" s="787"/>
      <c r="TW302" s="787"/>
      <c r="TX302" s="787"/>
      <c r="TY302" s="787"/>
      <c r="TZ302" s="787"/>
      <c r="UA302" s="787"/>
      <c r="UB302" s="787"/>
      <c r="UC302" s="787"/>
      <c r="UD302" s="787"/>
      <c r="UE302" s="787"/>
      <c r="UF302" s="787"/>
      <c r="UG302" s="787"/>
      <c r="UH302" s="787"/>
      <c r="UI302" s="787"/>
      <c r="UJ302" s="787"/>
      <c r="UK302" s="787"/>
      <c r="UL302" s="787"/>
      <c r="UM302" s="787"/>
      <c r="UN302" s="787"/>
      <c r="UO302" s="787"/>
      <c r="UP302" s="787"/>
      <c r="UQ302" s="787"/>
      <c r="UR302" s="787"/>
      <c r="US302" s="787"/>
      <c r="UT302" s="787"/>
      <c r="UU302" s="787"/>
      <c r="UV302" s="787"/>
      <c r="UW302" s="787"/>
      <c r="UX302" s="787"/>
      <c r="UY302" s="787"/>
      <c r="UZ302" s="787"/>
      <c r="VA302" s="787"/>
      <c r="VB302" s="787"/>
      <c r="VC302" s="787"/>
      <c r="VD302" s="787"/>
      <c r="VE302" s="787"/>
      <c r="VF302" s="787"/>
      <c r="VG302" s="787"/>
      <c r="VH302" s="787"/>
      <c r="VI302" s="787"/>
      <c r="VJ302" s="787"/>
      <c r="VK302" s="787"/>
      <c r="VL302" s="787"/>
      <c r="VM302" s="787"/>
      <c r="VN302" s="787"/>
      <c r="VO302" s="787"/>
      <c r="VP302" s="787"/>
      <c r="VQ302" s="787"/>
      <c r="VR302" s="787"/>
      <c r="VS302" s="787"/>
      <c r="VT302" s="787"/>
      <c r="VU302" s="787"/>
      <c r="VV302" s="787"/>
      <c r="VW302" s="787"/>
      <c r="VX302" s="787"/>
      <c r="VY302" s="787"/>
      <c r="VZ302" s="787"/>
      <c r="WA302" s="787"/>
      <c r="WB302" s="787"/>
      <c r="WC302" s="787"/>
      <c r="WD302" s="787"/>
      <c r="WE302" s="787"/>
      <c r="WF302" s="787"/>
      <c r="WG302" s="787"/>
      <c r="WH302" s="787"/>
      <c r="WI302" s="787"/>
      <c r="WJ302" s="787"/>
      <c r="WK302" s="787"/>
      <c r="WL302" s="787"/>
      <c r="WM302" s="787"/>
      <c r="WN302" s="787"/>
      <c r="WO302" s="787"/>
      <c r="WP302" s="787"/>
      <c r="WQ302" s="787"/>
      <c r="WR302" s="787"/>
      <c r="WS302" s="787"/>
      <c r="WT302" s="787"/>
      <c r="WU302" s="787"/>
      <c r="WV302" s="787"/>
      <c r="WW302" s="787"/>
      <c r="WX302" s="787"/>
      <c r="WY302" s="787"/>
      <c r="WZ302" s="787"/>
      <c r="XA302" s="787"/>
      <c r="XB302" s="787"/>
      <c r="XC302" s="787"/>
      <c r="XD302" s="787"/>
      <c r="XE302" s="787"/>
      <c r="XF302" s="787"/>
      <c r="XG302" s="787"/>
      <c r="XH302" s="787"/>
      <c r="XI302" s="787"/>
      <c r="XJ302" s="787"/>
      <c r="XK302" s="787"/>
      <c r="XL302" s="787"/>
      <c r="XM302" s="787"/>
      <c r="XN302" s="787"/>
      <c r="XO302" s="787"/>
      <c r="XP302" s="787"/>
      <c r="XQ302" s="787"/>
      <c r="XR302" s="787"/>
      <c r="XS302" s="787"/>
      <c r="XT302" s="787"/>
      <c r="XU302" s="787"/>
      <c r="XV302" s="787"/>
      <c r="XW302" s="787"/>
      <c r="XX302" s="787"/>
      <c r="XY302" s="787"/>
      <c r="XZ302" s="787"/>
      <c r="YA302" s="787"/>
      <c r="YB302" s="787"/>
      <c r="YC302" s="787"/>
      <c r="YD302" s="787"/>
      <c r="YE302" s="787"/>
      <c r="YF302" s="787"/>
      <c r="YG302" s="787"/>
      <c r="YH302" s="787"/>
      <c r="YI302" s="787"/>
      <c r="YJ302" s="787"/>
      <c r="YK302" s="787"/>
      <c r="YL302" s="787"/>
      <c r="YM302" s="787"/>
      <c r="YN302" s="787"/>
      <c r="YO302" s="787"/>
      <c r="YP302" s="787"/>
      <c r="YQ302" s="787"/>
      <c r="YR302" s="787"/>
      <c r="YS302" s="787"/>
      <c r="YT302" s="787"/>
      <c r="YU302" s="787"/>
      <c r="YV302" s="787"/>
      <c r="YW302" s="787"/>
      <c r="YX302" s="787"/>
      <c r="YY302" s="787"/>
      <c r="YZ302" s="787"/>
      <c r="ZA302" s="787"/>
      <c r="ZB302" s="787"/>
      <c r="ZC302" s="787"/>
      <c r="ZD302" s="787"/>
      <c r="ZE302" s="787"/>
      <c r="ZF302" s="787"/>
      <c r="ZG302" s="787"/>
      <c r="ZH302" s="787"/>
      <c r="ZI302" s="787"/>
      <c r="ZJ302" s="787"/>
      <c r="ZK302" s="787"/>
      <c r="ZL302" s="787"/>
      <c r="ZM302" s="787"/>
      <c r="ZN302" s="787"/>
      <c r="ZO302" s="787"/>
      <c r="ZP302" s="787"/>
      <c r="ZQ302" s="787"/>
      <c r="ZR302" s="787"/>
      <c r="ZS302" s="787"/>
      <c r="ZT302" s="787"/>
      <c r="ZU302" s="787"/>
      <c r="ZV302" s="787"/>
      <c r="ZW302" s="787"/>
      <c r="ZX302" s="787"/>
      <c r="ZY302" s="787"/>
      <c r="ZZ302" s="787"/>
      <c r="AAA302" s="787"/>
      <c r="AAB302" s="787"/>
      <c r="AAC302" s="787"/>
      <c r="AAD302" s="787"/>
      <c r="AAE302" s="787"/>
      <c r="AAF302" s="787"/>
      <c r="AAG302" s="787"/>
      <c r="AAH302" s="787"/>
      <c r="AAI302" s="787"/>
      <c r="AAJ302" s="787"/>
      <c r="AAK302" s="787"/>
      <c r="AAL302" s="787"/>
      <c r="AAM302" s="787"/>
      <c r="AAN302" s="787"/>
      <c r="AAO302" s="787"/>
      <c r="AAP302" s="787"/>
      <c r="AAQ302" s="787"/>
      <c r="AAR302" s="787"/>
      <c r="AAS302" s="787"/>
      <c r="AAT302" s="787"/>
      <c r="AAU302" s="787"/>
      <c r="AAV302" s="787"/>
      <c r="AAW302" s="787"/>
      <c r="AAX302" s="787"/>
      <c r="AAY302" s="787"/>
      <c r="AAZ302" s="787"/>
      <c r="ABA302" s="787"/>
      <c r="ABB302" s="787"/>
      <c r="ABC302" s="787"/>
      <c r="ABD302" s="787"/>
      <c r="ABE302" s="787"/>
      <c r="ABF302" s="787"/>
      <c r="ABG302" s="787"/>
      <c r="ABH302" s="787"/>
      <c r="ABI302" s="787"/>
      <c r="ABJ302" s="787"/>
      <c r="ABK302" s="787"/>
      <c r="ABL302" s="787"/>
      <c r="ABM302" s="787"/>
      <c r="ABN302" s="787"/>
      <c r="ABO302" s="787"/>
      <c r="ABP302" s="787"/>
      <c r="ABQ302" s="787"/>
      <c r="ABR302" s="787"/>
      <c r="ABS302" s="787"/>
      <c r="ABT302" s="787"/>
      <c r="ABU302" s="787"/>
      <c r="ABV302" s="787"/>
      <c r="ABW302" s="787"/>
      <c r="ABX302" s="787"/>
      <c r="ABY302" s="787"/>
      <c r="ABZ302" s="787"/>
      <c r="ACA302" s="787"/>
      <c r="ACB302" s="787"/>
      <c r="ACC302" s="787"/>
      <c r="ACD302" s="787"/>
      <c r="ACE302" s="787"/>
      <c r="ACF302" s="787"/>
      <c r="ACG302" s="787"/>
      <c r="ACH302" s="787"/>
      <c r="ACI302" s="787"/>
      <c r="ACJ302" s="787"/>
      <c r="ACK302" s="787"/>
      <c r="ACL302" s="787"/>
      <c r="ACM302" s="787"/>
      <c r="ACN302" s="787"/>
      <c r="ACO302" s="787"/>
      <c r="ACP302" s="787"/>
      <c r="ACQ302" s="787"/>
      <c r="ACR302" s="787"/>
      <c r="ACS302" s="787"/>
      <c r="ACT302" s="787"/>
      <c r="ACU302" s="787"/>
      <c r="ACV302" s="787"/>
      <c r="ACW302" s="787"/>
      <c r="ACX302" s="787"/>
      <c r="ACY302" s="787"/>
      <c r="ACZ302" s="787"/>
      <c r="ADA302" s="787"/>
      <c r="ADB302" s="787"/>
      <c r="ADC302" s="787"/>
      <c r="ADD302" s="787"/>
      <c r="ADE302" s="787"/>
      <c r="ADF302" s="787"/>
      <c r="ADG302" s="787"/>
      <c r="ADH302" s="787"/>
      <c r="ADI302" s="787"/>
      <c r="ADJ302" s="787"/>
      <c r="ADK302" s="787"/>
      <c r="ADL302" s="787"/>
      <c r="ADM302" s="787"/>
      <c r="ADN302" s="787"/>
      <c r="ADO302" s="787"/>
      <c r="ADP302" s="787"/>
      <c r="ADQ302" s="787"/>
      <c r="ADR302" s="787"/>
      <c r="ADS302" s="787"/>
      <c r="ADT302" s="787"/>
      <c r="ADU302" s="787"/>
      <c r="ADV302" s="787"/>
      <c r="ADW302" s="787"/>
      <c r="ADX302" s="787"/>
      <c r="ADY302" s="787"/>
      <c r="ADZ302" s="787"/>
      <c r="AEA302" s="787"/>
      <c r="AEB302" s="787"/>
      <c r="AEC302" s="787"/>
      <c r="AED302" s="787"/>
      <c r="AEE302" s="787"/>
      <c r="AEF302" s="787"/>
      <c r="AEG302" s="787"/>
      <c r="AEH302" s="787"/>
      <c r="AEI302" s="787"/>
      <c r="AEJ302" s="787"/>
      <c r="AEK302" s="787"/>
      <c r="AEL302" s="787"/>
      <c r="AEM302" s="787"/>
      <c r="AEN302" s="787"/>
      <c r="AEO302" s="787"/>
      <c r="AEP302" s="787"/>
      <c r="AEQ302" s="787"/>
      <c r="AER302" s="787"/>
      <c r="AES302" s="787"/>
      <c r="AET302" s="787"/>
      <c r="AEU302" s="787"/>
      <c r="AEV302" s="787"/>
      <c r="AEW302" s="787"/>
      <c r="AEX302" s="787"/>
      <c r="AEY302" s="787"/>
      <c r="AEZ302" s="787"/>
      <c r="AFA302" s="787"/>
      <c r="AFB302" s="787"/>
      <c r="AFC302" s="787"/>
      <c r="AFD302" s="787"/>
      <c r="AFE302" s="787"/>
      <c r="AFF302" s="787"/>
      <c r="AFG302" s="787"/>
      <c r="AFH302" s="787"/>
      <c r="AFI302" s="787"/>
      <c r="AFJ302" s="787"/>
      <c r="AFK302" s="787"/>
      <c r="AFL302" s="787"/>
      <c r="AFM302" s="787"/>
      <c r="AFN302" s="787"/>
      <c r="AFO302" s="787"/>
      <c r="AFP302" s="787"/>
      <c r="AFQ302" s="787"/>
      <c r="AFR302" s="787"/>
      <c r="AFS302" s="787"/>
      <c r="AFT302" s="787"/>
    </row>
    <row r="303" spans="1:852" s="211" customFormat="1">
      <c r="A303" s="212" t="s">
        <v>3576</v>
      </c>
      <c r="B303" s="794" t="s">
        <v>10731</v>
      </c>
      <c r="C303" s="840" t="str">
        <f>IF(Severity!F303&gt;=0.5,"YES","NO")</f>
        <v>NO</v>
      </c>
      <c r="D303" s="840" t="str">
        <f>IF(Severity!G303&gt;=0.5,"YES","NO")</f>
        <v>YES</v>
      </c>
      <c r="E303" s="266">
        <v>16</v>
      </c>
      <c r="F303" s="266">
        <v>2</v>
      </c>
      <c r="G303" s="270" t="s">
        <v>2904</v>
      </c>
      <c r="H303" s="270" t="s">
        <v>749</v>
      </c>
      <c r="I303" s="270">
        <v>0</v>
      </c>
      <c r="J303" s="270">
        <v>5</v>
      </c>
      <c r="K303" s="270" t="s">
        <v>602</v>
      </c>
      <c r="L303" s="270">
        <v>17</v>
      </c>
      <c r="M303" s="265">
        <v>5</v>
      </c>
      <c r="N303" s="270">
        <v>6</v>
      </c>
      <c r="O303" s="270" t="s">
        <v>602</v>
      </c>
      <c r="P303" s="270">
        <v>17</v>
      </c>
      <c r="Q303" s="265">
        <v>7</v>
      </c>
      <c r="R303" s="265">
        <v>50</v>
      </c>
      <c r="S303" s="270" t="s">
        <v>602</v>
      </c>
      <c r="T303" s="270">
        <v>17</v>
      </c>
      <c r="U303" s="265"/>
      <c r="V303" s="265"/>
      <c r="W303" s="125">
        <v>22.3</v>
      </c>
      <c r="X303" s="125">
        <v>4.2</v>
      </c>
      <c r="Y303" s="125"/>
      <c r="Z303" s="125"/>
      <c r="AA303" s="125">
        <v>10.8</v>
      </c>
      <c r="AB303" s="125">
        <v>7.6</v>
      </c>
      <c r="AC303" s="125"/>
      <c r="AD303" s="125"/>
      <c r="AE303" s="114"/>
      <c r="AF303" s="125"/>
      <c r="AG303" s="125"/>
      <c r="AH303" s="125"/>
      <c r="AI303" s="265">
        <v>17</v>
      </c>
      <c r="AJ303" s="267">
        <f t="shared" ref="AJ303:AJ315" si="78">AI303-J303</f>
        <v>12</v>
      </c>
      <c r="AK303" s="265">
        <v>12</v>
      </c>
      <c r="AL303" s="270" t="s">
        <v>3425</v>
      </c>
      <c r="AM303" s="270" t="s">
        <v>455</v>
      </c>
      <c r="AN303" s="270">
        <v>0</v>
      </c>
      <c r="AO303" s="270">
        <v>2</v>
      </c>
      <c r="AP303" s="270" t="s">
        <v>602</v>
      </c>
      <c r="AQ303" s="270">
        <v>17</v>
      </c>
      <c r="AR303" s="265">
        <v>8</v>
      </c>
      <c r="AS303" s="265">
        <v>6</v>
      </c>
      <c r="AT303" s="270" t="s">
        <v>602</v>
      </c>
      <c r="AU303" s="270">
        <v>17</v>
      </c>
      <c r="AV303" s="265">
        <v>9</v>
      </c>
      <c r="AW303" s="265">
        <v>50</v>
      </c>
      <c r="AX303" s="270" t="s">
        <v>602</v>
      </c>
      <c r="AY303" s="270">
        <v>17</v>
      </c>
      <c r="AZ303" s="265"/>
      <c r="BA303" s="265"/>
      <c r="BB303" s="114">
        <v>21.5</v>
      </c>
      <c r="BC303" s="114">
        <v>9.3000000000000007</v>
      </c>
      <c r="BD303" s="114"/>
      <c r="BE303" s="114"/>
      <c r="BF303" s="114">
        <v>7.41</v>
      </c>
      <c r="BG303" s="114">
        <v>4.9000000000000004</v>
      </c>
      <c r="BH303" s="114"/>
      <c r="BI303" s="114"/>
      <c r="BJ303" s="114"/>
      <c r="BK303" s="114"/>
      <c r="BL303" s="114"/>
      <c r="BM303" s="114"/>
      <c r="BN303" s="265">
        <v>14</v>
      </c>
      <c r="BO303" s="270">
        <f t="shared" ref="BO303:BO315" si="79">BN303-AO303</f>
        <v>12</v>
      </c>
      <c r="BP303" s="265">
        <v>12</v>
      </c>
      <c r="BQ303" s="270"/>
      <c r="BR303" s="270" t="s">
        <v>455</v>
      </c>
      <c r="BS303" s="270"/>
      <c r="BT303" s="265"/>
      <c r="BU303" s="270"/>
      <c r="BV303" s="265"/>
      <c r="BW303" s="265"/>
      <c r="BX303" s="217"/>
      <c r="BY303" s="90"/>
      <c r="BZ303" s="217"/>
      <c r="CA303" s="217"/>
      <c r="CB303" s="217"/>
      <c r="CC303" s="217"/>
      <c r="CD303" s="217"/>
      <c r="CE303" s="217"/>
      <c r="CF303" s="217"/>
      <c r="CG303" s="92"/>
      <c r="CH303" s="92"/>
      <c r="CI303" s="92"/>
      <c r="CJ303" s="92"/>
      <c r="CK303" s="92"/>
      <c r="CL303" s="92"/>
      <c r="CM303" s="92"/>
      <c r="CN303" s="92"/>
      <c r="CO303" s="92"/>
      <c r="CP303" s="92"/>
      <c r="CQ303" s="92"/>
      <c r="CR303" s="92"/>
      <c r="CS303" s="217"/>
      <c r="CT303" s="217"/>
      <c r="CU303" s="217"/>
      <c r="CV303" s="270"/>
      <c r="CW303" s="270" t="s">
        <v>455</v>
      </c>
      <c r="CX303" s="90"/>
      <c r="CY303" s="217"/>
      <c r="CZ303" s="217"/>
      <c r="DA303" s="217"/>
      <c r="DB303" s="217"/>
      <c r="DC303" s="217"/>
      <c r="DD303" s="217"/>
      <c r="DE303" s="217"/>
      <c r="DF303" s="217"/>
      <c r="DG303" s="217"/>
      <c r="DH303" s="217"/>
      <c r="DI303" s="217"/>
      <c r="DJ303" s="183"/>
      <c r="DK303" s="183"/>
      <c r="DL303" s="183"/>
      <c r="DM303" s="183"/>
      <c r="DN303" s="183"/>
      <c r="DO303" s="183"/>
      <c r="DP303" s="183"/>
      <c r="DQ303" s="183"/>
      <c r="DR303" s="183"/>
      <c r="DS303" s="183"/>
      <c r="DT303" s="183"/>
      <c r="DU303" s="183"/>
      <c r="DV303" s="183"/>
      <c r="DW303" s="183"/>
      <c r="DX303" s="217"/>
      <c r="DY303" s="217"/>
      <c r="DZ303" s="217"/>
      <c r="EA303" s="217"/>
      <c r="EB303" s="270" t="s">
        <v>455</v>
      </c>
      <c r="EC303" s="217"/>
      <c r="ED303" s="217"/>
      <c r="EE303" s="217"/>
      <c r="EF303" s="217"/>
      <c r="EG303" s="217"/>
      <c r="EH303" s="217"/>
      <c r="EI303" s="217"/>
      <c r="EJ303" s="217"/>
      <c r="EK303" s="217"/>
      <c r="EL303" s="217"/>
      <c r="EM303" s="217"/>
      <c r="EN303" s="217"/>
      <c r="EO303" s="183"/>
      <c r="EP303" s="183"/>
      <c r="EQ303" s="183"/>
      <c r="ER303" s="183"/>
      <c r="ES303" s="183"/>
      <c r="ET303" s="183"/>
      <c r="EU303" s="183"/>
      <c r="EV303" s="183"/>
      <c r="EW303" s="183"/>
      <c r="EX303" s="183"/>
      <c r="EY303" s="183"/>
      <c r="EZ303" s="183"/>
      <c r="FA303" s="183"/>
      <c r="FB303" s="183"/>
      <c r="FC303" s="217"/>
      <c r="FD303" s="217"/>
      <c r="FE303" s="217"/>
      <c r="FF303" s="270" t="s">
        <v>455</v>
      </c>
      <c r="FG303" s="217"/>
      <c r="FH303" s="217"/>
      <c r="FI303" s="217"/>
      <c r="FJ303" s="217"/>
      <c r="FK303" s="217"/>
      <c r="FL303" s="217"/>
      <c r="FM303" s="217"/>
      <c r="FN303" s="217"/>
      <c r="FO303" s="217"/>
      <c r="FP303" s="217"/>
      <c r="FQ303" s="217"/>
      <c r="FR303" s="217"/>
      <c r="FS303" s="217"/>
      <c r="FT303" s="217"/>
      <c r="FU303" s="217"/>
      <c r="FV303" s="217"/>
      <c r="FW303" s="217"/>
      <c r="FX303" s="217"/>
      <c r="FY303" s="217"/>
      <c r="FZ303" s="217"/>
      <c r="GA303" s="217"/>
      <c r="GB303" s="217"/>
      <c r="GC303" s="217"/>
      <c r="GD303" s="217"/>
      <c r="GE303" s="217"/>
      <c r="GF303" s="217"/>
      <c r="GG303" s="217"/>
      <c r="GH303" s="217"/>
      <c r="GI303" s="217"/>
      <c r="GJ303" s="217"/>
      <c r="GK303" s="217"/>
      <c r="GL303" s="217"/>
      <c r="GM303" s="217"/>
      <c r="GN303" s="217"/>
      <c r="GO303" s="217"/>
      <c r="GP303" s="217"/>
      <c r="GQ303" s="217"/>
      <c r="GR303" s="217"/>
      <c r="GS303" s="217"/>
      <c r="GT303" s="217"/>
      <c r="GU303" s="217"/>
      <c r="GV303" s="217"/>
      <c r="GW303" s="217"/>
      <c r="GX303" s="217"/>
      <c r="GY303" s="217"/>
      <c r="GZ303" s="217"/>
      <c r="HA303" s="217"/>
      <c r="HB303" s="217"/>
      <c r="HC303" s="217"/>
      <c r="HD303" s="270" t="s">
        <v>455</v>
      </c>
      <c r="HE303" s="217"/>
      <c r="HF303" s="217"/>
      <c r="HG303" s="217"/>
      <c r="HH303" s="217"/>
      <c r="HI303" s="217"/>
      <c r="HJ303" s="217"/>
      <c r="HK303" s="217"/>
      <c r="HL303" s="217"/>
      <c r="HM303" s="217"/>
      <c r="HN303" s="217"/>
      <c r="HO303" s="217"/>
      <c r="HP303" s="217"/>
      <c r="HQ303" s="217"/>
      <c r="HR303" s="217"/>
      <c r="HS303" s="217"/>
      <c r="HT303" s="217"/>
      <c r="HU303" s="217"/>
      <c r="HV303" s="217"/>
      <c r="HW303" s="217"/>
      <c r="HX303" s="217"/>
      <c r="HY303" s="217"/>
      <c r="HZ303" s="217"/>
      <c r="IA303" s="217"/>
      <c r="IB303" s="217"/>
      <c r="IC303" s="217"/>
      <c r="ID303" s="217"/>
      <c r="IE303" s="217"/>
      <c r="IF303" s="217"/>
      <c r="IG303" s="217"/>
      <c r="IH303" s="217"/>
      <c r="II303" s="217"/>
      <c r="IJ303" s="217"/>
      <c r="IK303" s="217"/>
      <c r="IL303" s="217"/>
      <c r="IM303" s="217"/>
      <c r="IN303" s="217"/>
      <c r="IO303" s="217"/>
      <c r="IP303" s="217"/>
      <c r="IQ303" s="217"/>
      <c r="IR303" s="217"/>
      <c r="IS303" s="270" t="s">
        <v>455</v>
      </c>
      <c r="IT303" s="217"/>
      <c r="IU303" s="217"/>
      <c r="IV303" s="217"/>
      <c r="IW303" s="217"/>
      <c r="IX303" s="217"/>
      <c r="IY303" s="217"/>
      <c r="IZ303" s="217"/>
      <c r="JA303" s="217"/>
      <c r="JB303" s="217"/>
      <c r="JC303" s="217"/>
      <c r="JD303" s="217"/>
      <c r="JE303" s="217"/>
      <c r="JF303" s="217"/>
      <c r="JG303" s="217"/>
      <c r="JH303" s="217"/>
      <c r="JI303" s="217"/>
      <c r="JJ303" s="217"/>
      <c r="JK303" s="217"/>
      <c r="JL303" s="217"/>
      <c r="JM303" s="217"/>
      <c r="JN303" s="217"/>
      <c r="JO303" s="217"/>
      <c r="JP303" s="217"/>
      <c r="JQ303" s="217"/>
      <c r="JR303" s="217"/>
      <c r="JS303" s="217"/>
      <c r="JT303" s="217"/>
      <c r="JU303" s="217"/>
      <c r="JV303" s="217"/>
      <c r="JW303" s="217"/>
      <c r="JX303" s="217"/>
      <c r="JY303" s="217"/>
      <c r="JZ303" s="217"/>
      <c r="KA303" s="217"/>
      <c r="KB303" s="217"/>
      <c r="KC303" s="217"/>
      <c r="KD303" s="217"/>
      <c r="KE303" s="270" t="s">
        <v>455</v>
      </c>
      <c r="KF303" s="217"/>
      <c r="KG303" s="217"/>
      <c r="KH303" s="217"/>
      <c r="KI303" s="217"/>
      <c r="KJ303" s="217"/>
      <c r="KK303" s="217"/>
      <c r="KL303" s="217"/>
      <c r="KM303" s="217"/>
      <c r="KN303" s="217"/>
      <c r="KO303" s="217"/>
      <c r="KP303" s="217"/>
      <c r="KQ303" s="217"/>
      <c r="KR303" s="217"/>
      <c r="KS303" s="217"/>
      <c r="KT303" s="217"/>
      <c r="KU303" s="217"/>
      <c r="KV303" s="217"/>
      <c r="KW303" s="217"/>
      <c r="KX303" s="217"/>
      <c r="KY303" s="217"/>
      <c r="KZ303" s="217"/>
      <c r="LA303" s="217"/>
      <c r="LB303" s="217"/>
      <c r="LC303" s="217"/>
      <c r="LD303" s="217"/>
      <c r="LE303" s="217"/>
      <c r="LF303" s="217"/>
      <c r="LG303" s="217"/>
      <c r="LH303" s="217"/>
      <c r="LI303" s="217"/>
      <c r="LJ303" s="217"/>
      <c r="LK303" s="217"/>
      <c r="LL303" s="217"/>
      <c r="LM303" s="217"/>
      <c r="LN303" s="217"/>
      <c r="LO303" s="217"/>
      <c r="LP303" s="217"/>
      <c r="LQ303" s="217"/>
      <c r="LR303" s="217"/>
      <c r="LS303" s="217"/>
      <c r="LT303" s="270" t="s">
        <v>455</v>
      </c>
      <c r="LU303" s="217"/>
      <c r="LV303" s="217"/>
      <c r="LW303" s="217"/>
      <c r="LX303" s="217"/>
      <c r="LY303" s="217"/>
      <c r="LZ303" s="217"/>
      <c r="MA303" s="217"/>
      <c r="MB303" s="217"/>
      <c r="MC303" s="217"/>
      <c r="MD303" s="217"/>
      <c r="ME303" s="217"/>
      <c r="MF303" s="217"/>
      <c r="MG303" s="217"/>
      <c r="MH303" s="217"/>
      <c r="MI303" s="217"/>
      <c r="MJ303" s="217"/>
      <c r="MK303" s="217"/>
      <c r="ML303" s="217"/>
      <c r="MM303" s="217"/>
      <c r="MN303" s="217"/>
      <c r="MO303" s="217"/>
      <c r="MP303" s="217"/>
      <c r="MQ303" s="217"/>
      <c r="MR303" s="217"/>
      <c r="MS303" s="217"/>
      <c r="MT303" s="217"/>
      <c r="MU303" s="217"/>
      <c r="MV303" s="217"/>
      <c r="MW303" s="217"/>
      <c r="MX303" s="217"/>
      <c r="MY303" s="217"/>
      <c r="MZ303" s="217"/>
      <c r="NA303" s="217"/>
      <c r="NB303" s="217"/>
      <c r="NC303" s="217"/>
      <c r="ND303" s="217"/>
      <c r="NE303" s="217"/>
      <c r="NF303" s="217"/>
      <c r="NG303" s="217"/>
      <c r="NH303" s="217"/>
      <c r="NI303" s="217"/>
      <c r="NJ303" s="217"/>
      <c r="NK303" s="217"/>
      <c r="NL303" s="217"/>
      <c r="NM303" s="217"/>
      <c r="NN303" s="217"/>
      <c r="NO303" s="217"/>
      <c r="NP303" s="217"/>
      <c r="NQ303" s="217"/>
      <c r="NR303" s="217"/>
      <c r="NS303" s="217"/>
      <c r="NT303" s="217"/>
      <c r="NU303" s="217"/>
      <c r="NV303" s="217"/>
      <c r="NW303" s="217"/>
      <c r="NX303" s="217"/>
      <c r="NY303" s="217"/>
      <c r="NZ303" s="217"/>
      <c r="OA303" s="217"/>
      <c r="OB303" s="217"/>
      <c r="OC303" s="217"/>
      <c r="OD303" s="217"/>
      <c r="OE303" s="217"/>
      <c r="OF303" s="217"/>
      <c r="OG303" s="217"/>
      <c r="OH303" s="217"/>
      <c r="OI303" s="217"/>
      <c r="OJ303" s="217"/>
      <c r="OK303" s="217"/>
      <c r="OL303" s="217"/>
      <c r="OM303" s="217"/>
      <c r="ON303" s="217"/>
      <c r="OO303" s="217"/>
      <c r="OP303" s="217"/>
      <c r="OQ303" s="217"/>
      <c r="OR303" s="217"/>
      <c r="OS303" s="267"/>
      <c r="OT303" s="267"/>
      <c r="OU303" s="267"/>
      <c r="OV303" s="223"/>
      <c r="OW303" s="223"/>
      <c r="OX303" s="223"/>
      <c r="OY303" s="223"/>
      <c r="OZ303" s="223"/>
      <c r="PA303" s="223"/>
      <c r="PB303" s="223"/>
      <c r="PC303" s="223"/>
      <c r="PD303" s="223"/>
      <c r="PE303" s="223"/>
      <c r="PF303" s="223"/>
      <c r="PG303" s="223"/>
      <c r="PH303" s="223"/>
      <c r="PI303" s="223"/>
      <c r="PJ303" s="223"/>
      <c r="PK303" s="223"/>
      <c r="PL303" s="223"/>
      <c r="PM303" s="223"/>
      <c r="PN303" s="223"/>
      <c r="PO303" s="223"/>
      <c r="PP303" s="223"/>
      <c r="PQ303" s="223"/>
      <c r="PR303" s="223"/>
      <c r="PS303" s="223"/>
      <c r="PT303" s="223"/>
      <c r="PU303" s="223"/>
      <c r="PV303" s="223"/>
      <c r="PW303" s="223"/>
      <c r="PX303" s="223"/>
      <c r="PY303" s="223"/>
      <c r="PZ303" s="223"/>
      <c r="QA303" s="223"/>
      <c r="QB303" s="223"/>
      <c r="QC303" s="223"/>
      <c r="QD303" s="223"/>
      <c r="QE303" s="223"/>
      <c r="QF303" s="223"/>
      <c r="QG303" s="223"/>
      <c r="QH303" s="223"/>
      <c r="QI303" s="223"/>
      <c r="QJ303" s="223"/>
      <c r="QK303" s="223"/>
      <c r="QL303" s="223"/>
      <c r="QM303" s="223"/>
      <c r="QN303" s="223"/>
      <c r="QO303" s="223"/>
      <c r="QP303" s="223"/>
      <c r="QQ303" s="223"/>
      <c r="QR303" s="223"/>
      <c r="QS303" s="223"/>
      <c r="QT303" s="223"/>
      <c r="QU303" s="223"/>
      <c r="QV303" s="223"/>
      <c r="QW303" s="223"/>
      <c r="QX303" s="223"/>
      <c r="QY303" s="223"/>
      <c r="QZ303" s="223"/>
      <c r="RA303" s="223"/>
      <c r="RB303" s="223"/>
      <c r="RC303" s="223"/>
      <c r="RD303" s="223"/>
      <c r="RE303" s="223"/>
      <c r="RF303" s="223"/>
      <c r="RG303" s="223"/>
      <c r="RH303" s="223"/>
      <c r="RI303" s="223"/>
      <c r="RJ303" s="223"/>
      <c r="RK303" s="223"/>
      <c r="RL303" s="223"/>
      <c r="RM303" s="223"/>
      <c r="RN303" s="223"/>
      <c r="RO303" s="223"/>
      <c r="RP303" s="223"/>
      <c r="RQ303" s="223"/>
      <c r="RR303" s="223"/>
      <c r="RS303" s="223"/>
      <c r="RT303" s="223"/>
      <c r="RU303" s="223"/>
      <c r="RV303" s="223"/>
      <c r="RW303" s="223"/>
      <c r="RX303" s="223"/>
      <c r="RY303" s="223"/>
      <c r="RZ303" s="223"/>
      <c r="SA303" s="223"/>
      <c r="SB303" s="223"/>
      <c r="SC303" s="223"/>
      <c r="SD303" s="223"/>
      <c r="SE303" s="223"/>
      <c r="SF303" s="223"/>
      <c r="SG303" s="223"/>
      <c r="SH303" s="223"/>
      <c r="SI303" s="223"/>
      <c r="SJ303" s="223"/>
      <c r="SK303" s="223"/>
      <c r="SL303" s="223"/>
      <c r="SM303" s="223"/>
      <c r="SN303" s="223"/>
      <c r="SO303" s="223"/>
      <c r="SP303" s="223"/>
      <c r="SQ303" s="223"/>
      <c r="SR303" s="223"/>
      <c r="SS303" s="223"/>
      <c r="ST303" s="223"/>
      <c r="SU303" s="223"/>
      <c r="SV303" s="223"/>
      <c r="SW303" s="223"/>
      <c r="SX303" s="223"/>
      <c r="SY303" s="223"/>
      <c r="SZ303" s="223"/>
      <c r="TA303" s="223"/>
      <c r="TB303" s="223"/>
      <c r="TC303" s="223"/>
      <c r="TD303" s="223"/>
      <c r="TE303" s="223"/>
      <c r="TF303" s="223"/>
      <c r="TG303" s="223"/>
      <c r="TH303" s="223"/>
      <c r="TI303" s="223"/>
      <c r="TJ303" s="223"/>
      <c r="TK303" s="223"/>
      <c r="TL303" s="223"/>
      <c r="TM303" s="223"/>
      <c r="TN303" s="223"/>
      <c r="TO303" s="223"/>
      <c r="TP303" s="223"/>
      <c r="TQ303" s="223"/>
      <c r="TR303" s="223"/>
      <c r="TS303" s="223"/>
      <c r="TT303" s="223"/>
      <c r="TU303" s="223"/>
      <c r="TV303" s="223"/>
      <c r="TW303" s="223"/>
      <c r="TX303" s="223"/>
      <c r="TY303" s="223"/>
      <c r="TZ303" s="223"/>
      <c r="UA303" s="223"/>
      <c r="UB303" s="223"/>
      <c r="UC303" s="223"/>
      <c r="UD303" s="223"/>
      <c r="UE303" s="223"/>
      <c r="UF303" s="223"/>
      <c r="UG303" s="223"/>
      <c r="UH303" s="223"/>
      <c r="UI303" s="223"/>
      <c r="UJ303" s="223"/>
      <c r="UK303" s="223"/>
      <c r="UL303" s="223"/>
      <c r="UM303" s="223"/>
      <c r="UN303" s="223"/>
      <c r="UO303" s="223"/>
      <c r="UP303" s="223"/>
      <c r="UQ303" s="223"/>
      <c r="UR303" s="223"/>
      <c r="US303" s="223"/>
      <c r="UT303" s="223"/>
      <c r="UU303" s="223"/>
      <c r="UV303" s="223"/>
      <c r="UW303" s="223"/>
      <c r="UX303" s="223"/>
      <c r="UY303" s="223"/>
      <c r="UZ303" s="223"/>
      <c r="VA303" s="223"/>
      <c r="VB303" s="223"/>
      <c r="VC303" s="223"/>
      <c r="VD303" s="223"/>
      <c r="VE303" s="223"/>
      <c r="VF303" s="223"/>
      <c r="VG303" s="223"/>
      <c r="VH303" s="223"/>
      <c r="VI303" s="223"/>
      <c r="VJ303" s="223"/>
      <c r="VK303" s="223"/>
      <c r="VL303" s="223"/>
      <c r="VM303" s="223"/>
      <c r="VN303" s="223"/>
      <c r="VO303" s="223"/>
      <c r="VP303" s="223"/>
      <c r="VQ303" s="223"/>
      <c r="VR303" s="223"/>
      <c r="VS303" s="223"/>
      <c r="VT303" s="223"/>
      <c r="VU303" s="223"/>
      <c r="VV303" s="223"/>
      <c r="VW303" s="223"/>
      <c r="VX303" s="223"/>
      <c r="VY303" s="223"/>
      <c r="VZ303" s="223"/>
      <c r="WA303" s="223"/>
      <c r="WB303" s="223"/>
      <c r="WC303" s="223"/>
      <c r="WD303" s="223"/>
      <c r="WE303" s="223"/>
      <c r="WF303" s="223"/>
      <c r="WG303" s="223"/>
      <c r="WH303" s="223"/>
      <c r="WI303" s="223"/>
      <c r="WJ303" s="223"/>
      <c r="WK303" s="223"/>
      <c r="WL303" s="223"/>
      <c r="WM303" s="223"/>
      <c r="WN303" s="223"/>
      <c r="WO303" s="223"/>
      <c r="WP303" s="223"/>
      <c r="WQ303" s="223"/>
      <c r="WR303" s="223"/>
      <c r="WS303" s="223"/>
      <c r="WT303" s="223"/>
      <c r="WU303" s="223"/>
      <c r="WV303" s="223"/>
      <c r="WW303" s="223"/>
      <c r="WX303" s="223"/>
      <c r="WY303" s="223"/>
      <c r="WZ303" s="223"/>
      <c r="XA303" s="223"/>
      <c r="XB303" s="223"/>
      <c r="XC303" s="223"/>
      <c r="XD303" s="223"/>
      <c r="XE303" s="223"/>
      <c r="XF303" s="223"/>
      <c r="XG303" s="223"/>
      <c r="XH303" s="223"/>
      <c r="XI303" s="223"/>
      <c r="XJ303" s="223"/>
      <c r="XK303" s="223"/>
      <c r="XL303" s="223"/>
      <c r="XM303" s="223"/>
      <c r="XN303" s="223"/>
      <c r="XO303" s="223"/>
      <c r="XP303" s="223"/>
      <c r="XQ303" s="223"/>
      <c r="XR303" s="223"/>
      <c r="XS303" s="223"/>
      <c r="XT303" s="223"/>
      <c r="XU303" s="223"/>
      <c r="XV303" s="223"/>
      <c r="XW303" s="223"/>
      <c r="XX303" s="223"/>
      <c r="XY303" s="223"/>
      <c r="XZ303" s="223"/>
      <c r="YA303" s="223"/>
      <c r="YB303" s="223"/>
      <c r="YC303" s="223"/>
      <c r="YD303" s="223"/>
      <c r="YE303" s="223"/>
      <c r="YF303" s="223"/>
      <c r="YG303" s="223"/>
      <c r="YH303" s="223"/>
      <c r="YI303" s="223"/>
      <c r="YJ303" s="223"/>
      <c r="YK303" s="223"/>
      <c r="YL303" s="223"/>
      <c r="YM303" s="223"/>
      <c r="YN303" s="223"/>
      <c r="YO303" s="223"/>
      <c r="YP303" s="223"/>
      <c r="YQ303" s="223"/>
      <c r="YR303" s="223"/>
      <c r="YS303" s="223"/>
      <c r="YT303" s="223"/>
      <c r="YU303" s="223"/>
      <c r="YV303" s="223"/>
      <c r="YW303" s="223"/>
      <c r="YX303" s="223"/>
      <c r="YY303" s="223"/>
      <c r="YZ303" s="223"/>
      <c r="ZA303" s="223"/>
      <c r="ZB303" s="223"/>
      <c r="ZC303" s="223"/>
      <c r="ZD303" s="223"/>
      <c r="ZE303" s="223"/>
      <c r="ZF303" s="223"/>
      <c r="ZG303" s="223"/>
      <c r="ZH303" s="223"/>
      <c r="ZI303" s="223"/>
      <c r="ZJ303" s="223"/>
      <c r="ZK303" s="223"/>
      <c r="ZL303" s="223"/>
      <c r="ZM303" s="223"/>
      <c r="ZN303" s="223"/>
      <c r="ZO303" s="223"/>
      <c r="ZP303" s="223"/>
      <c r="ZQ303" s="223"/>
      <c r="ZR303" s="223"/>
      <c r="ZS303" s="223"/>
      <c r="ZT303" s="223"/>
      <c r="ZU303" s="223"/>
      <c r="ZV303" s="223"/>
      <c r="ZW303" s="223"/>
      <c r="ZX303" s="223"/>
      <c r="ZY303" s="223"/>
      <c r="ZZ303" s="223"/>
      <c r="AAA303" s="223"/>
      <c r="AAB303" s="223"/>
      <c r="AAC303" s="223"/>
      <c r="AAD303" s="223"/>
      <c r="AAE303" s="223"/>
      <c r="AAF303" s="223"/>
      <c r="AAG303" s="223"/>
      <c r="AAH303" s="223"/>
      <c r="AAI303" s="223"/>
      <c r="AAJ303" s="223"/>
      <c r="AAK303" s="223"/>
      <c r="AAL303" s="223"/>
      <c r="AAM303" s="223"/>
      <c r="AAN303" s="223"/>
      <c r="AAO303" s="223"/>
      <c r="AAP303" s="223"/>
      <c r="AAQ303" s="223"/>
      <c r="AAR303" s="223"/>
      <c r="AAS303" s="223"/>
      <c r="AAT303" s="223"/>
      <c r="AAU303" s="223"/>
      <c r="AAV303" s="223"/>
      <c r="AAW303" s="223"/>
      <c r="AAX303" s="223"/>
      <c r="AAY303" s="223"/>
      <c r="AAZ303" s="223"/>
      <c r="ABA303" s="223"/>
      <c r="ABB303" s="223"/>
      <c r="ABC303" s="223"/>
      <c r="ABD303" s="223"/>
      <c r="ABE303" s="223"/>
      <c r="ABF303" s="223"/>
      <c r="ABG303" s="223"/>
      <c r="ABH303" s="223"/>
      <c r="ABI303" s="223"/>
      <c r="ABJ303" s="223"/>
      <c r="ABK303" s="223"/>
      <c r="ABL303" s="223"/>
      <c r="ABM303" s="223"/>
      <c r="ABN303" s="223"/>
      <c r="ABO303" s="223"/>
      <c r="ABP303" s="223"/>
      <c r="ABQ303" s="223"/>
      <c r="ABR303" s="223"/>
      <c r="ABS303" s="223"/>
      <c r="ABT303" s="223"/>
      <c r="ABU303" s="223"/>
      <c r="ABV303" s="223"/>
      <c r="ABW303" s="223"/>
      <c r="ABX303" s="223"/>
      <c r="ABY303" s="223"/>
      <c r="ABZ303" s="223"/>
      <c r="ACA303" s="223"/>
      <c r="ACB303" s="223"/>
      <c r="ACC303" s="223"/>
      <c r="ACD303" s="223"/>
      <c r="ACE303" s="223"/>
      <c r="ACF303" s="223"/>
      <c r="ACG303" s="223"/>
      <c r="ACH303" s="223"/>
      <c r="ACI303" s="223"/>
      <c r="ACJ303" s="223"/>
      <c r="ACK303" s="223"/>
      <c r="ACL303" s="223"/>
      <c r="ACM303" s="223"/>
      <c r="ACN303" s="223"/>
      <c r="ACO303" s="223"/>
      <c r="ACP303" s="223"/>
      <c r="ACQ303" s="223"/>
      <c r="ACR303" s="223"/>
      <c r="ACS303" s="223"/>
      <c r="ACT303" s="223"/>
      <c r="ACU303" s="223"/>
      <c r="ACV303" s="223"/>
      <c r="ACW303" s="223"/>
      <c r="ACX303" s="223"/>
      <c r="ACY303" s="223"/>
      <c r="ACZ303" s="223"/>
      <c r="ADA303" s="223"/>
      <c r="ADB303" s="223"/>
      <c r="ADC303" s="223"/>
      <c r="ADD303" s="223"/>
      <c r="ADE303" s="223"/>
      <c r="ADF303" s="223"/>
      <c r="ADG303" s="223"/>
      <c r="ADH303" s="223"/>
      <c r="ADI303" s="223"/>
      <c r="ADJ303" s="223"/>
      <c r="ADK303" s="223"/>
      <c r="ADL303" s="223"/>
      <c r="ADM303" s="223"/>
      <c r="ADN303" s="223"/>
      <c r="ADO303" s="223"/>
      <c r="ADP303" s="223"/>
      <c r="ADQ303" s="223"/>
      <c r="ADR303" s="223"/>
      <c r="ADS303" s="223"/>
      <c r="ADT303" s="223"/>
      <c r="ADU303" s="223"/>
      <c r="ADV303" s="223"/>
      <c r="ADW303" s="223"/>
      <c r="ADX303" s="223"/>
      <c r="ADY303" s="223"/>
      <c r="ADZ303" s="223"/>
      <c r="AEA303" s="223"/>
      <c r="AEB303" s="223"/>
      <c r="AEC303" s="223"/>
      <c r="AED303" s="223"/>
      <c r="AEE303" s="223"/>
      <c r="AEF303" s="223"/>
      <c r="AEG303" s="223"/>
      <c r="AEH303" s="223"/>
      <c r="AEI303" s="223"/>
      <c r="AEJ303" s="223"/>
      <c r="AEK303" s="223"/>
      <c r="AEL303" s="223"/>
      <c r="AEM303" s="223"/>
      <c r="AEN303" s="223"/>
      <c r="AEO303" s="223"/>
      <c r="AEP303" s="223"/>
      <c r="AEQ303" s="223"/>
      <c r="AER303" s="223"/>
      <c r="AES303" s="223"/>
      <c r="AET303" s="223"/>
      <c r="AEU303" s="223"/>
      <c r="AEV303" s="223"/>
      <c r="AEW303" s="223"/>
      <c r="AEX303" s="223"/>
      <c r="AEY303" s="223"/>
      <c r="AEZ303" s="223"/>
      <c r="AFA303" s="223"/>
      <c r="AFB303" s="223"/>
      <c r="AFC303" s="223"/>
      <c r="AFD303" s="223"/>
      <c r="AFE303" s="223"/>
      <c r="AFF303" s="223"/>
      <c r="AFG303" s="223"/>
      <c r="AFH303" s="223"/>
      <c r="AFI303" s="223"/>
      <c r="AFJ303" s="223"/>
      <c r="AFK303" s="223"/>
      <c r="AFL303" s="223"/>
      <c r="AFM303" s="223"/>
      <c r="AFN303" s="223"/>
      <c r="AFO303" s="223"/>
      <c r="AFP303" s="223"/>
      <c r="AFQ303" s="223"/>
      <c r="AFR303" s="223"/>
      <c r="AFS303" s="223"/>
      <c r="AFT303" s="223"/>
    </row>
    <row r="304" spans="1:852" s="211" customFormat="1">
      <c r="A304" s="217" t="s">
        <v>3676</v>
      </c>
      <c r="B304" s="794" t="s">
        <v>10732</v>
      </c>
      <c r="C304" s="840" t="str">
        <f>IF(Severity!F304&gt;=0.5,"YES","NO")</f>
        <v>NO</v>
      </c>
      <c r="D304" s="840" t="str">
        <f>IF(Severity!G304&gt;=0.5,"YES","NO")</f>
        <v>YES</v>
      </c>
      <c r="E304" s="265">
        <v>12</v>
      </c>
      <c r="F304" s="265">
        <v>4</v>
      </c>
      <c r="G304" s="782" t="s">
        <v>10742</v>
      </c>
      <c r="H304" s="270" t="s">
        <v>749</v>
      </c>
      <c r="I304" s="270">
        <v>4</v>
      </c>
      <c r="J304" s="270">
        <v>6</v>
      </c>
      <c r="K304" s="270" t="s">
        <v>602</v>
      </c>
      <c r="L304" s="267">
        <v>17</v>
      </c>
      <c r="M304" s="217">
        <v>21</v>
      </c>
      <c r="N304" s="270">
        <v>7</v>
      </c>
      <c r="O304" s="270" t="s">
        <v>455</v>
      </c>
      <c r="P304" s="267"/>
      <c r="Q304" s="223"/>
      <c r="R304" s="265"/>
      <c r="S304" s="270" t="s">
        <v>602</v>
      </c>
      <c r="T304" s="267">
        <v>17</v>
      </c>
      <c r="U304" s="125"/>
      <c r="V304" s="125"/>
      <c r="W304" s="125">
        <v>19.8</v>
      </c>
      <c r="X304" s="223">
        <v>3.78</v>
      </c>
      <c r="Y304" s="265"/>
      <c r="Z304" s="265"/>
      <c r="AA304" s="125">
        <v>7.5</v>
      </c>
      <c r="AB304" s="223">
        <v>6.17</v>
      </c>
      <c r="AC304" s="125"/>
      <c r="AD304" s="125"/>
      <c r="AE304" s="114"/>
      <c r="AF304" s="125"/>
      <c r="AG304" s="125"/>
      <c r="AH304" s="125"/>
      <c r="AI304" s="265">
        <v>35</v>
      </c>
      <c r="AJ304" s="267">
        <f t="shared" si="78"/>
        <v>29</v>
      </c>
      <c r="AK304" s="265">
        <v>29</v>
      </c>
      <c r="AL304" s="782" t="s">
        <v>10741</v>
      </c>
      <c r="AM304" s="270" t="s">
        <v>749</v>
      </c>
      <c r="AN304" s="270">
        <v>0</v>
      </c>
      <c r="AO304" s="270">
        <v>14</v>
      </c>
      <c r="AP304" s="270" t="s">
        <v>602</v>
      </c>
      <c r="AQ304" s="267">
        <v>17</v>
      </c>
      <c r="AR304" s="217">
        <v>20</v>
      </c>
      <c r="AS304" s="217">
        <v>7</v>
      </c>
      <c r="AT304" s="270" t="s">
        <v>455</v>
      </c>
      <c r="AU304" s="267"/>
      <c r="AV304" s="223"/>
      <c r="AW304" s="265"/>
      <c r="AX304" s="270" t="s">
        <v>602</v>
      </c>
      <c r="AY304" s="267">
        <v>17</v>
      </c>
      <c r="AZ304" s="114"/>
      <c r="BA304" s="114"/>
      <c r="BB304" s="114">
        <v>20.5</v>
      </c>
      <c r="BC304" s="125">
        <v>4.93</v>
      </c>
      <c r="BD304" s="265"/>
      <c r="BE304" s="265"/>
      <c r="BF304" s="114">
        <v>8.5</v>
      </c>
      <c r="BG304" s="125">
        <v>6.54</v>
      </c>
      <c r="BH304" s="114"/>
      <c r="BI304" s="114"/>
      <c r="BJ304" s="114"/>
      <c r="BK304" s="114"/>
      <c r="BL304" s="114"/>
      <c r="BM304" s="114"/>
      <c r="BN304" s="270">
        <v>39</v>
      </c>
      <c r="BO304" s="270">
        <f t="shared" si="79"/>
        <v>25</v>
      </c>
      <c r="BP304" s="270">
        <v>25</v>
      </c>
      <c r="BQ304" s="782" t="s">
        <v>10741</v>
      </c>
      <c r="BR304" s="270" t="s">
        <v>749</v>
      </c>
      <c r="BS304" s="217">
        <v>0</v>
      </c>
      <c r="BT304" s="217">
        <v>9</v>
      </c>
      <c r="BU304" s="270" t="s">
        <v>602</v>
      </c>
      <c r="BV304" s="267">
        <v>17</v>
      </c>
      <c r="BW304" s="217">
        <v>22</v>
      </c>
      <c r="BX304" s="217">
        <v>7</v>
      </c>
      <c r="BY304" s="90" t="s">
        <v>455</v>
      </c>
      <c r="BZ304" s="267"/>
      <c r="CA304" s="223"/>
      <c r="CB304" s="223"/>
      <c r="CC304" s="270" t="s">
        <v>602</v>
      </c>
      <c r="CD304" s="267">
        <v>17</v>
      </c>
      <c r="CE304" s="114"/>
      <c r="CF304" s="114"/>
      <c r="CG304" s="114">
        <v>20.5</v>
      </c>
      <c r="CH304" s="114">
        <v>4.45</v>
      </c>
      <c r="CI304" s="265"/>
      <c r="CJ304" s="265"/>
      <c r="CK304" s="114">
        <v>8.6999999999999993</v>
      </c>
      <c r="CL304" s="114">
        <v>7.21</v>
      </c>
      <c r="CM304" s="114"/>
      <c r="CN304" s="114"/>
      <c r="CO304" s="114"/>
      <c r="CP304" s="114"/>
      <c r="CQ304" s="114"/>
      <c r="CR304" s="114"/>
      <c r="CS304" s="217">
        <v>41</v>
      </c>
      <c r="CT304" s="267">
        <f>CS304-BT304</f>
        <v>32</v>
      </c>
      <c r="CU304" s="217">
        <v>32</v>
      </c>
      <c r="CV304" s="95" t="s">
        <v>3744</v>
      </c>
      <c r="CW304" s="270" t="s">
        <v>455</v>
      </c>
      <c r="CX304" s="95">
        <v>2</v>
      </c>
      <c r="CY304" s="223">
        <v>6</v>
      </c>
      <c r="CZ304" s="270" t="s">
        <v>602</v>
      </c>
      <c r="DA304" s="267">
        <v>17</v>
      </c>
      <c r="DB304" s="223">
        <v>24</v>
      </c>
      <c r="DC304" s="223">
        <v>7</v>
      </c>
      <c r="DD304" s="270" t="s">
        <v>455</v>
      </c>
      <c r="DE304" s="267"/>
      <c r="DF304" s="223"/>
      <c r="DG304" s="223"/>
      <c r="DH304" s="270" t="s">
        <v>602</v>
      </c>
      <c r="DI304" s="267">
        <v>17</v>
      </c>
      <c r="DJ304" s="125"/>
      <c r="DK304" s="125"/>
      <c r="DL304" s="125">
        <v>20.2</v>
      </c>
      <c r="DM304" s="125">
        <v>3.39</v>
      </c>
      <c r="DN304" s="125"/>
      <c r="DO304" s="125"/>
      <c r="DP304" s="125">
        <v>6.2</v>
      </c>
      <c r="DQ304" s="125">
        <v>6.56</v>
      </c>
      <c r="DR304" s="125"/>
      <c r="DS304" s="125"/>
      <c r="DT304" s="125"/>
      <c r="DU304" s="125"/>
      <c r="DV304" s="125"/>
      <c r="DW304" s="125"/>
      <c r="DX304" s="223">
        <v>36</v>
      </c>
      <c r="DY304" s="265">
        <f>DX304-CY304</f>
        <v>30</v>
      </c>
      <c r="DZ304" s="223">
        <v>30</v>
      </c>
      <c r="EA304" s="217"/>
      <c r="EB304" s="270" t="s">
        <v>455</v>
      </c>
      <c r="EC304" s="223"/>
      <c r="ED304" s="223"/>
      <c r="EE304" s="223"/>
      <c r="EF304" s="223"/>
      <c r="EG304" s="223"/>
      <c r="EH304" s="223"/>
      <c r="EI304" s="223"/>
      <c r="EJ304" s="223"/>
      <c r="EK304" s="223"/>
      <c r="EL304" s="223"/>
      <c r="EM304" s="223"/>
      <c r="EN304" s="223"/>
      <c r="EO304" s="125"/>
      <c r="EP304" s="125"/>
      <c r="EQ304" s="125"/>
      <c r="ER304" s="125"/>
      <c r="ES304" s="125"/>
      <c r="ET304" s="125"/>
      <c r="EU304" s="125"/>
      <c r="EV304" s="125"/>
      <c r="EW304" s="125"/>
      <c r="EX304" s="125"/>
      <c r="EY304" s="125"/>
      <c r="EZ304" s="125"/>
      <c r="FA304" s="125"/>
      <c r="FB304" s="125"/>
      <c r="FC304" s="223"/>
      <c r="FD304" s="223"/>
      <c r="FE304" s="223"/>
      <c r="FF304" s="270" t="s">
        <v>455</v>
      </c>
      <c r="FG304" s="265"/>
      <c r="FH304" s="223"/>
      <c r="FI304" s="223"/>
      <c r="FJ304" s="223"/>
      <c r="FK304" s="223"/>
      <c r="FL304" s="223"/>
      <c r="FM304" s="223"/>
      <c r="FN304" s="223"/>
      <c r="FO304" s="223"/>
      <c r="FP304" s="223"/>
      <c r="FQ304" s="223"/>
      <c r="FR304" s="223"/>
      <c r="FS304" s="223"/>
      <c r="FT304" s="223"/>
      <c r="FU304" s="223"/>
      <c r="FV304" s="223"/>
      <c r="FW304" s="223"/>
      <c r="FX304" s="223"/>
      <c r="FY304" s="223"/>
      <c r="FZ304" s="223"/>
      <c r="GA304" s="223"/>
      <c r="GB304" s="223"/>
      <c r="GC304" s="223"/>
      <c r="GD304" s="223"/>
      <c r="GE304" s="223"/>
      <c r="GF304" s="223"/>
      <c r="GG304" s="223"/>
      <c r="GH304" s="223"/>
      <c r="GI304" s="223"/>
      <c r="GJ304" s="223"/>
      <c r="GK304" s="223"/>
      <c r="GL304" s="223"/>
      <c r="GM304" s="223"/>
      <c r="GN304" s="223"/>
      <c r="GO304" s="223"/>
      <c r="GP304" s="223"/>
      <c r="GQ304" s="223"/>
      <c r="GR304" s="223"/>
      <c r="GS304" s="223"/>
      <c r="GT304" s="223"/>
      <c r="GU304" s="223"/>
      <c r="GV304" s="223"/>
      <c r="GW304" s="223"/>
      <c r="GX304" s="223"/>
      <c r="GY304" s="223"/>
      <c r="GZ304" s="223"/>
      <c r="HA304" s="223"/>
      <c r="HB304" s="223"/>
      <c r="HC304" s="223"/>
      <c r="HD304" s="270" t="s">
        <v>455</v>
      </c>
      <c r="HE304" s="223"/>
      <c r="HF304" s="223"/>
      <c r="HG304" s="265"/>
      <c r="HH304" s="223"/>
      <c r="HI304" s="223"/>
      <c r="HJ304" s="223"/>
      <c r="HK304" s="223"/>
      <c r="HL304" s="223"/>
      <c r="HM304" s="223"/>
      <c r="HN304" s="223"/>
      <c r="HO304" s="223"/>
      <c r="HP304" s="223"/>
      <c r="HQ304" s="223"/>
      <c r="HR304" s="223"/>
      <c r="HS304" s="223"/>
      <c r="HT304" s="223"/>
      <c r="HU304" s="223"/>
      <c r="HV304" s="223"/>
      <c r="HW304" s="223"/>
      <c r="HX304" s="223"/>
      <c r="HY304" s="223"/>
      <c r="HZ304" s="223"/>
      <c r="IA304" s="223"/>
      <c r="IB304" s="223"/>
      <c r="IC304" s="223"/>
      <c r="ID304" s="223"/>
      <c r="IE304" s="223"/>
      <c r="IF304" s="223"/>
      <c r="IG304" s="223"/>
      <c r="IH304" s="223"/>
      <c r="II304" s="223"/>
      <c r="IJ304" s="223"/>
      <c r="IK304" s="223"/>
      <c r="IL304" s="223"/>
      <c r="IM304" s="223"/>
      <c r="IN304" s="223"/>
      <c r="IO304" s="223"/>
      <c r="IP304" s="223"/>
      <c r="IQ304" s="223"/>
      <c r="IR304" s="223"/>
      <c r="IS304" s="270" t="s">
        <v>455</v>
      </c>
      <c r="IT304" s="223"/>
      <c r="IU304" s="223"/>
      <c r="IV304" s="223"/>
      <c r="IW304" s="223"/>
      <c r="IX304" s="223"/>
      <c r="IY304" s="223"/>
      <c r="IZ304" s="223"/>
      <c r="JA304" s="223"/>
      <c r="JB304" s="223"/>
      <c r="JC304" s="223"/>
      <c r="JD304" s="223"/>
      <c r="JE304" s="223"/>
      <c r="JF304" s="223"/>
      <c r="JG304" s="223"/>
      <c r="JH304" s="223"/>
      <c r="JI304" s="223"/>
      <c r="JJ304" s="223"/>
      <c r="JK304" s="223"/>
      <c r="JL304" s="223"/>
      <c r="JM304" s="223"/>
      <c r="JN304" s="223"/>
      <c r="JO304" s="223"/>
      <c r="JP304" s="223"/>
      <c r="JQ304" s="223"/>
      <c r="JR304" s="223"/>
      <c r="JS304" s="223"/>
      <c r="JT304" s="223"/>
      <c r="JU304" s="223"/>
      <c r="JV304" s="223"/>
      <c r="JW304" s="223"/>
      <c r="JX304" s="223"/>
      <c r="JY304" s="223"/>
      <c r="JZ304" s="223"/>
      <c r="KA304" s="223"/>
      <c r="KB304" s="223"/>
      <c r="KC304" s="223"/>
      <c r="KD304" s="223"/>
      <c r="KE304" s="270" t="s">
        <v>455</v>
      </c>
      <c r="KF304" s="223"/>
      <c r="KG304" s="223"/>
      <c r="KH304" s="223"/>
      <c r="KI304" s="265"/>
      <c r="KJ304" s="223"/>
      <c r="KK304" s="223"/>
      <c r="KL304" s="223"/>
      <c r="KM304" s="223"/>
      <c r="KN304" s="223"/>
      <c r="KO304" s="223"/>
      <c r="KP304" s="223"/>
      <c r="KQ304" s="223"/>
      <c r="KR304" s="223"/>
      <c r="KS304" s="223"/>
      <c r="KT304" s="223"/>
      <c r="KU304" s="223"/>
      <c r="KV304" s="223"/>
      <c r="KW304" s="223"/>
      <c r="KX304" s="223"/>
      <c r="KY304" s="223"/>
      <c r="KZ304" s="223"/>
      <c r="LA304" s="223"/>
      <c r="LB304" s="223"/>
      <c r="LC304" s="223"/>
      <c r="LD304" s="223"/>
      <c r="LE304" s="223"/>
      <c r="LF304" s="223"/>
      <c r="LG304" s="223"/>
      <c r="LH304" s="223"/>
      <c r="LI304" s="223"/>
      <c r="LJ304" s="223"/>
      <c r="LK304" s="223"/>
      <c r="LL304" s="223"/>
      <c r="LM304" s="223"/>
      <c r="LN304" s="223"/>
      <c r="LO304" s="223"/>
      <c r="LP304" s="223"/>
      <c r="LQ304" s="223"/>
      <c r="LR304" s="223"/>
      <c r="LS304" s="223"/>
      <c r="LT304" s="270" t="s">
        <v>455</v>
      </c>
      <c r="LU304" s="223"/>
      <c r="LV304" s="223"/>
      <c r="LW304" s="223"/>
      <c r="LX304" s="223"/>
      <c r="LY304" s="223"/>
      <c r="LZ304" s="223"/>
      <c r="MA304" s="223"/>
      <c r="MB304" s="223"/>
      <c r="MC304" s="223"/>
      <c r="MD304" s="223"/>
      <c r="ME304" s="223"/>
      <c r="MF304" s="223"/>
      <c r="MG304" s="223"/>
      <c r="MH304" s="223"/>
      <c r="MI304" s="223"/>
      <c r="MJ304" s="223"/>
      <c r="MK304" s="223"/>
      <c r="ML304" s="223"/>
      <c r="MM304" s="223"/>
      <c r="MN304" s="223"/>
      <c r="MO304" s="223"/>
      <c r="MP304" s="223"/>
      <c r="MQ304" s="223"/>
      <c r="MR304" s="223"/>
      <c r="MS304" s="223"/>
      <c r="MT304" s="223"/>
      <c r="MU304" s="223"/>
      <c r="MV304" s="223"/>
      <c r="MW304" s="223"/>
      <c r="MX304" s="223"/>
      <c r="MY304" s="223"/>
      <c r="MZ304" s="223"/>
      <c r="NA304" s="223"/>
      <c r="NB304" s="223"/>
      <c r="NC304" s="223"/>
      <c r="ND304" s="223"/>
      <c r="NE304" s="223"/>
      <c r="NF304" s="223"/>
      <c r="NG304" s="223"/>
      <c r="NH304" s="223"/>
      <c r="NI304" s="223"/>
      <c r="NJ304" s="223"/>
      <c r="NK304" s="223"/>
      <c r="NL304" s="223"/>
      <c r="NM304" s="223"/>
      <c r="NN304" s="223"/>
      <c r="NO304" s="223"/>
      <c r="NP304" s="223"/>
      <c r="NQ304" s="223"/>
      <c r="NR304" s="223"/>
      <c r="NS304" s="223"/>
      <c r="NT304" s="223"/>
      <c r="NU304" s="223"/>
      <c r="NV304" s="223"/>
      <c r="NW304" s="223"/>
      <c r="NX304" s="223"/>
      <c r="NY304" s="223"/>
      <c r="NZ304" s="223"/>
      <c r="OA304" s="223"/>
      <c r="OB304" s="223"/>
      <c r="OC304" s="223"/>
      <c r="OD304" s="223"/>
      <c r="OE304" s="223"/>
      <c r="OF304" s="223"/>
      <c r="OG304" s="223"/>
      <c r="OH304" s="223"/>
      <c r="OI304" s="223"/>
      <c r="OJ304" s="223"/>
      <c r="OK304" s="223"/>
      <c r="OL304" s="223"/>
      <c r="OM304" s="223"/>
      <c r="ON304" s="223"/>
      <c r="OO304" s="223"/>
      <c r="OP304" s="223"/>
      <c r="OQ304" s="223"/>
      <c r="OR304" s="223"/>
      <c r="OS304" s="267"/>
      <c r="OT304" s="267"/>
      <c r="OU304" s="267"/>
      <c r="OV304" s="223"/>
      <c r="OW304" s="223"/>
      <c r="OX304" s="223"/>
      <c r="OY304" s="223"/>
      <c r="OZ304" s="223"/>
      <c r="PA304" s="223"/>
      <c r="PB304" s="223"/>
      <c r="PC304" s="223"/>
      <c r="PD304" s="223"/>
      <c r="PE304" s="223"/>
      <c r="PF304" s="223"/>
      <c r="PG304" s="223"/>
      <c r="PH304" s="223"/>
      <c r="PI304" s="223"/>
      <c r="PJ304" s="223"/>
      <c r="PK304" s="223"/>
      <c r="PL304" s="223"/>
      <c r="PM304" s="223"/>
      <c r="PN304" s="223"/>
      <c r="PO304" s="223"/>
      <c r="PP304" s="223"/>
      <c r="PQ304" s="223"/>
      <c r="PR304" s="223"/>
      <c r="PS304" s="223"/>
      <c r="PT304" s="223"/>
      <c r="PU304" s="223"/>
      <c r="PV304" s="223"/>
      <c r="PW304" s="223"/>
      <c r="PX304" s="223"/>
      <c r="PY304" s="223"/>
      <c r="PZ304" s="223"/>
      <c r="QA304" s="223"/>
      <c r="QB304" s="223"/>
      <c r="QC304" s="223"/>
      <c r="QD304" s="223"/>
      <c r="QE304" s="223"/>
      <c r="QF304" s="223"/>
      <c r="QG304" s="223"/>
      <c r="QH304" s="223"/>
      <c r="QI304" s="223"/>
      <c r="QJ304" s="223"/>
      <c r="QK304" s="223"/>
      <c r="QL304" s="223"/>
      <c r="QM304" s="223"/>
      <c r="QN304" s="223"/>
      <c r="QO304" s="223"/>
      <c r="QP304" s="223"/>
      <c r="QQ304" s="223"/>
      <c r="QR304" s="223"/>
      <c r="QS304" s="223"/>
      <c r="QT304" s="223"/>
      <c r="QU304" s="223"/>
      <c r="QV304" s="223"/>
      <c r="QW304" s="223"/>
      <c r="QX304" s="223"/>
      <c r="QY304" s="223"/>
      <c r="QZ304" s="223"/>
      <c r="RA304" s="223"/>
      <c r="RB304" s="223"/>
      <c r="RC304" s="223"/>
      <c r="RD304" s="223"/>
      <c r="RE304" s="223"/>
      <c r="RF304" s="223"/>
      <c r="RG304" s="223"/>
      <c r="RH304" s="223"/>
      <c r="RI304" s="223"/>
      <c r="RJ304" s="223"/>
      <c r="RK304" s="223"/>
      <c r="RL304" s="223"/>
      <c r="RM304" s="223"/>
      <c r="RN304" s="223"/>
      <c r="RO304" s="223"/>
      <c r="RP304" s="223"/>
      <c r="RQ304" s="223"/>
      <c r="RR304" s="223"/>
      <c r="RS304" s="223"/>
      <c r="RT304" s="223"/>
      <c r="RU304" s="223"/>
      <c r="RV304" s="223"/>
      <c r="RW304" s="223"/>
      <c r="RX304" s="223"/>
      <c r="RY304" s="223"/>
      <c r="RZ304" s="223"/>
      <c r="SA304" s="223"/>
      <c r="SB304" s="223"/>
      <c r="SC304" s="223"/>
      <c r="SD304" s="223"/>
      <c r="SE304" s="223"/>
      <c r="SF304" s="223"/>
      <c r="SG304" s="223"/>
      <c r="SH304" s="223"/>
      <c r="SI304" s="223"/>
      <c r="SJ304" s="223"/>
      <c r="SK304" s="223"/>
      <c r="SL304" s="223"/>
      <c r="SM304" s="223"/>
      <c r="SN304" s="223"/>
      <c r="SO304" s="223"/>
      <c r="SP304" s="223"/>
      <c r="SQ304" s="223"/>
      <c r="SR304" s="223"/>
      <c r="SS304" s="223"/>
      <c r="ST304" s="223"/>
      <c r="SU304" s="223"/>
      <c r="SV304" s="223"/>
      <c r="SW304" s="223"/>
      <c r="SX304" s="223"/>
      <c r="SY304" s="223"/>
      <c r="SZ304" s="223"/>
      <c r="TA304" s="223"/>
      <c r="TB304" s="223"/>
      <c r="TC304" s="223"/>
      <c r="TD304" s="223"/>
      <c r="TE304" s="223"/>
      <c r="TF304" s="223"/>
      <c r="TG304" s="223"/>
      <c r="TH304" s="223"/>
      <c r="TI304" s="223"/>
      <c r="TJ304" s="223"/>
      <c r="TK304" s="223"/>
      <c r="TL304" s="223"/>
      <c r="TM304" s="223"/>
      <c r="TN304" s="223"/>
      <c r="TO304" s="223"/>
      <c r="TP304" s="223"/>
      <c r="TQ304" s="223"/>
      <c r="TR304" s="223"/>
      <c r="TS304" s="223"/>
      <c r="TT304" s="223"/>
      <c r="TU304" s="223"/>
      <c r="TV304" s="223"/>
      <c r="TW304" s="223"/>
      <c r="TX304" s="223"/>
      <c r="TY304" s="223"/>
      <c r="TZ304" s="223"/>
      <c r="UA304" s="223"/>
      <c r="UB304" s="223"/>
      <c r="UC304" s="223"/>
      <c r="UD304" s="223"/>
      <c r="UE304" s="223"/>
      <c r="UF304" s="223"/>
      <c r="UG304" s="223"/>
      <c r="UH304" s="223"/>
      <c r="UI304" s="223"/>
      <c r="UJ304" s="223"/>
      <c r="UK304" s="223"/>
      <c r="UL304" s="223"/>
      <c r="UM304" s="223"/>
      <c r="UN304" s="223"/>
      <c r="UO304" s="223"/>
      <c r="UP304" s="223"/>
      <c r="UQ304" s="223"/>
      <c r="UR304" s="223"/>
      <c r="US304" s="223"/>
      <c r="UT304" s="223"/>
      <c r="UU304" s="223"/>
      <c r="UV304" s="223"/>
      <c r="UW304" s="223"/>
      <c r="UX304" s="223"/>
      <c r="UY304" s="223"/>
      <c r="UZ304" s="223"/>
      <c r="VA304" s="223"/>
      <c r="VB304" s="223"/>
      <c r="VC304" s="223"/>
      <c r="VD304" s="223"/>
      <c r="VE304" s="223"/>
      <c r="VF304" s="223"/>
      <c r="VG304" s="223"/>
      <c r="VH304" s="223"/>
      <c r="VI304" s="223"/>
      <c r="VJ304" s="223"/>
      <c r="VK304" s="223"/>
      <c r="VL304" s="223"/>
      <c r="VM304" s="223"/>
      <c r="VN304" s="223"/>
      <c r="VO304" s="223"/>
      <c r="VP304" s="223"/>
      <c r="VQ304" s="223"/>
      <c r="VR304" s="223"/>
      <c r="VS304" s="223"/>
      <c r="VT304" s="223"/>
      <c r="VU304" s="223"/>
      <c r="VV304" s="223"/>
      <c r="VW304" s="223"/>
      <c r="VX304" s="223"/>
      <c r="VY304" s="223"/>
      <c r="VZ304" s="223"/>
      <c r="WA304" s="223"/>
      <c r="WB304" s="223"/>
      <c r="WC304" s="223"/>
      <c r="WD304" s="223"/>
      <c r="WE304" s="223"/>
      <c r="WF304" s="223"/>
      <c r="WG304" s="223"/>
      <c r="WH304" s="223"/>
      <c r="WI304" s="223"/>
      <c r="WJ304" s="223"/>
      <c r="WK304" s="223"/>
      <c r="WL304" s="223"/>
      <c r="WM304" s="223"/>
      <c r="WN304" s="223"/>
      <c r="WO304" s="223"/>
      <c r="WP304" s="223"/>
      <c r="WQ304" s="223"/>
      <c r="WR304" s="223"/>
      <c r="WS304" s="223"/>
      <c r="WT304" s="223"/>
      <c r="WU304" s="223"/>
      <c r="WV304" s="223"/>
      <c r="WW304" s="223"/>
      <c r="WX304" s="223"/>
      <c r="WY304" s="223"/>
      <c r="WZ304" s="223"/>
      <c r="XA304" s="223"/>
      <c r="XB304" s="223"/>
      <c r="XC304" s="223"/>
      <c r="XD304" s="223"/>
      <c r="XE304" s="223"/>
      <c r="XF304" s="223"/>
      <c r="XG304" s="223"/>
      <c r="XH304" s="223"/>
      <c r="XI304" s="223"/>
      <c r="XJ304" s="223"/>
      <c r="XK304" s="223"/>
      <c r="XL304" s="223"/>
      <c r="XM304" s="223"/>
      <c r="XN304" s="223"/>
      <c r="XO304" s="223"/>
      <c r="XP304" s="223"/>
      <c r="XQ304" s="223"/>
      <c r="XR304" s="223"/>
      <c r="XS304" s="223"/>
      <c r="XT304" s="223"/>
      <c r="XU304" s="223"/>
      <c r="XV304" s="223"/>
      <c r="XW304" s="223"/>
      <c r="XX304" s="223"/>
      <c r="XY304" s="223"/>
      <c r="XZ304" s="223"/>
      <c r="YA304" s="223"/>
      <c r="YB304" s="223"/>
      <c r="YC304" s="223"/>
      <c r="YD304" s="223"/>
      <c r="YE304" s="223"/>
      <c r="YF304" s="223"/>
      <c r="YG304" s="223"/>
      <c r="YH304" s="223"/>
      <c r="YI304" s="223"/>
      <c r="YJ304" s="223"/>
      <c r="YK304" s="223"/>
      <c r="YL304" s="223"/>
      <c r="YM304" s="223"/>
      <c r="YN304" s="223"/>
      <c r="YO304" s="223"/>
      <c r="YP304" s="223"/>
      <c r="YQ304" s="223"/>
      <c r="YR304" s="223"/>
      <c r="YS304" s="223"/>
      <c r="YT304" s="223"/>
      <c r="YU304" s="223"/>
      <c r="YV304" s="223"/>
      <c r="YW304" s="223"/>
      <c r="YX304" s="223"/>
      <c r="YY304" s="223"/>
      <c r="YZ304" s="223"/>
      <c r="ZA304" s="223"/>
      <c r="ZB304" s="223"/>
      <c r="ZC304" s="223"/>
      <c r="ZD304" s="223"/>
      <c r="ZE304" s="223"/>
      <c r="ZF304" s="223"/>
      <c r="ZG304" s="223"/>
      <c r="ZH304" s="223"/>
      <c r="ZI304" s="223"/>
      <c r="ZJ304" s="223"/>
      <c r="ZK304" s="223"/>
      <c r="ZL304" s="223"/>
      <c r="ZM304" s="223"/>
      <c r="ZN304" s="223"/>
      <c r="ZO304" s="223"/>
      <c r="ZP304" s="223"/>
      <c r="ZQ304" s="223"/>
      <c r="ZR304" s="223"/>
      <c r="ZS304" s="223"/>
      <c r="ZT304" s="223"/>
      <c r="ZU304" s="223"/>
      <c r="ZV304" s="223"/>
      <c r="ZW304" s="223"/>
      <c r="ZX304" s="223"/>
      <c r="ZY304" s="223"/>
      <c r="ZZ304" s="223"/>
      <c r="AAA304" s="223"/>
      <c r="AAB304" s="223"/>
      <c r="AAC304" s="223"/>
      <c r="AAD304" s="223"/>
      <c r="AAE304" s="223"/>
      <c r="AAF304" s="223"/>
      <c r="AAG304" s="223"/>
      <c r="AAH304" s="223"/>
      <c r="AAI304" s="223"/>
      <c r="AAJ304" s="223"/>
      <c r="AAK304" s="223"/>
      <c r="AAL304" s="223"/>
      <c r="AAM304" s="223"/>
      <c r="AAN304" s="223"/>
      <c r="AAO304" s="223"/>
      <c r="AAP304" s="223"/>
      <c r="AAQ304" s="223"/>
      <c r="AAR304" s="223"/>
      <c r="AAS304" s="223"/>
      <c r="AAT304" s="223"/>
      <c r="AAU304" s="223"/>
      <c r="AAV304" s="223"/>
      <c r="AAW304" s="223"/>
      <c r="AAX304" s="223"/>
      <c r="AAY304" s="223"/>
      <c r="AAZ304" s="223"/>
      <c r="ABA304" s="223"/>
      <c r="ABB304" s="223"/>
      <c r="ABC304" s="223"/>
      <c r="ABD304" s="223"/>
      <c r="ABE304" s="223"/>
      <c r="ABF304" s="223"/>
      <c r="ABG304" s="223"/>
      <c r="ABH304" s="223"/>
      <c r="ABI304" s="223"/>
      <c r="ABJ304" s="223"/>
      <c r="ABK304" s="223"/>
      <c r="ABL304" s="223"/>
      <c r="ABM304" s="223"/>
      <c r="ABN304" s="223"/>
      <c r="ABO304" s="223"/>
      <c r="ABP304" s="223"/>
      <c r="ABQ304" s="223"/>
      <c r="ABR304" s="223"/>
      <c r="ABS304" s="223"/>
      <c r="ABT304" s="223"/>
      <c r="ABU304" s="223"/>
      <c r="ABV304" s="223"/>
      <c r="ABW304" s="223"/>
      <c r="ABX304" s="223"/>
      <c r="ABY304" s="223"/>
      <c r="ABZ304" s="223"/>
      <c r="ACA304" s="223"/>
      <c r="ACB304" s="223"/>
      <c r="ACC304" s="223"/>
      <c r="ACD304" s="223"/>
      <c r="ACE304" s="223"/>
      <c r="ACF304" s="223"/>
      <c r="ACG304" s="223"/>
      <c r="ACH304" s="223"/>
      <c r="ACI304" s="223"/>
      <c r="ACJ304" s="223"/>
      <c r="ACK304" s="223"/>
      <c r="ACL304" s="223"/>
      <c r="ACM304" s="223"/>
      <c r="ACN304" s="223"/>
      <c r="ACO304" s="223"/>
      <c r="ACP304" s="223"/>
      <c r="ACQ304" s="223"/>
      <c r="ACR304" s="223"/>
      <c r="ACS304" s="223"/>
      <c r="ACT304" s="223"/>
      <c r="ACU304" s="223"/>
      <c r="ACV304" s="223"/>
      <c r="ACW304" s="223"/>
      <c r="ACX304" s="223"/>
      <c r="ACY304" s="223"/>
      <c r="ACZ304" s="223"/>
      <c r="ADA304" s="223"/>
      <c r="ADB304" s="223"/>
      <c r="ADC304" s="223"/>
      <c r="ADD304" s="223"/>
      <c r="ADE304" s="223"/>
      <c r="ADF304" s="223"/>
      <c r="ADG304" s="223"/>
      <c r="ADH304" s="223"/>
      <c r="ADI304" s="223"/>
      <c r="ADJ304" s="223"/>
      <c r="ADK304" s="223"/>
      <c r="ADL304" s="223"/>
      <c r="ADM304" s="223"/>
      <c r="ADN304" s="223"/>
      <c r="ADO304" s="223"/>
      <c r="ADP304" s="223"/>
      <c r="ADQ304" s="223"/>
      <c r="ADR304" s="223"/>
      <c r="ADS304" s="223"/>
      <c r="ADT304" s="223"/>
      <c r="ADU304" s="223"/>
      <c r="ADV304" s="223"/>
      <c r="ADW304" s="223"/>
      <c r="ADX304" s="223"/>
      <c r="ADY304" s="223"/>
      <c r="ADZ304" s="223"/>
      <c r="AEA304" s="223"/>
      <c r="AEB304" s="223"/>
      <c r="AEC304" s="223"/>
      <c r="AED304" s="223"/>
      <c r="AEE304" s="223"/>
      <c r="AEF304" s="223"/>
      <c r="AEG304" s="223"/>
      <c r="AEH304" s="223"/>
      <c r="AEI304" s="223"/>
      <c r="AEJ304" s="223"/>
      <c r="AEK304" s="223"/>
      <c r="AEL304" s="223"/>
      <c r="AEM304" s="223"/>
      <c r="AEN304" s="223"/>
      <c r="AEO304" s="223"/>
      <c r="AEP304" s="223"/>
      <c r="AEQ304" s="223"/>
      <c r="AER304" s="223"/>
      <c r="AES304" s="223"/>
      <c r="AET304" s="223"/>
      <c r="AEU304" s="223"/>
      <c r="AEV304" s="223"/>
      <c r="AEW304" s="223"/>
      <c r="AEX304" s="223"/>
      <c r="AEY304" s="223"/>
      <c r="AEZ304" s="223"/>
      <c r="AFA304" s="223"/>
      <c r="AFB304" s="223"/>
      <c r="AFC304" s="223"/>
      <c r="AFD304" s="223"/>
      <c r="AFE304" s="223"/>
      <c r="AFF304" s="223"/>
      <c r="AFG304" s="223"/>
      <c r="AFH304" s="223"/>
      <c r="AFI304" s="223"/>
      <c r="AFJ304" s="223"/>
      <c r="AFK304" s="223"/>
      <c r="AFL304" s="223"/>
      <c r="AFM304" s="223"/>
      <c r="AFN304" s="223"/>
      <c r="AFO304" s="223"/>
      <c r="AFP304" s="223"/>
      <c r="AFQ304" s="223"/>
      <c r="AFR304" s="223"/>
      <c r="AFS304" s="223"/>
      <c r="AFT304" s="223"/>
    </row>
    <row r="305" spans="1:852">
      <c r="A305" s="222" t="s">
        <v>3763</v>
      </c>
      <c r="B305" s="794" t="s">
        <v>10732</v>
      </c>
      <c r="C305" s="840" t="str">
        <f>IF(Severity!F305&gt;=0.5,"YES","NO")</f>
        <v>NO</v>
      </c>
      <c r="D305" s="840" t="str">
        <f>IF(Severity!G305&gt;=0.5,"YES","NO")</f>
        <v>YES</v>
      </c>
      <c r="E305" s="213">
        <v>24</v>
      </c>
      <c r="F305" s="213">
        <v>3</v>
      </c>
      <c r="G305" s="270" t="s">
        <v>384</v>
      </c>
      <c r="H305" s="270" t="s">
        <v>749</v>
      </c>
      <c r="I305" s="270" t="s">
        <v>455</v>
      </c>
      <c r="J305" s="270">
        <v>6</v>
      </c>
      <c r="K305" s="270" t="s">
        <v>455</v>
      </c>
      <c r="L305" s="217"/>
      <c r="M305" s="217"/>
      <c r="N305" s="270"/>
      <c r="O305" s="270" t="s">
        <v>455</v>
      </c>
      <c r="P305" s="217"/>
      <c r="Q305" s="217"/>
      <c r="R305" s="217"/>
      <c r="S305" s="270" t="s">
        <v>602</v>
      </c>
      <c r="T305" s="270">
        <v>17</v>
      </c>
      <c r="U305" s="125">
        <v>20.399999999999999</v>
      </c>
      <c r="V305" s="125">
        <v>3.4</v>
      </c>
      <c r="W305" s="125"/>
      <c r="X305" s="125"/>
      <c r="Y305" s="125">
        <v>11.7</v>
      </c>
      <c r="Z305" s="125">
        <v>5.9</v>
      </c>
      <c r="AA305" s="125"/>
      <c r="AB305" s="125"/>
      <c r="AC305" s="125"/>
      <c r="AD305" s="125"/>
      <c r="AE305" s="114"/>
      <c r="AF305" s="125"/>
      <c r="AG305" s="125"/>
      <c r="AH305" s="125"/>
      <c r="AI305" s="265">
        <v>42</v>
      </c>
      <c r="AJ305" s="267">
        <f t="shared" si="78"/>
        <v>36</v>
      </c>
      <c r="AK305" s="267" t="s">
        <v>455</v>
      </c>
      <c r="AL305" s="580" t="s">
        <v>2916</v>
      </c>
      <c r="AM305" s="270" t="s">
        <v>750</v>
      </c>
      <c r="AN305" s="270" t="s">
        <v>455</v>
      </c>
      <c r="AO305" s="270">
        <v>5</v>
      </c>
      <c r="AP305" s="270" t="s">
        <v>455</v>
      </c>
      <c r="AQ305" s="217"/>
      <c r="AR305" s="217"/>
      <c r="AS305" s="217"/>
      <c r="AT305" s="270" t="s">
        <v>455</v>
      </c>
      <c r="AU305" s="217"/>
      <c r="AV305" s="217"/>
      <c r="AW305" s="217"/>
      <c r="AX305" s="265" t="s">
        <v>602</v>
      </c>
      <c r="AY305" s="265">
        <v>17</v>
      </c>
      <c r="AZ305" s="114">
        <v>20.100000000000001</v>
      </c>
      <c r="BA305" s="114">
        <v>3.2</v>
      </c>
      <c r="BB305" s="114"/>
      <c r="BC305" s="114"/>
      <c r="BD305" s="114">
        <v>8.5</v>
      </c>
      <c r="BE305" s="114">
        <v>4.5</v>
      </c>
      <c r="BF305" s="114"/>
      <c r="BG305" s="114"/>
      <c r="BH305" s="114"/>
      <c r="BI305" s="114"/>
      <c r="BJ305" s="114"/>
      <c r="BK305" s="114"/>
      <c r="BL305" s="114"/>
      <c r="BM305" s="114"/>
      <c r="BN305" s="270">
        <v>37</v>
      </c>
      <c r="BO305" s="270">
        <f t="shared" si="79"/>
        <v>32</v>
      </c>
      <c r="BP305" s="270" t="s">
        <v>455</v>
      </c>
      <c r="BQ305" s="270" t="s">
        <v>3021</v>
      </c>
      <c r="BR305" s="270" t="s">
        <v>750</v>
      </c>
      <c r="BS305" s="265">
        <v>4</v>
      </c>
      <c r="BT305" s="265">
        <v>4</v>
      </c>
      <c r="BU305" s="270" t="s">
        <v>455</v>
      </c>
      <c r="BV305" s="217"/>
      <c r="BW305" s="217"/>
      <c r="BX305" s="217"/>
      <c r="BY305" s="270" t="s">
        <v>455</v>
      </c>
      <c r="BZ305" s="217"/>
      <c r="CA305" s="217"/>
      <c r="CB305" s="217"/>
      <c r="CC305" s="265" t="s">
        <v>602</v>
      </c>
      <c r="CD305" s="265">
        <v>17</v>
      </c>
      <c r="CE305" s="114">
        <v>19.8</v>
      </c>
      <c r="CF305" s="114">
        <v>2.6</v>
      </c>
      <c r="CG305" s="114"/>
      <c r="CH305" s="114"/>
      <c r="CI305" s="114">
        <v>7.1</v>
      </c>
      <c r="CJ305" s="114">
        <v>4.2</v>
      </c>
      <c r="CK305" s="114"/>
      <c r="CL305" s="114"/>
      <c r="CM305" s="114"/>
      <c r="CN305" s="114"/>
      <c r="CO305" s="114"/>
      <c r="CP305" s="114"/>
      <c r="CQ305" s="114"/>
      <c r="CR305" s="114"/>
      <c r="CS305" s="265">
        <v>42</v>
      </c>
      <c r="CT305" s="267">
        <f>CS305-BT305</f>
        <v>38</v>
      </c>
      <c r="CU305" s="270" t="s">
        <v>455</v>
      </c>
      <c r="CV305" s="95"/>
      <c r="CW305" s="270" t="s">
        <v>455</v>
      </c>
      <c r="CX305" s="95"/>
      <c r="CY305" s="223"/>
      <c r="CZ305" s="223"/>
      <c r="DA305" s="223"/>
      <c r="DB305" s="223"/>
      <c r="DC305" s="223"/>
      <c r="DD305" s="223"/>
      <c r="DE305" s="223"/>
      <c r="DF305" s="223"/>
      <c r="DG305" s="223"/>
      <c r="DH305" s="223"/>
      <c r="DI305" s="223"/>
      <c r="DJ305" s="125"/>
      <c r="DK305" s="125"/>
      <c r="DL305" s="125"/>
      <c r="DM305" s="125"/>
      <c r="DN305" s="125"/>
      <c r="DO305" s="125"/>
      <c r="DP305" s="125"/>
      <c r="DQ305" s="125"/>
      <c r="DR305" s="125"/>
      <c r="DS305" s="125"/>
      <c r="DT305" s="125"/>
      <c r="DU305" s="125"/>
      <c r="DV305" s="125"/>
      <c r="DW305" s="125"/>
      <c r="DX305" s="223"/>
      <c r="DY305" s="223"/>
      <c r="DZ305" s="223"/>
      <c r="EA305" s="223"/>
      <c r="EB305" s="270" t="s">
        <v>455</v>
      </c>
      <c r="EC305" s="223"/>
      <c r="ED305" s="223"/>
      <c r="EE305" s="223"/>
      <c r="EF305" s="223"/>
      <c r="EG305" s="223"/>
      <c r="EH305" s="223"/>
      <c r="EI305" s="223"/>
      <c r="EJ305" s="223"/>
      <c r="EK305" s="223"/>
      <c r="EL305" s="223"/>
      <c r="EM305" s="223"/>
      <c r="EN305" s="223"/>
      <c r="EO305" s="125"/>
      <c r="EP305" s="125"/>
      <c r="EQ305" s="125"/>
      <c r="ER305" s="125"/>
      <c r="ES305" s="125"/>
      <c r="ET305" s="125"/>
      <c r="EU305" s="125"/>
      <c r="EV305" s="125"/>
      <c r="EW305" s="125"/>
      <c r="EX305" s="125"/>
      <c r="EY305" s="125"/>
      <c r="EZ305" s="125"/>
      <c r="FA305" s="125"/>
      <c r="FB305" s="125"/>
      <c r="FC305" s="223"/>
      <c r="FD305" s="223"/>
      <c r="FE305" s="223"/>
      <c r="FF305" s="270" t="s">
        <v>455</v>
      </c>
      <c r="FG305" s="223"/>
      <c r="FH305" s="223"/>
      <c r="FI305" s="223"/>
      <c r="FJ305" s="223"/>
      <c r="FK305" s="223"/>
      <c r="FL305" s="223"/>
      <c r="FM305" s="223"/>
      <c r="FN305" s="223"/>
      <c r="FO305" s="223"/>
      <c r="FP305" s="223"/>
      <c r="FQ305" s="223"/>
      <c r="FR305" s="223"/>
      <c r="FS305" s="223"/>
      <c r="FT305" s="223"/>
      <c r="FU305" s="223"/>
      <c r="FV305" s="223"/>
      <c r="FW305" s="223"/>
      <c r="FX305" s="223"/>
      <c r="FY305" s="223"/>
      <c r="FZ305" s="223"/>
      <c r="GA305" s="223"/>
      <c r="GB305" s="223"/>
      <c r="GC305" s="223"/>
      <c r="GD305" s="223"/>
      <c r="GE305" s="223"/>
      <c r="GF305" s="223"/>
      <c r="GG305" s="223"/>
      <c r="GH305" s="223"/>
      <c r="GI305" s="223"/>
      <c r="GJ305" s="223"/>
      <c r="GK305" s="223"/>
      <c r="GL305" s="223"/>
      <c r="GM305" s="223"/>
      <c r="GN305" s="223"/>
      <c r="GO305" s="223"/>
      <c r="GP305" s="223"/>
      <c r="GQ305" s="223"/>
      <c r="GR305" s="223"/>
      <c r="GS305" s="223"/>
      <c r="GT305" s="223"/>
      <c r="GU305" s="223"/>
      <c r="GV305" s="223"/>
      <c r="GW305" s="223"/>
      <c r="GX305" s="223"/>
      <c r="GY305" s="223"/>
      <c r="GZ305" s="223"/>
      <c r="HA305" s="223"/>
      <c r="HB305" s="223"/>
      <c r="HC305" s="223"/>
      <c r="HD305" s="270" t="s">
        <v>455</v>
      </c>
      <c r="HE305" s="223"/>
      <c r="HF305" s="223"/>
      <c r="HG305" s="223"/>
      <c r="HH305" s="223"/>
      <c r="HI305" s="223"/>
      <c r="HJ305" s="223"/>
      <c r="HK305" s="223"/>
      <c r="HL305" s="223"/>
      <c r="HM305" s="223"/>
      <c r="HN305" s="223"/>
      <c r="HO305" s="223"/>
      <c r="HP305" s="223"/>
      <c r="HQ305" s="223"/>
      <c r="HR305" s="223"/>
      <c r="HS305" s="223"/>
      <c r="HT305" s="223"/>
      <c r="HU305" s="223"/>
      <c r="HV305" s="223"/>
      <c r="HW305" s="223"/>
      <c r="HX305" s="223"/>
      <c r="HY305" s="223"/>
      <c r="HZ305" s="223"/>
      <c r="IA305" s="223"/>
      <c r="IB305" s="223"/>
      <c r="IC305" s="223"/>
      <c r="ID305" s="223"/>
      <c r="IE305" s="223"/>
      <c r="IF305" s="223"/>
      <c r="IG305" s="223"/>
      <c r="IH305" s="223"/>
      <c r="II305" s="223"/>
      <c r="IJ305" s="223"/>
      <c r="IK305" s="223"/>
      <c r="IL305" s="223"/>
      <c r="IM305" s="223"/>
      <c r="IN305" s="223"/>
      <c r="IO305" s="223"/>
      <c r="IP305" s="223"/>
      <c r="IQ305" s="223"/>
      <c r="IR305" s="223"/>
      <c r="IS305" s="270" t="s">
        <v>455</v>
      </c>
      <c r="IT305" s="223"/>
      <c r="IU305" s="223"/>
      <c r="IV305" s="223"/>
      <c r="IW305" s="223"/>
      <c r="IX305" s="223"/>
      <c r="IY305" s="223"/>
      <c r="IZ305" s="223"/>
      <c r="JA305" s="223"/>
      <c r="JB305" s="223"/>
      <c r="JC305" s="223"/>
      <c r="JD305" s="223"/>
      <c r="JE305" s="223"/>
      <c r="JF305" s="223"/>
      <c r="JG305" s="223"/>
      <c r="JH305" s="223"/>
      <c r="JI305" s="223"/>
      <c r="JJ305" s="223"/>
      <c r="JK305" s="223"/>
      <c r="JL305" s="223"/>
      <c r="JM305" s="223"/>
      <c r="JN305" s="223"/>
      <c r="JO305" s="223"/>
      <c r="JP305" s="223"/>
      <c r="JQ305" s="223"/>
      <c r="JR305" s="223"/>
      <c r="JS305" s="223"/>
      <c r="JT305" s="223"/>
      <c r="JU305" s="223"/>
      <c r="JV305" s="223"/>
      <c r="JW305" s="223"/>
      <c r="JX305" s="223"/>
      <c r="JY305" s="223"/>
      <c r="JZ305" s="223"/>
      <c r="KA305" s="223"/>
      <c r="KB305" s="223"/>
      <c r="KC305" s="223"/>
      <c r="KD305" s="223"/>
      <c r="KE305" s="270" t="s">
        <v>455</v>
      </c>
      <c r="KF305" s="223"/>
      <c r="KG305" s="223"/>
      <c r="KH305" s="223"/>
      <c r="KI305" s="223"/>
      <c r="KJ305" s="223"/>
      <c r="KK305" s="223"/>
      <c r="KL305" s="223"/>
      <c r="KM305" s="223"/>
      <c r="KN305" s="223"/>
      <c r="KO305" s="223"/>
      <c r="KP305" s="223"/>
      <c r="KQ305" s="223"/>
      <c r="KR305" s="223"/>
      <c r="KS305" s="223"/>
      <c r="KT305" s="223"/>
      <c r="KU305" s="223"/>
      <c r="KV305" s="223"/>
      <c r="KW305" s="223"/>
      <c r="KX305" s="223"/>
      <c r="KY305" s="223"/>
      <c r="KZ305" s="223"/>
      <c r="LA305" s="223"/>
      <c r="LB305" s="223"/>
      <c r="LC305" s="223"/>
      <c r="LD305" s="223"/>
      <c r="LE305" s="223"/>
      <c r="LF305" s="223"/>
      <c r="LG305" s="223"/>
      <c r="LH305" s="223"/>
      <c r="LI305" s="223"/>
      <c r="LJ305" s="223"/>
      <c r="LK305" s="223"/>
      <c r="LL305" s="223"/>
      <c r="LM305" s="223"/>
      <c r="LN305" s="223"/>
      <c r="LO305" s="223"/>
      <c r="LP305" s="223"/>
      <c r="LQ305" s="223"/>
      <c r="LR305" s="223"/>
      <c r="LS305" s="223"/>
      <c r="LT305" s="270" t="s">
        <v>455</v>
      </c>
      <c r="LU305" s="223"/>
      <c r="LV305" s="223"/>
      <c r="LW305" s="223"/>
      <c r="LX305" s="223"/>
      <c r="LY305" s="223"/>
      <c r="LZ305" s="223"/>
      <c r="MA305" s="223"/>
      <c r="MB305" s="223"/>
      <c r="MC305" s="223"/>
      <c r="MD305" s="223"/>
      <c r="ME305" s="223"/>
      <c r="MF305" s="223"/>
      <c r="MG305" s="223"/>
      <c r="MH305" s="223"/>
      <c r="MI305" s="223"/>
      <c r="MJ305" s="223"/>
      <c r="MK305" s="223"/>
      <c r="ML305" s="223"/>
      <c r="MM305" s="223"/>
      <c r="MN305" s="223"/>
      <c r="MO305" s="223"/>
      <c r="MP305" s="223"/>
      <c r="MQ305" s="223"/>
      <c r="MR305" s="223"/>
      <c r="MS305" s="223"/>
      <c r="MT305" s="223"/>
      <c r="MU305" s="223"/>
      <c r="MV305" s="223"/>
      <c r="MW305" s="223"/>
      <c r="MX305" s="223"/>
      <c r="MY305" s="223"/>
      <c r="MZ305" s="223"/>
      <c r="NA305" s="223"/>
      <c r="NB305" s="223"/>
      <c r="NC305" s="223"/>
      <c r="ND305" s="223"/>
      <c r="NE305" s="223"/>
      <c r="NF305" s="223"/>
      <c r="NG305" s="223"/>
      <c r="NH305" s="223"/>
      <c r="NI305" s="223"/>
      <c r="NJ305" s="223"/>
      <c r="NK305" s="223"/>
      <c r="NL305" s="223"/>
      <c r="NM305" s="223"/>
      <c r="NN305" s="223"/>
      <c r="NO305" s="223"/>
      <c r="NP305" s="223"/>
      <c r="NQ305" s="223"/>
      <c r="NR305" s="223"/>
      <c r="NS305" s="223"/>
      <c r="NT305" s="223"/>
      <c r="NU305" s="223"/>
      <c r="NV305" s="223"/>
      <c r="NW305" s="223"/>
      <c r="NX305" s="223"/>
      <c r="NY305" s="223"/>
      <c r="NZ305" s="223"/>
      <c r="OA305" s="223"/>
      <c r="OB305" s="223"/>
      <c r="OC305" s="223"/>
      <c r="OD305" s="223"/>
      <c r="OE305" s="223"/>
      <c r="OF305" s="223"/>
      <c r="OG305" s="223"/>
      <c r="OH305" s="223"/>
      <c r="OI305" s="223"/>
      <c r="OJ305" s="223"/>
      <c r="OK305" s="223"/>
      <c r="OL305" s="223"/>
      <c r="OM305" s="223"/>
      <c r="ON305" s="223"/>
      <c r="OO305" s="223"/>
      <c r="OP305" s="223"/>
      <c r="OQ305" s="223"/>
      <c r="OR305" s="223"/>
      <c r="OS305" s="267">
        <f>IF(ISERROR(#REF!),0,1)</f>
        <v>0</v>
      </c>
      <c r="OT305" s="267">
        <f>IF(C305="YES",1,0)</f>
        <v>0</v>
      </c>
      <c r="OU305" s="267">
        <f>IF(D305="YES",1,0)</f>
        <v>1</v>
      </c>
      <c r="OV305" s="222"/>
      <c r="OW305" s="222"/>
      <c r="OX305" s="222"/>
      <c r="OY305" s="222"/>
      <c r="OZ305" s="222"/>
      <c r="PA305" s="222"/>
      <c r="PB305" s="222"/>
      <c r="PC305" s="222"/>
      <c r="PD305" s="222"/>
      <c r="PE305" s="222"/>
      <c r="PF305" s="222"/>
      <c r="PG305" s="222"/>
      <c r="PH305" s="222"/>
      <c r="PI305" s="222"/>
      <c r="PJ305" s="222"/>
      <c r="PK305" s="222"/>
      <c r="PL305" s="222"/>
      <c r="PM305" s="222"/>
      <c r="PN305" s="222"/>
      <c r="PO305" s="222"/>
      <c r="PP305" s="222"/>
      <c r="PQ305" s="222"/>
      <c r="PR305" s="222"/>
      <c r="PS305" s="222"/>
      <c r="PT305" s="222"/>
      <c r="PU305" s="222"/>
      <c r="PV305" s="222"/>
      <c r="PW305" s="222"/>
      <c r="PX305" s="222"/>
      <c r="PY305" s="222"/>
      <c r="PZ305" s="222"/>
      <c r="QA305" s="222"/>
      <c r="QB305" s="222"/>
      <c r="QC305" s="222"/>
      <c r="QD305" s="222"/>
      <c r="QE305" s="222"/>
      <c r="QF305" s="222"/>
      <c r="QG305" s="222"/>
      <c r="QH305" s="222"/>
      <c r="QI305" s="222"/>
      <c r="QJ305" s="222"/>
      <c r="QK305" s="222"/>
      <c r="QL305" s="222"/>
      <c r="QM305" s="222"/>
      <c r="QN305" s="222"/>
      <c r="QO305" s="222"/>
      <c r="QP305" s="222"/>
      <c r="QQ305" s="222"/>
      <c r="QR305" s="222"/>
      <c r="QS305" s="222"/>
      <c r="QT305" s="222"/>
      <c r="QU305" s="222"/>
      <c r="QV305" s="222"/>
      <c r="QW305" s="222"/>
      <c r="QX305" s="222"/>
      <c r="QY305" s="222"/>
      <c r="QZ305" s="222"/>
      <c r="RA305" s="222"/>
      <c r="RB305" s="222"/>
      <c r="RC305" s="222"/>
      <c r="RD305" s="222"/>
      <c r="RE305" s="222"/>
      <c r="RF305" s="222"/>
      <c r="RG305" s="222"/>
      <c r="RH305" s="222"/>
      <c r="RI305" s="222"/>
      <c r="RJ305" s="222"/>
      <c r="RK305" s="222"/>
      <c r="RL305" s="222"/>
      <c r="RM305" s="222"/>
      <c r="RN305" s="222"/>
      <c r="RO305" s="222"/>
      <c r="RP305" s="222"/>
      <c r="RQ305" s="222"/>
      <c r="RR305" s="222"/>
      <c r="RS305" s="222"/>
      <c r="RT305" s="222"/>
      <c r="RU305" s="222"/>
      <c r="RV305" s="222"/>
      <c r="RW305" s="222"/>
      <c r="RX305" s="222"/>
      <c r="RY305" s="222"/>
      <c r="RZ305" s="222"/>
      <c r="SA305" s="222"/>
      <c r="SB305" s="222"/>
      <c r="SC305" s="222"/>
      <c r="SD305" s="222"/>
      <c r="SE305" s="222"/>
      <c r="SF305" s="222"/>
      <c r="SG305" s="222"/>
      <c r="SH305" s="222"/>
      <c r="SI305" s="222"/>
      <c r="SJ305" s="222"/>
      <c r="SK305" s="222"/>
      <c r="SL305" s="222"/>
      <c r="SM305" s="222"/>
      <c r="SN305" s="222"/>
      <c r="SO305" s="222"/>
      <c r="SP305" s="222"/>
      <c r="SQ305" s="222"/>
      <c r="SR305" s="222"/>
      <c r="SS305" s="222"/>
      <c r="ST305" s="222"/>
      <c r="SU305" s="222"/>
      <c r="SV305" s="222"/>
      <c r="SW305" s="222"/>
      <c r="SX305" s="222"/>
      <c r="SY305" s="222"/>
      <c r="SZ305" s="222"/>
      <c r="TA305" s="222"/>
      <c r="TB305" s="222"/>
      <c r="TC305" s="222"/>
      <c r="TD305" s="222"/>
      <c r="TE305" s="222"/>
      <c r="TF305" s="222"/>
      <c r="TG305" s="222"/>
      <c r="TH305" s="222"/>
      <c r="TI305" s="222"/>
      <c r="TJ305" s="222"/>
      <c r="TK305" s="222"/>
      <c r="TL305" s="222"/>
      <c r="TM305" s="222"/>
      <c r="TN305" s="222"/>
      <c r="TO305" s="222"/>
      <c r="TP305" s="222"/>
      <c r="TQ305" s="222"/>
      <c r="TR305" s="222"/>
      <c r="TS305" s="222"/>
      <c r="TT305" s="222"/>
      <c r="TU305" s="222"/>
      <c r="TV305" s="222"/>
      <c r="TW305" s="222"/>
      <c r="TX305" s="222"/>
      <c r="TY305" s="222"/>
      <c r="TZ305" s="222"/>
      <c r="UA305" s="222"/>
      <c r="UB305" s="222"/>
      <c r="UC305" s="222"/>
      <c r="UD305" s="222"/>
      <c r="UE305" s="222"/>
      <c r="UF305" s="222"/>
      <c r="UG305" s="222"/>
      <c r="UH305" s="222"/>
      <c r="UI305" s="222"/>
      <c r="UJ305" s="222"/>
      <c r="UK305" s="222"/>
      <c r="UL305" s="222"/>
      <c r="UM305" s="222"/>
      <c r="UN305" s="222"/>
      <c r="UO305" s="222"/>
      <c r="UP305" s="222"/>
      <c r="UQ305" s="222"/>
      <c r="UR305" s="222"/>
      <c r="US305" s="222"/>
      <c r="UT305" s="222"/>
      <c r="UU305" s="222"/>
      <c r="UV305" s="222"/>
      <c r="UW305" s="222"/>
      <c r="UX305" s="222"/>
      <c r="UY305" s="222"/>
      <c r="UZ305" s="222"/>
      <c r="VA305" s="222"/>
      <c r="VB305" s="222"/>
      <c r="VC305" s="222"/>
      <c r="VD305" s="222"/>
      <c r="VE305" s="222"/>
      <c r="VF305" s="222"/>
      <c r="VG305" s="222"/>
      <c r="VH305" s="222"/>
      <c r="VI305" s="222"/>
      <c r="VJ305" s="222"/>
      <c r="VK305" s="222"/>
      <c r="VL305" s="222"/>
      <c r="VM305" s="222"/>
      <c r="VN305" s="222"/>
      <c r="VO305" s="222"/>
      <c r="VP305" s="222"/>
      <c r="VQ305" s="222"/>
      <c r="VR305" s="222"/>
      <c r="VS305" s="222"/>
      <c r="VT305" s="222"/>
      <c r="VU305" s="222"/>
      <c r="VV305" s="222"/>
      <c r="VW305" s="222"/>
      <c r="VX305" s="222"/>
      <c r="VY305" s="222"/>
      <c r="VZ305" s="222"/>
      <c r="WA305" s="222"/>
      <c r="WB305" s="222"/>
      <c r="WC305" s="222"/>
      <c r="WD305" s="222"/>
      <c r="WE305" s="222"/>
      <c r="WF305" s="222"/>
      <c r="WG305" s="222"/>
      <c r="WH305" s="222"/>
      <c r="WI305" s="222"/>
      <c r="WJ305" s="222"/>
      <c r="WK305" s="222"/>
      <c r="WL305" s="222"/>
      <c r="WM305" s="222"/>
      <c r="WN305" s="222"/>
      <c r="WO305" s="222"/>
      <c r="WP305" s="222"/>
      <c r="WQ305" s="222"/>
      <c r="WR305" s="222"/>
      <c r="WS305" s="222"/>
      <c r="WT305" s="222"/>
      <c r="WU305" s="222"/>
      <c r="WV305" s="222"/>
      <c r="WW305" s="222"/>
      <c r="WX305" s="222"/>
      <c r="WY305" s="222"/>
      <c r="WZ305" s="222"/>
      <c r="XA305" s="222"/>
      <c r="XB305" s="222"/>
      <c r="XC305" s="222"/>
      <c r="XD305" s="222"/>
      <c r="XE305" s="222"/>
      <c r="XF305" s="222"/>
      <c r="XG305" s="222"/>
      <c r="XH305" s="222"/>
      <c r="XI305" s="222"/>
      <c r="XJ305" s="222"/>
      <c r="XK305" s="222"/>
      <c r="XL305" s="222"/>
      <c r="XM305" s="222"/>
      <c r="XN305" s="222"/>
      <c r="XO305" s="222"/>
      <c r="XP305" s="222"/>
      <c r="XQ305" s="222"/>
      <c r="XR305" s="222"/>
      <c r="XS305" s="222"/>
      <c r="XT305" s="222"/>
      <c r="XU305" s="222"/>
      <c r="XV305" s="222"/>
      <c r="XW305" s="222"/>
      <c r="XX305" s="222"/>
      <c r="XY305" s="222"/>
      <c r="XZ305" s="222"/>
      <c r="YA305" s="222"/>
      <c r="YB305" s="222"/>
      <c r="YC305" s="222"/>
      <c r="YD305" s="222"/>
      <c r="YE305" s="222"/>
      <c r="YF305" s="222"/>
      <c r="YG305" s="222"/>
      <c r="YH305" s="222"/>
      <c r="YI305" s="222"/>
      <c r="YJ305" s="222"/>
      <c r="YK305" s="222"/>
      <c r="YL305" s="222"/>
      <c r="YM305" s="222"/>
      <c r="YN305" s="222"/>
      <c r="YO305" s="222"/>
      <c r="YP305" s="222"/>
      <c r="YQ305" s="222"/>
      <c r="YR305" s="222"/>
      <c r="YS305" s="222"/>
      <c r="YT305" s="222"/>
      <c r="YU305" s="222"/>
      <c r="YV305" s="222"/>
      <c r="YW305" s="222"/>
      <c r="YX305" s="222"/>
      <c r="YY305" s="222"/>
      <c r="YZ305" s="222"/>
      <c r="ZA305" s="222"/>
      <c r="ZB305" s="222"/>
      <c r="ZC305" s="222"/>
      <c r="ZD305" s="222"/>
      <c r="ZE305" s="222"/>
      <c r="ZF305" s="222"/>
      <c r="ZG305" s="222"/>
      <c r="ZH305" s="222"/>
      <c r="ZI305" s="222"/>
      <c r="ZJ305" s="222"/>
      <c r="ZK305" s="222"/>
      <c r="ZL305" s="222"/>
      <c r="ZM305" s="222"/>
      <c r="ZN305" s="222"/>
      <c r="ZO305" s="222"/>
      <c r="ZP305" s="222"/>
      <c r="ZQ305" s="222"/>
      <c r="ZR305" s="222"/>
      <c r="ZS305" s="222"/>
      <c r="ZT305" s="222"/>
      <c r="ZU305" s="222"/>
      <c r="ZV305" s="222"/>
      <c r="ZW305" s="222"/>
      <c r="ZX305" s="222"/>
      <c r="ZY305" s="222"/>
      <c r="ZZ305" s="222"/>
      <c r="AAA305" s="222"/>
      <c r="AAB305" s="222"/>
      <c r="AAC305" s="222"/>
      <c r="AAD305" s="222"/>
      <c r="AAE305" s="222"/>
      <c r="AAF305" s="222"/>
      <c r="AAG305" s="222"/>
      <c r="AAH305" s="222"/>
      <c r="AAI305" s="222"/>
      <c r="AAJ305" s="222"/>
      <c r="AAK305" s="222"/>
      <c r="AAL305" s="222"/>
      <c r="AAM305" s="222"/>
      <c r="AAN305" s="222"/>
      <c r="AAO305" s="222"/>
      <c r="AAP305" s="222"/>
      <c r="AAQ305" s="222"/>
      <c r="AAR305" s="222"/>
      <c r="AAS305" s="222"/>
      <c r="AAT305" s="222"/>
      <c r="AAU305" s="222"/>
      <c r="AAV305" s="222"/>
      <c r="AAW305" s="222"/>
      <c r="AAX305" s="222"/>
      <c r="AAY305" s="222"/>
      <c r="AAZ305" s="222"/>
      <c r="ABA305" s="222"/>
      <c r="ABB305" s="222"/>
      <c r="ABC305" s="222"/>
      <c r="ABD305" s="222"/>
      <c r="ABE305" s="222"/>
      <c r="ABF305" s="222"/>
      <c r="ABG305" s="222"/>
      <c r="ABH305" s="222"/>
      <c r="ABI305" s="222"/>
      <c r="ABJ305" s="222"/>
      <c r="ABK305" s="222"/>
      <c r="ABL305" s="222"/>
      <c r="ABM305" s="222"/>
      <c r="ABN305" s="222"/>
      <c r="ABO305" s="222"/>
      <c r="ABP305" s="222"/>
      <c r="ABQ305" s="222"/>
      <c r="ABR305" s="222"/>
      <c r="ABS305" s="222"/>
      <c r="ABT305" s="222"/>
      <c r="ABU305" s="222"/>
      <c r="ABV305" s="222"/>
      <c r="ABW305" s="222"/>
      <c r="ABX305" s="222"/>
      <c r="ABY305" s="222"/>
      <c r="ABZ305" s="222"/>
      <c r="ACA305" s="222"/>
      <c r="ACB305" s="222"/>
      <c r="ACC305" s="222"/>
      <c r="ACD305" s="222"/>
      <c r="ACE305" s="222"/>
      <c r="ACF305" s="222"/>
      <c r="ACG305" s="222"/>
      <c r="ACH305" s="222"/>
      <c r="ACI305" s="222"/>
      <c r="ACJ305" s="222"/>
      <c r="ACK305" s="222"/>
      <c r="ACL305" s="222"/>
      <c r="ACM305" s="222"/>
      <c r="ACN305" s="222"/>
      <c r="ACO305" s="222"/>
      <c r="ACP305" s="222"/>
      <c r="ACQ305" s="222"/>
      <c r="ACR305" s="222"/>
      <c r="ACS305" s="222"/>
      <c r="ACT305" s="222"/>
      <c r="ACU305" s="222"/>
      <c r="ACV305" s="222"/>
      <c r="ACW305" s="222"/>
      <c r="ACX305" s="222"/>
      <c r="ACY305" s="222"/>
      <c r="ACZ305" s="222"/>
      <c r="ADA305" s="222"/>
      <c r="ADB305" s="222"/>
      <c r="ADC305" s="222"/>
      <c r="ADD305" s="222"/>
      <c r="ADE305" s="222"/>
      <c r="ADF305" s="222"/>
      <c r="ADG305" s="222"/>
      <c r="ADH305" s="222"/>
      <c r="ADI305" s="222"/>
      <c r="ADJ305" s="222"/>
      <c r="ADK305" s="222"/>
      <c r="ADL305" s="222"/>
      <c r="ADM305" s="222"/>
      <c r="ADN305" s="222"/>
      <c r="ADO305" s="222"/>
      <c r="ADP305" s="222"/>
      <c r="ADQ305" s="222"/>
      <c r="ADR305" s="222"/>
      <c r="ADS305" s="222"/>
      <c r="ADT305" s="222"/>
      <c r="ADU305" s="222"/>
      <c r="ADV305" s="222"/>
      <c r="ADW305" s="222"/>
      <c r="ADX305" s="222"/>
      <c r="ADY305" s="222"/>
      <c r="ADZ305" s="222"/>
      <c r="AEA305" s="222"/>
      <c r="AEB305" s="222"/>
      <c r="AEC305" s="222"/>
      <c r="AED305" s="222"/>
      <c r="AEE305" s="222"/>
      <c r="AEF305" s="222"/>
      <c r="AEG305" s="222"/>
      <c r="AEH305" s="222"/>
      <c r="AEI305" s="222"/>
      <c r="AEJ305" s="222"/>
      <c r="AEK305" s="222"/>
      <c r="AEL305" s="222"/>
      <c r="AEM305" s="222"/>
      <c r="AEN305" s="222"/>
      <c r="AEO305" s="222"/>
      <c r="AEP305" s="222"/>
      <c r="AEQ305" s="222"/>
      <c r="AER305" s="222"/>
      <c r="AES305" s="222"/>
      <c r="AET305" s="222"/>
      <c r="AEU305" s="222"/>
      <c r="AEV305" s="222"/>
      <c r="AEW305" s="222"/>
      <c r="AEX305" s="222"/>
      <c r="AEY305" s="222"/>
      <c r="AEZ305" s="222"/>
      <c r="AFA305" s="222"/>
      <c r="AFB305" s="222"/>
      <c r="AFC305" s="222"/>
      <c r="AFD305" s="222"/>
      <c r="AFE305" s="222"/>
      <c r="AFF305" s="222"/>
      <c r="AFG305" s="222"/>
      <c r="AFH305" s="222"/>
      <c r="AFI305" s="222"/>
      <c r="AFJ305" s="222"/>
      <c r="AFK305" s="222"/>
      <c r="AFL305" s="222"/>
      <c r="AFM305" s="222"/>
      <c r="AFN305" s="222"/>
      <c r="AFO305" s="222"/>
      <c r="AFP305" s="222"/>
      <c r="AFQ305" s="222"/>
      <c r="AFR305" s="222"/>
      <c r="AFS305" s="222"/>
      <c r="AFT305" s="222"/>
    </row>
    <row r="306" spans="1:852">
      <c r="A306" s="98" t="s">
        <v>1184</v>
      </c>
      <c r="B306" s="794" t="s">
        <v>10732</v>
      </c>
      <c r="C306" s="840" t="str">
        <f>IF(Severity!F306&gt;=0.5,"YES","NO")</f>
        <v>NO</v>
      </c>
      <c r="D306" s="840" t="str">
        <f>IF(Severity!G306&gt;=0.5,"YES","NO")</f>
        <v>YES</v>
      </c>
      <c r="E306" s="213">
        <v>14</v>
      </c>
      <c r="F306" s="213">
        <v>3</v>
      </c>
      <c r="G306" s="270" t="s">
        <v>10738</v>
      </c>
      <c r="H306" s="270" t="s">
        <v>749</v>
      </c>
      <c r="I306" s="270" t="s">
        <v>455</v>
      </c>
      <c r="J306" s="270">
        <v>5</v>
      </c>
      <c r="K306" s="270" t="s">
        <v>602</v>
      </c>
      <c r="L306" s="265">
        <v>17</v>
      </c>
      <c r="M306" s="265">
        <v>25</v>
      </c>
      <c r="N306" s="270">
        <v>6</v>
      </c>
      <c r="O306" s="270" t="s">
        <v>455</v>
      </c>
      <c r="P306" s="265"/>
      <c r="Q306" s="265"/>
      <c r="R306" s="265"/>
      <c r="S306" s="270" t="s">
        <v>602</v>
      </c>
      <c r="T306" s="270">
        <v>17</v>
      </c>
      <c r="U306" s="125">
        <v>23.1</v>
      </c>
      <c r="V306" s="125">
        <v>7.6</v>
      </c>
      <c r="W306" s="125"/>
      <c r="X306" s="125"/>
      <c r="Y306" s="125">
        <v>8.8000000000000007</v>
      </c>
      <c r="Z306" s="125">
        <v>7.4</v>
      </c>
      <c r="AA306" s="125"/>
      <c r="AB306" s="125"/>
      <c r="AC306" s="125"/>
      <c r="AD306" s="125"/>
      <c r="AE306" s="114"/>
      <c r="AF306" s="125"/>
      <c r="AG306" s="125"/>
      <c r="AH306" s="125"/>
      <c r="AI306" s="265">
        <v>57</v>
      </c>
      <c r="AJ306" s="267">
        <f t="shared" si="78"/>
        <v>52</v>
      </c>
      <c r="AK306" s="267" t="s">
        <v>455</v>
      </c>
      <c r="AL306" s="270" t="s">
        <v>2904</v>
      </c>
      <c r="AM306" s="270" t="s">
        <v>749</v>
      </c>
      <c r="AN306" s="270" t="s">
        <v>455</v>
      </c>
      <c r="AO306" s="270">
        <v>6</v>
      </c>
      <c r="AP306" s="270" t="s">
        <v>602</v>
      </c>
      <c r="AQ306" s="265">
        <v>17</v>
      </c>
      <c r="AR306" s="265">
        <v>28</v>
      </c>
      <c r="AS306" s="270">
        <v>6</v>
      </c>
      <c r="AT306" s="270" t="s">
        <v>455</v>
      </c>
      <c r="AU306" s="265"/>
      <c r="AV306" s="265"/>
      <c r="AW306" s="265"/>
      <c r="AX306" s="265" t="s">
        <v>602</v>
      </c>
      <c r="AY306" s="265">
        <v>17</v>
      </c>
      <c r="AZ306" s="114">
        <v>22.9</v>
      </c>
      <c r="BA306" s="114">
        <v>7.02</v>
      </c>
      <c r="BB306" s="114"/>
      <c r="BC306" s="114"/>
      <c r="BD306" s="114">
        <v>8.6</v>
      </c>
      <c r="BE306" s="114">
        <v>7.3</v>
      </c>
      <c r="BF306" s="114"/>
      <c r="BG306" s="114"/>
      <c r="BH306" s="114"/>
      <c r="BI306" s="114"/>
      <c r="BJ306" s="114"/>
      <c r="BK306" s="114"/>
      <c r="BL306" s="114"/>
      <c r="BM306" s="114"/>
      <c r="BN306" s="270">
        <v>56</v>
      </c>
      <c r="BO306" s="270">
        <f t="shared" si="79"/>
        <v>50</v>
      </c>
      <c r="BP306" s="270" t="s">
        <v>455</v>
      </c>
      <c r="BQ306" s="270" t="s">
        <v>335</v>
      </c>
      <c r="BR306" s="270" t="s">
        <v>455</v>
      </c>
      <c r="BS306" s="270" t="s">
        <v>455</v>
      </c>
      <c r="BT306" s="265">
        <v>8</v>
      </c>
      <c r="BU306" s="265" t="s">
        <v>602</v>
      </c>
      <c r="BV306" s="265">
        <v>17</v>
      </c>
      <c r="BW306" s="265">
        <v>27</v>
      </c>
      <c r="BX306" s="270">
        <v>6</v>
      </c>
      <c r="BY306" s="270" t="s">
        <v>455</v>
      </c>
      <c r="BZ306" s="265"/>
      <c r="CA306" s="265"/>
      <c r="CB306" s="265"/>
      <c r="CC306" s="265" t="s">
        <v>602</v>
      </c>
      <c r="CD306" s="265">
        <v>17</v>
      </c>
      <c r="CE306" s="114">
        <v>21.4</v>
      </c>
      <c r="CF306" s="114">
        <v>8.0299999999999994</v>
      </c>
      <c r="CG306" s="114"/>
      <c r="CH306" s="114"/>
      <c r="CI306" s="114">
        <v>8.8000000000000007</v>
      </c>
      <c r="CJ306" s="114">
        <v>6.7</v>
      </c>
      <c r="CK306" s="114"/>
      <c r="CL306" s="114"/>
      <c r="CM306" s="114"/>
      <c r="CN306" s="114"/>
      <c r="CO306" s="114"/>
      <c r="CP306" s="114"/>
      <c r="CQ306" s="114"/>
      <c r="CR306" s="114"/>
      <c r="CS306" s="265">
        <v>57</v>
      </c>
      <c r="CT306" s="267">
        <f>CS306-BT306</f>
        <v>49</v>
      </c>
      <c r="CU306" s="270" t="s">
        <v>455</v>
      </c>
      <c r="CV306" s="270"/>
      <c r="CW306" s="270" t="s">
        <v>455</v>
      </c>
      <c r="CX306" s="270"/>
      <c r="CY306" s="265"/>
      <c r="CZ306" s="265"/>
      <c r="DA306" s="265"/>
      <c r="DB306" s="265"/>
      <c r="DC306" s="265"/>
      <c r="DD306" s="265"/>
      <c r="DE306" s="265"/>
      <c r="DF306" s="265"/>
      <c r="DG306" s="265"/>
      <c r="DH306" s="265"/>
      <c r="DI306" s="265"/>
      <c r="DJ306" s="125"/>
      <c r="DK306" s="125"/>
      <c r="DL306" s="125"/>
      <c r="DM306" s="125"/>
      <c r="DN306" s="125"/>
      <c r="DO306" s="125"/>
      <c r="DP306" s="125"/>
      <c r="DQ306" s="125"/>
      <c r="DR306" s="125"/>
      <c r="DS306" s="125"/>
      <c r="DT306" s="125"/>
      <c r="DU306" s="125"/>
      <c r="DV306" s="125"/>
      <c r="DW306" s="125"/>
      <c r="DX306" s="265"/>
      <c r="DY306" s="265"/>
      <c r="DZ306" s="265"/>
      <c r="EA306" s="265"/>
      <c r="EB306" s="270" t="s">
        <v>455</v>
      </c>
      <c r="EC306" s="265"/>
      <c r="ED306" s="265"/>
      <c r="EE306" s="265"/>
      <c r="EF306" s="265"/>
      <c r="EG306" s="265"/>
      <c r="EH306" s="265"/>
      <c r="EI306" s="265"/>
      <c r="EJ306" s="265"/>
      <c r="EK306" s="265"/>
      <c r="EL306" s="265"/>
      <c r="EM306" s="265"/>
      <c r="EN306" s="265"/>
      <c r="EO306" s="125"/>
      <c r="EP306" s="125"/>
      <c r="EQ306" s="125"/>
      <c r="ER306" s="125"/>
      <c r="ES306" s="125"/>
      <c r="ET306" s="125"/>
      <c r="EU306" s="125"/>
      <c r="EV306" s="125"/>
      <c r="EW306" s="125"/>
      <c r="EX306" s="125"/>
      <c r="EY306" s="125"/>
      <c r="EZ306" s="125"/>
      <c r="FA306" s="125"/>
      <c r="FB306" s="125"/>
      <c r="FC306" s="265"/>
      <c r="FD306" s="265"/>
      <c r="FE306" s="265"/>
      <c r="FF306" s="270" t="s">
        <v>455</v>
      </c>
      <c r="FG306" s="270"/>
      <c r="FH306" s="265"/>
      <c r="FI306" s="265"/>
      <c r="FJ306" s="265"/>
      <c r="FK306" s="265"/>
      <c r="FL306" s="265"/>
      <c r="FM306" s="265"/>
      <c r="FN306" s="265"/>
      <c r="FO306" s="265"/>
      <c r="FP306" s="265"/>
      <c r="FQ306" s="265"/>
      <c r="FR306" s="265"/>
      <c r="FS306" s="265"/>
      <c r="FT306" s="265"/>
      <c r="FU306" s="265"/>
      <c r="FV306" s="265"/>
      <c r="FW306" s="265"/>
      <c r="FX306" s="265"/>
      <c r="FY306" s="265"/>
      <c r="FZ306" s="265"/>
      <c r="GA306" s="265"/>
      <c r="GB306" s="265"/>
      <c r="GC306" s="265"/>
      <c r="GD306" s="265"/>
      <c r="GE306" s="265"/>
      <c r="GF306" s="265"/>
      <c r="GG306" s="265"/>
      <c r="GH306" s="265"/>
      <c r="GI306" s="265"/>
      <c r="GJ306" s="265"/>
      <c r="GK306" s="265"/>
      <c r="GL306" s="265"/>
      <c r="GM306" s="265"/>
      <c r="GN306" s="265"/>
      <c r="GO306" s="265"/>
      <c r="GP306" s="265"/>
      <c r="GQ306" s="265"/>
      <c r="GR306" s="265"/>
      <c r="GS306" s="265"/>
      <c r="GT306" s="265"/>
      <c r="GU306" s="265"/>
      <c r="GV306" s="265"/>
      <c r="GW306" s="265"/>
      <c r="GX306" s="265"/>
      <c r="GY306" s="265"/>
      <c r="GZ306" s="265"/>
      <c r="HA306" s="265"/>
      <c r="HB306" s="265"/>
      <c r="HC306" s="265"/>
      <c r="HD306" s="270" t="s">
        <v>455</v>
      </c>
      <c r="HE306" s="265"/>
      <c r="HF306" s="265"/>
      <c r="HG306" s="270"/>
      <c r="HH306" s="265"/>
      <c r="HI306" s="265"/>
      <c r="HJ306" s="265"/>
      <c r="HK306" s="265"/>
      <c r="HL306" s="265"/>
      <c r="HM306" s="265"/>
      <c r="HN306" s="265"/>
      <c r="HO306" s="265"/>
      <c r="HP306" s="265"/>
      <c r="HQ306" s="265"/>
      <c r="HR306" s="265"/>
      <c r="HS306" s="265"/>
      <c r="HT306" s="265"/>
      <c r="HU306" s="265"/>
      <c r="HV306" s="265"/>
      <c r="HW306" s="265"/>
      <c r="HX306" s="265"/>
      <c r="HY306" s="265"/>
      <c r="HZ306" s="265"/>
      <c r="IA306" s="265"/>
      <c r="IB306" s="265"/>
      <c r="IC306" s="265"/>
      <c r="ID306" s="265"/>
      <c r="IE306" s="265"/>
      <c r="IF306" s="265"/>
      <c r="IG306" s="265"/>
      <c r="IH306" s="265"/>
      <c r="II306" s="265"/>
      <c r="IJ306" s="265"/>
      <c r="IK306" s="265"/>
      <c r="IL306" s="265"/>
      <c r="IM306" s="265"/>
      <c r="IN306" s="265"/>
      <c r="IO306" s="265"/>
      <c r="IP306" s="265"/>
      <c r="IQ306" s="265"/>
      <c r="IR306" s="265"/>
      <c r="IS306" s="270" t="s">
        <v>455</v>
      </c>
      <c r="IT306" s="265"/>
      <c r="IU306" s="265"/>
      <c r="IV306" s="265"/>
      <c r="IW306" s="265"/>
      <c r="IX306" s="265"/>
      <c r="IY306" s="265"/>
      <c r="IZ306" s="265"/>
      <c r="JA306" s="265"/>
      <c r="JB306" s="265"/>
      <c r="JC306" s="265"/>
      <c r="JD306" s="265"/>
      <c r="JE306" s="265"/>
      <c r="JF306" s="265"/>
      <c r="JG306" s="265"/>
      <c r="JH306" s="265"/>
      <c r="JI306" s="265"/>
      <c r="JJ306" s="265"/>
      <c r="JK306" s="265"/>
      <c r="JL306" s="265"/>
      <c r="JM306" s="265"/>
      <c r="JN306" s="265"/>
      <c r="JO306" s="265"/>
      <c r="JP306" s="265"/>
      <c r="JQ306" s="265"/>
      <c r="JR306" s="265"/>
      <c r="JS306" s="265"/>
      <c r="JT306" s="265"/>
      <c r="JU306" s="265"/>
      <c r="JV306" s="265"/>
      <c r="JW306" s="265"/>
      <c r="JX306" s="265"/>
      <c r="JY306" s="265"/>
      <c r="JZ306" s="265"/>
      <c r="KA306" s="265"/>
      <c r="KB306" s="265"/>
      <c r="KC306" s="265"/>
      <c r="KD306" s="265"/>
      <c r="KE306" s="270" t="s">
        <v>455</v>
      </c>
      <c r="KF306" s="265"/>
      <c r="KG306" s="265"/>
      <c r="KH306" s="265"/>
      <c r="KI306" s="270"/>
      <c r="KJ306" s="265"/>
      <c r="KK306" s="265"/>
      <c r="KL306" s="265"/>
      <c r="KM306" s="265"/>
      <c r="KN306" s="265"/>
      <c r="KO306" s="265"/>
      <c r="KP306" s="265"/>
      <c r="KQ306" s="265"/>
      <c r="KR306" s="265"/>
      <c r="KS306" s="265"/>
      <c r="KT306" s="265"/>
      <c r="KU306" s="265"/>
      <c r="KV306" s="265"/>
      <c r="KW306" s="265"/>
      <c r="KX306" s="265"/>
      <c r="KY306" s="265"/>
      <c r="KZ306" s="265"/>
      <c r="LA306" s="265"/>
      <c r="LB306" s="265"/>
      <c r="LC306" s="265"/>
      <c r="LD306" s="265"/>
      <c r="LE306" s="265"/>
      <c r="LF306" s="265"/>
      <c r="LG306" s="265"/>
      <c r="LH306" s="265"/>
      <c r="LI306" s="265"/>
      <c r="LJ306" s="265"/>
      <c r="LK306" s="265"/>
      <c r="LL306" s="265"/>
      <c r="LM306" s="265"/>
      <c r="LN306" s="265"/>
      <c r="LO306" s="265"/>
      <c r="LP306" s="265"/>
      <c r="LQ306" s="265"/>
      <c r="LR306" s="265"/>
      <c r="LS306" s="265"/>
      <c r="LT306" s="270" t="s">
        <v>455</v>
      </c>
      <c r="LU306" s="265"/>
      <c r="LV306" s="265"/>
      <c r="LW306" s="265"/>
      <c r="LX306" s="265"/>
      <c r="LY306" s="265"/>
      <c r="LZ306" s="265"/>
      <c r="MA306" s="265"/>
      <c r="MB306" s="265"/>
      <c r="MC306" s="265"/>
      <c r="MD306" s="265"/>
      <c r="ME306" s="265"/>
      <c r="MF306" s="265"/>
      <c r="MG306" s="265"/>
      <c r="MH306" s="265"/>
      <c r="MI306" s="265"/>
      <c r="MJ306" s="265"/>
      <c r="MK306" s="265"/>
      <c r="ML306" s="265"/>
      <c r="MM306" s="265"/>
      <c r="MN306" s="265"/>
      <c r="MO306" s="265"/>
      <c r="MP306" s="265"/>
      <c r="MQ306" s="265"/>
      <c r="MR306" s="265"/>
      <c r="MS306" s="265"/>
      <c r="MT306" s="265"/>
      <c r="MU306" s="265"/>
      <c r="MV306" s="265"/>
      <c r="MW306" s="265"/>
      <c r="MX306" s="265"/>
      <c r="MY306" s="265"/>
      <c r="MZ306" s="265"/>
      <c r="NA306" s="265"/>
      <c r="NB306" s="265"/>
      <c r="NC306" s="265"/>
      <c r="ND306" s="265"/>
      <c r="NE306" s="265"/>
      <c r="NF306" s="265"/>
      <c r="NG306" s="265"/>
      <c r="NH306" s="265"/>
      <c r="NI306" s="265"/>
      <c r="NJ306" s="265"/>
      <c r="NK306" s="265"/>
      <c r="NL306" s="265"/>
      <c r="NM306" s="265"/>
      <c r="NN306" s="265"/>
      <c r="NO306" s="265"/>
      <c r="NP306" s="265"/>
      <c r="NQ306" s="265"/>
      <c r="NR306" s="265"/>
      <c r="NS306" s="265"/>
      <c r="NT306" s="265"/>
      <c r="NU306" s="265"/>
      <c r="NV306" s="265"/>
      <c r="NW306" s="265"/>
      <c r="NX306" s="265"/>
      <c r="NY306" s="265"/>
      <c r="NZ306" s="265"/>
      <c r="OA306" s="265"/>
      <c r="OB306" s="265"/>
      <c r="OC306" s="265"/>
      <c r="OD306" s="265"/>
      <c r="OE306" s="265"/>
      <c r="OF306" s="265"/>
      <c r="OG306" s="265"/>
      <c r="OH306" s="265"/>
      <c r="OI306" s="265"/>
      <c r="OJ306" s="265"/>
      <c r="OK306" s="265"/>
      <c r="OL306" s="265"/>
      <c r="OM306" s="265"/>
      <c r="ON306" s="265"/>
      <c r="OO306" s="265"/>
      <c r="OP306" s="265"/>
      <c r="OQ306" s="265"/>
      <c r="OR306" s="265"/>
      <c r="OS306" s="267">
        <f>IF(ISERROR(#REF!),0,1)</f>
        <v>0</v>
      </c>
      <c r="OT306" s="267">
        <f t="shared" ref="OT306:OT315" si="80">IF(C306="YES",1,0)</f>
        <v>0</v>
      </c>
      <c r="OU306" s="267">
        <f t="shared" ref="OU306:OU315" si="81">IF(D306="YES",1,0)</f>
        <v>1</v>
      </c>
      <c r="OV306" s="222"/>
      <c r="OW306" s="222"/>
      <c r="OX306" s="222"/>
      <c r="OY306" s="222"/>
      <c r="OZ306" s="222"/>
      <c r="PA306" s="222"/>
      <c r="PB306" s="222"/>
      <c r="PC306" s="222"/>
      <c r="PD306" s="222"/>
      <c r="PE306" s="222"/>
      <c r="PF306" s="222"/>
      <c r="PG306" s="222"/>
      <c r="PH306" s="222"/>
      <c r="PI306" s="222"/>
      <c r="PJ306" s="222"/>
      <c r="PK306" s="222"/>
      <c r="PL306" s="222"/>
      <c r="PM306" s="222"/>
      <c r="PN306" s="222"/>
      <c r="PO306" s="222"/>
      <c r="PP306" s="222"/>
      <c r="PQ306" s="222"/>
      <c r="PR306" s="222"/>
      <c r="PS306" s="222"/>
      <c r="PT306" s="222"/>
      <c r="PU306" s="222"/>
      <c r="PV306" s="222"/>
      <c r="PW306" s="222"/>
      <c r="PX306" s="222"/>
      <c r="PY306" s="222"/>
      <c r="PZ306" s="222"/>
      <c r="QA306" s="222"/>
      <c r="QB306" s="222"/>
      <c r="QC306" s="222"/>
      <c r="QD306" s="222"/>
      <c r="QE306" s="222"/>
      <c r="QF306" s="222"/>
      <c r="QG306" s="222"/>
      <c r="QH306" s="222"/>
      <c r="QI306" s="222"/>
      <c r="QJ306" s="222"/>
      <c r="QK306" s="222"/>
      <c r="QL306" s="222"/>
      <c r="QM306" s="222"/>
      <c r="QN306" s="222"/>
      <c r="QO306" s="222"/>
      <c r="QP306" s="222"/>
      <c r="QQ306" s="222"/>
      <c r="QR306" s="222"/>
      <c r="QS306" s="222"/>
      <c r="QT306" s="222"/>
      <c r="QU306" s="222"/>
      <c r="QV306" s="222"/>
      <c r="QW306" s="222"/>
      <c r="QX306" s="222"/>
      <c r="QY306" s="222"/>
      <c r="QZ306" s="222"/>
      <c r="RA306" s="222"/>
      <c r="RB306" s="222"/>
      <c r="RC306" s="222"/>
      <c r="RD306" s="222"/>
      <c r="RE306" s="222"/>
      <c r="RF306" s="222"/>
      <c r="RG306" s="222"/>
      <c r="RH306" s="222"/>
      <c r="RI306" s="222"/>
      <c r="RJ306" s="222"/>
      <c r="RK306" s="222"/>
      <c r="RL306" s="222"/>
      <c r="RM306" s="222"/>
      <c r="RN306" s="222"/>
      <c r="RO306" s="222"/>
      <c r="RP306" s="222"/>
      <c r="RQ306" s="222"/>
      <c r="RR306" s="222"/>
      <c r="RS306" s="222"/>
      <c r="RT306" s="222"/>
      <c r="RU306" s="222"/>
      <c r="RV306" s="222"/>
      <c r="RW306" s="222"/>
      <c r="RX306" s="222"/>
      <c r="RY306" s="222"/>
      <c r="RZ306" s="222"/>
      <c r="SA306" s="222"/>
      <c r="SB306" s="222"/>
      <c r="SC306" s="222"/>
      <c r="SD306" s="222"/>
      <c r="SE306" s="222"/>
      <c r="SF306" s="222"/>
      <c r="SG306" s="222"/>
      <c r="SH306" s="222"/>
      <c r="SI306" s="222"/>
      <c r="SJ306" s="222"/>
      <c r="SK306" s="222"/>
      <c r="SL306" s="222"/>
      <c r="SM306" s="222"/>
      <c r="SN306" s="222"/>
      <c r="SO306" s="222"/>
      <c r="SP306" s="222"/>
      <c r="SQ306" s="222"/>
      <c r="SR306" s="222"/>
      <c r="SS306" s="222"/>
      <c r="ST306" s="222"/>
      <c r="SU306" s="222"/>
      <c r="SV306" s="222"/>
      <c r="SW306" s="222"/>
      <c r="SX306" s="222"/>
      <c r="SY306" s="222"/>
      <c r="SZ306" s="222"/>
      <c r="TA306" s="222"/>
      <c r="TB306" s="222"/>
      <c r="TC306" s="222"/>
      <c r="TD306" s="222"/>
      <c r="TE306" s="222"/>
      <c r="TF306" s="222"/>
      <c r="TG306" s="222"/>
      <c r="TH306" s="222"/>
      <c r="TI306" s="222"/>
      <c r="TJ306" s="222"/>
      <c r="TK306" s="222"/>
      <c r="TL306" s="222"/>
      <c r="TM306" s="222"/>
      <c r="TN306" s="222"/>
      <c r="TO306" s="222"/>
      <c r="TP306" s="222"/>
      <c r="TQ306" s="222"/>
      <c r="TR306" s="222"/>
      <c r="TS306" s="222"/>
      <c r="TT306" s="222"/>
      <c r="TU306" s="222"/>
      <c r="TV306" s="222"/>
      <c r="TW306" s="222"/>
      <c r="TX306" s="222"/>
      <c r="TY306" s="222"/>
      <c r="TZ306" s="222"/>
      <c r="UA306" s="222"/>
      <c r="UB306" s="222"/>
      <c r="UC306" s="222"/>
      <c r="UD306" s="222"/>
      <c r="UE306" s="222"/>
      <c r="UF306" s="222"/>
      <c r="UG306" s="222"/>
      <c r="UH306" s="222"/>
      <c r="UI306" s="222"/>
      <c r="UJ306" s="222"/>
      <c r="UK306" s="222"/>
      <c r="UL306" s="222"/>
      <c r="UM306" s="222"/>
      <c r="UN306" s="222"/>
      <c r="UO306" s="222"/>
      <c r="UP306" s="222"/>
      <c r="UQ306" s="222"/>
      <c r="UR306" s="222"/>
      <c r="US306" s="222"/>
      <c r="UT306" s="222"/>
      <c r="UU306" s="222"/>
      <c r="UV306" s="222"/>
      <c r="UW306" s="222"/>
      <c r="UX306" s="222"/>
      <c r="UY306" s="222"/>
      <c r="UZ306" s="222"/>
      <c r="VA306" s="222"/>
      <c r="VB306" s="222"/>
      <c r="VC306" s="222"/>
      <c r="VD306" s="222"/>
      <c r="VE306" s="222"/>
      <c r="VF306" s="222"/>
      <c r="VG306" s="222"/>
      <c r="VH306" s="222"/>
      <c r="VI306" s="222"/>
      <c r="VJ306" s="222"/>
      <c r="VK306" s="222"/>
      <c r="VL306" s="222"/>
      <c r="VM306" s="222"/>
      <c r="VN306" s="222"/>
      <c r="VO306" s="222"/>
      <c r="VP306" s="222"/>
      <c r="VQ306" s="222"/>
      <c r="VR306" s="222"/>
      <c r="VS306" s="222"/>
      <c r="VT306" s="222"/>
      <c r="VU306" s="222"/>
      <c r="VV306" s="222"/>
      <c r="VW306" s="222"/>
      <c r="VX306" s="222"/>
      <c r="VY306" s="222"/>
      <c r="VZ306" s="222"/>
      <c r="WA306" s="222"/>
      <c r="WB306" s="222"/>
      <c r="WC306" s="222"/>
      <c r="WD306" s="222"/>
      <c r="WE306" s="222"/>
      <c r="WF306" s="222"/>
      <c r="WG306" s="222"/>
      <c r="WH306" s="222"/>
      <c r="WI306" s="222"/>
      <c r="WJ306" s="222"/>
      <c r="WK306" s="222"/>
      <c r="WL306" s="222"/>
      <c r="WM306" s="222"/>
      <c r="WN306" s="222"/>
      <c r="WO306" s="222"/>
      <c r="WP306" s="222"/>
      <c r="WQ306" s="222"/>
      <c r="WR306" s="222"/>
      <c r="WS306" s="222"/>
      <c r="WT306" s="222"/>
      <c r="WU306" s="222"/>
      <c r="WV306" s="222"/>
      <c r="WW306" s="222"/>
      <c r="WX306" s="222"/>
      <c r="WY306" s="222"/>
      <c r="WZ306" s="222"/>
      <c r="XA306" s="222"/>
      <c r="XB306" s="222"/>
      <c r="XC306" s="222"/>
      <c r="XD306" s="222"/>
      <c r="XE306" s="222"/>
      <c r="XF306" s="222"/>
      <c r="XG306" s="222"/>
      <c r="XH306" s="222"/>
      <c r="XI306" s="222"/>
      <c r="XJ306" s="222"/>
      <c r="XK306" s="222"/>
      <c r="XL306" s="222"/>
      <c r="XM306" s="222"/>
      <c r="XN306" s="222"/>
      <c r="XO306" s="222"/>
      <c r="XP306" s="222"/>
      <c r="XQ306" s="222"/>
      <c r="XR306" s="222"/>
      <c r="XS306" s="222"/>
      <c r="XT306" s="222"/>
      <c r="XU306" s="222"/>
      <c r="XV306" s="222"/>
      <c r="XW306" s="222"/>
      <c r="XX306" s="222"/>
      <c r="XY306" s="222"/>
      <c r="XZ306" s="222"/>
      <c r="YA306" s="222"/>
      <c r="YB306" s="222"/>
      <c r="YC306" s="222"/>
      <c r="YD306" s="222"/>
      <c r="YE306" s="222"/>
      <c r="YF306" s="222"/>
      <c r="YG306" s="222"/>
      <c r="YH306" s="222"/>
      <c r="YI306" s="222"/>
      <c r="YJ306" s="222"/>
      <c r="YK306" s="222"/>
      <c r="YL306" s="222"/>
      <c r="YM306" s="222"/>
      <c r="YN306" s="222"/>
      <c r="YO306" s="222"/>
      <c r="YP306" s="222"/>
      <c r="YQ306" s="222"/>
      <c r="YR306" s="222"/>
      <c r="YS306" s="222"/>
      <c r="YT306" s="222"/>
      <c r="YU306" s="222"/>
      <c r="YV306" s="222"/>
      <c r="YW306" s="222"/>
      <c r="YX306" s="222"/>
      <c r="YY306" s="222"/>
      <c r="YZ306" s="222"/>
      <c r="ZA306" s="222"/>
      <c r="ZB306" s="222"/>
      <c r="ZC306" s="222"/>
      <c r="ZD306" s="222"/>
      <c r="ZE306" s="222"/>
      <c r="ZF306" s="222"/>
      <c r="ZG306" s="222"/>
      <c r="ZH306" s="222"/>
      <c r="ZI306" s="222"/>
      <c r="ZJ306" s="222"/>
      <c r="ZK306" s="222"/>
      <c r="ZL306" s="222"/>
      <c r="ZM306" s="222"/>
      <c r="ZN306" s="222"/>
      <c r="ZO306" s="222"/>
      <c r="ZP306" s="222"/>
      <c r="ZQ306" s="222"/>
      <c r="ZR306" s="222"/>
      <c r="ZS306" s="222"/>
      <c r="ZT306" s="222"/>
      <c r="ZU306" s="222"/>
      <c r="ZV306" s="222"/>
      <c r="ZW306" s="222"/>
      <c r="ZX306" s="222"/>
      <c r="ZY306" s="222"/>
      <c r="ZZ306" s="222"/>
      <c r="AAA306" s="222"/>
      <c r="AAB306" s="222"/>
      <c r="AAC306" s="222"/>
      <c r="AAD306" s="222"/>
      <c r="AAE306" s="222"/>
      <c r="AAF306" s="222"/>
      <c r="AAG306" s="222"/>
      <c r="AAH306" s="222"/>
      <c r="AAI306" s="222"/>
      <c r="AAJ306" s="222"/>
      <c r="AAK306" s="222"/>
      <c r="AAL306" s="222"/>
      <c r="AAM306" s="222"/>
      <c r="AAN306" s="222"/>
      <c r="AAO306" s="222"/>
      <c r="AAP306" s="222"/>
      <c r="AAQ306" s="222"/>
      <c r="AAR306" s="222"/>
      <c r="AAS306" s="222"/>
      <c r="AAT306" s="222"/>
      <c r="AAU306" s="222"/>
      <c r="AAV306" s="222"/>
      <c r="AAW306" s="222"/>
      <c r="AAX306" s="222"/>
      <c r="AAY306" s="222"/>
      <c r="AAZ306" s="222"/>
      <c r="ABA306" s="222"/>
      <c r="ABB306" s="222"/>
      <c r="ABC306" s="222"/>
      <c r="ABD306" s="222"/>
      <c r="ABE306" s="222"/>
      <c r="ABF306" s="222"/>
      <c r="ABG306" s="222"/>
      <c r="ABH306" s="222"/>
      <c r="ABI306" s="222"/>
      <c r="ABJ306" s="222"/>
      <c r="ABK306" s="222"/>
      <c r="ABL306" s="222"/>
      <c r="ABM306" s="222"/>
      <c r="ABN306" s="222"/>
      <c r="ABO306" s="222"/>
      <c r="ABP306" s="222"/>
      <c r="ABQ306" s="222"/>
      <c r="ABR306" s="222"/>
      <c r="ABS306" s="222"/>
      <c r="ABT306" s="222"/>
      <c r="ABU306" s="222"/>
      <c r="ABV306" s="222"/>
      <c r="ABW306" s="222"/>
      <c r="ABX306" s="222"/>
      <c r="ABY306" s="222"/>
      <c r="ABZ306" s="222"/>
      <c r="ACA306" s="222"/>
      <c r="ACB306" s="222"/>
      <c r="ACC306" s="222"/>
      <c r="ACD306" s="222"/>
      <c r="ACE306" s="222"/>
      <c r="ACF306" s="222"/>
      <c r="ACG306" s="222"/>
      <c r="ACH306" s="222"/>
      <c r="ACI306" s="222"/>
      <c r="ACJ306" s="222"/>
      <c r="ACK306" s="222"/>
      <c r="ACL306" s="222"/>
      <c r="ACM306" s="222"/>
      <c r="ACN306" s="222"/>
      <c r="ACO306" s="222"/>
      <c r="ACP306" s="222"/>
      <c r="ACQ306" s="222"/>
      <c r="ACR306" s="222"/>
      <c r="ACS306" s="222"/>
      <c r="ACT306" s="222"/>
      <c r="ACU306" s="222"/>
      <c r="ACV306" s="222"/>
      <c r="ACW306" s="222"/>
      <c r="ACX306" s="222"/>
      <c r="ACY306" s="222"/>
      <c r="ACZ306" s="222"/>
      <c r="ADA306" s="222"/>
      <c r="ADB306" s="222"/>
      <c r="ADC306" s="222"/>
      <c r="ADD306" s="222"/>
      <c r="ADE306" s="222"/>
      <c r="ADF306" s="222"/>
      <c r="ADG306" s="222"/>
      <c r="ADH306" s="222"/>
      <c r="ADI306" s="222"/>
      <c r="ADJ306" s="222"/>
      <c r="ADK306" s="222"/>
      <c r="ADL306" s="222"/>
      <c r="ADM306" s="222"/>
      <c r="ADN306" s="222"/>
      <c r="ADO306" s="222"/>
      <c r="ADP306" s="222"/>
      <c r="ADQ306" s="222"/>
      <c r="ADR306" s="222"/>
      <c r="ADS306" s="222"/>
      <c r="ADT306" s="222"/>
      <c r="ADU306" s="222"/>
      <c r="ADV306" s="222"/>
      <c r="ADW306" s="222"/>
      <c r="ADX306" s="222"/>
      <c r="ADY306" s="222"/>
      <c r="ADZ306" s="222"/>
      <c r="AEA306" s="222"/>
      <c r="AEB306" s="222"/>
      <c r="AEC306" s="222"/>
      <c r="AED306" s="222"/>
      <c r="AEE306" s="222"/>
      <c r="AEF306" s="222"/>
      <c r="AEG306" s="222"/>
      <c r="AEH306" s="222"/>
      <c r="AEI306" s="222"/>
      <c r="AEJ306" s="222"/>
      <c r="AEK306" s="222"/>
      <c r="AEL306" s="222"/>
      <c r="AEM306" s="222"/>
      <c r="AEN306" s="222"/>
      <c r="AEO306" s="222"/>
      <c r="AEP306" s="222"/>
      <c r="AEQ306" s="222"/>
      <c r="AER306" s="222"/>
      <c r="AES306" s="222"/>
      <c r="AET306" s="222"/>
      <c r="AEU306" s="222"/>
      <c r="AEV306" s="222"/>
      <c r="AEW306" s="222"/>
      <c r="AEX306" s="222"/>
      <c r="AEY306" s="222"/>
      <c r="AEZ306" s="222"/>
      <c r="AFA306" s="222"/>
      <c r="AFB306" s="222"/>
      <c r="AFC306" s="222"/>
      <c r="AFD306" s="222"/>
      <c r="AFE306" s="222"/>
      <c r="AFF306" s="222"/>
      <c r="AFG306" s="222"/>
      <c r="AFH306" s="222"/>
      <c r="AFI306" s="222"/>
      <c r="AFJ306" s="222"/>
      <c r="AFK306" s="222"/>
      <c r="AFL306" s="222"/>
      <c r="AFM306" s="222"/>
      <c r="AFN306" s="222"/>
      <c r="AFO306" s="222"/>
      <c r="AFP306" s="222"/>
      <c r="AFQ306" s="222"/>
      <c r="AFR306" s="222"/>
      <c r="AFS306" s="222"/>
      <c r="AFT306" s="222"/>
    </row>
    <row r="307" spans="1:852" s="64" customFormat="1">
      <c r="A307" s="265" t="s">
        <v>2872</v>
      </c>
      <c r="B307" s="265" t="s">
        <v>10748</v>
      </c>
      <c r="C307" s="840" t="str">
        <f>IF(Severity!F307&gt;=0.5,"YES","NO")</f>
        <v>NO</v>
      </c>
      <c r="D307" s="840" t="str">
        <f>IF(Severity!G307&gt;=0.5,"YES","NO")</f>
        <v>YES</v>
      </c>
      <c r="E307" s="112">
        <v>8</v>
      </c>
      <c r="F307" s="112">
        <v>2</v>
      </c>
      <c r="G307" s="95" t="s">
        <v>2372</v>
      </c>
      <c r="H307" s="270" t="s">
        <v>749</v>
      </c>
      <c r="I307" s="270" t="s">
        <v>455</v>
      </c>
      <c r="J307" s="270">
        <v>36</v>
      </c>
      <c r="K307" s="270" t="s">
        <v>455</v>
      </c>
      <c r="L307" s="265"/>
      <c r="M307" s="265"/>
      <c r="N307" s="270"/>
      <c r="O307" s="270" t="s">
        <v>455</v>
      </c>
      <c r="P307" s="265"/>
      <c r="Q307" s="265"/>
      <c r="R307" s="265"/>
      <c r="S307" s="270" t="s">
        <v>908</v>
      </c>
      <c r="T307" s="270">
        <v>21</v>
      </c>
      <c r="U307" s="125">
        <v>20.9</v>
      </c>
      <c r="V307" s="125">
        <v>3.8</v>
      </c>
      <c r="W307" s="125"/>
      <c r="X307" s="125"/>
      <c r="Y307" s="125">
        <v>15.7</v>
      </c>
      <c r="Z307" s="125">
        <v>7.7</v>
      </c>
      <c r="AA307" s="125">
        <v>13.9</v>
      </c>
      <c r="AB307" s="125">
        <v>9.3000000000000007</v>
      </c>
      <c r="AC307" s="125"/>
      <c r="AD307" s="125"/>
      <c r="AE307" s="114"/>
      <c r="AF307" s="125"/>
      <c r="AG307" s="125"/>
      <c r="AH307" s="125"/>
      <c r="AI307" s="265">
        <v>96</v>
      </c>
      <c r="AJ307" s="267">
        <f t="shared" si="78"/>
        <v>60</v>
      </c>
      <c r="AK307" s="265">
        <v>60</v>
      </c>
      <c r="AL307" s="95" t="s">
        <v>2269</v>
      </c>
      <c r="AM307" s="270" t="s">
        <v>749</v>
      </c>
      <c r="AN307" s="270" t="s">
        <v>455</v>
      </c>
      <c r="AO307" s="270">
        <v>0</v>
      </c>
      <c r="AP307" s="270" t="s">
        <v>455</v>
      </c>
      <c r="AQ307" s="265"/>
      <c r="AR307" s="265"/>
      <c r="AS307" s="265"/>
      <c r="AT307" s="270" t="s">
        <v>455</v>
      </c>
      <c r="AU307" s="265"/>
      <c r="AV307" s="265"/>
      <c r="AW307" s="265"/>
      <c r="AX307" s="265" t="s">
        <v>908</v>
      </c>
      <c r="AY307" s="265">
        <v>21</v>
      </c>
      <c r="AZ307" s="114">
        <v>20.8</v>
      </c>
      <c r="BA307" s="114">
        <v>4.2</v>
      </c>
      <c r="BB307" s="114"/>
      <c r="BC307" s="114"/>
      <c r="BD307" s="114">
        <v>20.399999999999999</v>
      </c>
      <c r="BE307" s="114">
        <v>7</v>
      </c>
      <c r="BF307" s="114">
        <v>20.7</v>
      </c>
      <c r="BG307" s="114">
        <v>7.5</v>
      </c>
      <c r="BH307" s="114"/>
      <c r="BI307" s="114"/>
      <c r="BJ307" s="114"/>
      <c r="BK307" s="114"/>
      <c r="BL307" s="114"/>
      <c r="BM307" s="114"/>
      <c r="BN307" s="265">
        <v>92</v>
      </c>
      <c r="BO307" s="270">
        <f t="shared" si="79"/>
        <v>92</v>
      </c>
      <c r="BP307" s="265">
        <v>79</v>
      </c>
      <c r="BQ307" s="270"/>
      <c r="BR307" s="270" t="s">
        <v>455</v>
      </c>
      <c r="BS307" s="265"/>
      <c r="BT307" s="265"/>
      <c r="BU307" s="265"/>
      <c r="BV307" s="265"/>
      <c r="BW307" s="265"/>
      <c r="BX307" s="265"/>
      <c r="BY307" s="265"/>
      <c r="BZ307" s="265"/>
      <c r="CA307" s="265"/>
      <c r="CB307" s="265"/>
      <c r="CC307" s="265"/>
      <c r="CD307" s="265"/>
      <c r="CE307" s="114"/>
      <c r="CF307" s="114"/>
      <c r="CG307" s="114"/>
      <c r="CH307" s="114"/>
      <c r="CI307" s="114"/>
      <c r="CJ307" s="114"/>
      <c r="CK307" s="114"/>
      <c r="CL307" s="114"/>
      <c r="CM307" s="114"/>
      <c r="CN307" s="114"/>
      <c r="CO307" s="114"/>
      <c r="CP307" s="114"/>
      <c r="CQ307" s="114"/>
      <c r="CR307" s="114"/>
      <c r="CS307" s="265"/>
      <c r="CT307" s="265"/>
      <c r="CU307" s="265"/>
      <c r="CV307" s="270"/>
      <c r="CW307" s="270" t="s">
        <v>455</v>
      </c>
      <c r="CX307" s="270"/>
      <c r="CY307" s="265"/>
      <c r="CZ307" s="265"/>
      <c r="DA307" s="265"/>
      <c r="DB307" s="265"/>
      <c r="DC307" s="265"/>
      <c r="DD307" s="265"/>
      <c r="DE307" s="265"/>
      <c r="DF307" s="265"/>
      <c r="DG307" s="265"/>
      <c r="DH307" s="265"/>
      <c r="DI307" s="265"/>
      <c r="DJ307" s="125"/>
      <c r="DK307" s="125"/>
      <c r="DL307" s="125"/>
      <c r="DM307" s="125"/>
      <c r="DN307" s="125"/>
      <c r="DO307" s="125"/>
      <c r="DP307" s="125"/>
      <c r="DQ307" s="125"/>
      <c r="DR307" s="125"/>
      <c r="DS307" s="125"/>
      <c r="DT307" s="125"/>
      <c r="DU307" s="125"/>
      <c r="DV307" s="125"/>
      <c r="DW307" s="125"/>
      <c r="DX307" s="265"/>
      <c r="DY307" s="265"/>
      <c r="DZ307" s="265"/>
      <c r="EA307" s="265"/>
      <c r="EB307" s="270" t="s">
        <v>455</v>
      </c>
      <c r="EC307" s="265"/>
      <c r="ED307" s="265"/>
      <c r="EE307" s="265"/>
      <c r="EF307" s="265"/>
      <c r="EG307" s="265"/>
      <c r="EH307" s="265"/>
      <c r="EI307" s="265"/>
      <c r="EJ307" s="265"/>
      <c r="EK307" s="265"/>
      <c r="EL307" s="265"/>
      <c r="EM307" s="265"/>
      <c r="EN307" s="265"/>
      <c r="EO307" s="125"/>
      <c r="EP307" s="125"/>
      <c r="EQ307" s="125"/>
      <c r="ER307" s="125"/>
      <c r="ES307" s="125"/>
      <c r="ET307" s="125"/>
      <c r="EU307" s="125"/>
      <c r="EV307" s="125"/>
      <c r="EW307" s="125"/>
      <c r="EX307" s="125"/>
      <c r="EY307" s="125"/>
      <c r="EZ307" s="125"/>
      <c r="FA307" s="125"/>
      <c r="FB307" s="125"/>
      <c r="FC307" s="265"/>
      <c r="FD307" s="265"/>
      <c r="FE307" s="265"/>
      <c r="FF307" s="270" t="s">
        <v>455</v>
      </c>
      <c r="FG307" s="265"/>
      <c r="FH307" s="265"/>
      <c r="FI307" s="265"/>
      <c r="FJ307" s="265"/>
      <c r="FK307" s="265"/>
      <c r="FL307" s="217"/>
      <c r="FM307" s="217"/>
      <c r="FN307" s="265"/>
      <c r="FO307" s="265"/>
      <c r="FP307" s="265"/>
      <c r="FQ307" s="265"/>
      <c r="FR307" s="265"/>
      <c r="FS307" s="265"/>
      <c r="FT307" s="265"/>
      <c r="FU307" s="265"/>
      <c r="FV307" s="265"/>
      <c r="FW307" s="265"/>
      <c r="FX307" s="265"/>
      <c r="FY307" s="265"/>
      <c r="FZ307" s="265"/>
      <c r="GA307" s="265"/>
      <c r="GB307" s="265"/>
      <c r="GC307" s="265"/>
      <c r="GD307" s="265"/>
      <c r="GE307" s="265"/>
      <c r="GF307" s="265"/>
      <c r="GG307" s="265"/>
      <c r="GH307" s="265"/>
      <c r="GI307" s="217"/>
      <c r="GJ307" s="265"/>
      <c r="GK307" s="265"/>
      <c r="GL307" s="217"/>
      <c r="GM307" s="265"/>
      <c r="GN307" s="265"/>
      <c r="GO307" s="265"/>
      <c r="GP307" s="265"/>
      <c r="GQ307" s="217"/>
      <c r="GR307" s="265"/>
      <c r="GS307" s="265"/>
      <c r="GT307" s="217"/>
      <c r="GU307" s="217"/>
      <c r="GV307" s="265"/>
      <c r="GW307" s="265"/>
      <c r="GX307" s="265"/>
      <c r="GY307" s="265"/>
      <c r="GZ307" s="265"/>
      <c r="HA307" s="265"/>
      <c r="HB307" s="265"/>
      <c r="HC307" s="265"/>
      <c r="HD307" s="270" t="s">
        <v>455</v>
      </c>
      <c r="HE307" s="265"/>
      <c r="HF307" s="265"/>
      <c r="HG307" s="265"/>
      <c r="HH307" s="265"/>
      <c r="HI307" s="265"/>
      <c r="HJ307" s="265"/>
      <c r="HK307" s="265"/>
      <c r="HL307" s="265"/>
      <c r="HM307" s="265"/>
      <c r="HN307" s="265"/>
      <c r="HO307" s="265"/>
      <c r="HP307" s="265"/>
      <c r="HQ307" s="265"/>
      <c r="HR307" s="265"/>
      <c r="HS307" s="265"/>
      <c r="HT307" s="265"/>
      <c r="HU307" s="265"/>
      <c r="HV307" s="265"/>
      <c r="HW307" s="265"/>
      <c r="HX307" s="265"/>
      <c r="HY307" s="265"/>
      <c r="HZ307" s="265"/>
      <c r="IA307" s="265"/>
      <c r="IB307" s="265"/>
      <c r="IC307" s="265"/>
      <c r="ID307" s="265"/>
      <c r="IE307" s="265"/>
      <c r="IF307" s="265"/>
      <c r="IG307" s="265"/>
      <c r="IH307" s="265"/>
      <c r="II307" s="265"/>
      <c r="IJ307" s="265"/>
      <c r="IK307" s="265"/>
      <c r="IL307" s="265"/>
      <c r="IM307" s="265"/>
      <c r="IN307" s="265"/>
      <c r="IO307" s="265"/>
      <c r="IP307" s="265"/>
      <c r="IQ307" s="265"/>
      <c r="IR307" s="265"/>
      <c r="IS307" s="270" t="s">
        <v>455</v>
      </c>
      <c r="IT307" s="265"/>
      <c r="IU307" s="265"/>
      <c r="IV307" s="265"/>
      <c r="IW307" s="265"/>
      <c r="IX307" s="265"/>
      <c r="IY307" s="265"/>
      <c r="IZ307" s="265"/>
      <c r="JA307" s="265"/>
      <c r="JB307" s="265"/>
      <c r="JC307" s="265"/>
      <c r="JD307" s="265"/>
      <c r="JE307" s="265"/>
      <c r="JF307" s="265"/>
      <c r="JG307" s="265"/>
      <c r="JH307" s="265"/>
      <c r="JI307" s="265"/>
      <c r="JJ307" s="265"/>
      <c r="JK307" s="265"/>
      <c r="JL307" s="265"/>
      <c r="JM307" s="265"/>
      <c r="JN307" s="265"/>
      <c r="JO307" s="265"/>
      <c r="JP307" s="265"/>
      <c r="JQ307" s="265"/>
      <c r="JR307" s="265"/>
      <c r="JS307" s="265"/>
      <c r="JT307" s="265"/>
      <c r="JU307" s="265"/>
      <c r="JV307" s="265"/>
      <c r="JW307" s="265"/>
      <c r="JX307" s="265"/>
      <c r="JY307" s="265"/>
      <c r="JZ307" s="265"/>
      <c r="KA307" s="265"/>
      <c r="KB307" s="265"/>
      <c r="KC307" s="265"/>
      <c r="KD307" s="265"/>
      <c r="KE307" s="270" t="s">
        <v>455</v>
      </c>
      <c r="KF307" s="265"/>
      <c r="KG307" s="265"/>
      <c r="KH307" s="265"/>
      <c r="KI307" s="265"/>
      <c r="KJ307" s="265"/>
      <c r="KK307" s="265"/>
      <c r="KL307" s="265"/>
      <c r="KM307" s="265"/>
      <c r="KN307" s="265"/>
      <c r="KO307" s="265"/>
      <c r="KP307" s="265"/>
      <c r="KQ307" s="265"/>
      <c r="KR307" s="265"/>
      <c r="KS307" s="265"/>
      <c r="KT307" s="265"/>
      <c r="KU307" s="265"/>
      <c r="KV307" s="265"/>
      <c r="KW307" s="265"/>
      <c r="KX307" s="265"/>
      <c r="KY307" s="265"/>
      <c r="KZ307" s="265"/>
      <c r="LA307" s="265"/>
      <c r="LB307" s="265"/>
      <c r="LC307" s="265"/>
      <c r="LD307" s="265"/>
      <c r="LE307" s="265"/>
      <c r="LF307" s="265"/>
      <c r="LG307" s="265"/>
      <c r="LH307" s="265"/>
      <c r="LI307" s="265"/>
      <c r="LJ307" s="265"/>
      <c r="LK307" s="265"/>
      <c r="LL307" s="265"/>
      <c r="LM307" s="265"/>
      <c r="LN307" s="265"/>
      <c r="LO307" s="265"/>
      <c r="LP307" s="265"/>
      <c r="LQ307" s="265"/>
      <c r="LR307" s="265"/>
      <c r="LS307" s="265"/>
      <c r="LT307" s="270" t="s">
        <v>455</v>
      </c>
      <c r="LU307" s="265"/>
      <c r="LV307" s="265"/>
      <c r="LW307" s="265"/>
      <c r="LX307" s="265"/>
      <c r="LY307" s="265"/>
      <c r="LZ307" s="265"/>
      <c r="MA307" s="265"/>
      <c r="MB307" s="265"/>
      <c r="MC307" s="265"/>
      <c r="MD307" s="265"/>
      <c r="ME307" s="265"/>
      <c r="MF307" s="265"/>
      <c r="MG307" s="265"/>
      <c r="MH307" s="265"/>
      <c r="MI307" s="265"/>
      <c r="MJ307" s="265"/>
      <c r="MK307" s="265"/>
      <c r="ML307" s="265"/>
      <c r="MM307" s="265"/>
      <c r="MN307" s="265"/>
      <c r="MO307" s="265"/>
      <c r="MP307" s="265"/>
      <c r="MQ307" s="265"/>
      <c r="MR307" s="265"/>
      <c r="MS307" s="265"/>
      <c r="MT307" s="265"/>
      <c r="MU307" s="265"/>
      <c r="MV307" s="265"/>
      <c r="MW307" s="265"/>
      <c r="MX307" s="265"/>
      <c r="MY307" s="265"/>
      <c r="MZ307" s="265"/>
      <c r="NA307" s="265"/>
      <c r="NB307" s="265"/>
      <c r="NC307" s="265"/>
      <c r="ND307" s="265"/>
      <c r="NE307" s="265"/>
      <c r="NF307" s="217"/>
      <c r="NG307" s="217"/>
      <c r="NH307" s="217"/>
      <c r="NI307" s="217"/>
      <c r="NJ307" s="217"/>
      <c r="NK307" s="217"/>
      <c r="NL307" s="217"/>
      <c r="NM307" s="217"/>
      <c r="NN307" s="217"/>
      <c r="NO307" s="217"/>
      <c r="NP307" s="217"/>
      <c r="NQ307" s="217"/>
      <c r="NR307" s="217"/>
      <c r="NS307" s="217"/>
      <c r="NT307" s="217"/>
      <c r="NU307" s="217"/>
      <c r="NV307" s="217"/>
      <c r="NW307" s="217"/>
      <c r="NX307" s="217"/>
      <c r="NY307" s="217"/>
      <c r="NZ307" s="217"/>
      <c r="OA307" s="217"/>
      <c r="OB307" s="217"/>
      <c r="OC307" s="217"/>
      <c r="OD307" s="217"/>
      <c r="OE307" s="217"/>
      <c r="OF307" s="217"/>
      <c r="OG307" s="217"/>
      <c r="OH307" s="217"/>
      <c r="OI307" s="217"/>
      <c r="OJ307" s="217"/>
      <c r="OK307" s="217"/>
      <c r="OL307" s="217"/>
      <c r="OM307" s="217"/>
      <c r="ON307" s="217"/>
      <c r="OO307" s="217"/>
      <c r="OP307" s="217"/>
      <c r="OQ307" s="217"/>
      <c r="OR307" s="217"/>
      <c r="OS307" s="267">
        <f>IF(ISERROR(#REF!),0,1)</f>
        <v>0</v>
      </c>
      <c r="OT307" s="267">
        <f t="shared" si="80"/>
        <v>0</v>
      </c>
      <c r="OU307" s="267">
        <f t="shared" si="81"/>
        <v>1</v>
      </c>
      <c r="OV307" s="223"/>
      <c r="OW307" s="223"/>
      <c r="OX307" s="223"/>
      <c r="OY307" s="223"/>
      <c r="OZ307" s="223"/>
      <c r="PA307" s="223"/>
      <c r="PB307" s="223"/>
      <c r="PC307" s="223"/>
      <c r="PD307" s="223"/>
      <c r="PE307" s="223"/>
      <c r="PF307" s="223"/>
      <c r="PG307" s="223"/>
      <c r="PH307" s="223"/>
      <c r="PI307" s="223"/>
      <c r="PJ307" s="223"/>
      <c r="PK307" s="223"/>
      <c r="PL307" s="223"/>
      <c r="PM307" s="223"/>
      <c r="PN307" s="223"/>
      <c r="PO307" s="223"/>
      <c r="PP307" s="223"/>
      <c r="PQ307" s="223"/>
      <c r="PR307" s="223"/>
      <c r="PS307" s="223"/>
      <c r="PT307" s="223"/>
      <c r="PU307" s="223"/>
      <c r="PV307" s="223"/>
      <c r="PW307" s="223"/>
      <c r="PX307" s="223"/>
      <c r="PY307" s="223"/>
      <c r="PZ307" s="223"/>
      <c r="QA307" s="223"/>
      <c r="QB307" s="223"/>
      <c r="QC307" s="223"/>
      <c r="QD307" s="223"/>
      <c r="QE307" s="223"/>
      <c r="QF307" s="223"/>
      <c r="QG307" s="223"/>
      <c r="QH307" s="223"/>
      <c r="QI307" s="223"/>
      <c r="QJ307" s="223"/>
      <c r="QK307" s="223"/>
      <c r="QL307" s="223"/>
      <c r="QM307" s="223"/>
      <c r="QN307" s="223"/>
      <c r="QO307" s="223"/>
      <c r="QP307" s="223"/>
      <c r="QQ307" s="223"/>
      <c r="QR307" s="223"/>
      <c r="QS307" s="223"/>
      <c r="QT307" s="223"/>
      <c r="QU307" s="223"/>
      <c r="QV307" s="223"/>
      <c r="QW307" s="223"/>
      <c r="QX307" s="223"/>
      <c r="QY307" s="223"/>
      <c r="QZ307" s="223"/>
      <c r="RA307" s="223"/>
      <c r="RB307" s="223"/>
      <c r="RC307" s="223"/>
      <c r="RD307" s="223"/>
      <c r="RE307" s="223"/>
      <c r="RF307" s="223"/>
      <c r="RG307" s="223"/>
      <c r="RH307" s="223"/>
      <c r="RI307" s="223"/>
      <c r="RJ307" s="223"/>
      <c r="RK307" s="223"/>
      <c r="RL307" s="223"/>
      <c r="RM307" s="223"/>
      <c r="RN307" s="223"/>
      <c r="RO307" s="223"/>
      <c r="RP307" s="223"/>
      <c r="RQ307" s="223"/>
      <c r="RR307" s="223"/>
      <c r="RS307" s="223"/>
      <c r="RT307" s="223"/>
      <c r="RU307" s="223"/>
      <c r="RV307" s="223"/>
      <c r="RW307" s="223"/>
      <c r="RX307" s="223"/>
      <c r="RY307" s="223"/>
      <c r="RZ307" s="223"/>
      <c r="SA307" s="223"/>
      <c r="SB307" s="223"/>
      <c r="SC307" s="223"/>
      <c r="SD307" s="223"/>
      <c r="SE307" s="223"/>
      <c r="SF307" s="223"/>
      <c r="SG307" s="223"/>
      <c r="SH307" s="223"/>
      <c r="SI307" s="223"/>
      <c r="SJ307" s="223"/>
      <c r="SK307" s="223"/>
      <c r="SL307" s="223"/>
      <c r="SM307" s="223"/>
      <c r="SN307" s="223"/>
      <c r="SO307" s="223"/>
      <c r="SP307" s="223"/>
      <c r="SQ307" s="223"/>
      <c r="SR307" s="223"/>
      <c r="SS307" s="223"/>
      <c r="ST307" s="223"/>
      <c r="SU307" s="223"/>
      <c r="SV307" s="223"/>
      <c r="SW307" s="223"/>
      <c r="SX307" s="223"/>
      <c r="SY307" s="223"/>
      <c r="SZ307" s="223"/>
      <c r="TA307" s="223"/>
      <c r="TB307" s="223"/>
      <c r="TC307" s="223"/>
      <c r="TD307" s="223"/>
      <c r="TE307" s="223"/>
      <c r="TF307" s="223"/>
      <c r="TG307" s="223"/>
      <c r="TH307" s="223"/>
      <c r="TI307" s="223"/>
      <c r="TJ307" s="223"/>
      <c r="TK307" s="223"/>
      <c r="TL307" s="223"/>
      <c r="TM307" s="223"/>
      <c r="TN307" s="223"/>
      <c r="TO307" s="223"/>
      <c r="TP307" s="223"/>
      <c r="TQ307" s="223"/>
      <c r="TR307" s="223"/>
      <c r="TS307" s="223"/>
      <c r="TT307" s="223"/>
      <c r="TU307" s="223"/>
      <c r="TV307" s="223"/>
      <c r="TW307" s="223"/>
      <c r="TX307" s="223"/>
      <c r="TY307" s="223"/>
      <c r="TZ307" s="223"/>
      <c r="UA307" s="223"/>
      <c r="UB307" s="223"/>
      <c r="UC307" s="223"/>
      <c r="UD307" s="223"/>
      <c r="UE307" s="223"/>
      <c r="UF307" s="223"/>
      <c r="UG307" s="223"/>
      <c r="UH307" s="223"/>
      <c r="UI307" s="223"/>
      <c r="UJ307" s="223"/>
      <c r="UK307" s="223"/>
      <c r="UL307" s="223"/>
      <c r="UM307" s="223"/>
      <c r="UN307" s="223"/>
      <c r="UO307" s="223"/>
      <c r="UP307" s="223"/>
      <c r="UQ307" s="223"/>
      <c r="UR307" s="223"/>
      <c r="US307" s="223"/>
      <c r="UT307" s="223"/>
      <c r="UU307" s="223"/>
      <c r="UV307" s="223"/>
      <c r="UW307" s="223"/>
      <c r="UX307" s="223"/>
      <c r="UY307" s="223"/>
      <c r="UZ307" s="223"/>
      <c r="VA307" s="223"/>
      <c r="VB307" s="223"/>
      <c r="VC307" s="223"/>
      <c r="VD307" s="223"/>
      <c r="VE307" s="223"/>
      <c r="VF307" s="223"/>
      <c r="VG307" s="223"/>
      <c r="VH307" s="223"/>
      <c r="VI307" s="223"/>
      <c r="VJ307" s="223"/>
      <c r="VK307" s="223"/>
      <c r="VL307" s="223"/>
      <c r="VM307" s="223"/>
      <c r="VN307" s="223"/>
      <c r="VO307" s="223"/>
      <c r="VP307" s="223"/>
      <c r="VQ307" s="223"/>
      <c r="VR307" s="223"/>
      <c r="VS307" s="223"/>
      <c r="VT307" s="223"/>
      <c r="VU307" s="223"/>
      <c r="VV307" s="223"/>
      <c r="VW307" s="223"/>
      <c r="VX307" s="223"/>
      <c r="VY307" s="223"/>
      <c r="VZ307" s="223"/>
      <c r="WA307" s="223"/>
      <c r="WB307" s="223"/>
      <c r="WC307" s="223"/>
      <c r="WD307" s="223"/>
      <c r="WE307" s="223"/>
      <c r="WF307" s="223"/>
      <c r="WG307" s="223"/>
      <c r="WH307" s="223"/>
      <c r="WI307" s="223"/>
      <c r="WJ307" s="223"/>
      <c r="WK307" s="223"/>
      <c r="WL307" s="223"/>
      <c r="WM307" s="223"/>
      <c r="WN307" s="223"/>
      <c r="WO307" s="223"/>
      <c r="WP307" s="223"/>
      <c r="WQ307" s="223"/>
      <c r="WR307" s="223"/>
      <c r="WS307" s="223"/>
      <c r="WT307" s="223"/>
      <c r="WU307" s="223"/>
      <c r="WV307" s="223"/>
      <c r="WW307" s="223"/>
      <c r="WX307" s="223"/>
      <c r="WY307" s="223"/>
      <c r="WZ307" s="223"/>
      <c r="XA307" s="223"/>
      <c r="XB307" s="223"/>
      <c r="XC307" s="223"/>
      <c r="XD307" s="223"/>
      <c r="XE307" s="223"/>
      <c r="XF307" s="223"/>
      <c r="XG307" s="223"/>
      <c r="XH307" s="223"/>
      <c r="XI307" s="223"/>
      <c r="XJ307" s="223"/>
      <c r="XK307" s="223"/>
      <c r="XL307" s="223"/>
      <c r="XM307" s="223"/>
      <c r="XN307" s="223"/>
      <c r="XO307" s="223"/>
      <c r="XP307" s="223"/>
      <c r="XQ307" s="223"/>
      <c r="XR307" s="223"/>
      <c r="XS307" s="223"/>
      <c r="XT307" s="223"/>
      <c r="XU307" s="223"/>
      <c r="XV307" s="223"/>
      <c r="XW307" s="223"/>
      <c r="XX307" s="223"/>
      <c r="XY307" s="223"/>
      <c r="XZ307" s="223"/>
      <c r="YA307" s="223"/>
      <c r="YB307" s="223"/>
      <c r="YC307" s="223"/>
      <c r="YD307" s="223"/>
      <c r="YE307" s="223"/>
      <c r="YF307" s="223"/>
      <c r="YG307" s="223"/>
      <c r="YH307" s="223"/>
      <c r="YI307" s="223"/>
      <c r="YJ307" s="223"/>
      <c r="YK307" s="223"/>
      <c r="YL307" s="223"/>
      <c r="YM307" s="223"/>
      <c r="YN307" s="223"/>
      <c r="YO307" s="223"/>
      <c r="YP307" s="223"/>
      <c r="YQ307" s="223"/>
      <c r="YR307" s="223"/>
      <c r="YS307" s="223"/>
      <c r="YT307" s="223"/>
      <c r="YU307" s="223"/>
      <c r="YV307" s="223"/>
      <c r="YW307" s="223"/>
      <c r="YX307" s="223"/>
      <c r="YY307" s="223"/>
      <c r="YZ307" s="223"/>
      <c r="ZA307" s="223"/>
      <c r="ZB307" s="223"/>
      <c r="ZC307" s="223"/>
      <c r="ZD307" s="223"/>
      <c r="ZE307" s="223"/>
      <c r="ZF307" s="223"/>
      <c r="ZG307" s="223"/>
      <c r="ZH307" s="223"/>
      <c r="ZI307" s="223"/>
      <c r="ZJ307" s="223"/>
      <c r="ZK307" s="223"/>
      <c r="ZL307" s="223"/>
      <c r="ZM307" s="223"/>
      <c r="ZN307" s="223"/>
      <c r="ZO307" s="223"/>
      <c r="ZP307" s="223"/>
      <c r="ZQ307" s="223"/>
      <c r="ZR307" s="223"/>
      <c r="ZS307" s="223"/>
      <c r="ZT307" s="223"/>
      <c r="ZU307" s="223"/>
      <c r="ZV307" s="223"/>
      <c r="ZW307" s="223"/>
      <c r="ZX307" s="223"/>
      <c r="ZY307" s="223"/>
      <c r="ZZ307" s="223"/>
      <c r="AAA307" s="223"/>
      <c r="AAB307" s="223"/>
      <c r="AAC307" s="223"/>
      <c r="AAD307" s="223"/>
      <c r="AAE307" s="223"/>
      <c r="AAF307" s="223"/>
      <c r="AAG307" s="223"/>
      <c r="AAH307" s="223"/>
      <c r="AAI307" s="223"/>
      <c r="AAJ307" s="223"/>
      <c r="AAK307" s="223"/>
      <c r="AAL307" s="223"/>
      <c r="AAM307" s="223"/>
      <c r="AAN307" s="223"/>
      <c r="AAO307" s="223"/>
      <c r="AAP307" s="223"/>
      <c r="AAQ307" s="223"/>
      <c r="AAR307" s="223"/>
      <c r="AAS307" s="223"/>
      <c r="AAT307" s="223"/>
      <c r="AAU307" s="223"/>
      <c r="AAV307" s="223"/>
      <c r="AAW307" s="223"/>
      <c r="AAX307" s="223"/>
      <c r="AAY307" s="223"/>
      <c r="AAZ307" s="223"/>
      <c r="ABA307" s="223"/>
      <c r="ABB307" s="223"/>
      <c r="ABC307" s="223"/>
      <c r="ABD307" s="223"/>
      <c r="ABE307" s="223"/>
      <c r="ABF307" s="223"/>
      <c r="ABG307" s="223"/>
      <c r="ABH307" s="223"/>
      <c r="ABI307" s="223"/>
      <c r="ABJ307" s="223"/>
      <c r="ABK307" s="223"/>
      <c r="ABL307" s="223"/>
      <c r="ABM307" s="223"/>
      <c r="ABN307" s="223"/>
      <c r="ABO307" s="223"/>
      <c r="ABP307" s="223"/>
      <c r="ABQ307" s="223"/>
      <c r="ABR307" s="223"/>
      <c r="ABS307" s="223"/>
      <c r="ABT307" s="223"/>
      <c r="ABU307" s="223"/>
      <c r="ABV307" s="223"/>
      <c r="ABW307" s="223"/>
      <c r="ABX307" s="223"/>
      <c r="ABY307" s="223"/>
      <c r="ABZ307" s="223"/>
      <c r="ACA307" s="223"/>
      <c r="ACB307" s="223"/>
      <c r="ACC307" s="223"/>
      <c r="ACD307" s="223"/>
      <c r="ACE307" s="223"/>
      <c r="ACF307" s="223"/>
      <c r="ACG307" s="223"/>
      <c r="ACH307" s="223"/>
      <c r="ACI307" s="223"/>
      <c r="ACJ307" s="223"/>
      <c r="ACK307" s="223"/>
      <c r="ACL307" s="223"/>
      <c r="ACM307" s="223"/>
      <c r="ACN307" s="223"/>
      <c r="ACO307" s="223"/>
      <c r="ACP307" s="223"/>
      <c r="ACQ307" s="223"/>
      <c r="ACR307" s="223"/>
      <c r="ACS307" s="223"/>
      <c r="ACT307" s="223"/>
      <c r="ACU307" s="223"/>
      <c r="ACV307" s="223"/>
      <c r="ACW307" s="223"/>
      <c r="ACX307" s="223"/>
      <c r="ACY307" s="223"/>
      <c r="ACZ307" s="223"/>
      <c r="ADA307" s="223"/>
      <c r="ADB307" s="223"/>
      <c r="ADC307" s="223"/>
      <c r="ADD307" s="223"/>
      <c r="ADE307" s="223"/>
      <c r="ADF307" s="223"/>
      <c r="ADG307" s="223"/>
      <c r="ADH307" s="223"/>
      <c r="ADI307" s="223"/>
      <c r="ADJ307" s="223"/>
      <c r="ADK307" s="223"/>
      <c r="ADL307" s="223"/>
      <c r="ADM307" s="223"/>
      <c r="ADN307" s="223"/>
      <c r="ADO307" s="223"/>
      <c r="ADP307" s="223"/>
      <c r="ADQ307" s="223"/>
      <c r="ADR307" s="223"/>
      <c r="ADS307" s="223"/>
      <c r="ADT307" s="223"/>
      <c r="ADU307" s="223"/>
      <c r="ADV307" s="223"/>
      <c r="ADW307" s="223"/>
      <c r="ADX307" s="223"/>
      <c r="ADY307" s="223"/>
      <c r="ADZ307" s="223"/>
      <c r="AEA307" s="223"/>
      <c r="AEB307" s="223"/>
      <c r="AEC307" s="223"/>
      <c r="AED307" s="223"/>
      <c r="AEE307" s="223"/>
      <c r="AEF307" s="223"/>
      <c r="AEG307" s="223"/>
      <c r="AEH307" s="223"/>
      <c r="AEI307" s="223"/>
      <c r="AEJ307" s="223"/>
      <c r="AEK307" s="223"/>
      <c r="AEL307" s="223"/>
      <c r="AEM307" s="223"/>
      <c r="AEN307" s="223"/>
      <c r="AEO307" s="223"/>
      <c r="AEP307" s="223"/>
      <c r="AEQ307" s="223"/>
      <c r="AER307" s="223"/>
      <c r="AES307" s="223"/>
      <c r="AET307" s="223"/>
      <c r="AEU307" s="223"/>
      <c r="AEV307" s="223"/>
      <c r="AEW307" s="223"/>
      <c r="AEX307" s="223"/>
      <c r="AEY307" s="223"/>
      <c r="AEZ307" s="223"/>
      <c r="AFA307" s="223"/>
      <c r="AFB307" s="223"/>
      <c r="AFC307" s="223"/>
      <c r="AFD307" s="223"/>
      <c r="AFE307" s="223"/>
      <c r="AFF307" s="223"/>
      <c r="AFG307" s="223"/>
      <c r="AFH307" s="223"/>
      <c r="AFI307" s="223"/>
      <c r="AFJ307" s="223"/>
      <c r="AFK307" s="223"/>
      <c r="AFL307" s="223"/>
      <c r="AFM307" s="223"/>
      <c r="AFN307" s="223"/>
      <c r="AFO307" s="223"/>
      <c r="AFP307" s="223"/>
      <c r="AFQ307" s="223"/>
      <c r="AFR307" s="223"/>
      <c r="AFS307" s="223"/>
      <c r="AFT307" s="223"/>
    </row>
    <row r="308" spans="1:852" s="64" customFormat="1">
      <c r="A308" s="265" t="s">
        <v>631</v>
      </c>
      <c r="B308" s="265" t="s">
        <v>10747</v>
      </c>
      <c r="C308" s="840" t="str">
        <f>IF(Severity!F308&gt;=0.5,"YES","NO")</f>
        <v>NO</v>
      </c>
      <c r="D308" s="840" t="str">
        <f>IF(Severity!G308&gt;=0.5,"YES","NO")</f>
        <v>YES</v>
      </c>
      <c r="E308" s="214">
        <v>8</v>
      </c>
      <c r="F308" s="214">
        <v>5</v>
      </c>
      <c r="G308" s="95" t="s">
        <v>2390</v>
      </c>
      <c r="H308" s="270" t="s">
        <v>455</v>
      </c>
      <c r="I308" s="270" t="s">
        <v>455</v>
      </c>
      <c r="J308" s="270">
        <v>1</v>
      </c>
      <c r="K308" s="270" t="s">
        <v>455</v>
      </c>
      <c r="L308" s="265"/>
      <c r="M308" s="265"/>
      <c r="N308" s="270"/>
      <c r="O308" s="270" t="s">
        <v>455</v>
      </c>
      <c r="P308" s="265"/>
      <c r="Q308" s="265"/>
      <c r="R308" s="265"/>
      <c r="S308" s="270" t="s">
        <v>2851</v>
      </c>
      <c r="T308" s="270">
        <v>21</v>
      </c>
      <c r="U308" s="125">
        <v>23.7</v>
      </c>
      <c r="V308" s="125">
        <v>7.7</v>
      </c>
      <c r="W308" s="125"/>
      <c r="X308" s="125"/>
      <c r="Y308" s="125">
        <v>7.3</v>
      </c>
      <c r="Z308" s="125">
        <v>6.4</v>
      </c>
      <c r="AA308" s="125"/>
      <c r="AB308" s="125"/>
      <c r="AC308" s="125"/>
      <c r="AD308" s="125"/>
      <c r="AE308" s="114"/>
      <c r="AF308" s="125"/>
      <c r="AG308" s="125"/>
      <c r="AH308" s="125"/>
      <c r="AI308" s="265">
        <v>11</v>
      </c>
      <c r="AJ308" s="267">
        <f t="shared" si="78"/>
        <v>10</v>
      </c>
      <c r="AK308" s="267" t="s">
        <v>455</v>
      </c>
      <c r="AL308" s="90" t="s">
        <v>2371</v>
      </c>
      <c r="AM308" s="270" t="s">
        <v>455</v>
      </c>
      <c r="AN308" s="270" t="s">
        <v>455</v>
      </c>
      <c r="AO308" s="270">
        <v>0</v>
      </c>
      <c r="AP308" s="270" t="s">
        <v>455</v>
      </c>
      <c r="AQ308" s="265"/>
      <c r="AR308" s="265"/>
      <c r="AS308" s="265"/>
      <c r="AT308" s="270" t="s">
        <v>455</v>
      </c>
      <c r="AU308" s="265"/>
      <c r="AV308" s="265"/>
      <c r="AW308" s="265"/>
      <c r="AX308" s="265" t="s">
        <v>2851</v>
      </c>
      <c r="AY308" s="265">
        <v>21</v>
      </c>
      <c r="AZ308" s="114">
        <v>24.4</v>
      </c>
      <c r="BA308" s="114">
        <v>6.1</v>
      </c>
      <c r="BB308" s="114"/>
      <c r="BC308" s="114"/>
      <c r="BD308" s="114">
        <v>9.5</v>
      </c>
      <c r="BE308" s="114">
        <v>9.1999999999999993</v>
      </c>
      <c r="BF308" s="114"/>
      <c r="BG308" s="114"/>
      <c r="BH308" s="114"/>
      <c r="BI308" s="114"/>
      <c r="BJ308" s="114"/>
      <c r="BK308" s="114"/>
      <c r="BL308" s="114"/>
      <c r="BM308" s="114"/>
      <c r="BN308" s="270">
        <v>10</v>
      </c>
      <c r="BO308" s="270">
        <f t="shared" si="79"/>
        <v>10</v>
      </c>
      <c r="BP308" s="270" t="s">
        <v>455</v>
      </c>
      <c r="BQ308" s="270" t="s">
        <v>2371</v>
      </c>
      <c r="BR308" s="270" t="s">
        <v>455</v>
      </c>
      <c r="BS308" s="265" t="s">
        <v>455</v>
      </c>
      <c r="BT308" s="265">
        <v>0</v>
      </c>
      <c r="BU308" s="270" t="s">
        <v>455</v>
      </c>
      <c r="BV308" s="265"/>
      <c r="BW308" s="265"/>
      <c r="BX308" s="265"/>
      <c r="BY308" s="270" t="s">
        <v>455</v>
      </c>
      <c r="BZ308" s="265"/>
      <c r="CA308" s="265"/>
      <c r="CB308" s="265"/>
      <c r="CC308" s="265" t="s">
        <v>2851</v>
      </c>
      <c r="CD308" s="265">
        <v>21</v>
      </c>
      <c r="CE308" s="114">
        <v>25.5</v>
      </c>
      <c r="CF308" s="114">
        <v>6.1</v>
      </c>
      <c r="CG308" s="114"/>
      <c r="CH308" s="114"/>
      <c r="CI308" s="114">
        <v>16</v>
      </c>
      <c r="CJ308" s="114">
        <v>7.3</v>
      </c>
      <c r="CK308" s="114"/>
      <c r="CL308" s="114"/>
      <c r="CM308" s="114"/>
      <c r="CN308" s="114"/>
      <c r="CO308" s="114"/>
      <c r="CP308" s="114"/>
      <c r="CQ308" s="114"/>
      <c r="CR308" s="114"/>
      <c r="CS308" s="265">
        <v>10</v>
      </c>
      <c r="CT308" s="267">
        <f>CS308-BT308</f>
        <v>10</v>
      </c>
      <c r="CU308" s="270" t="s">
        <v>455</v>
      </c>
      <c r="CV308" s="270" t="s">
        <v>2389</v>
      </c>
      <c r="CW308" s="270" t="s">
        <v>455</v>
      </c>
      <c r="CX308" s="270" t="s">
        <v>455</v>
      </c>
      <c r="CY308" s="265">
        <v>1</v>
      </c>
      <c r="CZ308" s="270" t="s">
        <v>455</v>
      </c>
      <c r="DA308" s="265"/>
      <c r="DB308" s="265"/>
      <c r="DC308" s="265"/>
      <c r="DD308" s="270" t="s">
        <v>455</v>
      </c>
      <c r="DE308" s="265"/>
      <c r="DF308" s="265"/>
      <c r="DG308" s="265"/>
      <c r="DH308" s="265" t="s">
        <v>2851</v>
      </c>
      <c r="DI308" s="265">
        <v>21</v>
      </c>
      <c r="DJ308" s="125">
        <v>23.8</v>
      </c>
      <c r="DK308" s="125">
        <v>8</v>
      </c>
      <c r="DL308" s="125"/>
      <c r="DM308" s="125"/>
      <c r="DN308" s="125">
        <v>8.5</v>
      </c>
      <c r="DO308" s="125">
        <v>5.8</v>
      </c>
      <c r="DP308" s="125"/>
      <c r="DQ308" s="125"/>
      <c r="DR308" s="125"/>
      <c r="DS308" s="125"/>
      <c r="DT308" s="125"/>
      <c r="DU308" s="125"/>
      <c r="DV308" s="125"/>
      <c r="DW308" s="125"/>
      <c r="DX308" s="265">
        <v>11</v>
      </c>
      <c r="DY308" s="265">
        <f>DX308-CY308</f>
        <v>10</v>
      </c>
      <c r="DZ308" s="265" t="s">
        <v>455</v>
      </c>
      <c r="EA308" s="265" t="s">
        <v>2269</v>
      </c>
      <c r="EB308" s="265" t="s">
        <v>749</v>
      </c>
      <c r="EC308" s="270" t="s">
        <v>455</v>
      </c>
      <c r="ED308" s="265">
        <v>0</v>
      </c>
      <c r="EE308" s="270" t="s">
        <v>455</v>
      </c>
      <c r="EF308" s="265"/>
      <c r="EG308" s="265"/>
      <c r="EH308" s="265"/>
      <c r="EI308" s="270" t="s">
        <v>455</v>
      </c>
      <c r="EJ308" s="265"/>
      <c r="EK308" s="265"/>
      <c r="EL308" s="265"/>
      <c r="EM308" s="265" t="s">
        <v>2851</v>
      </c>
      <c r="EN308" s="265">
        <v>21</v>
      </c>
      <c r="EO308" s="125">
        <v>26</v>
      </c>
      <c r="EP308" s="125">
        <v>7.2</v>
      </c>
      <c r="EQ308" s="125"/>
      <c r="ER308" s="125"/>
      <c r="ES308" s="125">
        <v>21.7</v>
      </c>
      <c r="ET308" s="125">
        <v>9</v>
      </c>
      <c r="EU308" s="125"/>
      <c r="EV308" s="125"/>
      <c r="EW308" s="125"/>
      <c r="EX308" s="125"/>
      <c r="EY308" s="125"/>
      <c r="EZ308" s="125"/>
      <c r="FA308" s="125"/>
      <c r="FB308" s="125"/>
      <c r="FC308" s="265">
        <v>10</v>
      </c>
      <c r="FD308" s="265">
        <f>FC308-ED308</f>
        <v>10</v>
      </c>
      <c r="FE308" s="267" t="s">
        <v>455</v>
      </c>
      <c r="FF308" s="270" t="s">
        <v>455</v>
      </c>
      <c r="FG308" s="265"/>
      <c r="FH308" s="265"/>
      <c r="FI308" s="265"/>
      <c r="FJ308" s="265"/>
      <c r="FK308" s="265"/>
      <c r="FL308" s="265"/>
      <c r="FM308" s="265"/>
      <c r="FN308" s="265"/>
      <c r="FO308" s="265"/>
      <c r="FP308" s="265"/>
      <c r="FQ308" s="265"/>
      <c r="FR308" s="265"/>
      <c r="FS308" s="265"/>
      <c r="FT308" s="265"/>
      <c r="FU308" s="265"/>
      <c r="FV308" s="265"/>
      <c r="FW308" s="265"/>
      <c r="FX308" s="265"/>
      <c r="FY308" s="265"/>
      <c r="FZ308" s="265"/>
      <c r="GA308" s="265"/>
      <c r="GB308" s="265"/>
      <c r="GC308" s="265"/>
      <c r="GD308" s="265"/>
      <c r="GE308" s="265"/>
      <c r="GF308" s="265"/>
      <c r="GG308" s="265"/>
      <c r="GH308" s="265"/>
      <c r="GI308" s="265"/>
      <c r="GJ308" s="265"/>
      <c r="GK308" s="265"/>
      <c r="GL308" s="265"/>
      <c r="GM308" s="265"/>
      <c r="GN308" s="265"/>
      <c r="GO308" s="265"/>
      <c r="GP308" s="265"/>
      <c r="GQ308" s="265"/>
      <c r="GR308" s="265"/>
      <c r="GS308" s="265"/>
      <c r="GT308" s="265"/>
      <c r="GU308" s="265"/>
      <c r="GV308" s="265"/>
      <c r="GW308" s="265"/>
      <c r="GX308" s="265"/>
      <c r="GY308" s="265"/>
      <c r="GZ308" s="265"/>
      <c r="HA308" s="265"/>
      <c r="HB308" s="265"/>
      <c r="HC308" s="265"/>
      <c r="HD308" s="270" t="s">
        <v>455</v>
      </c>
      <c r="HE308" s="265"/>
      <c r="HF308" s="265"/>
      <c r="HG308" s="265"/>
      <c r="HH308" s="265"/>
      <c r="HI308" s="265"/>
      <c r="HJ308" s="265"/>
      <c r="HK308" s="265"/>
      <c r="HL308" s="265"/>
      <c r="HM308" s="265"/>
      <c r="HN308" s="265"/>
      <c r="HO308" s="265"/>
      <c r="HP308" s="265"/>
      <c r="HQ308" s="265"/>
      <c r="HR308" s="265"/>
      <c r="HS308" s="265"/>
      <c r="HT308" s="265"/>
      <c r="HU308" s="265"/>
      <c r="HV308" s="265"/>
      <c r="HW308" s="265"/>
      <c r="HX308" s="265"/>
      <c r="HY308" s="265"/>
      <c r="HZ308" s="265"/>
      <c r="IA308" s="265"/>
      <c r="IB308" s="265"/>
      <c r="IC308" s="265"/>
      <c r="ID308" s="265"/>
      <c r="IE308" s="265"/>
      <c r="IF308" s="265"/>
      <c r="IG308" s="265"/>
      <c r="IH308" s="265"/>
      <c r="II308" s="265"/>
      <c r="IJ308" s="265"/>
      <c r="IK308" s="265"/>
      <c r="IL308" s="265"/>
      <c r="IM308" s="265"/>
      <c r="IN308" s="265"/>
      <c r="IO308" s="265"/>
      <c r="IP308" s="265"/>
      <c r="IQ308" s="265"/>
      <c r="IR308" s="265"/>
      <c r="IS308" s="270" t="s">
        <v>455</v>
      </c>
      <c r="IT308" s="265"/>
      <c r="IU308" s="265"/>
      <c r="IV308" s="265"/>
      <c r="IW308" s="265"/>
      <c r="IX308" s="265"/>
      <c r="IY308" s="265"/>
      <c r="IZ308" s="265"/>
      <c r="JA308" s="265"/>
      <c r="JB308" s="265"/>
      <c r="JC308" s="265"/>
      <c r="JD308" s="265"/>
      <c r="JE308" s="265"/>
      <c r="JF308" s="265"/>
      <c r="JG308" s="265"/>
      <c r="JH308" s="265"/>
      <c r="JI308" s="265"/>
      <c r="JJ308" s="265"/>
      <c r="JK308" s="265"/>
      <c r="JL308" s="265"/>
      <c r="JM308" s="265"/>
      <c r="JN308" s="265"/>
      <c r="JO308" s="265"/>
      <c r="JP308" s="265"/>
      <c r="JQ308" s="265"/>
      <c r="JR308" s="265"/>
      <c r="JS308" s="265"/>
      <c r="JT308" s="265"/>
      <c r="JU308" s="265"/>
      <c r="JV308" s="265"/>
      <c r="JW308" s="265"/>
      <c r="JX308" s="265"/>
      <c r="JY308" s="265"/>
      <c r="JZ308" s="265"/>
      <c r="KA308" s="265"/>
      <c r="KB308" s="265"/>
      <c r="KC308" s="265"/>
      <c r="KD308" s="265"/>
      <c r="KE308" s="270" t="s">
        <v>455</v>
      </c>
      <c r="KF308" s="265"/>
      <c r="KG308" s="265"/>
      <c r="KH308" s="265"/>
      <c r="KI308" s="265"/>
      <c r="KJ308" s="265"/>
      <c r="KK308" s="265"/>
      <c r="KL308" s="265"/>
      <c r="KM308" s="265"/>
      <c r="KN308" s="265"/>
      <c r="KO308" s="265"/>
      <c r="KP308" s="265"/>
      <c r="KQ308" s="265"/>
      <c r="KR308" s="265"/>
      <c r="KS308" s="265"/>
      <c r="KT308" s="265"/>
      <c r="KU308" s="265"/>
      <c r="KV308" s="265"/>
      <c r="KW308" s="265"/>
      <c r="KX308" s="265"/>
      <c r="KY308" s="265"/>
      <c r="KZ308" s="265"/>
      <c r="LA308" s="265"/>
      <c r="LB308" s="265"/>
      <c r="LC308" s="265"/>
      <c r="LD308" s="265"/>
      <c r="LE308" s="265"/>
      <c r="LF308" s="265"/>
      <c r="LG308" s="265"/>
      <c r="LH308" s="265"/>
      <c r="LI308" s="265"/>
      <c r="LJ308" s="265"/>
      <c r="LK308" s="265"/>
      <c r="LL308" s="265"/>
      <c r="LM308" s="265"/>
      <c r="LN308" s="265"/>
      <c r="LO308" s="265"/>
      <c r="LP308" s="265"/>
      <c r="LQ308" s="265"/>
      <c r="LR308" s="265"/>
      <c r="LS308" s="265"/>
      <c r="LT308" s="270" t="s">
        <v>455</v>
      </c>
      <c r="LU308" s="265"/>
      <c r="LV308" s="265"/>
      <c r="LW308" s="265"/>
      <c r="LX308" s="265"/>
      <c r="LY308" s="265"/>
      <c r="LZ308" s="265"/>
      <c r="MA308" s="265"/>
      <c r="MB308" s="265"/>
      <c r="MC308" s="265"/>
      <c r="MD308" s="265"/>
      <c r="ME308" s="265"/>
      <c r="MF308" s="265"/>
      <c r="MG308" s="265"/>
      <c r="MH308" s="265"/>
      <c r="MI308" s="265"/>
      <c r="MJ308" s="265"/>
      <c r="MK308" s="265"/>
      <c r="ML308" s="265"/>
      <c r="MM308" s="265"/>
      <c r="MN308" s="265"/>
      <c r="MO308" s="265"/>
      <c r="MP308" s="265"/>
      <c r="MQ308" s="265"/>
      <c r="MR308" s="265"/>
      <c r="MS308" s="265"/>
      <c r="MT308" s="265"/>
      <c r="MU308" s="265"/>
      <c r="MV308" s="265"/>
      <c r="MW308" s="265"/>
      <c r="MX308" s="265"/>
      <c r="MY308" s="265"/>
      <c r="MZ308" s="265"/>
      <c r="NA308" s="265"/>
      <c r="NB308" s="265"/>
      <c r="NC308" s="265"/>
      <c r="ND308" s="265"/>
      <c r="NE308" s="265"/>
      <c r="NF308" s="265"/>
      <c r="NG308" s="265"/>
      <c r="NH308" s="265"/>
      <c r="NI308" s="265"/>
      <c r="NJ308" s="265"/>
      <c r="NK308" s="265"/>
      <c r="NL308" s="265"/>
      <c r="NM308" s="265"/>
      <c r="NN308" s="265"/>
      <c r="NO308" s="265"/>
      <c r="NP308" s="265"/>
      <c r="NQ308" s="265"/>
      <c r="NR308" s="265"/>
      <c r="NS308" s="265"/>
      <c r="NT308" s="265"/>
      <c r="NU308" s="265"/>
      <c r="NV308" s="265"/>
      <c r="NW308" s="265"/>
      <c r="NX308" s="265"/>
      <c r="NY308" s="265"/>
      <c r="NZ308" s="265"/>
      <c r="OA308" s="265"/>
      <c r="OB308" s="265"/>
      <c r="OC308" s="265"/>
      <c r="OD308" s="265"/>
      <c r="OE308" s="265"/>
      <c r="OF308" s="265"/>
      <c r="OG308" s="265"/>
      <c r="OH308" s="265"/>
      <c r="OI308" s="265"/>
      <c r="OJ308" s="265"/>
      <c r="OK308" s="265"/>
      <c r="OL308" s="265"/>
      <c r="OM308" s="265"/>
      <c r="ON308" s="265"/>
      <c r="OO308" s="265"/>
      <c r="OP308" s="265"/>
      <c r="OQ308" s="265"/>
      <c r="OR308" s="265"/>
      <c r="OS308" s="267">
        <f>IF(ISERROR(#REF!),0,1)</f>
        <v>0</v>
      </c>
      <c r="OT308" s="267">
        <f t="shared" si="80"/>
        <v>0</v>
      </c>
      <c r="OU308" s="267">
        <f t="shared" si="81"/>
        <v>1</v>
      </c>
      <c r="OV308" s="223"/>
      <c r="OW308" s="223"/>
      <c r="OX308" s="223"/>
      <c r="OY308" s="223"/>
      <c r="OZ308" s="223"/>
      <c r="PA308" s="223"/>
      <c r="PB308" s="223"/>
      <c r="PC308" s="223"/>
      <c r="PD308" s="223"/>
      <c r="PE308" s="223"/>
      <c r="PF308" s="223"/>
      <c r="PG308" s="223"/>
      <c r="PH308" s="223"/>
      <c r="PI308" s="223"/>
      <c r="PJ308" s="223"/>
      <c r="PK308" s="223"/>
      <c r="PL308" s="223"/>
      <c r="PM308" s="223"/>
      <c r="PN308" s="223"/>
      <c r="PO308" s="223"/>
      <c r="PP308" s="223"/>
      <c r="PQ308" s="223"/>
      <c r="PR308" s="223"/>
      <c r="PS308" s="223"/>
      <c r="PT308" s="223"/>
      <c r="PU308" s="223"/>
      <c r="PV308" s="223"/>
      <c r="PW308" s="223"/>
      <c r="PX308" s="223"/>
      <c r="PY308" s="223"/>
      <c r="PZ308" s="223"/>
      <c r="QA308" s="223"/>
      <c r="QB308" s="223"/>
      <c r="QC308" s="223"/>
      <c r="QD308" s="223"/>
      <c r="QE308" s="223"/>
      <c r="QF308" s="223"/>
      <c r="QG308" s="223"/>
      <c r="QH308" s="223"/>
      <c r="QI308" s="223"/>
      <c r="QJ308" s="223"/>
      <c r="QK308" s="223"/>
      <c r="QL308" s="223"/>
      <c r="QM308" s="223"/>
      <c r="QN308" s="223"/>
      <c r="QO308" s="223"/>
      <c r="QP308" s="223"/>
      <c r="QQ308" s="223"/>
      <c r="QR308" s="223"/>
      <c r="QS308" s="223"/>
      <c r="QT308" s="223"/>
      <c r="QU308" s="223"/>
      <c r="QV308" s="223"/>
      <c r="QW308" s="223"/>
      <c r="QX308" s="223"/>
      <c r="QY308" s="223"/>
      <c r="QZ308" s="223"/>
      <c r="RA308" s="223"/>
      <c r="RB308" s="223"/>
      <c r="RC308" s="223"/>
      <c r="RD308" s="223"/>
      <c r="RE308" s="223"/>
      <c r="RF308" s="223"/>
      <c r="RG308" s="223"/>
      <c r="RH308" s="223"/>
      <c r="RI308" s="223"/>
      <c r="RJ308" s="223"/>
      <c r="RK308" s="223"/>
      <c r="RL308" s="223"/>
      <c r="RM308" s="223"/>
      <c r="RN308" s="223"/>
      <c r="RO308" s="223"/>
      <c r="RP308" s="223"/>
      <c r="RQ308" s="223"/>
      <c r="RR308" s="223"/>
      <c r="RS308" s="223"/>
      <c r="RT308" s="223"/>
      <c r="RU308" s="223"/>
      <c r="RV308" s="223"/>
      <c r="RW308" s="223"/>
      <c r="RX308" s="223"/>
      <c r="RY308" s="223"/>
      <c r="RZ308" s="223"/>
      <c r="SA308" s="223"/>
      <c r="SB308" s="223"/>
      <c r="SC308" s="223"/>
      <c r="SD308" s="223"/>
      <c r="SE308" s="223"/>
      <c r="SF308" s="223"/>
      <c r="SG308" s="223"/>
      <c r="SH308" s="223"/>
      <c r="SI308" s="223"/>
      <c r="SJ308" s="223"/>
      <c r="SK308" s="223"/>
      <c r="SL308" s="223"/>
      <c r="SM308" s="223"/>
      <c r="SN308" s="223"/>
      <c r="SO308" s="223"/>
      <c r="SP308" s="223"/>
      <c r="SQ308" s="223"/>
      <c r="SR308" s="223"/>
      <c r="SS308" s="223"/>
      <c r="ST308" s="223"/>
      <c r="SU308" s="223"/>
      <c r="SV308" s="223"/>
      <c r="SW308" s="223"/>
      <c r="SX308" s="223"/>
      <c r="SY308" s="223"/>
      <c r="SZ308" s="223"/>
      <c r="TA308" s="223"/>
      <c r="TB308" s="223"/>
      <c r="TC308" s="223"/>
      <c r="TD308" s="223"/>
      <c r="TE308" s="223"/>
      <c r="TF308" s="223"/>
      <c r="TG308" s="223"/>
      <c r="TH308" s="223"/>
      <c r="TI308" s="223"/>
      <c r="TJ308" s="223"/>
      <c r="TK308" s="223"/>
      <c r="TL308" s="223"/>
      <c r="TM308" s="223"/>
      <c r="TN308" s="223"/>
      <c r="TO308" s="223"/>
      <c r="TP308" s="223"/>
      <c r="TQ308" s="223"/>
      <c r="TR308" s="223"/>
      <c r="TS308" s="223"/>
      <c r="TT308" s="223"/>
      <c r="TU308" s="223"/>
      <c r="TV308" s="223"/>
      <c r="TW308" s="223"/>
      <c r="TX308" s="223"/>
      <c r="TY308" s="223"/>
      <c r="TZ308" s="223"/>
      <c r="UA308" s="223"/>
      <c r="UB308" s="223"/>
      <c r="UC308" s="223"/>
      <c r="UD308" s="223"/>
      <c r="UE308" s="223"/>
      <c r="UF308" s="223"/>
      <c r="UG308" s="223"/>
      <c r="UH308" s="223"/>
      <c r="UI308" s="223"/>
      <c r="UJ308" s="223"/>
      <c r="UK308" s="223"/>
      <c r="UL308" s="223"/>
      <c r="UM308" s="223"/>
      <c r="UN308" s="223"/>
      <c r="UO308" s="223"/>
      <c r="UP308" s="223"/>
      <c r="UQ308" s="223"/>
      <c r="UR308" s="223"/>
      <c r="US308" s="223"/>
      <c r="UT308" s="223"/>
      <c r="UU308" s="223"/>
      <c r="UV308" s="223"/>
      <c r="UW308" s="223"/>
      <c r="UX308" s="223"/>
      <c r="UY308" s="223"/>
      <c r="UZ308" s="223"/>
      <c r="VA308" s="223"/>
      <c r="VB308" s="223"/>
      <c r="VC308" s="223"/>
      <c r="VD308" s="223"/>
      <c r="VE308" s="223"/>
      <c r="VF308" s="223"/>
      <c r="VG308" s="223"/>
      <c r="VH308" s="223"/>
      <c r="VI308" s="223"/>
      <c r="VJ308" s="223"/>
      <c r="VK308" s="223"/>
      <c r="VL308" s="223"/>
      <c r="VM308" s="223"/>
      <c r="VN308" s="223"/>
      <c r="VO308" s="223"/>
      <c r="VP308" s="223"/>
      <c r="VQ308" s="223"/>
      <c r="VR308" s="223"/>
      <c r="VS308" s="223"/>
      <c r="VT308" s="223"/>
      <c r="VU308" s="223"/>
      <c r="VV308" s="223"/>
      <c r="VW308" s="223"/>
      <c r="VX308" s="223"/>
      <c r="VY308" s="223"/>
      <c r="VZ308" s="223"/>
      <c r="WA308" s="223"/>
      <c r="WB308" s="223"/>
      <c r="WC308" s="223"/>
      <c r="WD308" s="223"/>
      <c r="WE308" s="223"/>
      <c r="WF308" s="223"/>
      <c r="WG308" s="223"/>
      <c r="WH308" s="223"/>
      <c r="WI308" s="223"/>
      <c r="WJ308" s="223"/>
      <c r="WK308" s="223"/>
      <c r="WL308" s="223"/>
      <c r="WM308" s="223"/>
      <c r="WN308" s="223"/>
      <c r="WO308" s="223"/>
      <c r="WP308" s="223"/>
      <c r="WQ308" s="223"/>
      <c r="WR308" s="223"/>
      <c r="WS308" s="223"/>
      <c r="WT308" s="223"/>
      <c r="WU308" s="223"/>
      <c r="WV308" s="223"/>
      <c r="WW308" s="223"/>
      <c r="WX308" s="223"/>
      <c r="WY308" s="223"/>
      <c r="WZ308" s="223"/>
      <c r="XA308" s="223"/>
      <c r="XB308" s="223"/>
      <c r="XC308" s="223"/>
      <c r="XD308" s="223"/>
      <c r="XE308" s="223"/>
      <c r="XF308" s="223"/>
      <c r="XG308" s="223"/>
      <c r="XH308" s="223"/>
      <c r="XI308" s="223"/>
      <c r="XJ308" s="223"/>
      <c r="XK308" s="223"/>
      <c r="XL308" s="223"/>
      <c r="XM308" s="223"/>
      <c r="XN308" s="223"/>
      <c r="XO308" s="223"/>
      <c r="XP308" s="223"/>
      <c r="XQ308" s="223"/>
      <c r="XR308" s="223"/>
      <c r="XS308" s="223"/>
      <c r="XT308" s="223"/>
      <c r="XU308" s="223"/>
      <c r="XV308" s="223"/>
      <c r="XW308" s="223"/>
      <c r="XX308" s="223"/>
      <c r="XY308" s="223"/>
      <c r="XZ308" s="223"/>
      <c r="YA308" s="223"/>
      <c r="YB308" s="223"/>
      <c r="YC308" s="223"/>
      <c r="YD308" s="223"/>
      <c r="YE308" s="223"/>
      <c r="YF308" s="223"/>
      <c r="YG308" s="223"/>
      <c r="YH308" s="223"/>
      <c r="YI308" s="223"/>
      <c r="YJ308" s="223"/>
      <c r="YK308" s="223"/>
      <c r="YL308" s="223"/>
      <c r="YM308" s="223"/>
      <c r="YN308" s="223"/>
      <c r="YO308" s="223"/>
      <c r="YP308" s="223"/>
      <c r="YQ308" s="223"/>
      <c r="YR308" s="223"/>
      <c r="YS308" s="223"/>
      <c r="YT308" s="223"/>
      <c r="YU308" s="223"/>
      <c r="YV308" s="223"/>
      <c r="YW308" s="223"/>
      <c r="YX308" s="223"/>
      <c r="YY308" s="223"/>
      <c r="YZ308" s="223"/>
      <c r="ZA308" s="223"/>
      <c r="ZB308" s="223"/>
      <c r="ZC308" s="223"/>
      <c r="ZD308" s="223"/>
      <c r="ZE308" s="223"/>
      <c r="ZF308" s="223"/>
      <c r="ZG308" s="223"/>
      <c r="ZH308" s="223"/>
      <c r="ZI308" s="223"/>
      <c r="ZJ308" s="223"/>
      <c r="ZK308" s="223"/>
      <c r="ZL308" s="223"/>
      <c r="ZM308" s="223"/>
      <c r="ZN308" s="223"/>
      <c r="ZO308" s="223"/>
      <c r="ZP308" s="223"/>
      <c r="ZQ308" s="223"/>
      <c r="ZR308" s="223"/>
      <c r="ZS308" s="223"/>
      <c r="ZT308" s="223"/>
      <c r="ZU308" s="223"/>
      <c r="ZV308" s="223"/>
      <c r="ZW308" s="223"/>
      <c r="ZX308" s="223"/>
      <c r="ZY308" s="223"/>
      <c r="ZZ308" s="223"/>
      <c r="AAA308" s="223"/>
      <c r="AAB308" s="223"/>
      <c r="AAC308" s="223"/>
      <c r="AAD308" s="223"/>
      <c r="AAE308" s="223"/>
      <c r="AAF308" s="223"/>
      <c r="AAG308" s="223"/>
      <c r="AAH308" s="223"/>
      <c r="AAI308" s="223"/>
      <c r="AAJ308" s="223"/>
      <c r="AAK308" s="223"/>
      <c r="AAL308" s="223"/>
      <c r="AAM308" s="223"/>
      <c r="AAN308" s="223"/>
      <c r="AAO308" s="223"/>
      <c r="AAP308" s="223"/>
      <c r="AAQ308" s="223"/>
      <c r="AAR308" s="223"/>
      <c r="AAS308" s="223"/>
      <c r="AAT308" s="223"/>
      <c r="AAU308" s="223"/>
      <c r="AAV308" s="223"/>
      <c r="AAW308" s="223"/>
      <c r="AAX308" s="223"/>
      <c r="AAY308" s="223"/>
      <c r="AAZ308" s="223"/>
      <c r="ABA308" s="223"/>
      <c r="ABB308" s="223"/>
      <c r="ABC308" s="223"/>
      <c r="ABD308" s="223"/>
      <c r="ABE308" s="223"/>
      <c r="ABF308" s="223"/>
      <c r="ABG308" s="223"/>
      <c r="ABH308" s="223"/>
      <c r="ABI308" s="223"/>
      <c r="ABJ308" s="223"/>
      <c r="ABK308" s="223"/>
      <c r="ABL308" s="223"/>
      <c r="ABM308" s="223"/>
      <c r="ABN308" s="223"/>
      <c r="ABO308" s="223"/>
      <c r="ABP308" s="223"/>
      <c r="ABQ308" s="223"/>
      <c r="ABR308" s="223"/>
      <c r="ABS308" s="223"/>
      <c r="ABT308" s="223"/>
      <c r="ABU308" s="223"/>
      <c r="ABV308" s="223"/>
      <c r="ABW308" s="223"/>
      <c r="ABX308" s="223"/>
      <c r="ABY308" s="223"/>
      <c r="ABZ308" s="223"/>
      <c r="ACA308" s="223"/>
      <c r="ACB308" s="223"/>
      <c r="ACC308" s="223"/>
      <c r="ACD308" s="223"/>
      <c r="ACE308" s="223"/>
      <c r="ACF308" s="223"/>
      <c r="ACG308" s="223"/>
      <c r="ACH308" s="223"/>
      <c r="ACI308" s="223"/>
      <c r="ACJ308" s="223"/>
      <c r="ACK308" s="223"/>
      <c r="ACL308" s="223"/>
      <c r="ACM308" s="223"/>
      <c r="ACN308" s="223"/>
      <c r="ACO308" s="223"/>
      <c r="ACP308" s="223"/>
      <c r="ACQ308" s="223"/>
      <c r="ACR308" s="223"/>
      <c r="ACS308" s="223"/>
      <c r="ACT308" s="223"/>
      <c r="ACU308" s="223"/>
      <c r="ACV308" s="223"/>
      <c r="ACW308" s="223"/>
      <c r="ACX308" s="223"/>
      <c r="ACY308" s="223"/>
      <c r="ACZ308" s="223"/>
      <c r="ADA308" s="223"/>
      <c r="ADB308" s="223"/>
      <c r="ADC308" s="223"/>
      <c r="ADD308" s="223"/>
      <c r="ADE308" s="223"/>
      <c r="ADF308" s="223"/>
      <c r="ADG308" s="223"/>
      <c r="ADH308" s="223"/>
      <c r="ADI308" s="223"/>
      <c r="ADJ308" s="223"/>
      <c r="ADK308" s="223"/>
      <c r="ADL308" s="223"/>
      <c r="ADM308" s="223"/>
      <c r="ADN308" s="223"/>
      <c r="ADO308" s="223"/>
      <c r="ADP308" s="223"/>
      <c r="ADQ308" s="223"/>
      <c r="ADR308" s="223"/>
      <c r="ADS308" s="223"/>
      <c r="ADT308" s="223"/>
      <c r="ADU308" s="223"/>
      <c r="ADV308" s="223"/>
      <c r="ADW308" s="223"/>
      <c r="ADX308" s="223"/>
      <c r="ADY308" s="223"/>
      <c r="ADZ308" s="223"/>
      <c r="AEA308" s="223"/>
      <c r="AEB308" s="223"/>
      <c r="AEC308" s="223"/>
      <c r="AED308" s="223"/>
      <c r="AEE308" s="223"/>
      <c r="AEF308" s="223"/>
      <c r="AEG308" s="223"/>
      <c r="AEH308" s="223"/>
      <c r="AEI308" s="223"/>
      <c r="AEJ308" s="223"/>
      <c r="AEK308" s="223"/>
      <c r="AEL308" s="223"/>
      <c r="AEM308" s="223"/>
      <c r="AEN308" s="223"/>
      <c r="AEO308" s="223"/>
      <c r="AEP308" s="223"/>
      <c r="AEQ308" s="223"/>
      <c r="AER308" s="223"/>
      <c r="AES308" s="223"/>
      <c r="AET308" s="223"/>
      <c r="AEU308" s="223"/>
      <c r="AEV308" s="223"/>
      <c r="AEW308" s="223"/>
      <c r="AEX308" s="223"/>
      <c r="AEY308" s="223"/>
      <c r="AEZ308" s="223"/>
      <c r="AFA308" s="223"/>
      <c r="AFB308" s="223"/>
      <c r="AFC308" s="223"/>
      <c r="AFD308" s="223"/>
      <c r="AFE308" s="223"/>
      <c r="AFF308" s="223"/>
      <c r="AFG308" s="223"/>
      <c r="AFH308" s="223"/>
      <c r="AFI308" s="223"/>
      <c r="AFJ308" s="223"/>
      <c r="AFK308" s="223"/>
      <c r="AFL308" s="223"/>
      <c r="AFM308" s="223"/>
      <c r="AFN308" s="223"/>
      <c r="AFO308" s="223"/>
      <c r="AFP308" s="223"/>
      <c r="AFQ308" s="223"/>
      <c r="AFR308" s="223"/>
      <c r="AFS308" s="223"/>
      <c r="AFT308" s="223"/>
    </row>
    <row r="309" spans="1:852" s="64" customFormat="1">
      <c r="A309" s="226" t="s">
        <v>1590</v>
      </c>
      <c r="B309" s="788" t="s">
        <v>10749</v>
      </c>
      <c r="C309" s="840" t="str">
        <f>IF(Severity!F309&gt;=0.5,"YES","NO")</f>
        <v>NO</v>
      </c>
      <c r="D309" s="840" t="str">
        <f>IF(Severity!G309&gt;=0.5,"YES","NO")</f>
        <v>YES</v>
      </c>
      <c r="E309" s="208">
        <v>8</v>
      </c>
      <c r="F309" s="208">
        <v>2</v>
      </c>
      <c r="G309" s="90" t="s">
        <v>384</v>
      </c>
      <c r="H309" s="270" t="s">
        <v>455</v>
      </c>
      <c r="I309" s="270">
        <v>52</v>
      </c>
      <c r="J309" s="270">
        <v>87</v>
      </c>
      <c r="K309" s="270" t="s">
        <v>455</v>
      </c>
      <c r="L309" s="212"/>
      <c r="M309" s="212"/>
      <c r="N309" s="270"/>
      <c r="O309" s="270" t="s">
        <v>602</v>
      </c>
      <c r="P309" s="267">
        <v>17</v>
      </c>
      <c r="Q309" s="267">
        <v>116</v>
      </c>
      <c r="R309" s="267">
        <v>50</v>
      </c>
      <c r="S309" s="270" t="s">
        <v>602</v>
      </c>
      <c r="T309" s="270">
        <v>17</v>
      </c>
      <c r="U309" s="113">
        <v>21.4</v>
      </c>
      <c r="V309" s="113">
        <v>2.7</v>
      </c>
      <c r="W309" s="113">
        <v>21.4</v>
      </c>
      <c r="X309" s="113">
        <v>2.7</v>
      </c>
      <c r="Y309" s="113">
        <v>14</v>
      </c>
      <c r="Z309" s="113">
        <v>6.5</v>
      </c>
      <c r="AA309" s="113">
        <v>13</v>
      </c>
      <c r="AB309" s="113">
        <v>6.2</v>
      </c>
      <c r="AC309" s="113"/>
      <c r="AD309" s="113"/>
      <c r="AE309" s="114">
        <v>-7.4</v>
      </c>
      <c r="AF309" s="113">
        <v>6.3</v>
      </c>
      <c r="AG309" s="113">
        <v>-8.4</v>
      </c>
      <c r="AH309" s="113">
        <v>6.1</v>
      </c>
      <c r="AI309" s="270">
        <v>371</v>
      </c>
      <c r="AJ309" s="267">
        <f t="shared" si="78"/>
        <v>284</v>
      </c>
      <c r="AK309" s="267">
        <v>284</v>
      </c>
      <c r="AL309" s="90" t="s">
        <v>3011</v>
      </c>
      <c r="AM309" s="270" t="s">
        <v>455</v>
      </c>
      <c r="AN309" s="270">
        <v>15</v>
      </c>
      <c r="AO309" s="270">
        <v>65</v>
      </c>
      <c r="AP309" s="270" t="s">
        <v>455</v>
      </c>
      <c r="AQ309" s="212"/>
      <c r="AR309" s="212"/>
      <c r="AS309" s="212"/>
      <c r="AT309" s="270" t="s">
        <v>602</v>
      </c>
      <c r="AU309" s="267">
        <v>17</v>
      </c>
      <c r="AV309" s="267">
        <v>84</v>
      </c>
      <c r="AW309" s="267">
        <v>50</v>
      </c>
      <c r="AX309" s="267" t="s">
        <v>602</v>
      </c>
      <c r="AY309" s="267">
        <v>17</v>
      </c>
      <c r="AZ309" s="114">
        <v>21.4</v>
      </c>
      <c r="BA309" s="114">
        <v>2.6</v>
      </c>
      <c r="BB309" s="114">
        <v>21.2</v>
      </c>
      <c r="BC309" s="114">
        <v>2.5</v>
      </c>
      <c r="BD309" s="114">
        <v>14.8</v>
      </c>
      <c r="BE309" s="114">
        <v>6.3</v>
      </c>
      <c r="BF309" s="114">
        <v>14.5</v>
      </c>
      <c r="BG309" s="114">
        <v>6.2</v>
      </c>
      <c r="BH309" s="114"/>
      <c r="BI309" s="114"/>
      <c r="BJ309" s="114">
        <v>-6.6</v>
      </c>
      <c r="BK309" s="114">
        <v>6.4</v>
      </c>
      <c r="BL309" s="114">
        <v>-6.8</v>
      </c>
      <c r="BM309" s="114">
        <v>6.2</v>
      </c>
      <c r="BN309" s="270">
        <v>376</v>
      </c>
      <c r="BO309" s="270">
        <f t="shared" si="79"/>
        <v>311</v>
      </c>
      <c r="BP309" s="270">
        <v>311</v>
      </c>
      <c r="BQ309" s="270"/>
      <c r="BR309" s="270" t="s">
        <v>455</v>
      </c>
      <c r="BS309" s="267"/>
      <c r="BT309" s="267"/>
      <c r="BU309" s="267"/>
      <c r="BV309" s="267"/>
      <c r="BW309" s="267"/>
      <c r="BX309" s="267"/>
      <c r="BY309" s="267"/>
      <c r="BZ309" s="267"/>
      <c r="CA309" s="267"/>
      <c r="CB309" s="267"/>
      <c r="CC309" s="267"/>
      <c r="CD309" s="267"/>
      <c r="CE309" s="114"/>
      <c r="CF309" s="114"/>
      <c r="CG309" s="114"/>
      <c r="CH309" s="114"/>
      <c r="CI309" s="114"/>
      <c r="CJ309" s="114"/>
      <c r="CK309" s="114"/>
      <c r="CL309" s="114"/>
      <c r="CM309" s="114"/>
      <c r="CN309" s="114"/>
      <c r="CO309" s="114"/>
      <c r="CP309" s="114"/>
      <c r="CQ309" s="114"/>
      <c r="CR309" s="114"/>
      <c r="CS309" s="267"/>
      <c r="CT309" s="267"/>
      <c r="CU309" s="267"/>
      <c r="CV309" s="270"/>
      <c r="CW309" s="270" t="s">
        <v>455</v>
      </c>
      <c r="CX309" s="270"/>
      <c r="CY309" s="267"/>
      <c r="CZ309" s="267"/>
      <c r="DA309" s="267"/>
      <c r="DB309" s="267"/>
      <c r="DC309" s="267"/>
      <c r="DD309" s="267"/>
      <c r="DE309" s="267"/>
      <c r="DF309" s="267"/>
      <c r="DG309" s="267"/>
      <c r="DH309" s="267"/>
      <c r="DI309" s="267"/>
      <c r="DJ309" s="113"/>
      <c r="DK309" s="113"/>
      <c r="DL309" s="113"/>
      <c r="DM309" s="113"/>
      <c r="DN309" s="113"/>
      <c r="DO309" s="113"/>
      <c r="DP309" s="113"/>
      <c r="DQ309" s="113"/>
      <c r="DR309" s="113"/>
      <c r="DS309" s="113"/>
      <c r="DT309" s="113"/>
      <c r="DU309" s="113"/>
      <c r="DV309" s="113"/>
      <c r="DW309" s="113"/>
      <c r="DX309" s="267"/>
      <c r="DY309" s="267"/>
      <c r="DZ309" s="267"/>
      <c r="EA309" s="267"/>
      <c r="EB309" s="270" t="s">
        <v>455</v>
      </c>
      <c r="EC309" s="267"/>
      <c r="ED309" s="267"/>
      <c r="EE309" s="267"/>
      <c r="EF309" s="267"/>
      <c r="EG309" s="267"/>
      <c r="EH309" s="267"/>
      <c r="EI309" s="267"/>
      <c r="EJ309" s="267"/>
      <c r="EK309" s="267"/>
      <c r="EL309" s="267"/>
      <c r="EM309" s="267"/>
      <c r="EN309" s="267"/>
      <c r="EO309" s="113"/>
      <c r="EP309" s="113"/>
      <c r="EQ309" s="113"/>
      <c r="ER309" s="113"/>
      <c r="ES309" s="113"/>
      <c r="ET309" s="113"/>
      <c r="EU309" s="113"/>
      <c r="EV309" s="113"/>
      <c r="EW309" s="113"/>
      <c r="EX309" s="113"/>
      <c r="EY309" s="113"/>
      <c r="EZ309" s="113"/>
      <c r="FA309" s="113"/>
      <c r="FB309" s="113"/>
      <c r="FC309" s="267"/>
      <c r="FD309" s="267"/>
      <c r="FE309" s="267"/>
      <c r="FF309" s="270" t="s">
        <v>455</v>
      </c>
      <c r="FG309" s="267"/>
      <c r="FH309" s="267"/>
      <c r="FI309" s="267"/>
      <c r="FJ309" s="267"/>
      <c r="FK309" s="267"/>
      <c r="FL309" s="267"/>
      <c r="FM309" s="267"/>
      <c r="FN309" s="267"/>
      <c r="FO309" s="267"/>
      <c r="FP309" s="267"/>
      <c r="FQ309" s="267"/>
      <c r="FR309" s="267"/>
      <c r="FS309" s="267"/>
      <c r="FT309" s="267"/>
      <c r="FU309" s="267"/>
      <c r="FV309" s="267"/>
      <c r="FW309" s="267"/>
      <c r="FX309" s="267"/>
      <c r="FY309" s="267"/>
      <c r="FZ309" s="267"/>
      <c r="GA309" s="267"/>
      <c r="GB309" s="267"/>
      <c r="GC309" s="267"/>
      <c r="GD309" s="267"/>
      <c r="GE309" s="267"/>
      <c r="GF309" s="267"/>
      <c r="GG309" s="267"/>
      <c r="GH309" s="267"/>
      <c r="GI309" s="267"/>
      <c r="GJ309" s="267"/>
      <c r="GK309" s="267"/>
      <c r="GL309" s="267"/>
      <c r="GM309" s="267"/>
      <c r="GN309" s="267"/>
      <c r="GO309" s="267"/>
      <c r="GP309" s="267"/>
      <c r="GQ309" s="267"/>
      <c r="GR309" s="267"/>
      <c r="GS309" s="267"/>
      <c r="GT309" s="267"/>
      <c r="GU309" s="267"/>
      <c r="GV309" s="267"/>
      <c r="GW309" s="267"/>
      <c r="GX309" s="267"/>
      <c r="GY309" s="267"/>
      <c r="GZ309" s="267"/>
      <c r="HA309" s="267"/>
      <c r="HB309" s="267"/>
      <c r="HC309" s="267"/>
      <c r="HD309" s="270" t="s">
        <v>455</v>
      </c>
      <c r="HE309" s="267"/>
      <c r="HF309" s="267"/>
      <c r="HG309" s="267"/>
      <c r="HH309" s="267"/>
      <c r="HI309" s="267"/>
      <c r="HJ309" s="267"/>
      <c r="HK309" s="267"/>
      <c r="HL309" s="267"/>
      <c r="HM309" s="267"/>
      <c r="HN309" s="267"/>
      <c r="HO309" s="267"/>
      <c r="HP309" s="267"/>
      <c r="HQ309" s="267"/>
      <c r="HR309" s="267"/>
      <c r="HS309" s="267"/>
      <c r="HT309" s="267"/>
      <c r="HU309" s="267"/>
      <c r="HV309" s="267"/>
      <c r="HW309" s="267"/>
      <c r="HX309" s="267"/>
      <c r="HY309" s="267"/>
      <c r="HZ309" s="267"/>
      <c r="IA309" s="267"/>
      <c r="IB309" s="267"/>
      <c r="IC309" s="267"/>
      <c r="ID309" s="267"/>
      <c r="IE309" s="267"/>
      <c r="IF309" s="267"/>
      <c r="IG309" s="267"/>
      <c r="IH309" s="267"/>
      <c r="II309" s="267"/>
      <c r="IJ309" s="267"/>
      <c r="IK309" s="267"/>
      <c r="IL309" s="267"/>
      <c r="IM309" s="267"/>
      <c r="IN309" s="267"/>
      <c r="IO309" s="267"/>
      <c r="IP309" s="267"/>
      <c r="IQ309" s="267"/>
      <c r="IR309" s="267"/>
      <c r="IS309" s="270" t="s">
        <v>455</v>
      </c>
      <c r="IT309" s="267"/>
      <c r="IU309" s="267"/>
      <c r="IV309" s="267"/>
      <c r="IW309" s="267"/>
      <c r="IX309" s="267"/>
      <c r="IY309" s="267"/>
      <c r="IZ309" s="267"/>
      <c r="JA309" s="267"/>
      <c r="JB309" s="267"/>
      <c r="JC309" s="267"/>
      <c r="JD309" s="267"/>
      <c r="JE309" s="267"/>
      <c r="JF309" s="267"/>
      <c r="JG309" s="267"/>
      <c r="JH309" s="267"/>
      <c r="JI309" s="267"/>
      <c r="JJ309" s="267"/>
      <c r="JK309" s="267"/>
      <c r="JL309" s="267"/>
      <c r="JM309" s="267"/>
      <c r="JN309" s="267"/>
      <c r="JO309" s="267"/>
      <c r="JP309" s="267"/>
      <c r="JQ309" s="267"/>
      <c r="JR309" s="267"/>
      <c r="JS309" s="267"/>
      <c r="JT309" s="267"/>
      <c r="JU309" s="267"/>
      <c r="JV309" s="267"/>
      <c r="JW309" s="267"/>
      <c r="JX309" s="267"/>
      <c r="JY309" s="267"/>
      <c r="JZ309" s="267"/>
      <c r="KA309" s="267"/>
      <c r="KB309" s="267"/>
      <c r="KC309" s="267"/>
      <c r="KD309" s="267"/>
      <c r="KE309" s="270" t="s">
        <v>455</v>
      </c>
      <c r="KF309" s="267"/>
      <c r="KG309" s="267"/>
      <c r="KH309" s="267"/>
      <c r="KI309" s="267"/>
      <c r="KJ309" s="267"/>
      <c r="KK309" s="267"/>
      <c r="KL309" s="267"/>
      <c r="KM309" s="267"/>
      <c r="KN309" s="267"/>
      <c r="KO309" s="267"/>
      <c r="KP309" s="267"/>
      <c r="KQ309" s="267"/>
      <c r="KR309" s="267"/>
      <c r="KS309" s="267"/>
      <c r="KT309" s="267"/>
      <c r="KU309" s="267"/>
      <c r="KV309" s="267"/>
      <c r="KW309" s="267"/>
      <c r="KX309" s="267"/>
      <c r="KY309" s="267"/>
      <c r="KZ309" s="267"/>
      <c r="LA309" s="267"/>
      <c r="LB309" s="267"/>
      <c r="LC309" s="267"/>
      <c r="LD309" s="267"/>
      <c r="LE309" s="267"/>
      <c r="LF309" s="267"/>
      <c r="LG309" s="267"/>
      <c r="LH309" s="267"/>
      <c r="LI309" s="267"/>
      <c r="LJ309" s="267"/>
      <c r="LK309" s="267"/>
      <c r="LL309" s="267"/>
      <c r="LM309" s="267"/>
      <c r="LN309" s="267"/>
      <c r="LO309" s="267"/>
      <c r="LP309" s="267"/>
      <c r="LQ309" s="267"/>
      <c r="LR309" s="267"/>
      <c r="LS309" s="267"/>
      <c r="LT309" s="270" t="s">
        <v>455</v>
      </c>
      <c r="LU309" s="267"/>
      <c r="LV309" s="267"/>
      <c r="LW309" s="267"/>
      <c r="LX309" s="267"/>
      <c r="LY309" s="267"/>
      <c r="LZ309" s="267"/>
      <c r="MA309" s="267"/>
      <c r="MB309" s="267"/>
      <c r="MC309" s="267"/>
      <c r="MD309" s="267"/>
      <c r="ME309" s="267"/>
      <c r="MF309" s="267"/>
      <c r="MG309" s="267"/>
      <c r="MH309" s="267"/>
      <c r="MI309" s="267"/>
      <c r="MJ309" s="267"/>
      <c r="MK309" s="267"/>
      <c r="ML309" s="267"/>
      <c r="MM309" s="267"/>
      <c r="MN309" s="267"/>
      <c r="MO309" s="267"/>
      <c r="MP309" s="267"/>
      <c r="MQ309" s="267"/>
      <c r="MR309" s="267"/>
      <c r="MS309" s="267"/>
      <c r="MT309" s="267"/>
      <c r="MU309" s="267"/>
      <c r="MV309" s="267"/>
      <c r="MW309" s="267"/>
      <c r="MX309" s="267"/>
      <c r="MY309" s="267"/>
      <c r="MZ309" s="267"/>
      <c r="NA309" s="267"/>
      <c r="NB309" s="267"/>
      <c r="NC309" s="267"/>
      <c r="ND309" s="267"/>
      <c r="NE309" s="267"/>
      <c r="NF309" s="267"/>
      <c r="NG309" s="267"/>
      <c r="NH309" s="267"/>
      <c r="NI309" s="267"/>
      <c r="NJ309" s="267"/>
      <c r="NK309" s="267"/>
      <c r="NL309" s="267"/>
      <c r="NM309" s="267"/>
      <c r="NN309" s="267"/>
      <c r="NO309" s="267"/>
      <c r="NP309" s="267"/>
      <c r="NQ309" s="267"/>
      <c r="NR309" s="267"/>
      <c r="NS309" s="267"/>
      <c r="NT309" s="267"/>
      <c r="NU309" s="267"/>
      <c r="NV309" s="267"/>
      <c r="NW309" s="267"/>
      <c r="NX309" s="267"/>
      <c r="NY309" s="267"/>
      <c r="NZ309" s="267"/>
      <c r="OA309" s="267"/>
      <c r="OB309" s="267"/>
      <c r="OC309" s="267"/>
      <c r="OD309" s="267"/>
      <c r="OE309" s="267"/>
      <c r="OF309" s="267"/>
      <c r="OG309" s="267"/>
      <c r="OH309" s="267"/>
      <c r="OI309" s="267"/>
      <c r="OJ309" s="267"/>
      <c r="OK309" s="267"/>
      <c r="OL309" s="267"/>
      <c r="OM309" s="267"/>
      <c r="ON309" s="267"/>
      <c r="OO309" s="267"/>
      <c r="OP309" s="267"/>
      <c r="OQ309" s="267"/>
      <c r="OR309" s="267"/>
      <c r="OS309" s="267">
        <f>IF(ISERROR(#REF!),0,1)</f>
        <v>0</v>
      </c>
      <c r="OT309" s="267">
        <f t="shared" si="80"/>
        <v>0</v>
      </c>
      <c r="OU309" s="267">
        <f t="shared" si="81"/>
        <v>1</v>
      </c>
      <c r="OV309" s="223"/>
      <c r="OW309" s="223"/>
      <c r="OX309" s="223"/>
      <c r="OY309" s="223"/>
      <c r="OZ309" s="223"/>
      <c r="PA309" s="223"/>
      <c r="PB309" s="223"/>
      <c r="PC309" s="223"/>
      <c r="PD309" s="223"/>
      <c r="PE309" s="223"/>
      <c r="PF309" s="223"/>
      <c r="PG309" s="223"/>
      <c r="PH309" s="223"/>
      <c r="PI309" s="223"/>
      <c r="PJ309" s="223"/>
      <c r="PK309" s="223"/>
      <c r="PL309" s="223"/>
      <c r="PM309" s="223"/>
      <c r="PN309" s="223"/>
      <c r="PO309" s="223"/>
      <c r="PP309" s="223"/>
      <c r="PQ309" s="223"/>
      <c r="PR309" s="223"/>
      <c r="PS309" s="223"/>
      <c r="PT309" s="223"/>
      <c r="PU309" s="223"/>
      <c r="PV309" s="223"/>
      <c r="PW309" s="223"/>
      <c r="PX309" s="223"/>
      <c r="PY309" s="223"/>
      <c r="PZ309" s="223"/>
      <c r="QA309" s="223"/>
      <c r="QB309" s="223"/>
      <c r="QC309" s="223"/>
      <c r="QD309" s="223"/>
      <c r="QE309" s="223"/>
      <c r="QF309" s="223"/>
      <c r="QG309" s="223"/>
      <c r="QH309" s="223"/>
      <c r="QI309" s="223"/>
      <c r="QJ309" s="223"/>
      <c r="QK309" s="223"/>
      <c r="QL309" s="223"/>
      <c r="QM309" s="223"/>
      <c r="QN309" s="223"/>
      <c r="QO309" s="223"/>
      <c r="QP309" s="223"/>
      <c r="QQ309" s="223"/>
      <c r="QR309" s="223"/>
      <c r="QS309" s="223"/>
      <c r="QT309" s="223"/>
      <c r="QU309" s="223"/>
      <c r="QV309" s="223"/>
      <c r="QW309" s="223"/>
      <c r="QX309" s="223"/>
      <c r="QY309" s="223"/>
      <c r="QZ309" s="223"/>
      <c r="RA309" s="223"/>
      <c r="RB309" s="223"/>
      <c r="RC309" s="223"/>
      <c r="RD309" s="223"/>
      <c r="RE309" s="223"/>
      <c r="RF309" s="223"/>
      <c r="RG309" s="223"/>
      <c r="RH309" s="223"/>
      <c r="RI309" s="223"/>
      <c r="RJ309" s="223"/>
      <c r="RK309" s="223"/>
      <c r="RL309" s="223"/>
      <c r="RM309" s="223"/>
      <c r="RN309" s="223"/>
      <c r="RO309" s="223"/>
      <c r="RP309" s="223"/>
      <c r="RQ309" s="223"/>
      <c r="RR309" s="223"/>
      <c r="RS309" s="223"/>
      <c r="RT309" s="223"/>
      <c r="RU309" s="223"/>
      <c r="RV309" s="223"/>
      <c r="RW309" s="223"/>
      <c r="RX309" s="223"/>
      <c r="RY309" s="223"/>
      <c r="RZ309" s="223"/>
      <c r="SA309" s="223"/>
      <c r="SB309" s="223"/>
      <c r="SC309" s="223"/>
      <c r="SD309" s="223"/>
      <c r="SE309" s="223"/>
      <c r="SF309" s="223"/>
      <c r="SG309" s="223"/>
      <c r="SH309" s="223"/>
      <c r="SI309" s="223"/>
      <c r="SJ309" s="223"/>
      <c r="SK309" s="223"/>
      <c r="SL309" s="223"/>
      <c r="SM309" s="223"/>
      <c r="SN309" s="223"/>
      <c r="SO309" s="223"/>
      <c r="SP309" s="223"/>
      <c r="SQ309" s="223"/>
      <c r="SR309" s="223"/>
      <c r="SS309" s="223"/>
      <c r="ST309" s="223"/>
      <c r="SU309" s="223"/>
      <c r="SV309" s="223"/>
      <c r="SW309" s="223"/>
      <c r="SX309" s="223"/>
      <c r="SY309" s="223"/>
      <c r="SZ309" s="223"/>
      <c r="TA309" s="223"/>
      <c r="TB309" s="223"/>
      <c r="TC309" s="223"/>
      <c r="TD309" s="223"/>
      <c r="TE309" s="223"/>
      <c r="TF309" s="223"/>
      <c r="TG309" s="223"/>
      <c r="TH309" s="223"/>
      <c r="TI309" s="223"/>
      <c r="TJ309" s="223"/>
      <c r="TK309" s="223"/>
      <c r="TL309" s="223"/>
      <c r="TM309" s="223"/>
      <c r="TN309" s="223"/>
      <c r="TO309" s="223"/>
      <c r="TP309" s="223"/>
      <c r="TQ309" s="223"/>
      <c r="TR309" s="223"/>
      <c r="TS309" s="223"/>
      <c r="TT309" s="223"/>
      <c r="TU309" s="223"/>
      <c r="TV309" s="223"/>
      <c r="TW309" s="223"/>
      <c r="TX309" s="223"/>
      <c r="TY309" s="223"/>
      <c r="TZ309" s="223"/>
      <c r="UA309" s="223"/>
      <c r="UB309" s="223"/>
      <c r="UC309" s="223"/>
      <c r="UD309" s="223"/>
      <c r="UE309" s="223"/>
      <c r="UF309" s="223"/>
      <c r="UG309" s="223"/>
      <c r="UH309" s="223"/>
      <c r="UI309" s="223"/>
      <c r="UJ309" s="223"/>
      <c r="UK309" s="223"/>
      <c r="UL309" s="223"/>
      <c r="UM309" s="223"/>
      <c r="UN309" s="223"/>
      <c r="UO309" s="223"/>
      <c r="UP309" s="223"/>
      <c r="UQ309" s="223"/>
      <c r="UR309" s="223"/>
      <c r="US309" s="223"/>
      <c r="UT309" s="223"/>
      <c r="UU309" s="223"/>
      <c r="UV309" s="223"/>
      <c r="UW309" s="223"/>
      <c r="UX309" s="223"/>
      <c r="UY309" s="223"/>
      <c r="UZ309" s="223"/>
      <c r="VA309" s="223"/>
      <c r="VB309" s="223"/>
      <c r="VC309" s="223"/>
      <c r="VD309" s="223"/>
      <c r="VE309" s="223"/>
      <c r="VF309" s="223"/>
      <c r="VG309" s="223"/>
      <c r="VH309" s="223"/>
      <c r="VI309" s="223"/>
      <c r="VJ309" s="223"/>
      <c r="VK309" s="223"/>
      <c r="VL309" s="223"/>
      <c r="VM309" s="223"/>
      <c r="VN309" s="223"/>
      <c r="VO309" s="223"/>
      <c r="VP309" s="223"/>
      <c r="VQ309" s="223"/>
      <c r="VR309" s="223"/>
      <c r="VS309" s="223"/>
      <c r="VT309" s="223"/>
      <c r="VU309" s="223"/>
      <c r="VV309" s="223"/>
      <c r="VW309" s="223"/>
      <c r="VX309" s="223"/>
      <c r="VY309" s="223"/>
      <c r="VZ309" s="223"/>
      <c r="WA309" s="223"/>
      <c r="WB309" s="223"/>
      <c r="WC309" s="223"/>
      <c r="WD309" s="223"/>
      <c r="WE309" s="223"/>
      <c r="WF309" s="223"/>
      <c r="WG309" s="223"/>
      <c r="WH309" s="223"/>
      <c r="WI309" s="223"/>
      <c r="WJ309" s="223"/>
      <c r="WK309" s="223"/>
      <c r="WL309" s="223"/>
      <c r="WM309" s="223"/>
      <c r="WN309" s="223"/>
      <c r="WO309" s="223"/>
      <c r="WP309" s="223"/>
      <c r="WQ309" s="223"/>
      <c r="WR309" s="223"/>
      <c r="WS309" s="223"/>
      <c r="WT309" s="223"/>
      <c r="WU309" s="223"/>
      <c r="WV309" s="223"/>
      <c r="WW309" s="223"/>
      <c r="WX309" s="223"/>
      <c r="WY309" s="223"/>
      <c r="WZ309" s="223"/>
      <c r="XA309" s="223"/>
      <c r="XB309" s="223"/>
      <c r="XC309" s="223"/>
      <c r="XD309" s="223"/>
      <c r="XE309" s="223"/>
      <c r="XF309" s="223"/>
      <c r="XG309" s="223"/>
      <c r="XH309" s="223"/>
      <c r="XI309" s="223"/>
      <c r="XJ309" s="223"/>
      <c r="XK309" s="223"/>
      <c r="XL309" s="223"/>
      <c r="XM309" s="223"/>
      <c r="XN309" s="223"/>
      <c r="XO309" s="223"/>
      <c r="XP309" s="223"/>
      <c r="XQ309" s="223"/>
      <c r="XR309" s="223"/>
      <c r="XS309" s="223"/>
      <c r="XT309" s="223"/>
      <c r="XU309" s="223"/>
      <c r="XV309" s="223"/>
      <c r="XW309" s="223"/>
      <c r="XX309" s="223"/>
      <c r="XY309" s="223"/>
      <c r="XZ309" s="223"/>
      <c r="YA309" s="223"/>
      <c r="YB309" s="223"/>
      <c r="YC309" s="223"/>
      <c r="YD309" s="223"/>
      <c r="YE309" s="223"/>
      <c r="YF309" s="223"/>
      <c r="YG309" s="223"/>
      <c r="YH309" s="223"/>
      <c r="YI309" s="223"/>
      <c r="YJ309" s="223"/>
      <c r="YK309" s="223"/>
      <c r="YL309" s="223"/>
      <c r="YM309" s="223"/>
      <c r="YN309" s="223"/>
      <c r="YO309" s="223"/>
      <c r="YP309" s="223"/>
      <c r="YQ309" s="223"/>
      <c r="YR309" s="223"/>
      <c r="YS309" s="223"/>
      <c r="YT309" s="223"/>
      <c r="YU309" s="223"/>
      <c r="YV309" s="223"/>
      <c r="YW309" s="223"/>
      <c r="YX309" s="223"/>
      <c r="YY309" s="223"/>
      <c r="YZ309" s="223"/>
      <c r="ZA309" s="223"/>
      <c r="ZB309" s="223"/>
      <c r="ZC309" s="223"/>
      <c r="ZD309" s="223"/>
      <c r="ZE309" s="223"/>
      <c r="ZF309" s="223"/>
      <c r="ZG309" s="223"/>
      <c r="ZH309" s="223"/>
      <c r="ZI309" s="223"/>
      <c r="ZJ309" s="223"/>
      <c r="ZK309" s="223"/>
      <c r="ZL309" s="223"/>
      <c r="ZM309" s="223"/>
      <c r="ZN309" s="223"/>
      <c r="ZO309" s="223"/>
      <c r="ZP309" s="223"/>
      <c r="ZQ309" s="223"/>
      <c r="ZR309" s="223"/>
      <c r="ZS309" s="223"/>
      <c r="ZT309" s="223"/>
      <c r="ZU309" s="223"/>
      <c r="ZV309" s="223"/>
      <c r="ZW309" s="223"/>
      <c r="ZX309" s="223"/>
      <c r="ZY309" s="223"/>
      <c r="ZZ309" s="223"/>
      <c r="AAA309" s="223"/>
      <c r="AAB309" s="223"/>
      <c r="AAC309" s="223"/>
      <c r="AAD309" s="223"/>
      <c r="AAE309" s="223"/>
      <c r="AAF309" s="223"/>
      <c r="AAG309" s="223"/>
      <c r="AAH309" s="223"/>
      <c r="AAI309" s="223"/>
      <c r="AAJ309" s="223"/>
      <c r="AAK309" s="223"/>
      <c r="AAL309" s="223"/>
      <c r="AAM309" s="223"/>
      <c r="AAN309" s="223"/>
      <c r="AAO309" s="223"/>
      <c r="AAP309" s="223"/>
      <c r="AAQ309" s="223"/>
      <c r="AAR309" s="223"/>
      <c r="AAS309" s="223"/>
      <c r="AAT309" s="223"/>
      <c r="AAU309" s="223"/>
      <c r="AAV309" s="223"/>
      <c r="AAW309" s="223"/>
      <c r="AAX309" s="223"/>
      <c r="AAY309" s="223"/>
      <c r="AAZ309" s="223"/>
      <c r="ABA309" s="223"/>
      <c r="ABB309" s="223"/>
      <c r="ABC309" s="223"/>
      <c r="ABD309" s="223"/>
      <c r="ABE309" s="223"/>
      <c r="ABF309" s="223"/>
      <c r="ABG309" s="223"/>
      <c r="ABH309" s="223"/>
      <c r="ABI309" s="223"/>
      <c r="ABJ309" s="223"/>
      <c r="ABK309" s="223"/>
      <c r="ABL309" s="223"/>
      <c r="ABM309" s="223"/>
      <c r="ABN309" s="223"/>
      <c r="ABO309" s="223"/>
      <c r="ABP309" s="223"/>
      <c r="ABQ309" s="223"/>
      <c r="ABR309" s="223"/>
      <c r="ABS309" s="223"/>
      <c r="ABT309" s="223"/>
      <c r="ABU309" s="223"/>
      <c r="ABV309" s="223"/>
      <c r="ABW309" s="223"/>
      <c r="ABX309" s="223"/>
      <c r="ABY309" s="223"/>
      <c r="ABZ309" s="223"/>
      <c r="ACA309" s="223"/>
      <c r="ACB309" s="223"/>
      <c r="ACC309" s="223"/>
      <c r="ACD309" s="223"/>
      <c r="ACE309" s="223"/>
      <c r="ACF309" s="223"/>
      <c r="ACG309" s="223"/>
      <c r="ACH309" s="223"/>
      <c r="ACI309" s="223"/>
      <c r="ACJ309" s="223"/>
      <c r="ACK309" s="223"/>
      <c r="ACL309" s="223"/>
      <c r="ACM309" s="223"/>
      <c r="ACN309" s="223"/>
      <c r="ACO309" s="223"/>
      <c r="ACP309" s="223"/>
      <c r="ACQ309" s="223"/>
      <c r="ACR309" s="223"/>
      <c r="ACS309" s="223"/>
      <c r="ACT309" s="223"/>
      <c r="ACU309" s="223"/>
      <c r="ACV309" s="223"/>
      <c r="ACW309" s="223"/>
      <c r="ACX309" s="223"/>
      <c r="ACY309" s="223"/>
      <c r="ACZ309" s="223"/>
      <c r="ADA309" s="223"/>
      <c r="ADB309" s="223"/>
      <c r="ADC309" s="223"/>
      <c r="ADD309" s="223"/>
      <c r="ADE309" s="223"/>
      <c r="ADF309" s="223"/>
      <c r="ADG309" s="223"/>
      <c r="ADH309" s="223"/>
      <c r="ADI309" s="223"/>
      <c r="ADJ309" s="223"/>
      <c r="ADK309" s="223"/>
      <c r="ADL309" s="223"/>
      <c r="ADM309" s="223"/>
      <c r="ADN309" s="223"/>
      <c r="ADO309" s="223"/>
      <c r="ADP309" s="223"/>
      <c r="ADQ309" s="223"/>
      <c r="ADR309" s="223"/>
      <c r="ADS309" s="223"/>
      <c r="ADT309" s="223"/>
      <c r="ADU309" s="223"/>
      <c r="ADV309" s="223"/>
      <c r="ADW309" s="223"/>
      <c r="ADX309" s="223"/>
      <c r="ADY309" s="223"/>
      <c r="ADZ309" s="223"/>
      <c r="AEA309" s="223"/>
      <c r="AEB309" s="223"/>
      <c r="AEC309" s="223"/>
      <c r="AED309" s="223"/>
      <c r="AEE309" s="223"/>
      <c r="AEF309" s="223"/>
      <c r="AEG309" s="223"/>
      <c r="AEH309" s="223"/>
      <c r="AEI309" s="223"/>
      <c r="AEJ309" s="223"/>
      <c r="AEK309" s="223"/>
      <c r="AEL309" s="223"/>
      <c r="AEM309" s="223"/>
      <c r="AEN309" s="223"/>
      <c r="AEO309" s="223"/>
      <c r="AEP309" s="223"/>
      <c r="AEQ309" s="223"/>
      <c r="AER309" s="223"/>
      <c r="AES309" s="223"/>
      <c r="AET309" s="223"/>
      <c r="AEU309" s="223"/>
      <c r="AEV309" s="223"/>
      <c r="AEW309" s="223"/>
      <c r="AEX309" s="223"/>
      <c r="AEY309" s="223"/>
      <c r="AEZ309" s="223"/>
      <c r="AFA309" s="223"/>
      <c r="AFB309" s="223"/>
      <c r="AFC309" s="223"/>
      <c r="AFD309" s="223"/>
      <c r="AFE309" s="223"/>
      <c r="AFF309" s="223"/>
      <c r="AFG309" s="223"/>
      <c r="AFH309" s="223"/>
      <c r="AFI309" s="223"/>
      <c r="AFJ309" s="223"/>
      <c r="AFK309" s="223"/>
      <c r="AFL309" s="223"/>
      <c r="AFM309" s="223"/>
      <c r="AFN309" s="223"/>
      <c r="AFO309" s="223"/>
      <c r="AFP309" s="223"/>
      <c r="AFQ309" s="223"/>
      <c r="AFR309" s="223"/>
      <c r="AFS309" s="223"/>
      <c r="AFT309" s="223"/>
    </row>
    <row r="310" spans="1:852" s="64" customFormat="1" ht="15.75">
      <c r="A310" s="220" t="s">
        <v>823</v>
      </c>
      <c r="B310" s="220" t="s">
        <v>10750</v>
      </c>
      <c r="C310" s="840" t="str">
        <f>IF(Severity!F310&gt;=0.5,"YES","NO")</f>
        <v>YES</v>
      </c>
      <c r="D310" s="840" t="str">
        <f>IF(Severity!G310&gt;=0.5,"YES","NO")</f>
        <v>NO</v>
      </c>
      <c r="E310" s="209">
        <v>6</v>
      </c>
      <c r="F310" s="209">
        <v>2</v>
      </c>
      <c r="G310" s="90" t="s">
        <v>360</v>
      </c>
      <c r="H310" s="270" t="s">
        <v>455</v>
      </c>
      <c r="I310" s="270">
        <v>10</v>
      </c>
      <c r="J310" s="270">
        <v>33</v>
      </c>
      <c r="K310" s="270" t="s">
        <v>455</v>
      </c>
      <c r="L310" s="267"/>
      <c r="M310" s="267"/>
      <c r="N310" s="270"/>
      <c r="O310" s="270" t="s">
        <v>602</v>
      </c>
      <c r="P310" s="267">
        <v>17</v>
      </c>
      <c r="Q310" s="267">
        <v>33</v>
      </c>
      <c r="R310" s="267">
        <v>50</v>
      </c>
      <c r="S310" s="270" t="s">
        <v>602</v>
      </c>
      <c r="T310" s="270">
        <v>17</v>
      </c>
      <c r="W310" s="113">
        <v>25.4</v>
      </c>
      <c r="X310" s="113">
        <v>5.2</v>
      </c>
      <c r="AA310" s="113">
        <v>13.5</v>
      </c>
      <c r="AB310" s="113">
        <v>7.9</v>
      </c>
      <c r="AC310" s="113"/>
      <c r="AD310" s="113"/>
      <c r="AE310" s="114"/>
      <c r="AF310" s="113"/>
      <c r="AG310" s="113"/>
      <c r="AH310" s="113"/>
      <c r="AI310" s="267">
        <v>83</v>
      </c>
      <c r="AJ310" s="267">
        <f t="shared" si="78"/>
        <v>50</v>
      </c>
      <c r="AK310" s="267">
        <v>66</v>
      </c>
      <c r="AL310" s="90" t="s">
        <v>3011</v>
      </c>
      <c r="AM310" s="270" t="s">
        <v>455</v>
      </c>
      <c r="AN310" s="270">
        <v>6</v>
      </c>
      <c r="AO310" s="270">
        <v>29</v>
      </c>
      <c r="AP310" s="270" t="s">
        <v>455</v>
      </c>
      <c r="AQ310" s="267"/>
      <c r="AR310" s="267"/>
      <c r="AS310" s="267"/>
      <c r="AT310" s="270" t="s">
        <v>602</v>
      </c>
      <c r="AU310" s="267">
        <v>17</v>
      </c>
      <c r="AV310" s="267">
        <v>35</v>
      </c>
      <c r="AW310" s="267">
        <v>50</v>
      </c>
      <c r="AX310" s="267" t="s">
        <v>602</v>
      </c>
      <c r="AY310" s="267">
        <v>17</v>
      </c>
      <c r="BB310" s="114">
        <v>24.4</v>
      </c>
      <c r="BC310" s="114">
        <v>4.8</v>
      </c>
      <c r="BF310" s="114">
        <v>13.8</v>
      </c>
      <c r="BG310" s="114">
        <v>7.7</v>
      </c>
      <c r="BH310" s="114"/>
      <c r="BI310" s="114"/>
      <c r="BJ310" s="114"/>
      <c r="BK310" s="114"/>
      <c r="BL310" s="114"/>
      <c r="BM310" s="114"/>
      <c r="BN310" s="270">
        <v>83</v>
      </c>
      <c r="BO310" s="270">
        <f t="shared" si="79"/>
        <v>54</v>
      </c>
      <c r="BP310" s="270">
        <v>69</v>
      </c>
      <c r="BQ310" s="90"/>
      <c r="BR310" s="270" t="s">
        <v>455</v>
      </c>
      <c r="BS310" s="212"/>
      <c r="BT310" s="212"/>
      <c r="BU310" s="212"/>
      <c r="BV310" s="212"/>
      <c r="BW310" s="212"/>
      <c r="BX310" s="212"/>
      <c r="BY310" s="212"/>
      <c r="BZ310" s="212"/>
      <c r="CA310" s="212"/>
      <c r="CB310" s="212"/>
      <c r="CC310" s="212"/>
      <c r="CD310" s="212"/>
      <c r="CE310" s="92"/>
      <c r="CF310" s="92"/>
      <c r="CG310" s="92"/>
      <c r="CH310" s="92"/>
      <c r="CI310" s="92"/>
      <c r="CJ310" s="92"/>
      <c r="CK310" s="92"/>
      <c r="CL310" s="92"/>
      <c r="CM310" s="92"/>
      <c r="CN310" s="92"/>
      <c r="CO310" s="92"/>
      <c r="CP310" s="92"/>
      <c r="CQ310" s="92"/>
      <c r="CR310" s="92"/>
      <c r="CS310" s="212"/>
      <c r="CT310" s="212"/>
      <c r="CU310" s="212"/>
      <c r="CV310" s="90"/>
      <c r="CW310" s="270" t="s">
        <v>455</v>
      </c>
      <c r="CX310" s="270"/>
      <c r="CY310" s="267"/>
      <c r="CZ310" s="267"/>
      <c r="DA310" s="267"/>
      <c r="DB310" s="267"/>
      <c r="DC310" s="267"/>
      <c r="DD310" s="267"/>
      <c r="DE310" s="267"/>
      <c r="DF310" s="267"/>
      <c r="DG310" s="267"/>
      <c r="DH310" s="267"/>
      <c r="DI310" s="267"/>
      <c r="DJ310" s="113"/>
      <c r="DK310" s="113"/>
      <c r="DL310" s="113"/>
      <c r="DM310" s="113"/>
      <c r="DN310" s="113"/>
      <c r="DO310" s="113"/>
      <c r="DP310" s="113"/>
      <c r="DQ310" s="113"/>
      <c r="DR310" s="113"/>
      <c r="DS310" s="113"/>
      <c r="DT310" s="113"/>
      <c r="DU310" s="113"/>
      <c r="DV310" s="113"/>
      <c r="DW310" s="113"/>
      <c r="DX310" s="267"/>
      <c r="DY310" s="267"/>
      <c r="DZ310" s="267"/>
      <c r="EA310" s="267"/>
      <c r="EB310" s="270" t="s">
        <v>455</v>
      </c>
      <c r="EC310" s="267"/>
      <c r="ED310" s="267"/>
      <c r="EE310" s="267"/>
      <c r="EF310" s="267"/>
      <c r="EG310" s="267"/>
      <c r="EH310" s="267"/>
      <c r="EI310" s="267"/>
      <c r="EJ310" s="267"/>
      <c r="EK310" s="267"/>
      <c r="EL310" s="267"/>
      <c r="EM310" s="267"/>
      <c r="EN310" s="267"/>
      <c r="EO310" s="113"/>
      <c r="EP310" s="113"/>
      <c r="EQ310" s="113"/>
      <c r="ER310" s="113"/>
      <c r="ES310" s="113"/>
      <c r="ET310" s="113"/>
      <c r="EU310" s="113"/>
      <c r="EV310" s="113"/>
      <c r="EW310" s="113"/>
      <c r="EX310" s="113"/>
      <c r="EY310" s="113"/>
      <c r="EZ310" s="113"/>
      <c r="FA310" s="113"/>
      <c r="FB310" s="113"/>
      <c r="FC310" s="267"/>
      <c r="FD310" s="267"/>
      <c r="FE310" s="267"/>
      <c r="FF310" s="270" t="s">
        <v>455</v>
      </c>
      <c r="FG310" s="267"/>
      <c r="FH310" s="267"/>
      <c r="FI310" s="267"/>
      <c r="FJ310" s="267"/>
      <c r="FK310" s="267"/>
      <c r="FL310" s="267"/>
      <c r="FM310" s="267"/>
      <c r="FN310" s="267"/>
      <c r="FO310" s="267"/>
      <c r="FP310" s="267"/>
      <c r="FQ310" s="267"/>
      <c r="FR310" s="267"/>
      <c r="FS310" s="267"/>
      <c r="FT310" s="267"/>
      <c r="FU310" s="267"/>
      <c r="FV310" s="267"/>
      <c r="FW310" s="267"/>
      <c r="FX310" s="267"/>
      <c r="FY310" s="267"/>
      <c r="FZ310" s="267"/>
      <c r="GA310" s="267"/>
      <c r="GB310" s="267"/>
      <c r="GC310" s="267"/>
      <c r="GD310" s="267"/>
      <c r="GE310" s="267"/>
      <c r="GF310" s="267"/>
      <c r="GG310" s="267"/>
      <c r="GH310" s="267"/>
      <c r="GI310" s="267"/>
      <c r="GJ310" s="267"/>
      <c r="GK310" s="267"/>
      <c r="GL310" s="267"/>
      <c r="GM310" s="267"/>
      <c r="GN310" s="267"/>
      <c r="GO310" s="267"/>
      <c r="GP310" s="267"/>
      <c r="GQ310" s="267"/>
      <c r="GR310" s="267"/>
      <c r="GS310" s="267"/>
      <c r="GT310" s="267"/>
      <c r="GU310" s="267"/>
      <c r="GV310" s="267"/>
      <c r="GW310" s="267"/>
      <c r="GX310" s="267"/>
      <c r="GY310" s="267"/>
      <c r="GZ310" s="267"/>
      <c r="HA310" s="267"/>
      <c r="HB310" s="267"/>
      <c r="HC310" s="267"/>
      <c r="HD310" s="270" t="s">
        <v>455</v>
      </c>
      <c r="HE310" s="267"/>
      <c r="HF310" s="267"/>
      <c r="HG310" s="267"/>
      <c r="HH310" s="267"/>
      <c r="HI310" s="267"/>
      <c r="HJ310" s="267"/>
      <c r="HK310" s="267"/>
      <c r="HL310" s="267"/>
      <c r="HM310" s="267"/>
      <c r="HN310" s="267"/>
      <c r="HO310" s="267"/>
      <c r="HP310" s="267"/>
      <c r="HQ310" s="267"/>
      <c r="HR310" s="267"/>
      <c r="HS310" s="267"/>
      <c r="HT310" s="267"/>
      <c r="HU310" s="267"/>
      <c r="HV310" s="267"/>
      <c r="HW310" s="267"/>
      <c r="HX310" s="267"/>
      <c r="HY310" s="267"/>
      <c r="HZ310" s="267"/>
      <c r="IA310" s="267"/>
      <c r="IB310" s="267"/>
      <c r="IC310" s="267"/>
      <c r="ID310" s="267"/>
      <c r="IE310" s="267"/>
      <c r="IF310" s="267"/>
      <c r="IG310" s="267"/>
      <c r="IH310" s="267"/>
      <c r="II310" s="267"/>
      <c r="IJ310" s="267"/>
      <c r="IK310" s="267"/>
      <c r="IL310" s="267"/>
      <c r="IM310" s="267"/>
      <c r="IN310" s="267"/>
      <c r="IO310" s="267"/>
      <c r="IP310" s="267"/>
      <c r="IQ310" s="267"/>
      <c r="IR310" s="267"/>
      <c r="IS310" s="270" t="s">
        <v>455</v>
      </c>
      <c r="IT310" s="267"/>
      <c r="IU310" s="267"/>
      <c r="IV310" s="267"/>
      <c r="IW310" s="267"/>
      <c r="IX310" s="267"/>
      <c r="IY310" s="267"/>
      <c r="IZ310" s="267"/>
      <c r="JA310" s="267"/>
      <c r="JB310" s="267"/>
      <c r="JC310" s="267"/>
      <c r="JD310" s="267"/>
      <c r="JE310" s="267"/>
      <c r="JF310" s="267"/>
      <c r="JG310" s="267"/>
      <c r="JH310" s="267"/>
      <c r="JI310" s="267"/>
      <c r="JJ310" s="267"/>
      <c r="JK310" s="267"/>
      <c r="JL310" s="267"/>
      <c r="JM310" s="267"/>
      <c r="JN310" s="267"/>
      <c r="JO310" s="267"/>
      <c r="JP310" s="267"/>
      <c r="JQ310" s="267"/>
      <c r="JR310" s="267"/>
      <c r="JS310" s="267"/>
      <c r="JT310" s="267"/>
      <c r="JU310" s="267"/>
      <c r="JV310" s="267"/>
      <c r="JW310" s="267"/>
      <c r="JX310" s="267"/>
      <c r="JY310" s="267"/>
      <c r="JZ310" s="267"/>
      <c r="KA310" s="267"/>
      <c r="KB310" s="267"/>
      <c r="KC310" s="267"/>
      <c r="KD310" s="267"/>
      <c r="KE310" s="270" t="s">
        <v>455</v>
      </c>
      <c r="KF310" s="267"/>
      <c r="KG310" s="267"/>
      <c r="KH310" s="267"/>
      <c r="KI310" s="267"/>
      <c r="KJ310" s="267"/>
      <c r="KK310" s="267"/>
      <c r="KL310" s="267"/>
      <c r="KM310" s="267"/>
      <c r="KN310" s="267"/>
      <c r="KO310" s="267"/>
      <c r="KP310" s="267"/>
      <c r="KQ310" s="267"/>
      <c r="KR310" s="267"/>
      <c r="KS310" s="267"/>
      <c r="KT310" s="267"/>
      <c r="KU310" s="267"/>
      <c r="KV310" s="267"/>
      <c r="KW310" s="267"/>
      <c r="KX310" s="267"/>
      <c r="KY310" s="267"/>
      <c r="KZ310" s="267"/>
      <c r="LA310" s="267"/>
      <c r="LB310" s="267"/>
      <c r="LC310" s="267"/>
      <c r="LD310" s="267"/>
      <c r="LE310" s="267"/>
      <c r="LF310" s="267"/>
      <c r="LG310" s="267"/>
      <c r="LH310" s="267"/>
      <c r="LI310" s="267"/>
      <c r="LJ310" s="267"/>
      <c r="LK310" s="267"/>
      <c r="LL310" s="267"/>
      <c r="LM310" s="267"/>
      <c r="LN310" s="267"/>
      <c r="LO310" s="267"/>
      <c r="LP310" s="267"/>
      <c r="LQ310" s="267"/>
      <c r="LR310" s="267"/>
      <c r="LS310" s="267"/>
      <c r="LT310" s="270" t="s">
        <v>455</v>
      </c>
      <c r="LU310" s="267"/>
      <c r="LV310" s="267"/>
      <c r="LW310" s="267"/>
      <c r="LX310" s="267"/>
      <c r="LY310" s="267"/>
      <c r="LZ310" s="267"/>
      <c r="MA310" s="267"/>
      <c r="MB310" s="267"/>
      <c r="MC310" s="267"/>
      <c r="MD310" s="267"/>
      <c r="ME310" s="267"/>
      <c r="MF310" s="267"/>
      <c r="MG310" s="267"/>
      <c r="MH310" s="267"/>
      <c r="MI310" s="267"/>
      <c r="MJ310" s="267"/>
      <c r="MK310" s="267"/>
      <c r="ML310" s="267"/>
      <c r="MM310" s="267"/>
      <c r="MN310" s="267"/>
      <c r="MO310" s="267"/>
      <c r="MP310" s="267"/>
      <c r="MQ310" s="267"/>
      <c r="MR310" s="267"/>
      <c r="MS310" s="267"/>
      <c r="MT310" s="267"/>
      <c r="MU310" s="267"/>
      <c r="MV310" s="267"/>
      <c r="MW310" s="267"/>
      <c r="MX310" s="267"/>
      <c r="MY310" s="267"/>
      <c r="MZ310" s="267"/>
      <c r="NA310" s="267"/>
      <c r="NB310" s="267"/>
      <c r="NC310" s="267"/>
      <c r="ND310" s="267"/>
      <c r="NE310" s="267"/>
      <c r="NF310" s="212"/>
      <c r="NG310" s="212"/>
      <c r="NH310" s="212"/>
      <c r="NI310" s="212"/>
      <c r="NJ310" s="212"/>
      <c r="NK310" s="212"/>
      <c r="NL310" s="212"/>
      <c r="NM310" s="212"/>
      <c r="NN310" s="212"/>
      <c r="NO310" s="212"/>
      <c r="NP310" s="212"/>
      <c r="NQ310" s="212"/>
      <c r="NR310" s="212"/>
      <c r="NS310" s="212"/>
      <c r="NT310" s="212"/>
      <c r="NU310" s="212"/>
      <c r="NV310" s="212"/>
      <c r="NW310" s="212"/>
      <c r="NX310" s="212"/>
      <c r="NY310" s="212"/>
      <c r="NZ310" s="212"/>
      <c r="OA310" s="212"/>
      <c r="OB310" s="212"/>
      <c r="OC310" s="212"/>
      <c r="OD310" s="212"/>
      <c r="OE310" s="212"/>
      <c r="OF310" s="212"/>
      <c r="OG310" s="212"/>
      <c r="OH310" s="212"/>
      <c r="OI310" s="212"/>
      <c r="OJ310" s="212"/>
      <c r="OK310" s="212"/>
      <c r="OL310" s="212"/>
      <c r="OM310" s="212"/>
      <c r="ON310" s="212"/>
      <c r="OO310" s="212"/>
      <c r="OP310" s="212"/>
      <c r="OQ310" s="212"/>
      <c r="OR310" s="212"/>
      <c r="OS310" s="267">
        <f>IF(ISERROR(#REF!),0,1)</f>
        <v>0</v>
      </c>
      <c r="OT310" s="267">
        <f t="shared" si="80"/>
        <v>1</v>
      </c>
      <c r="OU310" s="267">
        <f t="shared" si="81"/>
        <v>0</v>
      </c>
      <c r="OV310" s="223"/>
      <c r="OW310" s="223"/>
      <c r="OX310" s="223"/>
      <c r="OY310" s="223"/>
      <c r="OZ310" s="223"/>
      <c r="PA310" s="223"/>
      <c r="PB310" s="223"/>
      <c r="PC310" s="223"/>
      <c r="PD310" s="223"/>
      <c r="PE310" s="223"/>
      <c r="PF310" s="223"/>
      <c r="PG310" s="223"/>
      <c r="PH310" s="223"/>
      <c r="PI310" s="223"/>
      <c r="PJ310" s="223"/>
      <c r="PK310" s="223"/>
      <c r="PL310" s="223"/>
      <c r="PM310" s="223"/>
      <c r="PN310" s="223"/>
      <c r="PO310" s="223"/>
      <c r="PP310" s="223"/>
      <c r="PQ310" s="223"/>
      <c r="PR310" s="223"/>
      <c r="PS310" s="223"/>
      <c r="PT310" s="223"/>
      <c r="PU310" s="223"/>
      <c r="PV310" s="223"/>
      <c r="PW310" s="223"/>
      <c r="PX310" s="223"/>
      <c r="PY310" s="223"/>
      <c r="PZ310" s="223"/>
      <c r="QA310" s="223"/>
      <c r="QB310" s="223"/>
      <c r="QC310" s="223"/>
      <c r="QD310" s="223"/>
      <c r="QE310" s="223"/>
      <c r="QF310" s="223"/>
      <c r="QG310" s="223"/>
      <c r="QH310" s="223"/>
      <c r="QI310" s="223"/>
      <c r="QJ310" s="223"/>
      <c r="QK310" s="223"/>
      <c r="QL310" s="223"/>
      <c r="QM310" s="223"/>
      <c r="QN310" s="223"/>
      <c r="QO310" s="223"/>
      <c r="QP310" s="223"/>
      <c r="QQ310" s="223"/>
      <c r="QR310" s="223"/>
      <c r="QS310" s="223"/>
      <c r="QT310" s="223"/>
      <c r="QU310" s="223"/>
      <c r="QV310" s="223"/>
      <c r="QW310" s="223"/>
      <c r="QX310" s="223"/>
      <c r="QY310" s="223"/>
      <c r="QZ310" s="223"/>
      <c r="RA310" s="223"/>
      <c r="RB310" s="223"/>
      <c r="RC310" s="223"/>
      <c r="RD310" s="223"/>
      <c r="RE310" s="223"/>
      <c r="RF310" s="223"/>
      <c r="RG310" s="223"/>
      <c r="RH310" s="223"/>
      <c r="RI310" s="223"/>
      <c r="RJ310" s="223"/>
      <c r="RK310" s="223"/>
      <c r="RL310" s="223"/>
      <c r="RM310" s="223"/>
      <c r="RN310" s="223"/>
      <c r="RO310" s="223"/>
      <c r="RP310" s="223"/>
      <c r="RQ310" s="223"/>
      <c r="RR310" s="223"/>
      <c r="RS310" s="223"/>
      <c r="RT310" s="223"/>
      <c r="RU310" s="223"/>
      <c r="RV310" s="223"/>
      <c r="RW310" s="223"/>
      <c r="RX310" s="223"/>
      <c r="RY310" s="223"/>
      <c r="RZ310" s="223"/>
      <c r="SA310" s="223"/>
      <c r="SB310" s="223"/>
      <c r="SC310" s="223"/>
      <c r="SD310" s="223"/>
      <c r="SE310" s="223"/>
      <c r="SF310" s="223"/>
      <c r="SG310" s="223"/>
      <c r="SH310" s="223"/>
      <c r="SI310" s="223"/>
      <c r="SJ310" s="223"/>
      <c r="SK310" s="223"/>
      <c r="SL310" s="223"/>
      <c r="SM310" s="223"/>
      <c r="SN310" s="223"/>
      <c r="SO310" s="223"/>
      <c r="SP310" s="223"/>
      <c r="SQ310" s="223"/>
      <c r="SR310" s="223"/>
      <c r="SS310" s="223"/>
      <c r="ST310" s="223"/>
      <c r="SU310" s="223"/>
      <c r="SV310" s="223"/>
      <c r="SW310" s="223"/>
      <c r="SX310" s="223"/>
      <c r="SY310" s="223"/>
      <c r="SZ310" s="223"/>
      <c r="TA310" s="223"/>
      <c r="TB310" s="223"/>
      <c r="TC310" s="223"/>
      <c r="TD310" s="223"/>
      <c r="TE310" s="223"/>
      <c r="TF310" s="223"/>
      <c r="TG310" s="223"/>
      <c r="TH310" s="223"/>
      <c r="TI310" s="223"/>
      <c r="TJ310" s="223"/>
      <c r="TK310" s="223"/>
      <c r="TL310" s="223"/>
      <c r="TM310" s="223"/>
      <c r="TN310" s="223"/>
      <c r="TO310" s="223"/>
      <c r="TP310" s="223"/>
      <c r="TQ310" s="223"/>
      <c r="TR310" s="223"/>
      <c r="TS310" s="223"/>
      <c r="TT310" s="223"/>
      <c r="TU310" s="223"/>
      <c r="TV310" s="223"/>
      <c r="TW310" s="223"/>
      <c r="TX310" s="223"/>
      <c r="TY310" s="223"/>
      <c r="TZ310" s="223"/>
      <c r="UA310" s="223"/>
      <c r="UB310" s="223"/>
      <c r="UC310" s="223"/>
      <c r="UD310" s="223"/>
      <c r="UE310" s="223"/>
      <c r="UF310" s="223"/>
      <c r="UG310" s="223"/>
      <c r="UH310" s="223"/>
      <c r="UI310" s="223"/>
      <c r="UJ310" s="223"/>
      <c r="UK310" s="223"/>
      <c r="UL310" s="223"/>
      <c r="UM310" s="223"/>
      <c r="UN310" s="223"/>
      <c r="UO310" s="223"/>
      <c r="UP310" s="223"/>
      <c r="UQ310" s="223"/>
      <c r="UR310" s="223"/>
      <c r="US310" s="223"/>
      <c r="UT310" s="223"/>
      <c r="UU310" s="223"/>
      <c r="UV310" s="223"/>
      <c r="UW310" s="223"/>
      <c r="UX310" s="223"/>
      <c r="UY310" s="223"/>
      <c r="UZ310" s="223"/>
      <c r="VA310" s="223"/>
      <c r="VB310" s="223"/>
      <c r="VC310" s="223"/>
      <c r="VD310" s="223"/>
      <c r="VE310" s="223"/>
      <c r="VF310" s="223"/>
      <c r="VG310" s="223"/>
      <c r="VH310" s="223"/>
      <c r="VI310" s="223"/>
      <c r="VJ310" s="223"/>
      <c r="VK310" s="223"/>
      <c r="VL310" s="223"/>
      <c r="VM310" s="223"/>
      <c r="VN310" s="223"/>
      <c r="VO310" s="223"/>
      <c r="VP310" s="223"/>
      <c r="VQ310" s="223"/>
      <c r="VR310" s="223"/>
      <c r="VS310" s="223"/>
      <c r="VT310" s="223"/>
      <c r="VU310" s="223"/>
      <c r="VV310" s="223"/>
      <c r="VW310" s="223"/>
      <c r="VX310" s="223"/>
      <c r="VY310" s="223"/>
      <c r="VZ310" s="223"/>
      <c r="WA310" s="223"/>
      <c r="WB310" s="223"/>
      <c r="WC310" s="223"/>
      <c r="WD310" s="223"/>
      <c r="WE310" s="223"/>
      <c r="WF310" s="223"/>
      <c r="WG310" s="223"/>
      <c r="WH310" s="223"/>
      <c r="WI310" s="223"/>
      <c r="WJ310" s="223"/>
      <c r="WK310" s="223"/>
      <c r="WL310" s="223"/>
      <c r="WM310" s="223"/>
      <c r="WN310" s="223"/>
      <c r="WO310" s="223"/>
      <c r="WP310" s="223"/>
      <c r="WQ310" s="223"/>
      <c r="WR310" s="223"/>
      <c r="WS310" s="223"/>
      <c r="WT310" s="223"/>
      <c r="WU310" s="223"/>
      <c r="WV310" s="223"/>
      <c r="WW310" s="223"/>
      <c r="WX310" s="223"/>
      <c r="WY310" s="223"/>
      <c r="WZ310" s="223"/>
      <c r="XA310" s="223"/>
      <c r="XB310" s="223"/>
      <c r="XC310" s="223"/>
      <c r="XD310" s="223"/>
      <c r="XE310" s="223"/>
      <c r="XF310" s="223"/>
      <c r="XG310" s="223"/>
      <c r="XH310" s="223"/>
      <c r="XI310" s="223"/>
      <c r="XJ310" s="223"/>
      <c r="XK310" s="223"/>
      <c r="XL310" s="223"/>
      <c r="XM310" s="223"/>
      <c r="XN310" s="223"/>
      <c r="XO310" s="223"/>
      <c r="XP310" s="223"/>
      <c r="XQ310" s="223"/>
      <c r="XR310" s="223"/>
      <c r="XS310" s="223"/>
      <c r="XT310" s="223"/>
      <c r="XU310" s="223"/>
      <c r="XV310" s="223"/>
      <c r="XW310" s="223"/>
      <c r="XX310" s="223"/>
      <c r="XY310" s="223"/>
      <c r="XZ310" s="223"/>
      <c r="YA310" s="223"/>
      <c r="YB310" s="223"/>
      <c r="YC310" s="223"/>
      <c r="YD310" s="223"/>
      <c r="YE310" s="223"/>
      <c r="YF310" s="223"/>
      <c r="YG310" s="223"/>
      <c r="YH310" s="223"/>
      <c r="YI310" s="223"/>
      <c r="YJ310" s="223"/>
      <c r="YK310" s="223"/>
      <c r="YL310" s="223"/>
      <c r="YM310" s="223"/>
      <c r="YN310" s="223"/>
      <c r="YO310" s="223"/>
      <c r="YP310" s="223"/>
      <c r="YQ310" s="223"/>
      <c r="YR310" s="223"/>
      <c r="YS310" s="223"/>
      <c r="YT310" s="223"/>
      <c r="YU310" s="223"/>
      <c r="YV310" s="223"/>
      <c r="YW310" s="223"/>
      <c r="YX310" s="223"/>
      <c r="YY310" s="223"/>
      <c r="YZ310" s="223"/>
      <c r="ZA310" s="223"/>
      <c r="ZB310" s="223"/>
      <c r="ZC310" s="223"/>
      <c r="ZD310" s="223"/>
      <c r="ZE310" s="223"/>
      <c r="ZF310" s="223"/>
      <c r="ZG310" s="223"/>
      <c r="ZH310" s="223"/>
      <c r="ZI310" s="223"/>
      <c r="ZJ310" s="223"/>
      <c r="ZK310" s="223"/>
      <c r="ZL310" s="223"/>
      <c r="ZM310" s="223"/>
      <c r="ZN310" s="223"/>
      <c r="ZO310" s="223"/>
      <c r="ZP310" s="223"/>
      <c r="ZQ310" s="223"/>
      <c r="ZR310" s="223"/>
      <c r="ZS310" s="223"/>
      <c r="ZT310" s="223"/>
      <c r="ZU310" s="223"/>
      <c r="ZV310" s="223"/>
      <c r="ZW310" s="223"/>
      <c r="ZX310" s="223"/>
      <c r="ZY310" s="223"/>
      <c r="ZZ310" s="223"/>
      <c r="AAA310" s="223"/>
      <c r="AAB310" s="223"/>
      <c r="AAC310" s="223"/>
      <c r="AAD310" s="223"/>
      <c r="AAE310" s="223"/>
      <c r="AAF310" s="223"/>
      <c r="AAG310" s="223"/>
      <c r="AAH310" s="223"/>
      <c r="AAI310" s="223"/>
      <c r="AAJ310" s="223"/>
      <c r="AAK310" s="223"/>
      <c r="AAL310" s="223"/>
      <c r="AAM310" s="223"/>
      <c r="AAN310" s="223"/>
      <c r="AAO310" s="223"/>
      <c r="AAP310" s="223"/>
      <c r="AAQ310" s="223"/>
      <c r="AAR310" s="223"/>
      <c r="AAS310" s="223"/>
      <c r="AAT310" s="223"/>
      <c r="AAU310" s="223"/>
      <c r="AAV310" s="223"/>
      <c r="AAW310" s="223"/>
      <c r="AAX310" s="223"/>
      <c r="AAY310" s="223"/>
      <c r="AAZ310" s="223"/>
      <c r="ABA310" s="223"/>
      <c r="ABB310" s="223"/>
      <c r="ABC310" s="223"/>
      <c r="ABD310" s="223"/>
      <c r="ABE310" s="223"/>
      <c r="ABF310" s="223"/>
      <c r="ABG310" s="223"/>
      <c r="ABH310" s="223"/>
      <c r="ABI310" s="223"/>
      <c r="ABJ310" s="223"/>
      <c r="ABK310" s="223"/>
      <c r="ABL310" s="223"/>
      <c r="ABM310" s="223"/>
      <c r="ABN310" s="223"/>
      <c r="ABO310" s="223"/>
      <c r="ABP310" s="223"/>
      <c r="ABQ310" s="223"/>
      <c r="ABR310" s="223"/>
      <c r="ABS310" s="223"/>
      <c r="ABT310" s="223"/>
      <c r="ABU310" s="223"/>
      <c r="ABV310" s="223"/>
      <c r="ABW310" s="223"/>
      <c r="ABX310" s="223"/>
      <c r="ABY310" s="223"/>
      <c r="ABZ310" s="223"/>
      <c r="ACA310" s="223"/>
      <c r="ACB310" s="223"/>
      <c r="ACC310" s="223"/>
      <c r="ACD310" s="223"/>
      <c r="ACE310" s="223"/>
      <c r="ACF310" s="223"/>
      <c r="ACG310" s="223"/>
      <c r="ACH310" s="223"/>
      <c r="ACI310" s="223"/>
      <c r="ACJ310" s="223"/>
      <c r="ACK310" s="223"/>
      <c r="ACL310" s="223"/>
      <c r="ACM310" s="223"/>
      <c r="ACN310" s="223"/>
      <c r="ACO310" s="223"/>
      <c r="ACP310" s="223"/>
      <c r="ACQ310" s="223"/>
      <c r="ACR310" s="223"/>
      <c r="ACS310" s="223"/>
      <c r="ACT310" s="223"/>
      <c r="ACU310" s="223"/>
      <c r="ACV310" s="223"/>
      <c r="ACW310" s="223"/>
      <c r="ACX310" s="223"/>
      <c r="ACY310" s="223"/>
      <c r="ACZ310" s="223"/>
      <c r="ADA310" s="223"/>
      <c r="ADB310" s="223"/>
      <c r="ADC310" s="223"/>
      <c r="ADD310" s="223"/>
      <c r="ADE310" s="223"/>
      <c r="ADF310" s="223"/>
      <c r="ADG310" s="223"/>
      <c r="ADH310" s="223"/>
      <c r="ADI310" s="223"/>
      <c r="ADJ310" s="223"/>
      <c r="ADK310" s="223"/>
      <c r="ADL310" s="223"/>
      <c r="ADM310" s="223"/>
      <c r="ADN310" s="223"/>
      <c r="ADO310" s="223"/>
      <c r="ADP310" s="223"/>
      <c r="ADQ310" s="223"/>
      <c r="ADR310" s="223"/>
      <c r="ADS310" s="223"/>
      <c r="ADT310" s="223"/>
      <c r="ADU310" s="223"/>
      <c r="ADV310" s="223"/>
      <c r="ADW310" s="223"/>
      <c r="ADX310" s="223"/>
      <c r="ADY310" s="223"/>
      <c r="ADZ310" s="223"/>
      <c r="AEA310" s="223"/>
      <c r="AEB310" s="223"/>
      <c r="AEC310" s="223"/>
      <c r="AED310" s="223"/>
      <c r="AEE310" s="223"/>
      <c r="AEF310" s="223"/>
      <c r="AEG310" s="223"/>
      <c r="AEH310" s="223"/>
      <c r="AEI310" s="223"/>
      <c r="AEJ310" s="223"/>
      <c r="AEK310" s="223"/>
      <c r="AEL310" s="223"/>
      <c r="AEM310" s="223"/>
      <c r="AEN310" s="223"/>
      <c r="AEO310" s="223"/>
      <c r="AEP310" s="223"/>
      <c r="AEQ310" s="223"/>
      <c r="AER310" s="223"/>
      <c r="AES310" s="223"/>
      <c r="AET310" s="223"/>
      <c r="AEU310" s="223"/>
      <c r="AEV310" s="223"/>
      <c r="AEW310" s="223"/>
      <c r="AEX310" s="223"/>
      <c r="AEY310" s="223"/>
      <c r="AEZ310" s="223"/>
      <c r="AFA310" s="223"/>
      <c r="AFB310" s="223"/>
      <c r="AFC310" s="223"/>
      <c r="AFD310" s="223"/>
      <c r="AFE310" s="223"/>
      <c r="AFF310" s="223"/>
      <c r="AFG310" s="223"/>
      <c r="AFH310" s="223"/>
      <c r="AFI310" s="223"/>
      <c r="AFJ310" s="223"/>
      <c r="AFK310" s="223"/>
      <c r="AFL310" s="223"/>
      <c r="AFM310" s="223"/>
      <c r="AFN310" s="223"/>
      <c r="AFO310" s="223"/>
      <c r="AFP310" s="223"/>
      <c r="AFQ310" s="223"/>
      <c r="AFR310" s="223"/>
      <c r="AFS310" s="223"/>
      <c r="AFT310" s="223"/>
    </row>
    <row r="311" spans="1:852" s="64" customFormat="1" ht="15.75">
      <c r="A311" s="221" t="s">
        <v>1421</v>
      </c>
      <c r="B311" s="221" t="s">
        <v>10747</v>
      </c>
      <c r="C311" s="840" t="str">
        <f>IF(Severity!F311&gt;=0.5,"YES","NO")</f>
        <v>NO</v>
      </c>
      <c r="D311" s="840" t="str">
        <f>IF(Severity!G311&gt;=0.5,"YES","NO")</f>
        <v>YES</v>
      </c>
      <c r="E311" s="214">
        <v>10</v>
      </c>
      <c r="F311" s="214">
        <v>2</v>
      </c>
      <c r="G311" s="574" t="s">
        <v>722</v>
      </c>
      <c r="H311" s="270" t="s">
        <v>455</v>
      </c>
      <c r="I311" s="270" t="s">
        <v>455</v>
      </c>
      <c r="J311" s="270">
        <v>3</v>
      </c>
      <c r="K311" s="270" t="s">
        <v>455</v>
      </c>
      <c r="L311" s="265"/>
      <c r="M311" s="265"/>
      <c r="N311" s="270"/>
      <c r="O311" s="270" t="s">
        <v>455</v>
      </c>
      <c r="P311" s="265"/>
      <c r="Q311" s="265"/>
      <c r="R311" s="265"/>
      <c r="S311" s="270" t="s">
        <v>275</v>
      </c>
      <c r="T311" s="270">
        <v>20</v>
      </c>
      <c r="U311" s="125">
        <v>19.71</v>
      </c>
      <c r="V311" s="125">
        <v>6.4</v>
      </c>
      <c r="W311" s="125"/>
      <c r="X311" s="125"/>
      <c r="Y311" s="125"/>
      <c r="Z311" s="125"/>
      <c r="AA311" s="125">
        <v>18.27</v>
      </c>
      <c r="AB311" s="125">
        <v>7.54</v>
      </c>
      <c r="AC311" s="125"/>
      <c r="AD311" s="125"/>
      <c r="AE311" s="114"/>
      <c r="AF311" s="125"/>
      <c r="AG311" s="125"/>
      <c r="AH311" s="125"/>
      <c r="AI311" s="265">
        <v>14</v>
      </c>
      <c r="AJ311" s="267">
        <f t="shared" si="78"/>
        <v>11</v>
      </c>
      <c r="AK311" s="265">
        <v>11</v>
      </c>
      <c r="AL311" s="90" t="s">
        <v>624</v>
      </c>
      <c r="AM311" s="270" t="s">
        <v>749</v>
      </c>
      <c r="AN311" s="270" t="s">
        <v>455</v>
      </c>
      <c r="AO311" s="270">
        <v>2</v>
      </c>
      <c r="AP311" s="270" t="s">
        <v>455</v>
      </c>
      <c r="AQ311" s="265"/>
      <c r="AR311" s="265"/>
      <c r="AS311" s="265"/>
      <c r="AT311" s="270" t="s">
        <v>455</v>
      </c>
      <c r="AU311" s="265"/>
      <c r="AV311" s="265"/>
      <c r="AW311" s="265"/>
      <c r="AX311" s="265" t="s">
        <v>275</v>
      </c>
      <c r="AY311" s="265">
        <v>20</v>
      </c>
      <c r="AZ311" s="114">
        <v>16.61</v>
      </c>
      <c r="BA311" s="114">
        <v>6.22</v>
      </c>
      <c r="BB311" s="114"/>
      <c r="BC311" s="114"/>
      <c r="BD311" s="114"/>
      <c r="BE311" s="114"/>
      <c r="BF311" s="114">
        <v>15.27</v>
      </c>
      <c r="BG311" s="114">
        <v>6.53</v>
      </c>
      <c r="BH311" s="114"/>
      <c r="BI311" s="114"/>
      <c r="BJ311" s="114"/>
      <c r="BK311" s="114"/>
      <c r="BL311" s="114"/>
      <c r="BM311" s="114"/>
      <c r="BN311" s="270">
        <v>18</v>
      </c>
      <c r="BO311" s="270">
        <f t="shared" si="79"/>
        <v>16</v>
      </c>
      <c r="BP311" s="270">
        <v>15</v>
      </c>
      <c r="BQ311" s="90"/>
      <c r="BR311" s="270" t="s">
        <v>455</v>
      </c>
      <c r="BS311" s="265"/>
      <c r="BT311" s="265"/>
      <c r="BU311" s="265"/>
      <c r="BV311" s="265"/>
      <c r="BW311" s="265"/>
      <c r="BX311" s="265"/>
      <c r="BY311" s="265"/>
      <c r="BZ311" s="265"/>
      <c r="CA311" s="265"/>
      <c r="CB311" s="265"/>
      <c r="CC311" s="265"/>
      <c r="CD311" s="265"/>
      <c r="CE311" s="114"/>
      <c r="CF311" s="114"/>
      <c r="CG311" s="114"/>
      <c r="CH311" s="114"/>
      <c r="CI311" s="114"/>
      <c r="CJ311" s="114"/>
      <c r="CK311" s="114"/>
      <c r="CL311" s="114"/>
      <c r="CM311" s="114"/>
      <c r="CN311" s="114"/>
      <c r="CO311" s="114"/>
      <c r="CP311" s="114"/>
      <c r="CQ311" s="114"/>
      <c r="CR311" s="114"/>
      <c r="CS311" s="265"/>
      <c r="CT311" s="265"/>
      <c r="CU311" s="265"/>
      <c r="CV311" s="270"/>
      <c r="CW311" s="270" t="s">
        <v>455</v>
      </c>
      <c r="CX311" s="270"/>
      <c r="CY311" s="265"/>
      <c r="CZ311" s="265"/>
      <c r="DA311" s="265"/>
      <c r="DB311" s="265"/>
      <c r="DC311" s="265"/>
      <c r="DD311" s="265"/>
      <c r="DE311" s="265"/>
      <c r="DF311" s="265"/>
      <c r="DG311" s="265"/>
      <c r="DH311" s="265"/>
      <c r="DI311" s="265"/>
      <c r="DJ311" s="125"/>
      <c r="DK311" s="125"/>
      <c r="DL311" s="125"/>
      <c r="DM311" s="125"/>
      <c r="DN311" s="125"/>
      <c r="DO311" s="125"/>
      <c r="DP311" s="125"/>
      <c r="DQ311" s="125"/>
      <c r="DR311" s="125"/>
      <c r="DS311" s="125"/>
      <c r="DT311" s="125"/>
      <c r="DU311" s="125"/>
      <c r="DV311" s="125"/>
      <c r="DW311" s="125"/>
      <c r="DX311" s="265"/>
      <c r="DY311" s="265"/>
      <c r="DZ311" s="265"/>
      <c r="EA311" s="265"/>
      <c r="EB311" s="270" t="s">
        <v>455</v>
      </c>
      <c r="EC311" s="265"/>
      <c r="ED311" s="265"/>
      <c r="EE311" s="265"/>
      <c r="EF311" s="265"/>
      <c r="EG311" s="265"/>
      <c r="EH311" s="265"/>
      <c r="EI311" s="265"/>
      <c r="EJ311" s="265"/>
      <c r="EK311" s="265"/>
      <c r="EL311" s="265"/>
      <c r="EM311" s="265"/>
      <c r="EN311" s="265"/>
      <c r="EO311" s="125"/>
      <c r="EP311" s="125"/>
      <c r="EQ311" s="125"/>
      <c r="ER311" s="125"/>
      <c r="ES311" s="125"/>
      <c r="ET311" s="125"/>
      <c r="EU311" s="125"/>
      <c r="EV311" s="125"/>
      <c r="EW311" s="125"/>
      <c r="EX311" s="125"/>
      <c r="EY311" s="125"/>
      <c r="EZ311" s="125"/>
      <c r="FA311" s="125"/>
      <c r="FB311" s="125"/>
      <c r="FC311" s="265"/>
      <c r="FD311" s="265"/>
      <c r="FE311" s="265"/>
      <c r="FF311" s="270" t="s">
        <v>455</v>
      </c>
      <c r="FG311" s="265"/>
      <c r="FH311" s="265"/>
      <c r="FI311" s="265"/>
      <c r="FJ311" s="265"/>
      <c r="FK311" s="265"/>
      <c r="FL311" s="265"/>
      <c r="FM311" s="265"/>
      <c r="FN311" s="265"/>
      <c r="FO311" s="265"/>
      <c r="FP311" s="265"/>
      <c r="FQ311" s="265"/>
      <c r="FR311" s="265"/>
      <c r="FS311" s="265"/>
      <c r="FT311" s="265"/>
      <c r="FU311" s="265"/>
      <c r="FV311" s="265"/>
      <c r="FW311" s="265"/>
      <c r="FX311" s="265"/>
      <c r="FY311" s="265"/>
      <c r="FZ311" s="265"/>
      <c r="GA311" s="265"/>
      <c r="GB311" s="265"/>
      <c r="GC311" s="265"/>
      <c r="GD311" s="265"/>
      <c r="GE311" s="265"/>
      <c r="GF311" s="265"/>
      <c r="GG311" s="265"/>
      <c r="GH311" s="265"/>
      <c r="GI311" s="265"/>
      <c r="GJ311" s="265"/>
      <c r="GK311" s="265"/>
      <c r="GL311" s="265"/>
      <c r="GM311" s="265"/>
      <c r="GN311" s="265"/>
      <c r="GO311" s="265"/>
      <c r="GP311" s="265"/>
      <c r="GQ311" s="265"/>
      <c r="GR311" s="265"/>
      <c r="GS311" s="265"/>
      <c r="GT311" s="265"/>
      <c r="GU311" s="265"/>
      <c r="GV311" s="265"/>
      <c r="GW311" s="265"/>
      <c r="GX311" s="265"/>
      <c r="GY311" s="265"/>
      <c r="GZ311" s="265"/>
      <c r="HA311" s="265"/>
      <c r="HB311" s="265"/>
      <c r="HC311" s="265"/>
      <c r="HD311" s="270" t="s">
        <v>455</v>
      </c>
      <c r="HE311" s="265"/>
      <c r="HF311" s="265"/>
      <c r="HG311" s="265"/>
      <c r="HH311" s="265"/>
      <c r="HI311" s="265"/>
      <c r="HJ311" s="265"/>
      <c r="HK311" s="265"/>
      <c r="HL311" s="265"/>
      <c r="HM311" s="265"/>
      <c r="HN311" s="265"/>
      <c r="HO311" s="265"/>
      <c r="HP311" s="265"/>
      <c r="HQ311" s="265"/>
      <c r="HR311" s="265"/>
      <c r="HS311" s="265"/>
      <c r="HT311" s="265"/>
      <c r="HU311" s="265"/>
      <c r="HV311" s="265"/>
      <c r="HW311" s="265"/>
      <c r="HX311" s="265"/>
      <c r="HY311" s="265"/>
      <c r="HZ311" s="265"/>
      <c r="IA311" s="265"/>
      <c r="IB311" s="265"/>
      <c r="IC311" s="265"/>
      <c r="ID311" s="265"/>
      <c r="IE311" s="265"/>
      <c r="IF311" s="265"/>
      <c r="IG311" s="265"/>
      <c r="IH311" s="265"/>
      <c r="II311" s="265"/>
      <c r="IJ311" s="265"/>
      <c r="IK311" s="265"/>
      <c r="IL311" s="265"/>
      <c r="IM311" s="265"/>
      <c r="IN311" s="265"/>
      <c r="IO311" s="265"/>
      <c r="IP311" s="265"/>
      <c r="IQ311" s="265"/>
      <c r="IR311" s="265"/>
      <c r="IS311" s="270" t="s">
        <v>455</v>
      </c>
      <c r="IT311" s="265"/>
      <c r="IU311" s="265"/>
      <c r="IV311" s="265"/>
      <c r="IW311" s="265"/>
      <c r="IX311" s="265"/>
      <c r="IY311" s="265"/>
      <c r="IZ311" s="265"/>
      <c r="JA311" s="265"/>
      <c r="JB311" s="265"/>
      <c r="JC311" s="265"/>
      <c r="JD311" s="265"/>
      <c r="JE311" s="265"/>
      <c r="JF311" s="265"/>
      <c r="JG311" s="265"/>
      <c r="JH311" s="265"/>
      <c r="JI311" s="265"/>
      <c r="JJ311" s="265"/>
      <c r="JK311" s="265"/>
      <c r="JL311" s="265"/>
      <c r="JM311" s="265"/>
      <c r="JN311" s="265"/>
      <c r="JO311" s="265"/>
      <c r="JP311" s="265"/>
      <c r="JQ311" s="265"/>
      <c r="JR311" s="265"/>
      <c r="JS311" s="265"/>
      <c r="JT311" s="265"/>
      <c r="JU311" s="265"/>
      <c r="JV311" s="265"/>
      <c r="JW311" s="265"/>
      <c r="JX311" s="265"/>
      <c r="JY311" s="265"/>
      <c r="JZ311" s="265"/>
      <c r="KA311" s="265"/>
      <c r="KB311" s="265"/>
      <c r="KC311" s="265"/>
      <c r="KD311" s="265"/>
      <c r="KE311" s="270" t="s">
        <v>455</v>
      </c>
      <c r="KF311" s="265"/>
      <c r="KG311" s="265"/>
      <c r="KH311" s="265"/>
      <c r="KI311" s="265"/>
      <c r="KJ311" s="265"/>
      <c r="KK311" s="265"/>
      <c r="KL311" s="265"/>
      <c r="KM311" s="265"/>
      <c r="KN311" s="265"/>
      <c r="KO311" s="265"/>
      <c r="KP311" s="265"/>
      <c r="KQ311" s="265"/>
      <c r="KR311" s="265"/>
      <c r="KS311" s="265"/>
      <c r="KT311" s="265"/>
      <c r="KU311" s="265"/>
      <c r="KV311" s="265"/>
      <c r="KW311" s="265"/>
      <c r="KX311" s="265"/>
      <c r="KY311" s="265"/>
      <c r="KZ311" s="265"/>
      <c r="LA311" s="265"/>
      <c r="LB311" s="265"/>
      <c r="LC311" s="265"/>
      <c r="LD311" s="265"/>
      <c r="LE311" s="265"/>
      <c r="LF311" s="265"/>
      <c r="LG311" s="265"/>
      <c r="LH311" s="265"/>
      <c r="LI311" s="265"/>
      <c r="LJ311" s="265"/>
      <c r="LK311" s="265"/>
      <c r="LL311" s="265"/>
      <c r="LM311" s="265"/>
      <c r="LN311" s="265"/>
      <c r="LO311" s="265"/>
      <c r="LP311" s="265"/>
      <c r="LQ311" s="265"/>
      <c r="LR311" s="265"/>
      <c r="LS311" s="265"/>
      <c r="LT311" s="270" t="s">
        <v>455</v>
      </c>
      <c r="LU311" s="265"/>
      <c r="LV311" s="265"/>
      <c r="LW311" s="265"/>
      <c r="LX311" s="265"/>
      <c r="LY311" s="265"/>
      <c r="LZ311" s="265"/>
      <c r="MA311" s="265"/>
      <c r="MB311" s="265"/>
      <c r="MC311" s="265"/>
      <c r="MD311" s="265"/>
      <c r="ME311" s="265"/>
      <c r="MF311" s="265"/>
      <c r="MG311" s="265"/>
      <c r="MH311" s="265"/>
      <c r="MI311" s="265"/>
      <c r="MJ311" s="265"/>
      <c r="MK311" s="265"/>
      <c r="ML311" s="265"/>
      <c r="MM311" s="265"/>
      <c r="MN311" s="265"/>
      <c r="MO311" s="265"/>
      <c r="MP311" s="265"/>
      <c r="MQ311" s="265"/>
      <c r="MR311" s="265"/>
      <c r="MS311" s="265"/>
      <c r="MT311" s="265"/>
      <c r="MU311" s="265"/>
      <c r="MV311" s="265"/>
      <c r="MW311" s="265"/>
      <c r="MX311" s="265"/>
      <c r="MY311" s="265"/>
      <c r="MZ311" s="265"/>
      <c r="NA311" s="265"/>
      <c r="NB311" s="265"/>
      <c r="NC311" s="265"/>
      <c r="ND311" s="265"/>
      <c r="NE311" s="265"/>
      <c r="NF311" s="265"/>
      <c r="NG311" s="265"/>
      <c r="NH311" s="265"/>
      <c r="NI311" s="265"/>
      <c r="NJ311" s="265"/>
      <c r="NK311" s="265"/>
      <c r="NL311" s="265"/>
      <c r="NM311" s="265"/>
      <c r="NN311" s="265"/>
      <c r="NO311" s="265"/>
      <c r="NP311" s="265"/>
      <c r="NQ311" s="265"/>
      <c r="NR311" s="265"/>
      <c r="NS311" s="265"/>
      <c r="NT311" s="265"/>
      <c r="NU311" s="265"/>
      <c r="NV311" s="265"/>
      <c r="NW311" s="265"/>
      <c r="NX311" s="265"/>
      <c r="NY311" s="265"/>
      <c r="NZ311" s="265"/>
      <c r="OA311" s="265"/>
      <c r="OB311" s="265"/>
      <c r="OC311" s="265"/>
      <c r="OD311" s="265"/>
      <c r="OE311" s="265"/>
      <c r="OF311" s="265"/>
      <c r="OG311" s="265"/>
      <c r="OH311" s="265"/>
      <c r="OI311" s="265"/>
      <c r="OJ311" s="265"/>
      <c r="OK311" s="265"/>
      <c r="OL311" s="265"/>
      <c r="OM311" s="265"/>
      <c r="ON311" s="265"/>
      <c r="OO311" s="265"/>
      <c r="OP311" s="265"/>
      <c r="OQ311" s="265"/>
      <c r="OR311" s="265"/>
      <c r="OS311" s="267">
        <f>IF(ISERROR(#REF!),0,1)</f>
        <v>0</v>
      </c>
      <c r="OT311" s="267">
        <f t="shared" si="80"/>
        <v>0</v>
      </c>
      <c r="OU311" s="267">
        <f t="shared" si="81"/>
        <v>1</v>
      </c>
      <c r="OV311" s="223"/>
      <c r="OW311" s="223"/>
      <c r="OX311" s="223"/>
      <c r="OY311" s="223"/>
      <c r="OZ311" s="223"/>
      <c r="PA311" s="223"/>
      <c r="PB311" s="223"/>
      <c r="PC311" s="223"/>
      <c r="PD311" s="223"/>
      <c r="PE311" s="223"/>
      <c r="PF311" s="223"/>
      <c r="PG311" s="223"/>
      <c r="PH311" s="223"/>
      <c r="PI311" s="223"/>
      <c r="PJ311" s="223"/>
      <c r="PK311" s="223"/>
      <c r="PL311" s="223"/>
      <c r="PM311" s="223"/>
      <c r="PN311" s="223"/>
      <c r="PO311" s="223"/>
      <c r="PP311" s="223"/>
      <c r="PQ311" s="223"/>
      <c r="PR311" s="223"/>
      <c r="PS311" s="223"/>
      <c r="PT311" s="223"/>
      <c r="PU311" s="223"/>
      <c r="PV311" s="223"/>
      <c r="PW311" s="223"/>
      <c r="PX311" s="223"/>
      <c r="PY311" s="223"/>
      <c r="PZ311" s="223"/>
      <c r="QA311" s="223"/>
      <c r="QB311" s="223"/>
      <c r="QC311" s="223"/>
      <c r="QD311" s="223"/>
      <c r="QE311" s="223"/>
      <c r="QF311" s="223"/>
      <c r="QG311" s="223"/>
      <c r="QH311" s="223"/>
      <c r="QI311" s="223"/>
      <c r="QJ311" s="223"/>
      <c r="QK311" s="223"/>
      <c r="QL311" s="223"/>
      <c r="QM311" s="223"/>
      <c r="QN311" s="223"/>
      <c r="QO311" s="223"/>
      <c r="QP311" s="223"/>
      <c r="QQ311" s="223"/>
      <c r="QR311" s="223"/>
      <c r="QS311" s="223"/>
      <c r="QT311" s="223"/>
      <c r="QU311" s="223"/>
      <c r="QV311" s="223"/>
      <c r="QW311" s="223"/>
      <c r="QX311" s="223"/>
      <c r="QY311" s="223"/>
      <c r="QZ311" s="223"/>
      <c r="RA311" s="223"/>
      <c r="RB311" s="223"/>
      <c r="RC311" s="223"/>
      <c r="RD311" s="223"/>
      <c r="RE311" s="223"/>
      <c r="RF311" s="223"/>
      <c r="RG311" s="223"/>
      <c r="RH311" s="223"/>
      <c r="RI311" s="223"/>
      <c r="RJ311" s="223"/>
      <c r="RK311" s="223"/>
      <c r="RL311" s="223"/>
      <c r="RM311" s="223"/>
      <c r="RN311" s="223"/>
      <c r="RO311" s="223"/>
      <c r="RP311" s="223"/>
      <c r="RQ311" s="223"/>
      <c r="RR311" s="223"/>
      <c r="RS311" s="223"/>
      <c r="RT311" s="223"/>
      <c r="RU311" s="223"/>
      <c r="RV311" s="223"/>
      <c r="RW311" s="223"/>
      <c r="RX311" s="223"/>
      <c r="RY311" s="223"/>
      <c r="RZ311" s="223"/>
      <c r="SA311" s="223"/>
      <c r="SB311" s="223"/>
      <c r="SC311" s="223"/>
      <c r="SD311" s="223"/>
      <c r="SE311" s="223"/>
      <c r="SF311" s="223"/>
      <c r="SG311" s="223"/>
      <c r="SH311" s="223"/>
      <c r="SI311" s="223"/>
      <c r="SJ311" s="223"/>
      <c r="SK311" s="223"/>
      <c r="SL311" s="223"/>
      <c r="SM311" s="223"/>
      <c r="SN311" s="223"/>
      <c r="SO311" s="223"/>
      <c r="SP311" s="223"/>
      <c r="SQ311" s="223"/>
      <c r="SR311" s="223"/>
      <c r="SS311" s="223"/>
      <c r="ST311" s="223"/>
      <c r="SU311" s="223"/>
      <c r="SV311" s="223"/>
      <c r="SW311" s="223"/>
      <c r="SX311" s="223"/>
      <c r="SY311" s="223"/>
      <c r="SZ311" s="223"/>
      <c r="TA311" s="223"/>
      <c r="TB311" s="223"/>
      <c r="TC311" s="223"/>
      <c r="TD311" s="223"/>
      <c r="TE311" s="223"/>
      <c r="TF311" s="223"/>
      <c r="TG311" s="223"/>
      <c r="TH311" s="223"/>
      <c r="TI311" s="223"/>
      <c r="TJ311" s="223"/>
      <c r="TK311" s="223"/>
      <c r="TL311" s="223"/>
      <c r="TM311" s="223"/>
      <c r="TN311" s="223"/>
      <c r="TO311" s="223"/>
      <c r="TP311" s="223"/>
      <c r="TQ311" s="223"/>
      <c r="TR311" s="223"/>
      <c r="TS311" s="223"/>
      <c r="TT311" s="223"/>
      <c r="TU311" s="223"/>
      <c r="TV311" s="223"/>
      <c r="TW311" s="223"/>
      <c r="TX311" s="223"/>
      <c r="TY311" s="223"/>
      <c r="TZ311" s="223"/>
      <c r="UA311" s="223"/>
      <c r="UB311" s="223"/>
      <c r="UC311" s="223"/>
      <c r="UD311" s="223"/>
      <c r="UE311" s="223"/>
      <c r="UF311" s="223"/>
      <c r="UG311" s="223"/>
      <c r="UH311" s="223"/>
      <c r="UI311" s="223"/>
      <c r="UJ311" s="223"/>
      <c r="UK311" s="223"/>
      <c r="UL311" s="223"/>
      <c r="UM311" s="223"/>
      <c r="UN311" s="223"/>
      <c r="UO311" s="223"/>
      <c r="UP311" s="223"/>
      <c r="UQ311" s="223"/>
      <c r="UR311" s="223"/>
      <c r="US311" s="223"/>
      <c r="UT311" s="223"/>
      <c r="UU311" s="223"/>
      <c r="UV311" s="223"/>
      <c r="UW311" s="223"/>
      <c r="UX311" s="223"/>
      <c r="UY311" s="223"/>
      <c r="UZ311" s="223"/>
      <c r="VA311" s="223"/>
      <c r="VB311" s="223"/>
      <c r="VC311" s="223"/>
      <c r="VD311" s="223"/>
      <c r="VE311" s="223"/>
      <c r="VF311" s="223"/>
      <c r="VG311" s="223"/>
      <c r="VH311" s="223"/>
      <c r="VI311" s="223"/>
      <c r="VJ311" s="223"/>
      <c r="VK311" s="223"/>
      <c r="VL311" s="223"/>
      <c r="VM311" s="223"/>
      <c r="VN311" s="223"/>
      <c r="VO311" s="223"/>
      <c r="VP311" s="223"/>
      <c r="VQ311" s="223"/>
      <c r="VR311" s="223"/>
      <c r="VS311" s="223"/>
      <c r="VT311" s="223"/>
      <c r="VU311" s="223"/>
      <c r="VV311" s="223"/>
      <c r="VW311" s="223"/>
      <c r="VX311" s="223"/>
      <c r="VY311" s="223"/>
      <c r="VZ311" s="223"/>
      <c r="WA311" s="223"/>
      <c r="WB311" s="223"/>
      <c r="WC311" s="223"/>
      <c r="WD311" s="223"/>
      <c r="WE311" s="223"/>
      <c r="WF311" s="223"/>
      <c r="WG311" s="223"/>
      <c r="WH311" s="223"/>
      <c r="WI311" s="223"/>
      <c r="WJ311" s="223"/>
      <c r="WK311" s="223"/>
      <c r="WL311" s="223"/>
      <c r="WM311" s="223"/>
      <c r="WN311" s="223"/>
      <c r="WO311" s="223"/>
      <c r="WP311" s="223"/>
      <c r="WQ311" s="223"/>
      <c r="WR311" s="223"/>
      <c r="WS311" s="223"/>
      <c r="WT311" s="223"/>
      <c r="WU311" s="223"/>
      <c r="WV311" s="223"/>
      <c r="WW311" s="223"/>
      <c r="WX311" s="223"/>
      <c r="WY311" s="223"/>
      <c r="WZ311" s="223"/>
      <c r="XA311" s="223"/>
      <c r="XB311" s="223"/>
      <c r="XC311" s="223"/>
      <c r="XD311" s="223"/>
      <c r="XE311" s="223"/>
      <c r="XF311" s="223"/>
      <c r="XG311" s="223"/>
      <c r="XH311" s="223"/>
      <c r="XI311" s="223"/>
      <c r="XJ311" s="223"/>
      <c r="XK311" s="223"/>
      <c r="XL311" s="223"/>
      <c r="XM311" s="223"/>
      <c r="XN311" s="223"/>
      <c r="XO311" s="223"/>
      <c r="XP311" s="223"/>
      <c r="XQ311" s="223"/>
      <c r="XR311" s="223"/>
      <c r="XS311" s="223"/>
      <c r="XT311" s="223"/>
      <c r="XU311" s="223"/>
      <c r="XV311" s="223"/>
      <c r="XW311" s="223"/>
      <c r="XX311" s="223"/>
      <c r="XY311" s="223"/>
      <c r="XZ311" s="223"/>
      <c r="YA311" s="223"/>
      <c r="YB311" s="223"/>
      <c r="YC311" s="223"/>
      <c r="YD311" s="223"/>
      <c r="YE311" s="223"/>
      <c r="YF311" s="223"/>
      <c r="YG311" s="223"/>
      <c r="YH311" s="223"/>
      <c r="YI311" s="223"/>
      <c r="YJ311" s="223"/>
      <c r="YK311" s="223"/>
      <c r="YL311" s="223"/>
      <c r="YM311" s="223"/>
      <c r="YN311" s="223"/>
      <c r="YO311" s="223"/>
      <c r="YP311" s="223"/>
      <c r="YQ311" s="223"/>
      <c r="YR311" s="223"/>
      <c r="YS311" s="223"/>
      <c r="YT311" s="223"/>
      <c r="YU311" s="223"/>
      <c r="YV311" s="223"/>
      <c r="YW311" s="223"/>
      <c r="YX311" s="223"/>
      <c r="YY311" s="223"/>
      <c r="YZ311" s="223"/>
      <c r="ZA311" s="223"/>
      <c r="ZB311" s="223"/>
      <c r="ZC311" s="223"/>
      <c r="ZD311" s="223"/>
      <c r="ZE311" s="223"/>
      <c r="ZF311" s="223"/>
      <c r="ZG311" s="223"/>
      <c r="ZH311" s="223"/>
      <c r="ZI311" s="223"/>
      <c r="ZJ311" s="223"/>
      <c r="ZK311" s="223"/>
      <c r="ZL311" s="223"/>
      <c r="ZM311" s="223"/>
      <c r="ZN311" s="223"/>
      <c r="ZO311" s="223"/>
      <c r="ZP311" s="223"/>
      <c r="ZQ311" s="223"/>
      <c r="ZR311" s="223"/>
      <c r="ZS311" s="223"/>
      <c r="ZT311" s="223"/>
      <c r="ZU311" s="223"/>
      <c r="ZV311" s="223"/>
      <c r="ZW311" s="223"/>
      <c r="ZX311" s="223"/>
      <c r="ZY311" s="223"/>
      <c r="ZZ311" s="223"/>
      <c r="AAA311" s="223"/>
      <c r="AAB311" s="223"/>
      <c r="AAC311" s="223"/>
      <c r="AAD311" s="223"/>
      <c r="AAE311" s="223"/>
      <c r="AAF311" s="223"/>
      <c r="AAG311" s="223"/>
      <c r="AAH311" s="223"/>
      <c r="AAI311" s="223"/>
      <c r="AAJ311" s="223"/>
      <c r="AAK311" s="223"/>
      <c r="AAL311" s="223"/>
      <c r="AAM311" s="223"/>
      <c r="AAN311" s="223"/>
      <c r="AAO311" s="223"/>
      <c r="AAP311" s="223"/>
      <c r="AAQ311" s="223"/>
      <c r="AAR311" s="223"/>
      <c r="AAS311" s="223"/>
      <c r="AAT311" s="223"/>
      <c r="AAU311" s="223"/>
      <c r="AAV311" s="223"/>
      <c r="AAW311" s="223"/>
      <c r="AAX311" s="223"/>
      <c r="AAY311" s="223"/>
      <c r="AAZ311" s="223"/>
      <c r="ABA311" s="223"/>
      <c r="ABB311" s="223"/>
      <c r="ABC311" s="223"/>
      <c r="ABD311" s="223"/>
      <c r="ABE311" s="223"/>
      <c r="ABF311" s="223"/>
      <c r="ABG311" s="223"/>
      <c r="ABH311" s="223"/>
      <c r="ABI311" s="223"/>
      <c r="ABJ311" s="223"/>
      <c r="ABK311" s="223"/>
      <c r="ABL311" s="223"/>
      <c r="ABM311" s="223"/>
      <c r="ABN311" s="223"/>
      <c r="ABO311" s="223"/>
      <c r="ABP311" s="223"/>
      <c r="ABQ311" s="223"/>
      <c r="ABR311" s="223"/>
      <c r="ABS311" s="223"/>
      <c r="ABT311" s="223"/>
      <c r="ABU311" s="223"/>
      <c r="ABV311" s="223"/>
      <c r="ABW311" s="223"/>
      <c r="ABX311" s="223"/>
      <c r="ABY311" s="223"/>
      <c r="ABZ311" s="223"/>
      <c r="ACA311" s="223"/>
      <c r="ACB311" s="223"/>
      <c r="ACC311" s="223"/>
      <c r="ACD311" s="223"/>
      <c r="ACE311" s="223"/>
      <c r="ACF311" s="223"/>
      <c r="ACG311" s="223"/>
      <c r="ACH311" s="223"/>
      <c r="ACI311" s="223"/>
      <c r="ACJ311" s="223"/>
      <c r="ACK311" s="223"/>
      <c r="ACL311" s="223"/>
      <c r="ACM311" s="223"/>
      <c r="ACN311" s="223"/>
      <c r="ACO311" s="223"/>
      <c r="ACP311" s="223"/>
      <c r="ACQ311" s="223"/>
      <c r="ACR311" s="223"/>
      <c r="ACS311" s="223"/>
      <c r="ACT311" s="223"/>
      <c r="ACU311" s="223"/>
      <c r="ACV311" s="223"/>
      <c r="ACW311" s="223"/>
      <c r="ACX311" s="223"/>
      <c r="ACY311" s="223"/>
      <c r="ACZ311" s="223"/>
      <c r="ADA311" s="223"/>
      <c r="ADB311" s="223"/>
      <c r="ADC311" s="223"/>
      <c r="ADD311" s="223"/>
      <c r="ADE311" s="223"/>
      <c r="ADF311" s="223"/>
      <c r="ADG311" s="223"/>
      <c r="ADH311" s="223"/>
      <c r="ADI311" s="223"/>
      <c r="ADJ311" s="223"/>
      <c r="ADK311" s="223"/>
      <c r="ADL311" s="223"/>
      <c r="ADM311" s="223"/>
      <c r="ADN311" s="223"/>
      <c r="ADO311" s="223"/>
      <c r="ADP311" s="223"/>
      <c r="ADQ311" s="223"/>
      <c r="ADR311" s="223"/>
      <c r="ADS311" s="223"/>
      <c r="ADT311" s="223"/>
      <c r="ADU311" s="223"/>
      <c r="ADV311" s="223"/>
      <c r="ADW311" s="223"/>
      <c r="ADX311" s="223"/>
      <c r="ADY311" s="223"/>
      <c r="ADZ311" s="223"/>
      <c r="AEA311" s="223"/>
      <c r="AEB311" s="223"/>
      <c r="AEC311" s="223"/>
      <c r="AED311" s="223"/>
      <c r="AEE311" s="223"/>
      <c r="AEF311" s="223"/>
      <c r="AEG311" s="223"/>
      <c r="AEH311" s="223"/>
      <c r="AEI311" s="223"/>
      <c r="AEJ311" s="223"/>
      <c r="AEK311" s="223"/>
      <c r="AEL311" s="223"/>
      <c r="AEM311" s="223"/>
      <c r="AEN311" s="223"/>
      <c r="AEO311" s="223"/>
      <c r="AEP311" s="223"/>
      <c r="AEQ311" s="223"/>
      <c r="AER311" s="223"/>
      <c r="AES311" s="223"/>
      <c r="AET311" s="223"/>
      <c r="AEU311" s="223"/>
      <c r="AEV311" s="223"/>
      <c r="AEW311" s="223"/>
      <c r="AEX311" s="223"/>
      <c r="AEY311" s="223"/>
      <c r="AEZ311" s="223"/>
      <c r="AFA311" s="223"/>
      <c r="AFB311" s="223"/>
      <c r="AFC311" s="223"/>
      <c r="AFD311" s="223"/>
      <c r="AFE311" s="223"/>
      <c r="AFF311" s="223"/>
      <c r="AFG311" s="223"/>
      <c r="AFH311" s="223"/>
      <c r="AFI311" s="223"/>
      <c r="AFJ311" s="223"/>
      <c r="AFK311" s="223"/>
      <c r="AFL311" s="223"/>
      <c r="AFM311" s="223"/>
      <c r="AFN311" s="223"/>
      <c r="AFO311" s="223"/>
      <c r="AFP311" s="223"/>
      <c r="AFQ311" s="223"/>
      <c r="AFR311" s="223"/>
      <c r="AFS311" s="223"/>
      <c r="AFT311" s="223"/>
    </row>
    <row r="312" spans="1:852" s="64" customFormat="1" ht="15.75">
      <c r="A312" s="265" t="s">
        <v>647</v>
      </c>
      <c r="B312" s="221" t="s">
        <v>10747</v>
      </c>
      <c r="C312" s="840" t="str">
        <f>IF(Severity!F312&gt;=0.5,"YES","NO")</f>
        <v>NO</v>
      </c>
      <c r="D312" s="840" t="str">
        <f>IF(Severity!G312&gt;=0.5,"YES","NO")</f>
        <v>YES</v>
      </c>
      <c r="E312" s="111">
        <v>13</v>
      </c>
      <c r="F312" s="111">
        <v>2</v>
      </c>
      <c r="G312" s="782" t="s">
        <v>10751</v>
      </c>
      <c r="H312" s="270" t="s">
        <v>455</v>
      </c>
      <c r="I312" s="270" t="s">
        <v>455</v>
      </c>
      <c r="J312" s="270">
        <v>9</v>
      </c>
      <c r="K312" s="270" t="s">
        <v>455</v>
      </c>
      <c r="L312" s="217"/>
      <c r="M312" s="217"/>
      <c r="N312" s="270"/>
      <c r="O312" s="270" t="s">
        <v>455</v>
      </c>
      <c r="P312" s="217"/>
      <c r="Q312" s="217"/>
      <c r="R312" s="217"/>
      <c r="S312" s="270" t="s">
        <v>602</v>
      </c>
      <c r="T312" s="270">
        <v>17</v>
      </c>
      <c r="U312" s="125"/>
      <c r="V312" s="125"/>
      <c r="W312" s="125">
        <v>20.7</v>
      </c>
      <c r="X312" s="125">
        <v>4.4000000000000004</v>
      </c>
      <c r="Y312" s="125"/>
      <c r="Z312" s="125"/>
      <c r="AA312" s="125">
        <v>6.4</v>
      </c>
      <c r="AB312" s="125">
        <v>4</v>
      </c>
      <c r="AC312" s="125"/>
      <c r="AD312" s="125"/>
      <c r="AE312" s="114"/>
      <c r="AF312" s="125"/>
      <c r="AG312" s="125"/>
      <c r="AH312" s="125"/>
      <c r="AI312" s="265">
        <v>33</v>
      </c>
      <c r="AJ312" s="267">
        <f t="shared" si="78"/>
        <v>24</v>
      </c>
      <c r="AK312" s="265">
        <v>24</v>
      </c>
      <c r="AL312" s="95" t="s">
        <v>624</v>
      </c>
      <c r="AM312" s="270" t="s">
        <v>455</v>
      </c>
      <c r="AN312" s="270" t="s">
        <v>455</v>
      </c>
      <c r="AO312" s="270">
        <v>14</v>
      </c>
      <c r="AP312" s="270" t="s">
        <v>455</v>
      </c>
      <c r="AQ312" s="217"/>
      <c r="AR312" s="217"/>
      <c r="AS312" s="217"/>
      <c r="AT312" s="270" t="s">
        <v>455</v>
      </c>
      <c r="AU312" s="217"/>
      <c r="AV312" s="217"/>
      <c r="AW312" s="217"/>
      <c r="AX312" s="265" t="s">
        <v>602</v>
      </c>
      <c r="AY312" s="265">
        <v>17</v>
      </c>
      <c r="AZ312" s="114"/>
      <c r="BA312" s="114"/>
      <c r="BB312" s="114">
        <v>22.4</v>
      </c>
      <c r="BC312" s="114">
        <v>4.2</v>
      </c>
      <c r="BD312" s="114"/>
      <c r="BE312" s="114"/>
      <c r="BF312" s="114">
        <v>10.8</v>
      </c>
      <c r="BG312" s="114">
        <v>6.6</v>
      </c>
      <c r="BH312" s="114"/>
      <c r="BI312" s="114"/>
      <c r="BJ312" s="114"/>
      <c r="BK312" s="114"/>
      <c r="BL312" s="114"/>
      <c r="BM312" s="114"/>
      <c r="BN312" s="270">
        <v>32</v>
      </c>
      <c r="BO312" s="270">
        <f t="shared" si="79"/>
        <v>18</v>
      </c>
      <c r="BP312" s="270">
        <v>18</v>
      </c>
      <c r="BQ312" s="95"/>
      <c r="BR312" s="270" t="s">
        <v>455</v>
      </c>
      <c r="BS312" s="217"/>
      <c r="BT312" s="217"/>
      <c r="BU312" s="217"/>
      <c r="BV312" s="217"/>
      <c r="BW312" s="217"/>
      <c r="BX312" s="217"/>
      <c r="BY312" s="217"/>
      <c r="BZ312" s="217"/>
      <c r="CA312" s="217"/>
      <c r="CB312" s="217"/>
      <c r="CC312" s="217"/>
      <c r="CD312" s="217"/>
      <c r="CE312" s="114"/>
      <c r="CF312" s="114"/>
      <c r="CG312" s="114"/>
      <c r="CH312" s="114"/>
      <c r="CI312" s="114"/>
      <c r="CJ312" s="114"/>
      <c r="CK312" s="114"/>
      <c r="CL312" s="114"/>
      <c r="CM312" s="114"/>
      <c r="CN312" s="114"/>
      <c r="CO312" s="114"/>
      <c r="CP312" s="114"/>
      <c r="CQ312" s="114"/>
      <c r="CR312" s="114"/>
      <c r="CS312" s="217"/>
      <c r="CT312" s="217"/>
      <c r="CU312" s="217"/>
      <c r="CV312" s="90"/>
      <c r="CW312" s="270" t="s">
        <v>455</v>
      </c>
      <c r="CX312" s="90"/>
      <c r="CY312" s="217"/>
      <c r="CZ312" s="217"/>
      <c r="DA312" s="217"/>
      <c r="DB312" s="217"/>
      <c r="DC312" s="217"/>
      <c r="DD312" s="217"/>
      <c r="DE312" s="217"/>
      <c r="DF312" s="217"/>
      <c r="DG312" s="217"/>
      <c r="DH312" s="217"/>
      <c r="DI312" s="217"/>
      <c r="DJ312" s="125"/>
      <c r="DK312" s="125"/>
      <c r="DL312" s="125"/>
      <c r="DM312" s="125"/>
      <c r="DN312" s="125"/>
      <c r="DO312" s="125"/>
      <c r="DP312" s="125"/>
      <c r="DQ312" s="125"/>
      <c r="DR312" s="125"/>
      <c r="DS312" s="125"/>
      <c r="DT312" s="125"/>
      <c r="DU312" s="125"/>
      <c r="DV312" s="125"/>
      <c r="DW312" s="125"/>
      <c r="DX312" s="217"/>
      <c r="DY312" s="217"/>
      <c r="DZ312" s="217"/>
      <c r="EA312" s="217"/>
      <c r="EB312" s="270" t="s">
        <v>455</v>
      </c>
      <c r="EC312" s="217"/>
      <c r="ED312" s="217"/>
      <c r="EE312" s="217"/>
      <c r="EF312" s="217"/>
      <c r="EG312" s="217"/>
      <c r="EH312" s="217"/>
      <c r="EI312" s="217"/>
      <c r="EJ312" s="217"/>
      <c r="EK312" s="217"/>
      <c r="EL312" s="217"/>
      <c r="EM312" s="217"/>
      <c r="EN312" s="217"/>
      <c r="EO312" s="125"/>
      <c r="EP312" s="125"/>
      <c r="EQ312" s="125"/>
      <c r="ER312" s="125"/>
      <c r="ES312" s="125"/>
      <c r="ET312" s="125"/>
      <c r="EU312" s="125"/>
      <c r="EV312" s="125"/>
      <c r="EW312" s="125"/>
      <c r="EX312" s="125"/>
      <c r="EY312" s="125"/>
      <c r="EZ312" s="125"/>
      <c r="FA312" s="125"/>
      <c r="FB312" s="125"/>
      <c r="FC312" s="217"/>
      <c r="FD312" s="217"/>
      <c r="FE312" s="217"/>
      <c r="FF312" s="270" t="s">
        <v>455</v>
      </c>
      <c r="FG312" s="217"/>
      <c r="FH312" s="217"/>
      <c r="FI312" s="217"/>
      <c r="FJ312" s="217"/>
      <c r="FK312" s="217"/>
      <c r="FL312" s="217"/>
      <c r="FM312" s="217"/>
      <c r="FN312" s="217"/>
      <c r="FO312" s="217"/>
      <c r="FP312" s="217"/>
      <c r="FQ312" s="217"/>
      <c r="FR312" s="217"/>
      <c r="FS312" s="217"/>
      <c r="FT312" s="217"/>
      <c r="FU312" s="217"/>
      <c r="FV312" s="217"/>
      <c r="FW312" s="217"/>
      <c r="FX312" s="217"/>
      <c r="FY312" s="217"/>
      <c r="FZ312" s="217"/>
      <c r="GA312" s="217"/>
      <c r="GB312" s="217"/>
      <c r="GC312" s="217"/>
      <c r="GD312" s="217"/>
      <c r="GE312" s="217"/>
      <c r="GF312" s="217"/>
      <c r="GG312" s="217"/>
      <c r="GH312" s="217"/>
      <c r="GI312" s="217"/>
      <c r="GJ312" s="217"/>
      <c r="GK312" s="217"/>
      <c r="GL312" s="217"/>
      <c r="GM312" s="217"/>
      <c r="GN312" s="217"/>
      <c r="GO312" s="217"/>
      <c r="GP312" s="217"/>
      <c r="GQ312" s="217"/>
      <c r="GR312" s="217"/>
      <c r="GS312" s="217"/>
      <c r="GT312" s="217"/>
      <c r="GU312" s="217"/>
      <c r="GV312" s="217"/>
      <c r="GW312" s="217"/>
      <c r="GX312" s="217"/>
      <c r="GY312" s="217"/>
      <c r="GZ312" s="217"/>
      <c r="HA312" s="217"/>
      <c r="HB312" s="217"/>
      <c r="HC312" s="217"/>
      <c r="HD312" s="270" t="s">
        <v>455</v>
      </c>
      <c r="HE312" s="217"/>
      <c r="HF312" s="217"/>
      <c r="HG312" s="217"/>
      <c r="HH312" s="217"/>
      <c r="HI312" s="217"/>
      <c r="HJ312" s="217"/>
      <c r="HK312" s="217"/>
      <c r="HL312" s="217"/>
      <c r="HM312" s="217"/>
      <c r="HN312" s="217"/>
      <c r="HO312" s="217"/>
      <c r="HP312" s="217"/>
      <c r="HQ312" s="217"/>
      <c r="HR312" s="217"/>
      <c r="HS312" s="217"/>
      <c r="HT312" s="217"/>
      <c r="HU312" s="217"/>
      <c r="HV312" s="217"/>
      <c r="HW312" s="217"/>
      <c r="HX312" s="217"/>
      <c r="HY312" s="217"/>
      <c r="HZ312" s="217"/>
      <c r="IA312" s="217"/>
      <c r="IB312" s="217"/>
      <c r="IC312" s="217"/>
      <c r="ID312" s="217"/>
      <c r="IE312" s="217"/>
      <c r="IF312" s="217"/>
      <c r="IG312" s="217"/>
      <c r="IH312" s="217"/>
      <c r="II312" s="217"/>
      <c r="IJ312" s="217"/>
      <c r="IK312" s="217"/>
      <c r="IL312" s="217"/>
      <c r="IM312" s="217"/>
      <c r="IN312" s="217"/>
      <c r="IO312" s="217"/>
      <c r="IP312" s="217"/>
      <c r="IQ312" s="217"/>
      <c r="IR312" s="217"/>
      <c r="IS312" s="270" t="s">
        <v>455</v>
      </c>
      <c r="IT312" s="217"/>
      <c r="IU312" s="217"/>
      <c r="IV312" s="217"/>
      <c r="IW312" s="217"/>
      <c r="IX312" s="217"/>
      <c r="IY312" s="217"/>
      <c r="IZ312" s="217"/>
      <c r="JA312" s="217"/>
      <c r="JB312" s="217"/>
      <c r="JC312" s="217"/>
      <c r="JD312" s="217"/>
      <c r="JE312" s="217"/>
      <c r="JF312" s="217"/>
      <c r="JG312" s="217"/>
      <c r="JH312" s="217"/>
      <c r="JI312" s="217"/>
      <c r="JJ312" s="217"/>
      <c r="JK312" s="217"/>
      <c r="JL312" s="217"/>
      <c r="JM312" s="217"/>
      <c r="JN312" s="217"/>
      <c r="JO312" s="217"/>
      <c r="JP312" s="217"/>
      <c r="JQ312" s="217"/>
      <c r="JR312" s="217"/>
      <c r="JS312" s="217"/>
      <c r="JT312" s="217"/>
      <c r="JU312" s="217"/>
      <c r="JV312" s="217"/>
      <c r="JW312" s="217"/>
      <c r="JX312" s="217"/>
      <c r="JY312" s="217"/>
      <c r="JZ312" s="217"/>
      <c r="KA312" s="217"/>
      <c r="KB312" s="217"/>
      <c r="KC312" s="217"/>
      <c r="KD312" s="217"/>
      <c r="KE312" s="270" t="s">
        <v>455</v>
      </c>
      <c r="KF312" s="217"/>
      <c r="KG312" s="217"/>
      <c r="KH312" s="217"/>
      <c r="KI312" s="217"/>
      <c r="KJ312" s="217"/>
      <c r="KK312" s="217"/>
      <c r="KL312" s="217"/>
      <c r="KM312" s="217"/>
      <c r="KN312" s="217"/>
      <c r="KO312" s="217"/>
      <c r="KP312" s="217"/>
      <c r="KQ312" s="217"/>
      <c r="KR312" s="217"/>
      <c r="KS312" s="217"/>
      <c r="KT312" s="217"/>
      <c r="KU312" s="217"/>
      <c r="KV312" s="217"/>
      <c r="KW312" s="217"/>
      <c r="KX312" s="217"/>
      <c r="KY312" s="217"/>
      <c r="KZ312" s="217"/>
      <c r="LA312" s="217"/>
      <c r="LB312" s="217"/>
      <c r="LC312" s="217"/>
      <c r="LD312" s="217"/>
      <c r="LE312" s="217"/>
      <c r="LF312" s="217"/>
      <c r="LG312" s="217"/>
      <c r="LH312" s="217"/>
      <c r="LI312" s="217"/>
      <c r="LJ312" s="217"/>
      <c r="LK312" s="217"/>
      <c r="LL312" s="217"/>
      <c r="LM312" s="217"/>
      <c r="LN312" s="217"/>
      <c r="LO312" s="217"/>
      <c r="LP312" s="217"/>
      <c r="LQ312" s="217"/>
      <c r="LR312" s="217"/>
      <c r="LS312" s="217"/>
      <c r="LT312" s="270" t="s">
        <v>455</v>
      </c>
      <c r="LU312" s="217"/>
      <c r="LV312" s="217"/>
      <c r="LW312" s="217"/>
      <c r="LX312" s="217"/>
      <c r="LY312" s="217"/>
      <c r="LZ312" s="217"/>
      <c r="MA312" s="217"/>
      <c r="MB312" s="217"/>
      <c r="MC312" s="217"/>
      <c r="MD312" s="217"/>
      <c r="ME312" s="217"/>
      <c r="MF312" s="217"/>
      <c r="MG312" s="217"/>
      <c r="MH312" s="217"/>
      <c r="MI312" s="217"/>
      <c r="MJ312" s="217"/>
      <c r="MK312" s="217"/>
      <c r="ML312" s="217"/>
      <c r="MM312" s="217"/>
      <c r="MN312" s="217"/>
      <c r="MO312" s="217"/>
      <c r="MP312" s="217"/>
      <c r="MQ312" s="217"/>
      <c r="MR312" s="217"/>
      <c r="MS312" s="217"/>
      <c r="MT312" s="217"/>
      <c r="MU312" s="217"/>
      <c r="MV312" s="217"/>
      <c r="MW312" s="217"/>
      <c r="MX312" s="217"/>
      <c r="MY312" s="217"/>
      <c r="MZ312" s="217"/>
      <c r="NA312" s="217"/>
      <c r="NB312" s="217"/>
      <c r="NC312" s="217"/>
      <c r="ND312" s="217"/>
      <c r="NE312" s="217"/>
      <c r="NF312" s="217"/>
      <c r="NG312" s="217"/>
      <c r="NH312" s="217"/>
      <c r="NI312" s="217"/>
      <c r="NJ312" s="217"/>
      <c r="NK312" s="217"/>
      <c r="NL312" s="217"/>
      <c r="NM312" s="217"/>
      <c r="NN312" s="217"/>
      <c r="NO312" s="217"/>
      <c r="NP312" s="217"/>
      <c r="NQ312" s="217"/>
      <c r="NR312" s="217"/>
      <c r="NS312" s="217"/>
      <c r="NT312" s="217"/>
      <c r="NU312" s="217"/>
      <c r="NV312" s="217"/>
      <c r="NW312" s="217"/>
      <c r="NX312" s="217"/>
      <c r="NY312" s="217"/>
      <c r="NZ312" s="217"/>
      <c r="OA312" s="217"/>
      <c r="OB312" s="217"/>
      <c r="OC312" s="217"/>
      <c r="OD312" s="217"/>
      <c r="OE312" s="217"/>
      <c r="OF312" s="217"/>
      <c r="OG312" s="217"/>
      <c r="OH312" s="217"/>
      <c r="OI312" s="217"/>
      <c r="OJ312" s="217"/>
      <c r="OK312" s="217"/>
      <c r="OL312" s="217"/>
      <c r="OM312" s="217"/>
      <c r="ON312" s="217"/>
      <c r="OO312" s="217"/>
      <c r="OP312" s="217"/>
      <c r="OQ312" s="217"/>
      <c r="OR312" s="217"/>
      <c r="OS312" s="267">
        <f>IF(ISERROR(#REF!),0,1)</f>
        <v>0</v>
      </c>
      <c r="OT312" s="267">
        <f t="shared" si="80"/>
        <v>0</v>
      </c>
      <c r="OU312" s="267">
        <f t="shared" si="81"/>
        <v>1</v>
      </c>
      <c r="OV312" s="223"/>
      <c r="OW312" s="223"/>
      <c r="OX312" s="223"/>
      <c r="OY312" s="223"/>
      <c r="OZ312" s="223"/>
      <c r="PA312" s="223"/>
      <c r="PB312" s="223"/>
      <c r="PC312" s="223"/>
      <c r="PD312" s="223"/>
      <c r="PE312" s="223"/>
      <c r="PF312" s="223"/>
      <c r="PG312" s="223"/>
      <c r="PH312" s="223"/>
      <c r="PI312" s="223"/>
      <c r="PJ312" s="223"/>
      <c r="PK312" s="223"/>
      <c r="PL312" s="223"/>
      <c r="PM312" s="223"/>
      <c r="PN312" s="223"/>
      <c r="PO312" s="223"/>
      <c r="PP312" s="223"/>
      <c r="PQ312" s="223"/>
      <c r="PR312" s="223"/>
      <c r="PS312" s="223"/>
      <c r="PT312" s="223"/>
      <c r="PU312" s="223"/>
      <c r="PV312" s="223"/>
      <c r="PW312" s="223"/>
      <c r="PX312" s="223"/>
      <c r="PY312" s="223"/>
      <c r="PZ312" s="223"/>
      <c r="QA312" s="223"/>
      <c r="QB312" s="223"/>
      <c r="QC312" s="223"/>
      <c r="QD312" s="223"/>
      <c r="QE312" s="223"/>
      <c r="QF312" s="223"/>
      <c r="QG312" s="223"/>
      <c r="QH312" s="223"/>
      <c r="QI312" s="223"/>
      <c r="QJ312" s="223"/>
      <c r="QK312" s="223"/>
      <c r="QL312" s="223"/>
      <c r="QM312" s="223"/>
      <c r="QN312" s="223"/>
      <c r="QO312" s="223"/>
      <c r="QP312" s="223"/>
      <c r="QQ312" s="223"/>
      <c r="QR312" s="223"/>
      <c r="QS312" s="223"/>
      <c r="QT312" s="223"/>
      <c r="QU312" s="223"/>
      <c r="QV312" s="223"/>
      <c r="QW312" s="223"/>
      <c r="QX312" s="223"/>
      <c r="QY312" s="223"/>
      <c r="QZ312" s="223"/>
      <c r="RA312" s="223"/>
      <c r="RB312" s="223"/>
      <c r="RC312" s="223"/>
      <c r="RD312" s="223"/>
      <c r="RE312" s="223"/>
      <c r="RF312" s="223"/>
      <c r="RG312" s="223"/>
      <c r="RH312" s="223"/>
      <c r="RI312" s="223"/>
      <c r="RJ312" s="223"/>
      <c r="RK312" s="223"/>
      <c r="RL312" s="223"/>
      <c r="RM312" s="223"/>
      <c r="RN312" s="223"/>
      <c r="RO312" s="223"/>
      <c r="RP312" s="223"/>
      <c r="RQ312" s="223"/>
      <c r="RR312" s="223"/>
      <c r="RS312" s="223"/>
      <c r="RT312" s="223"/>
      <c r="RU312" s="223"/>
      <c r="RV312" s="223"/>
      <c r="RW312" s="223"/>
      <c r="RX312" s="223"/>
      <c r="RY312" s="223"/>
      <c r="RZ312" s="223"/>
      <c r="SA312" s="223"/>
      <c r="SB312" s="223"/>
      <c r="SC312" s="223"/>
      <c r="SD312" s="223"/>
      <c r="SE312" s="223"/>
      <c r="SF312" s="223"/>
      <c r="SG312" s="223"/>
      <c r="SH312" s="223"/>
      <c r="SI312" s="223"/>
      <c r="SJ312" s="223"/>
      <c r="SK312" s="223"/>
      <c r="SL312" s="223"/>
      <c r="SM312" s="223"/>
      <c r="SN312" s="223"/>
      <c r="SO312" s="223"/>
      <c r="SP312" s="223"/>
      <c r="SQ312" s="223"/>
      <c r="SR312" s="223"/>
      <c r="SS312" s="223"/>
      <c r="ST312" s="223"/>
      <c r="SU312" s="223"/>
      <c r="SV312" s="223"/>
      <c r="SW312" s="223"/>
      <c r="SX312" s="223"/>
      <c r="SY312" s="223"/>
      <c r="SZ312" s="223"/>
      <c r="TA312" s="223"/>
      <c r="TB312" s="223"/>
      <c r="TC312" s="223"/>
      <c r="TD312" s="223"/>
      <c r="TE312" s="223"/>
      <c r="TF312" s="223"/>
      <c r="TG312" s="223"/>
      <c r="TH312" s="223"/>
      <c r="TI312" s="223"/>
      <c r="TJ312" s="223"/>
      <c r="TK312" s="223"/>
      <c r="TL312" s="223"/>
      <c r="TM312" s="223"/>
      <c r="TN312" s="223"/>
      <c r="TO312" s="223"/>
      <c r="TP312" s="223"/>
      <c r="TQ312" s="223"/>
      <c r="TR312" s="223"/>
      <c r="TS312" s="223"/>
      <c r="TT312" s="223"/>
      <c r="TU312" s="223"/>
      <c r="TV312" s="223"/>
      <c r="TW312" s="223"/>
      <c r="TX312" s="223"/>
      <c r="TY312" s="223"/>
      <c r="TZ312" s="223"/>
      <c r="UA312" s="223"/>
      <c r="UB312" s="223"/>
      <c r="UC312" s="223"/>
      <c r="UD312" s="223"/>
      <c r="UE312" s="223"/>
      <c r="UF312" s="223"/>
      <c r="UG312" s="223"/>
      <c r="UH312" s="223"/>
      <c r="UI312" s="223"/>
      <c r="UJ312" s="223"/>
      <c r="UK312" s="223"/>
      <c r="UL312" s="223"/>
      <c r="UM312" s="223"/>
      <c r="UN312" s="223"/>
      <c r="UO312" s="223"/>
      <c r="UP312" s="223"/>
      <c r="UQ312" s="223"/>
      <c r="UR312" s="223"/>
      <c r="US312" s="223"/>
      <c r="UT312" s="223"/>
      <c r="UU312" s="223"/>
      <c r="UV312" s="223"/>
      <c r="UW312" s="223"/>
      <c r="UX312" s="223"/>
      <c r="UY312" s="223"/>
      <c r="UZ312" s="223"/>
      <c r="VA312" s="223"/>
      <c r="VB312" s="223"/>
      <c r="VC312" s="223"/>
      <c r="VD312" s="223"/>
      <c r="VE312" s="223"/>
      <c r="VF312" s="223"/>
      <c r="VG312" s="223"/>
      <c r="VH312" s="223"/>
      <c r="VI312" s="223"/>
      <c r="VJ312" s="223"/>
      <c r="VK312" s="223"/>
      <c r="VL312" s="223"/>
      <c r="VM312" s="223"/>
      <c r="VN312" s="223"/>
      <c r="VO312" s="223"/>
      <c r="VP312" s="223"/>
      <c r="VQ312" s="223"/>
      <c r="VR312" s="223"/>
      <c r="VS312" s="223"/>
      <c r="VT312" s="223"/>
      <c r="VU312" s="223"/>
      <c r="VV312" s="223"/>
      <c r="VW312" s="223"/>
      <c r="VX312" s="223"/>
      <c r="VY312" s="223"/>
      <c r="VZ312" s="223"/>
      <c r="WA312" s="223"/>
      <c r="WB312" s="223"/>
      <c r="WC312" s="223"/>
      <c r="WD312" s="223"/>
      <c r="WE312" s="223"/>
      <c r="WF312" s="223"/>
      <c r="WG312" s="223"/>
      <c r="WH312" s="223"/>
      <c r="WI312" s="223"/>
      <c r="WJ312" s="223"/>
      <c r="WK312" s="223"/>
      <c r="WL312" s="223"/>
      <c r="WM312" s="223"/>
      <c r="WN312" s="223"/>
      <c r="WO312" s="223"/>
      <c r="WP312" s="223"/>
      <c r="WQ312" s="223"/>
      <c r="WR312" s="223"/>
      <c r="WS312" s="223"/>
      <c r="WT312" s="223"/>
      <c r="WU312" s="223"/>
      <c r="WV312" s="223"/>
      <c r="WW312" s="223"/>
      <c r="WX312" s="223"/>
      <c r="WY312" s="223"/>
      <c r="WZ312" s="223"/>
      <c r="XA312" s="223"/>
      <c r="XB312" s="223"/>
      <c r="XC312" s="223"/>
      <c r="XD312" s="223"/>
      <c r="XE312" s="223"/>
      <c r="XF312" s="223"/>
      <c r="XG312" s="223"/>
      <c r="XH312" s="223"/>
      <c r="XI312" s="223"/>
      <c r="XJ312" s="223"/>
      <c r="XK312" s="223"/>
      <c r="XL312" s="223"/>
      <c r="XM312" s="223"/>
      <c r="XN312" s="223"/>
      <c r="XO312" s="223"/>
      <c r="XP312" s="223"/>
      <c r="XQ312" s="223"/>
      <c r="XR312" s="223"/>
      <c r="XS312" s="223"/>
      <c r="XT312" s="223"/>
      <c r="XU312" s="223"/>
      <c r="XV312" s="223"/>
      <c r="XW312" s="223"/>
      <c r="XX312" s="223"/>
      <c r="XY312" s="223"/>
      <c r="XZ312" s="223"/>
      <c r="YA312" s="223"/>
      <c r="YB312" s="223"/>
      <c r="YC312" s="223"/>
      <c r="YD312" s="223"/>
      <c r="YE312" s="223"/>
      <c r="YF312" s="223"/>
      <c r="YG312" s="223"/>
      <c r="YH312" s="223"/>
      <c r="YI312" s="223"/>
      <c r="YJ312" s="223"/>
      <c r="YK312" s="223"/>
      <c r="YL312" s="223"/>
      <c r="YM312" s="223"/>
      <c r="YN312" s="223"/>
      <c r="YO312" s="223"/>
      <c r="YP312" s="223"/>
      <c r="YQ312" s="223"/>
      <c r="YR312" s="223"/>
      <c r="YS312" s="223"/>
      <c r="YT312" s="223"/>
      <c r="YU312" s="223"/>
      <c r="YV312" s="223"/>
      <c r="YW312" s="223"/>
      <c r="YX312" s="223"/>
      <c r="YY312" s="223"/>
      <c r="YZ312" s="223"/>
      <c r="ZA312" s="223"/>
      <c r="ZB312" s="223"/>
      <c r="ZC312" s="223"/>
      <c r="ZD312" s="223"/>
      <c r="ZE312" s="223"/>
      <c r="ZF312" s="223"/>
      <c r="ZG312" s="223"/>
      <c r="ZH312" s="223"/>
      <c r="ZI312" s="223"/>
      <c r="ZJ312" s="223"/>
      <c r="ZK312" s="223"/>
      <c r="ZL312" s="223"/>
      <c r="ZM312" s="223"/>
      <c r="ZN312" s="223"/>
      <c r="ZO312" s="223"/>
      <c r="ZP312" s="223"/>
      <c r="ZQ312" s="223"/>
      <c r="ZR312" s="223"/>
      <c r="ZS312" s="223"/>
      <c r="ZT312" s="223"/>
      <c r="ZU312" s="223"/>
      <c r="ZV312" s="223"/>
      <c r="ZW312" s="223"/>
      <c r="ZX312" s="223"/>
      <c r="ZY312" s="223"/>
      <c r="ZZ312" s="223"/>
      <c r="AAA312" s="223"/>
      <c r="AAB312" s="223"/>
      <c r="AAC312" s="223"/>
      <c r="AAD312" s="223"/>
      <c r="AAE312" s="223"/>
      <c r="AAF312" s="223"/>
      <c r="AAG312" s="223"/>
      <c r="AAH312" s="223"/>
      <c r="AAI312" s="223"/>
      <c r="AAJ312" s="223"/>
      <c r="AAK312" s="223"/>
      <c r="AAL312" s="223"/>
      <c r="AAM312" s="223"/>
      <c r="AAN312" s="223"/>
      <c r="AAO312" s="223"/>
      <c r="AAP312" s="223"/>
      <c r="AAQ312" s="223"/>
      <c r="AAR312" s="223"/>
      <c r="AAS312" s="223"/>
      <c r="AAT312" s="223"/>
      <c r="AAU312" s="223"/>
      <c r="AAV312" s="223"/>
      <c r="AAW312" s="223"/>
      <c r="AAX312" s="223"/>
      <c r="AAY312" s="223"/>
      <c r="AAZ312" s="223"/>
      <c r="ABA312" s="223"/>
      <c r="ABB312" s="223"/>
      <c r="ABC312" s="223"/>
      <c r="ABD312" s="223"/>
      <c r="ABE312" s="223"/>
      <c r="ABF312" s="223"/>
      <c r="ABG312" s="223"/>
      <c r="ABH312" s="223"/>
      <c r="ABI312" s="223"/>
      <c r="ABJ312" s="223"/>
      <c r="ABK312" s="223"/>
      <c r="ABL312" s="223"/>
      <c r="ABM312" s="223"/>
      <c r="ABN312" s="223"/>
      <c r="ABO312" s="223"/>
      <c r="ABP312" s="223"/>
      <c r="ABQ312" s="223"/>
      <c r="ABR312" s="223"/>
      <c r="ABS312" s="223"/>
      <c r="ABT312" s="223"/>
      <c r="ABU312" s="223"/>
      <c r="ABV312" s="223"/>
      <c r="ABW312" s="223"/>
      <c r="ABX312" s="223"/>
      <c r="ABY312" s="223"/>
      <c r="ABZ312" s="223"/>
      <c r="ACA312" s="223"/>
      <c r="ACB312" s="223"/>
      <c r="ACC312" s="223"/>
      <c r="ACD312" s="223"/>
      <c r="ACE312" s="223"/>
      <c r="ACF312" s="223"/>
      <c r="ACG312" s="223"/>
      <c r="ACH312" s="223"/>
      <c r="ACI312" s="223"/>
      <c r="ACJ312" s="223"/>
      <c r="ACK312" s="223"/>
      <c r="ACL312" s="223"/>
      <c r="ACM312" s="223"/>
      <c r="ACN312" s="223"/>
      <c r="ACO312" s="223"/>
      <c r="ACP312" s="223"/>
      <c r="ACQ312" s="223"/>
      <c r="ACR312" s="223"/>
      <c r="ACS312" s="223"/>
      <c r="ACT312" s="223"/>
      <c r="ACU312" s="223"/>
      <c r="ACV312" s="223"/>
      <c r="ACW312" s="223"/>
      <c r="ACX312" s="223"/>
      <c r="ACY312" s="223"/>
      <c r="ACZ312" s="223"/>
      <c r="ADA312" s="223"/>
      <c r="ADB312" s="223"/>
      <c r="ADC312" s="223"/>
      <c r="ADD312" s="223"/>
      <c r="ADE312" s="223"/>
      <c r="ADF312" s="223"/>
      <c r="ADG312" s="223"/>
      <c r="ADH312" s="223"/>
      <c r="ADI312" s="223"/>
      <c r="ADJ312" s="223"/>
      <c r="ADK312" s="223"/>
      <c r="ADL312" s="223"/>
      <c r="ADM312" s="223"/>
      <c r="ADN312" s="223"/>
      <c r="ADO312" s="223"/>
      <c r="ADP312" s="223"/>
      <c r="ADQ312" s="223"/>
      <c r="ADR312" s="223"/>
      <c r="ADS312" s="223"/>
      <c r="ADT312" s="223"/>
      <c r="ADU312" s="223"/>
      <c r="ADV312" s="223"/>
      <c r="ADW312" s="223"/>
      <c r="ADX312" s="223"/>
      <c r="ADY312" s="223"/>
      <c r="ADZ312" s="223"/>
      <c r="AEA312" s="223"/>
      <c r="AEB312" s="223"/>
      <c r="AEC312" s="223"/>
      <c r="AED312" s="223"/>
      <c r="AEE312" s="223"/>
      <c r="AEF312" s="223"/>
      <c r="AEG312" s="223"/>
      <c r="AEH312" s="223"/>
      <c r="AEI312" s="223"/>
      <c r="AEJ312" s="223"/>
      <c r="AEK312" s="223"/>
      <c r="AEL312" s="223"/>
      <c r="AEM312" s="223"/>
      <c r="AEN312" s="223"/>
      <c r="AEO312" s="223"/>
      <c r="AEP312" s="223"/>
      <c r="AEQ312" s="223"/>
      <c r="AER312" s="223"/>
      <c r="AES312" s="223"/>
      <c r="AET312" s="223"/>
      <c r="AEU312" s="223"/>
      <c r="AEV312" s="223"/>
      <c r="AEW312" s="223"/>
      <c r="AEX312" s="223"/>
      <c r="AEY312" s="223"/>
      <c r="AEZ312" s="223"/>
      <c r="AFA312" s="223"/>
      <c r="AFB312" s="223"/>
      <c r="AFC312" s="223"/>
      <c r="AFD312" s="223"/>
      <c r="AFE312" s="223"/>
      <c r="AFF312" s="223"/>
      <c r="AFG312" s="223"/>
      <c r="AFH312" s="223"/>
      <c r="AFI312" s="223"/>
      <c r="AFJ312" s="223"/>
      <c r="AFK312" s="223"/>
      <c r="AFL312" s="223"/>
      <c r="AFM312" s="223"/>
      <c r="AFN312" s="223"/>
      <c r="AFO312" s="223"/>
      <c r="AFP312" s="223"/>
      <c r="AFQ312" s="223"/>
      <c r="AFR312" s="223"/>
      <c r="AFS312" s="223"/>
      <c r="AFT312" s="223"/>
    </row>
    <row r="313" spans="1:852" s="64" customFormat="1">
      <c r="A313" s="267" t="s">
        <v>1627</v>
      </c>
      <c r="B313" s="579" t="s">
        <v>10747</v>
      </c>
      <c r="C313" s="260" t="s">
        <v>3028</v>
      </c>
      <c r="D313" s="260" t="s">
        <v>173</v>
      </c>
      <c r="E313" s="208">
        <v>6</v>
      </c>
      <c r="F313" s="208">
        <v>2</v>
      </c>
      <c r="G313" s="90" t="s">
        <v>384</v>
      </c>
      <c r="H313" s="270" t="s">
        <v>455</v>
      </c>
      <c r="I313" s="270" t="s">
        <v>455</v>
      </c>
      <c r="J313" s="270">
        <v>7</v>
      </c>
      <c r="K313" s="270" t="s">
        <v>455</v>
      </c>
      <c r="L313" s="267"/>
      <c r="M313" s="267"/>
      <c r="N313" s="270"/>
      <c r="O313" s="270" t="s">
        <v>237</v>
      </c>
      <c r="P313" s="267">
        <v>10</v>
      </c>
      <c r="Q313" s="267">
        <v>55</v>
      </c>
      <c r="R313" s="267">
        <v>50</v>
      </c>
      <c r="S313" s="270" t="s">
        <v>455</v>
      </c>
      <c r="T313" s="270"/>
      <c r="U313" s="113"/>
      <c r="V313" s="113"/>
      <c r="W313" s="113"/>
      <c r="X313" s="113"/>
      <c r="Y313" s="113"/>
      <c r="Z313" s="113"/>
      <c r="AA313" s="113"/>
      <c r="AB313" s="113"/>
      <c r="AC313" s="113"/>
      <c r="AD313" s="113"/>
      <c r="AE313" s="114"/>
      <c r="AF313" s="113"/>
      <c r="AG313" s="113"/>
      <c r="AH313" s="113"/>
      <c r="AI313" s="267">
        <v>99</v>
      </c>
      <c r="AJ313" s="579">
        <f t="shared" si="78"/>
        <v>92</v>
      </c>
      <c r="AK313" s="267" t="s">
        <v>455</v>
      </c>
      <c r="AL313" s="90" t="s">
        <v>3011</v>
      </c>
      <c r="AM313" s="270" t="s">
        <v>455</v>
      </c>
      <c r="AN313" s="270" t="s">
        <v>455</v>
      </c>
      <c r="AO313" s="270">
        <v>6</v>
      </c>
      <c r="AP313" s="270" t="s">
        <v>455</v>
      </c>
      <c r="AQ313" s="267"/>
      <c r="AR313" s="267"/>
      <c r="AS313" s="267"/>
      <c r="AT313" s="270" t="s">
        <v>237</v>
      </c>
      <c r="AU313" s="267">
        <v>10</v>
      </c>
      <c r="AV313" s="267">
        <v>42</v>
      </c>
      <c r="AW313" s="267">
        <v>50</v>
      </c>
      <c r="AX313" s="270" t="s">
        <v>455</v>
      </c>
      <c r="AY313" s="267"/>
      <c r="AZ313" s="114"/>
      <c r="BA313" s="114"/>
      <c r="BB313" s="114"/>
      <c r="BC313" s="114"/>
      <c r="BD313" s="114"/>
      <c r="BE313" s="114"/>
      <c r="BF313" s="114"/>
      <c r="BG313" s="114"/>
      <c r="BH313" s="114"/>
      <c r="BI313" s="114"/>
      <c r="BJ313" s="114"/>
      <c r="BK313" s="114"/>
      <c r="BL313" s="114"/>
      <c r="BM313" s="114"/>
      <c r="BN313" s="270">
        <v>101</v>
      </c>
      <c r="BO313" s="580">
        <f t="shared" si="79"/>
        <v>95</v>
      </c>
      <c r="BP313" s="270" t="s">
        <v>455</v>
      </c>
      <c r="BQ313" s="90"/>
      <c r="BR313" s="270" t="s">
        <v>455</v>
      </c>
      <c r="BS313" s="267"/>
      <c r="BT313" s="267"/>
      <c r="BU313" s="267"/>
      <c r="BV313" s="267"/>
      <c r="BW313" s="267"/>
      <c r="BX313" s="267"/>
      <c r="BY313" s="267"/>
      <c r="BZ313" s="267"/>
      <c r="CA313" s="267"/>
      <c r="CB313" s="267"/>
      <c r="CC313" s="267"/>
      <c r="CD313" s="267"/>
      <c r="CE313" s="114"/>
      <c r="CF313" s="114"/>
      <c r="CG313" s="114"/>
      <c r="CH313" s="114"/>
      <c r="CI313" s="114"/>
      <c r="CJ313" s="114"/>
      <c r="CK313" s="114"/>
      <c r="CL313" s="114"/>
      <c r="CM313" s="114"/>
      <c r="CN313" s="114"/>
      <c r="CO313" s="114"/>
      <c r="CP313" s="114"/>
      <c r="CQ313" s="114"/>
      <c r="CR313" s="114"/>
      <c r="CS313" s="267"/>
      <c r="CT313" s="267"/>
      <c r="CU313" s="267"/>
      <c r="CV313" s="270"/>
      <c r="CW313" s="270" t="s">
        <v>455</v>
      </c>
      <c r="CX313" s="270"/>
      <c r="CY313" s="267"/>
      <c r="CZ313" s="267"/>
      <c r="DA313" s="267"/>
      <c r="DB313" s="267"/>
      <c r="DC313" s="267"/>
      <c r="DD313" s="267"/>
      <c r="DE313" s="267"/>
      <c r="DF313" s="267"/>
      <c r="DG313" s="267"/>
      <c r="DH313" s="267"/>
      <c r="DI313" s="267"/>
      <c r="DJ313" s="113"/>
      <c r="DK313" s="113"/>
      <c r="DL313" s="113"/>
      <c r="DM313" s="113"/>
      <c r="DN313" s="113"/>
      <c r="DO313" s="113"/>
      <c r="DP313" s="113"/>
      <c r="DQ313" s="113"/>
      <c r="DR313" s="113"/>
      <c r="DS313" s="113"/>
      <c r="DT313" s="113"/>
      <c r="DU313" s="113"/>
      <c r="DV313" s="113"/>
      <c r="DW313" s="113"/>
      <c r="DX313" s="267"/>
      <c r="DY313" s="267"/>
      <c r="DZ313" s="267"/>
      <c r="EA313" s="267"/>
      <c r="EB313" s="270" t="s">
        <v>455</v>
      </c>
      <c r="EC313" s="267"/>
      <c r="ED313" s="267"/>
      <c r="EE313" s="267"/>
      <c r="EF313" s="267"/>
      <c r="EG313" s="267"/>
      <c r="EH313" s="267"/>
      <c r="EI313" s="267"/>
      <c r="EJ313" s="267"/>
      <c r="EK313" s="267"/>
      <c r="EL313" s="267"/>
      <c r="EM313" s="267"/>
      <c r="EN313" s="267"/>
      <c r="EO313" s="113"/>
      <c r="EP313" s="113"/>
      <c r="EQ313" s="113"/>
      <c r="ER313" s="113"/>
      <c r="ES313" s="113"/>
      <c r="ET313" s="113"/>
      <c r="EU313" s="113"/>
      <c r="EV313" s="113"/>
      <c r="EW313" s="113"/>
      <c r="EX313" s="113"/>
      <c r="EY313" s="113"/>
      <c r="EZ313" s="113"/>
      <c r="FA313" s="113"/>
      <c r="FB313" s="113"/>
      <c r="FC313" s="267"/>
      <c r="FD313" s="267"/>
      <c r="FE313" s="267"/>
      <c r="FF313" s="270" t="s">
        <v>455</v>
      </c>
      <c r="FG313" s="267"/>
      <c r="FH313" s="267"/>
      <c r="FI313" s="267"/>
      <c r="FJ313" s="267"/>
      <c r="FK313" s="267"/>
      <c r="FL313" s="267"/>
      <c r="FM313" s="267"/>
      <c r="FN313" s="267"/>
      <c r="FO313" s="267"/>
      <c r="FP313" s="267"/>
      <c r="FQ313" s="267"/>
      <c r="FR313" s="267"/>
      <c r="FS313" s="267"/>
      <c r="FT313" s="267"/>
      <c r="FU313" s="267"/>
      <c r="FV313" s="267"/>
      <c r="FW313" s="267"/>
      <c r="FX313" s="267"/>
      <c r="FY313" s="267"/>
      <c r="FZ313" s="267"/>
      <c r="GA313" s="267"/>
      <c r="GB313" s="267"/>
      <c r="GC313" s="267"/>
      <c r="GD313" s="267"/>
      <c r="GE313" s="267"/>
      <c r="GF313" s="267"/>
      <c r="GG313" s="267"/>
      <c r="GH313" s="267"/>
      <c r="GI313" s="267"/>
      <c r="GJ313" s="267"/>
      <c r="GK313" s="267"/>
      <c r="GL313" s="267"/>
      <c r="GM313" s="267"/>
      <c r="GN313" s="267"/>
      <c r="GO313" s="267"/>
      <c r="GP313" s="267"/>
      <c r="GQ313" s="267"/>
      <c r="GR313" s="267"/>
      <c r="GS313" s="267"/>
      <c r="GT313" s="267"/>
      <c r="GU313" s="267"/>
      <c r="GV313" s="267"/>
      <c r="GW313" s="267"/>
      <c r="GX313" s="267"/>
      <c r="GY313" s="267"/>
      <c r="GZ313" s="267"/>
      <c r="HA313" s="267"/>
      <c r="HB313" s="267"/>
      <c r="HC313" s="267"/>
      <c r="HD313" s="270" t="s">
        <v>455</v>
      </c>
      <c r="HE313" s="267"/>
      <c r="HF313" s="267"/>
      <c r="HG313" s="267"/>
      <c r="HH313" s="267"/>
      <c r="HI313" s="267"/>
      <c r="HJ313" s="267"/>
      <c r="HK313" s="267"/>
      <c r="HL313" s="267"/>
      <c r="HM313" s="267"/>
      <c r="HN313" s="267"/>
      <c r="HO313" s="267"/>
      <c r="HP313" s="267"/>
      <c r="HQ313" s="267"/>
      <c r="HR313" s="267"/>
      <c r="HS313" s="267"/>
      <c r="HT313" s="267"/>
      <c r="HU313" s="267"/>
      <c r="HV313" s="267"/>
      <c r="HW313" s="267"/>
      <c r="HX313" s="267"/>
      <c r="HY313" s="267"/>
      <c r="HZ313" s="267"/>
      <c r="IA313" s="267"/>
      <c r="IB313" s="267"/>
      <c r="IC313" s="267"/>
      <c r="ID313" s="267"/>
      <c r="IE313" s="267"/>
      <c r="IF313" s="267"/>
      <c r="IG313" s="267"/>
      <c r="IH313" s="267"/>
      <c r="II313" s="267"/>
      <c r="IJ313" s="267"/>
      <c r="IK313" s="267"/>
      <c r="IL313" s="267"/>
      <c r="IM313" s="267"/>
      <c r="IN313" s="267"/>
      <c r="IO313" s="267"/>
      <c r="IP313" s="267"/>
      <c r="IQ313" s="267"/>
      <c r="IR313" s="267"/>
      <c r="IS313" s="270" t="s">
        <v>455</v>
      </c>
      <c r="IT313" s="267"/>
      <c r="IU313" s="267"/>
      <c r="IV313" s="267"/>
      <c r="IW313" s="267"/>
      <c r="IX313" s="267"/>
      <c r="IY313" s="267"/>
      <c r="IZ313" s="267"/>
      <c r="JA313" s="267"/>
      <c r="JB313" s="267"/>
      <c r="JC313" s="267"/>
      <c r="JD313" s="267"/>
      <c r="JE313" s="267"/>
      <c r="JF313" s="267"/>
      <c r="JG313" s="267"/>
      <c r="JH313" s="267"/>
      <c r="JI313" s="267"/>
      <c r="JJ313" s="267"/>
      <c r="JK313" s="267"/>
      <c r="JL313" s="267"/>
      <c r="JM313" s="267"/>
      <c r="JN313" s="267"/>
      <c r="JO313" s="267"/>
      <c r="JP313" s="267"/>
      <c r="JQ313" s="267"/>
      <c r="JR313" s="267"/>
      <c r="JS313" s="267"/>
      <c r="JT313" s="267"/>
      <c r="JU313" s="267"/>
      <c r="JV313" s="267"/>
      <c r="JW313" s="267"/>
      <c r="JX313" s="267"/>
      <c r="JY313" s="267"/>
      <c r="JZ313" s="267"/>
      <c r="KA313" s="267"/>
      <c r="KB313" s="267"/>
      <c r="KC313" s="267"/>
      <c r="KD313" s="267"/>
      <c r="KE313" s="270" t="s">
        <v>455</v>
      </c>
      <c r="KF313" s="267"/>
      <c r="KG313" s="267"/>
      <c r="KH313" s="267"/>
      <c r="KI313" s="267"/>
      <c r="KJ313" s="267"/>
      <c r="KK313" s="267"/>
      <c r="KL313" s="267"/>
      <c r="KM313" s="267"/>
      <c r="KN313" s="267"/>
      <c r="KO313" s="267"/>
      <c r="KP313" s="267"/>
      <c r="KQ313" s="267"/>
      <c r="KR313" s="267"/>
      <c r="KS313" s="267"/>
      <c r="KT313" s="267"/>
      <c r="KU313" s="267"/>
      <c r="KV313" s="267"/>
      <c r="KW313" s="267"/>
      <c r="KX313" s="267"/>
      <c r="KY313" s="267"/>
      <c r="KZ313" s="267"/>
      <c r="LA313" s="267"/>
      <c r="LB313" s="267"/>
      <c r="LC313" s="267"/>
      <c r="LD313" s="267"/>
      <c r="LE313" s="267"/>
      <c r="LF313" s="267"/>
      <c r="LG313" s="267"/>
      <c r="LH313" s="267"/>
      <c r="LI313" s="267"/>
      <c r="LJ313" s="267"/>
      <c r="LK313" s="267"/>
      <c r="LL313" s="267"/>
      <c r="LM313" s="267"/>
      <c r="LN313" s="267"/>
      <c r="LO313" s="267"/>
      <c r="LP313" s="267"/>
      <c r="LQ313" s="267"/>
      <c r="LR313" s="267"/>
      <c r="LS313" s="267"/>
      <c r="LT313" s="270" t="s">
        <v>455</v>
      </c>
      <c r="LU313" s="267"/>
      <c r="LV313" s="267"/>
      <c r="LW313" s="267"/>
      <c r="LX313" s="267"/>
      <c r="LY313" s="267"/>
      <c r="LZ313" s="267"/>
      <c r="MA313" s="267"/>
      <c r="MB313" s="267"/>
      <c r="MC313" s="267"/>
      <c r="MD313" s="267"/>
      <c r="ME313" s="267"/>
      <c r="MF313" s="267"/>
      <c r="MG313" s="267"/>
      <c r="MH313" s="267"/>
      <c r="MI313" s="267"/>
      <c r="MJ313" s="267"/>
      <c r="MK313" s="267"/>
      <c r="ML313" s="267"/>
      <c r="MM313" s="267"/>
      <c r="MN313" s="267"/>
      <c r="MO313" s="267"/>
      <c r="MP313" s="267"/>
      <c r="MQ313" s="267"/>
      <c r="MR313" s="267"/>
      <c r="MS313" s="267"/>
      <c r="MT313" s="267"/>
      <c r="MU313" s="267"/>
      <c r="MV313" s="267"/>
      <c r="MW313" s="267"/>
      <c r="MX313" s="267"/>
      <c r="MY313" s="267"/>
      <c r="MZ313" s="267"/>
      <c r="NA313" s="267"/>
      <c r="NB313" s="267"/>
      <c r="NC313" s="267"/>
      <c r="ND313" s="267"/>
      <c r="NE313" s="267"/>
      <c r="NF313" s="267"/>
      <c r="NG313" s="267"/>
      <c r="NH313" s="267"/>
      <c r="NI313" s="267"/>
      <c r="NJ313" s="267"/>
      <c r="NK313" s="267"/>
      <c r="NL313" s="267"/>
      <c r="NM313" s="267"/>
      <c r="NN313" s="267"/>
      <c r="NO313" s="267"/>
      <c r="NP313" s="267"/>
      <c r="NQ313" s="267"/>
      <c r="NR313" s="267"/>
      <c r="NS313" s="267"/>
      <c r="NT313" s="267"/>
      <c r="NU313" s="267"/>
      <c r="NV313" s="267"/>
      <c r="NW313" s="267"/>
      <c r="NX313" s="267"/>
      <c r="NY313" s="267"/>
      <c r="NZ313" s="267"/>
      <c r="OA313" s="267"/>
      <c r="OB313" s="267"/>
      <c r="OC313" s="267"/>
      <c r="OD313" s="267"/>
      <c r="OE313" s="267"/>
      <c r="OF313" s="267"/>
      <c r="OG313" s="267"/>
      <c r="OH313" s="267"/>
      <c r="OI313" s="267"/>
      <c r="OJ313" s="267"/>
      <c r="OK313" s="267"/>
      <c r="OL313" s="267"/>
      <c r="OM313" s="267"/>
      <c r="ON313" s="267"/>
      <c r="OO313" s="267"/>
      <c r="OP313" s="267"/>
      <c r="OQ313" s="267"/>
      <c r="OR313" s="267"/>
      <c r="OS313" s="267">
        <f>IF(ISERROR(#REF!),0,1)</f>
        <v>0</v>
      </c>
      <c r="OT313" s="267">
        <f t="shared" si="80"/>
        <v>1</v>
      </c>
      <c r="OU313" s="267">
        <f t="shared" si="81"/>
        <v>0</v>
      </c>
      <c r="OV313" s="223"/>
      <c r="OW313" s="223"/>
      <c r="OX313" s="223"/>
      <c r="OY313" s="223"/>
      <c r="OZ313" s="223"/>
      <c r="PA313" s="223"/>
      <c r="PB313" s="223"/>
      <c r="PC313" s="223"/>
      <c r="PD313" s="223"/>
      <c r="PE313" s="223"/>
      <c r="PF313" s="223"/>
      <c r="PG313" s="223"/>
      <c r="PH313" s="223"/>
      <c r="PI313" s="223"/>
      <c r="PJ313" s="223"/>
      <c r="PK313" s="223"/>
      <c r="PL313" s="223"/>
      <c r="PM313" s="223"/>
      <c r="PN313" s="223"/>
      <c r="PO313" s="223"/>
      <c r="PP313" s="223"/>
      <c r="PQ313" s="223"/>
      <c r="PR313" s="223"/>
      <c r="PS313" s="223"/>
      <c r="PT313" s="223"/>
      <c r="PU313" s="223"/>
      <c r="PV313" s="223"/>
      <c r="PW313" s="223"/>
      <c r="PX313" s="223"/>
      <c r="PY313" s="223"/>
      <c r="PZ313" s="223"/>
      <c r="QA313" s="223"/>
      <c r="QB313" s="223"/>
      <c r="QC313" s="223"/>
      <c r="QD313" s="223"/>
      <c r="QE313" s="223"/>
      <c r="QF313" s="223"/>
      <c r="QG313" s="223"/>
      <c r="QH313" s="223"/>
      <c r="QI313" s="223"/>
      <c r="QJ313" s="223"/>
      <c r="QK313" s="223"/>
      <c r="QL313" s="223"/>
      <c r="QM313" s="223"/>
      <c r="QN313" s="223"/>
      <c r="QO313" s="223"/>
      <c r="QP313" s="223"/>
      <c r="QQ313" s="223"/>
      <c r="QR313" s="223"/>
      <c r="QS313" s="223"/>
      <c r="QT313" s="223"/>
      <c r="QU313" s="223"/>
      <c r="QV313" s="223"/>
      <c r="QW313" s="223"/>
      <c r="QX313" s="223"/>
      <c r="QY313" s="223"/>
      <c r="QZ313" s="223"/>
      <c r="RA313" s="223"/>
      <c r="RB313" s="223"/>
      <c r="RC313" s="223"/>
      <c r="RD313" s="223"/>
      <c r="RE313" s="223"/>
      <c r="RF313" s="223"/>
      <c r="RG313" s="223"/>
      <c r="RH313" s="223"/>
      <c r="RI313" s="223"/>
      <c r="RJ313" s="223"/>
      <c r="RK313" s="223"/>
      <c r="RL313" s="223"/>
      <c r="RM313" s="223"/>
      <c r="RN313" s="223"/>
      <c r="RO313" s="223"/>
      <c r="RP313" s="223"/>
      <c r="RQ313" s="223"/>
      <c r="RR313" s="223"/>
      <c r="RS313" s="223"/>
      <c r="RT313" s="223"/>
      <c r="RU313" s="223"/>
      <c r="RV313" s="223"/>
      <c r="RW313" s="223"/>
      <c r="RX313" s="223"/>
      <c r="RY313" s="223"/>
      <c r="RZ313" s="223"/>
      <c r="SA313" s="223"/>
      <c r="SB313" s="223"/>
      <c r="SC313" s="223"/>
      <c r="SD313" s="223"/>
      <c r="SE313" s="223"/>
      <c r="SF313" s="223"/>
      <c r="SG313" s="223"/>
      <c r="SH313" s="223"/>
      <c r="SI313" s="223"/>
      <c r="SJ313" s="223"/>
      <c r="SK313" s="223"/>
      <c r="SL313" s="223"/>
      <c r="SM313" s="223"/>
      <c r="SN313" s="223"/>
      <c r="SO313" s="223"/>
      <c r="SP313" s="223"/>
      <c r="SQ313" s="223"/>
      <c r="SR313" s="223"/>
      <c r="SS313" s="223"/>
      <c r="ST313" s="223"/>
      <c r="SU313" s="223"/>
      <c r="SV313" s="223"/>
      <c r="SW313" s="223"/>
      <c r="SX313" s="223"/>
      <c r="SY313" s="223"/>
      <c r="SZ313" s="223"/>
      <c r="TA313" s="223"/>
      <c r="TB313" s="223"/>
      <c r="TC313" s="223"/>
      <c r="TD313" s="223"/>
      <c r="TE313" s="223"/>
      <c r="TF313" s="223"/>
      <c r="TG313" s="223"/>
      <c r="TH313" s="223"/>
      <c r="TI313" s="223"/>
      <c r="TJ313" s="223"/>
      <c r="TK313" s="223"/>
      <c r="TL313" s="223"/>
      <c r="TM313" s="223"/>
      <c r="TN313" s="223"/>
      <c r="TO313" s="223"/>
      <c r="TP313" s="223"/>
      <c r="TQ313" s="223"/>
      <c r="TR313" s="223"/>
      <c r="TS313" s="223"/>
      <c r="TT313" s="223"/>
      <c r="TU313" s="223"/>
      <c r="TV313" s="223"/>
      <c r="TW313" s="223"/>
      <c r="TX313" s="223"/>
      <c r="TY313" s="223"/>
      <c r="TZ313" s="223"/>
      <c r="UA313" s="223"/>
      <c r="UB313" s="223"/>
      <c r="UC313" s="223"/>
      <c r="UD313" s="223"/>
      <c r="UE313" s="223"/>
      <c r="UF313" s="223"/>
      <c r="UG313" s="223"/>
      <c r="UH313" s="223"/>
      <c r="UI313" s="223"/>
      <c r="UJ313" s="223"/>
      <c r="UK313" s="223"/>
      <c r="UL313" s="223"/>
      <c r="UM313" s="223"/>
      <c r="UN313" s="223"/>
      <c r="UO313" s="223"/>
      <c r="UP313" s="223"/>
      <c r="UQ313" s="223"/>
      <c r="UR313" s="223"/>
      <c r="US313" s="223"/>
      <c r="UT313" s="223"/>
      <c r="UU313" s="223"/>
      <c r="UV313" s="223"/>
      <c r="UW313" s="223"/>
      <c r="UX313" s="223"/>
      <c r="UY313" s="223"/>
      <c r="UZ313" s="223"/>
      <c r="VA313" s="223"/>
      <c r="VB313" s="223"/>
      <c r="VC313" s="223"/>
      <c r="VD313" s="223"/>
      <c r="VE313" s="223"/>
      <c r="VF313" s="223"/>
      <c r="VG313" s="223"/>
      <c r="VH313" s="223"/>
      <c r="VI313" s="223"/>
      <c r="VJ313" s="223"/>
      <c r="VK313" s="223"/>
      <c r="VL313" s="223"/>
      <c r="VM313" s="223"/>
      <c r="VN313" s="223"/>
      <c r="VO313" s="223"/>
      <c r="VP313" s="223"/>
      <c r="VQ313" s="223"/>
      <c r="VR313" s="223"/>
      <c r="VS313" s="223"/>
      <c r="VT313" s="223"/>
      <c r="VU313" s="223"/>
      <c r="VV313" s="223"/>
      <c r="VW313" s="223"/>
      <c r="VX313" s="223"/>
      <c r="VY313" s="223"/>
      <c r="VZ313" s="223"/>
      <c r="WA313" s="223"/>
      <c r="WB313" s="223"/>
      <c r="WC313" s="223"/>
      <c r="WD313" s="223"/>
      <c r="WE313" s="223"/>
      <c r="WF313" s="223"/>
      <c r="WG313" s="223"/>
      <c r="WH313" s="223"/>
      <c r="WI313" s="223"/>
      <c r="WJ313" s="223"/>
      <c r="WK313" s="223"/>
      <c r="WL313" s="223"/>
      <c r="WM313" s="223"/>
      <c r="WN313" s="223"/>
      <c r="WO313" s="223"/>
      <c r="WP313" s="223"/>
      <c r="WQ313" s="223"/>
      <c r="WR313" s="223"/>
      <c r="WS313" s="223"/>
      <c r="WT313" s="223"/>
      <c r="WU313" s="223"/>
      <c r="WV313" s="223"/>
      <c r="WW313" s="223"/>
      <c r="WX313" s="223"/>
      <c r="WY313" s="223"/>
      <c r="WZ313" s="223"/>
      <c r="XA313" s="223"/>
      <c r="XB313" s="223"/>
      <c r="XC313" s="223"/>
      <c r="XD313" s="223"/>
      <c r="XE313" s="223"/>
      <c r="XF313" s="223"/>
      <c r="XG313" s="223"/>
      <c r="XH313" s="223"/>
      <c r="XI313" s="223"/>
      <c r="XJ313" s="223"/>
      <c r="XK313" s="223"/>
      <c r="XL313" s="223"/>
      <c r="XM313" s="223"/>
      <c r="XN313" s="223"/>
      <c r="XO313" s="223"/>
      <c r="XP313" s="223"/>
      <c r="XQ313" s="223"/>
      <c r="XR313" s="223"/>
      <c r="XS313" s="223"/>
      <c r="XT313" s="223"/>
      <c r="XU313" s="223"/>
      <c r="XV313" s="223"/>
      <c r="XW313" s="223"/>
      <c r="XX313" s="223"/>
      <c r="XY313" s="223"/>
      <c r="XZ313" s="223"/>
      <c r="YA313" s="223"/>
      <c r="YB313" s="223"/>
      <c r="YC313" s="223"/>
      <c r="YD313" s="223"/>
      <c r="YE313" s="223"/>
      <c r="YF313" s="223"/>
      <c r="YG313" s="223"/>
      <c r="YH313" s="223"/>
      <c r="YI313" s="223"/>
      <c r="YJ313" s="223"/>
      <c r="YK313" s="223"/>
      <c r="YL313" s="223"/>
      <c r="YM313" s="223"/>
      <c r="YN313" s="223"/>
      <c r="YO313" s="223"/>
      <c r="YP313" s="223"/>
      <c r="YQ313" s="223"/>
      <c r="YR313" s="223"/>
      <c r="YS313" s="223"/>
      <c r="YT313" s="223"/>
      <c r="YU313" s="223"/>
      <c r="YV313" s="223"/>
      <c r="YW313" s="223"/>
      <c r="YX313" s="223"/>
      <c r="YY313" s="223"/>
      <c r="YZ313" s="223"/>
      <c r="ZA313" s="223"/>
      <c r="ZB313" s="223"/>
      <c r="ZC313" s="223"/>
      <c r="ZD313" s="223"/>
      <c r="ZE313" s="223"/>
      <c r="ZF313" s="223"/>
      <c r="ZG313" s="223"/>
      <c r="ZH313" s="223"/>
      <c r="ZI313" s="223"/>
      <c r="ZJ313" s="223"/>
      <c r="ZK313" s="223"/>
      <c r="ZL313" s="223"/>
      <c r="ZM313" s="223"/>
      <c r="ZN313" s="223"/>
      <c r="ZO313" s="223"/>
      <c r="ZP313" s="223"/>
      <c r="ZQ313" s="223"/>
      <c r="ZR313" s="223"/>
      <c r="ZS313" s="223"/>
      <c r="ZT313" s="223"/>
      <c r="ZU313" s="223"/>
      <c r="ZV313" s="223"/>
      <c r="ZW313" s="223"/>
      <c r="ZX313" s="223"/>
      <c r="ZY313" s="223"/>
      <c r="ZZ313" s="223"/>
      <c r="AAA313" s="223"/>
      <c r="AAB313" s="223"/>
      <c r="AAC313" s="223"/>
      <c r="AAD313" s="223"/>
      <c r="AAE313" s="223"/>
      <c r="AAF313" s="223"/>
      <c r="AAG313" s="223"/>
      <c r="AAH313" s="223"/>
      <c r="AAI313" s="223"/>
      <c r="AAJ313" s="223"/>
      <c r="AAK313" s="223"/>
      <c r="AAL313" s="223"/>
      <c r="AAM313" s="223"/>
      <c r="AAN313" s="223"/>
      <c r="AAO313" s="223"/>
      <c r="AAP313" s="223"/>
      <c r="AAQ313" s="223"/>
      <c r="AAR313" s="223"/>
      <c r="AAS313" s="223"/>
      <c r="AAT313" s="223"/>
      <c r="AAU313" s="223"/>
      <c r="AAV313" s="223"/>
      <c r="AAW313" s="223"/>
      <c r="AAX313" s="223"/>
      <c r="AAY313" s="223"/>
      <c r="AAZ313" s="223"/>
      <c r="ABA313" s="223"/>
      <c r="ABB313" s="223"/>
      <c r="ABC313" s="223"/>
      <c r="ABD313" s="223"/>
      <c r="ABE313" s="223"/>
      <c r="ABF313" s="223"/>
      <c r="ABG313" s="223"/>
      <c r="ABH313" s="223"/>
      <c r="ABI313" s="223"/>
      <c r="ABJ313" s="223"/>
      <c r="ABK313" s="223"/>
      <c r="ABL313" s="223"/>
      <c r="ABM313" s="223"/>
      <c r="ABN313" s="223"/>
      <c r="ABO313" s="223"/>
      <c r="ABP313" s="223"/>
      <c r="ABQ313" s="223"/>
      <c r="ABR313" s="223"/>
      <c r="ABS313" s="223"/>
      <c r="ABT313" s="223"/>
      <c r="ABU313" s="223"/>
      <c r="ABV313" s="223"/>
      <c r="ABW313" s="223"/>
      <c r="ABX313" s="223"/>
      <c r="ABY313" s="223"/>
      <c r="ABZ313" s="223"/>
      <c r="ACA313" s="223"/>
      <c r="ACB313" s="223"/>
      <c r="ACC313" s="223"/>
      <c r="ACD313" s="223"/>
      <c r="ACE313" s="223"/>
      <c r="ACF313" s="223"/>
      <c r="ACG313" s="223"/>
      <c r="ACH313" s="223"/>
      <c r="ACI313" s="223"/>
      <c r="ACJ313" s="223"/>
      <c r="ACK313" s="223"/>
      <c r="ACL313" s="223"/>
      <c r="ACM313" s="223"/>
      <c r="ACN313" s="223"/>
      <c r="ACO313" s="223"/>
      <c r="ACP313" s="223"/>
      <c r="ACQ313" s="223"/>
      <c r="ACR313" s="223"/>
      <c r="ACS313" s="223"/>
      <c r="ACT313" s="223"/>
      <c r="ACU313" s="223"/>
      <c r="ACV313" s="223"/>
      <c r="ACW313" s="223"/>
      <c r="ACX313" s="223"/>
      <c r="ACY313" s="223"/>
      <c r="ACZ313" s="223"/>
      <c r="ADA313" s="223"/>
      <c r="ADB313" s="223"/>
      <c r="ADC313" s="223"/>
      <c r="ADD313" s="223"/>
      <c r="ADE313" s="223"/>
      <c r="ADF313" s="223"/>
      <c r="ADG313" s="223"/>
      <c r="ADH313" s="223"/>
      <c r="ADI313" s="223"/>
      <c r="ADJ313" s="223"/>
      <c r="ADK313" s="223"/>
      <c r="ADL313" s="223"/>
      <c r="ADM313" s="223"/>
      <c r="ADN313" s="223"/>
      <c r="ADO313" s="223"/>
      <c r="ADP313" s="223"/>
      <c r="ADQ313" s="223"/>
      <c r="ADR313" s="223"/>
      <c r="ADS313" s="223"/>
      <c r="ADT313" s="223"/>
      <c r="ADU313" s="223"/>
      <c r="ADV313" s="223"/>
      <c r="ADW313" s="223"/>
      <c r="ADX313" s="223"/>
      <c r="ADY313" s="223"/>
      <c r="ADZ313" s="223"/>
      <c r="AEA313" s="223"/>
      <c r="AEB313" s="223"/>
      <c r="AEC313" s="223"/>
      <c r="AED313" s="223"/>
      <c r="AEE313" s="223"/>
      <c r="AEF313" s="223"/>
      <c r="AEG313" s="223"/>
      <c r="AEH313" s="223"/>
      <c r="AEI313" s="223"/>
      <c r="AEJ313" s="223"/>
      <c r="AEK313" s="223"/>
      <c r="AEL313" s="223"/>
      <c r="AEM313" s="223"/>
      <c r="AEN313" s="223"/>
      <c r="AEO313" s="223"/>
      <c r="AEP313" s="223"/>
      <c r="AEQ313" s="223"/>
      <c r="AER313" s="223"/>
      <c r="AES313" s="223"/>
      <c r="AET313" s="223"/>
      <c r="AEU313" s="223"/>
      <c r="AEV313" s="223"/>
      <c r="AEW313" s="223"/>
      <c r="AEX313" s="223"/>
      <c r="AEY313" s="223"/>
      <c r="AEZ313" s="223"/>
      <c r="AFA313" s="223"/>
      <c r="AFB313" s="223"/>
      <c r="AFC313" s="223"/>
      <c r="AFD313" s="223"/>
      <c r="AFE313" s="223"/>
      <c r="AFF313" s="223"/>
      <c r="AFG313" s="223"/>
      <c r="AFH313" s="223"/>
      <c r="AFI313" s="223"/>
      <c r="AFJ313" s="223"/>
      <c r="AFK313" s="223"/>
      <c r="AFL313" s="223"/>
      <c r="AFM313" s="223"/>
      <c r="AFN313" s="223"/>
      <c r="AFO313" s="223"/>
      <c r="AFP313" s="223"/>
      <c r="AFQ313" s="223"/>
      <c r="AFR313" s="223"/>
      <c r="AFS313" s="223"/>
      <c r="AFT313" s="223"/>
    </row>
    <row r="314" spans="1:852" s="64" customFormat="1">
      <c r="A314" s="267" t="s">
        <v>1559</v>
      </c>
      <c r="B314" s="579" t="s">
        <v>10747</v>
      </c>
      <c r="C314" s="840" t="str">
        <f>IF(Severity!F314&gt;=0.5,"YES","NO")</f>
        <v>NO</v>
      </c>
      <c r="D314" s="840" t="str">
        <f>IF(Severity!G314&gt;=0.5,"YES","NO")</f>
        <v>YES</v>
      </c>
      <c r="E314" s="208">
        <v>6</v>
      </c>
      <c r="F314" s="208">
        <v>2</v>
      </c>
      <c r="G314" s="90" t="s">
        <v>335</v>
      </c>
      <c r="H314" s="270" t="s">
        <v>455</v>
      </c>
      <c r="I314" s="270">
        <v>39</v>
      </c>
      <c r="J314" s="270">
        <v>72</v>
      </c>
      <c r="K314" s="270" t="s">
        <v>602</v>
      </c>
      <c r="L314" s="267">
        <v>21</v>
      </c>
      <c r="M314" s="267">
        <v>71</v>
      </c>
      <c r="N314" s="270">
        <v>7</v>
      </c>
      <c r="O314" s="270" t="s">
        <v>602</v>
      </c>
      <c r="P314" s="267">
        <v>21</v>
      </c>
      <c r="Q314" s="267">
        <v>121</v>
      </c>
      <c r="R314" s="267">
        <v>50</v>
      </c>
      <c r="S314" s="270" t="s">
        <v>602</v>
      </c>
      <c r="T314" s="270">
        <v>21</v>
      </c>
      <c r="U314" s="113"/>
      <c r="V314" s="113"/>
      <c r="W314" s="113">
        <v>24</v>
      </c>
      <c r="X314" s="113">
        <v>4.5</v>
      </c>
      <c r="Y314" s="113"/>
      <c r="Z314" s="113"/>
      <c r="AA314" s="113"/>
      <c r="AB314" s="113"/>
      <c r="AC314" s="113"/>
      <c r="AD314" s="113"/>
      <c r="AE314" s="114"/>
      <c r="AF314" s="113"/>
      <c r="AG314" s="113">
        <v>-10.3</v>
      </c>
      <c r="AH314" s="113">
        <v>7.9</v>
      </c>
      <c r="AI314" s="267">
        <v>336</v>
      </c>
      <c r="AJ314" s="267">
        <f t="shared" si="78"/>
        <v>264</v>
      </c>
      <c r="AK314" s="267">
        <v>264</v>
      </c>
      <c r="AL314" s="270" t="s">
        <v>3011</v>
      </c>
      <c r="AM314" s="270" t="s">
        <v>455</v>
      </c>
      <c r="AN314" s="270">
        <v>29</v>
      </c>
      <c r="AO314" s="270">
        <v>65</v>
      </c>
      <c r="AP314" s="270" t="s">
        <v>602</v>
      </c>
      <c r="AQ314" s="267">
        <v>21</v>
      </c>
      <c r="AR314" s="267">
        <v>43</v>
      </c>
      <c r="AS314" s="267">
        <v>7</v>
      </c>
      <c r="AT314" s="270" t="s">
        <v>602</v>
      </c>
      <c r="AU314" s="267">
        <v>21</v>
      </c>
      <c r="AV314" s="267">
        <v>90</v>
      </c>
      <c r="AW314" s="267">
        <v>50</v>
      </c>
      <c r="AX314" s="267" t="s">
        <v>602</v>
      </c>
      <c r="AY314" s="267">
        <v>21</v>
      </c>
      <c r="AZ314" s="114"/>
      <c r="BA314" s="114"/>
      <c r="BB314" s="114">
        <v>23.7</v>
      </c>
      <c r="BC314" s="114">
        <v>4.4000000000000004</v>
      </c>
      <c r="BD314" s="114"/>
      <c r="BE314" s="114"/>
      <c r="BF314" s="114"/>
      <c r="BG314" s="114"/>
      <c r="BH314" s="114"/>
      <c r="BI314" s="114"/>
      <c r="BJ314" s="114"/>
      <c r="BK314" s="114"/>
      <c r="BL314" s="114">
        <v>-7.9</v>
      </c>
      <c r="BM314" s="114">
        <v>7.3</v>
      </c>
      <c r="BN314" s="270">
        <v>335</v>
      </c>
      <c r="BO314" s="270">
        <f t="shared" si="79"/>
        <v>270</v>
      </c>
      <c r="BP314" s="270">
        <v>270</v>
      </c>
      <c r="BQ314" s="270"/>
      <c r="BR314" s="270" t="s">
        <v>455</v>
      </c>
      <c r="BS314" s="267"/>
      <c r="BT314" s="267"/>
      <c r="BU314" s="267"/>
      <c r="BV314" s="267"/>
      <c r="BW314" s="267"/>
      <c r="BX314" s="267"/>
      <c r="BY314" s="267"/>
      <c r="BZ314" s="267"/>
      <c r="CA314" s="267"/>
      <c r="CB314" s="267"/>
      <c r="CC314" s="267"/>
      <c r="CD314" s="267"/>
      <c r="CE314" s="114"/>
      <c r="CF314" s="114"/>
      <c r="CG314" s="114"/>
      <c r="CH314" s="114"/>
      <c r="CI314" s="114"/>
      <c r="CJ314" s="114"/>
      <c r="CK314" s="114"/>
      <c r="CL314" s="114"/>
      <c r="CM314" s="114"/>
      <c r="CN314" s="114"/>
      <c r="CO314" s="114"/>
      <c r="CP314" s="114"/>
      <c r="CQ314" s="114"/>
      <c r="CR314" s="114"/>
      <c r="CS314" s="267"/>
      <c r="CT314" s="267"/>
      <c r="CU314" s="267"/>
      <c r="CV314" s="270"/>
      <c r="CW314" s="270" t="s">
        <v>455</v>
      </c>
      <c r="CX314" s="270"/>
      <c r="CY314" s="267"/>
      <c r="CZ314" s="267"/>
      <c r="DA314" s="267"/>
      <c r="DB314" s="267"/>
      <c r="DC314" s="267"/>
      <c r="DD314" s="267"/>
      <c r="DE314" s="267"/>
      <c r="DF314" s="267"/>
      <c r="DG314" s="267"/>
      <c r="DH314" s="267"/>
      <c r="DI314" s="267"/>
      <c r="DJ314" s="113"/>
      <c r="DK314" s="113"/>
      <c r="DL314" s="113"/>
      <c r="DM314" s="113"/>
      <c r="DN314" s="113"/>
      <c r="DO314" s="113"/>
      <c r="DP314" s="113"/>
      <c r="DQ314" s="113"/>
      <c r="DR314" s="113"/>
      <c r="DS314" s="113"/>
      <c r="DT314" s="113"/>
      <c r="DU314" s="113"/>
      <c r="DV314" s="113"/>
      <c r="DW314" s="113"/>
      <c r="DX314" s="267"/>
      <c r="DY314" s="267"/>
      <c r="DZ314" s="267"/>
      <c r="EA314" s="267"/>
      <c r="EB314" s="270" t="s">
        <v>455</v>
      </c>
      <c r="EC314" s="267"/>
      <c r="ED314" s="267"/>
      <c r="EE314" s="267"/>
      <c r="EF314" s="267"/>
      <c r="EG314" s="267"/>
      <c r="EH314" s="267"/>
      <c r="EI314" s="267"/>
      <c r="EJ314" s="267"/>
      <c r="EK314" s="267"/>
      <c r="EL314" s="267"/>
      <c r="EM314" s="267"/>
      <c r="EN314" s="267"/>
      <c r="EO314" s="113"/>
      <c r="EP314" s="113"/>
      <c r="EQ314" s="113"/>
      <c r="ER314" s="113"/>
      <c r="ES314" s="113"/>
      <c r="ET314" s="113"/>
      <c r="EU314" s="113"/>
      <c r="EV314" s="113"/>
      <c r="EW314" s="113"/>
      <c r="EX314" s="113"/>
      <c r="EY314" s="113"/>
      <c r="EZ314" s="113"/>
      <c r="FA314" s="113"/>
      <c r="FB314" s="113"/>
      <c r="FC314" s="267"/>
      <c r="FD314" s="267"/>
      <c r="FE314" s="267"/>
      <c r="FF314" s="270" t="s">
        <v>455</v>
      </c>
      <c r="FG314" s="267"/>
      <c r="FH314" s="267"/>
      <c r="FI314" s="267"/>
      <c r="FJ314" s="267"/>
      <c r="FK314" s="267"/>
      <c r="FL314" s="267"/>
      <c r="FM314" s="267"/>
      <c r="FN314" s="267"/>
      <c r="FO314" s="267"/>
      <c r="FP314" s="267"/>
      <c r="FQ314" s="267"/>
      <c r="FR314" s="267"/>
      <c r="FS314" s="267"/>
      <c r="FT314" s="267"/>
      <c r="FU314" s="267"/>
      <c r="FV314" s="267"/>
      <c r="FW314" s="267"/>
      <c r="FX314" s="267"/>
      <c r="FY314" s="267"/>
      <c r="FZ314" s="267"/>
      <c r="GA314" s="267"/>
      <c r="GB314" s="267"/>
      <c r="GC314" s="267"/>
      <c r="GD314" s="267"/>
      <c r="GE314" s="267"/>
      <c r="GF314" s="267"/>
      <c r="GG314" s="267"/>
      <c r="GH314" s="267"/>
      <c r="GI314" s="267"/>
      <c r="GJ314" s="267"/>
      <c r="GK314" s="267"/>
      <c r="GL314" s="267"/>
      <c r="GM314" s="267"/>
      <c r="GN314" s="267"/>
      <c r="GO314" s="267"/>
      <c r="GP314" s="267"/>
      <c r="GQ314" s="267"/>
      <c r="GR314" s="267"/>
      <c r="GS314" s="267"/>
      <c r="GT314" s="267"/>
      <c r="GU314" s="267"/>
      <c r="GV314" s="267"/>
      <c r="GW314" s="267"/>
      <c r="GX314" s="267"/>
      <c r="GY314" s="267"/>
      <c r="GZ314" s="267"/>
      <c r="HA314" s="267"/>
      <c r="HB314" s="267"/>
      <c r="HC314" s="267"/>
      <c r="HD314" s="270" t="s">
        <v>455</v>
      </c>
      <c r="HE314" s="267"/>
      <c r="HF314" s="267"/>
      <c r="HG314" s="267"/>
      <c r="HH314" s="267"/>
      <c r="HI314" s="267"/>
      <c r="HJ314" s="267"/>
      <c r="HK314" s="267"/>
      <c r="HL314" s="267"/>
      <c r="HM314" s="267"/>
      <c r="HN314" s="267"/>
      <c r="HO314" s="267"/>
      <c r="HP314" s="267"/>
      <c r="HQ314" s="267"/>
      <c r="HR314" s="267"/>
      <c r="HS314" s="267"/>
      <c r="HT314" s="267"/>
      <c r="HU314" s="267"/>
      <c r="HV314" s="267"/>
      <c r="HW314" s="267"/>
      <c r="HX314" s="267"/>
      <c r="HY314" s="267"/>
      <c r="HZ314" s="267"/>
      <c r="IA314" s="267"/>
      <c r="IB314" s="267"/>
      <c r="IC314" s="267"/>
      <c r="ID314" s="267"/>
      <c r="IE314" s="267"/>
      <c r="IF314" s="267"/>
      <c r="IG314" s="267"/>
      <c r="IH314" s="267"/>
      <c r="II314" s="267"/>
      <c r="IJ314" s="267"/>
      <c r="IK314" s="267"/>
      <c r="IL314" s="267"/>
      <c r="IM314" s="267"/>
      <c r="IN314" s="267"/>
      <c r="IO314" s="267"/>
      <c r="IP314" s="267"/>
      <c r="IQ314" s="267"/>
      <c r="IR314" s="267"/>
      <c r="IS314" s="270" t="s">
        <v>455</v>
      </c>
      <c r="IT314" s="267"/>
      <c r="IU314" s="267"/>
      <c r="IV314" s="267"/>
      <c r="IW314" s="267"/>
      <c r="IX314" s="267"/>
      <c r="IY314" s="267"/>
      <c r="IZ314" s="267"/>
      <c r="JA314" s="267"/>
      <c r="JB314" s="267"/>
      <c r="JC314" s="267"/>
      <c r="JD314" s="267"/>
      <c r="JE314" s="267"/>
      <c r="JF314" s="267"/>
      <c r="JG314" s="267"/>
      <c r="JH314" s="267"/>
      <c r="JI314" s="267"/>
      <c r="JJ314" s="267"/>
      <c r="JK314" s="267"/>
      <c r="JL314" s="267"/>
      <c r="JM314" s="267"/>
      <c r="JN314" s="267"/>
      <c r="JO314" s="267"/>
      <c r="JP314" s="267"/>
      <c r="JQ314" s="267"/>
      <c r="JR314" s="267"/>
      <c r="JS314" s="267"/>
      <c r="JT314" s="267"/>
      <c r="JU314" s="267"/>
      <c r="JV314" s="267"/>
      <c r="JW314" s="267"/>
      <c r="JX314" s="267"/>
      <c r="JY314" s="267"/>
      <c r="JZ314" s="267"/>
      <c r="KA314" s="267"/>
      <c r="KB314" s="267"/>
      <c r="KC314" s="267"/>
      <c r="KD314" s="267"/>
      <c r="KE314" s="270" t="s">
        <v>455</v>
      </c>
      <c r="KF314" s="267"/>
      <c r="KG314" s="267"/>
      <c r="KH314" s="267"/>
      <c r="KI314" s="267"/>
      <c r="KJ314" s="267"/>
      <c r="KK314" s="267"/>
      <c r="KL314" s="267"/>
      <c r="KM314" s="267"/>
      <c r="KN314" s="267"/>
      <c r="KO314" s="267"/>
      <c r="KP314" s="267"/>
      <c r="KQ314" s="267"/>
      <c r="KR314" s="267"/>
      <c r="KS314" s="267"/>
      <c r="KT314" s="267"/>
      <c r="KU314" s="267"/>
      <c r="KV314" s="267"/>
      <c r="KW314" s="267"/>
      <c r="KX314" s="267"/>
      <c r="KY314" s="267"/>
      <c r="KZ314" s="267"/>
      <c r="LA314" s="267"/>
      <c r="LB314" s="267"/>
      <c r="LC314" s="267"/>
      <c r="LD314" s="267"/>
      <c r="LE314" s="267"/>
      <c r="LF314" s="267"/>
      <c r="LG314" s="267"/>
      <c r="LH314" s="267"/>
      <c r="LI314" s="267"/>
      <c r="LJ314" s="267"/>
      <c r="LK314" s="267"/>
      <c r="LL314" s="267"/>
      <c r="LM314" s="267"/>
      <c r="LN314" s="267"/>
      <c r="LO314" s="267"/>
      <c r="LP314" s="267"/>
      <c r="LQ314" s="267"/>
      <c r="LR314" s="267"/>
      <c r="LS314" s="267"/>
      <c r="LT314" s="270" t="s">
        <v>455</v>
      </c>
      <c r="LU314" s="267"/>
      <c r="LV314" s="267"/>
      <c r="LW314" s="267"/>
      <c r="LX314" s="267"/>
      <c r="LY314" s="267"/>
      <c r="LZ314" s="267"/>
      <c r="MA314" s="267"/>
      <c r="MB314" s="267"/>
      <c r="MC314" s="267"/>
      <c r="MD314" s="267"/>
      <c r="ME314" s="267"/>
      <c r="MF314" s="267"/>
      <c r="MG314" s="267"/>
      <c r="MH314" s="267"/>
      <c r="MI314" s="267"/>
      <c r="MJ314" s="267"/>
      <c r="MK314" s="267"/>
      <c r="ML314" s="267"/>
      <c r="MM314" s="267"/>
      <c r="MN314" s="267"/>
      <c r="MO314" s="267"/>
      <c r="MP314" s="267"/>
      <c r="MQ314" s="267"/>
      <c r="MR314" s="267"/>
      <c r="MS314" s="267"/>
      <c r="MT314" s="267"/>
      <c r="MU314" s="267"/>
      <c r="MV314" s="267"/>
      <c r="MW314" s="267"/>
      <c r="MX314" s="267"/>
      <c r="MY314" s="267"/>
      <c r="MZ314" s="267"/>
      <c r="NA314" s="267"/>
      <c r="NB314" s="267"/>
      <c r="NC314" s="267"/>
      <c r="ND314" s="267"/>
      <c r="NE314" s="267"/>
      <c r="NF314" s="267"/>
      <c r="NG314" s="267"/>
      <c r="NH314" s="267"/>
      <c r="NI314" s="267"/>
      <c r="NJ314" s="267"/>
      <c r="NK314" s="267"/>
      <c r="NL314" s="267"/>
      <c r="NM314" s="267"/>
      <c r="NN314" s="267"/>
      <c r="NO314" s="267"/>
      <c r="NP314" s="267"/>
      <c r="NQ314" s="267"/>
      <c r="NR314" s="267"/>
      <c r="NS314" s="267"/>
      <c r="NT314" s="267"/>
      <c r="NU314" s="267"/>
      <c r="NV314" s="267"/>
      <c r="NW314" s="267"/>
      <c r="NX314" s="267"/>
      <c r="NY314" s="267"/>
      <c r="NZ314" s="267"/>
      <c r="OA314" s="267"/>
      <c r="OB314" s="267"/>
      <c r="OC314" s="267"/>
      <c r="OD314" s="267"/>
      <c r="OE314" s="267"/>
      <c r="OF314" s="267"/>
      <c r="OG314" s="267"/>
      <c r="OH314" s="267"/>
      <c r="OI314" s="267"/>
      <c r="OJ314" s="267"/>
      <c r="OK314" s="267"/>
      <c r="OL314" s="267"/>
      <c r="OM314" s="267"/>
      <c r="ON314" s="267"/>
      <c r="OO314" s="267"/>
      <c r="OP314" s="267"/>
      <c r="OQ314" s="267"/>
      <c r="OR314" s="267"/>
      <c r="OS314" s="267">
        <f>IF(ISERROR(#REF!),0,1)</f>
        <v>0</v>
      </c>
      <c r="OT314" s="267">
        <f t="shared" si="80"/>
        <v>0</v>
      </c>
      <c r="OU314" s="267">
        <f t="shared" si="81"/>
        <v>1</v>
      </c>
      <c r="OV314" s="223"/>
      <c r="OW314" s="223"/>
      <c r="OX314" s="223"/>
      <c r="OY314" s="223"/>
      <c r="OZ314" s="223"/>
      <c r="PA314" s="223"/>
      <c r="PB314" s="223"/>
      <c r="PC314" s="223"/>
      <c r="PD314" s="223"/>
      <c r="PE314" s="223"/>
      <c r="PF314" s="223"/>
      <c r="PG314" s="223"/>
      <c r="PH314" s="223"/>
      <c r="PI314" s="223"/>
      <c r="PJ314" s="223"/>
      <c r="PK314" s="223"/>
      <c r="PL314" s="223"/>
      <c r="PM314" s="223"/>
      <c r="PN314" s="223"/>
      <c r="PO314" s="223"/>
      <c r="PP314" s="223"/>
      <c r="PQ314" s="223"/>
      <c r="PR314" s="223"/>
      <c r="PS314" s="223"/>
      <c r="PT314" s="223"/>
      <c r="PU314" s="223"/>
      <c r="PV314" s="223"/>
      <c r="PW314" s="223"/>
      <c r="PX314" s="223"/>
      <c r="PY314" s="223"/>
      <c r="PZ314" s="223"/>
      <c r="QA314" s="223"/>
      <c r="QB314" s="223"/>
      <c r="QC314" s="223"/>
      <c r="QD314" s="223"/>
      <c r="QE314" s="223"/>
      <c r="QF314" s="223"/>
      <c r="QG314" s="223"/>
      <c r="QH314" s="223"/>
      <c r="QI314" s="223"/>
      <c r="QJ314" s="223"/>
      <c r="QK314" s="223"/>
      <c r="QL314" s="223"/>
      <c r="QM314" s="223"/>
      <c r="QN314" s="223"/>
      <c r="QO314" s="223"/>
      <c r="QP314" s="223"/>
      <c r="QQ314" s="223"/>
      <c r="QR314" s="223"/>
      <c r="QS314" s="223"/>
      <c r="QT314" s="223"/>
      <c r="QU314" s="223"/>
      <c r="QV314" s="223"/>
      <c r="QW314" s="223"/>
      <c r="QX314" s="223"/>
      <c r="QY314" s="223"/>
      <c r="QZ314" s="223"/>
      <c r="RA314" s="223"/>
      <c r="RB314" s="223"/>
      <c r="RC314" s="223"/>
      <c r="RD314" s="223"/>
      <c r="RE314" s="223"/>
      <c r="RF314" s="223"/>
      <c r="RG314" s="223"/>
      <c r="RH314" s="223"/>
      <c r="RI314" s="223"/>
      <c r="RJ314" s="223"/>
      <c r="RK314" s="223"/>
      <c r="RL314" s="223"/>
      <c r="RM314" s="223"/>
      <c r="RN314" s="223"/>
      <c r="RO314" s="223"/>
      <c r="RP314" s="223"/>
      <c r="RQ314" s="223"/>
      <c r="RR314" s="223"/>
      <c r="RS314" s="223"/>
      <c r="RT314" s="223"/>
      <c r="RU314" s="223"/>
      <c r="RV314" s="223"/>
      <c r="RW314" s="223"/>
      <c r="RX314" s="223"/>
      <c r="RY314" s="223"/>
      <c r="RZ314" s="223"/>
      <c r="SA314" s="223"/>
      <c r="SB314" s="223"/>
      <c r="SC314" s="223"/>
      <c r="SD314" s="223"/>
      <c r="SE314" s="223"/>
      <c r="SF314" s="223"/>
      <c r="SG314" s="223"/>
      <c r="SH314" s="223"/>
      <c r="SI314" s="223"/>
      <c r="SJ314" s="223"/>
      <c r="SK314" s="223"/>
      <c r="SL314" s="223"/>
      <c r="SM314" s="223"/>
      <c r="SN314" s="223"/>
      <c r="SO314" s="223"/>
      <c r="SP314" s="223"/>
      <c r="SQ314" s="223"/>
      <c r="SR314" s="223"/>
      <c r="SS314" s="223"/>
      <c r="ST314" s="223"/>
      <c r="SU314" s="223"/>
      <c r="SV314" s="223"/>
      <c r="SW314" s="223"/>
      <c r="SX314" s="223"/>
      <c r="SY314" s="223"/>
      <c r="SZ314" s="223"/>
      <c r="TA314" s="223"/>
      <c r="TB314" s="223"/>
      <c r="TC314" s="223"/>
      <c r="TD314" s="223"/>
      <c r="TE314" s="223"/>
      <c r="TF314" s="223"/>
      <c r="TG314" s="223"/>
      <c r="TH314" s="223"/>
      <c r="TI314" s="223"/>
      <c r="TJ314" s="223"/>
      <c r="TK314" s="223"/>
      <c r="TL314" s="223"/>
      <c r="TM314" s="223"/>
      <c r="TN314" s="223"/>
      <c r="TO314" s="223"/>
      <c r="TP314" s="223"/>
      <c r="TQ314" s="223"/>
      <c r="TR314" s="223"/>
      <c r="TS314" s="223"/>
      <c r="TT314" s="223"/>
      <c r="TU314" s="223"/>
      <c r="TV314" s="223"/>
      <c r="TW314" s="223"/>
      <c r="TX314" s="223"/>
      <c r="TY314" s="223"/>
      <c r="TZ314" s="223"/>
      <c r="UA314" s="223"/>
      <c r="UB314" s="223"/>
      <c r="UC314" s="223"/>
      <c r="UD314" s="223"/>
      <c r="UE314" s="223"/>
      <c r="UF314" s="223"/>
      <c r="UG314" s="223"/>
      <c r="UH314" s="223"/>
      <c r="UI314" s="223"/>
      <c r="UJ314" s="223"/>
      <c r="UK314" s="223"/>
      <c r="UL314" s="223"/>
      <c r="UM314" s="223"/>
      <c r="UN314" s="223"/>
      <c r="UO314" s="223"/>
      <c r="UP314" s="223"/>
      <c r="UQ314" s="223"/>
      <c r="UR314" s="223"/>
      <c r="US314" s="223"/>
      <c r="UT314" s="223"/>
      <c r="UU314" s="223"/>
      <c r="UV314" s="223"/>
      <c r="UW314" s="223"/>
      <c r="UX314" s="223"/>
      <c r="UY314" s="223"/>
      <c r="UZ314" s="223"/>
      <c r="VA314" s="223"/>
      <c r="VB314" s="223"/>
      <c r="VC314" s="223"/>
      <c r="VD314" s="223"/>
      <c r="VE314" s="223"/>
      <c r="VF314" s="223"/>
      <c r="VG314" s="223"/>
      <c r="VH314" s="223"/>
      <c r="VI314" s="223"/>
      <c r="VJ314" s="223"/>
      <c r="VK314" s="223"/>
      <c r="VL314" s="223"/>
      <c r="VM314" s="223"/>
      <c r="VN314" s="223"/>
      <c r="VO314" s="223"/>
      <c r="VP314" s="223"/>
      <c r="VQ314" s="223"/>
      <c r="VR314" s="223"/>
      <c r="VS314" s="223"/>
      <c r="VT314" s="223"/>
      <c r="VU314" s="223"/>
      <c r="VV314" s="223"/>
      <c r="VW314" s="223"/>
      <c r="VX314" s="223"/>
      <c r="VY314" s="223"/>
      <c r="VZ314" s="223"/>
      <c r="WA314" s="223"/>
      <c r="WB314" s="223"/>
      <c r="WC314" s="223"/>
      <c r="WD314" s="223"/>
      <c r="WE314" s="223"/>
      <c r="WF314" s="223"/>
      <c r="WG314" s="223"/>
      <c r="WH314" s="223"/>
      <c r="WI314" s="223"/>
      <c r="WJ314" s="223"/>
      <c r="WK314" s="223"/>
      <c r="WL314" s="223"/>
      <c r="WM314" s="223"/>
      <c r="WN314" s="223"/>
      <c r="WO314" s="223"/>
      <c r="WP314" s="223"/>
      <c r="WQ314" s="223"/>
      <c r="WR314" s="223"/>
      <c r="WS314" s="223"/>
      <c r="WT314" s="223"/>
      <c r="WU314" s="223"/>
      <c r="WV314" s="223"/>
      <c r="WW314" s="223"/>
      <c r="WX314" s="223"/>
      <c r="WY314" s="223"/>
      <c r="WZ314" s="223"/>
      <c r="XA314" s="223"/>
      <c r="XB314" s="223"/>
      <c r="XC314" s="223"/>
      <c r="XD314" s="223"/>
      <c r="XE314" s="223"/>
      <c r="XF314" s="223"/>
      <c r="XG314" s="223"/>
      <c r="XH314" s="223"/>
      <c r="XI314" s="223"/>
      <c r="XJ314" s="223"/>
      <c r="XK314" s="223"/>
      <c r="XL314" s="223"/>
      <c r="XM314" s="223"/>
      <c r="XN314" s="223"/>
      <c r="XO314" s="223"/>
      <c r="XP314" s="223"/>
      <c r="XQ314" s="223"/>
      <c r="XR314" s="223"/>
      <c r="XS314" s="223"/>
      <c r="XT314" s="223"/>
      <c r="XU314" s="223"/>
      <c r="XV314" s="223"/>
      <c r="XW314" s="223"/>
      <c r="XX314" s="223"/>
      <c r="XY314" s="223"/>
      <c r="XZ314" s="223"/>
      <c r="YA314" s="223"/>
      <c r="YB314" s="223"/>
      <c r="YC314" s="223"/>
      <c r="YD314" s="223"/>
      <c r="YE314" s="223"/>
      <c r="YF314" s="223"/>
      <c r="YG314" s="223"/>
      <c r="YH314" s="223"/>
      <c r="YI314" s="223"/>
      <c r="YJ314" s="223"/>
      <c r="YK314" s="223"/>
      <c r="YL314" s="223"/>
      <c r="YM314" s="223"/>
      <c r="YN314" s="223"/>
      <c r="YO314" s="223"/>
      <c r="YP314" s="223"/>
      <c r="YQ314" s="223"/>
      <c r="YR314" s="223"/>
      <c r="YS314" s="223"/>
      <c r="YT314" s="223"/>
      <c r="YU314" s="223"/>
      <c r="YV314" s="223"/>
      <c r="YW314" s="223"/>
      <c r="YX314" s="223"/>
      <c r="YY314" s="223"/>
      <c r="YZ314" s="223"/>
      <c r="ZA314" s="223"/>
      <c r="ZB314" s="223"/>
      <c r="ZC314" s="223"/>
      <c r="ZD314" s="223"/>
      <c r="ZE314" s="223"/>
      <c r="ZF314" s="223"/>
      <c r="ZG314" s="223"/>
      <c r="ZH314" s="223"/>
      <c r="ZI314" s="223"/>
      <c r="ZJ314" s="223"/>
      <c r="ZK314" s="223"/>
      <c r="ZL314" s="223"/>
      <c r="ZM314" s="223"/>
      <c r="ZN314" s="223"/>
      <c r="ZO314" s="223"/>
      <c r="ZP314" s="223"/>
      <c r="ZQ314" s="223"/>
      <c r="ZR314" s="223"/>
      <c r="ZS314" s="223"/>
      <c r="ZT314" s="223"/>
      <c r="ZU314" s="223"/>
      <c r="ZV314" s="223"/>
      <c r="ZW314" s="223"/>
      <c r="ZX314" s="223"/>
      <c r="ZY314" s="223"/>
      <c r="ZZ314" s="223"/>
      <c r="AAA314" s="223"/>
      <c r="AAB314" s="223"/>
      <c r="AAC314" s="223"/>
      <c r="AAD314" s="223"/>
      <c r="AAE314" s="223"/>
      <c r="AAF314" s="223"/>
      <c r="AAG314" s="223"/>
      <c r="AAH314" s="223"/>
      <c r="AAI314" s="223"/>
      <c r="AAJ314" s="223"/>
      <c r="AAK314" s="223"/>
      <c r="AAL314" s="223"/>
      <c r="AAM314" s="223"/>
      <c r="AAN314" s="223"/>
      <c r="AAO314" s="223"/>
      <c r="AAP314" s="223"/>
      <c r="AAQ314" s="223"/>
      <c r="AAR314" s="223"/>
      <c r="AAS314" s="223"/>
      <c r="AAT314" s="223"/>
      <c r="AAU314" s="223"/>
      <c r="AAV314" s="223"/>
      <c r="AAW314" s="223"/>
      <c r="AAX314" s="223"/>
      <c r="AAY314" s="223"/>
      <c r="AAZ314" s="223"/>
      <c r="ABA314" s="223"/>
      <c r="ABB314" s="223"/>
      <c r="ABC314" s="223"/>
      <c r="ABD314" s="223"/>
      <c r="ABE314" s="223"/>
      <c r="ABF314" s="223"/>
      <c r="ABG314" s="223"/>
      <c r="ABH314" s="223"/>
      <c r="ABI314" s="223"/>
      <c r="ABJ314" s="223"/>
      <c r="ABK314" s="223"/>
      <c r="ABL314" s="223"/>
      <c r="ABM314" s="223"/>
      <c r="ABN314" s="223"/>
      <c r="ABO314" s="223"/>
      <c r="ABP314" s="223"/>
      <c r="ABQ314" s="223"/>
      <c r="ABR314" s="223"/>
      <c r="ABS314" s="223"/>
      <c r="ABT314" s="223"/>
      <c r="ABU314" s="223"/>
      <c r="ABV314" s="223"/>
      <c r="ABW314" s="223"/>
      <c r="ABX314" s="223"/>
      <c r="ABY314" s="223"/>
      <c r="ABZ314" s="223"/>
      <c r="ACA314" s="223"/>
      <c r="ACB314" s="223"/>
      <c r="ACC314" s="223"/>
      <c r="ACD314" s="223"/>
      <c r="ACE314" s="223"/>
      <c r="ACF314" s="223"/>
      <c r="ACG314" s="223"/>
      <c r="ACH314" s="223"/>
      <c r="ACI314" s="223"/>
      <c r="ACJ314" s="223"/>
      <c r="ACK314" s="223"/>
      <c r="ACL314" s="223"/>
      <c r="ACM314" s="223"/>
      <c r="ACN314" s="223"/>
      <c r="ACO314" s="223"/>
      <c r="ACP314" s="223"/>
      <c r="ACQ314" s="223"/>
      <c r="ACR314" s="223"/>
      <c r="ACS314" s="223"/>
      <c r="ACT314" s="223"/>
      <c r="ACU314" s="223"/>
      <c r="ACV314" s="223"/>
      <c r="ACW314" s="223"/>
      <c r="ACX314" s="223"/>
      <c r="ACY314" s="223"/>
      <c r="ACZ314" s="223"/>
      <c r="ADA314" s="223"/>
      <c r="ADB314" s="223"/>
      <c r="ADC314" s="223"/>
      <c r="ADD314" s="223"/>
      <c r="ADE314" s="223"/>
      <c r="ADF314" s="223"/>
      <c r="ADG314" s="223"/>
      <c r="ADH314" s="223"/>
      <c r="ADI314" s="223"/>
      <c r="ADJ314" s="223"/>
      <c r="ADK314" s="223"/>
      <c r="ADL314" s="223"/>
      <c r="ADM314" s="223"/>
      <c r="ADN314" s="223"/>
      <c r="ADO314" s="223"/>
      <c r="ADP314" s="223"/>
      <c r="ADQ314" s="223"/>
      <c r="ADR314" s="223"/>
      <c r="ADS314" s="223"/>
      <c r="ADT314" s="223"/>
      <c r="ADU314" s="223"/>
      <c r="ADV314" s="223"/>
      <c r="ADW314" s="223"/>
      <c r="ADX314" s="223"/>
      <c r="ADY314" s="223"/>
      <c r="ADZ314" s="223"/>
      <c r="AEA314" s="223"/>
      <c r="AEB314" s="223"/>
      <c r="AEC314" s="223"/>
      <c r="AED314" s="223"/>
      <c r="AEE314" s="223"/>
      <c r="AEF314" s="223"/>
      <c r="AEG314" s="223"/>
      <c r="AEH314" s="223"/>
      <c r="AEI314" s="223"/>
      <c r="AEJ314" s="223"/>
      <c r="AEK314" s="223"/>
      <c r="AEL314" s="223"/>
      <c r="AEM314" s="223"/>
      <c r="AEN314" s="223"/>
      <c r="AEO314" s="223"/>
      <c r="AEP314" s="223"/>
      <c r="AEQ314" s="223"/>
      <c r="AER314" s="223"/>
      <c r="AES314" s="223"/>
      <c r="AET314" s="223"/>
      <c r="AEU314" s="223"/>
      <c r="AEV314" s="223"/>
      <c r="AEW314" s="223"/>
      <c r="AEX314" s="223"/>
      <c r="AEY314" s="223"/>
      <c r="AEZ314" s="223"/>
      <c r="AFA314" s="223"/>
      <c r="AFB314" s="223"/>
      <c r="AFC314" s="223"/>
      <c r="AFD314" s="223"/>
      <c r="AFE314" s="223"/>
      <c r="AFF314" s="223"/>
      <c r="AFG314" s="223"/>
      <c r="AFH314" s="223"/>
      <c r="AFI314" s="223"/>
      <c r="AFJ314" s="223"/>
      <c r="AFK314" s="223"/>
      <c r="AFL314" s="223"/>
      <c r="AFM314" s="223"/>
      <c r="AFN314" s="223"/>
      <c r="AFO314" s="223"/>
      <c r="AFP314" s="223"/>
      <c r="AFQ314" s="223"/>
      <c r="AFR314" s="223"/>
      <c r="AFS314" s="223"/>
      <c r="AFT314" s="223"/>
    </row>
    <row r="315" spans="1:852" s="64" customFormat="1">
      <c r="A315" s="226" t="s">
        <v>1489</v>
      </c>
      <c r="B315" s="226" t="s">
        <v>10752</v>
      </c>
      <c r="C315" s="840" t="str">
        <f>IF(Severity!F315&gt;=0.5,"YES","NO")</f>
        <v>YES</v>
      </c>
      <c r="D315" s="840" t="str">
        <f>IF(Severity!G315&gt;=0.5,"YES","NO")</f>
        <v>NO</v>
      </c>
      <c r="E315" s="208">
        <v>8</v>
      </c>
      <c r="F315" s="208">
        <v>2</v>
      </c>
      <c r="G315" s="90" t="s">
        <v>410</v>
      </c>
      <c r="H315" s="270" t="s">
        <v>455</v>
      </c>
      <c r="I315" s="270">
        <v>4</v>
      </c>
      <c r="J315" s="270">
        <v>10</v>
      </c>
      <c r="K315" s="270" t="s">
        <v>602</v>
      </c>
      <c r="L315" s="267">
        <v>17</v>
      </c>
      <c r="M315" s="267">
        <v>58</v>
      </c>
      <c r="N315" s="270">
        <v>7</v>
      </c>
      <c r="O315" s="270" t="s">
        <v>455</v>
      </c>
      <c r="P315" s="267"/>
      <c r="Q315" s="267"/>
      <c r="R315" s="267"/>
      <c r="S315" s="270" t="s">
        <v>602</v>
      </c>
      <c r="T315" s="270">
        <v>17</v>
      </c>
      <c r="U315" s="113">
        <v>29</v>
      </c>
      <c r="V315" s="113">
        <v>3</v>
      </c>
      <c r="W315" s="113"/>
      <c r="X315" s="113"/>
      <c r="Y315" s="113"/>
      <c r="Z315" s="113"/>
      <c r="AA315" s="113"/>
      <c r="AB315" s="113"/>
      <c r="AC315" s="113"/>
      <c r="AD315" s="113"/>
      <c r="AE315" s="114"/>
      <c r="AF315" s="113"/>
      <c r="AG315" s="113"/>
      <c r="AH315" s="113"/>
      <c r="AI315" s="270">
        <v>147</v>
      </c>
      <c r="AJ315" s="267">
        <f t="shared" si="78"/>
        <v>137</v>
      </c>
      <c r="AK315" s="267" t="s">
        <v>455</v>
      </c>
      <c r="AL315" s="90" t="s">
        <v>335</v>
      </c>
      <c r="AM315" s="270" t="s">
        <v>455</v>
      </c>
      <c r="AN315" s="270">
        <v>4</v>
      </c>
      <c r="AO315" s="270">
        <v>12</v>
      </c>
      <c r="AP315" s="270" t="s">
        <v>602</v>
      </c>
      <c r="AQ315" s="267">
        <v>17</v>
      </c>
      <c r="AR315" s="267">
        <v>61</v>
      </c>
      <c r="AS315" s="267">
        <v>7</v>
      </c>
      <c r="AT315" s="270" t="s">
        <v>455</v>
      </c>
      <c r="AU315" s="267"/>
      <c r="AV315" s="267"/>
      <c r="AW315" s="267"/>
      <c r="AX315" s="267" t="s">
        <v>602</v>
      </c>
      <c r="AY315" s="267">
        <v>17</v>
      </c>
      <c r="AZ315" s="114">
        <v>28</v>
      </c>
      <c r="BA315" s="114">
        <v>3</v>
      </c>
      <c r="BB315" s="114"/>
      <c r="BC315" s="114"/>
      <c r="BD315" s="114"/>
      <c r="BE315" s="114"/>
      <c r="BF315" s="114"/>
      <c r="BG315" s="114"/>
      <c r="BH315" s="114"/>
      <c r="BI315" s="114"/>
      <c r="BJ315" s="114"/>
      <c r="BK315" s="114"/>
      <c r="BL315" s="114"/>
      <c r="BM315" s="114"/>
      <c r="BN315" s="270">
        <v>152</v>
      </c>
      <c r="BO315" s="270">
        <f t="shared" si="79"/>
        <v>140</v>
      </c>
      <c r="BP315" s="270">
        <v>140</v>
      </c>
      <c r="BQ315" s="90"/>
      <c r="BR315" s="270" t="s">
        <v>455</v>
      </c>
      <c r="BS315" s="267"/>
      <c r="BT315" s="267"/>
      <c r="BU315" s="267"/>
      <c r="BV315" s="267"/>
      <c r="BW315" s="267"/>
      <c r="BX315" s="267"/>
      <c r="BY315" s="267"/>
      <c r="BZ315" s="267"/>
      <c r="CA315" s="267"/>
      <c r="CB315" s="267"/>
      <c r="CC315" s="267"/>
      <c r="CD315" s="267"/>
      <c r="CE315" s="114"/>
      <c r="CF315" s="114"/>
      <c r="CG315" s="114"/>
      <c r="CH315" s="114"/>
      <c r="CI315" s="114"/>
      <c r="CJ315" s="114"/>
      <c r="CK315" s="114"/>
      <c r="CL315" s="114"/>
      <c r="CM315" s="114"/>
      <c r="CN315" s="114"/>
      <c r="CO315" s="114"/>
      <c r="CP315" s="114"/>
      <c r="CQ315" s="114"/>
      <c r="CR315" s="114"/>
      <c r="CS315" s="267"/>
      <c r="CT315" s="267"/>
      <c r="CU315" s="267"/>
      <c r="CV315" s="270"/>
      <c r="CW315" s="270" t="s">
        <v>455</v>
      </c>
      <c r="CX315" s="270"/>
      <c r="CY315" s="267"/>
      <c r="CZ315" s="267"/>
      <c r="DA315" s="267"/>
      <c r="DB315" s="267"/>
      <c r="DC315" s="267"/>
      <c r="DD315" s="267"/>
      <c r="DE315" s="267"/>
      <c r="DF315" s="267"/>
      <c r="DG315" s="267"/>
      <c r="DH315" s="267"/>
      <c r="DI315" s="267"/>
      <c r="DJ315" s="113"/>
      <c r="DK315" s="113"/>
      <c r="DL315" s="113"/>
      <c r="DM315" s="113"/>
      <c r="DN315" s="113"/>
      <c r="DO315" s="113"/>
      <c r="DP315" s="113"/>
      <c r="DQ315" s="113"/>
      <c r="DR315" s="113"/>
      <c r="DS315" s="113"/>
      <c r="DT315" s="113"/>
      <c r="DU315" s="113"/>
      <c r="DV315" s="113"/>
      <c r="DW315" s="113"/>
      <c r="DX315" s="267"/>
      <c r="DY315" s="267"/>
      <c r="DZ315" s="267"/>
      <c r="EA315" s="267"/>
      <c r="EB315" s="270" t="s">
        <v>455</v>
      </c>
      <c r="EC315" s="267"/>
      <c r="ED315" s="267"/>
      <c r="EE315" s="267"/>
      <c r="EF315" s="267"/>
      <c r="EG315" s="267"/>
      <c r="EH315" s="267"/>
      <c r="EI315" s="267"/>
      <c r="EJ315" s="267"/>
      <c r="EK315" s="267"/>
      <c r="EL315" s="267"/>
      <c r="EM315" s="267"/>
      <c r="EN315" s="267"/>
      <c r="EO315" s="113"/>
      <c r="EP315" s="113"/>
      <c r="EQ315" s="113"/>
      <c r="ER315" s="113"/>
      <c r="ES315" s="113"/>
      <c r="ET315" s="113"/>
      <c r="EU315" s="113"/>
      <c r="EV315" s="113"/>
      <c r="EW315" s="113"/>
      <c r="EX315" s="113"/>
      <c r="EY315" s="113"/>
      <c r="EZ315" s="113"/>
      <c r="FA315" s="113"/>
      <c r="FB315" s="113"/>
      <c r="FC315" s="267"/>
      <c r="FD315" s="267"/>
      <c r="FE315" s="267"/>
      <c r="FF315" s="270" t="s">
        <v>455</v>
      </c>
      <c r="FG315" s="267"/>
      <c r="FH315" s="267"/>
      <c r="FI315" s="267"/>
      <c r="FJ315" s="267"/>
      <c r="FK315" s="267"/>
      <c r="FL315" s="267"/>
      <c r="FM315" s="267"/>
      <c r="FN315" s="267"/>
      <c r="FO315" s="267"/>
      <c r="FP315" s="267"/>
      <c r="FQ315" s="267"/>
      <c r="FR315" s="267"/>
      <c r="FS315" s="267"/>
      <c r="FT315" s="267"/>
      <c r="FU315" s="267"/>
      <c r="FV315" s="267"/>
      <c r="FW315" s="267"/>
      <c r="FX315" s="267"/>
      <c r="FY315" s="267"/>
      <c r="FZ315" s="267"/>
      <c r="GA315" s="267"/>
      <c r="GB315" s="267"/>
      <c r="GC315" s="267"/>
      <c r="GD315" s="267"/>
      <c r="GE315" s="267"/>
      <c r="GF315" s="267"/>
      <c r="GG315" s="267"/>
      <c r="GH315" s="267"/>
      <c r="GI315" s="267"/>
      <c r="GJ315" s="267"/>
      <c r="GK315" s="267"/>
      <c r="GL315" s="267"/>
      <c r="GM315" s="267"/>
      <c r="GN315" s="267"/>
      <c r="GO315" s="267"/>
      <c r="GP315" s="267"/>
      <c r="GQ315" s="267"/>
      <c r="GR315" s="267"/>
      <c r="GS315" s="267"/>
      <c r="GT315" s="267"/>
      <c r="GU315" s="267"/>
      <c r="GV315" s="267"/>
      <c r="GW315" s="267"/>
      <c r="GX315" s="267"/>
      <c r="GY315" s="267"/>
      <c r="GZ315" s="267"/>
      <c r="HA315" s="267"/>
      <c r="HB315" s="267"/>
      <c r="HC315" s="267"/>
      <c r="HD315" s="270" t="s">
        <v>455</v>
      </c>
      <c r="HE315" s="267"/>
      <c r="HF315" s="267"/>
      <c r="HG315" s="267"/>
      <c r="HH315" s="267"/>
      <c r="HI315" s="267"/>
      <c r="HJ315" s="267"/>
      <c r="HK315" s="267"/>
      <c r="HL315" s="267"/>
      <c r="HM315" s="267"/>
      <c r="HN315" s="267"/>
      <c r="HO315" s="267"/>
      <c r="HP315" s="267"/>
      <c r="HQ315" s="267"/>
      <c r="HR315" s="267"/>
      <c r="HS315" s="267"/>
      <c r="HT315" s="267"/>
      <c r="HU315" s="267"/>
      <c r="HV315" s="267"/>
      <c r="HW315" s="267"/>
      <c r="HX315" s="267"/>
      <c r="HY315" s="267"/>
      <c r="HZ315" s="267"/>
      <c r="IA315" s="267"/>
      <c r="IB315" s="267"/>
      <c r="IC315" s="267"/>
      <c r="ID315" s="267"/>
      <c r="IE315" s="267"/>
      <c r="IF315" s="267"/>
      <c r="IG315" s="267"/>
      <c r="IH315" s="267"/>
      <c r="II315" s="267"/>
      <c r="IJ315" s="267"/>
      <c r="IK315" s="267"/>
      <c r="IL315" s="267"/>
      <c r="IM315" s="267"/>
      <c r="IN315" s="267"/>
      <c r="IO315" s="267"/>
      <c r="IP315" s="267"/>
      <c r="IQ315" s="267"/>
      <c r="IR315" s="267"/>
      <c r="IS315" s="270" t="s">
        <v>455</v>
      </c>
      <c r="IT315" s="267"/>
      <c r="IU315" s="267"/>
      <c r="IV315" s="267"/>
      <c r="IW315" s="267"/>
      <c r="IX315" s="267"/>
      <c r="IY315" s="267"/>
      <c r="IZ315" s="267"/>
      <c r="JA315" s="267"/>
      <c r="JB315" s="267"/>
      <c r="JC315" s="267"/>
      <c r="JD315" s="267"/>
      <c r="JE315" s="267"/>
      <c r="JF315" s="267"/>
      <c r="JG315" s="267"/>
      <c r="JH315" s="267"/>
      <c r="JI315" s="267"/>
      <c r="JJ315" s="267"/>
      <c r="JK315" s="267"/>
      <c r="JL315" s="267"/>
      <c r="JM315" s="267"/>
      <c r="JN315" s="267"/>
      <c r="JO315" s="267"/>
      <c r="JP315" s="267"/>
      <c r="JQ315" s="267"/>
      <c r="JR315" s="267"/>
      <c r="JS315" s="267"/>
      <c r="JT315" s="267"/>
      <c r="JU315" s="267"/>
      <c r="JV315" s="267"/>
      <c r="JW315" s="267"/>
      <c r="JX315" s="267"/>
      <c r="JY315" s="267"/>
      <c r="JZ315" s="267"/>
      <c r="KA315" s="267"/>
      <c r="KB315" s="267"/>
      <c r="KC315" s="267"/>
      <c r="KD315" s="267"/>
      <c r="KE315" s="270" t="s">
        <v>455</v>
      </c>
      <c r="KF315" s="267"/>
      <c r="KG315" s="267"/>
      <c r="KH315" s="267"/>
      <c r="KI315" s="267"/>
      <c r="KJ315" s="267"/>
      <c r="KK315" s="267"/>
      <c r="KL315" s="267"/>
      <c r="KM315" s="267"/>
      <c r="KN315" s="267"/>
      <c r="KO315" s="267"/>
      <c r="KP315" s="267"/>
      <c r="KQ315" s="267"/>
      <c r="KR315" s="267"/>
      <c r="KS315" s="267"/>
      <c r="KT315" s="267"/>
      <c r="KU315" s="267"/>
      <c r="KV315" s="267"/>
      <c r="KW315" s="267"/>
      <c r="KX315" s="267"/>
      <c r="KY315" s="267"/>
      <c r="KZ315" s="267"/>
      <c r="LA315" s="267"/>
      <c r="LB315" s="267"/>
      <c r="LC315" s="267"/>
      <c r="LD315" s="267"/>
      <c r="LE315" s="267"/>
      <c r="LF315" s="267"/>
      <c r="LG315" s="267"/>
      <c r="LH315" s="267"/>
      <c r="LI315" s="267"/>
      <c r="LJ315" s="267"/>
      <c r="LK315" s="267"/>
      <c r="LL315" s="267"/>
      <c r="LM315" s="267"/>
      <c r="LN315" s="267"/>
      <c r="LO315" s="267"/>
      <c r="LP315" s="267"/>
      <c r="LQ315" s="267"/>
      <c r="LR315" s="267"/>
      <c r="LS315" s="267"/>
      <c r="LT315" s="270" t="s">
        <v>455</v>
      </c>
      <c r="LU315" s="267"/>
      <c r="LV315" s="267"/>
      <c r="LW315" s="267"/>
      <c r="LX315" s="267"/>
      <c r="LY315" s="267"/>
      <c r="LZ315" s="267"/>
      <c r="MA315" s="267"/>
      <c r="MB315" s="267"/>
      <c r="MC315" s="267"/>
      <c r="MD315" s="267"/>
      <c r="ME315" s="267"/>
      <c r="MF315" s="267"/>
      <c r="MG315" s="267"/>
      <c r="MH315" s="267"/>
      <c r="MI315" s="267"/>
      <c r="MJ315" s="267"/>
      <c r="MK315" s="267"/>
      <c r="ML315" s="267"/>
      <c r="MM315" s="267"/>
      <c r="MN315" s="267"/>
      <c r="MO315" s="267"/>
      <c r="MP315" s="267"/>
      <c r="MQ315" s="267"/>
      <c r="MR315" s="267"/>
      <c r="MS315" s="267"/>
      <c r="MT315" s="267"/>
      <c r="MU315" s="267"/>
      <c r="MV315" s="267"/>
      <c r="MW315" s="267"/>
      <c r="MX315" s="267"/>
      <c r="MY315" s="267"/>
      <c r="MZ315" s="267"/>
      <c r="NA315" s="267"/>
      <c r="NB315" s="267"/>
      <c r="NC315" s="267"/>
      <c r="ND315" s="267"/>
      <c r="NE315" s="267"/>
      <c r="NF315" s="267"/>
      <c r="NG315" s="267"/>
      <c r="NH315" s="267"/>
      <c r="NI315" s="267"/>
      <c r="NJ315" s="267"/>
      <c r="NK315" s="267"/>
      <c r="NL315" s="267"/>
      <c r="NM315" s="267"/>
      <c r="NN315" s="267"/>
      <c r="NO315" s="267"/>
      <c r="NP315" s="267"/>
      <c r="NQ315" s="267"/>
      <c r="NR315" s="267"/>
      <c r="NS315" s="267"/>
      <c r="NT315" s="267"/>
      <c r="NU315" s="267"/>
      <c r="NV315" s="267"/>
      <c r="NW315" s="267"/>
      <c r="NX315" s="267"/>
      <c r="NY315" s="267"/>
      <c r="NZ315" s="267"/>
      <c r="OA315" s="267"/>
      <c r="OB315" s="267"/>
      <c r="OC315" s="267"/>
      <c r="OD315" s="267"/>
      <c r="OE315" s="267"/>
      <c r="OF315" s="267"/>
      <c r="OG315" s="267"/>
      <c r="OH315" s="267"/>
      <c r="OI315" s="267"/>
      <c r="OJ315" s="267"/>
      <c r="OK315" s="267"/>
      <c r="OL315" s="267"/>
      <c r="OM315" s="267"/>
      <c r="ON315" s="267"/>
      <c r="OO315" s="267"/>
      <c r="OP315" s="267"/>
      <c r="OQ315" s="267"/>
      <c r="OR315" s="267"/>
      <c r="OS315" s="267">
        <f>IF(ISERROR(#REF!),0,1)</f>
        <v>0</v>
      </c>
      <c r="OT315" s="267">
        <f t="shared" si="80"/>
        <v>1</v>
      </c>
      <c r="OU315" s="267">
        <f t="shared" si="81"/>
        <v>0</v>
      </c>
      <c r="OV315" s="223"/>
      <c r="OW315" s="223"/>
      <c r="OX315" s="223"/>
      <c r="OY315" s="223"/>
      <c r="OZ315" s="223"/>
      <c r="PA315" s="223"/>
      <c r="PB315" s="223"/>
      <c r="PC315" s="223"/>
      <c r="PD315" s="223"/>
      <c r="PE315" s="223"/>
      <c r="PF315" s="223"/>
      <c r="PG315" s="223"/>
      <c r="PH315" s="223"/>
      <c r="PI315" s="223"/>
      <c r="PJ315" s="223"/>
      <c r="PK315" s="223"/>
      <c r="PL315" s="223"/>
      <c r="PM315" s="223"/>
      <c r="PN315" s="223"/>
      <c r="PO315" s="223"/>
      <c r="PP315" s="223"/>
      <c r="PQ315" s="223"/>
      <c r="PR315" s="223"/>
      <c r="PS315" s="223"/>
      <c r="PT315" s="223"/>
      <c r="PU315" s="223"/>
      <c r="PV315" s="223"/>
      <c r="PW315" s="223"/>
      <c r="PX315" s="223"/>
      <c r="PY315" s="223"/>
      <c r="PZ315" s="223"/>
      <c r="QA315" s="223"/>
      <c r="QB315" s="223"/>
      <c r="QC315" s="223"/>
      <c r="QD315" s="223"/>
      <c r="QE315" s="223"/>
      <c r="QF315" s="223"/>
      <c r="QG315" s="223"/>
      <c r="QH315" s="223"/>
      <c r="QI315" s="223"/>
      <c r="QJ315" s="223"/>
      <c r="QK315" s="223"/>
      <c r="QL315" s="223"/>
      <c r="QM315" s="223"/>
      <c r="QN315" s="223"/>
      <c r="QO315" s="223"/>
      <c r="QP315" s="223"/>
      <c r="QQ315" s="223"/>
      <c r="QR315" s="223"/>
      <c r="QS315" s="223"/>
      <c r="QT315" s="223"/>
      <c r="QU315" s="223"/>
      <c r="QV315" s="223"/>
      <c r="QW315" s="223"/>
      <c r="QX315" s="223"/>
      <c r="QY315" s="223"/>
      <c r="QZ315" s="223"/>
      <c r="RA315" s="223"/>
      <c r="RB315" s="223"/>
      <c r="RC315" s="223"/>
      <c r="RD315" s="223"/>
      <c r="RE315" s="223"/>
      <c r="RF315" s="223"/>
      <c r="RG315" s="223"/>
      <c r="RH315" s="223"/>
      <c r="RI315" s="223"/>
      <c r="RJ315" s="223"/>
      <c r="RK315" s="223"/>
      <c r="RL315" s="223"/>
      <c r="RM315" s="223"/>
      <c r="RN315" s="223"/>
      <c r="RO315" s="223"/>
      <c r="RP315" s="223"/>
      <c r="RQ315" s="223"/>
      <c r="RR315" s="223"/>
      <c r="RS315" s="223"/>
      <c r="RT315" s="223"/>
      <c r="RU315" s="223"/>
      <c r="RV315" s="223"/>
      <c r="RW315" s="223"/>
      <c r="RX315" s="223"/>
      <c r="RY315" s="223"/>
      <c r="RZ315" s="223"/>
      <c r="SA315" s="223"/>
      <c r="SB315" s="223"/>
      <c r="SC315" s="223"/>
      <c r="SD315" s="223"/>
      <c r="SE315" s="223"/>
      <c r="SF315" s="223"/>
      <c r="SG315" s="223"/>
      <c r="SH315" s="223"/>
      <c r="SI315" s="223"/>
      <c r="SJ315" s="223"/>
      <c r="SK315" s="223"/>
      <c r="SL315" s="223"/>
      <c r="SM315" s="223"/>
      <c r="SN315" s="223"/>
      <c r="SO315" s="223"/>
      <c r="SP315" s="223"/>
      <c r="SQ315" s="223"/>
      <c r="SR315" s="223"/>
      <c r="SS315" s="223"/>
      <c r="ST315" s="223"/>
      <c r="SU315" s="223"/>
      <c r="SV315" s="223"/>
      <c r="SW315" s="223"/>
      <c r="SX315" s="223"/>
      <c r="SY315" s="223"/>
      <c r="SZ315" s="223"/>
      <c r="TA315" s="223"/>
      <c r="TB315" s="223"/>
      <c r="TC315" s="223"/>
      <c r="TD315" s="223"/>
      <c r="TE315" s="223"/>
      <c r="TF315" s="223"/>
      <c r="TG315" s="223"/>
      <c r="TH315" s="223"/>
      <c r="TI315" s="223"/>
      <c r="TJ315" s="223"/>
      <c r="TK315" s="223"/>
      <c r="TL315" s="223"/>
      <c r="TM315" s="223"/>
      <c r="TN315" s="223"/>
      <c r="TO315" s="223"/>
      <c r="TP315" s="223"/>
      <c r="TQ315" s="223"/>
      <c r="TR315" s="223"/>
      <c r="TS315" s="223"/>
      <c r="TT315" s="223"/>
      <c r="TU315" s="223"/>
      <c r="TV315" s="223"/>
      <c r="TW315" s="223"/>
      <c r="TX315" s="223"/>
      <c r="TY315" s="223"/>
      <c r="TZ315" s="223"/>
      <c r="UA315" s="223"/>
      <c r="UB315" s="223"/>
      <c r="UC315" s="223"/>
      <c r="UD315" s="223"/>
      <c r="UE315" s="223"/>
      <c r="UF315" s="223"/>
      <c r="UG315" s="223"/>
      <c r="UH315" s="223"/>
      <c r="UI315" s="223"/>
      <c r="UJ315" s="223"/>
      <c r="UK315" s="223"/>
      <c r="UL315" s="223"/>
      <c r="UM315" s="223"/>
      <c r="UN315" s="223"/>
      <c r="UO315" s="223"/>
      <c r="UP315" s="223"/>
      <c r="UQ315" s="223"/>
      <c r="UR315" s="223"/>
      <c r="US315" s="223"/>
      <c r="UT315" s="223"/>
      <c r="UU315" s="223"/>
      <c r="UV315" s="223"/>
      <c r="UW315" s="223"/>
      <c r="UX315" s="223"/>
      <c r="UY315" s="223"/>
      <c r="UZ315" s="223"/>
      <c r="VA315" s="223"/>
      <c r="VB315" s="223"/>
      <c r="VC315" s="223"/>
      <c r="VD315" s="223"/>
      <c r="VE315" s="223"/>
      <c r="VF315" s="223"/>
      <c r="VG315" s="223"/>
      <c r="VH315" s="223"/>
      <c r="VI315" s="223"/>
      <c r="VJ315" s="223"/>
      <c r="VK315" s="223"/>
      <c r="VL315" s="223"/>
      <c r="VM315" s="223"/>
      <c r="VN315" s="223"/>
      <c r="VO315" s="223"/>
      <c r="VP315" s="223"/>
      <c r="VQ315" s="223"/>
      <c r="VR315" s="223"/>
      <c r="VS315" s="223"/>
      <c r="VT315" s="223"/>
      <c r="VU315" s="223"/>
      <c r="VV315" s="223"/>
      <c r="VW315" s="223"/>
      <c r="VX315" s="223"/>
      <c r="VY315" s="223"/>
      <c r="VZ315" s="223"/>
      <c r="WA315" s="223"/>
      <c r="WB315" s="223"/>
      <c r="WC315" s="223"/>
      <c r="WD315" s="223"/>
      <c r="WE315" s="223"/>
      <c r="WF315" s="223"/>
      <c r="WG315" s="223"/>
      <c r="WH315" s="223"/>
      <c r="WI315" s="223"/>
      <c r="WJ315" s="223"/>
      <c r="WK315" s="223"/>
      <c r="WL315" s="223"/>
      <c r="WM315" s="223"/>
      <c r="WN315" s="223"/>
      <c r="WO315" s="223"/>
      <c r="WP315" s="223"/>
      <c r="WQ315" s="223"/>
      <c r="WR315" s="223"/>
      <c r="WS315" s="223"/>
      <c r="WT315" s="223"/>
      <c r="WU315" s="223"/>
      <c r="WV315" s="223"/>
      <c r="WW315" s="223"/>
      <c r="WX315" s="223"/>
      <c r="WY315" s="223"/>
      <c r="WZ315" s="223"/>
      <c r="XA315" s="223"/>
      <c r="XB315" s="223"/>
      <c r="XC315" s="223"/>
      <c r="XD315" s="223"/>
      <c r="XE315" s="223"/>
      <c r="XF315" s="223"/>
      <c r="XG315" s="223"/>
      <c r="XH315" s="223"/>
      <c r="XI315" s="223"/>
      <c r="XJ315" s="223"/>
      <c r="XK315" s="223"/>
      <c r="XL315" s="223"/>
      <c r="XM315" s="223"/>
      <c r="XN315" s="223"/>
      <c r="XO315" s="223"/>
      <c r="XP315" s="223"/>
      <c r="XQ315" s="223"/>
      <c r="XR315" s="223"/>
      <c r="XS315" s="223"/>
      <c r="XT315" s="223"/>
      <c r="XU315" s="223"/>
      <c r="XV315" s="223"/>
      <c r="XW315" s="223"/>
      <c r="XX315" s="223"/>
      <c r="XY315" s="223"/>
      <c r="XZ315" s="223"/>
      <c r="YA315" s="223"/>
      <c r="YB315" s="223"/>
      <c r="YC315" s="223"/>
      <c r="YD315" s="223"/>
      <c r="YE315" s="223"/>
      <c r="YF315" s="223"/>
      <c r="YG315" s="223"/>
      <c r="YH315" s="223"/>
      <c r="YI315" s="223"/>
      <c r="YJ315" s="223"/>
      <c r="YK315" s="223"/>
      <c r="YL315" s="223"/>
      <c r="YM315" s="223"/>
      <c r="YN315" s="223"/>
      <c r="YO315" s="223"/>
      <c r="YP315" s="223"/>
      <c r="YQ315" s="223"/>
      <c r="YR315" s="223"/>
      <c r="YS315" s="223"/>
      <c r="YT315" s="223"/>
      <c r="YU315" s="223"/>
      <c r="YV315" s="223"/>
      <c r="YW315" s="223"/>
      <c r="YX315" s="223"/>
      <c r="YY315" s="223"/>
      <c r="YZ315" s="223"/>
      <c r="ZA315" s="223"/>
      <c r="ZB315" s="223"/>
      <c r="ZC315" s="223"/>
      <c r="ZD315" s="223"/>
      <c r="ZE315" s="223"/>
      <c r="ZF315" s="223"/>
      <c r="ZG315" s="223"/>
      <c r="ZH315" s="223"/>
      <c r="ZI315" s="223"/>
      <c r="ZJ315" s="223"/>
      <c r="ZK315" s="223"/>
      <c r="ZL315" s="223"/>
      <c r="ZM315" s="223"/>
      <c r="ZN315" s="223"/>
      <c r="ZO315" s="223"/>
      <c r="ZP315" s="223"/>
      <c r="ZQ315" s="223"/>
      <c r="ZR315" s="223"/>
      <c r="ZS315" s="223"/>
      <c r="ZT315" s="223"/>
      <c r="ZU315" s="223"/>
      <c r="ZV315" s="223"/>
      <c r="ZW315" s="223"/>
      <c r="ZX315" s="223"/>
      <c r="ZY315" s="223"/>
      <c r="ZZ315" s="223"/>
      <c r="AAA315" s="223"/>
      <c r="AAB315" s="223"/>
      <c r="AAC315" s="223"/>
      <c r="AAD315" s="223"/>
      <c r="AAE315" s="223"/>
      <c r="AAF315" s="223"/>
      <c r="AAG315" s="223"/>
      <c r="AAH315" s="223"/>
      <c r="AAI315" s="223"/>
      <c r="AAJ315" s="223"/>
      <c r="AAK315" s="223"/>
      <c r="AAL315" s="223"/>
      <c r="AAM315" s="223"/>
      <c r="AAN315" s="223"/>
      <c r="AAO315" s="223"/>
      <c r="AAP315" s="223"/>
      <c r="AAQ315" s="223"/>
      <c r="AAR315" s="223"/>
      <c r="AAS315" s="223"/>
      <c r="AAT315" s="223"/>
      <c r="AAU315" s="223"/>
      <c r="AAV315" s="223"/>
      <c r="AAW315" s="223"/>
      <c r="AAX315" s="223"/>
      <c r="AAY315" s="223"/>
      <c r="AAZ315" s="223"/>
      <c r="ABA315" s="223"/>
      <c r="ABB315" s="223"/>
      <c r="ABC315" s="223"/>
      <c r="ABD315" s="223"/>
      <c r="ABE315" s="223"/>
      <c r="ABF315" s="223"/>
      <c r="ABG315" s="223"/>
      <c r="ABH315" s="223"/>
      <c r="ABI315" s="223"/>
      <c r="ABJ315" s="223"/>
      <c r="ABK315" s="223"/>
      <c r="ABL315" s="223"/>
      <c r="ABM315" s="223"/>
      <c r="ABN315" s="223"/>
      <c r="ABO315" s="223"/>
      <c r="ABP315" s="223"/>
      <c r="ABQ315" s="223"/>
      <c r="ABR315" s="223"/>
      <c r="ABS315" s="223"/>
      <c r="ABT315" s="223"/>
      <c r="ABU315" s="223"/>
      <c r="ABV315" s="223"/>
      <c r="ABW315" s="223"/>
      <c r="ABX315" s="223"/>
      <c r="ABY315" s="223"/>
      <c r="ABZ315" s="223"/>
      <c r="ACA315" s="223"/>
      <c r="ACB315" s="223"/>
      <c r="ACC315" s="223"/>
      <c r="ACD315" s="223"/>
      <c r="ACE315" s="223"/>
      <c r="ACF315" s="223"/>
      <c r="ACG315" s="223"/>
      <c r="ACH315" s="223"/>
      <c r="ACI315" s="223"/>
      <c r="ACJ315" s="223"/>
      <c r="ACK315" s="223"/>
      <c r="ACL315" s="223"/>
      <c r="ACM315" s="223"/>
      <c r="ACN315" s="223"/>
      <c r="ACO315" s="223"/>
      <c r="ACP315" s="223"/>
      <c r="ACQ315" s="223"/>
      <c r="ACR315" s="223"/>
      <c r="ACS315" s="223"/>
      <c r="ACT315" s="223"/>
      <c r="ACU315" s="223"/>
      <c r="ACV315" s="223"/>
      <c r="ACW315" s="223"/>
      <c r="ACX315" s="223"/>
      <c r="ACY315" s="223"/>
      <c r="ACZ315" s="223"/>
      <c r="ADA315" s="223"/>
      <c r="ADB315" s="223"/>
      <c r="ADC315" s="223"/>
      <c r="ADD315" s="223"/>
      <c r="ADE315" s="223"/>
      <c r="ADF315" s="223"/>
      <c r="ADG315" s="223"/>
      <c r="ADH315" s="223"/>
      <c r="ADI315" s="223"/>
      <c r="ADJ315" s="223"/>
      <c r="ADK315" s="223"/>
      <c r="ADL315" s="223"/>
      <c r="ADM315" s="223"/>
      <c r="ADN315" s="223"/>
      <c r="ADO315" s="223"/>
      <c r="ADP315" s="223"/>
      <c r="ADQ315" s="223"/>
      <c r="ADR315" s="223"/>
      <c r="ADS315" s="223"/>
      <c r="ADT315" s="223"/>
      <c r="ADU315" s="223"/>
      <c r="ADV315" s="223"/>
      <c r="ADW315" s="223"/>
      <c r="ADX315" s="223"/>
      <c r="ADY315" s="223"/>
      <c r="ADZ315" s="223"/>
      <c r="AEA315" s="223"/>
      <c r="AEB315" s="223"/>
      <c r="AEC315" s="223"/>
      <c r="AED315" s="223"/>
      <c r="AEE315" s="223"/>
      <c r="AEF315" s="223"/>
      <c r="AEG315" s="223"/>
      <c r="AEH315" s="223"/>
      <c r="AEI315" s="223"/>
      <c r="AEJ315" s="223"/>
      <c r="AEK315" s="223"/>
      <c r="AEL315" s="223"/>
      <c r="AEM315" s="223"/>
      <c r="AEN315" s="223"/>
      <c r="AEO315" s="223"/>
      <c r="AEP315" s="223"/>
      <c r="AEQ315" s="223"/>
      <c r="AER315" s="223"/>
      <c r="AES315" s="223"/>
      <c r="AET315" s="223"/>
      <c r="AEU315" s="223"/>
      <c r="AEV315" s="223"/>
      <c r="AEW315" s="223"/>
      <c r="AEX315" s="223"/>
      <c r="AEY315" s="223"/>
      <c r="AEZ315" s="223"/>
      <c r="AFA315" s="223"/>
      <c r="AFB315" s="223"/>
      <c r="AFC315" s="223"/>
      <c r="AFD315" s="223"/>
      <c r="AFE315" s="223"/>
      <c r="AFF315" s="223"/>
      <c r="AFG315" s="223"/>
      <c r="AFH315" s="223"/>
      <c r="AFI315" s="223"/>
      <c r="AFJ315" s="223"/>
      <c r="AFK315" s="223"/>
      <c r="AFL315" s="223"/>
      <c r="AFM315" s="223"/>
      <c r="AFN315" s="223"/>
      <c r="AFO315" s="223"/>
      <c r="AFP315" s="223"/>
      <c r="AFQ315" s="223"/>
      <c r="AFR315" s="223"/>
      <c r="AFS315" s="223"/>
      <c r="AFT315" s="223"/>
    </row>
    <row r="316" spans="1:852" s="785" customFormat="1">
      <c r="A316" s="834" t="s">
        <v>3560</v>
      </c>
      <c r="B316" s="834" t="s">
        <v>10747</v>
      </c>
      <c r="C316" s="840" t="str">
        <f>IF(Severity!F316&gt;=0.5,"YES","NO")</f>
        <v>NO</v>
      </c>
      <c r="D316" s="840" t="str">
        <f>IF(Severity!G316&gt;=0.5,"YES","NO")</f>
        <v>YES</v>
      </c>
      <c r="E316" s="834">
        <v>8</v>
      </c>
      <c r="F316" s="834">
        <v>2</v>
      </c>
      <c r="G316" s="835" t="s">
        <v>3425</v>
      </c>
      <c r="H316" s="835" t="s">
        <v>455</v>
      </c>
      <c r="I316" s="835" t="s">
        <v>455</v>
      </c>
      <c r="J316" s="835">
        <v>10</v>
      </c>
      <c r="K316" s="835" t="s">
        <v>455</v>
      </c>
      <c r="L316" s="834"/>
      <c r="M316" s="834"/>
      <c r="N316" s="835"/>
      <c r="O316" s="834" t="s">
        <v>455</v>
      </c>
      <c r="P316" s="834"/>
      <c r="Q316" s="834"/>
      <c r="R316" s="834"/>
      <c r="S316" s="834" t="s">
        <v>602</v>
      </c>
      <c r="T316" s="835">
        <v>17</v>
      </c>
      <c r="U316" s="836">
        <v>19.82</v>
      </c>
      <c r="V316" s="836">
        <v>3.68</v>
      </c>
      <c r="W316" s="836">
        <v>19.760000000000002</v>
      </c>
      <c r="X316" s="836">
        <v>3.73</v>
      </c>
      <c r="Y316" s="836">
        <v>15.59</v>
      </c>
      <c r="Z316" s="836">
        <v>6.45</v>
      </c>
      <c r="AA316" s="836">
        <v>14.79</v>
      </c>
      <c r="AB316" s="836">
        <v>6.32</v>
      </c>
      <c r="AC316" s="836"/>
      <c r="AD316" s="836"/>
      <c r="AE316" s="837"/>
      <c r="AF316" s="836"/>
      <c r="AG316" s="836"/>
      <c r="AH316" s="836"/>
      <c r="AI316" s="834">
        <v>44</v>
      </c>
      <c r="AJ316" s="834">
        <v>34</v>
      </c>
      <c r="AK316" s="834">
        <v>34</v>
      </c>
      <c r="AL316" s="835" t="s">
        <v>2388</v>
      </c>
      <c r="AM316" s="835" t="s">
        <v>1094</v>
      </c>
      <c r="AN316" s="834" t="s">
        <v>455</v>
      </c>
      <c r="AO316" s="834">
        <v>19</v>
      </c>
      <c r="AP316" s="834" t="s">
        <v>455</v>
      </c>
      <c r="AQ316" s="834"/>
      <c r="AR316" s="834"/>
      <c r="AS316" s="834"/>
      <c r="AT316" s="834" t="s">
        <v>455</v>
      </c>
      <c r="AU316" s="834"/>
      <c r="AV316" s="834"/>
      <c r="AW316" s="834"/>
      <c r="AX316" s="834" t="s">
        <v>602</v>
      </c>
      <c r="AY316" s="835">
        <v>17</v>
      </c>
      <c r="AZ316" s="837">
        <v>20.39</v>
      </c>
      <c r="BA316" s="837">
        <v>3.78</v>
      </c>
      <c r="BB316" s="837">
        <v>20.329999999999998</v>
      </c>
      <c r="BC316" s="837">
        <v>3.87</v>
      </c>
      <c r="BD316" s="837">
        <v>18.39</v>
      </c>
      <c r="BE316" s="837">
        <v>6.51</v>
      </c>
      <c r="BF316" s="837">
        <v>17.32</v>
      </c>
      <c r="BG316" s="837">
        <v>6.87</v>
      </c>
      <c r="BH316" s="837"/>
      <c r="BI316" s="837"/>
      <c r="BJ316" s="837"/>
      <c r="BK316" s="837"/>
      <c r="BL316" s="837"/>
      <c r="BM316" s="837"/>
      <c r="BN316" s="834">
        <v>59</v>
      </c>
      <c r="BO316" s="835">
        <v>40</v>
      </c>
      <c r="BP316" s="834">
        <v>40</v>
      </c>
      <c r="BQ316" s="834"/>
      <c r="BR316" s="835" t="s">
        <v>455</v>
      </c>
      <c r="BS316" s="834"/>
      <c r="BT316" s="834"/>
      <c r="BU316" s="834"/>
      <c r="BV316" s="834"/>
      <c r="BW316" s="834"/>
      <c r="BX316" s="834"/>
      <c r="BY316" s="834"/>
      <c r="BZ316" s="834"/>
      <c r="CA316" s="834"/>
      <c r="CB316" s="834"/>
      <c r="CC316" s="834"/>
      <c r="CD316" s="834"/>
      <c r="CE316" s="837"/>
      <c r="CF316" s="837"/>
      <c r="CG316" s="837"/>
      <c r="CH316" s="837"/>
      <c r="CI316" s="837"/>
      <c r="CJ316" s="837"/>
      <c r="CK316" s="837"/>
      <c r="CL316" s="837"/>
      <c r="CM316" s="837"/>
      <c r="CN316" s="837"/>
      <c r="CO316" s="837"/>
      <c r="CP316" s="837"/>
      <c r="CQ316" s="837"/>
      <c r="CR316" s="837"/>
      <c r="CS316" s="834"/>
      <c r="CT316" s="834"/>
      <c r="CU316" s="834"/>
      <c r="CV316" s="834"/>
      <c r="CW316" s="835" t="s">
        <v>455</v>
      </c>
      <c r="CX316" s="834"/>
      <c r="CY316" s="834"/>
      <c r="CZ316" s="834"/>
      <c r="DA316" s="834"/>
      <c r="DB316" s="834"/>
      <c r="DC316" s="834"/>
      <c r="DD316" s="834"/>
      <c r="DE316" s="834"/>
      <c r="DF316" s="834"/>
      <c r="DG316" s="834"/>
      <c r="DH316" s="834"/>
      <c r="DI316" s="834"/>
      <c r="DJ316" s="834"/>
      <c r="DK316" s="836"/>
      <c r="DL316" s="836"/>
      <c r="DM316" s="836"/>
      <c r="DN316" s="836"/>
      <c r="DO316" s="836"/>
      <c r="DP316" s="836"/>
      <c r="DQ316" s="836"/>
      <c r="DR316" s="836"/>
      <c r="DS316" s="836"/>
      <c r="DT316" s="836"/>
      <c r="DU316" s="836"/>
      <c r="DV316" s="836"/>
      <c r="DW316" s="836"/>
      <c r="DX316" s="836"/>
      <c r="DY316" s="834"/>
      <c r="DZ316" s="834"/>
      <c r="EA316" s="834"/>
      <c r="EB316" s="835" t="s">
        <v>455</v>
      </c>
      <c r="EC316" s="834"/>
      <c r="ED316" s="834"/>
      <c r="EE316" s="834"/>
      <c r="EF316" s="834"/>
      <c r="EG316" s="834"/>
      <c r="EH316" s="834"/>
      <c r="EI316" s="834"/>
      <c r="EJ316" s="834"/>
      <c r="EK316" s="834"/>
      <c r="EL316" s="834"/>
      <c r="EM316" s="834"/>
      <c r="EN316" s="834"/>
      <c r="EO316" s="834"/>
      <c r="EP316" s="836"/>
      <c r="EQ316" s="836"/>
      <c r="ER316" s="836"/>
      <c r="ES316" s="836"/>
      <c r="ET316" s="836"/>
      <c r="EU316" s="836"/>
      <c r="EV316" s="836"/>
      <c r="EW316" s="836"/>
      <c r="EX316" s="836"/>
      <c r="EY316" s="836"/>
      <c r="EZ316" s="836"/>
      <c r="FA316" s="836"/>
      <c r="FB316" s="836"/>
      <c r="FC316" s="836"/>
      <c r="FD316" s="834"/>
      <c r="FE316" s="834"/>
      <c r="FF316" s="835" t="s">
        <v>455</v>
      </c>
      <c r="FG316" s="834"/>
      <c r="FH316" s="834"/>
      <c r="FI316" s="834"/>
      <c r="FJ316" s="834"/>
      <c r="FK316" s="834"/>
      <c r="FL316" s="834"/>
      <c r="FM316" s="834"/>
      <c r="FN316" s="834"/>
      <c r="FO316" s="834"/>
      <c r="FP316" s="834"/>
      <c r="FQ316" s="834"/>
      <c r="FR316" s="834"/>
      <c r="FS316" s="834"/>
      <c r="FT316" s="834"/>
      <c r="FU316" s="834"/>
      <c r="FV316" s="834"/>
      <c r="FW316" s="834"/>
      <c r="FX316" s="834"/>
      <c r="FY316" s="834"/>
      <c r="FZ316" s="834"/>
      <c r="GA316" s="834"/>
      <c r="GB316" s="834"/>
      <c r="GC316" s="834"/>
      <c r="GD316" s="834"/>
      <c r="GE316" s="834"/>
      <c r="GF316" s="834"/>
      <c r="GG316" s="834"/>
      <c r="GH316" s="834"/>
      <c r="GI316" s="834"/>
      <c r="GJ316" s="834"/>
      <c r="GK316" s="834"/>
      <c r="GL316" s="834"/>
      <c r="GM316" s="834"/>
      <c r="GN316" s="834"/>
      <c r="GO316" s="834"/>
      <c r="GP316" s="834"/>
      <c r="GQ316" s="834"/>
      <c r="GR316" s="834"/>
      <c r="GS316" s="834"/>
      <c r="GT316" s="834"/>
      <c r="GU316" s="834"/>
      <c r="GV316" s="834"/>
      <c r="GW316" s="834"/>
      <c r="GX316" s="834"/>
      <c r="GY316" s="834"/>
      <c r="GZ316" s="834"/>
      <c r="HA316" s="834"/>
      <c r="HB316" s="834"/>
      <c r="HC316" s="834"/>
      <c r="HD316" s="835" t="s">
        <v>455</v>
      </c>
      <c r="HE316" s="834"/>
      <c r="HF316" s="834"/>
      <c r="HG316" s="834"/>
      <c r="HH316" s="834"/>
      <c r="HI316" s="834"/>
      <c r="HJ316" s="834"/>
      <c r="HK316" s="834"/>
      <c r="HL316" s="834"/>
      <c r="HM316" s="834"/>
      <c r="HN316" s="834"/>
      <c r="HO316" s="834"/>
      <c r="HP316" s="834"/>
      <c r="HQ316" s="834"/>
      <c r="HR316" s="834"/>
      <c r="HS316" s="834"/>
      <c r="HT316" s="834"/>
      <c r="HU316" s="834"/>
      <c r="HV316" s="834"/>
      <c r="HW316" s="834"/>
      <c r="HX316" s="834"/>
      <c r="HY316" s="834"/>
      <c r="HZ316" s="834"/>
      <c r="IA316" s="834"/>
      <c r="IB316" s="834"/>
      <c r="IC316" s="834"/>
      <c r="ID316" s="834"/>
      <c r="IE316" s="834"/>
      <c r="IF316" s="834"/>
      <c r="IG316" s="834"/>
      <c r="IH316" s="834"/>
      <c r="II316" s="834"/>
      <c r="IJ316" s="834"/>
      <c r="IK316" s="834"/>
      <c r="IL316" s="834"/>
      <c r="IM316" s="834"/>
      <c r="IN316" s="834"/>
      <c r="IO316" s="834"/>
      <c r="IP316" s="834"/>
      <c r="IQ316" s="834"/>
      <c r="IR316" s="834"/>
      <c r="IS316" s="835" t="s">
        <v>455</v>
      </c>
      <c r="IT316" s="834"/>
      <c r="IU316" s="834"/>
      <c r="IV316" s="834"/>
      <c r="IW316" s="834"/>
      <c r="IX316" s="834"/>
      <c r="IY316" s="834"/>
      <c r="IZ316" s="834"/>
      <c r="JA316" s="834"/>
      <c r="JB316" s="834"/>
      <c r="JC316" s="834"/>
      <c r="JD316" s="834"/>
      <c r="JE316" s="834"/>
      <c r="JF316" s="834"/>
      <c r="JG316" s="834"/>
      <c r="JH316" s="834"/>
      <c r="JI316" s="834"/>
      <c r="JJ316" s="834"/>
      <c r="JK316" s="834"/>
      <c r="JL316" s="834"/>
      <c r="JM316" s="834"/>
      <c r="JN316" s="834"/>
      <c r="JO316" s="834"/>
      <c r="JP316" s="834"/>
      <c r="JQ316" s="834"/>
      <c r="JR316" s="834"/>
      <c r="JS316" s="834"/>
      <c r="JT316" s="834"/>
      <c r="JU316" s="834"/>
      <c r="JV316" s="834"/>
      <c r="JW316" s="834"/>
      <c r="JX316" s="834"/>
      <c r="JY316" s="834"/>
      <c r="JZ316" s="834"/>
      <c r="KA316" s="834"/>
      <c r="KB316" s="834"/>
      <c r="KC316" s="834"/>
      <c r="KD316" s="834"/>
      <c r="KE316" s="835" t="s">
        <v>455</v>
      </c>
      <c r="KF316" s="834"/>
      <c r="KG316" s="834"/>
      <c r="KH316" s="834"/>
      <c r="KI316" s="834"/>
      <c r="KJ316" s="834"/>
      <c r="KK316" s="834"/>
      <c r="KL316" s="834"/>
      <c r="KM316" s="834"/>
      <c r="KN316" s="834"/>
      <c r="KO316" s="834"/>
      <c r="KP316" s="834"/>
      <c r="KQ316" s="834"/>
      <c r="KR316" s="834"/>
      <c r="KS316" s="834"/>
      <c r="KT316" s="834"/>
      <c r="KU316" s="834"/>
      <c r="KV316" s="834"/>
      <c r="KW316" s="834"/>
      <c r="KX316" s="834"/>
      <c r="KY316" s="834"/>
      <c r="KZ316" s="834"/>
      <c r="LA316" s="834"/>
      <c r="LB316" s="834"/>
      <c r="LC316" s="834"/>
      <c r="LD316" s="834"/>
      <c r="LE316" s="834"/>
      <c r="LF316" s="834"/>
      <c r="LG316" s="834"/>
      <c r="LH316" s="834"/>
      <c r="LI316" s="834"/>
      <c r="LJ316" s="834"/>
      <c r="LK316" s="834"/>
      <c r="LL316" s="834"/>
      <c r="LM316" s="834"/>
      <c r="LN316" s="834"/>
      <c r="LO316" s="834"/>
      <c r="LP316" s="834"/>
      <c r="LQ316" s="834"/>
      <c r="LR316" s="834"/>
      <c r="LS316" s="834"/>
      <c r="LT316" s="835" t="s">
        <v>455</v>
      </c>
      <c r="LU316" s="834"/>
      <c r="LV316" s="834"/>
      <c r="LW316" s="834"/>
      <c r="LX316" s="834"/>
      <c r="LY316" s="834"/>
      <c r="LZ316" s="834"/>
      <c r="MA316" s="834"/>
      <c r="MB316" s="834"/>
      <c r="MC316" s="834"/>
      <c r="MD316" s="834"/>
      <c r="ME316" s="834"/>
      <c r="MF316" s="834"/>
      <c r="MG316" s="834"/>
      <c r="MH316" s="834"/>
      <c r="MI316" s="834"/>
      <c r="MJ316" s="834"/>
      <c r="MK316" s="834"/>
      <c r="ML316" s="834"/>
      <c r="MM316" s="834"/>
      <c r="MN316" s="834"/>
      <c r="MO316" s="834"/>
      <c r="MP316" s="834"/>
      <c r="MQ316" s="834"/>
      <c r="MR316" s="834"/>
      <c r="MS316" s="834"/>
      <c r="MT316" s="834"/>
      <c r="MU316" s="834"/>
      <c r="MV316" s="834"/>
      <c r="MW316" s="834"/>
      <c r="MX316" s="834"/>
      <c r="MY316" s="834"/>
      <c r="MZ316" s="834"/>
      <c r="NA316" s="834"/>
      <c r="NB316" s="834"/>
      <c r="NC316" s="834"/>
      <c r="ND316" s="834"/>
      <c r="NE316" s="834"/>
      <c r="NF316" s="834"/>
      <c r="NG316" s="834"/>
      <c r="NH316" s="834"/>
      <c r="NI316" s="834"/>
      <c r="NJ316" s="834"/>
      <c r="NK316" s="834"/>
      <c r="NL316" s="834"/>
      <c r="NM316" s="834"/>
      <c r="NN316" s="834"/>
      <c r="NO316" s="834"/>
      <c r="NP316" s="834"/>
      <c r="NQ316" s="834"/>
      <c r="NR316" s="834"/>
      <c r="NS316" s="834"/>
      <c r="NT316" s="834"/>
      <c r="NU316" s="834"/>
      <c r="NV316" s="834"/>
      <c r="NW316" s="834"/>
      <c r="NX316" s="834"/>
      <c r="NY316" s="834"/>
      <c r="NZ316" s="834"/>
      <c r="OA316" s="834"/>
      <c r="OB316" s="834"/>
      <c r="OC316" s="834"/>
      <c r="OD316" s="834"/>
      <c r="OE316" s="834"/>
      <c r="OF316" s="834"/>
      <c r="OG316" s="834"/>
      <c r="OH316" s="834"/>
      <c r="OI316" s="834"/>
      <c r="OJ316" s="834"/>
      <c r="OK316" s="834"/>
      <c r="OL316" s="834"/>
      <c r="OM316" s="834"/>
      <c r="ON316" s="834"/>
      <c r="OO316" s="834"/>
      <c r="OP316" s="834"/>
      <c r="OQ316" s="834"/>
      <c r="OR316" s="834"/>
      <c r="OS316" s="834"/>
      <c r="OT316" s="834"/>
      <c r="OU316" s="834"/>
      <c r="OV316" s="834"/>
      <c r="OW316" s="834"/>
      <c r="OX316" s="834"/>
      <c r="OY316" s="834"/>
      <c r="OZ316" s="834"/>
      <c r="PA316" s="834"/>
      <c r="PB316" s="834"/>
      <c r="PC316" s="834"/>
      <c r="PD316" s="834"/>
      <c r="PE316" s="834"/>
      <c r="PF316" s="834"/>
      <c r="PG316" s="834"/>
      <c r="PH316" s="834"/>
      <c r="PI316" s="834"/>
      <c r="PJ316" s="834"/>
      <c r="PK316" s="834"/>
      <c r="PL316" s="834"/>
      <c r="PM316" s="834"/>
      <c r="PN316" s="834"/>
      <c r="PO316" s="834"/>
      <c r="PP316" s="834"/>
      <c r="PQ316" s="834"/>
      <c r="PR316" s="834"/>
      <c r="PS316" s="834"/>
      <c r="PT316" s="834"/>
      <c r="PU316" s="834"/>
      <c r="PV316" s="834"/>
      <c r="PW316" s="834"/>
      <c r="PX316" s="834"/>
      <c r="PY316" s="834"/>
      <c r="PZ316" s="834"/>
      <c r="QA316" s="834"/>
      <c r="QB316" s="834"/>
      <c r="QC316" s="834"/>
      <c r="QD316" s="834"/>
      <c r="QE316" s="834"/>
      <c r="QF316" s="834"/>
      <c r="QG316" s="834"/>
      <c r="QH316" s="834"/>
      <c r="QI316" s="834"/>
      <c r="QJ316" s="834"/>
      <c r="QK316" s="834"/>
      <c r="QL316" s="834"/>
      <c r="QM316" s="834"/>
      <c r="QN316" s="834"/>
      <c r="QO316" s="834"/>
      <c r="QP316" s="834"/>
      <c r="QQ316" s="834"/>
      <c r="QR316" s="834"/>
      <c r="QS316" s="834"/>
      <c r="QT316" s="834"/>
      <c r="QU316" s="834"/>
      <c r="QV316" s="834"/>
      <c r="QW316" s="834"/>
      <c r="QX316" s="834"/>
      <c r="QY316" s="834"/>
      <c r="QZ316" s="834"/>
      <c r="RA316" s="834"/>
      <c r="RB316" s="834"/>
      <c r="RC316" s="834"/>
      <c r="RD316" s="834"/>
      <c r="RE316" s="834"/>
      <c r="RF316" s="834"/>
      <c r="RG316" s="834"/>
      <c r="RH316" s="834"/>
      <c r="RI316" s="834"/>
      <c r="RJ316" s="834"/>
      <c r="RK316" s="834"/>
      <c r="RL316" s="834"/>
      <c r="RM316" s="834"/>
      <c r="RN316" s="834"/>
      <c r="RO316" s="834"/>
      <c r="RP316" s="834"/>
      <c r="RQ316" s="834"/>
      <c r="RR316" s="834"/>
      <c r="RS316" s="834"/>
      <c r="RT316" s="834"/>
      <c r="RU316" s="834"/>
      <c r="RV316" s="834"/>
      <c r="RW316" s="834"/>
      <c r="RX316" s="834"/>
      <c r="RY316" s="834"/>
      <c r="RZ316" s="834"/>
      <c r="SA316" s="834"/>
      <c r="SB316" s="834"/>
      <c r="SC316" s="834"/>
      <c r="SD316" s="834"/>
      <c r="SE316" s="834"/>
      <c r="SF316" s="834"/>
      <c r="SG316" s="834"/>
      <c r="SH316" s="834"/>
      <c r="SI316" s="834"/>
      <c r="SJ316" s="834"/>
      <c r="SK316" s="834"/>
      <c r="SL316" s="834"/>
      <c r="SM316" s="834"/>
      <c r="SN316" s="834"/>
      <c r="SO316" s="834"/>
      <c r="SP316" s="834"/>
      <c r="SQ316" s="834"/>
      <c r="SR316" s="834"/>
      <c r="SS316" s="834"/>
      <c r="ST316" s="834"/>
      <c r="SU316" s="834"/>
      <c r="SV316" s="834"/>
      <c r="SW316" s="834"/>
      <c r="SX316" s="834"/>
      <c r="SY316" s="834"/>
      <c r="SZ316" s="834"/>
      <c r="TA316" s="834"/>
      <c r="TB316" s="834"/>
      <c r="TC316" s="834"/>
      <c r="TD316" s="834"/>
      <c r="TE316" s="834"/>
      <c r="TF316" s="834"/>
      <c r="TG316" s="834"/>
      <c r="TH316" s="834"/>
      <c r="TI316" s="834"/>
      <c r="TJ316" s="834"/>
      <c r="TK316" s="834"/>
      <c r="TL316" s="834"/>
      <c r="TM316" s="834"/>
      <c r="TN316" s="834"/>
      <c r="TO316" s="834"/>
      <c r="TP316" s="834"/>
      <c r="TQ316" s="834"/>
      <c r="TR316" s="834"/>
      <c r="TS316" s="834"/>
      <c r="TT316" s="834"/>
      <c r="TU316" s="834"/>
      <c r="TV316" s="834"/>
      <c r="TW316" s="834"/>
      <c r="TX316" s="834"/>
      <c r="TY316" s="834"/>
      <c r="TZ316" s="834"/>
      <c r="UA316" s="834"/>
      <c r="UB316" s="834"/>
      <c r="UC316" s="834"/>
      <c r="UD316" s="834"/>
      <c r="UE316" s="834"/>
      <c r="UF316" s="834"/>
      <c r="UG316" s="834"/>
      <c r="UH316" s="834"/>
      <c r="UI316" s="834"/>
      <c r="UJ316" s="834"/>
      <c r="UK316" s="834"/>
      <c r="UL316" s="834"/>
      <c r="UM316" s="834"/>
      <c r="UN316" s="834"/>
      <c r="UO316" s="834"/>
      <c r="UP316" s="834"/>
      <c r="UQ316" s="834"/>
      <c r="UR316" s="834"/>
      <c r="US316" s="834"/>
      <c r="UT316" s="834"/>
      <c r="UU316" s="834"/>
      <c r="UV316" s="834"/>
      <c r="UW316" s="834"/>
      <c r="UX316" s="834"/>
      <c r="UY316" s="834"/>
      <c r="UZ316" s="834"/>
      <c r="VA316" s="834"/>
      <c r="VB316" s="834"/>
      <c r="VC316" s="834"/>
      <c r="VD316" s="834"/>
      <c r="VE316" s="834"/>
      <c r="VF316" s="834"/>
      <c r="VG316" s="834"/>
      <c r="VH316" s="834"/>
      <c r="VI316" s="834"/>
      <c r="VJ316" s="834"/>
      <c r="VK316" s="834"/>
      <c r="VL316" s="834"/>
      <c r="VM316" s="834"/>
      <c r="VN316" s="834"/>
      <c r="VO316" s="834"/>
      <c r="VP316" s="834"/>
      <c r="VQ316" s="834"/>
      <c r="VR316" s="834"/>
      <c r="VS316" s="834"/>
      <c r="VT316" s="834"/>
      <c r="VU316" s="834"/>
      <c r="VV316" s="834"/>
      <c r="VW316" s="834"/>
      <c r="VX316" s="834"/>
      <c r="VY316" s="834"/>
      <c r="VZ316" s="834"/>
      <c r="WA316" s="834"/>
      <c r="WB316" s="834"/>
      <c r="WC316" s="834"/>
      <c r="WD316" s="834"/>
      <c r="WE316" s="834"/>
      <c r="WF316" s="834"/>
      <c r="WG316" s="834"/>
      <c r="WH316" s="834"/>
      <c r="WI316" s="834"/>
      <c r="WJ316" s="834"/>
      <c r="WK316" s="834"/>
      <c r="WL316" s="834"/>
      <c r="WM316" s="834"/>
      <c r="WN316" s="834"/>
      <c r="WO316" s="834"/>
      <c r="WP316" s="834"/>
      <c r="WQ316" s="834"/>
      <c r="WR316" s="834"/>
      <c r="WS316" s="834"/>
      <c r="WT316" s="834"/>
      <c r="WU316" s="834"/>
      <c r="WV316" s="834"/>
      <c r="WW316" s="834"/>
      <c r="WX316" s="834"/>
      <c r="WY316" s="834"/>
      <c r="WZ316" s="834"/>
      <c r="XA316" s="834"/>
      <c r="XB316" s="834"/>
      <c r="XC316" s="834"/>
      <c r="XD316" s="834"/>
      <c r="XE316" s="834"/>
      <c r="XF316" s="834"/>
      <c r="XG316" s="834"/>
      <c r="XH316" s="834"/>
      <c r="XI316" s="834"/>
      <c r="XJ316" s="834"/>
      <c r="XK316" s="834"/>
      <c r="XL316" s="834"/>
      <c r="XM316" s="834"/>
      <c r="XN316" s="834"/>
      <c r="XO316" s="834"/>
      <c r="XP316" s="834"/>
      <c r="XQ316" s="834"/>
      <c r="XR316" s="834"/>
      <c r="XS316" s="834"/>
      <c r="XT316" s="834"/>
      <c r="XU316" s="834"/>
      <c r="XV316" s="834"/>
      <c r="XW316" s="834"/>
      <c r="XX316" s="834"/>
      <c r="XY316" s="834"/>
      <c r="XZ316" s="834"/>
      <c r="YA316" s="834"/>
      <c r="YB316" s="834"/>
      <c r="YC316" s="834"/>
      <c r="YD316" s="834"/>
      <c r="YE316" s="834"/>
      <c r="YF316" s="834"/>
      <c r="YG316" s="834"/>
      <c r="YH316" s="834"/>
      <c r="YI316" s="834"/>
      <c r="YJ316" s="834"/>
      <c r="YK316" s="834"/>
      <c r="YL316" s="834"/>
      <c r="YM316" s="834"/>
      <c r="YN316" s="834"/>
      <c r="YO316" s="834"/>
      <c r="YP316" s="834"/>
      <c r="YQ316" s="834"/>
      <c r="YR316" s="834"/>
      <c r="YS316" s="834"/>
      <c r="YT316" s="834"/>
      <c r="YU316" s="834"/>
      <c r="YV316" s="834"/>
      <c r="YW316" s="834"/>
      <c r="YX316" s="834"/>
      <c r="YY316" s="834"/>
      <c r="YZ316" s="834"/>
      <c r="ZA316" s="834"/>
      <c r="ZB316" s="834"/>
      <c r="ZC316" s="834"/>
      <c r="ZD316" s="834"/>
      <c r="ZE316" s="834"/>
      <c r="ZF316" s="834"/>
      <c r="ZG316" s="834"/>
      <c r="ZH316" s="834"/>
      <c r="ZI316" s="834"/>
      <c r="ZJ316" s="834"/>
      <c r="ZK316" s="834"/>
      <c r="ZL316" s="834"/>
      <c r="ZM316" s="834"/>
      <c r="ZN316" s="834"/>
      <c r="ZO316" s="834"/>
      <c r="ZP316" s="834"/>
      <c r="ZQ316" s="834"/>
      <c r="ZR316" s="834"/>
      <c r="ZS316" s="834"/>
      <c r="ZT316" s="834"/>
      <c r="ZU316" s="834"/>
      <c r="ZV316" s="834"/>
      <c r="ZW316" s="834"/>
      <c r="ZX316" s="834"/>
      <c r="ZY316" s="834"/>
      <c r="ZZ316" s="834"/>
      <c r="AAA316" s="834"/>
      <c r="AAB316" s="834"/>
      <c r="AAC316" s="834"/>
      <c r="AAD316" s="834"/>
      <c r="AAE316" s="834"/>
      <c r="AAF316" s="834"/>
      <c r="AAG316" s="834"/>
      <c r="AAH316" s="834"/>
      <c r="AAI316" s="834"/>
      <c r="AAJ316" s="834"/>
      <c r="AAK316" s="834"/>
      <c r="AAL316" s="834"/>
      <c r="AAM316" s="834"/>
      <c r="AAN316" s="834"/>
      <c r="AAO316" s="834"/>
      <c r="AAP316" s="834"/>
      <c r="AAQ316" s="834"/>
      <c r="AAR316" s="834"/>
      <c r="AAS316" s="834"/>
      <c r="AAT316" s="834"/>
      <c r="AAU316" s="834"/>
      <c r="AAV316" s="834"/>
      <c r="AAW316" s="834"/>
      <c r="AAX316" s="834"/>
      <c r="AAY316" s="834"/>
      <c r="AAZ316" s="834"/>
      <c r="ABA316" s="834"/>
      <c r="ABB316" s="834"/>
      <c r="ABC316" s="834"/>
      <c r="ABD316" s="834"/>
      <c r="ABE316" s="834"/>
      <c r="ABF316" s="834"/>
      <c r="ABG316" s="834"/>
      <c r="ABH316" s="834"/>
      <c r="ABI316" s="834"/>
      <c r="ABJ316" s="834"/>
      <c r="ABK316" s="834"/>
      <c r="ABL316" s="834"/>
      <c r="ABM316" s="834"/>
      <c r="ABN316" s="834"/>
      <c r="ABO316" s="834"/>
      <c r="ABP316" s="834"/>
      <c r="ABQ316" s="834"/>
      <c r="ABR316" s="834"/>
      <c r="ABS316" s="834"/>
      <c r="ABT316" s="834"/>
      <c r="ABU316" s="834"/>
      <c r="ABV316" s="834"/>
      <c r="ABW316" s="834"/>
      <c r="ABX316" s="834"/>
      <c r="ABY316" s="834"/>
      <c r="ABZ316" s="834"/>
      <c r="ACA316" s="834"/>
      <c r="ACB316" s="834"/>
      <c r="ACC316" s="834"/>
      <c r="ACD316" s="834"/>
      <c r="ACE316" s="834"/>
      <c r="ACF316" s="834"/>
      <c r="ACG316" s="834"/>
      <c r="ACH316" s="834"/>
      <c r="ACI316" s="834"/>
      <c r="ACJ316" s="834"/>
      <c r="ACK316" s="834"/>
      <c r="ACL316" s="834"/>
      <c r="ACM316" s="834"/>
      <c r="ACN316" s="834"/>
      <c r="ACO316" s="834"/>
      <c r="ACP316" s="834"/>
      <c r="ACQ316" s="834"/>
      <c r="ACR316" s="834"/>
      <c r="ACS316" s="834"/>
      <c r="ACT316" s="834"/>
      <c r="ACU316" s="834"/>
      <c r="ACV316" s="834"/>
      <c r="ACW316" s="834"/>
      <c r="ACX316" s="834"/>
      <c r="ACY316" s="834"/>
      <c r="ACZ316" s="834"/>
      <c r="ADA316" s="834"/>
      <c r="ADB316" s="834"/>
      <c r="ADC316" s="834"/>
      <c r="ADD316" s="834"/>
      <c r="ADE316" s="834"/>
      <c r="ADF316" s="834"/>
      <c r="ADG316" s="834"/>
      <c r="ADH316" s="834"/>
      <c r="ADI316" s="834"/>
      <c r="ADJ316" s="834"/>
      <c r="ADK316" s="834"/>
      <c r="ADL316" s="834"/>
      <c r="ADM316" s="834"/>
      <c r="ADN316" s="834"/>
      <c r="ADO316" s="834"/>
      <c r="ADP316" s="834"/>
      <c r="ADQ316" s="834"/>
      <c r="ADR316" s="834"/>
      <c r="ADS316" s="834"/>
      <c r="ADT316" s="834"/>
      <c r="ADU316" s="834"/>
      <c r="ADV316" s="834"/>
      <c r="ADW316" s="834"/>
      <c r="ADX316" s="834"/>
      <c r="ADY316" s="834"/>
      <c r="ADZ316" s="834"/>
      <c r="AEA316" s="834"/>
      <c r="AEB316" s="834"/>
      <c r="AEC316" s="834"/>
      <c r="AED316" s="834"/>
      <c r="AEE316" s="834"/>
      <c r="AEF316" s="834"/>
      <c r="AEG316" s="834"/>
      <c r="AEH316" s="834"/>
      <c r="AEI316" s="834"/>
      <c r="AEJ316" s="834"/>
      <c r="AEK316" s="834"/>
      <c r="AEL316" s="834"/>
      <c r="AEM316" s="834"/>
      <c r="AEN316" s="834"/>
      <c r="AEO316" s="834"/>
      <c r="AEP316" s="834"/>
      <c r="AEQ316" s="834"/>
      <c r="AER316" s="834"/>
      <c r="AES316" s="834"/>
      <c r="AET316" s="834"/>
      <c r="AEU316" s="834"/>
      <c r="AEV316" s="834"/>
      <c r="AEW316" s="834"/>
      <c r="AEX316" s="834"/>
      <c r="AEY316" s="834"/>
      <c r="AEZ316" s="834"/>
      <c r="AFA316" s="834"/>
      <c r="AFB316" s="834"/>
      <c r="AFC316" s="834"/>
      <c r="AFD316" s="834"/>
      <c r="AFE316" s="834"/>
      <c r="AFF316" s="834"/>
      <c r="AFG316" s="834"/>
      <c r="AFH316" s="834"/>
      <c r="AFI316" s="834"/>
      <c r="AFJ316" s="834"/>
      <c r="AFK316" s="834"/>
      <c r="AFL316" s="834"/>
      <c r="AFM316" s="834"/>
      <c r="AFN316" s="834"/>
      <c r="AFO316" s="834"/>
      <c r="AFP316" s="834"/>
      <c r="AFQ316" s="834"/>
      <c r="AFR316" s="834"/>
      <c r="AFS316" s="834"/>
      <c r="AFT316" s="834"/>
    </row>
    <row r="317" spans="1:852" s="291" customFormat="1">
      <c r="A317" s="212" t="s">
        <v>9440</v>
      </c>
      <c r="B317" s="150" t="s">
        <v>10019</v>
      </c>
      <c r="C317" s="840" t="str">
        <f>IF(Severity!F317&gt;=0.5,"YES","NO")</f>
        <v>YES</v>
      </c>
      <c r="D317" s="840" t="str">
        <f>IF(Severity!G317&gt;=0.5,"YES","NO")</f>
        <v>NO</v>
      </c>
      <c r="E317" s="222">
        <v>10</v>
      </c>
      <c r="F317" s="90">
        <v>3</v>
      </c>
      <c r="G317" s="795" t="s">
        <v>10737</v>
      </c>
      <c r="H317" s="90" t="s">
        <v>747</v>
      </c>
      <c r="I317" s="90" t="s">
        <v>455</v>
      </c>
      <c r="J317" s="90">
        <v>1</v>
      </c>
      <c r="K317" s="212" t="s">
        <v>455</v>
      </c>
      <c r="L317" s="222"/>
      <c r="M317" s="222"/>
      <c r="N317" s="90"/>
      <c r="O317" s="212" t="s">
        <v>455</v>
      </c>
      <c r="P317" s="222"/>
      <c r="Q317" s="222"/>
      <c r="R317" s="90"/>
      <c r="S317" s="212" t="s">
        <v>602</v>
      </c>
      <c r="T317" s="222">
        <v>17</v>
      </c>
      <c r="U317" s="573"/>
      <c r="V317" s="573"/>
      <c r="W317" s="222">
        <v>24.07</v>
      </c>
      <c r="X317" s="222">
        <v>2.97</v>
      </c>
      <c r="Y317" s="573"/>
      <c r="Z317" s="573"/>
      <c r="AA317" s="222">
        <v>7.71</v>
      </c>
      <c r="AB317" s="222">
        <v>4.46</v>
      </c>
      <c r="AC317" s="222"/>
      <c r="AD317" s="222"/>
      <c r="AE317" s="222"/>
      <c r="AF317" s="222"/>
      <c r="AG317" s="222"/>
      <c r="AH317" s="222"/>
      <c r="AI317" s="222">
        <v>15</v>
      </c>
      <c r="AJ317" s="267">
        <f t="shared" si="60"/>
        <v>14</v>
      </c>
      <c r="AK317" s="267">
        <v>14</v>
      </c>
      <c r="AL317" s="795" t="s">
        <v>10737</v>
      </c>
      <c r="AM317" s="90" t="s">
        <v>747</v>
      </c>
      <c r="AN317" s="222" t="s">
        <v>455</v>
      </c>
      <c r="AO317" s="222">
        <v>1</v>
      </c>
      <c r="AP317" s="212" t="s">
        <v>455</v>
      </c>
      <c r="AQ317" s="222"/>
      <c r="AR317" s="222"/>
      <c r="AS317" s="222"/>
      <c r="AT317" s="212" t="s">
        <v>455</v>
      </c>
      <c r="AU317" s="212"/>
      <c r="AV317" s="222"/>
      <c r="AW317" s="222"/>
      <c r="AX317" s="222" t="s">
        <v>602</v>
      </c>
      <c r="AY317" s="222">
        <v>17</v>
      </c>
      <c r="AZ317" s="573"/>
      <c r="BA317" s="573"/>
      <c r="BB317" s="222">
        <v>25.29</v>
      </c>
      <c r="BC317" s="222">
        <v>5.51</v>
      </c>
      <c r="BD317" s="573"/>
      <c r="BE317" s="573"/>
      <c r="BF317" s="222">
        <v>13.07</v>
      </c>
      <c r="BG317" s="222">
        <v>6.12</v>
      </c>
      <c r="BH317" s="222"/>
      <c r="BI317" s="222"/>
      <c r="BJ317" s="222"/>
      <c r="BK317" s="222"/>
      <c r="BL317" s="222"/>
      <c r="BM317" s="222"/>
      <c r="BN317" s="222">
        <v>15</v>
      </c>
      <c r="BO317" s="270">
        <f t="shared" si="61"/>
        <v>14</v>
      </c>
      <c r="BP317" s="270">
        <v>14</v>
      </c>
      <c r="BQ317" s="222" t="s">
        <v>2269</v>
      </c>
      <c r="BR317" s="222" t="s">
        <v>455</v>
      </c>
      <c r="BS317" s="222" t="s">
        <v>455</v>
      </c>
      <c r="BT317" s="222">
        <v>2</v>
      </c>
      <c r="BU317" s="222" t="s">
        <v>455</v>
      </c>
      <c r="BV317" s="222"/>
      <c r="BW317" s="222"/>
      <c r="BX317" s="222"/>
      <c r="BY317" s="222" t="s">
        <v>455</v>
      </c>
      <c r="BZ317" s="222"/>
      <c r="CA317" s="222"/>
      <c r="CB317" s="222"/>
      <c r="CC317" s="222" t="s">
        <v>602</v>
      </c>
      <c r="CD317" s="222">
        <v>17</v>
      </c>
      <c r="CE317" s="573"/>
      <c r="CF317" s="573"/>
      <c r="CG317" s="222">
        <v>25.91</v>
      </c>
      <c r="CH317" s="222">
        <v>4.09</v>
      </c>
      <c r="CI317" s="573"/>
      <c r="CJ317" s="573"/>
      <c r="CK317" s="222">
        <v>21</v>
      </c>
      <c r="CL317" s="222">
        <v>5.46</v>
      </c>
      <c r="CM317" s="222"/>
      <c r="CN317" s="222"/>
      <c r="CO317" s="222"/>
      <c r="CP317" s="222"/>
      <c r="CQ317" s="222"/>
      <c r="CR317" s="222"/>
      <c r="CS317" s="222">
        <v>13</v>
      </c>
      <c r="CT317" s="267">
        <f>CS317-BT317</f>
        <v>11</v>
      </c>
      <c r="CU317" s="270">
        <v>11</v>
      </c>
      <c r="CV317" s="222" t="s">
        <v>455</v>
      </c>
      <c r="CW317" s="90"/>
      <c r="CX317" s="95"/>
      <c r="CY317" s="222"/>
      <c r="CZ317" s="222"/>
      <c r="DA317" s="222"/>
      <c r="DB317" s="222"/>
      <c r="DC317" s="222"/>
      <c r="DD317" s="222"/>
      <c r="DE317" s="222"/>
      <c r="DF317" s="222"/>
      <c r="DG317" s="222"/>
      <c r="DH317" s="222"/>
      <c r="DI317" s="222"/>
      <c r="DJ317" s="222"/>
      <c r="DK317" s="222"/>
      <c r="DL317" s="222"/>
      <c r="DM317" s="222"/>
      <c r="DN317" s="222"/>
      <c r="DO317" s="222"/>
      <c r="DP317" s="222"/>
      <c r="DQ317" s="222"/>
      <c r="DR317" s="222"/>
      <c r="DS317" s="222"/>
      <c r="DT317" s="222"/>
      <c r="DU317" s="222"/>
      <c r="DV317" s="222"/>
      <c r="DW317" s="222"/>
      <c r="DX317" s="222"/>
      <c r="DY317" s="222"/>
      <c r="DZ317" s="222"/>
      <c r="EA317" s="222"/>
      <c r="EB317" s="90"/>
      <c r="EC317" s="222"/>
      <c r="ED317" s="222"/>
      <c r="EE317" s="222"/>
      <c r="EF317" s="222"/>
      <c r="EG317" s="222"/>
      <c r="EH317" s="222"/>
      <c r="EI317" s="222"/>
      <c r="EJ317" s="222"/>
      <c r="EK317" s="222"/>
      <c r="EL317" s="222"/>
      <c r="EM317" s="222"/>
      <c r="EN317" s="222"/>
      <c r="EO317" s="222"/>
      <c r="EP317" s="222"/>
      <c r="EQ317" s="222"/>
      <c r="ER317" s="222"/>
      <c r="ES317" s="222"/>
      <c r="ET317" s="222"/>
      <c r="EU317" s="222"/>
      <c r="EV317" s="222"/>
      <c r="EW317" s="222"/>
      <c r="EX317" s="222"/>
      <c r="EY317" s="222"/>
      <c r="EZ317" s="222"/>
      <c r="FA317" s="222"/>
      <c r="FB317" s="222"/>
      <c r="FC317" s="222"/>
      <c r="FD317" s="222"/>
      <c r="FE317" s="222"/>
      <c r="FF317" s="222"/>
      <c r="FG317" s="222"/>
      <c r="FH317" s="222"/>
      <c r="FI317" s="222"/>
      <c r="FJ317" s="222"/>
      <c r="FK317" s="222"/>
      <c r="FL317" s="222"/>
      <c r="FM317" s="222"/>
      <c r="FN317" s="222"/>
      <c r="FO317" s="222"/>
      <c r="FP317" s="222"/>
      <c r="FQ317" s="222"/>
      <c r="FR317" s="222"/>
      <c r="FS317" s="222"/>
      <c r="FT317" s="222"/>
      <c r="FU317" s="222"/>
      <c r="FV317" s="222"/>
      <c r="FW317" s="222"/>
      <c r="FX317" s="222"/>
      <c r="FY317" s="222"/>
      <c r="FZ317" s="222"/>
      <c r="GA317" s="222"/>
      <c r="GB317" s="222"/>
      <c r="GC317" s="222"/>
      <c r="GD317" s="222"/>
      <c r="GE317" s="222"/>
      <c r="GF317" s="222"/>
      <c r="GG317" s="222"/>
      <c r="GH317" s="222"/>
      <c r="GI317" s="222"/>
      <c r="GJ317" s="222"/>
      <c r="GK317" s="222"/>
      <c r="GL317" s="222"/>
      <c r="GM317" s="222"/>
      <c r="GN317" s="222"/>
      <c r="GO317" s="222"/>
      <c r="GP317" s="222"/>
      <c r="GQ317" s="222"/>
      <c r="GR317" s="222"/>
      <c r="GS317" s="222"/>
      <c r="GT317" s="222"/>
      <c r="GU317" s="222"/>
      <c r="GV317" s="222"/>
      <c r="GW317" s="222"/>
      <c r="GX317" s="222"/>
      <c r="GY317" s="222"/>
      <c r="GZ317" s="222"/>
      <c r="HA317" s="222"/>
      <c r="HB317" s="222"/>
      <c r="HC317" s="222"/>
      <c r="HD317" s="222"/>
      <c r="HE317" s="222"/>
      <c r="HF317" s="222"/>
      <c r="HG317" s="222"/>
      <c r="HH317" s="222"/>
      <c r="HI317" s="222"/>
      <c r="HJ317" s="222"/>
      <c r="HK317" s="222"/>
      <c r="HL317" s="222"/>
      <c r="HM317" s="222"/>
      <c r="HN317" s="222"/>
      <c r="HO317" s="222"/>
      <c r="HP317" s="222"/>
      <c r="HQ317" s="222"/>
      <c r="HR317" s="222"/>
      <c r="HS317" s="222"/>
      <c r="HT317" s="222"/>
      <c r="HU317" s="222"/>
      <c r="HV317" s="222"/>
      <c r="HW317" s="222"/>
      <c r="HX317" s="222"/>
      <c r="HY317" s="222"/>
      <c r="HZ317" s="222"/>
      <c r="IA317" s="222"/>
      <c r="IB317" s="222"/>
      <c r="IC317" s="222"/>
      <c r="ID317" s="222"/>
      <c r="IE317" s="222"/>
      <c r="IF317" s="222"/>
      <c r="IG317" s="222"/>
      <c r="IH317" s="222"/>
      <c r="II317" s="222"/>
      <c r="IJ317" s="222"/>
      <c r="IK317" s="222"/>
      <c r="IL317" s="222"/>
      <c r="IM317" s="222"/>
      <c r="IN317" s="222"/>
      <c r="IO317" s="222"/>
      <c r="IP317" s="222"/>
      <c r="IQ317" s="222"/>
      <c r="IR317" s="222"/>
      <c r="IS317" s="222"/>
      <c r="IT317" s="222"/>
      <c r="IU317" s="222"/>
      <c r="IV317" s="222"/>
      <c r="IW317" s="222"/>
      <c r="IX317" s="222"/>
      <c r="IY317" s="222"/>
      <c r="IZ317" s="222"/>
      <c r="JA317" s="222"/>
      <c r="JB317" s="222"/>
      <c r="JC317" s="222"/>
      <c r="JD317" s="222"/>
      <c r="JE317" s="222"/>
      <c r="JF317" s="222"/>
      <c r="JG317" s="222"/>
      <c r="JH317" s="222"/>
      <c r="JI317" s="222"/>
      <c r="JJ317" s="222"/>
      <c r="JK317" s="222"/>
      <c r="JL317" s="222"/>
      <c r="JM317" s="222"/>
      <c r="JN317" s="222"/>
      <c r="JO317" s="222"/>
      <c r="JP317" s="222"/>
      <c r="JQ317" s="222"/>
      <c r="JR317" s="222"/>
      <c r="JS317" s="222"/>
      <c r="JT317" s="222"/>
      <c r="JU317" s="222"/>
      <c r="JV317" s="222"/>
      <c r="JW317" s="222"/>
      <c r="JX317" s="222"/>
      <c r="JY317" s="222"/>
      <c r="JZ317" s="222"/>
      <c r="KA317" s="222"/>
      <c r="KB317" s="222"/>
      <c r="KC317" s="222"/>
      <c r="KD317" s="222"/>
      <c r="KE317" s="222"/>
      <c r="KF317" s="222"/>
      <c r="KG317" s="222"/>
      <c r="KH317" s="222"/>
      <c r="KI317" s="222"/>
      <c r="KJ317" s="222"/>
      <c r="KK317" s="222"/>
      <c r="KL317" s="222"/>
      <c r="KM317" s="222"/>
      <c r="KN317" s="222"/>
      <c r="KO317" s="222"/>
      <c r="KP317" s="222"/>
      <c r="KQ317" s="222"/>
      <c r="KR317" s="222"/>
      <c r="KS317" s="222"/>
      <c r="KT317" s="222"/>
      <c r="KU317" s="222"/>
      <c r="KV317" s="222"/>
      <c r="KW317" s="222"/>
      <c r="KX317" s="222"/>
      <c r="KY317" s="222"/>
      <c r="KZ317" s="222"/>
      <c r="LA317" s="222"/>
      <c r="LB317" s="222"/>
      <c r="LC317" s="222"/>
      <c r="LD317" s="222"/>
      <c r="LE317" s="222"/>
      <c r="LF317" s="222"/>
      <c r="LG317" s="222"/>
      <c r="LH317" s="222"/>
      <c r="LI317" s="222"/>
      <c r="LJ317" s="222"/>
      <c r="LK317" s="222"/>
      <c r="LL317" s="222"/>
      <c r="LM317" s="222"/>
      <c r="LN317" s="222"/>
      <c r="LO317" s="222"/>
      <c r="LP317" s="222"/>
      <c r="LQ317" s="222"/>
      <c r="LR317" s="222"/>
      <c r="LS317" s="222"/>
      <c r="LT317" s="222"/>
      <c r="LU317" s="222"/>
      <c r="LV317" s="222"/>
      <c r="LW317" s="222"/>
      <c r="LX317" s="222"/>
      <c r="LY317" s="222"/>
      <c r="LZ317" s="222"/>
      <c r="MA317" s="222"/>
      <c r="MB317" s="222"/>
      <c r="MC317" s="222"/>
      <c r="MD317" s="222"/>
      <c r="ME317" s="222"/>
      <c r="MF317" s="222"/>
      <c r="MG317" s="222"/>
      <c r="MH317" s="222"/>
      <c r="MI317" s="222"/>
      <c r="MJ317" s="222"/>
      <c r="MK317" s="222"/>
      <c r="ML317" s="222"/>
      <c r="MM317" s="222"/>
      <c r="MN317" s="222"/>
      <c r="MO317" s="222"/>
      <c r="MP317" s="222"/>
      <c r="MQ317" s="222"/>
      <c r="MR317" s="222"/>
      <c r="MS317" s="222"/>
      <c r="MT317" s="222"/>
      <c r="MU317" s="222"/>
      <c r="MV317" s="222"/>
      <c r="MW317" s="222"/>
      <c r="MX317" s="222"/>
      <c r="MY317" s="222"/>
      <c r="MZ317" s="222"/>
      <c r="NA317" s="222"/>
      <c r="NB317" s="222"/>
      <c r="NC317" s="222"/>
      <c r="ND317" s="222"/>
      <c r="NE317" s="222"/>
      <c r="NF317" s="222"/>
      <c r="NG317" s="222"/>
      <c r="NH317" s="222"/>
      <c r="NI317" s="222"/>
      <c r="NJ317" s="222"/>
      <c r="NK317" s="222"/>
      <c r="NL317" s="222"/>
      <c r="NM317" s="222"/>
      <c r="NN317" s="222"/>
      <c r="NO317" s="222"/>
      <c r="NP317" s="222"/>
      <c r="NQ317" s="222"/>
      <c r="NR317" s="222"/>
      <c r="NS317" s="222"/>
      <c r="NT317" s="222"/>
      <c r="NU317" s="222"/>
      <c r="NV317" s="222"/>
      <c r="NW317" s="222"/>
      <c r="NX317" s="222"/>
      <c r="NY317" s="222"/>
      <c r="NZ317" s="222"/>
      <c r="OA317" s="222"/>
      <c r="OB317" s="222"/>
      <c r="OC317" s="222"/>
      <c r="OD317" s="222"/>
      <c r="OE317" s="222"/>
      <c r="OF317" s="222"/>
      <c r="OG317" s="222"/>
      <c r="OH317" s="222"/>
      <c r="OI317" s="222"/>
      <c r="OJ317" s="222"/>
      <c r="OK317" s="222"/>
      <c r="OL317" s="222"/>
      <c r="OM317" s="222"/>
      <c r="ON317" s="222"/>
      <c r="OO317" s="222"/>
      <c r="OP317" s="222"/>
      <c r="OQ317" s="222"/>
      <c r="OR317" s="222"/>
      <c r="OS317" s="222"/>
      <c r="OT317" s="222"/>
      <c r="OU317" s="222"/>
      <c r="OV317" s="222"/>
      <c r="OW317" s="273"/>
      <c r="OX317" s="273"/>
      <c r="OY317" s="222"/>
      <c r="OZ317" s="222"/>
      <c r="PA317" s="222"/>
      <c r="PB317" s="222"/>
      <c r="PC317" s="222"/>
      <c r="PD317" s="222"/>
      <c r="PE317" s="222"/>
      <c r="PF317" s="222"/>
      <c r="PG317" s="222"/>
      <c r="PH317" s="222"/>
      <c r="PI317" s="222"/>
      <c r="PJ317" s="222"/>
      <c r="PK317" s="222"/>
      <c r="PL317" s="222"/>
      <c r="PM317" s="222"/>
      <c r="PN317" s="222"/>
      <c r="PO317" s="222"/>
      <c r="PP317" s="222"/>
      <c r="PQ317" s="222"/>
      <c r="PR317" s="222"/>
      <c r="PS317" s="222"/>
      <c r="PT317" s="222"/>
      <c r="PU317" s="222"/>
      <c r="PV317" s="222"/>
      <c r="PW317" s="222"/>
      <c r="PX317" s="222"/>
      <c r="PY317" s="222"/>
      <c r="PZ317" s="222"/>
      <c r="QA317" s="222"/>
      <c r="QB317" s="222"/>
      <c r="QC317" s="222"/>
      <c r="QD317" s="222"/>
      <c r="QE317" s="222"/>
      <c r="QF317" s="222"/>
      <c r="QG317" s="222"/>
      <c r="QH317" s="222"/>
      <c r="QI317" s="222"/>
      <c r="QJ317" s="222"/>
      <c r="QK317" s="222"/>
      <c r="QL317" s="222"/>
      <c r="QM317" s="222"/>
      <c r="QN317" s="222"/>
      <c r="QO317" s="222"/>
      <c r="QP317" s="222"/>
      <c r="QQ317" s="222"/>
      <c r="QR317" s="222"/>
      <c r="QS317" s="222"/>
      <c r="QT317" s="222"/>
      <c r="QU317" s="222"/>
      <c r="QV317" s="222"/>
      <c r="QW317" s="222"/>
      <c r="QX317" s="222"/>
      <c r="QY317" s="222"/>
      <c r="QZ317" s="222"/>
      <c r="RA317" s="222"/>
      <c r="RB317" s="222"/>
      <c r="RC317" s="222"/>
      <c r="RD317" s="222"/>
      <c r="RE317" s="222"/>
      <c r="RF317" s="222"/>
      <c r="RG317" s="222"/>
      <c r="RH317" s="222"/>
      <c r="RI317" s="222"/>
      <c r="RJ317" s="222"/>
      <c r="RK317" s="222"/>
      <c r="RL317" s="222"/>
      <c r="RM317" s="222"/>
      <c r="RN317" s="222"/>
      <c r="RO317" s="222"/>
      <c r="RP317" s="222"/>
      <c r="RQ317" s="222"/>
      <c r="RR317" s="222"/>
      <c r="RS317" s="222"/>
      <c r="RT317" s="222"/>
      <c r="RU317" s="222"/>
      <c r="RV317" s="222"/>
      <c r="RW317" s="222"/>
      <c r="RX317" s="222"/>
      <c r="RY317" s="222"/>
      <c r="RZ317" s="222"/>
      <c r="SA317" s="222"/>
      <c r="SB317" s="222"/>
      <c r="SC317" s="222"/>
      <c r="SD317" s="222"/>
      <c r="SE317" s="222"/>
      <c r="SF317" s="222"/>
      <c r="SG317" s="222"/>
      <c r="SH317" s="222"/>
      <c r="SI317" s="222"/>
      <c r="SJ317" s="222"/>
      <c r="SK317" s="222"/>
      <c r="SL317" s="222"/>
      <c r="SM317" s="222"/>
      <c r="SN317" s="222"/>
      <c r="SO317" s="222"/>
      <c r="SP317" s="222"/>
      <c r="SQ317" s="222"/>
      <c r="SR317" s="222"/>
      <c r="SS317" s="222"/>
      <c r="ST317" s="222"/>
      <c r="SU317" s="222"/>
      <c r="SV317" s="222"/>
      <c r="SW317" s="222"/>
      <c r="SX317" s="222"/>
      <c r="SY317" s="222"/>
      <c r="SZ317" s="222"/>
      <c r="TA317" s="222"/>
      <c r="TB317" s="222"/>
      <c r="TC317" s="222"/>
      <c r="TD317" s="222"/>
      <c r="TE317" s="222"/>
      <c r="TF317" s="222"/>
      <c r="TG317" s="222"/>
      <c r="TH317" s="222"/>
      <c r="TI317" s="222"/>
      <c r="TJ317" s="222"/>
      <c r="TK317" s="222"/>
      <c r="TL317" s="222"/>
      <c r="TM317" s="222"/>
      <c r="TN317" s="222"/>
      <c r="TO317" s="222"/>
      <c r="TP317" s="222"/>
      <c r="TQ317" s="222"/>
      <c r="TR317" s="222"/>
      <c r="TS317" s="222"/>
      <c r="TT317" s="222"/>
      <c r="TU317" s="222"/>
      <c r="TV317" s="222"/>
      <c r="TW317" s="222"/>
      <c r="TX317" s="222"/>
      <c r="TY317" s="222"/>
      <c r="TZ317" s="222"/>
      <c r="UA317" s="222"/>
      <c r="UB317" s="222"/>
      <c r="UC317" s="222"/>
      <c r="UD317" s="222"/>
      <c r="UE317" s="222"/>
      <c r="UF317" s="222"/>
      <c r="UG317" s="222"/>
      <c r="UH317" s="222"/>
      <c r="UI317" s="222"/>
      <c r="UJ317" s="222"/>
      <c r="UK317" s="222"/>
      <c r="UL317" s="222"/>
      <c r="UM317" s="222"/>
      <c r="UN317" s="222"/>
      <c r="UO317" s="222"/>
      <c r="UP317" s="222"/>
      <c r="UQ317" s="222"/>
      <c r="UR317" s="222"/>
      <c r="US317" s="222"/>
      <c r="UT317" s="222"/>
      <c r="UU317" s="222"/>
      <c r="UV317" s="222"/>
      <c r="UW317" s="222"/>
      <c r="UX317" s="222"/>
      <c r="UY317" s="222"/>
      <c r="UZ317" s="222"/>
      <c r="VA317" s="222"/>
      <c r="VB317" s="222"/>
      <c r="VC317" s="222"/>
      <c r="VD317" s="222"/>
      <c r="VE317" s="222"/>
      <c r="VF317" s="222"/>
      <c r="VG317" s="222"/>
      <c r="VH317" s="222"/>
      <c r="VI317" s="222"/>
      <c r="VJ317" s="222"/>
      <c r="VK317" s="222"/>
      <c r="VL317" s="222"/>
      <c r="VM317" s="222"/>
      <c r="VN317" s="222"/>
      <c r="VO317" s="222"/>
      <c r="VP317" s="222"/>
      <c r="VQ317" s="222"/>
      <c r="VR317" s="222"/>
      <c r="VS317" s="222"/>
      <c r="VT317" s="222"/>
      <c r="VU317" s="222"/>
      <c r="VV317" s="222"/>
      <c r="VW317" s="222"/>
      <c r="VX317" s="222"/>
      <c r="VY317" s="222"/>
      <c r="VZ317" s="222"/>
      <c r="WA317" s="222"/>
      <c r="WB317" s="222"/>
      <c r="WC317" s="222"/>
      <c r="WD317" s="222"/>
      <c r="WE317" s="222"/>
      <c r="WF317" s="222"/>
      <c r="WG317" s="222"/>
      <c r="WH317" s="222"/>
      <c r="WI317" s="222"/>
      <c r="WJ317" s="222"/>
      <c r="WK317" s="222"/>
      <c r="WL317" s="222"/>
      <c r="WM317" s="222"/>
      <c r="WN317" s="222"/>
      <c r="WO317" s="222"/>
      <c r="WP317" s="222"/>
      <c r="WQ317" s="222"/>
      <c r="WR317" s="222"/>
      <c r="WS317" s="222"/>
      <c r="WT317" s="222"/>
      <c r="WU317" s="222"/>
      <c r="WV317" s="222"/>
      <c r="WW317" s="222"/>
      <c r="WX317" s="222"/>
      <c r="WY317" s="222"/>
      <c r="WZ317" s="222"/>
      <c r="XA317" s="222"/>
      <c r="XB317" s="222"/>
      <c r="XC317" s="222"/>
      <c r="XD317" s="222"/>
      <c r="XE317" s="222"/>
      <c r="XF317" s="222"/>
      <c r="XG317" s="222"/>
      <c r="XH317" s="222"/>
      <c r="XI317" s="222"/>
      <c r="XJ317" s="222"/>
      <c r="XK317" s="222"/>
      <c r="XL317" s="222"/>
      <c r="XM317" s="222"/>
      <c r="XN317" s="222"/>
      <c r="XO317" s="222"/>
      <c r="XP317" s="222"/>
      <c r="XQ317" s="222"/>
      <c r="XR317" s="222"/>
      <c r="XS317" s="222"/>
      <c r="XT317" s="222"/>
      <c r="XU317" s="222"/>
      <c r="XV317" s="222"/>
      <c r="XW317" s="222"/>
      <c r="XX317" s="222"/>
      <c r="XY317" s="222"/>
      <c r="XZ317" s="222"/>
      <c r="YA317" s="222"/>
      <c r="YB317" s="222"/>
      <c r="YC317" s="222"/>
      <c r="YD317" s="222"/>
      <c r="YE317" s="222"/>
      <c r="YF317" s="222"/>
      <c r="YG317" s="222"/>
      <c r="YH317" s="222"/>
      <c r="YI317" s="222"/>
      <c r="YJ317" s="222"/>
      <c r="YK317" s="222"/>
      <c r="YL317" s="222"/>
      <c r="YM317" s="222"/>
      <c r="YN317" s="222"/>
      <c r="YO317" s="222"/>
      <c r="YP317" s="222"/>
      <c r="YQ317" s="222"/>
      <c r="YR317" s="222"/>
      <c r="YS317" s="222"/>
      <c r="YT317" s="222"/>
      <c r="YU317" s="222"/>
      <c r="YV317" s="222"/>
      <c r="YW317" s="222"/>
      <c r="YX317" s="222"/>
      <c r="YY317" s="222"/>
      <c r="YZ317" s="222"/>
      <c r="ZA317" s="222"/>
      <c r="ZB317" s="222"/>
      <c r="ZC317" s="222"/>
      <c r="ZD317" s="222"/>
      <c r="ZE317" s="222"/>
      <c r="ZF317" s="222"/>
      <c r="ZG317" s="222"/>
      <c r="ZH317" s="222"/>
      <c r="ZI317" s="222"/>
      <c r="ZJ317" s="222"/>
      <c r="ZK317" s="222"/>
      <c r="ZL317" s="222"/>
      <c r="ZM317" s="222"/>
      <c r="ZN317" s="222"/>
      <c r="ZO317" s="222"/>
      <c r="ZP317" s="222"/>
      <c r="ZQ317" s="222"/>
      <c r="ZR317" s="222"/>
      <c r="ZS317" s="222"/>
      <c r="ZT317" s="222"/>
      <c r="ZU317" s="222"/>
      <c r="ZV317" s="222"/>
      <c r="ZW317" s="222"/>
      <c r="ZX317" s="222"/>
      <c r="ZY317" s="222"/>
      <c r="ZZ317" s="222"/>
      <c r="AAA317" s="222"/>
      <c r="AAB317" s="222"/>
      <c r="AAC317" s="222"/>
      <c r="AAD317" s="222"/>
      <c r="AAE317" s="222"/>
      <c r="AAF317" s="222"/>
      <c r="AAG317" s="222"/>
      <c r="AAH317" s="222"/>
      <c r="AAI317" s="222"/>
      <c r="AAJ317" s="222"/>
      <c r="AAK317" s="222"/>
      <c r="AAL317" s="222"/>
      <c r="AAM317" s="222"/>
      <c r="AAN317" s="222"/>
      <c r="AAO317" s="222"/>
      <c r="AAP317" s="222"/>
      <c r="AAQ317" s="222"/>
      <c r="AAR317" s="222"/>
      <c r="AAS317" s="222"/>
      <c r="AAT317" s="222"/>
      <c r="AAU317" s="222"/>
      <c r="AAV317" s="222"/>
      <c r="AAW317" s="222"/>
      <c r="AAX317" s="222"/>
      <c r="AAY317" s="222"/>
      <c r="AAZ317" s="222"/>
      <c r="ABA317" s="222"/>
      <c r="ABB317" s="222"/>
      <c r="ABC317" s="222"/>
      <c r="ABD317" s="222"/>
      <c r="ABE317" s="222"/>
      <c r="ABF317" s="222"/>
      <c r="ABG317" s="222"/>
      <c r="ABH317" s="222"/>
      <c r="ABI317" s="222"/>
      <c r="ABJ317" s="222"/>
      <c r="ABK317" s="222"/>
      <c r="ABL317" s="222"/>
      <c r="ABM317" s="222"/>
      <c r="ABN317" s="222"/>
      <c r="ABO317" s="222"/>
      <c r="ABP317" s="222"/>
      <c r="ABQ317" s="222"/>
      <c r="ABR317" s="222"/>
      <c r="ABS317" s="222"/>
      <c r="ABT317" s="222"/>
      <c r="ABU317" s="222"/>
      <c r="ABV317" s="222"/>
      <c r="ABW317" s="222"/>
      <c r="ABX317" s="222"/>
      <c r="ABY317" s="222"/>
      <c r="ABZ317" s="222"/>
      <c r="ACA317" s="222"/>
      <c r="ACB317" s="222"/>
      <c r="ACC317" s="222"/>
      <c r="ACD317" s="222"/>
      <c r="ACE317" s="222"/>
      <c r="ACF317" s="222"/>
      <c r="ACG317" s="222"/>
      <c r="ACH317" s="222"/>
      <c r="ACI317" s="222"/>
      <c r="ACJ317" s="222"/>
      <c r="ACK317" s="222"/>
      <c r="ACL317" s="222"/>
      <c r="ACM317" s="222"/>
      <c r="ACN317" s="222"/>
      <c r="ACO317" s="222"/>
      <c r="ACP317" s="222"/>
      <c r="ACQ317" s="222"/>
      <c r="ACR317" s="222"/>
      <c r="ACS317" s="222"/>
      <c r="ACT317" s="222"/>
      <c r="ACU317" s="222"/>
      <c r="ACV317" s="222"/>
      <c r="ACW317" s="222"/>
      <c r="ACX317" s="222"/>
      <c r="ACY317" s="222"/>
      <c r="ACZ317" s="222"/>
      <c r="ADA317" s="222"/>
      <c r="ADB317" s="222"/>
      <c r="ADC317" s="222"/>
      <c r="ADD317" s="222"/>
      <c r="ADE317" s="222"/>
      <c r="ADF317" s="222"/>
      <c r="ADG317" s="222"/>
      <c r="ADH317" s="222"/>
      <c r="ADI317" s="222"/>
      <c r="ADJ317" s="222"/>
      <c r="ADK317" s="222"/>
      <c r="ADL317" s="222"/>
      <c r="ADM317" s="222"/>
      <c r="ADN317" s="222"/>
      <c r="ADO317" s="222"/>
      <c r="ADP317" s="222"/>
      <c r="ADQ317" s="222"/>
      <c r="ADR317" s="222"/>
      <c r="ADS317" s="222"/>
      <c r="ADT317" s="222"/>
      <c r="ADU317" s="222"/>
      <c r="ADV317" s="222"/>
      <c r="ADW317" s="222"/>
      <c r="ADX317" s="222"/>
      <c r="ADY317" s="222"/>
      <c r="ADZ317" s="222"/>
      <c r="AEA317" s="222"/>
      <c r="AEB317" s="222"/>
      <c r="AEC317" s="222"/>
      <c r="AED317" s="222"/>
      <c r="AEE317" s="222"/>
      <c r="AEF317" s="222"/>
      <c r="AEG317" s="222"/>
      <c r="AEH317" s="222"/>
      <c r="AEI317" s="222"/>
      <c r="AEJ317" s="222"/>
      <c r="AEK317" s="222"/>
      <c r="AEL317" s="222"/>
      <c r="AEM317" s="222"/>
      <c r="AEN317" s="222"/>
      <c r="AEO317" s="222"/>
      <c r="AEP317" s="222"/>
      <c r="AEQ317" s="222"/>
      <c r="AER317" s="222"/>
      <c r="AES317" s="222"/>
      <c r="AET317" s="222"/>
      <c r="AEU317" s="222"/>
      <c r="AEV317" s="222"/>
      <c r="AEW317" s="222"/>
      <c r="AEX317" s="222"/>
      <c r="AEY317" s="222"/>
      <c r="AEZ317" s="222"/>
      <c r="AFA317" s="222"/>
      <c r="AFB317" s="222"/>
      <c r="AFC317" s="222"/>
      <c r="AFD317" s="222"/>
      <c r="AFE317" s="222"/>
      <c r="AFF317" s="222"/>
      <c r="AFG317" s="222"/>
      <c r="AFH317" s="222"/>
      <c r="AFI317" s="222"/>
      <c r="AFJ317" s="222"/>
      <c r="AFK317" s="222"/>
      <c r="AFL317" s="222"/>
      <c r="AFM317" s="222"/>
      <c r="AFN317" s="222"/>
      <c r="AFO317" s="222"/>
      <c r="AFP317" s="222"/>
      <c r="AFQ317" s="222"/>
      <c r="AFR317" s="222"/>
      <c r="AFS317" s="222"/>
      <c r="AFT317" s="222"/>
    </row>
    <row r="318" spans="1:852" s="291" customFormat="1">
      <c r="A318" s="212" t="s">
        <v>3799</v>
      </c>
      <c r="B318" s="150" t="s">
        <v>10036</v>
      </c>
      <c r="C318" s="840" t="str">
        <f>IF(Severity!F318&gt;=0.5,"YES","NO")</f>
        <v>YES</v>
      </c>
      <c r="D318" s="840" t="str">
        <f>IF(Severity!G318&gt;=0.5,"YES","NO")</f>
        <v>NO</v>
      </c>
      <c r="E318" s="212" t="s">
        <v>455</v>
      </c>
      <c r="F318" s="212">
        <v>2</v>
      </c>
      <c r="G318" s="212" t="s">
        <v>2383</v>
      </c>
      <c r="H318" s="270" t="s">
        <v>749</v>
      </c>
      <c r="I318" s="270" t="s">
        <v>455</v>
      </c>
      <c r="J318" s="270">
        <v>6</v>
      </c>
      <c r="K318" s="270" t="s">
        <v>2851</v>
      </c>
      <c r="L318" s="267">
        <v>21</v>
      </c>
      <c r="M318" s="212">
        <v>25</v>
      </c>
      <c r="N318" s="90">
        <v>7</v>
      </c>
      <c r="O318" s="267" t="s">
        <v>455</v>
      </c>
      <c r="P318" s="267"/>
      <c r="Q318" s="212"/>
      <c r="R318" s="212"/>
      <c r="S318" s="267" t="s">
        <v>2851</v>
      </c>
      <c r="T318" s="270">
        <v>21</v>
      </c>
      <c r="U318" s="575">
        <v>29.3</v>
      </c>
      <c r="V318" s="575">
        <v>6.6</v>
      </c>
      <c r="W318" s="575">
        <v>29.2</v>
      </c>
      <c r="X318" s="575">
        <v>7.1</v>
      </c>
      <c r="Y318" s="575">
        <v>9.1</v>
      </c>
      <c r="Z318" s="575">
        <v>7.9</v>
      </c>
      <c r="AA318" s="575">
        <v>8.4</v>
      </c>
      <c r="AB318" s="575">
        <v>7.8</v>
      </c>
      <c r="AC318" s="91"/>
      <c r="AD318" s="91"/>
      <c r="AE318" s="92"/>
      <c r="AF318" s="91"/>
      <c r="AG318" s="91"/>
      <c r="AH318" s="91"/>
      <c r="AI318" s="212">
        <v>56</v>
      </c>
      <c r="AJ318" s="267">
        <f t="shared" ref="AJ318:AJ324" si="82">AI318-J318</f>
        <v>50</v>
      </c>
      <c r="AK318" s="267">
        <v>50</v>
      </c>
      <c r="AL318" s="212" t="s">
        <v>2904</v>
      </c>
      <c r="AM318" s="267" t="s">
        <v>749</v>
      </c>
      <c r="AN318" s="267" t="s">
        <v>455</v>
      </c>
      <c r="AO318" s="267">
        <v>2</v>
      </c>
      <c r="AP318" s="267" t="s">
        <v>2851</v>
      </c>
      <c r="AQ318" s="267">
        <v>21</v>
      </c>
      <c r="AR318" s="212">
        <v>28</v>
      </c>
      <c r="AS318" s="212">
        <v>7</v>
      </c>
      <c r="AT318" s="267" t="s">
        <v>455</v>
      </c>
      <c r="AU318" s="267"/>
      <c r="AV318" s="212"/>
      <c r="AW318" s="212"/>
      <c r="AX318" s="267" t="s">
        <v>2851</v>
      </c>
      <c r="AY318" s="267">
        <v>21</v>
      </c>
      <c r="AZ318" s="576">
        <v>29.8</v>
      </c>
      <c r="BA318" s="576">
        <v>6.3</v>
      </c>
      <c r="BB318" s="576">
        <v>29.5</v>
      </c>
      <c r="BC318" s="576">
        <v>6.2</v>
      </c>
      <c r="BD318" s="576">
        <v>10.1</v>
      </c>
      <c r="BE318" s="576">
        <v>9.6</v>
      </c>
      <c r="BF318" s="576">
        <v>9.3000000000000007</v>
      </c>
      <c r="BG318" s="576">
        <v>9</v>
      </c>
      <c r="BH318" s="92"/>
      <c r="BI318" s="92"/>
      <c r="BJ318" s="92"/>
      <c r="BK318" s="92"/>
      <c r="BL318" s="92"/>
      <c r="BM318" s="92"/>
      <c r="BN318" s="212">
        <v>50</v>
      </c>
      <c r="BO318" s="270">
        <f t="shared" ref="BO318:BO324" si="83">BN318-AO318</f>
        <v>48</v>
      </c>
      <c r="BP318" s="267">
        <v>48</v>
      </c>
      <c r="BQ318" s="222"/>
      <c r="BR318" s="267" t="s">
        <v>455</v>
      </c>
      <c r="BS318" s="212"/>
      <c r="BT318" s="212"/>
      <c r="BU318" s="212"/>
      <c r="BV318" s="212"/>
      <c r="BW318" s="212"/>
      <c r="BX318" s="212"/>
      <c r="BY318" s="212"/>
      <c r="BZ318" s="212"/>
      <c r="CA318" s="212"/>
      <c r="CB318" s="212"/>
      <c r="CC318" s="212"/>
      <c r="CD318" s="212"/>
      <c r="CE318" s="212"/>
      <c r="CF318" s="92"/>
      <c r="CG318" s="92"/>
      <c r="CH318" s="92"/>
      <c r="CI318" s="92"/>
      <c r="CJ318" s="92"/>
      <c r="CK318" s="92"/>
      <c r="CL318" s="92"/>
      <c r="CM318" s="92"/>
      <c r="CN318" s="92"/>
      <c r="CO318" s="92"/>
      <c r="CP318" s="92"/>
      <c r="CQ318" s="92"/>
      <c r="CR318" s="92"/>
      <c r="CS318" s="92"/>
      <c r="CT318" s="212"/>
      <c r="CU318" s="212"/>
      <c r="CV318" s="212"/>
      <c r="CW318" s="267"/>
      <c r="CX318" s="212"/>
      <c r="CY318" s="212"/>
      <c r="CZ318" s="212"/>
      <c r="DA318" s="212"/>
      <c r="DB318" s="212"/>
      <c r="DC318" s="212"/>
      <c r="DD318" s="212"/>
      <c r="DE318" s="212"/>
      <c r="DF318" s="212"/>
      <c r="DG318" s="212"/>
      <c r="DH318" s="212"/>
      <c r="DI318" s="212"/>
      <c r="DJ318" s="212"/>
      <c r="DK318" s="91"/>
      <c r="DL318" s="91"/>
      <c r="DM318" s="91"/>
      <c r="DN318" s="91"/>
      <c r="DO318" s="91"/>
      <c r="DP318" s="91"/>
      <c r="DQ318" s="91"/>
      <c r="DR318" s="91"/>
      <c r="DS318" s="91"/>
      <c r="DT318" s="91"/>
      <c r="DU318" s="91"/>
      <c r="DV318" s="91"/>
      <c r="DW318" s="91"/>
      <c r="DX318" s="91"/>
      <c r="DY318" s="212"/>
      <c r="DZ318" s="212"/>
      <c r="EA318" s="212"/>
      <c r="EB318" s="222"/>
      <c r="EC318" s="222"/>
      <c r="ED318" s="222"/>
      <c r="EE318" s="222"/>
      <c r="EF318" s="222"/>
      <c r="EG318" s="222"/>
      <c r="EH318" s="222"/>
      <c r="EI318" s="222"/>
      <c r="EJ318" s="222"/>
      <c r="EK318" s="222"/>
      <c r="EL318" s="222"/>
      <c r="EM318" s="222"/>
      <c r="EN318" s="222"/>
      <c r="EO318" s="222"/>
      <c r="EP318" s="534"/>
      <c r="EQ318" s="534"/>
      <c r="ER318" s="534"/>
      <c r="ES318" s="534"/>
      <c r="ET318" s="534"/>
      <c r="EU318" s="534"/>
      <c r="EV318" s="534"/>
      <c r="EW318" s="534"/>
      <c r="EX318" s="534"/>
      <c r="EY318" s="534"/>
      <c r="EZ318" s="534"/>
      <c r="FA318" s="534"/>
      <c r="FB318" s="534"/>
      <c r="FC318" s="534"/>
      <c r="FD318" s="222"/>
      <c r="FE318" s="222"/>
      <c r="FF318" s="222"/>
      <c r="FG318" s="222"/>
      <c r="FH318" s="222"/>
      <c r="FI318" s="222"/>
      <c r="FJ318" s="222"/>
      <c r="FK318" s="222"/>
      <c r="FL318" s="222"/>
      <c r="FM318" s="222"/>
      <c r="FN318" s="222"/>
      <c r="FO318" s="222"/>
      <c r="FP318" s="222"/>
      <c r="FQ318" s="222"/>
      <c r="FR318" s="222"/>
      <c r="FS318" s="222"/>
      <c r="FT318" s="222"/>
      <c r="FU318" s="222"/>
      <c r="FV318" s="222"/>
      <c r="FW318" s="222"/>
      <c r="FX318" s="222"/>
      <c r="FY318" s="222"/>
      <c r="FZ318" s="222"/>
      <c r="GA318" s="222"/>
      <c r="GB318" s="222"/>
      <c r="GC318" s="222"/>
      <c r="GD318" s="222"/>
      <c r="GE318" s="222"/>
      <c r="GF318" s="222"/>
      <c r="GG318" s="222"/>
      <c r="GH318" s="222"/>
      <c r="GI318" s="222"/>
      <c r="GJ318" s="222"/>
      <c r="GK318" s="222"/>
      <c r="GL318" s="222"/>
      <c r="GM318" s="222"/>
      <c r="GN318" s="222"/>
      <c r="GO318" s="222"/>
      <c r="GP318" s="222"/>
      <c r="GQ318" s="222"/>
      <c r="GR318" s="222"/>
      <c r="GS318" s="222"/>
      <c r="GT318" s="222"/>
      <c r="GU318" s="222"/>
      <c r="GV318" s="222"/>
      <c r="GW318" s="222"/>
      <c r="GX318" s="222"/>
      <c r="GY318" s="222"/>
      <c r="GZ318" s="222"/>
      <c r="HA318" s="222"/>
      <c r="HB318" s="222"/>
      <c r="HC318" s="222"/>
      <c r="HD318" s="222"/>
      <c r="HE318" s="222"/>
      <c r="HF318" s="222"/>
      <c r="HG318" s="222"/>
      <c r="HH318" s="222"/>
      <c r="HI318" s="222"/>
      <c r="HJ318" s="222"/>
      <c r="HK318" s="222"/>
      <c r="HL318" s="222"/>
      <c r="HM318" s="222"/>
      <c r="HN318" s="222"/>
      <c r="HO318" s="222"/>
      <c r="HP318" s="222"/>
      <c r="HQ318" s="222"/>
      <c r="HR318" s="222"/>
      <c r="HS318" s="222"/>
      <c r="HT318" s="222"/>
      <c r="HU318" s="222"/>
      <c r="HV318" s="222"/>
      <c r="HW318" s="222"/>
      <c r="HX318" s="222"/>
      <c r="HY318" s="222"/>
      <c r="HZ318" s="222"/>
      <c r="IA318" s="222"/>
      <c r="IB318" s="222"/>
      <c r="IC318" s="222"/>
      <c r="ID318" s="222"/>
      <c r="IE318" s="222"/>
      <c r="IF318" s="222"/>
      <c r="IG318" s="222"/>
      <c r="IH318" s="222"/>
      <c r="II318" s="222"/>
      <c r="IJ318" s="222"/>
      <c r="IK318" s="222"/>
      <c r="IL318" s="222"/>
      <c r="IM318" s="222"/>
      <c r="IN318" s="222"/>
      <c r="IO318" s="222"/>
      <c r="IP318" s="222"/>
      <c r="IQ318" s="222"/>
      <c r="IR318" s="222"/>
      <c r="IS318" s="222"/>
      <c r="IT318" s="222"/>
      <c r="IU318" s="222"/>
      <c r="IV318" s="222"/>
      <c r="IW318" s="222"/>
      <c r="IX318" s="222"/>
      <c r="IY318" s="222"/>
      <c r="IZ318" s="222"/>
      <c r="JA318" s="222"/>
      <c r="JB318" s="222"/>
      <c r="JC318" s="222"/>
      <c r="JD318" s="222"/>
      <c r="JE318" s="222"/>
      <c r="JF318" s="222"/>
      <c r="JG318" s="222"/>
      <c r="JH318" s="222"/>
      <c r="JI318" s="222"/>
      <c r="JJ318" s="222"/>
      <c r="JK318" s="222"/>
      <c r="JL318" s="222"/>
      <c r="JM318" s="222"/>
      <c r="JN318" s="222"/>
      <c r="JO318" s="222"/>
      <c r="JP318" s="222"/>
      <c r="JQ318" s="222"/>
      <c r="JR318" s="222"/>
      <c r="JS318" s="222"/>
      <c r="JT318" s="222"/>
      <c r="JU318" s="222"/>
      <c r="JV318" s="222"/>
      <c r="JW318" s="222"/>
      <c r="JX318" s="222"/>
      <c r="JY318" s="222"/>
      <c r="JZ318" s="222"/>
      <c r="KA318" s="222"/>
      <c r="KB318" s="222"/>
      <c r="KC318" s="222"/>
      <c r="KD318" s="222"/>
      <c r="KE318" s="222"/>
      <c r="KF318" s="222"/>
      <c r="KG318" s="222"/>
      <c r="KH318" s="222"/>
      <c r="KI318" s="222"/>
      <c r="KJ318" s="222"/>
      <c r="KK318" s="222"/>
      <c r="KL318" s="222"/>
      <c r="KM318" s="222"/>
      <c r="KN318" s="222"/>
      <c r="KO318" s="222"/>
      <c r="KP318" s="222"/>
      <c r="KQ318" s="222"/>
      <c r="KR318" s="222"/>
      <c r="KS318" s="222"/>
      <c r="KT318" s="222"/>
      <c r="KU318" s="222"/>
      <c r="KV318" s="222"/>
      <c r="KW318" s="222"/>
      <c r="KX318" s="222"/>
      <c r="KY318" s="222"/>
      <c r="KZ318" s="222"/>
      <c r="LA318" s="222"/>
      <c r="LB318" s="222"/>
      <c r="LC318" s="222"/>
      <c r="LD318" s="222"/>
      <c r="LE318" s="222"/>
      <c r="LF318" s="222"/>
      <c r="LG318" s="222"/>
      <c r="LH318" s="222"/>
      <c r="LI318" s="222"/>
      <c r="LJ318" s="222"/>
      <c r="LK318" s="222"/>
      <c r="LL318" s="222"/>
      <c r="LM318" s="222"/>
      <c r="LN318" s="222"/>
      <c r="LO318" s="222"/>
      <c r="LP318" s="222"/>
      <c r="LQ318" s="222"/>
      <c r="LR318" s="222"/>
      <c r="LS318" s="222"/>
      <c r="LT318" s="222"/>
      <c r="LU318" s="222"/>
      <c r="LV318" s="222"/>
      <c r="LW318" s="222"/>
      <c r="LX318" s="222"/>
      <c r="LY318" s="222"/>
      <c r="LZ318" s="222"/>
      <c r="MA318" s="222"/>
      <c r="MB318" s="222"/>
      <c r="MC318" s="222"/>
      <c r="MD318" s="222"/>
      <c r="ME318" s="222"/>
      <c r="MF318" s="222"/>
      <c r="MG318" s="222"/>
      <c r="MH318" s="222"/>
      <c r="MI318" s="222"/>
      <c r="MJ318" s="222"/>
      <c r="MK318" s="222"/>
      <c r="ML318" s="222"/>
      <c r="MM318" s="222"/>
      <c r="MN318" s="222"/>
      <c r="MO318" s="222"/>
      <c r="MP318" s="222"/>
      <c r="MQ318" s="222"/>
      <c r="MR318" s="222"/>
      <c r="MS318" s="222"/>
      <c r="MT318" s="222"/>
      <c r="MU318" s="222"/>
      <c r="MV318" s="222"/>
      <c r="MW318" s="222"/>
      <c r="MX318" s="222"/>
      <c r="MY318" s="222"/>
      <c r="MZ318" s="222"/>
      <c r="NA318" s="222"/>
      <c r="NB318" s="222"/>
      <c r="NC318" s="222"/>
      <c r="ND318" s="222"/>
      <c r="NE318" s="222"/>
      <c r="NF318" s="222"/>
      <c r="NG318" s="222"/>
      <c r="NH318" s="222"/>
      <c r="NI318" s="222"/>
      <c r="NJ318" s="222"/>
      <c r="NK318" s="222"/>
      <c r="NL318" s="222"/>
      <c r="NM318" s="222"/>
      <c r="NN318" s="222"/>
      <c r="NO318" s="222"/>
      <c r="NP318" s="222"/>
      <c r="NQ318" s="222"/>
      <c r="NR318" s="222"/>
      <c r="NS318" s="222"/>
      <c r="NT318" s="222"/>
      <c r="NU318" s="222"/>
      <c r="NV318" s="222"/>
      <c r="NW318" s="222"/>
      <c r="NX318" s="222"/>
      <c r="NY318" s="222"/>
      <c r="NZ318" s="222"/>
      <c r="OA318" s="222"/>
      <c r="OB318" s="222"/>
      <c r="OC318" s="222"/>
      <c r="OD318" s="222"/>
      <c r="OE318" s="222"/>
      <c r="OF318" s="222"/>
      <c r="OG318" s="222"/>
      <c r="OH318" s="222"/>
      <c r="OI318" s="222"/>
      <c r="OJ318" s="222"/>
      <c r="OK318" s="222"/>
      <c r="OL318" s="222"/>
      <c r="OM318" s="222"/>
      <c r="ON318" s="222"/>
      <c r="OO318" s="222"/>
      <c r="OP318" s="222"/>
      <c r="OQ318" s="222"/>
      <c r="OR318" s="222"/>
      <c r="OS318" s="222"/>
      <c r="OT318" s="222"/>
      <c r="OU318" s="222"/>
      <c r="OV318" s="222"/>
      <c r="OW318" s="222"/>
      <c r="OX318" s="222"/>
      <c r="OY318" s="222"/>
      <c r="OZ318" s="222"/>
      <c r="PA318" s="222"/>
      <c r="PB318" s="222"/>
      <c r="PC318" s="222"/>
      <c r="PD318" s="222"/>
      <c r="PE318" s="222"/>
      <c r="PF318" s="222"/>
      <c r="PG318" s="222"/>
      <c r="PH318" s="222"/>
      <c r="PI318" s="222"/>
      <c r="PJ318" s="222"/>
      <c r="PK318" s="222"/>
      <c r="PL318" s="222"/>
      <c r="PM318" s="222"/>
      <c r="PN318" s="222"/>
      <c r="PO318" s="222"/>
      <c r="PP318" s="222"/>
      <c r="PQ318" s="222"/>
      <c r="PR318" s="222"/>
      <c r="PS318" s="222"/>
      <c r="PT318" s="222"/>
      <c r="PU318" s="222"/>
      <c r="PV318" s="222"/>
      <c r="PW318" s="222"/>
      <c r="PX318" s="222"/>
      <c r="PY318" s="222"/>
      <c r="PZ318" s="222"/>
      <c r="QA318" s="222"/>
      <c r="QB318" s="222"/>
      <c r="QC318" s="222"/>
      <c r="QD318" s="222"/>
      <c r="QE318" s="222"/>
      <c r="QF318" s="222"/>
      <c r="QG318" s="222"/>
      <c r="QH318" s="222"/>
      <c r="QI318" s="222"/>
      <c r="QJ318" s="222"/>
      <c r="QK318" s="222"/>
      <c r="QL318" s="222"/>
      <c r="QM318" s="222"/>
      <c r="QN318" s="222"/>
      <c r="QO318" s="222"/>
      <c r="QP318" s="222"/>
      <c r="QQ318" s="222"/>
      <c r="QR318" s="222"/>
      <c r="QS318" s="222"/>
      <c r="QT318" s="222"/>
      <c r="QU318" s="222"/>
      <c r="QV318" s="222"/>
      <c r="QW318" s="222"/>
      <c r="QX318" s="222"/>
      <c r="QY318" s="222"/>
      <c r="QZ318" s="222"/>
      <c r="RA318" s="222"/>
      <c r="RB318" s="222"/>
      <c r="RC318" s="222"/>
      <c r="RD318" s="222"/>
      <c r="RE318" s="222"/>
      <c r="RF318" s="222"/>
      <c r="RG318" s="222"/>
      <c r="RH318" s="222"/>
      <c r="RI318" s="222"/>
      <c r="RJ318" s="222"/>
      <c r="RK318" s="222"/>
      <c r="RL318" s="222"/>
      <c r="RM318" s="222"/>
      <c r="RN318" s="222"/>
      <c r="RO318" s="222"/>
      <c r="RP318" s="222"/>
      <c r="RQ318" s="222"/>
      <c r="RR318" s="222"/>
      <c r="RS318" s="222"/>
      <c r="RT318" s="222"/>
      <c r="RU318" s="222"/>
      <c r="RV318" s="222"/>
      <c r="RW318" s="222"/>
      <c r="RX318" s="222"/>
      <c r="RY318" s="222"/>
      <c r="RZ318" s="222"/>
      <c r="SA318" s="222"/>
      <c r="SB318" s="222"/>
      <c r="SC318" s="222"/>
      <c r="SD318" s="222"/>
      <c r="SE318" s="222"/>
      <c r="SF318" s="222"/>
      <c r="SG318" s="222"/>
      <c r="SH318" s="222"/>
      <c r="SI318" s="222"/>
      <c r="SJ318" s="222"/>
      <c r="SK318" s="222"/>
      <c r="SL318" s="222"/>
      <c r="SM318" s="222"/>
      <c r="SN318" s="222"/>
      <c r="SO318" s="222"/>
      <c r="SP318" s="222"/>
      <c r="SQ318" s="222"/>
      <c r="SR318" s="222"/>
      <c r="SS318" s="222"/>
      <c r="ST318" s="222"/>
      <c r="SU318" s="222"/>
      <c r="SV318" s="222"/>
      <c r="SW318" s="222"/>
      <c r="SX318" s="222"/>
      <c r="SY318" s="222"/>
      <c r="SZ318" s="222"/>
      <c r="TA318" s="222"/>
      <c r="TB318" s="222"/>
      <c r="TC318" s="222"/>
      <c r="TD318" s="222"/>
      <c r="TE318" s="222"/>
      <c r="TF318" s="222"/>
      <c r="TG318" s="222"/>
      <c r="TH318" s="222"/>
      <c r="TI318" s="222"/>
      <c r="TJ318" s="222"/>
      <c r="TK318" s="222"/>
      <c r="TL318" s="222"/>
      <c r="TM318" s="222"/>
      <c r="TN318" s="222"/>
      <c r="TO318" s="222"/>
      <c r="TP318" s="222"/>
      <c r="TQ318" s="222"/>
      <c r="TR318" s="222"/>
      <c r="TS318" s="222"/>
      <c r="TT318" s="222"/>
      <c r="TU318" s="222"/>
      <c r="TV318" s="222"/>
      <c r="TW318" s="222"/>
      <c r="TX318" s="222"/>
      <c r="TY318" s="222"/>
      <c r="TZ318" s="222"/>
      <c r="UA318" s="222"/>
      <c r="UB318" s="222"/>
      <c r="UC318" s="222"/>
      <c r="UD318" s="222"/>
      <c r="UE318" s="222"/>
      <c r="UF318" s="222"/>
      <c r="UG318" s="222"/>
      <c r="UH318" s="222"/>
      <c r="UI318" s="222"/>
      <c r="UJ318" s="222"/>
      <c r="UK318" s="222"/>
      <c r="UL318" s="222"/>
      <c r="UM318" s="222"/>
      <c r="UN318" s="222"/>
      <c r="UO318" s="222"/>
      <c r="UP318" s="222"/>
      <c r="UQ318" s="222"/>
      <c r="UR318" s="222"/>
      <c r="US318" s="222"/>
      <c r="UT318" s="222"/>
      <c r="UU318" s="222"/>
      <c r="UV318" s="222"/>
      <c r="UW318" s="222"/>
      <c r="UX318" s="222"/>
      <c r="UY318" s="222"/>
      <c r="UZ318" s="222"/>
      <c r="VA318" s="222"/>
      <c r="VB318" s="222"/>
      <c r="VC318" s="222"/>
      <c r="VD318" s="222"/>
      <c r="VE318" s="222"/>
      <c r="VF318" s="222"/>
      <c r="VG318" s="222"/>
      <c r="VH318" s="222"/>
      <c r="VI318" s="222"/>
      <c r="VJ318" s="222"/>
      <c r="VK318" s="222"/>
      <c r="VL318" s="222"/>
      <c r="VM318" s="222"/>
      <c r="VN318" s="222"/>
      <c r="VO318" s="222"/>
      <c r="VP318" s="222"/>
      <c r="VQ318" s="222"/>
      <c r="VR318" s="222"/>
      <c r="VS318" s="222"/>
      <c r="VT318" s="222"/>
      <c r="VU318" s="222"/>
      <c r="VV318" s="222"/>
      <c r="VW318" s="222"/>
      <c r="VX318" s="222"/>
      <c r="VY318" s="222"/>
      <c r="VZ318" s="222"/>
      <c r="WA318" s="222"/>
      <c r="WB318" s="222"/>
      <c r="WC318" s="222"/>
      <c r="WD318" s="222"/>
      <c r="WE318" s="222"/>
      <c r="WF318" s="222"/>
      <c r="WG318" s="222"/>
      <c r="WH318" s="222"/>
      <c r="WI318" s="222"/>
      <c r="WJ318" s="222"/>
      <c r="WK318" s="222"/>
      <c r="WL318" s="222"/>
      <c r="WM318" s="222"/>
      <c r="WN318" s="222"/>
      <c r="WO318" s="222"/>
      <c r="WP318" s="222"/>
      <c r="WQ318" s="222"/>
      <c r="WR318" s="222"/>
      <c r="WS318" s="222"/>
      <c r="WT318" s="222"/>
      <c r="WU318" s="222"/>
      <c r="WV318" s="222"/>
      <c r="WW318" s="222"/>
      <c r="WX318" s="222"/>
      <c r="WY318" s="222"/>
      <c r="WZ318" s="222"/>
      <c r="XA318" s="222"/>
      <c r="XB318" s="222"/>
      <c r="XC318" s="222"/>
      <c r="XD318" s="222"/>
      <c r="XE318" s="222"/>
      <c r="XF318" s="222"/>
      <c r="XG318" s="222"/>
      <c r="XH318" s="222"/>
      <c r="XI318" s="222"/>
      <c r="XJ318" s="222"/>
      <c r="XK318" s="222"/>
      <c r="XL318" s="222"/>
      <c r="XM318" s="222"/>
      <c r="XN318" s="222"/>
      <c r="XO318" s="222"/>
      <c r="XP318" s="222"/>
      <c r="XQ318" s="222"/>
      <c r="XR318" s="222"/>
      <c r="XS318" s="222"/>
      <c r="XT318" s="222"/>
      <c r="XU318" s="222"/>
      <c r="XV318" s="222"/>
      <c r="XW318" s="222"/>
      <c r="XX318" s="222"/>
      <c r="XY318" s="222"/>
      <c r="XZ318" s="222"/>
      <c r="YA318" s="222"/>
      <c r="YB318" s="222"/>
      <c r="YC318" s="222"/>
      <c r="YD318" s="222"/>
      <c r="YE318" s="222"/>
      <c r="YF318" s="222"/>
      <c r="YG318" s="222"/>
      <c r="YH318" s="222"/>
      <c r="YI318" s="222"/>
      <c r="YJ318" s="222"/>
      <c r="YK318" s="222"/>
      <c r="YL318" s="222"/>
      <c r="YM318" s="222"/>
      <c r="YN318" s="222"/>
      <c r="YO318" s="222"/>
      <c r="YP318" s="222"/>
      <c r="YQ318" s="222"/>
      <c r="YR318" s="222"/>
      <c r="YS318" s="222"/>
      <c r="YT318" s="222"/>
      <c r="YU318" s="222"/>
      <c r="YV318" s="222"/>
      <c r="YW318" s="222"/>
      <c r="YX318" s="222"/>
      <c r="YY318" s="222"/>
      <c r="YZ318" s="222"/>
      <c r="ZA318" s="222"/>
      <c r="ZB318" s="222"/>
      <c r="ZC318" s="222"/>
      <c r="ZD318" s="222"/>
      <c r="ZE318" s="222"/>
      <c r="ZF318" s="222"/>
      <c r="ZG318" s="222"/>
      <c r="ZH318" s="222"/>
      <c r="ZI318" s="222"/>
      <c r="ZJ318" s="222"/>
      <c r="ZK318" s="222"/>
      <c r="ZL318" s="222"/>
      <c r="ZM318" s="222"/>
      <c r="ZN318" s="222"/>
      <c r="ZO318" s="222"/>
      <c r="ZP318" s="222"/>
      <c r="ZQ318" s="222"/>
      <c r="ZR318" s="222"/>
      <c r="ZS318" s="222"/>
      <c r="ZT318" s="222"/>
      <c r="ZU318" s="222"/>
      <c r="ZV318" s="222"/>
      <c r="ZW318" s="222"/>
      <c r="ZX318" s="222"/>
      <c r="ZY318" s="222"/>
      <c r="ZZ318" s="222"/>
      <c r="AAA318" s="222"/>
      <c r="AAB318" s="222"/>
      <c r="AAC318" s="222"/>
      <c r="AAD318" s="222"/>
      <c r="AAE318" s="222"/>
      <c r="AAF318" s="222"/>
      <c r="AAG318" s="222"/>
      <c r="AAH318" s="222"/>
      <c r="AAI318" s="222"/>
      <c r="AAJ318" s="222"/>
      <c r="AAK318" s="222"/>
      <c r="AAL318" s="222"/>
      <c r="AAM318" s="222"/>
      <c r="AAN318" s="222"/>
      <c r="AAO318" s="222"/>
      <c r="AAP318" s="222"/>
      <c r="AAQ318" s="222"/>
      <c r="AAR318" s="222"/>
      <c r="AAS318" s="222"/>
      <c r="AAT318" s="222"/>
      <c r="AAU318" s="222"/>
      <c r="AAV318" s="222"/>
      <c r="AAW318" s="222"/>
      <c r="AAX318" s="222"/>
      <c r="AAY318" s="222"/>
      <c r="AAZ318" s="222"/>
      <c r="ABA318" s="222"/>
      <c r="ABB318" s="222"/>
      <c r="ABC318" s="222"/>
      <c r="ABD318" s="222"/>
      <c r="ABE318" s="222"/>
      <c r="ABF318" s="222"/>
      <c r="ABG318" s="222"/>
      <c r="ABH318" s="222"/>
      <c r="ABI318" s="222"/>
      <c r="ABJ318" s="222"/>
      <c r="ABK318" s="222"/>
      <c r="ABL318" s="222"/>
      <c r="ABM318" s="222"/>
      <c r="ABN318" s="222"/>
      <c r="ABO318" s="222"/>
      <c r="ABP318" s="222"/>
      <c r="ABQ318" s="222"/>
      <c r="ABR318" s="222"/>
      <c r="ABS318" s="222"/>
      <c r="ABT318" s="222"/>
      <c r="ABU318" s="222"/>
      <c r="ABV318" s="222"/>
      <c r="ABW318" s="222"/>
      <c r="ABX318" s="222"/>
      <c r="ABY318" s="222"/>
      <c r="ABZ318" s="222"/>
      <c r="ACA318" s="222"/>
      <c r="ACB318" s="222"/>
      <c r="ACC318" s="222"/>
      <c r="ACD318" s="222"/>
      <c r="ACE318" s="222"/>
      <c r="ACF318" s="222"/>
      <c r="ACG318" s="222"/>
      <c r="ACH318" s="222"/>
      <c r="ACI318" s="222"/>
      <c r="ACJ318" s="222"/>
      <c r="ACK318" s="222"/>
      <c r="ACL318" s="222"/>
      <c r="ACM318" s="222"/>
      <c r="ACN318" s="222"/>
      <c r="ACO318" s="222"/>
      <c r="ACP318" s="222"/>
      <c r="ACQ318" s="222"/>
      <c r="ACR318" s="222"/>
      <c r="ACS318" s="222"/>
      <c r="ACT318" s="222"/>
      <c r="ACU318" s="222"/>
      <c r="ACV318" s="222"/>
      <c r="ACW318" s="222"/>
      <c r="ACX318" s="222"/>
      <c r="ACY318" s="222"/>
      <c r="ACZ318" s="222"/>
      <c r="ADA318" s="222"/>
      <c r="ADB318" s="222"/>
      <c r="ADC318" s="222"/>
      <c r="ADD318" s="222"/>
      <c r="ADE318" s="222"/>
      <c r="ADF318" s="222"/>
      <c r="ADG318" s="222"/>
      <c r="ADH318" s="222"/>
      <c r="ADI318" s="222"/>
      <c r="ADJ318" s="222"/>
      <c r="ADK318" s="222"/>
      <c r="ADL318" s="222"/>
      <c r="ADM318" s="222"/>
      <c r="ADN318" s="222"/>
      <c r="ADO318" s="222"/>
      <c r="ADP318" s="222"/>
      <c r="ADQ318" s="222"/>
      <c r="ADR318" s="222"/>
      <c r="ADS318" s="222"/>
      <c r="ADT318" s="222"/>
      <c r="ADU318" s="222"/>
      <c r="ADV318" s="222"/>
      <c r="ADW318" s="222"/>
      <c r="ADX318" s="222"/>
      <c r="ADY318" s="222"/>
      <c r="ADZ318" s="222"/>
      <c r="AEA318" s="222"/>
      <c r="AEB318" s="222"/>
      <c r="AEC318" s="222"/>
      <c r="AED318" s="222"/>
      <c r="AEE318" s="222"/>
      <c r="AEF318" s="222"/>
      <c r="AEG318" s="222"/>
      <c r="AEH318" s="222"/>
      <c r="AEI318" s="222"/>
      <c r="AEJ318" s="222"/>
      <c r="AEK318" s="222"/>
      <c r="AEL318" s="222"/>
      <c r="AEM318" s="222"/>
      <c r="AEN318" s="222"/>
      <c r="AEO318" s="222"/>
      <c r="AEP318" s="222"/>
      <c r="AEQ318" s="222"/>
      <c r="AER318" s="222"/>
      <c r="AES318" s="222"/>
      <c r="AET318" s="222"/>
      <c r="AEU318" s="222"/>
      <c r="AEV318" s="222"/>
      <c r="AEW318" s="222"/>
      <c r="AEX318" s="222"/>
      <c r="AEY318" s="222"/>
      <c r="AEZ318" s="222"/>
      <c r="AFA318" s="222"/>
      <c r="AFB318" s="222"/>
      <c r="AFC318" s="222"/>
      <c r="AFD318" s="222"/>
      <c r="AFE318" s="222"/>
      <c r="AFF318" s="222"/>
      <c r="AFG318" s="222"/>
      <c r="AFH318" s="222"/>
      <c r="AFI318" s="222"/>
      <c r="AFJ318" s="222"/>
      <c r="AFK318" s="222"/>
      <c r="AFL318" s="222"/>
      <c r="AFM318" s="222"/>
      <c r="AFN318" s="222"/>
      <c r="AFO318" s="222"/>
      <c r="AFP318" s="222"/>
      <c r="AFQ318" s="222"/>
      <c r="AFR318" s="222"/>
      <c r="AFS318" s="222"/>
      <c r="AFT318" s="222"/>
    </row>
    <row r="319" spans="1:852" s="291" customFormat="1">
      <c r="A319" s="212" t="s">
        <v>3784</v>
      </c>
      <c r="B319" s="212" t="s">
        <v>10037</v>
      </c>
      <c r="C319" s="840" t="str">
        <f>IF(Severity!F319&gt;=0.5,"YES","NO")</f>
        <v>NO</v>
      </c>
      <c r="D319" s="840" t="str">
        <f>IF(Severity!G319&gt;=0.5,"YES","NO")</f>
        <v>YES</v>
      </c>
      <c r="E319" s="222">
        <v>16</v>
      </c>
      <c r="F319" s="222">
        <v>2</v>
      </c>
      <c r="G319" s="578" t="s">
        <v>10024</v>
      </c>
      <c r="H319" s="270" t="s">
        <v>749</v>
      </c>
      <c r="I319" s="270" t="s">
        <v>455</v>
      </c>
      <c r="J319" s="270" t="s">
        <v>455</v>
      </c>
      <c r="K319" s="270" t="s">
        <v>455</v>
      </c>
      <c r="L319" s="267"/>
      <c r="M319" s="222"/>
      <c r="N319" s="222"/>
      <c r="O319" s="270" t="s">
        <v>237</v>
      </c>
      <c r="P319" s="267">
        <v>10</v>
      </c>
      <c r="Q319" s="222">
        <v>61</v>
      </c>
      <c r="R319" s="222">
        <v>50</v>
      </c>
      <c r="S319" s="270" t="s">
        <v>237</v>
      </c>
      <c r="T319" s="267">
        <v>10</v>
      </c>
      <c r="U319" s="222">
        <v>25.5</v>
      </c>
      <c r="V319" s="222">
        <v>5.8</v>
      </c>
      <c r="W319" s="222"/>
      <c r="X319" s="222"/>
      <c r="Y319" s="222"/>
      <c r="Z319" s="222"/>
      <c r="AA319" s="222"/>
      <c r="AB319" s="222"/>
      <c r="AC319" s="222"/>
      <c r="AD319" s="222"/>
      <c r="AE319" s="222"/>
      <c r="AF319" s="222"/>
      <c r="AG319" s="222"/>
      <c r="AH319" s="222"/>
      <c r="AI319" s="222">
        <v>79</v>
      </c>
      <c r="AJ319" s="267" t="s">
        <v>455</v>
      </c>
      <c r="AK319" s="267" t="s">
        <v>455</v>
      </c>
      <c r="AL319" s="95" t="s">
        <v>403</v>
      </c>
      <c r="AM319" s="270" t="s">
        <v>749</v>
      </c>
      <c r="AN319" s="270" t="s">
        <v>455</v>
      </c>
      <c r="AO319" s="270" t="s">
        <v>455</v>
      </c>
      <c r="AP319" s="270" t="s">
        <v>455</v>
      </c>
      <c r="AQ319" s="267"/>
      <c r="AR319" s="222"/>
      <c r="AS319" s="222"/>
      <c r="AT319" s="270" t="s">
        <v>237</v>
      </c>
      <c r="AU319" s="267">
        <v>10</v>
      </c>
      <c r="AV319" s="222">
        <v>59</v>
      </c>
      <c r="AW319" s="222">
        <v>50</v>
      </c>
      <c r="AX319" s="270" t="s">
        <v>237</v>
      </c>
      <c r="AY319" s="267">
        <v>10</v>
      </c>
      <c r="AZ319" s="222">
        <v>25.1</v>
      </c>
      <c r="BA319" s="222">
        <v>6.7</v>
      </c>
      <c r="BB319" s="222"/>
      <c r="BC319" s="222"/>
      <c r="BD319" s="222"/>
      <c r="BE319" s="222"/>
      <c r="BF319" s="222"/>
      <c r="BG319" s="222"/>
      <c r="BH319" s="222"/>
      <c r="BI319" s="222"/>
      <c r="BJ319" s="222"/>
      <c r="BK319" s="222"/>
      <c r="BL319" s="222"/>
      <c r="BM319" s="222"/>
      <c r="BN319" s="222">
        <v>78</v>
      </c>
      <c r="BO319" s="270" t="s">
        <v>455</v>
      </c>
      <c r="BP319" s="270" t="s">
        <v>455</v>
      </c>
      <c r="BQ319" s="95"/>
      <c r="BR319" s="270" t="s">
        <v>455</v>
      </c>
      <c r="BS319" s="222"/>
      <c r="BT319" s="222"/>
      <c r="BU319" s="222"/>
      <c r="BV319" s="222"/>
      <c r="BW319" s="222"/>
      <c r="BX319" s="222"/>
      <c r="BY319" s="222"/>
      <c r="BZ319" s="222"/>
      <c r="CA319" s="222"/>
      <c r="CB319" s="222"/>
      <c r="CC319" s="222"/>
      <c r="CD319" s="222"/>
      <c r="CE319" s="222"/>
      <c r="CF319" s="222"/>
      <c r="CG319" s="222"/>
      <c r="CH319" s="222"/>
      <c r="CI319" s="222"/>
      <c r="CJ319" s="222"/>
      <c r="CK319" s="222"/>
      <c r="CL319" s="222"/>
      <c r="CM319" s="222"/>
      <c r="CN319" s="222"/>
      <c r="CO319" s="222"/>
      <c r="CP319" s="222"/>
      <c r="CQ319" s="222"/>
      <c r="CR319" s="222"/>
      <c r="CS319" s="222"/>
      <c r="CT319" s="222"/>
      <c r="CU319" s="222"/>
      <c r="CV319" s="95"/>
      <c r="CW319" s="270" t="s">
        <v>455</v>
      </c>
      <c r="CX319" s="95"/>
      <c r="CY319" s="222"/>
      <c r="CZ319" s="222"/>
      <c r="DA319" s="222"/>
      <c r="DB319" s="222"/>
      <c r="DC319" s="222"/>
      <c r="DD319" s="222"/>
      <c r="DE319" s="222"/>
      <c r="DF319" s="222"/>
      <c r="DG319" s="222"/>
      <c r="DH319" s="222"/>
      <c r="DI319" s="222"/>
      <c r="DJ319" s="222"/>
      <c r="DK319" s="222"/>
      <c r="DL319" s="222"/>
      <c r="DM319" s="222"/>
      <c r="DN319" s="222"/>
      <c r="DO319" s="222"/>
      <c r="DP319" s="222"/>
      <c r="DQ319" s="222"/>
      <c r="DR319" s="222"/>
      <c r="DS319" s="222"/>
      <c r="DT319" s="222"/>
      <c r="DU319" s="222"/>
      <c r="DV319" s="222"/>
      <c r="DW319" s="222"/>
      <c r="DX319" s="222"/>
      <c r="DY319" s="222"/>
      <c r="DZ319" s="222"/>
      <c r="EA319" s="222"/>
      <c r="EB319" s="270" t="s">
        <v>455</v>
      </c>
      <c r="EC319" s="222"/>
      <c r="ED319" s="222"/>
      <c r="EE319" s="222"/>
      <c r="EF319" s="222"/>
      <c r="EG319" s="222"/>
      <c r="EH319" s="222"/>
      <c r="EI319" s="222"/>
      <c r="EJ319" s="222"/>
      <c r="EK319" s="222"/>
      <c r="EL319" s="222"/>
      <c r="EM319" s="222"/>
      <c r="EN319" s="222"/>
      <c r="EO319" s="222"/>
      <c r="EP319" s="222"/>
      <c r="EQ319" s="222"/>
      <c r="ER319" s="222"/>
      <c r="ES319" s="222"/>
      <c r="ET319" s="222"/>
      <c r="EU319" s="222"/>
      <c r="EV319" s="222"/>
      <c r="EW319" s="222"/>
      <c r="EX319" s="222"/>
      <c r="EY319" s="222"/>
      <c r="EZ319" s="222"/>
      <c r="FA319" s="222"/>
      <c r="FB319" s="222"/>
      <c r="FC319" s="222"/>
      <c r="FD319" s="222"/>
      <c r="FE319" s="222"/>
      <c r="FF319" s="270" t="s">
        <v>455</v>
      </c>
      <c r="FG319" s="222"/>
      <c r="FH319" s="222"/>
      <c r="FI319" s="222"/>
      <c r="FJ319" s="222"/>
      <c r="FK319" s="222"/>
      <c r="FL319" s="222"/>
      <c r="FM319" s="222"/>
      <c r="FN319" s="222"/>
      <c r="FO319" s="222"/>
      <c r="FP319" s="222"/>
      <c r="FQ319" s="222"/>
      <c r="FR319" s="222"/>
      <c r="FS319" s="222"/>
      <c r="FT319" s="222"/>
      <c r="FU319" s="222"/>
      <c r="FV319" s="222"/>
      <c r="FW319" s="222"/>
      <c r="FX319" s="222"/>
      <c r="FY319" s="222"/>
      <c r="FZ319" s="222"/>
      <c r="GA319" s="222"/>
      <c r="GB319" s="222"/>
      <c r="GC319" s="222"/>
      <c r="GD319" s="222"/>
      <c r="GE319" s="222"/>
      <c r="GF319" s="222"/>
      <c r="GG319" s="222"/>
      <c r="GH319" s="222"/>
      <c r="GI319" s="222"/>
      <c r="GJ319" s="222"/>
      <c r="GK319" s="222"/>
      <c r="GL319" s="222"/>
      <c r="GM319" s="222"/>
      <c r="GN319" s="222"/>
      <c r="GO319" s="222"/>
      <c r="GP319" s="222"/>
      <c r="GQ319" s="222"/>
      <c r="GR319" s="222"/>
      <c r="GS319" s="222"/>
      <c r="GT319" s="222"/>
      <c r="GU319" s="222"/>
      <c r="GV319" s="222"/>
      <c r="GW319" s="222"/>
      <c r="GX319" s="222"/>
      <c r="GY319" s="222"/>
      <c r="GZ319" s="222"/>
      <c r="HA319" s="222"/>
      <c r="HB319" s="222"/>
      <c r="HC319" s="222"/>
      <c r="HD319" s="270" t="s">
        <v>455</v>
      </c>
      <c r="HE319" s="222"/>
      <c r="HF319" s="222"/>
      <c r="HG319" s="222"/>
      <c r="HH319" s="222"/>
      <c r="HI319" s="222"/>
      <c r="HJ319" s="222"/>
      <c r="HK319" s="222"/>
      <c r="HL319" s="222"/>
      <c r="HM319" s="222"/>
      <c r="HN319" s="222"/>
      <c r="HO319" s="222"/>
      <c r="HP319" s="222"/>
      <c r="HQ319" s="222"/>
      <c r="HR319" s="222"/>
      <c r="HS319" s="222"/>
      <c r="HT319" s="222"/>
      <c r="HU319" s="222"/>
      <c r="HV319" s="222"/>
      <c r="HW319" s="222"/>
      <c r="HX319" s="222"/>
      <c r="HY319" s="222"/>
      <c r="HZ319" s="222"/>
      <c r="IA319" s="222"/>
      <c r="IB319" s="222"/>
      <c r="IC319" s="222"/>
      <c r="ID319" s="222"/>
      <c r="IE319" s="222"/>
      <c r="IF319" s="222"/>
      <c r="IG319" s="222"/>
      <c r="IH319" s="222"/>
      <c r="II319" s="222"/>
      <c r="IJ319" s="222"/>
      <c r="IK319" s="222"/>
      <c r="IL319" s="222"/>
      <c r="IM319" s="222"/>
      <c r="IN319" s="222"/>
      <c r="IO319" s="222"/>
      <c r="IP319" s="222"/>
      <c r="IQ319" s="222"/>
      <c r="IR319" s="222"/>
      <c r="IS319" s="270" t="s">
        <v>455</v>
      </c>
      <c r="IT319" s="222"/>
      <c r="IU319" s="222"/>
      <c r="IV319" s="222"/>
      <c r="IW319" s="222"/>
      <c r="IX319" s="222"/>
      <c r="IY319" s="222"/>
      <c r="IZ319" s="222"/>
      <c r="JA319" s="222"/>
      <c r="JB319" s="222"/>
      <c r="JC319" s="222"/>
      <c r="JD319" s="222"/>
      <c r="JE319" s="222"/>
      <c r="JF319" s="222"/>
      <c r="JG319" s="222"/>
      <c r="JH319" s="222"/>
      <c r="JI319" s="222"/>
      <c r="JJ319" s="222"/>
      <c r="JK319" s="222"/>
      <c r="JL319" s="222"/>
      <c r="JM319" s="222"/>
      <c r="JN319" s="222"/>
      <c r="JO319" s="222"/>
      <c r="JP319" s="222"/>
      <c r="JQ319" s="222"/>
      <c r="JR319" s="222"/>
      <c r="JS319" s="222"/>
      <c r="JT319" s="222"/>
      <c r="JU319" s="222"/>
      <c r="JV319" s="222"/>
      <c r="JW319" s="222"/>
      <c r="JX319" s="222"/>
      <c r="JY319" s="222"/>
      <c r="JZ319" s="222"/>
      <c r="KA319" s="222"/>
      <c r="KB319" s="222"/>
      <c r="KC319" s="222"/>
      <c r="KD319" s="222"/>
      <c r="KE319" s="270" t="s">
        <v>455</v>
      </c>
      <c r="KF319" s="222"/>
      <c r="KG319" s="222"/>
      <c r="KH319" s="222"/>
      <c r="KI319" s="222"/>
      <c r="KJ319" s="222"/>
      <c r="KK319" s="222"/>
      <c r="KL319" s="222"/>
      <c r="KM319" s="222"/>
      <c r="KN319" s="222"/>
      <c r="KO319" s="222"/>
      <c r="KP319" s="222"/>
      <c r="KQ319" s="222"/>
      <c r="KR319" s="222"/>
      <c r="KS319" s="222"/>
      <c r="KT319" s="222"/>
      <c r="KU319" s="222"/>
      <c r="KV319" s="222"/>
      <c r="KW319" s="222"/>
      <c r="KX319" s="222"/>
      <c r="KY319" s="222"/>
      <c r="KZ319" s="222"/>
      <c r="LA319" s="222"/>
      <c r="LB319" s="222"/>
      <c r="LC319" s="222"/>
      <c r="LD319" s="222"/>
      <c r="LE319" s="222"/>
      <c r="LF319" s="222"/>
      <c r="LG319" s="222"/>
      <c r="LH319" s="222"/>
      <c r="LI319" s="222"/>
      <c r="LJ319" s="222"/>
      <c r="LK319" s="222"/>
      <c r="LL319" s="222"/>
      <c r="LM319" s="222"/>
      <c r="LN319" s="222"/>
      <c r="LO319" s="222"/>
      <c r="LP319" s="222"/>
      <c r="LQ319" s="222"/>
      <c r="LR319" s="222"/>
      <c r="LS319" s="222"/>
      <c r="LT319" s="270" t="s">
        <v>455</v>
      </c>
      <c r="LU319" s="222"/>
      <c r="LV319" s="222"/>
      <c r="LW319" s="222"/>
      <c r="LX319" s="222"/>
      <c r="LY319" s="222"/>
      <c r="LZ319" s="222"/>
      <c r="MA319" s="222"/>
      <c r="MB319" s="222"/>
      <c r="MC319" s="222"/>
      <c r="MD319" s="222"/>
      <c r="ME319" s="222"/>
      <c r="MF319" s="222"/>
      <c r="MG319" s="222"/>
      <c r="MH319" s="222"/>
      <c r="MI319" s="222"/>
      <c r="MJ319" s="222"/>
      <c r="MK319" s="222"/>
      <c r="ML319" s="222"/>
      <c r="MM319" s="222"/>
      <c r="MN319" s="222"/>
      <c r="MO319" s="222"/>
      <c r="MP319" s="222"/>
      <c r="MQ319" s="222"/>
      <c r="MR319" s="222"/>
      <c r="MS319" s="222"/>
      <c r="MT319" s="222"/>
      <c r="MU319" s="222"/>
      <c r="MV319" s="222"/>
      <c r="MW319" s="222"/>
      <c r="MX319" s="222"/>
      <c r="MY319" s="222"/>
      <c r="MZ319" s="222"/>
      <c r="NA319" s="222"/>
      <c r="NB319" s="222"/>
      <c r="NC319" s="222"/>
      <c r="ND319" s="222"/>
      <c r="NE319" s="222"/>
      <c r="NF319" s="222"/>
      <c r="NG319" s="222"/>
      <c r="NH319" s="222"/>
      <c r="NI319" s="222"/>
      <c r="NJ319" s="222"/>
      <c r="NK319" s="222"/>
      <c r="NL319" s="222"/>
      <c r="NM319" s="222"/>
      <c r="NN319" s="222"/>
      <c r="NO319" s="222"/>
      <c r="NP319" s="222"/>
      <c r="NQ319" s="222"/>
      <c r="NR319" s="222"/>
      <c r="NS319" s="222"/>
      <c r="NT319" s="222"/>
      <c r="NU319" s="222"/>
      <c r="NV319" s="222"/>
      <c r="NW319" s="222"/>
      <c r="NX319" s="222"/>
      <c r="NY319" s="222"/>
      <c r="NZ319" s="222"/>
      <c r="OA319" s="222"/>
      <c r="OB319" s="222"/>
      <c r="OC319" s="222"/>
      <c r="OD319" s="222"/>
      <c r="OE319" s="222"/>
      <c r="OF319" s="222"/>
      <c r="OG319" s="222"/>
      <c r="OH319" s="222"/>
      <c r="OI319" s="222"/>
      <c r="OJ319" s="222"/>
      <c r="OK319" s="222"/>
      <c r="OL319" s="222"/>
      <c r="OM319" s="222"/>
      <c r="ON319" s="222"/>
      <c r="OO319" s="222"/>
      <c r="OP319" s="222"/>
      <c r="OQ319" s="222"/>
      <c r="OR319" s="222"/>
      <c r="OS319" s="222"/>
      <c r="OT319" s="222" t="s">
        <v>3161</v>
      </c>
      <c r="OU319" s="222" t="s">
        <v>3162</v>
      </c>
      <c r="OV319" s="222"/>
      <c r="OW319" s="273"/>
      <c r="OX319" s="273"/>
      <c r="OY319" s="222"/>
      <c r="OZ319" s="222"/>
      <c r="PA319" s="222"/>
      <c r="PB319" s="222"/>
      <c r="PC319" s="222"/>
      <c r="PD319" s="222"/>
      <c r="PE319" s="222"/>
      <c r="PF319" s="222"/>
      <c r="PG319" s="222"/>
      <c r="PH319" s="222"/>
      <c r="PI319" s="222"/>
      <c r="PJ319" s="222"/>
      <c r="PK319" s="222"/>
      <c r="PL319" s="222"/>
      <c r="PM319" s="222"/>
      <c r="PN319" s="222"/>
      <c r="PO319" s="222"/>
      <c r="PP319" s="222"/>
      <c r="PQ319" s="222"/>
      <c r="PR319" s="222"/>
      <c r="PS319" s="222"/>
      <c r="PT319" s="222"/>
      <c r="PU319" s="222"/>
      <c r="PV319" s="222"/>
      <c r="PW319" s="222"/>
      <c r="PX319" s="222"/>
      <c r="PY319" s="222"/>
      <c r="PZ319" s="222"/>
      <c r="QA319" s="222"/>
      <c r="QB319" s="222"/>
      <c r="QC319" s="222"/>
      <c r="QD319" s="222"/>
      <c r="QE319" s="222"/>
      <c r="QF319" s="222"/>
      <c r="QG319" s="222"/>
      <c r="QH319" s="222"/>
      <c r="QI319" s="222"/>
      <c r="QJ319" s="222"/>
      <c r="QK319" s="222"/>
      <c r="QL319" s="222"/>
      <c r="QM319" s="222"/>
      <c r="QN319" s="222"/>
      <c r="QO319" s="222"/>
      <c r="QP319" s="222"/>
      <c r="QQ319" s="222"/>
      <c r="QR319" s="222"/>
      <c r="QS319" s="222"/>
      <c r="QT319" s="222"/>
      <c r="QU319" s="222"/>
      <c r="QV319" s="222"/>
      <c r="QW319" s="222"/>
      <c r="QX319" s="222"/>
      <c r="QY319" s="222"/>
      <c r="QZ319" s="222"/>
      <c r="RA319" s="222"/>
      <c r="RB319" s="222"/>
      <c r="RC319" s="222"/>
      <c r="RD319" s="222"/>
      <c r="RE319" s="222"/>
      <c r="RF319" s="222"/>
      <c r="RG319" s="222"/>
      <c r="RH319" s="222"/>
      <c r="RI319" s="222"/>
      <c r="RJ319" s="222"/>
      <c r="RK319" s="222"/>
      <c r="RL319" s="222"/>
      <c r="RM319" s="222"/>
      <c r="RN319" s="222"/>
      <c r="RO319" s="222"/>
      <c r="RP319" s="222"/>
      <c r="RQ319" s="222"/>
      <c r="RR319" s="222"/>
      <c r="RS319" s="222"/>
      <c r="RT319" s="222"/>
      <c r="RU319" s="222"/>
      <c r="RV319" s="222"/>
      <c r="RW319" s="222"/>
      <c r="RX319" s="222"/>
      <c r="RY319" s="222"/>
      <c r="RZ319" s="222"/>
      <c r="SA319" s="222"/>
      <c r="SB319" s="222"/>
      <c r="SC319" s="222"/>
      <c r="SD319" s="222"/>
      <c r="SE319" s="222"/>
      <c r="SF319" s="222"/>
      <c r="SG319" s="222"/>
      <c r="SH319" s="222"/>
      <c r="SI319" s="222"/>
      <c r="SJ319" s="222"/>
      <c r="SK319" s="222"/>
      <c r="SL319" s="222"/>
      <c r="SM319" s="222"/>
      <c r="SN319" s="222"/>
      <c r="SO319" s="222"/>
      <c r="SP319" s="222"/>
      <c r="SQ319" s="222"/>
      <c r="SR319" s="222"/>
      <c r="SS319" s="222"/>
      <c r="ST319" s="222"/>
      <c r="SU319" s="222"/>
      <c r="SV319" s="222"/>
      <c r="SW319" s="222"/>
      <c r="SX319" s="222"/>
      <c r="SY319" s="222"/>
      <c r="SZ319" s="222"/>
      <c r="TA319" s="222"/>
      <c r="TB319" s="222"/>
      <c r="TC319" s="222"/>
      <c r="TD319" s="222"/>
      <c r="TE319" s="222"/>
      <c r="TF319" s="222"/>
      <c r="TG319" s="222"/>
      <c r="TH319" s="222"/>
      <c r="TI319" s="222"/>
      <c r="TJ319" s="222"/>
      <c r="TK319" s="222"/>
      <c r="TL319" s="222"/>
      <c r="TM319" s="222"/>
      <c r="TN319" s="222"/>
      <c r="TO319" s="222"/>
      <c r="TP319" s="222"/>
      <c r="TQ319" s="222"/>
      <c r="TR319" s="222"/>
      <c r="TS319" s="222"/>
      <c r="TT319" s="222"/>
      <c r="TU319" s="222"/>
      <c r="TV319" s="222"/>
      <c r="TW319" s="222"/>
      <c r="TX319" s="222"/>
      <c r="TY319" s="222"/>
      <c r="TZ319" s="222"/>
      <c r="UA319" s="222"/>
      <c r="UB319" s="222"/>
      <c r="UC319" s="222"/>
      <c r="UD319" s="222"/>
      <c r="UE319" s="222"/>
      <c r="UF319" s="222"/>
      <c r="UG319" s="222"/>
      <c r="UH319" s="222"/>
      <c r="UI319" s="222"/>
      <c r="UJ319" s="222"/>
      <c r="UK319" s="222"/>
      <c r="UL319" s="222"/>
      <c r="UM319" s="222"/>
      <c r="UN319" s="222"/>
      <c r="UO319" s="222"/>
      <c r="UP319" s="222"/>
      <c r="UQ319" s="222"/>
      <c r="UR319" s="222"/>
      <c r="US319" s="222"/>
      <c r="UT319" s="222"/>
      <c r="UU319" s="222"/>
      <c r="UV319" s="222"/>
      <c r="UW319" s="222"/>
      <c r="UX319" s="222"/>
      <c r="UY319" s="222"/>
      <c r="UZ319" s="222"/>
      <c r="VA319" s="222"/>
      <c r="VB319" s="222"/>
      <c r="VC319" s="222"/>
      <c r="VD319" s="222"/>
      <c r="VE319" s="222"/>
      <c r="VF319" s="222"/>
      <c r="VG319" s="222"/>
      <c r="VH319" s="222"/>
      <c r="VI319" s="222"/>
      <c r="VJ319" s="222"/>
      <c r="VK319" s="222"/>
      <c r="VL319" s="222"/>
      <c r="VM319" s="222"/>
      <c r="VN319" s="222"/>
      <c r="VO319" s="222"/>
      <c r="VP319" s="222"/>
      <c r="VQ319" s="222"/>
      <c r="VR319" s="222"/>
      <c r="VS319" s="222"/>
      <c r="VT319" s="222"/>
      <c r="VU319" s="222"/>
      <c r="VV319" s="222"/>
      <c r="VW319" s="222"/>
      <c r="VX319" s="222"/>
      <c r="VY319" s="222"/>
      <c r="VZ319" s="222"/>
      <c r="WA319" s="222"/>
      <c r="WB319" s="222"/>
      <c r="WC319" s="222"/>
      <c r="WD319" s="222"/>
      <c r="WE319" s="222"/>
      <c r="WF319" s="222"/>
      <c r="WG319" s="222"/>
      <c r="WH319" s="222"/>
      <c r="WI319" s="222"/>
      <c r="WJ319" s="222"/>
      <c r="WK319" s="222"/>
      <c r="WL319" s="222"/>
      <c r="WM319" s="222"/>
      <c r="WN319" s="222"/>
      <c r="WO319" s="222"/>
      <c r="WP319" s="222"/>
      <c r="WQ319" s="222"/>
      <c r="WR319" s="222"/>
      <c r="WS319" s="222"/>
      <c r="WT319" s="222"/>
      <c r="WU319" s="222"/>
      <c r="WV319" s="222"/>
      <c r="WW319" s="222"/>
      <c r="WX319" s="222"/>
      <c r="WY319" s="222"/>
      <c r="WZ319" s="222"/>
      <c r="XA319" s="222"/>
      <c r="XB319" s="222"/>
      <c r="XC319" s="222"/>
      <c r="XD319" s="222"/>
      <c r="XE319" s="222"/>
      <c r="XF319" s="222"/>
      <c r="XG319" s="222"/>
      <c r="XH319" s="222"/>
      <c r="XI319" s="222"/>
      <c r="XJ319" s="222"/>
      <c r="XK319" s="222"/>
      <c r="XL319" s="222"/>
      <c r="XM319" s="222"/>
      <c r="XN319" s="222"/>
      <c r="XO319" s="222"/>
      <c r="XP319" s="222"/>
      <c r="XQ319" s="222"/>
      <c r="XR319" s="222"/>
      <c r="XS319" s="222"/>
      <c r="XT319" s="222"/>
      <c r="XU319" s="222"/>
      <c r="XV319" s="222"/>
      <c r="XW319" s="222"/>
      <c r="XX319" s="222"/>
      <c r="XY319" s="222"/>
      <c r="XZ319" s="222"/>
      <c r="YA319" s="222"/>
      <c r="YB319" s="222"/>
      <c r="YC319" s="222"/>
      <c r="YD319" s="222"/>
      <c r="YE319" s="222"/>
      <c r="YF319" s="222"/>
      <c r="YG319" s="222"/>
      <c r="YH319" s="222"/>
      <c r="YI319" s="222"/>
      <c r="YJ319" s="222"/>
      <c r="YK319" s="222"/>
      <c r="YL319" s="222"/>
      <c r="YM319" s="222"/>
      <c r="YN319" s="222"/>
      <c r="YO319" s="222"/>
      <c r="YP319" s="222"/>
      <c r="YQ319" s="222"/>
      <c r="YR319" s="222"/>
      <c r="YS319" s="222"/>
      <c r="YT319" s="222"/>
      <c r="YU319" s="222"/>
      <c r="YV319" s="222"/>
      <c r="YW319" s="222"/>
      <c r="YX319" s="222"/>
      <c r="YY319" s="222"/>
      <c r="YZ319" s="222"/>
      <c r="ZA319" s="222"/>
      <c r="ZB319" s="222"/>
      <c r="ZC319" s="222"/>
      <c r="ZD319" s="222"/>
      <c r="ZE319" s="222"/>
      <c r="ZF319" s="222"/>
      <c r="ZG319" s="222"/>
      <c r="ZH319" s="222"/>
      <c r="ZI319" s="222"/>
      <c r="ZJ319" s="222"/>
      <c r="ZK319" s="222"/>
      <c r="ZL319" s="222"/>
      <c r="ZM319" s="222"/>
      <c r="ZN319" s="222"/>
      <c r="ZO319" s="222"/>
      <c r="ZP319" s="222"/>
      <c r="ZQ319" s="222"/>
      <c r="ZR319" s="222"/>
      <c r="ZS319" s="222"/>
      <c r="ZT319" s="222"/>
      <c r="ZU319" s="222"/>
      <c r="ZV319" s="222"/>
      <c r="ZW319" s="222"/>
      <c r="ZX319" s="222"/>
      <c r="ZY319" s="222"/>
      <c r="ZZ319" s="222"/>
      <c r="AAA319" s="222"/>
      <c r="AAB319" s="222"/>
      <c r="AAC319" s="222"/>
      <c r="AAD319" s="222"/>
      <c r="AAE319" s="222"/>
      <c r="AAF319" s="222"/>
      <c r="AAG319" s="222"/>
      <c r="AAH319" s="222"/>
      <c r="AAI319" s="222"/>
      <c r="AAJ319" s="222"/>
      <c r="AAK319" s="222"/>
      <c r="AAL319" s="222"/>
      <c r="AAM319" s="222"/>
      <c r="AAN319" s="222"/>
      <c r="AAO319" s="222"/>
      <c r="AAP319" s="222"/>
      <c r="AAQ319" s="222"/>
      <c r="AAR319" s="222"/>
      <c r="AAS319" s="222"/>
      <c r="AAT319" s="222"/>
      <c r="AAU319" s="222"/>
      <c r="AAV319" s="222"/>
      <c r="AAW319" s="222"/>
      <c r="AAX319" s="222"/>
      <c r="AAY319" s="222"/>
      <c r="AAZ319" s="222"/>
      <c r="ABA319" s="222"/>
      <c r="ABB319" s="222"/>
      <c r="ABC319" s="222"/>
      <c r="ABD319" s="222"/>
      <c r="ABE319" s="222"/>
      <c r="ABF319" s="222"/>
      <c r="ABG319" s="222"/>
      <c r="ABH319" s="222"/>
      <c r="ABI319" s="222"/>
      <c r="ABJ319" s="222"/>
      <c r="ABK319" s="222"/>
      <c r="ABL319" s="222"/>
      <c r="ABM319" s="222"/>
      <c r="ABN319" s="222"/>
      <c r="ABO319" s="222"/>
      <c r="ABP319" s="222"/>
      <c r="ABQ319" s="222"/>
      <c r="ABR319" s="222"/>
      <c r="ABS319" s="222"/>
      <c r="ABT319" s="222"/>
      <c r="ABU319" s="222"/>
      <c r="ABV319" s="222"/>
      <c r="ABW319" s="222"/>
      <c r="ABX319" s="222"/>
      <c r="ABY319" s="222"/>
      <c r="ABZ319" s="222"/>
      <c r="ACA319" s="222"/>
      <c r="ACB319" s="222"/>
      <c r="ACC319" s="222"/>
      <c r="ACD319" s="222"/>
      <c r="ACE319" s="222"/>
      <c r="ACF319" s="222"/>
      <c r="ACG319" s="222"/>
      <c r="ACH319" s="222"/>
      <c r="ACI319" s="222"/>
      <c r="ACJ319" s="222"/>
      <c r="ACK319" s="222"/>
      <c r="ACL319" s="222"/>
      <c r="ACM319" s="222"/>
      <c r="ACN319" s="222"/>
      <c r="ACO319" s="222"/>
      <c r="ACP319" s="222"/>
      <c r="ACQ319" s="222"/>
      <c r="ACR319" s="222"/>
      <c r="ACS319" s="222"/>
      <c r="ACT319" s="222"/>
      <c r="ACU319" s="222"/>
      <c r="ACV319" s="222"/>
      <c r="ACW319" s="222"/>
      <c r="ACX319" s="222"/>
      <c r="ACY319" s="222"/>
      <c r="ACZ319" s="222"/>
      <c r="ADA319" s="222"/>
      <c r="ADB319" s="222"/>
      <c r="ADC319" s="222"/>
      <c r="ADD319" s="222"/>
      <c r="ADE319" s="222"/>
      <c r="ADF319" s="222"/>
      <c r="ADG319" s="222"/>
      <c r="ADH319" s="222"/>
      <c r="ADI319" s="222"/>
      <c r="ADJ319" s="222"/>
      <c r="ADK319" s="222"/>
      <c r="ADL319" s="222"/>
      <c r="ADM319" s="222"/>
      <c r="ADN319" s="222"/>
      <c r="ADO319" s="222"/>
      <c r="ADP319" s="222"/>
      <c r="ADQ319" s="222"/>
      <c r="ADR319" s="222"/>
      <c r="ADS319" s="222"/>
      <c r="ADT319" s="222"/>
      <c r="ADU319" s="222"/>
      <c r="ADV319" s="222"/>
      <c r="ADW319" s="222"/>
      <c r="ADX319" s="222"/>
      <c r="ADY319" s="222"/>
      <c r="ADZ319" s="222"/>
      <c r="AEA319" s="222"/>
      <c r="AEB319" s="222"/>
      <c r="AEC319" s="222"/>
      <c r="AED319" s="222"/>
      <c r="AEE319" s="222"/>
      <c r="AEF319" s="222"/>
      <c r="AEG319" s="222"/>
      <c r="AEH319" s="222"/>
      <c r="AEI319" s="222"/>
      <c r="AEJ319" s="222"/>
      <c r="AEK319" s="222"/>
      <c r="AEL319" s="222"/>
      <c r="AEM319" s="222"/>
      <c r="AEN319" s="222"/>
      <c r="AEO319" s="222"/>
      <c r="AEP319" s="222"/>
      <c r="AEQ319" s="222"/>
      <c r="AER319" s="222"/>
      <c r="AES319" s="222"/>
      <c r="AET319" s="222"/>
      <c r="AEU319" s="222"/>
      <c r="AEV319" s="222"/>
      <c r="AEW319" s="222"/>
      <c r="AEX319" s="222"/>
      <c r="AEY319" s="222"/>
      <c r="AEZ319" s="222"/>
      <c r="AFA319" s="222"/>
      <c r="AFB319" s="222"/>
      <c r="AFC319" s="222"/>
      <c r="AFD319" s="222"/>
      <c r="AFE319" s="222"/>
      <c r="AFF319" s="222"/>
      <c r="AFG319" s="222"/>
      <c r="AFH319" s="222"/>
      <c r="AFI319" s="222"/>
      <c r="AFJ319" s="222"/>
      <c r="AFK319" s="222"/>
      <c r="AFL319" s="222"/>
      <c r="AFM319" s="222"/>
      <c r="AFN319" s="222"/>
      <c r="AFO319" s="222"/>
      <c r="AFP319" s="222"/>
      <c r="AFQ319" s="222"/>
      <c r="AFR319" s="222"/>
      <c r="AFS319" s="222"/>
      <c r="AFT319" s="222"/>
    </row>
    <row r="320" spans="1:852" s="291" customFormat="1">
      <c r="A320" s="578" t="s">
        <v>3793</v>
      </c>
      <c r="B320" s="578" t="s">
        <v>10038</v>
      </c>
      <c r="C320" s="410" t="s">
        <v>173</v>
      </c>
      <c r="D320" s="409" t="s">
        <v>3028</v>
      </c>
      <c r="E320" s="222">
        <v>6</v>
      </c>
      <c r="F320" s="222">
        <v>2</v>
      </c>
      <c r="G320" s="90" t="s">
        <v>360</v>
      </c>
      <c r="H320" s="90" t="s">
        <v>455</v>
      </c>
      <c r="I320" s="90">
        <v>4</v>
      </c>
      <c r="J320" s="90">
        <v>8</v>
      </c>
      <c r="K320" s="90" t="s">
        <v>455</v>
      </c>
      <c r="L320" s="212"/>
      <c r="M320" s="222"/>
      <c r="N320" s="222"/>
      <c r="O320" s="90" t="s">
        <v>455</v>
      </c>
      <c r="P320" s="212"/>
      <c r="Q320" s="222"/>
      <c r="R320" s="222"/>
      <c r="S320" s="90" t="s">
        <v>455</v>
      </c>
      <c r="T320" s="212"/>
      <c r="U320" s="222"/>
      <c r="V320" s="222"/>
      <c r="W320" s="222"/>
      <c r="X320" s="222"/>
      <c r="Y320" s="222"/>
      <c r="Z320" s="222"/>
      <c r="AA320" s="222"/>
      <c r="AB320" s="222"/>
      <c r="AC320" s="222"/>
      <c r="AD320" s="222"/>
      <c r="AE320" s="222"/>
      <c r="AF320" s="222"/>
      <c r="AG320" s="222"/>
      <c r="AH320" s="222"/>
      <c r="AI320" s="222">
        <v>27</v>
      </c>
      <c r="AJ320" s="267">
        <f t="shared" si="82"/>
        <v>19</v>
      </c>
      <c r="AK320" s="267" t="s">
        <v>455</v>
      </c>
      <c r="AL320" s="95" t="s">
        <v>3011</v>
      </c>
      <c r="AM320" s="90" t="s">
        <v>455</v>
      </c>
      <c r="AN320" s="90">
        <v>0</v>
      </c>
      <c r="AO320" s="90">
        <v>7</v>
      </c>
      <c r="AP320" s="90" t="s">
        <v>455</v>
      </c>
      <c r="AQ320" s="212"/>
      <c r="AR320" s="222"/>
      <c r="AS320" s="222"/>
      <c r="AT320" s="90" t="s">
        <v>455</v>
      </c>
      <c r="AU320" s="212"/>
      <c r="AV320" s="222"/>
      <c r="AW320" s="222"/>
      <c r="AX320" s="90" t="s">
        <v>455</v>
      </c>
      <c r="AY320" s="212"/>
      <c r="AZ320" s="222"/>
      <c r="BA320" s="222"/>
      <c r="BB320" s="222"/>
      <c r="BC320" s="222"/>
      <c r="BD320" s="222"/>
      <c r="BE320" s="222"/>
      <c r="BF320" s="222"/>
      <c r="BG320" s="222"/>
      <c r="BH320" s="222"/>
      <c r="BI320" s="222"/>
      <c r="BJ320" s="222"/>
      <c r="BK320" s="222"/>
      <c r="BL320" s="222"/>
      <c r="BM320" s="222"/>
      <c r="BN320" s="222">
        <v>27</v>
      </c>
      <c r="BO320" s="270">
        <f t="shared" si="83"/>
        <v>20</v>
      </c>
      <c r="BP320" s="270" t="s">
        <v>455</v>
      </c>
      <c r="BQ320" s="95"/>
      <c r="BR320" s="90" t="s">
        <v>455</v>
      </c>
      <c r="BS320" s="222"/>
      <c r="BT320" s="222"/>
      <c r="BU320" s="222"/>
      <c r="BV320" s="222"/>
      <c r="BW320" s="222"/>
      <c r="BX320" s="222"/>
      <c r="BY320" s="222"/>
      <c r="BZ320" s="222"/>
      <c r="CA320" s="222"/>
      <c r="CB320" s="222"/>
      <c r="CC320" s="222"/>
      <c r="CD320" s="222"/>
      <c r="CE320" s="222"/>
      <c r="CF320" s="222"/>
      <c r="CG320" s="222"/>
      <c r="CH320" s="222"/>
      <c r="CI320" s="222"/>
      <c r="CJ320" s="222"/>
      <c r="CK320" s="222"/>
      <c r="CL320" s="222"/>
      <c r="CM320" s="222"/>
      <c r="CN320" s="222"/>
      <c r="CO320" s="222"/>
      <c r="CP320" s="222"/>
      <c r="CQ320" s="222"/>
      <c r="CR320" s="222"/>
      <c r="CS320" s="222"/>
      <c r="CT320" s="222"/>
      <c r="CU320" s="222"/>
      <c r="CV320" s="95"/>
      <c r="CW320" s="90"/>
      <c r="CX320" s="95"/>
      <c r="CY320" s="222"/>
      <c r="CZ320" s="222"/>
      <c r="DA320" s="222"/>
      <c r="DB320" s="222"/>
      <c r="DC320" s="222"/>
      <c r="DD320" s="222"/>
      <c r="DE320" s="222"/>
      <c r="DF320" s="222"/>
      <c r="DG320" s="222"/>
      <c r="DH320" s="222"/>
      <c r="DI320" s="222"/>
      <c r="DJ320" s="222"/>
      <c r="DK320" s="222"/>
      <c r="DL320" s="222"/>
      <c r="DM320" s="222"/>
      <c r="DN320" s="222"/>
      <c r="DO320" s="222"/>
      <c r="DP320" s="222"/>
      <c r="DQ320" s="222"/>
      <c r="DR320" s="222"/>
      <c r="DS320" s="222"/>
      <c r="DT320" s="222"/>
      <c r="DU320" s="222"/>
      <c r="DV320" s="222"/>
      <c r="DW320" s="222"/>
      <c r="DX320" s="222"/>
      <c r="DY320" s="222"/>
      <c r="DZ320" s="222"/>
      <c r="EA320" s="222"/>
      <c r="EB320" s="90"/>
      <c r="EC320" s="222"/>
      <c r="ED320" s="222"/>
      <c r="EE320" s="222"/>
      <c r="EF320" s="222"/>
      <c r="EG320" s="222"/>
      <c r="EH320" s="222"/>
      <c r="EI320" s="222"/>
      <c r="EJ320" s="222"/>
      <c r="EK320" s="222"/>
      <c r="EL320" s="222"/>
      <c r="EM320" s="222"/>
      <c r="EN320" s="222"/>
      <c r="EO320" s="222"/>
      <c r="EP320" s="222"/>
      <c r="EQ320" s="222"/>
      <c r="ER320" s="222"/>
      <c r="ES320" s="222"/>
      <c r="ET320" s="222"/>
      <c r="EU320" s="222"/>
      <c r="EV320" s="222"/>
      <c r="EW320" s="222"/>
      <c r="EX320" s="222"/>
      <c r="EY320" s="222"/>
      <c r="EZ320" s="222"/>
      <c r="FA320" s="222"/>
      <c r="FB320" s="222"/>
      <c r="FC320" s="222"/>
      <c r="FD320" s="222"/>
      <c r="FE320" s="222"/>
      <c r="FF320" s="90"/>
      <c r="FG320" s="222"/>
      <c r="FH320" s="222"/>
      <c r="FI320" s="222"/>
      <c r="FJ320" s="222"/>
      <c r="FK320" s="222"/>
      <c r="FL320" s="222"/>
      <c r="FM320" s="222"/>
      <c r="FN320" s="222"/>
      <c r="FO320" s="222"/>
      <c r="FP320" s="222"/>
      <c r="FQ320" s="222"/>
      <c r="FR320" s="222"/>
      <c r="FS320" s="222"/>
      <c r="FT320" s="222"/>
      <c r="FU320" s="222"/>
      <c r="FV320" s="222"/>
      <c r="FW320" s="222"/>
      <c r="FX320" s="222"/>
      <c r="FY320" s="222"/>
      <c r="FZ320" s="222"/>
      <c r="GA320" s="222"/>
      <c r="GB320" s="222"/>
      <c r="GC320" s="222"/>
      <c r="GD320" s="222"/>
      <c r="GE320" s="222"/>
      <c r="GF320" s="222"/>
      <c r="GG320" s="222"/>
      <c r="GH320" s="222"/>
      <c r="GI320" s="222"/>
      <c r="GJ320" s="222"/>
      <c r="GK320" s="222"/>
      <c r="GL320" s="222"/>
      <c r="GM320" s="222"/>
      <c r="GN320" s="222"/>
      <c r="GO320" s="222"/>
      <c r="GP320" s="222"/>
      <c r="GQ320" s="222"/>
      <c r="GR320" s="222"/>
      <c r="GS320" s="222"/>
      <c r="GT320" s="222"/>
      <c r="GU320" s="222"/>
      <c r="GV320" s="222"/>
      <c r="GW320" s="222"/>
      <c r="GX320" s="222"/>
      <c r="GY320" s="222"/>
      <c r="GZ320" s="222"/>
      <c r="HA320" s="222"/>
      <c r="HB320" s="222"/>
      <c r="HC320" s="222"/>
      <c r="HD320" s="90"/>
      <c r="HE320" s="222"/>
      <c r="HF320" s="222"/>
      <c r="HG320" s="222"/>
      <c r="HH320" s="222"/>
      <c r="HI320" s="222"/>
      <c r="HJ320" s="222"/>
      <c r="HK320" s="222"/>
      <c r="HL320" s="222"/>
      <c r="HM320" s="222"/>
      <c r="HN320" s="222"/>
      <c r="HO320" s="222"/>
      <c r="HP320" s="222"/>
      <c r="HQ320" s="222"/>
      <c r="HR320" s="222"/>
      <c r="HS320" s="222"/>
      <c r="HT320" s="222"/>
      <c r="HU320" s="222"/>
      <c r="HV320" s="222"/>
      <c r="HW320" s="222"/>
      <c r="HX320" s="222"/>
      <c r="HY320" s="222"/>
      <c r="HZ320" s="222"/>
      <c r="IA320" s="222"/>
      <c r="IB320" s="222"/>
      <c r="IC320" s="222"/>
      <c r="ID320" s="222"/>
      <c r="IE320" s="222"/>
      <c r="IF320" s="222"/>
      <c r="IG320" s="222"/>
      <c r="IH320" s="222"/>
      <c r="II320" s="222"/>
      <c r="IJ320" s="222"/>
      <c r="IK320" s="222"/>
      <c r="IL320" s="222"/>
      <c r="IM320" s="222"/>
      <c r="IN320" s="222"/>
      <c r="IO320" s="222"/>
      <c r="IP320" s="222"/>
      <c r="IQ320" s="222"/>
      <c r="IR320" s="222"/>
      <c r="IS320" s="90"/>
      <c r="IT320" s="222"/>
      <c r="IU320" s="222"/>
      <c r="IV320" s="222"/>
      <c r="IW320" s="222"/>
      <c r="IX320" s="222"/>
      <c r="IY320" s="222"/>
      <c r="IZ320" s="222"/>
      <c r="JA320" s="222"/>
      <c r="JB320" s="222"/>
      <c r="JC320" s="222"/>
      <c r="JD320" s="222"/>
      <c r="JE320" s="222"/>
      <c r="JF320" s="222"/>
      <c r="JG320" s="222"/>
      <c r="JH320" s="222"/>
      <c r="JI320" s="222"/>
      <c r="JJ320" s="222"/>
      <c r="JK320" s="222"/>
      <c r="JL320" s="222"/>
      <c r="JM320" s="222"/>
      <c r="JN320" s="222"/>
      <c r="JO320" s="222"/>
      <c r="JP320" s="222"/>
      <c r="JQ320" s="222"/>
      <c r="JR320" s="222"/>
      <c r="JS320" s="222"/>
      <c r="JT320" s="222"/>
      <c r="JU320" s="222"/>
      <c r="JV320" s="222"/>
      <c r="JW320" s="222"/>
      <c r="JX320" s="222"/>
      <c r="JY320" s="222"/>
      <c r="JZ320" s="222"/>
      <c r="KA320" s="222"/>
      <c r="KB320" s="222"/>
      <c r="KC320" s="222"/>
      <c r="KD320" s="222"/>
      <c r="KE320" s="90"/>
      <c r="KF320" s="222"/>
      <c r="KG320" s="222"/>
      <c r="KH320" s="222"/>
      <c r="KI320" s="222"/>
      <c r="KJ320" s="222"/>
      <c r="KK320" s="222"/>
      <c r="KL320" s="222"/>
      <c r="KM320" s="222"/>
      <c r="KN320" s="222"/>
      <c r="KO320" s="222"/>
      <c r="KP320" s="222"/>
      <c r="KQ320" s="222"/>
      <c r="KR320" s="222"/>
      <c r="KS320" s="222"/>
      <c r="KT320" s="222"/>
      <c r="KU320" s="222"/>
      <c r="KV320" s="222"/>
      <c r="KW320" s="222"/>
      <c r="KX320" s="222"/>
      <c r="KY320" s="222"/>
      <c r="KZ320" s="222"/>
      <c r="LA320" s="222"/>
      <c r="LB320" s="222"/>
      <c r="LC320" s="222"/>
      <c r="LD320" s="222"/>
      <c r="LE320" s="222"/>
      <c r="LF320" s="222"/>
      <c r="LG320" s="222"/>
      <c r="LH320" s="222"/>
      <c r="LI320" s="222"/>
      <c r="LJ320" s="222"/>
      <c r="LK320" s="222"/>
      <c r="LL320" s="222"/>
      <c r="LM320" s="222"/>
      <c r="LN320" s="222"/>
      <c r="LO320" s="222"/>
      <c r="LP320" s="222"/>
      <c r="LQ320" s="222"/>
      <c r="LR320" s="222"/>
      <c r="LS320" s="222"/>
      <c r="LT320" s="90"/>
      <c r="LU320" s="222"/>
      <c r="LV320" s="222"/>
      <c r="LW320" s="222"/>
      <c r="LX320" s="222"/>
      <c r="LY320" s="222"/>
      <c r="LZ320" s="222"/>
      <c r="MA320" s="222"/>
      <c r="MB320" s="222"/>
      <c r="MC320" s="222"/>
      <c r="MD320" s="222"/>
      <c r="ME320" s="222"/>
      <c r="MF320" s="222"/>
      <c r="MG320" s="222"/>
      <c r="MH320" s="222"/>
      <c r="MI320" s="222"/>
      <c r="MJ320" s="222"/>
      <c r="MK320" s="222"/>
      <c r="ML320" s="222"/>
      <c r="MM320" s="222"/>
      <c r="MN320" s="222"/>
      <c r="MO320" s="222"/>
      <c r="MP320" s="222"/>
      <c r="MQ320" s="222"/>
      <c r="MR320" s="222"/>
      <c r="MS320" s="222"/>
      <c r="MT320" s="222"/>
      <c r="MU320" s="222"/>
      <c r="MV320" s="222"/>
      <c r="MW320" s="222"/>
      <c r="MX320" s="222"/>
      <c r="MY320" s="222"/>
      <c r="MZ320" s="222"/>
      <c r="NA320" s="222"/>
      <c r="NB320" s="222"/>
      <c r="NC320" s="222"/>
      <c r="ND320" s="222"/>
      <c r="NE320" s="222"/>
      <c r="NF320" s="222"/>
      <c r="NG320" s="222"/>
      <c r="NH320" s="222"/>
      <c r="NI320" s="222"/>
      <c r="NJ320" s="222"/>
      <c r="NK320" s="222"/>
      <c r="NL320" s="222"/>
      <c r="NM320" s="222"/>
      <c r="NN320" s="222"/>
      <c r="NO320" s="222"/>
      <c r="NP320" s="222"/>
      <c r="NQ320" s="222"/>
      <c r="NR320" s="222"/>
      <c r="NS320" s="222"/>
      <c r="NT320" s="222"/>
      <c r="NU320" s="222"/>
      <c r="NV320" s="222"/>
      <c r="NW320" s="222"/>
      <c r="NX320" s="222"/>
      <c r="NY320" s="222"/>
      <c r="NZ320" s="222"/>
      <c r="OA320" s="222"/>
      <c r="OB320" s="222"/>
      <c r="OC320" s="222"/>
      <c r="OD320" s="222"/>
      <c r="OE320" s="222"/>
      <c r="OF320" s="222"/>
      <c r="OG320" s="222"/>
      <c r="OH320" s="222"/>
      <c r="OI320" s="222"/>
      <c r="OJ320" s="222"/>
      <c r="OK320" s="222"/>
      <c r="OL320" s="222"/>
      <c r="OM320" s="222"/>
      <c r="ON320" s="222"/>
      <c r="OO320" s="222"/>
      <c r="OP320" s="222"/>
      <c r="OQ320" s="222"/>
      <c r="OR320" s="222"/>
      <c r="OS320" s="222"/>
      <c r="OT320" s="222"/>
      <c r="OU320" s="222"/>
      <c r="OV320" s="222"/>
      <c r="OW320" s="273"/>
      <c r="OX320" s="273"/>
      <c r="OY320" s="222"/>
      <c r="OZ320" s="222"/>
      <c r="PA320" s="222"/>
      <c r="PB320" s="222"/>
      <c r="PC320" s="222"/>
      <c r="PD320" s="222"/>
      <c r="PE320" s="222"/>
      <c r="PF320" s="222"/>
      <c r="PG320" s="222"/>
      <c r="PH320" s="222"/>
      <c r="PI320" s="222"/>
      <c r="PJ320" s="222"/>
      <c r="PK320" s="222"/>
      <c r="PL320" s="222"/>
      <c r="PM320" s="222"/>
      <c r="PN320" s="222"/>
      <c r="PO320" s="222"/>
      <c r="PP320" s="222"/>
      <c r="PQ320" s="222"/>
      <c r="PR320" s="222"/>
      <c r="PS320" s="222"/>
      <c r="PT320" s="222"/>
      <c r="PU320" s="222"/>
      <c r="PV320" s="222"/>
      <c r="PW320" s="222"/>
      <c r="PX320" s="222"/>
      <c r="PY320" s="222"/>
      <c r="PZ320" s="222"/>
      <c r="QA320" s="222"/>
      <c r="QB320" s="222"/>
      <c r="QC320" s="222"/>
      <c r="QD320" s="222"/>
      <c r="QE320" s="222"/>
      <c r="QF320" s="222"/>
      <c r="QG320" s="222"/>
      <c r="QH320" s="222"/>
      <c r="QI320" s="222"/>
      <c r="QJ320" s="222"/>
      <c r="QK320" s="222"/>
      <c r="QL320" s="222"/>
      <c r="QM320" s="222"/>
      <c r="QN320" s="222"/>
      <c r="QO320" s="222"/>
      <c r="QP320" s="222"/>
      <c r="QQ320" s="222"/>
      <c r="QR320" s="222"/>
      <c r="QS320" s="222"/>
      <c r="QT320" s="222"/>
      <c r="QU320" s="222"/>
      <c r="QV320" s="222"/>
      <c r="QW320" s="222"/>
      <c r="QX320" s="222"/>
      <c r="QY320" s="222"/>
      <c r="QZ320" s="222"/>
      <c r="RA320" s="222"/>
      <c r="RB320" s="222"/>
      <c r="RC320" s="222"/>
      <c r="RD320" s="222"/>
      <c r="RE320" s="222"/>
      <c r="RF320" s="222"/>
      <c r="RG320" s="222"/>
      <c r="RH320" s="222"/>
      <c r="RI320" s="222"/>
      <c r="RJ320" s="222"/>
      <c r="RK320" s="222"/>
      <c r="RL320" s="222"/>
      <c r="RM320" s="222"/>
      <c r="RN320" s="222"/>
      <c r="RO320" s="222"/>
      <c r="RP320" s="222"/>
      <c r="RQ320" s="222"/>
      <c r="RR320" s="222"/>
      <c r="RS320" s="222"/>
      <c r="RT320" s="222"/>
      <c r="RU320" s="222"/>
      <c r="RV320" s="222"/>
      <c r="RW320" s="222"/>
      <c r="RX320" s="222"/>
      <c r="RY320" s="222"/>
      <c r="RZ320" s="222"/>
      <c r="SA320" s="222"/>
      <c r="SB320" s="222"/>
      <c r="SC320" s="222"/>
      <c r="SD320" s="222"/>
      <c r="SE320" s="222"/>
      <c r="SF320" s="222"/>
      <c r="SG320" s="222"/>
      <c r="SH320" s="222"/>
      <c r="SI320" s="222"/>
      <c r="SJ320" s="222"/>
      <c r="SK320" s="222"/>
      <c r="SL320" s="222"/>
      <c r="SM320" s="222"/>
      <c r="SN320" s="222"/>
      <c r="SO320" s="222"/>
      <c r="SP320" s="222"/>
      <c r="SQ320" s="222"/>
      <c r="SR320" s="222"/>
      <c r="SS320" s="222"/>
      <c r="ST320" s="222"/>
      <c r="SU320" s="222"/>
      <c r="SV320" s="222"/>
      <c r="SW320" s="222"/>
      <c r="SX320" s="222"/>
      <c r="SY320" s="222"/>
      <c r="SZ320" s="222"/>
      <c r="TA320" s="222"/>
      <c r="TB320" s="222"/>
      <c r="TC320" s="222"/>
      <c r="TD320" s="222"/>
      <c r="TE320" s="222"/>
      <c r="TF320" s="222"/>
      <c r="TG320" s="222"/>
      <c r="TH320" s="222"/>
      <c r="TI320" s="222"/>
      <c r="TJ320" s="222"/>
      <c r="TK320" s="222"/>
      <c r="TL320" s="222"/>
      <c r="TM320" s="222"/>
      <c r="TN320" s="222"/>
      <c r="TO320" s="222"/>
      <c r="TP320" s="222"/>
      <c r="TQ320" s="222"/>
      <c r="TR320" s="222"/>
      <c r="TS320" s="222"/>
      <c r="TT320" s="222"/>
      <c r="TU320" s="222"/>
      <c r="TV320" s="222"/>
      <c r="TW320" s="222"/>
      <c r="TX320" s="222"/>
      <c r="TY320" s="222"/>
      <c r="TZ320" s="222"/>
      <c r="UA320" s="222"/>
      <c r="UB320" s="222"/>
      <c r="UC320" s="222"/>
      <c r="UD320" s="222"/>
      <c r="UE320" s="222"/>
      <c r="UF320" s="222"/>
      <c r="UG320" s="222"/>
      <c r="UH320" s="222"/>
      <c r="UI320" s="222"/>
      <c r="UJ320" s="222"/>
      <c r="UK320" s="222"/>
      <c r="UL320" s="222"/>
      <c r="UM320" s="222"/>
      <c r="UN320" s="222"/>
      <c r="UO320" s="222"/>
      <c r="UP320" s="222"/>
      <c r="UQ320" s="222"/>
      <c r="UR320" s="222"/>
      <c r="US320" s="222"/>
      <c r="UT320" s="222"/>
      <c r="UU320" s="222"/>
      <c r="UV320" s="222"/>
      <c r="UW320" s="222"/>
      <c r="UX320" s="222"/>
      <c r="UY320" s="222"/>
      <c r="UZ320" s="222"/>
      <c r="VA320" s="222"/>
      <c r="VB320" s="222"/>
      <c r="VC320" s="222"/>
      <c r="VD320" s="222"/>
      <c r="VE320" s="222"/>
      <c r="VF320" s="222"/>
      <c r="VG320" s="222"/>
      <c r="VH320" s="222"/>
      <c r="VI320" s="222"/>
      <c r="VJ320" s="222"/>
      <c r="VK320" s="222"/>
      <c r="VL320" s="222"/>
      <c r="VM320" s="222"/>
      <c r="VN320" s="222"/>
      <c r="VO320" s="222"/>
      <c r="VP320" s="222"/>
      <c r="VQ320" s="222"/>
      <c r="VR320" s="222"/>
      <c r="VS320" s="222"/>
      <c r="VT320" s="222"/>
      <c r="VU320" s="222"/>
      <c r="VV320" s="222"/>
      <c r="VW320" s="222"/>
      <c r="VX320" s="222"/>
      <c r="VY320" s="222"/>
      <c r="VZ320" s="222"/>
      <c r="WA320" s="222"/>
      <c r="WB320" s="222"/>
      <c r="WC320" s="222"/>
      <c r="WD320" s="222"/>
      <c r="WE320" s="222"/>
      <c r="WF320" s="222"/>
      <c r="WG320" s="222"/>
      <c r="WH320" s="222"/>
      <c r="WI320" s="222"/>
      <c r="WJ320" s="222"/>
      <c r="WK320" s="222"/>
      <c r="WL320" s="222"/>
      <c r="WM320" s="222"/>
      <c r="WN320" s="222"/>
      <c r="WO320" s="222"/>
      <c r="WP320" s="222"/>
      <c r="WQ320" s="222"/>
      <c r="WR320" s="222"/>
      <c r="WS320" s="222"/>
      <c r="WT320" s="222"/>
      <c r="WU320" s="222"/>
      <c r="WV320" s="222"/>
      <c r="WW320" s="222"/>
      <c r="WX320" s="222"/>
      <c r="WY320" s="222"/>
      <c r="WZ320" s="222"/>
      <c r="XA320" s="222"/>
      <c r="XB320" s="222"/>
      <c r="XC320" s="222"/>
      <c r="XD320" s="222"/>
      <c r="XE320" s="222"/>
      <c r="XF320" s="222"/>
      <c r="XG320" s="222"/>
      <c r="XH320" s="222"/>
      <c r="XI320" s="222"/>
      <c r="XJ320" s="222"/>
      <c r="XK320" s="222"/>
      <c r="XL320" s="222"/>
      <c r="XM320" s="222"/>
      <c r="XN320" s="222"/>
      <c r="XO320" s="222"/>
      <c r="XP320" s="222"/>
      <c r="XQ320" s="222"/>
      <c r="XR320" s="222"/>
      <c r="XS320" s="222"/>
      <c r="XT320" s="222"/>
      <c r="XU320" s="222"/>
      <c r="XV320" s="222"/>
      <c r="XW320" s="222"/>
      <c r="XX320" s="222"/>
      <c r="XY320" s="222"/>
      <c r="XZ320" s="222"/>
      <c r="YA320" s="222"/>
      <c r="YB320" s="222"/>
      <c r="YC320" s="222"/>
      <c r="YD320" s="222"/>
      <c r="YE320" s="222"/>
      <c r="YF320" s="222"/>
      <c r="YG320" s="222"/>
      <c r="YH320" s="222"/>
      <c r="YI320" s="222"/>
      <c r="YJ320" s="222"/>
      <c r="YK320" s="222"/>
      <c r="YL320" s="222"/>
      <c r="YM320" s="222"/>
      <c r="YN320" s="222"/>
      <c r="YO320" s="222"/>
      <c r="YP320" s="222"/>
      <c r="YQ320" s="222"/>
      <c r="YR320" s="222"/>
      <c r="YS320" s="222"/>
      <c r="YT320" s="222"/>
      <c r="YU320" s="222"/>
      <c r="YV320" s="222"/>
      <c r="YW320" s="222"/>
      <c r="YX320" s="222"/>
      <c r="YY320" s="222"/>
      <c r="YZ320" s="222"/>
      <c r="ZA320" s="222"/>
      <c r="ZB320" s="222"/>
      <c r="ZC320" s="222"/>
      <c r="ZD320" s="222"/>
      <c r="ZE320" s="222"/>
      <c r="ZF320" s="222"/>
      <c r="ZG320" s="222"/>
      <c r="ZH320" s="222"/>
      <c r="ZI320" s="222"/>
      <c r="ZJ320" s="222"/>
      <c r="ZK320" s="222"/>
      <c r="ZL320" s="222"/>
      <c r="ZM320" s="222"/>
      <c r="ZN320" s="222"/>
      <c r="ZO320" s="222"/>
      <c r="ZP320" s="222"/>
      <c r="ZQ320" s="222"/>
      <c r="ZR320" s="222"/>
      <c r="ZS320" s="222"/>
      <c r="ZT320" s="222"/>
      <c r="ZU320" s="222"/>
      <c r="ZV320" s="222"/>
      <c r="ZW320" s="222"/>
      <c r="ZX320" s="222"/>
      <c r="ZY320" s="222"/>
      <c r="ZZ320" s="222"/>
      <c r="AAA320" s="222"/>
      <c r="AAB320" s="222"/>
      <c r="AAC320" s="222"/>
      <c r="AAD320" s="222"/>
      <c r="AAE320" s="222"/>
      <c r="AAF320" s="222"/>
      <c r="AAG320" s="222"/>
      <c r="AAH320" s="222"/>
      <c r="AAI320" s="222"/>
      <c r="AAJ320" s="222"/>
      <c r="AAK320" s="222"/>
      <c r="AAL320" s="222"/>
      <c r="AAM320" s="222"/>
      <c r="AAN320" s="222"/>
      <c r="AAO320" s="222"/>
      <c r="AAP320" s="222"/>
      <c r="AAQ320" s="222"/>
      <c r="AAR320" s="222"/>
      <c r="AAS320" s="222"/>
      <c r="AAT320" s="222"/>
      <c r="AAU320" s="222"/>
      <c r="AAV320" s="222"/>
      <c r="AAW320" s="222"/>
      <c r="AAX320" s="222"/>
      <c r="AAY320" s="222"/>
      <c r="AAZ320" s="222"/>
      <c r="ABA320" s="222"/>
      <c r="ABB320" s="222"/>
      <c r="ABC320" s="222"/>
      <c r="ABD320" s="222"/>
      <c r="ABE320" s="222"/>
      <c r="ABF320" s="222"/>
      <c r="ABG320" s="222"/>
      <c r="ABH320" s="222"/>
      <c r="ABI320" s="222"/>
      <c r="ABJ320" s="222"/>
      <c r="ABK320" s="222"/>
      <c r="ABL320" s="222"/>
      <c r="ABM320" s="222"/>
      <c r="ABN320" s="222"/>
      <c r="ABO320" s="222"/>
      <c r="ABP320" s="222"/>
      <c r="ABQ320" s="222"/>
      <c r="ABR320" s="222"/>
      <c r="ABS320" s="222"/>
      <c r="ABT320" s="222"/>
      <c r="ABU320" s="222"/>
      <c r="ABV320" s="222"/>
      <c r="ABW320" s="222"/>
      <c r="ABX320" s="222"/>
      <c r="ABY320" s="222"/>
      <c r="ABZ320" s="222"/>
      <c r="ACA320" s="222"/>
      <c r="ACB320" s="222"/>
      <c r="ACC320" s="222"/>
      <c r="ACD320" s="222"/>
      <c r="ACE320" s="222"/>
      <c r="ACF320" s="222"/>
      <c r="ACG320" s="222"/>
      <c r="ACH320" s="222"/>
      <c r="ACI320" s="222"/>
      <c r="ACJ320" s="222"/>
      <c r="ACK320" s="222"/>
      <c r="ACL320" s="222"/>
      <c r="ACM320" s="222"/>
      <c r="ACN320" s="222"/>
      <c r="ACO320" s="222"/>
      <c r="ACP320" s="222"/>
      <c r="ACQ320" s="222"/>
      <c r="ACR320" s="222"/>
      <c r="ACS320" s="222"/>
      <c r="ACT320" s="222"/>
      <c r="ACU320" s="222"/>
      <c r="ACV320" s="222"/>
      <c r="ACW320" s="222"/>
      <c r="ACX320" s="222"/>
      <c r="ACY320" s="222"/>
      <c r="ACZ320" s="222"/>
      <c r="ADA320" s="222"/>
      <c r="ADB320" s="222"/>
      <c r="ADC320" s="222"/>
      <c r="ADD320" s="222"/>
      <c r="ADE320" s="222"/>
      <c r="ADF320" s="222"/>
      <c r="ADG320" s="222"/>
      <c r="ADH320" s="222"/>
      <c r="ADI320" s="222"/>
      <c r="ADJ320" s="222"/>
      <c r="ADK320" s="222"/>
      <c r="ADL320" s="222"/>
      <c r="ADM320" s="222"/>
      <c r="ADN320" s="222"/>
      <c r="ADO320" s="222"/>
      <c r="ADP320" s="222"/>
      <c r="ADQ320" s="222"/>
      <c r="ADR320" s="222"/>
      <c r="ADS320" s="222"/>
      <c r="ADT320" s="222"/>
      <c r="ADU320" s="222"/>
      <c r="ADV320" s="222"/>
      <c r="ADW320" s="222"/>
      <c r="ADX320" s="222"/>
      <c r="ADY320" s="222"/>
      <c r="ADZ320" s="222"/>
      <c r="AEA320" s="222"/>
      <c r="AEB320" s="222"/>
      <c r="AEC320" s="222"/>
      <c r="AED320" s="222"/>
      <c r="AEE320" s="222"/>
      <c r="AEF320" s="222"/>
      <c r="AEG320" s="222"/>
      <c r="AEH320" s="222"/>
      <c r="AEI320" s="222"/>
      <c r="AEJ320" s="222"/>
      <c r="AEK320" s="222"/>
      <c r="AEL320" s="222"/>
      <c r="AEM320" s="222"/>
      <c r="AEN320" s="222"/>
      <c r="AEO320" s="222"/>
      <c r="AEP320" s="222"/>
      <c r="AEQ320" s="222"/>
      <c r="AER320" s="222"/>
      <c r="AES320" s="222"/>
      <c r="AET320" s="222"/>
      <c r="AEU320" s="222"/>
      <c r="AEV320" s="222"/>
      <c r="AEW320" s="222"/>
      <c r="AEX320" s="222"/>
      <c r="AEY320" s="222"/>
      <c r="AEZ320" s="222"/>
      <c r="AFA320" s="222"/>
      <c r="AFB320" s="222"/>
      <c r="AFC320" s="222"/>
      <c r="AFD320" s="222"/>
      <c r="AFE320" s="222"/>
      <c r="AFF320" s="222"/>
      <c r="AFG320" s="222"/>
      <c r="AFH320" s="222"/>
      <c r="AFI320" s="222"/>
      <c r="AFJ320" s="222"/>
      <c r="AFK320" s="222"/>
      <c r="AFL320" s="222"/>
      <c r="AFM320" s="222"/>
      <c r="AFN320" s="222"/>
      <c r="AFO320" s="222"/>
      <c r="AFP320" s="222"/>
      <c r="AFQ320" s="222"/>
      <c r="AFR320" s="222"/>
      <c r="AFS320" s="222"/>
      <c r="AFT320" s="222"/>
    </row>
    <row r="321" spans="1:852" s="291" customFormat="1">
      <c r="A321" s="212" t="s">
        <v>3795</v>
      </c>
      <c r="B321" s="578" t="s">
        <v>10036</v>
      </c>
      <c r="C321" s="840" t="str">
        <f>IF(Severity!F321&gt;=0.5,"YES","NO")</f>
        <v>YES</v>
      </c>
      <c r="D321" s="840" t="str">
        <f>IF(Severity!G321&gt;=0.5,"YES","NO")</f>
        <v>NO</v>
      </c>
      <c r="E321" s="222">
        <v>12</v>
      </c>
      <c r="F321" s="90">
        <v>2</v>
      </c>
      <c r="G321" s="574" t="s">
        <v>9638</v>
      </c>
      <c r="H321" s="90" t="s">
        <v>749</v>
      </c>
      <c r="I321" s="90" t="s">
        <v>455</v>
      </c>
      <c r="J321" s="90">
        <v>2</v>
      </c>
      <c r="K321" s="212" t="s">
        <v>455</v>
      </c>
      <c r="L321" s="222"/>
      <c r="M321" s="222"/>
      <c r="N321" s="90"/>
      <c r="O321" s="212" t="s">
        <v>455</v>
      </c>
      <c r="P321" s="222"/>
      <c r="Q321" s="222"/>
      <c r="R321" s="90"/>
      <c r="S321" s="212" t="s">
        <v>2851</v>
      </c>
      <c r="T321" s="222">
        <v>21</v>
      </c>
      <c r="U321" s="222">
        <v>26.2</v>
      </c>
      <c r="V321" s="222">
        <v>6.6</v>
      </c>
      <c r="W321" s="222">
        <v>26.2</v>
      </c>
      <c r="X321" s="222">
        <v>6.6</v>
      </c>
      <c r="Y321" s="222"/>
      <c r="Z321" s="222"/>
      <c r="AA321" s="222">
        <v>18.059999999999999</v>
      </c>
      <c r="AB321" s="222">
        <v>10.86</v>
      </c>
      <c r="AC321" s="222"/>
      <c r="AD321" s="222"/>
      <c r="AE321" s="222"/>
      <c r="AF321" s="222"/>
      <c r="AG321" s="222"/>
      <c r="AH321" s="222"/>
      <c r="AI321" s="90">
        <v>20</v>
      </c>
      <c r="AJ321" s="267">
        <f t="shared" si="82"/>
        <v>18</v>
      </c>
      <c r="AK321" s="95">
        <v>18</v>
      </c>
      <c r="AL321" s="90" t="s">
        <v>9628</v>
      </c>
      <c r="AM321" s="222" t="s">
        <v>749</v>
      </c>
      <c r="AN321" s="222" t="s">
        <v>455</v>
      </c>
      <c r="AO321" s="222">
        <v>4</v>
      </c>
      <c r="AP321" s="222" t="s">
        <v>455</v>
      </c>
      <c r="AQ321" s="222"/>
      <c r="AR321" s="222"/>
      <c r="AS321" s="222"/>
      <c r="AT321" s="222" t="s">
        <v>455</v>
      </c>
      <c r="AU321" s="222"/>
      <c r="AV321" s="222"/>
      <c r="AW321" s="222"/>
      <c r="AX321" s="222" t="s">
        <v>2851</v>
      </c>
      <c r="AY321" s="222">
        <v>21</v>
      </c>
      <c r="AZ321" s="222">
        <v>26.5</v>
      </c>
      <c r="BA321" s="222">
        <v>4.3099999999999996</v>
      </c>
      <c r="BB321" s="222">
        <v>26.5</v>
      </c>
      <c r="BC321" s="222">
        <v>5.5</v>
      </c>
      <c r="BD321" s="222"/>
      <c r="BE321" s="222"/>
      <c r="BF321" s="222">
        <v>15.69</v>
      </c>
      <c r="BG321" s="222">
        <v>8.1999999999999993</v>
      </c>
      <c r="BH321" s="222"/>
      <c r="BI321" s="222"/>
      <c r="BJ321" s="222"/>
      <c r="BK321" s="222"/>
      <c r="BL321" s="222"/>
      <c r="BM321" s="222"/>
      <c r="BN321" s="222">
        <v>20</v>
      </c>
      <c r="BO321" s="270">
        <f t="shared" si="83"/>
        <v>16</v>
      </c>
      <c r="BP321" s="95">
        <v>16</v>
      </c>
      <c r="BQ321" s="222"/>
      <c r="BR321" s="222" t="s">
        <v>455</v>
      </c>
      <c r="BS321" s="222"/>
      <c r="BT321" s="222"/>
      <c r="BU321" s="222"/>
      <c r="BV321" s="222"/>
      <c r="BW321" s="222"/>
      <c r="BX321" s="222"/>
      <c r="BY321" s="222"/>
      <c r="BZ321" s="222"/>
      <c r="CA321" s="222"/>
      <c r="CB321" s="222"/>
      <c r="CC321" s="222"/>
      <c r="CD321" s="222"/>
      <c r="CE321" s="222"/>
      <c r="CF321" s="222"/>
      <c r="CG321" s="222"/>
      <c r="CH321" s="222"/>
      <c r="CI321" s="222"/>
      <c r="CJ321" s="222"/>
      <c r="CK321" s="222"/>
      <c r="CL321" s="222"/>
      <c r="CM321" s="222"/>
      <c r="CN321" s="222"/>
      <c r="CO321" s="222"/>
      <c r="CP321" s="222"/>
      <c r="CQ321" s="222"/>
      <c r="CR321" s="222"/>
      <c r="CS321" s="222"/>
      <c r="CT321" s="222"/>
      <c r="CU321" s="222"/>
      <c r="CV321" s="222"/>
      <c r="CW321" s="90"/>
      <c r="CX321" s="95"/>
      <c r="CY321" s="222"/>
      <c r="CZ321" s="222"/>
      <c r="DA321" s="222"/>
      <c r="DB321" s="222"/>
      <c r="DC321" s="222"/>
      <c r="DD321" s="222"/>
      <c r="DE321" s="222"/>
      <c r="DF321" s="222"/>
      <c r="DG321" s="222"/>
      <c r="DH321" s="222"/>
      <c r="DI321" s="222"/>
      <c r="DJ321" s="222"/>
      <c r="DK321" s="222"/>
      <c r="DL321" s="222"/>
      <c r="DM321" s="222"/>
      <c r="DN321" s="222"/>
      <c r="DO321" s="222"/>
      <c r="DP321" s="222"/>
      <c r="DQ321" s="222"/>
      <c r="DR321" s="222"/>
      <c r="DS321" s="222"/>
      <c r="DT321" s="222"/>
      <c r="DU321" s="222"/>
      <c r="DV321" s="222"/>
      <c r="DW321" s="222"/>
      <c r="DX321" s="222"/>
      <c r="DY321" s="222"/>
      <c r="DZ321" s="222"/>
      <c r="EA321" s="222"/>
      <c r="EB321" s="90"/>
      <c r="EC321" s="222"/>
      <c r="ED321" s="222"/>
      <c r="EE321" s="222"/>
      <c r="EF321" s="222"/>
      <c r="EG321" s="222"/>
      <c r="EH321" s="222"/>
      <c r="EI321" s="222"/>
      <c r="EJ321" s="222"/>
      <c r="EK321" s="222"/>
      <c r="EL321" s="222"/>
      <c r="EM321" s="222"/>
      <c r="EN321" s="222"/>
      <c r="EO321" s="222"/>
      <c r="EP321" s="222"/>
      <c r="EQ321" s="222"/>
      <c r="ER321" s="222"/>
      <c r="ES321" s="222"/>
      <c r="ET321" s="222"/>
      <c r="EU321" s="222"/>
      <c r="EV321" s="222"/>
      <c r="EW321" s="222"/>
      <c r="EX321" s="222"/>
      <c r="EY321" s="222"/>
      <c r="EZ321" s="222"/>
      <c r="FA321" s="222"/>
      <c r="FB321" s="222"/>
      <c r="FC321" s="222"/>
      <c r="FD321" s="222"/>
      <c r="FE321" s="222"/>
      <c r="FF321" s="90"/>
      <c r="FG321" s="222"/>
      <c r="FH321" s="222"/>
      <c r="FI321" s="222"/>
      <c r="FJ321" s="222"/>
      <c r="FK321" s="222"/>
      <c r="FL321" s="222"/>
      <c r="FM321" s="222"/>
      <c r="FN321" s="222"/>
      <c r="FO321" s="222"/>
      <c r="FP321" s="222"/>
      <c r="FQ321" s="222"/>
      <c r="FR321" s="222"/>
      <c r="FS321" s="222"/>
      <c r="FT321" s="222"/>
      <c r="FU321" s="222"/>
      <c r="FV321" s="222"/>
      <c r="FW321" s="222"/>
      <c r="FX321" s="222"/>
      <c r="FY321" s="222"/>
      <c r="FZ321" s="222"/>
      <c r="GA321" s="222"/>
      <c r="GB321" s="222"/>
      <c r="GC321" s="222"/>
      <c r="GD321" s="222"/>
      <c r="GE321" s="222"/>
      <c r="GF321" s="222"/>
      <c r="GG321" s="222"/>
      <c r="GH321" s="222"/>
      <c r="GI321" s="222"/>
      <c r="GJ321" s="222"/>
      <c r="GK321" s="222"/>
      <c r="GL321" s="222"/>
      <c r="GM321" s="222"/>
      <c r="GN321" s="222"/>
      <c r="GO321" s="222"/>
      <c r="GP321" s="222"/>
      <c r="GQ321" s="222"/>
      <c r="GR321" s="222"/>
      <c r="GS321" s="222"/>
      <c r="GT321" s="222"/>
      <c r="GU321" s="222"/>
      <c r="GV321" s="222"/>
      <c r="GW321" s="222"/>
      <c r="GX321" s="222"/>
      <c r="GY321" s="222"/>
      <c r="GZ321" s="222"/>
      <c r="HA321" s="222"/>
      <c r="HB321" s="222"/>
      <c r="HC321" s="222"/>
      <c r="HD321" s="90"/>
      <c r="HE321" s="222"/>
      <c r="HF321" s="222"/>
      <c r="HG321" s="222"/>
      <c r="HH321" s="222"/>
      <c r="HI321" s="222"/>
      <c r="HJ321" s="222"/>
      <c r="HK321" s="222"/>
      <c r="HL321" s="222"/>
      <c r="HM321" s="222"/>
      <c r="HN321" s="222"/>
      <c r="HO321" s="222"/>
      <c r="HP321" s="222"/>
      <c r="HQ321" s="222"/>
      <c r="HR321" s="222"/>
      <c r="HS321" s="222"/>
      <c r="HT321" s="222"/>
      <c r="HU321" s="222"/>
      <c r="HV321" s="222"/>
      <c r="HW321" s="222"/>
      <c r="HX321" s="222"/>
      <c r="HY321" s="222"/>
      <c r="HZ321" s="222"/>
      <c r="IA321" s="222"/>
      <c r="IB321" s="222"/>
      <c r="IC321" s="222"/>
      <c r="ID321" s="222"/>
      <c r="IE321" s="222"/>
      <c r="IF321" s="222"/>
      <c r="IG321" s="222"/>
      <c r="IH321" s="222"/>
      <c r="II321" s="222"/>
      <c r="IJ321" s="222"/>
      <c r="IK321" s="222"/>
      <c r="IL321" s="222"/>
      <c r="IM321" s="222"/>
      <c r="IN321" s="222"/>
      <c r="IO321" s="222"/>
      <c r="IP321" s="222"/>
      <c r="IQ321" s="222"/>
      <c r="IR321" s="222"/>
      <c r="IS321" s="90"/>
      <c r="IT321" s="222"/>
      <c r="IU321" s="222"/>
      <c r="IV321" s="222"/>
      <c r="IW321" s="222"/>
      <c r="IX321" s="222"/>
      <c r="IY321" s="222"/>
      <c r="IZ321" s="222"/>
      <c r="JA321" s="222"/>
      <c r="JB321" s="222"/>
      <c r="JC321" s="222"/>
      <c r="JD321" s="222"/>
      <c r="JE321" s="222"/>
      <c r="JF321" s="222"/>
      <c r="JG321" s="222"/>
      <c r="JH321" s="222"/>
      <c r="JI321" s="222"/>
      <c r="JJ321" s="222"/>
      <c r="JK321" s="222"/>
      <c r="JL321" s="222"/>
      <c r="JM321" s="222"/>
      <c r="JN321" s="222"/>
      <c r="JO321" s="222"/>
      <c r="JP321" s="222"/>
      <c r="JQ321" s="222"/>
      <c r="JR321" s="222"/>
      <c r="JS321" s="222"/>
      <c r="JT321" s="222"/>
      <c r="JU321" s="222"/>
      <c r="JV321" s="222"/>
      <c r="JW321" s="222"/>
      <c r="JX321" s="222"/>
      <c r="JY321" s="222"/>
      <c r="JZ321" s="222"/>
      <c r="KA321" s="222"/>
      <c r="KB321" s="222"/>
      <c r="KC321" s="222"/>
      <c r="KD321" s="222"/>
      <c r="KE321" s="90"/>
      <c r="KF321" s="222"/>
      <c r="KG321" s="222"/>
      <c r="KH321" s="222"/>
      <c r="KI321" s="222"/>
      <c r="KJ321" s="222"/>
      <c r="KK321" s="222"/>
      <c r="KL321" s="222"/>
      <c r="KM321" s="222"/>
      <c r="KN321" s="222"/>
      <c r="KO321" s="222"/>
      <c r="KP321" s="222"/>
      <c r="KQ321" s="222"/>
      <c r="KR321" s="222"/>
      <c r="KS321" s="222"/>
      <c r="KT321" s="222"/>
      <c r="KU321" s="222"/>
      <c r="KV321" s="222"/>
      <c r="KW321" s="222"/>
      <c r="KX321" s="222"/>
      <c r="KY321" s="222"/>
      <c r="KZ321" s="222"/>
      <c r="LA321" s="222"/>
      <c r="LB321" s="222"/>
      <c r="LC321" s="222"/>
      <c r="LD321" s="222"/>
      <c r="LE321" s="222"/>
      <c r="LF321" s="222"/>
      <c r="LG321" s="222"/>
      <c r="LH321" s="222"/>
      <c r="LI321" s="222"/>
      <c r="LJ321" s="222"/>
      <c r="LK321" s="222"/>
      <c r="LL321" s="222"/>
      <c r="LM321" s="222"/>
      <c r="LN321" s="222"/>
      <c r="LO321" s="222"/>
      <c r="LP321" s="222"/>
      <c r="LQ321" s="222"/>
      <c r="LR321" s="222"/>
      <c r="LS321" s="222"/>
      <c r="LT321" s="90"/>
      <c r="LU321" s="222"/>
      <c r="LV321" s="222"/>
      <c r="LW321" s="222"/>
      <c r="LX321" s="222"/>
      <c r="LY321" s="222"/>
      <c r="LZ321" s="222"/>
      <c r="MA321" s="222"/>
      <c r="MB321" s="222"/>
      <c r="MC321" s="222"/>
      <c r="MD321" s="222"/>
      <c r="ME321" s="222"/>
      <c r="MF321" s="222"/>
      <c r="MG321" s="222"/>
      <c r="MH321" s="222"/>
      <c r="MI321" s="222"/>
      <c r="MJ321" s="222"/>
      <c r="MK321" s="222"/>
      <c r="ML321" s="222"/>
      <c r="MM321" s="222"/>
      <c r="MN321" s="222"/>
      <c r="MO321" s="222"/>
      <c r="MP321" s="222"/>
      <c r="MQ321" s="222"/>
      <c r="MR321" s="222"/>
      <c r="MS321" s="222"/>
      <c r="MT321" s="222"/>
      <c r="MU321" s="222"/>
      <c r="MV321" s="222"/>
      <c r="MW321" s="222"/>
      <c r="MX321" s="222"/>
      <c r="MY321" s="222"/>
      <c r="MZ321" s="222"/>
      <c r="NA321" s="222"/>
      <c r="NB321" s="222"/>
      <c r="NC321" s="222"/>
      <c r="ND321" s="222"/>
      <c r="NE321" s="222"/>
      <c r="NF321" s="222"/>
      <c r="NG321" s="222"/>
      <c r="NH321" s="222"/>
      <c r="NI321" s="222"/>
      <c r="NJ321" s="222"/>
      <c r="NK321" s="222"/>
      <c r="NL321" s="222"/>
      <c r="NM321" s="222"/>
      <c r="NN321" s="222"/>
      <c r="NO321" s="222"/>
      <c r="NP321" s="222"/>
      <c r="NQ321" s="222"/>
      <c r="NR321" s="222"/>
      <c r="NS321" s="222"/>
      <c r="NT321" s="222"/>
      <c r="NU321" s="222"/>
      <c r="NV321" s="222"/>
      <c r="NW321" s="222"/>
      <c r="NX321" s="222"/>
      <c r="NY321" s="222"/>
      <c r="NZ321" s="222"/>
      <c r="OA321" s="222"/>
      <c r="OB321" s="222"/>
      <c r="OC321" s="222"/>
      <c r="OD321" s="222"/>
      <c r="OE321" s="222"/>
      <c r="OF321" s="222"/>
      <c r="OG321" s="222"/>
      <c r="OH321" s="222"/>
      <c r="OI321" s="222"/>
      <c r="OJ321" s="222"/>
      <c r="OK321" s="222"/>
      <c r="OL321" s="222"/>
      <c r="OM321" s="222"/>
      <c r="ON321" s="222"/>
      <c r="OO321" s="222"/>
      <c r="OP321" s="222"/>
      <c r="OQ321" s="222"/>
      <c r="OR321" s="222"/>
      <c r="OS321" s="222"/>
      <c r="OT321" s="222"/>
      <c r="OU321" s="222"/>
      <c r="OV321" s="222"/>
      <c r="OW321" s="273"/>
      <c r="OX321" s="273"/>
      <c r="OY321" s="222"/>
      <c r="OZ321" s="222"/>
      <c r="PA321" s="222"/>
      <c r="PB321" s="222"/>
      <c r="PC321" s="222"/>
      <c r="PD321" s="222"/>
      <c r="PE321" s="222"/>
      <c r="PF321" s="222"/>
      <c r="PG321" s="222"/>
      <c r="PH321" s="222"/>
      <c r="PI321" s="222"/>
      <c r="PJ321" s="222"/>
      <c r="PK321" s="222"/>
      <c r="PL321" s="222"/>
      <c r="PM321" s="222"/>
      <c r="PN321" s="222"/>
      <c r="PO321" s="222"/>
      <c r="PP321" s="222"/>
      <c r="PQ321" s="222"/>
      <c r="PR321" s="222"/>
      <c r="PS321" s="222"/>
      <c r="PT321" s="222"/>
      <c r="PU321" s="222"/>
      <c r="PV321" s="222"/>
      <c r="PW321" s="222"/>
      <c r="PX321" s="222"/>
      <c r="PY321" s="222"/>
      <c r="PZ321" s="222"/>
      <c r="QA321" s="222"/>
      <c r="QB321" s="222"/>
      <c r="QC321" s="222"/>
      <c r="QD321" s="222"/>
      <c r="QE321" s="222"/>
      <c r="QF321" s="222"/>
      <c r="QG321" s="222"/>
      <c r="QH321" s="222"/>
      <c r="QI321" s="222"/>
      <c r="QJ321" s="222"/>
      <c r="QK321" s="222"/>
      <c r="QL321" s="222"/>
      <c r="QM321" s="222"/>
      <c r="QN321" s="222"/>
      <c r="QO321" s="222"/>
      <c r="QP321" s="222"/>
      <c r="QQ321" s="222"/>
      <c r="QR321" s="222"/>
      <c r="QS321" s="222"/>
      <c r="QT321" s="222"/>
      <c r="QU321" s="222"/>
      <c r="QV321" s="222"/>
      <c r="QW321" s="222"/>
      <c r="QX321" s="222"/>
      <c r="QY321" s="222"/>
      <c r="QZ321" s="222"/>
      <c r="RA321" s="222"/>
      <c r="RB321" s="222"/>
      <c r="RC321" s="222"/>
      <c r="RD321" s="222"/>
      <c r="RE321" s="222"/>
      <c r="RF321" s="222"/>
      <c r="RG321" s="222"/>
      <c r="RH321" s="222"/>
      <c r="RI321" s="222"/>
      <c r="RJ321" s="222"/>
      <c r="RK321" s="222"/>
      <c r="RL321" s="222"/>
      <c r="RM321" s="222"/>
      <c r="RN321" s="222"/>
      <c r="RO321" s="222"/>
      <c r="RP321" s="222"/>
      <c r="RQ321" s="222"/>
      <c r="RR321" s="222"/>
      <c r="RS321" s="222"/>
      <c r="RT321" s="222"/>
      <c r="RU321" s="222"/>
      <c r="RV321" s="222"/>
      <c r="RW321" s="222"/>
      <c r="RX321" s="222"/>
      <c r="RY321" s="222"/>
      <c r="RZ321" s="222"/>
      <c r="SA321" s="222"/>
      <c r="SB321" s="222"/>
      <c r="SC321" s="222"/>
      <c r="SD321" s="222"/>
      <c r="SE321" s="222"/>
      <c r="SF321" s="222"/>
      <c r="SG321" s="222"/>
      <c r="SH321" s="222"/>
      <c r="SI321" s="222"/>
      <c r="SJ321" s="222"/>
      <c r="SK321" s="222"/>
      <c r="SL321" s="222"/>
      <c r="SM321" s="222"/>
      <c r="SN321" s="222"/>
      <c r="SO321" s="222"/>
      <c r="SP321" s="222"/>
      <c r="SQ321" s="222"/>
      <c r="SR321" s="222"/>
      <c r="SS321" s="222"/>
      <c r="ST321" s="222"/>
      <c r="SU321" s="222"/>
      <c r="SV321" s="222"/>
      <c r="SW321" s="222"/>
      <c r="SX321" s="222"/>
      <c r="SY321" s="222"/>
      <c r="SZ321" s="222"/>
      <c r="TA321" s="222"/>
      <c r="TB321" s="222"/>
      <c r="TC321" s="222"/>
      <c r="TD321" s="222"/>
      <c r="TE321" s="222"/>
      <c r="TF321" s="222"/>
      <c r="TG321" s="222"/>
      <c r="TH321" s="222"/>
      <c r="TI321" s="222"/>
      <c r="TJ321" s="222"/>
      <c r="TK321" s="222"/>
      <c r="TL321" s="222"/>
      <c r="TM321" s="222"/>
      <c r="TN321" s="222"/>
      <c r="TO321" s="222"/>
      <c r="TP321" s="222"/>
      <c r="TQ321" s="222"/>
      <c r="TR321" s="222"/>
      <c r="TS321" s="222"/>
      <c r="TT321" s="222"/>
      <c r="TU321" s="222"/>
      <c r="TV321" s="222"/>
      <c r="TW321" s="222"/>
      <c r="TX321" s="222"/>
      <c r="TY321" s="222"/>
      <c r="TZ321" s="222"/>
      <c r="UA321" s="222"/>
      <c r="UB321" s="222"/>
      <c r="UC321" s="222"/>
      <c r="UD321" s="222"/>
      <c r="UE321" s="222"/>
      <c r="UF321" s="222"/>
      <c r="UG321" s="222"/>
      <c r="UH321" s="222"/>
      <c r="UI321" s="222"/>
      <c r="UJ321" s="222"/>
      <c r="UK321" s="222"/>
      <c r="UL321" s="222"/>
      <c r="UM321" s="222"/>
      <c r="UN321" s="222"/>
      <c r="UO321" s="222"/>
      <c r="UP321" s="222"/>
      <c r="UQ321" s="222"/>
      <c r="UR321" s="222"/>
      <c r="US321" s="222"/>
      <c r="UT321" s="222"/>
      <c r="UU321" s="222"/>
      <c r="UV321" s="222"/>
      <c r="UW321" s="222"/>
      <c r="UX321" s="222"/>
      <c r="UY321" s="222"/>
      <c r="UZ321" s="222"/>
      <c r="VA321" s="222"/>
      <c r="VB321" s="222"/>
      <c r="VC321" s="222"/>
      <c r="VD321" s="222"/>
      <c r="VE321" s="222"/>
      <c r="VF321" s="222"/>
      <c r="VG321" s="222"/>
      <c r="VH321" s="222"/>
      <c r="VI321" s="222"/>
      <c r="VJ321" s="222"/>
      <c r="VK321" s="222"/>
      <c r="VL321" s="222"/>
      <c r="VM321" s="222"/>
      <c r="VN321" s="222"/>
      <c r="VO321" s="222"/>
      <c r="VP321" s="222"/>
      <c r="VQ321" s="222"/>
      <c r="VR321" s="222"/>
      <c r="VS321" s="222"/>
      <c r="VT321" s="222"/>
      <c r="VU321" s="222"/>
      <c r="VV321" s="222"/>
      <c r="VW321" s="222"/>
      <c r="VX321" s="222"/>
      <c r="VY321" s="222"/>
      <c r="VZ321" s="222"/>
      <c r="WA321" s="222"/>
      <c r="WB321" s="222"/>
      <c r="WC321" s="222"/>
      <c r="WD321" s="222"/>
      <c r="WE321" s="222"/>
      <c r="WF321" s="222"/>
      <c r="WG321" s="222"/>
      <c r="WH321" s="222"/>
      <c r="WI321" s="222"/>
      <c r="WJ321" s="222"/>
      <c r="WK321" s="222"/>
      <c r="WL321" s="222"/>
      <c r="WM321" s="222"/>
      <c r="WN321" s="222"/>
      <c r="WO321" s="222"/>
      <c r="WP321" s="222"/>
      <c r="WQ321" s="222"/>
      <c r="WR321" s="222"/>
      <c r="WS321" s="222"/>
      <c r="WT321" s="222"/>
      <c r="WU321" s="222"/>
      <c r="WV321" s="222"/>
      <c r="WW321" s="222"/>
      <c r="WX321" s="222"/>
      <c r="WY321" s="222"/>
      <c r="WZ321" s="222"/>
      <c r="XA321" s="222"/>
      <c r="XB321" s="222"/>
      <c r="XC321" s="222"/>
      <c r="XD321" s="222"/>
      <c r="XE321" s="222"/>
      <c r="XF321" s="222"/>
      <c r="XG321" s="222"/>
      <c r="XH321" s="222"/>
      <c r="XI321" s="222"/>
      <c r="XJ321" s="222"/>
      <c r="XK321" s="222"/>
      <c r="XL321" s="222"/>
      <c r="XM321" s="222"/>
      <c r="XN321" s="222"/>
      <c r="XO321" s="222"/>
      <c r="XP321" s="222"/>
      <c r="XQ321" s="222"/>
      <c r="XR321" s="222"/>
      <c r="XS321" s="222"/>
      <c r="XT321" s="222"/>
      <c r="XU321" s="222"/>
      <c r="XV321" s="222"/>
      <c r="XW321" s="222"/>
      <c r="XX321" s="222"/>
      <c r="XY321" s="222"/>
      <c r="XZ321" s="222"/>
      <c r="YA321" s="222"/>
      <c r="YB321" s="222"/>
      <c r="YC321" s="222"/>
      <c r="YD321" s="222"/>
      <c r="YE321" s="222"/>
      <c r="YF321" s="222"/>
      <c r="YG321" s="222"/>
      <c r="YH321" s="222"/>
      <c r="YI321" s="222"/>
      <c r="YJ321" s="222"/>
      <c r="YK321" s="222"/>
      <c r="YL321" s="222"/>
      <c r="YM321" s="222"/>
      <c r="YN321" s="222"/>
      <c r="YO321" s="222"/>
      <c r="YP321" s="222"/>
      <c r="YQ321" s="222"/>
      <c r="YR321" s="222"/>
      <c r="YS321" s="222"/>
      <c r="YT321" s="222"/>
      <c r="YU321" s="222"/>
      <c r="YV321" s="222"/>
      <c r="YW321" s="222"/>
      <c r="YX321" s="222"/>
      <c r="YY321" s="222"/>
      <c r="YZ321" s="222"/>
      <c r="ZA321" s="222"/>
      <c r="ZB321" s="222"/>
      <c r="ZC321" s="222"/>
      <c r="ZD321" s="222"/>
      <c r="ZE321" s="222"/>
      <c r="ZF321" s="222"/>
      <c r="ZG321" s="222"/>
      <c r="ZH321" s="222"/>
      <c r="ZI321" s="222"/>
      <c r="ZJ321" s="222"/>
      <c r="ZK321" s="222"/>
      <c r="ZL321" s="222"/>
      <c r="ZM321" s="222"/>
      <c r="ZN321" s="222"/>
      <c r="ZO321" s="222"/>
      <c r="ZP321" s="222"/>
      <c r="ZQ321" s="222"/>
      <c r="ZR321" s="222"/>
      <c r="ZS321" s="222"/>
      <c r="ZT321" s="222"/>
      <c r="ZU321" s="222"/>
      <c r="ZV321" s="222"/>
      <c r="ZW321" s="222"/>
      <c r="ZX321" s="222"/>
      <c r="ZY321" s="222"/>
      <c r="ZZ321" s="222"/>
      <c r="AAA321" s="222"/>
      <c r="AAB321" s="222"/>
      <c r="AAC321" s="222"/>
      <c r="AAD321" s="222"/>
      <c r="AAE321" s="222"/>
      <c r="AAF321" s="222"/>
      <c r="AAG321" s="222"/>
      <c r="AAH321" s="222"/>
      <c r="AAI321" s="222"/>
      <c r="AAJ321" s="222"/>
      <c r="AAK321" s="222"/>
      <c r="AAL321" s="222"/>
      <c r="AAM321" s="222"/>
      <c r="AAN321" s="222"/>
      <c r="AAO321" s="222"/>
      <c r="AAP321" s="222"/>
      <c r="AAQ321" s="222"/>
      <c r="AAR321" s="222"/>
      <c r="AAS321" s="222"/>
      <c r="AAT321" s="222"/>
      <c r="AAU321" s="222"/>
      <c r="AAV321" s="222"/>
      <c r="AAW321" s="222"/>
      <c r="AAX321" s="222"/>
      <c r="AAY321" s="222"/>
      <c r="AAZ321" s="222"/>
      <c r="ABA321" s="222"/>
      <c r="ABB321" s="222"/>
      <c r="ABC321" s="222"/>
      <c r="ABD321" s="222"/>
      <c r="ABE321" s="222"/>
      <c r="ABF321" s="222"/>
      <c r="ABG321" s="222"/>
      <c r="ABH321" s="222"/>
      <c r="ABI321" s="222"/>
      <c r="ABJ321" s="222"/>
      <c r="ABK321" s="222"/>
      <c r="ABL321" s="222"/>
      <c r="ABM321" s="222"/>
      <c r="ABN321" s="222"/>
      <c r="ABO321" s="222"/>
      <c r="ABP321" s="222"/>
      <c r="ABQ321" s="222"/>
      <c r="ABR321" s="222"/>
      <c r="ABS321" s="222"/>
      <c r="ABT321" s="222"/>
      <c r="ABU321" s="222"/>
      <c r="ABV321" s="222"/>
      <c r="ABW321" s="222"/>
      <c r="ABX321" s="222"/>
      <c r="ABY321" s="222"/>
      <c r="ABZ321" s="222"/>
      <c r="ACA321" s="222"/>
      <c r="ACB321" s="222"/>
      <c r="ACC321" s="222"/>
      <c r="ACD321" s="222"/>
      <c r="ACE321" s="222"/>
      <c r="ACF321" s="222"/>
      <c r="ACG321" s="222"/>
      <c r="ACH321" s="222"/>
      <c r="ACI321" s="222"/>
      <c r="ACJ321" s="222"/>
      <c r="ACK321" s="222"/>
      <c r="ACL321" s="222"/>
      <c r="ACM321" s="222"/>
      <c r="ACN321" s="222"/>
      <c r="ACO321" s="222"/>
      <c r="ACP321" s="222"/>
      <c r="ACQ321" s="222"/>
      <c r="ACR321" s="222"/>
      <c r="ACS321" s="222"/>
      <c r="ACT321" s="222"/>
      <c r="ACU321" s="222"/>
      <c r="ACV321" s="222"/>
      <c r="ACW321" s="222"/>
      <c r="ACX321" s="222"/>
      <c r="ACY321" s="222"/>
      <c r="ACZ321" s="222"/>
      <c r="ADA321" s="222"/>
      <c r="ADB321" s="222"/>
      <c r="ADC321" s="222"/>
      <c r="ADD321" s="222"/>
      <c r="ADE321" s="222"/>
      <c r="ADF321" s="222"/>
      <c r="ADG321" s="222"/>
      <c r="ADH321" s="222"/>
      <c r="ADI321" s="222"/>
      <c r="ADJ321" s="222"/>
      <c r="ADK321" s="222"/>
      <c r="ADL321" s="222"/>
      <c r="ADM321" s="222"/>
      <c r="ADN321" s="222"/>
      <c r="ADO321" s="222"/>
      <c r="ADP321" s="222"/>
      <c r="ADQ321" s="222"/>
      <c r="ADR321" s="222"/>
      <c r="ADS321" s="222"/>
      <c r="ADT321" s="222"/>
      <c r="ADU321" s="222"/>
      <c r="ADV321" s="222"/>
      <c r="ADW321" s="222"/>
      <c r="ADX321" s="222"/>
      <c r="ADY321" s="222"/>
      <c r="ADZ321" s="222"/>
      <c r="AEA321" s="222"/>
      <c r="AEB321" s="222"/>
      <c r="AEC321" s="222"/>
      <c r="AED321" s="222"/>
      <c r="AEE321" s="222"/>
      <c r="AEF321" s="222"/>
      <c r="AEG321" s="222"/>
      <c r="AEH321" s="222"/>
      <c r="AEI321" s="222"/>
      <c r="AEJ321" s="222"/>
      <c r="AEK321" s="222"/>
      <c r="AEL321" s="222"/>
      <c r="AEM321" s="222"/>
      <c r="AEN321" s="222"/>
      <c r="AEO321" s="222"/>
      <c r="AEP321" s="222"/>
      <c r="AEQ321" s="222"/>
      <c r="AER321" s="222"/>
      <c r="AES321" s="222"/>
      <c r="AET321" s="222"/>
      <c r="AEU321" s="222"/>
      <c r="AEV321" s="222"/>
      <c r="AEW321" s="222"/>
      <c r="AEX321" s="222"/>
      <c r="AEY321" s="222"/>
      <c r="AEZ321" s="222"/>
      <c r="AFA321" s="222"/>
      <c r="AFB321" s="222"/>
      <c r="AFC321" s="222"/>
      <c r="AFD321" s="222"/>
      <c r="AFE321" s="222"/>
      <c r="AFF321" s="222"/>
      <c r="AFG321" s="222"/>
      <c r="AFH321" s="222"/>
      <c r="AFI321" s="222"/>
      <c r="AFJ321" s="222"/>
      <c r="AFK321" s="222"/>
      <c r="AFL321" s="222"/>
      <c r="AFM321" s="222"/>
      <c r="AFN321" s="222"/>
      <c r="AFO321" s="222"/>
      <c r="AFP321" s="222"/>
      <c r="AFQ321" s="222"/>
      <c r="AFR321" s="222"/>
      <c r="AFS321" s="222"/>
      <c r="AFT321" s="222"/>
    </row>
    <row r="322" spans="1:852" s="291" customFormat="1">
      <c r="A322" s="329" t="s">
        <v>9671</v>
      </c>
      <c r="B322" s="578" t="s">
        <v>10768</v>
      </c>
      <c r="C322" s="840" t="str">
        <f>IF(Severity!F322&gt;=0.5,"YES","NO")</f>
        <v>NO</v>
      </c>
      <c r="D322" s="840" t="str">
        <f>IF(Severity!G322&gt;=0.5,"YES","NO")</f>
        <v>YES</v>
      </c>
      <c r="E322" s="573">
        <v>16</v>
      </c>
      <c r="F322" s="574">
        <v>2</v>
      </c>
      <c r="G322" s="584" t="s">
        <v>2904</v>
      </c>
      <c r="H322" s="574" t="s">
        <v>749</v>
      </c>
      <c r="I322" s="574" t="s">
        <v>455</v>
      </c>
      <c r="J322" s="574">
        <v>5</v>
      </c>
      <c r="K322" s="831" t="s">
        <v>455</v>
      </c>
      <c r="L322" s="573"/>
      <c r="M322" s="573"/>
      <c r="N322" s="574"/>
      <c r="O322" s="838" t="s">
        <v>455</v>
      </c>
      <c r="P322" s="573"/>
      <c r="Q322" s="573"/>
      <c r="R322" s="574"/>
      <c r="S322" s="578" t="s">
        <v>602</v>
      </c>
      <c r="T322" s="573">
        <v>17</v>
      </c>
      <c r="U322" s="573">
        <v>16.91</v>
      </c>
      <c r="V322" s="573">
        <v>5.03</v>
      </c>
      <c r="W322" s="573"/>
      <c r="X322" s="573"/>
      <c r="Y322" s="573">
        <v>8.14</v>
      </c>
      <c r="Z322" s="573">
        <v>6.28</v>
      </c>
      <c r="AA322" s="573"/>
      <c r="AB322" s="573"/>
      <c r="AC322" s="573"/>
      <c r="AD322" s="573"/>
      <c r="AE322" s="573"/>
      <c r="AF322" s="573"/>
      <c r="AG322" s="573"/>
      <c r="AH322" s="573"/>
      <c r="AI322" s="573">
        <v>54</v>
      </c>
      <c r="AJ322" s="834">
        <f t="shared" si="82"/>
        <v>49</v>
      </c>
      <c r="AK322" s="578">
        <v>49</v>
      </c>
      <c r="AL322" s="584" t="s">
        <v>3425</v>
      </c>
      <c r="AM322" s="574" t="s">
        <v>749</v>
      </c>
      <c r="AN322" s="838" t="s">
        <v>455</v>
      </c>
      <c r="AO322" s="573">
        <v>7</v>
      </c>
      <c r="AP322" s="838" t="s">
        <v>455</v>
      </c>
      <c r="AQ322" s="573"/>
      <c r="AR322" s="573"/>
      <c r="AS322" s="573"/>
      <c r="AT322" s="838" t="s">
        <v>455</v>
      </c>
      <c r="AU322" s="578"/>
      <c r="AV322" s="573"/>
      <c r="AW322" s="573"/>
      <c r="AX322" s="573" t="s">
        <v>602</v>
      </c>
      <c r="AY322" s="573">
        <v>17</v>
      </c>
      <c r="AZ322" s="573">
        <v>16.420000000000002</v>
      </c>
      <c r="BA322" s="573">
        <v>5.33</v>
      </c>
      <c r="BB322" s="573"/>
      <c r="BC322" s="573"/>
      <c r="BD322" s="573">
        <v>8.19</v>
      </c>
      <c r="BE322" s="573">
        <v>6.08</v>
      </c>
      <c r="BF322" s="573"/>
      <c r="BG322" s="573"/>
      <c r="BH322" s="573"/>
      <c r="BI322" s="573"/>
      <c r="BJ322" s="573"/>
      <c r="BK322" s="573"/>
      <c r="BL322" s="573"/>
      <c r="BM322" s="573"/>
      <c r="BN322" s="573">
        <v>50</v>
      </c>
      <c r="BO322" s="835">
        <f t="shared" si="83"/>
        <v>43</v>
      </c>
      <c r="BP322" s="574">
        <v>43</v>
      </c>
      <c r="BQ322" s="573"/>
      <c r="BR322" s="838" t="s">
        <v>455</v>
      </c>
      <c r="BS322" s="573"/>
      <c r="BT322" s="573"/>
      <c r="BU322" s="573"/>
      <c r="BV322" s="573"/>
      <c r="BW322" s="573"/>
      <c r="BX322" s="573"/>
      <c r="BY322" s="573"/>
      <c r="BZ322" s="573"/>
      <c r="CA322" s="573"/>
      <c r="CB322" s="573"/>
      <c r="CC322" s="573"/>
      <c r="CD322" s="573"/>
      <c r="CE322" s="573"/>
      <c r="CF322" s="573"/>
      <c r="CG322" s="573"/>
      <c r="CH322" s="573"/>
      <c r="CI322" s="573"/>
      <c r="CJ322" s="573"/>
      <c r="CK322" s="573"/>
      <c r="CL322" s="573"/>
      <c r="CM322" s="573"/>
      <c r="CN322" s="573"/>
      <c r="CO322" s="573"/>
      <c r="CP322" s="573"/>
      <c r="CQ322" s="573"/>
      <c r="CR322" s="573"/>
      <c r="CS322" s="573"/>
      <c r="CT322" s="578"/>
      <c r="CU322" s="574"/>
      <c r="CV322" s="573"/>
      <c r="CW322" s="574"/>
      <c r="CX322" s="95"/>
      <c r="CY322" s="573"/>
      <c r="CZ322" s="573"/>
      <c r="DA322" s="573"/>
      <c r="DB322" s="573"/>
      <c r="DC322" s="573"/>
      <c r="DD322" s="573"/>
      <c r="DE322" s="573"/>
      <c r="DF322" s="573"/>
      <c r="DG322" s="573"/>
      <c r="DH322" s="573"/>
      <c r="DI322" s="573"/>
      <c r="DJ322" s="573"/>
      <c r="DK322" s="573"/>
      <c r="DL322" s="573"/>
      <c r="DM322" s="573"/>
      <c r="DN322" s="573"/>
      <c r="DO322" s="573"/>
      <c r="DP322" s="573"/>
      <c r="DQ322" s="573"/>
      <c r="DR322" s="573"/>
      <c r="DS322" s="573"/>
      <c r="DT322" s="573"/>
      <c r="DU322" s="573"/>
      <c r="DV322" s="573"/>
      <c r="DW322" s="573"/>
      <c r="DX322" s="573"/>
      <c r="DY322" s="573"/>
      <c r="DZ322" s="573"/>
      <c r="EA322" s="573"/>
      <c r="EB322" s="574"/>
      <c r="EC322" s="573"/>
      <c r="ED322" s="573"/>
      <c r="EE322" s="573"/>
      <c r="EF322" s="573"/>
      <c r="EG322" s="573"/>
      <c r="EH322" s="573"/>
      <c r="EI322" s="573"/>
      <c r="EJ322" s="573"/>
      <c r="EK322" s="573"/>
      <c r="EL322" s="573"/>
      <c r="EM322" s="573"/>
      <c r="EN322" s="573"/>
      <c r="EO322" s="573"/>
      <c r="EP322" s="573"/>
      <c r="EQ322" s="573"/>
      <c r="ER322" s="573"/>
      <c r="ES322" s="573"/>
      <c r="ET322" s="573"/>
      <c r="EU322" s="573"/>
      <c r="EV322" s="573"/>
      <c r="EW322" s="573"/>
      <c r="EX322" s="573"/>
      <c r="EY322" s="573"/>
      <c r="EZ322" s="573"/>
      <c r="FA322" s="573"/>
      <c r="FB322" s="573"/>
      <c r="FC322" s="573"/>
      <c r="FD322" s="573"/>
      <c r="FE322" s="573"/>
      <c r="FF322" s="573"/>
      <c r="FG322" s="573"/>
      <c r="FH322" s="573"/>
      <c r="FI322" s="573"/>
      <c r="FJ322" s="573"/>
      <c r="FK322" s="573"/>
      <c r="FL322" s="573"/>
      <c r="FM322" s="573"/>
      <c r="FN322" s="573"/>
      <c r="FO322" s="573"/>
      <c r="FP322" s="573"/>
      <c r="FQ322" s="573"/>
      <c r="FR322" s="573"/>
      <c r="FS322" s="573"/>
      <c r="FT322" s="573"/>
      <c r="FU322" s="573"/>
      <c r="FV322" s="573"/>
      <c r="FW322" s="573"/>
      <c r="FX322" s="573"/>
      <c r="FY322" s="573"/>
      <c r="FZ322" s="573"/>
      <c r="GA322" s="573"/>
      <c r="GB322" s="573"/>
      <c r="GC322" s="573"/>
      <c r="GD322" s="573"/>
      <c r="GE322" s="573"/>
      <c r="GF322" s="573"/>
      <c r="GG322" s="573"/>
      <c r="GH322" s="573"/>
      <c r="GI322" s="573"/>
      <c r="GJ322" s="573"/>
      <c r="GK322" s="573"/>
      <c r="GL322" s="573"/>
      <c r="GM322" s="573"/>
      <c r="GN322" s="573"/>
      <c r="GO322" s="573"/>
      <c r="GP322" s="573"/>
      <c r="GQ322" s="573"/>
      <c r="GR322" s="573"/>
      <c r="GS322" s="573"/>
      <c r="GT322" s="573"/>
      <c r="GU322" s="573"/>
      <c r="GV322" s="573"/>
      <c r="GW322" s="573"/>
      <c r="GX322" s="573"/>
      <c r="GY322" s="573"/>
      <c r="GZ322" s="573"/>
      <c r="HA322" s="573"/>
      <c r="HB322" s="573"/>
      <c r="HC322" s="573"/>
      <c r="HD322" s="573"/>
      <c r="HE322" s="573"/>
      <c r="HF322" s="573"/>
      <c r="HG322" s="573"/>
      <c r="HH322" s="573"/>
      <c r="HI322" s="573"/>
      <c r="HJ322" s="573"/>
      <c r="HK322" s="573"/>
      <c r="HL322" s="573"/>
      <c r="HM322" s="573"/>
      <c r="HN322" s="573"/>
      <c r="HO322" s="573"/>
      <c r="HP322" s="573"/>
      <c r="HQ322" s="573"/>
      <c r="HR322" s="573"/>
      <c r="HS322" s="573"/>
      <c r="HT322" s="573"/>
      <c r="HU322" s="573"/>
      <c r="HV322" s="573"/>
      <c r="HW322" s="573"/>
      <c r="HX322" s="573"/>
      <c r="HY322" s="573"/>
      <c r="HZ322" s="573"/>
      <c r="IA322" s="573"/>
      <c r="IB322" s="573"/>
      <c r="IC322" s="573"/>
      <c r="ID322" s="573"/>
      <c r="IE322" s="573"/>
      <c r="IF322" s="573"/>
      <c r="IG322" s="573"/>
      <c r="IH322" s="573"/>
      <c r="II322" s="573"/>
      <c r="IJ322" s="573"/>
      <c r="IK322" s="573"/>
      <c r="IL322" s="573"/>
      <c r="IM322" s="573"/>
      <c r="IN322" s="573"/>
      <c r="IO322" s="573"/>
      <c r="IP322" s="573"/>
      <c r="IQ322" s="573"/>
      <c r="IR322" s="573"/>
      <c r="IS322" s="573"/>
      <c r="IT322" s="573"/>
      <c r="IU322" s="573"/>
      <c r="IV322" s="573"/>
      <c r="IW322" s="573"/>
      <c r="IX322" s="573"/>
      <c r="IY322" s="573"/>
      <c r="IZ322" s="573"/>
      <c r="JA322" s="573"/>
      <c r="JB322" s="573"/>
      <c r="JC322" s="573"/>
      <c r="JD322" s="573"/>
      <c r="JE322" s="573"/>
      <c r="JF322" s="573"/>
      <c r="JG322" s="573"/>
      <c r="JH322" s="573"/>
      <c r="JI322" s="573"/>
      <c r="JJ322" s="573"/>
      <c r="JK322" s="573"/>
      <c r="JL322" s="573"/>
      <c r="JM322" s="573"/>
      <c r="JN322" s="573"/>
      <c r="JO322" s="573"/>
      <c r="JP322" s="573"/>
      <c r="JQ322" s="573"/>
      <c r="JR322" s="573"/>
      <c r="JS322" s="573"/>
      <c r="JT322" s="573"/>
      <c r="JU322" s="573"/>
      <c r="JV322" s="573"/>
      <c r="JW322" s="573"/>
      <c r="JX322" s="573"/>
      <c r="JY322" s="573"/>
      <c r="JZ322" s="573"/>
      <c r="KA322" s="573"/>
      <c r="KB322" s="573"/>
      <c r="KC322" s="573"/>
      <c r="KD322" s="573"/>
      <c r="KE322" s="573"/>
      <c r="KF322" s="573"/>
      <c r="KG322" s="573"/>
      <c r="KH322" s="573"/>
      <c r="KI322" s="573"/>
      <c r="KJ322" s="573"/>
      <c r="KK322" s="573"/>
      <c r="KL322" s="573"/>
      <c r="KM322" s="573"/>
      <c r="KN322" s="573"/>
      <c r="KO322" s="573"/>
      <c r="KP322" s="573"/>
      <c r="KQ322" s="573"/>
      <c r="KR322" s="573"/>
      <c r="KS322" s="573"/>
      <c r="KT322" s="573"/>
      <c r="KU322" s="573"/>
      <c r="KV322" s="573"/>
      <c r="KW322" s="573"/>
      <c r="KX322" s="573"/>
      <c r="KY322" s="573"/>
      <c r="KZ322" s="573"/>
      <c r="LA322" s="573"/>
      <c r="LB322" s="573"/>
      <c r="LC322" s="573"/>
      <c r="LD322" s="573"/>
      <c r="LE322" s="573"/>
      <c r="LF322" s="573"/>
      <c r="LG322" s="573"/>
      <c r="LH322" s="573"/>
      <c r="LI322" s="573"/>
      <c r="LJ322" s="573"/>
      <c r="LK322" s="573"/>
      <c r="LL322" s="573"/>
      <c r="LM322" s="573"/>
      <c r="LN322" s="573"/>
      <c r="LO322" s="573"/>
      <c r="LP322" s="573"/>
      <c r="LQ322" s="573"/>
      <c r="LR322" s="573"/>
      <c r="LS322" s="573"/>
      <c r="LT322" s="573"/>
      <c r="LU322" s="573"/>
      <c r="LV322" s="573"/>
      <c r="LW322" s="573"/>
      <c r="LX322" s="573"/>
      <c r="LY322" s="573"/>
      <c r="LZ322" s="573"/>
      <c r="MA322" s="573"/>
      <c r="MB322" s="573"/>
      <c r="MC322" s="573"/>
      <c r="MD322" s="573"/>
      <c r="ME322" s="573"/>
      <c r="MF322" s="573"/>
      <c r="MG322" s="573"/>
      <c r="MH322" s="573"/>
      <c r="MI322" s="573"/>
      <c r="MJ322" s="573"/>
      <c r="MK322" s="573"/>
      <c r="ML322" s="573"/>
      <c r="MM322" s="573"/>
      <c r="MN322" s="573"/>
      <c r="MO322" s="573"/>
      <c r="MP322" s="573"/>
      <c r="MQ322" s="573"/>
      <c r="MR322" s="573"/>
      <c r="MS322" s="573"/>
      <c r="MT322" s="573"/>
      <c r="MU322" s="573"/>
      <c r="MV322" s="573"/>
      <c r="MW322" s="573"/>
      <c r="MX322" s="573"/>
      <c r="MY322" s="573"/>
      <c r="MZ322" s="573"/>
      <c r="NA322" s="573"/>
      <c r="NB322" s="573"/>
      <c r="NC322" s="573"/>
      <c r="ND322" s="573"/>
      <c r="NE322" s="573"/>
      <c r="NF322" s="573"/>
      <c r="NG322" s="573"/>
      <c r="NH322" s="573"/>
      <c r="NI322" s="573"/>
      <c r="NJ322" s="573"/>
      <c r="NK322" s="573"/>
      <c r="NL322" s="573"/>
      <c r="NM322" s="573"/>
      <c r="NN322" s="573"/>
      <c r="NO322" s="573"/>
      <c r="NP322" s="573"/>
      <c r="NQ322" s="573"/>
      <c r="NR322" s="573"/>
      <c r="NS322" s="573"/>
      <c r="NT322" s="573"/>
      <c r="NU322" s="573"/>
      <c r="NV322" s="573"/>
      <c r="NW322" s="573"/>
      <c r="NX322" s="573"/>
      <c r="NY322" s="573"/>
      <c r="NZ322" s="573"/>
      <c r="OA322" s="573"/>
      <c r="OB322" s="573"/>
      <c r="OC322" s="573"/>
      <c r="OD322" s="573"/>
      <c r="OE322" s="573"/>
      <c r="OF322" s="573"/>
      <c r="OG322" s="573"/>
      <c r="OH322" s="573"/>
      <c r="OI322" s="573"/>
      <c r="OJ322" s="573"/>
      <c r="OK322" s="573"/>
      <c r="OL322" s="573"/>
      <c r="OM322" s="573"/>
      <c r="ON322" s="573"/>
      <c r="OO322" s="573"/>
      <c r="OP322" s="573"/>
      <c r="OQ322" s="573"/>
      <c r="OR322" s="573"/>
      <c r="OS322" s="573"/>
      <c r="OT322" s="573"/>
      <c r="OU322" s="573"/>
      <c r="OV322" s="573"/>
      <c r="OW322" s="273"/>
      <c r="OX322" s="273"/>
      <c r="OY322" s="573"/>
      <c r="OZ322" s="573"/>
      <c r="PA322" s="573"/>
      <c r="PB322" s="573"/>
      <c r="PC322" s="573"/>
      <c r="PD322" s="573"/>
      <c r="PE322" s="573"/>
      <c r="PF322" s="573"/>
      <c r="PG322" s="573"/>
      <c r="PH322" s="573"/>
      <c r="PI322" s="573"/>
      <c r="PJ322" s="573"/>
      <c r="PK322" s="573"/>
      <c r="PL322" s="573"/>
      <c r="PM322" s="573"/>
      <c r="PN322" s="573"/>
      <c r="PO322" s="573"/>
      <c r="PP322" s="573"/>
      <c r="PQ322" s="573"/>
      <c r="PR322" s="573"/>
      <c r="PS322" s="573"/>
      <c r="PT322" s="573"/>
      <c r="PU322" s="573"/>
      <c r="PV322" s="573"/>
      <c r="PW322" s="573"/>
      <c r="PX322" s="573"/>
      <c r="PY322" s="573"/>
      <c r="PZ322" s="573"/>
      <c r="QA322" s="573"/>
      <c r="QB322" s="573"/>
      <c r="QC322" s="573"/>
      <c r="QD322" s="573"/>
      <c r="QE322" s="573"/>
      <c r="QF322" s="573"/>
      <c r="QG322" s="573"/>
      <c r="QH322" s="573"/>
      <c r="QI322" s="573"/>
      <c r="QJ322" s="573"/>
      <c r="QK322" s="573"/>
      <c r="QL322" s="573"/>
      <c r="QM322" s="573"/>
      <c r="QN322" s="573"/>
      <c r="QO322" s="573"/>
      <c r="QP322" s="573"/>
      <c r="QQ322" s="573"/>
      <c r="QR322" s="573"/>
      <c r="QS322" s="573"/>
      <c r="QT322" s="573"/>
      <c r="QU322" s="573"/>
      <c r="QV322" s="573"/>
      <c r="QW322" s="573"/>
      <c r="QX322" s="573"/>
      <c r="QY322" s="573"/>
      <c r="QZ322" s="573"/>
      <c r="RA322" s="573"/>
      <c r="RB322" s="573"/>
      <c r="RC322" s="573"/>
      <c r="RD322" s="573"/>
      <c r="RE322" s="573"/>
      <c r="RF322" s="573"/>
      <c r="RG322" s="573"/>
      <c r="RH322" s="573"/>
      <c r="RI322" s="573"/>
      <c r="RJ322" s="573"/>
      <c r="RK322" s="573"/>
      <c r="RL322" s="573"/>
      <c r="RM322" s="573"/>
      <c r="RN322" s="573"/>
      <c r="RO322" s="573"/>
      <c r="RP322" s="573"/>
      <c r="RQ322" s="573"/>
      <c r="RR322" s="573"/>
      <c r="RS322" s="573"/>
      <c r="RT322" s="573"/>
      <c r="RU322" s="573"/>
      <c r="RV322" s="573"/>
      <c r="RW322" s="573"/>
      <c r="RX322" s="573"/>
      <c r="RY322" s="573"/>
      <c r="RZ322" s="573"/>
      <c r="SA322" s="573"/>
      <c r="SB322" s="573"/>
      <c r="SC322" s="573"/>
      <c r="SD322" s="573"/>
      <c r="SE322" s="573"/>
      <c r="SF322" s="573"/>
      <c r="SG322" s="573"/>
      <c r="SH322" s="573"/>
      <c r="SI322" s="573"/>
      <c r="SJ322" s="573"/>
      <c r="SK322" s="573"/>
      <c r="SL322" s="573"/>
      <c r="SM322" s="573"/>
      <c r="SN322" s="573"/>
      <c r="SO322" s="573"/>
      <c r="SP322" s="573"/>
      <c r="SQ322" s="573"/>
      <c r="SR322" s="573"/>
      <c r="SS322" s="573"/>
      <c r="ST322" s="573"/>
      <c r="SU322" s="573"/>
      <c r="SV322" s="573"/>
      <c r="SW322" s="573"/>
      <c r="SX322" s="573"/>
      <c r="SY322" s="573"/>
      <c r="SZ322" s="573"/>
      <c r="TA322" s="573"/>
      <c r="TB322" s="573"/>
      <c r="TC322" s="573"/>
      <c r="TD322" s="573"/>
      <c r="TE322" s="573"/>
      <c r="TF322" s="573"/>
      <c r="TG322" s="573"/>
      <c r="TH322" s="573"/>
      <c r="TI322" s="573"/>
      <c r="TJ322" s="573"/>
      <c r="TK322" s="573"/>
      <c r="TL322" s="573"/>
      <c r="TM322" s="573"/>
      <c r="TN322" s="573"/>
      <c r="TO322" s="573"/>
      <c r="TP322" s="573"/>
      <c r="TQ322" s="573"/>
      <c r="TR322" s="573"/>
      <c r="TS322" s="573"/>
      <c r="TT322" s="573"/>
      <c r="TU322" s="573"/>
      <c r="TV322" s="573"/>
      <c r="TW322" s="573"/>
      <c r="TX322" s="573"/>
      <c r="TY322" s="573"/>
      <c r="TZ322" s="573"/>
      <c r="UA322" s="573"/>
      <c r="UB322" s="573"/>
      <c r="UC322" s="573"/>
      <c r="UD322" s="573"/>
      <c r="UE322" s="573"/>
      <c r="UF322" s="573"/>
      <c r="UG322" s="573"/>
      <c r="UH322" s="573"/>
      <c r="UI322" s="573"/>
      <c r="UJ322" s="573"/>
      <c r="UK322" s="573"/>
      <c r="UL322" s="573"/>
      <c r="UM322" s="573"/>
      <c r="UN322" s="573"/>
      <c r="UO322" s="573"/>
      <c r="UP322" s="573"/>
      <c r="UQ322" s="573"/>
      <c r="UR322" s="573"/>
      <c r="US322" s="573"/>
      <c r="UT322" s="573"/>
      <c r="UU322" s="573"/>
      <c r="UV322" s="573"/>
      <c r="UW322" s="573"/>
      <c r="UX322" s="573"/>
      <c r="UY322" s="573"/>
      <c r="UZ322" s="573"/>
      <c r="VA322" s="573"/>
      <c r="VB322" s="573"/>
      <c r="VC322" s="573"/>
      <c r="VD322" s="573"/>
      <c r="VE322" s="573"/>
      <c r="VF322" s="573"/>
      <c r="VG322" s="573"/>
      <c r="VH322" s="573"/>
      <c r="VI322" s="573"/>
      <c r="VJ322" s="573"/>
      <c r="VK322" s="573"/>
      <c r="VL322" s="573"/>
      <c r="VM322" s="573"/>
      <c r="VN322" s="573"/>
      <c r="VO322" s="573"/>
      <c r="VP322" s="573"/>
      <c r="VQ322" s="573"/>
      <c r="VR322" s="573"/>
      <c r="VS322" s="573"/>
      <c r="VT322" s="573"/>
      <c r="VU322" s="573"/>
      <c r="VV322" s="573"/>
      <c r="VW322" s="573"/>
      <c r="VX322" s="573"/>
      <c r="VY322" s="573"/>
      <c r="VZ322" s="573"/>
      <c r="WA322" s="573"/>
      <c r="WB322" s="573"/>
      <c r="WC322" s="573"/>
      <c r="WD322" s="573"/>
      <c r="WE322" s="573"/>
      <c r="WF322" s="573"/>
      <c r="WG322" s="573"/>
      <c r="WH322" s="573"/>
      <c r="WI322" s="573"/>
      <c r="WJ322" s="573"/>
      <c r="WK322" s="573"/>
      <c r="WL322" s="573"/>
      <c r="WM322" s="573"/>
      <c r="WN322" s="573"/>
      <c r="WO322" s="573"/>
      <c r="WP322" s="573"/>
      <c r="WQ322" s="573"/>
      <c r="WR322" s="573"/>
      <c r="WS322" s="573"/>
      <c r="WT322" s="573"/>
      <c r="WU322" s="573"/>
      <c r="WV322" s="573"/>
      <c r="WW322" s="573"/>
      <c r="WX322" s="573"/>
      <c r="WY322" s="573"/>
      <c r="WZ322" s="573"/>
      <c r="XA322" s="573"/>
      <c r="XB322" s="573"/>
      <c r="XC322" s="573"/>
      <c r="XD322" s="573"/>
      <c r="XE322" s="573"/>
      <c r="XF322" s="573"/>
      <c r="XG322" s="573"/>
      <c r="XH322" s="573"/>
      <c r="XI322" s="573"/>
      <c r="XJ322" s="573"/>
      <c r="XK322" s="573"/>
      <c r="XL322" s="573"/>
      <c r="XM322" s="573"/>
      <c r="XN322" s="573"/>
      <c r="XO322" s="573"/>
      <c r="XP322" s="573"/>
      <c r="XQ322" s="573"/>
      <c r="XR322" s="573"/>
      <c r="XS322" s="573"/>
      <c r="XT322" s="573"/>
      <c r="XU322" s="573"/>
      <c r="XV322" s="573"/>
      <c r="XW322" s="573"/>
      <c r="XX322" s="573"/>
      <c r="XY322" s="573"/>
      <c r="XZ322" s="573"/>
      <c r="YA322" s="573"/>
      <c r="YB322" s="573"/>
      <c r="YC322" s="573"/>
      <c r="YD322" s="573"/>
      <c r="YE322" s="573"/>
      <c r="YF322" s="573"/>
      <c r="YG322" s="573"/>
      <c r="YH322" s="573"/>
      <c r="YI322" s="573"/>
      <c r="YJ322" s="573"/>
      <c r="YK322" s="573"/>
      <c r="YL322" s="573"/>
      <c r="YM322" s="573"/>
      <c r="YN322" s="573"/>
      <c r="YO322" s="573"/>
      <c r="YP322" s="573"/>
      <c r="YQ322" s="573"/>
      <c r="YR322" s="573"/>
      <c r="YS322" s="573"/>
      <c r="YT322" s="573"/>
      <c r="YU322" s="573"/>
      <c r="YV322" s="573"/>
      <c r="YW322" s="573"/>
      <c r="YX322" s="573"/>
      <c r="YY322" s="573"/>
      <c r="YZ322" s="573"/>
      <c r="ZA322" s="573"/>
      <c r="ZB322" s="573"/>
      <c r="ZC322" s="573"/>
      <c r="ZD322" s="573"/>
      <c r="ZE322" s="573"/>
      <c r="ZF322" s="573"/>
      <c r="ZG322" s="573"/>
      <c r="ZH322" s="573"/>
      <c r="ZI322" s="573"/>
      <c r="ZJ322" s="573"/>
      <c r="ZK322" s="573"/>
      <c r="ZL322" s="573"/>
      <c r="ZM322" s="573"/>
      <c r="ZN322" s="573"/>
      <c r="ZO322" s="573"/>
      <c r="ZP322" s="573"/>
      <c r="ZQ322" s="573"/>
      <c r="ZR322" s="573"/>
      <c r="ZS322" s="573"/>
      <c r="ZT322" s="573"/>
      <c r="ZU322" s="573"/>
      <c r="ZV322" s="573"/>
      <c r="ZW322" s="573"/>
      <c r="ZX322" s="573"/>
      <c r="ZY322" s="573"/>
      <c r="ZZ322" s="573"/>
      <c r="AAA322" s="573"/>
      <c r="AAB322" s="573"/>
      <c r="AAC322" s="573"/>
      <c r="AAD322" s="573"/>
      <c r="AAE322" s="573"/>
      <c r="AAF322" s="573"/>
      <c r="AAG322" s="573"/>
      <c r="AAH322" s="573"/>
      <c r="AAI322" s="573"/>
      <c r="AAJ322" s="573"/>
      <c r="AAK322" s="573"/>
      <c r="AAL322" s="573"/>
      <c r="AAM322" s="573"/>
      <c r="AAN322" s="573"/>
      <c r="AAO322" s="573"/>
      <c r="AAP322" s="573"/>
      <c r="AAQ322" s="573"/>
      <c r="AAR322" s="573"/>
      <c r="AAS322" s="573"/>
      <c r="AAT322" s="573"/>
      <c r="AAU322" s="573"/>
      <c r="AAV322" s="573"/>
      <c r="AAW322" s="573"/>
      <c r="AAX322" s="573"/>
      <c r="AAY322" s="573"/>
      <c r="AAZ322" s="573"/>
      <c r="ABA322" s="573"/>
      <c r="ABB322" s="573"/>
      <c r="ABC322" s="573"/>
      <c r="ABD322" s="573"/>
      <c r="ABE322" s="573"/>
      <c r="ABF322" s="573"/>
      <c r="ABG322" s="573"/>
      <c r="ABH322" s="573"/>
      <c r="ABI322" s="573"/>
      <c r="ABJ322" s="573"/>
      <c r="ABK322" s="573"/>
      <c r="ABL322" s="573"/>
      <c r="ABM322" s="573"/>
      <c r="ABN322" s="573"/>
      <c r="ABO322" s="573"/>
      <c r="ABP322" s="573"/>
      <c r="ABQ322" s="573"/>
      <c r="ABR322" s="573"/>
      <c r="ABS322" s="573"/>
      <c r="ABT322" s="573"/>
      <c r="ABU322" s="573"/>
      <c r="ABV322" s="573"/>
      <c r="ABW322" s="573"/>
      <c r="ABX322" s="573"/>
      <c r="ABY322" s="573"/>
      <c r="ABZ322" s="573"/>
      <c r="ACA322" s="573"/>
      <c r="ACB322" s="573"/>
      <c r="ACC322" s="573"/>
      <c r="ACD322" s="573"/>
      <c r="ACE322" s="573"/>
      <c r="ACF322" s="573"/>
      <c r="ACG322" s="573"/>
      <c r="ACH322" s="573"/>
      <c r="ACI322" s="573"/>
      <c r="ACJ322" s="573"/>
      <c r="ACK322" s="573"/>
      <c r="ACL322" s="573"/>
      <c r="ACM322" s="573"/>
      <c r="ACN322" s="573"/>
      <c r="ACO322" s="573"/>
      <c r="ACP322" s="573"/>
      <c r="ACQ322" s="573"/>
      <c r="ACR322" s="573"/>
      <c r="ACS322" s="573"/>
      <c r="ACT322" s="573"/>
      <c r="ACU322" s="573"/>
      <c r="ACV322" s="573"/>
      <c r="ACW322" s="573"/>
      <c r="ACX322" s="573"/>
      <c r="ACY322" s="573"/>
      <c r="ACZ322" s="573"/>
      <c r="ADA322" s="573"/>
      <c r="ADB322" s="573"/>
      <c r="ADC322" s="573"/>
      <c r="ADD322" s="573"/>
      <c r="ADE322" s="573"/>
      <c r="ADF322" s="573"/>
      <c r="ADG322" s="573"/>
      <c r="ADH322" s="573"/>
      <c r="ADI322" s="573"/>
      <c r="ADJ322" s="573"/>
      <c r="ADK322" s="573"/>
      <c r="ADL322" s="573"/>
      <c r="ADM322" s="573"/>
      <c r="ADN322" s="573"/>
      <c r="ADO322" s="573"/>
      <c r="ADP322" s="573"/>
      <c r="ADQ322" s="573"/>
      <c r="ADR322" s="573"/>
      <c r="ADS322" s="573"/>
      <c r="ADT322" s="573"/>
      <c r="ADU322" s="573"/>
      <c r="ADV322" s="573"/>
      <c r="ADW322" s="573"/>
      <c r="ADX322" s="573"/>
      <c r="ADY322" s="573"/>
      <c r="ADZ322" s="573"/>
      <c r="AEA322" s="573"/>
      <c r="AEB322" s="573"/>
      <c r="AEC322" s="573"/>
      <c r="AED322" s="573"/>
      <c r="AEE322" s="573"/>
      <c r="AEF322" s="573"/>
      <c r="AEG322" s="573"/>
      <c r="AEH322" s="573"/>
      <c r="AEI322" s="573"/>
      <c r="AEJ322" s="573"/>
      <c r="AEK322" s="573"/>
      <c r="AEL322" s="573"/>
      <c r="AEM322" s="573"/>
      <c r="AEN322" s="573"/>
      <c r="AEO322" s="573"/>
      <c r="AEP322" s="573"/>
      <c r="AEQ322" s="573"/>
      <c r="AER322" s="573"/>
      <c r="AES322" s="573"/>
      <c r="AET322" s="573"/>
      <c r="AEU322" s="573"/>
      <c r="AEV322" s="573"/>
      <c r="AEW322" s="573"/>
      <c r="AEX322" s="573"/>
      <c r="AEY322" s="573"/>
      <c r="AEZ322" s="573"/>
      <c r="AFA322" s="573"/>
      <c r="AFB322" s="573"/>
      <c r="AFC322" s="573"/>
      <c r="AFD322" s="573"/>
      <c r="AFE322" s="573"/>
      <c r="AFF322" s="573"/>
      <c r="AFG322" s="573"/>
      <c r="AFH322" s="573"/>
      <c r="AFI322" s="573"/>
      <c r="AFJ322" s="573"/>
      <c r="AFK322" s="573"/>
      <c r="AFL322" s="573"/>
      <c r="AFM322" s="573"/>
      <c r="AFN322" s="573"/>
      <c r="AFO322" s="573"/>
      <c r="AFP322" s="573"/>
      <c r="AFQ322" s="573"/>
      <c r="AFR322" s="573"/>
      <c r="AFS322" s="573"/>
      <c r="AFT322" s="573"/>
    </row>
    <row r="323" spans="1:852" s="291" customFormat="1">
      <c r="A323" s="360" t="s">
        <v>9841</v>
      </c>
      <c r="B323" s="834" t="s">
        <v>10764</v>
      </c>
      <c r="C323" s="843" t="s">
        <v>173</v>
      </c>
      <c r="D323" s="842" t="s">
        <v>3028</v>
      </c>
      <c r="E323" s="579">
        <v>6</v>
      </c>
      <c r="F323" s="580">
        <v>2</v>
      </c>
      <c r="G323" s="788" t="s">
        <v>10741</v>
      </c>
      <c r="H323" s="580" t="s">
        <v>749</v>
      </c>
      <c r="I323" s="580" t="s">
        <v>455</v>
      </c>
      <c r="J323" s="580">
        <v>4</v>
      </c>
      <c r="K323" s="579" t="s">
        <v>455</v>
      </c>
      <c r="L323" s="579"/>
      <c r="M323" s="579"/>
      <c r="N323" s="580"/>
      <c r="O323" s="579" t="s">
        <v>455</v>
      </c>
      <c r="P323" s="579"/>
      <c r="Q323" s="579"/>
      <c r="R323" s="580"/>
      <c r="S323" s="579" t="s">
        <v>602</v>
      </c>
      <c r="T323" s="579">
        <v>17</v>
      </c>
      <c r="U323" s="579">
        <v>15.6</v>
      </c>
      <c r="V323" s="579"/>
      <c r="W323" s="579"/>
      <c r="X323" s="579"/>
      <c r="Y323" s="579"/>
      <c r="Z323" s="579"/>
      <c r="AA323" s="579"/>
      <c r="AB323" s="579"/>
      <c r="AC323" s="579"/>
      <c r="AD323" s="579"/>
      <c r="AE323" s="579"/>
      <c r="AF323" s="579"/>
      <c r="AG323" s="579"/>
      <c r="AH323" s="579"/>
      <c r="AI323" s="579">
        <v>15</v>
      </c>
      <c r="AJ323" s="834">
        <f t="shared" si="82"/>
        <v>11</v>
      </c>
      <c r="AK323" s="579">
        <v>11</v>
      </c>
      <c r="AL323" s="581" t="s">
        <v>624</v>
      </c>
      <c r="AM323" s="580" t="s">
        <v>455</v>
      </c>
      <c r="AN323" s="579" t="s">
        <v>455</v>
      </c>
      <c r="AO323" s="579">
        <v>1</v>
      </c>
      <c r="AP323" s="579" t="s">
        <v>455</v>
      </c>
      <c r="AQ323" s="579"/>
      <c r="AR323" s="579"/>
      <c r="AS323" s="579"/>
      <c r="AT323" s="579" t="s">
        <v>455</v>
      </c>
      <c r="AU323" s="579"/>
      <c r="AV323" s="579"/>
      <c r="AW323" s="579"/>
      <c r="AX323" s="579" t="s">
        <v>602</v>
      </c>
      <c r="AY323" s="579">
        <v>17</v>
      </c>
      <c r="AZ323" s="579">
        <v>12.4</v>
      </c>
      <c r="BA323" s="579" t="s">
        <v>455</v>
      </c>
      <c r="BB323" s="579"/>
      <c r="BC323" s="579"/>
      <c r="BD323" s="579"/>
      <c r="BE323" s="579"/>
      <c r="BF323" s="579"/>
      <c r="BG323" s="579"/>
      <c r="BH323" s="579"/>
      <c r="BI323" s="579"/>
      <c r="BJ323" s="579"/>
      <c r="BK323" s="579"/>
      <c r="BL323" s="579"/>
      <c r="BM323" s="579"/>
      <c r="BN323" s="579">
        <v>14</v>
      </c>
      <c r="BO323" s="835">
        <f t="shared" si="83"/>
        <v>13</v>
      </c>
      <c r="BP323" s="580">
        <v>13</v>
      </c>
      <c r="BQ323" s="579"/>
      <c r="BR323" s="579" t="s">
        <v>455</v>
      </c>
      <c r="BS323" s="579"/>
      <c r="BT323" s="579"/>
      <c r="BU323" s="579"/>
      <c r="BV323" s="579"/>
      <c r="BW323" s="579"/>
      <c r="BX323" s="579"/>
      <c r="BY323" s="579"/>
      <c r="BZ323" s="579"/>
      <c r="CA323" s="579"/>
      <c r="CB323" s="579"/>
      <c r="CC323" s="579"/>
      <c r="CD323" s="579"/>
      <c r="CE323" s="579"/>
      <c r="CF323" s="579"/>
      <c r="CG323" s="579"/>
      <c r="CH323" s="579"/>
      <c r="CI323" s="579"/>
      <c r="CJ323" s="579"/>
      <c r="CK323" s="579"/>
      <c r="CL323" s="579"/>
      <c r="CM323" s="579"/>
      <c r="CN323" s="579"/>
      <c r="CO323" s="579"/>
      <c r="CP323" s="579"/>
      <c r="CQ323" s="579"/>
      <c r="CR323" s="579"/>
      <c r="CS323" s="579"/>
      <c r="CT323" s="579"/>
      <c r="CU323" s="580"/>
      <c r="CV323" s="579"/>
      <c r="CW323" s="580"/>
      <c r="CX323" s="580"/>
      <c r="CY323" s="579"/>
      <c r="CZ323" s="579"/>
      <c r="DA323" s="579"/>
      <c r="DB323" s="579"/>
      <c r="DC323" s="579"/>
      <c r="DD323" s="579"/>
      <c r="DE323" s="579"/>
      <c r="DF323" s="579"/>
      <c r="DG323" s="579"/>
      <c r="DH323" s="579"/>
      <c r="DI323" s="579"/>
      <c r="DJ323" s="579"/>
      <c r="DK323" s="579"/>
      <c r="DL323" s="579"/>
      <c r="DM323" s="579"/>
      <c r="DN323" s="579"/>
      <c r="DO323" s="579"/>
      <c r="DP323" s="579"/>
      <c r="DQ323" s="579"/>
      <c r="DR323" s="579"/>
      <c r="DS323" s="579"/>
      <c r="DT323" s="579"/>
      <c r="DU323" s="579"/>
      <c r="DV323" s="579"/>
      <c r="DW323" s="579"/>
      <c r="DX323" s="579"/>
      <c r="DY323" s="579"/>
      <c r="DZ323" s="579"/>
      <c r="EA323" s="579"/>
      <c r="EB323" s="580"/>
      <c r="EC323" s="579"/>
      <c r="ED323" s="579"/>
      <c r="EE323" s="579"/>
      <c r="EF323" s="579"/>
      <c r="EG323" s="579"/>
      <c r="EH323" s="579"/>
      <c r="EI323" s="579"/>
      <c r="EJ323" s="579"/>
      <c r="EK323" s="579"/>
      <c r="EL323" s="579"/>
      <c r="EM323" s="579"/>
      <c r="EN323" s="579"/>
      <c r="EO323" s="579"/>
      <c r="EP323" s="579"/>
      <c r="EQ323" s="579"/>
      <c r="ER323" s="579"/>
      <c r="ES323" s="579"/>
      <c r="ET323" s="579"/>
      <c r="EU323" s="579"/>
      <c r="EV323" s="579"/>
      <c r="EW323" s="579"/>
      <c r="EX323" s="579"/>
      <c r="EY323" s="579"/>
      <c r="EZ323" s="579"/>
      <c r="FA323" s="579"/>
      <c r="FB323" s="579"/>
      <c r="FC323" s="579"/>
      <c r="FD323" s="579"/>
      <c r="FE323" s="579"/>
      <c r="FF323" s="579"/>
      <c r="FG323" s="579"/>
      <c r="FH323" s="579"/>
      <c r="FI323" s="579"/>
      <c r="FJ323" s="579"/>
      <c r="FK323" s="579"/>
      <c r="FL323" s="579"/>
      <c r="FM323" s="579"/>
      <c r="FN323" s="579"/>
      <c r="FO323" s="579"/>
      <c r="FP323" s="579"/>
      <c r="FQ323" s="579"/>
      <c r="FR323" s="579"/>
      <c r="FS323" s="579"/>
      <c r="FT323" s="579"/>
      <c r="FU323" s="579"/>
      <c r="FV323" s="579"/>
      <c r="FW323" s="579"/>
      <c r="FX323" s="579"/>
      <c r="FY323" s="579"/>
      <c r="FZ323" s="579"/>
      <c r="GA323" s="579"/>
      <c r="GB323" s="579"/>
      <c r="GC323" s="579"/>
      <c r="GD323" s="579"/>
      <c r="GE323" s="579"/>
      <c r="GF323" s="579"/>
      <c r="GG323" s="579"/>
      <c r="GH323" s="579"/>
      <c r="GI323" s="579"/>
      <c r="GJ323" s="579"/>
      <c r="GK323" s="579"/>
      <c r="GL323" s="579"/>
      <c r="GM323" s="579"/>
      <c r="GN323" s="579"/>
      <c r="GO323" s="579"/>
      <c r="GP323" s="579"/>
      <c r="GQ323" s="579"/>
      <c r="GR323" s="579"/>
      <c r="GS323" s="579"/>
      <c r="GT323" s="579"/>
      <c r="GU323" s="579"/>
      <c r="GV323" s="579"/>
      <c r="GW323" s="579"/>
      <c r="GX323" s="579"/>
      <c r="GY323" s="579"/>
      <c r="GZ323" s="579"/>
      <c r="HA323" s="579"/>
      <c r="HB323" s="579"/>
      <c r="HC323" s="579"/>
      <c r="HD323" s="579"/>
      <c r="HE323" s="579"/>
      <c r="HF323" s="579"/>
      <c r="HG323" s="579"/>
      <c r="HH323" s="579"/>
      <c r="HI323" s="579"/>
      <c r="HJ323" s="579"/>
      <c r="HK323" s="579"/>
      <c r="HL323" s="579"/>
      <c r="HM323" s="579"/>
      <c r="HN323" s="579"/>
      <c r="HO323" s="579"/>
      <c r="HP323" s="579"/>
      <c r="HQ323" s="579"/>
      <c r="HR323" s="579"/>
      <c r="HS323" s="579"/>
      <c r="HT323" s="579"/>
      <c r="HU323" s="579"/>
      <c r="HV323" s="579"/>
      <c r="HW323" s="579"/>
      <c r="HX323" s="579"/>
      <c r="HY323" s="579"/>
      <c r="HZ323" s="579"/>
      <c r="IA323" s="579"/>
      <c r="IB323" s="579"/>
      <c r="IC323" s="579"/>
      <c r="ID323" s="579"/>
      <c r="IE323" s="579"/>
      <c r="IF323" s="579"/>
      <c r="IG323" s="579"/>
      <c r="IH323" s="579"/>
      <c r="II323" s="579"/>
      <c r="IJ323" s="579"/>
      <c r="IK323" s="579"/>
      <c r="IL323" s="579"/>
      <c r="IM323" s="579"/>
      <c r="IN323" s="579"/>
      <c r="IO323" s="579"/>
      <c r="IP323" s="579"/>
      <c r="IQ323" s="579"/>
      <c r="IR323" s="579"/>
      <c r="IS323" s="579"/>
      <c r="IT323" s="579"/>
      <c r="IU323" s="579"/>
      <c r="IV323" s="579"/>
      <c r="IW323" s="579"/>
      <c r="IX323" s="579"/>
      <c r="IY323" s="579"/>
      <c r="IZ323" s="579"/>
      <c r="JA323" s="579"/>
      <c r="JB323" s="579"/>
      <c r="JC323" s="579"/>
      <c r="JD323" s="579"/>
      <c r="JE323" s="579"/>
      <c r="JF323" s="579"/>
      <c r="JG323" s="579"/>
      <c r="JH323" s="579"/>
      <c r="JI323" s="579"/>
      <c r="JJ323" s="579"/>
      <c r="JK323" s="579"/>
      <c r="JL323" s="579"/>
      <c r="JM323" s="579"/>
      <c r="JN323" s="579"/>
      <c r="JO323" s="579"/>
      <c r="JP323" s="579"/>
      <c r="JQ323" s="579"/>
      <c r="JR323" s="579"/>
      <c r="JS323" s="579"/>
      <c r="JT323" s="579"/>
      <c r="JU323" s="579"/>
      <c r="JV323" s="579"/>
      <c r="JW323" s="579"/>
      <c r="JX323" s="579"/>
      <c r="JY323" s="579"/>
      <c r="JZ323" s="579"/>
      <c r="KA323" s="579"/>
      <c r="KB323" s="579"/>
      <c r="KC323" s="579"/>
      <c r="KD323" s="579"/>
      <c r="KE323" s="579"/>
      <c r="KF323" s="579"/>
      <c r="KG323" s="579"/>
      <c r="KH323" s="579"/>
      <c r="KI323" s="579"/>
      <c r="KJ323" s="579"/>
      <c r="KK323" s="579"/>
      <c r="KL323" s="579"/>
      <c r="KM323" s="579"/>
      <c r="KN323" s="579"/>
      <c r="KO323" s="579"/>
      <c r="KP323" s="579"/>
      <c r="KQ323" s="579"/>
      <c r="KR323" s="579"/>
      <c r="KS323" s="579"/>
      <c r="KT323" s="579"/>
      <c r="KU323" s="579"/>
      <c r="KV323" s="579"/>
      <c r="KW323" s="579"/>
      <c r="KX323" s="579"/>
      <c r="KY323" s="579"/>
      <c r="KZ323" s="579"/>
      <c r="LA323" s="579"/>
      <c r="LB323" s="579"/>
      <c r="LC323" s="579"/>
      <c r="LD323" s="579"/>
      <c r="LE323" s="579"/>
      <c r="LF323" s="579"/>
      <c r="LG323" s="579"/>
      <c r="LH323" s="579"/>
      <c r="LI323" s="579"/>
      <c r="LJ323" s="579"/>
      <c r="LK323" s="579"/>
      <c r="LL323" s="579"/>
      <c r="LM323" s="579"/>
      <c r="LN323" s="579"/>
      <c r="LO323" s="579"/>
      <c r="LP323" s="579"/>
      <c r="LQ323" s="579"/>
      <c r="LR323" s="579"/>
      <c r="LS323" s="579"/>
      <c r="LT323" s="579"/>
      <c r="LU323" s="579"/>
      <c r="LV323" s="579"/>
      <c r="LW323" s="579"/>
      <c r="LX323" s="579"/>
      <c r="LY323" s="579"/>
      <c r="LZ323" s="579"/>
      <c r="MA323" s="579"/>
      <c r="MB323" s="579"/>
      <c r="MC323" s="579"/>
      <c r="MD323" s="579"/>
      <c r="ME323" s="579"/>
      <c r="MF323" s="579"/>
      <c r="MG323" s="579"/>
      <c r="MH323" s="579"/>
      <c r="MI323" s="579"/>
      <c r="MJ323" s="579"/>
      <c r="MK323" s="579"/>
      <c r="ML323" s="579"/>
      <c r="MM323" s="579"/>
      <c r="MN323" s="579"/>
      <c r="MO323" s="579"/>
      <c r="MP323" s="579"/>
      <c r="MQ323" s="579"/>
      <c r="MR323" s="579"/>
      <c r="MS323" s="579"/>
      <c r="MT323" s="579"/>
      <c r="MU323" s="579"/>
      <c r="MV323" s="579"/>
      <c r="MW323" s="579"/>
      <c r="MX323" s="579"/>
      <c r="MY323" s="579"/>
      <c r="MZ323" s="579"/>
      <c r="NA323" s="579"/>
      <c r="NB323" s="579"/>
      <c r="NC323" s="579"/>
      <c r="ND323" s="579"/>
      <c r="NE323" s="579"/>
      <c r="NF323" s="579"/>
      <c r="NG323" s="579"/>
      <c r="NH323" s="579"/>
      <c r="NI323" s="579"/>
      <c r="NJ323" s="579"/>
      <c r="NK323" s="579"/>
      <c r="NL323" s="579"/>
      <c r="NM323" s="579"/>
      <c r="NN323" s="579"/>
      <c r="NO323" s="579"/>
      <c r="NP323" s="579"/>
      <c r="NQ323" s="579"/>
      <c r="NR323" s="579"/>
      <c r="NS323" s="579"/>
      <c r="NT323" s="579"/>
      <c r="NU323" s="579"/>
      <c r="NV323" s="579"/>
      <c r="NW323" s="579"/>
      <c r="NX323" s="579"/>
      <c r="NY323" s="579"/>
      <c r="NZ323" s="579"/>
      <c r="OA323" s="579"/>
      <c r="OB323" s="579"/>
      <c r="OC323" s="579"/>
      <c r="OD323" s="579"/>
      <c r="OE323" s="579"/>
      <c r="OF323" s="579"/>
      <c r="OG323" s="579"/>
      <c r="OH323" s="579"/>
      <c r="OI323" s="579"/>
      <c r="OJ323" s="579"/>
      <c r="OK323" s="579"/>
      <c r="OL323" s="579"/>
      <c r="OM323" s="579"/>
      <c r="ON323" s="579"/>
      <c r="OO323" s="579"/>
      <c r="OP323" s="579"/>
      <c r="OQ323" s="579"/>
      <c r="OR323" s="573"/>
      <c r="OS323" s="573"/>
      <c r="OT323" s="573"/>
      <c r="OU323" s="573"/>
      <c r="OV323" s="573"/>
      <c r="OW323" s="273"/>
      <c r="OX323" s="273"/>
      <c r="OY323" s="573"/>
      <c r="OZ323" s="573"/>
      <c r="PA323" s="573"/>
      <c r="PB323" s="573"/>
      <c r="PC323" s="573"/>
      <c r="PD323" s="573"/>
      <c r="PE323" s="573"/>
      <c r="PF323" s="573"/>
      <c r="PG323" s="573"/>
      <c r="PH323" s="573"/>
      <c r="PI323" s="573"/>
      <c r="PJ323" s="573"/>
      <c r="PK323" s="573"/>
      <c r="PL323" s="573"/>
      <c r="PM323" s="573"/>
      <c r="PN323" s="573"/>
      <c r="PO323" s="573"/>
      <c r="PP323" s="573"/>
      <c r="PQ323" s="573"/>
      <c r="PR323" s="573"/>
      <c r="PS323" s="573"/>
      <c r="PT323" s="573"/>
      <c r="PU323" s="573"/>
      <c r="PV323" s="573"/>
      <c r="PW323" s="573"/>
      <c r="PX323" s="573"/>
      <c r="PY323" s="573"/>
      <c r="PZ323" s="573"/>
      <c r="QA323" s="573"/>
      <c r="QB323" s="573"/>
      <c r="QC323" s="573"/>
      <c r="QD323" s="573"/>
      <c r="QE323" s="573"/>
      <c r="QF323" s="573"/>
      <c r="QG323" s="573"/>
      <c r="QH323" s="573"/>
      <c r="QI323" s="573"/>
      <c r="QJ323" s="573"/>
      <c r="QK323" s="573"/>
      <c r="QL323" s="573"/>
      <c r="QM323" s="573"/>
      <c r="QN323" s="573"/>
      <c r="QO323" s="573"/>
      <c r="QP323" s="573"/>
      <c r="QQ323" s="573"/>
      <c r="QR323" s="573"/>
      <c r="QS323" s="573"/>
      <c r="QT323" s="573"/>
      <c r="QU323" s="573"/>
      <c r="QV323" s="573"/>
      <c r="QW323" s="573"/>
      <c r="QX323" s="573"/>
      <c r="QY323" s="573"/>
      <c r="QZ323" s="573"/>
      <c r="RA323" s="573"/>
      <c r="RB323" s="573"/>
      <c r="RC323" s="573"/>
      <c r="RD323" s="573"/>
      <c r="RE323" s="573"/>
      <c r="RF323" s="573"/>
      <c r="RG323" s="573"/>
      <c r="RH323" s="573"/>
      <c r="RI323" s="573"/>
      <c r="RJ323" s="573"/>
      <c r="RK323" s="573"/>
      <c r="RL323" s="573"/>
      <c r="RM323" s="573"/>
      <c r="RN323" s="573"/>
      <c r="RO323" s="573"/>
      <c r="RP323" s="573"/>
      <c r="RQ323" s="573"/>
      <c r="RR323" s="573"/>
      <c r="RS323" s="573"/>
      <c r="RT323" s="573"/>
      <c r="RU323" s="573"/>
      <c r="RV323" s="573"/>
      <c r="RW323" s="573"/>
      <c r="RX323" s="573"/>
      <c r="RY323" s="573"/>
      <c r="RZ323" s="573"/>
      <c r="SA323" s="573"/>
      <c r="SB323" s="573"/>
      <c r="SC323" s="573"/>
      <c r="SD323" s="573"/>
      <c r="SE323" s="573"/>
      <c r="SF323" s="573"/>
      <c r="SG323" s="573"/>
      <c r="SH323" s="573"/>
      <c r="SI323" s="573"/>
      <c r="SJ323" s="573"/>
      <c r="SK323" s="573"/>
      <c r="SL323" s="573"/>
      <c r="SM323" s="573"/>
      <c r="SN323" s="573"/>
      <c r="SO323" s="573"/>
      <c r="SP323" s="573"/>
      <c r="SQ323" s="573"/>
      <c r="SR323" s="573"/>
      <c r="SS323" s="573"/>
      <c r="ST323" s="573"/>
      <c r="SU323" s="573"/>
      <c r="SV323" s="573"/>
      <c r="SW323" s="573"/>
      <c r="SX323" s="573"/>
      <c r="SY323" s="573"/>
      <c r="SZ323" s="573"/>
      <c r="TA323" s="573"/>
      <c r="TB323" s="573"/>
      <c r="TC323" s="573"/>
      <c r="TD323" s="573"/>
      <c r="TE323" s="573"/>
      <c r="TF323" s="573"/>
      <c r="TG323" s="573"/>
      <c r="TH323" s="573"/>
      <c r="TI323" s="573"/>
      <c r="TJ323" s="573"/>
      <c r="TK323" s="573"/>
      <c r="TL323" s="573"/>
      <c r="TM323" s="573"/>
      <c r="TN323" s="573"/>
      <c r="TO323" s="573"/>
      <c r="TP323" s="573"/>
      <c r="TQ323" s="573"/>
      <c r="TR323" s="573"/>
      <c r="TS323" s="573"/>
      <c r="TT323" s="573"/>
      <c r="TU323" s="573"/>
      <c r="TV323" s="573"/>
      <c r="TW323" s="573"/>
      <c r="TX323" s="573"/>
      <c r="TY323" s="573"/>
      <c r="TZ323" s="573"/>
      <c r="UA323" s="573"/>
      <c r="UB323" s="573"/>
      <c r="UC323" s="573"/>
      <c r="UD323" s="573"/>
      <c r="UE323" s="573"/>
      <c r="UF323" s="573"/>
      <c r="UG323" s="573"/>
      <c r="UH323" s="573"/>
      <c r="UI323" s="573"/>
      <c r="UJ323" s="573"/>
      <c r="UK323" s="573"/>
      <c r="UL323" s="573"/>
      <c r="UM323" s="573"/>
      <c r="UN323" s="573"/>
      <c r="UO323" s="573"/>
      <c r="UP323" s="573"/>
      <c r="UQ323" s="573"/>
      <c r="UR323" s="573"/>
      <c r="US323" s="573"/>
      <c r="UT323" s="573"/>
      <c r="UU323" s="573"/>
      <c r="UV323" s="573"/>
      <c r="UW323" s="573"/>
      <c r="UX323" s="573"/>
      <c r="UY323" s="573"/>
      <c r="UZ323" s="573"/>
      <c r="VA323" s="573"/>
      <c r="VB323" s="573"/>
      <c r="VC323" s="573"/>
      <c r="VD323" s="573"/>
      <c r="VE323" s="573"/>
      <c r="VF323" s="573"/>
      <c r="VG323" s="573"/>
      <c r="VH323" s="573"/>
      <c r="VI323" s="573"/>
      <c r="VJ323" s="573"/>
      <c r="VK323" s="573"/>
      <c r="VL323" s="573"/>
      <c r="VM323" s="573"/>
      <c r="VN323" s="573"/>
      <c r="VO323" s="573"/>
      <c r="VP323" s="573"/>
      <c r="VQ323" s="573"/>
      <c r="VR323" s="573"/>
      <c r="VS323" s="573"/>
      <c r="VT323" s="573"/>
      <c r="VU323" s="573"/>
      <c r="VV323" s="573"/>
      <c r="VW323" s="573"/>
      <c r="VX323" s="573"/>
      <c r="VY323" s="573"/>
      <c r="VZ323" s="573"/>
      <c r="WA323" s="573"/>
      <c r="WB323" s="573"/>
      <c r="WC323" s="573"/>
      <c r="WD323" s="573"/>
      <c r="WE323" s="573"/>
      <c r="WF323" s="573"/>
      <c r="WG323" s="573"/>
      <c r="WH323" s="573"/>
      <c r="WI323" s="573"/>
      <c r="WJ323" s="573"/>
      <c r="WK323" s="573"/>
      <c r="WL323" s="573"/>
      <c r="WM323" s="573"/>
      <c r="WN323" s="573"/>
      <c r="WO323" s="573"/>
      <c r="WP323" s="573"/>
      <c r="WQ323" s="573"/>
      <c r="WR323" s="573"/>
      <c r="WS323" s="573"/>
      <c r="WT323" s="573"/>
      <c r="WU323" s="573"/>
      <c r="WV323" s="573"/>
      <c r="WW323" s="573"/>
      <c r="WX323" s="573"/>
      <c r="WY323" s="573"/>
      <c r="WZ323" s="573"/>
      <c r="XA323" s="573"/>
      <c r="XB323" s="573"/>
      <c r="XC323" s="573"/>
      <c r="XD323" s="573"/>
      <c r="XE323" s="573"/>
      <c r="XF323" s="573"/>
      <c r="XG323" s="573"/>
      <c r="XH323" s="573"/>
      <c r="XI323" s="573"/>
      <c r="XJ323" s="573"/>
      <c r="XK323" s="573"/>
      <c r="XL323" s="573"/>
      <c r="XM323" s="573"/>
      <c r="XN323" s="573"/>
      <c r="XO323" s="573"/>
      <c r="XP323" s="573"/>
      <c r="XQ323" s="573"/>
      <c r="XR323" s="573"/>
      <c r="XS323" s="573"/>
      <c r="XT323" s="573"/>
      <c r="XU323" s="573"/>
      <c r="XV323" s="573"/>
      <c r="XW323" s="573"/>
      <c r="XX323" s="573"/>
      <c r="XY323" s="573"/>
      <c r="XZ323" s="573"/>
      <c r="YA323" s="573"/>
      <c r="YB323" s="573"/>
      <c r="YC323" s="573"/>
      <c r="YD323" s="573"/>
      <c r="YE323" s="573"/>
      <c r="YF323" s="573"/>
      <c r="YG323" s="573"/>
      <c r="YH323" s="573"/>
      <c r="YI323" s="573"/>
      <c r="YJ323" s="573"/>
      <c r="YK323" s="573"/>
      <c r="YL323" s="573"/>
      <c r="YM323" s="573"/>
      <c r="YN323" s="573"/>
      <c r="YO323" s="573"/>
      <c r="YP323" s="573"/>
      <c r="YQ323" s="573"/>
      <c r="YR323" s="573"/>
      <c r="YS323" s="573"/>
      <c r="YT323" s="573"/>
      <c r="YU323" s="573"/>
      <c r="YV323" s="573"/>
      <c r="YW323" s="573"/>
      <c r="YX323" s="573"/>
      <c r="YY323" s="573"/>
      <c r="YZ323" s="573"/>
      <c r="ZA323" s="573"/>
      <c r="ZB323" s="573"/>
      <c r="ZC323" s="573"/>
      <c r="ZD323" s="573"/>
      <c r="ZE323" s="573"/>
      <c r="ZF323" s="573"/>
      <c r="ZG323" s="573"/>
      <c r="ZH323" s="573"/>
      <c r="ZI323" s="573"/>
      <c r="ZJ323" s="573"/>
      <c r="ZK323" s="573"/>
      <c r="ZL323" s="573"/>
      <c r="ZM323" s="573"/>
      <c r="ZN323" s="573"/>
      <c r="ZO323" s="573"/>
      <c r="ZP323" s="573"/>
      <c r="ZQ323" s="573"/>
      <c r="ZR323" s="573"/>
      <c r="ZS323" s="573"/>
      <c r="ZT323" s="573"/>
      <c r="ZU323" s="573"/>
      <c r="ZV323" s="573"/>
      <c r="ZW323" s="573"/>
      <c r="ZX323" s="573"/>
      <c r="ZY323" s="573"/>
      <c r="ZZ323" s="573"/>
      <c r="AAA323" s="573"/>
      <c r="AAB323" s="573"/>
      <c r="AAC323" s="573"/>
      <c r="AAD323" s="573"/>
      <c r="AAE323" s="573"/>
      <c r="AAF323" s="573"/>
      <c r="AAG323" s="573"/>
      <c r="AAH323" s="573"/>
      <c r="AAI323" s="573"/>
      <c r="AAJ323" s="573"/>
      <c r="AAK323" s="573"/>
      <c r="AAL323" s="573"/>
      <c r="AAM323" s="573"/>
      <c r="AAN323" s="573"/>
      <c r="AAO323" s="573"/>
      <c r="AAP323" s="573"/>
      <c r="AAQ323" s="573"/>
      <c r="AAR323" s="573"/>
      <c r="AAS323" s="573"/>
      <c r="AAT323" s="573"/>
      <c r="AAU323" s="573"/>
      <c r="AAV323" s="573"/>
      <c r="AAW323" s="573"/>
      <c r="AAX323" s="573"/>
      <c r="AAY323" s="573"/>
      <c r="AAZ323" s="573"/>
      <c r="ABA323" s="573"/>
      <c r="ABB323" s="573"/>
      <c r="ABC323" s="573"/>
      <c r="ABD323" s="573"/>
      <c r="ABE323" s="573"/>
      <c r="ABF323" s="573"/>
      <c r="ABG323" s="573"/>
      <c r="ABH323" s="573"/>
      <c r="ABI323" s="573"/>
      <c r="ABJ323" s="573"/>
      <c r="ABK323" s="573"/>
      <c r="ABL323" s="573"/>
      <c r="ABM323" s="573"/>
      <c r="ABN323" s="573"/>
      <c r="ABO323" s="573"/>
      <c r="ABP323" s="573"/>
      <c r="ABQ323" s="573"/>
      <c r="ABR323" s="573"/>
      <c r="ABS323" s="573"/>
      <c r="ABT323" s="573"/>
      <c r="ABU323" s="573"/>
      <c r="ABV323" s="573"/>
      <c r="ABW323" s="573"/>
      <c r="ABX323" s="573"/>
      <c r="ABY323" s="573"/>
      <c r="ABZ323" s="573"/>
      <c r="ACA323" s="573"/>
      <c r="ACB323" s="573"/>
      <c r="ACC323" s="573"/>
      <c r="ACD323" s="573"/>
      <c r="ACE323" s="573"/>
      <c r="ACF323" s="573"/>
      <c r="ACG323" s="573"/>
      <c r="ACH323" s="573"/>
      <c r="ACI323" s="573"/>
      <c r="ACJ323" s="573"/>
      <c r="ACK323" s="573"/>
      <c r="ACL323" s="573"/>
      <c r="ACM323" s="573"/>
      <c r="ACN323" s="573"/>
      <c r="ACO323" s="573"/>
      <c r="ACP323" s="573"/>
      <c r="ACQ323" s="573"/>
      <c r="ACR323" s="573"/>
      <c r="ACS323" s="573"/>
      <c r="ACT323" s="573"/>
      <c r="ACU323" s="573"/>
      <c r="ACV323" s="573"/>
      <c r="ACW323" s="573"/>
      <c r="ACX323" s="573"/>
      <c r="ACY323" s="573"/>
      <c r="ACZ323" s="573"/>
      <c r="ADA323" s="573"/>
      <c r="ADB323" s="573"/>
      <c r="ADC323" s="573"/>
      <c r="ADD323" s="573"/>
      <c r="ADE323" s="573"/>
      <c r="ADF323" s="573"/>
      <c r="ADG323" s="573"/>
      <c r="ADH323" s="573"/>
      <c r="ADI323" s="573"/>
      <c r="ADJ323" s="573"/>
      <c r="ADK323" s="573"/>
      <c r="ADL323" s="573"/>
      <c r="ADM323" s="573"/>
      <c r="ADN323" s="573"/>
      <c r="ADO323" s="573"/>
      <c r="ADP323" s="573"/>
      <c r="ADQ323" s="573"/>
      <c r="ADR323" s="573"/>
      <c r="ADS323" s="573"/>
      <c r="ADT323" s="573"/>
      <c r="ADU323" s="573"/>
      <c r="ADV323" s="573"/>
      <c r="ADW323" s="573"/>
      <c r="ADX323" s="573"/>
      <c r="ADY323" s="573"/>
      <c r="ADZ323" s="573"/>
      <c r="AEA323" s="573"/>
      <c r="AEB323" s="573"/>
      <c r="AEC323" s="573"/>
      <c r="AED323" s="573"/>
      <c r="AEE323" s="573"/>
      <c r="AEF323" s="573"/>
      <c r="AEG323" s="573"/>
      <c r="AEH323" s="573"/>
      <c r="AEI323" s="573"/>
      <c r="AEJ323" s="573"/>
      <c r="AEK323" s="573"/>
      <c r="AEL323" s="573"/>
      <c r="AEM323" s="573"/>
      <c r="AEN323" s="573"/>
      <c r="AEO323" s="573"/>
      <c r="AEP323" s="573"/>
      <c r="AEQ323" s="573"/>
      <c r="AER323" s="573"/>
      <c r="AES323" s="573"/>
      <c r="AET323" s="573"/>
      <c r="AEU323" s="573"/>
      <c r="AEV323" s="573"/>
      <c r="AEW323" s="573"/>
      <c r="AEX323" s="573"/>
      <c r="AEY323" s="573"/>
      <c r="AEZ323" s="573"/>
      <c r="AFA323" s="573"/>
      <c r="AFB323" s="573"/>
      <c r="AFC323" s="573"/>
      <c r="AFD323" s="573"/>
      <c r="AFE323" s="573"/>
      <c r="AFF323" s="573"/>
      <c r="AFG323" s="573"/>
      <c r="AFH323" s="573"/>
      <c r="AFI323" s="573"/>
      <c r="AFJ323" s="573"/>
      <c r="AFK323" s="573"/>
      <c r="AFL323" s="573"/>
      <c r="AFM323" s="573"/>
      <c r="AFN323" s="573"/>
      <c r="AFO323" s="573"/>
      <c r="AFP323" s="573"/>
      <c r="AFQ323" s="573"/>
      <c r="AFR323" s="573"/>
      <c r="AFS323" s="573"/>
      <c r="AFT323" s="573"/>
    </row>
    <row r="324" spans="1:852" s="291" customFormat="1">
      <c r="A324" s="477" t="s">
        <v>9891</v>
      </c>
      <c r="B324" s="822" t="s">
        <v>10764</v>
      </c>
      <c r="C324" s="840" t="str">
        <f>IF(Severity!F324&gt;=0.5,"YES","NO")</f>
        <v>NO</v>
      </c>
      <c r="D324" s="840" t="str">
        <f>IF(Severity!G324&gt;=0.5,"YES","NO")</f>
        <v>YES</v>
      </c>
      <c r="E324" s="579">
        <v>8</v>
      </c>
      <c r="F324" s="580">
        <v>3</v>
      </c>
      <c r="G324" s="581" t="s">
        <v>2902</v>
      </c>
      <c r="H324" s="580" t="s">
        <v>226</v>
      </c>
      <c r="I324" s="580" t="s">
        <v>455</v>
      </c>
      <c r="J324" s="580">
        <v>2</v>
      </c>
      <c r="K324" s="579" t="s">
        <v>455</v>
      </c>
      <c r="L324" s="579"/>
      <c r="M324" s="579"/>
      <c r="N324" s="580"/>
      <c r="O324" s="579" t="s">
        <v>455</v>
      </c>
      <c r="P324" s="579"/>
      <c r="Q324" s="579"/>
      <c r="R324" s="580"/>
      <c r="S324" s="579" t="s">
        <v>602</v>
      </c>
      <c r="T324" s="579">
        <v>17</v>
      </c>
      <c r="U324" s="579">
        <v>17.100000000000001</v>
      </c>
      <c r="V324" s="579">
        <v>5.4</v>
      </c>
      <c r="W324" s="821"/>
      <c r="X324" s="821"/>
      <c r="Y324" s="579"/>
      <c r="Z324" s="579"/>
      <c r="AA324" s="579"/>
      <c r="AB324" s="579"/>
      <c r="AC324" s="579"/>
      <c r="AD324" s="579"/>
      <c r="AE324" s="579">
        <v>-8.3000000000000007</v>
      </c>
      <c r="AF324" s="579">
        <v>6.6</v>
      </c>
      <c r="AG324" s="579">
        <v>-8.4</v>
      </c>
      <c r="AH324" s="579">
        <v>6.3</v>
      </c>
      <c r="AI324" s="579">
        <v>15</v>
      </c>
      <c r="AJ324" s="834">
        <f t="shared" si="82"/>
        <v>13</v>
      </c>
      <c r="AK324" s="579">
        <v>13</v>
      </c>
      <c r="AL324" s="581" t="s">
        <v>2372</v>
      </c>
      <c r="AM324" s="580" t="s">
        <v>749</v>
      </c>
      <c r="AN324" s="579" t="s">
        <v>455</v>
      </c>
      <c r="AO324" s="579">
        <v>2</v>
      </c>
      <c r="AP324" s="579" t="s">
        <v>455</v>
      </c>
      <c r="AQ324" s="579"/>
      <c r="AR324" s="579"/>
      <c r="AS324" s="579"/>
      <c r="AT324" s="579" t="s">
        <v>455</v>
      </c>
      <c r="AU324" s="579"/>
      <c r="AV324" s="579"/>
      <c r="AW324" s="579"/>
      <c r="AX324" s="579" t="s">
        <v>602</v>
      </c>
      <c r="AY324" s="579">
        <v>17</v>
      </c>
      <c r="AZ324" s="579">
        <v>16.600000000000001</v>
      </c>
      <c r="BA324" s="579">
        <v>3.2</v>
      </c>
      <c r="BB324" s="821"/>
      <c r="BC324" s="821"/>
      <c r="BD324" s="579"/>
      <c r="BE324" s="579"/>
      <c r="BF324" s="579"/>
      <c r="BG324" s="579"/>
      <c r="BH324" s="579"/>
      <c r="BI324" s="579"/>
      <c r="BJ324" s="579">
        <v>-7.5</v>
      </c>
      <c r="BK324" s="579">
        <v>6.3</v>
      </c>
      <c r="BL324" s="579">
        <v>-8.1999999999999993</v>
      </c>
      <c r="BM324" s="579">
        <v>6.4</v>
      </c>
      <c r="BN324" s="579">
        <v>15</v>
      </c>
      <c r="BO324" s="835">
        <f t="shared" si="83"/>
        <v>13</v>
      </c>
      <c r="BP324" s="580">
        <v>13</v>
      </c>
      <c r="BQ324" s="579" t="s">
        <v>2269</v>
      </c>
      <c r="BR324" s="579" t="s">
        <v>455</v>
      </c>
      <c r="BS324" s="579" t="s">
        <v>455</v>
      </c>
      <c r="BT324" s="579">
        <v>1</v>
      </c>
      <c r="BU324" s="579" t="s">
        <v>455</v>
      </c>
      <c r="BV324" s="579"/>
      <c r="BW324" s="579"/>
      <c r="BX324" s="579"/>
      <c r="BY324" s="579" t="s">
        <v>455</v>
      </c>
      <c r="BZ324" s="579"/>
      <c r="CA324" s="579"/>
      <c r="CB324" s="579"/>
      <c r="CC324" s="579" t="s">
        <v>602</v>
      </c>
      <c r="CD324" s="579">
        <v>17</v>
      </c>
      <c r="CE324" s="579">
        <v>19.899999999999999</v>
      </c>
      <c r="CF324" s="579">
        <v>6.8</v>
      </c>
      <c r="CG324" s="821"/>
      <c r="CH324" s="821"/>
      <c r="CI324" s="579"/>
      <c r="CJ324" s="579"/>
      <c r="CK324" s="579"/>
      <c r="CL324" s="579"/>
      <c r="CM324" s="579"/>
      <c r="CN324" s="579"/>
      <c r="CO324" s="579">
        <v>-1.9</v>
      </c>
      <c r="CP324" s="579">
        <v>5.5</v>
      </c>
      <c r="CQ324" s="579">
        <v>-2.1</v>
      </c>
      <c r="CR324" s="579">
        <v>5.6</v>
      </c>
      <c r="CS324" s="579">
        <v>15</v>
      </c>
      <c r="CT324" s="834">
        <f>CS324-BT324</f>
        <v>14</v>
      </c>
      <c r="CU324" s="580">
        <v>14</v>
      </c>
      <c r="CV324" s="579"/>
      <c r="CW324" s="580" t="s">
        <v>455</v>
      </c>
      <c r="CX324" s="580"/>
      <c r="CY324" s="579"/>
      <c r="CZ324" s="579"/>
      <c r="DA324" s="579"/>
      <c r="DB324" s="579"/>
      <c r="DC324" s="579"/>
      <c r="DD324" s="579"/>
      <c r="DE324" s="579"/>
      <c r="DF324" s="579"/>
      <c r="DG324" s="579"/>
      <c r="DH324" s="579"/>
      <c r="DI324" s="579"/>
      <c r="DJ324" s="579"/>
      <c r="DK324" s="579"/>
      <c r="DL324" s="579"/>
      <c r="DM324" s="579"/>
      <c r="DN324" s="579"/>
      <c r="DO324" s="579"/>
      <c r="DP324" s="579"/>
      <c r="DQ324" s="579"/>
      <c r="DR324" s="579"/>
      <c r="DS324" s="579"/>
      <c r="DT324" s="579"/>
      <c r="DU324" s="579"/>
      <c r="DV324" s="579"/>
      <c r="DW324" s="579"/>
      <c r="DX324" s="579"/>
      <c r="DY324" s="579"/>
      <c r="DZ324" s="579"/>
      <c r="EA324" s="579"/>
      <c r="EB324" s="580"/>
      <c r="EC324" s="579"/>
      <c r="ED324" s="579"/>
      <c r="EE324" s="579"/>
      <c r="EF324" s="579"/>
      <c r="EG324" s="579"/>
      <c r="EH324" s="579"/>
      <c r="EI324" s="579"/>
      <c r="EJ324" s="579"/>
      <c r="EK324" s="579"/>
      <c r="EL324" s="579"/>
      <c r="EM324" s="579"/>
      <c r="EN324" s="579"/>
      <c r="EO324" s="579"/>
      <c r="EP324" s="579"/>
      <c r="EQ324" s="579"/>
      <c r="ER324" s="579"/>
      <c r="ES324" s="579"/>
      <c r="ET324" s="579"/>
      <c r="EU324" s="579"/>
      <c r="EV324" s="579"/>
      <c r="EW324" s="579"/>
      <c r="EX324" s="579"/>
      <c r="EY324" s="579"/>
      <c r="EZ324" s="579"/>
      <c r="FA324" s="579"/>
      <c r="FB324" s="579"/>
      <c r="FC324" s="579"/>
      <c r="FD324" s="579"/>
      <c r="FE324" s="579"/>
      <c r="FF324" s="579"/>
      <c r="FG324" s="579"/>
      <c r="FH324" s="579"/>
      <c r="FI324" s="579"/>
      <c r="FJ324" s="579"/>
      <c r="FK324" s="579"/>
      <c r="FL324" s="579"/>
      <c r="FM324" s="579"/>
      <c r="FN324" s="579"/>
      <c r="FO324" s="579"/>
      <c r="FP324" s="579"/>
      <c r="FQ324" s="579"/>
      <c r="FR324" s="579"/>
      <c r="FS324" s="579"/>
      <c r="FT324" s="579"/>
      <c r="FU324" s="579"/>
      <c r="FV324" s="579"/>
      <c r="FW324" s="579"/>
      <c r="FX324" s="579"/>
      <c r="FY324" s="579"/>
      <c r="FZ324" s="579"/>
      <c r="GA324" s="579"/>
      <c r="GB324" s="579"/>
      <c r="GC324" s="579"/>
      <c r="GD324" s="579"/>
      <c r="GE324" s="579"/>
      <c r="GF324" s="579"/>
      <c r="GG324" s="579"/>
      <c r="GH324" s="579"/>
      <c r="GI324" s="579"/>
      <c r="GJ324" s="579"/>
      <c r="GK324" s="579"/>
      <c r="GL324" s="579"/>
      <c r="GM324" s="579"/>
      <c r="GN324" s="579"/>
      <c r="GO324" s="579"/>
      <c r="GP324" s="579"/>
      <c r="GQ324" s="579"/>
      <c r="GR324" s="579"/>
      <c r="GS324" s="579"/>
      <c r="GT324" s="579"/>
      <c r="GU324" s="579"/>
      <c r="GV324" s="579"/>
      <c r="GW324" s="579"/>
      <c r="GX324" s="579"/>
      <c r="GY324" s="579"/>
      <c r="GZ324" s="579"/>
      <c r="HA324" s="579"/>
      <c r="HB324" s="579"/>
      <c r="HC324" s="579"/>
      <c r="HD324" s="579"/>
      <c r="HE324" s="579"/>
      <c r="HF324" s="579"/>
      <c r="HG324" s="579"/>
      <c r="HH324" s="579"/>
      <c r="HI324" s="579"/>
      <c r="HJ324" s="579"/>
      <c r="HK324" s="579"/>
      <c r="HL324" s="579"/>
      <c r="HM324" s="579"/>
      <c r="HN324" s="579"/>
      <c r="HO324" s="579"/>
      <c r="HP324" s="579"/>
      <c r="HQ324" s="579"/>
      <c r="HR324" s="579"/>
      <c r="HS324" s="579"/>
      <c r="HT324" s="579"/>
      <c r="HU324" s="579"/>
      <c r="HV324" s="579"/>
      <c r="HW324" s="579"/>
      <c r="HX324" s="579"/>
      <c r="HY324" s="579"/>
      <c r="HZ324" s="579"/>
      <c r="IA324" s="579"/>
      <c r="IB324" s="579"/>
      <c r="IC324" s="579"/>
      <c r="ID324" s="579"/>
      <c r="IE324" s="579"/>
      <c r="IF324" s="579"/>
      <c r="IG324" s="579"/>
      <c r="IH324" s="579"/>
      <c r="II324" s="579"/>
      <c r="IJ324" s="579"/>
      <c r="IK324" s="579"/>
      <c r="IL324" s="579"/>
      <c r="IM324" s="579"/>
      <c r="IN324" s="579"/>
      <c r="IO324" s="579"/>
      <c r="IP324" s="579"/>
      <c r="IQ324" s="579"/>
      <c r="IR324" s="579"/>
      <c r="IS324" s="579"/>
      <c r="IT324" s="579"/>
      <c r="IU324" s="579"/>
      <c r="IV324" s="579"/>
      <c r="IW324" s="579"/>
      <c r="IX324" s="579"/>
      <c r="IY324" s="579"/>
      <c r="IZ324" s="579"/>
      <c r="JA324" s="579"/>
      <c r="JB324" s="579"/>
      <c r="JC324" s="579"/>
      <c r="JD324" s="579"/>
      <c r="JE324" s="579"/>
      <c r="JF324" s="579"/>
      <c r="JG324" s="579"/>
      <c r="JH324" s="579"/>
      <c r="JI324" s="579"/>
      <c r="JJ324" s="579"/>
      <c r="JK324" s="579"/>
      <c r="JL324" s="579"/>
      <c r="JM324" s="579"/>
      <c r="JN324" s="579"/>
      <c r="JO324" s="579"/>
      <c r="JP324" s="579"/>
      <c r="JQ324" s="579"/>
      <c r="JR324" s="579"/>
      <c r="JS324" s="579"/>
      <c r="JT324" s="579"/>
      <c r="JU324" s="579"/>
      <c r="JV324" s="579"/>
      <c r="JW324" s="579"/>
      <c r="JX324" s="579"/>
      <c r="JY324" s="579"/>
      <c r="JZ324" s="579"/>
      <c r="KA324" s="579"/>
      <c r="KB324" s="579"/>
      <c r="KC324" s="579"/>
      <c r="KD324" s="579"/>
      <c r="KE324" s="579"/>
      <c r="KF324" s="579"/>
      <c r="KG324" s="579"/>
      <c r="KH324" s="579"/>
      <c r="KI324" s="579"/>
      <c r="KJ324" s="579"/>
      <c r="KK324" s="579"/>
      <c r="KL324" s="579"/>
      <c r="KM324" s="579"/>
      <c r="KN324" s="579"/>
      <c r="KO324" s="579"/>
      <c r="KP324" s="579"/>
      <c r="KQ324" s="579"/>
      <c r="KR324" s="579"/>
      <c r="KS324" s="579"/>
      <c r="KT324" s="579"/>
      <c r="KU324" s="579"/>
      <c r="KV324" s="579"/>
      <c r="KW324" s="579"/>
      <c r="KX324" s="579"/>
      <c r="KY324" s="579"/>
      <c r="KZ324" s="579"/>
      <c r="LA324" s="579"/>
      <c r="LB324" s="579"/>
      <c r="LC324" s="579"/>
      <c r="LD324" s="579"/>
      <c r="LE324" s="579"/>
      <c r="LF324" s="579"/>
      <c r="LG324" s="579"/>
      <c r="LH324" s="579"/>
      <c r="LI324" s="579"/>
      <c r="LJ324" s="579"/>
      <c r="LK324" s="579"/>
      <c r="LL324" s="579"/>
      <c r="LM324" s="579"/>
      <c r="LN324" s="579"/>
      <c r="LO324" s="579"/>
      <c r="LP324" s="579"/>
      <c r="LQ324" s="579"/>
      <c r="LR324" s="579"/>
      <c r="LS324" s="579"/>
      <c r="LT324" s="579"/>
      <c r="LU324" s="579"/>
      <c r="LV324" s="579"/>
      <c r="LW324" s="579"/>
      <c r="LX324" s="579"/>
      <c r="LY324" s="579"/>
      <c r="LZ324" s="579"/>
      <c r="MA324" s="579"/>
      <c r="MB324" s="579"/>
      <c r="MC324" s="579"/>
      <c r="MD324" s="579"/>
      <c r="ME324" s="579"/>
      <c r="MF324" s="579"/>
      <c r="MG324" s="579"/>
      <c r="MH324" s="579"/>
      <c r="MI324" s="579"/>
      <c r="MJ324" s="579"/>
      <c r="MK324" s="579"/>
      <c r="ML324" s="579"/>
      <c r="MM324" s="579"/>
      <c r="MN324" s="579"/>
      <c r="MO324" s="579"/>
      <c r="MP324" s="579"/>
      <c r="MQ324" s="579"/>
      <c r="MR324" s="579"/>
      <c r="MS324" s="579"/>
      <c r="MT324" s="579"/>
      <c r="MU324" s="579"/>
      <c r="MV324" s="579"/>
      <c r="MW324" s="579"/>
      <c r="MX324" s="579"/>
      <c r="MY324" s="579"/>
      <c r="MZ324" s="579"/>
      <c r="NA324" s="579"/>
      <c r="NB324" s="579"/>
      <c r="NC324" s="579"/>
      <c r="ND324" s="579"/>
      <c r="NE324" s="579"/>
      <c r="NF324" s="579"/>
      <c r="NG324" s="579"/>
      <c r="NH324" s="579"/>
      <c r="NI324" s="579"/>
      <c r="NJ324" s="579"/>
      <c r="NK324" s="579"/>
      <c r="NL324" s="579"/>
      <c r="NM324" s="579"/>
      <c r="NN324" s="579"/>
      <c r="NO324" s="579"/>
      <c r="NP324" s="579"/>
      <c r="NQ324" s="579"/>
      <c r="NR324" s="579"/>
      <c r="NS324" s="579"/>
      <c r="NT324" s="579"/>
      <c r="NU324" s="579"/>
      <c r="NV324" s="579"/>
      <c r="NW324" s="579"/>
      <c r="NX324" s="579"/>
      <c r="NY324" s="579"/>
      <c r="NZ324" s="579"/>
      <c r="OA324" s="579"/>
      <c r="OB324" s="579"/>
      <c r="OC324" s="579"/>
      <c r="OD324" s="579"/>
      <c r="OE324" s="579"/>
      <c r="OF324" s="579"/>
      <c r="OG324" s="579"/>
      <c r="OH324" s="579"/>
      <c r="OI324" s="579"/>
      <c r="OJ324" s="579"/>
      <c r="OK324" s="579"/>
      <c r="OL324" s="579"/>
      <c r="OM324" s="579"/>
      <c r="ON324" s="579"/>
      <c r="OO324" s="579"/>
      <c r="OP324" s="579"/>
      <c r="OQ324" s="579"/>
      <c r="OR324" s="573"/>
      <c r="OS324" s="573"/>
      <c r="OT324" s="573"/>
      <c r="OU324" s="573"/>
      <c r="OV324" s="573"/>
      <c r="OW324" s="273"/>
      <c r="OX324" s="273"/>
      <c r="OY324" s="573"/>
      <c r="OZ324" s="573"/>
      <c r="PA324" s="573"/>
      <c r="PB324" s="573"/>
      <c r="PC324" s="573"/>
      <c r="PD324" s="573"/>
      <c r="PE324" s="573"/>
      <c r="PF324" s="573"/>
      <c r="PG324" s="573"/>
      <c r="PH324" s="573"/>
      <c r="PI324" s="573"/>
      <c r="PJ324" s="573"/>
      <c r="PK324" s="573"/>
      <c r="PL324" s="573"/>
      <c r="PM324" s="573"/>
      <c r="PN324" s="573"/>
      <c r="PO324" s="573"/>
      <c r="PP324" s="573"/>
      <c r="PQ324" s="573"/>
      <c r="PR324" s="573"/>
      <c r="PS324" s="573"/>
      <c r="PT324" s="573"/>
      <c r="PU324" s="573"/>
      <c r="PV324" s="573"/>
      <c r="PW324" s="573"/>
      <c r="PX324" s="573"/>
      <c r="PY324" s="573"/>
      <c r="PZ324" s="573"/>
      <c r="QA324" s="573"/>
      <c r="QB324" s="573"/>
      <c r="QC324" s="573"/>
      <c r="QD324" s="573"/>
      <c r="QE324" s="573"/>
      <c r="QF324" s="573"/>
      <c r="QG324" s="573"/>
      <c r="QH324" s="573"/>
      <c r="QI324" s="573"/>
      <c r="QJ324" s="573"/>
      <c r="QK324" s="573"/>
      <c r="QL324" s="573"/>
      <c r="QM324" s="573"/>
      <c r="QN324" s="573"/>
      <c r="QO324" s="573"/>
      <c r="QP324" s="573"/>
      <c r="QQ324" s="573"/>
      <c r="QR324" s="573"/>
      <c r="QS324" s="573"/>
      <c r="QT324" s="573"/>
      <c r="QU324" s="573"/>
      <c r="QV324" s="573"/>
      <c r="QW324" s="573"/>
      <c r="QX324" s="573"/>
      <c r="QY324" s="573"/>
      <c r="QZ324" s="573"/>
      <c r="RA324" s="573"/>
      <c r="RB324" s="573"/>
      <c r="RC324" s="573"/>
      <c r="RD324" s="573"/>
      <c r="RE324" s="573"/>
      <c r="RF324" s="573"/>
      <c r="RG324" s="573"/>
      <c r="RH324" s="573"/>
      <c r="RI324" s="573"/>
      <c r="RJ324" s="573"/>
      <c r="RK324" s="573"/>
      <c r="RL324" s="573"/>
      <c r="RM324" s="573"/>
      <c r="RN324" s="573"/>
      <c r="RO324" s="573"/>
      <c r="RP324" s="573"/>
      <c r="RQ324" s="573"/>
      <c r="RR324" s="573"/>
      <c r="RS324" s="573"/>
      <c r="RT324" s="573"/>
      <c r="RU324" s="573"/>
      <c r="RV324" s="573"/>
      <c r="RW324" s="573"/>
      <c r="RX324" s="573"/>
      <c r="RY324" s="573"/>
      <c r="RZ324" s="573"/>
      <c r="SA324" s="573"/>
      <c r="SB324" s="573"/>
      <c r="SC324" s="573"/>
      <c r="SD324" s="573"/>
      <c r="SE324" s="573"/>
      <c r="SF324" s="573"/>
      <c r="SG324" s="573"/>
      <c r="SH324" s="573"/>
      <c r="SI324" s="573"/>
      <c r="SJ324" s="573"/>
      <c r="SK324" s="573"/>
      <c r="SL324" s="573"/>
      <c r="SM324" s="573"/>
      <c r="SN324" s="573"/>
      <c r="SO324" s="573"/>
      <c r="SP324" s="573"/>
      <c r="SQ324" s="573"/>
      <c r="SR324" s="573"/>
      <c r="SS324" s="573"/>
      <c r="ST324" s="573"/>
      <c r="SU324" s="573"/>
      <c r="SV324" s="573"/>
      <c r="SW324" s="573"/>
      <c r="SX324" s="573"/>
      <c r="SY324" s="573"/>
      <c r="SZ324" s="573"/>
      <c r="TA324" s="573"/>
      <c r="TB324" s="573"/>
      <c r="TC324" s="573"/>
      <c r="TD324" s="573"/>
      <c r="TE324" s="573"/>
      <c r="TF324" s="573"/>
      <c r="TG324" s="573"/>
      <c r="TH324" s="573"/>
      <c r="TI324" s="573"/>
      <c r="TJ324" s="573"/>
      <c r="TK324" s="573"/>
      <c r="TL324" s="573"/>
      <c r="TM324" s="573"/>
      <c r="TN324" s="573"/>
      <c r="TO324" s="573"/>
      <c r="TP324" s="573"/>
      <c r="TQ324" s="573"/>
      <c r="TR324" s="573"/>
      <c r="TS324" s="573"/>
      <c r="TT324" s="573"/>
      <c r="TU324" s="573"/>
      <c r="TV324" s="573"/>
      <c r="TW324" s="573"/>
      <c r="TX324" s="573"/>
      <c r="TY324" s="573"/>
      <c r="TZ324" s="573"/>
      <c r="UA324" s="573"/>
      <c r="UB324" s="573"/>
      <c r="UC324" s="573"/>
      <c r="UD324" s="573"/>
      <c r="UE324" s="573"/>
      <c r="UF324" s="573"/>
      <c r="UG324" s="573"/>
      <c r="UH324" s="573"/>
      <c r="UI324" s="573"/>
      <c r="UJ324" s="573"/>
      <c r="UK324" s="573"/>
      <c r="UL324" s="573"/>
      <c r="UM324" s="573"/>
      <c r="UN324" s="573"/>
      <c r="UO324" s="573"/>
      <c r="UP324" s="573"/>
      <c r="UQ324" s="573"/>
      <c r="UR324" s="573"/>
      <c r="US324" s="573"/>
      <c r="UT324" s="573"/>
      <c r="UU324" s="573"/>
      <c r="UV324" s="573"/>
      <c r="UW324" s="573"/>
      <c r="UX324" s="573"/>
      <c r="UY324" s="573"/>
      <c r="UZ324" s="573"/>
      <c r="VA324" s="573"/>
      <c r="VB324" s="573"/>
      <c r="VC324" s="573"/>
      <c r="VD324" s="573"/>
      <c r="VE324" s="573"/>
      <c r="VF324" s="573"/>
      <c r="VG324" s="573"/>
      <c r="VH324" s="573"/>
      <c r="VI324" s="573"/>
      <c r="VJ324" s="573"/>
      <c r="VK324" s="573"/>
      <c r="VL324" s="573"/>
      <c r="VM324" s="573"/>
      <c r="VN324" s="573"/>
      <c r="VO324" s="573"/>
      <c r="VP324" s="573"/>
      <c r="VQ324" s="573"/>
      <c r="VR324" s="573"/>
      <c r="VS324" s="573"/>
      <c r="VT324" s="573"/>
      <c r="VU324" s="573"/>
      <c r="VV324" s="573"/>
      <c r="VW324" s="573"/>
      <c r="VX324" s="573"/>
      <c r="VY324" s="573"/>
      <c r="VZ324" s="573"/>
      <c r="WA324" s="573"/>
      <c r="WB324" s="573"/>
      <c r="WC324" s="573"/>
      <c r="WD324" s="573"/>
      <c r="WE324" s="573"/>
      <c r="WF324" s="573"/>
      <c r="WG324" s="573"/>
      <c r="WH324" s="573"/>
      <c r="WI324" s="573"/>
      <c r="WJ324" s="573"/>
      <c r="WK324" s="573"/>
      <c r="WL324" s="573"/>
      <c r="WM324" s="573"/>
      <c r="WN324" s="573"/>
      <c r="WO324" s="573"/>
      <c r="WP324" s="573"/>
      <c r="WQ324" s="573"/>
      <c r="WR324" s="573"/>
      <c r="WS324" s="573"/>
      <c r="WT324" s="573"/>
      <c r="WU324" s="573"/>
      <c r="WV324" s="573"/>
      <c r="WW324" s="573"/>
      <c r="WX324" s="573"/>
      <c r="WY324" s="573"/>
      <c r="WZ324" s="573"/>
      <c r="XA324" s="573"/>
      <c r="XB324" s="573"/>
      <c r="XC324" s="573"/>
      <c r="XD324" s="573"/>
      <c r="XE324" s="573"/>
      <c r="XF324" s="573"/>
      <c r="XG324" s="573"/>
      <c r="XH324" s="573"/>
      <c r="XI324" s="573"/>
      <c r="XJ324" s="573"/>
      <c r="XK324" s="573"/>
      <c r="XL324" s="573"/>
      <c r="XM324" s="573"/>
      <c r="XN324" s="573"/>
      <c r="XO324" s="573"/>
      <c r="XP324" s="573"/>
      <c r="XQ324" s="573"/>
      <c r="XR324" s="573"/>
      <c r="XS324" s="573"/>
      <c r="XT324" s="573"/>
      <c r="XU324" s="573"/>
      <c r="XV324" s="573"/>
      <c r="XW324" s="573"/>
      <c r="XX324" s="573"/>
      <c r="XY324" s="573"/>
      <c r="XZ324" s="573"/>
      <c r="YA324" s="573"/>
      <c r="YB324" s="573"/>
      <c r="YC324" s="573"/>
      <c r="YD324" s="573"/>
      <c r="YE324" s="573"/>
      <c r="YF324" s="573"/>
      <c r="YG324" s="573"/>
      <c r="YH324" s="573"/>
      <c r="YI324" s="573"/>
      <c r="YJ324" s="573"/>
      <c r="YK324" s="573"/>
      <c r="YL324" s="573"/>
      <c r="YM324" s="573"/>
      <c r="YN324" s="573"/>
      <c r="YO324" s="573"/>
      <c r="YP324" s="573"/>
      <c r="YQ324" s="573"/>
      <c r="YR324" s="573"/>
      <c r="YS324" s="573"/>
      <c r="YT324" s="573"/>
      <c r="YU324" s="573"/>
      <c r="YV324" s="573"/>
      <c r="YW324" s="573"/>
      <c r="YX324" s="573"/>
      <c r="YY324" s="573"/>
      <c r="YZ324" s="573"/>
      <c r="ZA324" s="573"/>
      <c r="ZB324" s="573"/>
      <c r="ZC324" s="573"/>
      <c r="ZD324" s="573"/>
      <c r="ZE324" s="573"/>
      <c r="ZF324" s="573"/>
      <c r="ZG324" s="573"/>
      <c r="ZH324" s="573"/>
      <c r="ZI324" s="573"/>
      <c r="ZJ324" s="573"/>
      <c r="ZK324" s="573"/>
      <c r="ZL324" s="573"/>
      <c r="ZM324" s="573"/>
      <c r="ZN324" s="573"/>
      <c r="ZO324" s="573"/>
      <c r="ZP324" s="573"/>
      <c r="ZQ324" s="573"/>
      <c r="ZR324" s="573"/>
      <c r="ZS324" s="573"/>
      <c r="ZT324" s="573"/>
      <c r="ZU324" s="573"/>
      <c r="ZV324" s="573"/>
      <c r="ZW324" s="573"/>
      <c r="ZX324" s="573"/>
      <c r="ZY324" s="573"/>
      <c r="ZZ324" s="573"/>
      <c r="AAA324" s="573"/>
      <c r="AAB324" s="573"/>
      <c r="AAC324" s="573"/>
      <c r="AAD324" s="573"/>
      <c r="AAE324" s="573"/>
      <c r="AAF324" s="573"/>
      <c r="AAG324" s="573"/>
      <c r="AAH324" s="573"/>
      <c r="AAI324" s="573"/>
      <c r="AAJ324" s="573"/>
      <c r="AAK324" s="573"/>
      <c r="AAL324" s="573"/>
      <c r="AAM324" s="573"/>
      <c r="AAN324" s="573"/>
      <c r="AAO324" s="573"/>
      <c r="AAP324" s="573"/>
      <c r="AAQ324" s="573"/>
      <c r="AAR324" s="573"/>
      <c r="AAS324" s="573"/>
      <c r="AAT324" s="573"/>
      <c r="AAU324" s="573"/>
      <c r="AAV324" s="573"/>
      <c r="AAW324" s="573"/>
      <c r="AAX324" s="573"/>
      <c r="AAY324" s="573"/>
      <c r="AAZ324" s="573"/>
      <c r="ABA324" s="573"/>
      <c r="ABB324" s="573"/>
      <c r="ABC324" s="573"/>
      <c r="ABD324" s="573"/>
      <c r="ABE324" s="573"/>
      <c r="ABF324" s="573"/>
      <c r="ABG324" s="573"/>
      <c r="ABH324" s="573"/>
      <c r="ABI324" s="573"/>
      <c r="ABJ324" s="573"/>
      <c r="ABK324" s="573"/>
      <c r="ABL324" s="573"/>
      <c r="ABM324" s="573"/>
      <c r="ABN324" s="573"/>
      <c r="ABO324" s="573"/>
      <c r="ABP324" s="573"/>
      <c r="ABQ324" s="573"/>
      <c r="ABR324" s="573"/>
      <c r="ABS324" s="573"/>
      <c r="ABT324" s="573"/>
      <c r="ABU324" s="573"/>
      <c r="ABV324" s="573"/>
      <c r="ABW324" s="573"/>
      <c r="ABX324" s="573"/>
      <c r="ABY324" s="573"/>
      <c r="ABZ324" s="573"/>
      <c r="ACA324" s="573"/>
      <c r="ACB324" s="573"/>
      <c r="ACC324" s="573"/>
      <c r="ACD324" s="573"/>
      <c r="ACE324" s="573"/>
      <c r="ACF324" s="573"/>
      <c r="ACG324" s="573"/>
      <c r="ACH324" s="573"/>
      <c r="ACI324" s="573"/>
      <c r="ACJ324" s="573"/>
      <c r="ACK324" s="573"/>
      <c r="ACL324" s="573"/>
      <c r="ACM324" s="573"/>
      <c r="ACN324" s="573"/>
      <c r="ACO324" s="573"/>
      <c r="ACP324" s="573"/>
      <c r="ACQ324" s="573"/>
      <c r="ACR324" s="573"/>
      <c r="ACS324" s="573"/>
      <c r="ACT324" s="573"/>
      <c r="ACU324" s="573"/>
      <c r="ACV324" s="573"/>
      <c r="ACW324" s="573"/>
      <c r="ACX324" s="573"/>
      <c r="ACY324" s="573"/>
      <c r="ACZ324" s="573"/>
      <c r="ADA324" s="573"/>
      <c r="ADB324" s="573"/>
      <c r="ADC324" s="573"/>
      <c r="ADD324" s="573"/>
      <c r="ADE324" s="573"/>
      <c r="ADF324" s="573"/>
      <c r="ADG324" s="573"/>
      <c r="ADH324" s="573"/>
      <c r="ADI324" s="573"/>
      <c r="ADJ324" s="573"/>
      <c r="ADK324" s="573"/>
      <c r="ADL324" s="573"/>
      <c r="ADM324" s="573"/>
      <c r="ADN324" s="573"/>
      <c r="ADO324" s="573"/>
      <c r="ADP324" s="573"/>
      <c r="ADQ324" s="573"/>
      <c r="ADR324" s="573"/>
      <c r="ADS324" s="573"/>
      <c r="ADT324" s="573"/>
      <c r="ADU324" s="573"/>
      <c r="ADV324" s="573"/>
      <c r="ADW324" s="573"/>
      <c r="ADX324" s="573"/>
      <c r="ADY324" s="573"/>
      <c r="ADZ324" s="573"/>
      <c r="AEA324" s="573"/>
      <c r="AEB324" s="573"/>
      <c r="AEC324" s="573"/>
      <c r="AED324" s="573"/>
      <c r="AEE324" s="573"/>
      <c r="AEF324" s="573"/>
      <c r="AEG324" s="573"/>
      <c r="AEH324" s="573"/>
      <c r="AEI324" s="573"/>
      <c r="AEJ324" s="573"/>
      <c r="AEK324" s="573"/>
      <c r="AEL324" s="573"/>
      <c r="AEM324" s="573"/>
      <c r="AEN324" s="573"/>
      <c r="AEO324" s="573"/>
      <c r="AEP324" s="573"/>
      <c r="AEQ324" s="573"/>
      <c r="AER324" s="573"/>
      <c r="AES324" s="573"/>
      <c r="AET324" s="573"/>
      <c r="AEU324" s="573"/>
      <c r="AEV324" s="573"/>
      <c r="AEW324" s="573"/>
      <c r="AEX324" s="573"/>
      <c r="AEY324" s="573"/>
      <c r="AEZ324" s="573"/>
      <c r="AFA324" s="573"/>
      <c r="AFB324" s="573"/>
      <c r="AFC324" s="573"/>
      <c r="AFD324" s="573"/>
      <c r="AFE324" s="573"/>
      <c r="AFF324" s="573"/>
      <c r="AFG324" s="573"/>
      <c r="AFH324" s="573"/>
      <c r="AFI324" s="573"/>
      <c r="AFJ324" s="573"/>
      <c r="AFK324" s="573"/>
      <c r="AFL324" s="573"/>
      <c r="AFM324" s="573"/>
      <c r="AFN324" s="573"/>
      <c r="AFO324" s="573"/>
      <c r="AFP324" s="573"/>
      <c r="AFQ324" s="573"/>
      <c r="AFR324" s="573"/>
      <c r="AFS324" s="573"/>
      <c r="AFT324" s="573"/>
    </row>
    <row r="325" spans="1:852" s="291" customFormat="1">
      <c r="A325" s="383" t="s">
        <v>9471</v>
      </c>
      <c r="B325" s="822" t="s">
        <v>10764</v>
      </c>
      <c r="C325" s="840" t="str">
        <f>IF(Severity!F325&gt;=0.5,"YES","NO")</f>
        <v>YES</v>
      </c>
      <c r="D325" s="840" t="str">
        <f>IF(Severity!G325&gt;=0.5,"YES","NO")</f>
        <v>NO</v>
      </c>
      <c r="E325" s="573">
        <v>4</v>
      </c>
      <c r="F325" s="574">
        <v>2</v>
      </c>
      <c r="G325" s="584" t="s">
        <v>9472</v>
      </c>
      <c r="H325" s="574" t="s">
        <v>226</v>
      </c>
      <c r="I325" s="574" t="s">
        <v>455</v>
      </c>
      <c r="J325" s="574">
        <v>4</v>
      </c>
      <c r="K325" s="578" t="s">
        <v>455</v>
      </c>
      <c r="L325" s="573"/>
      <c r="M325" s="573"/>
      <c r="N325" s="574"/>
      <c r="O325" s="838" t="s">
        <v>455</v>
      </c>
      <c r="P325" s="573"/>
      <c r="Q325" s="573"/>
      <c r="R325" s="574"/>
      <c r="S325" s="578" t="s">
        <v>908</v>
      </c>
      <c r="T325" s="574">
        <v>21</v>
      </c>
      <c r="U325" s="573">
        <v>29.96</v>
      </c>
      <c r="V325" s="573">
        <v>8.6300000000000008</v>
      </c>
      <c r="W325" s="573"/>
      <c r="X325" s="573"/>
      <c r="Y325" s="573"/>
      <c r="Z325" s="573"/>
      <c r="AA325" s="573"/>
      <c r="AB325" s="573"/>
      <c r="AC325" s="573"/>
      <c r="AD325" s="573"/>
      <c r="AE325" s="573"/>
      <c r="AF325" s="573"/>
      <c r="AG325" s="573"/>
      <c r="AH325" s="573"/>
      <c r="AI325" s="574">
        <v>76</v>
      </c>
      <c r="AJ325" s="583">
        <f t="shared" ref="AJ325:AJ328" si="84">AI325-J325</f>
        <v>72</v>
      </c>
      <c r="AK325" s="578" t="s">
        <v>455</v>
      </c>
      <c r="AL325" s="584" t="s">
        <v>2392</v>
      </c>
      <c r="AM325" s="574" t="s">
        <v>226</v>
      </c>
      <c r="AN325" s="573" t="s">
        <v>455</v>
      </c>
      <c r="AO325" s="573">
        <v>5</v>
      </c>
      <c r="AP325" s="838" t="s">
        <v>455</v>
      </c>
      <c r="AQ325" s="573"/>
      <c r="AR325" s="573"/>
      <c r="AS325" s="573"/>
      <c r="AT325" s="838" t="s">
        <v>455</v>
      </c>
      <c r="AU325" s="578"/>
      <c r="AV325" s="573"/>
      <c r="AW325" s="573"/>
      <c r="AX325" s="573" t="s">
        <v>908</v>
      </c>
      <c r="AY325" s="573">
        <v>21</v>
      </c>
      <c r="AZ325" s="573">
        <v>31.14</v>
      </c>
      <c r="BA325" s="573">
        <v>10.17</v>
      </c>
      <c r="BB325" s="573"/>
      <c r="BC325" s="573"/>
      <c r="BD325" s="573"/>
      <c r="BE325" s="573"/>
      <c r="BF325" s="573"/>
      <c r="BG325" s="573"/>
      <c r="BH325" s="573"/>
      <c r="BI325" s="573"/>
      <c r="BJ325" s="573"/>
      <c r="BK325" s="573"/>
      <c r="BL325" s="573"/>
      <c r="BM325" s="573"/>
      <c r="BN325" s="573">
        <v>74</v>
      </c>
      <c r="BO325" s="574">
        <f t="shared" ref="BO325:BO328" si="85">BN325-AO325</f>
        <v>69</v>
      </c>
      <c r="BP325" s="574" t="s">
        <v>455</v>
      </c>
      <c r="BQ325" s="573"/>
      <c r="BR325" s="573" t="s">
        <v>455</v>
      </c>
      <c r="BS325" s="573"/>
      <c r="BT325" s="573"/>
      <c r="BU325" s="573"/>
      <c r="BV325" s="573"/>
      <c r="BW325" s="573"/>
      <c r="BX325" s="573"/>
      <c r="BY325" s="573"/>
      <c r="BZ325" s="573"/>
      <c r="CA325" s="573"/>
      <c r="CB325" s="573"/>
      <c r="CC325" s="573"/>
      <c r="CD325" s="573"/>
      <c r="CE325" s="573"/>
      <c r="CF325" s="573"/>
      <c r="CG325" s="573"/>
      <c r="CH325" s="573"/>
      <c r="CI325" s="573"/>
      <c r="CJ325" s="573"/>
      <c r="CK325" s="573"/>
      <c r="CL325" s="573"/>
      <c r="CM325" s="573"/>
      <c r="CN325" s="573"/>
      <c r="CO325" s="573"/>
      <c r="CP325" s="573"/>
      <c r="CQ325" s="573"/>
      <c r="CR325" s="573"/>
      <c r="CS325" s="573"/>
      <c r="CT325" s="578"/>
      <c r="CU325" s="574"/>
      <c r="CV325" s="573"/>
      <c r="CW325" s="574"/>
      <c r="CX325" s="95"/>
      <c r="CY325" s="573"/>
      <c r="CZ325" s="573"/>
      <c r="DA325" s="573"/>
      <c r="DB325" s="573"/>
      <c r="DC325" s="573"/>
      <c r="DD325" s="573"/>
      <c r="DE325" s="573"/>
      <c r="DF325" s="573"/>
      <c r="DG325" s="573"/>
      <c r="DH325" s="573"/>
      <c r="DI325" s="573"/>
      <c r="DJ325" s="573"/>
      <c r="DK325" s="573"/>
      <c r="DL325" s="573"/>
      <c r="DM325" s="573"/>
      <c r="DN325" s="573"/>
      <c r="DO325" s="573"/>
      <c r="DP325" s="573"/>
      <c r="DQ325" s="573"/>
      <c r="DR325" s="573"/>
      <c r="DS325" s="573"/>
      <c r="DT325" s="573"/>
      <c r="DU325" s="573"/>
      <c r="DV325" s="573"/>
      <c r="DW325" s="573"/>
      <c r="DX325" s="573"/>
      <c r="DY325" s="573"/>
      <c r="DZ325" s="573"/>
      <c r="EA325" s="573"/>
      <c r="EB325" s="574"/>
      <c r="EC325" s="573"/>
      <c r="ED325" s="573"/>
      <c r="EE325" s="573"/>
      <c r="EF325" s="573"/>
      <c r="EG325" s="573"/>
      <c r="EH325" s="573"/>
      <c r="EI325" s="573"/>
      <c r="EJ325" s="573"/>
      <c r="EK325" s="573"/>
      <c r="EL325" s="573"/>
      <c r="EM325" s="573"/>
      <c r="EN325" s="573"/>
      <c r="EO325" s="573"/>
      <c r="EP325" s="573"/>
      <c r="EQ325" s="573"/>
      <c r="ER325" s="573"/>
      <c r="ES325" s="573"/>
      <c r="ET325" s="573"/>
      <c r="EU325" s="573"/>
      <c r="EV325" s="573"/>
      <c r="EW325" s="573"/>
      <c r="EX325" s="573"/>
      <c r="EY325" s="573"/>
      <c r="EZ325" s="573"/>
      <c r="FA325" s="573"/>
      <c r="FB325" s="573"/>
      <c r="FC325" s="573"/>
      <c r="FD325" s="573"/>
      <c r="FE325" s="573"/>
      <c r="FF325" s="573"/>
      <c r="FG325" s="573"/>
      <c r="FH325" s="573"/>
      <c r="FI325" s="573"/>
      <c r="FJ325" s="573"/>
      <c r="FK325" s="573"/>
      <c r="FL325" s="573"/>
      <c r="FM325" s="573"/>
      <c r="FN325" s="573"/>
      <c r="FO325" s="573"/>
      <c r="FP325" s="573"/>
      <c r="FQ325" s="573"/>
      <c r="FR325" s="573"/>
      <c r="FS325" s="573"/>
      <c r="FT325" s="573"/>
      <c r="FU325" s="573"/>
      <c r="FV325" s="573"/>
      <c r="FW325" s="573"/>
      <c r="FX325" s="573"/>
      <c r="FY325" s="573"/>
      <c r="FZ325" s="573"/>
      <c r="GA325" s="573"/>
      <c r="GB325" s="573"/>
      <c r="GC325" s="573"/>
      <c r="GD325" s="573"/>
      <c r="GE325" s="573"/>
      <c r="GF325" s="573"/>
      <c r="GG325" s="573"/>
      <c r="GH325" s="573"/>
      <c r="GI325" s="573"/>
      <c r="GJ325" s="573"/>
      <c r="GK325" s="573"/>
      <c r="GL325" s="573"/>
      <c r="GM325" s="573"/>
      <c r="GN325" s="573"/>
      <c r="GO325" s="573"/>
      <c r="GP325" s="573"/>
      <c r="GQ325" s="573"/>
      <c r="GR325" s="573"/>
      <c r="GS325" s="573"/>
      <c r="GT325" s="573"/>
      <c r="GU325" s="573"/>
      <c r="GV325" s="573"/>
      <c r="GW325" s="573"/>
      <c r="GX325" s="573"/>
      <c r="GY325" s="573"/>
      <c r="GZ325" s="573"/>
      <c r="HA325" s="573"/>
      <c r="HB325" s="573"/>
      <c r="HC325" s="573"/>
      <c r="HD325" s="573"/>
      <c r="HE325" s="573"/>
      <c r="HF325" s="573"/>
      <c r="HG325" s="573"/>
      <c r="HH325" s="573"/>
      <c r="HI325" s="573"/>
      <c r="HJ325" s="573"/>
      <c r="HK325" s="573"/>
      <c r="HL325" s="573"/>
      <c r="HM325" s="573"/>
      <c r="HN325" s="573"/>
      <c r="HO325" s="573"/>
      <c r="HP325" s="573"/>
      <c r="HQ325" s="573"/>
      <c r="HR325" s="573"/>
      <c r="HS325" s="573"/>
      <c r="HT325" s="573"/>
      <c r="HU325" s="573"/>
      <c r="HV325" s="573"/>
      <c r="HW325" s="573"/>
      <c r="HX325" s="573"/>
      <c r="HY325" s="573"/>
      <c r="HZ325" s="573"/>
      <c r="IA325" s="573"/>
      <c r="IB325" s="573"/>
      <c r="IC325" s="573"/>
      <c r="ID325" s="573"/>
      <c r="IE325" s="573"/>
      <c r="IF325" s="573"/>
      <c r="IG325" s="573"/>
      <c r="IH325" s="573"/>
      <c r="II325" s="573"/>
      <c r="IJ325" s="573"/>
      <c r="IK325" s="573"/>
      <c r="IL325" s="573"/>
      <c r="IM325" s="573"/>
      <c r="IN325" s="573"/>
      <c r="IO325" s="573"/>
      <c r="IP325" s="573"/>
      <c r="IQ325" s="573"/>
      <c r="IR325" s="573"/>
      <c r="IS325" s="573"/>
      <c r="IT325" s="573"/>
      <c r="IU325" s="573"/>
      <c r="IV325" s="573"/>
      <c r="IW325" s="573"/>
      <c r="IX325" s="573"/>
      <c r="IY325" s="573"/>
      <c r="IZ325" s="573"/>
      <c r="JA325" s="573"/>
      <c r="JB325" s="573"/>
      <c r="JC325" s="573"/>
      <c r="JD325" s="573"/>
      <c r="JE325" s="573"/>
      <c r="JF325" s="573"/>
      <c r="JG325" s="573"/>
      <c r="JH325" s="573"/>
      <c r="JI325" s="573"/>
      <c r="JJ325" s="573"/>
      <c r="JK325" s="573"/>
      <c r="JL325" s="573"/>
      <c r="JM325" s="573"/>
      <c r="JN325" s="573"/>
      <c r="JO325" s="573"/>
      <c r="JP325" s="573"/>
      <c r="JQ325" s="573"/>
      <c r="JR325" s="573"/>
      <c r="JS325" s="573"/>
      <c r="JT325" s="573"/>
      <c r="JU325" s="573"/>
      <c r="JV325" s="573"/>
      <c r="JW325" s="573"/>
      <c r="JX325" s="573"/>
      <c r="JY325" s="573"/>
      <c r="JZ325" s="573"/>
      <c r="KA325" s="573"/>
      <c r="KB325" s="573"/>
      <c r="KC325" s="573"/>
      <c r="KD325" s="573"/>
      <c r="KE325" s="573"/>
      <c r="KF325" s="573"/>
      <c r="KG325" s="573"/>
      <c r="KH325" s="573"/>
      <c r="KI325" s="573"/>
      <c r="KJ325" s="573"/>
      <c r="KK325" s="573"/>
      <c r="KL325" s="573"/>
      <c r="KM325" s="573"/>
      <c r="KN325" s="573"/>
      <c r="KO325" s="573"/>
      <c r="KP325" s="573"/>
      <c r="KQ325" s="573"/>
      <c r="KR325" s="573"/>
      <c r="KS325" s="573"/>
      <c r="KT325" s="573"/>
      <c r="KU325" s="573"/>
      <c r="KV325" s="573"/>
      <c r="KW325" s="573"/>
      <c r="KX325" s="573"/>
      <c r="KY325" s="573"/>
      <c r="KZ325" s="573"/>
      <c r="LA325" s="573"/>
      <c r="LB325" s="573"/>
      <c r="LC325" s="573"/>
      <c r="LD325" s="573"/>
      <c r="LE325" s="573"/>
      <c r="LF325" s="573"/>
      <c r="LG325" s="573"/>
      <c r="LH325" s="573"/>
      <c r="LI325" s="573"/>
      <c r="LJ325" s="573"/>
      <c r="LK325" s="573"/>
      <c r="LL325" s="573"/>
      <c r="LM325" s="573"/>
      <c r="LN325" s="573"/>
      <c r="LO325" s="573"/>
      <c r="LP325" s="573"/>
      <c r="LQ325" s="573"/>
      <c r="LR325" s="573"/>
      <c r="LS325" s="573"/>
      <c r="LT325" s="573"/>
      <c r="LU325" s="573"/>
      <c r="LV325" s="573"/>
      <c r="LW325" s="573"/>
      <c r="LX325" s="573"/>
      <c r="LY325" s="573"/>
      <c r="LZ325" s="573"/>
      <c r="MA325" s="573"/>
      <c r="MB325" s="573"/>
      <c r="MC325" s="573"/>
      <c r="MD325" s="573"/>
      <c r="ME325" s="573"/>
      <c r="MF325" s="573"/>
      <c r="MG325" s="573"/>
      <c r="MH325" s="573"/>
      <c r="MI325" s="573"/>
      <c r="MJ325" s="573"/>
      <c r="MK325" s="573"/>
      <c r="ML325" s="573"/>
      <c r="MM325" s="573"/>
      <c r="MN325" s="573"/>
      <c r="MO325" s="573"/>
      <c r="MP325" s="573"/>
      <c r="MQ325" s="573"/>
      <c r="MR325" s="573"/>
      <c r="MS325" s="573"/>
      <c r="MT325" s="573"/>
      <c r="MU325" s="573"/>
      <c r="MV325" s="573"/>
      <c r="MW325" s="573"/>
      <c r="MX325" s="573"/>
      <c r="MY325" s="573"/>
      <c r="MZ325" s="573"/>
      <c r="NA325" s="573"/>
      <c r="NB325" s="573"/>
      <c r="NC325" s="573"/>
      <c r="ND325" s="573"/>
      <c r="NE325" s="573"/>
      <c r="NF325" s="573"/>
      <c r="NG325" s="573"/>
      <c r="NH325" s="573"/>
      <c r="NI325" s="573"/>
      <c r="NJ325" s="573"/>
      <c r="NK325" s="573"/>
      <c r="NL325" s="573"/>
      <c r="NM325" s="573"/>
      <c r="NN325" s="573"/>
      <c r="NO325" s="573"/>
      <c r="NP325" s="573"/>
      <c r="NQ325" s="573"/>
      <c r="NR325" s="573"/>
      <c r="NS325" s="573"/>
      <c r="NT325" s="573"/>
      <c r="NU325" s="573"/>
      <c r="NV325" s="573"/>
      <c r="NW325" s="573"/>
      <c r="NX325" s="573"/>
      <c r="NY325" s="573"/>
      <c r="NZ325" s="573"/>
      <c r="OA325" s="573"/>
      <c r="OB325" s="573"/>
      <c r="OC325" s="573"/>
      <c r="OD325" s="573"/>
      <c r="OE325" s="573"/>
      <c r="OF325" s="573"/>
      <c r="OG325" s="573"/>
      <c r="OH325" s="573"/>
      <c r="OI325" s="573"/>
      <c r="OJ325" s="573"/>
      <c r="OK325" s="573"/>
      <c r="OL325" s="573"/>
      <c r="OM325" s="573"/>
      <c r="ON325" s="573"/>
      <c r="OO325" s="573"/>
      <c r="OP325" s="573"/>
      <c r="OQ325" s="573"/>
      <c r="OR325" s="573"/>
      <c r="OS325" s="573"/>
      <c r="OT325" s="573"/>
      <c r="OU325" s="573"/>
      <c r="OV325" s="573"/>
      <c r="OW325" s="273"/>
      <c r="OX325" s="273"/>
      <c r="OY325" s="573"/>
      <c r="OZ325" s="573"/>
      <c r="PA325" s="573"/>
      <c r="PB325" s="573"/>
      <c r="PC325" s="573"/>
      <c r="PD325" s="573"/>
      <c r="PE325" s="573"/>
      <c r="PF325" s="573"/>
      <c r="PG325" s="573"/>
      <c r="PH325" s="573"/>
      <c r="PI325" s="573"/>
      <c r="PJ325" s="573"/>
      <c r="PK325" s="573"/>
      <c r="PL325" s="573"/>
      <c r="PM325" s="573"/>
      <c r="PN325" s="573"/>
      <c r="PO325" s="573"/>
      <c r="PP325" s="573"/>
      <c r="PQ325" s="573"/>
      <c r="PR325" s="573"/>
      <c r="PS325" s="573"/>
      <c r="PT325" s="573"/>
      <c r="PU325" s="573"/>
      <c r="PV325" s="573"/>
      <c r="PW325" s="573"/>
      <c r="PX325" s="573"/>
      <c r="PY325" s="573"/>
      <c r="PZ325" s="573"/>
      <c r="QA325" s="573"/>
      <c r="QB325" s="573"/>
      <c r="QC325" s="573"/>
      <c r="QD325" s="573"/>
      <c r="QE325" s="573"/>
      <c r="QF325" s="573"/>
      <c r="QG325" s="573"/>
      <c r="QH325" s="573"/>
      <c r="QI325" s="573"/>
      <c r="QJ325" s="573"/>
      <c r="QK325" s="573"/>
      <c r="QL325" s="573"/>
      <c r="QM325" s="573"/>
      <c r="QN325" s="573"/>
      <c r="QO325" s="573"/>
      <c r="QP325" s="573"/>
      <c r="QQ325" s="573"/>
      <c r="QR325" s="573"/>
      <c r="QS325" s="573"/>
      <c r="QT325" s="573"/>
      <c r="QU325" s="573"/>
      <c r="QV325" s="573"/>
      <c r="QW325" s="573"/>
      <c r="QX325" s="573"/>
      <c r="QY325" s="573"/>
      <c r="QZ325" s="573"/>
      <c r="RA325" s="573"/>
      <c r="RB325" s="573"/>
      <c r="RC325" s="573"/>
      <c r="RD325" s="573"/>
      <c r="RE325" s="573"/>
      <c r="RF325" s="573"/>
      <c r="RG325" s="573"/>
      <c r="RH325" s="573"/>
      <c r="RI325" s="573"/>
      <c r="RJ325" s="573"/>
      <c r="RK325" s="573"/>
      <c r="RL325" s="573"/>
      <c r="RM325" s="573"/>
      <c r="RN325" s="573"/>
      <c r="RO325" s="573"/>
      <c r="RP325" s="573"/>
      <c r="RQ325" s="573"/>
      <c r="RR325" s="573"/>
      <c r="RS325" s="573"/>
      <c r="RT325" s="573"/>
      <c r="RU325" s="573"/>
      <c r="RV325" s="573"/>
      <c r="RW325" s="573"/>
      <c r="RX325" s="573"/>
      <c r="RY325" s="573"/>
      <c r="RZ325" s="573"/>
      <c r="SA325" s="573"/>
      <c r="SB325" s="573"/>
      <c r="SC325" s="573"/>
      <c r="SD325" s="573"/>
      <c r="SE325" s="573"/>
      <c r="SF325" s="573"/>
      <c r="SG325" s="573"/>
      <c r="SH325" s="573"/>
      <c r="SI325" s="573"/>
      <c r="SJ325" s="573"/>
      <c r="SK325" s="573"/>
      <c r="SL325" s="573"/>
      <c r="SM325" s="573"/>
      <c r="SN325" s="573"/>
      <c r="SO325" s="573"/>
      <c r="SP325" s="573"/>
      <c r="SQ325" s="573"/>
      <c r="SR325" s="573"/>
      <c r="SS325" s="573"/>
      <c r="ST325" s="573"/>
      <c r="SU325" s="573"/>
      <c r="SV325" s="573"/>
      <c r="SW325" s="573"/>
      <c r="SX325" s="573"/>
      <c r="SY325" s="573"/>
      <c r="SZ325" s="573"/>
      <c r="TA325" s="573"/>
      <c r="TB325" s="573"/>
      <c r="TC325" s="573"/>
      <c r="TD325" s="573"/>
      <c r="TE325" s="573"/>
      <c r="TF325" s="573"/>
      <c r="TG325" s="573"/>
      <c r="TH325" s="573"/>
      <c r="TI325" s="573"/>
      <c r="TJ325" s="573"/>
      <c r="TK325" s="573"/>
      <c r="TL325" s="573"/>
      <c r="TM325" s="573"/>
      <c r="TN325" s="573"/>
      <c r="TO325" s="573"/>
      <c r="TP325" s="573"/>
      <c r="TQ325" s="573"/>
      <c r="TR325" s="573"/>
      <c r="TS325" s="573"/>
      <c r="TT325" s="573"/>
      <c r="TU325" s="573"/>
      <c r="TV325" s="573"/>
      <c r="TW325" s="573"/>
      <c r="TX325" s="573"/>
      <c r="TY325" s="573"/>
      <c r="TZ325" s="573"/>
      <c r="UA325" s="573"/>
      <c r="UB325" s="573"/>
      <c r="UC325" s="573"/>
      <c r="UD325" s="573"/>
      <c r="UE325" s="573"/>
      <c r="UF325" s="573"/>
      <c r="UG325" s="573"/>
      <c r="UH325" s="573"/>
      <c r="UI325" s="573"/>
      <c r="UJ325" s="573"/>
      <c r="UK325" s="573"/>
      <c r="UL325" s="573"/>
      <c r="UM325" s="573"/>
      <c r="UN325" s="573"/>
      <c r="UO325" s="573"/>
      <c r="UP325" s="573"/>
      <c r="UQ325" s="573"/>
      <c r="UR325" s="573"/>
      <c r="US325" s="573"/>
      <c r="UT325" s="573"/>
      <c r="UU325" s="573"/>
      <c r="UV325" s="573"/>
      <c r="UW325" s="573"/>
      <c r="UX325" s="573"/>
      <c r="UY325" s="573"/>
      <c r="UZ325" s="573"/>
      <c r="VA325" s="573"/>
      <c r="VB325" s="573"/>
      <c r="VC325" s="573"/>
      <c r="VD325" s="573"/>
      <c r="VE325" s="573"/>
      <c r="VF325" s="573"/>
      <c r="VG325" s="573"/>
      <c r="VH325" s="573"/>
      <c r="VI325" s="573"/>
      <c r="VJ325" s="573"/>
      <c r="VK325" s="573"/>
      <c r="VL325" s="573"/>
      <c r="VM325" s="573"/>
      <c r="VN325" s="573"/>
      <c r="VO325" s="573"/>
      <c r="VP325" s="573"/>
      <c r="VQ325" s="573"/>
      <c r="VR325" s="573"/>
      <c r="VS325" s="573"/>
      <c r="VT325" s="573"/>
      <c r="VU325" s="573"/>
      <c r="VV325" s="573"/>
      <c r="VW325" s="573"/>
      <c r="VX325" s="573"/>
      <c r="VY325" s="573"/>
      <c r="VZ325" s="573"/>
      <c r="WA325" s="573"/>
      <c r="WB325" s="573"/>
      <c r="WC325" s="573"/>
      <c r="WD325" s="573"/>
      <c r="WE325" s="573"/>
      <c r="WF325" s="573"/>
      <c r="WG325" s="573"/>
      <c r="WH325" s="573"/>
      <c r="WI325" s="573"/>
      <c r="WJ325" s="573"/>
      <c r="WK325" s="573"/>
      <c r="WL325" s="573"/>
      <c r="WM325" s="573"/>
      <c r="WN325" s="573"/>
      <c r="WO325" s="573"/>
      <c r="WP325" s="573"/>
      <c r="WQ325" s="573"/>
      <c r="WR325" s="573"/>
      <c r="WS325" s="573"/>
      <c r="WT325" s="573"/>
      <c r="WU325" s="573"/>
      <c r="WV325" s="573"/>
      <c r="WW325" s="573"/>
      <c r="WX325" s="573"/>
      <c r="WY325" s="573"/>
      <c r="WZ325" s="573"/>
      <c r="XA325" s="573"/>
      <c r="XB325" s="573"/>
      <c r="XC325" s="573"/>
      <c r="XD325" s="573"/>
      <c r="XE325" s="573"/>
      <c r="XF325" s="573"/>
      <c r="XG325" s="573"/>
      <c r="XH325" s="573"/>
      <c r="XI325" s="573"/>
      <c r="XJ325" s="573"/>
      <c r="XK325" s="573"/>
      <c r="XL325" s="573"/>
      <c r="XM325" s="573"/>
      <c r="XN325" s="573"/>
      <c r="XO325" s="573"/>
      <c r="XP325" s="573"/>
      <c r="XQ325" s="573"/>
      <c r="XR325" s="573"/>
      <c r="XS325" s="573"/>
      <c r="XT325" s="573"/>
      <c r="XU325" s="573"/>
      <c r="XV325" s="573"/>
      <c r="XW325" s="573"/>
      <c r="XX325" s="573"/>
      <c r="XY325" s="573"/>
      <c r="XZ325" s="573"/>
      <c r="YA325" s="573"/>
      <c r="YB325" s="573"/>
      <c r="YC325" s="573"/>
      <c r="YD325" s="573"/>
      <c r="YE325" s="573"/>
      <c r="YF325" s="573"/>
      <c r="YG325" s="573"/>
      <c r="YH325" s="573"/>
      <c r="YI325" s="573"/>
      <c r="YJ325" s="573"/>
      <c r="YK325" s="573"/>
      <c r="YL325" s="573"/>
      <c r="YM325" s="573"/>
      <c r="YN325" s="573"/>
      <c r="YO325" s="573"/>
      <c r="YP325" s="573"/>
      <c r="YQ325" s="573"/>
      <c r="YR325" s="573"/>
      <c r="YS325" s="573"/>
      <c r="YT325" s="573"/>
      <c r="YU325" s="573"/>
      <c r="YV325" s="573"/>
      <c r="YW325" s="573"/>
      <c r="YX325" s="573"/>
      <c r="YY325" s="573"/>
      <c r="YZ325" s="573"/>
      <c r="ZA325" s="573"/>
      <c r="ZB325" s="573"/>
      <c r="ZC325" s="573"/>
      <c r="ZD325" s="573"/>
      <c r="ZE325" s="573"/>
      <c r="ZF325" s="573"/>
      <c r="ZG325" s="573"/>
      <c r="ZH325" s="573"/>
      <c r="ZI325" s="573"/>
      <c r="ZJ325" s="573"/>
      <c r="ZK325" s="573"/>
      <c r="ZL325" s="573"/>
      <c r="ZM325" s="573"/>
      <c r="ZN325" s="573"/>
      <c r="ZO325" s="573"/>
      <c r="ZP325" s="573"/>
      <c r="ZQ325" s="573"/>
      <c r="ZR325" s="573"/>
      <c r="ZS325" s="573"/>
      <c r="ZT325" s="573"/>
      <c r="ZU325" s="573"/>
      <c r="ZV325" s="573"/>
      <c r="ZW325" s="573"/>
      <c r="ZX325" s="573"/>
      <c r="ZY325" s="573"/>
      <c r="ZZ325" s="573"/>
      <c r="AAA325" s="573"/>
      <c r="AAB325" s="573"/>
      <c r="AAC325" s="573"/>
      <c r="AAD325" s="573"/>
      <c r="AAE325" s="573"/>
      <c r="AAF325" s="573"/>
      <c r="AAG325" s="573"/>
      <c r="AAH325" s="573"/>
      <c r="AAI325" s="573"/>
      <c r="AAJ325" s="573"/>
      <c r="AAK325" s="573"/>
      <c r="AAL325" s="573"/>
      <c r="AAM325" s="573"/>
      <c r="AAN325" s="573"/>
      <c r="AAO325" s="573"/>
      <c r="AAP325" s="573"/>
      <c r="AAQ325" s="573"/>
      <c r="AAR325" s="573"/>
      <c r="AAS325" s="573"/>
      <c r="AAT325" s="573"/>
      <c r="AAU325" s="573"/>
      <c r="AAV325" s="573"/>
      <c r="AAW325" s="573"/>
      <c r="AAX325" s="573"/>
      <c r="AAY325" s="573"/>
      <c r="AAZ325" s="573"/>
      <c r="ABA325" s="573"/>
      <c r="ABB325" s="573"/>
      <c r="ABC325" s="573"/>
      <c r="ABD325" s="573"/>
      <c r="ABE325" s="573"/>
      <c r="ABF325" s="573"/>
      <c r="ABG325" s="573"/>
      <c r="ABH325" s="573"/>
      <c r="ABI325" s="573"/>
      <c r="ABJ325" s="573"/>
      <c r="ABK325" s="573"/>
      <c r="ABL325" s="573"/>
      <c r="ABM325" s="573"/>
      <c r="ABN325" s="573"/>
      <c r="ABO325" s="573"/>
      <c r="ABP325" s="573"/>
      <c r="ABQ325" s="573"/>
      <c r="ABR325" s="573"/>
      <c r="ABS325" s="573"/>
      <c r="ABT325" s="573"/>
      <c r="ABU325" s="573"/>
      <c r="ABV325" s="573"/>
      <c r="ABW325" s="573"/>
      <c r="ABX325" s="573"/>
      <c r="ABY325" s="573"/>
      <c r="ABZ325" s="573"/>
      <c r="ACA325" s="573"/>
      <c r="ACB325" s="573"/>
      <c r="ACC325" s="573"/>
      <c r="ACD325" s="573"/>
      <c r="ACE325" s="573"/>
      <c r="ACF325" s="573"/>
      <c r="ACG325" s="573"/>
      <c r="ACH325" s="573"/>
      <c r="ACI325" s="573"/>
      <c r="ACJ325" s="573"/>
      <c r="ACK325" s="573"/>
      <c r="ACL325" s="573"/>
      <c r="ACM325" s="573"/>
      <c r="ACN325" s="573"/>
      <c r="ACO325" s="573"/>
      <c r="ACP325" s="573"/>
      <c r="ACQ325" s="573"/>
      <c r="ACR325" s="573"/>
      <c r="ACS325" s="573"/>
      <c r="ACT325" s="573"/>
      <c r="ACU325" s="573"/>
      <c r="ACV325" s="573"/>
      <c r="ACW325" s="573"/>
      <c r="ACX325" s="573"/>
      <c r="ACY325" s="573"/>
      <c r="ACZ325" s="573"/>
      <c r="ADA325" s="573"/>
      <c r="ADB325" s="573"/>
      <c r="ADC325" s="573"/>
      <c r="ADD325" s="573"/>
      <c r="ADE325" s="573"/>
      <c r="ADF325" s="573"/>
      <c r="ADG325" s="573"/>
      <c r="ADH325" s="573"/>
      <c r="ADI325" s="573"/>
      <c r="ADJ325" s="573"/>
      <c r="ADK325" s="573"/>
      <c r="ADL325" s="573"/>
      <c r="ADM325" s="573"/>
      <c r="ADN325" s="573"/>
      <c r="ADO325" s="573"/>
      <c r="ADP325" s="573"/>
      <c r="ADQ325" s="573"/>
      <c r="ADR325" s="573"/>
      <c r="ADS325" s="573"/>
      <c r="ADT325" s="573"/>
      <c r="ADU325" s="573"/>
      <c r="ADV325" s="573"/>
      <c r="ADW325" s="573"/>
      <c r="ADX325" s="573"/>
      <c r="ADY325" s="573"/>
      <c r="ADZ325" s="573"/>
      <c r="AEA325" s="573"/>
      <c r="AEB325" s="573"/>
      <c r="AEC325" s="573"/>
      <c r="AED325" s="573"/>
      <c r="AEE325" s="573"/>
      <c r="AEF325" s="573"/>
      <c r="AEG325" s="573"/>
      <c r="AEH325" s="573"/>
      <c r="AEI325" s="573"/>
      <c r="AEJ325" s="573"/>
      <c r="AEK325" s="573"/>
      <c r="AEL325" s="573"/>
      <c r="AEM325" s="573"/>
      <c r="AEN325" s="573"/>
      <c r="AEO325" s="573"/>
      <c r="AEP325" s="573"/>
      <c r="AEQ325" s="573"/>
      <c r="AER325" s="573"/>
      <c r="AES325" s="573"/>
      <c r="AET325" s="573"/>
      <c r="AEU325" s="573"/>
      <c r="AEV325" s="573"/>
      <c r="AEW325" s="573"/>
      <c r="AEX325" s="573"/>
      <c r="AEY325" s="573"/>
      <c r="AEZ325" s="573"/>
      <c r="AFA325" s="573"/>
      <c r="AFB325" s="573"/>
      <c r="AFC325" s="573"/>
      <c r="AFD325" s="573"/>
      <c r="AFE325" s="573"/>
      <c r="AFF325" s="573"/>
      <c r="AFG325" s="573"/>
      <c r="AFH325" s="573"/>
      <c r="AFI325" s="573"/>
      <c r="AFJ325" s="573"/>
      <c r="AFK325" s="573"/>
      <c r="AFL325" s="573"/>
      <c r="AFM325" s="573"/>
      <c r="AFN325" s="573"/>
      <c r="AFO325" s="573"/>
      <c r="AFP325" s="573"/>
      <c r="AFQ325" s="573"/>
      <c r="AFR325" s="573"/>
      <c r="AFS325" s="573"/>
      <c r="AFT325" s="573"/>
    </row>
    <row r="326" spans="1:852" s="573" customFormat="1">
      <c r="A326" s="380" t="s">
        <v>9495</v>
      </c>
      <c r="B326" s="822" t="s">
        <v>10764</v>
      </c>
      <c r="C326" s="840" t="str">
        <f>IF(Severity!F326&gt;=0.5,"YES","NO")</f>
        <v>NO</v>
      </c>
      <c r="D326" s="840" t="str">
        <f>IF(Severity!G326&gt;=0.5,"YES","NO")</f>
        <v>YES</v>
      </c>
      <c r="E326" s="573">
        <v>12</v>
      </c>
      <c r="F326" s="574">
        <v>2</v>
      </c>
      <c r="G326" s="584" t="s">
        <v>335</v>
      </c>
      <c r="H326" s="574" t="s">
        <v>226</v>
      </c>
      <c r="I326" s="574">
        <v>0</v>
      </c>
      <c r="J326" s="574">
        <v>3</v>
      </c>
      <c r="K326" s="838" t="s">
        <v>455</v>
      </c>
      <c r="N326" s="574"/>
      <c r="O326" s="838" t="s">
        <v>455</v>
      </c>
      <c r="R326" s="574"/>
      <c r="S326" s="578" t="s">
        <v>602</v>
      </c>
      <c r="T326" s="573">
        <v>24</v>
      </c>
      <c r="U326" s="573">
        <v>19.059999999999999</v>
      </c>
      <c r="V326" s="573">
        <v>6.51</v>
      </c>
      <c r="Y326" s="573">
        <v>6.06</v>
      </c>
      <c r="Z326" s="573">
        <v>4.66</v>
      </c>
      <c r="AI326" s="573">
        <v>34</v>
      </c>
      <c r="AJ326" s="598">
        <f t="shared" si="84"/>
        <v>31</v>
      </c>
      <c r="AK326" s="578" t="s">
        <v>455</v>
      </c>
      <c r="AL326" s="584" t="s">
        <v>3011</v>
      </c>
      <c r="AM326" s="574" t="s">
        <v>749</v>
      </c>
      <c r="AN326" s="573" t="s">
        <v>455</v>
      </c>
      <c r="AO326" s="573">
        <v>3</v>
      </c>
      <c r="AP326" s="838" t="s">
        <v>455</v>
      </c>
      <c r="AT326" s="838" t="s">
        <v>455</v>
      </c>
      <c r="AU326" s="578"/>
      <c r="AX326" s="573" t="s">
        <v>602</v>
      </c>
      <c r="AY326" s="573">
        <v>24</v>
      </c>
      <c r="AZ326" s="821">
        <v>16.170000000000002</v>
      </c>
      <c r="BA326" s="821">
        <v>6.76</v>
      </c>
      <c r="BD326" s="821">
        <v>7</v>
      </c>
      <c r="BE326" s="821">
        <v>8.24</v>
      </c>
      <c r="BN326" s="573">
        <v>36</v>
      </c>
      <c r="BO326" s="599">
        <f t="shared" si="85"/>
        <v>33</v>
      </c>
      <c r="BP326" s="574" t="s">
        <v>455</v>
      </c>
      <c r="BR326" s="838" t="s">
        <v>455</v>
      </c>
      <c r="CT326" s="578"/>
      <c r="CU326" s="574"/>
      <c r="CW326" s="574"/>
      <c r="CX326" s="95"/>
      <c r="EB326" s="574"/>
      <c r="OW326" s="273"/>
      <c r="OX326" s="273"/>
    </row>
    <row r="327" spans="1:852" s="573" customFormat="1">
      <c r="A327" s="380" t="s">
        <v>9500</v>
      </c>
      <c r="B327" s="822" t="s">
        <v>10764</v>
      </c>
      <c r="C327" s="840" t="str">
        <f>IF(Severity!F327&gt;=0.5,"YES","NO")</f>
        <v>NO</v>
      </c>
      <c r="D327" s="840" t="str">
        <f>IF(Severity!G327&gt;=0.5,"YES","NO")</f>
        <v>YES</v>
      </c>
      <c r="E327" s="573">
        <v>6</v>
      </c>
      <c r="F327" s="574">
        <v>2</v>
      </c>
      <c r="G327" s="584" t="s">
        <v>335</v>
      </c>
      <c r="H327" s="574" t="s">
        <v>226</v>
      </c>
      <c r="I327" s="574" t="s">
        <v>455</v>
      </c>
      <c r="J327" s="574">
        <v>7</v>
      </c>
      <c r="K327" s="578" t="s">
        <v>602</v>
      </c>
      <c r="L327" s="573">
        <v>17</v>
      </c>
      <c r="M327" s="573">
        <v>7</v>
      </c>
      <c r="N327" s="574">
        <v>7</v>
      </c>
      <c r="O327" s="578" t="s">
        <v>602</v>
      </c>
      <c r="P327" s="573">
        <v>17</v>
      </c>
      <c r="Q327" s="573">
        <v>19</v>
      </c>
      <c r="R327" s="574">
        <v>50</v>
      </c>
      <c r="S327" s="578" t="s">
        <v>602</v>
      </c>
      <c r="T327" s="573">
        <v>17</v>
      </c>
      <c r="U327" s="573">
        <v>20.6</v>
      </c>
      <c r="V327" s="573">
        <v>2.9</v>
      </c>
      <c r="Y327" s="573">
        <v>11.7</v>
      </c>
      <c r="Z327" s="573">
        <v>3.7</v>
      </c>
      <c r="AI327" s="573">
        <v>46</v>
      </c>
      <c r="AJ327" s="578">
        <f t="shared" si="84"/>
        <v>39</v>
      </c>
      <c r="AK327" s="578" t="s">
        <v>455</v>
      </c>
      <c r="AL327" s="573" t="s">
        <v>3011</v>
      </c>
      <c r="AM327" s="573" t="s">
        <v>226</v>
      </c>
      <c r="AN327" s="573" t="s">
        <v>455</v>
      </c>
      <c r="AO327" s="573">
        <v>6</v>
      </c>
      <c r="AP327" s="573" t="s">
        <v>602</v>
      </c>
      <c r="AQ327" s="573">
        <v>17</v>
      </c>
      <c r="AR327" s="573">
        <v>2</v>
      </c>
      <c r="AS327" s="573">
        <v>7</v>
      </c>
      <c r="AT327" s="573" t="s">
        <v>602</v>
      </c>
      <c r="AU327" s="573">
        <v>17</v>
      </c>
      <c r="AV327" s="573">
        <v>5</v>
      </c>
      <c r="AW327" s="573">
        <v>50</v>
      </c>
      <c r="AX327" s="573" t="s">
        <v>602</v>
      </c>
      <c r="AY327" s="573">
        <v>17</v>
      </c>
      <c r="AZ327" s="573">
        <v>20.7</v>
      </c>
      <c r="BA327" s="573">
        <v>3.1</v>
      </c>
      <c r="BD327" s="573">
        <v>15</v>
      </c>
      <c r="BE327" s="573">
        <v>3.7</v>
      </c>
      <c r="BN327" s="573">
        <v>43</v>
      </c>
      <c r="BO327" s="599">
        <f t="shared" si="85"/>
        <v>37</v>
      </c>
      <c r="BP327" s="574" t="s">
        <v>455</v>
      </c>
      <c r="BR327" s="838" t="s">
        <v>455</v>
      </c>
      <c r="CW327" s="574"/>
      <c r="CX327" s="95"/>
      <c r="EB327" s="574"/>
      <c r="OW327" s="273"/>
      <c r="OX327" s="273"/>
    </row>
    <row r="328" spans="1:852" s="291" customFormat="1">
      <c r="A328" s="383" t="s">
        <v>9914</v>
      </c>
      <c r="B328" s="822" t="s">
        <v>10764</v>
      </c>
      <c r="C328" s="840" t="str">
        <f>IF(Severity!F328&gt;=0.5,"YES","NO")</f>
        <v>NO</v>
      </c>
      <c r="D328" s="840" t="str">
        <f>IF(Severity!G328&gt;=0.5,"YES","NO")</f>
        <v>YES</v>
      </c>
      <c r="E328" s="573">
        <v>12</v>
      </c>
      <c r="F328" s="574">
        <v>2</v>
      </c>
      <c r="G328" s="584" t="s">
        <v>335</v>
      </c>
      <c r="H328" s="574" t="s">
        <v>226</v>
      </c>
      <c r="I328" s="574" t="s">
        <v>455</v>
      </c>
      <c r="J328" s="574">
        <v>23</v>
      </c>
      <c r="K328" s="578" t="s">
        <v>602</v>
      </c>
      <c r="L328" s="573">
        <v>17</v>
      </c>
      <c r="M328" s="780">
        <v>14</v>
      </c>
      <c r="N328" s="574">
        <v>7</v>
      </c>
      <c r="O328" s="838" t="s">
        <v>455</v>
      </c>
      <c r="P328" s="573"/>
      <c r="Q328" s="573"/>
      <c r="R328" s="574"/>
      <c r="S328" s="578" t="s">
        <v>602</v>
      </c>
      <c r="T328" s="573">
        <v>17</v>
      </c>
      <c r="U328" s="573">
        <v>19.600000000000001</v>
      </c>
      <c r="V328" s="573">
        <v>3.1</v>
      </c>
      <c r="W328" s="573"/>
      <c r="X328" s="573"/>
      <c r="Y328" s="573">
        <v>13.3</v>
      </c>
      <c r="Z328" s="573">
        <v>7.3</v>
      </c>
      <c r="AA328" s="573"/>
      <c r="AB328" s="573"/>
      <c r="AC328" s="573"/>
      <c r="AD328" s="573"/>
      <c r="AE328" s="573"/>
      <c r="AF328" s="573"/>
      <c r="AG328" s="573"/>
      <c r="AH328" s="573"/>
      <c r="AI328" s="573">
        <v>47</v>
      </c>
      <c r="AJ328" s="578">
        <f t="shared" si="84"/>
        <v>24</v>
      </c>
      <c r="AK328" s="578" t="s">
        <v>455</v>
      </c>
      <c r="AL328" s="584" t="s">
        <v>3011</v>
      </c>
      <c r="AM328" s="573" t="s">
        <v>226</v>
      </c>
      <c r="AN328" s="573" t="s">
        <v>455</v>
      </c>
      <c r="AO328" s="573">
        <v>22</v>
      </c>
      <c r="AP328" s="573" t="s">
        <v>602</v>
      </c>
      <c r="AQ328" s="573">
        <v>17</v>
      </c>
      <c r="AR328" s="780">
        <v>9</v>
      </c>
      <c r="AS328" s="573">
        <v>7</v>
      </c>
      <c r="AT328" s="838" t="s">
        <v>455</v>
      </c>
      <c r="AU328" s="573"/>
      <c r="AV328" s="573"/>
      <c r="AW328" s="573"/>
      <c r="AX328" s="573" t="s">
        <v>602</v>
      </c>
      <c r="AY328" s="573">
        <v>17</v>
      </c>
      <c r="AZ328" s="573">
        <v>19.899999999999999</v>
      </c>
      <c r="BA328" s="573">
        <v>2.9</v>
      </c>
      <c r="BB328" s="573"/>
      <c r="BC328" s="573"/>
      <c r="BD328" s="573">
        <v>12.6</v>
      </c>
      <c r="BE328" s="573">
        <v>6.4</v>
      </c>
      <c r="BF328" s="573"/>
      <c r="BG328" s="573"/>
      <c r="BH328" s="573"/>
      <c r="BI328" s="573"/>
      <c r="BJ328" s="573"/>
      <c r="BK328" s="573"/>
      <c r="BL328" s="573"/>
      <c r="BM328" s="573"/>
      <c r="BN328" s="573">
        <v>43</v>
      </c>
      <c r="BO328" s="599">
        <f t="shared" si="85"/>
        <v>21</v>
      </c>
      <c r="BP328" s="574" t="s">
        <v>455</v>
      </c>
      <c r="BQ328" s="573"/>
      <c r="BR328" s="574" t="s">
        <v>455</v>
      </c>
      <c r="BS328" s="573"/>
      <c r="BT328" s="573"/>
      <c r="BU328" s="578"/>
      <c r="BV328" s="573"/>
      <c r="BW328" s="602"/>
      <c r="BX328" s="573"/>
      <c r="BY328" s="578"/>
      <c r="BZ328" s="578"/>
      <c r="CA328" s="573"/>
      <c r="CB328" s="573"/>
      <c r="CC328" s="573"/>
      <c r="CD328" s="573"/>
      <c r="CE328" s="573"/>
      <c r="CF328" s="573"/>
      <c r="CG328" s="573"/>
      <c r="CH328" s="573"/>
      <c r="CI328" s="573"/>
      <c r="CJ328" s="573"/>
      <c r="CK328" s="573"/>
      <c r="CL328" s="573"/>
      <c r="CM328" s="573"/>
      <c r="CN328" s="573"/>
      <c r="CO328" s="573"/>
      <c r="CP328" s="573"/>
      <c r="CQ328" s="573"/>
      <c r="CR328" s="573"/>
      <c r="CS328" s="573"/>
      <c r="CT328" s="574"/>
      <c r="CU328" s="574"/>
      <c r="CV328" s="573"/>
      <c r="CW328" s="574"/>
      <c r="CX328" s="95"/>
      <c r="CY328" s="573"/>
      <c r="CZ328" s="573"/>
      <c r="DA328" s="573"/>
      <c r="DB328" s="573"/>
      <c r="DC328" s="573"/>
      <c r="DD328" s="573"/>
      <c r="DE328" s="573"/>
      <c r="DF328" s="573"/>
      <c r="DG328" s="573"/>
      <c r="DH328" s="573"/>
      <c r="DI328" s="573"/>
      <c r="DJ328" s="573"/>
      <c r="DK328" s="573"/>
      <c r="DL328" s="573"/>
      <c r="DM328" s="573"/>
      <c r="DN328" s="573"/>
      <c r="DO328" s="573"/>
      <c r="DP328" s="573"/>
      <c r="DQ328" s="573"/>
      <c r="DR328" s="573"/>
      <c r="DS328" s="573"/>
      <c r="DT328" s="573"/>
      <c r="DU328" s="573"/>
      <c r="DV328" s="573"/>
      <c r="DW328" s="573"/>
      <c r="DX328" s="573"/>
      <c r="DY328" s="573"/>
      <c r="DZ328" s="573"/>
      <c r="EA328" s="573"/>
      <c r="EB328" s="574"/>
      <c r="EC328" s="573"/>
      <c r="ED328" s="573"/>
      <c r="EE328" s="573"/>
      <c r="EF328" s="573"/>
      <c r="EG328" s="573"/>
      <c r="EH328" s="573"/>
      <c r="EI328" s="573"/>
      <c r="EJ328" s="573"/>
      <c r="EK328" s="573"/>
      <c r="EL328" s="573"/>
      <c r="EM328" s="573"/>
      <c r="EN328" s="573"/>
      <c r="EO328" s="573"/>
      <c r="EP328" s="573"/>
      <c r="EQ328" s="573"/>
      <c r="ER328" s="573"/>
      <c r="ES328" s="573"/>
      <c r="ET328" s="573"/>
      <c r="EU328" s="573"/>
      <c r="EV328" s="573"/>
      <c r="EW328" s="573"/>
      <c r="EX328" s="573"/>
      <c r="EY328" s="573"/>
      <c r="EZ328" s="573"/>
      <c r="FA328" s="573"/>
      <c r="FB328" s="573"/>
      <c r="FC328" s="573"/>
      <c r="FD328" s="573"/>
      <c r="FE328" s="573"/>
      <c r="FF328" s="573"/>
      <c r="FG328" s="573"/>
      <c r="FH328" s="573"/>
      <c r="FI328" s="573"/>
      <c r="FJ328" s="573"/>
      <c r="FK328" s="573"/>
      <c r="FL328" s="573"/>
      <c r="FM328" s="573"/>
      <c r="FN328" s="573"/>
      <c r="FO328" s="573"/>
      <c r="FP328" s="573"/>
      <c r="FQ328" s="573"/>
      <c r="FR328" s="573"/>
      <c r="FS328" s="573"/>
      <c r="FT328" s="573"/>
      <c r="FU328" s="573"/>
      <c r="FV328" s="573"/>
      <c r="FW328" s="573"/>
      <c r="FX328" s="573"/>
      <c r="FY328" s="573"/>
      <c r="FZ328" s="573"/>
      <c r="GA328" s="573"/>
      <c r="GB328" s="573"/>
      <c r="GC328" s="573"/>
      <c r="GD328" s="573"/>
      <c r="GE328" s="573"/>
      <c r="GF328" s="573"/>
      <c r="GG328" s="573"/>
      <c r="GH328" s="573"/>
      <c r="GI328" s="573"/>
      <c r="GJ328" s="573"/>
      <c r="GK328" s="573"/>
      <c r="GL328" s="573"/>
      <c r="GM328" s="573"/>
      <c r="GN328" s="573"/>
      <c r="GO328" s="573"/>
      <c r="GP328" s="573"/>
      <c r="GQ328" s="573"/>
      <c r="GR328" s="573"/>
      <c r="GS328" s="573"/>
      <c r="GT328" s="573"/>
      <c r="GU328" s="573"/>
      <c r="GV328" s="573"/>
      <c r="GW328" s="573"/>
      <c r="GX328" s="573"/>
      <c r="GY328" s="573"/>
      <c r="GZ328" s="573"/>
      <c r="HA328" s="573"/>
      <c r="HB328" s="573"/>
      <c r="HC328" s="573"/>
      <c r="HD328" s="573"/>
      <c r="HE328" s="573"/>
      <c r="HF328" s="573"/>
      <c r="HG328" s="573"/>
      <c r="HH328" s="573"/>
      <c r="HI328" s="573"/>
      <c r="HJ328" s="573"/>
      <c r="HK328" s="573"/>
      <c r="HL328" s="573"/>
      <c r="HM328" s="573"/>
      <c r="HN328" s="573"/>
      <c r="HO328" s="573"/>
      <c r="HP328" s="573"/>
      <c r="HQ328" s="573"/>
      <c r="HR328" s="573"/>
      <c r="HS328" s="573"/>
      <c r="HT328" s="573"/>
      <c r="HU328" s="573"/>
      <c r="HV328" s="573"/>
      <c r="HW328" s="573"/>
      <c r="HX328" s="573"/>
      <c r="HY328" s="573"/>
      <c r="HZ328" s="573"/>
      <c r="IA328" s="573"/>
      <c r="IB328" s="573"/>
      <c r="IC328" s="573"/>
      <c r="ID328" s="573"/>
      <c r="IE328" s="573"/>
      <c r="IF328" s="573"/>
      <c r="IG328" s="573"/>
      <c r="IH328" s="573"/>
      <c r="II328" s="573"/>
      <c r="IJ328" s="573"/>
      <c r="IK328" s="573"/>
      <c r="IL328" s="573"/>
      <c r="IM328" s="573"/>
      <c r="IN328" s="573"/>
      <c r="IO328" s="573"/>
      <c r="IP328" s="573"/>
      <c r="IQ328" s="573"/>
      <c r="IR328" s="573"/>
      <c r="IS328" s="573"/>
      <c r="IT328" s="573"/>
      <c r="IU328" s="573"/>
      <c r="IV328" s="573"/>
      <c r="IW328" s="573"/>
      <c r="IX328" s="573"/>
      <c r="IY328" s="573"/>
      <c r="IZ328" s="573"/>
      <c r="JA328" s="573"/>
      <c r="JB328" s="573"/>
      <c r="JC328" s="573"/>
      <c r="JD328" s="573"/>
      <c r="JE328" s="573"/>
      <c r="JF328" s="573"/>
      <c r="JG328" s="573"/>
      <c r="JH328" s="573"/>
      <c r="JI328" s="573"/>
      <c r="JJ328" s="573"/>
      <c r="JK328" s="573"/>
      <c r="JL328" s="573"/>
      <c r="JM328" s="573"/>
      <c r="JN328" s="573"/>
      <c r="JO328" s="573"/>
      <c r="JP328" s="573"/>
      <c r="JQ328" s="573"/>
      <c r="JR328" s="573"/>
      <c r="JS328" s="573"/>
      <c r="JT328" s="573"/>
      <c r="JU328" s="573"/>
      <c r="JV328" s="573"/>
      <c r="JW328" s="573"/>
      <c r="JX328" s="573"/>
      <c r="JY328" s="573"/>
      <c r="JZ328" s="573"/>
      <c r="KA328" s="573"/>
      <c r="KB328" s="573"/>
      <c r="KC328" s="573"/>
      <c r="KD328" s="573"/>
      <c r="KE328" s="573"/>
      <c r="KF328" s="573"/>
      <c r="KG328" s="573"/>
      <c r="KH328" s="573"/>
      <c r="KI328" s="573"/>
      <c r="KJ328" s="573"/>
      <c r="KK328" s="573"/>
      <c r="KL328" s="573"/>
      <c r="KM328" s="573"/>
      <c r="KN328" s="573"/>
      <c r="KO328" s="573"/>
      <c r="KP328" s="573"/>
      <c r="KQ328" s="573"/>
      <c r="KR328" s="573"/>
      <c r="KS328" s="573"/>
      <c r="KT328" s="573"/>
      <c r="KU328" s="573"/>
      <c r="KV328" s="573"/>
      <c r="KW328" s="573"/>
      <c r="KX328" s="573"/>
      <c r="KY328" s="573"/>
      <c r="KZ328" s="573"/>
      <c r="LA328" s="573"/>
      <c r="LB328" s="573"/>
      <c r="LC328" s="573"/>
      <c r="LD328" s="573"/>
      <c r="LE328" s="573"/>
      <c r="LF328" s="573"/>
      <c r="LG328" s="573"/>
      <c r="LH328" s="573"/>
      <c r="LI328" s="573"/>
      <c r="LJ328" s="573"/>
      <c r="LK328" s="573"/>
      <c r="LL328" s="573"/>
      <c r="LM328" s="573"/>
      <c r="LN328" s="573"/>
      <c r="LO328" s="573"/>
      <c r="LP328" s="573"/>
      <c r="LQ328" s="573"/>
      <c r="LR328" s="573"/>
      <c r="LS328" s="573"/>
      <c r="LT328" s="573"/>
      <c r="LU328" s="573"/>
      <c r="LV328" s="573"/>
      <c r="LW328" s="573"/>
      <c r="LX328" s="573"/>
      <c r="LY328" s="573"/>
      <c r="LZ328" s="573"/>
      <c r="MA328" s="573"/>
      <c r="MB328" s="573"/>
      <c r="MC328" s="573"/>
      <c r="MD328" s="573"/>
      <c r="ME328" s="573"/>
      <c r="MF328" s="573"/>
      <c r="MG328" s="573"/>
      <c r="MH328" s="573"/>
      <c r="MI328" s="573"/>
      <c r="MJ328" s="573"/>
      <c r="MK328" s="573"/>
      <c r="ML328" s="573"/>
      <c r="MM328" s="573"/>
      <c r="MN328" s="573"/>
      <c r="MO328" s="573"/>
      <c r="MP328" s="573"/>
      <c r="MQ328" s="573"/>
      <c r="MR328" s="573"/>
      <c r="MS328" s="573"/>
      <c r="MT328" s="573"/>
      <c r="MU328" s="573"/>
      <c r="MV328" s="573"/>
      <c r="MW328" s="573"/>
      <c r="MX328" s="573"/>
      <c r="MY328" s="573"/>
      <c r="MZ328" s="573"/>
      <c r="NA328" s="573"/>
      <c r="NB328" s="573"/>
      <c r="NC328" s="573"/>
      <c r="ND328" s="573"/>
      <c r="NE328" s="573"/>
      <c r="NF328" s="573"/>
      <c r="NG328" s="573"/>
      <c r="NH328" s="573"/>
      <c r="NI328" s="573"/>
      <c r="NJ328" s="573"/>
      <c r="NK328" s="573"/>
      <c r="NL328" s="573"/>
      <c r="NM328" s="573"/>
      <c r="NN328" s="573"/>
      <c r="NO328" s="573"/>
      <c r="NP328" s="573"/>
      <c r="NQ328" s="573"/>
      <c r="NR328" s="573"/>
      <c r="NS328" s="573"/>
      <c r="NT328" s="573"/>
      <c r="NU328" s="573"/>
      <c r="NV328" s="573"/>
      <c r="NW328" s="573"/>
      <c r="NX328" s="573"/>
      <c r="NY328" s="573"/>
      <c r="NZ328" s="573"/>
      <c r="OA328" s="573"/>
      <c r="OB328" s="573"/>
      <c r="OC328" s="573"/>
      <c r="OD328" s="573"/>
      <c r="OE328" s="573"/>
      <c r="OF328" s="573"/>
      <c r="OG328" s="573"/>
      <c r="OH328" s="573"/>
      <c r="OI328" s="573"/>
      <c r="OJ328" s="573"/>
      <c r="OK328" s="573"/>
      <c r="OL328" s="573"/>
      <c r="OM328" s="573"/>
      <c r="ON328" s="573"/>
      <c r="OO328" s="573"/>
      <c r="OP328" s="573"/>
      <c r="OQ328" s="573"/>
      <c r="OR328" s="573"/>
      <c r="OS328" s="573"/>
      <c r="OT328" s="573"/>
      <c r="OU328" s="573"/>
      <c r="OV328" s="573"/>
      <c r="OW328" s="273"/>
      <c r="OX328" s="273"/>
      <c r="OY328" s="573"/>
      <c r="OZ328" s="573"/>
      <c r="PA328" s="573"/>
      <c r="PB328" s="573"/>
      <c r="PC328" s="573"/>
      <c r="PD328" s="573"/>
      <c r="PE328" s="573"/>
      <c r="PF328" s="573"/>
      <c r="PG328" s="573"/>
      <c r="PH328" s="573"/>
      <c r="PI328" s="573"/>
      <c r="PJ328" s="573"/>
      <c r="PK328" s="573"/>
      <c r="PL328" s="573"/>
      <c r="PM328" s="573"/>
      <c r="PN328" s="573"/>
      <c r="PO328" s="573"/>
      <c r="PP328" s="573"/>
      <c r="PQ328" s="573"/>
      <c r="PR328" s="573"/>
      <c r="PS328" s="573"/>
      <c r="PT328" s="573"/>
      <c r="PU328" s="573"/>
      <c r="PV328" s="573"/>
      <c r="PW328" s="573"/>
      <c r="PX328" s="573"/>
      <c r="PY328" s="573"/>
      <c r="PZ328" s="573"/>
      <c r="QA328" s="573"/>
      <c r="QB328" s="573"/>
      <c r="QC328" s="573"/>
      <c r="QD328" s="573"/>
      <c r="QE328" s="573"/>
      <c r="QF328" s="573"/>
      <c r="QG328" s="573"/>
      <c r="QH328" s="573"/>
      <c r="QI328" s="573"/>
      <c r="QJ328" s="573"/>
      <c r="QK328" s="573"/>
      <c r="QL328" s="573"/>
      <c r="QM328" s="573"/>
      <c r="QN328" s="573"/>
      <c r="QO328" s="573"/>
      <c r="QP328" s="573"/>
      <c r="QQ328" s="573"/>
      <c r="QR328" s="573"/>
      <c r="QS328" s="573"/>
      <c r="QT328" s="573"/>
      <c r="QU328" s="573"/>
      <c r="QV328" s="573"/>
      <c r="QW328" s="573"/>
      <c r="QX328" s="573"/>
      <c r="QY328" s="573"/>
      <c r="QZ328" s="573"/>
      <c r="RA328" s="573"/>
      <c r="RB328" s="573"/>
      <c r="RC328" s="573"/>
      <c r="RD328" s="573"/>
      <c r="RE328" s="573"/>
      <c r="RF328" s="573"/>
      <c r="RG328" s="573"/>
      <c r="RH328" s="573"/>
      <c r="RI328" s="573"/>
      <c r="RJ328" s="573"/>
      <c r="RK328" s="573"/>
      <c r="RL328" s="573"/>
      <c r="RM328" s="573"/>
      <c r="RN328" s="573"/>
      <c r="RO328" s="573"/>
      <c r="RP328" s="573"/>
      <c r="RQ328" s="573"/>
      <c r="RR328" s="573"/>
      <c r="RS328" s="573"/>
      <c r="RT328" s="573"/>
      <c r="RU328" s="573"/>
      <c r="RV328" s="573"/>
      <c r="RW328" s="573"/>
      <c r="RX328" s="573"/>
      <c r="RY328" s="573"/>
      <c r="RZ328" s="573"/>
      <c r="SA328" s="573"/>
      <c r="SB328" s="573"/>
      <c r="SC328" s="573"/>
      <c r="SD328" s="573"/>
      <c r="SE328" s="573"/>
      <c r="SF328" s="573"/>
      <c r="SG328" s="573"/>
      <c r="SH328" s="573"/>
      <c r="SI328" s="573"/>
      <c r="SJ328" s="573"/>
      <c r="SK328" s="573"/>
      <c r="SL328" s="573"/>
      <c r="SM328" s="573"/>
      <c r="SN328" s="573"/>
      <c r="SO328" s="573"/>
      <c r="SP328" s="573"/>
      <c r="SQ328" s="573"/>
      <c r="SR328" s="573"/>
      <c r="SS328" s="573"/>
      <c r="ST328" s="573"/>
      <c r="SU328" s="573"/>
      <c r="SV328" s="573"/>
      <c r="SW328" s="573"/>
      <c r="SX328" s="573"/>
      <c r="SY328" s="573"/>
      <c r="SZ328" s="573"/>
      <c r="TA328" s="573"/>
      <c r="TB328" s="573"/>
      <c r="TC328" s="573"/>
      <c r="TD328" s="573"/>
      <c r="TE328" s="573"/>
      <c r="TF328" s="573"/>
      <c r="TG328" s="573"/>
      <c r="TH328" s="573"/>
      <c r="TI328" s="573"/>
      <c r="TJ328" s="573"/>
      <c r="TK328" s="573"/>
      <c r="TL328" s="573"/>
      <c r="TM328" s="573"/>
      <c r="TN328" s="573"/>
      <c r="TO328" s="573"/>
      <c r="TP328" s="573"/>
      <c r="TQ328" s="573"/>
      <c r="TR328" s="573"/>
      <c r="TS328" s="573"/>
      <c r="TT328" s="573"/>
      <c r="TU328" s="573"/>
      <c r="TV328" s="573"/>
      <c r="TW328" s="573"/>
      <c r="TX328" s="573"/>
      <c r="TY328" s="573"/>
      <c r="TZ328" s="573"/>
      <c r="UA328" s="573"/>
      <c r="UB328" s="573"/>
      <c r="UC328" s="573"/>
      <c r="UD328" s="573"/>
      <c r="UE328" s="573"/>
      <c r="UF328" s="573"/>
      <c r="UG328" s="573"/>
      <c r="UH328" s="573"/>
      <c r="UI328" s="573"/>
      <c r="UJ328" s="573"/>
      <c r="UK328" s="573"/>
      <c r="UL328" s="573"/>
      <c r="UM328" s="573"/>
      <c r="UN328" s="573"/>
      <c r="UO328" s="573"/>
      <c r="UP328" s="573"/>
      <c r="UQ328" s="573"/>
      <c r="UR328" s="573"/>
      <c r="US328" s="573"/>
      <c r="UT328" s="573"/>
      <c r="UU328" s="573"/>
      <c r="UV328" s="573"/>
      <c r="UW328" s="573"/>
      <c r="UX328" s="573"/>
      <c r="UY328" s="573"/>
      <c r="UZ328" s="573"/>
      <c r="VA328" s="573"/>
      <c r="VB328" s="573"/>
      <c r="VC328" s="573"/>
      <c r="VD328" s="573"/>
      <c r="VE328" s="573"/>
      <c r="VF328" s="573"/>
      <c r="VG328" s="573"/>
      <c r="VH328" s="573"/>
      <c r="VI328" s="573"/>
      <c r="VJ328" s="573"/>
      <c r="VK328" s="573"/>
      <c r="VL328" s="573"/>
      <c r="VM328" s="573"/>
      <c r="VN328" s="573"/>
      <c r="VO328" s="573"/>
      <c r="VP328" s="573"/>
      <c r="VQ328" s="573"/>
      <c r="VR328" s="573"/>
      <c r="VS328" s="573"/>
      <c r="VT328" s="573"/>
      <c r="VU328" s="573"/>
      <c r="VV328" s="573"/>
      <c r="VW328" s="573"/>
      <c r="VX328" s="573"/>
      <c r="VY328" s="573"/>
      <c r="VZ328" s="573"/>
      <c r="WA328" s="573"/>
      <c r="WB328" s="573"/>
      <c r="WC328" s="573"/>
      <c r="WD328" s="573"/>
      <c r="WE328" s="573"/>
      <c r="WF328" s="573"/>
      <c r="WG328" s="573"/>
      <c r="WH328" s="573"/>
      <c r="WI328" s="573"/>
      <c r="WJ328" s="573"/>
      <c r="WK328" s="573"/>
      <c r="WL328" s="573"/>
      <c r="WM328" s="573"/>
      <c r="WN328" s="573"/>
      <c r="WO328" s="573"/>
      <c r="WP328" s="573"/>
      <c r="WQ328" s="573"/>
      <c r="WR328" s="573"/>
      <c r="WS328" s="573"/>
      <c r="WT328" s="573"/>
      <c r="WU328" s="573"/>
      <c r="WV328" s="573"/>
      <c r="WW328" s="573"/>
      <c r="WX328" s="573"/>
      <c r="WY328" s="573"/>
      <c r="WZ328" s="573"/>
      <c r="XA328" s="573"/>
      <c r="XB328" s="573"/>
      <c r="XC328" s="573"/>
      <c r="XD328" s="573"/>
      <c r="XE328" s="573"/>
      <c r="XF328" s="573"/>
      <c r="XG328" s="573"/>
      <c r="XH328" s="573"/>
      <c r="XI328" s="573"/>
      <c r="XJ328" s="573"/>
      <c r="XK328" s="573"/>
      <c r="XL328" s="573"/>
      <c r="XM328" s="573"/>
      <c r="XN328" s="573"/>
      <c r="XO328" s="573"/>
      <c r="XP328" s="573"/>
      <c r="XQ328" s="573"/>
      <c r="XR328" s="573"/>
      <c r="XS328" s="573"/>
      <c r="XT328" s="573"/>
      <c r="XU328" s="573"/>
      <c r="XV328" s="573"/>
      <c r="XW328" s="573"/>
      <c r="XX328" s="573"/>
      <c r="XY328" s="573"/>
      <c r="XZ328" s="573"/>
      <c r="YA328" s="573"/>
      <c r="YB328" s="573"/>
      <c r="YC328" s="573"/>
      <c r="YD328" s="573"/>
      <c r="YE328" s="573"/>
      <c r="YF328" s="573"/>
      <c r="YG328" s="573"/>
      <c r="YH328" s="573"/>
      <c r="YI328" s="573"/>
      <c r="YJ328" s="573"/>
      <c r="YK328" s="573"/>
      <c r="YL328" s="573"/>
      <c r="YM328" s="573"/>
      <c r="YN328" s="573"/>
      <c r="YO328" s="573"/>
      <c r="YP328" s="573"/>
      <c r="YQ328" s="573"/>
      <c r="YR328" s="573"/>
      <c r="YS328" s="573"/>
      <c r="YT328" s="573"/>
      <c r="YU328" s="573"/>
      <c r="YV328" s="573"/>
      <c r="YW328" s="573"/>
      <c r="YX328" s="573"/>
      <c r="YY328" s="573"/>
      <c r="YZ328" s="573"/>
      <c r="ZA328" s="573"/>
      <c r="ZB328" s="573"/>
      <c r="ZC328" s="573"/>
      <c r="ZD328" s="573"/>
      <c r="ZE328" s="573"/>
      <c r="ZF328" s="573"/>
      <c r="ZG328" s="573"/>
      <c r="ZH328" s="573"/>
      <c r="ZI328" s="573"/>
      <c r="ZJ328" s="573"/>
      <c r="ZK328" s="573"/>
      <c r="ZL328" s="573"/>
      <c r="ZM328" s="573"/>
      <c r="ZN328" s="573"/>
      <c r="ZO328" s="573"/>
      <c r="ZP328" s="573"/>
      <c r="ZQ328" s="573"/>
      <c r="ZR328" s="573"/>
      <c r="ZS328" s="573"/>
      <c r="ZT328" s="573"/>
      <c r="ZU328" s="573"/>
      <c r="ZV328" s="573"/>
      <c r="ZW328" s="573"/>
      <c r="ZX328" s="573"/>
      <c r="ZY328" s="573"/>
      <c r="ZZ328" s="573"/>
      <c r="AAA328" s="573"/>
      <c r="AAB328" s="573"/>
      <c r="AAC328" s="573"/>
      <c r="AAD328" s="573"/>
      <c r="AAE328" s="573"/>
      <c r="AAF328" s="573"/>
      <c r="AAG328" s="573"/>
      <c r="AAH328" s="573"/>
      <c r="AAI328" s="573"/>
      <c r="AAJ328" s="573"/>
      <c r="AAK328" s="573"/>
      <c r="AAL328" s="573"/>
      <c r="AAM328" s="573"/>
      <c r="AAN328" s="573"/>
      <c r="AAO328" s="573"/>
      <c r="AAP328" s="573"/>
      <c r="AAQ328" s="573"/>
      <c r="AAR328" s="573"/>
      <c r="AAS328" s="573"/>
      <c r="AAT328" s="573"/>
      <c r="AAU328" s="573"/>
      <c r="AAV328" s="573"/>
      <c r="AAW328" s="573"/>
      <c r="AAX328" s="573"/>
      <c r="AAY328" s="573"/>
      <c r="AAZ328" s="573"/>
      <c r="ABA328" s="573"/>
      <c r="ABB328" s="573"/>
      <c r="ABC328" s="573"/>
      <c r="ABD328" s="573"/>
      <c r="ABE328" s="573"/>
      <c r="ABF328" s="573"/>
      <c r="ABG328" s="573"/>
      <c r="ABH328" s="573"/>
      <c r="ABI328" s="573"/>
      <c r="ABJ328" s="573"/>
      <c r="ABK328" s="573"/>
      <c r="ABL328" s="573"/>
      <c r="ABM328" s="573"/>
      <c r="ABN328" s="573"/>
      <c r="ABO328" s="573"/>
      <c r="ABP328" s="573"/>
      <c r="ABQ328" s="573"/>
      <c r="ABR328" s="573"/>
      <c r="ABS328" s="573"/>
      <c r="ABT328" s="573"/>
      <c r="ABU328" s="573"/>
      <c r="ABV328" s="573"/>
      <c r="ABW328" s="573"/>
      <c r="ABX328" s="573"/>
      <c r="ABY328" s="573"/>
      <c r="ABZ328" s="573"/>
      <c r="ACA328" s="573"/>
      <c r="ACB328" s="573"/>
      <c r="ACC328" s="573"/>
      <c r="ACD328" s="573"/>
      <c r="ACE328" s="573"/>
      <c r="ACF328" s="573"/>
      <c r="ACG328" s="573"/>
      <c r="ACH328" s="573"/>
      <c r="ACI328" s="573"/>
      <c r="ACJ328" s="573"/>
      <c r="ACK328" s="573"/>
      <c r="ACL328" s="573"/>
      <c r="ACM328" s="573"/>
      <c r="ACN328" s="573"/>
      <c r="ACO328" s="573"/>
      <c r="ACP328" s="573"/>
      <c r="ACQ328" s="573"/>
      <c r="ACR328" s="573"/>
      <c r="ACS328" s="573"/>
      <c r="ACT328" s="573"/>
      <c r="ACU328" s="573"/>
      <c r="ACV328" s="573"/>
      <c r="ACW328" s="573"/>
      <c r="ACX328" s="573"/>
      <c r="ACY328" s="573"/>
      <c r="ACZ328" s="573"/>
      <c r="ADA328" s="573"/>
      <c r="ADB328" s="573"/>
      <c r="ADC328" s="573"/>
      <c r="ADD328" s="573"/>
      <c r="ADE328" s="573"/>
      <c r="ADF328" s="573"/>
      <c r="ADG328" s="573"/>
      <c r="ADH328" s="573"/>
      <c r="ADI328" s="573"/>
      <c r="ADJ328" s="573"/>
      <c r="ADK328" s="573"/>
      <c r="ADL328" s="573"/>
      <c r="ADM328" s="573"/>
      <c r="ADN328" s="573"/>
      <c r="ADO328" s="573"/>
      <c r="ADP328" s="573"/>
      <c r="ADQ328" s="573"/>
      <c r="ADR328" s="573"/>
      <c r="ADS328" s="573"/>
      <c r="ADT328" s="573"/>
      <c r="ADU328" s="573"/>
      <c r="ADV328" s="573"/>
      <c r="ADW328" s="573"/>
      <c r="ADX328" s="573"/>
      <c r="ADY328" s="573"/>
      <c r="ADZ328" s="573"/>
      <c r="AEA328" s="573"/>
      <c r="AEB328" s="573"/>
      <c r="AEC328" s="573"/>
      <c r="AED328" s="573"/>
      <c r="AEE328" s="573"/>
      <c r="AEF328" s="573"/>
      <c r="AEG328" s="573"/>
      <c r="AEH328" s="573"/>
      <c r="AEI328" s="573"/>
      <c r="AEJ328" s="573"/>
      <c r="AEK328" s="573"/>
      <c r="AEL328" s="573"/>
      <c r="AEM328" s="573"/>
      <c r="AEN328" s="573"/>
      <c r="AEO328" s="573"/>
      <c r="AEP328" s="573"/>
      <c r="AEQ328" s="573"/>
      <c r="AER328" s="573"/>
      <c r="AES328" s="573"/>
      <c r="AET328" s="573"/>
      <c r="AEU328" s="573"/>
      <c r="AEV328" s="573"/>
      <c r="AEW328" s="573"/>
      <c r="AEX328" s="573"/>
      <c r="AEY328" s="573"/>
      <c r="AEZ328" s="573"/>
      <c r="AFA328" s="573"/>
      <c r="AFB328" s="573"/>
      <c r="AFC328" s="573"/>
      <c r="AFD328" s="573"/>
      <c r="AFE328" s="573"/>
      <c r="AFF328" s="573"/>
      <c r="AFG328" s="573"/>
      <c r="AFH328" s="573"/>
      <c r="AFI328" s="573"/>
      <c r="AFJ328" s="573"/>
      <c r="AFK328" s="573"/>
      <c r="AFL328" s="573"/>
      <c r="AFM328" s="573"/>
      <c r="AFN328" s="573"/>
      <c r="AFO328" s="573"/>
      <c r="AFP328" s="573"/>
      <c r="AFQ328" s="573"/>
      <c r="AFR328" s="573"/>
      <c r="AFS328" s="573"/>
      <c r="AFT328" s="573"/>
    </row>
    <row r="329" spans="1:852" s="291" customFormat="1">
      <c r="A329" s="329" t="s">
        <v>9682</v>
      </c>
      <c r="B329" s="822" t="s">
        <v>10764</v>
      </c>
      <c r="C329" s="840" t="str">
        <f>IF(Severity!F329&gt;=0.5,"YES","NO")</f>
        <v>NO</v>
      </c>
      <c r="D329" s="840" t="str">
        <f>IF(Severity!G329&gt;=0.5,"YES","NO")</f>
        <v>YES</v>
      </c>
      <c r="E329" s="573">
        <v>8</v>
      </c>
      <c r="F329" s="574">
        <v>2</v>
      </c>
      <c r="G329" s="584" t="s">
        <v>403</v>
      </c>
      <c r="H329" s="574" t="s">
        <v>226</v>
      </c>
      <c r="I329" s="574" t="s">
        <v>455</v>
      </c>
      <c r="J329" s="574">
        <v>103</v>
      </c>
      <c r="K329" s="574" t="s">
        <v>602</v>
      </c>
      <c r="L329" s="573">
        <v>17</v>
      </c>
      <c r="M329" s="573">
        <v>112</v>
      </c>
      <c r="N329" s="574">
        <v>7</v>
      </c>
      <c r="O329" s="578" t="s">
        <v>602</v>
      </c>
      <c r="P329" s="578">
        <v>17</v>
      </c>
      <c r="Q329" s="578">
        <v>141</v>
      </c>
      <c r="R329" s="574">
        <v>50</v>
      </c>
      <c r="S329" s="578" t="s">
        <v>602</v>
      </c>
      <c r="T329" s="573">
        <v>17</v>
      </c>
      <c r="U329" s="838">
        <v>21.8</v>
      </c>
      <c r="V329" s="838">
        <v>4.0999999999999996</v>
      </c>
      <c r="W329" s="573"/>
      <c r="X329" s="573"/>
      <c r="Y329" s="573"/>
      <c r="Z329" s="573"/>
      <c r="AA329" s="573"/>
      <c r="AB329" s="573"/>
      <c r="AC329" s="573"/>
      <c r="AD329" s="573"/>
      <c r="AE329" s="573"/>
      <c r="AF329" s="573"/>
      <c r="AG329" s="573">
        <v>-12.4</v>
      </c>
      <c r="AH329" s="573">
        <v>7.1</v>
      </c>
      <c r="AI329" s="573">
        <v>336</v>
      </c>
      <c r="AJ329" s="578">
        <v>244</v>
      </c>
      <c r="AK329" s="578" t="s">
        <v>455</v>
      </c>
      <c r="AL329" s="584" t="s">
        <v>384</v>
      </c>
      <c r="AM329" s="574" t="s">
        <v>226</v>
      </c>
      <c r="AN329" s="584" t="s">
        <v>455</v>
      </c>
      <c r="AO329" s="584">
        <v>110</v>
      </c>
      <c r="AP329" s="584" t="s">
        <v>602</v>
      </c>
      <c r="AQ329" s="573">
        <v>17</v>
      </c>
      <c r="AR329" s="573">
        <v>114</v>
      </c>
      <c r="AS329" s="573">
        <v>7</v>
      </c>
      <c r="AT329" s="578" t="s">
        <v>602</v>
      </c>
      <c r="AU329" s="578">
        <v>17</v>
      </c>
      <c r="AV329" s="578">
        <v>163</v>
      </c>
      <c r="AW329" s="573">
        <v>50</v>
      </c>
      <c r="AX329" s="573" t="s">
        <v>602</v>
      </c>
      <c r="AY329" s="573">
        <v>17</v>
      </c>
      <c r="AZ329" s="838">
        <v>21.9</v>
      </c>
      <c r="BA329" s="838">
        <v>4.2</v>
      </c>
      <c r="BB329" s="573"/>
      <c r="BC329" s="573"/>
      <c r="BD329" s="573"/>
      <c r="BE329" s="573"/>
      <c r="BF329" s="573"/>
      <c r="BG329" s="573"/>
      <c r="BH329" s="573"/>
      <c r="BI329" s="573"/>
      <c r="BJ329" s="573"/>
      <c r="BK329" s="573"/>
      <c r="BL329" s="573">
        <v>-12.5</v>
      </c>
      <c r="BM329" s="573">
        <v>6.4</v>
      </c>
      <c r="BN329" s="573">
        <v>336</v>
      </c>
      <c r="BO329" s="574">
        <v>253</v>
      </c>
      <c r="BP329" s="574" t="s">
        <v>455</v>
      </c>
      <c r="BQ329" s="573"/>
      <c r="BR329" s="838" t="s">
        <v>455</v>
      </c>
      <c r="BS329" s="573"/>
      <c r="BT329" s="573"/>
      <c r="BU329" s="573"/>
      <c r="BV329" s="573"/>
      <c r="BW329" s="573"/>
      <c r="BX329" s="573"/>
      <c r="BY329" s="573"/>
      <c r="BZ329" s="573"/>
      <c r="CA329" s="573"/>
      <c r="CB329" s="573"/>
      <c r="CC329" s="573"/>
      <c r="CD329" s="573"/>
      <c r="CE329" s="573"/>
      <c r="CF329" s="573"/>
      <c r="CG329" s="573"/>
      <c r="CH329" s="573"/>
      <c r="CI329" s="573"/>
      <c r="CJ329" s="573"/>
      <c r="CK329" s="573"/>
      <c r="CL329" s="573"/>
      <c r="CM329" s="573"/>
      <c r="CN329" s="573"/>
      <c r="CO329" s="573"/>
      <c r="CP329" s="573"/>
      <c r="CQ329" s="573"/>
      <c r="CR329" s="573"/>
      <c r="CS329" s="573"/>
      <c r="CT329" s="578"/>
      <c r="CU329" s="574"/>
      <c r="CV329" s="573"/>
      <c r="CW329" s="574"/>
      <c r="CX329" s="95"/>
      <c r="CY329" s="573"/>
      <c r="CZ329" s="573"/>
      <c r="DA329" s="573"/>
      <c r="DB329" s="573"/>
      <c r="DC329" s="573"/>
      <c r="DD329" s="573"/>
      <c r="DE329" s="573"/>
      <c r="DF329" s="573"/>
      <c r="DG329" s="573"/>
      <c r="DH329" s="573"/>
      <c r="DI329" s="573"/>
      <c r="DJ329" s="573"/>
      <c r="DK329" s="573"/>
      <c r="DL329" s="573"/>
      <c r="DM329" s="573"/>
      <c r="DN329" s="573"/>
      <c r="DO329" s="573"/>
      <c r="DP329" s="573"/>
      <c r="DQ329" s="573"/>
      <c r="DR329" s="573"/>
      <c r="DS329" s="573"/>
      <c r="DT329" s="573"/>
      <c r="DU329" s="573"/>
      <c r="DV329" s="573"/>
      <c r="DW329" s="573"/>
      <c r="DX329" s="573"/>
      <c r="DY329" s="573"/>
      <c r="DZ329" s="573"/>
      <c r="EA329" s="573"/>
      <c r="EB329" s="574"/>
      <c r="EC329" s="573"/>
      <c r="ED329" s="573"/>
      <c r="EE329" s="573"/>
      <c r="EF329" s="573"/>
      <c r="EG329" s="573"/>
      <c r="EH329" s="573"/>
      <c r="EI329" s="573"/>
      <c r="EJ329" s="573"/>
      <c r="EK329" s="573"/>
      <c r="EL329" s="573"/>
      <c r="EM329" s="573"/>
      <c r="EN329" s="573"/>
      <c r="EO329" s="573"/>
      <c r="EP329" s="573"/>
      <c r="EQ329" s="573"/>
      <c r="ER329" s="573"/>
      <c r="ES329" s="573"/>
      <c r="ET329" s="573"/>
      <c r="EU329" s="573"/>
      <c r="EV329" s="573"/>
      <c r="EW329" s="573"/>
      <c r="EX329" s="573"/>
      <c r="EY329" s="573"/>
      <c r="EZ329" s="573"/>
      <c r="FA329" s="573"/>
      <c r="FB329" s="573"/>
      <c r="FC329" s="573"/>
      <c r="FD329" s="573"/>
      <c r="FE329" s="573"/>
      <c r="FF329" s="573"/>
      <c r="FG329" s="573"/>
      <c r="FH329" s="573"/>
      <c r="FI329" s="573"/>
      <c r="FJ329" s="573"/>
      <c r="FK329" s="573"/>
      <c r="FL329" s="573"/>
      <c r="FM329" s="573"/>
      <c r="FN329" s="573"/>
      <c r="FO329" s="573"/>
      <c r="FP329" s="573"/>
      <c r="FQ329" s="573"/>
      <c r="FR329" s="573"/>
      <c r="FS329" s="573"/>
      <c r="FT329" s="573"/>
      <c r="FU329" s="573"/>
      <c r="FV329" s="573"/>
      <c r="FW329" s="573"/>
      <c r="FX329" s="573"/>
      <c r="FY329" s="573"/>
      <c r="FZ329" s="573"/>
      <c r="GA329" s="573"/>
      <c r="GB329" s="573"/>
      <c r="GC329" s="573"/>
      <c r="GD329" s="573"/>
      <c r="GE329" s="573"/>
      <c r="GF329" s="573"/>
      <c r="GG329" s="573"/>
      <c r="GH329" s="573"/>
      <c r="GI329" s="573"/>
      <c r="GJ329" s="573"/>
      <c r="GK329" s="573"/>
      <c r="GL329" s="573"/>
      <c r="GM329" s="573"/>
      <c r="GN329" s="573"/>
      <c r="GO329" s="573"/>
      <c r="GP329" s="573"/>
      <c r="GQ329" s="573"/>
      <c r="GR329" s="573"/>
      <c r="GS329" s="573"/>
      <c r="GT329" s="573"/>
      <c r="GU329" s="573"/>
      <c r="GV329" s="573"/>
      <c r="GW329" s="573"/>
      <c r="GX329" s="573"/>
      <c r="GY329" s="573"/>
      <c r="GZ329" s="573"/>
      <c r="HA329" s="573"/>
      <c r="HB329" s="573"/>
      <c r="HC329" s="573"/>
      <c r="HD329" s="573"/>
      <c r="HE329" s="573"/>
      <c r="HF329" s="573"/>
      <c r="HG329" s="573"/>
      <c r="HH329" s="573"/>
      <c r="HI329" s="573"/>
      <c r="HJ329" s="573"/>
      <c r="HK329" s="573"/>
      <c r="HL329" s="573"/>
      <c r="HM329" s="573"/>
      <c r="HN329" s="573"/>
      <c r="HO329" s="573"/>
      <c r="HP329" s="573"/>
      <c r="HQ329" s="573"/>
      <c r="HR329" s="573"/>
      <c r="HS329" s="573"/>
      <c r="HT329" s="573"/>
      <c r="HU329" s="573"/>
      <c r="HV329" s="573"/>
      <c r="HW329" s="573"/>
      <c r="HX329" s="573"/>
      <c r="HY329" s="573"/>
      <c r="HZ329" s="573"/>
      <c r="IA329" s="573"/>
      <c r="IB329" s="573"/>
      <c r="IC329" s="573"/>
      <c r="ID329" s="573"/>
      <c r="IE329" s="573"/>
      <c r="IF329" s="573"/>
      <c r="IG329" s="573"/>
      <c r="IH329" s="573"/>
      <c r="II329" s="573"/>
      <c r="IJ329" s="573"/>
      <c r="IK329" s="573"/>
      <c r="IL329" s="573"/>
      <c r="IM329" s="573"/>
      <c r="IN329" s="573"/>
      <c r="IO329" s="573"/>
      <c r="IP329" s="573"/>
      <c r="IQ329" s="573"/>
      <c r="IR329" s="573"/>
      <c r="IS329" s="573"/>
      <c r="IT329" s="573"/>
      <c r="IU329" s="573"/>
      <c r="IV329" s="573"/>
      <c r="IW329" s="573"/>
      <c r="IX329" s="573"/>
      <c r="IY329" s="573"/>
      <c r="IZ329" s="573"/>
      <c r="JA329" s="573"/>
      <c r="JB329" s="573"/>
      <c r="JC329" s="573"/>
      <c r="JD329" s="573"/>
      <c r="JE329" s="573"/>
      <c r="JF329" s="573"/>
      <c r="JG329" s="573"/>
      <c r="JH329" s="573"/>
      <c r="JI329" s="573"/>
      <c r="JJ329" s="573"/>
      <c r="JK329" s="573"/>
      <c r="JL329" s="573"/>
      <c r="JM329" s="573"/>
      <c r="JN329" s="573"/>
      <c r="JO329" s="573"/>
      <c r="JP329" s="573"/>
      <c r="JQ329" s="573"/>
      <c r="JR329" s="573"/>
      <c r="JS329" s="573"/>
      <c r="JT329" s="573"/>
      <c r="JU329" s="573"/>
      <c r="JV329" s="573"/>
      <c r="JW329" s="573"/>
      <c r="JX329" s="573"/>
      <c r="JY329" s="573"/>
      <c r="JZ329" s="573"/>
      <c r="KA329" s="573"/>
      <c r="KB329" s="573"/>
      <c r="KC329" s="573"/>
      <c r="KD329" s="573"/>
      <c r="KE329" s="573"/>
      <c r="KF329" s="573"/>
      <c r="KG329" s="573"/>
      <c r="KH329" s="573"/>
      <c r="KI329" s="573"/>
      <c r="KJ329" s="573"/>
      <c r="KK329" s="573"/>
      <c r="KL329" s="573"/>
      <c r="KM329" s="573"/>
      <c r="KN329" s="573"/>
      <c r="KO329" s="573"/>
      <c r="KP329" s="573"/>
      <c r="KQ329" s="573"/>
      <c r="KR329" s="573"/>
      <c r="KS329" s="573"/>
      <c r="KT329" s="573"/>
      <c r="KU329" s="573"/>
      <c r="KV329" s="573"/>
      <c r="KW329" s="573"/>
      <c r="KX329" s="573"/>
      <c r="KY329" s="573"/>
      <c r="KZ329" s="573"/>
      <c r="LA329" s="573"/>
      <c r="LB329" s="573"/>
      <c r="LC329" s="573"/>
      <c r="LD329" s="573"/>
      <c r="LE329" s="573"/>
      <c r="LF329" s="573"/>
      <c r="LG329" s="573"/>
      <c r="LH329" s="573"/>
      <c r="LI329" s="573"/>
      <c r="LJ329" s="573"/>
      <c r="LK329" s="573"/>
      <c r="LL329" s="573"/>
      <c r="LM329" s="573"/>
      <c r="LN329" s="573"/>
      <c r="LO329" s="573"/>
      <c r="LP329" s="573"/>
      <c r="LQ329" s="573"/>
      <c r="LR329" s="573"/>
      <c r="LS329" s="573"/>
      <c r="LT329" s="573"/>
      <c r="LU329" s="573"/>
      <c r="LV329" s="573"/>
      <c r="LW329" s="573"/>
      <c r="LX329" s="573"/>
      <c r="LY329" s="573"/>
      <c r="LZ329" s="573"/>
      <c r="MA329" s="573"/>
      <c r="MB329" s="573"/>
      <c r="MC329" s="573"/>
      <c r="MD329" s="573"/>
      <c r="ME329" s="573"/>
      <c r="MF329" s="573"/>
      <c r="MG329" s="573"/>
      <c r="MH329" s="573"/>
      <c r="MI329" s="573"/>
      <c r="MJ329" s="573"/>
      <c r="MK329" s="573"/>
      <c r="ML329" s="573"/>
      <c r="MM329" s="573"/>
      <c r="MN329" s="573"/>
      <c r="MO329" s="573"/>
      <c r="MP329" s="573"/>
      <c r="MQ329" s="573"/>
      <c r="MR329" s="573"/>
      <c r="MS329" s="573"/>
      <c r="MT329" s="573"/>
      <c r="MU329" s="573"/>
      <c r="MV329" s="573"/>
      <c r="MW329" s="573"/>
      <c r="MX329" s="573"/>
      <c r="MY329" s="573"/>
      <c r="MZ329" s="573"/>
      <c r="NA329" s="573"/>
      <c r="NB329" s="573"/>
      <c r="NC329" s="573"/>
      <c r="ND329" s="573"/>
      <c r="NE329" s="573"/>
      <c r="NF329" s="573"/>
      <c r="NG329" s="573"/>
      <c r="NH329" s="573"/>
      <c r="NI329" s="573"/>
      <c r="NJ329" s="573"/>
      <c r="NK329" s="573"/>
      <c r="NL329" s="573"/>
      <c r="NM329" s="573"/>
      <c r="NN329" s="573"/>
      <c r="NO329" s="573"/>
      <c r="NP329" s="573"/>
      <c r="NQ329" s="573"/>
      <c r="NR329" s="573"/>
      <c r="NS329" s="573"/>
      <c r="NT329" s="573"/>
      <c r="NU329" s="573"/>
      <c r="NV329" s="573"/>
      <c r="NW329" s="573"/>
      <c r="NX329" s="573"/>
      <c r="NY329" s="573"/>
      <c r="NZ329" s="573"/>
      <c r="OA329" s="573"/>
      <c r="OB329" s="573"/>
      <c r="OC329" s="573"/>
      <c r="OD329" s="573"/>
      <c r="OE329" s="573"/>
      <c r="OF329" s="573"/>
      <c r="OG329" s="573"/>
      <c r="OH329" s="573"/>
      <c r="OI329" s="573"/>
      <c r="OJ329" s="573"/>
      <c r="OK329" s="573"/>
      <c r="OL329" s="573"/>
      <c r="OM329" s="573"/>
      <c r="ON329" s="573"/>
      <c r="OO329" s="573"/>
      <c r="OP329" s="573"/>
      <c r="OQ329" s="573"/>
      <c r="OR329" s="573"/>
      <c r="OS329" s="573"/>
      <c r="OT329" s="573"/>
      <c r="OU329" s="573"/>
      <c r="OV329" s="573"/>
      <c r="OW329" s="273"/>
      <c r="OX329" s="273"/>
      <c r="OY329" s="573"/>
      <c r="OZ329" s="573"/>
      <c r="PA329" s="573"/>
      <c r="PB329" s="573"/>
      <c r="PC329" s="573"/>
      <c r="PD329" s="573"/>
      <c r="PE329" s="573"/>
      <c r="PF329" s="573"/>
      <c r="PG329" s="573"/>
      <c r="PH329" s="573"/>
      <c r="PI329" s="573"/>
      <c r="PJ329" s="573"/>
      <c r="PK329" s="573"/>
      <c r="PL329" s="573"/>
      <c r="PM329" s="573"/>
      <c r="PN329" s="573"/>
      <c r="PO329" s="573"/>
      <c r="PP329" s="573"/>
      <c r="PQ329" s="573"/>
      <c r="PR329" s="573"/>
      <c r="PS329" s="573"/>
      <c r="PT329" s="573"/>
      <c r="PU329" s="573"/>
      <c r="PV329" s="573"/>
      <c r="PW329" s="573"/>
      <c r="PX329" s="573"/>
      <c r="PY329" s="573"/>
      <c r="PZ329" s="573"/>
      <c r="QA329" s="573"/>
      <c r="QB329" s="573"/>
      <c r="QC329" s="573"/>
      <c r="QD329" s="573"/>
      <c r="QE329" s="573"/>
      <c r="QF329" s="573"/>
      <c r="QG329" s="573"/>
      <c r="QH329" s="573"/>
      <c r="QI329" s="573"/>
      <c r="QJ329" s="573"/>
      <c r="QK329" s="573"/>
      <c r="QL329" s="573"/>
      <c r="QM329" s="573"/>
      <c r="QN329" s="573"/>
      <c r="QO329" s="573"/>
      <c r="QP329" s="573"/>
      <c r="QQ329" s="573"/>
      <c r="QR329" s="573"/>
      <c r="QS329" s="573"/>
      <c r="QT329" s="573"/>
      <c r="QU329" s="573"/>
      <c r="QV329" s="573"/>
      <c r="QW329" s="573"/>
      <c r="QX329" s="573"/>
      <c r="QY329" s="573"/>
      <c r="QZ329" s="573"/>
      <c r="RA329" s="573"/>
      <c r="RB329" s="573"/>
      <c r="RC329" s="573"/>
      <c r="RD329" s="573"/>
      <c r="RE329" s="573"/>
      <c r="RF329" s="573"/>
      <c r="RG329" s="573"/>
      <c r="RH329" s="573"/>
      <c r="RI329" s="573"/>
      <c r="RJ329" s="573"/>
      <c r="RK329" s="573"/>
      <c r="RL329" s="573"/>
      <c r="RM329" s="573"/>
      <c r="RN329" s="573"/>
      <c r="RO329" s="573"/>
      <c r="RP329" s="573"/>
      <c r="RQ329" s="573"/>
      <c r="RR329" s="573"/>
      <c r="RS329" s="573"/>
      <c r="RT329" s="573"/>
      <c r="RU329" s="573"/>
      <c r="RV329" s="573"/>
      <c r="RW329" s="573"/>
      <c r="RX329" s="573"/>
      <c r="RY329" s="573"/>
      <c r="RZ329" s="573"/>
      <c r="SA329" s="573"/>
      <c r="SB329" s="573"/>
      <c r="SC329" s="573"/>
      <c r="SD329" s="573"/>
      <c r="SE329" s="573"/>
      <c r="SF329" s="573"/>
      <c r="SG329" s="573"/>
      <c r="SH329" s="573"/>
      <c r="SI329" s="573"/>
      <c r="SJ329" s="573"/>
      <c r="SK329" s="573"/>
      <c r="SL329" s="573"/>
      <c r="SM329" s="573"/>
      <c r="SN329" s="573"/>
      <c r="SO329" s="573"/>
      <c r="SP329" s="573"/>
      <c r="SQ329" s="573"/>
      <c r="SR329" s="573"/>
      <c r="SS329" s="573"/>
      <c r="ST329" s="573"/>
      <c r="SU329" s="573"/>
      <c r="SV329" s="573"/>
      <c r="SW329" s="573"/>
      <c r="SX329" s="573"/>
      <c r="SY329" s="573"/>
      <c r="SZ329" s="573"/>
      <c r="TA329" s="573"/>
      <c r="TB329" s="573"/>
      <c r="TC329" s="573"/>
      <c r="TD329" s="573"/>
      <c r="TE329" s="573"/>
      <c r="TF329" s="573"/>
      <c r="TG329" s="573"/>
      <c r="TH329" s="573"/>
      <c r="TI329" s="573"/>
      <c r="TJ329" s="573"/>
      <c r="TK329" s="573"/>
      <c r="TL329" s="573"/>
      <c r="TM329" s="573"/>
      <c r="TN329" s="573"/>
      <c r="TO329" s="573"/>
      <c r="TP329" s="573"/>
      <c r="TQ329" s="573"/>
      <c r="TR329" s="573"/>
      <c r="TS329" s="573"/>
      <c r="TT329" s="573"/>
      <c r="TU329" s="573"/>
      <c r="TV329" s="573"/>
      <c r="TW329" s="573"/>
      <c r="TX329" s="573"/>
      <c r="TY329" s="573"/>
      <c r="TZ329" s="573"/>
      <c r="UA329" s="573"/>
      <c r="UB329" s="573"/>
      <c r="UC329" s="573"/>
      <c r="UD329" s="573"/>
      <c r="UE329" s="573"/>
      <c r="UF329" s="573"/>
      <c r="UG329" s="573"/>
      <c r="UH329" s="573"/>
      <c r="UI329" s="573"/>
      <c r="UJ329" s="573"/>
      <c r="UK329" s="573"/>
      <c r="UL329" s="573"/>
      <c r="UM329" s="573"/>
      <c r="UN329" s="573"/>
      <c r="UO329" s="573"/>
      <c r="UP329" s="573"/>
      <c r="UQ329" s="573"/>
      <c r="UR329" s="573"/>
      <c r="US329" s="573"/>
      <c r="UT329" s="573"/>
      <c r="UU329" s="573"/>
      <c r="UV329" s="573"/>
      <c r="UW329" s="573"/>
      <c r="UX329" s="573"/>
      <c r="UY329" s="573"/>
      <c r="UZ329" s="573"/>
      <c r="VA329" s="573"/>
      <c r="VB329" s="573"/>
      <c r="VC329" s="573"/>
      <c r="VD329" s="573"/>
      <c r="VE329" s="573"/>
      <c r="VF329" s="573"/>
      <c r="VG329" s="573"/>
      <c r="VH329" s="573"/>
      <c r="VI329" s="573"/>
      <c r="VJ329" s="573"/>
      <c r="VK329" s="573"/>
      <c r="VL329" s="573"/>
      <c r="VM329" s="573"/>
      <c r="VN329" s="573"/>
      <c r="VO329" s="573"/>
      <c r="VP329" s="573"/>
      <c r="VQ329" s="573"/>
      <c r="VR329" s="573"/>
      <c r="VS329" s="573"/>
      <c r="VT329" s="573"/>
      <c r="VU329" s="573"/>
      <c r="VV329" s="573"/>
      <c r="VW329" s="573"/>
      <c r="VX329" s="573"/>
      <c r="VY329" s="573"/>
      <c r="VZ329" s="573"/>
      <c r="WA329" s="573"/>
      <c r="WB329" s="573"/>
      <c r="WC329" s="573"/>
      <c r="WD329" s="573"/>
      <c r="WE329" s="573"/>
      <c r="WF329" s="573"/>
      <c r="WG329" s="573"/>
      <c r="WH329" s="573"/>
      <c r="WI329" s="573"/>
      <c r="WJ329" s="573"/>
      <c r="WK329" s="573"/>
      <c r="WL329" s="573"/>
      <c r="WM329" s="573"/>
      <c r="WN329" s="573"/>
      <c r="WO329" s="573"/>
      <c r="WP329" s="573"/>
      <c r="WQ329" s="573"/>
      <c r="WR329" s="573"/>
      <c r="WS329" s="573"/>
      <c r="WT329" s="573"/>
      <c r="WU329" s="573"/>
      <c r="WV329" s="573"/>
      <c r="WW329" s="573"/>
      <c r="WX329" s="573"/>
      <c r="WY329" s="573"/>
      <c r="WZ329" s="573"/>
      <c r="XA329" s="573"/>
      <c r="XB329" s="573"/>
      <c r="XC329" s="573"/>
      <c r="XD329" s="573"/>
      <c r="XE329" s="573"/>
      <c r="XF329" s="573"/>
      <c r="XG329" s="573"/>
      <c r="XH329" s="573"/>
      <c r="XI329" s="573"/>
      <c r="XJ329" s="573"/>
      <c r="XK329" s="573"/>
      <c r="XL329" s="573"/>
      <c r="XM329" s="573"/>
      <c r="XN329" s="573"/>
      <c r="XO329" s="573"/>
      <c r="XP329" s="573"/>
      <c r="XQ329" s="573"/>
      <c r="XR329" s="573"/>
      <c r="XS329" s="573"/>
      <c r="XT329" s="573"/>
      <c r="XU329" s="573"/>
      <c r="XV329" s="573"/>
      <c r="XW329" s="573"/>
      <c r="XX329" s="573"/>
      <c r="XY329" s="573"/>
      <c r="XZ329" s="573"/>
      <c r="YA329" s="573"/>
      <c r="YB329" s="573"/>
      <c r="YC329" s="573"/>
      <c r="YD329" s="573"/>
      <c r="YE329" s="573"/>
      <c r="YF329" s="573"/>
      <c r="YG329" s="573"/>
      <c r="YH329" s="573"/>
      <c r="YI329" s="573"/>
      <c r="YJ329" s="573"/>
      <c r="YK329" s="573"/>
      <c r="YL329" s="573"/>
      <c r="YM329" s="573"/>
      <c r="YN329" s="573"/>
      <c r="YO329" s="573"/>
      <c r="YP329" s="573"/>
      <c r="YQ329" s="573"/>
      <c r="YR329" s="573"/>
      <c r="YS329" s="573"/>
      <c r="YT329" s="573"/>
      <c r="YU329" s="573"/>
      <c r="YV329" s="573"/>
      <c r="YW329" s="573"/>
      <c r="YX329" s="573"/>
      <c r="YY329" s="573"/>
      <c r="YZ329" s="573"/>
      <c r="ZA329" s="573"/>
      <c r="ZB329" s="573"/>
      <c r="ZC329" s="573"/>
      <c r="ZD329" s="573"/>
      <c r="ZE329" s="573"/>
      <c r="ZF329" s="573"/>
      <c r="ZG329" s="573"/>
      <c r="ZH329" s="573"/>
      <c r="ZI329" s="573"/>
      <c r="ZJ329" s="573"/>
      <c r="ZK329" s="573"/>
      <c r="ZL329" s="573"/>
      <c r="ZM329" s="573"/>
      <c r="ZN329" s="573"/>
      <c r="ZO329" s="573"/>
      <c r="ZP329" s="573"/>
      <c r="ZQ329" s="573"/>
      <c r="ZR329" s="573"/>
      <c r="ZS329" s="573"/>
      <c r="ZT329" s="573"/>
      <c r="ZU329" s="573"/>
      <c r="ZV329" s="573"/>
      <c r="ZW329" s="573"/>
      <c r="ZX329" s="573"/>
      <c r="ZY329" s="573"/>
      <c r="ZZ329" s="573"/>
      <c r="AAA329" s="573"/>
      <c r="AAB329" s="573"/>
      <c r="AAC329" s="573"/>
      <c r="AAD329" s="573"/>
      <c r="AAE329" s="573"/>
      <c r="AAF329" s="573"/>
      <c r="AAG329" s="573"/>
      <c r="AAH329" s="573"/>
      <c r="AAI329" s="573"/>
      <c r="AAJ329" s="573"/>
      <c r="AAK329" s="573"/>
      <c r="AAL329" s="573"/>
      <c r="AAM329" s="573"/>
      <c r="AAN329" s="573"/>
      <c r="AAO329" s="573"/>
      <c r="AAP329" s="573"/>
      <c r="AAQ329" s="573"/>
      <c r="AAR329" s="573"/>
      <c r="AAS329" s="573"/>
      <c r="AAT329" s="573"/>
      <c r="AAU329" s="573"/>
      <c r="AAV329" s="573"/>
      <c r="AAW329" s="573"/>
      <c r="AAX329" s="573"/>
      <c r="AAY329" s="573"/>
      <c r="AAZ329" s="573"/>
      <c r="ABA329" s="573"/>
      <c r="ABB329" s="573"/>
      <c r="ABC329" s="573"/>
      <c r="ABD329" s="573"/>
      <c r="ABE329" s="573"/>
      <c r="ABF329" s="573"/>
      <c r="ABG329" s="573"/>
      <c r="ABH329" s="573"/>
      <c r="ABI329" s="573"/>
      <c r="ABJ329" s="573"/>
      <c r="ABK329" s="573"/>
      <c r="ABL329" s="573"/>
      <c r="ABM329" s="573"/>
      <c r="ABN329" s="573"/>
      <c r="ABO329" s="573"/>
      <c r="ABP329" s="573"/>
      <c r="ABQ329" s="573"/>
      <c r="ABR329" s="573"/>
      <c r="ABS329" s="573"/>
      <c r="ABT329" s="573"/>
      <c r="ABU329" s="573"/>
      <c r="ABV329" s="573"/>
      <c r="ABW329" s="573"/>
      <c r="ABX329" s="573"/>
      <c r="ABY329" s="573"/>
      <c r="ABZ329" s="573"/>
      <c r="ACA329" s="573"/>
      <c r="ACB329" s="573"/>
      <c r="ACC329" s="573"/>
      <c r="ACD329" s="573"/>
      <c r="ACE329" s="573"/>
      <c r="ACF329" s="573"/>
      <c r="ACG329" s="573"/>
      <c r="ACH329" s="573"/>
      <c r="ACI329" s="573"/>
      <c r="ACJ329" s="573"/>
      <c r="ACK329" s="573"/>
      <c r="ACL329" s="573"/>
      <c r="ACM329" s="573"/>
      <c r="ACN329" s="573"/>
      <c r="ACO329" s="573"/>
      <c r="ACP329" s="573"/>
      <c r="ACQ329" s="573"/>
      <c r="ACR329" s="573"/>
      <c r="ACS329" s="573"/>
      <c r="ACT329" s="573"/>
      <c r="ACU329" s="573"/>
      <c r="ACV329" s="573"/>
      <c r="ACW329" s="573"/>
      <c r="ACX329" s="573"/>
      <c r="ACY329" s="573"/>
      <c r="ACZ329" s="573"/>
      <c r="ADA329" s="573"/>
      <c r="ADB329" s="573"/>
      <c r="ADC329" s="573"/>
      <c r="ADD329" s="573"/>
      <c r="ADE329" s="573"/>
      <c r="ADF329" s="573"/>
      <c r="ADG329" s="573"/>
      <c r="ADH329" s="573"/>
      <c r="ADI329" s="573"/>
      <c r="ADJ329" s="573"/>
      <c r="ADK329" s="573"/>
      <c r="ADL329" s="573"/>
      <c r="ADM329" s="573"/>
      <c r="ADN329" s="573"/>
      <c r="ADO329" s="573"/>
      <c r="ADP329" s="573"/>
      <c r="ADQ329" s="573"/>
      <c r="ADR329" s="573"/>
      <c r="ADS329" s="573"/>
      <c r="ADT329" s="573"/>
      <c r="ADU329" s="573"/>
      <c r="ADV329" s="573"/>
      <c r="ADW329" s="573"/>
      <c r="ADX329" s="573"/>
      <c r="ADY329" s="573"/>
      <c r="ADZ329" s="573"/>
      <c r="AEA329" s="573"/>
      <c r="AEB329" s="573"/>
      <c r="AEC329" s="573"/>
      <c r="AED329" s="573"/>
      <c r="AEE329" s="573"/>
      <c r="AEF329" s="573"/>
      <c r="AEG329" s="573"/>
      <c r="AEH329" s="573"/>
      <c r="AEI329" s="573"/>
      <c r="AEJ329" s="573"/>
      <c r="AEK329" s="573"/>
      <c r="AEL329" s="573"/>
      <c r="AEM329" s="573"/>
      <c r="AEN329" s="573"/>
      <c r="AEO329" s="573"/>
      <c r="AEP329" s="573"/>
      <c r="AEQ329" s="573"/>
      <c r="AER329" s="573"/>
      <c r="AES329" s="573"/>
      <c r="AET329" s="573"/>
      <c r="AEU329" s="573"/>
      <c r="AEV329" s="573"/>
      <c r="AEW329" s="573"/>
      <c r="AEX329" s="573"/>
      <c r="AEY329" s="573"/>
      <c r="AEZ329" s="573"/>
      <c r="AFA329" s="573"/>
      <c r="AFB329" s="573"/>
      <c r="AFC329" s="573"/>
      <c r="AFD329" s="573"/>
      <c r="AFE329" s="573"/>
      <c r="AFF329" s="573"/>
      <c r="AFG329" s="573"/>
      <c r="AFH329" s="573"/>
      <c r="AFI329" s="573"/>
      <c r="AFJ329" s="573"/>
      <c r="AFK329" s="573"/>
      <c r="AFL329" s="573"/>
      <c r="AFM329" s="573"/>
      <c r="AFN329" s="573"/>
      <c r="AFO329" s="573"/>
      <c r="AFP329" s="573"/>
      <c r="AFQ329" s="573"/>
      <c r="AFR329" s="573"/>
      <c r="AFS329" s="573"/>
      <c r="AFT329" s="573"/>
    </row>
    <row r="330" spans="1:852" s="291" customFormat="1">
      <c r="A330" s="329" t="s">
        <v>9852</v>
      </c>
      <c r="B330" s="822" t="s">
        <v>10764</v>
      </c>
      <c r="C330" s="840" t="str">
        <f>IF(Severity!F330&gt;=0.5,"YES","NO")</f>
        <v>NO</v>
      </c>
      <c r="D330" s="840" t="str">
        <f>IF(Severity!G330&gt;=0.5,"YES","NO")</f>
        <v>YES</v>
      </c>
      <c r="E330" s="573">
        <v>12</v>
      </c>
      <c r="F330" s="574">
        <v>2</v>
      </c>
      <c r="G330" s="584" t="s">
        <v>2382</v>
      </c>
      <c r="H330" s="574" t="s">
        <v>749</v>
      </c>
      <c r="I330" s="574" t="s">
        <v>455</v>
      </c>
      <c r="J330" s="574">
        <v>6</v>
      </c>
      <c r="K330" s="574" t="s">
        <v>455</v>
      </c>
      <c r="L330" s="573"/>
      <c r="M330" s="573"/>
      <c r="N330" s="574"/>
      <c r="O330" s="838" t="s">
        <v>455</v>
      </c>
      <c r="P330" s="573"/>
      <c r="Q330" s="573"/>
      <c r="R330" s="574"/>
      <c r="S330" s="578" t="s">
        <v>602</v>
      </c>
      <c r="T330" s="573">
        <v>17</v>
      </c>
      <c r="U330" s="573">
        <v>8.34</v>
      </c>
      <c r="V330" s="573">
        <v>5.39</v>
      </c>
      <c r="W330" s="573"/>
      <c r="X330" s="573"/>
      <c r="Y330" s="573">
        <v>6.18</v>
      </c>
      <c r="Z330" s="573">
        <v>6.11</v>
      </c>
      <c r="AA330" s="573"/>
      <c r="AB330" s="573"/>
      <c r="AC330" s="573"/>
      <c r="AD330" s="573"/>
      <c r="AE330" s="573"/>
      <c r="AF330" s="573"/>
      <c r="AG330" s="573"/>
      <c r="AH330" s="573"/>
      <c r="AI330" s="578">
        <v>15</v>
      </c>
      <c r="AJ330" s="578">
        <f t="shared" ref="AJ330" si="86">AI330-J330</f>
        <v>9</v>
      </c>
      <c r="AK330" s="578" t="s">
        <v>455</v>
      </c>
      <c r="AL330" s="584" t="s">
        <v>615</v>
      </c>
      <c r="AM330" s="574" t="s">
        <v>455</v>
      </c>
      <c r="AN330" s="584" t="s">
        <v>455</v>
      </c>
      <c r="AO330" s="584" t="s">
        <v>455</v>
      </c>
      <c r="AP330" s="584" t="s">
        <v>455</v>
      </c>
      <c r="AQ330" s="573"/>
      <c r="AR330" s="573"/>
      <c r="AS330" s="573"/>
      <c r="AT330" s="838" t="s">
        <v>455</v>
      </c>
      <c r="AU330" s="578"/>
      <c r="AV330" s="573"/>
      <c r="AW330" s="573"/>
      <c r="AX330" s="573" t="s">
        <v>602</v>
      </c>
      <c r="AY330" s="573">
        <v>17</v>
      </c>
      <c r="AZ330" s="573">
        <v>5.73</v>
      </c>
      <c r="BA330" s="573">
        <v>4.92</v>
      </c>
      <c r="BB330" s="573"/>
      <c r="BC330" s="573"/>
      <c r="BD330" s="573">
        <v>8.8000000000000007</v>
      </c>
      <c r="BE330" s="573">
        <v>5.19</v>
      </c>
      <c r="BF330" s="573"/>
      <c r="BG330" s="573"/>
      <c r="BH330" s="573"/>
      <c r="BI330" s="573"/>
      <c r="BJ330" s="573"/>
      <c r="BK330" s="573"/>
      <c r="BL330" s="573"/>
      <c r="BM330" s="573"/>
      <c r="BN330" s="578">
        <v>15</v>
      </c>
      <c r="BO330" s="574" t="s">
        <v>455</v>
      </c>
      <c r="BP330" s="574" t="s">
        <v>455</v>
      </c>
      <c r="BQ330" s="573"/>
      <c r="BR330" s="838" t="s">
        <v>455</v>
      </c>
      <c r="BS330" s="573"/>
      <c r="BT330" s="573"/>
      <c r="BU330" s="573"/>
      <c r="BV330" s="573"/>
      <c r="BW330" s="573"/>
      <c r="BX330" s="573"/>
      <c r="BY330" s="573"/>
      <c r="BZ330" s="573"/>
      <c r="CA330" s="573"/>
      <c r="CB330" s="573"/>
      <c r="CC330" s="573"/>
      <c r="CD330" s="573"/>
      <c r="CE330" s="573"/>
      <c r="CF330" s="573"/>
      <c r="CG330" s="573"/>
      <c r="CH330" s="573"/>
      <c r="CI330" s="573"/>
      <c r="CJ330" s="573"/>
      <c r="CK330" s="573"/>
      <c r="CL330" s="573"/>
      <c r="CM330" s="573"/>
      <c r="CN330" s="573"/>
      <c r="CO330" s="573"/>
      <c r="CP330" s="573"/>
      <c r="CQ330" s="573"/>
      <c r="CR330" s="573"/>
      <c r="CS330" s="573"/>
      <c r="CT330" s="578"/>
      <c r="CU330" s="574"/>
      <c r="CV330" s="573"/>
      <c r="CW330" s="574"/>
      <c r="CX330" s="95"/>
      <c r="CY330" s="573"/>
      <c r="CZ330" s="573"/>
      <c r="DA330" s="573"/>
      <c r="DB330" s="573"/>
      <c r="DC330" s="573"/>
      <c r="DD330" s="573"/>
      <c r="DE330" s="573"/>
      <c r="DF330" s="573"/>
      <c r="DG330" s="573"/>
      <c r="DH330" s="573"/>
      <c r="DI330" s="573"/>
      <c r="DJ330" s="573"/>
      <c r="DK330" s="573"/>
      <c r="DL330" s="573"/>
      <c r="DM330" s="573"/>
      <c r="DN330" s="573"/>
      <c r="DO330" s="573"/>
      <c r="DP330" s="573"/>
      <c r="DQ330" s="573"/>
      <c r="DR330" s="573"/>
      <c r="DS330" s="573"/>
      <c r="DT330" s="573"/>
      <c r="DU330" s="573"/>
      <c r="DV330" s="573"/>
      <c r="DW330" s="573"/>
      <c r="DX330" s="573"/>
      <c r="DY330" s="573"/>
      <c r="DZ330" s="573"/>
      <c r="EA330" s="573"/>
      <c r="EB330" s="574"/>
      <c r="EC330" s="573"/>
      <c r="ED330" s="573"/>
      <c r="EE330" s="573"/>
      <c r="EF330" s="573"/>
      <c r="EG330" s="573"/>
      <c r="EH330" s="573"/>
      <c r="EI330" s="573"/>
      <c r="EJ330" s="573"/>
      <c r="EK330" s="573"/>
      <c r="EL330" s="573"/>
      <c r="EM330" s="573"/>
      <c r="EN330" s="573"/>
      <c r="EO330" s="573"/>
      <c r="EP330" s="573"/>
      <c r="EQ330" s="573"/>
      <c r="ER330" s="573"/>
      <c r="ES330" s="573"/>
      <c r="ET330" s="573"/>
      <c r="EU330" s="573"/>
      <c r="EV330" s="573"/>
      <c r="EW330" s="573"/>
      <c r="EX330" s="573"/>
      <c r="EY330" s="573"/>
      <c r="EZ330" s="573"/>
      <c r="FA330" s="573"/>
      <c r="FB330" s="573"/>
      <c r="FC330" s="573"/>
      <c r="FD330" s="573"/>
      <c r="FE330" s="573"/>
      <c r="FF330" s="573"/>
      <c r="FG330" s="573"/>
      <c r="FH330" s="573"/>
      <c r="FI330" s="573"/>
      <c r="FJ330" s="573"/>
      <c r="FK330" s="573"/>
      <c r="FL330" s="573"/>
      <c r="FM330" s="573"/>
      <c r="FN330" s="573"/>
      <c r="FO330" s="573"/>
      <c r="FP330" s="573"/>
      <c r="FQ330" s="573"/>
      <c r="FR330" s="573"/>
      <c r="FS330" s="573"/>
      <c r="FT330" s="573"/>
      <c r="FU330" s="573"/>
      <c r="FV330" s="573"/>
      <c r="FW330" s="573"/>
      <c r="FX330" s="573"/>
      <c r="FY330" s="573"/>
      <c r="FZ330" s="573"/>
      <c r="GA330" s="573"/>
      <c r="GB330" s="573"/>
      <c r="GC330" s="573"/>
      <c r="GD330" s="573"/>
      <c r="GE330" s="573"/>
      <c r="GF330" s="573"/>
      <c r="GG330" s="573"/>
      <c r="GH330" s="573"/>
      <c r="GI330" s="573"/>
      <c r="GJ330" s="573"/>
      <c r="GK330" s="573"/>
      <c r="GL330" s="573"/>
      <c r="GM330" s="573"/>
      <c r="GN330" s="573"/>
      <c r="GO330" s="573"/>
      <c r="GP330" s="573"/>
      <c r="GQ330" s="573"/>
      <c r="GR330" s="573"/>
      <c r="GS330" s="573"/>
      <c r="GT330" s="573"/>
      <c r="GU330" s="573"/>
      <c r="GV330" s="573"/>
      <c r="GW330" s="573"/>
      <c r="GX330" s="573"/>
      <c r="GY330" s="573"/>
      <c r="GZ330" s="573"/>
      <c r="HA330" s="573"/>
      <c r="HB330" s="573"/>
      <c r="HC330" s="573"/>
      <c r="HD330" s="573"/>
      <c r="HE330" s="573"/>
      <c r="HF330" s="573"/>
      <c r="HG330" s="573"/>
      <c r="HH330" s="573"/>
      <c r="HI330" s="573"/>
      <c r="HJ330" s="573"/>
      <c r="HK330" s="573"/>
      <c r="HL330" s="573"/>
      <c r="HM330" s="573"/>
      <c r="HN330" s="573"/>
      <c r="HO330" s="573"/>
      <c r="HP330" s="573"/>
      <c r="HQ330" s="573"/>
      <c r="HR330" s="573"/>
      <c r="HS330" s="573"/>
      <c r="HT330" s="573"/>
      <c r="HU330" s="573"/>
      <c r="HV330" s="573"/>
      <c r="HW330" s="573"/>
      <c r="HX330" s="573"/>
      <c r="HY330" s="573"/>
      <c r="HZ330" s="573"/>
      <c r="IA330" s="573"/>
      <c r="IB330" s="573"/>
      <c r="IC330" s="573"/>
      <c r="ID330" s="573"/>
      <c r="IE330" s="573"/>
      <c r="IF330" s="573"/>
      <c r="IG330" s="573"/>
      <c r="IH330" s="573"/>
      <c r="II330" s="573"/>
      <c r="IJ330" s="573"/>
      <c r="IK330" s="573"/>
      <c r="IL330" s="573"/>
      <c r="IM330" s="573"/>
      <c r="IN330" s="573"/>
      <c r="IO330" s="573"/>
      <c r="IP330" s="573"/>
      <c r="IQ330" s="573"/>
      <c r="IR330" s="573"/>
      <c r="IS330" s="573"/>
      <c r="IT330" s="573"/>
      <c r="IU330" s="573"/>
      <c r="IV330" s="573"/>
      <c r="IW330" s="573"/>
      <c r="IX330" s="573"/>
      <c r="IY330" s="573"/>
      <c r="IZ330" s="573"/>
      <c r="JA330" s="573"/>
      <c r="JB330" s="573"/>
      <c r="JC330" s="573"/>
      <c r="JD330" s="573"/>
      <c r="JE330" s="573"/>
      <c r="JF330" s="573"/>
      <c r="JG330" s="573"/>
      <c r="JH330" s="573"/>
      <c r="JI330" s="573"/>
      <c r="JJ330" s="573"/>
      <c r="JK330" s="573"/>
      <c r="JL330" s="573"/>
      <c r="JM330" s="573"/>
      <c r="JN330" s="573"/>
      <c r="JO330" s="573"/>
      <c r="JP330" s="573"/>
      <c r="JQ330" s="573"/>
      <c r="JR330" s="573"/>
      <c r="JS330" s="573"/>
      <c r="JT330" s="573"/>
      <c r="JU330" s="573"/>
      <c r="JV330" s="573"/>
      <c r="JW330" s="573"/>
      <c r="JX330" s="573"/>
      <c r="JY330" s="573"/>
      <c r="JZ330" s="573"/>
      <c r="KA330" s="573"/>
      <c r="KB330" s="573"/>
      <c r="KC330" s="573"/>
      <c r="KD330" s="573"/>
      <c r="KE330" s="573"/>
      <c r="KF330" s="573"/>
      <c r="KG330" s="573"/>
      <c r="KH330" s="573"/>
      <c r="KI330" s="573"/>
      <c r="KJ330" s="573"/>
      <c r="KK330" s="573"/>
      <c r="KL330" s="573"/>
      <c r="KM330" s="573"/>
      <c r="KN330" s="573"/>
      <c r="KO330" s="573"/>
      <c r="KP330" s="573"/>
      <c r="KQ330" s="573"/>
      <c r="KR330" s="573"/>
      <c r="KS330" s="573"/>
      <c r="KT330" s="573"/>
      <c r="KU330" s="573"/>
      <c r="KV330" s="573"/>
      <c r="KW330" s="573"/>
      <c r="KX330" s="573"/>
      <c r="KY330" s="573"/>
      <c r="KZ330" s="573"/>
      <c r="LA330" s="573"/>
      <c r="LB330" s="573"/>
      <c r="LC330" s="573"/>
      <c r="LD330" s="573"/>
      <c r="LE330" s="573"/>
      <c r="LF330" s="573"/>
      <c r="LG330" s="573"/>
      <c r="LH330" s="573"/>
      <c r="LI330" s="573"/>
      <c r="LJ330" s="573"/>
      <c r="LK330" s="573"/>
      <c r="LL330" s="573"/>
      <c r="LM330" s="573"/>
      <c r="LN330" s="573"/>
      <c r="LO330" s="573"/>
      <c r="LP330" s="573"/>
      <c r="LQ330" s="573"/>
      <c r="LR330" s="573"/>
      <c r="LS330" s="573"/>
      <c r="LT330" s="573"/>
      <c r="LU330" s="573"/>
      <c r="LV330" s="573"/>
      <c r="LW330" s="573"/>
      <c r="LX330" s="573"/>
      <c r="LY330" s="573"/>
      <c r="LZ330" s="573"/>
      <c r="MA330" s="573"/>
      <c r="MB330" s="573"/>
      <c r="MC330" s="573"/>
      <c r="MD330" s="573"/>
      <c r="ME330" s="573"/>
      <c r="MF330" s="573"/>
      <c r="MG330" s="573"/>
      <c r="MH330" s="573"/>
      <c r="MI330" s="573"/>
      <c r="MJ330" s="573"/>
      <c r="MK330" s="573"/>
      <c r="ML330" s="573"/>
      <c r="MM330" s="573"/>
      <c r="MN330" s="573"/>
      <c r="MO330" s="573"/>
      <c r="MP330" s="573"/>
      <c r="MQ330" s="573"/>
      <c r="MR330" s="573"/>
      <c r="MS330" s="573"/>
      <c r="MT330" s="573"/>
      <c r="MU330" s="573"/>
      <c r="MV330" s="573"/>
      <c r="MW330" s="573"/>
      <c r="MX330" s="573"/>
      <c r="MY330" s="573"/>
      <c r="MZ330" s="573"/>
      <c r="NA330" s="573"/>
      <c r="NB330" s="573"/>
      <c r="NC330" s="573"/>
      <c r="ND330" s="573"/>
      <c r="NE330" s="573"/>
      <c r="NF330" s="573"/>
      <c r="NG330" s="573"/>
      <c r="NH330" s="573"/>
      <c r="NI330" s="573"/>
      <c r="NJ330" s="573"/>
      <c r="NK330" s="573"/>
      <c r="NL330" s="573"/>
      <c r="NM330" s="573"/>
      <c r="NN330" s="573"/>
      <c r="NO330" s="573"/>
      <c r="NP330" s="573"/>
      <c r="NQ330" s="573"/>
      <c r="NR330" s="573"/>
      <c r="NS330" s="573"/>
      <c r="NT330" s="573"/>
      <c r="NU330" s="573"/>
      <c r="NV330" s="573"/>
      <c r="NW330" s="573"/>
      <c r="NX330" s="573"/>
      <c r="NY330" s="573"/>
      <c r="NZ330" s="573"/>
      <c r="OA330" s="573"/>
      <c r="OB330" s="573"/>
      <c r="OC330" s="573"/>
      <c r="OD330" s="573"/>
      <c r="OE330" s="573"/>
      <c r="OF330" s="573"/>
      <c r="OG330" s="573"/>
      <c r="OH330" s="573"/>
      <c r="OI330" s="573"/>
      <c r="OJ330" s="573"/>
      <c r="OK330" s="573"/>
      <c r="OL330" s="573"/>
      <c r="OM330" s="573"/>
      <c r="ON330" s="573"/>
      <c r="OO330" s="573"/>
      <c r="OP330" s="573"/>
      <c r="OQ330" s="573"/>
      <c r="OR330" s="573"/>
      <c r="OS330" s="573"/>
      <c r="OT330" s="573"/>
      <c r="OU330" s="573"/>
      <c r="OV330" s="573"/>
      <c r="OW330" s="273"/>
      <c r="OX330" s="273"/>
      <c r="OY330" s="573"/>
      <c r="OZ330" s="573"/>
      <c r="PA330" s="573"/>
      <c r="PB330" s="573"/>
      <c r="PC330" s="573"/>
      <c r="PD330" s="573"/>
      <c r="PE330" s="573"/>
      <c r="PF330" s="573"/>
      <c r="PG330" s="573"/>
      <c r="PH330" s="573"/>
      <c r="PI330" s="573"/>
      <c r="PJ330" s="573"/>
      <c r="PK330" s="573"/>
      <c r="PL330" s="573"/>
      <c r="PM330" s="573"/>
      <c r="PN330" s="573"/>
      <c r="PO330" s="573"/>
      <c r="PP330" s="573"/>
      <c r="PQ330" s="573"/>
      <c r="PR330" s="573"/>
      <c r="PS330" s="573"/>
      <c r="PT330" s="573"/>
      <c r="PU330" s="573"/>
      <c r="PV330" s="573"/>
      <c r="PW330" s="573"/>
      <c r="PX330" s="573"/>
      <c r="PY330" s="573"/>
      <c r="PZ330" s="573"/>
      <c r="QA330" s="573"/>
      <c r="QB330" s="573"/>
      <c r="QC330" s="573"/>
      <c r="QD330" s="573"/>
      <c r="QE330" s="573"/>
      <c r="QF330" s="573"/>
      <c r="QG330" s="573"/>
      <c r="QH330" s="573"/>
      <c r="QI330" s="573"/>
      <c r="QJ330" s="573"/>
      <c r="QK330" s="573"/>
      <c r="QL330" s="573"/>
      <c r="QM330" s="573"/>
      <c r="QN330" s="573"/>
      <c r="QO330" s="573"/>
      <c r="QP330" s="573"/>
      <c r="QQ330" s="573"/>
      <c r="QR330" s="573"/>
      <c r="QS330" s="573"/>
      <c r="QT330" s="573"/>
      <c r="QU330" s="573"/>
      <c r="QV330" s="573"/>
      <c r="QW330" s="573"/>
      <c r="QX330" s="573"/>
      <c r="QY330" s="573"/>
      <c r="QZ330" s="573"/>
      <c r="RA330" s="573"/>
      <c r="RB330" s="573"/>
      <c r="RC330" s="573"/>
      <c r="RD330" s="573"/>
      <c r="RE330" s="573"/>
      <c r="RF330" s="573"/>
      <c r="RG330" s="573"/>
      <c r="RH330" s="573"/>
      <c r="RI330" s="573"/>
      <c r="RJ330" s="573"/>
      <c r="RK330" s="573"/>
      <c r="RL330" s="573"/>
      <c r="RM330" s="573"/>
      <c r="RN330" s="573"/>
      <c r="RO330" s="573"/>
      <c r="RP330" s="573"/>
      <c r="RQ330" s="573"/>
      <c r="RR330" s="573"/>
      <c r="RS330" s="573"/>
      <c r="RT330" s="573"/>
      <c r="RU330" s="573"/>
      <c r="RV330" s="573"/>
      <c r="RW330" s="573"/>
      <c r="RX330" s="573"/>
      <c r="RY330" s="573"/>
      <c r="RZ330" s="573"/>
      <c r="SA330" s="573"/>
      <c r="SB330" s="573"/>
      <c r="SC330" s="573"/>
      <c r="SD330" s="573"/>
      <c r="SE330" s="573"/>
      <c r="SF330" s="573"/>
      <c r="SG330" s="573"/>
      <c r="SH330" s="573"/>
      <c r="SI330" s="573"/>
      <c r="SJ330" s="573"/>
      <c r="SK330" s="573"/>
      <c r="SL330" s="573"/>
      <c r="SM330" s="573"/>
      <c r="SN330" s="573"/>
      <c r="SO330" s="573"/>
      <c r="SP330" s="573"/>
      <c r="SQ330" s="573"/>
      <c r="SR330" s="573"/>
      <c r="SS330" s="573"/>
      <c r="ST330" s="573"/>
      <c r="SU330" s="573"/>
      <c r="SV330" s="573"/>
      <c r="SW330" s="573"/>
      <c r="SX330" s="573"/>
      <c r="SY330" s="573"/>
      <c r="SZ330" s="573"/>
      <c r="TA330" s="573"/>
      <c r="TB330" s="573"/>
      <c r="TC330" s="573"/>
      <c r="TD330" s="573"/>
      <c r="TE330" s="573"/>
      <c r="TF330" s="573"/>
      <c r="TG330" s="573"/>
      <c r="TH330" s="573"/>
      <c r="TI330" s="573"/>
      <c r="TJ330" s="573"/>
      <c r="TK330" s="573"/>
      <c r="TL330" s="573"/>
      <c r="TM330" s="573"/>
      <c r="TN330" s="573"/>
      <c r="TO330" s="573"/>
      <c r="TP330" s="573"/>
      <c r="TQ330" s="573"/>
      <c r="TR330" s="573"/>
      <c r="TS330" s="573"/>
      <c r="TT330" s="573"/>
      <c r="TU330" s="573"/>
      <c r="TV330" s="573"/>
      <c r="TW330" s="573"/>
      <c r="TX330" s="573"/>
      <c r="TY330" s="573"/>
      <c r="TZ330" s="573"/>
      <c r="UA330" s="573"/>
      <c r="UB330" s="573"/>
      <c r="UC330" s="573"/>
      <c r="UD330" s="573"/>
      <c r="UE330" s="573"/>
      <c r="UF330" s="573"/>
      <c r="UG330" s="573"/>
      <c r="UH330" s="573"/>
      <c r="UI330" s="573"/>
      <c r="UJ330" s="573"/>
      <c r="UK330" s="573"/>
      <c r="UL330" s="573"/>
      <c r="UM330" s="573"/>
      <c r="UN330" s="573"/>
      <c r="UO330" s="573"/>
      <c r="UP330" s="573"/>
      <c r="UQ330" s="573"/>
      <c r="UR330" s="573"/>
      <c r="US330" s="573"/>
      <c r="UT330" s="573"/>
      <c r="UU330" s="573"/>
      <c r="UV330" s="573"/>
      <c r="UW330" s="573"/>
      <c r="UX330" s="573"/>
      <c r="UY330" s="573"/>
      <c r="UZ330" s="573"/>
      <c r="VA330" s="573"/>
      <c r="VB330" s="573"/>
      <c r="VC330" s="573"/>
      <c r="VD330" s="573"/>
      <c r="VE330" s="573"/>
      <c r="VF330" s="573"/>
      <c r="VG330" s="573"/>
      <c r="VH330" s="573"/>
      <c r="VI330" s="573"/>
      <c r="VJ330" s="573"/>
      <c r="VK330" s="573"/>
      <c r="VL330" s="573"/>
      <c r="VM330" s="573"/>
      <c r="VN330" s="573"/>
      <c r="VO330" s="573"/>
      <c r="VP330" s="573"/>
      <c r="VQ330" s="573"/>
      <c r="VR330" s="573"/>
      <c r="VS330" s="573"/>
      <c r="VT330" s="573"/>
      <c r="VU330" s="573"/>
      <c r="VV330" s="573"/>
      <c r="VW330" s="573"/>
      <c r="VX330" s="573"/>
      <c r="VY330" s="573"/>
      <c r="VZ330" s="573"/>
      <c r="WA330" s="573"/>
      <c r="WB330" s="573"/>
      <c r="WC330" s="573"/>
      <c r="WD330" s="573"/>
      <c r="WE330" s="573"/>
      <c r="WF330" s="573"/>
      <c r="WG330" s="573"/>
      <c r="WH330" s="573"/>
      <c r="WI330" s="573"/>
      <c r="WJ330" s="573"/>
      <c r="WK330" s="573"/>
      <c r="WL330" s="573"/>
      <c r="WM330" s="573"/>
      <c r="WN330" s="573"/>
      <c r="WO330" s="573"/>
      <c r="WP330" s="573"/>
      <c r="WQ330" s="573"/>
      <c r="WR330" s="573"/>
      <c r="WS330" s="573"/>
      <c r="WT330" s="573"/>
      <c r="WU330" s="573"/>
      <c r="WV330" s="573"/>
      <c r="WW330" s="573"/>
      <c r="WX330" s="573"/>
      <c r="WY330" s="573"/>
      <c r="WZ330" s="573"/>
      <c r="XA330" s="573"/>
      <c r="XB330" s="573"/>
      <c r="XC330" s="573"/>
      <c r="XD330" s="573"/>
      <c r="XE330" s="573"/>
      <c r="XF330" s="573"/>
      <c r="XG330" s="573"/>
      <c r="XH330" s="573"/>
      <c r="XI330" s="573"/>
      <c r="XJ330" s="573"/>
      <c r="XK330" s="573"/>
      <c r="XL330" s="573"/>
      <c r="XM330" s="573"/>
      <c r="XN330" s="573"/>
      <c r="XO330" s="573"/>
      <c r="XP330" s="573"/>
      <c r="XQ330" s="573"/>
      <c r="XR330" s="573"/>
      <c r="XS330" s="573"/>
      <c r="XT330" s="573"/>
      <c r="XU330" s="573"/>
      <c r="XV330" s="573"/>
      <c r="XW330" s="573"/>
      <c r="XX330" s="573"/>
      <c r="XY330" s="573"/>
      <c r="XZ330" s="573"/>
      <c r="YA330" s="573"/>
      <c r="YB330" s="573"/>
      <c r="YC330" s="573"/>
      <c r="YD330" s="573"/>
      <c r="YE330" s="573"/>
      <c r="YF330" s="573"/>
      <c r="YG330" s="573"/>
      <c r="YH330" s="573"/>
      <c r="YI330" s="573"/>
      <c r="YJ330" s="573"/>
      <c r="YK330" s="573"/>
      <c r="YL330" s="573"/>
      <c r="YM330" s="573"/>
      <c r="YN330" s="573"/>
      <c r="YO330" s="573"/>
      <c r="YP330" s="573"/>
      <c r="YQ330" s="573"/>
      <c r="YR330" s="573"/>
      <c r="YS330" s="573"/>
      <c r="YT330" s="573"/>
      <c r="YU330" s="573"/>
      <c r="YV330" s="573"/>
      <c r="YW330" s="573"/>
      <c r="YX330" s="573"/>
      <c r="YY330" s="573"/>
      <c r="YZ330" s="573"/>
      <c r="ZA330" s="573"/>
      <c r="ZB330" s="573"/>
      <c r="ZC330" s="573"/>
      <c r="ZD330" s="573"/>
      <c r="ZE330" s="573"/>
      <c r="ZF330" s="573"/>
      <c r="ZG330" s="573"/>
      <c r="ZH330" s="573"/>
      <c r="ZI330" s="573"/>
      <c r="ZJ330" s="573"/>
      <c r="ZK330" s="573"/>
      <c r="ZL330" s="573"/>
      <c r="ZM330" s="573"/>
      <c r="ZN330" s="573"/>
      <c r="ZO330" s="573"/>
      <c r="ZP330" s="573"/>
      <c r="ZQ330" s="573"/>
      <c r="ZR330" s="573"/>
      <c r="ZS330" s="573"/>
      <c r="ZT330" s="573"/>
      <c r="ZU330" s="573"/>
      <c r="ZV330" s="573"/>
      <c r="ZW330" s="573"/>
      <c r="ZX330" s="573"/>
      <c r="ZY330" s="573"/>
      <c r="ZZ330" s="573"/>
      <c r="AAA330" s="573"/>
      <c r="AAB330" s="573"/>
      <c r="AAC330" s="573"/>
      <c r="AAD330" s="573"/>
      <c r="AAE330" s="573"/>
      <c r="AAF330" s="573"/>
      <c r="AAG330" s="573"/>
      <c r="AAH330" s="573"/>
      <c r="AAI330" s="573"/>
      <c r="AAJ330" s="573"/>
      <c r="AAK330" s="573"/>
      <c r="AAL330" s="573"/>
      <c r="AAM330" s="573"/>
      <c r="AAN330" s="573"/>
      <c r="AAO330" s="573"/>
      <c r="AAP330" s="573"/>
      <c r="AAQ330" s="573"/>
      <c r="AAR330" s="573"/>
      <c r="AAS330" s="573"/>
      <c r="AAT330" s="573"/>
      <c r="AAU330" s="573"/>
      <c r="AAV330" s="573"/>
      <c r="AAW330" s="573"/>
      <c r="AAX330" s="573"/>
      <c r="AAY330" s="573"/>
      <c r="AAZ330" s="573"/>
      <c r="ABA330" s="573"/>
      <c r="ABB330" s="573"/>
      <c r="ABC330" s="573"/>
      <c r="ABD330" s="573"/>
      <c r="ABE330" s="573"/>
      <c r="ABF330" s="573"/>
      <c r="ABG330" s="573"/>
      <c r="ABH330" s="573"/>
      <c r="ABI330" s="573"/>
      <c r="ABJ330" s="573"/>
      <c r="ABK330" s="573"/>
      <c r="ABL330" s="573"/>
      <c r="ABM330" s="573"/>
      <c r="ABN330" s="573"/>
      <c r="ABO330" s="573"/>
      <c r="ABP330" s="573"/>
      <c r="ABQ330" s="573"/>
      <c r="ABR330" s="573"/>
      <c r="ABS330" s="573"/>
      <c r="ABT330" s="573"/>
      <c r="ABU330" s="573"/>
      <c r="ABV330" s="573"/>
      <c r="ABW330" s="573"/>
      <c r="ABX330" s="573"/>
      <c r="ABY330" s="573"/>
      <c r="ABZ330" s="573"/>
      <c r="ACA330" s="573"/>
      <c r="ACB330" s="573"/>
      <c r="ACC330" s="573"/>
      <c r="ACD330" s="573"/>
      <c r="ACE330" s="573"/>
      <c r="ACF330" s="573"/>
      <c r="ACG330" s="573"/>
      <c r="ACH330" s="573"/>
      <c r="ACI330" s="573"/>
      <c r="ACJ330" s="573"/>
      <c r="ACK330" s="573"/>
      <c r="ACL330" s="573"/>
      <c r="ACM330" s="573"/>
      <c r="ACN330" s="573"/>
      <c r="ACO330" s="573"/>
      <c r="ACP330" s="573"/>
      <c r="ACQ330" s="573"/>
      <c r="ACR330" s="573"/>
      <c r="ACS330" s="573"/>
      <c r="ACT330" s="573"/>
      <c r="ACU330" s="573"/>
      <c r="ACV330" s="573"/>
      <c r="ACW330" s="573"/>
      <c r="ACX330" s="573"/>
      <c r="ACY330" s="573"/>
      <c r="ACZ330" s="573"/>
      <c r="ADA330" s="573"/>
      <c r="ADB330" s="573"/>
      <c r="ADC330" s="573"/>
      <c r="ADD330" s="573"/>
      <c r="ADE330" s="573"/>
      <c r="ADF330" s="573"/>
      <c r="ADG330" s="573"/>
      <c r="ADH330" s="573"/>
      <c r="ADI330" s="573"/>
      <c r="ADJ330" s="573"/>
      <c r="ADK330" s="573"/>
      <c r="ADL330" s="573"/>
      <c r="ADM330" s="573"/>
      <c r="ADN330" s="573"/>
      <c r="ADO330" s="573"/>
      <c r="ADP330" s="573"/>
      <c r="ADQ330" s="573"/>
      <c r="ADR330" s="573"/>
      <c r="ADS330" s="573"/>
      <c r="ADT330" s="573"/>
      <c r="ADU330" s="573"/>
      <c r="ADV330" s="573"/>
      <c r="ADW330" s="573"/>
      <c r="ADX330" s="573"/>
      <c r="ADY330" s="573"/>
      <c r="ADZ330" s="573"/>
      <c r="AEA330" s="573"/>
      <c r="AEB330" s="573"/>
      <c r="AEC330" s="573"/>
      <c r="AED330" s="573"/>
      <c r="AEE330" s="573"/>
      <c r="AEF330" s="573"/>
      <c r="AEG330" s="573"/>
      <c r="AEH330" s="573"/>
      <c r="AEI330" s="573"/>
      <c r="AEJ330" s="573"/>
      <c r="AEK330" s="573"/>
      <c r="AEL330" s="573"/>
      <c r="AEM330" s="573"/>
      <c r="AEN330" s="573"/>
      <c r="AEO330" s="573"/>
      <c r="AEP330" s="573"/>
      <c r="AEQ330" s="573"/>
      <c r="AER330" s="573"/>
      <c r="AES330" s="573"/>
      <c r="AET330" s="573"/>
      <c r="AEU330" s="573"/>
      <c r="AEV330" s="573"/>
      <c r="AEW330" s="573"/>
      <c r="AEX330" s="573"/>
      <c r="AEY330" s="573"/>
      <c r="AEZ330" s="573"/>
      <c r="AFA330" s="573"/>
      <c r="AFB330" s="573"/>
      <c r="AFC330" s="573"/>
      <c r="AFD330" s="573"/>
      <c r="AFE330" s="573"/>
      <c r="AFF330" s="573"/>
      <c r="AFG330" s="573"/>
      <c r="AFH330" s="573"/>
      <c r="AFI330" s="573"/>
      <c r="AFJ330" s="573"/>
      <c r="AFK330" s="573"/>
      <c r="AFL330" s="573"/>
      <c r="AFM330" s="573"/>
      <c r="AFN330" s="573"/>
      <c r="AFO330" s="573"/>
      <c r="AFP330" s="573"/>
      <c r="AFQ330" s="573"/>
      <c r="AFR330" s="573"/>
      <c r="AFS330" s="573"/>
      <c r="AFT330" s="573"/>
    </row>
    <row r="331" spans="1:852" s="291" customFormat="1">
      <c r="A331" s="329" t="s">
        <v>9476</v>
      </c>
      <c r="B331" s="822" t="s">
        <v>10764</v>
      </c>
      <c r="C331" s="840" t="str">
        <f>IF(Severity!F331&gt;=0.5,"YES","NO")</f>
        <v>NO</v>
      </c>
      <c r="D331" s="840" t="str">
        <f>IF(Severity!G331&gt;=0.5,"YES","NO")</f>
        <v>YES</v>
      </c>
      <c r="E331" s="573">
        <v>9</v>
      </c>
      <c r="F331" s="574">
        <v>2</v>
      </c>
      <c r="G331" s="584" t="s">
        <v>9969</v>
      </c>
      <c r="H331" s="574" t="s">
        <v>226</v>
      </c>
      <c r="I331" s="574" t="s">
        <v>455</v>
      </c>
      <c r="J331" s="574">
        <v>0</v>
      </c>
      <c r="K331" s="574" t="s">
        <v>455</v>
      </c>
      <c r="L331" s="573"/>
      <c r="M331" s="573"/>
      <c r="N331" s="574"/>
      <c r="O331" s="838" t="s">
        <v>455</v>
      </c>
      <c r="P331" s="573"/>
      <c r="Q331" s="573"/>
      <c r="R331" s="574"/>
      <c r="S331" s="578" t="s">
        <v>237</v>
      </c>
      <c r="T331" s="573">
        <v>10</v>
      </c>
      <c r="U331" s="573">
        <v>23.54</v>
      </c>
      <c r="V331" s="573">
        <v>4.3899999999999997</v>
      </c>
      <c r="W331" s="573"/>
      <c r="X331" s="573"/>
      <c r="Y331" s="573">
        <v>15.71</v>
      </c>
      <c r="Z331" s="573">
        <v>7.54</v>
      </c>
      <c r="AA331" s="573"/>
      <c r="AB331" s="573"/>
      <c r="AC331" s="573"/>
      <c r="AD331" s="573"/>
      <c r="AE331" s="573"/>
      <c r="AF331" s="573"/>
      <c r="AG331" s="573"/>
      <c r="AH331" s="573"/>
      <c r="AI331" s="578">
        <v>24</v>
      </c>
      <c r="AJ331" s="578">
        <v>24</v>
      </c>
      <c r="AK331" s="578" t="s">
        <v>455</v>
      </c>
      <c r="AL331" s="584" t="s">
        <v>2269</v>
      </c>
      <c r="AM331" s="574" t="s">
        <v>226</v>
      </c>
      <c r="AN331" s="584" t="s">
        <v>455</v>
      </c>
      <c r="AO331" s="584">
        <v>0</v>
      </c>
      <c r="AP331" s="584" t="s">
        <v>455</v>
      </c>
      <c r="AQ331" s="573"/>
      <c r="AR331" s="573"/>
      <c r="AS331" s="573"/>
      <c r="AT331" s="838" t="s">
        <v>455</v>
      </c>
      <c r="AU331" s="578"/>
      <c r="AV331" s="573"/>
      <c r="AW331" s="573"/>
      <c r="AX331" s="573" t="s">
        <v>237</v>
      </c>
      <c r="AY331" s="573">
        <v>10</v>
      </c>
      <c r="AZ331" s="573">
        <v>23.92</v>
      </c>
      <c r="BA331" s="573">
        <v>3.87</v>
      </c>
      <c r="BB331" s="573"/>
      <c r="BC331" s="573"/>
      <c r="BD331" s="573">
        <v>20.38</v>
      </c>
      <c r="BE331" s="573">
        <v>7.87</v>
      </c>
      <c r="BF331" s="573"/>
      <c r="BG331" s="573"/>
      <c r="BH331" s="573"/>
      <c r="BI331" s="573"/>
      <c r="BJ331" s="573"/>
      <c r="BK331" s="573"/>
      <c r="BL331" s="573"/>
      <c r="BM331" s="573"/>
      <c r="BN331" s="578">
        <v>24</v>
      </c>
      <c r="BO331" s="574">
        <f t="shared" ref="BO331:BO364" si="87">BN331-AO331</f>
        <v>24</v>
      </c>
      <c r="BP331" s="574" t="s">
        <v>455</v>
      </c>
      <c r="BQ331" s="573"/>
      <c r="BR331" s="838" t="s">
        <v>455</v>
      </c>
      <c r="BS331" s="573"/>
      <c r="BT331" s="573"/>
      <c r="BU331" s="573"/>
      <c r="BV331" s="573"/>
      <c r="BW331" s="573"/>
      <c r="BX331" s="573"/>
      <c r="BY331" s="573"/>
      <c r="BZ331" s="573"/>
      <c r="CA331" s="573"/>
      <c r="CB331" s="573"/>
      <c r="CC331" s="573"/>
      <c r="CD331" s="573"/>
      <c r="CE331" s="573"/>
      <c r="CF331" s="573"/>
      <c r="CG331" s="573"/>
      <c r="CH331" s="573"/>
      <c r="CI331" s="573"/>
      <c r="CJ331" s="573"/>
      <c r="CK331" s="573"/>
      <c r="CL331" s="573"/>
      <c r="CM331" s="573"/>
      <c r="CN331" s="573"/>
      <c r="CO331" s="573"/>
      <c r="CP331" s="573"/>
      <c r="CQ331" s="573"/>
      <c r="CR331" s="573"/>
      <c r="CS331" s="573"/>
      <c r="CT331" s="578"/>
      <c r="CU331" s="574"/>
      <c r="CV331" s="573"/>
      <c r="CW331" s="574"/>
      <c r="CX331" s="95"/>
      <c r="CY331" s="573"/>
      <c r="CZ331" s="573"/>
      <c r="DA331" s="573"/>
      <c r="DB331" s="573"/>
      <c r="DC331" s="573"/>
      <c r="DD331" s="573"/>
      <c r="DE331" s="573"/>
      <c r="DF331" s="573"/>
      <c r="DG331" s="573"/>
      <c r="DH331" s="573"/>
      <c r="DI331" s="573"/>
      <c r="DJ331" s="573"/>
      <c r="DK331" s="573"/>
      <c r="DL331" s="573"/>
      <c r="DM331" s="573"/>
      <c r="DN331" s="573"/>
      <c r="DO331" s="573"/>
      <c r="DP331" s="573"/>
      <c r="DQ331" s="573"/>
      <c r="DR331" s="573"/>
      <c r="DS331" s="573"/>
      <c r="DT331" s="573"/>
      <c r="DU331" s="573"/>
      <c r="DV331" s="573"/>
      <c r="DW331" s="573"/>
      <c r="DX331" s="573"/>
      <c r="DY331" s="573"/>
      <c r="DZ331" s="573"/>
      <c r="EA331" s="573"/>
      <c r="EB331" s="574"/>
      <c r="EC331" s="573"/>
      <c r="ED331" s="573"/>
      <c r="EE331" s="573"/>
      <c r="EF331" s="573"/>
      <c r="EG331" s="573"/>
      <c r="EH331" s="573"/>
      <c r="EI331" s="573"/>
      <c r="EJ331" s="573"/>
      <c r="EK331" s="573"/>
      <c r="EL331" s="573"/>
      <c r="EM331" s="573"/>
      <c r="EN331" s="573"/>
      <c r="EO331" s="573"/>
      <c r="EP331" s="573"/>
      <c r="EQ331" s="573"/>
      <c r="ER331" s="573"/>
      <c r="ES331" s="573"/>
      <c r="ET331" s="573"/>
      <c r="EU331" s="573"/>
      <c r="EV331" s="573"/>
      <c r="EW331" s="573"/>
      <c r="EX331" s="573"/>
      <c r="EY331" s="573"/>
      <c r="EZ331" s="573"/>
      <c r="FA331" s="573"/>
      <c r="FB331" s="573"/>
      <c r="FC331" s="573"/>
      <c r="FD331" s="573"/>
      <c r="FE331" s="573"/>
      <c r="FF331" s="573"/>
      <c r="FG331" s="573"/>
      <c r="FH331" s="573"/>
      <c r="FI331" s="573"/>
      <c r="FJ331" s="573"/>
      <c r="FK331" s="573"/>
      <c r="FL331" s="573"/>
      <c r="FM331" s="573"/>
      <c r="FN331" s="573"/>
      <c r="FO331" s="573"/>
      <c r="FP331" s="573"/>
      <c r="FQ331" s="573"/>
      <c r="FR331" s="573"/>
      <c r="FS331" s="573"/>
      <c r="FT331" s="573"/>
      <c r="FU331" s="573"/>
      <c r="FV331" s="573"/>
      <c r="FW331" s="573"/>
      <c r="FX331" s="573"/>
      <c r="FY331" s="573"/>
      <c r="FZ331" s="573"/>
      <c r="GA331" s="573"/>
      <c r="GB331" s="573"/>
      <c r="GC331" s="573"/>
      <c r="GD331" s="573"/>
      <c r="GE331" s="573"/>
      <c r="GF331" s="573"/>
      <c r="GG331" s="573"/>
      <c r="GH331" s="573"/>
      <c r="GI331" s="573"/>
      <c r="GJ331" s="573"/>
      <c r="GK331" s="573"/>
      <c r="GL331" s="573"/>
      <c r="GM331" s="573"/>
      <c r="GN331" s="573"/>
      <c r="GO331" s="573"/>
      <c r="GP331" s="573"/>
      <c r="GQ331" s="573"/>
      <c r="GR331" s="573"/>
      <c r="GS331" s="573"/>
      <c r="GT331" s="573"/>
      <c r="GU331" s="573"/>
      <c r="GV331" s="573"/>
      <c r="GW331" s="573"/>
      <c r="GX331" s="573"/>
      <c r="GY331" s="573"/>
      <c r="GZ331" s="573"/>
      <c r="HA331" s="573"/>
      <c r="HB331" s="573"/>
      <c r="HC331" s="573"/>
      <c r="HD331" s="573"/>
      <c r="HE331" s="573"/>
      <c r="HF331" s="573"/>
      <c r="HG331" s="573"/>
      <c r="HH331" s="573"/>
      <c r="HI331" s="573"/>
      <c r="HJ331" s="573"/>
      <c r="HK331" s="573"/>
      <c r="HL331" s="573"/>
      <c r="HM331" s="573"/>
      <c r="HN331" s="573"/>
      <c r="HO331" s="573"/>
      <c r="HP331" s="573"/>
      <c r="HQ331" s="573"/>
      <c r="HR331" s="573"/>
      <c r="HS331" s="573"/>
      <c r="HT331" s="573"/>
      <c r="HU331" s="573"/>
      <c r="HV331" s="573"/>
      <c r="HW331" s="573"/>
      <c r="HX331" s="573"/>
      <c r="HY331" s="573"/>
      <c r="HZ331" s="573"/>
      <c r="IA331" s="573"/>
      <c r="IB331" s="573"/>
      <c r="IC331" s="573"/>
      <c r="ID331" s="573"/>
      <c r="IE331" s="573"/>
      <c r="IF331" s="573"/>
      <c r="IG331" s="573"/>
      <c r="IH331" s="573"/>
      <c r="II331" s="573"/>
      <c r="IJ331" s="573"/>
      <c r="IK331" s="573"/>
      <c r="IL331" s="573"/>
      <c r="IM331" s="573"/>
      <c r="IN331" s="573"/>
      <c r="IO331" s="573"/>
      <c r="IP331" s="573"/>
      <c r="IQ331" s="573"/>
      <c r="IR331" s="573"/>
      <c r="IS331" s="573"/>
      <c r="IT331" s="573"/>
      <c r="IU331" s="573"/>
      <c r="IV331" s="573"/>
      <c r="IW331" s="573"/>
      <c r="IX331" s="573"/>
      <c r="IY331" s="573"/>
      <c r="IZ331" s="573"/>
      <c r="JA331" s="573"/>
      <c r="JB331" s="573"/>
      <c r="JC331" s="573"/>
      <c r="JD331" s="573"/>
      <c r="JE331" s="573"/>
      <c r="JF331" s="573"/>
      <c r="JG331" s="573"/>
      <c r="JH331" s="573"/>
      <c r="JI331" s="573"/>
      <c r="JJ331" s="573"/>
      <c r="JK331" s="573"/>
      <c r="JL331" s="573"/>
      <c r="JM331" s="573"/>
      <c r="JN331" s="573"/>
      <c r="JO331" s="573"/>
      <c r="JP331" s="573"/>
      <c r="JQ331" s="573"/>
      <c r="JR331" s="573"/>
      <c r="JS331" s="573"/>
      <c r="JT331" s="573"/>
      <c r="JU331" s="573"/>
      <c r="JV331" s="573"/>
      <c r="JW331" s="573"/>
      <c r="JX331" s="573"/>
      <c r="JY331" s="573"/>
      <c r="JZ331" s="573"/>
      <c r="KA331" s="573"/>
      <c r="KB331" s="573"/>
      <c r="KC331" s="573"/>
      <c r="KD331" s="573"/>
      <c r="KE331" s="573"/>
      <c r="KF331" s="573"/>
      <c r="KG331" s="573"/>
      <c r="KH331" s="573"/>
      <c r="KI331" s="573"/>
      <c r="KJ331" s="573"/>
      <c r="KK331" s="573"/>
      <c r="KL331" s="573"/>
      <c r="KM331" s="573"/>
      <c r="KN331" s="573"/>
      <c r="KO331" s="573"/>
      <c r="KP331" s="573"/>
      <c r="KQ331" s="573"/>
      <c r="KR331" s="573"/>
      <c r="KS331" s="573"/>
      <c r="KT331" s="573"/>
      <c r="KU331" s="573"/>
      <c r="KV331" s="573"/>
      <c r="KW331" s="573"/>
      <c r="KX331" s="573"/>
      <c r="KY331" s="573"/>
      <c r="KZ331" s="573"/>
      <c r="LA331" s="573"/>
      <c r="LB331" s="573"/>
      <c r="LC331" s="573"/>
      <c r="LD331" s="573"/>
      <c r="LE331" s="573"/>
      <c r="LF331" s="573"/>
      <c r="LG331" s="573"/>
      <c r="LH331" s="573"/>
      <c r="LI331" s="573"/>
      <c r="LJ331" s="573"/>
      <c r="LK331" s="573"/>
      <c r="LL331" s="573"/>
      <c r="LM331" s="573"/>
      <c r="LN331" s="573"/>
      <c r="LO331" s="573"/>
      <c r="LP331" s="573"/>
      <c r="LQ331" s="573"/>
      <c r="LR331" s="573"/>
      <c r="LS331" s="573"/>
      <c r="LT331" s="573"/>
      <c r="LU331" s="573"/>
      <c r="LV331" s="573"/>
      <c r="LW331" s="573"/>
      <c r="LX331" s="573"/>
      <c r="LY331" s="573"/>
      <c r="LZ331" s="573"/>
      <c r="MA331" s="573"/>
      <c r="MB331" s="573"/>
      <c r="MC331" s="573"/>
      <c r="MD331" s="573"/>
      <c r="ME331" s="573"/>
      <c r="MF331" s="573"/>
      <c r="MG331" s="573"/>
      <c r="MH331" s="573"/>
      <c r="MI331" s="573"/>
      <c r="MJ331" s="573"/>
      <c r="MK331" s="573"/>
      <c r="ML331" s="573"/>
      <c r="MM331" s="573"/>
      <c r="MN331" s="573"/>
      <c r="MO331" s="573"/>
      <c r="MP331" s="573"/>
      <c r="MQ331" s="573"/>
      <c r="MR331" s="573"/>
      <c r="MS331" s="573"/>
      <c r="MT331" s="573"/>
      <c r="MU331" s="573"/>
      <c r="MV331" s="573"/>
      <c r="MW331" s="573"/>
      <c r="MX331" s="573"/>
      <c r="MY331" s="573"/>
      <c r="MZ331" s="573"/>
      <c r="NA331" s="573"/>
      <c r="NB331" s="573"/>
      <c r="NC331" s="573"/>
      <c r="ND331" s="573"/>
      <c r="NE331" s="573"/>
      <c r="NF331" s="573"/>
      <c r="NG331" s="573"/>
      <c r="NH331" s="573"/>
      <c r="NI331" s="573"/>
      <c r="NJ331" s="573"/>
      <c r="NK331" s="573"/>
      <c r="NL331" s="573"/>
      <c r="NM331" s="573"/>
      <c r="NN331" s="573"/>
      <c r="NO331" s="573"/>
      <c r="NP331" s="573"/>
      <c r="NQ331" s="573"/>
      <c r="NR331" s="573"/>
      <c r="NS331" s="573"/>
      <c r="NT331" s="573"/>
      <c r="NU331" s="573"/>
      <c r="NV331" s="573"/>
      <c r="NW331" s="573"/>
      <c r="NX331" s="573"/>
      <c r="NY331" s="573"/>
      <c r="NZ331" s="573"/>
      <c r="OA331" s="573"/>
      <c r="OB331" s="573"/>
      <c r="OC331" s="573"/>
      <c r="OD331" s="573"/>
      <c r="OE331" s="573"/>
      <c r="OF331" s="573"/>
      <c r="OG331" s="573"/>
      <c r="OH331" s="573"/>
      <c r="OI331" s="573"/>
      <c r="OJ331" s="573"/>
      <c r="OK331" s="573"/>
      <c r="OL331" s="573"/>
      <c r="OM331" s="573"/>
      <c r="ON331" s="573"/>
      <c r="OO331" s="573"/>
      <c r="OP331" s="573"/>
      <c r="OQ331" s="573"/>
      <c r="OR331" s="573"/>
      <c r="OS331" s="573"/>
      <c r="OT331" s="573"/>
      <c r="OU331" s="573"/>
      <c r="OV331" s="573"/>
      <c r="OW331" s="273"/>
      <c r="OX331" s="273"/>
      <c r="OY331" s="573"/>
      <c r="OZ331" s="573"/>
      <c r="PA331" s="573"/>
      <c r="PB331" s="573"/>
      <c r="PC331" s="573"/>
      <c r="PD331" s="573"/>
      <c r="PE331" s="573"/>
      <c r="PF331" s="573"/>
      <c r="PG331" s="573"/>
      <c r="PH331" s="573"/>
      <c r="PI331" s="573"/>
      <c r="PJ331" s="573"/>
      <c r="PK331" s="573"/>
      <c r="PL331" s="573"/>
      <c r="PM331" s="573"/>
      <c r="PN331" s="573"/>
      <c r="PO331" s="573"/>
      <c r="PP331" s="573"/>
      <c r="PQ331" s="573"/>
      <c r="PR331" s="573"/>
      <c r="PS331" s="573"/>
      <c r="PT331" s="573"/>
      <c r="PU331" s="573"/>
      <c r="PV331" s="573"/>
      <c r="PW331" s="573"/>
      <c r="PX331" s="573"/>
      <c r="PY331" s="573"/>
      <c r="PZ331" s="573"/>
      <c r="QA331" s="573"/>
      <c r="QB331" s="573"/>
      <c r="QC331" s="573"/>
      <c r="QD331" s="573"/>
      <c r="QE331" s="573"/>
      <c r="QF331" s="573"/>
      <c r="QG331" s="573"/>
      <c r="QH331" s="573"/>
      <c r="QI331" s="573"/>
      <c r="QJ331" s="573"/>
      <c r="QK331" s="573"/>
      <c r="QL331" s="573"/>
      <c r="QM331" s="573"/>
      <c r="QN331" s="573"/>
      <c r="QO331" s="573"/>
      <c r="QP331" s="573"/>
      <c r="QQ331" s="573"/>
      <c r="QR331" s="573"/>
      <c r="QS331" s="573"/>
      <c r="QT331" s="573"/>
      <c r="QU331" s="573"/>
      <c r="QV331" s="573"/>
      <c r="QW331" s="573"/>
      <c r="QX331" s="573"/>
      <c r="QY331" s="573"/>
      <c r="QZ331" s="573"/>
      <c r="RA331" s="573"/>
      <c r="RB331" s="573"/>
      <c r="RC331" s="573"/>
      <c r="RD331" s="573"/>
      <c r="RE331" s="573"/>
      <c r="RF331" s="573"/>
      <c r="RG331" s="573"/>
      <c r="RH331" s="573"/>
      <c r="RI331" s="573"/>
      <c r="RJ331" s="573"/>
      <c r="RK331" s="573"/>
      <c r="RL331" s="573"/>
      <c r="RM331" s="573"/>
      <c r="RN331" s="573"/>
      <c r="RO331" s="573"/>
      <c r="RP331" s="573"/>
      <c r="RQ331" s="573"/>
      <c r="RR331" s="573"/>
      <c r="RS331" s="573"/>
      <c r="RT331" s="573"/>
      <c r="RU331" s="573"/>
      <c r="RV331" s="573"/>
      <c r="RW331" s="573"/>
      <c r="RX331" s="573"/>
      <c r="RY331" s="573"/>
      <c r="RZ331" s="573"/>
      <c r="SA331" s="573"/>
      <c r="SB331" s="573"/>
      <c r="SC331" s="573"/>
      <c r="SD331" s="573"/>
      <c r="SE331" s="573"/>
      <c r="SF331" s="573"/>
      <c r="SG331" s="573"/>
      <c r="SH331" s="573"/>
      <c r="SI331" s="573"/>
      <c r="SJ331" s="573"/>
      <c r="SK331" s="573"/>
      <c r="SL331" s="573"/>
      <c r="SM331" s="573"/>
      <c r="SN331" s="573"/>
      <c r="SO331" s="573"/>
      <c r="SP331" s="573"/>
      <c r="SQ331" s="573"/>
      <c r="SR331" s="573"/>
      <c r="SS331" s="573"/>
      <c r="ST331" s="573"/>
      <c r="SU331" s="573"/>
      <c r="SV331" s="573"/>
      <c r="SW331" s="573"/>
      <c r="SX331" s="573"/>
      <c r="SY331" s="573"/>
      <c r="SZ331" s="573"/>
      <c r="TA331" s="573"/>
      <c r="TB331" s="573"/>
      <c r="TC331" s="573"/>
      <c r="TD331" s="573"/>
      <c r="TE331" s="573"/>
      <c r="TF331" s="573"/>
      <c r="TG331" s="573"/>
      <c r="TH331" s="573"/>
      <c r="TI331" s="573"/>
      <c r="TJ331" s="573"/>
      <c r="TK331" s="573"/>
      <c r="TL331" s="573"/>
      <c r="TM331" s="573"/>
      <c r="TN331" s="573"/>
      <c r="TO331" s="573"/>
      <c r="TP331" s="573"/>
      <c r="TQ331" s="573"/>
      <c r="TR331" s="573"/>
      <c r="TS331" s="573"/>
      <c r="TT331" s="573"/>
      <c r="TU331" s="573"/>
      <c r="TV331" s="573"/>
      <c r="TW331" s="573"/>
      <c r="TX331" s="573"/>
      <c r="TY331" s="573"/>
      <c r="TZ331" s="573"/>
      <c r="UA331" s="573"/>
      <c r="UB331" s="573"/>
      <c r="UC331" s="573"/>
      <c r="UD331" s="573"/>
      <c r="UE331" s="573"/>
      <c r="UF331" s="573"/>
      <c r="UG331" s="573"/>
      <c r="UH331" s="573"/>
      <c r="UI331" s="573"/>
      <c r="UJ331" s="573"/>
      <c r="UK331" s="573"/>
      <c r="UL331" s="573"/>
      <c r="UM331" s="573"/>
      <c r="UN331" s="573"/>
      <c r="UO331" s="573"/>
      <c r="UP331" s="573"/>
      <c r="UQ331" s="573"/>
      <c r="UR331" s="573"/>
      <c r="US331" s="573"/>
      <c r="UT331" s="573"/>
      <c r="UU331" s="573"/>
      <c r="UV331" s="573"/>
      <c r="UW331" s="573"/>
      <c r="UX331" s="573"/>
      <c r="UY331" s="573"/>
      <c r="UZ331" s="573"/>
      <c r="VA331" s="573"/>
      <c r="VB331" s="573"/>
      <c r="VC331" s="573"/>
      <c r="VD331" s="573"/>
      <c r="VE331" s="573"/>
      <c r="VF331" s="573"/>
      <c r="VG331" s="573"/>
      <c r="VH331" s="573"/>
      <c r="VI331" s="573"/>
      <c r="VJ331" s="573"/>
      <c r="VK331" s="573"/>
      <c r="VL331" s="573"/>
      <c r="VM331" s="573"/>
      <c r="VN331" s="573"/>
      <c r="VO331" s="573"/>
      <c r="VP331" s="573"/>
      <c r="VQ331" s="573"/>
      <c r="VR331" s="573"/>
      <c r="VS331" s="573"/>
      <c r="VT331" s="573"/>
      <c r="VU331" s="573"/>
      <c r="VV331" s="573"/>
      <c r="VW331" s="573"/>
      <c r="VX331" s="573"/>
      <c r="VY331" s="573"/>
      <c r="VZ331" s="573"/>
      <c r="WA331" s="573"/>
      <c r="WB331" s="573"/>
      <c r="WC331" s="573"/>
      <c r="WD331" s="573"/>
      <c r="WE331" s="573"/>
      <c r="WF331" s="573"/>
      <c r="WG331" s="573"/>
      <c r="WH331" s="573"/>
      <c r="WI331" s="573"/>
      <c r="WJ331" s="573"/>
      <c r="WK331" s="573"/>
      <c r="WL331" s="573"/>
      <c r="WM331" s="573"/>
      <c r="WN331" s="573"/>
      <c r="WO331" s="573"/>
      <c r="WP331" s="573"/>
      <c r="WQ331" s="573"/>
      <c r="WR331" s="573"/>
      <c r="WS331" s="573"/>
      <c r="WT331" s="573"/>
      <c r="WU331" s="573"/>
      <c r="WV331" s="573"/>
      <c r="WW331" s="573"/>
      <c r="WX331" s="573"/>
      <c r="WY331" s="573"/>
      <c r="WZ331" s="573"/>
      <c r="XA331" s="573"/>
      <c r="XB331" s="573"/>
      <c r="XC331" s="573"/>
      <c r="XD331" s="573"/>
      <c r="XE331" s="573"/>
      <c r="XF331" s="573"/>
      <c r="XG331" s="573"/>
      <c r="XH331" s="573"/>
      <c r="XI331" s="573"/>
      <c r="XJ331" s="573"/>
      <c r="XK331" s="573"/>
      <c r="XL331" s="573"/>
      <c r="XM331" s="573"/>
      <c r="XN331" s="573"/>
      <c r="XO331" s="573"/>
      <c r="XP331" s="573"/>
      <c r="XQ331" s="573"/>
      <c r="XR331" s="573"/>
      <c r="XS331" s="573"/>
      <c r="XT331" s="573"/>
      <c r="XU331" s="573"/>
      <c r="XV331" s="573"/>
      <c r="XW331" s="573"/>
      <c r="XX331" s="573"/>
      <c r="XY331" s="573"/>
      <c r="XZ331" s="573"/>
      <c r="YA331" s="573"/>
      <c r="YB331" s="573"/>
      <c r="YC331" s="573"/>
      <c r="YD331" s="573"/>
      <c r="YE331" s="573"/>
      <c r="YF331" s="573"/>
      <c r="YG331" s="573"/>
      <c r="YH331" s="573"/>
      <c r="YI331" s="573"/>
      <c r="YJ331" s="573"/>
      <c r="YK331" s="573"/>
      <c r="YL331" s="573"/>
      <c r="YM331" s="573"/>
      <c r="YN331" s="573"/>
      <c r="YO331" s="573"/>
      <c r="YP331" s="573"/>
      <c r="YQ331" s="573"/>
      <c r="YR331" s="573"/>
      <c r="YS331" s="573"/>
      <c r="YT331" s="573"/>
      <c r="YU331" s="573"/>
      <c r="YV331" s="573"/>
      <c r="YW331" s="573"/>
      <c r="YX331" s="573"/>
      <c r="YY331" s="573"/>
      <c r="YZ331" s="573"/>
      <c r="ZA331" s="573"/>
      <c r="ZB331" s="573"/>
      <c r="ZC331" s="573"/>
      <c r="ZD331" s="573"/>
      <c r="ZE331" s="573"/>
      <c r="ZF331" s="573"/>
      <c r="ZG331" s="573"/>
      <c r="ZH331" s="573"/>
      <c r="ZI331" s="573"/>
      <c r="ZJ331" s="573"/>
      <c r="ZK331" s="573"/>
      <c r="ZL331" s="573"/>
      <c r="ZM331" s="573"/>
      <c r="ZN331" s="573"/>
      <c r="ZO331" s="573"/>
      <c r="ZP331" s="573"/>
      <c r="ZQ331" s="573"/>
      <c r="ZR331" s="573"/>
      <c r="ZS331" s="573"/>
      <c r="ZT331" s="573"/>
      <c r="ZU331" s="573"/>
      <c r="ZV331" s="573"/>
      <c r="ZW331" s="573"/>
      <c r="ZX331" s="573"/>
      <c r="ZY331" s="573"/>
      <c r="ZZ331" s="573"/>
      <c r="AAA331" s="573"/>
      <c r="AAB331" s="573"/>
      <c r="AAC331" s="573"/>
      <c r="AAD331" s="573"/>
      <c r="AAE331" s="573"/>
      <c r="AAF331" s="573"/>
      <c r="AAG331" s="573"/>
      <c r="AAH331" s="573"/>
      <c r="AAI331" s="573"/>
      <c r="AAJ331" s="573"/>
      <c r="AAK331" s="573"/>
      <c r="AAL331" s="573"/>
      <c r="AAM331" s="573"/>
      <c r="AAN331" s="573"/>
      <c r="AAO331" s="573"/>
      <c r="AAP331" s="573"/>
      <c r="AAQ331" s="573"/>
      <c r="AAR331" s="573"/>
      <c r="AAS331" s="573"/>
      <c r="AAT331" s="573"/>
      <c r="AAU331" s="573"/>
      <c r="AAV331" s="573"/>
      <c r="AAW331" s="573"/>
      <c r="AAX331" s="573"/>
      <c r="AAY331" s="573"/>
      <c r="AAZ331" s="573"/>
      <c r="ABA331" s="573"/>
      <c r="ABB331" s="573"/>
      <c r="ABC331" s="573"/>
      <c r="ABD331" s="573"/>
      <c r="ABE331" s="573"/>
      <c r="ABF331" s="573"/>
      <c r="ABG331" s="573"/>
      <c r="ABH331" s="573"/>
      <c r="ABI331" s="573"/>
      <c r="ABJ331" s="573"/>
      <c r="ABK331" s="573"/>
      <c r="ABL331" s="573"/>
      <c r="ABM331" s="573"/>
      <c r="ABN331" s="573"/>
      <c r="ABO331" s="573"/>
      <c r="ABP331" s="573"/>
      <c r="ABQ331" s="573"/>
      <c r="ABR331" s="573"/>
      <c r="ABS331" s="573"/>
      <c r="ABT331" s="573"/>
      <c r="ABU331" s="573"/>
      <c r="ABV331" s="573"/>
      <c r="ABW331" s="573"/>
      <c r="ABX331" s="573"/>
      <c r="ABY331" s="573"/>
      <c r="ABZ331" s="573"/>
      <c r="ACA331" s="573"/>
      <c r="ACB331" s="573"/>
      <c r="ACC331" s="573"/>
      <c r="ACD331" s="573"/>
      <c r="ACE331" s="573"/>
      <c r="ACF331" s="573"/>
      <c r="ACG331" s="573"/>
      <c r="ACH331" s="573"/>
      <c r="ACI331" s="573"/>
      <c r="ACJ331" s="573"/>
      <c r="ACK331" s="573"/>
      <c r="ACL331" s="573"/>
      <c r="ACM331" s="573"/>
      <c r="ACN331" s="573"/>
      <c r="ACO331" s="573"/>
      <c r="ACP331" s="573"/>
      <c r="ACQ331" s="573"/>
      <c r="ACR331" s="573"/>
      <c r="ACS331" s="573"/>
      <c r="ACT331" s="573"/>
      <c r="ACU331" s="573"/>
      <c r="ACV331" s="573"/>
      <c r="ACW331" s="573"/>
      <c r="ACX331" s="573"/>
      <c r="ACY331" s="573"/>
      <c r="ACZ331" s="573"/>
      <c r="ADA331" s="573"/>
      <c r="ADB331" s="573"/>
      <c r="ADC331" s="573"/>
      <c r="ADD331" s="573"/>
      <c r="ADE331" s="573"/>
      <c r="ADF331" s="573"/>
      <c r="ADG331" s="573"/>
      <c r="ADH331" s="573"/>
      <c r="ADI331" s="573"/>
      <c r="ADJ331" s="573"/>
      <c r="ADK331" s="573"/>
      <c r="ADL331" s="573"/>
      <c r="ADM331" s="573"/>
      <c r="ADN331" s="573"/>
      <c r="ADO331" s="573"/>
      <c r="ADP331" s="573"/>
      <c r="ADQ331" s="573"/>
      <c r="ADR331" s="573"/>
      <c r="ADS331" s="573"/>
      <c r="ADT331" s="573"/>
      <c r="ADU331" s="573"/>
      <c r="ADV331" s="573"/>
      <c r="ADW331" s="573"/>
      <c r="ADX331" s="573"/>
      <c r="ADY331" s="573"/>
      <c r="ADZ331" s="573"/>
      <c r="AEA331" s="573"/>
      <c r="AEB331" s="573"/>
      <c r="AEC331" s="573"/>
      <c r="AED331" s="573"/>
      <c r="AEE331" s="573"/>
      <c r="AEF331" s="573"/>
      <c r="AEG331" s="573"/>
      <c r="AEH331" s="573"/>
      <c r="AEI331" s="573"/>
      <c r="AEJ331" s="573"/>
      <c r="AEK331" s="573"/>
      <c r="AEL331" s="573"/>
      <c r="AEM331" s="573"/>
      <c r="AEN331" s="573"/>
      <c r="AEO331" s="573"/>
      <c r="AEP331" s="573"/>
      <c r="AEQ331" s="573"/>
      <c r="AER331" s="573"/>
      <c r="AES331" s="573"/>
      <c r="AET331" s="573"/>
      <c r="AEU331" s="573"/>
      <c r="AEV331" s="573"/>
      <c r="AEW331" s="573"/>
      <c r="AEX331" s="573"/>
      <c r="AEY331" s="573"/>
      <c r="AEZ331" s="573"/>
      <c r="AFA331" s="573"/>
      <c r="AFB331" s="573"/>
      <c r="AFC331" s="573"/>
      <c r="AFD331" s="573"/>
      <c r="AFE331" s="573"/>
      <c r="AFF331" s="573"/>
      <c r="AFG331" s="573"/>
      <c r="AFH331" s="573"/>
      <c r="AFI331" s="573"/>
      <c r="AFJ331" s="573"/>
      <c r="AFK331" s="573"/>
      <c r="AFL331" s="573"/>
      <c r="AFM331" s="573"/>
      <c r="AFN331" s="573"/>
      <c r="AFO331" s="573"/>
      <c r="AFP331" s="573"/>
      <c r="AFQ331" s="573"/>
      <c r="AFR331" s="573"/>
      <c r="AFS331" s="573"/>
      <c r="AFT331" s="573"/>
    </row>
    <row r="332" spans="1:852" s="291" customFormat="1">
      <c r="A332" s="329" t="s">
        <v>9943</v>
      </c>
      <c r="B332" s="578" t="s">
        <v>10770</v>
      </c>
      <c r="C332" s="840" t="str">
        <f>IF(Severity!F332&gt;=0.5,"YES","NO")</f>
        <v>NO</v>
      </c>
      <c r="D332" s="840" t="str">
        <f>IF(Severity!G332&gt;=0.5,"YES","NO")</f>
        <v>YES</v>
      </c>
      <c r="E332" s="573">
        <v>12</v>
      </c>
      <c r="F332" s="574">
        <v>2</v>
      </c>
      <c r="G332" s="584" t="s">
        <v>2382</v>
      </c>
      <c r="H332" s="574" t="s">
        <v>226</v>
      </c>
      <c r="I332" s="574" t="s">
        <v>455</v>
      </c>
      <c r="J332" s="574">
        <v>19</v>
      </c>
      <c r="K332" s="574" t="s">
        <v>455</v>
      </c>
      <c r="L332" s="573"/>
      <c r="M332" s="573"/>
      <c r="N332" s="574"/>
      <c r="O332" s="838" t="s">
        <v>455</v>
      </c>
      <c r="P332" s="578"/>
      <c r="Q332" s="578"/>
      <c r="R332" s="574"/>
      <c r="S332" s="578" t="s">
        <v>602</v>
      </c>
      <c r="T332" s="573">
        <v>24</v>
      </c>
      <c r="U332" s="821">
        <v>20.100000000000001</v>
      </c>
      <c r="V332" s="821">
        <v>6.4</v>
      </c>
      <c r="W332" s="573"/>
      <c r="X332" s="573"/>
      <c r="Y332" s="573">
        <v>11.7</v>
      </c>
      <c r="Z332" s="573">
        <v>7.5</v>
      </c>
      <c r="AA332" s="573"/>
      <c r="AB332" s="573"/>
      <c r="AC332" s="573"/>
      <c r="AD332" s="573"/>
      <c r="AE332" s="573"/>
      <c r="AF332" s="573"/>
      <c r="AG332" s="573"/>
      <c r="AH332" s="573"/>
      <c r="AI332" s="578">
        <v>87</v>
      </c>
      <c r="AJ332" s="578">
        <v>68</v>
      </c>
      <c r="AK332" s="838" t="s">
        <v>455</v>
      </c>
      <c r="AL332" s="584" t="s">
        <v>652</v>
      </c>
      <c r="AM332" s="574" t="s">
        <v>226</v>
      </c>
      <c r="AN332" s="584" t="s">
        <v>455</v>
      </c>
      <c r="AO332" s="584">
        <v>22</v>
      </c>
      <c r="AP332" s="584" t="s">
        <v>455</v>
      </c>
      <c r="AQ332" s="573"/>
      <c r="AR332" s="573"/>
      <c r="AS332" s="573"/>
      <c r="AT332" s="838" t="s">
        <v>455</v>
      </c>
      <c r="AU332" s="578"/>
      <c r="AV332" s="573"/>
      <c r="AW332" s="573"/>
      <c r="AX332" s="573" t="s">
        <v>602</v>
      </c>
      <c r="AY332" s="573">
        <v>24</v>
      </c>
      <c r="AZ332" s="573">
        <v>20.6</v>
      </c>
      <c r="BA332" s="573">
        <v>5.3</v>
      </c>
      <c r="BB332" s="573"/>
      <c r="BC332" s="573"/>
      <c r="BD332" s="573">
        <v>10.9</v>
      </c>
      <c r="BE332" s="573">
        <v>6.7</v>
      </c>
      <c r="BF332" s="573"/>
      <c r="BG332" s="573"/>
      <c r="BH332" s="573"/>
      <c r="BI332" s="573"/>
      <c r="BJ332" s="573"/>
      <c r="BK332" s="573"/>
      <c r="BL332" s="573"/>
      <c r="BM332" s="573"/>
      <c r="BN332" s="578">
        <v>87</v>
      </c>
      <c r="BO332" s="574">
        <f t="shared" si="87"/>
        <v>65</v>
      </c>
      <c r="BP332" s="574" t="s">
        <v>455</v>
      </c>
      <c r="BQ332" s="573"/>
      <c r="BR332" s="838" t="s">
        <v>455</v>
      </c>
      <c r="BS332" s="573"/>
      <c r="BT332" s="573"/>
      <c r="BU332" s="573"/>
      <c r="BV332" s="573"/>
      <c r="BW332" s="573"/>
      <c r="BX332" s="573"/>
      <c r="BY332" s="573"/>
      <c r="BZ332" s="573"/>
      <c r="CA332" s="573"/>
      <c r="CB332" s="573"/>
      <c r="CC332" s="573"/>
      <c r="CD332" s="573"/>
      <c r="CE332" s="573"/>
      <c r="CF332" s="573"/>
      <c r="CG332" s="573"/>
      <c r="CH332" s="573"/>
      <c r="CI332" s="573"/>
      <c r="CJ332" s="573"/>
      <c r="CK332" s="573"/>
      <c r="CL332" s="573"/>
      <c r="CM332" s="573"/>
      <c r="CN332" s="573"/>
      <c r="CO332" s="573"/>
      <c r="CP332" s="573"/>
      <c r="CQ332" s="573"/>
      <c r="CR332" s="573"/>
      <c r="CS332" s="573"/>
      <c r="CT332" s="578"/>
      <c r="CU332" s="574"/>
      <c r="CV332" s="573"/>
      <c r="CW332" s="574"/>
      <c r="CX332" s="95"/>
      <c r="CY332" s="573"/>
      <c r="CZ332" s="573"/>
      <c r="DA332" s="573"/>
      <c r="DB332" s="573"/>
      <c r="DC332" s="573"/>
      <c r="DD332" s="573"/>
      <c r="DE332" s="573"/>
      <c r="DF332" s="573"/>
      <c r="DG332" s="573"/>
      <c r="DH332" s="573"/>
      <c r="DI332" s="573"/>
      <c r="DJ332" s="573"/>
      <c r="DK332" s="573"/>
      <c r="DL332" s="573"/>
      <c r="DM332" s="573"/>
      <c r="DN332" s="573"/>
      <c r="DO332" s="573"/>
      <c r="DP332" s="573"/>
      <c r="DQ332" s="573"/>
      <c r="DR332" s="573"/>
      <c r="DS332" s="573"/>
      <c r="DT332" s="573"/>
      <c r="DU332" s="573"/>
      <c r="DV332" s="573"/>
      <c r="DW332" s="573"/>
      <c r="DX332" s="573"/>
      <c r="DY332" s="573"/>
      <c r="DZ332" s="573"/>
      <c r="EA332" s="573"/>
      <c r="EB332" s="574"/>
      <c r="EC332" s="573"/>
      <c r="ED332" s="573"/>
      <c r="EE332" s="573"/>
      <c r="EF332" s="573"/>
      <c r="EG332" s="573"/>
      <c r="EH332" s="573"/>
      <c r="EI332" s="573"/>
      <c r="EJ332" s="573"/>
      <c r="EK332" s="573"/>
      <c r="EL332" s="573"/>
      <c r="EM332" s="573"/>
      <c r="EN332" s="573"/>
      <c r="EO332" s="573"/>
      <c r="EP332" s="573"/>
      <c r="EQ332" s="573"/>
      <c r="ER332" s="573"/>
      <c r="ES332" s="573"/>
      <c r="ET332" s="573"/>
      <c r="EU332" s="573"/>
      <c r="EV332" s="573"/>
      <c r="EW332" s="573"/>
      <c r="EX332" s="573"/>
      <c r="EY332" s="573"/>
      <c r="EZ332" s="573"/>
      <c r="FA332" s="573"/>
      <c r="FB332" s="573"/>
      <c r="FC332" s="573"/>
      <c r="FD332" s="573"/>
      <c r="FE332" s="573"/>
      <c r="FF332" s="573"/>
      <c r="FG332" s="573"/>
      <c r="FH332" s="573"/>
      <c r="FI332" s="573"/>
      <c r="FJ332" s="573"/>
      <c r="FK332" s="573"/>
      <c r="FL332" s="573"/>
      <c r="FM332" s="573"/>
      <c r="FN332" s="573"/>
      <c r="FO332" s="573"/>
      <c r="FP332" s="573"/>
      <c r="FQ332" s="573"/>
      <c r="FR332" s="573"/>
      <c r="FS332" s="573"/>
      <c r="FT332" s="573"/>
      <c r="FU332" s="573"/>
      <c r="FV332" s="573"/>
      <c r="FW332" s="573"/>
      <c r="FX332" s="573"/>
      <c r="FY332" s="573"/>
      <c r="FZ332" s="573"/>
      <c r="GA332" s="573"/>
      <c r="GB332" s="573"/>
      <c r="GC332" s="573"/>
      <c r="GD332" s="573"/>
      <c r="GE332" s="573"/>
      <c r="GF332" s="573"/>
      <c r="GG332" s="573"/>
      <c r="GH332" s="573"/>
      <c r="GI332" s="573"/>
      <c r="GJ332" s="573"/>
      <c r="GK332" s="573"/>
      <c r="GL332" s="573"/>
      <c r="GM332" s="573"/>
      <c r="GN332" s="573"/>
      <c r="GO332" s="573"/>
      <c r="GP332" s="573"/>
      <c r="GQ332" s="573"/>
      <c r="GR332" s="573"/>
      <c r="GS332" s="573"/>
      <c r="GT332" s="573"/>
      <c r="GU332" s="573"/>
      <c r="GV332" s="573"/>
      <c r="GW332" s="573"/>
      <c r="GX332" s="573"/>
      <c r="GY332" s="573"/>
      <c r="GZ332" s="573"/>
      <c r="HA332" s="573"/>
      <c r="HB332" s="573"/>
      <c r="HC332" s="573"/>
      <c r="HD332" s="573"/>
      <c r="HE332" s="573"/>
      <c r="HF332" s="573"/>
      <c r="HG332" s="573"/>
      <c r="HH332" s="573"/>
      <c r="HI332" s="573"/>
      <c r="HJ332" s="573"/>
      <c r="HK332" s="573"/>
      <c r="HL332" s="573"/>
      <c r="HM332" s="573"/>
      <c r="HN332" s="573"/>
      <c r="HO332" s="573"/>
      <c r="HP332" s="573"/>
      <c r="HQ332" s="573"/>
      <c r="HR332" s="573"/>
      <c r="HS332" s="573"/>
      <c r="HT332" s="573"/>
      <c r="HU332" s="573"/>
      <c r="HV332" s="573"/>
      <c r="HW332" s="573"/>
      <c r="HX332" s="573"/>
      <c r="HY332" s="573"/>
      <c r="HZ332" s="573"/>
      <c r="IA332" s="573"/>
      <c r="IB332" s="573"/>
      <c r="IC332" s="573"/>
      <c r="ID332" s="573"/>
      <c r="IE332" s="573"/>
      <c r="IF332" s="573"/>
      <c r="IG332" s="573"/>
      <c r="IH332" s="573"/>
      <c r="II332" s="573"/>
      <c r="IJ332" s="573"/>
      <c r="IK332" s="573"/>
      <c r="IL332" s="573"/>
      <c r="IM332" s="573"/>
      <c r="IN332" s="573"/>
      <c r="IO332" s="573"/>
      <c r="IP332" s="573"/>
      <c r="IQ332" s="573"/>
      <c r="IR332" s="573"/>
      <c r="IS332" s="573"/>
      <c r="IT332" s="573"/>
      <c r="IU332" s="573"/>
      <c r="IV332" s="573"/>
      <c r="IW332" s="573"/>
      <c r="IX332" s="573"/>
      <c r="IY332" s="573"/>
      <c r="IZ332" s="573"/>
      <c r="JA332" s="573"/>
      <c r="JB332" s="573"/>
      <c r="JC332" s="573"/>
      <c r="JD332" s="573"/>
      <c r="JE332" s="573"/>
      <c r="JF332" s="573"/>
      <c r="JG332" s="573"/>
      <c r="JH332" s="573"/>
      <c r="JI332" s="573"/>
      <c r="JJ332" s="573"/>
      <c r="JK332" s="573"/>
      <c r="JL332" s="573"/>
      <c r="JM332" s="573"/>
      <c r="JN332" s="573"/>
      <c r="JO332" s="573"/>
      <c r="JP332" s="573"/>
      <c r="JQ332" s="573"/>
      <c r="JR332" s="573"/>
      <c r="JS332" s="573"/>
      <c r="JT332" s="573"/>
      <c r="JU332" s="573"/>
      <c r="JV332" s="573"/>
      <c r="JW332" s="573"/>
      <c r="JX332" s="573"/>
      <c r="JY332" s="573"/>
      <c r="JZ332" s="573"/>
      <c r="KA332" s="573"/>
      <c r="KB332" s="573"/>
      <c r="KC332" s="573"/>
      <c r="KD332" s="573"/>
      <c r="KE332" s="573"/>
      <c r="KF332" s="573"/>
      <c r="KG332" s="573"/>
      <c r="KH332" s="573"/>
      <c r="KI332" s="573"/>
      <c r="KJ332" s="573"/>
      <c r="KK332" s="573"/>
      <c r="KL332" s="573"/>
      <c r="KM332" s="573"/>
      <c r="KN332" s="573"/>
      <c r="KO332" s="573"/>
      <c r="KP332" s="573"/>
      <c r="KQ332" s="573"/>
      <c r="KR332" s="573"/>
      <c r="KS332" s="573"/>
      <c r="KT332" s="573"/>
      <c r="KU332" s="573"/>
      <c r="KV332" s="573"/>
      <c r="KW332" s="573"/>
      <c r="KX332" s="573"/>
      <c r="KY332" s="573"/>
      <c r="KZ332" s="573"/>
      <c r="LA332" s="573"/>
      <c r="LB332" s="573"/>
      <c r="LC332" s="573"/>
      <c r="LD332" s="573"/>
      <c r="LE332" s="573"/>
      <c r="LF332" s="573"/>
      <c r="LG332" s="573"/>
      <c r="LH332" s="573"/>
      <c r="LI332" s="573"/>
      <c r="LJ332" s="573"/>
      <c r="LK332" s="573"/>
      <c r="LL332" s="573"/>
      <c r="LM332" s="573"/>
      <c r="LN332" s="573"/>
      <c r="LO332" s="573"/>
      <c r="LP332" s="573"/>
      <c r="LQ332" s="573"/>
      <c r="LR332" s="573"/>
      <c r="LS332" s="573"/>
      <c r="LT332" s="573"/>
      <c r="LU332" s="573"/>
      <c r="LV332" s="573"/>
      <c r="LW332" s="573"/>
      <c r="LX332" s="573"/>
      <c r="LY332" s="573"/>
      <c r="LZ332" s="573"/>
      <c r="MA332" s="573"/>
      <c r="MB332" s="573"/>
      <c r="MC332" s="573"/>
      <c r="MD332" s="573"/>
      <c r="ME332" s="573"/>
      <c r="MF332" s="573"/>
      <c r="MG332" s="573"/>
      <c r="MH332" s="573"/>
      <c r="MI332" s="573"/>
      <c r="MJ332" s="573"/>
      <c r="MK332" s="573"/>
      <c r="ML332" s="573"/>
      <c r="MM332" s="573"/>
      <c r="MN332" s="573"/>
      <c r="MO332" s="573"/>
      <c r="MP332" s="573"/>
      <c r="MQ332" s="573"/>
      <c r="MR332" s="573"/>
      <c r="MS332" s="573"/>
      <c r="MT332" s="573"/>
      <c r="MU332" s="573"/>
      <c r="MV332" s="573"/>
      <c r="MW332" s="573"/>
      <c r="MX332" s="573"/>
      <c r="MY332" s="573"/>
      <c r="MZ332" s="573"/>
      <c r="NA332" s="573"/>
      <c r="NB332" s="573"/>
      <c r="NC332" s="573"/>
      <c r="ND332" s="573"/>
      <c r="NE332" s="573"/>
      <c r="NF332" s="573"/>
      <c r="NG332" s="573"/>
      <c r="NH332" s="573"/>
      <c r="NI332" s="573"/>
      <c r="NJ332" s="573"/>
      <c r="NK332" s="573"/>
      <c r="NL332" s="573"/>
      <c r="NM332" s="573"/>
      <c r="NN332" s="573"/>
      <c r="NO332" s="573"/>
      <c r="NP332" s="573"/>
      <c r="NQ332" s="573"/>
      <c r="NR332" s="573"/>
      <c r="NS332" s="573"/>
      <c r="NT332" s="573"/>
      <c r="NU332" s="573"/>
      <c r="NV332" s="573"/>
      <c r="NW332" s="573"/>
      <c r="NX332" s="573"/>
      <c r="NY332" s="573"/>
      <c r="NZ332" s="573"/>
      <c r="OA332" s="573"/>
      <c r="OB332" s="573"/>
      <c r="OC332" s="573"/>
      <c r="OD332" s="573"/>
      <c r="OE332" s="573"/>
      <c r="OF332" s="573"/>
      <c r="OG332" s="573"/>
      <c r="OH332" s="573"/>
      <c r="OI332" s="573"/>
      <c r="OJ332" s="573"/>
      <c r="OK332" s="573"/>
      <c r="OL332" s="573"/>
      <c r="OM332" s="573"/>
      <c r="ON332" s="573"/>
      <c r="OO332" s="573"/>
      <c r="OP332" s="573"/>
      <c r="OQ332" s="573"/>
      <c r="OR332" s="573"/>
      <c r="OS332" s="573"/>
      <c r="OT332" s="573"/>
      <c r="OU332" s="573"/>
      <c r="OV332" s="573"/>
      <c r="OW332" s="273"/>
      <c r="OX332" s="273"/>
      <c r="OY332" s="573"/>
      <c r="OZ332" s="573"/>
      <c r="PA332" s="573"/>
      <c r="PB332" s="573"/>
      <c r="PC332" s="573"/>
      <c r="PD332" s="573"/>
      <c r="PE332" s="573"/>
      <c r="PF332" s="573"/>
      <c r="PG332" s="573"/>
      <c r="PH332" s="573"/>
      <c r="PI332" s="573"/>
      <c r="PJ332" s="573"/>
      <c r="PK332" s="573"/>
      <c r="PL332" s="573"/>
      <c r="PM332" s="573"/>
      <c r="PN332" s="573"/>
      <c r="PO332" s="573"/>
      <c r="PP332" s="573"/>
      <c r="PQ332" s="573"/>
      <c r="PR332" s="573"/>
      <c r="PS332" s="573"/>
      <c r="PT332" s="573"/>
      <c r="PU332" s="573"/>
      <c r="PV332" s="573"/>
      <c r="PW332" s="573"/>
      <c r="PX332" s="573"/>
      <c r="PY332" s="573"/>
      <c r="PZ332" s="573"/>
      <c r="QA332" s="573"/>
      <c r="QB332" s="573"/>
      <c r="QC332" s="573"/>
      <c r="QD332" s="573"/>
      <c r="QE332" s="573"/>
      <c r="QF332" s="573"/>
      <c r="QG332" s="573"/>
      <c r="QH332" s="573"/>
      <c r="QI332" s="573"/>
      <c r="QJ332" s="573"/>
      <c r="QK332" s="573"/>
      <c r="QL332" s="573"/>
      <c r="QM332" s="573"/>
      <c r="QN332" s="573"/>
      <c r="QO332" s="573"/>
      <c r="QP332" s="573"/>
      <c r="QQ332" s="573"/>
      <c r="QR332" s="573"/>
      <c r="QS332" s="573"/>
      <c r="QT332" s="573"/>
      <c r="QU332" s="573"/>
      <c r="QV332" s="573"/>
      <c r="QW332" s="573"/>
      <c r="QX332" s="573"/>
      <c r="QY332" s="573"/>
      <c r="QZ332" s="573"/>
      <c r="RA332" s="573"/>
      <c r="RB332" s="573"/>
      <c r="RC332" s="573"/>
      <c r="RD332" s="573"/>
      <c r="RE332" s="573"/>
      <c r="RF332" s="573"/>
      <c r="RG332" s="573"/>
      <c r="RH332" s="573"/>
      <c r="RI332" s="573"/>
      <c r="RJ332" s="573"/>
      <c r="RK332" s="573"/>
      <c r="RL332" s="573"/>
      <c r="RM332" s="573"/>
      <c r="RN332" s="573"/>
      <c r="RO332" s="573"/>
      <c r="RP332" s="573"/>
      <c r="RQ332" s="573"/>
      <c r="RR332" s="573"/>
      <c r="RS332" s="573"/>
      <c r="RT332" s="573"/>
      <c r="RU332" s="573"/>
      <c r="RV332" s="573"/>
      <c r="RW332" s="573"/>
      <c r="RX332" s="573"/>
      <c r="RY332" s="573"/>
      <c r="RZ332" s="573"/>
      <c r="SA332" s="573"/>
      <c r="SB332" s="573"/>
      <c r="SC332" s="573"/>
      <c r="SD332" s="573"/>
      <c r="SE332" s="573"/>
      <c r="SF332" s="573"/>
      <c r="SG332" s="573"/>
      <c r="SH332" s="573"/>
      <c r="SI332" s="573"/>
      <c r="SJ332" s="573"/>
      <c r="SK332" s="573"/>
      <c r="SL332" s="573"/>
      <c r="SM332" s="573"/>
      <c r="SN332" s="573"/>
      <c r="SO332" s="573"/>
      <c r="SP332" s="573"/>
      <c r="SQ332" s="573"/>
      <c r="SR332" s="573"/>
      <c r="SS332" s="573"/>
      <c r="ST332" s="573"/>
      <c r="SU332" s="573"/>
      <c r="SV332" s="573"/>
      <c r="SW332" s="573"/>
      <c r="SX332" s="573"/>
      <c r="SY332" s="573"/>
      <c r="SZ332" s="573"/>
      <c r="TA332" s="573"/>
      <c r="TB332" s="573"/>
      <c r="TC332" s="573"/>
      <c r="TD332" s="573"/>
      <c r="TE332" s="573"/>
      <c r="TF332" s="573"/>
      <c r="TG332" s="573"/>
      <c r="TH332" s="573"/>
      <c r="TI332" s="573"/>
      <c r="TJ332" s="573"/>
      <c r="TK332" s="573"/>
      <c r="TL332" s="573"/>
      <c r="TM332" s="573"/>
      <c r="TN332" s="573"/>
      <c r="TO332" s="573"/>
      <c r="TP332" s="573"/>
      <c r="TQ332" s="573"/>
      <c r="TR332" s="573"/>
      <c r="TS332" s="573"/>
      <c r="TT332" s="573"/>
      <c r="TU332" s="573"/>
      <c r="TV332" s="573"/>
      <c r="TW332" s="573"/>
      <c r="TX332" s="573"/>
      <c r="TY332" s="573"/>
      <c r="TZ332" s="573"/>
      <c r="UA332" s="573"/>
      <c r="UB332" s="573"/>
      <c r="UC332" s="573"/>
      <c r="UD332" s="573"/>
      <c r="UE332" s="573"/>
      <c r="UF332" s="573"/>
      <c r="UG332" s="573"/>
      <c r="UH332" s="573"/>
      <c r="UI332" s="573"/>
      <c r="UJ332" s="573"/>
      <c r="UK332" s="573"/>
      <c r="UL332" s="573"/>
      <c r="UM332" s="573"/>
      <c r="UN332" s="573"/>
      <c r="UO332" s="573"/>
      <c r="UP332" s="573"/>
      <c r="UQ332" s="573"/>
      <c r="UR332" s="573"/>
      <c r="US332" s="573"/>
      <c r="UT332" s="573"/>
      <c r="UU332" s="573"/>
      <c r="UV332" s="573"/>
      <c r="UW332" s="573"/>
      <c r="UX332" s="573"/>
      <c r="UY332" s="573"/>
      <c r="UZ332" s="573"/>
      <c r="VA332" s="573"/>
      <c r="VB332" s="573"/>
      <c r="VC332" s="573"/>
      <c r="VD332" s="573"/>
      <c r="VE332" s="573"/>
      <c r="VF332" s="573"/>
      <c r="VG332" s="573"/>
      <c r="VH332" s="573"/>
      <c r="VI332" s="573"/>
      <c r="VJ332" s="573"/>
      <c r="VK332" s="573"/>
      <c r="VL332" s="573"/>
      <c r="VM332" s="573"/>
      <c r="VN332" s="573"/>
      <c r="VO332" s="573"/>
      <c r="VP332" s="573"/>
      <c r="VQ332" s="573"/>
      <c r="VR332" s="573"/>
      <c r="VS332" s="573"/>
      <c r="VT332" s="573"/>
      <c r="VU332" s="573"/>
      <c r="VV332" s="573"/>
      <c r="VW332" s="573"/>
      <c r="VX332" s="573"/>
      <c r="VY332" s="573"/>
      <c r="VZ332" s="573"/>
      <c r="WA332" s="573"/>
      <c r="WB332" s="573"/>
      <c r="WC332" s="573"/>
      <c r="WD332" s="573"/>
      <c r="WE332" s="573"/>
      <c r="WF332" s="573"/>
      <c r="WG332" s="573"/>
      <c r="WH332" s="573"/>
      <c r="WI332" s="573"/>
      <c r="WJ332" s="573"/>
      <c r="WK332" s="573"/>
      <c r="WL332" s="573"/>
      <c r="WM332" s="573"/>
      <c r="WN332" s="573"/>
      <c r="WO332" s="573"/>
      <c r="WP332" s="573"/>
      <c r="WQ332" s="573"/>
      <c r="WR332" s="573"/>
      <c r="WS332" s="573"/>
      <c r="WT332" s="573"/>
      <c r="WU332" s="573"/>
      <c r="WV332" s="573"/>
      <c r="WW332" s="573"/>
      <c r="WX332" s="573"/>
      <c r="WY332" s="573"/>
      <c r="WZ332" s="573"/>
      <c r="XA332" s="573"/>
      <c r="XB332" s="573"/>
      <c r="XC332" s="573"/>
      <c r="XD332" s="573"/>
      <c r="XE332" s="573"/>
      <c r="XF332" s="573"/>
      <c r="XG332" s="573"/>
      <c r="XH332" s="573"/>
      <c r="XI332" s="573"/>
      <c r="XJ332" s="573"/>
      <c r="XK332" s="573"/>
      <c r="XL332" s="573"/>
      <c r="XM332" s="573"/>
      <c r="XN332" s="573"/>
      <c r="XO332" s="573"/>
      <c r="XP332" s="573"/>
      <c r="XQ332" s="573"/>
      <c r="XR332" s="573"/>
      <c r="XS332" s="573"/>
      <c r="XT332" s="573"/>
      <c r="XU332" s="573"/>
      <c r="XV332" s="573"/>
      <c r="XW332" s="573"/>
      <c r="XX332" s="573"/>
      <c r="XY332" s="573"/>
      <c r="XZ332" s="573"/>
      <c r="YA332" s="573"/>
      <c r="YB332" s="573"/>
      <c r="YC332" s="573"/>
      <c r="YD332" s="573"/>
      <c r="YE332" s="573"/>
      <c r="YF332" s="573"/>
      <c r="YG332" s="573"/>
      <c r="YH332" s="573"/>
      <c r="YI332" s="573"/>
      <c r="YJ332" s="573"/>
      <c r="YK332" s="573"/>
      <c r="YL332" s="573"/>
      <c r="YM332" s="573"/>
      <c r="YN332" s="573"/>
      <c r="YO332" s="573"/>
      <c r="YP332" s="573"/>
      <c r="YQ332" s="573"/>
      <c r="YR332" s="573"/>
      <c r="YS332" s="573"/>
      <c r="YT332" s="573"/>
      <c r="YU332" s="573"/>
      <c r="YV332" s="573"/>
      <c r="YW332" s="573"/>
      <c r="YX332" s="573"/>
      <c r="YY332" s="573"/>
      <c r="YZ332" s="573"/>
      <c r="ZA332" s="573"/>
      <c r="ZB332" s="573"/>
      <c r="ZC332" s="573"/>
      <c r="ZD332" s="573"/>
      <c r="ZE332" s="573"/>
      <c r="ZF332" s="573"/>
      <c r="ZG332" s="573"/>
      <c r="ZH332" s="573"/>
      <c r="ZI332" s="573"/>
      <c r="ZJ332" s="573"/>
      <c r="ZK332" s="573"/>
      <c r="ZL332" s="573"/>
      <c r="ZM332" s="573"/>
      <c r="ZN332" s="573"/>
      <c r="ZO332" s="573"/>
      <c r="ZP332" s="573"/>
      <c r="ZQ332" s="573"/>
      <c r="ZR332" s="573"/>
      <c r="ZS332" s="573"/>
      <c r="ZT332" s="573"/>
      <c r="ZU332" s="573"/>
      <c r="ZV332" s="573"/>
      <c r="ZW332" s="573"/>
      <c r="ZX332" s="573"/>
      <c r="ZY332" s="573"/>
      <c r="ZZ332" s="573"/>
      <c r="AAA332" s="573"/>
      <c r="AAB332" s="573"/>
      <c r="AAC332" s="573"/>
      <c r="AAD332" s="573"/>
      <c r="AAE332" s="573"/>
      <c r="AAF332" s="573"/>
      <c r="AAG332" s="573"/>
      <c r="AAH332" s="573"/>
      <c r="AAI332" s="573"/>
      <c r="AAJ332" s="573"/>
      <c r="AAK332" s="573"/>
      <c r="AAL332" s="573"/>
      <c r="AAM332" s="573"/>
      <c r="AAN332" s="573"/>
      <c r="AAO332" s="573"/>
      <c r="AAP332" s="573"/>
      <c r="AAQ332" s="573"/>
      <c r="AAR332" s="573"/>
      <c r="AAS332" s="573"/>
      <c r="AAT332" s="573"/>
      <c r="AAU332" s="573"/>
      <c r="AAV332" s="573"/>
      <c r="AAW332" s="573"/>
      <c r="AAX332" s="573"/>
      <c r="AAY332" s="573"/>
      <c r="AAZ332" s="573"/>
      <c r="ABA332" s="573"/>
      <c r="ABB332" s="573"/>
      <c r="ABC332" s="573"/>
      <c r="ABD332" s="573"/>
      <c r="ABE332" s="573"/>
      <c r="ABF332" s="573"/>
      <c r="ABG332" s="573"/>
      <c r="ABH332" s="573"/>
      <c r="ABI332" s="573"/>
      <c r="ABJ332" s="573"/>
      <c r="ABK332" s="573"/>
      <c r="ABL332" s="573"/>
      <c r="ABM332" s="573"/>
      <c r="ABN332" s="573"/>
      <c r="ABO332" s="573"/>
      <c r="ABP332" s="573"/>
      <c r="ABQ332" s="573"/>
      <c r="ABR332" s="573"/>
      <c r="ABS332" s="573"/>
      <c r="ABT332" s="573"/>
      <c r="ABU332" s="573"/>
      <c r="ABV332" s="573"/>
      <c r="ABW332" s="573"/>
      <c r="ABX332" s="573"/>
      <c r="ABY332" s="573"/>
      <c r="ABZ332" s="573"/>
      <c r="ACA332" s="573"/>
      <c r="ACB332" s="573"/>
      <c r="ACC332" s="573"/>
      <c r="ACD332" s="573"/>
      <c r="ACE332" s="573"/>
      <c r="ACF332" s="573"/>
      <c r="ACG332" s="573"/>
      <c r="ACH332" s="573"/>
      <c r="ACI332" s="573"/>
      <c r="ACJ332" s="573"/>
      <c r="ACK332" s="573"/>
      <c r="ACL332" s="573"/>
      <c r="ACM332" s="573"/>
      <c r="ACN332" s="573"/>
      <c r="ACO332" s="573"/>
      <c r="ACP332" s="573"/>
      <c r="ACQ332" s="573"/>
      <c r="ACR332" s="573"/>
      <c r="ACS332" s="573"/>
      <c r="ACT332" s="573"/>
      <c r="ACU332" s="573"/>
      <c r="ACV332" s="573"/>
      <c r="ACW332" s="573"/>
      <c r="ACX332" s="573"/>
      <c r="ACY332" s="573"/>
      <c r="ACZ332" s="573"/>
      <c r="ADA332" s="573"/>
      <c r="ADB332" s="573"/>
      <c r="ADC332" s="573"/>
      <c r="ADD332" s="573"/>
      <c r="ADE332" s="573"/>
      <c r="ADF332" s="573"/>
      <c r="ADG332" s="573"/>
      <c r="ADH332" s="573"/>
      <c r="ADI332" s="573"/>
      <c r="ADJ332" s="573"/>
      <c r="ADK332" s="573"/>
      <c r="ADL332" s="573"/>
      <c r="ADM332" s="573"/>
      <c r="ADN332" s="573"/>
      <c r="ADO332" s="573"/>
      <c r="ADP332" s="573"/>
      <c r="ADQ332" s="573"/>
      <c r="ADR332" s="573"/>
      <c r="ADS332" s="573"/>
      <c r="ADT332" s="573"/>
      <c r="ADU332" s="573"/>
      <c r="ADV332" s="573"/>
      <c r="ADW332" s="573"/>
      <c r="ADX332" s="573"/>
      <c r="ADY332" s="573"/>
      <c r="ADZ332" s="573"/>
      <c r="AEA332" s="573"/>
      <c r="AEB332" s="573"/>
      <c r="AEC332" s="573"/>
      <c r="AED332" s="573"/>
      <c r="AEE332" s="573"/>
      <c r="AEF332" s="573"/>
      <c r="AEG332" s="573"/>
      <c r="AEH332" s="573"/>
      <c r="AEI332" s="573"/>
      <c r="AEJ332" s="573"/>
      <c r="AEK332" s="573"/>
      <c r="AEL332" s="573"/>
      <c r="AEM332" s="573"/>
      <c r="AEN332" s="573"/>
      <c r="AEO332" s="573"/>
      <c r="AEP332" s="573"/>
      <c r="AEQ332" s="573"/>
      <c r="AER332" s="573"/>
      <c r="AES332" s="573"/>
      <c r="AET332" s="573"/>
      <c r="AEU332" s="573"/>
      <c r="AEV332" s="573"/>
      <c r="AEW332" s="573"/>
      <c r="AEX332" s="573"/>
      <c r="AEY332" s="573"/>
      <c r="AEZ332" s="573"/>
      <c r="AFA332" s="573"/>
      <c r="AFB332" s="573"/>
      <c r="AFC332" s="573"/>
      <c r="AFD332" s="573"/>
      <c r="AFE332" s="573"/>
      <c r="AFF332" s="573"/>
      <c r="AFG332" s="573"/>
      <c r="AFH332" s="573"/>
      <c r="AFI332" s="573"/>
      <c r="AFJ332" s="573"/>
      <c r="AFK332" s="573"/>
      <c r="AFL332" s="573"/>
      <c r="AFM332" s="573"/>
      <c r="AFN332" s="573"/>
      <c r="AFO332" s="573"/>
      <c r="AFP332" s="573"/>
      <c r="AFQ332" s="573"/>
      <c r="AFR332" s="573"/>
      <c r="AFS332" s="573"/>
      <c r="AFT332" s="573"/>
    </row>
    <row r="333" spans="1:852" s="291" customFormat="1">
      <c r="A333" s="329" t="s">
        <v>9706</v>
      </c>
      <c r="B333" s="822" t="s">
        <v>10764</v>
      </c>
      <c r="C333" s="840" t="str">
        <f>IF(Severity!F333&gt;=0.5,"YES","NO")</f>
        <v>YES</v>
      </c>
      <c r="D333" s="840" t="str">
        <f>IF(Severity!G333&gt;=0.5,"YES","NO")</f>
        <v>NO</v>
      </c>
      <c r="E333" s="573">
        <v>1</v>
      </c>
      <c r="F333" s="574">
        <v>3</v>
      </c>
      <c r="G333" s="584" t="s">
        <v>9472</v>
      </c>
      <c r="H333" s="574" t="s">
        <v>226</v>
      </c>
      <c r="I333" s="574" t="s">
        <v>455</v>
      </c>
      <c r="J333" s="574">
        <v>0</v>
      </c>
      <c r="K333" s="574" t="s">
        <v>455</v>
      </c>
      <c r="L333" s="573"/>
      <c r="M333" s="573"/>
      <c r="N333" s="574"/>
      <c r="O333" s="838" t="s">
        <v>455</v>
      </c>
      <c r="P333" s="573"/>
      <c r="Q333" s="573"/>
      <c r="R333" s="574"/>
      <c r="S333" s="578" t="s">
        <v>908</v>
      </c>
      <c r="T333" s="573">
        <v>21</v>
      </c>
      <c r="U333" s="573">
        <v>33.619999999999997</v>
      </c>
      <c r="V333" s="573">
        <v>7.89</v>
      </c>
      <c r="W333" s="821"/>
      <c r="X333" s="821"/>
      <c r="Y333" s="573">
        <v>21.15</v>
      </c>
      <c r="Z333" s="573">
        <v>10.11</v>
      </c>
      <c r="AA333" s="821"/>
      <c r="AB333" s="821"/>
      <c r="AC333" s="573"/>
      <c r="AD333" s="573"/>
      <c r="AE333" s="573"/>
      <c r="AF333" s="573"/>
      <c r="AG333" s="573"/>
      <c r="AH333" s="573"/>
      <c r="AI333" s="578">
        <v>13</v>
      </c>
      <c r="AJ333" s="578">
        <f t="shared" ref="AJ333:AJ364" si="88">AI333-J333</f>
        <v>13</v>
      </c>
      <c r="AK333" s="578" t="s">
        <v>455</v>
      </c>
      <c r="AL333" s="584" t="s">
        <v>9472</v>
      </c>
      <c r="AM333" s="574" t="s">
        <v>226</v>
      </c>
      <c r="AN333" s="584" t="s">
        <v>455</v>
      </c>
      <c r="AO333" s="584">
        <v>0</v>
      </c>
      <c r="AP333" s="584" t="s">
        <v>455</v>
      </c>
      <c r="AQ333" s="573"/>
      <c r="AR333" s="573"/>
      <c r="AS333" s="573"/>
      <c r="AT333" s="838" t="s">
        <v>455</v>
      </c>
      <c r="AU333" s="578"/>
      <c r="AV333" s="573"/>
      <c r="AW333" s="573"/>
      <c r="AX333" s="573" t="s">
        <v>908</v>
      </c>
      <c r="AY333" s="573">
        <v>21</v>
      </c>
      <c r="AZ333" s="573">
        <v>29.62</v>
      </c>
      <c r="BA333" s="573">
        <v>9.33</v>
      </c>
      <c r="BB333" s="821"/>
      <c r="BC333" s="821"/>
      <c r="BD333" s="573">
        <v>25.69</v>
      </c>
      <c r="BE333" s="573">
        <v>11.33</v>
      </c>
      <c r="BF333" s="821"/>
      <c r="BG333" s="821"/>
      <c r="BH333" s="573"/>
      <c r="BI333" s="573"/>
      <c r="BJ333" s="573"/>
      <c r="BK333" s="573"/>
      <c r="BL333" s="573"/>
      <c r="BM333" s="573"/>
      <c r="BN333" s="578">
        <v>13</v>
      </c>
      <c r="BO333" s="574">
        <f t="shared" si="87"/>
        <v>13</v>
      </c>
      <c r="BP333" s="574" t="s">
        <v>455</v>
      </c>
      <c r="BQ333" s="573" t="s">
        <v>615</v>
      </c>
      <c r="BR333" s="573" t="s">
        <v>455</v>
      </c>
      <c r="BS333" s="573" t="s">
        <v>455</v>
      </c>
      <c r="BT333" s="573">
        <v>0</v>
      </c>
      <c r="BU333" s="573" t="s">
        <v>455</v>
      </c>
      <c r="BV333" s="573"/>
      <c r="BW333" s="573"/>
      <c r="BX333" s="573"/>
      <c r="BY333" s="573" t="s">
        <v>455</v>
      </c>
      <c r="BZ333" s="573"/>
      <c r="CA333" s="573"/>
      <c r="CB333" s="573"/>
      <c r="CC333" s="573" t="s">
        <v>908</v>
      </c>
      <c r="CD333" s="573">
        <v>21</v>
      </c>
      <c r="CE333" s="573">
        <v>29.54</v>
      </c>
      <c r="CF333" s="573">
        <v>6.98</v>
      </c>
      <c r="CG333" s="821"/>
      <c r="CH333" s="821"/>
      <c r="CI333" s="573">
        <v>26.92</v>
      </c>
      <c r="CJ333" s="573">
        <v>11.49</v>
      </c>
      <c r="CK333" s="821"/>
      <c r="CL333" s="821"/>
      <c r="CM333" s="573"/>
      <c r="CN333" s="573"/>
      <c r="CO333" s="573"/>
      <c r="CP333" s="573"/>
      <c r="CQ333" s="573"/>
      <c r="CR333" s="573"/>
      <c r="CS333" s="573">
        <v>13</v>
      </c>
      <c r="CT333" s="834">
        <f>CS333-BT333</f>
        <v>13</v>
      </c>
      <c r="CU333" s="574" t="s">
        <v>455</v>
      </c>
      <c r="CV333" s="573"/>
      <c r="CW333" s="574" t="s">
        <v>455</v>
      </c>
      <c r="CX333" s="95"/>
      <c r="CY333" s="573"/>
      <c r="CZ333" s="573"/>
      <c r="DA333" s="573"/>
      <c r="DB333" s="573"/>
      <c r="DC333" s="573"/>
      <c r="DD333" s="573"/>
      <c r="DE333" s="573"/>
      <c r="DF333" s="573"/>
      <c r="DG333" s="573"/>
      <c r="DH333" s="573"/>
      <c r="DI333" s="573"/>
      <c r="DJ333" s="573"/>
      <c r="DK333" s="573"/>
      <c r="DL333" s="573"/>
      <c r="DM333" s="573"/>
      <c r="DN333" s="573"/>
      <c r="DO333" s="573"/>
      <c r="DP333" s="573"/>
      <c r="DQ333" s="573"/>
      <c r="DR333" s="573"/>
      <c r="DS333" s="573"/>
      <c r="DT333" s="573"/>
      <c r="DU333" s="573"/>
      <c r="DV333" s="573"/>
      <c r="DW333" s="573"/>
      <c r="DX333" s="573"/>
      <c r="DY333" s="573"/>
      <c r="DZ333" s="573"/>
      <c r="EA333" s="573"/>
      <c r="EB333" s="574"/>
      <c r="EC333" s="573"/>
      <c r="ED333" s="573"/>
      <c r="EE333" s="573"/>
      <c r="EF333" s="573"/>
      <c r="EG333" s="573"/>
      <c r="EH333" s="573"/>
      <c r="EI333" s="573"/>
      <c r="EJ333" s="573"/>
      <c r="EK333" s="573"/>
      <c r="EL333" s="573"/>
      <c r="EM333" s="573"/>
      <c r="EN333" s="573"/>
      <c r="EO333" s="573"/>
      <c r="EP333" s="573"/>
      <c r="EQ333" s="573"/>
      <c r="ER333" s="573"/>
      <c r="ES333" s="573"/>
      <c r="ET333" s="573"/>
      <c r="EU333" s="573"/>
      <c r="EV333" s="573"/>
      <c r="EW333" s="573"/>
      <c r="EX333" s="573"/>
      <c r="EY333" s="573"/>
      <c r="EZ333" s="573"/>
      <c r="FA333" s="573"/>
      <c r="FB333" s="573"/>
      <c r="FC333" s="573"/>
      <c r="FD333" s="573"/>
      <c r="FE333" s="573"/>
      <c r="FF333" s="573"/>
      <c r="FG333" s="573"/>
      <c r="FH333" s="573"/>
      <c r="FI333" s="573"/>
      <c r="FJ333" s="573"/>
      <c r="FK333" s="573"/>
      <c r="FL333" s="573"/>
      <c r="FM333" s="573"/>
      <c r="FN333" s="573"/>
      <c r="FO333" s="573"/>
      <c r="FP333" s="573"/>
      <c r="FQ333" s="573"/>
      <c r="FR333" s="573"/>
      <c r="FS333" s="573"/>
      <c r="FT333" s="573"/>
      <c r="FU333" s="573"/>
      <c r="FV333" s="573"/>
      <c r="FW333" s="573"/>
      <c r="FX333" s="573"/>
      <c r="FY333" s="573"/>
      <c r="FZ333" s="573"/>
      <c r="GA333" s="573"/>
      <c r="GB333" s="573"/>
      <c r="GC333" s="573"/>
      <c r="GD333" s="573"/>
      <c r="GE333" s="573"/>
      <c r="GF333" s="573"/>
      <c r="GG333" s="573"/>
      <c r="GH333" s="573"/>
      <c r="GI333" s="573"/>
      <c r="GJ333" s="573"/>
      <c r="GK333" s="573"/>
      <c r="GL333" s="573"/>
      <c r="GM333" s="573"/>
      <c r="GN333" s="573"/>
      <c r="GO333" s="573"/>
      <c r="GP333" s="573"/>
      <c r="GQ333" s="573"/>
      <c r="GR333" s="573"/>
      <c r="GS333" s="573"/>
      <c r="GT333" s="573"/>
      <c r="GU333" s="573"/>
      <c r="GV333" s="573"/>
      <c r="GW333" s="573"/>
      <c r="GX333" s="573"/>
      <c r="GY333" s="573"/>
      <c r="GZ333" s="573"/>
      <c r="HA333" s="573"/>
      <c r="HB333" s="573"/>
      <c r="HC333" s="573"/>
      <c r="HD333" s="573"/>
      <c r="HE333" s="573"/>
      <c r="HF333" s="573"/>
      <c r="HG333" s="573"/>
      <c r="HH333" s="573"/>
      <c r="HI333" s="573"/>
      <c r="HJ333" s="573"/>
      <c r="HK333" s="573"/>
      <c r="HL333" s="573"/>
      <c r="HM333" s="573"/>
      <c r="HN333" s="573"/>
      <c r="HO333" s="573"/>
      <c r="HP333" s="573"/>
      <c r="HQ333" s="573"/>
      <c r="HR333" s="573"/>
      <c r="HS333" s="573"/>
      <c r="HT333" s="573"/>
      <c r="HU333" s="573"/>
      <c r="HV333" s="573"/>
      <c r="HW333" s="573"/>
      <c r="HX333" s="573"/>
      <c r="HY333" s="573"/>
      <c r="HZ333" s="573"/>
      <c r="IA333" s="573"/>
      <c r="IB333" s="573"/>
      <c r="IC333" s="573"/>
      <c r="ID333" s="573"/>
      <c r="IE333" s="573"/>
      <c r="IF333" s="573"/>
      <c r="IG333" s="573"/>
      <c r="IH333" s="573"/>
      <c r="II333" s="573"/>
      <c r="IJ333" s="573"/>
      <c r="IK333" s="573"/>
      <c r="IL333" s="573"/>
      <c r="IM333" s="573"/>
      <c r="IN333" s="573"/>
      <c r="IO333" s="573"/>
      <c r="IP333" s="573"/>
      <c r="IQ333" s="573"/>
      <c r="IR333" s="573"/>
      <c r="IS333" s="573"/>
      <c r="IT333" s="573"/>
      <c r="IU333" s="573"/>
      <c r="IV333" s="573"/>
      <c r="IW333" s="573"/>
      <c r="IX333" s="573"/>
      <c r="IY333" s="573"/>
      <c r="IZ333" s="573"/>
      <c r="JA333" s="573"/>
      <c r="JB333" s="573"/>
      <c r="JC333" s="573"/>
      <c r="JD333" s="573"/>
      <c r="JE333" s="573"/>
      <c r="JF333" s="573"/>
      <c r="JG333" s="573"/>
      <c r="JH333" s="573"/>
      <c r="JI333" s="573"/>
      <c r="JJ333" s="573"/>
      <c r="JK333" s="573"/>
      <c r="JL333" s="573"/>
      <c r="JM333" s="573"/>
      <c r="JN333" s="573"/>
      <c r="JO333" s="573"/>
      <c r="JP333" s="573"/>
      <c r="JQ333" s="573"/>
      <c r="JR333" s="573"/>
      <c r="JS333" s="573"/>
      <c r="JT333" s="573"/>
      <c r="JU333" s="573"/>
      <c r="JV333" s="573"/>
      <c r="JW333" s="573"/>
      <c r="JX333" s="573"/>
      <c r="JY333" s="573"/>
      <c r="JZ333" s="573"/>
      <c r="KA333" s="573"/>
      <c r="KB333" s="573"/>
      <c r="KC333" s="573"/>
      <c r="KD333" s="573"/>
      <c r="KE333" s="573"/>
      <c r="KF333" s="573"/>
      <c r="KG333" s="573"/>
      <c r="KH333" s="573"/>
      <c r="KI333" s="573"/>
      <c r="KJ333" s="573"/>
      <c r="KK333" s="573"/>
      <c r="KL333" s="573"/>
      <c r="KM333" s="573"/>
      <c r="KN333" s="573"/>
      <c r="KO333" s="573"/>
      <c r="KP333" s="573"/>
      <c r="KQ333" s="573"/>
      <c r="KR333" s="573"/>
      <c r="KS333" s="573"/>
      <c r="KT333" s="573"/>
      <c r="KU333" s="573"/>
      <c r="KV333" s="573"/>
      <c r="KW333" s="573"/>
      <c r="KX333" s="573"/>
      <c r="KY333" s="573"/>
      <c r="KZ333" s="573"/>
      <c r="LA333" s="573"/>
      <c r="LB333" s="573"/>
      <c r="LC333" s="573"/>
      <c r="LD333" s="573"/>
      <c r="LE333" s="573"/>
      <c r="LF333" s="573"/>
      <c r="LG333" s="573"/>
      <c r="LH333" s="573"/>
      <c r="LI333" s="573"/>
      <c r="LJ333" s="573"/>
      <c r="LK333" s="573"/>
      <c r="LL333" s="573"/>
      <c r="LM333" s="573"/>
      <c r="LN333" s="573"/>
      <c r="LO333" s="573"/>
      <c r="LP333" s="573"/>
      <c r="LQ333" s="573"/>
      <c r="LR333" s="573"/>
      <c r="LS333" s="573"/>
      <c r="LT333" s="573"/>
      <c r="LU333" s="573"/>
      <c r="LV333" s="573"/>
      <c r="LW333" s="573"/>
      <c r="LX333" s="573"/>
      <c r="LY333" s="573"/>
      <c r="LZ333" s="573"/>
      <c r="MA333" s="573"/>
      <c r="MB333" s="573"/>
      <c r="MC333" s="573"/>
      <c r="MD333" s="573"/>
      <c r="ME333" s="573"/>
      <c r="MF333" s="573"/>
      <c r="MG333" s="573"/>
      <c r="MH333" s="573"/>
      <c r="MI333" s="573"/>
      <c r="MJ333" s="573"/>
      <c r="MK333" s="573"/>
      <c r="ML333" s="573"/>
      <c r="MM333" s="573"/>
      <c r="MN333" s="573"/>
      <c r="MO333" s="573"/>
      <c r="MP333" s="573"/>
      <c r="MQ333" s="573"/>
      <c r="MR333" s="573"/>
      <c r="MS333" s="573"/>
      <c r="MT333" s="573"/>
      <c r="MU333" s="573"/>
      <c r="MV333" s="573"/>
      <c r="MW333" s="573"/>
      <c r="MX333" s="573"/>
      <c r="MY333" s="573"/>
      <c r="MZ333" s="573"/>
      <c r="NA333" s="573"/>
      <c r="NB333" s="573"/>
      <c r="NC333" s="573"/>
      <c r="ND333" s="573"/>
      <c r="NE333" s="573"/>
      <c r="NF333" s="573"/>
      <c r="NG333" s="573"/>
      <c r="NH333" s="573"/>
      <c r="NI333" s="573"/>
      <c r="NJ333" s="573"/>
      <c r="NK333" s="573"/>
      <c r="NL333" s="573"/>
      <c r="NM333" s="573"/>
      <c r="NN333" s="573"/>
      <c r="NO333" s="573"/>
      <c r="NP333" s="573"/>
      <c r="NQ333" s="573"/>
      <c r="NR333" s="573"/>
      <c r="NS333" s="573"/>
      <c r="NT333" s="573"/>
      <c r="NU333" s="573"/>
      <c r="NV333" s="573"/>
      <c r="NW333" s="573"/>
      <c r="NX333" s="573"/>
      <c r="NY333" s="573"/>
      <c r="NZ333" s="573"/>
      <c r="OA333" s="573"/>
      <c r="OB333" s="573"/>
      <c r="OC333" s="573"/>
      <c r="OD333" s="573"/>
      <c r="OE333" s="573"/>
      <c r="OF333" s="573"/>
      <c r="OG333" s="573"/>
      <c r="OH333" s="573"/>
      <c r="OI333" s="573"/>
      <c r="OJ333" s="573"/>
      <c r="OK333" s="573"/>
      <c r="OL333" s="573"/>
      <c r="OM333" s="573"/>
      <c r="ON333" s="573"/>
      <c r="OO333" s="573"/>
      <c r="OP333" s="573"/>
      <c r="OQ333" s="573"/>
      <c r="OR333" s="573"/>
      <c r="OS333" s="573"/>
      <c r="OT333" s="573"/>
      <c r="OU333" s="573"/>
      <c r="OV333" s="573"/>
      <c r="OW333" s="273"/>
      <c r="OX333" s="273"/>
      <c r="OY333" s="573"/>
      <c r="OZ333" s="573"/>
      <c r="PA333" s="573"/>
      <c r="PB333" s="573"/>
      <c r="PC333" s="573"/>
      <c r="PD333" s="573"/>
      <c r="PE333" s="573"/>
      <c r="PF333" s="573"/>
      <c r="PG333" s="573"/>
      <c r="PH333" s="573"/>
      <c r="PI333" s="573"/>
      <c r="PJ333" s="573"/>
      <c r="PK333" s="573"/>
      <c r="PL333" s="573"/>
      <c r="PM333" s="573"/>
      <c r="PN333" s="573"/>
      <c r="PO333" s="573"/>
      <c r="PP333" s="573"/>
      <c r="PQ333" s="573"/>
      <c r="PR333" s="573"/>
      <c r="PS333" s="573"/>
      <c r="PT333" s="573"/>
      <c r="PU333" s="573"/>
      <c r="PV333" s="573"/>
      <c r="PW333" s="573"/>
      <c r="PX333" s="573"/>
      <c r="PY333" s="573"/>
      <c r="PZ333" s="573"/>
      <c r="QA333" s="573"/>
      <c r="QB333" s="573"/>
      <c r="QC333" s="573"/>
      <c r="QD333" s="573"/>
      <c r="QE333" s="573"/>
      <c r="QF333" s="573"/>
      <c r="QG333" s="573"/>
      <c r="QH333" s="573"/>
      <c r="QI333" s="573"/>
      <c r="QJ333" s="573"/>
      <c r="QK333" s="573"/>
      <c r="QL333" s="573"/>
      <c r="QM333" s="573"/>
      <c r="QN333" s="573"/>
      <c r="QO333" s="573"/>
      <c r="QP333" s="573"/>
      <c r="QQ333" s="573"/>
      <c r="QR333" s="573"/>
      <c r="QS333" s="573"/>
      <c r="QT333" s="573"/>
      <c r="QU333" s="573"/>
      <c r="QV333" s="573"/>
      <c r="QW333" s="573"/>
      <c r="QX333" s="573"/>
      <c r="QY333" s="573"/>
      <c r="QZ333" s="573"/>
      <c r="RA333" s="573"/>
      <c r="RB333" s="573"/>
      <c r="RC333" s="573"/>
      <c r="RD333" s="573"/>
      <c r="RE333" s="573"/>
      <c r="RF333" s="573"/>
      <c r="RG333" s="573"/>
      <c r="RH333" s="573"/>
      <c r="RI333" s="573"/>
      <c r="RJ333" s="573"/>
      <c r="RK333" s="573"/>
      <c r="RL333" s="573"/>
      <c r="RM333" s="573"/>
      <c r="RN333" s="573"/>
      <c r="RO333" s="573"/>
      <c r="RP333" s="573"/>
      <c r="RQ333" s="573"/>
      <c r="RR333" s="573"/>
      <c r="RS333" s="573"/>
      <c r="RT333" s="573"/>
      <c r="RU333" s="573"/>
      <c r="RV333" s="573"/>
      <c r="RW333" s="573"/>
      <c r="RX333" s="573"/>
      <c r="RY333" s="573"/>
      <c r="RZ333" s="573"/>
      <c r="SA333" s="573"/>
      <c r="SB333" s="573"/>
      <c r="SC333" s="573"/>
      <c r="SD333" s="573"/>
      <c r="SE333" s="573"/>
      <c r="SF333" s="573"/>
      <c r="SG333" s="573"/>
      <c r="SH333" s="573"/>
      <c r="SI333" s="573"/>
      <c r="SJ333" s="573"/>
      <c r="SK333" s="573"/>
      <c r="SL333" s="573"/>
      <c r="SM333" s="573"/>
      <c r="SN333" s="573"/>
      <c r="SO333" s="573"/>
      <c r="SP333" s="573"/>
      <c r="SQ333" s="573"/>
      <c r="SR333" s="573"/>
      <c r="SS333" s="573"/>
      <c r="ST333" s="573"/>
      <c r="SU333" s="573"/>
      <c r="SV333" s="573"/>
      <c r="SW333" s="573"/>
      <c r="SX333" s="573"/>
      <c r="SY333" s="573"/>
      <c r="SZ333" s="573"/>
      <c r="TA333" s="573"/>
      <c r="TB333" s="573"/>
      <c r="TC333" s="573"/>
      <c r="TD333" s="573"/>
      <c r="TE333" s="573"/>
      <c r="TF333" s="573"/>
      <c r="TG333" s="573"/>
      <c r="TH333" s="573"/>
      <c r="TI333" s="573"/>
      <c r="TJ333" s="573"/>
      <c r="TK333" s="573"/>
      <c r="TL333" s="573"/>
      <c r="TM333" s="573"/>
      <c r="TN333" s="573"/>
      <c r="TO333" s="573"/>
      <c r="TP333" s="573"/>
      <c r="TQ333" s="573"/>
      <c r="TR333" s="573"/>
      <c r="TS333" s="573"/>
      <c r="TT333" s="573"/>
      <c r="TU333" s="573"/>
      <c r="TV333" s="573"/>
      <c r="TW333" s="573"/>
      <c r="TX333" s="573"/>
      <c r="TY333" s="573"/>
      <c r="TZ333" s="573"/>
      <c r="UA333" s="573"/>
      <c r="UB333" s="573"/>
      <c r="UC333" s="573"/>
      <c r="UD333" s="573"/>
      <c r="UE333" s="573"/>
      <c r="UF333" s="573"/>
      <c r="UG333" s="573"/>
      <c r="UH333" s="573"/>
      <c r="UI333" s="573"/>
      <c r="UJ333" s="573"/>
      <c r="UK333" s="573"/>
      <c r="UL333" s="573"/>
      <c r="UM333" s="573"/>
      <c r="UN333" s="573"/>
      <c r="UO333" s="573"/>
      <c r="UP333" s="573"/>
      <c r="UQ333" s="573"/>
      <c r="UR333" s="573"/>
      <c r="US333" s="573"/>
      <c r="UT333" s="573"/>
      <c r="UU333" s="573"/>
      <c r="UV333" s="573"/>
      <c r="UW333" s="573"/>
      <c r="UX333" s="573"/>
      <c r="UY333" s="573"/>
      <c r="UZ333" s="573"/>
      <c r="VA333" s="573"/>
      <c r="VB333" s="573"/>
      <c r="VC333" s="573"/>
      <c r="VD333" s="573"/>
      <c r="VE333" s="573"/>
      <c r="VF333" s="573"/>
      <c r="VG333" s="573"/>
      <c r="VH333" s="573"/>
      <c r="VI333" s="573"/>
      <c r="VJ333" s="573"/>
      <c r="VK333" s="573"/>
      <c r="VL333" s="573"/>
      <c r="VM333" s="573"/>
      <c r="VN333" s="573"/>
      <c r="VO333" s="573"/>
      <c r="VP333" s="573"/>
      <c r="VQ333" s="573"/>
      <c r="VR333" s="573"/>
      <c r="VS333" s="573"/>
      <c r="VT333" s="573"/>
      <c r="VU333" s="573"/>
      <c r="VV333" s="573"/>
      <c r="VW333" s="573"/>
      <c r="VX333" s="573"/>
      <c r="VY333" s="573"/>
      <c r="VZ333" s="573"/>
      <c r="WA333" s="573"/>
      <c r="WB333" s="573"/>
      <c r="WC333" s="573"/>
      <c r="WD333" s="573"/>
      <c r="WE333" s="573"/>
      <c r="WF333" s="573"/>
      <c r="WG333" s="573"/>
      <c r="WH333" s="573"/>
      <c r="WI333" s="573"/>
      <c r="WJ333" s="573"/>
      <c r="WK333" s="573"/>
      <c r="WL333" s="573"/>
      <c r="WM333" s="573"/>
      <c r="WN333" s="573"/>
      <c r="WO333" s="573"/>
      <c r="WP333" s="573"/>
      <c r="WQ333" s="573"/>
      <c r="WR333" s="573"/>
      <c r="WS333" s="573"/>
      <c r="WT333" s="573"/>
      <c r="WU333" s="573"/>
      <c r="WV333" s="573"/>
      <c r="WW333" s="573"/>
      <c r="WX333" s="573"/>
      <c r="WY333" s="573"/>
      <c r="WZ333" s="573"/>
      <c r="XA333" s="573"/>
      <c r="XB333" s="573"/>
      <c r="XC333" s="573"/>
      <c r="XD333" s="573"/>
      <c r="XE333" s="573"/>
      <c r="XF333" s="573"/>
      <c r="XG333" s="573"/>
      <c r="XH333" s="573"/>
      <c r="XI333" s="573"/>
      <c r="XJ333" s="573"/>
      <c r="XK333" s="573"/>
      <c r="XL333" s="573"/>
      <c r="XM333" s="573"/>
      <c r="XN333" s="573"/>
      <c r="XO333" s="573"/>
      <c r="XP333" s="573"/>
      <c r="XQ333" s="573"/>
      <c r="XR333" s="573"/>
      <c r="XS333" s="573"/>
      <c r="XT333" s="573"/>
      <c r="XU333" s="573"/>
      <c r="XV333" s="573"/>
      <c r="XW333" s="573"/>
      <c r="XX333" s="573"/>
      <c r="XY333" s="573"/>
      <c r="XZ333" s="573"/>
      <c r="YA333" s="573"/>
      <c r="YB333" s="573"/>
      <c r="YC333" s="573"/>
      <c r="YD333" s="573"/>
      <c r="YE333" s="573"/>
      <c r="YF333" s="573"/>
      <c r="YG333" s="573"/>
      <c r="YH333" s="573"/>
      <c r="YI333" s="573"/>
      <c r="YJ333" s="573"/>
      <c r="YK333" s="573"/>
      <c r="YL333" s="573"/>
      <c r="YM333" s="573"/>
      <c r="YN333" s="573"/>
      <c r="YO333" s="573"/>
      <c r="YP333" s="573"/>
      <c r="YQ333" s="573"/>
      <c r="YR333" s="573"/>
      <c r="YS333" s="573"/>
      <c r="YT333" s="573"/>
      <c r="YU333" s="573"/>
      <c r="YV333" s="573"/>
      <c r="YW333" s="573"/>
      <c r="YX333" s="573"/>
      <c r="YY333" s="573"/>
      <c r="YZ333" s="573"/>
      <c r="ZA333" s="573"/>
      <c r="ZB333" s="573"/>
      <c r="ZC333" s="573"/>
      <c r="ZD333" s="573"/>
      <c r="ZE333" s="573"/>
      <c r="ZF333" s="573"/>
      <c r="ZG333" s="573"/>
      <c r="ZH333" s="573"/>
      <c r="ZI333" s="573"/>
      <c r="ZJ333" s="573"/>
      <c r="ZK333" s="573"/>
      <c r="ZL333" s="573"/>
      <c r="ZM333" s="573"/>
      <c r="ZN333" s="573"/>
      <c r="ZO333" s="573"/>
      <c r="ZP333" s="573"/>
      <c r="ZQ333" s="573"/>
      <c r="ZR333" s="573"/>
      <c r="ZS333" s="573"/>
      <c r="ZT333" s="573"/>
      <c r="ZU333" s="573"/>
      <c r="ZV333" s="573"/>
      <c r="ZW333" s="573"/>
      <c r="ZX333" s="573"/>
      <c r="ZY333" s="573"/>
      <c r="ZZ333" s="573"/>
      <c r="AAA333" s="573"/>
      <c r="AAB333" s="573"/>
      <c r="AAC333" s="573"/>
      <c r="AAD333" s="573"/>
      <c r="AAE333" s="573"/>
      <c r="AAF333" s="573"/>
      <c r="AAG333" s="573"/>
      <c r="AAH333" s="573"/>
      <c r="AAI333" s="573"/>
      <c r="AAJ333" s="573"/>
      <c r="AAK333" s="573"/>
      <c r="AAL333" s="573"/>
      <c r="AAM333" s="573"/>
      <c r="AAN333" s="573"/>
      <c r="AAO333" s="573"/>
      <c r="AAP333" s="573"/>
      <c r="AAQ333" s="573"/>
      <c r="AAR333" s="573"/>
      <c r="AAS333" s="573"/>
      <c r="AAT333" s="573"/>
      <c r="AAU333" s="573"/>
      <c r="AAV333" s="573"/>
      <c r="AAW333" s="573"/>
      <c r="AAX333" s="573"/>
      <c r="AAY333" s="573"/>
      <c r="AAZ333" s="573"/>
      <c r="ABA333" s="573"/>
      <c r="ABB333" s="573"/>
      <c r="ABC333" s="573"/>
      <c r="ABD333" s="573"/>
      <c r="ABE333" s="573"/>
      <c r="ABF333" s="573"/>
      <c r="ABG333" s="573"/>
      <c r="ABH333" s="573"/>
      <c r="ABI333" s="573"/>
      <c r="ABJ333" s="573"/>
      <c r="ABK333" s="573"/>
      <c r="ABL333" s="573"/>
      <c r="ABM333" s="573"/>
      <c r="ABN333" s="573"/>
      <c r="ABO333" s="573"/>
      <c r="ABP333" s="573"/>
      <c r="ABQ333" s="573"/>
      <c r="ABR333" s="573"/>
      <c r="ABS333" s="573"/>
      <c r="ABT333" s="573"/>
      <c r="ABU333" s="573"/>
      <c r="ABV333" s="573"/>
      <c r="ABW333" s="573"/>
      <c r="ABX333" s="573"/>
      <c r="ABY333" s="573"/>
      <c r="ABZ333" s="573"/>
      <c r="ACA333" s="573"/>
      <c r="ACB333" s="573"/>
      <c r="ACC333" s="573"/>
      <c r="ACD333" s="573"/>
      <c r="ACE333" s="573"/>
      <c r="ACF333" s="573"/>
      <c r="ACG333" s="573"/>
      <c r="ACH333" s="573"/>
      <c r="ACI333" s="573"/>
      <c r="ACJ333" s="573"/>
      <c r="ACK333" s="573"/>
      <c r="ACL333" s="573"/>
      <c r="ACM333" s="573"/>
      <c r="ACN333" s="573"/>
      <c r="ACO333" s="573"/>
      <c r="ACP333" s="573"/>
      <c r="ACQ333" s="573"/>
      <c r="ACR333" s="573"/>
      <c r="ACS333" s="573"/>
      <c r="ACT333" s="573"/>
      <c r="ACU333" s="573"/>
      <c r="ACV333" s="573"/>
      <c r="ACW333" s="573"/>
      <c r="ACX333" s="573"/>
      <c r="ACY333" s="573"/>
      <c r="ACZ333" s="573"/>
      <c r="ADA333" s="573"/>
      <c r="ADB333" s="573"/>
      <c r="ADC333" s="573"/>
      <c r="ADD333" s="573"/>
      <c r="ADE333" s="573"/>
      <c r="ADF333" s="573"/>
      <c r="ADG333" s="573"/>
      <c r="ADH333" s="573"/>
      <c r="ADI333" s="573"/>
      <c r="ADJ333" s="573"/>
      <c r="ADK333" s="573"/>
      <c r="ADL333" s="573"/>
      <c r="ADM333" s="573"/>
      <c r="ADN333" s="573"/>
      <c r="ADO333" s="573"/>
      <c r="ADP333" s="573"/>
      <c r="ADQ333" s="573"/>
      <c r="ADR333" s="573"/>
      <c r="ADS333" s="573"/>
      <c r="ADT333" s="573"/>
      <c r="ADU333" s="573"/>
      <c r="ADV333" s="573"/>
      <c r="ADW333" s="573"/>
      <c r="ADX333" s="573"/>
      <c r="ADY333" s="573"/>
      <c r="ADZ333" s="573"/>
      <c r="AEA333" s="573"/>
      <c r="AEB333" s="573"/>
      <c r="AEC333" s="573"/>
      <c r="AED333" s="573"/>
      <c r="AEE333" s="573"/>
      <c r="AEF333" s="573"/>
      <c r="AEG333" s="573"/>
      <c r="AEH333" s="573"/>
      <c r="AEI333" s="573"/>
      <c r="AEJ333" s="573"/>
      <c r="AEK333" s="573"/>
      <c r="AEL333" s="573"/>
      <c r="AEM333" s="573"/>
      <c r="AEN333" s="573"/>
      <c r="AEO333" s="573"/>
      <c r="AEP333" s="573"/>
      <c r="AEQ333" s="573"/>
      <c r="AER333" s="573"/>
      <c r="AES333" s="573"/>
      <c r="AET333" s="573"/>
      <c r="AEU333" s="573"/>
      <c r="AEV333" s="573"/>
      <c r="AEW333" s="573"/>
      <c r="AEX333" s="573"/>
      <c r="AEY333" s="573"/>
      <c r="AEZ333" s="573"/>
      <c r="AFA333" s="573"/>
      <c r="AFB333" s="573"/>
      <c r="AFC333" s="573"/>
      <c r="AFD333" s="573"/>
      <c r="AFE333" s="573"/>
      <c r="AFF333" s="573"/>
      <c r="AFG333" s="573"/>
      <c r="AFH333" s="573"/>
      <c r="AFI333" s="573"/>
      <c r="AFJ333" s="573"/>
      <c r="AFK333" s="573"/>
      <c r="AFL333" s="573"/>
      <c r="AFM333" s="573"/>
      <c r="AFN333" s="573"/>
      <c r="AFO333" s="573"/>
      <c r="AFP333" s="573"/>
      <c r="AFQ333" s="573"/>
      <c r="AFR333" s="573"/>
      <c r="AFS333" s="573"/>
      <c r="AFT333" s="573"/>
    </row>
    <row r="334" spans="1:852" s="291" customFormat="1">
      <c r="A334" s="329" t="s">
        <v>9738</v>
      </c>
      <c r="B334" s="822" t="s">
        <v>10764</v>
      </c>
      <c r="C334" s="840" t="str">
        <f>IF(Severity!F334&gt;=0.5,"YES","NO")</f>
        <v>NO</v>
      </c>
      <c r="D334" s="840" t="str">
        <f>IF(Severity!G334&gt;=0.5,"YES","NO")</f>
        <v>YES</v>
      </c>
      <c r="E334" s="573">
        <v>1</v>
      </c>
      <c r="F334" s="574">
        <v>2</v>
      </c>
      <c r="G334" s="584" t="s">
        <v>9472</v>
      </c>
      <c r="H334" s="574" t="s">
        <v>226</v>
      </c>
      <c r="I334" s="574" t="s">
        <v>455</v>
      </c>
      <c r="J334" s="574">
        <v>24</v>
      </c>
      <c r="K334" s="574" t="s">
        <v>455</v>
      </c>
      <c r="L334" s="573"/>
      <c r="M334" s="573"/>
      <c r="N334" s="574"/>
      <c r="O334" s="838" t="s">
        <v>455</v>
      </c>
      <c r="P334" s="573"/>
      <c r="Q334" s="573"/>
      <c r="R334" s="574"/>
      <c r="S334" s="578" t="s">
        <v>235</v>
      </c>
      <c r="T334" s="573">
        <v>9</v>
      </c>
      <c r="U334" s="573"/>
      <c r="V334" s="573"/>
      <c r="W334" s="821">
        <v>16.22</v>
      </c>
      <c r="X334" s="821">
        <v>5.34</v>
      </c>
      <c r="Y334" s="573"/>
      <c r="Z334" s="573"/>
      <c r="AA334" s="821">
        <v>8.9700000000000006</v>
      </c>
      <c r="AB334" s="821">
        <v>5.95</v>
      </c>
      <c r="AC334" s="573"/>
      <c r="AD334" s="573"/>
      <c r="AE334" s="573"/>
      <c r="AF334" s="573"/>
      <c r="AG334" s="573"/>
      <c r="AH334" s="573"/>
      <c r="AI334" s="578">
        <v>60</v>
      </c>
      <c r="AJ334" s="578">
        <f t="shared" si="88"/>
        <v>36</v>
      </c>
      <c r="AK334" s="578">
        <v>36</v>
      </c>
      <c r="AL334" s="584" t="s">
        <v>2392</v>
      </c>
      <c r="AM334" s="574" t="s">
        <v>226</v>
      </c>
      <c r="AN334" s="584" t="s">
        <v>455</v>
      </c>
      <c r="AO334" s="584">
        <v>22</v>
      </c>
      <c r="AP334" s="584" t="s">
        <v>455</v>
      </c>
      <c r="AQ334" s="573"/>
      <c r="AR334" s="573"/>
      <c r="AS334" s="573"/>
      <c r="AT334" s="838" t="s">
        <v>455</v>
      </c>
      <c r="AU334" s="578"/>
      <c r="AV334" s="573"/>
      <c r="AW334" s="573"/>
      <c r="AX334" s="573" t="s">
        <v>235</v>
      </c>
      <c r="AY334" s="573">
        <v>9</v>
      </c>
      <c r="AZ334" s="573"/>
      <c r="BA334" s="573"/>
      <c r="BB334" s="821">
        <v>15.33</v>
      </c>
      <c r="BC334" s="821">
        <v>4.8899999999999997</v>
      </c>
      <c r="BD334" s="573"/>
      <c r="BE334" s="573"/>
      <c r="BF334" s="821">
        <v>10.74</v>
      </c>
      <c r="BG334" s="821">
        <v>6.56</v>
      </c>
      <c r="BH334" s="573"/>
      <c r="BI334" s="573"/>
      <c r="BJ334" s="573"/>
      <c r="BK334" s="573"/>
      <c r="BL334" s="573"/>
      <c r="BM334" s="573"/>
      <c r="BN334" s="578">
        <v>61</v>
      </c>
      <c r="BO334" s="574">
        <f t="shared" si="87"/>
        <v>39</v>
      </c>
      <c r="BP334" s="574">
        <v>39</v>
      </c>
      <c r="BQ334" s="573"/>
      <c r="BR334" s="821" t="s">
        <v>455</v>
      </c>
      <c r="BS334" s="573"/>
      <c r="BT334" s="573"/>
      <c r="BU334" s="573"/>
      <c r="BV334" s="573"/>
      <c r="BW334" s="573"/>
      <c r="BX334" s="573"/>
      <c r="BY334" s="573"/>
      <c r="BZ334" s="573"/>
      <c r="CA334" s="573"/>
      <c r="CB334" s="573"/>
      <c r="CC334" s="573"/>
      <c r="CD334" s="573"/>
      <c r="CE334" s="573"/>
      <c r="CF334" s="573"/>
      <c r="CG334" s="573"/>
      <c r="CH334" s="573"/>
      <c r="CI334" s="573"/>
      <c r="CJ334" s="573"/>
      <c r="CK334" s="573"/>
      <c r="CL334" s="573"/>
      <c r="CM334" s="573"/>
      <c r="CN334" s="573"/>
      <c r="CO334" s="573"/>
      <c r="CP334" s="573"/>
      <c r="CQ334" s="573"/>
      <c r="CR334" s="573"/>
      <c r="CS334" s="573"/>
      <c r="CT334" s="578"/>
      <c r="CU334" s="574"/>
      <c r="CV334" s="573"/>
      <c r="CW334" s="574"/>
      <c r="CX334" s="95"/>
      <c r="CY334" s="573"/>
      <c r="CZ334" s="573"/>
      <c r="DA334" s="573"/>
      <c r="DB334" s="573"/>
      <c r="DC334" s="573"/>
      <c r="DD334" s="573"/>
      <c r="DE334" s="573"/>
      <c r="DF334" s="573"/>
      <c r="DG334" s="573"/>
      <c r="DH334" s="573"/>
      <c r="DI334" s="573"/>
      <c r="DJ334" s="573"/>
      <c r="DK334" s="573"/>
      <c r="DL334" s="573"/>
      <c r="DM334" s="573"/>
      <c r="DN334" s="573"/>
      <c r="DO334" s="573"/>
      <c r="DP334" s="573"/>
      <c r="DQ334" s="573"/>
      <c r="DR334" s="573"/>
      <c r="DS334" s="573"/>
      <c r="DT334" s="573"/>
      <c r="DU334" s="573"/>
      <c r="DV334" s="573"/>
      <c r="DW334" s="573"/>
      <c r="DX334" s="573"/>
      <c r="DY334" s="573"/>
      <c r="DZ334" s="573"/>
      <c r="EA334" s="573"/>
      <c r="EB334" s="574"/>
      <c r="EC334" s="573"/>
      <c r="ED334" s="573"/>
      <c r="EE334" s="573"/>
      <c r="EF334" s="573"/>
      <c r="EG334" s="573"/>
      <c r="EH334" s="573"/>
      <c r="EI334" s="573"/>
      <c r="EJ334" s="573"/>
      <c r="EK334" s="573"/>
      <c r="EL334" s="573"/>
      <c r="EM334" s="573"/>
      <c r="EN334" s="573"/>
      <c r="EO334" s="573"/>
      <c r="EP334" s="573"/>
      <c r="EQ334" s="573"/>
      <c r="ER334" s="573"/>
      <c r="ES334" s="573"/>
      <c r="ET334" s="573"/>
      <c r="EU334" s="573"/>
      <c r="EV334" s="573"/>
      <c r="EW334" s="573"/>
      <c r="EX334" s="573"/>
      <c r="EY334" s="573"/>
      <c r="EZ334" s="573"/>
      <c r="FA334" s="573"/>
      <c r="FB334" s="573"/>
      <c r="FC334" s="573"/>
      <c r="FD334" s="573"/>
      <c r="FE334" s="573"/>
      <c r="FF334" s="573"/>
      <c r="FG334" s="573"/>
      <c r="FH334" s="573"/>
      <c r="FI334" s="573"/>
      <c r="FJ334" s="573"/>
      <c r="FK334" s="573"/>
      <c r="FL334" s="573"/>
      <c r="FM334" s="573"/>
      <c r="FN334" s="573"/>
      <c r="FO334" s="573"/>
      <c r="FP334" s="573"/>
      <c r="FQ334" s="573"/>
      <c r="FR334" s="573"/>
      <c r="FS334" s="573"/>
      <c r="FT334" s="573"/>
      <c r="FU334" s="573"/>
      <c r="FV334" s="573"/>
      <c r="FW334" s="573"/>
      <c r="FX334" s="573"/>
      <c r="FY334" s="573"/>
      <c r="FZ334" s="573"/>
      <c r="GA334" s="573"/>
      <c r="GB334" s="573"/>
      <c r="GC334" s="573"/>
      <c r="GD334" s="573"/>
      <c r="GE334" s="573"/>
      <c r="GF334" s="573"/>
      <c r="GG334" s="573"/>
      <c r="GH334" s="573"/>
      <c r="GI334" s="573"/>
      <c r="GJ334" s="573"/>
      <c r="GK334" s="573"/>
      <c r="GL334" s="573"/>
      <c r="GM334" s="573"/>
      <c r="GN334" s="573"/>
      <c r="GO334" s="573"/>
      <c r="GP334" s="573"/>
      <c r="GQ334" s="573"/>
      <c r="GR334" s="573"/>
      <c r="GS334" s="573"/>
      <c r="GT334" s="573"/>
      <c r="GU334" s="573"/>
      <c r="GV334" s="573"/>
      <c r="GW334" s="573"/>
      <c r="GX334" s="573"/>
      <c r="GY334" s="573"/>
      <c r="GZ334" s="573"/>
      <c r="HA334" s="573"/>
      <c r="HB334" s="573"/>
      <c r="HC334" s="573"/>
      <c r="HD334" s="573"/>
      <c r="HE334" s="573"/>
      <c r="HF334" s="573"/>
      <c r="HG334" s="573"/>
      <c r="HH334" s="573"/>
      <c r="HI334" s="573"/>
      <c r="HJ334" s="573"/>
      <c r="HK334" s="573"/>
      <c r="HL334" s="573"/>
      <c r="HM334" s="573"/>
      <c r="HN334" s="573"/>
      <c r="HO334" s="573"/>
      <c r="HP334" s="573"/>
      <c r="HQ334" s="573"/>
      <c r="HR334" s="573"/>
      <c r="HS334" s="573"/>
      <c r="HT334" s="573"/>
      <c r="HU334" s="573"/>
      <c r="HV334" s="573"/>
      <c r="HW334" s="573"/>
      <c r="HX334" s="573"/>
      <c r="HY334" s="573"/>
      <c r="HZ334" s="573"/>
      <c r="IA334" s="573"/>
      <c r="IB334" s="573"/>
      <c r="IC334" s="573"/>
      <c r="ID334" s="573"/>
      <c r="IE334" s="573"/>
      <c r="IF334" s="573"/>
      <c r="IG334" s="573"/>
      <c r="IH334" s="573"/>
      <c r="II334" s="573"/>
      <c r="IJ334" s="573"/>
      <c r="IK334" s="573"/>
      <c r="IL334" s="573"/>
      <c r="IM334" s="573"/>
      <c r="IN334" s="573"/>
      <c r="IO334" s="573"/>
      <c r="IP334" s="573"/>
      <c r="IQ334" s="573"/>
      <c r="IR334" s="573"/>
      <c r="IS334" s="573"/>
      <c r="IT334" s="573"/>
      <c r="IU334" s="573"/>
      <c r="IV334" s="573"/>
      <c r="IW334" s="573"/>
      <c r="IX334" s="573"/>
      <c r="IY334" s="573"/>
      <c r="IZ334" s="573"/>
      <c r="JA334" s="573"/>
      <c r="JB334" s="573"/>
      <c r="JC334" s="573"/>
      <c r="JD334" s="573"/>
      <c r="JE334" s="573"/>
      <c r="JF334" s="573"/>
      <c r="JG334" s="573"/>
      <c r="JH334" s="573"/>
      <c r="JI334" s="573"/>
      <c r="JJ334" s="573"/>
      <c r="JK334" s="573"/>
      <c r="JL334" s="573"/>
      <c r="JM334" s="573"/>
      <c r="JN334" s="573"/>
      <c r="JO334" s="573"/>
      <c r="JP334" s="573"/>
      <c r="JQ334" s="573"/>
      <c r="JR334" s="573"/>
      <c r="JS334" s="573"/>
      <c r="JT334" s="573"/>
      <c r="JU334" s="573"/>
      <c r="JV334" s="573"/>
      <c r="JW334" s="573"/>
      <c r="JX334" s="573"/>
      <c r="JY334" s="573"/>
      <c r="JZ334" s="573"/>
      <c r="KA334" s="573"/>
      <c r="KB334" s="573"/>
      <c r="KC334" s="573"/>
      <c r="KD334" s="573"/>
      <c r="KE334" s="573"/>
      <c r="KF334" s="573"/>
      <c r="KG334" s="573"/>
      <c r="KH334" s="573"/>
      <c r="KI334" s="573"/>
      <c r="KJ334" s="573"/>
      <c r="KK334" s="573"/>
      <c r="KL334" s="573"/>
      <c r="KM334" s="573"/>
      <c r="KN334" s="573"/>
      <c r="KO334" s="573"/>
      <c r="KP334" s="573"/>
      <c r="KQ334" s="573"/>
      <c r="KR334" s="573"/>
      <c r="KS334" s="573"/>
      <c r="KT334" s="573"/>
      <c r="KU334" s="573"/>
      <c r="KV334" s="573"/>
      <c r="KW334" s="573"/>
      <c r="KX334" s="573"/>
      <c r="KY334" s="573"/>
      <c r="KZ334" s="573"/>
      <c r="LA334" s="573"/>
      <c r="LB334" s="573"/>
      <c r="LC334" s="573"/>
      <c r="LD334" s="573"/>
      <c r="LE334" s="573"/>
      <c r="LF334" s="573"/>
      <c r="LG334" s="573"/>
      <c r="LH334" s="573"/>
      <c r="LI334" s="573"/>
      <c r="LJ334" s="573"/>
      <c r="LK334" s="573"/>
      <c r="LL334" s="573"/>
      <c r="LM334" s="573"/>
      <c r="LN334" s="573"/>
      <c r="LO334" s="573"/>
      <c r="LP334" s="573"/>
      <c r="LQ334" s="573"/>
      <c r="LR334" s="573"/>
      <c r="LS334" s="573"/>
      <c r="LT334" s="573"/>
      <c r="LU334" s="573"/>
      <c r="LV334" s="573"/>
      <c r="LW334" s="573"/>
      <c r="LX334" s="573"/>
      <c r="LY334" s="573"/>
      <c r="LZ334" s="573"/>
      <c r="MA334" s="573"/>
      <c r="MB334" s="573"/>
      <c r="MC334" s="573"/>
      <c r="MD334" s="573"/>
      <c r="ME334" s="573"/>
      <c r="MF334" s="573"/>
      <c r="MG334" s="573"/>
      <c r="MH334" s="573"/>
      <c r="MI334" s="573"/>
      <c r="MJ334" s="573"/>
      <c r="MK334" s="573"/>
      <c r="ML334" s="573"/>
      <c r="MM334" s="573"/>
      <c r="MN334" s="573"/>
      <c r="MO334" s="573"/>
      <c r="MP334" s="573"/>
      <c r="MQ334" s="573"/>
      <c r="MR334" s="573"/>
      <c r="MS334" s="573"/>
      <c r="MT334" s="573"/>
      <c r="MU334" s="573"/>
      <c r="MV334" s="573"/>
      <c r="MW334" s="573"/>
      <c r="MX334" s="573"/>
      <c r="MY334" s="573"/>
      <c r="MZ334" s="573"/>
      <c r="NA334" s="573"/>
      <c r="NB334" s="573"/>
      <c r="NC334" s="573"/>
      <c r="ND334" s="573"/>
      <c r="NE334" s="573"/>
      <c r="NF334" s="573"/>
      <c r="NG334" s="573"/>
      <c r="NH334" s="573"/>
      <c r="NI334" s="573"/>
      <c r="NJ334" s="573"/>
      <c r="NK334" s="573"/>
      <c r="NL334" s="573"/>
      <c r="NM334" s="573"/>
      <c r="NN334" s="573"/>
      <c r="NO334" s="573"/>
      <c r="NP334" s="573"/>
      <c r="NQ334" s="573"/>
      <c r="NR334" s="573"/>
      <c r="NS334" s="573"/>
      <c r="NT334" s="573"/>
      <c r="NU334" s="573"/>
      <c r="NV334" s="573"/>
      <c r="NW334" s="573"/>
      <c r="NX334" s="573"/>
      <c r="NY334" s="573"/>
      <c r="NZ334" s="573"/>
      <c r="OA334" s="573"/>
      <c r="OB334" s="573"/>
      <c r="OC334" s="573"/>
      <c r="OD334" s="573"/>
      <c r="OE334" s="573"/>
      <c r="OF334" s="573"/>
      <c r="OG334" s="573"/>
      <c r="OH334" s="573"/>
      <c r="OI334" s="573"/>
      <c r="OJ334" s="573"/>
      <c r="OK334" s="573"/>
      <c r="OL334" s="573"/>
      <c r="OM334" s="573"/>
      <c r="ON334" s="573"/>
      <c r="OO334" s="573"/>
      <c r="OP334" s="573"/>
      <c r="OQ334" s="573"/>
      <c r="OR334" s="573"/>
      <c r="OS334" s="573"/>
      <c r="OT334" s="573"/>
      <c r="OU334" s="573"/>
      <c r="OV334" s="573"/>
      <c r="OW334" s="273"/>
      <c r="OX334" s="273"/>
      <c r="OY334" s="573"/>
      <c r="OZ334" s="573"/>
      <c r="PA334" s="573"/>
      <c r="PB334" s="573"/>
      <c r="PC334" s="573"/>
      <c r="PD334" s="573"/>
      <c r="PE334" s="573"/>
      <c r="PF334" s="573"/>
      <c r="PG334" s="573"/>
      <c r="PH334" s="573"/>
      <c r="PI334" s="573"/>
      <c r="PJ334" s="573"/>
      <c r="PK334" s="573"/>
      <c r="PL334" s="573"/>
      <c r="PM334" s="573"/>
      <c r="PN334" s="573"/>
      <c r="PO334" s="573"/>
      <c r="PP334" s="573"/>
      <c r="PQ334" s="573"/>
      <c r="PR334" s="573"/>
      <c r="PS334" s="573"/>
      <c r="PT334" s="573"/>
      <c r="PU334" s="573"/>
      <c r="PV334" s="573"/>
      <c r="PW334" s="573"/>
      <c r="PX334" s="573"/>
      <c r="PY334" s="573"/>
      <c r="PZ334" s="573"/>
      <c r="QA334" s="573"/>
      <c r="QB334" s="573"/>
      <c r="QC334" s="573"/>
      <c r="QD334" s="573"/>
      <c r="QE334" s="573"/>
      <c r="QF334" s="573"/>
      <c r="QG334" s="573"/>
      <c r="QH334" s="573"/>
      <c r="QI334" s="573"/>
      <c r="QJ334" s="573"/>
      <c r="QK334" s="573"/>
      <c r="QL334" s="573"/>
      <c r="QM334" s="573"/>
      <c r="QN334" s="573"/>
      <c r="QO334" s="573"/>
      <c r="QP334" s="573"/>
      <c r="QQ334" s="573"/>
      <c r="QR334" s="573"/>
      <c r="QS334" s="573"/>
      <c r="QT334" s="573"/>
      <c r="QU334" s="573"/>
      <c r="QV334" s="573"/>
      <c r="QW334" s="573"/>
      <c r="QX334" s="573"/>
      <c r="QY334" s="573"/>
      <c r="QZ334" s="573"/>
      <c r="RA334" s="573"/>
      <c r="RB334" s="573"/>
      <c r="RC334" s="573"/>
      <c r="RD334" s="573"/>
      <c r="RE334" s="573"/>
      <c r="RF334" s="573"/>
      <c r="RG334" s="573"/>
      <c r="RH334" s="573"/>
      <c r="RI334" s="573"/>
      <c r="RJ334" s="573"/>
      <c r="RK334" s="573"/>
      <c r="RL334" s="573"/>
      <c r="RM334" s="573"/>
      <c r="RN334" s="573"/>
      <c r="RO334" s="573"/>
      <c r="RP334" s="573"/>
      <c r="RQ334" s="573"/>
      <c r="RR334" s="573"/>
      <c r="RS334" s="573"/>
      <c r="RT334" s="573"/>
      <c r="RU334" s="573"/>
      <c r="RV334" s="573"/>
      <c r="RW334" s="573"/>
      <c r="RX334" s="573"/>
      <c r="RY334" s="573"/>
      <c r="RZ334" s="573"/>
      <c r="SA334" s="573"/>
      <c r="SB334" s="573"/>
      <c r="SC334" s="573"/>
      <c r="SD334" s="573"/>
      <c r="SE334" s="573"/>
      <c r="SF334" s="573"/>
      <c r="SG334" s="573"/>
      <c r="SH334" s="573"/>
      <c r="SI334" s="573"/>
      <c r="SJ334" s="573"/>
      <c r="SK334" s="573"/>
      <c r="SL334" s="573"/>
      <c r="SM334" s="573"/>
      <c r="SN334" s="573"/>
      <c r="SO334" s="573"/>
      <c r="SP334" s="573"/>
      <c r="SQ334" s="573"/>
      <c r="SR334" s="573"/>
      <c r="SS334" s="573"/>
      <c r="ST334" s="573"/>
      <c r="SU334" s="573"/>
      <c r="SV334" s="573"/>
      <c r="SW334" s="573"/>
      <c r="SX334" s="573"/>
      <c r="SY334" s="573"/>
      <c r="SZ334" s="573"/>
      <c r="TA334" s="573"/>
      <c r="TB334" s="573"/>
      <c r="TC334" s="573"/>
      <c r="TD334" s="573"/>
      <c r="TE334" s="573"/>
      <c r="TF334" s="573"/>
      <c r="TG334" s="573"/>
      <c r="TH334" s="573"/>
      <c r="TI334" s="573"/>
      <c r="TJ334" s="573"/>
      <c r="TK334" s="573"/>
      <c r="TL334" s="573"/>
      <c r="TM334" s="573"/>
      <c r="TN334" s="573"/>
      <c r="TO334" s="573"/>
      <c r="TP334" s="573"/>
      <c r="TQ334" s="573"/>
      <c r="TR334" s="573"/>
      <c r="TS334" s="573"/>
      <c r="TT334" s="573"/>
      <c r="TU334" s="573"/>
      <c r="TV334" s="573"/>
      <c r="TW334" s="573"/>
      <c r="TX334" s="573"/>
      <c r="TY334" s="573"/>
      <c r="TZ334" s="573"/>
      <c r="UA334" s="573"/>
      <c r="UB334" s="573"/>
      <c r="UC334" s="573"/>
      <c r="UD334" s="573"/>
      <c r="UE334" s="573"/>
      <c r="UF334" s="573"/>
      <c r="UG334" s="573"/>
      <c r="UH334" s="573"/>
      <c r="UI334" s="573"/>
      <c r="UJ334" s="573"/>
      <c r="UK334" s="573"/>
      <c r="UL334" s="573"/>
      <c r="UM334" s="573"/>
      <c r="UN334" s="573"/>
      <c r="UO334" s="573"/>
      <c r="UP334" s="573"/>
      <c r="UQ334" s="573"/>
      <c r="UR334" s="573"/>
      <c r="US334" s="573"/>
      <c r="UT334" s="573"/>
      <c r="UU334" s="573"/>
      <c r="UV334" s="573"/>
      <c r="UW334" s="573"/>
      <c r="UX334" s="573"/>
      <c r="UY334" s="573"/>
      <c r="UZ334" s="573"/>
      <c r="VA334" s="573"/>
      <c r="VB334" s="573"/>
      <c r="VC334" s="573"/>
      <c r="VD334" s="573"/>
      <c r="VE334" s="573"/>
      <c r="VF334" s="573"/>
      <c r="VG334" s="573"/>
      <c r="VH334" s="573"/>
      <c r="VI334" s="573"/>
      <c r="VJ334" s="573"/>
      <c r="VK334" s="573"/>
      <c r="VL334" s="573"/>
      <c r="VM334" s="573"/>
      <c r="VN334" s="573"/>
      <c r="VO334" s="573"/>
      <c r="VP334" s="573"/>
      <c r="VQ334" s="573"/>
      <c r="VR334" s="573"/>
      <c r="VS334" s="573"/>
      <c r="VT334" s="573"/>
      <c r="VU334" s="573"/>
      <c r="VV334" s="573"/>
      <c r="VW334" s="573"/>
      <c r="VX334" s="573"/>
      <c r="VY334" s="573"/>
      <c r="VZ334" s="573"/>
      <c r="WA334" s="573"/>
      <c r="WB334" s="573"/>
      <c r="WC334" s="573"/>
      <c r="WD334" s="573"/>
      <c r="WE334" s="573"/>
      <c r="WF334" s="573"/>
      <c r="WG334" s="573"/>
      <c r="WH334" s="573"/>
      <c r="WI334" s="573"/>
      <c r="WJ334" s="573"/>
      <c r="WK334" s="573"/>
      <c r="WL334" s="573"/>
      <c r="WM334" s="573"/>
      <c r="WN334" s="573"/>
      <c r="WO334" s="573"/>
      <c r="WP334" s="573"/>
      <c r="WQ334" s="573"/>
      <c r="WR334" s="573"/>
      <c r="WS334" s="573"/>
      <c r="WT334" s="573"/>
      <c r="WU334" s="573"/>
      <c r="WV334" s="573"/>
      <c r="WW334" s="573"/>
      <c r="WX334" s="573"/>
      <c r="WY334" s="573"/>
      <c r="WZ334" s="573"/>
      <c r="XA334" s="573"/>
      <c r="XB334" s="573"/>
      <c r="XC334" s="573"/>
      <c r="XD334" s="573"/>
      <c r="XE334" s="573"/>
      <c r="XF334" s="573"/>
      <c r="XG334" s="573"/>
      <c r="XH334" s="573"/>
      <c r="XI334" s="573"/>
      <c r="XJ334" s="573"/>
      <c r="XK334" s="573"/>
      <c r="XL334" s="573"/>
      <c r="XM334" s="573"/>
      <c r="XN334" s="573"/>
      <c r="XO334" s="573"/>
      <c r="XP334" s="573"/>
      <c r="XQ334" s="573"/>
      <c r="XR334" s="573"/>
      <c r="XS334" s="573"/>
      <c r="XT334" s="573"/>
      <c r="XU334" s="573"/>
      <c r="XV334" s="573"/>
      <c r="XW334" s="573"/>
      <c r="XX334" s="573"/>
      <c r="XY334" s="573"/>
      <c r="XZ334" s="573"/>
      <c r="YA334" s="573"/>
      <c r="YB334" s="573"/>
      <c r="YC334" s="573"/>
      <c r="YD334" s="573"/>
      <c r="YE334" s="573"/>
      <c r="YF334" s="573"/>
      <c r="YG334" s="573"/>
      <c r="YH334" s="573"/>
      <c r="YI334" s="573"/>
      <c r="YJ334" s="573"/>
      <c r="YK334" s="573"/>
      <c r="YL334" s="573"/>
      <c r="YM334" s="573"/>
      <c r="YN334" s="573"/>
      <c r="YO334" s="573"/>
      <c r="YP334" s="573"/>
      <c r="YQ334" s="573"/>
      <c r="YR334" s="573"/>
      <c r="YS334" s="573"/>
      <c r="YT334" s="573"/>
      <c r="YU334" s="573"/>
      <c r="YV334" s="573"/>
      <c r="YW334" s="573"/>
      <c r="YX334" s="573"/>
      <c r="YY334" s="573"/>
      <c r="YZ334" s="573"/>
      <c r="ZA334" s="573"/>
      <c r="ZB334" s="573"/>
      <c r="ZC334" s="573"/>
      <c r="ZD334" s="573"/>
      <c r="ZE334" s="573"/>
      <c r="ZF334" s="573"/>
      <c r="ZG334" s="573"/>
      <c r="ZH334" s="573"/>
      <c r="ZI334" s="573"/>
      <c r="ZJ334" s="573"/>
      <c r="ZK334" s="573"/>
      <c r="ZL334" s="573"/>
      <c r="ZM334" s="573"/>
      <c r="ZN334" s="573"/>
      <c r="ZO334" s="573"/>
      <c r="ZP334" s="573"/>
      <c r="ZQ334" s="573"/>
      <c r="ZR334" s="573"/>
      <c r="ZS334" s="573"/>
      <c r="ZT334" s="573"/>
      <c r="ZU334" s="573"/>
      <c r="ZV334" s="573"/>
      <c r="ZW334" s="573"/>
      <c r="ZX334" s="573"/>
      <c r="ZY334" s="573"/>
      <c r="ZZ334" s="573"/>
      <c r="AAA334" s="573"/>
      <c r="AAB334" s="573"/>
      <c r="AAC334" s="573"/>
      <c r="AAD334" s="573"/>
      <c r="AAE334" s="573"/>
      <c r="AAF334" s="573"/>
      <c r="AAG334" s="573"/>
      <c r="AAH334" s="573"/>
      <c r="AAI334" s="573"/>
      <c r="AAJ334" s="573"/>
      <c r="AAK334" s="573"/>
      <c r="AAL334" s="573"/>
      <c r="AAM334" s="573"/>
      <c r="AAN334" s="573"/>
      <c r="AAO334" s="573"/>
      <c r="AAP334" s="573"/>
      <c r="AAQ334" s="573"/>
      <c r="AAR334" s="573"/>
      <c r="AAS334" s="573"/>
      <c r="AAT334" s="573"/>
      <c r="AAU334" s="573"/>
      <c r="AAV334" s="573"/>
      <c r="AAW334" s="573"/>
      <c r="AAX334" s="573"/>
      <c r="AAY334" s="573"/>
      <c r="AAZ334" s="573"/>
      <c r="ABA334" s="573"/>
      <c r="ABB334" s="573"/>
      <c r="ABC334" s="573"/>
      <c r="ABD334" s="573"/>
      <c r="ABE334" s="573"/>
      <c r="ABF334" s="573"/>
      <c r="ABG334" s="573"/>
      <c r="ABH334" s="573"/>
      <c r="ABI334" s="573"/>
      <c r="ABJ334" s="573"/>
      <c r="ABK334" s="573"/>
      <c r="ABL334" s="573"/>
      <c r="ABM334" s="573"/>
      <c r="ABN334" s="573"/>
      <c r="ABO334" s="573"/>
      <c r="ABP334" s="573"/>
      <c r="ABQ334" s="573"/>
      <c r="ABR334" s="573"/>
      <c r="ABS334" s="573"/>
      <c r="ABT334" s="573"/>
      <c r="ABU334" s="573"/>
      <c r="ABV334" s="573"/>
      <c r="ABW334" s="573"/>
      <c r="ABX334" s="573"/>
      <c r="ABY334" s="573"/>
      <c r="ABZ334" s="573"/>
      <c r="ACA334" s="573"/>
      <c r="ACB334" s="573"/>
      <c r="ACC334" s="573"/>
      <c r="ACD334" s="573"/>
      <c r="ACE334" s="573"/>
      <c r="ACF334" s="573"/>
      <c r="ACG334" s="573"/>
      <c r="ACH334" s="573"/>
      <c r="ACI334" s="573"/>
      <c r="ACJ334" s="573"/>
      <c r="ACK334" s="573"/>
      <c r="ACL334" s="573"/>
      <c r="ACM334" s="573"/>
      <c r="ACN334" s="573"/>
      <c r="ACO334" s="573"/>
      <c r="ACP334" s="573"/>
      <c r="ACQ334" s="573"/>
      <c r="ACR334" s="573"/>
      <c r="ACS334" s="573"/>
      <c r="ACT334" s="573"/>
      <c r="ACU334" s="573"/>
      <c r="ACV334" s="573"/>
      <c r="ACW334" s="573"/>
      <c r="ACX334" s="573"/>
      <c r="ACY334" s="573"/>
      <c r="ACZ334" s="573"/>
      <c r="ADA334" s="573"/>
      <c r="ADB334" s="573"/>
      <c r="ADC334" s="573"/>
      <c r="ADD334" s="573"/>
      <c r="ADE334" s="573"/>
      <c r="ADF334" s="573"/>
      <c r="ADG334" s="573"/>
      <c r="ADH334" s="573"/>
      <c r="ADI334" s="573"/>
      <c r="ADJ334" s="573"/>
      <c r="ADK334" s="573"/>
      <c r="ADL334" s="573"/>
      <c r="ADM334" s="573"/>
      <c r="ADN334" s="573"/>
      <c r="ADO334" s="573"/>
      <c r="ADP334" s="573"/>
      <c r="ADQ334" s="573"/>
      <c r="ADR334" s="573"/>
      <c r="ADS334" s="573"/>
      <c r="ADT334" s="573"/>
      <c r="ADU334" s="573"/>
      <c r="ADV334" s="573"/>
      <c r="ADW334" s="573"/>
      <c r="ADX334" s="573"/>
      <c r="ADY334" s="573"/>
      <c r="ADZ334" s="573"/>
      <c r="AEA334" s="573"/>
      <c r="AEB334" s="573"/>
      <c r="AEC334" s="573"/>
      <c r="AED334" s="573"/>
      <c r="AEE334" s="573"/>
      <c r="AEF334" s="573"/>
      <c r="AEG334" s="573"/>
      <c r="AEH334" s="573"/>
      <c r="AEI334" s="573"/>
      <c r="AEJ334" s="573"/>
      <c r="AEK334" s="573"/>
      <c r="AEL334" s="573"/>
      <c r="AEM334" s="573"/>
      <c r="AEN334" s="573"/>
      <c r="AEO334" s="573"/>
      <c r="AEP334" s="573"/>
      <c r="AEQ334" s="573"/>
      <c r="AER334" s="573"/>
      <c r="AES334" s="573"/>
      <c r="AET334" s="573"/>
      <c r="AEU334" s="573"/>
      <c r="AEV334" s="573"/>
      <c r="AEW334" s="573"/>
      <c r="AEX334" s="573"/>
      <c r="AEY334" s="573"/>
      <c r="AEZ334" s="573"/>
      <c r="AFA334" s="573"/>
      <c r="AFB334" s="573"/>
      <c r="AFC334" s="573"/>
      <c r="AFD334" s="573"/>
      <c r="AFE334" s="573"/>
      <c r="AFF334" s="573"/>
      <c r="AFG334" s="573"/>
      <c r="AFH334" s="573"/>
      <c r="AFI334" s="573"/>
      <c r="AFJ334" s="573"/>
      <c r="AFK334" s="573"/>
      <c r="AFL334" s="573"/>
      <c r="AFM334" s="573"/>
      <c r="AFN334" s="573"/>
      <c r="AFO334" s="573"/>
      <c r="AFP334" s="573"/>
      <c r="AFQ334" s="573"/>
      <c r="AFR334" s="573"/>
      <c r="AFS334" s="573"/>
      <c r="AFT334" s="573"/>
    </row>
    <row r="335" spans="1:852" s="607" customFormat="1">
      <c r="A335" s="614" t="s">
        <v>9480</v>
      </c>
      <c r="B335" s="822" t="s">
        <v>10764</v>
      </c>
      <c r="C335" s="840" t="str">
        <f>IF(Severity!F335&gt;=0.5,"YES","NO")</f>
        <v>NO</v>
      </c>
      <c r="D335" s="840" t="str">
        <f>IF(Severity!G335&gt;=0.5,"YES","NO")</f>
        <v>YES</v>
      </c>
      <c r="E335" s="610">
        <v>8</v>
      </c>
      <c r="F335" s="615">
        <v>2</v>
      </c>
      <c r="G335" s="616" t="s">
        <v>9479</v>
      </c>
      <c r="H335" s="615" t="s">
        <v>749</v>
      </c>
      <c r="I335" s="615" t="s">
        <v>455</v>
      </c>
      <c r="J335" s="615">
        <v>0</v>
      </c>
      <c r="K335" s="609" t="s">
        <v>908</v>
      </c>
      <c r="L335" s="615">
        <v>21</v>
      </c>
      <c r="M335" s="615">
        <v>10</v>
      </c>
      <c r="N335" s="615">
        <v>10</v>
      </c>
      <c r="O335" s="609" t="s">
        <v>455</v>
      </c>
      <c r="P335" s="615"/>
      <c r="Q335" s="615"/>
      <c r="R335" s="615"/>
      <c r="S335" s="609" t="s">
        <v>908</v>
      </c>
      <c r="T335" s="610">
        <v>21</v>
      </c>
      <c r="U335" s="821">
        <v>26.32</v>
      </c>
      <c r="V335" s="821">
        <v>5.97</v>
      </c>
      <c r="W335" s="610"/>
      <c r="X335" s="610"/>
      <c r="Y335" s="821">
        <v>16.649999999999999</v>
      </c>
      <c r="Z335" s="821">
        <v>8.0399999999999991</v>
      </c>
      <c r="AA335" s="610"/>
      <c r="AB335" s="610"/>
      <c r="AC335" s="610"/>
      <c r="AD335" s="610"/>
      <c r="AE335" s="610"/>
      <c r="AF335" s="610"/>
      <c r="AG335" s="610"/>
      <c r="AH335" s="610"/>
      <c r="AI335" s="615">
        <v>40</v>
      </c>
      <c r="AJ335" s="838">
        <f t="shared" si="88"/>
        <v>40</v>
      </c>
      <c r="AK335" s="609" t="s">
        <v>455</v>
      </c>
      <c r="AL335" s="616" t="s">
        <v>2269</v>
      </c>
      <c r="AM335" s="615" t="s">
        <v>749</v>
      </c>
      <c r="AN335" s="610" t="s">
        <v>455</v>
      </c>
      <c r="AO335" s="610">
        <v>2</v>
      </c>
      <c r="AP335" s="609" t="s">
        <v>908</v>
      </c>
      <c r="AQ335" s="609">
        <v>21</v>
      </c>
      <c r="AR335" s="609">
        <v>2</v>
      </c>
      <c r="AS335" s="838">
        <v>10</v>
      </c>
      <c r="AT335" s="609" t="s">
        <v>455</v>
      </c>
      <c r="AU335" s="609"/>
      <c r="AV335" s="609"/>
      <c r="AW335" s="609"/>
      <c r="AX335" s="610" t="s">
        <v>908</v>
      </c>
      <c r="AY335" s="610">
        <v>21</v>
      </c>
      <c r="AZ335" s="821">
        <v>25.13</v>
      </c>
      <c r="BA335" s="821">
        <v>5.19</v>
      </c>
      <c r="BB335" s="610"/>
      <c r="BC335" s="610"/>
      <c r="BD335" s="821">
        <v>23.43</v>
      </c>
      <c r="BE335" s="821">
        <v>7.67</v>
      </c>
      <c r="BF335" s="610"/>
      <c r="BG335" s="610"/>
      <c r="BH335" s="610"/>
      <c r="BI335" s="610"/>
      <c r="BJ335" s="610"/>
      <c r="BK335" s="610"/>
      <c r="BL335" s="610"/>
      <c r="BM335" s="610"/>
      <c r="BN335" s="609">
        <v>40</v>
      </c>
      <c r="BO335" s="831">
        <f t="shared" si="87"/>
        <v>38</v>
      </c>
      <c r="BP335" s="615" t="s">
        <v>455</v>
      </c>
      <c r="BQ335" s="610"/>
      <c r="BR335" s="821" t="s">
        <v>455</v>
      </c>
      <c r="BS335" s="610"/>
      <c r="BT335" s="610"/>
      <c r="BU335" s="610"/>
      <c r="BV335" s="610"/>
      <c r="BW335" s="610"/>
      <c r="BX335" s="610"/>
      <c r="BY335" s="610"/>
      <c r="BZ335" s="610"/>
      <c r="CA335" s="610"/>
      <c r="CB335" s="610"/>
      <c r="CC335" s="610"/>
      <c r="CD335" s="610"/>
      <c r="CE335" s="610"/>
      <c r="CF335" s="610"/>
      <c r="CG335" s="610"/>
      <c r="CH335" s="610"/>
      <c r="CI335" s="610"/>
      <c r="CJ335" s="610"/>
      <c r="CK335" s="610"/>
      <c r="CL335" s="610"/>
      <c r="CM335" s="610"/>
      <c r="CN335" s="610"/>
      <c r="CO335" s="610"/>
      <c r="CP335" s="610"/>
      <c r="CQ335" s="610"/>
      <c r="CR335" s="610"/>
      <c r="CS335" s="610"/>
      <c r="CT335" s="609"/>
      <c r="CU335" s="615"/>
      <c r="CV335" s="610"/>
      <c r="CW335" s="615"/>
      <c r="CX335" s="608"/>
      <c r="CY335" s="610"/>
      <c r="CZ335" s="610"/>
      <c r="DA335" s="610"/>
      <c r="DB335" s="610"/>
      <c r="DC335" s="610"/>
      <c r="DD335" s="610"/>
      <c r="DE335" s="610"/>
      <c r="DF335" s="610"/>
      <c r="DG335" s="610"/>
      <c r="DH335" s="610"/>
      <c r="DI335" s="610"/>
      <c r="DJ335" s="610"/>
      <c r="DK335" s="610"/>
      <c r="DL335" s="610"/>
      <c r="DM335" s="610"/>
      <c r="DN335" s="610"/>
      <c r="DO335" s="610"/>
      <c r="DP335" s="610"/>
      <c r="DQ335" s="610"/>
      <c r="DR335" s="610"/>
      <c r="DS335" s="610"/>
      <c r="DT335" s="610"/>
      <c r="DU335" s="610"/>
      <c r="DV335" s="610"/>
      <c r="DW335" s="610"/>
      <c r="DX335" s="610"/>
      <c r="DY335" s="610"/>
      <c r="DZ335" s="610"/>
      <c r="EA335" s="610"/>
      <c r="EB335" s="615"/>
      <c r="EC335" s="610"/>
      <c r="ED335" s="610"/>
      <c r="EE335" s="610"/>
      <c r="EF335" s="610"/>
      <c r="EG335" s="610"/>
      <c r="EH335" s="610"/>
      <c r="EI335" s="610"/>
      <c r="EJ335" s="610"/>
      <c r="EK335" s="610"/>
      <c r="EL335" s="610"/>
      <c r="EM335" s="610"/>
      <c r="EN335" s="610"/>
      <c r="EO335" s="610"/>
      <c r="EP335" s="610"/>
      <c r="EQ335" s="610"/>
      <c r="ER335" s="610"/>
      <c r="ES335" s="610"/>
      <c r="ET335" s="610"/>
      <c r="EU335" s="610"/>
      <c r="EV335" s="610"/>
      <c r="EW335" s="610"/>
      <c r="EX335" s="610"/>
      <c r="EY335" s="610"/>
      <c r="EZ335" s="610"/>
      <c r="FA335" s="610"/>
      <c r="FB335" s="610"/>
      <c r="FC335" s="610"/>
      <c r="FD335" s="610"/>
      <c r="FE335" s="610"/>
      <c r="FF335" s="610"/>
      <c r="FG335" s="610"/>
      <c r="FH335" s="610"/>
      <c r="FI335" s="610"/>
      <c r="FJ335" s="610"/>
      <c r="FK335" s="610"/>
      <c r="FL335" s="610"/>
      <c r="FM335" s="610"/>
      <c r="FN335" s="610"/>
      <c r="FO335" s="610"/>
      <c r="FP335" s="610"/>
      <c r="FQ335" s="610"/>
      <c r="FR335" s="610"/>
      <c r="FS335" s="610"/>
      <c r="FT335" s="610"/>
      <c r="FU335" s="610"/>
      <c r="FV335" s="610"/>
      <c r="FW335" s="610"/>
      <c r="FX335" s="610"/>
      <c r="FY335" s="610"/>
      <c r="FZ335" s="610"/>
      <c r="GA335" s="610"/>
      <c r="GB335" s="610"/>
      <c r="GC335" s="610"/>
      <c r="GD335" s="610"/>
      <c r="GE335" s="610"/>
      <c r="GF335" s="610"/>
      <c r="GG335" s="610"/>
      <c r="GH335" s="610"/>
      <c r="GI335" s="610"/>
      <c r="GJ335" s="610"/>
      <c r="GK335" s="610"/>
      <c r="GL335" s="610"/>
      <c r="GM335" s="610"/>
      <c r="GN335" s="610"/>
      <c r="GO335" s="610"/>
      <c r="GP335" s="610"/>
      <c r="GQ335" s="610"/>
      <c r="GR335" s="610"/>
      <c r="GS335" s="610"/>
      <c r="GT335" s="610"/>
      <c r="GU335" s="610"/>
      <c r="GV335" s="610"/>
      <c r="GW335" s="610"/>
      <c r="GX335" s="610"/>
      <c r="GY335" s="610"/>
      <c r="GZ335" s="610"/>
      <c r="HA335" s="610"/>
      <c r="HB335" s="610"/>
      <c r="HC335" s="610"/>
      <c r="HD335" s="610"/>
      <c r="HE335" s="610"/>
      <c r="HF335" s="610"/>
      <c r="HG335" s="610"/>
      <c r="HH335" s="610"/>
      <c r="HI335" s="610"/>
      <c r="HJ335" s="610"/>
      <c r="HK335" s="610"/>
      <c r="HL335" s="610"/>
      <c r="HM335" s="610"/>
      <c r="HN335" s="610"/>
      <c r="HO335" s="610"/>
      <c r="HP335" s="610"/>
      <c r="HQ335" s="610"/>
      <c r="HR335" s="610"/>
      <c r="HS335" s="610"/>
      <c r="HT335" s="610"/>
      <c r="HU335" s="610"/>
      <c r="HV335" s="610"/>
      <c r="HW335" s="610"/>
      <c r="HX335" s="610"/>
      <c r="HY335" s="610"/>
      <c r="HZ335" s="610"/>
      <c r="IA335" s="610"/>
      <c r="IB335" s="610"/>
      <c r="IC335" s="610"/>
      <c r="ID335" s="610"/>
      <c r="IE335" s="610"/>
      <c r="IF335" s="610"/>
      <c r="IG335" s="610"/>
      <c r="IH335" s="610"/>
      <c r="II335" s="610"/>
      <c r="IJ335" s="610"/>
      <c r="IK335" s="610"/>
      <c r="IL335" s="610"/>
      <c r="IM335" s="610"/>
      <c r="IN335" s="610"/>
      <c r="IO335" s="610"/>
      <c r="IP335" s="610"/>
      <c r="IQ335" s="610"/>
      <c r="IR335" s="610"/>
      <c r="IS335" s="610"/>
      <c r="IT335" s="610"/>
      <c r="IU335" s="610"/>
      <c r="IV335" s="610"/>
      <c r="IW335" s="610"/>
      <c r="IX335" s="610"/>
      <c r="IY335" s="610"/>
      <c r="IZ335" s="610"/>
      <c r="JA335" s="610"/>
      <c r="JB335" s="610"/>
      <c r="JC335" s="610"/>
      <c r="JD335" s="610"/>
      <c r="JE335" s="610"/>
      <c r="JF335" s="610"/>
      <c r="JG335" s="610"/>
      <c r="JH335" s="610"/>
      <c r="JI335" s="610"/>
      <c r="JJ335" s="610"/>
      <c r="JK335" s="610"/>
      <c r="JL335" s="610"/>
      <c r="JM335" s="610"/>
      <c r="JN335" s="610"/>
      <c r="JO335" s="610"/>
      <c r="JP335" s="610"/>
      <c r="JQ335" s="610"/>
      <c r="JR335" s="610"/>
      <c r="JS335" s="610"/>
      <c r="JT335" s="610"/>
      <c r="JU335" s="610"/>
      <c r="JV335" s="610"/>
      <c r="JW335" s="610"/>
      <c r="JX335" s="610"/>
      <c r="JY335" s="610"/>
      <c r="JZ335" s="610"/>
      <c r="KA335" s="610"/>
      <c r="KB335" s="610"/>
      <c r="KC335" s="610"/>
      <c r="KD335" s="610"/>
      <c r="KE335" s="610"/>
      <c r="KF335" s="610"/>
      <c r="KG335" s="610"/>
      <c r="KH335" s="610"/>
      <c r="KI335" s="610"/>
      <c r="KJ335" s="610"/>
      <c r="KK335" s="610"/>
      <c r="KL335" s="610"/>
      <c r="KM335" s="610"/>
      <c r="KN335" s="610"/>
      <c r="KO335" s="610"/>
      <c r="KP335" s="610"/>
      <c r="KQ335" s="610"/>
      <c r="KR335" s="610"/>
      <c r="KS335" s="610"/>
      <c r="KT335" s="610"/>
      <c r="KU335" s="610"/>
      <c r="KV335" s="610"/>
      <c r="KW335" s="610"/>
      <c r="KX335" s="610"/>
      <c r="KY335" s="610"/>
      <c r="KZ335" s="610"/>
      <c r="LA335" s="610"/>
      <c r="LB335" s="610"/>
      <c r="LC335" s="610"/>
      <c r="LD335" s="610"/>
      <c r="LE335" s="610"/>
      <c r="LF335" s="610"/>
      <c r="LG335" s="610"/>
      <c r="LH335" s="610"/>
      <c r="LI335" s="610"/>
      <c r="LJ335" s="610"/>
      <c r="LK335" s="610"/>
      <c r="LL335" s="610"/>
      <c r="LM335" s="610"/>
      <c r="LN335" s="610"/>
      <c r="LO335" s="610"/>
      <c r="LP335" s="610"/>
      <c r="LQ335" s="610"/>
      <c r="LR335" s="610"/>
      <c r="LS335" s="610"/>
      <c r="LT335" s="610"/>
      <c r="LU335" s="610"/>
      <c r="LV335" s="610"/>
      <c r="LW335" s="610"/>
      <c r="LX335" s="610"/>
      <c r="LY335" s="610"/>
      <c r="LZ335" s="610"/>
      <c r="MA335" s="610"/>
      <c r="MB335" s="610"/>
      <c r="MC335" s="610"/>
      <c r="MD335" s="610"/>
      <c r="ME335" s="610"/>
      <c r="MF335" s="610"/>
      <c r="MG335" s="610"/>
      <c r="MH335" s="610"/>
      <c r="MI335" s="610"/>
      <c r="MJ335" s="610"/>
      <c r="MK335" s="610"/>
      <c r="ML335" s="610"/>
      <c r="MM335" s="610"/>
      <c r="MN335" s="610"/>
      <c r="MO335" s="610"/>
      <c r="MP335" s="610"/>
      <c r="MQ335" s="610"/>
      <c r="MR335" s="610"/>
      <c r="MS335" s="610"/>
      <c r="MT335" s="610"/>
      <c r="MU335" s="610"/>
      <c r="MV335" s="610"/>
      <c r="MW335" s="610"/>
      <c r="MX335" s="610"/>
      <c r="MY335" s="610"/>
      <c r="MZ335" s="610"/>
      <c r="NA335" s="610"/>
      <c r="NB335" s="610"/>
      <c r="NC335" s="610"/>
      <c r="ND335" s="610"/>
      <c r="NE335" s="610"/>
      <c r="NF335" s="610"/>
      <c r="NG335" s="610"/>
      <c r="NH335" s="610"/>
      <c r="NI335" s="610"/>
      <c r="NJ335" s="610"/>
      <c r="NK335" s="610"/>
      <c r="NL335" s="610"/>
      <c r="NM335" s="610"/>
      <c r="NN335" s="610"/>
      <c r="NO335" s="610"/>
      <c r="NP335" s="610"/>
      <c r="NQ335" s="610"/>
      <c r="NR335" s="610"/>
      <c r="NS335" s="610"/>
      <c r="NT335" s="610"/>
      <c r="NU335" s="610"/>
      <c r="NV335" s="610"/>
      <c r="NW335" s="610"/>
      <c r="NX335" s="610"/>
      <c r="NY335" s="610"/>
      <c r="NZ335" s="610"/>
      <c r="OA335" s="610"/>
      <c r="OB335" s="610"/>
      <c r="OC335" s="610"/>
      <c r="OD335" s="610"/>
      <c r="OE335" s="610"/>
      <c r="OF335" s="610"/>
      <c r="OG335" s="610"/>
      <c r="OH335" s="610"/>
      <c r="OI335" s="610"/>
      <c r="OJ335" s="610"/>
      <c r="OK335" s="610"/>
      <c r="OL335" s="610"/>
      <c r="OM335" s="610"/>
      <c r="ON335" s="610"/>
      <c r="OO335" s="610"/>
      <c r="OP335" s="610"/>
      <c r="OQ335" s="610"/>
      <c r="OR335" s="610"/>
      <c r="OS335" s="610"/>
      <c r="OT335" s="610"/>
      <c r="OU335" s="610"/>
      <c r="OV335" s="610"/>
      <c r="OW335" s="613"/>
      <c r="OX335" s="613"/>
      <c r="OY335" s="610"/>
      <c r="OZ335" s="610"/>
      <c r="PA335" s="610"/>
      <c r="PB335" s="610"/>
      <c r="PC335" s="610"/>
      <c r="PD335" s="610"/>
      <c r="PE335" s="610"/>
      <c r="PF335" s="610"/>
      <c r="PG335" s="610"/>
      <c r="PH335" s="610"/>
      <c r="PI335" s="610"/>
      <c r="PJ335" s="610"/>
      <c r="PK335" s="610"/>
      <c r="PL335" s="610"/>
      <c r="PM335" s="610"/>
      <c r="PN335" s="610"/>
      <c r="PO335" s="610"/>
      <c r="PP335" s="610"/>
      <c r="PQ335" s="610"/>
      <c r="PR335" s="610"/>
      <c r="PS335" s="610"/>
      <c r="PT335" s="610"/>
      <c r="PU335" s="610"/>
      <c r="PV335" s="610"/>
      <c r="PW335" s="610"/>
      <c r="PX335" s="610"/>
      <c r="PY335" s="610"/>
      <c r="PZ335" s="610"/>
      <c r="QA335" s="610"/>
      <c r="QB335" s="610"/>
      <c r="QC335" s="610"/>
      <c r="QD335" s="610"/>
      <c r="QE335" s="610"/>
      <c r="QF335" s="610"/>
      <c r="QG335" s="610"/>
      <c r="QH335" s="610"/>
      <c r="QI335" s="610"/>
      <c r="QJ335" s="610"/>
      <c r="QK335" s="610"/>
      <c r="QL335" s="610"/>
      <c r="QM335" s="610"/>
      <c r="QN335" s="610"/>
      <c r="QO335" s="610"/>
      <c r="QP335" s="610"/>
      <c r="QQ335" s="610"/>
      <c r="QR335" s="610"/>
      <c r="QS335" s="610"/>
      <c r="QT335" s="610"/>
      <c r="QU335" s="610"/>
      <c r="QV335" s="610"/>
      <c r="QW335" s="610"/>
      <c r="QX335" s="610"/>
      <c r="QY335" s="610"/>
      <c r="QZ335" s="610"/>
      <c r="RA335" s="610"/>
      <c r="RB335" s="610"/>
      <c r="RC335" s="610"/>
      <c r="RD335" s="610"/>
      <c r="RE335" s="610"/>
      <c r="RF335" s="610"/>
      <c r="RG335" s="610"/>
      <c r="RH335" s="610"/>
      <c r="RI335" s="610"/>
      <c r="RJ335" s="610"/>
      <c r="RK335" s="610"/>
      <c r="RL335" s="610"/>
      <c r="RM335" s="610"/>
      <c r="RN335" s="610"/>
      <c r="RO335" s="610"/>
      <c r="RP335" s="610"/>
      <c r="RQ335" s="610"/>
      <c r="RR335" s="610"/>
      <c r="RS335" s="610"/>
      <c r="RT335" s="610"/>
      <c r="RU335" s="610"/>
      <c r="RV335" s="610"/>
      <c r="RW335" s="610"/>
      <c r="RX335" s="610"/>
      <c r="RY335" s="610"/>
      <c r="RZ335" s="610"/>
      <c r="SA335" s="610"/>
      <c r="SB335" s="610"/>
      <c r="SC335" s="610"/>
      <c r="SD335" s="610"/>
      <c r="SE335" s="610"/>
      <c r="SF335" s="610"/>
      <c r="SG335" s="610"/>
      <c r="SH335" s="610"/>
      <c r="SI335" s="610"/>
      <c r="SJ335" s="610"/>
      <c r="SK335" s="610"/>
      <c r="SL335" s="610"/>
      <c r="SM335" s="610"/>
      <c r="SN335" s="610"/>
      <c r="SO335" s="610"/>
      <c r="SP335" s="610"/>
      <c r="SQ335" s="610"/>
      <c r="SR335" s="610"/>
      <c r="SS335" s="610"/>
      <c r="ST335" s="610"/>
      <c r="SU335" s="610"/>
      <c r="SV335" s="610"/>
      <c r="SW335" s="610"/>
      <c r="SX335" s="610"/>
      <c r="SY335" s="610"/>
      <c r="SZ335" s="610"/>
      <c r="TA335" s="610"/>
      <c r="TB335" s="610"/>
      <c r="TC335" s="610"/>
      <c r="TD335" s="610"/>
      <c r="TE335" s="610"/>
      <c r="TF335" s="610"/>
      <c r="TG335" s="610"/>
      <c r="TH335" s="610"/>
      <c r="TI335" s="610"/>
      <c r="TJ335" s="610"/>
      <c r="TK335" s="610"/>
      <c r="TL335" s="610"/>
      <c r="TM335" s="610"/>
      <c r="TN335" s="610"/>
      <c r="TO335" s="610"/>
      <c r="TP335" s="610"/>
      <c r="TQ335" s="610"/>
      <c r="TR335" s="610"/>
      <c r="TS335" s="610"/>
      <c r="TT335" s="610"/>
      <c r="TU335" s="610"/>
      <c r="TV335" s="610"/>
      <c r="TW335" s="610"/>
      <c r="TX335" s="610"/>
      <c r="TY335" s="610"/>
      <c r="TZ335" s="610"/>
      <c r="UA335" s="610"/>
      <c r="UB335" s="610"/>
      <c r="UC335" s="610"/>
      <c r="UD335" s="610"/>
      <c r="UE335" s="610"/>
      <c r="UF335" s="610"/>
      <c r="UG335" s="610"/>
      <c r="UH335" s="610"/>
      <c r="UI335" s="610"/>
      <c r="UJ335" s="610"/>
      <c r="UK335" s="610"/>
      <c r="UL335" s="610"/>
      <c r="UM335" s="610"/>
      <c r="UN335" s="610"/>
      <c r="UO335" s="610"/>
      <c r="UP335" s="610"/>
      <c r="UQ335" s="610"/>
      <c r="UR335" s="610"/>
      <c r="US335" s="610"/>
      <c r="UT335" s="610"/>
      <c r="UU335" s="610"/>
      <c r="UV335" s="610"/>
      <c r="UW335" s="610"/>
      <c r="UX335" s="610"/>
      <c r="UY335" s="610"/>
      <c r="UZ335" s="610"/>
      <c r="VA335" s="610"/>
      <c r="VB335" s="610"/>
      <c r="VC335" s="610"/>
      <c r="VD335" s="610"/>
      <c r="VE335" s="610"/>
      <c r="VF335" s="610"/>
      <c r="VG335" s="610"/>
      <c r="VH335" s="610"/>
      <c r="VI335" s="610"/>
      <c r="VJ335" s="610"/>
      <c r="VK335" s="610"/>
      <c r="VL335" s="610"/>
      <c r="VM335" s="610"/>
      <c r="VN335" s="610"/>
      <c r="VO335" s="610"/>
      <c r="VP335" s="610"/>
      <c r="VQ335" s="610"/>
      <c r="VR335" s="610"/>
      <c r="VS335" s="610"/>
      <c r="VT335" s="610"/>
      <c r="VU335" s="610"/>
      <c r="VV335" s="610"/>
      <c r="VW335" s="610"/>
      <c r="VX335" s="610"/>
      <c r="VY335" s="610"/>
      <c r="VZ335" s="610"/>
      <c r="WA335" s="610"/>
      <c r="WB335" s="610"/>
      <c r="WC335" s="610"/>
      <c r="WD335" s="610"/>
      <c r="WE335" s="610"/>
      <c r="WF335" s="610"/>
      <c r="WG335" s="610"/>
      <c r="WH335" s="610"/>
      <c r="WI335" s="610"/>
      <c r="WJ335" s="610"/>
      <c r="WK335" s="610"/>
      <c r="WL335" s="610"/>
      <c r="WM335" s="610"/>
      <c r="WN335" s="610"/>
      <c r="WO335" s="610"/>
      <c r="WP335" s="610"/>
      <c r="WQ335" s="610"/>
      <c r="WR335" s="610"/>
      <c r="WS335" s="610"/>
      <c r="WT335" s="610"/>
      <c r="WU335" s="610"/>
      <c r="WV335" s="610"/>
      <c r="WW335" s="610"/>
      <c r="WX335" s="610"/>
      <c r="WY335" s="610"/>
      <c r="WZ335" s="610"/>
      <c r="XA335" s="610"/>
      <c r="XB335" s="610"/>
      <c r="XC335" s="610"/>
      <c r="XD335" s="610"/>
      <c r="XE335" s="610"/>
      <c r="XF335" s="610"/>
      <c r="XG335" s="610"/>
      <c r="XH335" s="610"/>
      <c r="XI335" s="610"/>
      <c r="XJ335" s="610"/>
      <c r="XK335" s="610"/>
      <c r="XL335" s="610"/>
      <c r="XM335" s="610"/>
      <c r="XN335" s="610"/>
      <c r="XO335" s="610"/>
      <c r="XP335" s="610"/>
      <c r="XQ335" s="610"/>
      <c r="XR335" s="610"/>
      <c r="XS335" s="610"/>
      <c r="XT335" s="610"/>
      <c r="XU335" s="610"/>
      <c r="XV335" s="610"/>
      <c r="XW335" s="610"/>
      <c r="XX335" s="610"/>
      <c r="XY335" s="610"/>
      <c r="XZ335" s="610"/>
      <c r="YA335" s="610"/>
      <c r="YB335" s="610"/>
      <c r="YC335" s="610"/>
      <c r="YD335" s="610"/>
      <c r="YE335" s="610"/>
      <c r="YF335" s="610"/>
      <c r="YG335" s="610"/>
      <c r="YH335" s="610"/>
      <c r="YI335" s="610"/>
      <c r="YJ335" s="610"/>
      <c r="YK335" s="610"/>
      <c r="YL335" s="610"/>
      <c r="YM335" s="610"/>
      <c r="YN335" s="610"/>
      <c r="YO335" s="610"/>
      <c r="YP335" s="610"/>
      <c r="YQ335" s="610"/>
      <c r="YR335" s="610"/>
      <c r="YS335" s="610"/>
      <c r="YT335" s="610"/>
      <c r="YU335" s="610"/>
      <c r="YV335" s="610"/>
      <c r="YW335" s="610"/>
      <c r="YX335" s="610"/>
      <c r="YY335" s="610"/>
      <c r="YZ335" s="610"/>
      <c r="ZA335" s="610"/>
      <c r="ZB335" s="610"/>
      <c r="ZC335" s="610"/>
      <c r="ZD335" s="610"/>
      <c r="ZE335" s="610"/>
      <c r="ZF335" s="610"/>
      <c r="ZG335" s="610"/>
      <c r="ZH335" s="610"/>
      <c r="ZI335" s="610"/>
      <c r="ZJ335" s="610"/>
      <c r="ZK335" s="610"/>
      <c r="ZL335" s="610"/>
      <c r="ZM335" s="610"/>
      <c r="ZN335" s="610"/>
      <c r="ZO335" s="610"/>
      <c r="ZP335" s="610"/>
      <c r="ZQ335" s="610"/>
      <c r="ZR335" s="610"/>
      <c r="ZS335" s="610"/>
      <c r="ZT335" s="610"/>
      <c r="ZU335" s="610"/>
      <c r="ZV335" s="610"/>
      <c r="ZW335" s="610"/>
      <c r="ZX335" s="610"/>
      <c r="ZY335" s="610"/>
      <c r="ZZ335" s="610"/>
      <c r="AAA335" s="610"/>
      <c r="AAB335" s="610"/>
      <c r="AAC335" s="610"/>
      <c r="AAD335" s="610"/>
      <c r="AAE335" s="610"/>
      <c r="AAF335" s="610"/>
      <c r="AAG335" s="610"/>
      <c r="AAH335" s="610"/>
      <c r="AAI335" s="610"/>
      <c r="AAJ335" s="610"/>
      <c r="AAK335" s="610"/>
      <c r="AAL335" s="610"/>
      <c r="AAM335" s="610"/>
      <c r="AAN335" s="610"/>
      <c r="AAO335" s="610"/>
      <c r="AAP335" s="610"/>
      <c r="AAQ335" s="610"/>
      <c r="AAR335" s="610"/>
      <c r="AAS335" s="610"/>
      <c r="AAT335" s="610"/>
      <c r="AAU335" s="610"/>
      <c r="AAV335" s="610"/>
      <c r="AAW335" s="610"/>
      <c r="AAX335" s="610"/>
      <c r="AAY335" s="610"/>
      <c r="AAZ335" s="610"/>
      <c r="ABA335" s="610"/>
      <c r="ABB335" s="610"/>
      <c r="ABC335" s="610"/>
      <c r="ABD335" s="610"/>
      <c r="ABE335" s="610"/>
      <c r="ABF335" s="610"/>
      <c r="ABG335" s="610"/>
      <c r="ABH335" s="610"/>
      <c r="ABI335" s="610"/>
      <c r="ABJ335" s="610"/>
      <c r="ABK335" s="610"/>
      <c r="ABL335" s="610"/>
      <c r="ABM335" s="610"/>
      <c r="ABN335" s="610"/>
      <c r="ABO335" s="610"/>
      <c r="ABP335" s="610"/>
      <c r="ABQ335" s="610"/>
      <c r="ABR335" s="610"/>
      <c r="ABS335" s="610"/>
      <c r="ABT335" s="610"/>
      <c r="ABU335" s="610"/>
      <c r="ABV335" s="610"/>
      <c r="ABW335" s="610"/>
      <c r="ABX335" s="610"/>
      <c r="ABY335" s="610"/>
      <c r="ABZ335" s="610"/>
      <c r="ACA335" s="610"/>
      <c r="ACB335" s="610"/>
      <c r="ACC335" s="610"/>
      <c r="ACD335" s="610"/>
      <c r="ACE335" s="610"/>
      <c r="ACF335" s="610"/>
      <c r="ACG335" s="610"/>
      <c r="ACH335" s="610"/>
      <c r="ACI335" s="610"/>
      <c r="ACJ335" s="610"/>
      <c r="ACK335" s="610"/>
      <c r="ACL335" s="610"/>
      <c r="ACM335" s="610"/>
      <c r="ACN335" s="610"/>
      <c r="ACO335" s="610"/>
      <c r="ACP335" s="610"/>
      <c r="ACQ335" s="610"/>
      <c r="ACR335" s="610"/>
      <c r="ACS335" s="610"/>
      <c r="ACT335" s="610"/>
      <c r="ACU335" s="610"/>
      <c r="ACV335" s="610"/>
      <c r="ACW335" s="610"/>
      <c r="ACX335" s="610"/>
      <c r="ACY335" s="610"/>
      <c r="ACZ335" s="610"/>
      <c r="ADA335" s="610"/>
      <c r="ADB335" s="610"/>
      <c r="ADC335" s="610"/>
      <c r="ADD335" s="610"/>
      <c r="ADE335" s="610"/>
      <c r="ADF335" s="610"/>
      <c r="ADG335" s="610"/>
      <c r="ADH335" s="610"/>
      <c r="ADI335" s="610"/>
      <c r="ADJ335" s="610"/>
      <c r="ADK335" s="610"/>
      <c r="ADL335" s="610"/>
      <c r="ADM335" s="610"/>
      <c r="ADN335" s="610"/>
      <c r="ADO335" s="610"/>
      <c r="ADP335" s="610"/>
      <c r="ADQ335" s="610"/>
      <c r="ADR335" s="610"/>
      <c r="ADS335" s="610"/>
      <c r="ADT335" s="610"/>
      <c r="ADU335" s="610"/>
      <c r="ADV335" s="610"/>
      <c r="ADW335" s="610"/>
      <c r="ADX335" s="610"/>
      <c r="ADY335" s="610"/>
      <c r="ADZ335" s="610"/>
      <c r="AEA335" s="610"/>
      <c r="AEB335" s="610"/>
      <c r="AEC335" s="610"/>
      <c r="AED335" s="610"/>
      <c r="AEE335" s="610"/>
      <c r="AEF335" s="610"/>
      <c r="AEG335" s="610"/>
      <c r="AEH335" s="610"/>
      <c r="AEI335" s="610"/>
      <c r="AEJ335" s="610"/>
      <c r="AEK335" s="610"/>
      <c r="AEL335" s="610"/>
      <c r="AEM335" s="610"/>
      <c r="AEN335" s="610"/>
      <c r="AEO335" s="610"/>
      <c r="AEP335" s="610"/>
      <c r="AEQ335" s="610"/>
      <c r="AER335" s="610"/>
      <c r="AES335" s="610"/>
      <c r="AET335" s="610"/>
      <c r="AEU335" s="610"/>
      <c r="AEV335" s="610"/>
      <c r="AEW335" s="610"/>
      <c r="AEX335" s="610"/>
      <c r="AEY335" s="610"/>
      <c r="AEZ335" s="610"/>
      <c r="AFA335" s="610"/>
      <c r="AFB335" s="610"/>
      <c r="AFC335" s="610"/>
      <c r="AFD335" s="610"/>
      <c r="AFE335" s="610"/>
      <c r="AFF335" s="610"/>
      <c r="AFG335" s="610"/>
      <c r="AFH335" s="610"/>
      <c r="AFI335" s="610"/>
      <c r="AFJ335" s="610"/>
      <c r="AFK335" s="610"/>
      <c r="AFL335" s="610"/>
      <c r="AFM335" s="610"/>
      <c r="AFN335" s="610"/>
      <c r="AFO335" s="610"/>
      <c r="AFP335" s="610"/>
      <c r="AFQ335" s="610"/>
      <c r="AFR335" s="610"/>
      <c r="AFS335" s="610"/>
      <c r="AFT335" s="610"/>
    </row>
    <row r="336" spans="1:852" s="627" customFormat="1">
      <c r="A336" s="638" t="s">
        <v>6157</v>
      </c>
      <c r="B336" s="822" t="s">
        <v>10764</v>
      </c>
      <c r="C336" s="840" t="str">
        <f>IF(Severity!F336&gt;=0.5,"YES","NO")</f>
        <v>NO</v>
      </c>
      <c r="D336" s="840" t="str">
        <f>IF(Severity!G336&gt;=0.5,"YES","NO")</f>
        <v>YES</v>
      </c>
      <c r="E336" s="634">
        <v>6</v>
      </c>
      <c r="F336" s="639">
        <v>3</v>
      </c>
      <c r="G336" s="640" t="s">
        <v>2380</v>
      </c>
      <c r="H336" s="639" t="s">
        <v>749</v>
      </c>
      <c r="I336" s="639" t="s">
        <v>455</v>
      </c>
      <c r="J336" s="639">
        <v>46</v>
      </c>
      <c r="K336" s="633" t="s">
        <v>455</v>
      </c>
      <c r="L336" s="639"/>
      <c r="M336" s="639"/>
      <c r="N336" s="639"/>
      <c r="O336" s="633" t="s">
        <v>455</v>
      </c>
      <c r="P336" s="639"/>
      <c r="Q336" s="639"/>
      <c r="R336" s="639"/>
      <c r="S336" s="633" t="s">
        <v>275</v>
      </c>
      <c r="T336" s="634">
        <v>20</v>
      </c>
      <c r="U336" s="634">
        <v>21.8</v>
      </c>
      <c r="V336" s="634">
        <v>10.5</v>
      </c>
      <c r="W336" s="634"/>
      <c r="X336" s="634"/>
      <c r="Y336" s="634"/>
      <c r="Z336" s="634"/>
      <c r="AA336" s="634"/>
      <c r="AB336" s="634"/>
      <c r="AC336" s="634"/>
      <c r="AD336" s="634"/>
      <c r="AE336" s="634">
        <v>-4.2</v>
      </c>
      <c r="AF336" s="634">
        <v>9.1</v>
      </c>
      <c r="AG336" s="634">
        <v>-5.8</v>
      </c>
      <c r="AH336" s="634">
        <v>9.9</v>
      </c>
      <c r="AI336" s="639">
        <v>182</v>
      </c>
      <c r="AJ336" s="838">
        <f t="shared" si="88"/>
        <v>136</v>
      </c>
      <c r="AK336" s="639">
        <v>121</v>
      </c>
      <c r="AL336" s="640" t="s">
        <v>9798</v>
      </c>
      <c r="AM336" s="639" t="s">
        <v>749</v>
      </c>
      <c r="AN336" s="634" t="s">
        <v>455</v>
      </c>
      <c r="AO336" s="634">
        <v>25</v>
      </c>
      <c r="AP336" s="633" t="s">
        <v>455</v>
      </c>
      <c r="AQ336" s="633"/>
      <c r="AR336" s="633"/>
      <c r="AS336" s="633"/>
      <c r="AT336" s="633" t="s">
        <v>455</v>
      </c>
      <c r="AU336" s="633"/>
      <c r="AV336" s="633"/>
      <c r="AW336" s="633"/>
      <c r="AX336" s="634" t="s">
        <v>275</v>
      </c>
      <c r="AY336" s="634">
        <v>20</v>
      </c>
      <c r="AZ336" s="634">
        <v>21.1</v>
      </c>
      <c r="BA336" s="634">
        <v>10.4</v>
      </c>
      <c r="BB336" s="634"/>
      <c r="BC336" s="634"/>
      <c r="BD336" s="634"/>
      <c r="BE336" s="634"/>
      <c r="BF336" s="634"/>
      <c r="BG336" s="634"/>
      <c r="BH336" s="634"/>
      <c r="BI336" s="634"/>
      <c r="BJ336" s="634">
        <v>-3.9</v>
      </c>
      <c r="BK336" s="634">
        <v>9.1</v>
      </c>
      <c r="BL336" s="634">
        <v>-4.9000000000000004</v>
      </c>
      <c r="BM336" s="634">
        <v>9.8000000000000007</v>
      </c>
      <c r="BN336" s="633">
        <v>165</v>
      </c>
      <c r="BO336" s="831">
        <f t="shared" si="87"/>
        <v>140</v>
      </c>
      <c r="BP336" s="639">
        <v>136</v>
      </c>
      <c r="BQ336" s="634" t="s">
        <v>2375</v>
      </c>
      <c r="BR336" s="821" t="s">
        <v>749</v>
      </c>
      <c r="BS336" s="634" t="s">
        <v>455</v>
      </c>
      <c r="BT336" s="634">
        <v>19</v>
      </c>
      <c r="BU336" s="634" t="s">
        <v>455</v>
      </c>
      <c r="BV336" s="634"/>
      <c r="BW336" s="634"/>
      <c r="BX336" s="634"/>
      <c r="BY336" s="634" t="s">
        <v>455</v>
      </c>
      <c r="BZ336" s="634"/>
      <c r="CA336" s="634"/>
      <c r="CB336" s="634"/>
      <c r="CC336" s="634" t="s">
        <v>275</v>
      </c>
      <c r="CD336" s="634">
        <v>20</v>
      </c>
      <c r="CE336" s="634">
        <v>21.6</v>
      </c>
      <c r="CF336" s="634">
        <v>11.1</v>
      </c>
      <c r="CG336" s="634"/>
      <c r="CH336" s="634"/>
      <c r="CI336" s="634"/>
      <c r="CJ336" s="634"/>
      <c r="CK336" s="634"/>
      <c r="CL336" s="634"/>
      <c r="CM336" s="634"/>
      <c r="CN336" s="634"/>
      <c r="CO336" s="634">
        <v>-1</v>
      </c>
      <c r="CP336" s="634">
        <v>8.4</v>
      </c>
      <c r="CQ336" s="634">
        <v>-1.2</v>
      </c>
      <c r="CR336" s="634">
        <v>8.9</v>
      </c>
      <c r="CS336" s="634">
        <v>178</v>
      </c>
      <c r="CT336" s="834">
        <f>CS336-BT336</f>
        <v>159</v>
      </c>
      <c r="CU336" s="639">
        <v>157</v>
      </c>
      <c r="CV336" s="634"/>
      <c r="CW336" s="639" t="s">
        <v>455</v>
      </c>
      <c r="CX336" s="632"/>
      <c r="CY336" s="634"/>
      <c r="CZ336" s="634"/>
      <c r="DA336" s="634"/>
      <c r="DB336" s="634"/>
      <c r="DC336" s="634"/>
      <c r="DD336" s="634"/>
      <c r="DE336" s="634"/>
      <c r="DF336" s="634"/>
      <c r="DG336" s="634"/>
      <c r="DH336" s="634"/>
      <c r="DI336" s="634"/>
      <c r="DJ336" s="634"/>
      <c r="DK336" s="634"/>
      <c r="DL336" s="634"/>
      <c r="DM336" s="634"/>
      <c r="DN336" s="634"/>
      <c r="DO336" s="634"/>
      <c r="DP336" s="634"/>
      <c r="DQ336" s="634"/>
      <c r="DR336" s="634"/>
      <c r="DS336" s="634"/>
      <c r="DT336" s="634"/>
      <c r="DU336" s="634"/>
      <c r="DV336" s="634"/>
      <c r="DW336" s="634"/>
      <c r="DX336" s="634"/>
      <c r="DY336" s="634"/>
      <c r="DZ336" s="634"/>
      <c r="EA336" s="634"/>
      <c r="EB336" s="639"/>
      <c r="EC336" s="634"/>
      <c r="ED336" s="634"/>
      <c r="EE336" s="634"/>
      <c r="EF336" s="634"/>
      <c r="EG336" s="634"/>
      <c r="EH336" s="634"/>
      <c r="EI336" s="634"/>
      <c r="EJ336" s="634"/>
      <c r="EK336" s="634"/>
      <c r="EL336" s="634"/>
      <c r="EM336" s="634"/>
      <c r="EN336" s="634"/>
      <c r="EO336" s="634"/>
      <c r="EP336" s="634"/>
      <c r="EQ336" s="634"/>
      <c r="ER336" s="634"/>
      <c r="ES336" s="634"/>
      <c r="ET336" s="634"/>
      <c r="EU336" s="634"/>
      <c r="EV336" s="634"/>
      <c r="EW336" s="634"/>
      <c r="EX336" s="634"/>
      <c r="EY336" s="634"/>
      <c r="EZ336" s="634"/>
      <c r="FA336" s="634"/>
      <c r="FB336" s="634"/>
      <c r="FC336" s="634"/>
      <c r="FD336" s="634"/>
      <c r="FE336" s="634"/>
      <c r="FF336" s="634"/>
      <c r="FG336" s="634"/>
      <c r="FH336" s="634"/>
      <c r="FI336" s="634"/>
      <c r="FJ336" s="634"/>
      <c r="FK336" s="634"/>
      <c r="FL336" s="634"/>
      <c r="FM336" s="634"/>
      <c r="FN336" s="634"/>
      <c r="FO336" s="634"/>
      <c r="FP336" s="634"/>
      <c r="FQ336" s="634"/>
      <c r="FR336" s="634"/>
      <c r="FS336" s="634"/>
      <c r="FT336" s="634"/>
      <c r="FU336" s="634"/>
      <c r="FV336" s="634"/>
      <c r="FW336" s="634"/>
      <c r="FX336" s="634"/>
      <c r="FY336" s="634"/>
      <c r="FZ336" s="634"/>
      <c r="GA336" s="634"/>
      <c r="GB336" s="634"/>
      <c r="GC336" s="634"/>
      <c r="GD336" s="634"/>
      <c r="GE336" s="634"/>
      <c r="GF336" s="634"/>
      <c r="GG336" s="634"/>
      <c r="GH336" s="634"/>
      <c r="GI336" s="634"/>
      <c r="GJ336" s="634"/>
      <c r="GK336" s="634"/>
      <c r="GL336" s="634"/>
      <c r="GM336" s="634"/>
      <c r="GN336" s="634"/>
      <c r="GO336" s="634"/>
      <c r="GP336" s="634"/>
      <c r="GQ336" s="634"/>
      <c r="GR336" s="634"/>
      <c r="GS336" s="634"/>
      <c r="GT336" s="634"/>
      <c r="GU336" s="634"/>
      <c r="GV336" s="634"/>
      <c r="GW336" s="634"/>
      <c r="GX336" s="634"/>
      <c r="GY336" s="634"/>
      <c r="GZ336" s="634"/>
      <c r="HA336" s="634"/>
      <c r="HB336" s="634"/>
      <c r="HC336" s="634"/>
      <c r="HD336" s="634"/>
      <c r="HE336" s="634"/>
      <c r="HF336" s="634"/>
      <c r="HG336" s="634"/>
      <c r="HH336" s="634"/>
      <c r="HI336" s="634"/>
      <c r="HJ336" s="634"/>
      <c r="HK336" s="634"/>
      <c r="HL336" s="634"/>
      <c r="HM336" s="634"/>
      <c r="HN336" s="634"/>
      <c r="HO336" s="634"/>
      <c r="HP336" s="634"/>
      <c r="HQ336" s="634"/>
      <c r="HR336" s="634"/>
      <c r="HS336" s="634"/>
      <c r="HT336" s="634"/>
      <c r="HU336" s="634"/>
      <c r="HV336" s="634"/>
      <c r="HW336" s="634"/>
      <c r="HX336" s="634"/>
      <c r="HY336" s="634"/>
      <c r="HZ336" s="634"/>
      <c r="IA336" s="634"/>
      <c r="IB336" s="634"/>
      <c r="IC336" s="634"/>
      <c r="ID336" s="634"/>
      <c r="IE336" s="634"/>
      <c r="IF336" s="634"/>
      <c r="IG336" s="634"/>
      <c r="IH336" s="634"/>
      <c r="II336" s="634"/>
      <c r="IJ336" s="634"/>
      <c r="IK336" s="634"/>
      <c r="IL336" s="634"/>
      <c r="IM336" s="634"/>
      <c r="IN336" s="634"/>
      <c r="IO336" s="634"/>
      <c r="IP336" s="634"/>
      <c r="IQ336" s="634"/>
      <c r="IR336" s="634"/>
      <c r="IS336" s="634"/>
      <c r="IT336" s="634"/>
      <c r="IU336" s="634"/>
      <c r="IV336" s="634"/>
      <c r="IW336" s="634"/>
      <c r="IX336" s="634"/>
      <c r="IY336" s="634"/>
      <c r="IZ336" s="634"/>
      <c r="JA336" s="634"/>
      <c r="JB336" s="634"/>
      <c r="JC336" s="634"/>
      <c r="JD336" s="634"/>
      <c r="JE336" s="634"/>
      <c r="JF336" s="634"/>
      <c r="JG336" s="634"/>
      <c r="JH336" s="634"/>
      <c r="JI336" s="634"/>
      <c r="JJ336" s="634"/>
      <c r="JK336" s="634"/>
      <c r="JL336" s="634"/>
      <c r="JM336" s="634"/>
      <c r="JN336" s="634"/>
      <c r="JO336" s="634"/>
      <c r="JP336" s="634"/>
      <c r="JQ336" s="634"/>
      <c r="JR336" s="634"/>
      <c r="JS336" s="634"/>
      <c r="JT336" s="634"/>
      <c r="JU336" s="634"/>
      <c r="JV336" s="634"/>
      <c r="JW336" s="634"/>
      <c r="JX336" s="634"/>
      <c r="JY336" s="634"/>
      <c r="JZ336" s="634"/>
      <c r="KA336" s="634"/>
      <c r="KB336" s="634"/>
      <c r="KC336" s="634"/>
      <c r="KD336" s="634"/>
      <c r="KE336" s="634"/>
      <c r="KF336" s="634"/>
      <c r="KG336" s="634"/>
      <c r="KH336" s="634"/>
      <c r="KI336" s="634"/>
      <c r="KJ336" s="634"/>
      <c r="KK336" s="634"/>
      <c r="KL336" s="634"/>
      <c r="KM336" s="634"/>
      <c r="KN336" s="634"/>
      <c r="KO336" s="634"/>
      <c r="KP336" s="634"/>
      <c r="KQ336" s="634"/>
      <c r="KR336" s="634"/>
      <c r="KS336" s="634"/>
      <c r="KT336" s="634"/>
      <c r="KU336" s="634"/>
      <c r="KV336" s="634"/>
      <c r="KW336" s="634"/>
      <c r="KX336" s="634"/>
      <c r="KY336" s="634"/>
      <c r="KZ336" s="634"/>
      <c r="LA336" s="634"/>
      <c r="LB336" s="634"/>
      <c r="LC336" s="634"/>
      <c r="LD336" s="634"/>
      <c r="LE336" s="634"/>
      <c r="LF336" s="634"/>
      <c r="LG336" s="634"/>
      <c r="LH336" s="634"/>
      <c r="LI336" s="634"/>
      <c r="LJ336" s="634"/>
      <c r="LK336" s="634"/>
      <c r="LL336" s="634"/>
      <c r="LM336" s="634"/>
      <c r="LN336" s="634"/>
      <c r="LO336" s="634"/>
      <c r="LP336" s="634"/>
      <c r="LQ336" s="634"/>
      <c r="LR336" s="634"/>
      <c r="LS336" s="634"/>
      <c r="LT336" s="634"/>
      <c r="LU336" s="634"/>
      <c r="LV336" s="634"/>
      <c r="LW336" s="634"/>
      <c r="LX336" s="634"/>
      <c r="LY336" s="634"/>
      <c r="LZ336" s="634"/>
      <c r="MA336" s="634"/>
      <c r="MB336" s="634"/>
      <c r="MC336" s="634"/>
      <c r="MD336" s="634"/>
      <c r="ME336" s="634"/>
      <c r="MF336" s="634"/>
      <c r="MG336" s="634"/>
      <c r="MH336" s="634"/>
      <c r="MI336" s="634"/>
      <c r="MJ336" s="634"/>
      <c r="MK336" s="634"/>
      <c r="ML336" s="634"/>
      <c r="MM336" s="634"/>
      <c r="MN336" s="634"/>
      <c r="MO336" s="634"/>
      <c r="MP336" s="634"/>
      <c r="MQ336" s="634"/>
      <c r="MR336" s="634"/>
      <c r="MS336" s="634"/>
      <c r="MT336" s="634"/>
      <c r="MU336" s="634"/>
      <c r="MV336" s="634"/>
      <c r="MW336" s="634"/>
      <c r="MX336" s="634"/>
      <c r="MY336" s="634"/>
      <c r="MZ336" s="634"/>
      <c r="NA336" s="634"/>
      <c r="NB336" s="634"/>
      <c r="NC336" s="634"/>
      <c r="ND336" s="634"/>
      <c r="NE336" s="634"/>
      <c r="NF336" s="634"/>
      <c r="NG336" s="634"/>
      <c r="NH336" s="634"/>
      <c r="NI336" s="634"/>
      <c r="NJ336" s="634"/>
      <c r="NK336" s="634"/>
      <c r="NL336" s="634"/>
      <c r="NM336" s="634"/>
      <c r="NN336" s="634"/>
      <c r="NO336" s="634"/>
      <c r="NP336" s="634"/>
      <c r="NQ336" s="634"/>
      <c r="NR336" s="634"/>
      <c r="NS336" s="634"/>
      <c r="NT336" s="634"/>
      <c r="NU336" s="634"/>
      <c r="NV336" s="634"/>
      <c r="NW336" s="634"/>
      <c r="NX336" s="634"/>
      <c r="NY336" s="634"/>
      <c r="NZ336" s="634"/>
      <c r="OA336" s="634"/>
      <c r="OB336" s="634"/>
      <c r="OC336" s="634"/>
      <c r="OD336" s="634"/>
      <c r="OE336" s="634"/>
      <c r="OF336" s="634"/>
      <c r="OG336" s="634"/>
      <c r="OH336" s="634"/>
      <c r="OI336" s="634"/>
      <c r="OJ336" s="634"/>
      <c r="OK336" s="634"/>
      <c r="OL336" s="634"/>
      <c r="OM336" s="634"/>
      <c r="ON336" s="634"/>
      <c r="OO336" s="634"/>
      <c r="OP336" s="634"/>
      <c r="OQ336" s="634"/>
      <c r="OR336" s="634"/>
      <c r="OS336" s="634"/>
      <c r="OT336" s="634"/>
      <c r="OU336" s="634"/>
      <c r="OV336" s="634"/>
      <c r="OW336" s="637"/>
      <c r="OX336" s="637"/>
      <c r="OY336" s="634"/>
      <c r="OZ336" s="634"/>
      <c r="PA336" s="634"/>
      <c r="PB336" s="634"/>
      <c r="PC336" s="634"/>
      <c r="PD336" s="634"/>
      <c r="PE336" s="634"/>
      <c r="PF336" s="634"/>
      <c r="PG336" s="634"/>
      <c r="PH336" s="634"/>
      <c r="PI336" s="634"/>
      <c r="PJ336" s="634"/>
      <c r="PK336" s="634"/>
      <c r="PL336" s="634"/>
      <c r="PM336" s="634"/>
      <c r="PN336" s="634"/>
      <c r="PO336" s="634"/>
      <c r="PP336" s="634"/>
      <c r="PQ336" s="634"/>
      <c r="PR336" s="634"/>
      <c r="PS336" s="634"/>
      <c r="PT336" s="634"/>
      <c r="PU336" s="634"/>
      <c r="PV336" s="634"/>
      <c r="PW336" s="634"/>
      <c r="PX336" s="634"/>
      <c r="PY336" s="634"/>
      <c r="PZ336" s="634"/>
      <c r="QA336" s="634"/>
      <c r="QB336" s="634"/>
      <c r="QC336" s="634"/>
      <c r="QD336" s="634"/>
      <c r="QE336" s="634"/>
      <c r="QF336" s="634"/>
      <c r="QG336" s="634"/>
      <c r="QH336" s="634"/>
      <c r="QI336" s="634"/>
      <c r="QJ336" s="634"/>
      <c r="QK336" s="634"/>
      <c r="QL336" s="634"/>
      <c r="QM336" s="634"/>
      <c r="QN336" s="634"/>
      <c r="QO336" s="634"/>
      <c r="QP336" s="634"/>
      <c r="QQ336" s="634"/>
      <c r="QR336" s="634"/>
      <c r="QS336" s="634"/>
      <c r="QT336" s="634"/>
      <c r="QU336" s="634"/>
      <c r="QV336" s="634"/>
      <c r="QW336" s="634"/>
      <c r="QX336" s="634"/>
      <c r="QY336" s="634"/>
      <c r="QZ336" s="634"/>
      <c r="RA336" s="634"/>
      <c r="RB336" s="634"/>
      <c r="RC336" s="634"/>
      <c r="RD336" s="634"/>
      <c r="RE336" s="634"/>
      <c r="RF336" s="634"/>
      <c r="RG336" s="634"/>
      <c r="RH336" s="634"/>
      <c r="RI336" s="634"/>
      <c r="RJ336" s="634"/>
      <c r="RK336" s="634"/>
      <c r="RL336" s="634"/>
      <c r="RM336" s="634"/>
      <c r="RN336" s="634"/>
      <c r="RO336" s="634"/>
      <c r="RP336" s="634"/>
      <c r="RQ336" s="634"/>
      <c r="RR336" s="634"/>
      <c r="RS336" s="634"/>
      <c r="RT336" s="634"/>
      <c r="RU336" s="634"/>
      <c r="RV336" s="634"/>
      <c r="RW336" s="634"/>
      <c r="RX336" s="634"/>
      <c r="RY336" s="634"/>
      <c r="RZ336" s="634"/>
      <c r="SA336" s="634"/>
      <c r="SB336" s="634"/>
      <c r="SC336" s="634"/>
      <c r="SD336" s="634"/>
      <c r="SE336" s="634"/>
      <c r="SF336" s="634"/>
      <c r="SG336" s="634"/>
      <c r="SH336" s="634"/>
      <c r="SI336" s="634"/>
      <c r="SJ336" s="634"/>
      <c r="SK336" s="634"/>
      <c r="SL336" s="634"/>
      <c r="SM336" s="634"/>
      <c r="SN336" s="634"/>
      <c r="SO336" s="634"/>
      <c r="SP336" s="634"/>
      <c r="SQ336" s="634"/>
      <c r="SR336" s="634"/>
      <c r="SS336" s="634"/>
      <c r="ST336" s="634"/>
      <c r="SU336" s="634"/>
      <c r="SV336" s="634"/>
      <c r="SW336" s="634"/>
      <c r="SX336" s="634"/>
      <c r="SY336" s="634"/>
      <c r="SZ336" s="634"/>
      <c r="TA336" s="634"/>
      <c r="TB336" s="634"/>
      <c r="TC336" s="634"/>
      <c r="TD336" s="634"/>
      <c r="TE336" s="634"/>
      <c r="TF336" s="634"/>
      <c r="TG336" s="634"/>
      <c r="TH336" s="634"/>
      <c r="TI336" s="634"/>
      <c r="TJ336" s="634"/>
      <c r="TK336" s="634"/>
      <c r="TL336" s="634"/>
      <c r="TM336" s="634"/>
      <c r="TN336" s="634"/>
      <c r="TO336" s="634"/>
      <c r="TP336" s="634"/>
      <c r="TQ336" s="634"/>
      <c r="TR336" s="634"/>
      <c r="TS336" s="634"/>
      <c r="TT336" s="634"/>
      <c r="TU336" s="634"/>
      <c r="TV336" s="634"/>
      <c r="TW336" s="634"/>
      <c r="TX336" s="634"/>
      <c r="TY336" s="634"/>
      <c r="TZ336" s="634"/>
      <c r="UA336" s="634"/>
      <c r="UB336" s="634"/>
      <c r="UC336" s="634"/>
      <c r="UD336" s="634"/>
      <c r="UE336" s="634"/>
      <c r="UF336" s="634"/>
      <c r="UG336" s="634"/>
      <c r="UH336" s="634"/>
      <c r="UI336" s="634"/>
      <c r="UJ336" s="634"/>
      <c r="UK336" s="634"/>
      <c r="UL336" s="634"/>
      <c r="UM336" s="634"/>
      <c r="UN336" s="634"/>
      <c r="UO336" s="634"/>
      <c r="UP336" s="634"/>
      <c r="UQ336" s="634"/>
      <c r="UR336" s="634"/>
      <c r="US336" s="634"/>
      <c r="UT336" s="634"/>
      <c r="UU336" s="634"/>
      <c r="UV336" s="634"/>
      <c r="UW336" s="634"/>
      <c r="UX336" s="634"/>
      <c r="UY336" s="634"/>
      <c r="UZ336" s="634"/>
      <c r="VA336" s="634"/>
      <c r="VB336" s="634"/>
      <c r="VC336" s="634"/>
      <c r="VD336" s="634"/>
      <c r="VE336" s="634"/>
      <c r="VF336" s="634"/>
      <c r="VG336" s="634"/>
      <c r="VH336" s="634"/>
      <c r="VI336" s="634"/>
      <c r="VJ336" s="634"/>
      <c r="VK336" s="634"/>
      <c r="VL336" s="634"/>
      <c r="VM336" s="634"/>
      <c r="VN336" s="634"/>
      <c r="VO336" s="634"/>
      <c r="VP336" s="634"/>
      <c r="VQ336" s="634"/>
      <c r="VR336" s="634"/>
      <c r="VS336" s="634"/>
      <c r="VT336" s="634"/>
      <c r="VU336" s="634"/>
      <c r="VV336" s="634"/>
      <c r="VW336" s="634"/>
      <c r="VX336" s="634"/>
      <c r="VY336" s="634"/>
      <c r="VZ336" s="634"/>
      <c r="WA336" s="634"/>
      <c r="WB336" s="634"/>
      <c r="WC336" s="634"/>
      <c r="WD336" s="634"/>
      <c r="WE336" s="634"/>
      <c r="WF336" s="634"/>
      <c r="WG336" s="634"/>
      <c r="WH336" s="634"/>
      <c r="WI336" s="634"/>
      <c r="WJ336" s="634"/>
      <c r="WK336" s="634"/>
      <c r="WL336" s="634"/>
      <c r="WM336" s="634"/>
      <c r="WN336" s="634"/>
      <c r="WO336" s="634"/>
      <c r="WP336" s="634"/>
      <c r="WQ336" s="634"/>
      <c r="WR336" s="634"/>
      <c r="WS336" s="634"/>
      <c r="WT336" s="634"/>
      <c r="WU336" s="634"/>
      <c r="WV336" s="634"/>
      <c r="WW336" s="634"/>
      <c r="WX336" s="634"/>
      <c r="WY336" s="634"/>
      <c r="WZ336" s="634"/>
      <c r="XA336" s="634"/>
      <c r="XB336" s="634"/>
      <c r="XC336" s="634"/>
      <c r="XD336" s="634"/>
      <c r="XE336" s="634"/>
      <c r="XF336" s="634"/>
      <c r="XG336" s="634"/>
      <c r="XH336" s="634"/>
      <c r="XI336" s="634"/>
      <c r="XJ336" s="634"/>
      <c r="XK336" s="634"/>
      <c r="XL336" s="634"/>
      <c r="XM336" s="634"/>
      <c r="XN336" s="634"/>
      <c r="XO336" s="634"/>
      <c r="XP336" s="634"/>
      <c r="XQ336" s="634"/>
      <c r="XR336" s="634"/>
      <c r="XS336" s="634"/>
      <c r="XT336" s="634"/>
      <c r="XU336" s="634"/>
      <c r="XV336" s="634"/>
      <c r="XW336" s="634"/>
      <c r="XX336" s="634"/>
      <c r="XY336" s="634"/>
      <c r="XZ336" s="634"/>
      <c r="YA336" s="634"/>
      <c r="YB336" s="634"/>
      <c r="YC336" s="634"/>
      <c r="YD336" s="634"/>
      <c r="YE336" s="634"/>
      <c r="YF336" s="634"/>
      <c r="YG336" s="634"/>
      <c r="YH336" s="634"/>
      <c r="YI336" s="634"/>
      <c r="YJ336" s="634"/>
      <c r="YK336" s="634"/>
      <c r="YL336" s="634"/>
      <c r="YM336" s="634"/>
      <c r="YN336" s="634"/>
      <c r="YO336" s="634"/>
      <c r="YP336" s="634"/>
      <c r="YQ336" s="634"/>
      <c r="YR336" s="634"/>
      <c r="YS336" s="634"/>
      <c r="YT336" s="634"/>
      <c r="YU336" s="634"/>
      <c r="YV336" s="634"/>
      <c r="YW336" s="634"/>
      <c r="YX336" s="634"/>
      <c r="YY336" s="634"/>
      <c r="YZ336" s="634"/>
      <c r="ZA336" s="634"/>
      <c r="ZB336" s="634"/>
      <c r="ZC336" s="634"/>
      <c r="ZD336" s="634"/>
      <c r="ZE336" s="634"/>
      <c r="ZF336" s="634"/>
      <c r="ZG336" s="634"/>
      <c r="ZH336" s="634"/>
      <c r="ZI336" s="634"/>
      <c r="ZJ336" s="634"/>
      <c r="ZK336" s="634"/>
      <c r="ZL336" s="634"/>
      <c r="ZM336" s="634"/>
      <c r="ZN336" s="634"/>
      <c r="ZO336" s="634"/>
      <c r="ZP336" s="634"/>
      <c r="ZQ336" s="634"/>
      <c r="ZR336" s="634"/>
      <c r="ZS336" s="634"/>
      <c r="ZT336" s="634"/>
      <c r="ZU336" s="634"/>
      <c r="ZV336" s="634"/>
      <c r="ZW336" s="634"/>
      <c r="ZX336" s="634"/>
      <c r="ZY336" s="634"/>
      <c r="ZZ336" s="634"/>
      <c r="AAA336" s="634"/>
      <c r="AAB336" s="634"/>
      <c r="AAC336" s="634"/>
      <c r="AAD336" s="634"/>
      <c r="AAE336" s="634"/>
      <c r="AAF336" s="634"/>
      <c r="AAG336" s="634"/>
      <c r="AAH336" s="634"/>
      <c r="AAI336" s="634"/>
      <c r="AAJ336" s="634"/>
      <c r="AAK336" s="634"/>
      <c r="AAL336" s="634"/>
      <c r="AAM336" s="634"/>
      <c r="AAN336" s="634"/>
      <c r="AAO336" s="634"/>
      <c r="AAP336" s="634"/>
      <c r="AAQ336" s="634"/>
      <c r="AAR336" s="634"/>
      <c r="AAS336" s="634"/>
      <c r="AAT336" s="634"/>
      <c r="AAU336" s="634"/>
      <c r="AAV336" s="634"/>
      <c r="AAW336" s="634"/>
      <c r="AAX336" s="634"/>
      <c r="AAY336" s="634"/>
      <c r="AAZ336" s="634"/>
      <c r="ABA336" s="634"/>
      <c r="ABB336" s="634"/>
      <c r="ABC336" s="634"/>
      <c r="ABD336" s="634"/>
      <c r="ABE336" s="634"/>
      <c r="ABF336" s="634"/>
      <c r="ABG336" s="634"/>
      <c r="ABH336" s="634"/>
      <c r="ABI336" s="634"/>
      <c r="ABJ336" s="634"/>
      <c r="ABK336" s="634"/>
      <c r="ABL336" s="634"/>
      <c r="ABM336" s="634"/>
      <c r="ABN336" s="634"/>
      <c r="ABO336" s="634"/>
      <c r="ABP336" s="634"/>
      <c r="ABQ336" s="634"/>
      <c r="ABR336" s="634"/>
      <c r="ABS336" s="634"/>
      <c r="ABT336" s="634"/>
      <c r="ABU336" s="634"/>
      <c r="ABV336" s="634"/>
      <c r="ABW336" s="634"/>
      <c r="ABX336" s="634"/>
      <c r="ABY336" s="634"/>
      <c r="ABZ336" s="634"/>
      <c r="ACA336" s="634"/>
      <c r="ACB336" s="634"/>
      <c r="ACC336" s="634"/>
      <c r="ACD336" s="634"/>
      <c r="ACE336" s="634"/>
      <c r="ACF336" s="634"/>
      <c r="ACG336" s="634"/>
      <c r="ACH336" s="634"/>
      <c r="ACI336" s="634"/>
      <c r="ACJ336" s="634"/>
      <c r="ACK336" s="634"/>
      <c r="ACL336" s="634"/>
      <c r="ACM336" s="634"/>
      <c r="ACN336" s="634"/>
      <c r="ACO336" s="634"/>
      <c r="ACP336" s="634"/>
      <c r="ACQ336" s="634"/>
      <c r="ACR336" s="634"/>
      <c r="ACS336" s="634"/>
      <c r="ACT336" s="634"/>
      <c r="ACU336" s="634"/>
      <c r="ACV336" s="634"/>
      <c r="ACW336" s="634"/>
      <c r="ACX336" s="634"/>
      <c r="ACY336" s="634"/>
      <c r="ACZ336" s="634"/>
      <c r="ADA336" s="634"/>
      <c r="ADB336" s="634"/>
      <c r="ADC336" s="634"/>
      <c r="ADD336" s="634"/>
      <c r="ADE336" s="634"/>
      <c r="ADF336" s="634"/>
      <c r="ADG336" s="634"/>
      <c r="ADH336" s="634"/>
      <c r="ADI336" s="634"/>
      <c r="ADJ336" s="634"/>
      <c r="ADK336" s="634"/>
      <c r="ADL336" s="634"/>
      <c r="ADM336" s="634"/>
      <c r="ADN336" s="634"/>
      <c r="ADO336" s="634"/>
      <c r="ADP336" s="634"/>
      <c r="ADQ336" s="634"/>
      <c r="ADR336" s="634"/>
      <c r="ADS336" s="634"/>
      <c r="ADT336" s="634"/>
      <c r="ADU336" s="634"/>
      <c r="ADV336" s="634"/>
      <c r="ADW336" s="634"/>
      <c r="ADX336" s="634"/>
      <c r="ADY336" s="634"/>
      <c r="ADZ336" s="634"/>
      <c r="AEA336" s="634"/>
      <c r="AEB336" s="634"/>
      <c r="AEC336" s="634"/>
      <c r="AED336" s="634"/>
      <c r="AEE336" s="634"/>
      <c r="AEF336" s="634"/>
      <c r="AEG336" s="634"/>
      <c r="AEH336" s="634"/>
      <c r="AEI336" s="634"/>
      <c r="AEJ336" s="634"/>
      <c r="AEK336" s="634"/>
      <c r="AEL336" s="634"/>
      <c r="AEM336" s="634"/>
      <c r="AEN336" s="634"/>
      <c r="AEO336" s="634"/>
      <c r="AEP336" s="634"/>
      <c r="AEQ336" s="634"/>
      <c r="AER336" s="634"/>
      <c r="AES336" s="634"/>
      <c r="AET336" s="634"/>
      <c r="AEU336" s="634"/>
      <c r="AEV336" s="634"/>
      <c r="AEW336" s="634"/>
      <c r="AEX336" s="634"/>
      <c r="AEY336" s="634"/>
      <c r="AEZ336" s="634"/>
      <c r="AFA336" s="634"/>
      <c r="AFB336" s="634"/>
      <c r="AFC336" s="634"/>
      <c r="AFD336" s="634"/>
      <c r="AFE336" s="634"/>
      <c r="AFF336" s="634"/>
      <c r="AFG336" s="634"/>
      <c r="AFH336" s="634"/>
      <c r="AFI336" s="634"/>
      <c r="AFJ336" s="634"/>
      <c r="AFK336" s="634"/>
      <c r="AFL336" s="634"/>
      <c r="AFM336" s="634"/>
      <c r="AFN336" s="634"/>
      <c r="AFO336" s="634"/>
      <c r="AFP336" s="634"/>
      <c r="AFQ336" s="634"/>
      <c r="AFR336" s="634"/>
      <c r="AFS336" s="634"/>
      <c r="AFT336" s="634"/>
    </row>
    <row r="337" spans="1:852" s="651" customFormat="1">
      <c r="A337" s="662" t="s">
        <v>9559</v>
      </c>
      <c r="B337" s="822" t="s">
        <v>10764</v>
      </c>
      <c r="C337" s="840" t="str">
        <f>IF(Severity!F337&gt;=0.5,"YES","NO")</f>
        <v>NO</v>
      </c>
      <c r="D337" s="840" t="str">
        <f>IF(Severity!G337&gt;=0.5,"YES","NO")</f>
        <v>YES</v>
      </c>
      <c r="E337" s="659">
        <v>12</v>
      </c>
      <c r="F337" s="663">
        <v>2</v>
      </c>
      <c r="G337" s="664" t="s">
        <v>2380</v>
      </c>
      <c r="H337" s="663" t="s">
        <v>749</v>
      </c>
      <c r="I337" s="663" t="s">
        <v>455</v>
      </c>
      <c r="J337" s="663">
        <v>15</v>
      </c>
      <c r="K337" s="658" t="s">
        <v>455</v>
      </c>
      <c r="L337" s="663"/>
      <c r="M337" s="663"/>
      <c r="N337" s="663"/>
      <c r="O337" s="658" t="s">
        <v>455</v>
      </c>
      <c r="P337" s="663"/>
      <c r="Q337" s="663"/>
      <c r="R337" s="663"/>
      <c r="S337" s="658" t="s">
        <v>237</v>
      </c>
      <c r="T337" s="659">
        <v>10</v>
      </c>
      <c r="U337" s="659"/>
      <c r="V337" s="659"/>
      <c r="W337" s="659">
        <v>20.25</v>
      </c>
      <c r="X337" s="659">
        <v>6.03</v>
      </c>
      <c r="Y337" s="659"/>
      <c r="Z337" s="659"/>
      <c r="AA337" s="659"/>
      <c r="AB337" s="659"/>
      <c r="AC337" s="659"/>
      <c r="AD337" s="659"/>
      <c r="AE337" s="659"/>
      <c r="AF337" s="659"/>
      <c r="AG337" s="659">
        <v>-7.67</v>
      </c>
      <c r="AH337" s="659">
        <v>9.7899999999999991</v>
      </c>
      <c r="AI337" s="659">
        <v>45</v>
      </c>
      <c r="AJ337" s="838">
        <f t="shared" si="88"/>
        <v>30</v>
      </c>
      <c r="AK337" s="658">
        <v>30</v>
      </c>
      <c r="AL337" s="664" t="s">
        <v>615</v>
      </c>
      <c r="AM337" s="663" t="s">
        <v>749</v>
      </c>
      <c r="AN337" s="659" t="s">
        <v>455</v>
      </c>
      <c r="AO337" s="659">
        <v>12</v>
      </c>
      <c r="AP337" s="658" t="s">
        <v>455</v>
      </c>
      <c r="AQ337" s="658"/>
      <c r="AR337" s="658"/>
      <c r="AS337" s="658"/>
      <c r="AT337" s="658" t="s">
        <v>455</v>
      </c>
      <c r="AU337" s="658"/>
      <c r="AV337" s="658"/>
      <c r="AW337" s="658"/>
      <c r="AX337" s="659" t="s">
        <v>237</v>
      </c>
      <c r="AY337" s="659">
        <v>10</v>
      </c>
      <c r="AZ337" s="659"/>
      <c r="BA337" s="659"/>
      <c r="BB337" s="659">
        <v>20.21</v>
      </c>
      <c r="BC337" s="659">
        <v>7.23</v>
      </c>
      <c r="BD337" s="659"/>
      <c r="BE337" s="659"/>
      <c r="BF337" s="659"/>
      <c r="BG337" s="659"/>
      <c r="BH337" s="659"/>
      <c r="BI337" s="659"/>
      <c r="BJ337" s="659"/>
      <c r="BK337" s="659"/>
      <c r="BL337" s="659">
        <v>-8.4600000000000009</v>
      </c>
      <c r="BM337" s="659">
        <v>7.64</v>
      </c>
      <c r="BN337" s="658">
        <v>47</v>
      </c>
      <c r="BO337" s="831">
        <f t="shared" si="87"/>
        <v>35</v>
      </c>
      <c r="BP337" s="663">
        <v>35</v>
      </c>
      <c r="BQ337" s="659"/>
      <c r="BR337" s="821" t="s">
        <v>455</v>
      </c>
      <c r="BS337" s="659"/>
      <c r="BT337" s="659"/>
      <c r="BU337" s="659"/>
      <c r="BV337" s="659"/>
      <c r="BW337" s="659"/>
      <c r="BX337" s="659"/>
      <c r="BY337" s="659"/>
      <c r="BZ337" s="659"/>
      <c r="CA337" s="659"/>
      <c r="CB337" s="659"/>
      <c r="CC337" s="659"/>
      <c r="CD337" s="659"/>
      <c r="CE337" s="659"/>
      <c r="CF337" s="659"/>
      <c r="CG337" s="659"/>
      <c r="CH337" s="659"/>
      <c r="CI337" s="659"/>
      <c r="CJ337" s="659"/>
      <c r="CK337" s="659"/>
      <c r="CL337" s="659"/>
      <c r="CM337" s="659"/>
      <c r="CN337" s="659"/>
      <c r="CO337" s="659"/>
      <c r="CP337" s="659"/>
      <c r="CQ337" s="659"/>
      <c r="CR337" s="659"/>
      <c r="CS337" s="659"/>
      <c r="CT337" s="658"/>
      <c r="CU337" s="663"/>
      <c r="CV337" s="659"/>
      <c r="CW337" s="663"/>
      <c r="CX337" s="657"/>
      <c r="CY337" s="659"/>
      <c r="CZ337" s="659"/>
      <c r="DA337" s="659"/>
      <c r="DB337" s="659"/>
      <c r="DC337" s="659"/>
      <c r="DD337" s="659"/>
      <c r="DE337" s="659"/>
      <c r="DF337" s="659"/>
      <c r="DG337" s="659"/>
      <c r="DH337" s="659"/>
      <c r="DI337" s="659"/>
      <c r="DJ337" s="659"/>
      <c r="DK337" s="659"/>
      <c r="DL337" s="659"/>
      <c r="DM337" s="659"/>
      <c r="DN337" s="659"/>
      <c r="DO337" s="659"/>
      <c r="DP337" s="659"/>
      <c r="DQ337" s="659"/>
      <c r="DR337" s="659"/>
      <c r="DS337" s="659"/>
      <c r="DT337" s="659"/>
      <c r="DU337" s="659"/>
      <c r="DV337" s="659"/>
      <c r="DW337" s="659"/>
      <c r="DX337" s="659"/>
      <c r="DY337" s="659"/>
      <c r="DZ337" s="659"/>
      <c r="EA337" s="659"/>
      <c r="EB337" s="663"/>
      <c r="EC337" s="659"/>
      <c r="ED337" s="659"/>
      <c r="EE337" s="659"/>
      <c r="EF337" s="659"/>
      <c r="EG337" s="659"/>
      <c r="EH337" s="659"/>
      <c r="EI337" s="659"/>
      <c r="EJ337" s="659"/>
      <c r="EK337" s="659"/>
      <c r="EL337" s="659"/>
      <c r="EM337" s="659"/>
      <c r="EN337" s="659"/>
      <c r="EO337" s="659"/>
      <c r="EP337" s="659"/>
      <c r="EQ337" s="659"/>
      <c r="ER337" s="659"/>
      <c r="ES337" s="659"/>
      <c r="ET337" s="659"/>
      <c r="EU337" s="659"/>
      <c r="EV337" s="659"/>
      <c r="EW337" s="659"/>
      <c r="EX337" s="659"/>
      <c r="EY337" s="659"/>
      <c r="EZ337" s="659"/>
      <c r="FA337" s="659"/>
      <c r="FB337" s="659"/>
      <c r="FC337" s="659"/>
      <c r="FD337" s="659"/>
      <c r="FE337" s="659"/>
      <c r="FF337" s="659"/>
      <c r="FG337" s="659"/>
      <c r="FH337" s="659"/>
      <c r="FI337" s="659"/>
      <c r="FJ337" s="659"/>
      <c r="FK337" s="659"/>
      <c r="FL337" s="659"/>
      <c r="FM337" s="659"/>
      <c r="FN337" s="659"/>
      <c r="FO337" s="659"/>
      <c r="FP337" s="659"/>
      <c r="FQ337" s="659"/>
      <c r="FR337" s="659"/>
      <c r="FS337" s="659"/>
      <c r="FT337" s="659"/>
      <c r="FU337" s="659"/>
      <c r="FV337" s="659"/>
      <c r="FW337" s="659"/>
      <c r="FX337" s="659"/>
      <c r="FY337" s="659"/>
      <c r="FZ337" s="659"/>
      <c r="GA337" s="659"/>
      <c r="GB337" s="659"/>
      <c r="GC337" s="659"/>
      <c r="GD337" s="659"/>
      <c r="GE337" s="659"/>
      <c r="GF337" s="659"/>
      <c r="GG337" s="659"/>
      <c r="GH337" s="659"/>
      <c r="GI337" s="659"/>
      <c r="GJ337" s="659"/>
      <c r="GK337" s="659"/>
      <c r="GL337" s="659"/>
      <c r="GM337" s="659"/>
      <c r="GN337" s="659"/>
      <c r="GO337" s="659"/>
      <c r="GP337" s="659"/>
      <c r="GQ337" s="659"/>
      <c r="GR337" s="659"/>
      <c r="GS337" s="659"/>
      <c r="GT337" s="659"/>
      <c r="GU337" s="659"/>
      <c r="GV337" s="659"/>
      <c r="GW337" s="659"/>
      <c r="GX337" s="659"/>
      <c r="GY337" s="659"/>
      <c r="GZ337" s="659"/>
      <c r="HA337" s="659"/>
      <c r="HB337" s="659"/>
      <c r="HC337" s="659"/>
      <c r="HD337" s="659"/>
      <c r="HE337" s="659"/>
      <c r="HF337" s="659"/>
      <c r="HG337" s="659"/>
      <c r="HH337" s="659"/>
      <c r="HI337" s="659"/>
      <c r="HJ337" s="659"/>
      <c r="HK337" s="659"/>
      <c r="HL337" s="659"/>
      <c r="HM337" s="659"/>
      <c r="HN337" s="659"/>
      <c r="HO337" s="659"/>
      <c r="HP337" s="659"/>
      <c r="HQ337" s="659"/>
      <c r="HR337" s="659"/>
      <c r="HS337" s="659"/>
      <c r="HT337" s="659"/>
      <c r="HU337" s="659"/>
      <c r="HV337" s="659"/>
      <c r="HW337" s="659"/>
      <c r="HX337" s="659"/>
      <c r="HY337" s="659"/>
      <c r="HZ337" s="659"/>
      <c r="IA337" s="659"/>
      <c r="IB337" s="659"/>
      <c r="IC337" s="659"/>
      <c r="ID337" s="659"/>
      <c r="IE337" s="659"/>
      <c r="IF337" s="659"/>
      <c r="IG337" s="659"/>
      <c r="IH337" s="659"/>
      <c r="II337" s="659"/>
      <c r="IJ337" s="659"/>
      <c r="IK337" s="659"/>
      <c r="IL337" s="659"/>
      <c r="IM337" s="659"/>
      <c r="IN337" s="659"/>
      <c r="IO337" s="659"/>
      <c r="IP337" s="659"/>
      <c r="IQ337" s="659"/>
      <c r="IR337" s="659"/>
      <c r="IS337" s="659"/>
      <c r="IT337" s="659"/>
      <c r="IU337" s="659"/>
      <c r="IV337" s="659"/>
      <c r="IW337" s="659"/>
      <c r="IX337" s="659"/>
      <c r="IY337" s="659"/>
      <c r="IZ337" s="659"/>
      <c r="JA337" s="659"/>
      <c r="JB337" s="659"/>
      <c r="JC337" s="659"/>
      <c r="JD337" s="659"/>
      <c r="JE337" s="659"/>
      <c r="JF337" s="659"/>
      <c r="JG337" s="659"/>
      <c r="JH337" s="659"/>
      <c r="JI337" s="659"/>
      <c r="JJ337" s="659"/>
      <c r="JK337" s="659"/>
      <c r="JL337" s="659"/>
      <c r="JM337" s="659"/>
      <c r="JN337" s="659"/>
      <c r="JO337" s="659"/>
      <c r="JP337" s="659"/>
      <c r="JQ337" s="659"/>
      <c r="JR337" s="659"/>
      <c r="JS337" s="659"/>
      <c r="JT337" s="659"/>
      <c r="JU337" s="659"/>
      <c r="JV337" s="659"/>
      <c r="JW337" s="659"/>
      <c r="JX337" s="659"/>
      <c r="JY337" s="659"/>
      <c r="JZ337" s="659"/>
      <c r="KA337" s="659"/>
      <c r="KB337" s="659"/>
      <c r="KC337" s="659"/>
      <c r="KD337" s="659"/>
      <c r="KE337" s="659"/>
      <c r="KF337" s="659"/>
      <c r="KG337" s="659"/>
      <c r="KH337" s="659"/>
      <c r="KI337" s="659"/>
      <c r="KJ337" s="659"/>
      <c r="KK337" s="659"/>
      <c r="KL337" s="659"/>
      <c r="KM337" s="659"/>
      <c r="KN337" s="659"/>
      <c r="KO337" s="659"/>
      <c r="KP337" s="659"/>
      <c r="KQ337" s="659"/>
      <c r="KR337" s="659"/>
      <c r="KS337" s="659"/>
      <c r="KT337" s="659"/>
      <c r="KU337" s="659"/>
      <c r="KV337" s="659"/>
      <c r="KW337" s="659"/>
      <c r="KX337" s="659"/>
      <c r="KY337" s="659"/>
      <c r="KZ337" s="659"/>
      <c r="LA337" s="659"/>
      <c r="LB337" s="659"/>
      <c r="LC337" s="659"/>
      <c r="LD337" s="659"/>
      <c r="LE337" s="659"/>
      <c r="LF337" s="659"/>
      <c r="LG337" s="659"/>
      <c r="LH337" s="659"/>
      <c r="LI337" s="659"/>
      <c r="LJ337" s="659"/>
      <c r="LK337" s="659"/>
      <c r="LL337" s="659"/>
      <c r="LM337" s="659"/>
      <c r="LN337" s="659"/>
      <c r="LO337" s="659"/>
      <c r="LP337" s="659"/>
      <c r="LQ337" s="659"/>
      <c r="LR337" s="659"/>
      <c r="LS337" s="659"/>
      <c r="LT337" s="659"/>
      <c r="LU337" s="659"/>
      <c r="LV337" s="659"/>
      <c r="LW337" s="659"/>
      <c r="LX337" s="659"/>
      <c r="LY337" s="659"/>
      <c r="LZ337" s="659"/>
      <c r="MA337" s="659"/>
      <c r="MB337" s="659"/>
      <c r="MC337" s="659"/>
      <c r="MD337" s="659"/>
      <c r="ME337" s="659"/>
      <c r="MF337" s="659"/>
      <c r="MG337" s="659"/>
      <c r="MH337" s="659"/>
      <c r="MI337" s="659"/>
      <c r="MJ337" s="659"/>
      <c r="MK337" s="659"/>
      <c r="ML337" s="659"/>
      <c r="MM337" s="659"/>
      <c r="MN337" s="659"/>
      <c r="MO337" s="659"/>
      <c r="MP337" s="659"/>
      <c r="MQ337" s="659"/>
      <c r="MR337" s="659"/>
      <c r="MS337" s="659"/>
      <c r="MT337" s="659"/>
      <c r="MU337" s="659"/>
      <c r="MV337" s="659"/>
      <c r="MW337" s="659"/>
      <c r="MX337" s="659"/>
      <c r="MY337" s="659"/>
      <c r="MZ337" s="659"/>
      <c r="NA337" s="659"/>
      <c r="NB337" s="659"/>
      <c r="NC337" s="659"/>
      <c r="ND337" s="659"/>
      <c r="NE337" s="659"/>
      <c r="NF337" s="659"/>
      <c r="NG337" s="659"/>
      <c r="NH337" s="659"/>
      <c r="NI337" s="659"/>
      <c r="NJ337" s="659"/>
      <c r="NK337" s="659"/>
      <c r="NL337" s="659"/>
      <c r="NM337" s="659"/>
      <c r="NN337" s="659"/>
      <c r="NO337" s="659"/>
      <c r="NP337" s="659"/>
      <c r="NQ337" s="659"/>
      <c r="NR337" s="659"/>
      <c r="NS337" s="659"/>
      <c r="NT337" s="659"/>
      <c r="NU337" s="659"/>
      <c r="NV337" s="659"/>
      <c r="NW337" s="659"/>
      <c r="NX337" s="659"/>
      <c r="NY337" s="659"/>
      <c r="NZ337" s="659"/>
      <c r="OA337" s="659"/>
      <c r="OB337" s="659"/>
      <c r="OC337" s="659"/>
      <c r="OD337" s="659"/>
      <c r="OE337" s="659"/>
      <c r="OF337" s="659"/>
      <c r="OG337" s="659"/>
      <c r="OH337" s="659"/>
      <c r="OI337" s="659"/>
      <c r="OJ337" s="659"/>
      <c r="OK337" s="659"/>
      <c r="OL337" s="659"/>
      <c r="OM337" s="659"/>
      <c r="ON337" s="659"/>
      <c r="OO337" s="659"/>
      <c r="OP337" s="659"/>
      <c r="OQ337" s="659"/>
      <c r="OR337" s="659"/>
      <c r="OS337" s="659"/>
      <c r="OT337" s="659"/>
      <c r="OU337" s="659"/>
      <c r="OV337" s="659"/>
      <c r="OW337" s="661"/>
      <c r="OX337" s="661"/>
      <c r="OY337" s="659"/>
      <c r="OZ337" s="659"/>
      <c r="PA337" s="659"/>
      <c r="PB337" s="659"/>
      <c r="PC337" s="659"/>
      <c r="PD337" s="659"/>
      <c r="PE337" s="659"/>
      <c r="PF337" s="659"/>
      <c r="PG337" s="659"/>
      <c r="PH337" s="659"/>
      <c r="PI337" s="659"/>
      <c r="PJ337" s="659"/>
      <c r="PK337" s="659"/>
      <c r="PL337" s="659"/>
      <c r="PM337" s="659"/>
      <c r="PN337" s="659"/>
      <c r="PO337" s="659"/>
      <c r="PP337" s="659"/>
      <c r="PQ337" s="659"/>
      <c r="PR337" s="659"/>
      <c r="PS337" s="659"/>
      <c r="PT337" s="659"/>
      <c r="PU337" s="659"/>
      <c r="PV337" s="659"/>
      <c r="PW337" s="659"/>
      <c r="PX337" s="659"/>
      <c r="PY337" s="659"/>
      <c r="PZ337" s="659"/>
      <c r="QA337" s="659"/>
      <c r="QB337" s="659"/>
      <c r="QC337" s="659"/>
      <c r="QD337" s="659"/>
      <c r="QE337" s="659"/>
      <c r="QF337" s="659"/>
      <c r="QG337" s="659"/>
      <c r="QH337" s="659"/>
      <c r="QI337" s="659"/>
      <c r="QJ337" s="659"/>
      <c r="QK337" s="659"/>
      <c r="QL337" s="659"/>
      <c r="QM337" s="659"/>
      <c r="QN337" s="659"/>
      <c r="QO337" s="659"/>
      <c r="QP337" s="659"/>
      <c r="QQ337" s="659"/>
      <c r="QR337" s="659"/>
      <c r="QS337" s="659"/>
      <c r="QT337" s="659"/>
      <c r="QU337" s="659"/>
      <c r="QV337" s="659"/>
      <c r="QW337" s="659"/>
      <c r="QX337" s="659"/>
      <c r="QY337" s="659"/>
      <c r="QZ337" s="659"/>
      <c r="RA337" s="659"/>
      <c r="RB337" s="659"/>
      <c r="RC337" s="659"/>
      <c r="RD337" s="659"/>
      <c r="RE337" s="659"/>
      <c r="RF337" s="659"/>
      <c r="RG337" s="659"/>
      <c r="RH337" s="659"/>
      <c r="RI337" s="659"/>
      <c r="RJ337" s="659"/>
      <c r="RK337" s="659"/>
      <c r="RL337" s="659"/>
      <c r="RM337" s="659"/>
      <c r="RN337" s="659"/>
      <c r="RO337" s="659"/>
      <c r="RP337" s="659"/>
      <c r="RQ337" s="659"/>
      <c r="RR337" s="659"/>
      <c r="RS337" s="659"/>
      <c r="RT337" s="659"/>
      <c r="RU337" s="659"/>
      <c r="RV337" s="659"/>
      <c r="RW337" s="659"/>
      <c r="RX337" s="659"/>
      <c r="RY337" s="659"/>
      <c r="RZ337" s="659"/>
      <c r="SA337" s="659"/>
      <c r="SB337" s="659"/>
      <c r="SC337" s="659"/>
      <c r="SD337" s="659"/>
      <c r="SE337" s="659"/>
      <c r="SF337" s="659"/>
      <c r="SG337" s="659"/>
      <c r="SH337" s="659"/>
      <c r="SI337" s="659"/>
      <c r="SJ337" s="659"/>
      <c r="SK337" s="659"/>
      <c r="SL337" s="659"/>
      <c r="SM337" s="659"/>
      <c r="SN337" s="659"/>
      <c r="SO337" s="659"/>
      <c r="SP337" s="659"/>
      <c r="SQ337" s="659"/>
      <c r="SR337" s="659"/>
      <c r="SS337" s="659"/>
      <c r="ST337" s="659"/>
      <c r="SU337" s="659"/>
      <c r="SV337" s="659"/>
      <c r="SW337" s="659"/>
      <c r="SX337" s="659"/>
      <c r="SY337" s="659"/>
      <c r="SZ337" s="659"/>
      <c r="TA337" s="659"/>
      <c r="TB337" s="659"/>
      <c r="TC337" s="659"/>
      <c r="TD337" s="659"/>
      <c r="TE337" s="659"/>
      <c r="TF337" s="659"/>
      <c r="TG337" s="659"/>
      <c r="TH337" s="659"/>
      <c r="TI337" s="659"/>
      <c r="TJ337" s="659"/>
      <c r="TK337" s="659"/>
      <c r="TL337" s="659"/>
      <c r="TM337" s="659"/>
      <c r="TN337" s="659"/>
      <c r="TO337" s="659"/>
      <c r="TP337" s="659"/>
      <c r="TQ337" s="659"/>
      <c r="TR337" s="659"/>
      <c r="TS337" s="659"/>
      <c r="TT337" s="659"/>
      <c r="TU337" s="659"/>
      <c r="TV337" s="659"/>
      <c r="TW337" s="659"/>
      <c r="TX337" s="659"/>
      <c r="TY337" s="659"/>
      <c r="TZ337" s="659"/>
      <c r="UA337" s="659"/>
      <c r="UB337" s="659"/>
      <c r="UC337" s="659"/>
      <c r="UD337" s="659"/>
      <c r="UE337" s="659"/>
      <c r="UF337" s="659"/>
      <c r="UG337" s="659"/>
      <c r="UH337" s="659"/>
      <c r="UI337" s="659"/>
      <c r="UJ337" s="659"/>
      <c r="UK337" s="659"/>
      <c r="UL337" s="659"/>
      <c r="UM337" s="659"/>
      <c r="UN337" s="659"/>
      <c r="UO337" s="659"/>
      <c r="UP337" s="659"/>
      <c r="UQ337" s="659"/>
      <c r="UR337" s="659"/>
      <c r="US337" s="659"/>
      <c r="UT337" s="659"/>
      <c r="UU337" s="659"/>
      <c r="UV337" s="659"/>
      <c r="UW337" s="659"/>
      <c r="UX337" s="659"/>
      <c r="UY337" s="659"/>
      <c r="UZ337" s="659"/>
      <c r="VA337" s="659"/>
      <c r="VB337" s="659"/>
      <c r="VC337" s="659"/>
      <c r="VD337" s="659"/>
      <c r="VE337" s="659"/>
      <c r="VF337" s="659"/>
      <c r="VG337" s="659"/>
      <c r="VH337" s="659"/>
      <c r="VI337" s="659"/>
      <c r="VJ337" s="659"/>
      <c r="VK337" s="659"/>
      <c r="VL337" s="659"/>
      <c r="VM337" s="659"/>
      <c r="VN337" s="659"/>
      <c r="VO337" s="659"/>
      <c r="VP337" s="659"/>
      <c r="VQ337" s="659"/>
      <c r="VR337" s="659"/>
      <c r="VS337" s="659"/>
      <c r="VT337" s="659"/>
      <c r="VU337" s="659"/>
      <c r="VV337" s="659"/>
      <c r="VW337" s="659"/>
      <c r="VX337" s="659"/>
      <c r="VY337" s="659"/>
      <c r="VZ337" s="659"/>
      <c r="WA337" s="659"/>
      <c r="WB337" s="659"/>
      <c r="WC337" s="659"/>
      <c r="WD337" s="659"/>
      <c r="WE337" s="659"/>
      <c r="WF337" s="659"/>
      <c r="WG337" s="659"/>
      <c r="WH337" s="659"/>
      <c r="WI337" s="659"/>
      <c r="WJ337" s="659"/>
      <c r="WK337" s="659"/>
      <c r="WL337" s="659"/>
      <c r="WM337" s="659"/>
      <c r="WN337" s="659"/>
      <c r="WO337" s="659"/>
      <c r="WP337" s="659"/>
      <c r="WQ337" s="659"/>
      <c r="WR337" s="659"/>
      <c r="WS337" s="659"/>
      <c r="WT337" s="659"/>
      <c r="WU337" s="659"/>
      <c r="WV337" s="659"/>
      <c r="WW337" s="659"/>
      <c r="WX337" s="659"/>
      <c r="WY337" s="659"/>
      <c r="WZ337" s="659"/>
      <c r="XA337" s="659"/>
      <c r="XB337" s="659"/>
      <c r="XC337" s="659"/>
      <c r="XD337" s="659"/>
      <c r="XE337" s="659"/>
      <c r="XF337" s="659"/>
      <c r="XG337" s="659"/>
      <c r="XH337" s="659"/>
      <c r="XI337" s="659"/>
      <c r="XJ337" s="659"/>
      <c r="XK337" s="659"/>
      <c r="XL337" s="659"/>
      <c r="XM337" s="659"/>
      <c r="XN337" s="659"/>
      <c r="XO337" s="659"/>
      <c r="XP337" s="659"/>
      <c r="XQ337" s="659"/>
      <c r="XR337" s="659"/>
      <c r="XS337" s="659"/>
      <c r="XT337" s="659"/>
      <c r="XU337" s="659"/>
      <c r="XV337" s="659"/>
      <c r="XW337" s="659"/>
      <c r="XX337" s="659"/>
      <c r="XY337" s="659"/>
      <c r="XZ337" s="659"/>
      <c r="YA337" s="659"/>
      <c r="YB337" s="659"/>
      <c r="YC337" s="659"/>
      <c r="YD337" s="659"/>
      <c r="YE337" s="659"/>
      <c r="YF337" s="659"/>
      <c r="YG337" s="659"/>
      <c r="YH337" s="659"/>
      <c r="YI337" s="659"/>
      <c r="YJ337" s="659"/>
      <c r="YK337" s="659"/>
      <c r="YL337" s="659"/>
      <c r="YM337" s="659"/>
      <c r="YN337" s="659"/>
      <c r="YO337" s="659"/>
      <c r="YP337" s="659"/>
      <c r="YQ337" s="659"/>
      <c r="YR337" s="659"/>
      <c r="YS337" s="659"/>
      <c r="YT337" s="659"/>
      <c r="YU337" s="659"/>
      <c r="YV337" s="659"/>
      <c r="YW337" s="659"/>
      <c r="YX337" s="659"/>
      <c r="YY337" s="659"/>
      <c r="YZ337" s="659"/>
      <c r="ZA337" s="659"/>
      <c r="ZB337" s="659"/>
      <c r="ZC337" s="659"/>
      <c r="ZD337" s="659"/>
      <c r="ZE337" s="659"/>
      <c r="ZF337" s="659"/>
      <c r="ZG337" s="659"/>
      <c r="ZH337" s="659"/>
      <c r="ZI337" s="659"/>
      <c r="ZJ337" s="659"/>
      <c r="ZK337" s="659"/>
      <c r="ZL337" s="659"/>
      <c r="ZM337" s="659"/>
      <c r="ZN337" s="659"/>
      <c r="ZO337" s="659"/>
      <c r="ZP337" s="659"/>
      <c r="ZQ337" s="659"/>
      <c r="ZR337" s="659"/>
      <c r="ZS337" s="659"/>
      <c r="ZT337" s="659"/>
      <c r="ZU337" s="659"/>
      <c r="ZV337" s="659"/>
      <c r="ZW337" s="659"/>
      <c r="ZX337" s="659"/>
      <c r="ZY337" s="659"/>
      <c r="ZZ337" s="659"/>
      <c r="AAA337" s="659"/>
      <c r="AAB337" s="659"/>
      <c r="AAC337" s="659"/>
      <c r="AAD337" s="659"/>
      <c r="AAE337" s="659"/>
      <c r="AAF337" s="659"/>
      <c r="AAG337" s="659"/>
      <c r="AAH337" s="659"/>
      <c r="AAI337" s="659"/>
      <c r="AAJ337" s="659"/>
      <c r="AAK337" s="659"/>
      <c r="AAL337" s="659"/>
      <c r="AAM337" s="659"/>
      <c r="AAN337" s="659"/>
      <c r="AAO337" s="659"/>
      <c r="AAP337" s="659"/>
      <c r="AAQ337" s="659"/>
      <c r="AAR337" s="659"/>
      <c r="AAS337" s="659"/>
      <c r="AAT337" s="659"/>
      <c r="AAU337" s="659"/>
      <c r="AAV337" s="659"/>
      <c r="AAW337" s="659"/>
      <c r="AAX337" s="659"/>
      <c r="AAY337" s="659"/>
      <c r="AAZ337" s="659"/>
      <c r="ABA337" s="659"/>
      <c r="ABB337" s="659"/>
      <c r="ABC337" s="659"/>
      <c r="ABD337" s="659"/>
      <c r="ABE337" s="659"/>
      <c r="ABF337" s="659"/>
      <c r="ABG337" s="659"/>
      <c r="ABH337" s="659"/>
      <c r="ABI337" s="659"/>
      <c r="ABJ337" s="659"/>
      <c r="ABK337" s="659"/>
      <c r="ABL337" s="659"/>
      <c r="ABM337" s="659"/>
      <c r="ABN337" s="659"/>
      <c r="ABO337" s="659"/>
      <c r="ABP337" s="659"/>
      <c r="ABQ337" s="659"/>
      <c r="ABR337" s="659"/>
      <c r="ABS337" s="659"/>
      <c r="ABT337" s="659"/>
      <c r="ABU337" s="659"/>
      <c r="ABV337" s="659"/>
      <c r="ABW337" s="659"/>
      <c r="ABX337" s="659"/>
      <c r="ABY337" s="659"/>
      <c r="ABZ337" s="659"/>
      <c r="ACA337" s="659"/>
      <c r="ACB337" s="659"/>
      <c r="ACC337" s="659"/>
      <c r="ACD337" s="659"/>
      <c r="ACE337" s="659"/>
      <c r="ACF337" s="659"/>
      <c r="ACG337" s="659"/>
      <c r="ACH337" s="659"/>
      <c r="ACI337" s="659"/>
      <c r="ACJ337" s="659"/>
      <c r="ACK337" s="659"/>
      <c r="ACL337" s="659"/>
      <c r="ACM337" s="659"/>
      <c r="ACN337" s="659"/>
      <c r="ACO337" s="659"/>
      <c r="ACP337" s="659"/>
      <c r="ACQ337" s="659"/>
      <c r="ACR337" s="659"/>
      <c r="ACS337" s="659"/>
      <c r="ACT337" s="659"/>
      <c r="ACU337" s="659"/>
      <c r="ACV337" s="659"/>
      <c r="ACW337" s="659"/>
      <c r="ACX337" s="659"/>
      <c r="ACY337" s="659"/>
      <c r="ACZ337" s="659"/>
      <c r="ADA337" s="659"/>
      <c r="ADB337" s="659"/>
      <c r="ADC337" s="659"/>
      <c r="ADD337" s="659"/>
      <c r="ADE337" s="659"/>
      <c r="ADF337" s="659"/>
      <c r="ADG337" s="659"/>
      <c r="ADH337" s="659"/>
      <c r="ADI337" s="659"/>
      <c r="ADJ337" s="659"/>
      <c r="ADK337" s="659"/>
      <c r="ADL337" s="659"/>
      <c r="ADM337" s="659"/>
      <c r="ADN337" s="659"/>
      <c r="ADO337" s="659"/>
      <c r="ADP337" s="659"/>
      <c r="ADQ337" s="659"/>
      <c r="ADR337" s="659"/>
      <c r="ADS337" s="659"/>
      <c r="ADT337" s="659"/>
      <c r="ADU337" s="659"/>
      <c r="ADV337" s="659"/>
      <c r="ADW337" s="659"/>
      <c r="ADX337" s="659"/>
      <c r="ADY337" s="659"/>
      <c r="ADZ337" s="659"/>
      <c r="AEA337" s="659"/>
      <c r="AEB337" s="659"/>
      <c r="AEC337" s="659"/>
      <c r="AED337" s="659"/>
      <c r="AEE337" s="659"/>
      <c r="AEF337" s="659"/>
      <c r="AEG337" s="659"/>
      <c r="AEH337" s="659"/>
      <c r="AEI337" s="659"/>
      <c r="AEJ337" s="659"/>
      <c r="AEK337" s="659"/>
      <c r="AEL337" s="659"/>
      <c r="AEM337" s="659"/>
      <c r="AEN337" s="659"/>
      <c r="AEO337" s="659"/>
      <c r="AEP337" s="659"/>
      <c r="AEQ337" s="659"/>
      <c r="AER337" s="659"/>
      <c r="AES337" s="659"/>
      <c r="AET337" s="659"/>
      <c r="AEU337" s="659"/>
      <c r="AEV337" s="659"/>
      <c r="AEW337" s="659"/>
      <c r="AEX337" s="659"/>
      <c r="AEY337" s="659"/>
      <c r="AEZ337" s="659"/>
      <c r="AFA337" s="659"/>
      <c r="AFB337" s="659"/>
      <c r="AFC337" s="659"/>
      <c r="AFD337" s="659"/>
      <c r="AFE337" s="659"/>
      <c r="AFF337" s="659"/>
      <c r="AFG337" s="659"/>
      <c r="AFH337" s="659"/>
      <c r="AFI337" s="659"/>
      <c r="AFJ337" s="659"/>
      <c r="AFK337" s="659"/>
      <c r="AFL337" s="659"/>
      <c r="AFM337" s="659"/>
      <c r="AFN337" s="659"/>
      <c r="AFO337" s="659"/>
      <c r="AFP337" s="659"/>
      <c r="AFQ337" s="659"/>
      <c r="AFR337" s="659"/>
      <c r="AFS337" s="659"/>
      <c r="AFT337" s="659"/>
    </row>
    <row r="338" spans="1:852" s="676" customFormat="1">
      <c r="A338" s="688" t="s">
        <v>9932</v>
      </c>
      <c r="B338" s="838" t="s">
        <v>10773</v>
      </c>
      <c r="C338" s="843" t="s">
        <v>173</v>
      </c>
      <c r="D338" s="842" t="s">
        <v>3028</v>
      </c>
      <c r="E338" s="685">
        <v>39</v>
      </c>
      <c r="F338" s="689">
        <v>2</v>
      </c>
      <c r="G338" s="690" t="s">
        <v>9933</v>
      </c>
      <c r="H338" s="689" t="s">
        <v>749</v>
      </c>
      <c r="I338" s="689" t="s">
        <v>455</v>
      </c>
      <c r="J338" s="689">
        <v>58</v>
      </c>
      <c r="K338" s="684" t="s">
        <v>908</v>
      </c>
      <c r="L338" s="689">
        <v>21</v>
      </c>
      <c r="M338" s="689">
        <v>41</v>
      </c>
      <c r="N338" s="689">
        <v>9</v>
      </c>
      <c r="O338" s="684" t="s">
        <v>455</v>
      </c>
      <c r="P338" s="689"/>
      <c r="Q338" s="689"/>
      <c r="R338" s="689"/>
      <c r="S338" s="684" t="s">
        <v>908</v>
      </c>
      <c r="T338" s="689">
        <v>21</v>
      </c>
      <c r="U338" s="689"/>
      <c r="V338" s="689"/>
      <c r="W338" s="689"/>
      <c r="X338" s="689"/>
      <c r="Y338" s="689"/>
      <c r="Z338" s="689"/>
      <c r="AA338" s="689"/>
      <c r="AB338" s="689"/>
      <c r="AC338" s="689"/>
      <c r="AD338" s="689"/>
      <c r="AE338" s="689">
        <v>-5.3</v>
      </c>
      <c r="AF338" s="685">
        <v>8.6</v>
      </c>
      <c r="AG338" s="685">
        <v>-7.9</v>
      </c>
      <c r="AH338" s="689">
        <v>9.6</v>
      </c>
      <c r="AI338" s="689">
        <v>174</v>
      </c>
      <c r="AJ338" s="838">
        <f t="shared" si="88"/>
        <v>116</v>
      </c>
      <c r="AK338" s="689">
        <v>116</v>
      </c>
      <c r="AL338" s="690" t="s">
        <v>615</v>
      </c>
      <c r="AM338" s="689" t="s">
        <v>749</v>
      </c>
      <c r="AN338" s="685" t="s">
        <v>455</v>
      </c>
      <c r="AO338" s="685">
        <v>47</v>
      </c>
      <c r="AP338" s="684" t="s">
        <v>908</v>
      </c>
      <c r="AQ338" s="684">
        <v>21</v>
      </c>
      <c r="AR338" s="684">
        <v>30</v>
      </c>
      <c r="AS338" s="684">
        <v>9</v>
      </c>
      <c r="AT338" s="684" t="s">
        <v>455</v>
      </c>
      <c r="AU338" s="684"/>
      <c r="AV338" s="684"/>
      <c r="AW338" s="684"/>
      <c r="AX338" s="685" t="s">
        <v>908</v>
      </c>
      <c r="AY338" s="685">
        <v>21</v>
      </c>
      <c r="AZ338" s="685"/>
      <c r="BA338" s="685"/>
      <c r="BB338" s="685"/>
      <c r="BC338" s="685"/>
      <c r="BD338" s="685"/>
      <c r="BE338" s="685"/>
      <c r="BF338" s="685"/>
      <c r="BG338" s="685"/>
      <c r="BH338" s="685"/>
      <c r="BI338" s="685"/>
      <c r="BJ338" s="685">
        <v>-3.5</v>
      </c>
      <c r="BK338" s="685">
        <v>6.9</v>
      </c>
      <c r="BL338" s="685">
        <v>-4.8</v>
      </c>
      <c r="BM338" s="685">
        <v>7.7</v>
      </c>
      <c r="BN338" s="684">
        <v>176</v>
      </c>
      <c r="BO338" s="831">
        <f t="shared" si="87"/>
        <v>129</v>
      </c>
      <c r="BP338" s="689">
        <v>129</v>
      </c>
      <c r="BQ338" s="685"/>
      <c r="BR338" s="821" t="s">
        <v>455</v>
      </c>
      <c r="BS338" s="685"/>
      <c r="BT338" s="685"/>
      <c r="BU338" s="685"/>
      <c r="BV338" s="685"/>
      <c r="BW338" s="685"/>
      <c r="BX338" s="685"/>
      <c r="BY338" s="685"/>
      <c r="BZ338" s="685"/>
      <c r="CA338" s="685"/>
      <c r="CB338" s="685"/>
      <c r="CC338" s="685"/>
      <c r="CD338" s="685"/>
      <c r="CE338" s="685"/>
      <c r="CF338" s="685"/>
      <c r="CG338" s="685"/>
      <c r="CH338" s="685"/>
      <c r="CI338" s="685"/>
      <c r="CJ338" s="685"/>
      <c r="CK338" s="685"/>
      <c r="CL338" s="685"/>
      <c r="CM338" s="685"/>
      <c r="CN338" s="685"/>
      <c r="CO338" s="685"/>
      <c r="CP338" s="685"/>
      <c r="CQ338" s="685"/>
      <c r="CR338" s="685"/>
      <c r="CS338" s="685"/>
      <c r="CT338" s="684"/>
      <c r="CU338" s="689"/>
      <c r="CV338" s="685"/>
      <c r="CW338" s="689"/>
      <c r="CX338" s="683"/>
      <c r="CY338" s="685"/>
      <c r="CZ338" s="685"/>
      <c r="DA338" s="685"/>
      <c r="DB338" s="685"/>
      <c r="DC338" s="685"/>
      <c r="DD338" s="685"/>
      <c r="DE338" s="685"/>
      <c r="DF338" s="685"/>
      <c r="DG338" s="685"/>
      <c r="DH338" s="685"/>
      <c r="DI338" s="685"/>
      <c r="DJ338" s="685"/>
      <c r="DK338" s="685"/>
      <c r="DL338" s="685"/>
      <c r="DM338" s="685"/>
      <c r="DN338" s="685"/>
      <c r="DO338" s="685"/>
      <c r="DP338" s="685"/>
      <c r="DQ338" s="685"/>
      <c r="DR338" s="685"/>
      <c r="DS338" s="685"/>
      <c r="DT338" s="685"/>
      <c r="DU338" s="685"/>
      <c r="DV338" s="685"/>
      <c r="DW338" s="685"/>
      <c r="DX338" s="685"/>
      <c r="DY338" s="685"/>
      <c r="DZ338" s="685"/>
      <c r="EA338" s="685"/>
      <c r="EB338" s="689"/>
      <c r="EC338" s="685"/>
      <c r="ED338" s="685"/>
      <c r="EE338" s="685"/>
      <c r="EF338" s="685"/>
      <c r="EG338" s="685"/>
      <c r="EH338" s="685"/>
      <c r="EI338" s="685"/>
      <c r="EJ338" s="685"/>
      <c r="EK338" s="685"/>
      <c r="EL338" s="685"/>
      <c r="EM338" s="685"/>
      <c r="EN338" s="685"/>
      <c r="EO338" s="685"/>
      <c r="EP338" s="685"/>
      <c r="EQ338" s="685"/>
      <c r="ER338" s="685"/>
      <c r="ES338" s="685"/>
      <c r="ET338" s="685"/>
      <c r="EU338" s="685"/>
      <c r="EV338" s="685"/>
      <c r="EW338" s="685"/>
      <c r="EX338" s="685"/>
      <c r="EY338" s="685"/>
      <c r="EZ338" s="685"/>
      <c r="FA338" s="685"/>
      <c r="FB338" s="685"/>
      <c r="FC338" s="685"/>
      <c r="FD338" s="685"/>
      <c r="FE338" s="685"/>
      <c r="FF338" s="685"/>
      <c r="FG338" s="685"/>
      <c r="FH338" s="685"/>
      <c r="FI338" s="685"/>
      <c r="FJ338" s="685"/>
      <c r="FK338" s="685"/>
      <c r="FL338" s="685"/>
      <c r="FM338" s="685"/>
      <c r="FN338" s="685"/>
      <c r="FO338" s="685"/>
      <c r="FP338" s="685"/>
      <c r="FQ338" s="685"/>
      <c r="FR338" s="685"/>
      <c r="FS338" s="685"/>
      <c r="FT338" s="685"/>
      <c r="FU338" s="685"/>
      <c r="FV338" s="685"/>
      <c r="FW338" s="685"/>
      <c r="FX338" s="685"/>
      <c r="FY338" s="685"/>
      <c r="FZ338" s="685"/>
      <c r="GA338" s="685"/>
      <c r="GB338" s="685"/>
      <c r="GC338" s="685"/>
      <c r="GD338" s="685"/>
      <c r="GE338" s="685"/>
      <c r="GF338" s="685"/>
      <c r="GG338" s="685"/>
      <c r="GH338" s="685"/>
      <c r="GI338" s="685"/>
      <c r="GJ338" s="685"/>
      <c r="GK338" s="685"/>
      <c r="GL338" s="685"/>
      <c r="GM338" s="685"/>
      <c r="GN338" s="685"/>
      <c r="GO338" s="685"/>
      <c r="GP338" s="685"/>
      <c r="GQ338" s="685"/>
      <c r="GR338" s="685"/>
      <c r="GS338" s="685"/>
      <c r="GT338" s="685"/>
      <c r="GU338" s="685"/>
      <c r="GV338" s="685"/>
      <c r="GW338" s="685"/>
      <c r="GX338" s="685"/>
      <c r="GY338" s="685"/>
      <c r="GZ338" s="685"/>
      <c r="HA338" s="685"/>
      <c r="HB338" s="685"/>
      <c r="HC338" s="685"/>
      <c r="HD338" s="685"/>
      <c r="HE338" s="685"/>
      <c r="HF338" s="685"/>
      <c r="HG338" s="685"/>
      <c r="HH338" s="685"/>
      <c r="HI338" s="685"/>
      <c r="HJ338" s="685"/>
      <c r="HK338" s="685"/>
      <c r="HL338" s="685"/>
      <c r="HM338" s="685"/>
      <c r="HN338" s="685"/>
      <c r="HO338" s="685"/>
      <c r="HP338" s="685"/>
      <c r="HQ338" s="685"/>
      <c r="HR338" s="685"/>
      <c r="HS338" s="685"/>
      <c r="HT338" s="685"/>
      <c r="HU338" s="685"/>
      <c r="HV338" s="685"/>
      <c r="HW338" s="685"/>
      <c r="HX338" s="685"/>
      <c r="HY338" s="685"/>
      <c r="HZ338" s="685"/>
      <c r="IA338" s="685"/>
      <c r="IB338" s="685"/>
      <c r="IC338" s="685"/>
      <c r="ID338" s="685"/>
      <c r="IE338" s="685"/>
      <c r="IF338" s="685"/>
      <c r="IG338" s="685"/>
      <c r="IH338" s="685"/>
      <c r="II338" s="685"/>
      <c r="IJ338" s="685"/>
      <c r="IK338" s="685"/>
      <c r="IL338" s="685"/>
      <c r="IM338" s="685"/>
      <c r="IN338" s="685"/>
      <c r="IO338" s="685"/>
      <c r="IP338" s="685"/>
      <c r="IQ338" s="685"/>
      <c r="IR338" s="685"/>
      <c r="IS338" s="685"/>
      <c r="IT338" s="685"/>
      <c r="IU338" s="685"/>
      <c r="IV338" s="685"/>
      <c r="IW338" s="685"/>
      <c r="IX338" s="685"/>
      <c r="IY338" s="685"/>
      <c r="IZ338" s="685"/>
      <c r="JA338" s="685"/>
      <c r="JB338" s="685"/>
      <c r="JC338" s="685"/>
      <c r="JD338" s="685"/>
      <c r="JE338" s="685"/>
      <c r="JF338" s="685"/>
      <c r="JG338" s="685"/>
      <c r="JH338" s="685"/>
      <c r="JI338" s="685"/>
      <c r="JJ338" s="685"/>
      <c r="JK338" s="685"/>
      <c r="JL338" s="685"/>
      <c r="JM338" s="685"/>
      <c r="JN338" s="685"/>
      <c r="JO338" s="685"/>
      <c r="JP338" s="685"/>
      <c r="JQ338" s="685"/>
      <c r="JR338" s="685"/>
      <c r="JS338" s="685"/>
      <c r="JT338" s="685"/>
      <c r="JU338" s="685"/>
      <c r="JV338" s="685"/>
      <c r="JW338" s="685"/>
      <c r="JX338" s="685"/>
      <c r="JY338" s="685"/>
      <c r="JZ338" s="685"/>
      <c r="KA338" s="685"/>
      <c r="KB338" s="685"/>
      <c r="KC338" s="685"/>
      <c r="KD338" s="685"/>
      <c r="KE338" s="685"/>
      <c r="KF338" s="685"/>
      <c r="KG338" s="685"/>
      <c r="KH338" s="685"/>
      <c r="KI338" s="685"/>
      <c r="KJ338" s="685"/>
      <c r="KK338" s="685"/>
      <c r="KL338" s="685"/>
      <c r="KM338" s="685"/>
      <c r="KN338" s="685"/>
      <c r="KO338" s="685"/>
      <c r="KP338" s="685"/>
      <c r="KQ338" s="685"/>
      <c r="KR338" s="685"/>
      <c r="KS338" s="685"/>
      <c r="KT338" s="685"/>
      <c r="KU338" s="685"/>
      <c r="KV338" s="685"/>
      <c r="KW338" s="685"/>
      <c r="KX338" s="685"/>
      <c r="KY338" s="685"/>
      <c r="KZ338" s="685"/>
      <c r="LA338" s="685"/>
      <c r="LB338" s="685"/>
      <c r="LC338" s="685"/>
      <c r="LD338" s="685"/>
      <c r="LE338" s="685"/>
      <c r="LF338" s="685"/>
      <c r="LG338" s="685"/>
      <c r="LH338" s="685"/>
      <c r="LI338" s="685"/>
      <c r="LJ338" s="685"/>
      <c r="LK338" s="685"/>
      <c r="LL338" s="685"/>
      <c r="LM338" s="685"/>
      <c r="LN338" s="685"/>
      <c r="LO338" s="685"/>
      <c r="LP338" s="685"/>
      <c r="LQ338" s="685"/>
      <c r="LR338" s="685"/>
      <c r="LS338" s="685"/>
      <c r="LT338" s="685"/>
      <c r="LU338" s="685"/>
      <c r="LV338" s="685"/>
      <c r="LW338" s="685"/>
      <c r="LX338" s="685"/>
      <c r="LY338" s="685"/>
      <c r="LZ338" s="685"/>
      <c r="MA338" s="685"/>
      <c r="MB338" s="685"/>
      <c r="MC338" s="685"/>
      <c r="MD338" s="685"/>
      <c r="ME338" s="685"/>
      <c r="MF338" s="685"/>
      <c r="MG338" s="685"/>
      <c r="MH338" s="685"/>
      <c r="MI338" s="685"/>
      <c r="MJ338" s="685"/>
      <c r="MK338" s="685"/>
      <c r="ML338" s="685"/>
      <c r="MM338" s="685"/>
      <c r="MN338" s="685"/>
      <c r="MO338" s="685"/>
      <c r="MP338" s="685"/>
      <c r="MQ338" s="685"/>
      <c r="MR338" s="685"/>
      <c r="MS338" s="685"/>
      <c r="MT338" s="685"/>
      <c r="MU338" s="685"/>
      <c r="MV338" s="685"/>
      <c r="MW338" s="685"/>
      <c r="MX338" s="685"/>
      <c r="MY338" s="685"/>
      <c r="MZ338" s="685"/>
      <c r="NA338" s="685"/>
      <c r="NB338" s="685"/>
      <c r="NC338" s="685"/>
      <c r="ND338" s="685"/>
      <c r="NE338" s="685"/>
      <c r="NF338" s="685"/>
      <c r="NG338" s="685"/>
      <c r="NH338" s="685"/>
      <c r="NI338" s="685"/>
      <c r="NJ338" s="685"/>
      <c r="NK338" s="685"/>
      <c r="NL338" s="685"/>
      <c r="NM338" s="685"/>
      <c r="NN338" s="685"/>
      <c r="NO338" s="685"/>
      <c r="NP338" s="685"/>
      <c r="NQ338" s="685"/>
      <c r="NR338" s="685"/>
      <c r="NS338" s="685"/>
      <c r="NT338" s="685"/>
      <c r="NU338" s="685"/>
      <c r="NV338" s="685"/>
      <c r="NW338" s="685"/>
      <c r="NX338" s="685"/>
      <c r="NY338" s="685"/>
      <c r="NZ338" s="685"/>
      <c r="OA338" s="685"/>
      <c r="OB338" s="685"/>
      <c r="OC338" s="685"/>
      <c r="OD338" s="685"/>
      <c r="OE338" s="685"/>
      <c r="OF338" s="685"/>
      <c r="OG338" s="685"/>
      <c r="OH338" s="685"/>
      <c r="OI338" s="685"/>
      <c r="OJ338" s="685"/>
      <c r="OK338" s="685"/>
      <c r="OL338" s="685"/>
      <c r="OM338" s="685"/>
      <c r="ON338" s="685"/>
      <c r="OO338" s="685"/>
      <c r="OP338" s="685"/>
      <c r="OQ338" s="685"/>
      <c r="OR338" s="685"/>
      <c r="OS338" s="685"/>
      <c r="OT338" s="685"/>
      <c r="OU338" s="685"/>
      <c r="OV338" s="685"/>
      <c r="OW338" s="687"/>
      <c r="OX338" s="687"/>
      <c r="OY338" s="685"/>
      <c r="OZ338" s="685"/>
      <c r="PA338" s="685"/>
      <c r="PB338" s="685"/>
      <c r="PC338" s="685"/>
      <c r="PD338" s="685"/>
      <c r="PE338" s="685"/>
      <c r="PF338" s="685"/>
      <c r="PG338" s="685"/>
      <c r="PH338" s="685"/>
      <c r="PI338" s="685"/>
      <c r="PJ338" s="685"/>
      <c r="PK338" s="685"/>
      <c r="PL338" s="685"/>
      <c r="PM338" s="685"/>
      <c r="PN338" s="685"/>
      <c r="PO338" s="685"/>
      <c r="PP338" s="685"/>
      <c r="PQ338" s="685"/>
      <c r="PR338" s="685"/>
      <c r="PS338" s="685"/>
      <c r="PT338" s="685"/>
      <c r="PU338" s="685"/>
      <c r="PV338" s="685"/>
      <c r="PW338" s="685"/>
      <c r="PX338" s="685"/>
      <c r="PY338" s="685"/>
      <c r="PZ338" s="685"/>
      <c r="QA338" s="685"/>
      <c r="QB338" s="685"/>
      <c r="QC338" s="685"/>
      <c r="QD338" s="685"/>
      <c r="QE338" s="685"/>
      <c r="QF338" s="685"/>
      <c r="QG338" s="685"/>
      <c r="QH338" s="685"/>
      <c r="QI338" s="685"/>
      <c r="QJ338" s="685"/>
      <c r="QK338" s="685"/>
      <c r="QL338" s="685"/>
      <c r="QM338" s="685"/>
      <c r="QN338" s="685"/>
      <c r="QO338" s="685"/>
      <c r="QP338" s="685"/>
      <c r="QQ338" s="685"/>
      <c r="QR338" s="685"/>
      <c r="QS338" s="685"/>
      <c r="QT338" s="685"/>
      <c r="QU338" s="685"/>
      <c r="QV338" s="685"/>
      <c r="QW338" s="685"/>
      <c r="QX338" s="685"/>
      <c r="QY338" s="685"/>
      <c r="QZ338" s="685"/>
      <c r="RA338" s="685"/>
      <c r="RB338" s="685"/>
      <c r="RC338" s="685"/>
      <c r="RD338" s="685"/>
      <c r="RE338" s="685"/>
      <c r="RF338" s="685"/>
      <c r="RG338" s="685"/>
      <c r="RH338" s="685"/>
      <c r="RI338" s="685"/>
      <c r="RJ338" s="685"/>
      <c r="RK338" s="685"/>
      <c r="RL338" s="685"/>
      <c r="RM338" s="685"/>
      <c r="RN338" s="685"/>
      <c r="RO338" s="685"/>
      <c r="RP338" s="685"/>
      <c r="RQ338" s="685"/>
      <c r="RR338" s="685"/>
      <c r="RS338" s="685"/>
      <c r="RT338" s="685"/>
      <c r="RU338" s="685"/>
      <c r="RV338" s="685"/>
      <c r="RW338" s="685"/>
      <c r="RX338" s="685"/>
      <c r="RY338" s="685"/>
      <c r="RZ338" s="685"/>
      <c r="SA338" s="685"/>
      <c r="SB338" s="685"/>
      <c r="SC338" s="685"/>
      <c r="SD338" s="685"/>
      <c r="SE338" s="685"/>
      <c r="SF338" s="685"/>
      <c r="SG338" s="685"/>
      <c r="SH338" s="685"/>
      <c r="SI338" s="685"/>
      <c r="SJ338" s="685"/>
      <c r="SK338" s="685"/>
      <c r="SL338" s="685"/>
      <c r="SM338" s="685"/>
      <c r="SN338" s="685"/>
      <c r="SO338" s="685"/>
      <c r="SP338" s="685"/>
      <c r="SQ338" s="685"/>
      <c r="SR338" s="685"/>
      <c r="SS338" s="685"/>
      <c r="ST338" s="685"/>
      <c r="SU338" s="685"/>
      <c r="SV338" s="685"/>
      <c r="SW338" s="685"/>
      <c r="SX338" s="685"/>
      <c r="SY338" s="685"/>
      <c r="SZ338" s="685"/>
      <c r="TA338" s="685"/>
      <c r="TB338" s="685"/>
      <c r="TC338" s="685"/>
      <c r="TD338" s="685"/>
      <c r="TE338" s="685"/>
      <c r="TF338" s="685"/>
      <c r="TG338" s="685"/>
      <c r="TH338" s="685"/>
      <c r="TI338" s="685"/>
      <c r="TJ338" s="685"/>
      <c r="TK338" s="685"/>
      <c r="TL338" s="685"/>
      <c r="TM338" s="685"/>
      <c r="TN338" s="685"/>
      <c r="TO338" s="685"/>
      <c r="TP338" s="685"/>
      <c r="TQ338" s="685"/>
      <c r="TR338" s="685"/>
      <c r="TS338" s="685"/>
      <c r="TT338" s="685"/>
      <c r="TU338" s="685"/>
      <c r="TV338" s="685"/>
      <c r="TW338" s="685"/>
      <c r="TX338" s="685"/>
      <c r="TY338" s="685"/>
      <c r="TZ338" s="685"/>
      <c r="UA338" s="685"/>
      <c r="UB338" s="685"/>
      <c r="UC338" s="685"/>
      <c r="UD338" s="685"/>
      <c r="UE338" s="685"/>
      <c r="UF338" s="685"/>
      <c r="UG338" s="685"/>
      <c r="UH338" s="685"/>
      <c r="UI338" s="685"/>
      <c r="UJ338" s="685"/>
      <c r="UK338" s="685"/>
      <c r="UL338" s="685"/>
      <c r="UM338" s="685"/>
      <c r="UN338" s="685"/>
      <c r="UO338" s="685"/>
      <c r="UP338" s="685"/>
      <c r="UQ338" s="685"/>
      <c r="UR338" s="685"/>
      <c r="US338" s="685"/>
      <c r="UT338" s="685"/>
      <c r="UU338" s="685"/>
      <c r="UV338" s="685"/>
      <c r="UW338" s="685"/>
      <c r="UX338" s="685"/>
      <c r="UY338" s="685"/>
      <c r="UZ338" s="685"/>
      <c r="VA338" s="685"/>
      <c r="VB338" s="685"/>
      <c r="VC338" s="685"/>
      <c r="VD338" s="685"/>
      <c r="VE338" s="685"/>
      <c r="VF338" s="685"/>
      <c r="VG338" s="685"/>
      <c r="VH338" s="685"/>
      <c r="VI338" s="685"/>
      <c r="VJ338" s="685"/>
      <c r="VK338" s="685"/>
      <c r="VL338" s="685"/>
      <c r="VM338" s="685"/>
      <c r="VN338" s="685"/>
      <c r="VO338" s="685"/>
      <c r="VP338" s="685"/>
      <c r="VQ338" s="685"/>
      <c r="VR338" s="685"/>
      <c r="VS338" s="685"/>
      <c r="VT338" s="685"/>
      <c r="VU338" s="685"/>
      <c r="VV338" s="685"/>
      <c r="VW338" s="685"/>
      <c r="VX338" s="685"/>
      <c r="VY338" s="685"/>
      <c r="VZ338" s="685"/>
      <c r="WA338" s="685"/>
      <c r="WB338" s="685"/>
      <c r="WC338" s="685"/>
      <c r="WD338" s="685"/>
      <c r="WE338" s="685"/>
      <c r="WF338" s="685"/>
      <c r="WG338" s="685"/>
      <c r="WH338" s="685"/>
      <c r="WI338" s="685"/>
      <c r="WJ338" s="685"/>
      <c r="WK338" s="685"/>
      <c r="WL338" s="685"/>
      <c r="WM338" s="685"/>
      <c r="WN338" s="685"/>
      <c r="WO338" s="685"/>
      <c r="WP338" s="685"/>
      <c r="WQ338" s="685"/>
      <c r="WR338" s="685"/>
      <c r="WS338" s="685"/>
      <c r="WT338" s="685"/>
      <c r="WU338" s="685"/>
      <c r="WV338" s="685"/>
      <c r="WW338" s="685"/>
      <c r="WX338" s="685"/>
      <c r="WY338" s="685"/>
      <c r="WZ338" s="685"/>
      <c r="XA338" s="685"/>
      <c r="XB338" s="685"/>
      <c r="XC338" s="685"/>
      <c r="XD338" s="685"/>
      <c r="XE338" s="685"/>
      <c r="XF338" s="685"/>
      <c r="XG338" s="685"/>
      <c r="XH338" s="685"/>
      <c r="XI338" s="685"/>
      <c r="XJ338" s="685"/>
      <c r="XK338" s="685"/>
      <c r="XL338" s="685"/>
      <c r="XM338" s="685"/>
      <c r="XN338" s="685"/>
      <c r="XO338" s="685"/>
      <c r="XP338" s="685"/>
      <c r="XQ338" s="685"/>
      <c r="XR338" s="685"/>
      <c r="XS338" s="685"/>
      <c r="XT338" s="685"/>
      <c r="XU338" s="685"/>
      <c r="XV338" s="685"/>
      <c r="XW338" s="685"/>
      <c r="XX338" s="685"/>
      <c r="XY338" s="685"/>
      <c r="XZ338" s="685"/>
      <c r="YA338" s="685"/>
      <c r="YB338" s="685"/>
      <c r="YC338" s="685"/>
      <c r="YD338" s="685"/>
      <c r="YE338" s="685"/>
      <c r="YF338" s="685"/>
      <c r="YG338" s="685"/>
      <c r="YH338" s="685"/>
      <c r="YI338" s="685"/>
      <c r="YJ338" s="685"/>
      <c r="YK338" s="685"/>
      <c r="YL338" s="685"/>
      <c r="YM338" s="685"/>
      <c r="YN338" s="685"/>
      <c r="YO338" s="685"/>
      <c r="YP338" s="685"/>
      <c r="YQ338" s="685"/>
      <c r="YR338" s="685"/>
      <c r="YS338" s="685"/>
      <c r="YT338" s="685"/>
      <c r="YU338" s="685"/>
      <c r="YV338" s="685"/>
      <c r="YW338" s="685"/>
      <c r="YX338" s="685"/>
      <c r="YY338" s="685"/>
      <c r="YZ338" s="685"/>
      <c r="ZA338" s="685"/>
      <c r="ZB338" s="685"/>
      <c r="ZC338" s="685"/>
      <c r="ZD338" s="685"/>
      <c r="ZE338" s="685"/>
      <c r="ZF338" s="685"/>
      <c r="ZG338" s="685"/>
      <c r="ZH338" s="685"/>
      <c r="ZI338" s="685"/>
      <c r="ZJ338" s="685"/>
      <c r="ZK338" s="685"/>
      <c r="ZL338" s="685"/>
      <c r="ZM338" s="685"/>
      <c r="ZN338" s="685"/>
      <c r="ZO338" s="685"/>
      <c r="ZP338" s="685"/>
      <c r="ZQ338" s="685"/>
      <c r="ZR338" s="685"/>
      <c r="ZS338" s="685"/>
      <c r="ZT338" s="685"/>
      <c r="ZU338" s="685"/>
      <c r="ZV338" s="685"/>
      <c r="ZW338" s="685"/>
      <c r="ZX338" s="685"/>
      <c r="ZY338" s="685"/>
      <c r="ZZ338" s="685"/>
      <c r="AAA338" s="685"/>
      <c r="AAB338" s="685"/>
      <c r="AAC338" s="685"/>
      <c r="AAD338" s="685"/>
      <c r="AAE338" s="685"/>
      <c r="AAF338" s="685"/>
      <c r="AAG338" s="685"/>
      <c r="AAH338" s="685"/>
      <c r="AAI338" s="685"/>
      <c r="AAJ338" s="685"/>
      <c r="AAK338" s="685"/>
      <c r="AAL338" s="685"/>
      <c r="AAM338" s="685"/>
      <c r="AAN338" s="685"/>
      <c r="AAO338" s="685"/>
      <c r="AAP338" s="685"/>
      <c r="AAQ338" s="685"/>
      <c r="AAR338" s="685"/>
      <c r="AAS338" s="685"/>
      <c r="AAT338" s="685"/>
      <c r="AAU338" s="685"/>
      <c r="AAV338" s="685"/>
      <c r="AAW338" s="685"/>
      <c r="AAX338" s="685"/>
      <c r="AAY338" s="685"/>
      <c r="AAZ338" s="685"/>
      <c r="ABA338" s="685"/>
      <c r="ABB338" s="685"/>
      <c r="ABC338" s="685"/>
      <c r="ABD338" s="685"/>
      <c r="ABE338" s="685"/>
      <c r="ABF338" s="685"/>
      <c r="ABG338" s="685"/>
      <c r="ABH338" s="685"/>
      <c r="ABI338" s="685"/>
      <c r="ABJ338" s="685"/>
      <c r="ABK338" s="685"/>
      <c r="ABL338" s="685"/>
      <c r="ABM338" s="685"/>
      <c r="ABN338" s="685"/>
      <c r="ABO338" s="685"/>
      <c r="ABP338" s="685"/>
      <c r="ABQ338" s="685"/>
      <c r="ABR338" s="685"/>
      <c r="ABS338" s="685"/>
      <c r="ABT338" s="685"/>
      <c r="ABU338" s="685"/>
      <c r="ABV338" s="685"/>
      <c r="ABW338" s="685"/>
      <c r="ABX338" s="685"/>
      <c r="ABY338" s="685"/>
      <c r="ABZ338" s="685"/>
      <c r="ACA338" s="685"/>
      <c r="ACB338" s="685"/>
      <c r="ACC338" s="685"/>
      <c r="ACD338" s="685"/>
      <c r="ACE338" s="685"/>
      <c r="ACF338" s="685"/>
      <c r="ACG338" s="685"/>
      <c r="ACH338" s="685"/>
      <c r="ACI338" s="685"/>
      <c r="ACJ338" s="685"/>
      <c r="ACK338" s="685"/>
      <c r="ACL338" s="685"/>
      <c r="ACM338" s="685"/>
      <c r="ACN338" s="685"/>
      <c r="ACO338" s="685"/>
      <c r="ACP338" s="685"/>
      <c r="ACQ338" s="685"/>
      <c r="ACR338" s="685"/>
      <c r="ACS338" s="685"/>
      <c r="ACT338" s="685"/>
      <c r="ACU338" s="685"/>
      <c r="ACV338" s="685"/>
      <c r="ACW338" s="685"/>
      <c r="ACX338" s="685"/>
      <c r="ACY338" s="685"/>
      <c r="ACZ338" s="685"/>
      <c r="ADA338" s="685"/>
      <c r="ADB338" s="685"/>
      <c r="ADC338" s="685"/>
      <c r="ADD338" s="685"/>
      <c r="ADE338" s="685"/>
      <c r="ADF338" s="685"/>
      <c r="ADG338" s="685"/>
      <c r="ADH338" s="685"/>
      <c r="ADI338" s="685"/>
      <c r="ADJ338" s="685"/>
      <c r="ADK338" s="685"/>
      <c r="ADL338" s="685"/>
      <c r="ADM338" s="685"/>
      <c r="ADN338" s="685"/>
      <c r="ADO338" s="685"/>
      <c r="ADP338" s="685"/>
      <c r="ADQ338" s="685"/>
      <c r="ADR338" s="685"/>
      <c r="ADS338" s="685"/>
      <c r="ADT338" s="685"/>
      <c r="ADU338" s="685"/>
      <c r="ADV338" s="685"/>
      <c r="ADW338" s="685"/>
      <c r="ADX338" s="685"/>
      <c r="ADY338" s="685"/>
      <c r="ADZ338" s="685"/>
      <c r="AEA338" s="685"/>
      <c r="AEB338" s="685"/>
      <c r="AEC338" s="685"/>
      <c r="AED338" s="685"/>
      <c r="AEE338" s="685"/>
      <c r="AEF338" s="685"/>
      <c r="AEG338" s="685"/>
      <c r="AEH338" s="685"/>
      <c r="AEI338" s="685"/>
      <c r="AEJ338" s="685"/>
      <c r="AEK338" s="685"/>
      <c r="AEL338" s="685"/>
      <c r="AEM338" s="685"/>
      <c r="AEN338" s="685"/>
      <c r="AEO338" s="685"/>
      <c r="AEP338" s="685"/>
      <c r="AEQ338" s="685"/>
      <c r="AER338" s="685"/>
      <c r="AES338" s="685"/>
      <c r="AET338" s="685"/>
      <c r="AEU338" s="685"/>
      <c r="AEV338" s="685"/>
      <c r="AEW338" s="685"/>
      <c r="AEX338" s="685"/>
      <c r="AEY338" s="685"/>
      <c r="AEZ338" s="685"/>
      <c r="AFA338" s="685"/>
      <c r="AFB338" s="685"/>
      <c r="AFC338" s="685"/>
      <c r="AFD338" s="685"/>
      <c r="AFE338" s="685"/>
      <c r="AFF338" s="685"/>
      <c r="AFG338" s="685"/>
      <c r="AFH338" s="685"/>
      <c r="AFI338" s="685"/>
      <c r="AFJ338" s="685"/>
      <c r="AFK338" s="685"/>
      <c r="AFL338" s="685"/>
      <c r="AFM338" s="685"/>
      <c r="AFN338" s="685"/>
      <c r="AFO338" s="685"/>
      <c r="AFP338" s="685"/>
      <c r="AFQ338" s="685"/>
      <c r="AFR338" s="685"/>
      <c r="AFS338" s="685"/>
      <c r="AFT338" s="685"/>
    </row>
    <row r="339" spans="1:852" s="701" customFormat="1">
      <c r="A339" s="713" t="s">
        <v>9589</v>
      </c>
      <c r="B339" s="838" t="s">
        <v>10774</v>
      </c>
      <c r="C339" s="840" t="str">
        <f>IF(Severity!F339&gt;=0.5,"YES","NO")</f>
        <v>NO</v>
      </c>
      <c r="D339" s="840" t="str">
        <f>IF(Severity!G339&gt;=0.5,"YES","NO")</f>
        <v>YES</v>
      </c>
      <c r="E339" s="710">
        <v>8</v>
      </c>
      <c r="F339" s="714">
        <v>2</v>
      </c>
      <c r="G339" s="715" t="s">
        <v>9479</v>
      </c>
      <c r="H339" s="714" t="s">
        <v>749</v>
      </c>
      <c r="I339" s="714" t="s">
        <v>455</v>
      </c>
      <c r="J339" s="714">
        <v>4</v>
      </c>
      <c r="K339" s="714" t="s">
        <v>455</v>
      </c>
      <c r="L339" s="710"/>
      <c r="M339" s="714"/>
      <c r="N339" s="714"/>
      <c r="O339" s="714" t="s">
        <v>455</v>
      </c>
      <c r="P339" s="714"/>
      <c r="Q339" s="714"/>
      <c r="R339" s="714"/>
      <c r="S339" s="714" t="s">
        <v>235</v>
      </c>
      <c r="T339" s="710">
        <v>9</v>
      </c>
      <c r="U339" s="710">
        <v>12.53</v>
      </c>
      <c r="V339" s="710">
        <v>4.43</v>
      </c>
      <c r="W339" s="710"/>
      <c r="X339" s="710"/>
      <c r="Y339" s="710">
        <v>5.83</v>
      </c>
      <c r="Z339" s="710">
        <v>3.85</v>
      </c>
      <c r="AA339" s="710"/>
      <c r="AB339" s="710"/>
      <c r="AC339" s="710"/>
      <c r="AD339" s="710"/>
      <c r="AE339" s="710"/>
      <c r="AF339" s="710"/>
      <c r="AG339" s="710"/>
      <c r="AH339" s="710"/>
      <c r="AI339" s="710">
        <v>40</v>
      </c>
      <c r="AJ339" s="838">
        <f t="shared" si="88"/>
        <v>36</v>
      </c>
      <c r="AK339" s="709" t="s">
        <v>455</v>
      </c>
      <c r="AL339" s="715" t="s">
        <v>9591</v>
      </c>
      <c r="AM339" s="714" t="s">
        <v>749</v>
      </c>
      <c r="AN339" s="715" t="s">
        <v>455</v>
      </c>
      <c r="AO339" s="710">
        <v>5</v>
      </c>
      <c r="AP339" s="709" t="s">
        <v>455</v>
      </c>
      <c r="AQ339" s="709"/>
      <c r="AR339" s="710"/>
      <c r="AS339" s="710"/>
      <c r="AT339" s="709" t="s">
        <v>455</v>
      </c>
      <c r="AU339" s="709"/>
      <c r="AV339" s="709"/>
      <c r="AW339" s="709"/>
      <c r="AX339" s="709" t="s">
        <v>235</v>
      </c>
      <c r="AY339" s="710">
        <v>9</v>
      </c>
      <c r="AZ339" s="710">
        <v>13.22</v>
      </c>
      <c r="BA339" s="710">
        <v>4.8099999999999996</v>
      </c>
      <c r="BB339" s="710"/>
      <c r="BC339" s="710"/>
      <c r="BD339" s="710">
        <v>7.19</v>
      </c>
      <c r="BE339" s="710">
        <v>5.84</v>
      </c>
      <c r="BF339" s="710"/>
      <c r="BG339" s="710"/>
      <c r="BH339" s="710"/>
      <c r="BI339" s="710"/>
      <c r="BJ339" s="710"/>
      <c r="BK339" s="710"/>
      <c r="BL339" s="710"/>
      <c r="BM339" s="710"/>
      <c r="BN339" s="710">
        <v>41</v>
      </c>
      <c r="BO339" s="831">
        <f t="shared" si="87"/>
        <v>36</v>
      </c>
      <c r="BP339" s="714" t="s">
        <v>455</v>
      </c>
      <c r="BQ339" s="710"/>
      <c r="BR339" s="821" t="s">
        <v>455</v>
      </c>
      <c r="BS339" s="710"/>
      <c r="BT339" s="710"/>
      <c r="BU339" s="710"/>
      <c r="BV339" s="710"/>
      <c r="BW339" s="710"/>
      <c r="BX339" s="710"/>
      <c r="BY339" s="710"/>
      <c r="BZ339" s="710"/>
      <c r="CA339" s="710"/>
      <c r="CB339" s="710"/>
      <c r="CC339" s="710"/>
      <c r="CD339" s="710"/>
      <c r="CE339" s="710"/>
      <c r="CF339" s="710"/>
      <c r="CG339" s="710"/>
      <c r="CH339" s="710"/>
      <c r="CI339" s="710"/>
      <c r="CJ339" s="710"/>
      <c r="CK339" s="710"/>
      <c r="CL339" s="710"/>
      <c r="CM339" s="710"/>
      <c r="CN339" s="710"/>
      <c r="CO339" s="710"/>
      <c r="CP339" s="710"/>
      <c r="CQ339" s="710"/>
      <c r="CR339" s="710"/>
      <c r="CS339" s="710"/>
      <c r="CT339" s="709"/>
      <c r="CU339" s="714"/>
      <c r="CV339" s="710"/>
      <c r="CW339" s="714"/>
      <c r="CX339" s="708"/>
      <c r="CY339" s="710"/>
      <c r="CZ339" s="710"/>
      <c r="DA339" s="710"/>
      <c r="DB339" s="710"/>
      <c r="DC339" s="710"/>
      <c r="DD339" s="710"/>
      <c r="DE339" s="710"/>
      <c r="DF339" s="710"/>
      <c r="DG339" s="710"/>
      <c r="DH339" s="710"/>
      <c r="DI339" s="710"/>
      <c r="DJ339" s="710"/>
      <c r="DK339" s="710"/>
      <c r="DL339" s="710"/>
      <c r="DM339" s="710"/>
      <c r="DN339" s="710"/>
      <c r="DO339" s="710"/>
      <c r="DP339" s="710"/>
      <c r="DQ339" s="710"/>
      <c r="DR339" s="710"/>
      <c r="DS339" s="710"/>
      <c r="DT339" s="710"/>
      <c r="DU339" s="710"/>
      <c r="DV339" s="710"/>
      <c r="DW339" s="710"/>
      <c r="DX339" s="710"/>
      <c r="DY339" s="710"/>
      <c r="DZ339" s="710"/>
      <c r="EA339" s="710"/>
      <c r="EB339" s="714"/>
      <c r="EC339" s="710"/>
      <c r="ED339" s="710"/>
      <c r="EE339" s="710"/>
      <c r="EF339" s="710"/>
      <c r="EG339" s="710"/>
      <c r="EH339" s="710"/>
      <c r="EI339" s="710"/>
      <c r="EJ339" s="710"/>
      <c r="EK339" s="710"/>
      <c r="EL339" s="710"/>
      <c r="EM339" s="710"/>
      <c r="EN339" s="710"/>
      <c r="EO339" s="710"/>
      <c r="EP339" s="710"/>
      <c r="EQ339" s="710"/>
      <c r="ER339" s="710"/>
      <c r="ES339" s="710"/>
      <c r="ET339" s="710"/>
      <c r="EU339" s="710"/>
      <c r="EV339" s="710"/>
      <c r="EW339" s="710"/>
      <c r="EX339" s="710"/>
      <c r="EY339" s="710"/>
      <c r="EZ339" s="710"/>
      <c r="FA339" s="710"/>
      <c r="FB339" s="710"/>
      <c r="FC339" s="710"/>
      <c r="FD339" s="710"/>
      <c r="FE339" s="710"/>
      <c r="FF339" s="710"/>
      <c r="FG339" s="710"/>
      <c r="FH339" s="710"/>
      <c r="FI339" s="710"/>
      <c r="FJ339" s="710"/>
      <c r="FK339" s="710"/>
      <c r="FL339" s="710"/>
      <c r="FM339" s="710"/>
      <c r="FN339" s="710"/>
      <c r="FO339" s="710"/>
      <c r="FP339" s="710"/>
      <c r="FQ339" s="710"/>
      <c r="FR339" s="710"/>
      <c r="FS339" s="710"/>
      <c r="FT339" s="710"/>
      <c r="FU339" s="710"/>
      <c r="FV339" s="710"/>
      <c r="FW339" s="710"/>
      <c r="FX339" s="710"/>
      <c r="FY339" s="710"/>
      <c r="FZ339" s="710"/>
      <c r="GA339" s="710"/>
      <c r="GB339" s="710"/>
      <c r="GC339" s="710"/>
      <c r="GD339" s="710"/>
      <c r="GE339" s="710"/>
      <c r="GF339" s="710"/>
      <c r="GG339" s="710"/>
      <c r="GH339" s="710"/>
      <c r="GI339" s="710"/>
      <c r="GJ339" s="710"/>
      <c r="GK339" s="710"/>
      <c r="GL339" s="710"/>
      <c r="GM339" s="710"/>
      <c r="GN339" s="710"/>
      <c r="GO339" s="710"/>
      <c r="GP339" s="710"/>
      <c r="GQ339" s="710"/>
      <c r="GR339" s="710"/>
      <c r="GS339" s="710"/>
      <c r="GT339" s="710"/>
      <c r="GU339" s="710"/>
      <c r="GV339" s="710"/>
      <c r="GW339" s="710"/>
      <c r="GX339" s="710"/>
      <c r="GY339" s="710"/>
      <c r="GZ339" s="710"/>
      <c r="HA339" s="710"/>
      <c r="HB339" s="710"/>
      <c r="HC339" s="710"/>
      <c r="HD339" s="710"/>
      <c r="HE339" s="710"/>
      <c r="HF339" s="710"/>
      <c r="HG339" s="710"/>
      <c r="HH339" s="710"/>
      <c r="HI339" s="710"/>
      <c r="HJ339" s="710"/>
      <c r="HK339" s="710"/>
      <c r="HL339" s="710"/>
      <c r="HM339" s="710"/>
      <c r="HN339" s="710"/>
      <c r="HO339" s="710"/>
      <c r="HP339" s="710"/>
      <c r="HQ339" s="710"/>
      <c r="HR339" s="710"/>
      <c r="HS339" s="710"/>
      <c r="HT339" s="710"/>
      <c r="HU339" s="710"/>
      <c r="HV339" s="710"/>
      <c r="HW339" s="710"/>
      <c r="HX339" s="710"/>
      <c r="HY339" s="710"/>
      <c r="HZ339" s="710"/>
      <c r="IA339" s="710"/>
      <c r="IB339" s="710"/>
      <c r="IC339" s="710"/>
      <c r="ID339" s="710"/>
      <c r="IE339" s="710"/>
      <c r="IF339" s="710"/>
      <c r="IG339" s="710"/>
      <c r="IH339" s="710"/>
      <c r="II339" s="710"/>
      <c r="IJ339" s="710"/>
      <c r="IK339" s="710"/>
      <c r="IL339" s="710"/>
      <c r="IM339" s="710"/>
      <c r="IN339" s="710"/>
      <c r="IO339" s="710"/>
      <c r="IP339" s="710"/>
      <c r="IQ339" s="710"/>
      <c r="IR339" s="710"/>
      <c r="IS339" s="710"/>
      <c r="IT339" s="710"/>
      <c r="IU339" s="710"/>
      <c r="IV339" s="710"/>
      <c r="IW339" s="710"/>
      <c r="IX339" s="710"/>
      <c r="IY339" s="710"/>
      <c r="IZ339" s="710"/>
      <c r="JA339" s="710"/>
      <c r="JB339" s="710"/>
      <c r="JC339" s="710"/>
      <c r="JD339" s="710"/>
      <c r="JE339" s="710"/>
      <c r="JF339" s="710"/>
      <c r="JG339" s="710"/>
      <c r="JH339" s="710"/>
      <c r="JI339" s="710"/>
      <c r="JJ339" s="710"/>
      <c r="JK339" s="710"/>
      <c r="JL339" s="710"/>
      <c r="JM339" s="710"/>
      <c r="JN339" s="710"/>
      <c r="JO339" s="710"/>
      <c r="JP339" s="710"/>
      <c r="JQ339" s="710"/>
      <c r="JR339" s="710"/>
      <c r="JS339" s="710"/>
      <c r="JT339" s="710"/>
      <c r="JU339" s="710"/>
      <c r="JV339" s="710"/>
      <c r="JW339" s="710"/>
      <c r="JX339" s="710"/>
      <c r="JY339" s="710"/>
      <c r="JZ339" s="710"/>
      <c r="KA339" s="710"/>
      <c r="KB339" s="710"/>
      <c r="KC339" s="710"/>
      <c r="KD339" s="710"/>
      <c r="KE339" s="710"/>
      <c r="KF339" s="710"/>
      <c r="KG339" s="710"/>
      <c r="KH339" s="710"/>
      <c r="KI339" s="710"/>
      <c r="KJ339" s="710"/>
      <c r="KK339" s="710"/>
      <c r="KL339" s="710"/>
      <c r="KM339" s="710"/>
      <c r="KN339" s="710"/>
      <c r="KO339" s="710"/>
      <c r="KP339" s="710"/>
      <c r="KQ339" s="710"/>
      <c r="KR339" s="710"/>
      <c r="KS339" s="710"/>
      <c r="KT339" s="710"/>
      <c r="KU339" s="710"/>
      <c r="KV339" s="710"/>
      <c r="KW339" s="710"/>
      <c r="KX339" s="710"/>
      <c r="KY339" s="710"/>
      <c r="KZ339" s="710"/>
      <c r="LA339" s="710"/>
      <c r="LB339" s="710"/>
      <c r="LC339" s="710"/>
      <c r="LD339" s="710"/>
      <c r="LE339" s="710"/>
      <c r="LF339" s="710"/>
      <c r="LG339" s="710"/>
      <c r="LH339" s="710"/>
      <c r="LI339" s="710"/>
      <c r="LJ339" s="710"/>
      <c r="LK339" s="710"/>
      <c r="LL339" s="710"/>
      <c r="LM339" s="710"/>
      <c r="LN339" s="710"/>
      <c r="LO339" s="710"/>
      <c r="LP339" s="710"/>
      <c r="LQ339" s="710"/>
      <c r="LR339" s="710"/>
      <c r="LS339" s="710"/>
      <c r="LT339" s="710"/>
      <c r="LU339" s="710"/>
      <c r="LV339" s="710"/>
      <c r="LW339" s="710"/>
      <c r="LX339" s="710"/>
      <c r="LY339" s="710"/>
      <c r="LZ339" s="710"/>
      <c r="MA339" s="710"/>
      <c r="MB339" s="710"/>
      <c r="MC339" s="710"/>
      <c r="MD339" s="710"/>
      <c r="ME339" s="710"/>
      <c r="MF339" s="710"/>
      <c r="MG339" s="710"/>
      <c r="MH339" s="710"/>
      <c r="MI339" s="710"/>
      <c r="MJ339" s="710"/>
      <c r="MK339" s="710"/>
      <c r="ML339" s="710"/>
      <c r="MM339" s="710"/>
      <c r="MN339" s="710"/>
      <c r="MO339" s="710"/>
      <c r="MP339" s="710"/>
      <c r="MQ339" s="710"/>
      <c r="MR339" s="710"/>
      <c r="MS339" s="710"/>
      <c r="MT339" s="710"/>
      <c r="MU339" s="710"/>
      <c r="MV339" s="710"/>
      <c r="MW339" s="710"/>
      <c r="MX339" s="710"/>
      <c r="MY339" s="710"/>
      <c r="MZ339" s="710"/>
      <c r="NA339" s="710"/>
      <c r="NB339" s="710"/>
      <c r="NC339" s="710"/>
      <c r="ND339" s="710"/>
      <c r="NE339" s="710"/>
      <c r="NF339" s="710"/>
      <c r="NG339" s="710"/>
      <c r="NH339" s="710"/>
      <c r="NI339" s="710"/>
      <c r="NJ339" s="710"/>
      <c r="NK339" s="710"/>
      <c r="NL339" s="710"/>
      <c r="NM339" s="710"/>
      <c r="NN339" s="710"/>
      <c r="NO339" s="710"/>
      <c r="NP339" s="710"/>
      <c r="NQ339" s="710"/>
      <c r="NR339" s="710"/>
      <c r="NS339" s="710"/>
      <c r="NT339" s="710"/>
      <c r="NU339" s="710"/>
      <c r="NV339" s="710"/>
      <c r="NW339" s="710"/>
      <c r="NX339" s="710"/>
      <c r="NY339" s="710"/>
      <c r="NZ339" s="710"/>
      <c r="OA339" s="710"/>
      <c r="OB339" s="710"/>
      <c r="OC339" s="710"/>
      <c r="OD339" s="710"/>
      <c r="OE339" s="710"/>
      <c r="OF339" s="710"/>
      <c r="OG339" s="710"/>
      <c r="OH339" s="710"/>
      <c r="OI339" s="710"/>
      <c r="OJ339" s="710"/>
      <c r="OK339" s="710"/>
      <c r="OL339" s="710"/>
      <c r="OM339" s="710"/>
      <c r="ON339" s="710"/>
      <c r="OO339" s="710"/>
      <c r="OP339" s="710"/>
      <c r="OQ339" s="710"/>
      <c r="OR339" s="710"/>
      <c r="OS339" s="710"/>
      <c r="OT339" s="710"/>
      <c r="OU339" s="710"/>
      <c r="OV339" s="710"/>
      <c r="OW339" s="712"/>
      <c r="OX339" s="712"/>
      <c r="OY339" s="710"/>
      <c r="OZ339" s="710"/>
      <c r="PA339" s="710"/>
      <c r="PB339" s="710"/>
      <c r="PC339" s="710"/>
      <c r="PD339" s="710"/>
      <c r="PE339" s="710"/>
      <c r="PF339" s="710"/>
      <c r="PG339" s="710"/>
      <c r="PH339" s="710"/>
      <c r="PI339" s="710"/>
      <c r="PJ339" s="710"/>
      <c r="PK339" s="710"/>
      <c r="PL339" s="710"/>
      <c r="PM339" s="710"/>
      <c r="PN339" s="710"/>
      <c r="PO339" s="710"/>
      <c r="PP339" s="710"/>
      <c r="PQ339" s="710"/>
      <c r="PR339" s="710"/>
      <c r="PS339" s="710"/>
      <c r="PT339" s="710"/>
      <c r="PU339" s="710"/>
      <c r="PV339" s="710"/>
      <c r="PW339" s="710"/>
      <c r="PX339" s="710"/>
      <c r="PY339" s="710"/>
      <c r="PZ339" s="710"/>
      <c r="QA339" s="710"/>
      <c r="QB339" s="710"/>
      <c r="QC339" s="710"/>
      <c r="QD339" s="710"/>
      <c r="QE339" s="710"/>
      <c r="QF339" s="710"/>
      <c r="QG339" s="710"/>
      <c r="QH339" s="710"/>
      <c r="QI339" s="710"/>
      <c r="QJ339" s="710"/>
      <c r="QK339" s="710"/>
      <c r="QL339" s="710"/>
      <c r="QM339" s="710"/>
      <c r="QN339" s="710"/>
      <c r="QO339" s="710"/>
      <c r="QP339" s="710"/>
      <c r="QQ339" s="710"/>
      <c r="QR339" s="710"/>
      <c r="QS339" s="710"/>
      <c r="QT339" s="710"/>
      <c r="QU339" s="710"/>
      <c r="QV339" s="710"/>
      <c r="QW339" s="710"/>
      <c r="QX339" s="710"/>
      <c r="QY339" s="710"/>
      <c r="QZ339" s="710"/>
      <c r="RA339" s="710"/>
      <c r="RB339" s="710"/>
      <c r="RC339" s="710"/>
      <c r="RD339" s="710"/>
      <c r="RE339" s="710"/>
      <c r="RF339" s="710"/>
      <c r="RG339" s="710"/>
      <c r="RH339" s="710"/>
      <c r="RI339" s="710"/>
      <c r="RJ339" s="710"/>
      <c r="RK339" s="710"/>
      <c r="RL339" s="710"/>
      <c r="RM339" s="710"/>
      <c r="RN339" s="710"/>
      <c r="RO339" s="710"/>
      <c r="RP339" s="710"/>
      <c r="RQ339" s="710"/>
      <c r="RR339" s="710"/>
      <c r="RS339" s="710"/>
      <c r="RT339" s="710"/>
      <c r="RU339" s="710"/>
      <c r="RV339" s="710"/>
      <c r="RW339" s="710"/>
      <c r="RX339" s="710"/>
      <c r="RY339" s="710"/>
      <c r="RZ339" s="710"/>
      <c r="SA339" s="710"/>
      <c r="SB339" s="710"/>
      <c r="SC339" s="710"/>
      <c r="SD339" s="710"/>
      <c r="SE339" s="710"/>
      <c r="SF339" s="710"/>
      <c r="SG339" s="710"/>
      <c r="SH339" s="710"/>
      <c r="SI339" s="710"/>
      <c r="SJ339" s="710"/>
      <c r="SK339" s="710"/>
      <c r="SL339" s="710"/>
      <c r="SM339" s="710"/>
      <c r="SN339" s="710"/>
      <c r="SO339" s="710"/>
      <c r="SP339" s="710"/>
      <c r="SQ339" s="710"/>
      <c r="SR339" s="710"/>
      <c r="SS339" s="710"/>
      <c r="ST339" s="710"/>
      <c r="SU339" s="710"/>
      <c r="SV339" s="710"/>
      <c r="SW339" s="710"/>
      <c r="SX339" s="710"/>
      <c r="SY339" s="710"/>
      <c r="SZ339" s="710"/>
      <c r="TA339" s="710"/>
      <c r="TB339" s="710"/>
      <c r="TC339" s="710"/>
      <c r="TD339" s="710"/>
      <c r="TE339" s="710"/>
      <c r="TF339" s="710"/>
      <c r="TG339" s="710"/>
      <c r="TH339" s="710"/>
      <c r="TI339" s="710"/>
      <c r="TJ339" s="710"/>
      <c r="TK339" s="710"/>
      <c r="TL339" s="710"/>
      <c r="TM339" s="710"/>
      <c r="TN339" s="710"/>
      <c r="TO339" s="710"/>
      <c r="TP339" s="710"/>
      <c r="TQ339" s="710"/>
      <c r="TR339" s="710"/>
      <c r="TS339" s="710"/>
      <c r="TT339" s="710"/>
      <c r="TU339" s="710"/>
      <c r="TV339" s="710"/>
      <c r="TW339" s="710"/>
      <c r="TX339" s="710"/>
      <c r="TY339" s="710"/>
      <c r="TZ339" s="710"/>
      <c r="UA339" s="710"/>
      <c r="UB339" s="710"/>
      <c r="UC339" s="710"/>
      <c r="UD339" s="710"/>
      <c r="UE339" s="710"/>
      <c r="UF339" s="710"/>
      <c r="UG339" s="710"/>
      <c r="UH339" s="710"/>
      <c r="UI339" s="710"/>
      <c r="UJ339" s="710"/>
      <c r="UK339" s="710"/>
      <c r="UL339" s="710"/>
      <c r="UM339" s="710"/>
      <c r="UN339" s="710"/>
      <c r="UO339" s="710"/>
      <c r="UP339" s="710"/>
      <c r="UQ339" s="710"/>
      <c r="UR339" s="710"/>
      <c r="US339" s="710"/>
      <c r="UT339" s="710"/>
      <c r="UU339" s="710"/>
      <c r="UV339" s="710"/>
      <c r="UW339" s="710"/>
      <c r="UX339" s="710"/>
      <c r="UY339" s="710"/>
      <c r="UZ339" s="710"/>
      <c r="VA339" s="710"/>
      <c r="VB339" s="710"/>
      <c r="VC339" s="710"/>
      <c r="VD339" s="710"/>
      <c r="VE339" s="710"/>
      <c r="VF339" s="710"/>
      <c r="VG339" s="710"/>
      <c r="VH339" s="710"/>
      <c r="VI339" s="710"/>
      <c r="VJ339" s="710"/>
      <c r="VK339" s="710"/>
      <c r="VL339" s="710"/>
      <c r="VM339" s="710"/>
      <c r="VN339" s="710"/>
      <c r="VO339" s="710"/>
      <c r="VP339" s="710"/>
      <c r="VQ339" s="710"/>
      <c r="VR339" s="710"/>
      <c r="VS339" s="710"/>
      <c r="VT339" s="710"/>
      <c r="VU339" s="710"/>
      <c r="VV339" s="710"/>
      <c r="VW339" s="710"/>
      <c r="VX339" s="710"/>
      <c r="VY339" s="710"/>
      <c r="VZ339" s="710"/>
      <c r="WA339" s="710"/>
      <c r="WB339" s="710"/>
      <c r="WC339" s="710"/>
      <c r="WD339" s="710"/>
      <c r="WE339" s="710"/>
      <c r="WF339" s="710"/>
      <c r="WG339" s="710"/>
      <c r="WH339" s="710"/>
      <c r="WI339" s="710"/>
      <c r="WJ339" s="710"/>
      <c r="WK339" s="710"/>
      <c r="WL339" s="710"/>
      <c r="WM339" s="710"/>
      <c r="WN339" s="710"/>
      <c r="WO339" s="710"/>
      <c r="WP339" s="710"/>
      <c r="WQ339" s="710"/>
      <c r="WR339" s="710"/>
      <c r="WS339" s="710"/>
      <c r="WT339" s="710"/>
      <c r="WU339" s="710"/>
      <c r="WV339" s="710"/>
      <c r="WW339" s="710"/>
      <c r="WX339" s="710"/>
      <c r="WY339" s="710"/>
      <c r="WZ339" s="710"/>
      <c r="XA339" s="710"/>
      <c r="XB339" s="710"/>
      <c r="XC339" s="710"/>
      <c r="XD339" s="710"/>
      <c r="XE339" s="710"/>
      <c r="XF339" s="710"/>
      <c r="XG339" s="710"/>
      <c r="XH339" s="710"/>
      <c r="XI339" s="710"/>
      <c r="XJ339" s="710"/>
      <c r="XK339" s="710"/>
      <c r="XL339" s="710"/>
      <c r="XM339" s="710"/>
      <c r="XN339" s="710"/>
      <c r="XO339" s="710"/>
      <c r="XP339" s="710"/>
      <c r="XQ339" s="710"/>
      <c r="XR339" s="710"/>
      <c r="XS339" s="710"/>
      <c r="XT339" s="710"/>
      <c r="XU339" s="710"/>
      <c r="XV339" s="710"/>
      <c r="XW339" s="710"/>
      <c r="XX339" s="710"/>
      <c r="XY339" s="710"/>
      <c r="XZ339" s="710"/>
      <c r="YA339" s="710"/>
      <c r="YB339" s="710"/>
      <c r="YC339" s="710"/>
      <c r="YD339" s="710"/>
      <c r="YE339" s="710"/>
      <c r="YF339" s="710"/>
      <c r="YG339" s="710"/>
      <c r="YH339" s="710"/>
      <c r="YI339" s="710"/>
      <c r="YJ339" s="710"/>
      <c r="YK339" s="710"/>
      <c r="YL339" s="710"/>
      <c r="YM339" s="710"/>
      <c r="YN339" s="710"/>
      <c r="YO339" s="710"/>
      <c r="YP339" s="710"/>
      <c r="YQ339" s="710"/>
      <c r="YR339" s="710"/>
      <c r="YS339" s="710"/>
      <c r="YT339" s="710"/>
      <c r="YU339" s="710"/>
      <c r="YV339" s="710"/>
      <c r="YW339" s="710"/>
      <c r="YX339" s="710"/>
      <c r="YY339" s="710"/>
      <c r="YZ339" s="710"/>
      <c r="ZA339" s="710"/>
      <c r="ZB339" s="710"/>
      <c r="ZC339" s="710"/>
      <c r="ZD339" s="710"/>
      <c r="ZE339" s="710"/>
      <c r="ZF339" s="710"/>
      <c r="ZG339" s="710"/>
      <c r="ZH339" s="710"/>
      <c r="ZI339" s="710"/>
      <c r="ZJ339" s="710"/>
      <c r="ZK339" s="710"/>
      <c r="ZL339" s="710"/>
      <c r="ZM339" s="710"/>
      <c r="ZN339" s="710"/>
      <c r="ZO339" s="710"/>
      <c r="ZP339" s="710"/>
      <c r="ZQ339" s="710"/>
      <c r="ZR339" s="710"/>
      <c r="ZS339" s="710"/>
      <c r="ZT339" s="710"/>
      <c r="ZU339" s="710"/>
      <c r="ZV339" s="710"/>
      <c r="ZW339" s="710"/>
      <c r="ZX339" s="710"/>
      <c r="ZY339" s="710"/>
      <c r="ZZ339" s="710"/>
      <c r="AAA339" s="710"/>
      <c r="AAB339" s="710"/>
      <c r="AAC339" s="710"/>
      <c r="AAD339" s="710"/>
      <c r="AAE339" s="710"/>
      <c r="AAF339" s="710"/>
      <c r="AAG339" s="710"/>
      <c r="AAH339" s="710"/>
      <c r="AAI339" s="710"/>
      <c r="AAJ339" s="710"/>
      <c r="AAK339" s="710"/>
      <c r="AAL339" s="710"/>
      <c r="AAM339" s="710"/>
      <c r="AAN339" s="710"/>
      <c r="AAO339" s="710"/>
      <c r="AAP339" s="710"/>
      <c r="AAQ339" s="710"/>
      <c r="AAR339" s="710"/>
      <c r="AAS339" s="710"/>
      <c r="AAT339" s="710"/>
      <c r="AAU339" s="710"/>
      <c r="AAV339" s="710"/>
      <c r="AAW339" s="710"/>
      <c r="AAX339" s="710"/>
      <c r="AAY339" s="710"/>
      <c r="AAZ339" s="710"/>
      <c r="ABA339" s="710"/>
      <c r="ABB339" s="710"/>
      <c r="ABC339" s="710"/>
      <c r="ABD339" s="710"/>
      <c r="ABE339" s="710"/>
      <c r="ABF339" s="710"/>
      <c r="ABG339" s="710"/>
      <c r="ABH339" s="710"/>
      <c r="ABI339" s="710"/>
      <c r="ABJ339" s="710"/>
      <c r="ABK339" s="710"/>
      <c r="ABL339" s="710"/>
      <c r="ABM339" s="710"/>
      <c r="ABN339" s="710"/>
      <c r="ABO339" s="710"/>
      <c r="ABP339" s="710"/>
      <c r="ABQ339" s="710"/>
      <c r="ABR339" s="710"/>
      <c r="ABS339" s="710"/>
      <c r="ABT339" s="710"/>
      <c r="ABU339" s="710"/>
      <c r="ABV339" s="710"/>
      <c r="ABW339" s="710"/>
      <c r="ABX339" s="710"/>
      <c r="ABY339" s="710"/>
      <c r="ABZ339" s="710"/>
      <c r="ACA339" s="710"/>
      <c r="ACB339" s="710"/>
      <c r="ACC339" s="710"/>
      <c r="ACD339" s="710"/>
      <c r="ACE339" s="710"/>
      <c r="ACF339" s="710"/>
      <c r="ACG339" s="710"/>
      <c r="ACH339" s="710"/>
      <c r="ACI339" s="710"/>
      <c r="ACJ339" s="710"/>
      <c r="ACK339" s="710"/>
      <c r="ACL339" s="710"/>
      <c r="ACM339" s="710"/>
      <c r="ACN339" s="710"/>
      <c r="ACO339" s="710"/>
      <c r="ACP339" s="710"/>
      <c r="ACQ339" s="710"/>
      <c r="ACR339" s="710"/>
      <c r="ACS339" s="710"/>
      <c r="ACT339" s="710"/>
      <c r="ACU339" s="710"/>
      <c r="ACV339" s="710"/>
      <c r="ACW339" s="710"/>
      <c r="ACX339" s="710"/>
      <c r="ACY339" s="710"/>
      <c r="ACZ339" s="710"/>
      <c r="ADA339" s="710"/>
      <c r="ADB339" s="710"/>
      <c r="ADC339" s="710"/>
      <c r="ADD339" s="710"/>
      <c r="ADE339" s="710"/>
      <c r="ADF339" s="710"/>
      <c r="ADG339" s="710"/>
      <c r="ADH339" s="710"/>
      <c r="ADI339" s="710"/>
      <c r="ADJ339" s="710"/>
      <c r="ADK339" s="710"/>
      <c r="ADL339" s="710"/>
      <c r="ADM339" s="710"/>
      <c r="ADN339" s="710"/>
      <c r="ADO339" s="710"/>
      <c r="ADP339" s="710"/>
      <c r="ADQ339" s="710"/>
      <c r="ADR339" s="710"/>
      <c r="ADS339" s="710"/>
      <c r="ADT339" s="710"/>
      <c r="ADU339" s="710"/>
      <c r="ADV339" s="710"/>
      <c r="ADW339" s="710"/>
      <c r="ADX339" s="710"/>
      <c r="ADY339" s="710"/>
      <c r="ADZ339" s="710"/>
      <c r="AEA339" s="710"/>
      <c r="AEB339" s="710"/>
      <c r="AEC339" s="710"/>
      <c r="AED339" s="710"/>
      <c r="AEE339" s="710"/>
      <c r="AEF339" s="710"/>
      <c r="AEG339" s="710"/>
      <c r="AEH339" s="710"/>
      <c r="AEI339" s="710"/>
      <c r="AEJ339" s="710"/>
      <c r="AEK339" s="710"/>
      <c r="AEL339" s="710"/>
      <c r="AEM339" s="710"/>
      <c r="AEN339" s="710"/>
      <c r="AEO339" s="710"/>
      <c r="AEP339" s="710"/>
      <c r="AEQ339" s="710"/>
      <c r="AER339" s="710"/>
      <c r="AES339" s="710"/>
      <c r="AET339" s="710"/>
      <c r="AEU339" s="710"/>
      <c r="AEV339" s="710"/>
      <c r="AEW339" s="710"/>
      <c r="AEX339" s="710"/>
      <c r="AEY339" s="710"/>
      <c r="AEZ339" s="710"/>
      <c r="AFA339" s="710"/>
      <c r="AFB339" s="710"/>
      <c r="AFC339" s="710"/>
      <c r="AFD339" s="710"/>
      <c r="AFE339" s="710"/>
      <c r="AFF339" s="710"/>
      <c r="AFG339" s="710"/>
      <c r="AFH339" s="710"/>
      <c r="AFI339" s="710"/>
      <c r="AFJ339" s="710"/>
      <c r="AFK339" s="710"/>
      <c r="AFL339" s="710"/>
      <c r="AFM339" s="710"/>
      <c r="AFN339" s="710"/>
      <c r="AFO339" s="710"/>
      <c r="AFP339" s="710"/>
      <c r="AFQ339" s="710"/>
      <c r="AFR339" s="710"/>
      <c r="AFS339" s="710"/>
      <c r="AFT339" s="710"/>
    </row>
    <row r="340" spans="1:852" s="725" customFormat="1">
      <c r="A340" s="737" t="s">
        <v>9601</v>
      </c>
      <c r="B340" s="838" t="s">
        <v>10774</v>
      </c>
      <c r="C340" s="840" t="str">
        <f>IF(Severity!F340&gt;=0.5,"YES","NO")</f>
        <v>NO</v>
      </c>
      <c r="D340" s="840" t="str">
        <f>IF(Severity!G340&gt;=0.5,"YES","NO")</f>
        <v>YES</v>
      </c>
      <c r="E340" s="733">
        <v>12</v>
      </c>
      <c r="F340" s="738">
        <v>2</v>
      </c>
      <c r="G340" s="739" t="s">
        <v>9613</v>
      </c>
      <c r="H340" s="738" t="s">
        <v>749</v>
      </c>
      <c r="I340" s="738" t="s">
        <v>455</v>
      </c>
      <c r="J340" s="738">
        <v>17</v>
      </c>
      <c r="K340" s="738" t="s">
        <v>235</v>
      </c>
      <c r="L340" s="738">
        <v>9</v>
      </c>
      <c r="M340" s="738">
        <v>29</v>
      </c>
      <c r="N340" s="738">
        <v>9</v>
      </c>
      <c r="O340" s="738" t="s">
        <v>455</v>
      </c>
      <c r="P340" s="733"/>
      <c r="Q340" s="733"/>
      <c r="R340" s="738"/>
      <c r="S340" s="732" t="s">
        <v>235</v>
      </c>
      <c r="T340" s="732">
        <v>9</v>
      </c>
      <c r="U340" s="732">
        <v>16.62</v>
      </c>
      <c r="V340" s="732">
        <v>3.44</v>
      </c>
      <c r="W340" s="732"/>
      <c r="X340" s="732"/>
      <c r="Y340" s="821"/>
      <c r="Z340" s="821"/>
      <c r="AA340" s="732">
        <v>10.08</v>
      </c>
      <c r="AB340" s="732">
        <v>6.37</v>
      </c>
      <c r="AC340" s="733"/>
      <c r="AD340" s="733"/>
      <c r="AE340" s="733"/>
      <c r="AF340" s="733"/>
      <c r="AG340" s="733"/>
      <c r="AH340" s="733"/>
      <c r="AI340" s="733">
        <v>78</v>
      </c>
      <c r="AJ340" s="838">
        <f t="shared" si="88"/>
        <v>61</v>
      </c>
      <c r="AK340" s="732" t="s">
        <v>455</v>
      </c>
      <c r="AL340" s="739" t="s">
        <v>624</v>
      </c>
      <c r="AM340" s="738" t="s">
        <v>749</v>
      </c>
      <c r="AN340" s="739" t="s">
        <v>455</v>
      </c>
      <c r="AO340" s="733">
        <v>12</v>
      </c>
      <c r="AP340" s="732" t="s">
        <v>235</v>
      </c>
      <c r="AQ340" s="732">
        <v>9</v>
      </c>
      <c r="AR340" s="732">
        <v>14</v>
      </c>
      <c r="AS340" s="732">
        <v>9</v>
      </c>
      <c r="AT340" s="732" t="s">
        <v>455</v>
      </c>
      <c r="AU340" s="732"/>
      <c r="AV340" s="733"/>
      <c r="AW340" s="733"/>
      <c r="AX340" s="733" t="s">
        <v>235</v>
      </c>
      <c r="AY340" s="733">
        <v>9</v>
      </c>
      <c r="AZ340" s="733">
        <v>17.2</v>
      </c>
      <c r="BA340" s="733">
        <v>3.86</v>
      </c>
      <c r="BB340" s="733"/>
      <c r="BC340" s="733"/>
      <c r="BD340" s="821"/>
      <c r="BE340" s="821"/>
      <c r="BF340" s="733">
        <v>13.64</v>
      </c>
      <c r="BG340" s="733">
        <v>6.14</v>
      </c>
      <c r="BH340" s="733"/>
      <c r="BI340" s="733"/>
      <c r="BJ340" s="733"/>
      <c r="BK340" s="733"/>
      <c r="BL340" s="733"/>
      <c r="BM340" s="733"/>
      <c r="BN340" s="733">
        <v>85</v>
      </c>
      <c r="BO340" s="831">
        <f t="shared" si="87"/>
        <v>73</v>
      </c>
      <c r="BP340" s="738" t="s">
        <v>455</v>
      </c>
      <c r="BQ340" s="733"/>
      <c r="BR340" s="821" t="s">
        <v>455</v>
      </c>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2"/>
      <c r="CU340" s="738"/>
      <c r="CV340" s="733"/>
      <c r="CW340" s="738"/>
      <c r="CX340" s="731"/>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8"/>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6"/>
      <c r="OX340" s="736"/>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row>
    <row r="341" spans="1:852" s="762" customFormat="1">
      <c r="A341" s="763" t="s">
        <v>9869</v>
      </c>
      <c r="B341" s="838" t="s">
        <v>10774</v>
      </c>
      <c r="C341" s="840" t="str">
        <f>IF(Severity!F341&gt;=0.5,"YES","NO")</f>
        <v>NO</v>
      </c>
      <c r="D341" s="840" t="str">
        <f>IF(Severity!G341&gt;=0.5,"YES","NO")</f>
        <v>YES</v>
      </c>
      <c r="E341" s="757">
        <v>4</v>
      </c>
      <c r="F341" s="767">
        <v>3</v>
      </c>
      <c r="G341" s="768" t="s">
        <v>2389</v>
      </c>
      <c r="H341" s="767" t="s">
        <v>749</v>
      </c>
      <c r="I341" s="767" t="s">
        <v>455</v>
      </c>
      <c r="J341" s="767">
        <v>1</v>
      </c>
      <c r="K341" s="767" t="s">
        <v>455</v>
      </c>
      <c r="L341" s="767"/>
      <c r="M341" s="767"/>
      <c r="N341" s="767"/>
      <c r="O341" s="767" t="s">
        <v>455</v>
      </c>
      <c r="P341" s="767"/>
      <c r="Q341" s="767"/>
      <c r="R341" s="767"/>
      <c r="S341" s="767" t="s">
        <v>602</v>
      </c>
      <c r="T341" s="757">
        <v>21</v>
      </c>
      <c r="U341" s="767"/>
      <c r="V341" s="767"/>
      <c r="W341" s="757">
        <v>16.3</v>
      </c>
      <c r="X341" s="757">
        <v>3.7</v>
      </c>
      <c r="Y341" s="757"/>
      <c r="Z341" s="757"/>
      <c r="AA341" s="757">
        <v>7.5</v>
      </c>
      <c r="AB341" s="757">
        <v>3.6</v>
      </c>
      <c r="AC341" s="757"/>
      <c r="AD341" s="757"/>
      <c r="AE341" s="757"/>
      <c r="AF341" s="757"/>
      <c r="AG341" s="757"/>
      <c r="AH341" s="757"/>
      <c r="AI341" s="757">
        <v>22</v>
      </c>
      <c r="AJ341" s="838">
        <f t="shared" si="88"/>
        <v>21</v>
      </c>
      <c r="AK341" s="756">
        <v>21</v>
      </c>
      <c r="AL341" s="768" t="s">
        <v>9870</v>
      </c>
      <c r="AM341" s="767" t="s">
        <v>749</v>
      </c>
      <c r="AN341" s="757" t="s">
        <v>455</v>
      </c>
      <c r="AO341" s="757">
        <v>3</v>
      </c>
      <c r="AP341" s="756" t="s">
        <v>455</v>
      </c>
      <c r="AQ341" s="756"/>
      <c r="AR341" s="756"/>
      <c r="AS341" s="756"/>
      <c r="AT341" s="756" t="s">
        <v>455</v>
      </c>
      <c r="AU341" s="756"/>
      <c r="AV341" s="756"/>
      <c r="AW341" s="756"/>
      <c r="AX341" s="756" t="s">
        <v>602</v>
      </c>
      <c r="AY341" s="757">
        <v>21</v>
      </c>
      <c r="AZ341" s="757"/>
      <c r="BA341" s="757"/>
      <c r="BB341" s="757">
        <v>17.8</v>
      </c>
      <c r="BC341" s="757">
        <v>4.8</v>
      </c>
      <c r="BD341" s="757"/>
      <c r="BE341" s="757"/>
      <c r="BF341" s="757">
        <v>9.6999999999999993</v>
      </c>
      <c r="BG341" s="757">
        <v>5.7</v>
      </c>
      <c r="BH341" s="757"/>
      <c r="BI341" s="757"/>
      <c r="BJ341" s="757"/>
      <c r="BK341" s="757"/>
      <c r="BL341" s="757"/>
      <c r="BM341" s="757"/>
      <c r="BN341" s="757">
        <v>23</v>
      </c>
      <c r="BO341" s="831">
        <f t="shared" si="87"/>
        <v>20</v>
      </c>
      <c r="BP341" s="767">
        <v>19</v>
      </c>
      <c r="BQ341" s="757" t="s">
        <v>2269</v>
      </c>
      <c r="BR341" s="757" t="s">
        <v>749</v>
      </c>
      <c r="BS341" s="757" t="s">
        <v>455</v>
      </c>
      <c r="BT341" s="757">
        <v>1</v>
      </c>
      <c r="BU341" s="757" t="s">
        <v>455</v>
      </c>
      <c r="BV341" s="757"/>
      <c r="BW341" s="757"/>
      <c r="BX341" s="757"/>
      <c r="BY341" s="757" t="s">
        <v>455</v>
      </c>
      <c r="BZ341" s="757"/>
      <c r="CA341" s="757"/>
      <c r="CB341" s="757"/>
      <c r="CC341" s="757" t="s">
        <v>602</v>
      </c>
      <c r="CD341" s="757">
        <v>21</v>
      </c>
      <c r="CE341" s="757"/>
      <c r="CF341" s="757"/>
      <c r="CG341" s="757">
        <v>16.399999999999999</v>
      </c>
      <c r="CH341" s="757">
        <v>5.2</v>
      </c>
      <c r="CI341" s="757"/>
      <c r="CJ341" s="757"/>
      <c r="CK341" s="757">
        <v>15.9</v>
      </c>
      <c r="CL341" s="757">
        <v>6.9</v>
      </c>
      <c r="CM341" s="757" t="s">
        <v>455</v>
      </c>
      <c r="CN341" s="757"/>
      <c r="CO341" s="757"/>
      <c r="CP341" s="757"/>
      <c r="CQ341" s="757"/>
      <c r="CR341" s="757"/>
      <c r="CS341" s="757">
        <v>22</v>
      </c>
      <c r="CT341" s="834">
        <f>CS341-BT341</f>
        <v>21</v>
      </c>
      <c r="CU341" s="767">
        <v>21</v>
      </c>
      <c r="CV341" s="757"/>
      <c r="CW341" s="767" t="s">
        <v>455</v>
      </c>
      <c r="CX341" s="753"/>
      <c r="CY341" s="757"/>
      <c r="CZ341" s="757"/>
      <c r="DA341" s="757"/>
      <c r="DB341" s="757"/>
      <c r="DC341" s="757"/>
      <c r="DD341" s="757"/>
      <c r="DE341" s="757"/>
      <c r="DF341" s="757"/>
      <c r="DG341" s="757"/>
      <c r="DH341" s="757"/>
      <c r="DI341" s="757"/>
      <c r="DJ341" s="757"/>
      <c r="DK341" s="757"/>
      <c r="DL341" s="757"/>
      <c r="DM341" s="757"/>
      <c r="DN341" s="757"/>
      <c r="DO341" s="757"/>
      <c r="DP341" s="757"/>
      <c r="DQ341" s="757"/>
      <c r="DR341" s="757"/>
      <c r="DS341" s="757"/>
      <c r="DT341" s="757"/>
      <c r="DU341" s="757"/>
      <c r="DV341" s="757"/>
      <c r="DW341" s="757"/>
      <c r="DX341" s="757"/>
      <c r="DY341" s="757"/>
      <c r="DZ341" s="757"/>
      <c r="EA341" s="757"/>
      <c r="EB341" s="767"/>
      <c r="EC341" s="757"/>
      <c r="ED341" s="757"/>
      <c r="EE341" s="757"/>
      <c r="EF341" s="757"/>
      <c r="EG341" s="757"/>
      <c r="EH341" s="757"/>
      <c r="EI341" s="757"/>
      <c r="EJ341" s="757"/>
      <c r="EK341" s="757"/>
      <c r="EL341" s="757"/>
      <c r="EM341" s="757"/>
      <c r="EN341" s="757"/>
      <c r="EO341" s="757"/>
      <c r="EP341" s="757"/>
      <c r="EQ341" s="757"/>
      <c r="ER341" s="757"/>
      <c r="ES341" s="757"/>
      <c r="ET341" s="757"/>
      <c r="EU341" s="757"/>
      <c r="EV341" s="757"/>
      <c r="EW341" s="757"/>
      <c r="EX341" s="757"/>
      <c r="EY341" s="757"/>
      <c r="EZ341" s="757"/>
      <c r="FA341" s="757"/>
      <c r="FB341" s="757"/>
      <c r="FC341" s="757"/>
      <c r="FD341" s="757"/>
      <c r="FE341" s="757"/>
      <c r="FF341" s="757"/>
      <c r="FG341" s="757"/>
      <c r="FH341" s="757"/>
      <c r="FI341" s="757"/>
      <c r="FJ341" s="757"/>
      <c r="FK341" s="757"/>
      <c r="FL341" s="757"/>
      <c r="FM341" s="757"/>
      <c r="FN341" s="757"/>
      <c r="FO341" s="757"/>
      <c r="FP341" s="757"/>
      <c r="FQ341" s="757"/>
      <c r="FR341" s="757"/>
      <c r="FS341" s="757"/>
      <c r="FT341" s="757"/>
      <c r="FU341" s="757"/>
      <c r="FV341" s="757"/>
      <c r="FW341" s="757"/>
      <c r="FX341" s="757"/>
      <c r="FY341" s="757"/>
      <c r="FZ341" s="757"/>
      <c r="GA341" s="757"/>
      <c r="GB341" s="757"/>
      <c r="GC341" s="757"/>
      <c r="GD341" s="757"/>
      <c r="GE341" s="757"/>
      <c r="GF341" s="757"/>
      <c r="GG341" s="757"/>
      <c r="GH341" s="757"/>
      <c r="GI341" s="757"/>
      <c r="GJ341" s="757"/>
      <c r="GK341" s="757"/>
      <c r="GL341" s="757"/>
      <c r="GM341" s="757"/>
      <c r="GN341" s="757"/>
      <c r="GO341" s="757"/>
      <c r="GP341" s="757"/>
      <c r="GQ341" s="757"/>
      <c r="GR341" s="757"/>
      <c r="GS341" s="757"/>
      <c r="GT341" s="757"/>
      <c r="GU341" s="757"/>
      <c r="GV341" s="757"/>
      <c r="GW341" s="757"/>
      <c r="GX341" s="757"/>
      <c r="GY341" s="757"/>
      <c r="GZ341" s="757"/>
      <c r="HA341" s="757"/>
      <c r="HB341" s="757"/>
      <c r="HC341" s="757"/>
      <c r="HD341" s="757"/>
      <c r="HE341" s="757"/>
      <c r="HF341" s="757"/>
      <c r="HG341" s="757"/>
      <c r="HH341" s="757"/>
      <c r="HI341" s="757"/>
      <c r="HJ341" s="757"/>
      <c r="HK341" s="757"/>
      <c r="HL341" s="757"/>
      <c r="HM341" s="757"/>
      <c r="HN341" s="757"/>
      <c r="HO341" s="757"/>
      <c r="HP341" s="757"/>
      <c r="HQ341" s="757"/>
      <c r="HR341" s="757"/>
      <c r="HS341" s="757"/>
      <c r="HT341" s="757"/>
      <c r="HU341" s="757"/>
      <c r="HV341" s="757"/>
      <c r="HW341" s="757"/>
      <c r="HX341" s="757"/>
      <c r="HY341" s="757"/>
      <c r="HZ341" s="757"/>
      <c r="IA341" s="757"/>
      <c r="IB341" s="757"/>
      <c r="IC341" s="757"/>
      <c r="ID341" s="757"/>
      <c r="IE341" s="757"/>
      <c r="IF341" s="757"/>
      <c r="IG341" s="757"/>
      <c r="IH341" s="757"/>
      <c r="II341" s="757"/>
      <c r="IJ341" s="757"/>
      <c r="IK341" s="757"/>
      <c r="IL341" s="757"/>
      <c r="IM341" s="757"/>
      <c r="IN341" s="757"/>
      <c r="IO341" s="757"/>
      <c r="IP341" s="757"/>
      <c r="IQ341" s="757"/>
      <c r="IR341" s="757"/>
      <c r="IS341" s="757"/>
      <c r="IT341" s="757"/>
      <c r="IU341" s="757"/>
      <c r="IV341" s="757"/>
      <c r="IW341" s="757"/>
      <c r="IX341" s="757"/>
      <c r="IY341" s="757"/>
      <c r="IZ341" s="757"/>
      <c r="JA341" s="757"/>
      <c r="JB341" s="757"/>
      <c r="JC341" s="757"/>
      <c r="JD341" s="757"/>
      <c r="JE341" s="757"/>
      <c r="JF341" s="757"/>
      <c r="JG341" s="757"/>
      <c r="JH341" s="757"/>
      <c r="JI341" s="757"/>
      <c r="JJ341" s="757"/>
      <c r="JK341" s="757"/>
      <c r="JL341" s="757"/>
      <c r="JM341" s="757"/>
      <c r="JN341" s="757"/>
      <c r="JO341" s="757"/>
      <c r="JP341" s="757"/>
      <c r="JQ341" s="757"/>
      <c r="JR341" s="757"/>
      <c r="JS341" s="757"/>
      <c r="JT341" s="757"/>
      <c r="JU341" s="757"/>
      <c r="JV341" s="757"/>
      <c r="JW341" s="757"/>
      <c r="JX341" s="757"/>
      <c r="JY341" s="757"/>
      <c r="JZ341" s="757"/>
      <c r="KA341" s="757"/>
      <c r="KB341" s="757"/>
      <c r="KC341" s="757"/>
      <c r="KD341" s="757"/>
      <c r="KE341" s="757"/>
      <c r="KF341" s="757"/>
      <c r="KG341" s="757"/>
      <c r="KH341" s="757"/>
      <c r="KI341" s="757"/>
      <c r="KJ341" s="757"/>
      <c r="KK341" s="757"/>
      <c r="KL341" s="757"/>
      <c r="KM341" s="757"/>
      <c r="KN341" s="757"/>
      <c r="KO341" s="757"/>
      <c r="KP341" s="757"/>
      <c r="KQ341" s="757"/>
      <c r="KR341" s="757"/>
      <c r="KS341" s="757"/>
      <c r="KT341" s="757"/>
      <c r="KU341" s="757"/>
      <c r="KV341" s="757"/>
      <c r="KW341" s="757"/>
      <c r="KX341" s="757"/>
      <c r="KY341" s="757"/>
      <c r="KZ341" s="757"/>
      <c r="LA341" s="757"/>
      <c r="LB341" s="757"/>
      <c r="LC341" s="757"/>
      <c r="LD341" s="757"/>
      <c r="LE341" s="757"/>
      <c r="LF341" s="757"/>
      <c r="LG341" s="757"/>
      <c r="LH341" s="757"/>
      <c r="LI341" s="757"/>
      <c r="LJ341" s="757"/>
      <c r="LK341" s="757"/>
      <c r="LL341" s="757"/>
      <c r="LM341" s="757"/>
      <c r="LN341" s="757"/>
      <c r="LO341" s="757"/>
      <c r="LP341" s="757"/>
      <c r="LQ341" s="757"/>
      <c r="LR341" s="757"/>
      <c r="LS341" s="757"/>
      <c r="LT341" s="757"/>
      <c r="LU341" s="757"/>
      <c r="LV341" s="757"/>
      <c r="LW341" s="757"/>
      <c r="LX341" s="757"/>
      <c r="LY341" s="757"/>
      <c r="LZ341" s="757"/>
      <c r="MA341" s="757"/>
      <c r="MB341" s="757"/>
      <c r="MC341" s="757"/>
      <c r="MD341" s="757"/>
      <c r="ME341" s="757"/>
      <c r="MF341" s="757"/>
      <c r="MG341" s="757"/>
      <c r="MH341" s="757"/>
      <c r="MI341" s="757"/>
      <c r="MJ341" s="757"/>
      <c r="MK341" s="757"/>
      <c r="ML341" s="757"/>
      <c r="MM341" s="757"/>
      <c r="MN341" s="757"/>
      <c r="MO341" s="757"/>
      <c r="MP341" s="757"/>
      <c r="MQ341" s="757"/>
      <c r="MR341" s="757"/>
      <c r="MS341" s="757"/>
      <c r="MT341" s="757"/>
      <c r="MU341" s="757"/>
      <c r="MV341" s="757"/>
      <c r="MW341" s="757"/>
      <c r="MX341" s="757"/>
      <c r="MY341" s="757"/>
      <c r="MZ341" s="757"/>
      <c r="NA341" s="757"/>
      <c r="NB341" s="757"/>
      <c r="NC341" s="757"/>
      <c r="ND341" s="757"/>
      <c r="NE341" s="757"/>
      <c r="NF341" s="757"/>
      <c r="NG341" s="757"/>
      <c r="NH341" s="757"/>
      <c r="NI341" s="757"/>
      <c r="NJ341" s="757"/>
      <c r="NK341" s="757"/>
      <c r="NL341" s="757"/>
      <c r="NM341" s="757"/>
      <c r="NN341" s="757"/>
      <c r="NO341" s="757"/>
      <c r="NP341" s="757"/>
      <c r="NQ341" s="757"/>
      <c r="NR341" s="757"/>
      <c r="NS341" s="757"/>
      <c r="NT341" s="757"/>
      <c r="NU341" s="757"/>
      <c r="NV341" s="757"/>
      <c r="NW341" s="757"/>
      <c r="NX341" s="757"/>
      <c r="NY341" s="757"/>
      <c r="NZ341" s="757"/>
      <c r="OA341" s="757"/>
      <c r="OB341" s="757"/>
      <c r="OC341" s="757"/>
      <c r="OD341" s="757"/>
      <c r="OE341" s="757"/>
      <c r="OF341" s="757"/>
      <c r="OG341" s="757"/>
      <c r="OH341" s="757"/>
      <c r="OI341" s="757"/>
      <c r="OJ341" s="757"/>
      <c r="OK341" s="757"/>
      <c r="OL341" s="757"/>
      <c r="OM341" s="757"/>
      <c r="ON341" s="757"/>
      <c r="OO341" s="757"/>
      <c r="OP341" s="757"/>
      <c r="OQ341" s="757"/>
      <c r="OR341" s="757"/>
      <c r="OS341" s="757"/>
      <c r="OT341" s="757"/>
      <c r="OU341" s="757"/>
      <c r="OV341" s="757"/>
      <c r="OW341" s="761"/>
      <c r="OX341" s="761"/>
      <c r="OY341" s="757"/>
      <c r="OZ341" s="757"/>
      <c r="PA341" s="757"/>
      <c r="PB341" s="757"/>
      <c r="PC341" s="757"/>
      <c r="PD341" s="757"/>
      <c r="PE341" s="757"/>
      <c r="PF341" s="757"/>
      <c r="PG341" s="757"/>
      <c r="PH341" s="757"/>
      <c r="PI341" s="757"/>
      <c r="PJ341" s="757"/>
      <c r="PK341" s="757"/>
      <c r="PL341" s="757"/>
      <c r="PM341" s="757"/>
      <c r="PN341" s="757"/>
      <c r="PO341" s="757"/>
      <c r="PP341" s="757"/>
      <c r="PQ341" s="757"/>
      <c r="PR341" s="757"/>
      <c r="PS341" s="757"/>
      <c r="PT341" s="757"/>
      <c r="PU341" s="757"/>
      <c r="PV341" s="757"/>
      <c r="PW341" s="757"/>
      <c r="PX341" s="757"/>
      <c r="PY341" s="757"/>
      <c r="PZ341" s="757"/>
      <c r="QA341" s="757"/>
      <c r="QB341" s="757"/>
      <c r="QC341" s="757"/>
      <c r="QD341" s="757"/>
      <c r="QE341" s="757"/>
      <c r="QF341" s="757"/>
      <c r="QG341" s="757"/>
      <c r="QH341" s="757"/>
      <c r="QI341" s="757"/>
      <c r="QJ341" s="757"/>
      <c r="QK341" s="757"/>
      <c r="QL341" s="757"/>
      <c r="QM341" s="757"/>
      <c r="QN341" s="757"/>
      <c r="QO341" s="757"/>
      <c r="QP341" s="757"/>
      <c r="QQ341" s="757"/>
      <c r="QR341" s="757"/>
      <c r="QS341" s="757"/>
      <c r="QT341" s="757"/>
      <c r="QU341" s="757"/>
      <c r="QV341" s="757"/>
      <c r="QW341" s="757"/>
      <c r="QX341" s="757"/>
      <c r="QY341" s="757"/>
      <c r="QZ341" s="757"/>
      <c r="RA341" s="757"/>
      <c r="RB341" s="757"/>
      <c r="RC341" s="757"/>
      <c r="RD341" s="757"/>
      <c r="RE341" s="757"/>
      <c r="RF341" s="757"/>
      <c r="RG341" s="757"/>
      <c r="RH341" s="757"/>
      <c r="RI341" s="757"/>
      <c r="RJ341" s="757"/>
      <c r="RK341" s="757"/>
      <c r="RL341" s="757"/>
      <c r="RM341" s="757"/>
      <c r="RN341" s="757"/>
      <c r="RO341" s="757"/>
      <c r="RP341" s="757"/>
      <c r="RQ341" s="757"/>
      <c r="RR341" s="757"/>
      <c r="RS341" s="757"/>
      <c r="RT341" s="757"/>
      <c r="RU341" s="757"/>
      <c r="RV341" s="757"/>
      <c r="RW341" s="757"/>
      <c r="RX341" s="757"/>
      <c r="RY341" s="757"/>
      <c r="RZ341" s="757"/>
      <c r="SA341" s="757"/>
      <c r="SB341" s="757"/>
      <c r="SC341" s="757"/>
      <c r="SD341" s="757"/>
      <c r="SE341" s="757"/>
      <c r="SF341" s="757"/>
      <c r="SG341" s="757"/>
      <c r="SH341" s="757"/>
      <c r="SI341" s="757"/>
      <c r="SJ341" s="757"/>
      <c r="SK341" s="757"/>
      <c r="SL341" s="757"/>
      <c r="SM341" s="757"/>
      <c r="SN341" s="757"/>
      <c r="SO341" s="757"/>
      <c r="SP341" s="757"/>
      <c r="SQ341" s="757"/>
      <c r="SR341" s="757"/>
      <c r="SS341" s="757"/>
      <c r="ST341" s="757"/>
      <c r="SU341" s="757"/>
      <c r="SV341" s="757"/>
      <c r="SW341" s="757"/>
      <c r="SX341" s="757"/>
      <c r="SY341" s="757"/>
      <c r="SZ341" s="757"/>
      <c r="TA341" s="757"/>
      <c r="TB341" s="757"/>
      <c r="TC341" s="757"/>
      <c r="TD341" s="757"/>
      <c r="TE341" s="757"/>
      <c r="TF341" s="757"/>
      <c r="TG341" s="757"/>
      <c r="TH341" s="757"/>
      <c r="TI341" s="757"/>
      <c r="TJ341" s="757"/>
      <c r="TK341" s="757"/>
      <c r="TL341" s="757"/>
      <c r="TM341" s="757"/>
      <c r="TN341" s="757"/>
      <c r="TO341" s="757"/>
      <c r="TP341" s="757"/>
      <c r="TQ341" s="757"/>
      <c r="TR341" s="757"/>
      <c r="TS341" s="757"/>
      <c r="TT341" s="757"/>
      <c r="TU341" s="757"/>
      <c r="TV341" s="757"/>
      <c r="TW341" s="757"/>
      <c r="TX341" s="757"/>
      <c r="TY341" s="757"/>
      <c r="TZ341" s="757"/>
      <c r="UA341" s="757"/>
      <c r="UB341" s="757"/>
      <c r="UC341" s="757"/>
      <c r="UD341" s="757"/>
      <c r="UE341" s="757"/>
      <c r="UF341" s="757"/>
      <c r="UG341" s="757"/>
      <c r="UH341" s="757"/>
      <c r="UI341" s="757"/>
      <c r="UJ341" s="757"/>
      <c r="UK341" s="757"/>
      <c r="UL341" s="757"/>
      <c r="UM341" s="757"/>
      <c r="UN341" s="757"/>
      <c r="UO341" s="757"/>
      <c r="UP341" s="757"/>
      <c r="UQ341" s="757"/>
      <c r="UR341" s="757"/>
      <c r="US341" s="757"/>
      <c r="UT341" s="757"/>
      <c r="UU341" s="757"/>
      <c r="UV341" s="757"/>
      <c r="UW341" s="757"/>
      <c r="UX341" s="757"/>
      <c r="UY341" s="757"/>
      <c r="UZ341" s="757"/>
      <c r="VA341" s="757"/>
      <c r="VB341" s="757"/>
      <c r="VC341" s="757"/>
      <c r="VD341" s="757"/>
      <c r="VE341" s="757"/>
      <c r="VF341" s="757"/>
      <c r="VG341" s="757"/>
      <c r="VH341" s="757"/>
      <c r="VI341" s="757"/>
      <c r="VJ341" s="757"/>
      <c r="VK341" s="757"/>
      <c r="VL341" s="757"/>
      <c r="VM341" s="757"/>
      <c r="VN341" s="757"/>
      <c r="VO341" s="757"/>
      <c r="VP341" s="757"/>
      <c r="VQ341" s="757"/>
      <c r="VR341" s="757"/>
      <c r="VS341" s="757"/>
      <c r="VT341" s="757"/>
      <c r="VU341" s="757"/>
      <c r="VV341" s="757"/>
      <c r="VW341" s="757"/>
      <c r="VX341" s="757"/>
      <c r="VY341" s="757"/>
      <c r="VZ341" s="757"/>
      <c r="WA341" s="757"/>
      <c r="WB341" s="757"/>
      <c r="WC341" s="757"/>
      <c r="WD341" s="757"/>
      <c r="WE341" s="757"/>
      <c r="WF341" s="757"/>
      <c r="WG341" s="757"/>
      <c r="WH341" s="757"/>
      <c r="WI341" s="757"/>
      <c r="WJ341" s="757"/>
      <c r="WK341" s="757"/>
      <c r="WL341" s="757"/>
      <c r="WM341" s="757"/>
      <c r="WN341" s="757"/>
      <c r="WO341" s="757"/>
      <c r="WP341" s="757"/>
      <c r="WQ341" s="757"/>
      <c r="WR341" s="757"/>
      <c r="WS341" s="757"/>
      <c r="WT341" s="757"/>
      <c r="WU341" s="757"/>
      <c r="WV341" s="757"/>
      <c r="WW341" s="757"/>
      <c r="WX341" s="757"/>
      <c r="WY341" s="757"/>
      <c r="WZ341" s="757"/>
      <c r="XA341" s="757"/>
      <c r="XB341" s="757"/>
      <c r="XC341" s="757"/>
      <c r="XD341" s="757"/>
      <c r="XE341" s="757"/>
      <c r="XF341" s="757"/>
      <c r="XG341" s="757"/>
      <c r="XH341" s="757"/>
      <c r="XI341" s="757"/>
      <c r="XJ341" s="757"/>
      <c r="XK341" s="757"/>
      <c r="XL341" s="757"/>
      <c r="XM341" s="757"/>
      <c r="XN341" s="757"/>
      <c r="XO341" s="757"/>
      <c r="XP341" s="757"/>
      <c r="XQ341" s="757"/>
      <c r="XR341" s="757"/>
      <c r="XS341" s="757"/>
      <c r="XT341" s="757"/>
      <c r="XU341" s="757"/>
      <c r="XV341" s="757"/>
      <c r="XW341" s="757"/>
      <c r="XX341" s="757"/>
      <c r="XY341" s="757"/>
      <c r="XZ341" s="757"/>
      <c r="YA341" s="757"/>
      <c r="YB341" s="757"/>
      <c r="YC341" s="757"/>
      <c r="YD341" s="757"/>
      <c r="YE341" s="757"/>
      <c r="YF341" s="757"/>
      <c r="YG341" s="757"/>
      <c r="YH341" s="757"/>
      <c r="YI341" s="757"/>
      <c r="YJ341" s="757"/>
      <c r="YK341" s="757"/>
      <c r="YL341" s="757"/>
      <c r="YM341" s="757"/>
      <c r="YN341" s="757"/>
      <c r="YO341" s="757"/>
      <c r="YP341" s="757"/>
      <c r="YQ341" s="757"/>
      <c r="YR341" s="757"/>
      <c r="YS341" s="757"/>
      <c r="YT341" s="757"/>
      <c r="YU341" s="757"/>
      <c r="YV341" s="757"/>
      <c r="YW341" s="757"/>
      <c r="YX341" s="757"/>
      <c r="YY341" s="757"/>
      <c r="YZ341" s="757"/>
      <c r="ZA341" s="757"/>
      <c r="ZB341" s="757"/>
      <c r="ZC341" s="757"/>
      <c r="ZD341" s="757"/>
      <c r="ZE341" s="757"/>
      <c r="ZF341" s="757"/>
      <c r="ZG341" s="757"/>
      <c r="ZH341" s="757"/>
      <c r="ZI341" s="757"/>
      <c r="ZJ341" s="757"/>
      <c r="ZK341" s="757"/>
      <c r="ZL341" s="757"/>
      <c r="ZM341" s="757"/>
      <c r="ZN341" s="757"/>
      <c r="ZO341" s="757"/>
      <c r="ZP341" s="757"/>
      <c r="ZQ341" s="757"/>
      <c r="ZR341" s="757"/>
      <c r="ZS341" s="757"/>
      <c r="ZT341" s="757"/>
      <c r="ZU341" s="757"/>
      <c r="ZV341" s="757"/>
      <c r="ZW341" s="757"/>
      <c r="ZX341" s="757"/>
      <c r="ZY341" s="757"/>
      <c r="ZZ341" s="757"/>
      <c r="AAA341" s="757"/>
      <c r="AAB341" s="757"/>
      <c r="AAC341" s="757"/>
      <c r="AAD341" s="757"/>
      <c r="AAE341" s="757"/>
      <c r="AAF341" s="757"/>
      <c r="AAG341" s="757"/>
      <c r="AAH341" s="757"/>
      <c r="AAI341" s="757"/>
      <c r="AAJ341" s="757"/>
      <c r="AAK341" s="757"/>
      <c r="AAL341" s="757"/>
      <c r="AAM341" s="757"/>
      <c r="AAN341" s="757"/>
      <c r="AAO341" s="757"/>
      <c r="AAP341" s="757"/>
      <c r="AAQ341" s="757"/>
      <c r="AAR341" s="757"/>
      <c r="AAS341" s="757"/>
      <c r="AAT341" s="757"/>
      <c r="AAU341" s="757"/>
      <c r="AAV341" s="757"/>
      <c r="AAW341" s="757"/>
      <c r="AAX341" s="757"/>
      <c r="AAY341" s="757"/>
      <c r="AAZ341" s="757"/>
      <c r="ABA341" s="757"/>
      <c r="ABB341" s="757"/>
      <c r="ABC341" s="757"/>
      <c r="ABD341" s="757"/>
      <c r="ABE341" s="757"/>
      <c r="ABF341" s="757"/>
      <c r="ABG341" s="757"/>
      <c r="ABH341" s="757"/>
      <c r="ABI341" s="757"/>
      <c r="ABJ341" s="757"/>
      <c r="ABK341" s="757"/>
      <c r="ABL341" s="757"/>
      <c r="ABM341" s="757"/>
      <c r="ABN341" s="757"/>
      <c r="ABO341" s="757"/>
      <c r="ABP341" s="757"/>
      <c r="ABQ341" s="757"/>
      <c r="ABR341" s="757"/>
      <c r="ABS341" s="757"/>
      <c r="ABT341" s="757"/>
      <c r="ABU341" s="757"/>
      <c r="ABV341" s="757"/>
      <c r="ABW341" s="757"/>
      <c r="ABX341" s="757"/>
      <c r="ABY341" s="757"/>
      <c r="ABZ341" s="757"/>
      <c r="ACA341" s="757"/>
      <c r="ACB341" s="757"/>
      <c r="ACC341" s="757"/>
      <c r="ACD341" s="757"/>
      <c r="ACE341" s="757"/>
      <c r="ACF341" s="757"/>
      <c r="ACG341" s="757"/>
      <c r="ACH341" s="757"/>
      <c r="ACI341" s="757"/>
      <c r="ACJ341" s="757"/>
      <c r="ACK341" s="757"/>
      <c r="ACL341" s="757"/>
      <c r="ACM341" s="757"/>
      <c r="ACN341" s="757"/>
      <c r="ACO341" s="757"/>
      <c r="ACP341" s="757"/>
      <c r="ACQ341" s="757"/>
      <c r="ACR341" s="757"/>
      <c r="ACS341" s="757"/>
      <c r="ACT341" s="757"/>
      <c r="ACU341" s="757"/>
      <c r="ACV341" s="757"/>
      <c r="ACW341" s="757"/>
      <c r="ACX341" s="757"/>
      <c r="ACY341" s="757"/>
      <c r="ACZ341" s="757"/>
      <c r="ADA341" s="757"/>
      <c r="ADB341" s="757"/>
      <c r="ADC341" s="757"/>
      <c r="ADD341" s="757"/>
      <c r="ADE341" s="757"/>
      <c r="ADF341" s="757"/>
      <c r="ADG341" s="757"/>
      <c r="ADH341" s="757"/>
      <c r="ADI341" s="757"/>
      <c r="ADJ341" s="757"/>
      <c r="ADK341" s="757"/>
      <c r="ADL341" s="757"/>
      <c r="ADM341" s="757"/>
      <c r="ADN341" s="757"/>
      <c r="ADO341" s="757"/>
      <c r="ADP341" s="757"/>
      <c r="ADQ341" s="757"/>
      <c r="ADR341" s="757"/>
      <c r="ADS341" s="757"/>
      <c r="ADT341" s="757"/>
      <c r="ADU341" s="757"/>
      <c r="ADV341" s="757"/>
      <c r="ADW341" s="757"/>
      <c r="ADX341" s="757"/>
      <c r="ADY341" s="757"/>
      <c r="ADZ341" s="757"/>
      <c r="AEA341" s="757"/>
      <c r="AEB341" s="757"/>
      <c r="AEC341" s="757"/>
      <c r="AED341" s="757"/>
      <c r="AEE341" s="757"/>
      <c r="AEF341" s="757"/>
      <c r="AEG341" s="757"/>
      <c r="AEH341" s="757"/>
      <c r="AEI341" s="757"/>
      <c r="AEJ341" s="757"/>
      <c r="AEK341" s="757"/>
      <c r="AEL341" s="757"/>
      <c r="AEM341" s="757"/>
      <c r="AEN341" s="757"/>
      <c r="AEO341" s="757"/>
      <c r="AEP341" s="757"/>
      <c r="AEQ341" s="757"/>
      <c r="AER341" s="757"/>
      <c r="AES341" s="757"/>
      <c r="AET341" s="757"/>
      <c r="AEU341" s="757"/>
      <c r="AEV341" s="757"/>
      <c r="AEW341" s="757"/>
      <c r="AEX341" s="757"/>
      <c r="AEY341" s="757"/>
      <c r="AEZ341" s="757"/>
      <c r="AFA341" s="757"/>
      <c r="AFB341" s="757"/>
      <c r="AFC341" s="757"/>
      <c r="AFD341" s="757"/>
      <c r="AFE341" s="757"/>
      <c r="AFF341" s="757"/>
      <c r="AFG341" s="757"/>
      <c r="AFH341" s="757"/>
      <c r="AFI341" s="757"/>
      <c r="AFJ341" s="757"/>
      <c r="AFK341" s="757"/>
      <c r="AFL341" s="757"/>
      <c r="AFM341" s="757"/>
      <c r="AFN341" s="757"/>
      <c r="AFO341" s="757"/>
      <c r="AFP341" s="757"/>
      <c r="AFQ341" s="757"/>
      <c r="AFR341" s="757"/>
      <c r="AFS341" s="757"/>
      <c r="AFT341" s="757"/>
    </row>
    <row r="342" spans="1:852" s="762" customFormat="1">
      <c r="A342" s="763" t="s">
        <v>9876</v>
      </c>
      <c r="B342" s="838" t="s">
        <v>10774</v>
      </c>
      <c r="C342" s="840" t="str">
        <f>IF(Severity!F342&gt;=0.5,"YES","NO")</f>
        <v>NO</v>
      </c>
      <c r="D342" s="840" t="str">
        <f>IF(Severity!G342&gt;=0.5,"YES","NO")</f>
        <v>YES</v>
      </c>
      <c r="E342" s="757">
        <v>14</v>
      </c>
      <c r="F342" s="767">
        <v>2</v>
      </c>
      <c r="G342" s="841" t="s">
        <v>9613</v>
      </c>
      <c r="H342" s="767" t="s">
        <v>749</v>
      </c>
      <c r="I342" s="767" t="s">
        <v>455</v>
      </c>
      <c r="J342" s="767">
        <v>1</v>
      </c>
      <c r="K342" s="767" t="s">
        <v>455</v>
      </c>
      <c r="L342" s="767"/>
      <c r="M342" s="767"/>
      <c r="N342" s="767"/>
      <c r="O342" s="767" t="s">
        <v>455</v>
      </c>
      <c r="P342" s="767"/>
      <c r="Q342" s="767"/>
      <c r="R342" s="767"/>
      <c r="S342" s="767" t="s">
        <v>908</v>
      </c>
      <c r="T342" s="757">
        <v>21</v>
      </c>
      <c r="U342" s="767"/>
      <c r="V342" s="767"/>
      <c r="W342" s="757">
        <v>26.2</v>
      </c>
      <c r="X342" s="757">
        <v>9.8000000000000007</v>
      </c>
      <c r="Y342" s="757"/>
      <c r="Z342" s="757"/>
      <c r="AA342" s="757">
        <v>13.4</v>
      </c>
      <c r="AB342" s="757">
        <v>10.4</v>
      </c>
      <c r="AC342" s="757"/>
      <c r="AD342" s="757"/>
      <c r="AE342" s="757"/>
      <c r="AF342" s="757"/>
      <c r="AG342" s="757"/>
      <c r="AH342" s="757"/>
      <c r="AI342" s="757">
        <v>35</v>
      </c>
      <c r="AJ342" s="838">
        <f t="shared" si="88"/>
        <v>34</v>
      </c>
      <c r="AK342" s="756">
        <v>34</v>
      </c>
      <c r="AL342" s="768" t="s">
        <v>624</v>
      </c>
      <c r="AM342" s="767" t="s">
        <v>749</v>
      </c>
      <c r="AN342" s="757" t="s">
        <v>455</v>
      </c>
      <c r="AO342" s="757">
        <v>0</v>
      </c>
      <c r="AP342" s="756" t="s">
        <v>455</v>
      </c>
      <c r="AQ342" s="757"/>
      <c r="AR342" s="757"/>
      <c r="AS342" s="756"/>
      <c r="AT342" s="756" t="s">
        <v>455</v>
      </c>
      <c r="AU342" s="756"/>
      <c r="AV342" s="756"/>
      <c r="AW342" s="756"/>
      <c r="AX342" s="756" t="s">
        <v>908</v>
      </c>
      <c r="AY342" s="757">
        <v>21</v>
      </c>
      <c r="AZ342" s="757"/>
      <c r="BA342" s="757"/>
      <c r="BB342" s="757">
        <v>25.4</v>
      </c>
      <c r="BC342" s="757">
        <v>9</v>
      </c>
      <c r="BD342" s="757"/>
      <c r="BE342" s="757"/>
      <c r="BF342" s="757">
        <v>22.5</v>
      </c>
      <c r="BG342" s="757">
        <v>11</v>
      </c>
      <c r="BH342" s="757"/>
      <c r="BI342" s="757"/>
      <c r="BJ342" s="757"/>
      <c r="BK342" s="757"/>
      <c r="BL342" s="757"/>
      <c r="BM342" s="757"/>
      <c r="BN342" s="757">
        <v>35</v>
      </c>
      <c r="BO342" s="831">
        <f t="shared" si="87"/>
        <v>35</v>
      </c>
      <c r="BP342" s="767">
        <v>35</v>
      </c>
      <c r="BQ342" s="757"/>
      <c r="BR342" s="821" t="s">
        <v>455</v>
      </c>
      <c r="BS342" s="757"/>
      <c r="BT342" s="757"/>
      <c r="BU342" s="757"/>
      <c r="BV342" s="757"/>
      <c r="BW342" s="757"/>
      <c r="BX342" s="757"/>
      <c r="BY342" s="757"/>
      <c r="BZ342" s="757"/>
      <c r="CA342" s="757"/>
      <c r="CB342" s="757"/>
      <c r="CC342" s="757"/>
      <c r="CD342" s="757"/>
      <c r="CE342" s="757"/>
      <c r="CF342" s="757"/>
      <c r="CG342" s="757"/>
      <c r="CH342" s="757"/>
      <c r="CI342" s="757"/>
      <c r="CJ342" s="757"/>
      <c r="CK342" s="757"/>
      <c r="CL342" s="757"/>
      <c r="CM342" s="757"/>
      <c r="CN342" s="757"/>
      <c r="CO342" s="757"/>
      <c r="CP342" s="757"/>
      <c r="CQ342" s="757"/>
      <c r="CR342" s="757"/>
      <c r="CS342" s="757"/>
      <c r="CT342" s="756"/>
      <c r="CU342" s="767"/>
      <c r="CV342" s="757"/>
      <c r="CW342" s="767"/>
      <c r="CX342" s="753"/>
      <c r="CY342" s="757"/>
      <c r="CZ342" s="757"/>
      <c r="DA342" s="757"/>
      <c r="DB342" s="757"/>
      <c r="DC342" s="757"/>
      <c r="DD342" s="757"/>
      <c r="DE342" s="757"/>
      <c r="DF342" s="757"/>
      <c r="DG342" s="757"/>
      <c r="DH342" s="757"/>
      <c r="DI342" s="757"/>
      <c r="DJ342" s="757"/>
      <c r="DK342" s="757"/>
      <c r="DL342" s="757"/>
      <c r="DM342" s="757"/>
      <c r="DN342" s="757"/>
      <c r="DO342" s="757"/>
      <c r="DP342" s="757"/>
      <c r="DQ342" s="757"/>
      <c r="DR342" s="757"/>
      <c r="DS342" s="757"/>
      <c r="DT342" s="757"/>
      <c r="DU342" s="757"/>
      <c r="DV342" s="757"/>
      <c r="DW342" s="757"/>
      <c r="DX342" s="757"/>
      <c r="DY342" s="757"/>
      <c r="DZ342" s="757"/>
      <c r="EA342" s="757"/>
      <c r="EB342" s="767"/>
      <c r="EC342" s="757"/>
      <c r="ED342" s="757"/>
      <c r="EE342" s="757"/>
      <c r="EF342" s="757"/>
      <c r="EG342" s="757"/>
      <c r="EH342" s="757"/>
      <c r="EI342" s="757"/>
      <c r="EJ342" s="757"/>
      <c r="EK342" s="757"/>
      <c r="EL342" s="757"/>
      <c r="EM342" s="757"/>
      <c r="EN342" s="757"/>
      <c r="EO342" s="757"/>
      <c r="EP342" s="757"/>
      <c r="EQ342" s="757"/>
      <c r="ER342" s="757"/>
      <c r="ES342" s="757"/>
      <c r="ET342" s="757"/>
      <c r="EU342" s="757"/>
      <c r="EV342" s="757"/>
      <c r="EW342" s="757"/>
      <c r="EX342" s="757"/>
      <c r="EY342" s="757"/>
      <c r="EZ342" s="757"/>
      <c r="FA342" s="757"/>
      <c r="FB342" s="757"/>
      <c r="FC342" s="757"/>
      <c r="FD342" s="757"/>
      <c r="FE342" s="757"/>
      <c r="FF342" s="757"/>
      <c r="FG342" s="757"/>
      <c r="FH342" s="757"/>
      <c r="FI342" s="757"/>
      <c r="FJ342" s="757"/>
      <c r="FK342" s="757"/>
      <c r="FL342" s="757"/>
      <c r="FM342" s="757"/>
      <c r="FN342" s="757"/>
      <c r="FO342" s="757"/>
      <c r="FP342" s="757"/>
      <c r="FQ342" s="757"/>
      <c r="FR342" s="757"/>
      <c r="FS342" s="757"/>
      <c r="FT342" s="757"/>
      <c r="FU342" s="757"/>
      <c r="FV342" s="757"/>
      <c r="FW342" s="757"/>
      <c r="FX342" s="757"/>
      <c r="FY342" s="757"/>
      <c r="FZ342" s="757"/>
      <c r="GA342" s="757"/>
      <c r="GB342" s="757"/>
      <c r="GC342" s="757"/>
      <c r="GD342" s="757"/>
      <c r="GE342" s="757"/>
      <c r="GF342" s="757"/>
      <c r="GG342" s="757"/>
      <c r="GH342" s="757"/>
      <c r="GI342" s="757"/>
      <c r="GJ342" s="757"/>
      <c r="GK342" s="757"/>
      <c r="GL342" s="757"/>
      <c r="GM342" s="757"/>
      <c r="GN342" s="757"/>
      <c r="GO342" s="757"/>
      <c r="GP342" s="757"/>
      <c r="GQ342" s="757"/>
      <c r="GR342" s="757"/>
      <c r="GS342" s="757"/>
      <c r="GT342" s="757"/>
      <c r="GU342" s="757"/>
      <c r="GV342" s="757"/>
      <c r="GW342" s="757"/>
      <c r="GX342" s="757"/>
      <c r="GY342" s="757"/>
      <c r="GZ342" s="757"/>
      <c r="HA342" s="757"/>
      <c r="HB342" s="757"/>
      <c r="HC342" s="757"/>
      <c r="HD342" s="757"/>
      <c r="HE342" s="757"/>
      <c r="HF342" s="757"/>
      <c r="HG342" s="757"/>
      <c r="HH342" s="757"/>
      <c r="HI342" s="757"/>
      <c r="HJ342" s="757"/>
      <c r="HK342" s="757"/>
      <c r="HL342" s="757"/>
      <c r="HM342" s="757"/>
      <c r="HN342" s="757"/>
      <c r="HO342" s="757"/>
      <c r="HP342" s="757"/>
      <c r="HQ342" s="757"/>
      <c r="HR342" s="757"/>
      <c r="HS342" s="757"/>
      <c r="HT342" s="757"/>
      <c r="HU342" s="757"/>
      <c r="HV342" s="757"/>
      <c r="HW342" s="757"/>
      <c r="HX342" s="757"/>
      <c r="HY342" s="757"/>
      <c r="HZ342" s="757"/>
      <c r="IA342" s="757"/>
      <c r="IB342" s="757"/>
      <c r="IC342" s="757"/>
      <c r="ID342" s="757"/>
      <c r="IE342" s="757"/>
      <c r="IF342" s="757"/>
      <c r="IG342" s="757"/>
      <c r="IH342" s="757"/>
      <c r="II342" s="757"/>
      <c r="IJ342" s="757"/>
      <c r="IK342" s="757"/>
      <c r="IL342" s="757"/>
      <c r="IM342" s="757"/>
      <c r="IN342" s="757"/>
      <c r="IO342" s="757"/>
      <c r="IP342" s="757"/>
      <c r="IQ342" s="757"/>
      <c r="IR342" s="757"/>
      <c r="IS342" s="757"/>
      <c r="IT342" s="757"/>
      <c r="IU342" s="757"/>
      <c r="IV342" s="757"/>
      <c r="IW342" s="757"/>
      <c r="IX342" s="757"/>
      <c r="IY342" s="757"/>
      <c r="IZ342" s="757"/>
      <c r="JA342" s="757"/>
      <c r="JB342" s="757"/>
      <c r="JC342" s="757"/>
      <c r="JD342" s="757"/>
      <c r="JE342" s="757"/>
      <c r="JF342" s="757"/>
      <c r="JG342" s="757"/>
      <c r="JH342" s="757"/>
      <c r="JI342" s="757"/>
      <c r="JJ342" s="757"/>
      <c r="JK342" s="757"/>
      <c r="JL342" s="757"/>
      <c r="JM342" s="757"/>
      <c r="JN342" s="757"/>
      <c r="JO342" s="757"/>
      <c r="JP342" s="757"/>
      <c r="JQ342" s="757"/>
      <c r="JR342" s="757"/>
      <c r="JS342" s="757"/>
      <c r="JT342" s="757"/>
      <c r="JU342" s="757"/>
      <c r="JV342" s="757"/>
      <c r="JW342" s="757"/>
      <c r="JX342" s="757"/>
      <c r="JY342" s="757"/>
      <c r="JZ342" s="757"/>
      <c r="KA342" s="757"/>
      <c r="KB342" s="757"/>
      <c r="KC342" s="757"/>
      <c r="KD342" s="757"/>
      <c r="KE342" s="757"/>
      <c r="KF342" s="757"/>
      <c r="KG342" s="757"/>
      <c r="KH342" s="757"/>
      <c r="KI342" s="757"/>
      <c r="KJ342" s="757"/>
      <c r="KK342" s="757"/>
      <c r="KL342" s="757"/>
      <c r="KM342" s="757"/>
      <c r="KN342" s="757"/>
      <c r="KO342" s="757"/>
      <c r="KP342" s="757"/>
      <c r="KQ342" s="757"/>
      <c r="KR342" s="757"/>
      <c r="KS342" s="757"/>
      <c r="KT342" s="757"/>
      <c r="KU342" s="757"/>
      <c r="KV342" s="757"/>
      <c r="KW342" s="757"/>
      <c r="KX342" s="757"/>
      <c r="KY342" s="757"/>
      <c r="KZ342" s="757"/>
      <c r="LA342" s="757"/>
      <c r="LB342" s="757"/>
      <c r="LC342" s="757"/>
      <c r="LD342" s="757"/>
      <c r="LE342" s="757"/>
      <c r="LF342" s="757"/>
      <c r="LG342" s="757"/>
      <c r="LH342" s="757"/>
      <c r="LI342" s="757"/>
      <c r="LJ342" s="757"/>
      <c r="LK342" s="757"/>
      <c r="LL342" s="757"/>
      <c r="LM342" s="757"/>
      <c r="LN342" s="757"/>
      <c r="LO342" s="757"/>
      <c r="LP342" s="757"/>
      <c r="LQ342" s="757"/>
      <c r="LR342" s="757"/>
      <c r="LS342" s="757"/>
      <c r="LT342" s="757"/>
      <c r="LU342" s="757"/>
      <c r="LV342" s="757"/>
      <c r="LW342" s="757"/>
      <c r="LX342" s="757"/>
      <c r="LY342" s="757"/>
      <c r="LZ342" s="757"/>
      <c r="MA342" s="757"/>
      <c r="MB342" s="757"/>
      <c r="MC342" s="757"/>
      <c r="MD342" s="757"/>
      <c r="ME342" s="757"/>
      <c r="MF342" s="757"/>
      <c r="MG342" s="757"/>
      <c r="MH342" s="757"/>
      <c r="MI342" s="757"/>
      <c r="MJ342" s="757"/>
      <c r="MK342" s="757"/>
      <c r="ML342" s="757"/>
      <c r="MM342" s="757"/>
      <c r="MN342" s="757"/>
      <c r="MO342" s="757"/>
      <c r="MP342" s="757"/>
      <c r="MQ342" s="757"/>
      <c r="MR342" s="757"/>
      <c r="MS342" s="757"/>
      <c r="MT342" s="757"/>
      <c r="MU342" s="757"/>
      <c r="MV342" s="757"/>
      <c r="MW342" s="757"/>
      <c r="MX342" s="757"/>
      <c r="MY342" s="757"/>
      <c r="MZ342" s="757"/>
      <c r="NA342" s="757"/>
      <c r="NB342" s="757"/>
      <c r="NC342" s="757"/>
      <c r="ND342" s="757"/>
      <c r="NE342" s="757"/>
      <c r="NF342" s="757"/>
      <c r="NG342" s="757"/>
      <c r="NH342" s="757"/>
      <c r="NI342" s="757"/>
      <c r="NJ342" s="757"/>
      <c r="NK342" s="757"/>
      <c r="NL342" s="757"/>
      <c r="NM342" s="757"/>
      <c r="NN342" s="757"/>
      <c r="NO342" s="757"/>
      <c r="NP342" s="757"/>
      <c r="NQ342" s="757"/>
      <c r="NR342" s="757"/>
      <c r="NS342" s="757"/>
      <c r="NT342" s="757"/>
      <c r="NU342" s="757"/>
      <c r="NV342" s="757"/>
      <c r="NW342" s="757"/>
      <c r="NX342" s="757"/>
      <c r="NY342" s="757"/>
      <c r="NZ342" s="757"/>
      <c r="OA342" s="757"/>
      <c r="OB342" s="757"/>
      <c r="OC342" s="757"/>
      <c r="OD342" s="757"/>
      <c r="OE342" s="757"/>
      <c r="OF342" s="757"/>
      <c r="OG342" s="757"/>
      <c r="OH342" s="757"/>
      <c r="OI342" s="757"/>
      <c r="OJ342" s="757"/>
      <c r="OK342" s="757"/>
      <c r="OL342" s="757"/>
      <c r="OM342" s="757"/>
      <c r="ON342" s="757"/>
      <c r="OO342" s="757"/>
      <c r="OP342" s="757"/>
      <c r="OQ342" s="757"/>
      <c r="OR342" s="757"/>
      <c r="OS342" s="757"/>
      <c r="OT342" s="757"/>
      <c r="OU342" s="757"/>
      <c r="OV342" s="757"/>
      <c r="OW342" s="761"/>
      <c r="OX342" s="761"/>
      <c r="OY342" s="757"/>
      <c r="OZ342" s="757"/>
      <c r="PA342" s="757"/>
      <c r="PB342" s="757"/>
      <c r="PC342" s="757"/>
      <c r="PD342" s="757"/>
      <c r="PE342" s="757"/>
      <c r="PF342" s="757"/>
      <c r="PG342" s="757"/>
      <c r="PH342" s="757"/>
      <c r="PI342" s="757"/>
      <c r="PJ342" s="757"/>
      <c r="PK342" s="757"/>
      <c r="PL342" s="757"/>
      <c r="PM342" s="757"/>
      <c r="PN342" s="757"/>
      <c r="PO342" s="757"/>
      <c r="PP342" s="757"/>
      <c r="PQ342" s="757"/>
      <c r="PR342" s="757"/>
      <c r="PS342" s="757"/>
      <c r="PT342" s="757"/>
      <c r="PU342" s="757"/>
      <c r="PV342" s="757"/>
      <c r="PW342" s="757"/>
      <c r="PX342" s="757"/>
      <c r="PY342" s="757"/>
      <c r="PZ342" s="757"/>
      <c r="QA342" s="757"/>
      <c r="QB342" s="757"/>
      <c r="QC342" s="757"/>
      <c r="QD342" s="757"/>
      <c r="QE342" s="757"/>
      <c r="QF342" s="757"/>
      <c r="QG342" s="757"/>
      <c r="QH342" s="757"/>
      <c r="QI342" s="757"/>
      <c r="QJ342" s="757"/>
      <c r="QK342" s="757"/>
      <c r="QL342" s="757"/>
      <c r="QM342" s="757"/>
      <c r="QN342" s="757"/>
      <c r="QO342" s="757"/>
      <c r="QP342" s="757"/>
      <c r="QQ342" s="757"/>
      <c r="QR342" s="757"/>
      <c r="QS342" s="757"/>
      <c r="QT342" s="757"/>
      <c r="QU342" s="757"/>
      <c r="QV342" s="757"/>
      <c r="QW342" s="757"/>
      <c r="QX342" s="757"/>
      <c r="QY342" s="757"/>
      <c r="QZ342" s="757"/>
      <c r="RA342" s="757"/>
      <c r="RB342" s="757"/>
      <c r="RC342" s="757"/>
      <c r="RD342" s="757"/>
      <c r="RE342" s="757"/>
      <c r="RF342" s="757"/>
      <c r="RG342" s="757"/>
      <c r="RH342" s="757"/>
      <c r="RI342" s="757"/>
      <c r="RJ342" s="757"/>
      <c r="RK342" s="757"/>
      <c r="RL342" s="757"/>
      <c r="RM342" s="757"/>
      <c r="RN342" s="757"/>
      <c r="RO342" s="757"/>
      <c r="RP342" s="757"/>
      <c r="RQ342" s="757"/>
      <c r="RR342" s="757"/>
      <c r="RS342" s="757"/>
      <c r="RT342" s="757"/>
      <c r="RU342" s="757"/>
      <c r="RV342" s="757"/>
      <c r="RW342" s="757"/>
      <c r="RX342" s="757"/>
      <c r="RY342" s="757"/>
      <c r="RZ342" s="757"/>
      <c r="SA342" s="757"/>
      <c r="SB342" s="757"/>
      <c r="SC342" s="757"/>
      <c r="SD342" s="757"/>
      <c r="SE342" s="757"/>
      <c r="SF342" s="757"/>
      <c r="SG342" s="757"/>
      <c r="SH342" s="757"/>
      <c r="SI342" s="757"/>
      <c r="SJ342" s="757"/>
      <c r="SK342" s="757"/>
      <c r="SL342" s="757"/>
      <c r="SM342" s="757"/>
      <c r="SN342" s="757"/>
      <c r="SO342" s="757"/>
      <c r="SP342" s="757"/>
      <c r="SQ342" s="757"/>
      <c r="SR342" s="757"/>
      <c r="SS342" s="757"/>
      <c r="ST342" s="757"/>
      <c r="SU342" s="757"/>
      <c r="SV342" s="757"/>
      <c r="SW342" s="757"/>
      <c r="SX342" s="757"/>
      <c r="SY342" s="757"/>
      <c r="SZ342" s="757"/>
      <c r="TA342" s="757"/>
      <c r="TB342" s="757"/>
      <c r="TC342" s="757"/>
      <c r="TD342" s="757"/>
      <c r="TE342" s="757"/>
      <c r="TF342" s="757"/>
      <c r="TG342" s="757"/>
      <c r="TH342" s="757"/>
      <c r="TI342" s="757"/>
      <c r="TJ342" s="757"/>
      <c r="TK342" s="757"/>
      <c r="TL342" s="757"/>
      <c r="TM342" s="757"/>
      <c r="TN342" s="757"/>
      <c r="TO342" s="757"/>
      <c r="TP342" s="757"/>
      <c r="TQ342" s="757"/>
      <c r="TR342" s="757"/>
      <c r="TS342" s="757"/>
      <c r="TT342" s="757"/>
      <c r="TU342" s="757"/>
      <c r="TV342" s="757"/>
      <c r="TW342" s="757"/>
      <c r="TX342" s="757"/>
      <c r="TY342" s="757"/>
      <c r="TZ342" s="757"/>
      <c r="UA342" s="757"/>
      <c r="UB342" s="757"/>
      <c r="UC342" s="757"/>
      <c r="UD342" s="757"/>
      <c r="UE342" s="757"/>
      <c r="UF342" s="757"/>
      <c r="UG342" s="757"/>
      <c r="UH342" s="757"/>
      <c r="UI342" s="757"/>
      <c r="UJ342" s="757"/>
      <c r="UK342" s="757"/>
      <c r="UL342" s="757"/>
      <c r="UM342" s="757"/>
      <c r="UN342" s="757"/>
      <c r="UO342" s="757"/>
      <c r="UP342" s="757"/>
      <c r="UQ342" s="757"/>
      <c r="UR342" s="757"/>
      <c r="US342" s="757"/>
      <c r="UT342" s="757"/>
      <c r="UU342" s="757"/>
      <c r="UV342" s="757"/>
      <c r="UW342" s="757"/>
      <c r="UX342" s="757"/>
      <c r="UY342" s="757"/>
      <c r="UZ342" s="757"/>
      <c r="VA342" s="757"/>
      <c r="VB342" s="757"/>
      <c r="VC342" s="757"/>
      <c r="VD342" s="757"/>
      <c r="VE342" s="757"/>
      <c r="VF342" s="757"/>
      <c r="VG342" s="757"/>
      <c r="VH342" s="757"/>
      <c r="VI342" s="757"/>
      <c r="VJ342" s="757"/>
      <c r="VK342" s="757"/>
      <c r="VL342" s="757"/>
      <c r="VM342" s="757"/>
      <c r="VN342" s="757"/>
      <c r="VO342" s="757"/>
      <c r="VP342" s="757"/>
      <c r="VQ342" s="757"/>
      <c r="VR342" s="757"/>
      <c r="VS342" s="757"/>
      <c r="VT342" s="757"/>
      <c r="VU342" s="757"/>
      <c r="VV342" s="757"/>
      <c r="VW342" s="757"/>
      <c r="VX342" s="757"/>
      <c r="VY342" s="757"/>
      <c r="VZ342" s="757"/>
      <c r="WA342" s="757"/>
      <c r="WB342" s="757"/>
      <c r="WC342" s="757"/>
      <c r="WD342" s="757"/>
      <c r="WE342" s="757"/>
      <c r="WF342" s="757"/>
      <c r="WG342" s="757"/>
      <c r="WH342" s="757"/>
      <c r="WI342" s="757"/>
      <c r="WJ342" s="757"/>
      <c r="WK342" s="757"/>
      <c r="WL342" s="757"/>
      <c r="WM342" s="757"/>
      <c r="WN342" s="757"/>
      <c r="WO342" s="757"/>
      <c r="WP342" s="757"/>
      <c r="WQ342" s="757"/>
      <c r="WR342" s="757"/>
      <c r="WS342" s="757"/>
      <c r="WT342" s="757"/>
      <c r="WU342" s="757"/>
      <c r="WV342" s="757"/>
      <c r="WW342" s="757"/>
      <c r="WX342" s="757"/>
      <c r="WY342" s="757"/>
      <c r="WZ342" s="757"/>
      <c r="XA342" s="757"/>
      <c r="XB342" s="757"/>
      <c r="XC342" s="757"/>
      <c r="XD342" s="757"/>
      <c r="XE342" s="757"/>
      <c r="XF342" s="757"/>
      <c r="XG342" s="757"/>
      <c r="XH342" s="757"/>
      <c r="XI342" s="757"/>
      <c r="XJ342" s="757"/>
      <c r="XK342" s="757"/>
      <c r="XL342" s="757"/>
      <c r="XM342" s="757"/>
      <c r="XN342" s="757"/>
      <c r="XO342" s="757"/>
      <c r="XP342" s="757"/>
      <c r="XQ342" s="757"/>
      <c r="XR342" s="757"/>
      <c r="XS342" s="757"/>
      <c r="XT342" s="757"/>
      <c r="XU342" s="757"/>
      <c r="XV342" s="757"/>
      <c r="XW342" s="757"/>
      <c r="XX342" s="757"/>
      <c r="XY342" s="757"/>
      <c r="XZ342" s="757"/>
      <c r="YA342" s="757"/>
      <c r="YB342" s="757"/>
      <c r="YC342" s="757"/>
      <c r="YD342" s="757"/>
      <c r="YE342" s="757"/>
      <c r="YF342" s="757"/>
      <c r="YG342" s="757"/>
      <c r="YH342" s="757"/>
      <c r="YI342" s="757"/>
      <c r="YJ342" s="757"/>
      <c r="YK342" s="757"/>
      <c r="YL342" s="757"/>
      <c r="YM342" s="757"/>
      <c r="YN342" s="757"/>
      <c r="YO342" s="757"/>
      <c r="YP342" s="757"/>
      <c r="YQ342" s="757"/>
      <c r="YR342" s="757"/>
      <c r="YS342" s="757"/>
      <c r="YT342" s="757"/>
      <c r="YU342" s="757"/>
      <c r="YV342" s="757"/>
      <c r="YW342" s="757"/>
      <c r="YX342" s="757"/>
      <c r="YY342" s="757"/>
      <c r="YZ342" s="757"/>
      <c r="ZA342" s="757"/>
      <c r="ZB342" s="757"/>
      <c r="ZC342" s="757"/>
      <c r="ZD342" s="757"/>
      <c r="ZE342" s="757"/>
      <c r="ZF342" s="757"/>
      <c r="ZG342" s="757"/>
      <c r="ZH342" s="757"/>
      <c r="ZI342" s="757"/>
      <c r="ZJ342" s="757"/>
      <c r="ZK342" s="757"/>
      <c r="ZL342" s="757"/>
      <c r="ZM342" s="757"/>
      <c r="ZN342" s="757"/>
      <c r="ZO342" s="757"/>
      <c r="ZP342" s="757"/>
      <c r="ZQ342" s="757"/>
      <c r="ZR342" s="757"/>
      <c r="ZS342" s="757"/>
      <c r="ZT342" s="757"/>
      <c r="ZU342" s="757"/>
      <c r="ZV342" s="757"/>
      <c r="ZW342" s="757"/>
      <c r="ZX342" s="757"/>
      <c r="ZY342" s="757"/>
      <c r="ZZ342" s="757"/>
      <c r="AAA342" s="757"/>
      <c r="AAB342" s="757"/>
      <c r="AAC342" s="757"/>
      <c r="AAD342" s="757"/>
      <c r="AAE342" s="757"/>
      <c r="AAF342" s="757"/>
      <c r="AAG342" s="757"/>
      <c r="AAH342" s="757"/>
      <c r="AAI342" s="757"/>
      <c r="AAJ342" s="757"/>
      <c r="AAK342" s="757"/>
      <c r="AAL342" s="757"/>
      <c r="AAM342" s="757"/>
      <c r="AAN342" s="757"/>
      <c r="AAO342" s="757"/>
      <c r="AAP342" s="757"/>
      <c r="AAQ342" s="757"/>
      <c r="AAR342" s="757"/>
      <c r="AAS342" s="757"/>
      <c r="AAT342" s="757"/>
      <c r="AAU342" s="757"/>
      <c r="AAV342" s="757"/>
      <c r="AAW342" s="757"/>
      <c r="AAX342" s="757"/>
      <c r="AAY342" s="757"/>
      <c r="AAZ342" s="757"/>
      <c r="ABA342" s="757"/>
      <c r="ABB342" s="757"/>
      <c r="ABC342" s="757"/>
      <c r="ABD342" s="757"/>
      <c r="ABE342" s="757"/>
      <c r="ABF342" s="757"/>
      <c r="ABG342" s="757"/>
      <c r="ABH342" s="757"/>
      <c r="ABI342" s="757"/>
      <c r="ABJ342" s="757"/>
      <c r="ABK342" s="757"/>
      <c r="ABL342" s="757"/>
      <c r="ABM342" s="757"/>
      <c r="ABN342" s="757"/>
      <c r="ABO342" s="757"/>
      <c r="ABP342" s="757"/>
      <c r="ABQ342" s="757"/>
      <c r="ABR342" s="757"/>
      <c r="ABS342" s="757"/>
      <c r="ABT342" s="757"/>
      <c r="ABU342" s="757"/>
      <c r="ABV342" s="757"/>
      <c r="ABW342" s="757"/>
      <c r="ABX342" s="757"/>
      <c r="ABY342" s="757"/>
      <c r="ABZ342" s="757"/>
      <c r="ACA342" s="757"/>
      <c r="ACB342" s="757"/>
      <c r="ACC342" s="757"/>
      <c r="ACD342" s="757"/>
      <c r="ACE342" s="757"/>
      <c r="ACF342" s="757"/>
      <c r="ACG342" s="757"/>
      <c r="ACH342" s="757"/>
      <c r="ACI342" s="757"/>
      <c r="ACJ342" s="757"/>
      <c r="ACK342" s="757"/>
      <c r="ACL342" s="757"/>
      <c r="ACM342" s="757"/>
      <c r="ACN342" s="757"/>
      <c r="ACO342" s="757"/>
      <c r="ACP342" s="757"/>
      <c r="ACQ342" s="757"/>
      <c r="ACR342" s="757"/>
      <c r="ACS342" s="757"/>
      <c r="ACT342" s="757"/>
      <c r="ACU342" s="757"/>
      <c r="ACV342" s="757"/>
      <c r="ACW342" s="757"/>
      <c r="ACX342" s="757"/>
      <c r="ACY342" s="757"/>
      <c r="ACZ342" s="757"/>
      <c r="ADA342" s="757"/>
      <c r="ADB342" s="757"/>
      <c r="ADC342" s="757"/>
      <c r="ADD342" s="757"/>
      <c r="ADE342" s="757"/>
      <c r="ADF342" s="757"/>
      <c r="ADG342" s="757"/>
      <c r="ADH342" s="757"/>
      <c r="ADI342" s="757"/>
      <c r="ADJ342" s="757"/>
      <c r="ADK342" s="757"/>
      <c r="ADL342" s="757"/>
      <c r="ADM342" s="757"/>
      <c r="ADN342" s="757"/>
      <c r="ADO342" s="757"/>
      <c r="ADP342" s="757"/>
      <c r="ADQ342" s="757"/>
      <c r="ADR342" s="757"/>
      <c r="ADS342" s="757"/>
      <c r="ADT342" s="757"/>
      <c r="ADU342" s="757"/>
      <c r="ADV342" s="757"/>
      <c r="ADW342" s="757"/>
      <c r="ADX342" s="757"/>
      <c r="ADY342" s="757"/>
      <c r="ADZ342" s="757"/>
      <c r="AEA342" s="757"/>
      <c r="AEB342" s="757"/>
      <c r="AEC342" s="757"/>
      <c r="AED342" s="757"/>
      <c r="AEE342" s="757"/>
      <c r="AEF342" s="757"/>
      <c r="AEG342" s="757"/>
      <c r="AEH342" s="757"/>
      <c r="AEI342" s="757"/>
      <c r="AEJ342" s="757"/>
      <c r="AEK342" s="757"/>
      <c r="AEL342" s="757"/>
      <c r="AEM342" s="757"/>
      <c r="AEN342" s="757"/>
      <c r="AEO342" s="757"/>
      <c r="AEP342" s="757"/>
      <c r="AEQ342" s="757"/>
      <c r="AER342" s="757"/>
      <c r="AES342" s="757"/>
      <c r="AET342" s="757"/>
      <c r="AEU342" s="757"/>
      <c r="AEV342" s="757"/>
      <c r="AEW342" s="757"/>
      <c r="AEX342" s="757"/>
      <c r="AEY342" s="757"/>
      <c r="AEZ342" s="757"/>
      <c r="AFA342" s="757"/>
      <c r="AFB342" s="757"/>
      <c r="AFC342" s="757"/>
      <c r="AFD342" s="757"/>
      <c r="AFE342" s="757"/>
      <c r="AFF342" s="757"/>
      <c r="AFG342" s="757"/>
      <c r="AFH342" s="757"/>
      <c r="AFI342" s="757"/>
      <c r="AFJ342" s="757"/>
      <c r="AFK342" s="757"/>
      <c r="AFL342" s="757"/>
      <c r="AFM342" s="757"/>
      <c r="AFN342" s="757"/>
      <c r="AFO342" s="757"/>
      <c r="AFP342" s="757"/>
      <c r="AFQ342" s="757"/>
      <c r="AFR342" s="757"/>
      <c r="AFS342" s="757"/>
      <c r="AFT342" s="757"/>
    </row>
    <row r="343" spans="1:852" s="762" customFormat="1">
      <c r="A343" s="763" t="s">
        <v>9704</v>
      </c>
      <c r="B343" s="838" t="s">
        <v>10777</v>
      </c>
      <c r="C343" s="840" t="str">
        <f>IF(Severity!F343&gt;=0.5,"YES","NO")</f>
        <v>NO</v>
      </c>
      <c r="D343" s="840" t="str">
        <f>IF(Severity!G343&gt;=0.5,"YES","NO")</f>
        <v>YES</v>
      </c>
      <c r="E343" s="757">
        <v>8</v>
      </c>
      <c r="F343" s="767">
        <v>2</v>
      </c>
      <c r="G343" s="768" t="s">
        <v>2380</v>
      </c>
      <c r="H343" s="767" t="s">
        <v>749</v>
      </c>
      <c r="I343" s="767" t="s">
        <v>455</v>
      </c>
      <c r="J343" s="767">
        <v>29</v>
      </c>
      <c r="K343" s="767" t="s">
        <v>455</v>
      </c>
      <c r="L343" s="767"/>
      <c r="M343" s="767"/>
      <c r="N343" s="767"/>
      <c r="O343" s="767" t="s">
        <v>455</v>
      </c>
      <c r="P343" s="767"/>
      <c r="Q343" s="767"/>
      <c r="R343" s="767"/>
      <c r="S343" s="767" t="s">
        <v>235</v>
      </c>
      <c r="T343" s="757">
        <v>9</v>
      </c>
      <c r="U343" s="821"/>
      <c r="V343" s="821"/>
      <c r="W343" s="757">
        <v>15.23</v>
      </c>
      <c r="X343" s="757">
        <v>3.85</v>
      </c>
      <c r="Y343" s="821"/>
      <c r="Z343" s="821"/>
      <c r="AA343" s="757">
        <v>8.44</v>
      </c>
      <c r="AB343" s="757">
        <v>5.14</v>
      </c>
      <c r="AC343" s="757"/>
      <c r="AD343" s="757"/>
      <c r="AE343" s="757"/>
      <c r="AF343" s="757"/>
      <c r="AG343" s="757"/>
      <c r="AH343" s="757"/>
      <c r="AI343" s="757">
        <v>145</v>
      </c>
      <c r="AJ343" s="838">
        <f t="shared" si="88"/>
        <v>116</v>
      </c>
      <c r="AK343" s="756">
        <v>105</v>
      </c>
      <c r="AL343" s="841" t="s">
        <v>9621</v>
      </c>
      <c r="AM343" s="767" t="s">
        <v>749</v>
      </c>
      <c r="AN343" s="768" t="s">
        <v>455</v>
      </c>
      <c r="AO343" s="757">
        <v>28</v>
      </c>
      <c r="AP343" s="756" t="s">
        <v>455</v>
      </c>
      <c r="AQ343" s="756"/>
      <c r="AR343" s="756"/>
      <c r="AS343" s="756"/>
      <c r="AT343" s="756" t="s">
        <v>455</v>
      </c>
      <c r="AU343" s="756"/>
      <c r="AV343" s="756"/>
      <c r="AW343" s="756"/>
      <c r="AX343" s="756" t="s">
        <v>235</v>
      </c>
      <c r="AY343" s="757">
        <v>9</v>
      </c>
      <c r="AZ343" s="821"/>
      <c r="BA343" s="821"/>
      <c r="BB343" s="757">
        <v>15.07</v>
      </c>
      <c r="BC343" s="757">
        <v>3.57</v>
      </c>
      <c r="BD343" s="821"/>
      <c r="BE343" s="821"/>
      <c r="BF343" s="757">
        <v>7.36</v>
      </c>
      <c r="BG343" s="757">
        <v>5.04</v>
      </c>
      <c r="BH343" s="757"/>
      <c r="BI343" s="757"/>
      <c r="BJ343" s="757"/>
      <c r="BK343" s="757"/>
      <c r="BL343" s="757"/>
      <c r="BM343" s="757"/>
      <c r="BN343" s="757">
        <v>145</v>
      </c>
      <c r="BO343" s="831">
        <f t="shared" si="87"/>
        <v>117</v>
      </c>
      <c r="BP343" s="767">
        <v>112</v>
      </c>
      <c r="BQ343" s="757"/>
      <c r="BR343" s="821" t="s">
        <v>455</v>
      </c>
      <c r="BS343" s="757"/>
      <c r="BT343" s="757"/>
      <c r="BU343" s="757"/>
      <c r="BV343" s="757"/>
      <c r="BW343" s="757"/>
      <c r="BX343" s="757"/>
      <c r="BY343" s="757"/>
      <c r="BZ343" s="757"/>
      <c r="CA343" s="757"/>
      <c r="CB343" s="757"/>
      <c r="CC343" s="757"/>
      <c r="CD343" s="757"/>
      <c r="CE343" s="757"/>
      <c r="CF343" s="757"/>
      <c r="CG343" s="757"/>
      <c r="CH343" s="757"/>
      <c r="CI343" s="757"/>
      <c r="CJ343" s="757"/>
      <c r="CK343" s="757"/>
      <c r="CL343" s="757"/>
      <c r="CM343" s="757"/>
      <c r="CN343" s="757"/>
      <c r="CO343" s="757"/>
      <c r="CP343" s="757"/>
      <c r="CQ343" s="757"/>
      <c r="CR343" s="757"/>
      <c r="CS343" s="757"/>
      <c r="CT343" s="756"/>
      <c r="CU343" s="767"/>
      <c r="CV343" s="757"/>
      <c r="CW343" s="767"/>
      <c r="CX343" s="753"/>
      <c r="CY343" s="757"/>
      <c r="CZ343" s="757"/>
      <c r="DA343" s="757"/>
      <c r="DB343" s="757"/>
      <c r="DC343" s="757"/>
      <c r="DD343" s="757"/>
      <c r="DE343" s="757"/>
      <c r="DF343" s="757"/>
      <c r="DG343" s="757"/>
      <c r="DH343" s="757"/>
      <c r="DI343" s="757"/>
      <c r="DJ343" s="757"/>
      <c r="DK343" s="757"/>
      <c r="DL343" s="757"/>
      <c r="DM343" s="757"/>
      <c r="DN343" s="757"/>
      <c r="DO343" s="757"/>
      <c r="DP343" s="757"/>
      <c r="DQ343" s="757"/>
      <c r="DR343" s="757"/>
      <c r="DS343" s="757"/>
      <c r="DT343" s="757"/>
      <c r="DU343" s="757"/>
      <c r="DV343" s="757"/>
      <c r="DW343" s="757"/>
      <c r="DX343" s="757"/>
      <c r="DY343" s="757"/>
      <c r="DZ343" s="757"/>
      <c r="EA343" s="757"/>
      <c r="EB343" s="767"/>
      <c r="EC343" s="757"/>
      <c r="ED343" s="757"/>
      <c r="EE343" s="757"/>
      <c r="EF343" s="757"/>
      <c r="EG343" s="757"/>
      <c r="EH343" s="757"/>
      <c r="EI343" s="757"/>
      <c r="EJ343" s="757"/>
      <c r="EK343" s="757"/>
      <c r="EL343" s="757"/>
      <c r="EM343" s="757"/>
      <c r="EN343" s="757"/>
      <c r="EO343" s="757"/>
      <c r="EP343" s="757"/>
      <c r="EQ343" s="757"/>
      <c r="ER343" s="757"/>
      <c r="ES343" s="757"/>
      <c r="ET343" s="757"/>
      <c r="EU343" s="757"/>
      <c r="EV343" s="757"/>
      <c r="EW343" s="757"/>
      <c r="EX343" s="757"/>
      <c r="EY343" s="757"/>
      <c r="EZ343" s="757"/>
      <c r="FA343" s="757"/>
      <c r="FB343" s="757"/>
      <c r="FC343" s="757"/>
      <c r="FD343" s="757"/>
      <c r="FE343" s="757"/>
      <c r="FF343" s="757"/>
      <c r="FG343" s="757"/>
      <c r="FH343" s="757"/>
      <c r="FI343" s="757"/>
      <c r="FJ343" s="757"/>
      <c r="FK343" s="757"/>
      <c r="FL343" s="757"/>
      <c r="FM343" s="757"/>
      <c r="FN343" s="757"/>
      <c r="FO343" s="757"/>
      <c r="FP343" s="757"/>
      <c r="FQ343" s="757"/>
      <c r="FR343" s="757"/>
      <c r="FS343" s="757"/>
      <c r="FT343" s="757"/>
      <c r="FU343" s="757"/>
      <c r="FV343" s="757"/>
      <c r="FW343" s="757"/>
      <c r="FX343" s="757"/>
      <c r="FY343" s="757"/>
      <c r="FZ343" s="757"/>
      <c r="GA343" s="757"/>
      <c r="GB343" s="757"/>
      <c r="GC343" s="757"/>
      <c r="GD343" s="757"/>
      <c r="GE343" s="757"/>
      <c r="GF343" s="757"/>
      <c r="GG343" s="757"/>
      <c r="GH343" s="757"/>
      <c r="GI343" s="757"/>
      <c r="GJ343" s="757"/>
      <c r="GK343" s="757"/>
      <c r="GL343" s="757"/>
      <c r="GM343" s="757"/>
      <c r="GN343" s="757"/>
      <c r="GO343" s="757"/>
      <c r="GP343" s="757"/>
      <c r="GQ343" s="757"/>
      <c r="GR343" s="757"/>
      <c r="GS343" s="757"/>
      <c r="GT343" s="757"/>
      <c r="GU343" s="757"/>
      <c r="GV343" s="757"/>
      <c r="GW343" s="757"/>
      <c r="GX343" s="757"/>
      <c r="GY343" s="757"/>
      <c r="GZ343" s="757"/>
      <c r="HA343" s="757"/>
      <c r="HB343" s="757"/>
      <c r="HC343" s="757"/>
      <c r="HD343" s="757"/>
      <c r="HE343" s="757"/>
      <c r="HF343" s="757"/>
      <c r="HG343" s="757"/>
      <c r="HH343" s="757"/>
      <c r="HI343" s="757"/>
      <c r="HJ343" s="757"/>
      <c r="HK343" s="757"/>
      <c r="HL343" s="757"/>
      <c r="HM343" s="757"/>
      <c r="HN343" s="757"/>
      <c r="HO343" s="757"/>
      <c r="HP343" s="757"/>
      <c r="HQ343" s="757"/>
      <c r="HR343" s="757"/>
      <c r="HS343" s="757"/>
      <c r="HT343" s="757"/>
      <c r="HU343" s="757"/>
      <c r="HV343" s="757"/>
      <c r="HW343" s="757"/>
      <c r="HX343" s="757"/>
      <c r="HY343" s="757"/>
      <c r="HZ343" s="757"/>
      <c r="IA343" s="757"/>
      <c r="IB343" s="757"/>
      <c r="IC343" s="757"/>
      <c r="ID343" s="757"/>
      <c r="IE343" s="757"/>
      <c r="IF343" s="757"/>
      <c r="IG343" s="757"/>
      <c r="IH343" s="757"/>
      <c r="II343" s="757"/>
      <c r="IJ343" s="757"/>
      <c r="IK343" s="757"/>
      <c r="IL343" s="757"/>
      <c r="IM343" s="757"/>
      <c r="IN343" s="757"/>
      <c r="IO343" s="757"/>
      <c r="IP343" s="757"/>
      <c r="IQ343" s="757"/>
      <c r="IR343" s="757"/>
      <c r="IS343" s="757"/>
      <c r="IT343" s="757"/>
      <c r="IU343" s="757"/>
      <c r="IV343" s="757"/>
      <c r="IW343" s="757"/>
      <c r="IX343" s="757"/>
      <c r="IY343" s="757"/>
      <c r="IZ343" s="757"/>
      <c r="JA343" s="757"/>
      <c r="JB343" s="757"/>
      <c r="JC343" s="757"/>
      <c r="JD343" s="757"/>
      <c r="JE343" s="757"/>
      <c r="JF343" s="757"/>
      <c r="JG343" s="757"/>
      <c r="JH343" s="757"/>
      <c r="JI343" s="757"/>
      <c r="JJ343" s="757"/>
      <c r="JK343" s="757"/>
      <c r="JL343" s="757"/>
      <c r="JM343" s="757"/>
      <c r="JN343" s="757"/>
      <c r="JO343" s="757"/>
      <c r="JP343" s="757"/>
      <c r="JQ343" s="757"/>
      <c r="JR343" s="757"/>
      <c r="JS343" s="757"/>
      <c r="JT343" s="757"/>
      <c r="JU343" s="757"/>
      <c r="JV343" s="757"/>
      <c r="JW343" s="757"/>
      <c r="JX343" s="757"/>
      <c r="JY343" s="757"/>
      <c r="JZ343" s="757"/>
      <c r="KA343" s="757"/>
      <c r="KB343" s="757"/>
      <c r="KC343" s="757"/>
      <c r="KD343" s="757"/>
      <c r="KE343" s="757"/>
      <c r="KF343" s="757"/>
      <c r="KG343" s="757"/>
      <c r="KH343" s="757"/>
      <c r="KI343" s="757"/>
      <c r="KJ343" s="757"/>
      <c r="KK343" s="757"/>
      <c r="KL343" s="757"/>
      <c r="KM343" s="757"/>
      <c r="KN343" s="757"/>
      <c r="KO343" s="757"/>
      <c r="KP343" s="757"/>
      <c r="KQ343" s="757"/>
      <c r="KR343" s="757"/>
      <c r="KS343" s="757"/>
      <c r="KT343" s="757"/>
      <c r="KU343" s="757"/>
      <c r="KV343" s="757"/>
      <c r="KW343" s="757"/>
      <c r="KX343" s="757"/>
      <c r="KY343" s="757"/>
      <c r="KZ343" s="757"/>
      <c r="LA343" s="757"/>
      <c r="LB343" s="757"/>
      <c r="LC343" s="757"/>
      <c r="LD343" s="757"/>
      <c r="LE343" s="757"/>
      <c r="LF343" s="757"/>
      <c r="LG343" s="757"/>
      <c r="LH343" s="757"/>
      <c r="LI343" s="757"/>
      <c r="LJ343" s="757"/>
      <c r="LK343" s="757"/>
      <c r="LL343" s="757"/>
      <c r="LM343" s="757"/>
      <c r="LN343" s="757"/>
      <c r="LO343" s="757"/>
      <c r="LP343" s="757"/>
      <c r="LQ343" s="757"/>
      <c r="LR343" s="757"/>
      <c r="LS343" s="757"/>
      <c r="LT343" s="757"/>
      <c r="LU343" s="757"/>
      <c r="LV343" s="757"/>
      <c r="LW343" s="757"/>
      <c r="LX343" s="757"/>
      <c r="LY343" s="757"/>
      <c r="LZ343" s="757"/>
      <c r="MA343" s="757"/>
      <c r="MB343" s="757"/>
      <c r="MC343" s="757"/>
      <c r="MD343" s="757"/>
      <c r="ME343" s="757"/>
      <c r="MF343" s="757"/>
      <c r="MG343" s="757"/>
      <c r="MH343" s="757"/>
      <c r="MI343" s="757"/>
      <c r="MJ343" s="757"/>
      <c r="MK343" s="757"/>
      <c r="ML343" s="757"/>
      <c r="MM343" s="757"/>
      <c r="MN343" s="757"/>
      <c r="MO343" s="757"/>
      <c r="MP343" s="757"/>
      <c r="MQ343" s="757"/>
      <c r="MR343" s="757"/>
      <c r="MS343" s="757"/>
      <c r="MT343" s="757"/>
      <c r="MU343" s="757"/>
      <c r="MV343" s="757"/>
      <c r="MW343" s="757"/>
      <c r="MX343" s="757"/>
      <c r="MY343" s="757"/>
      <c r="MZ343" s="757"/>
      <c r="NA343" s="757"/>
      <c r="NB343" s="757"/>
      <c r="NC343" s="757"/>
      <c r="ND343" s="757"/>
      <c r="NE343" s="757"/>
      <c r="NF343" s="757"/>
      <c r="NG343" s="757"/>
      <c r="NH343" s="757"/>
      <c r="NI343" s="757"/>
      <c r="NJ343" s="757"/>
      <c r="NK343" s="757"/>
      <c r="NL343" s="757"/>
      <c r="NM343" s="757"/>
      <c r="NN343" s="757"/>
      <c r="NO343" s="757"/>
      <c r="NP343" s="757"/>
      <c r="NQ343" s="757"/>
      <c r="NR343" s="757"/>
      <c r="NS343" s="757"/>
      <c r="NT343" s="757"/>
      <c r="NU343" s="757"/>
      <c r="NV343" s="757"/>
      <c r="NW343" s="757"/>
      <c r="NX343" s="757"/>
      <c r="NY343" s="757"/>
      <c r="NZ343" s="757"/>
      <c r="OA343" s="757"/>
      <c r="OB343" s="757"/>
      <c r="OC343" s="757"/>
      <c r="OD343" s="757"/>
      <c r="OE343" s="757"/>
      <c r="OF343" s="757"/>
      <c r="OG343" s="757"/>
      <c r="OH343" s="757"/>
      <c r="OI343" s="757"/>
      <c r="OJ343" s="757"/>
      <c r="OK343" s="757"/>
      <c r="OL343" s="757"/>
      <c r="OM343" s="757"/>
      <c r="ON343" s="757"/>
      <c r="OO343" s="757"/>
      <c r="OP343" s="757"/>
      <c r="OQ343" s="757"/>
      <c r="OR343" s="757"/>
      <c r="OS343" s="757"/>
      <c r="OT343" s="757"/>
      <c r="OU343" s="757"/>
      <c r="OV343" s="757"/>
      <c r="OW343" s="761"/>
      <c r="OX343" s="761"/>
      <c r="OY343" s="757"/>
      <c r="OZ343" s="757"/>
      <c r="PA343" s="757"/>
      <c r="PB343" s="757"/>
      <c r="PC343" s="757"/>
      <c r="PD343" s="757"/>
      <c r="PE343" s="757"/>
      <c r="PF343" s="757"/>
      <c r="PG343" s="757"/>
      <c r="PH343" s="757"/>
      <c r="PI343" s="757"/>
      <c r="PJ343" s="757"/>
      <c r="PK343" s="757"/>
      <c r="PL343" s="757"/>
      <c r="PM343" s="757"/>
      <c r="PN343" s="757"/>
      <c r="PO343" s="757"/>
      <c r="PP343" s="757"/>
      <c r="PQ343" s="757"/>
      <c r="PR343" s="757"/>
      <c r="PS343" s="757"/>
      <c r="PT343" s="757"/>
      <c r="PU343" s="757"/>
      <c r="PV343" s="757"/>
      <c r="PW343" s="757"/>
      <c r="PX343" s="757"/>
      <c r="PY343" s="757"/>
      <c r="PZ343" s="757"/>
      <c r="QA343" s="757"/>
      <c r="QB343" s="757"/>
      <c r="QC343" s="757"/>
      <c r="QD343" s="757"/>
      <c r="QE343" s="757"/>
      <c r="QF343" s="757"/>
      <c r="QG343" s="757"/>
      <c r="QH343" s="757"/>
      <c r="QI343" s="757"/>
      <c r="QJ343" s="757"/>
      <c r="QK343" s="757"/>
      <c r="QL343" s="757"/>
      <c r="QM343" s="757"/>
      <c r="QN343" s="757"/>
      <c r="QO343" s="757"/>
      <c r="QP343" s="757"/>
      <c r="QQ343" s="757"/>
      <c r="QR343" s="757"/>
      <c r="QS343" s="757"/>
      <c r="QT343" s="757"/>
      <c r="QU343" s="757"/>
      <c r="QV343" s="757"/>
      <c r="QW343" s="757"/>
      <c r="QX343" s="757"/>
      <c r="QY343" s="757"/>
      <c r="QZ343" s="757"/>
      <c r="RA343" s="757"/>
      <c r="RB343" s="757"/>
      <c r="RC343" s="757"/>
      <c r="RD343" s="757"/>
      <c r="RE343" s="757"/>
      <c r="RF343" s="757"/>
      <c r="RG343" s="757"/>
      <c r="RH343" s="757"/>
      <c r="RI343" s="757"/>
      <c r="RJ343" s="757"/>
      <c r="RK343" s="757"/>
      <c r="RL343" s="757"/>
      <c r="RM343" s="757"/>
      <c r="RN343" s="757"/>
      <c r="RO343" s="757"/>
      <c r="RP343" s="757"/>
      <c r="RQ343" s="757"/>
      <c r="RR343" s="757"/>
      <c r="RS343" s="757"/>
      <c r="RT343" s="757"/>
      <c r="RU343" s="757"/>
      <c r="RV343" s="757"/>
      <c r="RW343" s="757"/>
      <c r="RX343" s="757"/>
      <c r="RY343" s="757"/>
      <c r="RZ343" s="757"/>
      <c r="SA343" s="757"/>
      <c r="SB343" s="757"/>
      <c r="SC343" s="757"/>
      <c r="SD343" s="757"/>
      <c r="SE343" s="757"/>
      <c r="SF343" s="757"/>
      <c r="SG343" s="757"/>
      <c r="SH343" s="757"/>
      <c r="SI343" s="757"/>
      <c r="SJ343" s="757"/>
      <c r="SK343" s="757"/>
      <c r="SL343" s="757"/>
      <c r="SM343" s="757"/>
      <c r="SN343" s="757"/>
      <c r="SO343" s="757"/>
      <c r="SP343" s="757"/>
      <c r="SQ343" s="757"/>
      <c r="SR343" s="757"/>
      <c r="SS343" s="757"/>
      <c r="ST343" s="757"/>
      <c r="SU343" s="757"/>
      <c r="SV343" s="757"/>
      <c r="SW343" s="757"/>
      <c r="SX343" s="757"/>
      <c r="SY343" s="757"/>
      <c r="SZ343" s="757"/>
      <c r="TA343" s="757"/>
      <c r="TB343" s="757"/>
      <c r="TC343" s="757"/>
      <c r="TD343" s="757"/>
      <c r="TE343" s="757"/>
      <c r="TF343" s="757"/>
      <c r="TG343" s="757"/>
      <c r="TH343" s="757"/>
      <c r="TI343" s="757"/>
      <c r="TJ343" s="757"/>
      <c r="TK343" s="757"/>
      <c r="TL343" s="757"/>
      <c r="TM343" s="757"/>
      <c r="TN343" s="757"/>
      <c r="TO343" s="757"/>
      <c r="TP343" s="757"/>
      <c r="TQ343" s="757"/>
      <c r="TR343" s="757"/>
      <c r="TS343" s="757"/>
      <c r="TT343" s="757"/>
      <c r="TU343" s="757"/>
      <c r="TV343" s="757"/>
      <c r="TW343" s="757"/>
      <c r="TX343" s="757"/>
      <c r="TY343" s="757"/>
      <c r="TZ343" s="757"/>
      <c r="UA343" s="757"/>
      <c r="UB343" s="757"/>
      <c r="UC343" s="757"/>
      <c r="UD343" s="757"/>
      <c r="UE343" s="757"/>
      <c r="UF343" s="757"/>
      <c r="UG343" s="757"/>
      <c r="UH343" s="757"/>
      <c r="UI343" s="757"/>
      <c r="UJ343" s="757"/>
      <c r="UK343" s="757"/>
      <c r="UL343" s="757"/>
      <c r="UM343" s="757"/>
      <c r="UN343" s="757"/>
      <c r="UO343" s="757"/>
      <c r="UP343" s="757"/>
      <c r="UQ343" s="757"/>
      <c r="UR343" s="757"/>
      <c r="US343" s="757"/>
      <c r="UT343" s="757"/>
      <c r="UU343" s="757"/>
      <c r="UV343" s="757"/>
      <c r="UW343" s="757"/>
      <c r="UX343" s="757"/>
      <c r="UY343" s="757"/>
      <c r="UZ343" s="757"/>
      <c r="VA343" s="757"/>
      <c r="VB343" s="757"/>
      <c r="VC343" s="757"/>
      <c r="VD343" s="757"/>
      <c r="VE343" s="757"/>
      <c r="VF343" s="757"/>
      <c r="VG343" s="757"/>
      <c r="VH343" s="757"/>
      <c r="VI343" s="757"/>
      <c r="VJ343" s="757"/>
      <c r="VK343" s="757"/>
      <c r="VL343" s="757"/>
      <c r="VM343" s="757"/>
      <c r="VN343" s="757"/>
      <c r="VO343" s="757"/>
      <c r="VP343" s="757"/>
      <c r="VQ343" s="757"/>
      <c r="VR343" s="757"/>
      <c r="VS343" s="757"/>
      <c r="VT343" s="757"/>
      <c r="VU343" s="757"/>
      <c r="VV343" s="757"/>
      <c r="VW343" s="757"/>
      <c r="VX343" s="757"/>
      <c r="VY343" s="757"/>
      <c r="VZ343" s="757"/>
      <c r="WA343" s="757"/>
      <c r="WB343" s="757"/>
      <c r="WC343" s="757"/>
      <c r="WD343" s="757"/>
      <c r="WE343" s="757"/>
      <c r="WF343" s="757"/>
      <c r="WG343" s="757"/>
      <c r="WH343" s="757"/>
      <c r="WI343" s="757"/>
      <c r="WJ343" s="757"/>
      <c r="WK343" s="757"/>
      <c r="WL343" s="757"/>
      <c r="WM343" s="757"/>
      <c r="WN343" s="757"/>
      <c r="WO343" s="757"/>
      <c r="WP343" s="757"/>
      <c r="WQ343" s="757"/>
      <c r="WR343" s="757"/>
      <c r="WS343" s="757"/>
      <c r="WT343" s="757"/>
      <c r="WU343" s="757"/>
      <c r="WV343" s="757"/>
      <c r="WW343" s="757"/>
      <c r="WX343" s="757"/>
      <c r="WY343" s="757"/>
      <c r="WZ343" s="757"/>
      <c r="XA343" s="757"/>
      <c r="XB343" s="757"/>
      <c r="XC343" s="757"/>
      <c r="XD343" s="757"/>
      <c r="XE343" s="757"/>
      <c r="XF343" s="757"/>
      <c r="XG343" s="757"/>
      <c r="XH343" s="757"/>
      <c r="XI343" s="757"/>
      <c r="XJ343" s="757"/>
      <c r="XK343" s="757"/>
      <c r="XL343" s="757"/>
      <c r="XM343" s="757"/>
      <c r="XN343" s="757"/>
      <c r="XO343" s="757"/>
      <c r="XP343" s="757"/>
      <c r="XQ343" s="757"/>
      <c r="XR343" s="757"/>
      <c r="XS343" s="757"/>
      <c r="XT343" s="757"/>
      <c r="XU343" s="757"/>
      <c r="XV343" s="757"/>
      <c r="XW343" s="757"/>
      <c r="XX343" s="757"/>
      <c r="XY343" s="757"/>
      <c r="XZ343" s="757"/>
      <c r="YA343" s="757"/>
      <c r="YB343" s="757"/>
      <c r="YC343" s="757"/>
      <c r="YD343" s="757"/>
      <c r="YE343" s="757"/>
      <c r="YF343" s="757"/>
      <c r="YG343" s="757"/>
      <c r="YH343" s="757"/>
      <c r="YI343" s="757"/>
      <c r="YJ343" s="757"/>
      <c r="YK343" s="757"/>
      <c r="YL343" s="757"/>
      <c r="YM343" s="757"/>
      <c r="YN343" s="757"/>
      <c r="YO343" s="757"/>
      <c r="YP343" s="757"/>
      <c r="YQ343" s="757"/>
      <c r="YR343" s="757"/>
      <c r="YS343" s="757"/>
      <c r="YT343" s="757"/>
      <c r="YU343" s="757"/>
      <c r="YV343" s="757"/>
      <c r="YW343" s="757"/>
      <c r="YX343" s="757"/>
      <c r="YY343" s="757"/>
      <c r="YZ343" s="757"/>
      <c r="ZA343" s="757"/>
      <c r="ZB343" s="757"/>
      <c r="ZC343" s="757"/>
      <c r="ZD343" s="757"/>
      <c r="ZE343" s="757"/>
      <c r="ZF343" s="757"/>
      <c r="ZG343" s="757"/>
      <c r="ZH343" s="757"/>
      <c r="ZI343" s="757"/>
      <c r="ZJ343" s="757"/>
      <c r="ZK343" s="757"/>
      <c r="ZL343" s="757"/>
      <c r="ZM343" s="757"/>
      <c r="ZN343" s="757"/>
      <c r="ZO343" s="757"/>
      <c r="ZP343" s="757"/>
      <c r="ZQ343" s="757"/>
      <c r="ZR343" s="757"/>
      <c r="ZS343" s="757"/>
      <c r="ZT343" s="757"/>
      <c r="ZU343" s="757"/>
      <c r="ZV343" s="757"/>
      <c r="ZW343" s="757"/>
      <c r="ZX343" s="757"/>
      <c r="ZY343" s="757"/>
      <c r="ZZ343" s="757"/>
      <c r="AAA343" s="757"/>
      <c r="AAB343" s="757"/>
      <c r="AAC343" s="757"/>
      <c r="AAD343" s="757"/>
      <c r="AAE343" s="757"/>
      <c r="AAF343" s="757"/>
      <c r="AAG343" s="757"/>
      <c r="AAH343" s="757"/>
      <c r="AAI343" s="757"/>
      <c r="AAJ343" s="757"/>
      <c r="AAK343" s="757"/>
      <c r="AAL343" s="757"/>
      <c r="AAM343" s="757"/>
      <c r="AAN343" s="757"/>
      <c r="AAO343" s="757"/>
      <c r="AAP343" s="757"/>
      <c r="AAQ343" s="757"/>
      <c r="AAR343" s="757"/>
      <c r="AAS343" s="757"/>
      <c r="AAT343" s="757"/>
      <c r="AAU343" s="757"/>
      <c r="AAV343" s="757"/>
      <c r="AAW343" s="757"/>
      <c r="AAX343" s="757"/>
      <c r="AAY343" s="757"/>
      <c r="AAZ343" s="757"/>
      <c r="ABA343" s="757"/>
      <c r="ABB343" s="757"/>
      <c r="ABC343" s="757"/>
      <c r="ABD343" s="757"/>
      <c r="ABE343" s="757"/>
      <c r="ABF343" s="757"/>
      <c r="ABG343" s="757"/>
      <c r="ABH343" s="757"/>
      <c r="ABI343" s="757"/>
      <c r="ABJ343" s="757"/>
      <c r="ABK343" s="757"/>
      <c r="ABL343" s="757"/>
      <c r="ABM343" s="757"/>
      <c r="ABN343" s="757"/>
      <c r="ABO343" s="757"/>
      <c r="ABP343" s="757"/>
      <c r="ABQ343" s="757"/>
      <c r="ABR343" s="757"/>
      <c r="ABS343" s="757"/>
      <c r="ABT343" s="757"/>
      <c r="ABU343" s="757"/>
      <c r="ABV343" s="757"/>
      <c r="ABW343" s="757"/>
      <c r="ABX343" s="757"/>
      <c r="ABY343" s="757"/>
      <c r="ABZ343" s="757"/>
      <c r="ACA343" s="757"/>
      <c r="ACB343" s="757"/>
      <c r="ACC343" s="757"/>
      <c r="ACD343" s="757"/>
      <c r="ACE343" s="757"/>
      <c r="ACF343" s="757"/>
      <c r="ACG343" s="757"/>
      <c r="ACH343" s="757"/>
      <c r="ACI343" s="757"/>
      <c r="ACJ343" s="757"/>
      <c r="ACK343" s="757"/>
      <c r="ACL343" s="757"/>
      <c r="ACM343" s="757"/>
      <c r="ACN343" s="757"/>
      <c r="ACO343" s="757"/>
      <c r="ACP343" s="757"/>
      <c r="ACQ343" s="757"/>
      <c r="ACR343" s="757"/>
      <c r="ACS343" s="757"/>
      <c r="ACT343" s="757"/>
      <c r="ACU343" s="757"/>
      <c r="ACV343" s="757"/>
      <c r="ACW343" s="757"/>
      <c r="ACX343" s="757"/>
      <c r="ACY343" s="757"/>
      <c r="ACZ343" s="757"/>
      <c r="ADA343" s="757"/>
      <c r="ADB343" s="757"/>
      <c r="ADC343" s="757"/>
      <c r="ADD343" s="757"/>
      <c r="ADE343" s="757"/>
      <c r="ADF343" s="757"/>
      <c r="ADG343" s="757"/>
      <c r="ADH343" s="757"/>
      <c r="ADI343" s="757"/>
      <c r="ADJ343" s="757"/>
      <c r="ADK343" s="757"/>
      <c r="ADL343" s="757"/>
      <c r="ADM343" s="757"/>
      <c r="ADN343" s="757"/>
      <c r="ADO343" s="757"/>
      <c r="ADP343" s="757"/>
      <c r="ADQ343" s="757"/>
      <c r="ADR343" s="757"/>
      <c r="ADS343" s="757"/>
      <c r="ADT343" s="757"/>
      <c r="ADU343" s="757"/>
      <c r="ADV343" s="757"/>
      <c r="ADW343" s="757"/>
      <c r="ADX343" s="757"/>
      <c r="ADY343" s="757"/>
      <c r="ADZ343" s="757"/>
      <c r="AEA343" s="757"/>
      <c r="AEB343" s="757"/>
      <c r="AEC343" s="757"/>
      <c r="AED343" s="757"/>
      <c r="AEE343" s="757"/>
      <c r="AEF343" s="757"/>
      <c r="AEG343" s="757"/>
      <c r="AEH343" s="757"/>
      <c r="AEI343" s="757"/>
      <c r="AEJ343" s="757"/>
      <c r="AEK343" s="757"/>
      <c r="AEL343" s="757"/>
      <c r="AEM343" s="757"/>
      <c r="AEN343" s="757"/>
      <c r="AEO343" s="757"/>
      <c r="AEP343" s="757"/>
      <c r="AEQ343" s="757"/>
      <c r="AER343" s="757"/>
      <c r="AES343" s="757"/>
      <c r="AET343" s="757"/>
      <c r="AEU343" s="757"/>
      <c r="AEV343" s="757"/>
      <c r="AEW343" s="757"/>
      <c r="AEX343" s="757"/>
      <c r="AEY343" s="757"/>
      <c r="AEZ343" s="757"/>
      <c r="AFA343" s="757"/>
      <c r="AFB343" s="757"/>
      <c r="AFC343" s="757"/>
      <c r="AFD343" s="757"/>
      <c r="AFE343" s="757"/>
      <c r="AFF343" s="757"/>
      <c r="AFG343" s="757"/>
      <c r="AFH343" s="757"/>
      <c r="AFI343" s="757"/>
      <c r="AFJ343" s="757"/>
      <c r="AFK343" s="757"/>
      <c r="AFL343" s="757"/>
      <c r="AFM343" s="757"/>
      <c r="AFN343" s="757"/>
      <c r="AFO343" s="757"/>
      <c r="AFP343" s="757"/>
      <c r="AFQ343" s="757"/>
      <c r="AFR343" s="757"/>
      <c r="AFS343" s="757"/>
      <c r="AFT343" s="757"/>
    </row>
    <row r="344" spans="1:852" s="762" customFormat="1">
      <c r="A344" s="763" t="s">
        <v>9726</v>
      </c>
      <c r="B344" s="838" t="s">
        <v>10774</v>
      </c>
      <c r="C344" s="840" t="str">
        <f>IF(Severity!F344&gt;=0.5,"YES","NO")</f>
        <v>NO</v>
      </c>
      <c r="D344" s="840" t="str">
        <f>IF(Severity!G344&gt;=0.5,"YES","NO")</f>
        <v>YES</v>
      </c>
      <c r="E344" s="757">
        <v>8</v>
      </c>
      <c r="F344" s="767">
        <v>2</v>
      </c>
      <c r="G344" s="768" t="s">
        <v>2372</v>
      </c>
      <c r="H344" s="767" t="s">
        <v>749</v>
      </c>
      <c r="I344" s="767" t="s">
        <v>455</v>
      </c>
      <c r="J344" s="767">
        <v>7</v>
      </c>
      <c r="K344" s="767" t="s">
        <v>908</v>
      </c>
      <c r="L344" s="757">
        <v>21</v>
      </c>
      <c r="M344" s="757">
        <v>13</v>
      </c>
      <c r="N344" s="767">
        <v>10</v>
      </c>
      <c r="O344" s="756" t="s">
        <v>455</v>
      </c>
      <c r="P344" s="757"/>
      <c r="Q344" s="757"/>
      <c r="R344" s="767"/>
      <c r="S344" s="756" t="s">
        <v>908</v>
      </c>
      <c r="T344" s="757">
        <v>21</v>
      </c>
      <c r="U344" s="757">
        <v>22.96</v>
      </c>
      <c r="V344" s="757">
        <v>6.07</v>
      </c>
      <c r="W344" s="757"/>
      <c r="X344" s="757"/>
      <c r="Y344" s="821"/>
      <c r="Z344" s="821"/>
      <c r="AA344" s="757">
        <v>12.41</v>
      </c>
      <c r="AB344" s="757">
        <v>10.029999999999999</v>
      </c>
      <c r="AC344" s="757"/>
      <c r="AD344" s="757"/>
      <c r="AE344" s="757"/>
      <c r="AF344" s="757"/>
      <c r="AG344" s="757"/>
      <c r="AH344" s="757"/>
      <c r="AI344" s="757">
        <v>32</v>
      </c>
      <c r="AJ344" s="838">
        <f t="shared" si="88"/>
        <v>25</v>
      </c>
      <c r="AK344" s="756">
        <v>25</v>
      </c>
      <c r="AL344" s="768" t="s">
        <v>2902</v>
      </c>
      <c r="AM344" s="767" t="s">
        <v>749</v>
      </c>
      <c r="AN344" s="768" t="s">
        <v>455</v>
      </c>
      <c r="AO344" s="757">
        <v>2</v>
      </c>
      <c r="AP344" s="756" t="s">
        <v>908</v>
      </c>
      <c r="AQ344" s="757">
        <v>21</v>
      </c>
      <c r="AR344" s="757">
        <v>14</v>
      </c>
      <c r="AS344" s="757">
        <v>10</v>
      </c>
      <c r="AT344" s="756" t="s">
        <v>455</v>
      </c>
      <c r="AU344" s="756"/>
      <c r="AV344" s="756"/>
      <c r="AW344" s="756"/>
      <c r="AX344" s="756" t="s">
        <v>908</v>
      </c>
      <c r="AY344" s="757">
        <v>21</v>
      </c>
      <c r="AZ344" s="757">
        <v>23.41</v>
      </c>
      <c r="BA344" s="757">
        <v>7.63</v>
      </c>
      <c r="BB344" s="757"/>
      <c r="BC344" s="757"/>
      <c r="BD344" s="821"/>
      <c r="BE344" s="821"/>
      <c r="BF344" s="757">
        <v>12.33</v>
      </c>
      <c r="BG344" s="757">
        <v>8.77</v>
      </c>
      <c r="BH344" s="757"/>
      <c r="BI344" s="757"/>
      <c r="BJ344" s="757"/>
      <c r="BK344" s="757"/>
      <c r="BL344" s="757"/>
      <c r="BM344" s="757"/>
      <c r="BN344" s="757">
        <v>30</v>
      </c>
      <c r="BO344" s="831">
        <f t="shared" si="87"/>
        <v>28</v>
      </c>
      <c r="BP344" s="767">
        <v>28</v>
      </c>
      <c r="BQ344" s="757"/>
      <c r="BR344" s="821" t="s">
        <v>455</v>
      </c>
      <c r="BS344" s="757"/>
      <c r="BT344" s="757"/>
      <c r="BU344" s="757"/>
      <c r="BV344" s="757"/>
      <c r="BW344" s="757"/>
      <c r="BX344" s="757"/>
      <c r="BY344" s="757"/>
      <c r="BZ344" s="757"/>
      <c r="CA344" s="757"/>
      <c r="CB344" s="757"/>
      <c r="CC344" s="757"/>
      <c r="CD344" s="757"/>
      <c r="CE344" s="757"/>
      <c r="CF344" s="757"/>
      <c r="CG344" s="757"/>
      <c r="CH344" s="757"/>
      <c r="CI344" s="757"/>
      <c r="CJ344" s="757"/>
      <c r="CK344" s="757"/>
      <c r="CL344" s="757"/>
      <c r="CM344" s="757"/>
      <c r="CN344" s="757"/>
      <c r="CO344" s="757"/>
      <c r="CP344" s="757"/>
      <c r="CQ344" s="757"/>
      <c r="CR344" s="757"/>
      <c r="CS344" s="757"/>
      <c r="CT344" s="756"/>
      <c r="CU344" s="767"/>
      <c r="CV344" s="757"/>
      <c r="CW344" s="767"/>
      <c r="CX344" s="753"/>
      <c r="CY344" s="757"/>
      <c r="CZ344" s="757"/>
      <c r="DA344" s="757"/>
      <c r="DB344" s="757"/>
      <c r="DC344" s="757"/>
      <c r="DD344" s="757"/>
      <c r="DE344" s="757"/>
      <c r="DF344" s="757"/>
      <c r="DG344" s="757"/>
      <c r="DH344" s="757"/>
      <c r="DI344" s="757"/>
      <c r="DJ344" s="757"/>
      <c r="DK344" s="757"/>
      <c r="DL344" s="757"/>
      <c r="DM344" s="757"/>
      <c r="DN344" s="757"/>
      <c r="DO344" s="757"/>
      <c r="DP344" s="757"/>
      <c r="DQ344" s="757"/>
      <c r="DR344" s="757"/>
      <c r="DS344" s="757"/>
      <c r="DT344" s="757"/>
      <c r="DU344" s="757"/>
      <c r="DV344" s="757"/>
      <c r="DW344" s="757"/>
      <c r="DX344" s="757"/>
      <c r="DY344" s="757"/>
      <c r="DZ344" s="757"/>
      <c r="EA344" s="757"/>
      <c r="EB344" s="767"/>
      <c r="EC344" s="757"/>
      <c r="ED344" s="757"/>
      <c r="EE344" s="757"/>
      <c r="EF344" s="757"/>
      <c r="EG344" s="757"/>
      <c r="EH344" s="757"/>
      <c r="EI344" s="757"/>
      <c r="EJ344" s="757"/>
      <c r="EK344" s="757"/>
      <c r="EL344" s="757"/>
      <c r="EM344" s="757"/>
      <c r="EN344" s="757"/>
      <c r="EO344" s="757"/>
      <c r="EP344" s="757"/>
      <c r="EQ344" s="757"/>
      <c r="ER344" s="757"/>
      <c r="ES344" s="757"/>
      <c r="ET344" s="757"/>
      <c r="EU344" s="757"/>
      <c r="EV344" s="757"/>
      <c r="EW344" s="757"/>
      <c r="EX344" s="757"/>
      <c r="EY344" s="757"/>
      <c r="EZ344" s="757"/>
      <c r="FA344" s="757"/>
      <c r="FB344" s="757"/>
      <c r="FC344" s="757"/>
      <c r="FD344" s="757"/>
      <c r="FE344" s="757"/>
      <c r="FF344" s="757"/>
      <c r="FG344" s="757"/>
      <c r="FH344" s="757"/>
      <c r="FI344" s="757"/>
      <c r="FJ344" s="757"/>
      <c r="FK344" s="757"/>
      <c r="FL344" s="757"/>
      <c r="FM344" s="757"/>
      <c r="FN344" s="757"/>
      <c r="FO344" s="757"/>
      <c r="FP344" s="757"/>
      <c r="FQ344" s="757"/>
      <c r="FR344" s="757"/>
      <c r="FS344" s="757"/>
      <c r="FT344" s="757"/>
      <c r="FU344" s="757"/>
      <c r="FV344" s="757"/>
      <c r="FW344" s="757"/>
      <c r="FX344" s="757"/>
      <c r="FY344" s="757"/>
      <c r="FZ344" s="757"/>
      <c r="GA344" s="757"/>
      <c r="GB344" s="757"/>
      <c r="GC344" s="757"/>
      <c r="GD344" s="757"/>
      <c r="GE344" s="757"/>
      <c r="GF344" s="757"/>
      <c r="GG344" s="757"/>
      <c r="GH344" s="757"/>
      <c r="GI344" s="757"/>
      <c r="GJ344" s="757"/>
      <c r="GK344" s="757"/>
      <c r="GL344" s="757"/>
      <c r="GM344" s="757"/>
      <c r="GN344" s="757"/>
      <c r="GO344" s="757"/>
      <c r="GP344" s="757"/>
      <c r="GQ344" s="757"/>
      <c r="GR344" s="757"/>
      <c r="GS344" s="757"/>
      <c r="GT344" s="757"/>
      <c r="GU344" s="757"/>
      <c r="GV344" s="757"/>
      <c r="GW344" s="757"/>
      <c r="GX344" s="757"/>
      <c r="GY344" s="757"/>
      <c r="GZ344" s="757"/>
      <c r="HA344" s="757"/>
      <c r="HB344" s="757"/>
      <c r="HC344" s="757"/>
      <c r="HD344" s="757"/>
      <c r="HE344" s="757"/>
      <c r="HF344" s="757"/>
      <c r="HG344" s="757"/>
      <c r="HH344" s="757"/>
      <c r="HI344" s="757"/>
      <c r="HJ344" s="757"/>
      <c r="HK344" s="757"/>
      <c r="HL344" s="757"/>
      <c r="HM344" s="757"/>
      <c r="HN344" s="757"/>
      <c r="HO344" s="757"/>
      <c r="HP344" s="757"/>
      <c r="HQ344" s="757"/>
      <c r="HR344" s="757"/>
      <c r="HS344" s="757"/>
      <c r="HT344" s="757"/>
      <c r="HU344" s="757"/>
      <c r="HV344" s="757"/>
      <c r="HW344" s="757"/>
      <c r="HX344" s="757"/>
      <c r="HY344" s="757"/>
      <c r="HZ344" s="757"/>
      <c r="IA344" s="757"/>
      <c r="IB344" s="757"/>
      <c r="IC344" s="757"/>
      <c r="ID344" s="757"/>
      <c r="IE344" s="757"/>
      <c r="IF344" s="757"/>
      <c r="IG344" s="757"/>
      <c r="IH344" s="757"/>
      <c r="II344" s="757"/>
      <c r="IJ344" s="757"/>
      <c r="IK344" s="757"/>
      <c r="IL344" s="757"/>
      <c r="IM344" s="757"/>
      <c r="IN344" s="757"/>
      <c r="IO344" s="757"/>
      <c r="IP344" s="757"/>
      <c r="IQ344" s="757"/>
      <c r="IR344" s="757"/>
      <c r="IS344" s="757"/>
      <c r="IT344" s="757"/>
      <c r="IU344" s="757"/>
      <c r="IV344" s="757"/>
      <c r="IW344" s="757"/>
      <c r="IX344" s="757"/>
      <c r="IY344" s="757"/>
      <c r="IZ344" s="757"/>
      <c r="JA344" s="757"/>
      <c r="JB344" s="757"/>
      <c r="JC344" s="757"/>
      <c r="JD344" s="757"/>
      <c r="JE344" s="757"/>
      <c r="JF344" s="757"/>
      <c r="JG344" s="757"/>
      <c r="JH344" s="757"/>
      <c r="JI344" s="757"/>
      <c r="JJ344" s="757"/>
      <c r="JK344" s="757"/>
      <c r="JL344" s="757"/>
      <c r="JM344" s="757"/>
      <c r="JN344" s="757"/>
      <c r="JO344" s="757"/>
      <c r="JP344" s="757"/>
      <c r="JQ344" s="757"/>
      <c r="JR344" s="757"/>
      <c r="JS344" s="757"/>
      <c r="JT344" s="757"/>
      <c r="JU344" s="757"/>
      <c r="JV344" s="757"/>
      <c r="JW344" s="757"/>
      <c r="JX344" s="757"/>
      <c r="JY344" s="757"/>
      <c r="JZ344" s="757"/>
      <c r="KA344" s="757"/>
      <c r="KB344" s="757"/>
      <c r="KC344" s="757"/>
      <c r="KD344" s="757"/>
      <c r="KE344" s="757"/>
      <c r="KF344" s="757"/>
      <c r="KG344" s="757"/>
      <c r="KH344" s="757"/>
      <c r="KI344" s="757"/>
      <c r="KJ344" s="757"/>
      <c r="KK344" s="757"/>
      <c r="KL344" s="757"/>
      <c r="KM344" s="757"/>
      <c r="KN344" s="757"/>
      <c r="KO344" s="757"/>
      <c r="KP344" s="757"/>
      <c r="KQ344" s="757"/>
      <c r="KR344" s="757"/>
      <c r="KS344" s="757"/>
      <c r="KT344" s="757"/>
      <c r="KU344" s="757"/>
      <c r="KV344" s="757"/>
      <c r="KW344" s="757"/>
      <c r="KX344" s="757"/>
      <c r="KY344" s="757"/>
      <c r="KZ344" s="757"/>
      <c r="LA344" s="757"/>
      <c r="LB344" s="757"/>
      <c r="LC344" s="757"/>
      <c r="LD344" s="757"/>
      <c r="LE344" s="757"/>
      <c r="LF344" s="757"/>
      <c r="LG344" s="757"/>
      <c r="LH344" s="757"/>
      <c r="LI344" s="757"/>
      <c r="LJ344" s="757"/>
      <c r="LK344" s="757"/>
      <c r="LL344" s="757"/>
      <c r="LM344" s="757"/>
      <c r="LN344" s="757"/>
      <c r="LO344" s="757"/>
      <c r="LP344" s="757"/>
      <c r="LQ344" s="757"/>
      <c r="LR344" s="757"/>
      <c r="LS344" s="757"/>
      <c r="LT344" s="757"/>
      <c r="LU344" s="757"/>
      <c r="LV344" s="757"/>
      <c r="LW344" s="757"/>
      <c r="LX344" s="757"/>
      <c r="LY344" s="757"/>
      <c r="LZ344" s="757"/>
      <c r="MA344" s="757"/>
      <c r="MB344" s="757"/>
      <c r="MC344" s="757"/>
      <c r="MD344" s="757"/>
      <c r="ME344" s="757"/>
      <c r="MF344" s="757"/>
      <c r="MG344" s="757"/>
      <c r="MH344" s="757"/>
      <c r="MI344" s="757"/>
      <c r="MJ344" s="757"/>
      <c r="MK344" s="757"/>
      <c r="ML344" s="757"/>
      <c r="MM344" s="757"/>
      <c r="MN344" s="757"/>
      <c r="MO344" s="757"/>
      <c r="MP344" s="757"/>
      <c r="MQ344" s="757"/>
      <c r="MR344" s="757"/>
      <c r="MS344" s="757"/>
      <c r="MT344" s="757"/>
      <c r="MU344" s="757"/>
      <c r="MV344" s="757"/>
      <c r="MW344" s="757"/>
      <c r="MX344" s="757"/>
      <c r="MY344" s="757"/>
      <c r="MZ344" s="757"/>
      <c r="NA344" s="757"/>
      <c r="NB344" s="757"/>
      <c r="NC344" s="757"/>
      <c r="ND344" s="757"/>
      <c r="NE344" s="757"/>
      <c r="NF344" s="757"/>
      <c r="NG344" s="757"/>
      <c r="NH344" s="757"/>
      <c r="NI344" s="757"/>
      <c r="NJ344" s="757"/>
      <c r="NK344" s="757"/>
      <c r="NL344" s="757"/>
      <c r="NM344" s="757"/>
      <c r="NN344" s="757"/>
      <c r="NO344" s="757"/>
      <c r="NP344" s="757"/>
      <c r="NQ344" s="757"/>
      <c r="NR344" s="757"/>
      <c r="NS344" s="757"/>
      <c r="NT344" s="757"/>
      <c r="NU344" s="757"/>
      <c r="NV344" s="757"/>
      <c r="NW344" s="757"/>
      <c r="NX344" s="757"/>
      <c r="NY344" s="757"/>
      <c r="NZ344" s="757"/>
      <c r="OA344" s="757"/>
      <c r="OB344" s="757"/>
      <c r="OC344" s="757"/>
      <c r="OD344" s="757"/>
      <c r="OE344" s="757"/>
      <c r="OF344" s="757"/>
      <c r="OG344" s="757"/>
      <c r="OH344" s="757"/>
      <c r="OI344" s="757"/>
      <c r="OJ344" s="757"/>
      <c r="OK344" s="757"/>
      <c r="OL344" s="757"/>
      <c r="OM344" s="757"/>
      <c r="ON344" s="757"/>
      <c r="OO344" s="757"/>
      <c r="OP344" s="757"/>
      <c r="OQ344" s="757"/>
      <c r="OR344" s="757"/>
      <c r="OS344" s="757"/>
      <c r="OT344" s="757"/>
      <c r="OU344" s="757"/>
      <c r="OV344" s="757"/>
      <c r="OW344" s="761"/>
      <c r="OX344" s="761"/>
      <c r="OY344" s="757"/>
      <c r="OZ344" s="757"/>
      <c r="PA344" s="757"/>
      <c r="PB344" s="757"/>
      <c r="PC344" s="757"/>
      <c r="PD344" s="757"/>
      <c r="PE344" s="757"/>
      <c r="PF344" s="757"/>
      <c r="PG344" s="757"/>
      <c r="PH344" s="757"/>
      <c r="PI344" s="757"/>
      <c r="PJ344" s="757"/>
      <c r="PK344" s="757"/>
      <c r="PL344" s="757"/>
      <c r="PM344" s="757"/>
      <c r="PN344" s="757"/>
      <c r="PO344" s="757"/>
      <c r="PP344" s="757"/>
      <c r="PQ344" s="757"/>
      <c r="PR344" s="757"/>
      <c r="PS344" s="757"/>
      <c r="PT344" s="757"/>
      <c r="PU344" s="757"/>
      <c r="PV344" s="757"/>
      <c r="PW344" s="757"/>
      <c r="PX344" s="757"/>
      <c r="PY344" s="757"/>
      <c r="PZ344" s="757"/>
      <c r="QA344" s="757"/>
      <c r="QB344" s="757"/>
      <c r="QC344" s="757"/>
      <c r="QD344" s="757"/>
      <c r="QE344" s="757"/>
      <c r="QF344" s="757"/>
      <c r="QG344" s="757"/>
      <c r="QH344" s="757"/>
      <c r="QI344" s="757"/>
      <c r="QJ344" s="757"/>
      <c r="QK344" s="757"/>
      <c r="QL344" s="757"/>
      <c r="QM344" s="757"/>
      <c r="QN344" s="757"/>
      <c r="QO344" s="757"/>
      <c r="QP344" s="757"/>
      <c r="QQ344" s="757"/>
      <c r="QR344" s="757"/>
      <c r="QS344" s="757"/>
      <c r="QT344" s="757"/>
      <c r="QU344" s="757"/>
      <c r="QV344" s="757"/>
      <c r="QW344" s="757"/>
      <c r="QX344" s="757"/>
      <c r="QY344" s="757"/>
      <c r="QZ344" s="757"/>
      <c r="RA344" s="757"/>
      <c r="RB344" s="757"/>
      <c r="RC344" s="757"/>
      <c r="RD344" s="757"/>
      <c r="RE344" s="757"/>
      <c r="RF344" s="757"/>
      <c r="RG344" s="757"/>
      <c r="RH344" s="757"/>
      <c r="RI344" s="757"/>
      <c r="RJ344" s="757"/>
      <c r="RK344" s="757"/>
      <c r="RL344" s="757"/>
      <c r="RM344" s="757"/>
      <c r="RN344" s="757"/>
      <c r="RO344" s="757"/>
      <c r="RP344" s="757"/>
      <c r="RQ344" s="757"/>
      <c r="RR344" s="757"/>
      <c r="RS344" s="757"/>
      <c r="RT344" s="757"/>
      <c r="RU344" s="757"/>
      <c r="RV344" s="757"/>
      <c r="RW344" s="757"/>
      <c r="RX344" s="757"/>
      <c r="RY344" s="757"/>
      <c r="RZ344" s="757"/>
      <c r="SA344" s="757"/>
      <c r="SB344" s="757"/>
      <c r="SC344" s="757"/>
      <c r="SD344" s="757"/>
      <c r="SE344" s="757"/>
      <c r="SF344" s="757"/>
      <c r="SG344" s="757"/>
      <c r="SH344" s="757"/>
      <c r="SI344" s="757"/>
      <c r="SJ344" s="757"/>
      <c r="SK344" s="757"/>
      <c r="SL344" s="757"/>
      <c r="SM344" s="757"/>
      <c r="SN344" s="757"/>
      <c r="SO344" s="757"/>
      <c r="SP344" s="757"/>
      <c r="SQ344" s="757"/>
      <c r="SR344" s="757"/>
      <c r="SS344" s="757"/>
      <c r="ST344" s="757"/>
      <c r="SU344" s="757"/>
      <c r="SV344" s="757"/>
      <c r="SW344" s="757"/>
      <c r="SX344" s="757"/>
      <c r="SY344" s="757"/>
      <c r="SZ344" s="757"/>
      <c r="TA344" s="757"/>
      <c r="TB344" s="757"/>
      <c r="TC344" s="757"/>
      <c r="TD344" s="757"/>
      <c r="TE344" s="757"/>
      <c r="TF344" s="757"/>
      <c r="TG344" s="757"/>
      <c r="TH344" s="757"/>
      <c r="TI344" s="757"/>
      <c r="TJ344" s="757"/>
      <c r="TK344" s="757"/>
      <c r="TL344" s="757"/>
      <c r="TM344" s="757"/>
      <c r="TN344" s="757"/>
      <c r="TO344" s="757"/>
      <c r="TP344" s="757"/>
      <c r="TQ344" s="757"/>
      <c r="TR344" s="757"/>
      <c r="TS344" s="757"/>
      <c r="TT344" s="757"/>
      <c r="TU344" s="757"/>
      <c r="TV344" s="757"/>
      <c r="TW344" s="757"/>
      <c r="TX344" s="757"/>
      <c r="TY344" s="757"/>
      <c r="TZ344" s="757"/>
      <c r="UA344" s="757"/>
      <c r="UB344" s="757"/>
      <c r="UC344" s="757"/>
      <c r="UD344" s="757"/>
      <c r="UE344" s="757"/>
      <c r="UF344" s="757"/>
      <c r="UG344" s="757"/>
      <c r="UH344" s="757"/>
      <c r="UI344" s="757"/>
      <c r="UJ344" s="757"/>
      <c r="UK344" s="757"/>
      <c r="UL344" s="757"/>
      <c r="UM344" s="757"/>
      <c r="UN344" s="757"/>
      <c r="UO344" s="757"/>
      <c r="UP344" s="757"/>
      <c r="UQ344" s="757"/>
      <c r="UR344" s="757"/>
      <c r="US344" s="757"/>
      <c r="UT344" s="757"/>
      <c r="UU344" s="757"/>
      <c r="UV344" s="757"/>
      <c r="UW344" s="757"/>
      <c r="UX344" s="757"/>
      <c r="UY344" s="757"/>
      <c r="UZ344" s="757"/>
      <c r="VA344" s="757"/>
      <c r="VB344" s="757"/>
      <c r="VC344" s="757"/>
      <c r="VD344" s="757"/>
      <c r="VE344" s="757"/>
      <c r="VF344" s="757"/>
      <c r="VG344" s="757"/>
      <c r="VH344" s="757"/>
      <c r="VI344" s="757"/>
      <c r="VJ344" s="757"/>
      <c r="VK344" s="757"/>
      <c r="VL344" s="757"/>
      <c r="VM344" s="757"/>
      <c r="VN344" s="757"/>
      <c r="VO344" s="757"/>
      <c r="VP344" s="757"/>
      <c r="VQ344" s="757"/>
      <c r="VR344" s="757"/>
      <c r="VS344" s="757"/>
      <c r="VT344" s="757"/>
      <c r="VU344" s="757"/>
      <c r="VV344" s="757"/>
      <c r="VW344" s="757"/>
      <c r="VX344" s="757"/>
      <c r="VY344" s="757"/>
      <c r="VZ344" s="757"/>
      <c r="WA344" s="757"/>
      <c r="WB344" s="757"/>
      <c r="WC344" s="757"/>
      <c r="WD344" s="757"/>
      <c r="WE344" s="757"/>
      <c r="WF344" s="757"/>
      <c r="WG344" s="757"/>
      <c r="WH344" s="757"/>
      <c r="WI344" s="757"/>
      <c r="WJ344" s="757"/>
      <c r="WK344" s="757"/>
      <c r="WL344" s="757"/>
      <c r="WM344" s="757"/>
      <c r="WN344" s="757"/>
      <c r="WO344" s="757"/>
      <c r="WP344" s="757"/>
      <c r="WQ344" s="757"/>
      <c r="WR344" s="757"/>
      <c r="WS344" s="757"/>
      <c r="WT344" s="757"/>
      <c r="WU344" s="757"/>
      <c r="WV344" s="757"/>
      <c r="WW344" s="757"/>
      <c r="WX344" s="757"/>
      <c r="WY344" s="757"/>
      <c r="WZ344" s="757"/>
      <c r="XA344" s="757"/>
      <c r="XB344" s="757"/>
      <c r="XC344" s="757"/>
      <c r="XD344" s="757"/>
      <c r="XE344" s="757"/>
      <c r="XF344" s="757"/>
      <c r="XG344" s="757"/>
      <c r="XH344" s="757"/>
      <c r="XI344" s="757"/>
      <c r="XJ344" s="757"/>
      <c r="XK344" s="757"/>
      <c r="XL344" s="757"/>
      <c r="XM344" s="757"/>
      <c r="XN344" s="757"/>
      <c r="XO344" s="757"/>
      <c r="XP344" s="757"/>
      <c r="XQ344" s="757"/>
      <c r="XR344" s="757"/>
      <c r="XS344" s="757"/>
      <c r="XT344" s="757"/>
      <c r="XU344" s="757"/>
      <c r="XV344" s="757"/>
      <c r="XW344" s="757"/>
      <c r="XX344" s="757"/>
      <c r="XY344" s="757"/>
      <c r="XZ344" s="757"/>
      <c r="YA344" s="757"/>
      <c r="YB344" s="757"/>
      <c r="YC344" s="757"/>
      <c r="YD344" s="757"/>
      <c r="YE344" s="757"/>
      <c r="YF344" s="757"/>
      <c r="YG344" s="757"/>
      <c r="YH344" s="757"/>
      <c r="YI344" s="757"/>
      <c r="YJ344" s="757"/>
      <c r="YK344" s="757"/>
      <c r="YL344" s="757"/>
      <c r="YM344" s="757"/>
      <c r="YN344" s="757"/>
      <c r="YO344" s="757"/>
      <c r="YP344" s="757"/>
      <c r="YQ344" s="757"/>
      <c r="YR344" s="757"/>
      <c r="YS344" s="757"/>
      <c r="YT344" s="757"/>
      <c r="YU344" s="757"/>
      <c r="YV344" s="757"/>
      <c r="YW344" s="757"/>
      <c r="YX344" s="757"/>
      <c r="YY344" s="757"/>
      <c r="YZ344" s="757"/>
      <c r="ZA344" s="757"/>
      <c r="ZB344" s="757"/>
      <c r="ZC344" s="757"/>
      <c r="ZD344" s="757"/>
      <c r="ZE344" s="757"/>
      <c r="ZF344" s="757"/>
      <c r="ZG344" s="757"/>
      <c r="ZH344" s="757"/>
      <c r="ZI344" s="757"/>
      <c r="ZJ344" s="757"/>
      <c r="ZK344" s="757"/>
      <c r="ZL344" s="757"/>
      <c r="ZM344" s="757"/>
      <c r="ZN344" s="757"/>
      <c r="ZO344" s="757"/>
      <c r="ZP344" s="757"/>
      <c r="ZQ344" s="757"/>
      <c r="ZR344" s="757"/>
      <c r="ZS344" s="757"/>
      <c r="ZT344" s="757"/>
      <c r="ZU344" s="757"/>
      <c r="ZV344" s="757"/>
      <c r="ZW344" s="757"/>
      <c r="ZX344" s="757"/>
      <c r="ZY344" s="757"/>
      <c r="ZZ344" s="757"/>
      <c r="AAA344" s="757"/>
      <c r="AAB344" s="757"/>
      <c r="AAC344" s="757"/>
      <c r="AAD344" s="757"/>
      <c r="AAE344" s="757"/>
      <c r="AAF344" s="757"/>
      <c r="AAG344" s="757"/>
      <c r="AAH344" s="757"/>
      <c r="AAI344" s="757"/>
      <c r="AAJ344" s="757"/>
      <c r="AAK344" s="757"/>
      <c r="AAL344" s="757"/>
      <c r="AAM344" s="757"/>
      <c r="AAN344" s="757"/>
      <c r="AAO344" s="757"/>
      <c r="AAP344" s="757"/>
      <c r="AAQ344" s="757"/>
      <c r="AAR344" s="757"/>
      <c r="AAS344" s="757"/>
      <c r="AAT344" s="757"/>
      <c r="AAU344" s="757"/>
      <c r="AAV344" s="757"/>
      <c r="AAW344" s="757"/>
      <c r="AAX344" s="757"/>
      <c r="AAY344" s="757"/>
      <c r="AAZ344" s="757"/>
      <c r="ABA344" s="757"/>
      <c r="ABB344" s="757"/>
      <c r="ABC344" s="757"/>
      <c r="ABD344" s="757"/>
      <c r="ABE344" s="757"/>
      <c r="ABF344" s="757"/>
      <c r="ABG344" s="757"/>
      <c r="ABH344" s="757"/>
      <c r="ABI344" s="757"/>
      <c r="ABJ344" s="757"/>
      <c r="ABK344" s="757"/>
      <c r="ABL344" s="757"/>
      <c r="ABM344" s="757"/>
      <c r="ABN344" s="757"/>
      <c r="ABO344" s="757"/>
      <c r="ABP344" s="757"/>
      <c r="ABQ344" s="757"/>
      <c r="ABR344" s="757"/>
      <c r="ABS344" s="757"/>
      <c r="ABT344" s="757"/>
      <c r="ABU344" s="757"/>
      <c r="ABV344" s="757"/>
      <c r="ABW344" s="757"/>
      <c r="ABX344" s="757"/>
      <c r="ABY344" s="757"/>
      <c r="ABZ344" s="757"/>
      <c r="ACA344" s="757"/>
      <c r="ACB344" s="757"/>
      <c r="ACC344" s="757"/>
      <c r="ACD344" s="757"/>
      <c r="ACE344" s="757"/>
      <c r="ACF344" s="757"/>
      <c r="ACG344" s="757"/>
      <c r="ACH344" s="757"/>
      <c r="ACI344" s="757"/>
      <c r="ACJ344" s="757"/>
      <c r="ACK344" s="757"/>
      <c r="ACL344" s="757"/>
      <c r="ACM344" s="757"/>
      <c r="ACN344" s="757"/>
      <c r="ACO344" s="757"/>
      <c r="ACP344" s="757"/>
      <c r="ACQ344" s="757"/>
      <c r="ACR344" s="757"/>
      <c r="ACS344" s="757"/>
      <c r="ACT344" s="757"/>
      <c r="ACU344" s="757"/>
      <c r="ACV344" s="757"/>
      <c r="ACW344" s="757"/>
      <c r="ACX344" s="757"/>
      <c r="ACY344" s="757"/>
      <c r="ACZ344" s="757"/>
      <c r="ADA344" s="757"/>
      <c r="ADB344" s="757"/>
      <c r="ADC344" s="757"/>
      <c r="ADD344" s="757"/>
      <c r="ADE344" s="757"/>
      <c r="ADF344" s="757"/>
      <c r="ADG344" s="757"/>
      <c r="ADH344" s="757"/>
      <c r="ADI344" s="757"/>
      <c r="ADJ344" s="757"/>
      <c r="ADK344" s="757"/>
      <c r="ADL344" s="757"/>
      <c r="ADM344" s="757"/>
      <c r="ADN344" s="757"/>
      <c r="ADO344" s="757"/>
      <c r="ADP344" s="757"/>
      <c r="ADQ344" s="757"/>
      <c r="ADR344" s="757"/>
      <c r="ADS344" s="757"/>
      <c r="ADT344" s="757"/>
      <c r="ADU344" s="757"/>
      <c r="ADV344" s="757"/>
      <c r="ADW344" s="757"/>
      <c r="ADX344" s="757"/>
      <c r="ADY344" s="757"/>
      <c r="ADZ344" s="757"/>
      <c r="AEA344" s="757"/>
      <c r="AEB344" s="757"/>
      <c r="AEC344" s="757"/>
      <c r="AED344" s="757"/>
      <c r="AEE344" s="757"/>
      <c r="AEF344" s="757"/>
      <c r="AEG344" s="757"/>
      <c r="AEH344" s="757"/>
      <c r="AEI344" s="757"/>
      <c r="AEJ344" s="757"/>
      <c r="AEK344" s="757"/>
      <c r="AEL344" s="757"/>
      <c r="AEM344" s="757"/>
      <c r="AEN344" s="757"/>
      <c r="AEO344" s="757"/>
      <c r="AEP344" s="757"/>
      <c r="AEQ344" s="757"/>
      <c r="AER344" s="757"/>
      <c r="AES344" s="757"/>
      <c r="AET344" s="757"/>
      <c r="AEU344" s="757"/>
      <c r="AEV344" s="757"/>
      <c r="AEW344" s="757"/>
      <c r="AEX344" s="757"/>
      <c r="AEY344" s="757"/>
      <c r="AEZ344" s="757"/>
      <c r="AFA344" s="757"/>
      <c r="AFB344" s="757"/>
      <c r="AFC344" s="757"/>
      <c r="AFD344" s="757"/>
      <c r="AFE344" s="757"/>
      <c r="AFF344" s="757"/>
      <c r="AFG344" s="757"/>
      <c r="AFH344" s="757"/>
      <c r="AFI344" s="757"/>
      <c r="AFJ344" s="757"/>
      <c r="AFK344" s="757"/>
      <c r="AFL344" s="757"/>
      <c r="AFM344" s="757"/>
      <c r="AFN344" s="757"/>
      <c r="AFO344" s="757"/>
      <c r="AFP344" s="757"/>
      <c r="AFQ344" s="757"/>
      <c r="AFR344" s="757"/>
      <c r="AFS344" s="757"/>
      <c r="AFT344" s="757"/>
    </row>
    <row r="345" spans="1:852" s="762" customFormat="1">
      <c r="A345" s="763" t="s">
        <v>9731</v>
      </c>
      <c r="B345" s="838" t="s">
        <v>10774</v>
      </c>
      <c r="C345" s="840" t="str">
        <f>IF(Severity!F345&gt;=0.5,"YES","NO")</f>
        <v>YES</v>
      </c>
      <c r="D345" s="840" t="str">
        <f>IF(Severity!G345&gt;=0.5,"YES","NO")</f>
        <v>NO</v>
      </c>
      <c r="E345" s="757">
        <v>8</v>
      </c>
      <c r="F345" s="767">
        <v>3</v>
      </c>
      <c r="G345" s="768" t="s">
        <v>2380</v>
      </c>
      <c r="H345" s="767" t="s">
        <v>749</v>
      </c>
      <c r="I345" s="767" t="s">
        <v>455</v>
      </c>
      <c r="J345" s="767">
        <v>37</v>
      </c>
      <c r="K345" s="767" t="s">
        <v>275</v>
      </c>
      <c r="L345" s="757">
        <v>20</v>
      </c>
      <c r="M345" s="757">
        <v>21</v>
      </c>
      <c r="N345" s="767">
        <v>16</v>
      </c>
      <c r="O345" s="767" t="s">
        <v>455</v>
      </c>
      <c r="P345" s="767"/>
      <c r="Q345" s="767"/>
      <c r="R345" s="767"/>
      <c r="S345" s="767" t="s">
        <v>275</v>
      </c>
      <c r="T345" s="757">
        <v>20</v>
      </c>
      <c r="U345" s="757">
        <v>31.2</v>
      </c>
      <c r="V345" s="757">
        <v>9.3000000000000007</v>
      </c>
      <c r="W345" s="757"/>
      <c r="X345" s="757"/>
      <c r="Y345" s="821">
        <v>19.399999999999999</v>
      </c>
      <c r="Z345" s="821">
        <v>11.3</v>
      </c>
      <c r="AA345" s="821"/>
      <c r="AB345" s="821"/>
      <c r="AC345" s="757"/>
      <c r="AD345" s="757"/>
      <c r="AE345" s="757"/>
      <c r="AF345" s="757"/>
      <c r="AG345" s="757"/>
      <c r="AH345" s="757"/>
      <c r="AI345" s="757">
        <v>88</v>
      </c>
      <c r="AJ345" s="838">
        <f t="shared" si="88"/>
        <v>51</v>
      </c>
      <c r="AK345" s="756" t="s">
        <v>455</v>
      </c>
      <c r="AL345" s="768" t="s">
        <v>9732</v>
      </c>
      <c r="AM345" s="767" t="s">
        <v>749</v>
      </c>
      <c r="AN345" s="768" t="s">
        <v>455</v>
      </c>
      <c r="AO345" s="757">
        <v>37</v>
      </c>
      <c r="AP345" s="756" t="s">
        <v>275</v>
      </c>
      <c r="AQ345" s="757">
        <v>20</v>
      </c>
      <c r="AR345" s="757">
        <v>20</v>
      </c>
      <c r="AS345" s="757">
        <v>16</v>
      </c>
      <c r="AT345" s="756" t="s">
        <v>455</v>
      </c>
      <c r="AU345" s="756"/>
      <c r="AV345" s="756"/>
      <c r="AW345" s="756"/>
      <c r="AX345" s="756" t="s">
        <v>275</v>
      </c>
      <c r="AY345" s="756">
        <v>20</v>
      </c>
      <c r="AZ345" s="756">
        <v>31.9</v>
      </c>
      <c r="BA345" s="757">
        <v>9.3000000000000007</v>
      </c>
      <c r="BB345" s="757"/>
      <c r="BC345" s="757"/>
      <c r="BD345" s="757">
        <v>20.6</v>
      </c>
      <c r="BE345" s="757">
        <v>11.3</v>
      </c>
      <c r="BF345" s="757"/>
      <c r="BG345" s="757"/>
      <c r="BH345" s="757"/>
      <c r="BI345" s="757"/>
      <c r="BJ345" s="757"/>
      <c r="BK345" s="757"/>
      <c r="BL345" s="757"/>
      <c r="BM345" s="757"/>
      <c r="BN345" s="757">
        <v>88</v>
      </c>
      <c r="BO345" s="831">
        <f t="shared" si="87"/>
        <v>51</v>
      </c>
      <c r="BP345" s="767" t="s">
        <v>455</v>
      </c>
      <c r="BQ345" s="757" t="s">
        <v>2269</v>
      </c>
      <c r="BR345" s="757" t="s">
        <v>749</v>
      </c>
      <c r="BS345" s="757" t="s">
        <v>455</v>
      </c>
      <c r="BT345" s="757">
        <v>16</v>
      </c>
      <c r="BU345" s="757" t="s">
        <v>275</v>
      </c>
      <c r="BV345" s="757">
        <v>20</v>
      </c>
      <c r="BW345" s="757">
        <v>15</v>
      </c>
      <c r="BX345" s="757">
        <v>16</v>
      </c>
      <c r="BY345" s="757" t="s">
        <v>455</v>
      </c>
      <c r="BZ345" s="757"/>
      <c r="CA345" s="757"/>
      <c r="CB345" s="757"/>
      <c r="CC345" s="757" t="s">
        <v>275</v>
      </c>
      <c r="CD345" s="757">
        <v>20</v>
      </c>
      <c r="CE345" s="757">
        <v>32.1</v>
      </c>
      <c r="CF345" s="757">
        <v>9.3000000000000007</v>
      </c>
      <c r="CG345" s="757"/>
      <c r="CH345" s="757"/>
      <c r="CI345" s="757">
        <v>25.2</v>
      </c>
      <c r="CJ345" s="757">
        <v>9.9</v>
      </c>
      <c r="CK345" s="757"/>
      <c r="CL345" s="757"/>
      <c r="CM345" s="757"/>
      <c r="CN345" s="757"/>
      <c r="CO345" s="757"/>
      <c r="CP345" s="757"/>
      <c r="CQ345" s="757"/>
      <c r="CR345" s="757"/>
      <c r="CS345" s="757">
        <v>87</v>
      </c>
      <c r="CT345" s="834">
        <f>CS345-BT345</f>
        <v>71</v>
      </c>
      <c r="CU345" s="767" t="s">
        <v>455</v>
      </c>
      <c r="CV345" s="757"/>
      <c r="CW345" s="767" t="s">
        <v>455</v>
      </c>
      <c r="CX345" s="753"/>
      <c r="CY345" s="757"/>
      <c r="CZ345" s="757"/>
      <c r="DA345" s="757"/>
      <c r="DB345" s="757"/>
      <c r="DC345" s="757"/>
      <c r="DD345" s="757"/>
      <c r="DE345" s="757"/>
      <c r="DF345" s="757"/>
      <c r="DG345" s="757"/>
      <c r="DH345" s="757"/>
      <c r="DI345" s="757"/>
      <c r="DJ345" s="757"/>
      <c r="DK345" s="757"/>
      <c r="DL345" s="757"/>
      <c r="DM345" s="757"/>
      <c r="DN345" s="757"/>
      <c r="DO345" s="757"/>
      <c r="DP345" s="757"/>
      <c r="DQ345" s="757"/>
      <c r="DR345" s="757"/>
      <c r="DS345" s="757"/>
      <c r="DT345" s="757"/>
      <c r="DU345" s="757"/>
      <c r="DV345" s="757"/>
      <c r="DW345" s="757"/>
      <c r="DX345" s="757"/>
      <c r="DY345" s="757"/>
      <c r="DZ345" s="757"/>
      <c r="EA345" s="757"/>
      <c r="EB345" s="767"/>
      <c r="EC345" s="757"/>
      <c r="ED345" s="757"/>
      <c r="EE345" s="757"/>
      <c r="EF345" s="757"/>
      <c r="EG345" s="757"/>
      <c r="EH345" s="757"/>
      <c r="EI345" s="757"/>
      <c r="EJ345" s="757"/>
      <c r="EK345" s="757"/>
      <c r="EL345" s="757"/>
      <c r="EM345" s="757"/>
      <c r="EN345" s="757"/>
      <c r="EO345" s="757"/>
      <c r="EP345" s="757"/>
      <c r="EQ345" s="757"/>
      <c r="ER345" s="757"/>
      <c r="ES345" s="757"/>
      <c r="ET345" s="757"/>
      <c r="EU345" s="757"/>
      <c r="EV345" s="757"/>
      <c r="EW345" s="757"/>
      <c r="EX345" s="757"/>
      <c r="EY345" s="757"/>
      <c r="EZ345" s="757"/>
      <c r="FA345" s="757"/>
      <c r="FB345" s="757"/>
      <c r="FC345" s="757"/>
      <c r="FD345" s="757"/>
      <c r="FE345" s="757"/>
      <c r="FF345" s="757"/>
      <c r="FG345" s="757"/>
      <c r="FH345" s="757"/>
      <c r="FI345" s="757"/>
      <c r="FJ345" s="757"/>
      <c r="FK345" s="757"/>
      <c r="FL345" s="757"/>
      <c r="FM345" s="757"/>
      <c r="FN345" s="757"/>
      <c r="FO345" s="757"/>
      <c r="FP345" s="757"/>
      <c r="FQ345" s="757"/>
      <c r="FR345" s="757"/>
      <c r="FS345" s="757"/>
      <c r="FT345" s="757"/>
      <c r="FU345" s="757"/>
      <c r="FV345" s="757"/>
      <c r="FW345" s="757"/>
      <c r="FX345" s="757"/>
      <c r="FY345" s="757"/>
      <c r="FZ345" s="757"/>
      <c r="GA345" s="757"/>
      <c r="GB345" s="757"/>
      <c r="GC345" s="757"/>
      <c r="GD345" s="757"/>
      <c r="GE345" s="757"/>
      <c r="GF345" s="757"/>
      <c r="GG345" s="757"/>
      <c r="GH345" s="757"/>
      <c r="GI345" s="757"/>
      <c r="GJ345" s="757"/>
      <c r="GK345" s="757"/>
      <c r="GL345" s="757"/>
      <c r="GM345" s="757"/>
      <c r="GN345" s="757"/>
      <c r="GO345" s="757"/>
      <c r="GP345" s="757"/>
      <c r="GQ345" s="757"/>
      <c r="GR345" s="757"/>
      <c r="GS345" s="757"/>
      <c r="GT345" s="757"/>
      <c r="GU345" s="757"/>
      <c r="GV345" s="757"/>
      <c r="GW345" s="757"/>
      <c r="GX345" s="757"/>
      <c r="GY345" s="757"/>
      <c r="GZ345" s="757"/>
      <c r="HA345" s="757"/>
      <c r="HB345" s="757"/>
      <c r="HC345" s="757"/>
      <c r="HD345" s="757"/>
      <c r="HE345" s="757"/>
      <c r="HF345" s="757"/>
      <c r="HG345" s="757"/>
      <c r="HH345" s="757"/>
      <c r="HI345" s="757"/>
      <c r="HJ345" s="757"/>
      <c r="HK345" s="757"/>
      <c r="HL345" s="757"/>
      <c r="HM345" s="757"/>
      <c r="HN345" s="757"/>
      <c r="HO345" s="757"/>
      <c r="HP345" s="757"/>
      <c r="HQ345" s="757"/>
      <c r="HR345" s="757"/>
      <c r="HS345" s="757"/>
      <c r="HT345" s="757"/>
      <c r="HU345" s="757"/>
      <c r="HV345" s="757"/>
      <c r="HW345" s="757"/>
      <c r="HX345" s="757"/>
      <c r="HY345" s="757"/>
      <c r="HZ345" s="757"/>
      <c r="IA345" s="757"/>
      <c r="IB345" s="757"/>
      <c r="IC345" s="757"/>
      <c r="ID345" s="757"/>
      <c r="IE345" s="757"/>
      <c r="IF345" s="757"/>
      <c r="IG345" s="757"/>
      <c r="IH345" s="757"/>
      <c r="II345" s="757"/>
      <c r="IJ345" s="757"/>
      <c r="IK345" s="757"/>
      <c r="IL345" s="757"/>
      <c r="IM345" s="757"/>
      <c r="IN345" s="757"/>
      <c r="IO345" s="757"/>
      <c r="IP345" s="757"/>
      <c r="IQ345" s="757"/>
      <c r="IR345" s="757"/>
      <c r="IS345" s="757"/>
      <c r="IT345" s="757"/>
      <c r="IU345" s="757"/>
      <c r="IV345" s="757"/>
      <c r="IW345" s="757"/>
      <c r="IX345" s="757"/>
      <c r="IY345" s="757"/>
      <c r="IZ345" s="757"/>
      <c r="JA345" s="757"/>
      <c r="JB345" s="757"/>
      <c r="JC345" s="757"/>
      <c r="JD345" s="757"/>
      <c r="JE345" s="757"/>
      <c r="JF345" s="757"/>
      <c r="JG345" s="757"/>
      <c r="JH345" s="757"/>
      <c r="JI345" s="757"/>
      <c r="JJ345" s="757"/>
      <c r="JK345" s="757"/>
      <c r="JL345" s="757"/>
      <c r="JM345" s="757"/>
      <c r="JN345" s="757"/>
      <c r="JO345" s="757"/>
      <c r="JP345" s="757"/>
      <c r="JQ345" s="757"/>
      <c r="JR345" s="757"/>
      <c r="JS345" s="757"/>
      <c r="JT345" s="757"/>
      <c r="JU345" s="757"/>
      <c r="JV345" s="757"/>
      <c r="JW345" s="757"/>
      <c r="JX345" s="757"/>
      <c r="JY345" s="757"/>
      <c r="JZ345" s="757"/>
      <c r="KA345" s="757"/>
      <c r="KB345" s="757"/>
      <c r="KC345" s="757"/>
      <c r="KD345" s="757"/>
      <c r="KE345" s="757"/>
      <c r="KF345" s="757"/>
      <c r="KG345" s="757"/>
      <c r="KH345" s="757"/>
      <c r="KI345" s="757"/>
      <c r="KJ345" s="757"/>
      <c r="KK345" s="757"/>
      <c r="KL345" s="757"/>
      <c r="KM345" s="757"/>
      <c r="KN345" s="757"/>
      <c r="KO345" s="757"/>
      <c r="KP345" s="757"/>
      <c r="KQ345" s="757"/>
      <c r="KR345" s="757"/>
      <c r="KS345" s="757"/>
      <c r="KT345" s="757"/>
      <c r="KU345" s="757"/>
      <c r="KV345" s="757"/>
      <c r="KW345" s="757"/>
      <c r="KX345" s="757"/>
      <c r="KY345" s="757"/>
      <c r="KZ345" s="757"/>
      <c r="LA345" s="757"/>
      <c r="LB345" s="757"/>
      <c r="LC345" s="757"/>
      <c r="LD345" s="757"/>
      <c r="LE345" s="757"/>
      <c r="LF345" s="757"/>
      <c r="LG345" s="757"/>
      <c r="LH345" s="757"/>
      <c r="LI345" s="757"/>
      <c r="LJ345" s="757"/>
      <c r="LK345" s="757"/>
      <c r="LL345" s="757"/>
      <c r="LM345" s="757"/>
      <c r="LN345" s="757"/>
      <c r="LO345" s="757"/>
      <c r="LP345" s="757"/>
      <c r="LQ345" s="757"/>
      <c r="LR345" s="757"/>
      <c r="LS345" s="757"/>
      <c r="LT345" s="757"/>
      <c r="LU345" s="757"/>
      <c r="LV345" s="757"/>
      <c r="LW345" s="757"/>
      <c r="LX345" s="757"/>
      <c r="LY345" s="757"/>
      <c r="LZ345" s="757"/>
      <c r="MA345" s="757"/>
      <c r="MB345" s="757"/>
      <c r="MC345" s="757"/>
      <c r="MD345" s="757"/>
      <c r="ME345" s="757"/>
      <c r="MF345" s="757"/>
      <c r="MG345" s="757"/>
      <c r="MH345" s="757"/>
      <c r="MI345" s="757"/>
      <c r="MJ345" s="757"/>
      <c r="MK345" s="757"/>
      <c r="ML345" s="757"/>
      <c r="MM345" s="757"/>
      <c r="MN345" s="757"/>
      <c r="MO345" s="757"/>
      <c r="MP345" s="757"/>
      <c r="MQ345" s="757"/>
      <c r="MR345" s="757"/>
      <c r="MS345" s="757"/>
      <c r="MT345" s="757"/>
      <c r="MU345" s="757"/>
      <c r="MV345" s="757"/>
      <c r="MW345" s="757"/>
      <c r="MX345" s="757"/>
      <c r="MY345" s="757"/>
      <c r="MZ345" s="757"/>
      <c r="NA345" s="757"/>
      <c r="NB345" s="757"/>
      <c r="NC345" s="757"/>
      <c r="ND345" s="757"/>
      <c r="NE345" s="757"/>
      <c r="NF345" s="757"/>
      <c r="NG345" s="757"/>
      <c r="NH345" s="757"/>
      <c r="NI345" s="757"/>
      <c r="NJ345" s="757"/>
      <c r="NK345" s="757"/>
      <c r="NL345" s="757"/>
      <c r="NM345" s="757"/>
      <c r="NN345" s="757"/>
      <c r="NO345" s="757"/>
      <c r="NP345" s="757"/>
      <c r="NQ345" s="757"/>
      <c r="NR345" s="757"/>
      <c r="NS345" s="757"/>
      <c r="NT345" s="757"/>
      <c r="NU345" s="757"/>
      <c r="NV345" s="757"/>
      <c r="NW345" s="757"/>
      <c r="NX345" s="757"/>
      <c r="NY345" s="757"/>
      <c r="NZ345" s="757"/>
      <c r="OA345" s="757"/>
      <c r="OB345" s="757"/>
      <c r="OC345" s="757"/>
      <c r="OD345" s="757"/>
      <c r="OE345" s="757"/>
      <c r="OF345" s="757"/>
      <c r="OG345" s="757"/>
      <c r="OH345" s="757"/>
      <c r="OI345" s="757"/>
      <c r="OJ345" s="757"/>
      <c r="OK345" s="757"/>
      <c r="OL345" s="757"/>
      <c r="OM345" s="757"/>
      <c r="ON345" s="757"/>
      <c r="OO345" s="757"/>
      <c r="OP345" s="757"/>
      <c r="OQ345" s="757"/>
      <c r="OR345" s="757"/>
      <c r="OS345" s="757"/>
      <c r="OT345" s="757"/>
      <c r="OU345" s="757"/>
      <c r="OV345" s="757"/>
      <c r="OW345" s="761"/>
      <c r="OX345" s="761"/>
      <c r="OY345" s="757"/>
      <c r="OZ345" s="757"/>
      <c r="PA345" s="757"/>
      <c r="PB345" s="757"/>
      <c r="PC345" s="757"/>
      <c r="PD345" s="757"/>
      <c r="PE345" s="757"/>
      <c r="PF345" s="757"/>
      <c r="PG345" s="757"/>
      <c r="PH345" s="757"/>
      <c r="PI345" s="757"/>
      <c r="PJ345" s="757"/>
      <c r="PK345" s="757"/>
      <c r="PL345" s="757"/>
      <c r="PM345" s="757"/>
      <c r="PN345" s="757"/>
      <c r="PO345" s="757"/>
      <c r="PP345" s="757"/>
      <c r="PQ345" s="757"/>
      <c r="PR345" s="757"/>
      <c r="PS345" s="757"/>
      <c r="PT345" s="757"/>
      <c r="PU345" s="757"/>
      <c r="PV345" s="757"/>
      <c r="PW345" s="757"/>
      <c r="PX345" s="757"/>
      <c r="PY345" s="757"/>
      <c r="PZ345" s="757"/>
      <c r="QA345" s="757"/>
      <c r="QB345" s="757"/>
      <c r="QC345" s="757"/>
      <c r="QD345" s="757"/>
      <c r="QE345" s="757"/>
      <c r="QF345" s="757"/>
      <c r="QG345" s="757"/>
      <c r="QH345" s="757"/>
      <c r="QI345" s="757"/>
      <c r="QJ345" s="757"/>
      <c r="QK345" s="757"/>
      <c r="QL345" s="757"/>
      <c r="QM345" s="757"/>
      <c r="QN345" s="757"/>
      <c r="QO345" s="757"/>
      <c r="QP345" s="757"/>
      <c r="QQ345" s="757"/>
      <c r="QR345" s="757"/>
      <c r="QS345" s="757"/>
      <c r="QT345" s="757"/>
      <c r="QU345" s="757"/>
      <c r="QV345" s="757"/>
      <c r="QW345" s="757"/>
      <c r="QX345" s="757"/>
      <c r="QY345" s="757"/>
      <c r="QZ345" s="757"/>
      <c r="RA345" s="757"/>
      <c r="RB345" s="757"/>
      <c r="RC345" s="757"/>
      <c r="RD345" s="757"/>
      <c r="RE345" s="757"/>
      <c r="RF345" s="757"/>
      <c r="RG345" s="757"/>
      <c r="RH345" s="757"/>
      <c r="RI345" s="757"/>
      <c r="RJ345" s="757"/>
      <c r="RK345" s="757"/>
      <c r="RL345" s="757"/>
      <c r="RM345" s="757"/>
      <c r="RN345" s="757"/>
      <c r="RO345" s="757"/>
      <c r="RP345" s="757"/>
      <c r="RQ345" s="757"/>
      <c r="RR345" s="757"/>
      <c r="RS345" s="757"/>
      <c r="RT345" s="757"/>
      <c r="RU345" s="757"/>
      <c r="RV345" s="757"/>
      <c r="RW345" s="757"/>
      <c r="RX345" s="757"/>
      <c r="RY345" s="757"/>
      <c r="RZ345" s="757"/>
      <c r="SA345" s="757"/>
      <c r="SB345" s="757"/>
      <c r="SC345" s="757"/>
      <c r="SD345" s="757"/>
      <c r="SE345" s="757"/>
      <c r="SF345" s="757"/>
      <c r="SG345" s="757"/>
      <c r="SH345" s="757"/>
      <c r="SI345" s="757"/>
      <c r="SJ345" s="757"/>
      <c r="SK345" s="757"/>
      <c r="SL345" s="757"/>
      <c r="SM345" s="757"/>
      <c r="SN345" s="757"/>
      <c r="SO345" s="757"/>
      <c r="SP345" s="757"/>
      <c r="SQ345" s="757"/>
      <c r="SR345" s="757"/>
      <c r="SS345" s="757"/>
      <c r="ST345" s="757"/>
      <c r="SU345" s="757"/>
      <c r="SV345" s="757"/>
      <c r="SW345" s="757"/>
      <c r="SX345" s="757"/>
      <c r="SY345" s="757"/>
      <c r="SZ345" s="757"/>
      <c r="TA345" s="757"/>
      <c r="TB345" s="757"/>
      <c r="TC345" s="757"/>
      <c r="TD345" s="757"/>
      <c r="TE345" s="757"/>
      <c r="TF345" s="757"/>
      <c r="TG345" s="757"/>
      <c r="TH345" s="757"/>
      <c r="TI345" s="757"/>
      <c r="TJ345" s="757"/>
      <c r="TK345" s="757"/>
      <c r="TL345" s="757"/>
      <c r="TM345" s="757"/>
      <c r="TN345" s="757"/>
      <c r="TO345" s="757"/>
      <c r="TP345" s="757"/>
      <c r="TQ345" s="757"/>
      <c r="TR345" s="757"/>
      <c r="TS345" s="757"/>
      <c r="TT345" s="757"/>
      <c r="TU345" s="757"/>
      <c r="TV345" s="757"/>
      <c r="TW345" s="757"/>
      <c r="TX345" s="757"/>
      <c r="TY345" s="757"/>
      <c r="TZ345" s="757"/>
      <c r="UA345" s="757"/>
      <c r="UB345" s="757"/>
      <c r="UC345" s="757"/>
      <c r="UD345" s="757"/>
      <c r="UE345" s="757"/>
      <c r="UF345" s="757"/>
      <c r="UG345" s="757"/>
      <c r="UH345" s="757"/>
      <c r="UI345" s="757"/>
      <c r="UJ345" s="757"/>
      <c r="UK345" s="757"/>
      <c r="UL345" s="757"/>
      <c r="UM345" s="757"/>
      <c r="UN345" s="757"/>
      <c r="UO345" s="757"/>
      <c r="UP345" s="757"/>
      <c r="UQ345" s="757"/>
      <c r="UR345" s="757"/>
      <c r="US345" s="757"/>
      <c r="UT345" s="757"/>
      <c r="UU345" s="757"/>
      <c r="UV345" s="757"/>
      <c r="UW345" s="757"/>
      <c r="UX345" s="757"/>
      <c r="UY345" s="757"/>
      <c r="UZ345" s="757"/>
      <c r="VA345" s="757"/>
      <c r="VB345" s="757"/>
      <c r="VC345" s="757"/>
      <c r="VD345" s="757"/>
      <c r="VE345" s="757"/>
      <c r="VF345" s="757"/>
      <c r="VG345" s="757"/>
      <c r="VH345" s="757"/>
      <c r="VI345" s="757"/>
      <c r="VJ345" s="757"/>
      <c r="VK345" s="757"/>
      <c r="VL345" s="757"/>
      <c r="VM345" s="757"/>
      <c r="VN345" s="757"/>
      <c r="VO345" s="757"/>
      <c r="VP345" s="757"/>
      <c r="VQ345" s="757"/>
      <c r="VR345" s="757"/>
      <c r="VS345" s="757"/>
      <c r="VT345" s="757"/>
      <c r="VU345" s="757"/>
      <c r="VV345" s="757"/>
      <c r="VW345" s="757"/>
      <c r="VX345" s="757"/>
      <c r="VY345" s="757"/>
      <c r="VZ345" s="757"/>
      <c r="WA345" s="757"/>
      <c r="WB345" s="757"/>
      <c r="WC345" s="757"/>
      <c r="WD345" s="757"/>
      <c r="WE345" s="757"/>
      <c r="WF345" s="757"/>
      <c r="WG345" s="757"/>
      <c r="WH345" s="757"/>
      <c r="WI345" s="757"/>
      <c r="WJ345" s="757"/>
      <c r="WK345" s="757"/>
      <c r="WL345" s="757"/>
      <c r="WM345" s="757"/>
      <c r="WN345" s="757"/>
      <c r="WO345" s="757"/>
      <c r="WP345" s="757"/>
      <c r="WQ345" s="757"/>
      <c r="WR345" s="757"/>
      <c r="WS345" s="757"/>
      <c r="WT345" s="757"/>
      <c r="WU345" s="757"/>
      <c r="WV345" s="757"/>
      <c r="WW345" s="757"/>
      <c r="WX345" s="757"/>
      <c r="WY345" s="757"/>
      <c r="WZ345" s="757"/>
      <c r="XA345" s="757"/>
      <c r="XB345" s="757"/>
      <c r="XC345" s="757"/>
      <c r="XD345" s="757"/>
      <c r="XE345" s="757"/>
      <c r="XF345" s="757"/>
      <c r="XG345" s="757"/>
      <c r="XH345" s="757"/>
      <c r="XI345" s="757"/>
      <c r="XJ345" s="757"/>
      <c r="XK345" s="757"/>
      <c r="XL345" s="757"/>
      <c r="XM345" s="757"/>
      <c r="XN345" s="757"/>
      <c r="XO345" s="757"/>
      <c r="XP345" s="757"/>
      <c r="XQ345" s="757"/>
      <c r="XR345" s="757"/>
      <c r="XS345" s="757"/>
      <c r="XT345" s="757"/>
      <c r="XU345" s="757"/>
      <c r="XV345" s="757"/>
      <c r="XW345" s="757"/>
      <c r="XX345" s="757"/>
      <c r="XY345" s="757"/>
      <c r="XZ345" s="757"/>
      <c r="YA345" s="757"/>
      <c r="YB345" s="757"/>
      <c r="YC345" s="757"/>
      <c r="YD345" s="757"/>
      <c r="YE345" s="757"/>
      <c r="YF345" s="757"/>
      <c r="YG345" s="757"/>
      <c r="YH345" s="757"/>
      <c r="YI345" s="757"/>
      <c r="YJ345" s="757"/>
      <c r="YK345" s="757"/>
      <c r="YL345" s="757"/>
      <c r="YM345" s="757"/>
      <c r="YN345" s="757"/>
      <c r="YO345" s="757"/>
      <c r="YP345" s="757"/>
      <c r="YQ345" s="757"/>
      <c r="YR345" s="757"/>
      <c r="YS345" s="757"/>
      <c r="YT345" s="757"/>
      <c r="YU345" s="757"/>
      <c r="YV345" s="757"/>
      <c r="YW345" s="757"/>
      <c r="YX345" s="757"/>
      <c r="YY345" s="757"/>
      <c r="YZ345" s="757"/>
      <c r="ZA345" s="757"/>
      <c r="ZB345" s="757"/>
      <c r="ZC345" s="757"/>
      <c r="ZD345" s="757"/>
      <c r="ZE345" s="757"/>
      <c r="ZF345" s="757"/>
      <c r="ZG345" s="757"/>
      <c r="ZH345" s="757"/>
      <c r="ZI345" s="757"/>
      <c r="ZJ345" s="757"/>
      <c r="ZK345" s="757"/>
      <c r="ZL345" s="757"/>
      <c r="ZM345" s="757"/>
      <c r="ZN345" s="757"/>
      <c r="ZO345" s="757"/>
      <c r="ZP345" s="757"/>
      <c r="ZQ345" s="757"/>
      <c r="ZR345" s="757"/>
      <c r="ZS345" s="757"/>
      <c r="ZT345" s="757"/>
      <c r="ZU345" s="757"/>
      <c r="ZV345" s="757"/>
      <c r="ZW345" s="757"/>
      <c r="ZX345" s="757"/>
      <c r="ZY345" s="757"/>
      <c r="ZZ345" s="757"/>
      <c r="AAA345" s="757"/>
      <c r="AAB345" s="757"/>
      <c r="AAC345" s="757"/>
      <c r="AAD345" s="757"/>
      <c r="AAE345" s="757"/>
      <c r="AAF345" s="757"/>
      <c r="AAG345" s="757"/>
      <c r="AAH345" s="757"/>
      <c r="AAI345" s="757"/>
      <c r="AAJ345" s="757"/>
      <c r="AAK345" s="757"/>
      <c r="AAL345" s="757"/>
      <c r="AAM345" s="757"/>
      <c r="AAN345" s="757"/>
      <c r="AAO345" s="757"/>
      <c r="AAP345" s="757"/>
      <c r="AAQ345" s="757"/>
      <c r="AAR345" s="757"/>
      <c r="AAS345" s="757"/>
      <c r="AAT345" s="757"/>
      <c r="AAU345" s="757"/>
      <c r="AAV345" s="757"/>
      <c r="AAW345" s="757"/>
      <c r="AAX345" s="757"/>
      <c r="AAY345" s="757"/>
      <c r="AAZ345" s="757"/>
      <c r="ABA345" s="757"/>
      <c r="ABB345" s="757"/>
      <c r="ABC345" s="757"/>
      <c r="ABD345" s="757"/>
      <c r="ABE345" s="757"/>
      <c r="ABF345" s="757"/>
      <c r="ABG345" s="757"/>
      <c r="ABH345" s="757"/>
      <c r="ABI345" s="757"/>
      <c r="ABJ345" s="757"/>
      <c r="ABK345" s="757"/>
      <c r="ABL345" s="757"/>
      <c r="ABM345" s="757"/>
      <c r="ABN345" s="757"/>
      <c r="ABO345" s="757"/>
      <c r="ABP345" s="757"/>
      <c r="ABQ345" s="757"/>
      <c r="ABR345" s="757"/>
      <c r="ABS345" s="757"/>
      <c r="ABT345" s="757"/>
      <c r="ABU345" s="757"/>
      <c r="ABV345" s="757"/>
      <c r="ABW345" s="757"/>
      <c r="ABX345" s="757"/>
      <c r="ABY345" s="757"/>
      <c r="ABZ345" s="757"/>
      <c r="ACA345" s="757"/>
      <c r="ACB345" s="757"/>
      <c r="ACC345" s="757"/>
      <c r="ACD345" s="757"/>
      <c r="ACE345" s="757"/>
      <c r="ACF345" s="757"/>
      <c r="ACG345" s="757"/>
      <c r="ACH345" s="757"/>
      <c r="ACI345" s="757"/>
      <c r="ACJ345" s="757"/>
      <c r="ACK345" s="757"/>
      <c r="ACL345" s="757"/>
      <c r="ACM345" s="757"/>
      <c r="ACN345" s="757"/>
      <c r="ACO345" s="757"/>
      <c r="ACP345" s="757"/>
      <c r="ACQ345" s="757"/>
      <c r="ACR345" s="757"/>
      <c r="ACS345" s="757"/>
      <c r="ACT345" s="757"/>
      <c r="ACU345" s="757"/>
      <c r="ACV345" s="757"/>
      <c r="ACW345" s="757"/>
      <c r="ACX345" s="757"/>
      <c r="ACY345" s="757"/>
      <c r="ACZ345" s="757"/>
      <c r="ADA345" s="757"/>
      <c r="ADB345" s="757"/>
      <c r="ADC345" s="757"/>
      <c r="ADD345" s="757"/>
      <c r="ADE345" s="757"/>
      <c r="ADF345" s="757"/>
      <c r="ADG345" s="757"/>
      <c r="ADH345" s="757"/>
      <c r="ADI345" s="757"/>
      <c r="ADJ345" s="757"/>
      <c r="ADK345" s="757"/>
      <c r="ADL345" s="757"/>
      <c r="ADM345" s="757"/>
      <c r="ADN345" s="757"/>
      <c r="ADO345" s="757"/>
      <c r="ADP345" s="757"/>
      <c r="ADQ345" s="757"/>
      <c r="ADR345" s="757"/>
      <c r="ADS345" s="757"/>
      <c r="ADT345" s="757"/>
      <c r="ADU345" s="757"/>
      <c r="ADV345" s="757"/>
      <c r="ADW345" s="757"/>
      <c r="ADX345" s="757"/>
      <c r="ADY345" s="757"/>
      <c r="ADZ345" s="757"/>
      <c r="AEA345" s="757"/>
      <c r="AEB345" s="757"/>
      <c r="AEC345" s="757"/>
      <c r="AED345" s="757"/>
      <c r="AEE345" s="757"/>
      <c r="AEF345" s="757"/>
      <c r="AEG345" s="757"/>
      <c r="AEH345" s="757"/>
      <c r="AEI345" s="757"/>
      <c r="AEJ345" s="757"/>
      <c r="AEK345" s="757"/>
      <c r="AEL345" s="757"/>
      <c r="AEM345" s="757"/>
      <c r="AEN345" s="757"/>
      <c r="AEO345" s="757"/>
      <c r="AEP345" s="757"/>
      <c r="AEQ345" s="757"/>
      <c r="AER345" s="757"/>
      <c r="AES345" s="757"/>
      <c r="AET345" s="757"/>
      <c r="AEU345" s="757"/>
      <c r="AEV345" s="757"/>
      <c r="AEW345" s="757"/>
      <c r="AEX345" s="757"/>
      <c r="AEY345" s="757"/>
      <c r="AEZ345" s="757"/>
      <c r="AFA345" s="757"/>
      <c r="AFB345" s="757"/>
      <c r="AFC345" s="757"/>
      <c r="AFD345" s="757"/>
      <c r="AFE345" s="757"/>
      <c r="AFF345" s="757"/>
      <c r="AFG345" s="757"/>
      <c r="AFH345" s="757"/>
      <c r="AFI345" s="757"/>
      <c r="AFJ345" s="757"/>
      <c r="AFK345" s="757"/>
      <c r="AFL345" s="757"/>
      <c r="AFM345" s="757"/>
      <c r="AFN345" s="757"/>
      <c r="AFO345" s="757"/>
      <c r="AFP345" s="757"/>
      <c r="AFQ345" s="757"/>
      <c r="AFR345" s="757"/>
      <c r="AFS345" s="757"/>
      <c r="AFT345" s="757"/>
    </row>
    <row r="346" spans="1:852" s="757" customFormat="1">
      <c r="A346" s="764" t="s">
        <v>10456</v>
      </c>
      <c r="B346" s="838" t="s">
        <v>10774</v>
      </c>
      <c r="C346" s="840" t="str">
        <f>IF(Severity!F346&gt;=0.5,"YES","NO")</f>
        <v>NO</v>
      </c>
      <c r="D346" s="840" t="str">
        <f>IF(Severity!G346&gt;=0.5,"YES","NO")</f>
        <v>YES</v>
      </c>
      <c r="E346" s="757">
        <v>12</v>
      </c>
      <c r="F346" s="767">
        <v>2</v>
      </c>
      <c r="G346" s="768" t="s">
        <v>9623</v>
      </c>
      <c r="H346" s="767" t="s">
        <v>749</v>
      </c>
      <c r="I346" s="767" t="s">
        <v>455</v>
      </c>
      <c r="J346" s="767">
        <v>4</v>
      </c>
      <c r="K346" s="831" t="s">
        <v>455</v>
      </c>
      <c r="N346" s="767"/>
      <c r="O346" s="831" t="s">
        <v>455</v>
      </c>
      <c r="R346" s="767"/>
      <c r="S346" s="756" t="s">
        <v>235</v>
      </c>
      <c r="T346" s="757">
        <v>9</v>
      </c>
      <c r="U346" s="821">
        <v>17.61</v>
      </c>
      <c r="V346" s="821">
        <v>4.7</v>
      </c>
      <c r="W346" s="821">
        <v>17.61</v>
      </c>
      <c r="X346" s="821">
        <v>4.66</v>
      </c>
      <c r="AA346" s="757">
        <v>15.21</v>
      </c>
      <c r="AB346" s="757">
        <v>5.41</v>
      </c>
      <c r="AI346" s="767">
        <v>23</v>
      </c>
      <c r="AJ346" s="838">
        <f t="shared" si="88"/>
        <v>19</v>
      </c>
      <c r="AK346" s="756">
        <v>19</v>
      </c>
      <c r="AL346" s="768" t="s">
        <v>9635</v>
      </c>
      <c r="AM346" s="767" t="s">
        <v>749</v>
      </c>
      <c r="AN346" s="757" t="s">
        <v>455</v>
      </c>
      <c r="AO346" s="757">
        <v>7</v>
      </c>
      <c r="AP346" s="838" t="s">
        <v>455</v>
      </c>
      <c r="AT346" s="838" t="s">
        <v>455</v>
      </c>
      <c r="AU346" s="756"/>
      <c r="AX346" s="757" t="s">
        <v>235</v>
      </c>
      <c r="AY346" s="757">
        <v>9</v>
      </c>
      <c r="AZ346" s="821">
        <v>16.399999999999999</v>
      </c>
      <c r="BA346" s="821">
        <v>4</v>
      </c>
      <c r="BB346" s="821">
        <v>16.440000000000001</v>
      </c>
      <c r="BC346" s="821">
        <v>4.0199999999999996</v>
      </c>
      <c r="BF346" s="757">
        <v>13.8</v>
      </c>
      <c r="BG346" s="757">
        <v>5.36</v>
      </c>
      <c r="BN346" s="756">
        <v>27</v>
      </c>
      <c r="BO346" s="831">
        <f t="shared" si="87"/>
        <v>20</v>
      </c>
      <c r="BP346" s="767">
        <v>20</v>
      </c>
      <c r="BR346" s="821" t="s">
        <v>455</v>
      </c>
      <c r="CT346" s="756"/>
      <c r="CU346" s="767"/>
      <c r="CW346" s="767"/>
      <c r="CX346" s="753"/>
      <c r="EB346" s="767"/>
      <c r="OW346" s="761"/>
      <c r="OX346" s="761"/>
    </row>
    <row r="347" spans="1:852" s="757" customFormat="1">
      <c r="A347" s="764" t="s">
        <v>9827</v>
      </c>
      <c r="B347" s="838" t="s">
        <v>10774</v>
      </c>
      <c r="C347" s="840" t="str">
        <f>IF(Severity!F347&gt;=0.5,"YES","NO")</f>
        <v>YES</v>
      </c>
      <c r="D347" s="840" t="str">
        <f>IF(Severity!G347&gt;=0.5,"YES","NO")</f>
        <v>NO</v>
      </c>
      <c r="E347" s="757">
        <v>9</v>
      </c>
      <c r="F347" s="767">
        <v>2</v>
      </c>
      <c r="G347" s="768" t="s">
        <v>9828</v>
      </c>
      <c r="H347" s="767" t="s">
        <v>747</v>
      </c>
      <c r="I347" s="767" t="s">
        <v>455</v>
      </c>
      <c r="J347" s="767">
        <v>5</v>
      </c>
      <c r="K347" s="767" t="s">
        <v>908</v>
      </c>
      <c r="L347" s="767">
        <v>21</v>
      </c>
      <c r="M347" s="757">
        <v>27</v>
      </c>
      <c r="N347" s="775">
        <v>13</v>
      </c>
      <c r="O347" s="831" t="s">
        <v>455</v>
      </c>
      <c r="R347" s="767"/>
      <c r="S347" s="838" t="s">
        <v>908</v>
      </c>
      <c r="T347" s="821">
        <v>21</v>
      </c>
      <c r="U347" s="821">
        <v>27.8</v>
      </c>
      <c r="V347" s="821">
        <v>9.3000000000000007</v>
      </c>
      <c r="AI347" s="757">
        <v>47</v>
      </c>
      <c r="AJ347" s="838">
        <f t="shared" si="88"/>
        <v>42</v>
      </c>
      <c r="AK347" s="756" t="s">
        <v>455</v>
      </c>
      <c r="AL347" s="768" t="s">
        <v>624</v>
      </c>
      <c r="AM347" s="767" t="s">
        <v>455</v>
      </c>
      <c r="AN347" s="768" t="s">
        <v>455</v>
      </c>
      <c r="AO347" s="757">
        <v>4</v>
      </c>
      <c r="AP347" s="756" t="s">
        <v>908</v>
      </c>
      <c r="AQ347" s="756">
        <v>21</v>
      </c>
      <c r="AR347" s="757">
        <v>10</v>
      </c>
      <c r="AS347" s="577">
        <v>13</v>
      </c>
      <c r="AT347" s="756"/>
      <c r="AU347" s="756"/>
      <c r="AX347" s="821" t="s">
        <v>908</v>
      </c>
      <c r="AY347" s="821">
        <v>21</v>
      </c>
      <c r="AZ347" s="821">
        <v>28.7</v>
      </c>
      <c r="BA347" s="821">
        <v>8.5</v>
      </c>
      <c r="BN347" s="756">
        <v>26</v>
      </c>
      <c r="BO347" s="831">
        <f t="shared" si="87"/>
        <v>22</v>
      </c>
      <c r="BP347" s="767" t="s">
        <v>455</v>
      </c>
      <c r="BR347" s="821" t="s">
        <v>455</v>
      </c>
      <c r="CT347" s="756"/>
      <c r="CU347" s="767"/>
      <c r="CW347" s="767"/>
      <c r="CX347" s="753"/>
      <c r="EB347" s="767"/>
      <c r="OW347" s="761"/>
      <c r="OX347" s="761"/>
    </row>
    <row r="348" spans="1:852" s="757" customFormat="1">
      <c r="A348" s="764" t="s">
        <v>9533</v>
      </c>
      <c r="B348" s="838" t="s">
        <v>10774</v>
      </c>
      <c r="C348" s="840" t="str">
        <f>IF(Severity!F348&gt;=0.5,"YES","NO")</f>
        <v>NO</v>
      </c>
      <c r="D348" s="840" t="str">
        <f>IF(Severity!G348&gt;=0.5,"YES","NO")</f>
        <v>YES</v>
      </c>
      <c r="E348" s="757">
        <v>12</v>
      </c>
      <c r="F348" s="767">
        <v>2</v>
      </c>
      <c r="G348" s="768" t="s">
        <v>2918</v>
      </c>
      <c r="H348" s="767" t="s">
        <v>747</v>
      </c>
      <c r="I348" s="767" t="s">
        <v>455</v>
      </c>
      <c r="J348" s="767">
        <v>1</v>
      </c>
      <c r="K348" s="831" t="s">
        <v>602</v>
      </c>
      <c r="L348" s="821">
        <v>17</v>
      </c>
      <c r="M348" s="821">
        <v>11</v>
      </c>
      <c r="N348" s="767">
        <v>7</v>
      </c>
      <c r="O348" s="831" t="s">
        <v>602</v>
      </c>
      <c r="P348" s="757">
        <v>17</v>
      </c>
      <c r="Q348" s="757">
        <v>18</v>
      </c>
      <c r="R348" s="767">
        <v>50</v>
      </c>
      <c r="S348" s="756" t="s">
        <v>602</v>
      </c>
      <c r="T348" s="757">
        <v>17</v>
      </c>
      <c r="U348" s="757">
        <v>19.8</v>
      </c>
      <c r="V348" s="757">
        <v>4.0999999999999996</v>
      </c>
      <c r="AA348" s="757">
        <v>10</v>
      </c>
      <c r="AB348" s="757">
        <v>6</v>
      </c>
      <c r="AI348" s="757">
        <v>33</v>
      </c>
      <c r="AJ348" s="838">
        <f t="shared" si="88"/>
        <v>32</v>
      </c>
      <c r="AK348" s="756">
        <v>32</v>
      </c>
      <c r="AL348" s="768" t="s">
        <v>335</v>
      </c>
      <c r="AM348" s="767" t="s">
        <v>455</v>
      </c>
      <c r="AN348" s="768" t="s">
        <v>455</v>
      </c>
      <c r="AO348" s="757">
        <v>1</v>
      </c>
      <c r="AP348" s="838" t="s">
        <v>602</v>
      </c>
      <c r="AQ348" s="838">
        <v>17</v>
      </c>
      <c r="AR348" s="821">
        <v>12</v>
      </c>
      <c r="AS348" s="832">
        <v>7</v>
      </c>
      <c r="AT348" s="838" t="s">
        <v>602</v>
      </c>
      <c r="AU348" s="756">
        <v>17</v>
      </c>
      <c r="AV348" s="757">
        <v>19</v>
      </c>
      <c r="AW348" s="757">
        <v>50</v>
      </c>
      <c r="AX348" s="757" t="s">
        <v>602</v>
      </c>
      <c r="AY348" s="757">
        <v>17</v>
      </c>
      <c r="AZ348" s="757">
        <v>21.2</v>
      </c>
      <c r="BA348" s="757">
        <v>3.7</v>
      </c>
      <c r="BF348" s="757">
        <v>10</v>
      </c>
      <c r="BG348" s="757">
        <v>6.2</v>
      </c>
      <c r="BN348" s="757">
        <v>33</v>
      </c>
      <c r="BO348" s="831">
        <f t="shared" si="87"/>
        <v>32</v>
      </c>
      <c r="BP348" s="767">
        <v>32</v>
      </c>
      <c r="BR348" s="821" t="s">
        <v>455</v>
      </c>
      <c r="CT348" s="756"/>
      <c r="CU348" s="767"/>
      <c r="CW348" s="767"/>
      <c r="CX348" s="753"/>
      <c r="EB348" s="767"/>
      <c r="OW348" s="761"/>
      <c r="OX348" s="761"/>
    </row>
    <row r="349" spans="1:852" s="757" customFormat="1">
      <c r="A349" s="764" t="s">
        <v>9554</v>
      </c>
      <c r="B349" s="838" t="s">
        <v>10774</v>
      </c>
      <c r="C349" s="840" t="str">
        <f>IF(Severity!F349&gt;=0.5,"YES","NO")</f>
        <v>YES</v>
      </c>
      <c r="D349" s="840" t="str">
        <f>IF(Severity!G349&gt;=0.5,"YES","NO")</f>
        <v>NO</v>
      </c>
      <c r="E349" s="757">
        <v>12</v>
      </c>
      <c r="F349" s="767">
        <v>2</v>
      </c>
      <c r="G349" s="768" t="s">
        <v>9623</v>
      </c>
      <c r="H349" s="767" t="s">
        <v>749</v>
      </c>
      <c r="I349" s="767" t="s">
        <v>455</v>
      </c>
      <c r="J349" s="767">
        <v>5</v>
      </c>
      <c r="K349" s="767" t="s">
        <v>602</v>
      </c>
      <c r="L349" s="757">
        <v>17</v>
      </c>
      <c r="M349" s="757">
        <v>9</v>
      </c>
      <c r="N349" s="767">
        <v>7</v>
      </c>
      <c r="O349" s="756" t="s">
        <v>602</v>
      </c>
      <c r="P349" s="757">
        <v>17</v>
      </c>
      <c r="Q349" s="757">
        <v>9</v>
      </c>
      <c r="R349" s="767">
        <v>50</v>
      </c>
      <c r="S349" s="756" t="s">
        <v>908</v>
      </c>
      <c r="T349" s="757">
        <v>21</v>
      </c>
      <c r="U349" s="821">
        <v>34.4</v>
      </c>
      <c r="V349" s="821">
        <v>9.1999999999999993</v>
      </c>
      <c r="AI349" s="757">
        <v>21</v>
      </c>
      <c r="AJ349" s="838">
        <f t="shared" si="88"/>
        <v>16</v>
      </c>
      <c r="AK349" s="756" t="s">
        <v>455</v>
      </c>
      <c r="AL349" s="768" t="s">
        <v>624</v>
      </c>
      <c r="AM349" s="767" t="s">
        <v>749</v>
      </c>
      <c r="AN349" s="768" t="s">
        <v>455</v>
      </c>
      <c r="AO349" s="757">
        <v>10</v>
      </c>
      <c r="AP349" s="756" t="s">
        <v>602</v>
      </c>
      <c r="AQ349" s="757">
        <v>17</v>
      </c>
      <c r="AR349" s="757">
        <v>4</v>
      </c>
      <c r="AS349" s="756">
        <v>7</v>
      </c>
      <c r="AT349" s="756" t="s">
        <v>602</v>
      </c>
      <c r="AU349" s="756">
        <v>17</v>
      </c>
      <c r="AV349" s="756">
        <v>4</v>
      </c>
      <c r="AW349" s="756">
        <v>50</v>
      </c>
      <c r="AX349" s="757" t="s">
        <v>908</v>
      </c>
      <c r="AY349" s="757">
        <v>21</v>
      </c>
      <c r="AZ349" s="821">
        <v>29.4</v>
      </c>
      <c r="BA349" s="821">
        <v>10.1</v>
      </c>
      <c r="BN349" s="757">
        <v>22</v>
      </c>
      <c r="BO349" s="831">
        <f t="shared" si="87"/>
        <v>12</v>
      </c>
      <c r="BP349" s="767" t="s">
        <v>455</v>
      </c>
      <c r="BR349" s="821" t="s">
        <v>455</v>
      </c>
      <c r="CT349" s="756"/>
      <c r="CU349" s="767"/>
      <c r="CW349" s="767"/>
      <c r="CX349" s="753"/>
      <c r="EB349" s="767"/>
      <c r="OW349" s="761"/>
      <c r="OX349" s="761"/>
    </row>
    <row r="350" spans="1:852" s="757" customFormat="1">
      <c r="A350" s="764" t="s">
        <v>9830</v>
      </c>
      <c r="B350" s="838" t="s">
        <v>10774</v>
      </c>
      <c r="C350" s="840" t="str">
        <f>IF(Severity!F350&gt;=0.5,"YES","NO")</f>
        <v>YES</v>
      </c>
      <c r="D350" s="840" t="str">
        <f>IF(Severity!G350&gt;=0.5,"YES","NO")</f>
        <v>NO</v>
      </c>
      <c r="E350" s="757">
        <v>12</v>
      </c>
      <c r="F350" s="767">
        <v>3</v>
      </c>
      <c r="G350" s="841" t="s">
        <v>10785</v>
      </c>
      <c r="H350" s="767" t="s">
        <v>749</v>
      </c>
      <c r="I350" s="767" t="s">
        <v>455</v>
      </c>
      <c r="J350" s="767">
        <v>12</v>
      </c>
      <c r="K350" s="831" t="s">
        <v>455</v>
      </c>
      <c r="L350" s="821"/>
      <c r="N350" s="767"/>
      <c r="O350" s="831" t="s">
        <v>455</v>
      </c>
      <c r="R350" s="767"/>
      <c r="S350" s="756" t="s">
        <v>908</v>
      </c>
      <c r="T350" s="757">
        <v>21</v>
      </c>
      <c r="W350" s="757">
        <v>34.909999999999997</v>
      </c>
      <c r="X350" s="757">
        <v>9.6999999999999993</v>
      </c>
      <c r="AA350" s="757">
        <v>13.04</v>
      </c>
      <c r="AB350" s="757">
        <v>10.51</v>
      </c>
      <c r="AI350" s="757">
        <v>35</v>
      </c>
      <c r="AJ350" s="838">
        <f t="shared" si="88"/>
        <v>23</v>
      </c>
      <c r="AK350" s="756">
        <v>23</v>
      </c>
      <c r="AL350" s="768" t="s">
        <v>9832</v>
      </c>
      <c r="AM350" s="767" t="s">
        <v>749</v>
      </c>
      <c r="AN350" s="768" t="s">
        <v>455</v>
      </c>
      <c r="AO350" s="757">
        <v>9</v>
      </c>
      <c r="AP350" s="838" t="s">
        <v>455</v>
      </c>
      <c r="AT350" s="838" t="s">
        <v>455</v>
      </c>
      <c r="AU350" s="756"/>
      <c r="AX350" s="757" t="s">
        <v>908</v>
      </c>
      <c r="AY350" s="757">
        <v>21</v>
      </c>
      <c r="BB350" s="757">
        <v>28.57</v>
      </c>
      <c r="BC350" s="757">
        <v>9.89</v>
      </c>
      <c r="BF350" s="757">
        <v>17.09</v>
      </c>
      <c r="BG350" s="757">
        <v>12.14</v>
      </c>
      <c r="BN350" s="757">
        <v>32</v>
      </c>
      <c r="BO350" s="831">
        <f t="shared" si="87"/>
        <v>23</v>
      </c>
      <c r="BP350" s="767">
        <v>23</v>
      </c>
      <c r="BQ350" s="757" t="s">
        <v>2374</v>
      </c>
      <c r="BR350" s="757" t="s">
        <v>749</v>
      </c>
      <c r="BS350" s="757" t="s">
        <v>455</v>
      </c>
      <c r="BT350" s="757">
        <v>9</v>
      </c>
      <c r="BU350" s="821" t="s">
        <v>455</v>
      </c>
      <c r="BY350" s="757" t="s">
        <v>455</v>
      </c>
      <c r="CC350" s="757" t="s">
        <v>908</v>
      </c>
      <c r="CD350" s="757">
        <v>21</v>
      </c>
      <c r="CG350" s="757">
        <v>32.86</v>
      </c>
      <c r="CH350" s="757">
        <v>9.59</v>
      </c>
      <c r="CK350" s="757">
        <v>22.95</v>
      </c>
      <c r="CL350" s="757">
        <v>10.46</v>
      </c>
      <c r="CS350" s="757">
        <v>30</v>
      </c>
      <c r="CT350" s="834">
        <f>CS350-BT350</f>
        <v>21</v>
      </c>
      <c r="CU350" s="767">
        <v>21</v>
      </c>
      <c r="CW350" s="767" t="s">
        <v>455</v>
      </c>
      <c r="CX350" s="753"/>
      <c r="EB350" s="767"/>
      <c r="OW350" s="761"/>
      <c r="OX350" s="761"/>
    </row>
    <row r="351" spans="1:852" s="757" customFormat="1">
      <c r="A351" s="577" t="s">
        <v>9580</v>
      </c>
      <c r="B351" s="838" t="s">
        <v>10774</v>
      </c>
      <c r="C351" s="840" t="str">
        <f>IF(Severity!F351&gt;=0.5,"YES","NO")</f>
        <v>NO</v>
      </c>
      <c r="D351" s="840" t="str">
        <f>IF(Severity!G351&gt;=0.5,"YES","NO")</f>
        <v>YES</v>
      </c>
      <c r="E351" s="757">
        <v>6</v>
      </c>
      <c r="F351" s="767">
        <v>2</v>
      </c>
      <c r="G351" s="768" t="s">
        <v>2903</v>
      </c>
      <c r="H351" s="767" t="s">
        <v>749</v>
      </c>
      <c r="I351" s="767" t="s">
        <v>455</v>
      </c>
      <c r="J351" s="767">
        <v>1</v>
      </c>
      <c r="K351" s="831" t="s">
        <v>455</v>
      </c>
      <c r="N351" s="767"/>
      <c r="O351" s="831" t="s">
        <v>455</v>
      </c>
      <c r="R351" s="767"/>
      <c r="S351" s="756" t="s">
        <v>908</v>
      </c>
      <c r="T351" s="757">
        <v>21</v>
      </c>
      <c r="U351" s="757">
        <v>23.11</v>
      </c>
      <c r="V351" s="757">
        <v>6.38</v>
      </c>
      <c r="AA351" s="757">
        <v>9.17</v>
      </c>
      <c r="AB351" s="757">
        <v>5.24</v>
      </c>
      <c r="AI351" s="757">
        <v>19</v>
      </c>
      <c r="AJ351" s="838">
        <f t="shared" si="88"/>
        <v>18</v>
      </c>
      <c r="AK351" s="756">
        <v>18</v>
      </c>
      <c r="AL351" s="768" t="s">
        <v>9581</v>
      </c>
      <c r="AM351" s="767" t="s">
        <v>749</v>
      </c>
      <c r="AN351" s="768" t="s">
        <v>455</v>
      </c>
      <c r="AO351" s="757">
        <v>0</v>
      </c>
      <c r="AP351" s="838" t="s">
        <v>455</v>
      </c>
      <c r="AT351" s="838" t="s">
        <v>455</v>
      </c>
      <c r="AU351" s="756"/>
      <c r="AX351" s="757" t="s">
        <v>908</v>
      </c>
      <c r="AY351" s="757">
        <v>21</v>
      </c>
      <c r="AZ351" s="757">
        <v>20.79</v>
      </c>
      <c r="BA351" s="757">
        <v>9.34</v>
      </c>
      <c r="BF351" s="757">
        <v>10.26</v>
      </c>
      <c r="BG351" s="757">
        <v>8.1999999999999993</v>
      </c>
      <c r="BN351" s="757">
        <v>19</v>
      </c>
      <c r="BO351" s="831">
        <f t="shared" si="87"/>
        <v>19</v>
      </c>
      <c r="BP351" s="767">
        <v>19</v>
      </c>
      <c r="BR351" s="821" t="s">
        <v>455</v>
      </c>
      <c r="CT351" s="756"/>
      <c r="CU351" s="767"/>
      <c r="CW351" s="767"/>
      <c r="CX351" s="753"/>
      <c r="EB351" s="767"/>
      <c r="OW351" s="761"/>
      <c r="OX351" s="761"/>
    </row>
    <row r="352" spans="1:852" s="757" customFormat="1">
      <c r="A352" s="577" t="s">
        <v>9847</v>
      </c>
      <c r="B352" s="838" t="s">
        <v>10774</v>
      </c>
      <c r="C352" s="840" t="str">
        <f>IF(Severity!F352&gt;=0.5,"YES","NO")</f>
        <v>NO</v>
      </c>
      <c r="D352" s="840" t="str">
        <f>IF(Severity!G352&gt;=0.5,"YES","NO")</f>
        <v>YES</v>
      </c>
      <c r="E352" s="757">
        <v>4</v>
      </c>
      <c r="F352" s="767">
        <v>3</v>
      </c>
      <c r="G352" s="768" t="s">
        <v>10736</v>
      </c>
      <c r="H352" s="767" t="s">
        <v>747</v>
      </c>
      <c r="I352" s="767" t="s">
        <v>455</v>
      </c>
      <c r="J352" s="767">
        <v>1</v>
      </c>
      <c r="K352" s="767" t="s">
        <v>455</v>
      </c>
      <c r="N352" s="767"/>
      <c r="O352" s="831" t="s">
        <v>455</v>
      </c>
      <c r="R352" s="767"/>
      <c r="S352" s="756" t="s">
        <v>2851</v>
      </c>
      <c r="T352" s="757">
        <v>21</v>
      </c>
      <c r="W352" s="757">
        <v>20.13</v>
      </c>
      <c r="X352" s="757">
        <v>6.11</v>
      </c>
      <c r="AA352" s="757">
        <v>7.26</v>
      </c>
      <c r="AB352" s="757">
        <v>4.7699999999999996</v>
      </c>
      <c r="AI352" s="757">
        <v>15</v>
      </c>
      <c r="AJ352" s="838">
        <f t="shared" si="88"/>
        <v>14</v>
      </c>
      <c r="AK352" s="756">
        <v>14</v>
      </c>
      <c r="AL352" s="768" t="s">
        <v>10737</v>
      </c>
      <c r="AM352" s="767" t="s">
        <v>747</v>
      </c>
      <c r="AN352" s="768" t="s">
        <v>455</v>
      </c>
      <c r="AO352" s="757">
        <v>5</v>
      </c>
      <c r="AP352" s="838" t="s">
        <v>455</v>
      </c>
      <c r="AT352" s="838" t="s">
        <v>455</v>
      </c>
      <c r="AU352" s="756"/>
      <c r="AX352" s="757" t="s">
        <v>2851</v>
      </c>
      <c r="AY352" s="757">
        <v>21</v>
      </c>
      <c r="BB352" s="757">
        <v>21.13</v>
      </c>
      <c r="BC352" s="757">
        <v>6.08</v>
      </c>
      <c r="BF352" s="757">
        <v>10</v>
      </c>
      <c r="BG352" s="757">
        <v>6.88</v>
      </c>
      <c r="BN352" s="757">
        <v>20</v>
      </c>
      <c r="BO352" s="831">
        <f t="shared" si="87"/>
        <v>15</v>
      </c>
      <c r="BP352" s="767">
        <v>15</v>
      </c>
      <c r="BQ352" s="757" t="s">
        <v>2269</v>
      </c>
      <c r="BR352" s="757" t="s">
        <v>455</v>
      </c>
      <c r="BS352" s="757" t="s">
        <v>455</v>
      </c>
      <c r="BT352" s="757">
        <v>4</v>
      </c>
      <c r="BU352" s="821" t="s">
        <v>455</v>
      </c>
      <c r="BY352" s="757" t="s">
        <v>455</v>
      </c>
      <c r="CC352" s="757" t="s">
        <v>2851</v>
      </c>
      <c r="CD352" s="757">
        <v>21</v>
      </c>
      <c r="CG352" s="757">
        <v>20.309999999999999</v>
      </c>
      <c r="CH352" s="757">
        <v>6.68</v>
      </c>
      <c r="CK352" s="757">
        <v>18.12</v>
      </c>
      <c r="CL352" s="757">
        <v>8.75</v>
      </c>
      <c r="CS352" s="757">
        <v>18</v>
      </c>
      <c r="CT352" s="834">
        <f>CS352-BT352</f>
        <v>14</v>
      </c>
      <c r="CU352" s="767">
        <v>14</v>
      </c>
      <c r="CW352" s="767" t="s">
        <v>455</v>
      </c>
      <c r="CX352" s="753"/>
      <c r="EB352" s="767"/>
      <c r="OW352" s="761"/>
      <c r="OX352" s="761"/>
    </row>
    <row r="353" spans="1:852" s="757" customFormat="1">
      <c r="A353" s="577" t="s">
        <v>9666</v>
      </c>
      <c r="B353" s="838" t="s">
        <v>10774</v>
      </c>
      <c r="C353" s="840" t="str">
        <f>IF(Severity!F353&gt;=0.5,"YES","NO")</f>
        <v>NO</v>
      </c>
      <c r="D353" s="840" t="str">
        <f>IF(Severity!G353&gt;=0.5,"YES","NO")</f>
        <v>YES</v>
      </c>
      <c r="E353" s="757">
        <v>12</v>
      </c>
      <c r="F353" s="767">
        <v>2</v>
      </c>
      <c r="G353" s="768" t="s">
        <v>2927</v>
      </c>
      <c r="H353" s="767" t="s">
        <v>747</v>
      </c>
      <c r="I353" s="767" t="s">
        <v>455</v>
      </c>
      <c r="J353" s="767">
        <v>4</v>
      </c>
      <c r="K353" s="831" t="s">
        <v>455</v>
      </c>
      <c r="N353" s="767"/>
      <c r="O353" s="831" t="s">
        <v>455</v>
      </c>
      <c r="R353" s="767"/>
      <c r="S353" s="756" t="s">
        <v>275</v>
      </c>
      <c r="T353" s="757">
        <v>20</v>
      </c>
      <c r="U353" s="757">
        <v>15.62</v>
      </c>
      <c r="V353" s="757">
        <v>7.86</v>
      </c>
      <c r="Y353" s="757">
        <v>11.79</v>
      </c>
      <c r="Z353" s="757">
        <v>8.76</v>
      </c>
      <c r="AI353" s="757">
        <v>76</v>
      </c>
      <c r="AJ353" s="838">
        <f t="shared" si="88"/>
        <v>72</v>
      </c>
      <c r="AK353" s="756" t="s">
        <v>455</v>
      </c>
      <c r="AL353" s="768" t="s">
        <v>624</v>
      </c>
      <c r="AM353" s="767" t="s">
        <v>455</v>
      </c>
      <c r="AN353" s="768" t="s">
        <v>455</v>
      </c>
      <c r="AO353" s="757">
        <v>4</v>
      </c>
      <c r="AP353" s="838" t="s">
        <v>455</v>
      </c>
      <c r="AT353" s="838" t="s">
        <v>455</v>
      </c>
      <c r="AU353" s="756"/>
      <c r="AX353" s="757" t="s">
        <v>275</v>
      </c>
      <c r="AY353" s="757">
        <v>20</v>
      </c>
      <c r="AZ353" s="757">
        <v>16.46</v>
      </c>
      <c r="BA353" s="757">
        <v>8.32</v>
      </c>
      <c r="BD353" s="757">
        <v>16.43</v>
      </c>
      <c r="BE353" s="757">
        <v>9.94</v>
      </c>
      <c r="BN353" s="757">
        <v>75</v>
      </c>
      <c r="BO353" s="831">
        <f t="shared" si="87"/>
        <v>71</v>
      </c>
      <c r="BP353" s="767" t="s">
        <v>455</v>
      </c>
      <c r="BR353" s="821" t="s">
        <v>455</v>
      </c>
      <c r="CT353" s="756"/>
      <c r="CU353" s="767"/>
      <c r="CW353" s="767"/>
      <c r="CX353" s="753"/>
      <c r="EB353" s="767"/>
      <c r="OW353" s="761"/>
      <c r="OX353" s="761"/>
    </row>
    <row r="354" spans="1:852" s="757" customFormat="1">
      <c r="A354" s="577" t="s">
        <v>9688</v>
      </c>
      <c r="B354" s="838" t="s">
        <v>10774</v>
      </c>
      <c r="C354" s="840" t="str">
        <f>IF(Severity!F354&gt;=0.5,"YES","NO")</f>
        <v>NO</v>
      </c>
      <c r="D354" s="840" t="str">
        <f>IF(Severity!G354&gt;=0.5,"YES","NO")</f>
        <v>YES</v>
      </c>
      <c r="E354" s="757">
        <v>6</v>
      </c>
      <c r="F354" s="767">
        <v>2</v>
      </c>
      <c r="G354" s="768" t="s">
        <v>9687</v>
      </c>
      <c r="H354" s="767" t="s">
        <v>749</v>
      </c>
      <c r="I354" s="767" t="s">
        <v>455</v>
      </c>
      <c r="J354" s="767">
        <v>1</v>
      </c>
      <c r="K354" s="767" t="s">
        <v>602</v>
      </c>
      <c r="L354" s="757">
        <v>21</v>
      </c>
      <c r="M354" s="757">
        <v>29</v>
      </c>
      <c r="N354" s="775">
        <v>7</v>
      </c>
      <c r="O354" s="756" t="s">
        <v>602</v>
      </c>
      <c r="P354" s="757">
        <v>21</v>
      </c>
      <c r="Q354" s="757">
        <v>26</v>
      </c>
      <c r="R354" s="767">
        <v>50</v>
      </c>
      <c r="S354" s="838" t="s">
        <v>602</v>
      </c>
      <c r="T354" s="838">
        <v>17</v>
      </c>
      <c r="W354" s="821">
        <v>16.329999999999998</v>
      </c>
      <c r="X354" s="821">
        <v>4.08</v>
      </c>
      <c r="AI354" s="757">
        <v>43</v>
      </c>
      <c r="AJ354" s="838">
        <f t="shared" si="88"/>
        <v>42</v>
      </c>
      <c r="AK354" s="838">
        <f>AJ354</f>
        <v>42</v>
      </c>
      <c r="AL354" s="768" t="s">
        <v>3425</v>
      </c>
      <c r="AM354" s="767" t="s">
        <v>455</v>
      </c>
      <c r="AN354" s="768" t="s">
        <v>455</v>
      </c>
      <c r="AO354" s="757">
        <v>14</v>
      </c>
      <c r="AP354" s="756" t="s">
        <v>602</v>
      </c>
      <c r="AQ354" s="757">
        <v>21</v>
      </c>
      <c r="AR354" s="757">
        <v>62</v>
      </c>
      <c r="AS354" s="778">
        <v>7</v>
      </c>
      <c r="AT354" s="756" t="s">
        <v>602</v>
      </c>
      <c r="AU354" s="756">
        <v>21</v>
      </c>
      <c r="AV354" s="756">
        <v>67</v>
      </c>
      <c r="AW354" s="757">
        <v>50</v>
      </c>
      <c r="AX354" s="821" t="s">
        <v>602</v>
      </c>
      <c r="AY354" s="821">
        <v>17</v>
      </c>
      <c r="BB354" s="821">
        <v>18.559999999999999</v>
      </c>
      <c r="BC354" s="821">
        <v>5.48</v>
      </c>
      <c r="BN354" s="757">
        <v>117</v>
      </c>
      <c r="BO354" s="831">
        <f t="shared" si="87"/>
        <v>103</v>
      </c>
      <c r="BP354" s="831">
        <f>BO354</f>
        <v>103</v>
      </c>
      <c r="BR354" s="821" t="s">
        <v>455</v>
      </c>
      <c r="CT354" s="756"/>
      <c r="CU354" s="767"/>
      <c r="CW354" s="767"/>
      <c r="CX354" s="753"/>
      <c r="EB354" s="767"/>
      <c r="OW354" s="761"/>
      <c r="OX354" s="761"/>
    </row>
    <row r="355" spans="1:852" s="757" customFormat="1">
      <c r="A355" s="577" t="s">
        <v>9886</v>
      </c>
      <c r="B355" s="838" t="s">
        <v>10774</v>
      </c>
      <c r="C355" s="843" t="s">
        <v>3028</v>
      </c>
      <c r="D355" s="843" t="s">
        <v>173</v>
      </c>
      <c r="E355" s="757">
        <v>8</v>
      </c>
      <c r="F355" s="767">
        <v>2</v>
      </c>
      <c r="G355" s="768" t="s">
        <v>2378</v>
      </c>
      <c r="H355" s="767" t="s">
        <v>747</v>
      </c>
      <c r="I355" s="767" t="s">
        <v>455</v>
      </c>
      <c r="J355" s="767">
        <v>12</v>
      </c>
      <c r="K355" s="831" t="s">
        <v>455</v>
      </c>
      <c r="N355" s="767"/>
      <c r="O355" s="831" t="s">
        <v>455</v>
      </c>
      <c r="R355" s="767"/>
      <c r="S355" s="756" t="s">
        <v>2851</v>
      </c>
      <c r="T355" s="757">
        <v>21</v>
      </c>
      <c r="U355" s="757">
        <v>26.26</v>
      </c>
      <c r="V355" s="757" t="s">
        <v>455</v>
      </c>
      <c r="AI355" s="757">
        <v>31</v>
      </c>
      <c r="AJ355" s="838">
        <f t="shared" si="88"/>
        <v>19</v>
      </c>
      <c r="AK355" s="756" t="s">
        <v>455</v>
      </c>
      <c r="AL355" s="768" t="s">
        <v>2269</v>
      </c>
      <c r="AM355" s="767" t="s">
        <v>747</v>
      </c>
      <c r="AN355" s="768" t="s">
        <v>455</v>
      </c>
      <c r="AO355" s="757">
        <v>6</v>
      </c>
      <c r="AP355" s="838" t="s">
        <v>455</v>
      </c>
      <c r="AT355" s="838" t="s">
        <v>455</v>
      </c>
      <c r="AU355" s="756"/>
      <c r="AX355" s="757" t="s">
        <v>2851</v>
      </c>
      <c r="AY355" s="757">
        <v>21</v>
      </c>
      <c r="AZ355" s="757">
        <v>28.7</v>
      </c>
      <c r="BA355" s="757" t="s">
        <v>455</v>
      </c>
      <c r="BN355" s="757">
        <v>29</v>
      </c>
      <c r="BO355" s="831">
        <f t="shared" si="87"/>
        <v>23</v>
      </c>
      <c r="BP355" s="767" t="s">
        <v>455</v>
      </c>
      <c r="BR355" s="821" t="s">
        <v>455</v>
      </c>
      <c r="CT355" s="756"/>
      <c r="CU355" s="767"/>
      <c r="CW355" s="767"/>
      <c r="CX355" s="753"/>
      <c r="EB355" s="767"/>
      <c r="OW355" s="761"/>
      <c r="OX355" s="761"/>
    </row>
    <row r="356" spans="1:852" s="757" customFormat="1">
      <c r="A356" s="577" t="s">
        <v>9888</v>
      </c>
      <c r="B356" s="838" t="s">
        <v>10774</v>
      </c>
      <c r="C356" s="840" t="str">
        <f>IF(Severity!F356&gt;=0.5,"YES","NO")</f>
        <v>NO</v>
      </c>
      <c r="D356" s="840" t="str">
        <f>IF(Severity!G356&gt;=0.5,"YES","NO")</f>
        <v>YES</v>
      </c>
      <c r="E356" s="757">
        <v>16</v>
      </c>
      <c r="F356" s="767">
        <v>3</v>
      </c>
      <c r="G356" s="768" t="s">
        <v>2926</v>
      </c>
      <c r="H356" s="767" t="s">
        <v>747</v>
      </c>
      <c r="I356" s="767" t="s">
        <v>455</v>
      </c>
      <c r="J356" s="767">
        <v>12</v>
      </c>
      <c r="K356" s="831" t="s">
        <v>455</v>
      </c>
      <c r="N356" s="767"/>
      <c r="O356" s="831" t="s">
        <v>455</v>
      </c>
      <c r="R356" s="767"/>
      <c r="S356" s="756" t="s">
        <v>602</v>
      </c>
      <c r="T356" s="757">
        <v>17</v>
      </c>
      <c r="U356" s="757">
        <v>13.76</v>
      </c>
      <c r="V356" s="757">
        <v>3.96</v>
      </c>
      <c r="W356" s="821">
        <v>13.8</v>
      </c>
      <c r="X356" s="821">
        <v>4</v>
      </c>
      <c r="AA356" s="821">
        <v>9.5</v>
      </c>
      <c r="AB356" s="821">
        <v>5.6</v>
      </c>
      <c r="AI356" s="757">
        <v>47</v>
      </c>
      <c r="AJ356" s="838">
        <f t="shared" si="88"/>
        <v>35</v>
      </c>
      <c r="AK356" s="756">
        <v>32</v>
      </c>
      <c r="AL356" s="768" t="s">
        <v>2392</v>
      </c>
      <c r="AM356" s="767" t="s">
        <v>747</v>
      </c>
      <c r="AN356" s="768" t="s">
        <v>455</v>
      </c>
      <c r="AO356" s="757">
        <v>12</v>
      </c>
      <c r="AP356" s="838" t="s">
        <v>455</v>
      </c>
      <c r="AT356" s="838" t="s">
        <v>455</v>
      </c>
      <c r="AU356" s="756"/>
      <c r="AX356" s="757" t="s">
        <v>602</v>
      </c>
      <c r="AY356" s="757">
        <v>17</v>
      </c>
      <c r="AZ356" s="757">
        <v>14.51</v>
      </c>
      <c r="BA356" s="757">
        <v>5.3</v>
      </c>
      <c r="BB356" s="821">
        <v>14.5</v>
      </c>
      <c r="BC356" s="821">
        <v>5.3</v>
      </c>
      <c r="BF356" s="821">
        <v>9.6</v>
      </c>
      <c r="BG356" s="821">
        <v>6</v>
      </c>
      <c r="BN356" s="757">
        <v>44</v>
      </c>
      <c r="BO356" s="831">
        <f t="shared" si="87"/>
        <v>32</v>
      </c>
      <c r="BP356" s="767">
        <v>28</v>
      </c>
      <c r="BQ356" s="757" t="s">
        <v>615</v>
      </c>
      <c r="BR356" s="757" t="s">
        <v>455</v>
      </c>
      <c r="BS356" s="757" t="s">
        <v>455</v>
      </c>
      <c r="BT356" s="757">
        <v>7</v>
      </c>
      <c r="BU356" s="821" t="s">
        <v>455</v>
      </c>
      <c r="BY356" s="757" t="s">
        <v>455</v>
      </c>
      <c r="CC356" s="757" t="s">
        <v>602</v>
      </c>
      <c r="CD356" s="757">
        <v>17</v>
      </c>
      <c r="CE356" s="757">
        <v>13.96</v>
      </c>
      <c r="CF356" s="757">
        <v>4.4000000000000004</v>
      </c>
      <c r="CG356" s="821">
        <v>14</v>
      </c>
      <c r="CH356" s="821">
        <v>4.4000000000000004</v>
      </c>
      <c r="CK356" s="821">
        <v>11.2</v>
      </c>
      <c r="CL356" s="821">
        <v>6.8</v>
      </c>
      <c r="CS356" s="757">
        <v>28</v>
      </c>
      <c r="CT356" s="834">
        <f>CS356-BT356</f>
        <v>21</v>
      </c>
      <c r="CU356" s="767">
        <v>12</v>
      </c>
      <c r="CW356" s="767" t="s">
        <v>455</v>
      </c>
      <c r="CX356" s="753"/>
      <c r="EB356" s="767"/>
      <c r="OW356" s="761"/>
      <c r="OX356" s="761"/>
    </row>
    <row r="357" spans="1:852" s="757" customFormat="1">
      <c r="A357" s="577" t="s">
        <v>9740</v>
      </c>
      <c r="B357" s="838" t="s">
        <v>10774</v>
      </c>
      <c r="C357" s="840" t="str">
        <f>IF(Severity!F357&gt;=0.5,"YES","NO")</f>
        <v>NO</v>
      </c>
      <c r="D357" s="840" t="str">
        <f>IF(Severity!G357&gt;=0.5,"YES","NO")</f>
        <v>YES</v>
      </c>
      <c r="E357" s="757">
        <v>12</v>
      </c>
      <c r="F357" s="767">
        <v>2</v>
      </c>
      <c r="G357" s="768" t="s">
        <v>2918</v>
      </c>
      <c r="H357" s="767" t="s">
        <v>747</v>
      </c>
      <c r="I357" s="767" t="s">
        <v>455</v>
      </c>
      <c r="J357" s="767">
        <v>7</v>
      </c>
      <c r="K357" s="831" t="s">
        <v>455</v>
      </c>
      <c r="N357" s="767"/>
      <c r="O357" s="831" t="s">
        <v>455</v>
      </c>
      <c r="R357" s="767"/>
      <c r="S357" s="756" t="s">
        <v>275</v>
      </c>
      <c r="T357" s="757">
        <v>20</v>
      </c>
      <c r="U357" s="821">
        <v>26.21</v>
      </c>
      <c r="V357" s="821">
        <v>8.07</v>
      </c>
      <c r="W357" s="821">
        <v>26.37</v>
      </c>
      <c r="X357" s="757">
        <v>8.68</v>
      </c>
      <c r="AA357" s="757">
        <v>13.34</v>
      </c>
      <c r="AB357" s="757">
        <v>9.75</v>
      </c>
      <c r="AI357" s="757">
        <v>27</v>
      </c>
      <c r="AJ357" s="838">
        <f t="shared" si="88"/>
        <v>20</v>
      </c>
      <c r="AK357" s="756" t="s">
        <v>455</v>
      </c>
      <c r="AL357" s="768" t="s">
        <v>2269</v>
      </c>
      <c r="AM357" s="767" t="s">
        <v>747</v>
      </c>
      <c r="AN357" s="768" t="s">
        <v>455</v>
      </c>
      <c r="AO357" s="757">
        <v>8</v>
      </c>
      <c r="AP357" s="838" t="s">
        <v>455</v>
      </c>
      <c r="AT357" s="838" t="s">
        <v>455</v>
      </c>
      <c r="AU357" s="756"/>
      <c r="AX357" s="757" t="s">
        <v>275</v>
      </c>
      <c r="AY357" s="757">
        <v>20</v>
      </c>
      <c r="AZ357" s="821">
        <v>22.66</v>
      </c>
      <c r="BA357" s="821">
        <v>10.96</v>
      </c>
      <c r="BB357" s="821">
        <v>22.61</v>
      </c>
      <c r="BC357" s="757">
        <v>8.83</v>
      </c>
      <c r="BF357" s="757">
        <v>21.15</v>
      </c>
      <c r="BG357" s="757">
        <v>9.8699999999999992</v>
      </c>
      <c r="BN357" s="757">
        <v>35</v>
      </c>
      <c r="BO357" s="831">
        <f t="shared" si="87"/>
        <v>27</v>
      </c>
      <c r="BP357" s="767" t="s">
        <v>455</v>
      </c>
      <c r="BR357" s="821" t="s">
        <v>455</v>
      </c>
      <c r="CT357" s="756"/>
      <c r="CU357" s="767"/>
      <c r="CW357" s="767"/>
      <c r="CX357" s="753"/>
      <c r="EB357" s="767"/>
      <c r="OW357" s="761"/>
      <c r="OX357" s="761"/>
    </row>
    <row r="358" spans="1:852" s="762" customFormat="1">
      <c r="A358" s="763" t="s">
        <v>9849</v>
      </c>
      <c r="B358" s="838" t="s">
        <v>10781</v>
      </c>
      <c r="C358" s="840" t="str">
        <f>IF(Severity!F358&gt;=0.5,"YES","NO")</f>
        <v>NO</v>
      </c>
      <c r="D358" s="840" t="str">
        <f>IF(Severity!G358&gt;=0.5,"YES","NO")</f>
        <v>YES</v>
      </c>
      <c r="E358" s="757">
        <v>10</v>
      </c>
      <c r="F358" s="767">
        <v>3</v>
      </c>
      <c r="G358" s="768" t="s">
        <v>2902</v>
      </c>
      <c r="H358" s="767" t="s">
        <v>749</v>
      </c>
      <c r="I358" s="767" t="s">
        <v>455</v>
      </c>
      <c r="J358" s="767" t="s">
        <v>455</v>
      </c>
      <c r="K358" s="756" t="s">
        <v>2851</v>
      </c>
      <c r="L358" s="757">
        <v>21</v>
      </c>
      <c r="M358" s="757">
        <v>8</v>
      </c>
      <c r="N358" s="767">
        <v>9</v>
      </c>
      <c r="O358" s="831" t="s">
        <v>455</v>
      </c>
      <c r="P358" s="757"/>
      <c r="Q358" s="757"/>
      <c r="R358" s="767"/>
      <c r="S358" s="756" t="s">
        <v>2851</v>
      </c>
      <c r="T358" s="757">
        <v>21</v>
      </c>
      <c r="U358" s="757"/>
      <c r="V358" s="757"/>
      <c r="W358" s="757">
        <v>24.8</v>
      </c>
      <c r="X358" s="757">
        <v>5.29</v>
      </c>
      <c r="Y358" s="757"/>
      <c r="Z358" s="757"/>
      <c r="AA358" s="757">
        <v>6.5</v>
      </c>
      <c r="AB358" s="757">
        <v>4.17</v>
      </c>
      <c r="AC358" s="757"/>
      <c r="AD358" s="757"/>
      <c r="AE358" s="757"/>
      <c r="AF358" s="757"/>
      <c r="AG358" s="757"/>
      <c r="AH358" s="757"/>
      <c r="AI358" s="757" t="s">
        <v>455</v>
      </c>
      <c r="AJ358" s="756">
        <v>10</v>
      </c>
      <c r="AK358" s="756">
        <v>10</v>
      </c>
      <c r="AL358" s="768" t="s">
        <v>2902</v>
      </c>
      <c r="AM358" s="767" t="s">
        <v>749</v>
      </c>
      <c r="AN358" s="841" t="s">
        <v>455</v>
      </c>
      <c r="AO358" s="757" t="s">
        <v>455</v>
      </c>
      <c r="AP358" s="756" t="s">
        <v>2851</v>
      </c>
      <c r="AQ358" s="757">
        <v>21</v>
      </c>
      <c r="AR358" s="757">
        <v>9</v>
      </c>
      <c r="AS358" s="757">
        <v>9</v>
      </c>
      <c r="AT358" s="838" t="s">
        <v>455</v>
      </c>
      <c r="AU358" s="756"/>
      <c r="AV358" s="757"/>
      <c r="AW358" s="757"/>
      <c r="AX358" s="757" t="s">
        <v>2851</v>
      </c>
      <c r="AY358" s="757">
        <v>21</v>
      </c>
      <c r="AZ358" s="757"/>
      <c r="BA358" s="757"/>
      <c r="BB358" s="757">
        <v>22.11</v>
      </c>
      <c r="BC358" s="757">
        <v>4.28</v>
      </c>
      <c r="BD358" s="757"/>
      <c r="BE358" s="757"/>
      <c r="BF358" s="757">
        <v>4.8</v>
      </c>
      <c r="BG358" s="757">
        <v>3.55</v>
      </c>
      <c r="BH358" s="757"/>
      <c r="BI358" s="757"/>
      <c r="BJ358" s="757"/>
      <c r="BK358" s="757"/>
      <c r="BL358" s="757"/>
      <c r="BM358" s="757"/>
      <c r="BN358" s="757" t="s">
        <v>455</v>
      </c>
      <c r="BO358" s="756">
        <v>10</v>
      </c>
      <c r="BP358" s="767">
        <v>10</v>
      </c>
      <c r="BQ358" s="757" t="s">
        <v>2376</v>
      </c>
      <c r="BR358" s="767" t="s">
        <v>749</v>
      </c>
      <c r="BS358" s="821" t="s">
        <v>455</v>
      </c>
      <c r="BT358" s="767" t="s">
        <v>455</v>
      </c>
      <c r="BU358" s="756" t="s">
        <v>2851</v>
      </c>
      <c r="BV358" s="757">
        <v>21</v>
      </c>
      <c r="BW358" s="757">
        <v>8</v>
      </c>
      <c r="BX358" s="757">
        <v>9</v>
      </c>
      <c r="BY358" s="821" t="s">
        <v>455</v>
      </c>
      <c r="BZ358" s="757"/>
      <c r="CA358" s="757"/>
      <c r="CB358" s="757"/>
      <c r="CC358" s="757" t="s">
        <v>2851</v>
      </c>
      <c r="CD358" s="757">
        <v>21</v>
      </c>
      <c r="CE358" s="757"/>
      <c r="CF358" s="757"/>
      <c r="CG358" s="757">
        <v>25.9</v>
      </c>
      <c r="CH358" s="757">
        <v>4.04</v>
      </c>
      <c r="CI358" s="757"/>
      <c r="CJ358" s="757"/>
      <c r="CK358" s="757">
        <v>5.5</v>
      </c>
      <c r="CL358" s="757">
        <v>3.56</v>
      </c>
      <c r="CM358" s="757"/>
      <c r="CN358" s="757"/>
      <c r="CO358" s="757"/>
      <c r="CP358" s="757"/>
      <c r="CQ358" s="757"/>
      <c r="CR358" s="757"/>
      <c r="CS358" s="757" t="s">
        <v>455</v>
      </c>
      <c r="CT358" s="756">
        <v>10</v>
      </c>
      <c r="CU358" s="767">
        <v>10</v>
      </c>
      <c r="CV358" s="757"/>
      <c r="CW358" s="767" t="s">
        <v>455</v>
      </c>
      <c r="CX358" s="753"/>
      <c r="CY358" s="757"/>
      <c r="CZ358" s="757"/>
      <c r="DA358" s="757"/>
      <c r="DB358" s="757"/>
      <c r="DC358" s="757"/>
      <c r="DD358" s="757"/>
      <c r="DE358" s="757"/>
      <c r="DF358" s="757"/>
      <c r="DG358" s="757"/>
      <c r="DH358" s="757"/>
      <c r="DI358" s="757"/>
      <c r="DJ358" s="757"/>
      <c r="DK358" s="757"/>
      <c r="DL358" s="757"/>
      <c r="DM358" s="757"/>
      <c r="DN358" s="757"/>
      <c r="DO358" s="757"/>
      <c r="DP358" s="757"/>
      <c r="DQ358" s="757"/>
      <c r="DR358" s="757"/>
      <c r="DS358" s="757"/>
      <c r="DT358" s="757"/>
      <c r="DU358" s="757"/>
      <c r="DV358" s="757"/>
      <c r="DW358" s="757"/>
      <c r="DX358" s="757"/>
      <c r="DY358" s="757"/>
      <c r="DZ358" s="757"/>
      <c r="EA358" s="757"/>
      <c r="EB358" s="767"/>
      <c r="EC358" s="757"/>
      <c r="ED358" s="757"/>
      <c r="EE358" s="757"/>
      <c r="EF358" s="757"/>
      <c r="EG358" s="757"/>
      <c r="EH358" s="757"/>
      <c r="EI358" s="757"/>
      <c r="EJ358" s="757"/>
      <c r="EK358" s="757"/>
      <c r="EL358" s="757"/>
      <c r="EM358" s="757"/>
      <c r="EN358" s="757"/>
      <c r="EO358" s="757"/>
      <c r="EP358" s="757"/>
      <c r="EQ358" s="757"/>
      <c r="ER358" s="757"/>
      <c r="ES358" s="757"/>
      <c r="ET358" s="757"/>
      <c r="EU358" s="757"/>
      <c r="EV358" s="757"/>
      <c r="EW358" s="757"/>
      <c r="EX358" s="757"/>
      <c r="EY358" s="757"/>
      <c r="EZ358" s="757"/>
      <c r="FA358" s="757"/>
      <c r="FB358" s="757"/>
      <c r="FC358" s="757"/>
      <c r="FD358" s="757"/>
      <c r="FE358" s="757"/>
      <c r="FF358" s="757"/>
      <c r="FG358" s="757"/>
      <c r="FH358" s="757"/>
      <c r="FI358" s="757"/>
      <c r="FJ358" s="757"/>
      <c r="FK358" s="757"/>
      <c r="FL358" s="757"/>
      <c r="FM358" s="757"/>
      <c r="FN358" s="757"/>
      <c r="FO358" s="757"/>
      <c r="FP358" s="757"/>
      <c r="FQ358" s="757"/>
      <c r="FR358" s="757"/>
      <c r="FS358" s="757"/>
      <c r="FT358" s="757"/>
      <c r="FU358" s="757"/>
      <c r="FV358" s="757"/>
      <c r="FW358" s="757"/>
      <c r="FX358" s="757"/>
      <c r="FY358" s="757"/>
      <c r="FZ358" s="757"/>
      <c r="GA358" s="757"/>
      <c r="GB358" s="757"/>
      <c r="GC358" s="757"/>
      <c r="GD358" s="757"/>
      <c r="GE358" s="757"/>
      <c r="GF358" s="757"/>
      <c r="GG358" s="757"/>
      <c r="GH358" s="757"/>
      <c r="GI358" s="757"/>
      <c r="GJ358" s="757"/>
      <c r="GK358" s="757"/>
      <c r="GL358" s="757"/>
      <c r="GM358" s="757"/>
      <c r="GN358" s="757"/>
      <c r="GO358" s="757"/>
      <c r="GP358" s="757"/>
      <c r="GQ358" s="757"/>
      <c r="GR358" s="757"/>
      <c r="GS358" s="757"/>
      <c r="GT358" s="757"/>
      <c r="GU358" s="757"/>
      <c r="GV358" s="757"/>
      <c r="GW358" s="757"/>
      <c r="GX358" s="757"/>
      <c r="GY358" s="757"/>
      <c r="GZ358" s="757"/>
      <c r="HA358" s="757"/>
      <c r="HB358" s="757"/>
      <c r="HC358" s="757"/>
      <c r="HD358" s="757"/>
      <c r="HE358" s="757"/>
      <c r="HF358" s="757"/>
      <c r="HG358" s="757"/>
      <c r="HH358" s="757"/>
      <c r="HI358" s="757"/>
      <c r="HJ358" s="757"/>
      <c r="HK358" s="757"/>
      <c r="HL358" s="757"/>
      <c r="HM358" s="757"/>
      <c r="HN358" s="757"/>
      <c r="HO358" s="757"/>
      <c r="HP358" s="757"/>
      <c r="HQ358" s="757"/>
      <c r="HR358" s="757"/>
      <c r="HS358" s="757"/>
      <c r="HT358" s="757"/>
      <c r="HU358" s="757"/>
      <c r="HV358" s="757"/>
      <c r="HW358" s="757"/>
      <c r="HX358" s="757"/>
      <c r="HY358" s="757"/>
      <c r="HZ358" s="757"/>
      <c r="IA358" s="757"/>
      <c r="IB358" s="757"/>
      <c r="IC358" s="757"/>
      <c r="ID358" s="757"/>
      <c r="IE358" s="757"/>
      <c r="IF358" s="757"/>
      <c r="IG358" s="757"/>
      <c r="IH358" s="757"/>
      <c r="II358" s="757"/>
      <c r="IJ358" s="757"/>
      <c r="IK358" s="757"/>
      <c r="IL358" s="757"/>
      <c r="IM358" s="757"/>
      <c r="IN358" s="757"/>
      <c r="IO358" s="757"/>
      <c r="IP358" s="757"/>
      <c r="IQ358" s="757"/>
      <c r="IR358" s="757"/>
      <c r="IS358" s="757"/>
      <c r="IT358" s="757"/>
      <c r="IU358" s="757"/>
      <c r="IV358" s="757"/>
      <c r="IW358" s="757"/>
      <c r="IX358" s="757"/>
      <c r="IY358" s="757"/>
      <c r="IZ358" s="757"/>
      <c r="JA358" s="757"/>
      <c r="JB358" s="757"/>
      <c r="JC358" s="757"/>
      <c r="JD358" s="757"/>
      <c r="JE358" s="757"/>
      <c r="JF358" s="757"/>
      <c r="JG358" s="757"/>
      <c r="JH358" s="757"/>
      <c r="JI358" s="757"/>
      <c r="JJ358" s="757"/>
      <c r="JK358" s="757"/>
      <c r="JL358" s="757"/>
      <c r="JM358" s="757"/>
      <c r="JN358" s="757"/>
      <c r="JO358" s="757"/>
      <c r="JP358" s="757"/>
      <c r="JQ358" s="757"/>
      <c r="JR358" s="757"/>
      <c r="JS358" s="757"/>
      <c r="JT358" s="757"/>
      <c r="JU358" s="757"/>
      <c r="JV358" s="757"/>
      <c r="JW358" s="757"/>
      <c r="JX358" s="757"/>
      <c r="JY358" s="757"/>
      <c r="JZ358" s="757"/>
      <c r="KA358" s="757"/>
      <c r="KB358" s="757"/>
      <c r="KC358" s="757"/>
      <c r="KD358" s="757"/>
      <c r="KE358" s="757"/>
      <c r="KF358" s="757"/>
      <c r="KG358" s="757"/>
      <c r="KH358" s="757"/>
      <c r="KI358" s="757"/>
      <c r="KJ358" s="757"/>
      <c r="KK358" s="757"/>
      <c r="KL358" s="757"/>
      <c r="KM358" s="757"/>
      <c r="KN358" s="757"/>
      <c r="KO358" s="757"/>
      <c r="KP358" s="757"/>
      <c r="KQ358" s="757"/>
      <c r="KR358" s="757"/>
      <c r="KS358" s="757"/>
      <c r="KT358" s="757"/>
      <c r="KU358" s="757"/>
      <c r="KV358" s="757"/>
      <c r="KW358" s="757"/>
      <c r="KX358" s="757"/>
      <c r="KY358" s="757"/>
      <c r="KZ358" s="757"/>
      <c r="LA358" s="757"/>
      <c r="LB358" s="757"/>
      <c r="LC358" s="757"/>
      <c r="LD358" s="757"/>
      <c r="LE358" s="757"/>
      <c r="LF358" s="757"/>
      <c r="LG358" s="757"/>
      <c r="LH358" s="757"/>
      <c r="LI358" s="757"/>
      <c r="LJ358" s="757"/>
      <c r="LK358" s="757"/>
      <c r="LL358" s="757"/>
      <c r="LM358" s="757"/>
      <c r="LN358" s="757"/>
      <c r="LO358" s="757"/>
      <c r="LP358" s="757"/>
      <c r="LQ358" s="757"/>
      <c r="LR358" s="757"/>
      <c r="LS358" s="757"/>
      <c r="LT358" s="757"/>
      <c r="LU358" s="757"/>
      <c r="LV358" s="757"/>
      <c r="LW358" s="757"/>
      <c r="LX358" s="757"/>
      <c r="LY358" s="757"/>
      <c r="LZ358" s="757"/>
      <c r="MA358" s="757"/>
      <c r="MB358" s="757"/>
      <c r="MC358" s="757"/>
      <c r="MD358" s="757"/>
      <c r="ME358" s="757"/>
      <c r="MF358" s="757"/>
      <c r="MG358" s="757"/>
      <c r="MH358" s="757"/>
      <c r="MI358" s="757"/>
      <c r="MJ358" s="757"/>
      <c r="MK358" s="757"/>
      <c r="ML358" s="757"/>
      <c r="MM358" s="757"/>
      <c r="MN358" s="757"/>
      <c r="MO358" s="757"/>
      <c r="MP358" s="757"/>
      <c r="MQ358" s="757"/>
      <c r="MR358" s="757"/>
      <c r="MS358" s="757"/>
      <c r="MT358" s="757"/>
      <c r="MU358" s="757"/>
      <c r="MV358" s="757"/>
      <c r="MW358" s="757"/>
      <c r="MX358" s="757"/>
      <c r="MY358" s="757"/>
      <c r="MZ358" s="757"/>
      <c r="NA358" s="757"/>
      <c r="NB358" s="757"/>
      <c r="NC358" s="757"/>
      <c r="ND358" s="757"/>
      <c r="NE358" s="757"/>
      <c r="NF358" s="757"/>
      <c r="NG358" s="757"/>
      <c r="NH358" s="757"/>
      <c r="NI358" s="757"/>
      <c r="NJ358" s="757"/>
      <c r="NK358" s="757"/>
      <c r="NL358" s="757"/>
      <c r="NM358" s="757"/>
      <c r="NN358" s="757"/>
      <c r="NO358" s="757"/>
      <c r="NP358" s="757"/>
      <c r="NQ358" s="757"/>
      <c r="NR358" s="757"/>
      <c r="NS358" s="757"/>
      <c r="NT358" s="757"/>
      <c r="NU358" s="757"/>
      <c r="NV358" s="757"/>
      <c r="NW358" s="757"/>
      <c r="NX358" s="757"/>
      <c r="NY358" s="757"/>
      <c r="NZ358" s="757"/>
      <c r="OA358" s="757"/>
      <c r="OB358" s="757"/>
      <c r="OC358" s="757"/>
      <c r="OD358" s="757"/>
      <c r="OE358" s="757"/>
      <c r="OF358" s="757"/>
      <c r="OG358" s="757"/>
      <c r="OH358" s="757"/>
      <c r="OI358" s="757"/>
      <c r="OJ358" s="757"/>
      <c r="OK358" s="757"/>
      <c r="OL358" s="757"/>
      <c r="OM358" s="757"/>
      <c r="ON358" s="757"/>
      <c r="OO358" s="757"/>
      <c r="OP358" s="757"/>
      <c r="OQ358" s="757"/>
      <c r="OR358" s="757"/>
      <c r="OS358" s="757"/>
      <c r="OT358" s="757"/>
      <c r="OU358" s="757"/>
      <c r="OV358" s="757"/>
      <c r="OW358" s="761"/>
      <c r="OX358" s="761"/>
      <c r="OY358" s="757"/>
      <c r="OZ358" s="757"/>
      <c r="PA358" s="757"/>
      <c r="PB358" s="757"/>
      <c r="PC358" s="757"/>
      <c r="PD358" s="757"/>
      <c r="PE358" s="757"/>
      <c r="PF358" s="757"/>
      <c r="PG358" s="757"/>
      <c r="PH358" s="757"/>
      <c r="PI358" s="757"/>
      <c r="PJ358" s="757"/>
      <c r="PK358" s="757"/>
      <c r="PL358" s="757"/>
      <c r="PM358" s="757"/>
      <c r="PN358" s="757"/>
      <c r="PO358" s="757"/>
      <c r="PP358" s="757"/>
      <c r="PQ358" s="757"/>
      <c r="PR358" s="757"/>
      <c r="PS358" s="757"/>
      <c r="PT358" s="757"/>
      <c r="PU358" s="757"/>
      <c r="PV358" s="757"/>
      <c r="PW358" s="757"/>
      <c r="PX358" s="757"/>
      <c r="PY358" s="757"/>
      <c r="PZ358" s="757"/>
      <c r="QA358" s="757"/>
      <c r="QB358" s="757"/>
      <c r="QC358" s="757"/>
      <c r="QD358" s="757"/>
      <c r="QE358" s="757"/>
      <c r="QF358" s="757"/>
      <c r="QG358" s="757"/>
      <c r="QH358" s="757"/>
      <c r="QI358" s="757"/>
      <c r="QJ358" s="757"/>
      <c r="QK358" s="757"/>
      <c r="QL358" s="757"/>
      <c r="QM358" s="757"/>
      <c r="QN358" s="757"/>
      <c r="QO358" s="757"/>
      <c r="QP358" s="757"/>
      <c r="QQ358" s="757"/>
      <c r="QR358" s="757"/>
      <c r="QS358" s="757"/>
      <c r="QT358" s="757"/>
      <c r="QU358" s="757"/>
      <c r="QV358" s="757"/>
      <c r="QW358" s="757"/>
      <c r="QX358" s="757"/>
      <c r="QY358" s="757"/>
      <c r="QZ358" s="757"/>
      <c r="RA358" s="757"/>
      <c r="RB358" s="757"/>
      <c r="RC358" s="757"/>
      <c r="RD358" s="757"/>
      <c r="RE358" s="757"/>
      <c r="RF358" s="757"/>
      <c r="RG358" s="757"/>
      <c r="RH358" s="757"/>
      <c r="RI358" s="757"/>
      <c r="RJ358" s="757"/>
      <c r="RK358" s="757"/>
      <c r="RL358" s="757"/>
      <c r="RM358" s="757"/>
      <c r="RN358" s="757"/>
      <c r="RO358" s="757"/>
      <c r="RP358" s="757"/>
      <c r="RQ358" s="757"/>
      <c r="RR358" s="757"/>
      <c r="RS358" s="757"/>
      <c r="RT358" s="757"/>
      <c r="RU358" s="757"/>
      <c r="RV358" s="757"/>
      <c r="RW358" s="757"/>
      <c r="RX358" s="757"/>
      <c r="RY358" s="757"/>
      <c r="RZ358" s="757"/>
      <c r="SA358" s="757"/>
      <c r="SB358" s="757"/>
      <c r="SC358" s="757"/>
      <c r="SD358" s="757"/>
      <c r="SE358" s="757"/>
      <c r="SF358" s="757"/>
      <c r="SG358" s="757"/>
      <c r="SH358" s="757"/>
      <c r="SI358" s="757"/>
      <c r="SJ358" s="757"/>
      <c r="SK358" s="757"/>
      <c r="SL358" s="757"/>
      <c r="SM358" s="757"/>
      <c r="SN358" s="757"/>
      <c r="SO358" s="757"/>
      <c r="SP358" s="757"/>
      <c r="SQ358" s="757"/>
      <c r="SR358" s="757"/>
      <c r="SS358" s="757"/>
      <c r="ST358" s="757"/>
      <c r="SU358" s="757"/>
      <c r="SV358" s="757"/>
      <c r="SW358" s="757"/>
      <c r="SX358" s="757"/>
      <c r="SY358" s="757"/>
      <c r="SZ358" s="757"/>
      <c r="TA358" s="757"/>
      <c r="TB358" s="757"/>
      <c r="TC358" s="757"/>
      <c r="TD358" s="757"/>
      <c r="TE358" s="757"/>
      <c r="TF358" s="757"/>
      <c r="TG358" s="757"/>
      <c r="TH358" s="757"/>
      <c r="TI358" s="757"/>
      <c r="TJ358" s="757"/>
      <c r="TK358" s="757"/>
      <c r="TL358" s="757"/>
      <c r="TM358" s="757"/>
      <c r="TN358" s="757"/>
      <c r="TO358" s="757"/>
      <c r="TP358" s="757"/>
      <c r="TQ358" s="757"/>
      <c r="TR358" s="757"/>
      <c r="TS358" s="757"/>
      <c r="TT358" s="757"/>
      <c r="TU358" s="757"/>
      <c r="TV358" s="757"/>
      <c r="TW358" s="757"/>
      <c r="TX358" s="757"/>
      <c r="TY358" s="757"/>
      <c r="TZ358" s="757"/>
      <c r="UA358" s="757"/>
      <c r="UB358" s="757"/>
      <c r="UC358" s="757"/>
      <c r="UD358" s="757"/>
      <c r="UE358" s="757"/>
      <c r="UF358" s="757"/>
      <c r="UG358" s="757"/>
      <c r="UH358" s="757"/>
      <c r="UI358" s="757"/>
      <c r="UJ358" s="757"/>
      <c r="UK358" s="757"/>
      <c r="UL358" s="757"/>
      <c r="UM358" s="757"/>
      <c r="UN358" s="757"/>
      <c r="UO358" s="757"/>
      <c r="UP358" s="757"/>
      <c r="UQ358" s="757"/>
      <c r="UR358" s="757"/>
      <c r="US358" s="757"/>
      <c r="UT358" s="757"/>
      <c r="UU358" s="757"/>
      <c r="UV358" s="757"/>
      <c r="UW358" s="757"/>
      <c r="UX358" s="757"/>
      <c r="UY358" s="757"/>
      <c r="UZ358" s="757"/>
      <c r="VA358" s="757"/>
      <c r="VB358" s="757"/>
      <c r="VC358" s="757"/>
      <c r="VD358" s="757"/>
      <c r="VE358" s="757"/>
      <c r="VF358" s="757"/>
      <c r="VG358" s="757"/>
      <c r="VH358" s="757"/>
      <c r="VI358" s="757"/>
      <c r="VJ358" s="757"/>
      <c r="VK358" s="757"/>
      <c r="VL358" s="757"/>
      <c r="VM358" s="757"/>
      <c r="VN358" s="757"/>
      <c r="VO358" s="757"/>
      <c r="VP358" s="757"/>
      <c r="VQ358" s="757"/>
      <c r="VR358" s="757"/>
      <c r="VS358" s="757"/>
      <c r="VT358" s="757"/>
      <c r="VU358" s="757"/>
      <c r="VV358" s="757"/>
      <c r="VW358" s="757"/>
      <c r="VX358" s="757"/>
      <c r="VY358" s="757"/>
      <c r="VZ358" s="757"/>
      <c r="WA358" s="757"/>
      <c r="WB358" s="757"/>
      <c r="WC358" s="757"/>
      <c r="WD358" s="757"/>
      <c r="WE358" s="757"/>
      <c r="WF358" s="757"/>
      <c r="WG358" s="757"/>
      <c r="WH358" s="757"/>
      <c r="WI358" s="757"/>
      <c r="WJ358" s="757"/>
      <c r="WK358" s="757"/>
      <c r="WL358" s="757"/>
      <c r="WM358" s="757"/>
      <c r="WN358" s="757"/>
      <c r="WO358" s="757"/>
      <c r="WP358" s="757"/>
      <c r="WQ358" s="757"/>
      <c r="WR358" s="757"/>
      <c r="WS358" s="757"/>
      <c r="WT358" s="757"/>
      <c r="WU358" s="757"/>
      <c r="WV358" s="757"/>
      <c r="WW358" s="757"/>
      <c r="WX358" s="757"/>
      <c r="WY358" s="757"/>
      <c r="WZ358" s="757"/>
      <c r="XA358" s="757"/>
      <c r="XB358" s="757"/>
      <c r="XC358" s="757"/>
      <c r="XD358" s="757"/>
      <c r="XE358" s="757"/>
      <c r="XF358" s="757"/>
      <c r="XG358" s="757"/>
      <c r="XH358" s="757"/>
      <c r="XI358" s="757"/>
      <c r="XJ358" s="757"/>
      <c r="XK358" s="757"/>
      <c r="XL358" s="757"/>
      <c r="XM358" s="757"/>
      <c r="XN358" s="757"/>
      <c r="XO358" s="757"/>
      <c r="XP358" s="757"/>
      <c r="XQ358" s="757"/>
      <c r="XR358" s="757"/>
      <c r="XS358" s="757"/>
      <c r="XT358" s="757"/>
      <c r="XU358" s="757"/>
      <c r="XV358" s="757"/>
      <c r="XW358" s="757"/>
      <c r="XX358" s="757"/>
      <c r="XY358" s="757"/>
      <c r="XZ358" s="757"/>
      <c r="YA358" s="757"/>
      <c r="YB358" s="757"/>
      <c r="YC358" s="757"/>
      <c r="YD358" s="757"/>
      <c r="YE358" s="757"/>
      <c r="YF358" s="757"/>
      <c r="YG358" s="757"/>
      <c r="YH358" s="757"/>
      <c r="YI358" s="757"/>
      <c r="YJ358" s="757"/>
      <c r="YK358" s="757"/>
      <c r="YL358" s="757"/>
      <c r="YM358" s="757"/>
      <c r="YN358" s="757"/>
      <c r="YO358" s="757"/>
      <c r="YP358" s="757"/>
      <c r="YQ358" s="757"/>
      <c r="YR358" s="757"/>
      <c r="YS358" s="757"/>
      <c r="YT358" s="757"/>
      <c r="YU358" s="757"/>
      <c r="YV358" s="757"/>
      <c r="YW358" s="757"/>
      <c r="YX358" s="757"/>
      <c r="YY358" s="757"/>
      <c r="YZ358" s="757"/>
      <c r="ZA358" s="757"/>
      <c r="ZB358" s="757"/>
      <c r="ZC358" s="757"/>
      <c r="ZD358" s="757"/>
      <c r="ZE358" s="757"/>
      <c r="ZF358" s="757"/>
      <c r="ZG358" s="757"/>
      <c r="ZH358" s="757"/>
      <c r="ZI358" s="757"/>
      <c r="ZJ358" s="757"/>
      <c r="ZK358" s="757"/>
      <c r="ZL358" s="757"/>
      <c r="ZM358" s="757"/>
      <c r="ZN358" s="757"/>
      <c r="ZO358" s="757"/>
      <c r="ZP358" s="757"/>
      <c r="ZQ358" s="757"/>
      <c r="ZR358" s="757"/>
      <c r="ZS358" s="757"/>
      <c r="ZT358" s="757"/>
      <c r="ZU358" s="757"/>
      <c r="ZV358" s="757"/>
      <c r="ZW358" s="757"/>
      <c r="ZX358" s="757"/>
      <c r="ZY358" s="757"/>
      <c r="ZZ358" s="757"/>
      <c r="AAA358" s="757"/>
      <c r="AAB358" s="757"/>
      <c r="AAC358" s="757"/>
      <c r="AAD358" s="757"/>
      <c r="AAE358" s="757"/>
      <c r="AAF358" s="757"/>
      <c r="AAG358" s="757"/>
      <c r="AAH358" s="757"/>
      <c r="AAI358" s="757"/>
      <c r="AAJ358" s="757"/>
      <c r="AAK358" s="757"/>
      <c r="AAL358" s="757"/>
      <c r="AAM358" s="757"/>
      <c r="AAN358" s="757"/>
      <c r="AAO358" s="757"/>
      <c r="AAP358" s="757"/>
      <c r="AAQ358" s="757"/>
      <c r="AAR358" s="757"/>
      <c r="AAS358" s="757"/>
      <c r="AAT358" s="757"/>
      <c r="AAU358" s="757"/>
      <c r="AAV358" s="757"/>
      <c r="AAW358" s="757"/>
      <c r="AAX358" s="757"/>
      <c r="AAY358" s="757"/>
      <c r="AAZ358" s="757"/>
      <c r="ABA358" s="757"/>
      <c r="ABB358" s="757"/>
      <c r="ABC358" s="757"/>
      <c r="ABD358" s="757"/>
      <c r="ABE358" s="757"/>
      <c r="ABF358" s="757"/>
      <c r="ABG358" s="757"/>
      <c r="ABH358" s="757"/>
      <c r="ABI358" s="757"/>
      <c r="ABJ358" s="757"/>
      <c r="ABK358" s="757"/>
      <c r="ABL358" s="757"/>
      <c r="ABM358" s="757"/>
      <c r="ABN358" s="757"/>
      <c r="ABO358" s="757"/>
      <c r="ABP358" s="757"/>
      <c r="ABQ358" s="757"/>
      <c r="ABR358" s="757"/>
      <c r="ABS358" s="757"/>
      <c r="ABT358" s="757"/>
      <c r="ABU358" s="757"/>
      <c r="ABV358" s="757"/>
      <c r="ABW358" s="757"/>
      <c r="ABX358" s="757"/>
      <c r="ABY358" s="757"/>
      <c r="ABZ358" s="757"/>
      <c r="ACA358" s="757"/>
      <c r="ACB358" s="757"/>
      <c r="ACC358" s="757"/>
      <c r="ACD358" s="757"/>
      <c r="ACE358" s="757"/>
      <c r="ACF358" s="757"/>
      <c r="ACG358" s="757"/>
      <c r="ACH358" s="757"/>
      <c r="ACI358" s="757"/>
      <c r="ACJ358" s="757"/>
      <c r="ACK358" s="757"/>
      <c r="ACL358" s="757"/>
      <c r="ACM358" s="757"/>
      <c r="ACN358" s="757"/>
      <c r="ACO358" s="757"/>
      <c r="ACP358" s="757"/>
      <c r="ACQ358" s="757"/>
      <c r="ACR358" s="757"/>
      <c r="ACS358" s="757"/>
      <c r="ACT358" s="757"/>
      <c r="ACU358" s="757"/>
      <c r="ACV358" s="757"/>
      <c r="ACW358" s="757"/>
      <c r="ACX358" s="757"/>
      <c r="ACY358" s="757"/>
      <c r="ACZ358" s="757"/>
      <c r="ADA358" s="757"/>
      <c r="ADB358" s="757"/>
      <c r="ADC358" s="757"/>
      <c r="ADD358" s="757"/>
      <c r="ADE358" s="757"/>
      <c r="ADF358" s="757"/>
      <c r="ADG358" s="757"/>
      <c r="ADH358" s="757"/>
      <c r="ADI358" s="757"/>
      <c r="ADJ358" s="757"/>
      <c r="ADK358" s="757"/>
      <c r="ADL358" s="757"/>
      <c r="ADM358" s="757"/>
      <c r="ADN358" s="757"/>
      <c r="ADO358" s="757"/>
      <c r="ADP358" s="757"/>
      <c r="ADQ358" s="757"/>
      <c r="ADR358" s="757"/>
      <c r="ADS358" s="757"/>
      <c r="ADT358" s="757"/>
      <c r="ADU358" s="757"/>
      <c r="ADV358" s="757"/>
      <c r="ADW358" s="757"/>
      <c r="ADX358" s="757"/>
      <c r="ADY358" s="757"/>
      <c r="ADZ358" s="757"/>
      <c r="AEA358" s="757"/>
      <c r="AEB358" s="757"/>
      <c r="AEC358" s="757"/>
      <c r="AED358" s="757"/>
      <c r="AEE358" s="757"/>
      <c r="AEF358" s="757"/>
      <c r="AEG358" s="757"/>
      <c r="AEH358" s="757"/>
      <c r="AEI358" s="757"/>
      <c r="AEJ358" s="757"/>
      <c r="AEK358" s="757"/>
      <c r="AEL358" s="757"/>
      <c r="AEM358" s="757"/>
      <c r="AEN358" s="757"/>
      <c r="AEO358" s="757"/>
      <c r="AEP358" s="757"/>
      <c r="AEQ358" s="757"/>
      <c r="AER358" s="757"/>
      <c r="AES358" s="757"/>
      <c r="AET358" s="757"/>
      <c r="AEU358" s="757"/>
      <c r="AEV358" s="757"/>
      <c r="AEW358" s="757"/>
      <c r="AEX358" s="757"/>
      <c r="AEY358" s="757"/>
      <c r="AEZ358" s="757"/>
      <c r="AFA358" s="757"/>
      <c r="AFB358" s="757"/>
      <c r="AFC358" s="757"/>
      <c r="AFD358" s="757"/>
      <c r="AFE358" s="757"/>
      <c r="AFF358" s="757"/>
      <c r="AFG358" s="757"/>
      <c r="AFH358" s="757"/>
      <c r="AFI358" s="757"/>
      <c r="AFJ358" s="757"/>
      <c r="AFK358" s="757"/>
      <c r="AFL358" s="757"/>
      <c r="AFM358" s="757"/>
      <c r="AFN358" s="757"/>
      <c r="AFO358" s="757"/>
      <c r="AFP358" s="757"/>
      <c r="AFQ358" s="757"/>
      <c r="AFR358" s="757"/>
      <c r="AFS358" s="757"/>
      <c r="AFT358" s="757"/>
    </row>
    <row r="359" spans="1:852" s="762" customFormat="1">
      <c r="A359" s="763" t="s">
        <v>9654</v>
      </c>
      <c r="B359" s="838" t="s">
        <v>10774</v>
      </c>
      <c r="C359" s="840" t="str">
        <f>IF(Severity!F359&gt;=0.5,"YES","NO")</f>
        <v>NO</v>
      </c>
      <c r="D359" s="840" t="str">
        <f>IF(Severity!G359&gt;=0.5,"YES","NO")</f>
        <v>YES</v>
      </c>
      <c r="E359" s="757">
        <v>9</v>
      </c>
      <c r="F359" s="767">
        <v>2</v>
      </c>
      <c r="G359" s="795" t="s">
        <v>10741</v>
      </c>
      <c r="H359" s="767" t="s">
        <v>749</v>
      </c>
      <c r="I359" s="767" t="s">
        <v>455</v>
      </c>
      <c r="J359" s="767">
        <v>15</v>
      </c>
      <c r="K359" s="831" t="s">
        <v>455</v>
      </c>
      <c r="L359" s="757"/>
      <c r="M359" s="757"/>
      <c r="N359" s="767"/>
      <c r="O359" s="756"/>
      <c r="P359" s="757"/>
      <c r="Q359" s="757"/>
      <c r="R359" s="767"/>
      <c r="S359" s="838" t="s">
        <v>237</v>
      </c>
      <c r="T359" s="821">
        <v>10</v>
      </c>
      <c r="U359" s="821">
        <v>18.72</v>
      </c>
      <c r="V359" s="821">
        <v>4.53</v>
      </c>
      <c r="W359" s="757"/>
      <c r="X359" s="757"/>
      <c r="Y359" s="757"/>
      <c r="Z359" s="757"/>
      <c r="AA359" s="757"/>
      <c r="AB359" s="757"/>
      <c r="AC359" s="757"/>
      <c r="AD359" s="757"/>
      <c r="AE359" s="757"/>
      <c r="AF359" s="757"/>
      <c r="AG359" s="757"/>
      <c r="AH359" s="757"/>
      <c r="AI359" s="757">
        <v>72</v>
      </c>
      <c r="AJ359" s="838">
        <f t="shared" si="88"/>
        <v>57</v>
      </c>
      <c r="AK359" s="756" t="s">
        <v>455</v>
      </c>
      <c r="AL359" s="768" t="s">
        <v>624</v>
      </c>
      <c r="AM359" s="767" t="s">
        <v>226</v>
      </c>
      <c r="AN359" s="841" t="s">
        <v>455</v>
      </c>
      <c r="AO359" s="757">
        <v>19</v>
      </c>
      <c r="AP359" s="838" t="s">
        <v>455</v>
      </c>
      <c r="AQ359" s="757"/>
      <c r="AR359" s="757"/>
      <c r="AS359" s="757"/>
      <c r="AT359" s="756"/>
      <c r="AU359" s="756"/>
      <c r="AV359" s="757"/>
      <c r="AW359" s="757"/>
      <c r="AX359" s="821" t="s">
        <v>237</v>
      </c>
      <c r="AY359" s="821">
        <v>10</v>
      </c>
      <c r="AZ359" s="821">
        <v>18.59</v>
      </c>
      <c r="BA359" s="821">
        <v>4.28</v>
      </c>
      <c r="BB359" s="757"/>
      <c r="BC359" s="757"/>
      <c r="BD359" s="757"/>
      <c r="BE359" s="757"/>
      <c r="BF359" s="757"/>
      <c r="BG359" s="757"/>
      <c r="BH359" s="757"/>
      <c r="BI359" s="757"/>
      <c r="BJ359" s="757"/>
      <c r="BK359" s="757"/>
      <c r="BL359" s="757"/>
      <c r="BM359" s="757"/>
      <c r="BN359" s="757">
        <v>69</v>
      </c>
      <c r="BO359" s="831">
        <f t="shared" si="87"/>
        <v>50</v>
      </c>
      <c r="BP359" s="767" t="s">
        <v>455</v>
      </c>
      <c r="BQ359" s="757"/>
      <c r="BR359" s="821" t="s">
        <v>455</v>
      </c>
      <c r="BS359" s="757"/>
      <c r="BT359" s="757"/>
      <c r="BU359" s="757"/>
      <c r="BV359" s="757"/>
      <c r="BW359" s="757"/>
      <c r="BX359" s="757"/>
      <c r="BY359" s="757"/>
      <c r="BZ359" s="757"/>
      <c r="CA359" s="757"/>
      <c r="CB359" s="757"/>
      <c r="CC359" s="757"/>
      <c r="CD359" s="757"/>
      <c r="CE359" s="757"/>
      <c r="CF359" s="757"/>
      <c r="CG359" s="757"/>
      <c r="CH359" s="757"/>
      <c r="CI359" s="757"/>
      <c r="CJ359" s="757"/>
      <c r="CK359" s="757"/>
      <c r="CL359" s="757"/>
      <c r="CM359" s="757"/>
      <c r="CN359" s="757"/>
      <c r="CO359" s="757"/>
      <c r="CP359" s="757"/>
      <c r="CQ359" s="757"/>
      <c r="CR359" s="757"/>
      <c r="CS359" s="757"/>
      <c r="CT359" s="756"/>
      <c r="CU359" s="767"/>
      <c r="CV359" s="757"/>
      <c r="CW359" s="767"/>
      <c r="CX359" s="753"/>
      <c r="CY359" s="757"/>
      <c r="CZ359" s="757"/>
      <c r="DA359" s="757"/>
      <c r="DB359" s="757"/>
      <c r="DC359" s="757"/>
      <c r="DD359" s="757"/>
      <c r="DE359" s="757"/>
      <c r="DF359" s="757"/>
      <c r="DG359" s="757"/>
      <c r="DH359" s="757"/>
      <c r="DI359" s="757"/>
      <c r="DJ359" s="757"/>
      <c r="DK359" s="757"/>
      <c r="DL359" s="757"/>
      <c r="DM359" s="757"/>
      <c r="DN359" s="757"/>
      <c r="DO359" s="757"/>
      <c r="DP359" s="757"/>
      <c r="DQ359" s="757"/>
      <c r="DR359" s="757"/>
      <c r="DS359" s="757"/>
      <c r="DT359" s="757"/>
      <c r="DU359" s="757"/>
      <c r="DV359" s="757"/>
      <c r="DW359" s="757"/>
      <c r="DX359" s="757"/>
      <c r="DY359" s="757"/>
      <c r="DZ359" s="757"/>
      <c r="EA359" s="757"/>
      <c r="EB359" s="767"/>
      <c r="EC359" s="757"/>
      <c r="ED359" s="757"/>
      <c r="EE359" s="757"/>
      <c r="EF359" s="757"/>
      <c r="EG359" s="757"/>
      <c r="EH359" s="757"/>
      <c r="EI359" s="757"/>
      <c r="EJ359" s="757"/>
      <c r="EK359" s="757"/>
      <c r="EL359" s="757"/>
      <c r="EM359" s="757"/>
      <c r="EN359" s="757"/>
      <c r="EO359" s="757"/>
      <c r="EP359" s="757"/>
      <c r="EQ359" s="757"/>
      <c r="ER359" s="757"/>
      <c r="ES359" s="757"/>
      <c r="ET359" s="757"/>
      <c r="EU359" s="757"/>
      <c r="EV359" s="757"/>
      <c r="EW359" s="757"/>
      <c r="EX359" s="757"/>
      <c r="EY359" s="757"/>
      <c r="EZ359" s="757"/>
      <c r="FA359" s="757"/>
      <c r="FB359" s="757"/>
      <c r="FC359" s="757"/>
      <c r="FD359" s="757"/>
      <c r="FE359" s="757"/>
      <c r="FF359" s="757"/>
      <c r="FG359" s="757"/>
      <c r="FH359" s="757"/>
      <c r="FI359" s="757"/>
      <c r="FJ359" s="757"/>
      <c r="FK359" s="757"/>
      <c r="FL359" s="757"/>
      <c r="FM359" s="757"/>
      <c r="FN359" s="757"/>
      <c r="FO359" s="757"/>
      <c r="FP359" s="757"/>
      <c r="FQ359" s="757"/>
      <c r="FR359" s="757"/>
      <c r="FS359" s="757"/>
      <c r="FT359" s="757"/>
      <c r="FU359" s="757"/>
      <c r="FV359" s="757"/>
      <c r="FW359" s="757"/>
      <c r="FX359" s="757"/>
      <c r="FY359" s="757"/>
      <c r="FZ359" s="757"/>
      <c r="GA359" s="757"/>
      <c r="GB359" s="757"/>
      <c r="GC359" s="757"/>
      <c r="GD359" s="757"/>
      <c r="GE359" s="757"/>
      <c r="GF359" s="757"/>
      <c r="GG359" s="757"/>
      <c r="GH359" s="757"/>
      <c r="GI359" s="757"/>
      <c r="GJ359" s="757"/>
      <c r="GK359" s="757"/>
      <c r="GL359" s="757"/>
      <c r="GM359" s="757"/>
      <c r="GN359" s="757"/>
      <c r="GO359" s="757"/>
      <c r="GP359" s="757"/>
      <c r="GQ359" s="757"/>
      <c r="GR359" s="757"/>
      <c r="GS359" s="757"/>
      <c r="GT359" s="757"/>
      <c r="GU359" s="757"/>
      <c r="GV359" s="757"/>
      <c r="GW359" s="757"/>
      <c r="GX359" s="757"/>
      <c r="GY359" s="757"/>
      <c r="GZ359" s="757"/>
      <c r="HA359" s="757"/>
      <c r="HB359" s="757"/>
      <c r="HC359" s="757"/>
      <c r="HD359" s="757"/>
      <c r="HE359" s="757"/>
      <c r="HF359" s="757"/>
      <c r="HG359" s="757"/>
      <c r="HH359" s="757"/>
      <c r="HI359" s="757"/>
      <c r="HJ359" s="757"/>
      <c r="HK359" s="757"/>
      <c r="HL359" s="757"/>
      <c r="HM359" s="757"/>
      <c r="HN359" s="757"/>
      <c r="HO359" s="757"/>
      <c r="HP359" s="757"/>
      <c r="HQ359" s="757"/>
      <c r="HR359" s="757"/>
      <c r="HS359" s="757"/>
      <c r="HT359" s="757"/>
      <c r="HU359" s="757"/>
      <c r="HV359" s="757"/>
      <c r="HW359" s="757"/>
      <c r="HX359" s="757"/>
      <c r="HY359" s="757"/>
      <c r="HZ359" s="757"/>
      <c r="IA359" s="757"/>
      <c r="IB359" s="757"/>
      <c r="IC359" s="757"/>
      <c r="ID359" s="757"/>
      <c r="IE359" s="757"/>
      <c r="IF359" s="757"/>
      <c r="IG359" s="757"/>
      <c r="IH359" s="757"/>
      <c r="II359" s="757"/>
      <c r="IJ359" s="757"/>
      <c r="IK359" s="757"/>
      <c r="IL359" s="757"/>
      <c r="IM359" s="757"/>
      <c r="IN359" s="757"/>
      <c r="IO359" s="757"/>
      <c r="IP359" s="757"/>
      <c r="IQ359" s="757"/>
      <c r="IR359" s="757"/>
      <c r="IS359" s="757"/>
      <c r="IT359" s="757"/>
      <c r="IU359" s="757"/>
      <c r="IV359" s="757"/>
      <c r="IW359" s="757"/>
      <c r="IX359" s="757"/>
      <c r="IY359" s="757"/>
      <c r="IZ359" s="757"/>
      <c r="JA359" s="757"/>
      <c r="JB359" s="757"/>
      <c r="JC359" s="757"/>
      <c r="JD359" s="757"/>
      <c r="JE359" s="757"/>
      <c r="JF359" s="757"/>
      <c r="JG359" s="757"/>
      <c r="JH359" s="757"/>
      <c r="JI359" s="757"/>
      <c r="JJ359" s="757"/>
      <c r="JK359" s="757"/>
      <c r="JL359" s="757"/>
      <c r="JM359" s="757"/>
      <c r="JN359" s="757"/>
      <c r="JO359" s="757"/>
      <c r="JP359" s="757"/>
      <c r="JQ359" s="757"/>
      <c r="JR359" s="757"/>
      <c r="JS359" s="757"/>
      <c r="JT359" s="757"/>
      <c r="JU359" s="757"/>
      <c r="JV359" s="757"/>
      <c r="JW359" s="757"/>
      <c r="JX359" s="757"/>
      <c r="JY359" s="757"/>
      <c r="JZ359" s="757"/>
      <c r="KA359" s="757"/>
      <c r="KB359" s="757"/>
      <c r="KC359" s="757"/>
      <c r="KD359" s="757"/>
      <c r="KE359" s="757"/>
      <c r="KF359" s="757"/>
      <c r="KG359" s="757"/>
      <c r="KH359" s="757"/>
      <c r="KI359" s="757"/>
      <c r="KJ359" s="757"/>
      <c r="KK359" s="757"/>
      <c r="KL359" s="757"/>
      <c r="KM359" s="757"/>
      <c r="KN359" s="757"/>
      <c r="KO359" s="757"/>
      <c r="KP359" s="757"/>
      <c r="KQ359" s="757"/>
      <c r="KR359" s="757"/>
      <c r="KS359" s="757"/>
      <c r="KT359" s="757"/>
      <c r="KU359" s="757"/>
      <c r="KV359" s="757"/>
      <c r="KW359" s="757"/>
      <c r="KX359" s="757"/>
      <c r="KY359" s="757"/>
      <c r="KZ359" s="757"/>
      <c r="LA359" s="757"/>
      <c r="LB359" s="757"/>
      <c r="LC359" s="757"/>
      <c r="LD359" s="757"/>
      <c r="LE359" s="757"/>
      <c r="LF359" s="757"/>
      <c r="LG359" s="757"/>
      <c r="LH359" s="757"/>
      <c r="LI359" s="757"/>
      <c r="LJ359" s="757"/>
      <c r="LK359" s="757"/>
      <c r="LL359" s="757"/>
      <c r="LM359" s="757"/>
      <c r="LN359" s="757"/>
      <c r="LO359" s="757"/>
      <c r="LP359" s="757"/>
      <c r="LQ359" s="757"/>
      <c r="LR359" s="757"/>
      <c r="LS359" s="757"/>
      <c r="LT359" s="757"/>
      <c r="LU359" s="757"/>
      <c r="LV359" s="757"/>
      <c r="LW359" s="757"/>
      <c r="LX359" s="757"/>
      <c r="LY359" s="757"/>
      <c r="LZ359" s="757"/>
      <c r="MA359" s="757"/>
      <c r="MB359" s="757"/>
      <c r="MC359" s="757"/>
      <c r="MD359" s="757"/>
      <c r="ME359" s="757"/>
      <c r="MF359" s="757"/>
      <c r="MG359" s="757"/>
      <c r="MH359" s="757"/>
      <c r="MI359" s="757"/>
      <c r="MJ359" s="757"/>
      <c r="MK359" s="757"/>
      <c r="ML359" s="757"/>
      <c r="MM359" s="757"/>
      <c r="MN359" s="757"/>
      <c r="MO359" s="757"/>
      <c r="MP359" s="757"/>
      <c r="MQ359" s="757"/>
      <c r="MR359" s="757"/>
      <c r="MS359" s="757"/>
      <c r="MT359" s="757"/>
      <c r="MU359" s="757"/>
      <c r="MV359" s="757"/>
      <c r="MW359" s="757"/>
      <c r="MX359" s="757"/>
      <c r="MY359" s="757"/>
      <c r="MZ359" s="757"/>
      <c r="NA359" s="757"/>
      <c r="NB359" s="757"/>
      <c r="NC359" s="757"/>
      <c r="ND359" s="757"/>
      <c r="NE359" s="757"/>
      <c r="NF359" s="757"/>
      <c r="NG359" s="757"/>
      <c r="NH359" s="757"/>
      <c r="NI359" s="757"/>
      <c r="NJ359" s="757"/>
      <c r="NK359" s="757"/>
      <c r="NL359" s="757"/>
      <c r="NM359" s="757"/>
      <c r="NN359" s="757"/>
      <c r="NO359" s="757"/>
      <c r="NP359" s="757"/>
      <c r="NQ359" s="757"/>
      <c r="NR359" s="757"/>
      <c r="NS359" s="757"/>
      <c r="NT359" s="757"/>
      <c r="NU359" s="757"/>
      <c r="NV359" s="757"/>
      <c r="NW359" s="757"/>
      <c r="NX359" s="757"/>
      <c r="NY359" s="757"/>
      <c r="NZ359" s="757"/>
      <c r="OA359" s="757"/>
      <c r="OB359" s="757"/>
      <c r="OC359" s="757"/>
      <c r="OD359" s="757"/>
      <c r="OE359" s="757"/>
      <c r="OF359" s="757"/>
      <c r="OG359" s="757"/>
      <c r="OH359" s="757"/>
      <c r="OI359" s="757"/>
      <c r="OJ359" s="757"/>
      <c r="OK359" s="757"/>
      <c r="OL359" s="757"/>
      <c r="OM359" s="757"/>
      <c r="ON359" s="757"/>
      <c r="OO359" s="757"/>
      <c r="OP359" s="757"/>
      <c r="OQ359" s="757"/>
      <c r="OR359" s="757"/>
      <c r="OS359" s="757"/>
      <c r="OT359" s="757"/>
      <c r="OU359" s="757"/>
      <c r="OV359" s="757"/>
      <c r="OW359" s="761"/>
      <c r="OX359" s="761"/>
      <c r="OY359" s="757"/>
      <c r="OZ359" s="757"/>
      <c r="PA359" s="757"/>
      <c r="PB359" s="757"/>
      <c r="PC359" s="757"/>
      <c r="PD359" s="757"/>
      <c r="PE359" s="757"/>
      <c r="PF359" s="757"/>
      <c r="PG359" s="757"/>
      <c r="PH359" s="757"/>
      <c r="PI359" s="757"/>
      <c r="PJ359" s="757"/>
      <c r="PK359" s="757"/>
      <c r="PL359" s="757"/>
      <c r="PM359" s="757"/>
      <c r="PN359" s="757"/>
      <c r="PO359" s="757"/>
      <c r="PP359" s="757"/>
      <c r="PQ359" s="757"/>
      <c r="PR359" s="757"/>
      <c r="PS359" s="757"/>
      <c r="PT359" s="757"/>
      <c r="PU359" s="757"/>
      <c r="PV359" s="757"/>
      <c r="PW359" s="757"/>
      <c r="PX359" s="757"/>
      <c r="PY359" s="757"/>
      <c r="PZ359" s="757"/>
      <c r="QA359" s="757"/>
      <c r="QB359" s="757"/>
      <c r="QC359" s="757"/>
      <c r="QD359" s="757"/>
      <c r="QE359" s="757"/>
      <c r="QF359" s="757"/>
      <c r="QG359" s="757"/>
      <c r="QH359" s="757"/>
      <c r="QI359" s="757"/>
      <c r="QJ359" s="757"/>
      <c r="QK359" s="757"/>
      <c r="QL359" s="757"/>
      <c r="QM359" s="757"/>
      <c r="QN359" s="757"/>
      <c r="QO359" s="757"/>
      <c r="QP359" s="757"/>
      <c r="QQ359" s="757"/>
      <c r="QR359" s="757"/>
      <c r="QS359" s="757"/>
      <c r="QT359" s="757"/>
      <c r="QU359" s="757"/>
      <c r="QV359" s="757"/>
      <c r="QW359" s="757"/>
      <c r="QX359" s="757"/>
      <c r="QY359" s="757"/>
      <c r="QZ359" s="757"/>
      <c r="RA359" s="757"/>
      <c r="RB359" s="757"/>
      <c r="RC359" s="757"/>
      <c r="RD359" s="757"/>
      <c r="RE359" s="757"/>
      <c r="RF359" s="757"/>
      <c r="RG359" s="757"/>
      <c r="RH359" s="757"/>
      <c r="RI359" s="757"/>
      <c r="RJ359" s="757"/>
      <c r="RK359" s="757"/>
      <c r="RL359" s="757"/>
      <c r="RM359" s="757"/>
      <c r="RN359" s="757"/>
      <c r="RO359" s="757"/>
      <c r="RP359" s="757"/>
      <c r="RQ359" s="757"/>
      <c r="RR359" s="757"/>
      <c r="RS359" s="757"/>
      <c r="RT359" s="757"/>
      <c r="RU359" s="757"/>
      <c r="RV359" s="757"/>
      <c r="RW359" s="757"/>
      <c r="RX359" s="757"/>
      <c r="RY359" s="757"/>
      <c r="RZ359" s="757"/>
      <c r="SA359" s="757"/>
      <c r="SB359" s="757"/>
      <c r="SC359" s="757"/>
      <c r="SD359" s="757"/>
      <c r="SE359" s="757"/>
      <c r="SF359" s="757"/>
      <c r="SG359" s="757"/>
      <c r="SH359" s="757"/>
      <c r="SI359" s="757"/>
      <c r="SJ359" s="757"/>
      <c r="SK359" s="757"/>
      <c r="SL359" s="757"/>
      <c r="SM359" s="757"/>
      <c r="SN359" s="757"/>
      <c r="SO359" s="757"/>
      <c r="SP359" s="757"/>
      <c r="SQ359" s="757"/>
      <c r="SR359" s="757"/>
      <c r="SS359" s="757"/>
      <c r="ST359" s="757"/>
      <c r="SU359" s="757"/>
      <c r="SV359" s="757"/>
      <c r="SW359" s="757"/>
      <c r="SX359" s="757"/>
      <c r="SY359" s="757"/>
      <c r="SZ359" s="757"/>
      <c r="TA359" s="757"/>
      <c r="TB359" s="757"/>
      <c r="TC359" s="757"/>
      <c r="TD359" s="757"/>
      <c r="TE359" s="757"/>
      <c r="TF359" s="757"/>
      <c r="TG359" s="757"/>
      <c r="TH359" s="757"/>
      <c r="TI359" s="757"/>
      <c r="TJ359" s="757"/>
      <c r="TK359" s="757"/>
      <c r="TL359" s="757"/>
      <c r="TM359" s="757"/>
      <c r="TN359" s="757"/>
      <c r="TO359" s="757"/>
      <c r="TP359" s="757"/>
      <c r="TQ359" s="757"/>
      <c r="TR359" s="757"/>
      <c r="TS359" s="757"/>
      <c r="TT359" s="757"/>
      <c r="TU359" s="757"/>
      <c r="TV359" s="757"/>
      <c r="TW359" s="757"/>
      <c r="TX359" s="757"/>
      <c r="TY359" s="757"/>
      <c r="TZ359" s="757"/>
      <c r="UA359" s="757"/>
      <c r="UB359" s="757"/>
      <c r="UC359" s="757"/>
      <c r="UD359" s="757"/>
      <c r="UE359" s="757"/>
      <c r="UF359" s="757"/>
      <c r="UG359" s="757"/>
      <c r="UH359" s="757"/>
      <c r="UI359" s="757"/>
      <c r="UJ359" s="757"/>
      <c r="UK359" s="757"/>
      <c r="UL359" s="757"/>
      <c r="UM359" s="757"/>
      <c r="UN359" s="757"/>
      <c r="UO359" s="757"/>
      <c r="UP359" s="757"/>
      <c r="UQ359" s="757"/>
      <c r="UR359" s="757"/>
      <c r="US359" s="757"/>
      <c r="UT359" s="757"/>
      <c r="UU359" s="757"/>
      <c r="UV359" s="757"/>
      <c r="UW359" s="757"/>
      <c r="UX359" s="757"/>
      <c r="UY359" s="757"/>
      <c r="UZ359" s="757"/>
      <c r="VA359" s="757"/>
      <c r="VB359" s="757"/>
      <c r="VC359" s="757"/>
      <c r="VD359" s="757"/>
      <c r="VE359" s="757"/>
      <c r="VF359" s="757"/>
      <c r="VG359" s="757"/>
      <c r="VH359" s="757"/>
      <c r="VI359" s="757"/>
      <c r="VJ359" s="757"/>
      <c r="VK359" s="757"/>
      <c r="VL359" s="757"/>
      <c r="VM359" s="757"/>
      <c r="VN359" s="757"/>
      <c r="VO359" s="757"/>
      <c r="VP359" s="757"/>
      <c r="VQ359" s="757"/>
      <c r="VR359" s="757"/>
      <c r="VS359" s="757"/>
      <c r="VT359" s="757"/>
      <c r="VU359" s="757"/>
      <c r="VV359" s="757"/>
      <c r="VW359" s="757"/>
      <c r="VX359" s="757"/>
      <c r="VY359" s="757"/>
      <c r="VZ359" s="757"/>
      <c r="WA359" s="757"/>
      <c r="WB359" s="757"/>
      <c r="WC359" s="757"/>
      <c r="WD359" s="757"/>
      <c r="WE359" s="757"/>
      <c r="WF359" s="757"/>
      <c r="WG359" s="757"/>
      <c r="WH359" s="757"/>
      <c r="WI359" s="757"/>
      <c r="WJ359" s="757"/>
      <c r="WK359" s="757"/>
      <c r="WL359" s="757"/>
      <c r="WM359" s="757"/>
      <c r="WN359" s="757"/>
      <c r="WO359" s="757"/>
      <c r="WP359" s="757"/>
      <c r="WQ359" s="757"/>
      <c r="WR359" s="757"/>
      <c r="WS359" s="757"/>
      <c r="WT359" s="757"/>
      <c r="WU359" s="757"/>
      <c r="WV359" s="757"/>
      <c r="WW359" s="757"/>
      <c r="WX359" s="757"/>
      <c r="WY359" s="757"/>
      <c r="WZ359" s="757"/>
      <c r="XA359" s="757"/>
      <c r="XB359" s="757"/>
      <c r="XC359" s="757"/>
      <c r="XD359" s="757"/>
      <c r="XE359" s="757"/>
      <c r="XF359" s="757"/>
      <c r="XG359" s="757"/>
      <c r="XH359" s="757"/>
      <c r="XI359" s="757"/>
      <c r="XJ359" s="757"/>
      <c r="XK359" s="757"/>
      <c r="XL359" s="757"/>
      <c r="XM359" s="757"/>
      <c r="XN359" s="757"/>
      <c r="XO359" s="757"/>
      <c r="XP359" s="757"/>
      <c r="XQ359" s="757"/>
      <c r="XR359" s="757"/>
      <c r="XS359" s="757"/>
      <c r="XT359" s="757"/>
      <c r="XU359" s="757"/>
      <c r="XV359" s="757"/>
      <c r="XW359" s="757"/>
      <c r="XX359" s="757"/>
      <c r="XY359" s="757"/>
      <c r="XZ359" s="757"/>
      <c r="YA359" s="757"/>
      <c r="YB359" s="757"/>
      <c r="YC359" s="757"/>
      <c r="YD359" s="757"/>
      <c r="YE359" s="757"/>
      <c r="YF359" s="757"/>
      <c r="YG359" s="757"/>
      <c r="YH359" s="757"/>
      <c r="YI359" s="757"/>
      <c r="YJ359" s="757"/>
      <c r="YK359" s="757"/>
      <c r="YL359" s="757"/>
      <c r="YM359" s="757"/>
      <c r="YN359" s="757"/>
      <c r="YO359" s="757"/>
      <c r="YP359" s="757"/>
      <c r="YQ359" s="757"/>
      <c r="YR359" s="757"/>
      <c r="YS359" s="757"/>
      <c r="YT359" s="757"/>
      <c r="YU359" s="757"/>
      <c r="YV359" s="757"/>
      <c r="YW359" s="757"/>
      <c r="YX359" s="757"/>
      <c r="YY359" s="757"/>
      <c r="YZ359" s="757"/>
      <c r="ZA359" s="757"/>
      <c r="ZB359" s="757"/>
      <c r="ZC359" s="757"/>
      <c r="ZD359" s="757"/>
      <c r="ZE359" s="757"/>
      <c r="ZF359" s="757"/>
      <c r="ZG359" s="757"/>
      <c r="ZH359" s="757"/>
      <c r="ZI359" s="757"/>
      <c r="ZJ359" s="757"/>
      <c r="ZK359" s="757"/>
      <c r="ZL359" s="757"/>
      <c r="ZM359" s="757"/>
      <c r="ZN359" s="757"/>
      <c r="ZO359" s="757"/>
      <c r="ZP359" s="757"/>
      <c r="ZQ359" s="757"/>
      <c r="ZR359" s="757"/>
      <c r="ZS359" s="757"/>
      <c r="ZT359" s="757"/>
      <c r="ZU359" s="757"/>
      <c r="ZV359" s="757"/>
      <c r="ZW359" s="757"/>
      <c r="ZX359" s="757"/>
      <c r="ZY359" s="757"/>
      <c r="ZZ359" s="757"/>
      <c r="AAA359" s="757"/>
      <c r="AAB359" s="757"/>
      <c r="AAC359" s="757"/>
      <c r="AAD359" s="757"/>
      <c r="AAE359" s="757"/>
      <c r="AAF359" s="757"/>
      <c r="AAG359" s="757"/>
      <c r="AAH359" s="757"/>
      <c r="AAI359" s="757"/>
      <c r="AAJ359" s="757"/>
      <c r="AAK359" s="757"/>
      <c r="AAL359" s="757"/>
      <c r="AAM359" s="757"/>
      <c r="AAN359" s="757"/>
      <c r="AAO359" s="757"/>
      <c r="AAP359" s="757"/>
      <c r="AAQ359" s="757"/>
      <c r="AAR359" s="757"/>
      <c r="AAS359" s="757"/>
      <c r="AAT359" s="757"/>
      <c r="AAU359" s="757"/>
      <c r="AAV359" s="757"/>
      <c r="AAW359" s="757"/>
      <c r="AAX359" s="757"/>
      <c r="AAY359" s="757"/>
      <c r="AAZ359" s="757"/>
      <c r="ABA359" s="757"/>
      <c r="ABB359" s="757"/>
      <c r="ABC359" s="757"/>
      <c r="ABD359" s="757"/>
      <c r="ABE359" s="757"/>
      <c r="ABF359" s="757"/>
      <c r="ABG359" s="757"/>
      <c r="ABH359" s="757"/>
      <c r="ABI359" s="757"/>
      <c r="ABJ359" s="757"/>
      <c r="ABK359" s="757"/>
      <c r="ABL359" s="757"/>
      <c r="ABM359" s="757"/>
      <c r="ABN359" s="757"/>
      <c r="ABO359" s="757"/>
      <c r="ABP359" s="757"/>
      <c r="ABQ359" s="757"/>
      <c r="ABR359" s="757"/>
      <c r="ABS359" s="757"/>
      <c r="ABT359" s="757"/>
      <c r="ABU359" s="757"/>
      <c r="ABV359" s="757"/>
      <c r="ABW359" s="757"/>
      <c r="ABX359" s="757"/>
      <c r="ABY359" s="757"/>
      <c r="ABZ359" s="757"/>
      <c r="ACA359" s="757"/>
      <c r="ACB359" s="757"/>
      <c r="ACC359" s="757"/>
      <c r="ACD359" s="757"/>
      <c r="ACE359" s="757"/>
      <c r="ACF359" s="757"/>
      <c r="ACG359" s="757"/>
      <c r="ACH359" s="757"/>
      <c r="ACI359" s="757"/>
      <c r="ACJ359" s="757"/>
      <c r="ACK359" s="757"/>
      <c r="ACL359" s="757"/>
      <c r="ACM359" s="757"/>
      <c r="ACN359" s="757"/>
      <c r="ACO359" s="757"/>
      <c r="ACP359" s="757"/>
      <c r="ACQ359" s="757"/>
      <c r="ACR359" s="757"/>
      <c r="ACS359" s="757"/>
      <c r="ACT359" s="757"/>
      <c r="ACU359" s="757"/>
      <c r="ACV359" s="757"/>
      <c r="ACW359" s="757"/>
      <c r="ACX359" s="757"/>
      <c r="ACY359" s="757"/>
      <c r="ACZ359" s="757"/>
      <c r="ADA359" s="757"/>
      <c r="ADB359" s="757"/>
      <c r="ADC359" s="757"/>
      <c r="ADD359" s="757"/>
      <c r="ADE359" s="757"/>
      <c r="ADF359" s="757"/>
      <c r="ADG359" s="757"/>
      <c r="ADH359" s="757"/>
      <c r="ADI359" s="757"/>
      <c r="ADJ359" s="757"/>
      <c r="ADK359" s="757"/>
      <c r="ADL359" s="757"/>
      <c r="ADM359" s="757"/>
      <c r="ADN359" s="757"/>
      <c r="ADO359" s="757"/>
      <c r="ADP359" s="757"/>
      <c r="ADQ359" s="757"/>
      <c r="ADR359" s="757"/>
      <c r="ADS359" s="757"/>
      <c r="ADT359" s="757"/>
      <c r="ADU359" s="757"/>
      <c r="ADV359" s="757"/>
      <c r="ADW359" s="757"/>
      <c r="ADX359" s="757"/>
      <c r="ADY359" s="757"/>
      <c r="ADZ359" s="757"/>
      <c r="AEA359" s="757"/>
      <c r="AEB359" s="757"/>
      <c r="AEC359" s="757"/>
      <c r="AED359" s="757"/>
      <c r="AEE359" s="757"/>
      <c r="AEF359" s="757"/>
      <c r="AEG359" s="757"/>
      <c r="AEH359" s="757"/>
      <c r="AEI359" s="757"/>
      <c r="AEJ359" s="757"/>
      <c r="AEK359" s="757"/>
      <c r="AEL359" s="757"/>
      <c r="AEM359" s="757"/>
      <c r="AEN359" s="757"/>
      <c r="AEO359" s="757"/>
      <c r="AEP359" s="757"/>
      <c r="AEQ359" s="757"/>
      <c r="AER359" s="757"/>
      <c r="AES359" s="757"/>
      <c r="AET359" s="757"/>
      <c r="AEU359" s="757"/>
      <c r="AEV359" s="757"/>
      <c r="AEW359" s="757"/>
      <c r="AEX359" s="757"/>
      <c r="AEY359" s="757"/>
      <c r="AEZ359" s="757"/>
      <c r="AFA359" s="757"/>
      <c r="AFB359" s="757"/>
      <c r="AFC359" s="757"/>
      <c r="AFD359" s="757"/>
      <c r="AFE359" s="757"/>
      <c r="AFF359" s="757"/>
      <c r="AFG359" s="757"/>
      <c r="AFH359" s="757"/>
      <c r="AFI359" s="757"/>
      <c r="AFJ359" s="757"/>
      <c r="AFK359" s="757"/>
      <c r="AFL359" s="757"/>
      <c r="AFM359" s="757"/>
      <c r="AFN359" s="757"/>
      <c r="AFO359" s="757"/>
      <c r="AFP359" s="757"/>
      <c r="AFQ359" s="757"/>
      <c r="AFR359" s="757"/>
      <c r="AFS359" s="757"/>
      <c r="AFT359" s="757"/>
    </row>
    <row r="360" spans="1:852" s="762" customFormat="1">
      <c r="A360" s="763" t="s">
        <v>9854</v>
      </c>
      <c r="B360" s="838" t="s">
        <v>10774</v>
      </c>
      <c r="C360" s="840" t="str">
        <f>IF(Severity!F360&gt;=0.5,"YES","NO")</f>
        <v>NO</v>
      </c>
      <c r="D360" s="840" t="str">
        <f>IF(Severity!G360&gt;=0.5,"YES","NO")</f>
        <v>YES</v>
      </c>
      <c r="E360" s="757">
        <v>7</v>
      </c>
      <c r="F360" s="767">
        <v>2</v>
      </c>
      <c r="G360" s="768" t="s">
        <v>2902</v>
      </c>
      <c r="H360" s="767" t="s">
        <v>749</v>
      </c>
      <c r="I360" s="767" t="s">
        <v>455</v>
      </c>
      <c r="J360" s="767">
        <v>13</v>
      </c>
      <c r="K360" s="756" t="s">
        <v>2851</v>
      </c>
      <c r="L360" s="757">
        <v>21</v>
      </c>
      <c r="M360" s="780">
        <v>23</v>
      </c>
      <c r="N360" s="767">
        <v>9</v>
      </c>
      <c r="O360" s="831" t="s">
        <v>455</v>
      </c>
      <c r="P360" s="757"/>
      <c r="Q360" s="757"/>
      <c r="R360" s="767"/>
      <c r="S360" s="756" t="s">
        <v>2851</v>
      </c>
      <c r="T360" s="757">
        <v>21</v>
      </c>
      <c r="U360" s="757"/>
      <c r="V360" s="757"/>
      <c r="W360" s="757">
        <v>18.16</v>
      </c>
      <c r="X360" s="757">
        <v>5.08</v>
      </c>
      <c r="Y360" s="757"/>
      <c r="Z360" s="757"/>
      <c r="AA360" s="757">
        <v>6.06</v>
      </c>
      <c r="AB360" s="757">
        <v>5.6</v>
      </c>
      <c r="AC360" s="757"/>
      <c r="AD360" s="757"/>
      <c r="AE360" s="757"/>
      <c r="AF360" s="757"/>
      <c r="AG360" s="757"/>
      <c r="AH360" s="757"/>
      <c r="AI360" s="757">
        <v>44</v>
      </c>
      <c r="AJ360" s="838">
        <f t="shared" si="88"/>
        <v>31</v>
      </c>
      <c r="AK360" s="756">
        <v>31</v>
      </c>
      <c r="AL360" s="768" t="s">
        <v>615</v>
      </c>
      <c r="AM360" s="767" t="s">
        <v>455</v>
      </c>
      <c r="AN360" s="841" t="s">
        <v>455</v>
      </c>
      <c r="AO360" s="757">
        <v>2</v>
      </c>
      <c r="AP360" s="756" t="s">
        <v>2851</v>
      </c>
      <c r="AQ360" s="757">
        <v>21</v>
      </c>
      <c r="AR360" s="780">
        <v>14</v>
      </c>
      <c r="AS360" s="757">
        <v>9</v>
      </c>
      <c r="AT360" s="838" t="s">
        <v>455</v>
      </c>
      <c r="AU360" s="756"/>
      <c r="AV360" s="757"/>
      <c r="AW360" s="757"/>
      <c r="AX360" s="757" t="s">
        <v>2851</v>
      </c>
      <c r="AY360" s="757">
        <v>21</v>
      </c>
      <c r="AZ360" s="757"/>
      <c r="BA360" s="757"/>
      <c r="BB360" s="757">
        <v>15.95</v>
      </c>
      <c r="BC360" s="757">
        <v>5.0199999999999996</v>
      </c>
      <c r="BD360" s="757"/>
      <c r="BE360" s="757"/>
      <c r="BF360" s="757">
        <v>11.83</v>
      </c>
      <c r="BG360" s="757">
        <v>8.9</v>
      </c>
      <c r="BH360" s="757"/>
      <c r="BI360" s="757"/>
      <c r="BJ360" s="757"/>
      <c r="BK360" s="757"/>
      <c r="BL360" s="757"/>
      <c r="BM360" s="757"/>
      <c r="BN360" s="757">
        <v>45</v>
      </c>
      <c r="BO360" s="831">
        <f t="shared" si="87"/>
        <v>43</v>
      </c>
      <c r="BP360" s="767">
        <v>43</v>
      </c>
      <c r="BQ360" s="757"/>
      <c r="BR360" s="821" t="s">
        <v>455</v>
      </c>
      <c r="BS360" s="757"/>
      <c r="BT360" s="757"/>
      <c r="BU360" s="757"/>
      <c r="BV360" s="757"/>
      <c r="BW360" s="757"/>
      <c r="BX360" s="757"/>
      <c r="BY360" s="757"/>
      <c r="BZ360" s="757"/>
      <c r="CA360" s="757"/>
      <c r="CB360" s="757"/>
      <c r="CC360" s="757"/>
      <c r="CD360" s="757"/>
      <c r="CE360" s="757"/>
      <c r="CF360" s="757"/>
      <c r="CG360" s="757"/>
      <c r="CH360" s="757"/>
      <c r="CI360" s="757"/>
      <c r="CJ360" s="757"/>
      <c r="CK360" s="757"/>
      <c r="CL360" s="757"/>
      <c r="CM360" s="757"/>
      <c r="CN360" s="757"/>
      <c r="CO360" s="757"/>
      <c r="CP360" s="757"/>
      <c r="CQ360" s="757"/>
      <c r="CR360" s="757"/>
      <c r="CS360" s="757"/>
      <c r="CT360" s="756"/>
      <c r="CU360" s="767"/>
      <c r="CV360" s="757"/>
      <c r="CW360" s="767"/>
      <c r="CX360" s="753"/>
      <c r="CY360" s="757"/>
      <c r="CZ360" s="757"/>
      <c r="DA360" s="757"/>
      <c r="DB360" s="757"/>
      <c r="DC360" s="757"/>
      <c r="DD360" s="757"/>
      <c r="DE360" s="757"/>
      <c r="DF360" s="757"/>
      <c r="DG360" s="757"/>
      <c r="DH360" s="757"/>
      <c r="DI360" s="757"/>
      <c r="DJ360" s="757"/>
      <c r="DK360" s="757"/>
      <c r="DL360" s="757"/>
      <c r="DM360" s="757"/>
      <c r="DN360" s="757"/>
      <c r="DO360" s="757"/>
      <c r="DP360" s="757"/>
      <c r="DQ360" s="757"/>
      <c r="DR360" s="757"/>
      <c r="DS360" s="757"/>
      <c r="DT360" s="757"/>
      <c r="DU360" s="757"/>
      <c r="DV360" s="757"/>
      <c r="DW360" s="757"/>
      <c r="DX360" s="757"/>
      <c r="DY360" s="757"/>
      <c r="DZ360" s="757"/>
      <c r="EA360" s="757"/>
      <c r="EB360" s="767"/>
      <c r="EC360" s="757"/>
      <c r="ED360" s="757"/>
      <c r="EE360" s="757"/>
      <c r="EF360" s="757"/>
      <c r="EG360" s="757"/>
      <c r="EH360" s="757"/>
      <c r="EI360" s="757"/>
      <c r="EJ360" s="757"/>
      <c r="EK360" s="757"/>
      <c r="EL360" s="757"/>
      <c r="EM360" s="757"/>
      <c r="EN360" s="757"/>
      <c r="EO360" s="757"/>
      <c r="EP360" s="757"/>
      <c r="EQ360" s="757"/>
      <c r="ER360" s="757"/>
      <c r="ES360" s="757"/>
      <c r="ET360" s="757"/>
      <c r="EU360" s="757"/>
      <c r="EV360" s="757"/>
      <c r="EW360" s="757"/>
      <c r="EX360" s="757"/>
      <c r="EY360" s="757"/>
      <c r="EZ360" s="757"/>
      <c r="FA360" s="757"/>
      <c r="FB360" s="757"/>
      <c r="FC360" s="757"/>
      <c r="FD360" s="757"/>
      <c r="FE360" s="757"/>
      <c r="FF360" s="757"/>
      <c r="FG360" s="757"/>
      <c r="FH360" s="757"/>
      <c r="FI360" s="757"/>
      <c r="FJ360" s="757"/>
      <c r="FK360" s="757"/>
      <c r="FL360" s="757"/>
      <c r="FM360" s="757"/>
      <c r="FN360" s="757"/>
      <c r="FO360" s="757"/>
      <c r="FP360" s="757"/>
      <c r="FQ360" s="757"/>
      <c r="FR360" s="757"/>
      <c r="FS360" s="757"/>
      <c r="FT360" s="757"/>
      <c r="FU360" s="757"/>
      <c r="FV360" s="757"/>
      <c r="FW360" s="757"/>
      <c r="FX360" s="757"/>
      <c r="FY360" s="757"/>
      <c r="FZ360" s="757"/>
      <c r="GA360" s="757"/>
      <c r="GB360" s="757"/>
      <c r="GC360" s="757"/>
      <c r="GD360" s="757"/>
      <c r="GE360" s="757"/>
      <c r="GF360" s="757"/>
      <c r="GG360" s="757"/>
      <c r="GH360" s="757"/>
      <c r="GI360" s="757"/>
      <c r="GJ360" s="757"/>
      <c r="GK360" s="757"/>
      <c r="GL360" s="757"/>
      <c r="GM360" s="757"/>
      <c r="GN360" s="757"/>
      <c r="GO360" s="757"/>
      <c r="GP360" s="757"/>
      <c r="GQ360" s="757"/>
      <c r="GR360" s="757"/>
      <c r="GS360" s="757"/>
      <c r="GT360" s="757"/>
      <c r="GU360" s="757"/>
      <c r="GV360" s="757"/>
      <c r="GW360" s="757"/>
      <c r="GX360" s="757"/>
      <c r="GY360" s="757"/>
      <c r="GZ360" s="757"/>
      <c r="HA360" s="757"/>
      <c r="HB360" s="757"/>
      <c r="HC360" s="757"/>
      <c r="HD360" s="757"/>
      <c r="HE360" s="757"/>
      <c r="HF360" s="757"/>
      <c r="HG360" s="757"/>
      <c r="HH360" s="757"/>
      <c r="HI360" s="757"/>
      <c r="HJ360" s="757"/>
      <c r="HK360" s="757"/>
      <c r="HL360" s="757"/>
      <c r="HM360" s="757"/>
      <c r="HN360" s="757"/>
      <c r="HO360" s="757"/>
      <c r="HP360" s="757"/>
      <c r="HQ360" s="757"/>
      <c r="HR360" s="757"/>
      <c r="HS360" s="757"/>
      <c r="HT360" s="757"/>
      <c r="HU360" s="757"/>
      <c r="HV360" s="757"/>
      <c r="HW360" s="757"/>
      <c r="HX360" s="757"/>
      <c r="HY360" s="757"/>
      <c r="HZ360" s="757"/>
      <c r="IA360" s="757"/>
      <c r="IB360" s="757"/>
      <c r="IC360" s="757"/>
      <c r="ID360" s="757"/>
      <c r="IE360" s="757"/>
      <c r="IF360" s="757"/>
      <c r="IG360" s="757"/>
      <c r="IH360" s="757"/>
      <c r="II360" s="757"/>
      <c r="IJ360" s="757"/>
      <c r="IK360" s="757"/>
      <c r="IL360" s="757"/>
      <c r="IM360" s="757"/>
      <c r="IN360" s="757"/>
      <c r="IO360" s="757"/>
      <c r="IP360" s="757"/>
      <c r="IQ360" s="757"/>
      <c r="IR360" s="757"/>
      <c r="IS360" s="757"/>
      <c r="IT360" s="757"/>
      <c r="IU360" s="757"/>
      <c r="IV360" s="757"/>
      <c r="IW360" s="757"/>
      <c r="IX360" s="757"/>
      <c r="IY360" s="757"/>
      <c r="IZ360" s="757"/>
      <c r="JA360" s="757"/>
      <c r="JB360" s="757"/>
      <c r="JC360" s="757"/>
      <c r="JD360" s="757"/>
      <c r="JE360" s="757"/>
      <c r="JF360" s="757"/>
      <c r="JG360" s="757"/>
      <c r="JH360" s="757"/>
      <c r="JI360" s="757"/>
      <c r="JJ360" s="757"/>
      <c r="JK360" s="757"/>
      <c r="JL360" s="757"/>
      <c r="JM360" s="757"/>
      <c r="JN360" s="757"/>
      <c r="JO360" s="757"/>
      <c r="JP360" s="757"/>
      <c r="JQ360" s="757"/>
      <c r="JR360" s="757"/>
      <c r="JS360" s="757"/>
      <c r="JT360" s="757"/>
      <c r="JU360" s="757"/>
      <c r="JV360" s="757"/>
      <c r="JW360" s="757"/>
      <c r="JX360" s="757"/>
      <c r="JY360" s="757"/>
      <c r="JZ360" s="757"/>
      <c r="KA360" s="757"/>
      <c r="KB360" s="757"/>
      <c r="KC360" s="757"/>
      <c r="KD360" s="757"/>
      <c r="KE360" s="757"/>
      <c r="KF360" s="757"/>
      <c r="KG360" s="757"/>
      <c r="KH360" s="757"/>
      <c r="KI360" s="757"/>
      <c r="KJ360" s="757"/>
      <c r="KK360" s="757"/>
      <c r="KL360" s="757"/>
      <c r="KM360" s="757"/>
      <c r="KN360" s="757"/>
      <c r="KO360" s="757"/>
      <c r="KP360" s="757"/>
      <c r="KQ360" s="757"/>
      <c r="KR360" s="757"/>
      <c r="KS360" s="757"/>
      <c r="KT360" s="757"/>
      <c r="KU360" s="757"/>
      <c r="KV360" s="757"/>
      <c r="KW360" s="757"/>
      <c r="KX360" s="757"/>
      <c r="KY360" s="757"/>
      <c r="KZ360" s="757"/>
      <c r="LA360" s="757"/>
      <c r="LB360" s="757"/>
      <c r="LC360" s="757"/>
      <c r="LD360" s="757"/>
      <c r="LE360" s="757"/>
      <c r="LF360" s="757"/>
      <c r="LG360" s="757"/>
      <c r="LH360" s="757"/>
      <c r="LI360" s="757"/>
      <c r="LJ360" s="757"/>
      <c r="LK360" s="757"/>
      <c r="LL360" s="757"/>
      <c r="LM360" s="757"/>
      <c r="LN360" s="757"/>
      <c r="LO360" s="757"/>
      <c r="LP360" s="757"/>
      <c r="LQ360" s="757"/>
      <c r="LR360" s="757"/>
      <c r="LS360" s="757"/>
      <c r="LT360" s="757"/>
      <c r="LU360" s="757"/>
      <c r="LV360" s="757"/>
      <c r="LW360" s="757"/>
      <c r="LX360" s="757"/>
      <c r="LY360" s="757"/>
      <c r="LZ360" s="757"/>
      <c r="MA360" s="757"/>
      <c r="MB360" s="757"/>
      <c r="MC360" s="757"/>
      <c r="MD360" s="757"/>
      <c r="ME360" s="757"/>
      <c r="MF360" s="757"/>
      <c r="MG360" s="757"/>
      <c r="MH360" s="757"/>
      <c r="MI360" s="757"/>
      <c r="MJ360" s="757"/>
      <c r="MK360" s="757"/>
      <c r="ML360" s="757"/>
      <c r="MM360" s="757"/>
      <c r="MN360" s="757"/>
      <c r="MO360" s="757"/>
      <c r="MP360" s="757"/>
      <c r="MQ360" s="757"/>
      <c r="MR360" s="757"/>
      <c r="MS360" s="757"/>
      <c r="MT360" s="757"/>
      <c r="MU360" s="757"/>
      <c r="MV360" s="757"/>
      <c r="MW360" s="757"/>
      <c r="MX360" s="757"/>
      <c r="MY360" s="757"/>
      <c r="MZ360" s="757"/>
      <c r="NA360" s="757"/>
      <c r="NB360" s="757"/>
      <c r="NC360" s="757"/>
      <c r="ND360" s="757"/>
      <c r="NE360" s="757"/>
      <c r="NF360" s="757"/>
      <c r="NG360" s="757"/>
      <c r="NH360" s="757"/>
      <c r="NI360" s="757"/>
      <c r="NJ360" s="757"/>
      <c r="NK360" s="757"/>
      <c r="NL360" s="757"/>
      <c r="NM360" s="757"/>
      <c r="NN360" s="757"/>
      <c r="NO360" s="757"/>
      <c r="NP360" s="757"/>
      <c r="NQ360" s="757"/>
      <c r="NR360" s="757"/>
      <c r="NS360" s="757"/>
      <c r="NT360" s="757"/>
      <c r="NU360" s="757"/>
      <c r="NV360" s="757"/>
      <c r="NW360" s="757"/>
      <c r="NX360" s="757"/>
      <c r="NY360" s="757"/>
      <c r="NZ360" s="757"/>
      <c r="OA360" s="757"/>
      <c r="OB360" s="757"/>
      <c r="OC360" s="757"/>
      <c r="OD360" s="757"/>
      <c r="OE360" s="757"/>
      <c r="OF360" s="757"/>
      <c r="OG360" s="757"/>
      <c r="OH360" s="757"/>
      <c r="OI360" s="757"/>
      <c r="OJ360" s="757"/>
      <c r="OK360" s="757"/>
      <c r="OL360" s="757"/>
      <c r="OM360" s="757"/>
      <c r="ON360" s="757"/>
      <c r="OO360" s="757"/>
      <c r="OP360" s="757"/>
      <c r="OQ360" s="757"/>
      <c r="OR360" s="757"/>
      <c r="OS360" s="757"/>
      <c r="OT360" s="757"/>
      <c r="OU360" s="757"/>
      <c r="OV360" s="757"/>
      <c r="OW360" s="761"/>
      <c r="OX360" s="761"/>
      <c r="OY360" s="757"/>
      <c r="OZ360" s="757"/>
      <c r="PA360" s="757"/>
      <c r="PB360" s="757"/>
      <c r="PC360" s="757"/>
      <c r="PD360" s="757"/>
      <c r="PE360" s="757"/>
      <c r="PF360" s="757"/>
      <c r="PG360" s="757"/>
      <c r="PH360" s="757"/>
      <c r="PI360" s="757"/>
      <c r="PJ360" s="757"/>
      <c r="PK360" s="757"/>
      <c r="PL360" s="757"/>
      <c r="PM360" s="757"/>
      <c r="PN360" s="757"/>
      <c r="PO360" s="757"/>
      <c r="PP360" s="757"/>
      <c r="PQ360" s="757"/>
      <c r="PR360" s="757"/>
      <c r="PS360" s="757"/>
      <c r="PT360" s="757"/>
      <c r="PU360" s="757"/>
      <c r="PV360" s="757"/>
      <c r="PW360" s="757"/>
      <c r="PX360" s="757"/>
      <c r="PY360" s="757"/>
      <c r="PZ360" s="757"/>
      <c r="QA360" s="757"/>
      <c r="QB360" s="757"/>
      <c r="QC360" s="757"/>
      <c r="QD360" s="757"/>
      <c r="QE360" s="757"/>
      <c r="QF360" s="757"/>
      <c r="QG360" s="757"/>
      <c r="QH360" s="757"/>
      <c r="QI360" s="757"/>
      <c r="QJ360" s="757"/>
      <c r="QK360" s="757"/>
      <c r="QL360" s="757"/>
      <c r="QM360" s="757"/>
      <c r="QN360" s="757"/>
      <c r="QO360" s="757"/>
      <c r="QP360" s="757"/>
      <c r="QQ360" s="757"/>
      <c r="QR360" s="757"/>
      <c r="QS360" s="757"/>
      <c r="QT360" s="757"/>
      <c r="QU360" s="757"/>
      <c r="QV360" s="757"/>
      <c r="QW360" s="757"/>
      <c r="QX360" s="757"/>
      <c r="QY360" s="757"/>
      <c r="QZ360" s="757"/>
      <c r="RA360" s="757"/>
      <c r="RB360" s="757"/>
      <c r="RC360" s="757"/>
      <c r="RD360" s="757"/>
      <c r="RE360" s="757"/>
      <c r="RF360" s="757"/>
      <c r="RG360" s="757"/>
      <c r="RH360" s="757"/>
      <c r="RI360" s="757"/>
      <c r="RJ360" s="757"/>
      <c r="RK360" s="757"/>
      <c r="RL360" s="757"/>
      <c r="RM360" s="757"/>
      <c r="RN360" s="757"/>
      <c r="RO360" s="757"/>
      <c r="RP360" s="757"/>
      <c r="RQ360" s="757"/>
      <c r="RR360" s="757"/>
      <c r="RS360" s="757"/>
      <c r="RT360" s="757"/>
      <c r="RU360" s="757"/>
      <c r="RV360" s="757"/>
      <c r="RW360" s="757"/>
      <c r="RX360" s="757"/>
      <c r="RY360" s="757"/>
      <c r="RZ360" s="757"/>
      <c r="SA360" s="757"/>
      <c r="SB360" s="757"/>
      <c r="SC360" s="757"/>
      <c r="SD360" s="757"/>
      <c r="SE360" s="757"/>
      <c r="SF360" s="757"/>
      <c r="SG360" s="757"/>
      <c r="SH360" s="757"/>
      <c r="SI360" s="757"/>
      <c r="SJ360" s="757"/>
      <c r="SK360" s="757"/>
      <c r="SL360" s="757"/>
      <c r="SM360" s="757"/>
      <c r="SN360" s="757"/>
      <c r="SO360" s="757"/>
      <c r="SP360" s="757"/>
      <c r="SQ360" s="757"/>
      <c r="SR360" s="757"/>
      <c r="SS360" s="757"/>
      <c r="ST360" s="757"/>
      <c r="SU360" s="757"/>
      <c r="SV360" s="757"/>
      <c r="SW360" s="757"/>
      <c r="SX360" s="757"/>
      <c r="SY360" s="757"/>
      <c r="SZ360" s="757"/>
      <c r="TA360" s="757"/>
      <c r="TB360" s="757"/>
      <c r="TC360" s="757"/>
      <c r="TD360" s="757"/>
      <c r="TE360" s="757"/>
      <c r="TF360" s="757"/>
      <c r="TG360" s="757"/>
      <c r="TH360" s="757"/>
      <c r="TI360" s="757"/>
      <c r="TJ360" s="757"/>
      <c r="TK360" s="757"/>
      <c r="TL360" s="757"/>
      <c r="TM360" s="757"/>
      <c r="TN360" s="757"/>
      <c r="TO360" s="757"/>
      <c r="TP360" s="757"/>
      <c r="TQ360" s="757"/>
      <c r="TR360" s="757"/>
      <c r="TS360" s="757"/>
      <c r="TT360" s="757"/>
      <c r="TU360" s="757"/>
      <c r="TV360" s="757"/>
      <c r="TW360" s="757"/>
      <c r="TX360" s="757"/>
      <c r="TY360" s="757"/>
      <c r="TZ360" s="757"/>
      <c r="UA360" s="757"/>
      <c r="UB360" s="757"/>
      <c r="UC360" s="757"/>
      <c r="UD360" s="757"/>
      <c r="UE360" s="757"/>
      <c r="UF360" s="757"/>
      <c r="UG360" s="757"/>
      <c r="UH360" s="757"/>
      <c r="UI360" s="757"/>
      <c r="UJ360" s="757"/>
      <c r="UK360" s="757"/>
      <c r="UL360" s="757"/>
      <c r="UM360" s="757"/>
      <c r="UN360" s="757"/>
      <c r="UO360" s="757"/>
      <c r="UP360" s="757"/>
      <c r="UQ360" s="757"/>
      <c r="UR360" s="757"/>
      <c r="US360" s="757"/>
      <c r="UT360" s="757"/>
      <c r="UU360" s="757"/>
      <c r="UV360" s="757"/>
      <c r="UW360" s="757"/>
      <c r="UX360" s="757"/>
      <c r="UY360" s="757"/>
      <c r="UZ360" s="757"/>
      <c r="VA360" s="757"/>
      <c r="VB360" s="757"/>
      <c r="VC360" s="757"/>
      <c r="VD360" s="757"/>
      <c r="VE360" s="757"/>
      <c r="VF360" s="757"/>
      <c r="VG360" s="757"/>
      <c r="VH360" s="757"/>
      <c r="VI360" s="757"/>
      <c r="VJ360" s="757"/>
      <c r="VK360" s="757"/>
      <c r="VL360" s="757"/>
      <c r="VM360" s="757"/>
      <c r="VN360" s="757"/>
      <c r="VO360" s="757"/>
      <c r="VP360" s="757"/>
      <c r="VQ360" s="757"/>
      <c r="VR360" s="757"/>
      <c r="VS360" s="757"/>
      <c r="VT360" s="757"/>
      <c r="VU360" s="757"/>
      <c r="VV360" s="757"/>
      <c r="VW360" s="757"/>
      <c r="VX360" s="757"/>
      <c r="VY360" s="757"/>
      <c r="VZ360" s="757"/>
      <c r="WA360" s="757"/>
      <c r="WB360" s="757"/>
      <c r="WC360" s="757"/>
      <c r="WD360" s="757"/>
      <c r="WE360" s="757"/>
      <c r="WF360" s="757"/>
      <c r="WG360" s="757"/>
      <c r="WH360" s="757"/>
      <c r="WI360" s="757"/>
      <c r="WJ360" s="757"/>
      <c r="WK360" s="757"/>
      <c r="WL360" s="757"/>
      <c r="WM360" s="757"/>
      <c r="WN360" s="757"/>
      <c r="WO360" s="757"/>
      <c r="WP360" s="757"/>
      <c r="WQ360" s="757"/>
      <c r="WR360" s="757"/>
      <c r="WS360" s="757"/>
      <c r="WT360" s="757"/>
      <c r="WU360" s="757"/>
      <c r="WV360" s="757"/>
      <c r="WW360" s="757"/>
      <c r="WX360" s="757"/>
      <c r="WY360" s="757"/>
      <c r="WZ360" s="757"/>
      <c r="XA360" s="757"/>
      <c r="XB360" s="757"/>
      <c r="XC360" s="757"/>
      <c r="XD360" s="757"/>
      <c r="XE360" s="757"/>
      <c r="XF360" s="757"/>
      <c r="XG360" s="757"/>
      <c r="XH360" s="757"/>
      <c r="XI360" s="757"/>
      <c r="XJ360" s="757"/>
      <c r="XK360" s="757"/>
      <c r="XL360" s="757"/>
      <c r="XM360" s="757"/>
      <c r="XN360" s="757"/>
      <c r="XO360" s="757"/>
      <c r="XP360" s="757"/>
      <c r="XQ360" s="757"/>
      <c r="XR360" s="757"/>
      <c r="XS360" s="757"/>
      <c r="XT360" s="757"/>
      <c r="XU360" s="757"/>
      <c r="XV360" s="757"/>
      <c r="XW360" s="757"/>
      <c r="XX360" s="757"/>
      <c r="XY360" s="757"/>
      <c r="XZ360" s="757"/>
      <c r="YA360" s="757"/>
      <c r="YB360" s="757"/>
      <c r="YC360" s="757"/>
      <c r="YD360" s="757"/>
      <c r="YE360" s="757"/>
      <c r="YF360" s="757"/>
      <c r="YG360" s="757"/>
      <c r="YH360" s="757"/>
      <c r="YI360" s="757"/>
      <c r="YJ360" s="757"/>
      <c r="YK360" s="757"/>
      <c r="YL360" s="757"/>
      <c r="YM360" s="757"/>
      <c r="YN360" s="757"/>
      <c r="YO360" s="757"/>
      <c r="YP360" s="757"/>
      <c r="YQ360" s="757"/>
      <c r="YR360" s="757"/>
      <c r="YS360" s="757"/>
      <c r="YT360" s="757"/>
      <c r="YU360" s="757"/>
      <c r="YV360" s="757"/>
      <c r="YW360" s="757"/>
      <c r="YX360" s="757"/>
      <c r="YY360" s="757"/>
      <c r="YZ360" s="757"/>
      <c r="ZA360" s="757"/>
      <c r="ZB360" s="757"/>
      <c r="ZC360" s="757"/>
      <c r="ZD360" s="757"/>
      <c r="ZE360" s="757"/>
      <c r="ZF360" s="757"/>
      <c r="ZG360" s="757"/>
      <c r="ZH360" s="757"/>
      <c r="ZI360" s="757"/>
      <c r="ZJ360" s="757"/>
      <c r="ZK360" s="757"/>
      <c r="ZL360" s="757"/>
      <c r="ZM360" s="757"/>
      <c r="ZN360" s="757"/>
      <c r="ZO360" s="757"/>
      <c r="ZP360" s="757"/>
      <c r="ZQ360" s="757"/>
      <c r="ZR360" s="757"/>
      <c r="ZS360" s="757"/>
      <c r="ZT360" s="757"/>
      <c r="ZU360" s="757"/>
      <c r="ZV360" s="757"/>
      <c r="ZW360" s="757"/>
      <c r="ZX360" s="757"/>
      <c r="ZY360" s="757"/>
      <c r="ZZ360" s="757"/>
      <c r="AAA360" s="757"/>
      <c r="AAB360" s="757"/>
      <c r="AAC360" s="757"/>
      <c r="AAD360" s="757"/>
      <c r="AAE360" s="757"/>
      <c r="AAF360" s="757"/>
      <c r="AAG360" s="757"/>
      <c r="AAH360" s="757"/>
      <c r="AAI360" s="757"/>
      <c r="AAJ360" s="757"/>
      <c r="AAK360" s="757"/>
      <c r="AAL360" s="757"/>
      <c r="AAM360" s="757"/>
      <c r="AAN360" s="757"/>
      <c r="AAO360" s="757"/>
      <c r="AAP360" s="757"/>
      <c r="AAQ360" s="757"/>
      <c r="AAR360" s="757"/>
      <c r="AAS360" s="757"/>
      <c r="AAT360" s="757"/>
      <c r="AAU360" s="757"/>
      <c r="AAV360" s="757"/>
      <c r="AAW360" s="757"/>
      <c r="AAX360" s="757"/>
      <c r="AAY360" s="757"/>
      <c r="AAZ360" s="757"/>
      <c r="ABA360" s="757"/>
      <c r="ABB360" s="757"/>
      <c r="ABC360" s="757"/>
      <c r="ABD360" s="757"/>
      <c r="ABE360" s="757"/>
      <c r="ABF360" s="757"/>
      <c r="ABG360" s="757"/>
      <c r="ABH360" s="757"/>
      <c r="ABI360" s="757"/>
      <c r="ABJ360" s="757"/>
      <c r="ABK360" s="757"/>
      <c r="ABL360" s="757"/>
      <c r="ABM360" s="757"/>
      <c r="ABN360" s="757"/>
      <c r="ABO360" s="757"/>
      <c r="ABP360" s="757"/>
      <c r="ABQ360" s="757"/>
      <c r="ABR360" s="757"/>
      <c r="ABS360" s="757"/>
      <c r="ABT360" s="757"/>
      <c r="ABU360" s="757"/>
      <c r="ABV360" s="757"/>
      <c r="ABW360" s="757"/>
      <c r="ABX360" s="757"/>
      <c r="ABY360" s="757"/>
      <c r="ABZ360" s="757"/>
      <c r="ACA360" s="757"/>
      <c r="ACB360" s="757"/>
      <c r="ACC360" s="757"/>
      <c r="ACD360" s="757"/>
      <c r="ACE360" s="757"/>
      <c r="ACF360" s="757"/>
      <c r="ACG360" s="757"/>
      <c r="ACH360" s="757"/>
      <c r="ACI360" s="757"/>
      <c r="ACJ360" s="757"/>
      <c r="ACK360" s="757"/>
      <c r="ACL360" s="757"/>
      <c r="ACM360" s="757"/>
      <c r="ACN360" s="757"/>
      <c r="ACO360" s="757"/>
      <c r="ACP360" s="757"/>
      <c r="ACQ360" s="757"/>
      <c r="ACR360" s="757"/>
      <c r="ACS360" s="757"/>
      <c r="ACT360" s="757"/>
      <c r="ACU360" s="757"/>
      <c r="ACV360" s="757"/>
      <c r="ACW360" s="757"/>
      <c r="ACX360" s="757"/>
      <c r="ACY360" s="757"/>
      <c r="ACZ360" s="757"/>
      <c r="ADA360" s="757"/>
      <c r="ADB360" s="757"/>
      <c r="ADC360" s="757"/>
      <c r="ADD360" s="757"/>
      <c r="ADE360" s="757"/>
      <c r="ADF360" s="757"/>
      <c r="ADG360" s="757"/>
      <c r="ADH360" s="757"/>
      <c r="ADI360" s="757"/>
      <c r="ADJ360" s="757"/>
      <c r="ADK360" s="757"/>
      <c r="ADL360" s="757"/>
      <c r="ADM360" s="757"/>
      <c r="ADN360" s="757"/>
      <c r="ADO360" s="757"/>
      <c r="ADP360" s="757"/>
      <c r="ADQ360" s="757"/>
      <c r="ADR360" s="757"/>
      <c r="ADS360" s="757"/>
      <c r="ADT360" s="757"/>
      <c r="ADU360" s="757"/>
      <c r="ADV360" s="757"/>
      <c r="ADW360" s="757"/>
      <c r="ADX360" s="757"/>
      <c r="ADY360" s="757"/>
      <c r="ADZ360" s="757"/>
      <c r="AEA360" s="757"/>
      <c r="AEB360" s="757"/>
      <c r="AEC360" s="757"/>
      <c r="AED360" s="757"/>
      <c r="AEE360" s="757"/>
      <c r="AEF360" s="757"/>
      <c r="AEG360" s="757"/>
      <c r="AEH360" s="757"/>
      <c r="AEI360" s="757"/>
      <c r="AEJ360" s="757"/>
      <c r="AEK360" s="757"/>
      <c r="AEL360" s="757"/>
      <c r="AEM360" s="757"/>
      <c r="AEN360" s="757"/>
      <c r="AEO360" s="757"/>
      <c r="AEP360" s="757"/>
      <c r="AEQ360" s="757"/>
      <c r="AER360" s="757"/>
      <c r="AES360" s="757"/>
      <c r="AET360" s="757"/>
      <c r="AEU360" s="757"/>
      <c r="AEV360" s="757"/>
      <c r="AEW360" s="757"/>
      <c r="AEX360" s="757"/>
      <c r="AEY360" s="757"/>
      <c r="AEZ360" s="757"/>
      <c r="AFA360" s="757"/>
      <c r="AFB360" s="757"/>
      <c r="AFC360" s="757"/>
      <c r="AFD360" s="757"/>
      <c r="AFE360" s="757"/>
      <c r="AFF360" s="757"/>
      <c r="AFG360" s="757"/>
      <c r="AFH360" s="757"/>
      <c r="AFI360" s="757"/>
      <c r="AFJ360" s="757"/>
      <c r="AFK360" s="757"/>
      <c r="AFL360" s="757"/>
      <c r="AFM360" s="757"/>
      <c r="AFN360" s="757"/>
      <c r="AFO360" s="757"/>
      <c r="AFP360" s="757"/>
      <c r="AFQ360" s="757"/>
      <c r="AFR360" s="757"/>
      <c r="AFS360" s="757"/>
      <c r="AFT360" s="757"/>
    </row>
    <row r="361" spans="1:852" s="762" customFormat="1">
      <c r="A361" s="800" t="s">
        <v>9750</v>
      </c>
      <c r="B361" s="838" t="s">
        <v>10774</v>
      </c>
      <c r="C361" s="840" t="str">
        <f>IF(Severity!F361&gt;=0.5,"YES","NO")</f>
        <v>NO</v>
      </c>
      <c r="D361" s="840" t="str">
        <f>IF(Severity!G361&gt;=0.5,"YES","NO")</f>
        <v>YES</v>
      </c>
      <c r="E361" s="786">
        <v>12</v>
      </c>
      <c r="F361" s="793">
        <v>2</v>
      </c>
      <c r="G361" s="795" t="s">
        <v>10740</v>
      </c>
      <c r="H361" s="793" t="s">
        <v>749</v>
      </c>
      <c r="I361" s="793" t="s">
        <v>455</v>
      </c>
      <c r="J361" s="793">
        <v>12</v>
      </c>
      <c r="K361" s="794" t="s">
        <v>602</v>
      </c>
      <c r="L361" s="786">
        <v>24</v>
      </c>
      <c r="M361" s="786">
        <v>26</v>
      </c>
      <c r="N361" s="793">
        <v>10</v>
      </c>
      <c r="O361" s="794" t="s">
        <v>602</v>
      </c>
      <c r="P361" s="786">
        <v>24</v>
      </c>
      <c r="Q361" s="786">
        <v>28</v>
      </c>
      <c r="R361" s="793">
        <v>50</v>
      </c>
      <c r="S361" s="794" t="s">
        <v>602</v>
      </c>
      <c r="T361" s="786">
        <v>24</v>
      </c>
      <c r="U361" s="786">
        <v>22.74</v>
      </c>
      <c r="V361" s="786">
        <v>3.98</v>
      </c>
      <c r="W361" s="786"/>
      <c r="X361" s="786"/>
      <c r="Y361" s="786"/>
      <c r="Z361" s="786"/>
      <c r="AA361" s="786"/>
      <c r="AB361" s="786"/>
      <c r="AC361" s="786"/>
      <c r="AD361" s="786"/>
      <c r="AE361" s="786"/>
      <c r="AF361" s="786"/>
      <c r="AG361" s="786"/>
      <c r="AH361" s="786"/>
      <c r="AI361" s="793">
        <v>84</v>
      </c>
      <c r="AJ361" s="838">
        <f t="shared" si="88"/>
        <v>72</v>
      </c>
      <c r="AK361" s="793" t="s">
        <v>455</v>
      </c>
      <c r="AL361" s="795" t="s">
        <v>2374</v>
      </c>
      <c r="AM361" s="793" t="s">
        <v>749</v>
      </c>
      <c r="AN361" s="786" t="s">
        <v>455</v>
      </c>
      <c r="AO361" s="786">
        <v>10</v>
      </c>
      <c r="AP361" s="794" t="s">
        <v>602</v>
      </c>
      <c r="AQ361" s="786">
        <v>24</v>
      </c>
      <c r="AR361" s="786">
        <v>33</v>
      </c>
      <c r="AS361" s="786">
        <v>10</v>
      </c>
      <c r="AT361" s="794" t="s">
        <v>602</v>
      </c>
      <c r="AU361" s="794">
        <v>24</v>
      </c>
      <c r="AV361" s="786">
        <v>37</v>
      </c>
      <c r="AW361" s="786">
        <v>50</v>
      </c>
      <c r="AX361" s="786" t="s">
        <v>602</v>
      </c>
      <c r="AY361" s="786">
        <v>24</v>
      </c>
      <c r="AZ361" s="786">
        <v>22.46</v>
      </c>
      <c r="BA361" s="786">
        <v>4.03</v>
      </c>
      <c r="BB361" s="786"/>
      <c r="BC361" s="786"/>
      <c r="BD361" s="786"/>
      <c r="BE361" s="786"/>
      <c r="BF361" s="786"/>
      <c r="BG361" s="786"/>
      <c r="BH361" s="786"/>
      <c r="BI361" s="786"/>
      <c r="BJ361" s="786"/>
      <c r="BK361" s="786"/>
      <c r="BL361" s="786"/>
      <c r="BM361" s="786"/>
      <c r="BN361" s="786">
        <v>87</v>
      </c>
      <c r="BO361" s="831">
        <f t="shared" si="87"/>
        <v>77</v>
      </c>
      <c r="BP361" s="793" t="s">
        <v>455</v>
      </c>
      <c r="BQ361" s="786"/>
      <c r="BR361" s="821" t="s">
        <v>455</v>
      </c>
      <c r="BS361" s="786"/>
      <c r="BT361" s="786"/>
      <c r="BU361" s="786"/>
      <c r="BV361" s="786"/>
      <c r="BW361" s="786"/>
      <c r="BX361" s="786"/>
      <c r="BY361" s="786"/>
      <c r="BZ361" s="786"/>
      <c r="CA361" s="786"/>
      <c r="CB361" s="786"/>
      <c r="CC361" s="786"/>
      <c r="CD361" s="786"/>
      <c r="CE361" s="786"/>
      <c r="CF361" s="786"/>
      <c r="CG361" s="786"/>
      <c r="CH361" s="786"/>
      <c r="CI361" s="786"/>
      <c r="CJ361" s="786"/>
      <c r="CK361" s="786"/>
      <c r="CL361" s="786"/>
      <c r="CM361" s="786"/>
      <c r="CN361" s="786"/>
      <c r="CO361" s="786"/>
      <c r="CP361" s="786"/>
      <c r="CQ361" s="786"/>
      <c r="CR361" s="786"/>
      <c r="CS361" s="786"/>
      <c r="CT361" s="794"/>
      <c r="CU361" s="793"/>
      <c r="CV361" s="786"/>
      <c r="CW361" s="793"/>
      <c r="CX361" s="782"/>
      <c r="CY361" s="786"/>
      <c r="CZ361" s="786"/>
      <c r="DA361" s="786"/>
      <c r="DB361" s="786"/>
      <c r="DC361" s="786"/>
      <c r="DD361" s="786"/>
      <c r="DE361" s="786"/>
      <c r="DF361" s="786"/>
      <c r="DG361" s="786"/>
      <c r="DH361" s="786"/>
      <c r="DI361" s="786"/>
      <c r="DJ361" s="786"/>
      <c r="DK361" s="786"/>
      <c r="DL361" s="786"/>
      <c r="DM361" s="786"/>
      <c r="DN361" s="786"/>
      <c r="DO361" s="786"/>
      <c r="DP361" s="786"/>
      <c r="DQ361" s="786"/>
      <c r="DR361" s="786"/>
      <c r="DS361" s="786"/>
      <c r="DT361" s="786"/>
      <c r="DU361" s="786"/>
      <c r="DV361" s="786"/>
      <c r="DW361" s="786"/>
      <c r="DX361" s="786"/>
      <c r="DY361" s="786"/>
      <c r="DZ361" s="786"/>
      <c r="EA361" s="786"/>
      <c r="EB361" s="793"/>
      <c r="EC361" s="786"/>
      <c r="ED361" s="786"/>
      <c r="EE361" s="786"/>
      <c r="EF361" s="786"/>
      <c r="EG361" s="786"/>
      <c r="EH361" s="786"/>
      <c r="EI361" s="786"/>
      <c r="EJ361" s="786"/>
      <c r="EK361" s="786"/>
      <c r="EL361" s="786"/>
      <c r="EM361" s="786"/>
      <c r="EN361" s="786"/>
      <c r="EO361" s="786"/>
      <c r="EP361" s="786"/>
      <c r="EQ361" s="786"/>
      <c r="ER361" s="786"/>
      <c r="ES361" s="786"/>
      <c r="ET361" s="786"/>
      <c r="EU361" s="786"/>
      <c r="EV361" s="786"/>
      <c r="EW361" s="786"/>
      <c r="EX361" s="786"/>
      <c r="EY361" s="786"/>
      <c r="EZ361" s="786"/>
      <c r="FA361" s="786"/>
      <c r="FB361" s="786"/>
      <c r="FC361" s="786"/>
      <c r="FD361" s="786"/>
      <c r="FE361" s="786"/>
      <c r="FF361" s="786"/>
      <c r="FG361" s="786"/>
      <c r="FH361" s="786"/>
      <c r="FI361" s="786"/>
      <c r="FJ361" s="786"/>
      <c r="FK361" s="786"/>
      <c r="FL361" s="786"/>
      <c r="FM361" s="786"/>
      <c r="FN361" s="786"/>
      <c r="FO361" s="786"/>
      <c r="FP361" s="786"/>
      <c r="FQ361" s="786"/>
      <c r="FR361" s="786"/>
      <c r="FS361" s="786"/>
      <c r="FT361" s="786"/>
      <c r="FU361" s="786"/>
      <c r="FV361" s="786"/>
      <c r="FW361" s="786"/>
      <c r="FX361" s="786"/>
      <c r="FY361" s="786"/>
      <c r="FZ361" s="786"/>
      <c r="GA361" s="786"/>
      <c r="GB361" s="786"/>
      <c r="GC361" s="786"/>
      <c r="GD361" s="786"/>
      <c r="GE361" s="786"/>
      <c r="GF361" s="786"/>
      <c r="GG361" s="786"/>
      <c r="GH361" s="786"/>
      <c r="GI361" s="786"/>
      <c r="GJ361" s="786"/>
      <c r="GK361" s="786"/>
      <c r="GL361" s="786"/>
      <c r="GM361" s="786"/>
      <c r="GN361" s="786"/>
      <c r="GO361" s="786"/>
      <c r="GP361" s="786"/>
      <c r="GQ361" s="786"/>
      <c r="GR361" s="786"/>
      <c r="GS361" s="786"/>
      <c r="GT361" s="786"/>
      <c r="GU361" s="786"/>
      <c r="GV361" s="786"/>
      <c r="GW361" s="786"/>
      <c r="GX361" s="786"/>
      <c r="GY361" s="786"/>
      <c r="GZ361" s="786"/>
      <c r="HA361" s="786"/>
      <c r="HB361" s="786"/>
      <c r="HC361" s="786"/>
      <c r="HD361" s="786"/>
      <c r="HE361" s="786"/>
      <c r="HF361" s="786"/>
      <c r="HG361" s="786"/>
      <c r="HH361" s="786"/>
      <c r="HI361" s="786"/>
      <c r="HJ361" s="786"/>
      <c r="HK361" s="786"/>
      <c r="HL361" s="786"/>
      <c r="HM361" s="786"/>
      <c r="HN361" s="786"/>
      <c r="HO361" s="786"/>
      <c r="HP361" s="786"/>
      <c r="HQ361" s="786"/>
      <c r="HR361" s="786"/>
      <c r="HS361" s="786"/>
      <c r="HT361" s="786"/>
      <c r="HU361" s="786"/>
      <c r="HV361" s="786"/>
      <c r="HW361" s="786"/>
      <c r="HX361" s="786"/>
      <c r="HY361" s="786"/>
      <c r="HZ361" s="786"/>
      <c r="IA361" s="786"/>
      <c r="IB361" s="786"/>
      <c r="IC361" s="786"/>
      <c r="ID361" s="786"/>
      <c r="IE361" s="786"/>
      <c r="IF361" s="786"/>
      <c r="IG361" s="786"/>
      <c r="IH361" s="786"/>
      <c r="II361" s="786"/>
      <c r="IJ361" s="786"/>
      <c r="IK361" s="786"/>
      <c r="IL361" s="786"/>
      <c r="IM361" s="786"/>
      <c r="IN361" s="786"/>
      <c r="IO361" s="786"/>
      <c r="IP361" s="786"/>
      <c r="IQ361" s="786"/>
      <c r="IR361" s="786"/>
      <c r="IS361" s="786"/>
      <c r="IT361" s="786"/>
      <c r="IU361" s="786"/>
      <c r="IV361" s="786"/>
      <c r="IW361" s="786"/>
      <c r="IX361" s="786"/>
      <c r="IY361" s="786"/>
      <c r="IZ361" s="786"/>
      <c r="JA361" s="786"/>
      <c r="JB361" s="786"/>
      <c r="JC361" s="786"/>
      <c r="JD361" s="786"/>
      <c r="JE361" s="786"/>
      <c r="JF361" s="786"/>
      <c r="JG361" s="786"/>
      <c r="JH361" s="786"/>
      <c r="JI361" s="786"/>
      <c r="JJ361" s="786"/>
      <c r="JK361" s="786"/>
      <c r="JL361" s="786"/>
      <c r="JM361" s="786"/>
      <c r="JN361" s="786"/>
      <c r="JO361" s="786"/>
      <c r="JP361" s="786"/>
      <c r="JQ361" s="786"/>
      <c r="JR361" s="786"/>
      <c r="JS361" s="786"/>
      <c r="JT361" s="786"/>
      <c r="JU361" s="786"/>
      <c r="JV361" s="786"/>
      <c r="JW361" s="786"/>
      <c r="JX361" s="786"/>
      <c r="JY361" s="786"/>
      <c r="JZ361" s="786"/>
      <c r="KA361" s="786"/>
      <c r="KB361" s="786"/>
      <c r="KC361" s="786"/>
      <c r="KD361" s="786"/>
      <c r="KE361" s="786"/>
      <c r="KF361" s="786"/>
      <c r="KG361" s="786"/>
      <c r="KH361" s="786"/>
      <c r="KI361" s="786"/>
      <c r="KJ361" s="786"/>
      <c r="KK361" s="786"/>
      <c r="KL361" s="786"/>
      <c r="KM361" s="786"/>
      <c r="KN361" s="786"/>
      <c r="KO361" s="786"/>
      <c r="KP361" s="786"/>
      <c r="KQ361" s="786"/>
      <c r="KR361" s="786"/>
      <c r="KS361" s="786"/>
      <c r="KT361" s="786"/>
      <c r="KU361" s="786"/>
      <c r="KV361" s="786"/>
      <c r="KW361" s="786"/>
      <c r="KX361" s="786"/>
      <c r="KY361" s="786"/>
      <c r="KZ361" s="786"/>
      <c r="LA361" s="786"/>
      <c r="LB361" s="786"/>
      <c r="LC361" s="786"/>
      <c r="LD361" s="786"/>
      <c r="LE361" s="786"/>
      <c r="LF361" s="786"/>
      <c r="LG361" s="786"/>
      <c r="LH361" s="786"/>
      <c r="LI361" s="786"/>
      <c r="LJ361" s="786"/>
      <c r="LK361" s="786"/>
      <c r="LL361" s="786"/>
      <c r="LM361" s="786"/>
      <c r="LN361" s="786"/>
      <c r="LO361" s="786"/>
      <c r="LP361" s="786"/>
      <c r="LQ361" s="786"/>
      <c r="LR361" s="786"/>
      <c r="LS361" s="786"/>
      <c r="LT361" s="786"/>
      <c r="LU361" s="786"/>
      <c r="LV361" s="786"/>
      <c r="LW361" s="786"/>
      <c r="LX361" s="786"/>
      <c r="LY361" s="786"/>
      <c r="LZ361" s="786"/>
      <c r="MA361" s="786"/>
      <c r="MB361" s="786"/>
      <c r="MC361" s="786"/>
      <c r="MD361" s="786"/>
      <c r="ME361" s="786"/>
      <c r="MF361" s="786"/>
      <c r="MG361" s="786"/>
      <c r="MH361" s="786"/>
      <c r="MI361" s="786"/>
      <c r="MJ361" s="786"/>
      <c r="MK361" s="786"/>
      <c r="ML361" s="786"/>
      <c r="MM361" s="786"/>
      <c r="MN361" s="786"/>
      <c r="MO361" s="786"/>
      <c r="MP361" s="786"/>
      <c r="MQ361" s="786"/>
      <c r="MR361" s="786"/>
      <c r="MS361" s="786"/>
      <c r="MT361" s="786"/>
      <c r="MU361" s="786"/>
      <c r="MV361" s="786"/>
      <c r="MW361" s="786"/>
      <c r="MX361" s="786"/>
      <c r="MY361" s="786"/>
      <c r="MZ361" s="786"/>
      <c r="NA361" s="786"/>
      <c r="NB361" s="786"/>
      <c r="NC361" s="786"/>
      <c r="ND361" s="786"/>
      <c r="NE361" s="786"/>
      <c r="NF361" s="786"/>
      <c r="NG361" s="786"/>
      <c r="NH361" s="786"/>
      <c r="NI361" s="786"/>
      <c r="NJ361" s="786"/>
      <c r="NK361" s="786"/>
      <c r="NL361" s="786"/>
      <c r="NM361" s="786"/>
      <c r="NN361" s="786"/>
      <c r="NO361" s="786"/>
      <c r="NP361" s="786"/>
      <c r="NQ361" s="786"/>
      <c r="NR361" s="786"/>
      <c r="NS361" s="786"/>
      <c r="NT361" s="786"/>
      <c r="NU361" s="786"/>
      <c r="NV361" s="786"/>
      <c r="NW361" s="786"/>
      <c r="NX361" s="786"/>
      <c r="NY361" s="786"/>
      <c r="NZ361" s="786"/>
      <c r="OA361" s="786"/>
      <c r="OB361" s="786"/>
      <c r="OC361" s="786"/>
      <c r="OD361" s="786"/>
      <c r="OE361" s="786"/>
      <c r="OF361" s="786"/>
      <c r="OG361" s="786"/>
      <c r="OH361" s="786"/>
      <c r="OI361" s="786"/>
      <c r="OJ361" s="786"/>
      <c r="OK361" s="786"/>
      <c r="OL361" s="786"/>
      <c r="OM361" s="786"/>
      <c r="ON361" s="786"/>
      <c r="OO361" s="786"/>
      <c r="OP361" s="786"/>
      <c r="OQ361" s="786"/>
      <c r="OR361" s="786"/>
      <c r="OS361" s="786"/>
      <c r="OT361" s="786"/>
      <c r="OU361" s="786"/>
      <c r="OV361" s="786"/>
      <c r="OW361" s="791"/>
      <c r="OX361" s="791"/>
      <c r="OY361" s="757"/>
      <c r="OZ361" s="757"/>
      <c r="PA361" s="757"/>
      <c r="PB361" s="757"/>
      <c r="PC361" s="757"/>
      <c r="PD361" s="757"/>
      <c r="PE361" s="757"/>
      <c r="PF361" s="757"/>
      <c r="PG361" s="757"/>
      <c r="PH361" s="757"/>
      <c r="PI361" s="757"/>
      <c r="PJ361" s="757"/>
      <c r="PK361" s="757"/>
      <c r="PL361" s="757"/>
      <c r="PM361" s="757"/>
      <c r="PN361" s="757"/>
      <c r="PO361" s="757"/>
      <c r="PP361" s="757"/>
      <c r="PQ361" s="757"/>
      <c r="PR361" s="757"/>
      <c r="PS361" s="757"/>
      <c r="PT361" s="757"/>
      <c r="PU361" s="757"/>
      <c r="PV361" s="757"/>
      <c r="PW361" s="757"/>
      <c r="PX361" s="757"/>
      <c r="PY361" s="757"/>
      <c r="PZ361" s="757"/>
      <c r="QA361" s="757"/>
      <c r="QB361" s="757"/>
      <c r="QC361" s="757"/>
      <c r="QD361" s="757"/>
      <c r="QE361" s="757"/>
      <c r="QF361" s="757"/>
      <c r="QG361" s="757"/>
      <c r="QH361" s="757"/>
      <c r="QI361" s="757"/>
      <c r="QJ361" s="757"/>
      <c r="QK361" s="757"/>
      <c r="QL361" s="757"/>
      <c r="QM361" s="757"/>
      <c r="QN361" s="757"/>
      <c r="QO361" s="757"/>
      <c r="QP361" s="757"/>
      <c r="QQ361" s="757"/>
      <c r="QR361" s="757"/>
      <c r="QS361" s="757"/>
      <c r="QT361" s="757"/>
      <c r="QU361" s="757"/>
      <c r="QV361" s="757"/>
      <c r="QW361" s="757"/>
      <c r="QX361" s="757"/>
      <c r="QY361" s="757"/>
      <c r="QZ361" s="757"/>
      <c r="RA361" s="757"/>
      <c r="RB361" s="757"/>
      <c r="RC361" s="757"/>
      <c r="RD361" s="757"/>
      <c r="RE361" s="757"/>
      <c r="RF361" s="757"/>
      <c r="RG361" s="757"/>
      <c r="RH361" s="757"/>
      <c r="RI361" s="757"/>
      <c r="RJ361" s="757"/>
      <c r="RK361" s="757"/>
      <c r="RL361" s="757"/>
      <c r="RM361" s="757"/>
      <c r="RN361" s="757"/>
      <c r="RO361" s="757"/>
      <c r="RP361" s="757"/>
      <c r="RQ361" s="757"/>
      <c r="RR361" s="757"/>
      <c r="RS361" s="757"/>
      <c r="RT361" s="757"/>
      <c r="RU361" s="757"/>
      <c r="RV361" s="757"/>
      <c r="RW361" s="757"/>
      <c r="RX361" s="757"/>
      <c r="RY361" s="757"/>
      <c r="RZ361" s="757"/>
      <c r="SA361" s="757"/>
      <c r="SB361" s="757"/>
      <c r="SC361" s="757"/>
      <c r="SD361" s="757"/>
      <c r="SE361" s="757"/>
      <c r="SF361" s="757"/>
      <c r="SG361" s="757"/>
      <c r="SH361" s="757"/>
      <c r="SI361" s="757"/>
      <c r="SJ361" s="757"/>
      <c r="SK361" s="757"/>
      <c r="SL361" s="757"/>
      <c r="SM361" s="757"/>
      <c r="SN361" s="757"/>
      <c r="SO361" s="757"/>
      <c r="SP361" s="757"/>
      <c r="SQ361" s="757"/>
      <c r="SR361" s="757"/>
      <c r="SS361" s="757"/>
      <c r="ST361" s="757"/>
      <c r="SU361" s="757"/>
      <c r="SV361" s="757"/>
      <c r="SW361" s="757"/>
      <c r="SX361" s="757"/>
      <c r="SY361" s="757"/>
      <c r="SZ361" s="757"/>
      <c r="TA361" s="757"/>
      <c r="TB361" s="757"/>
      <c r="TC361" s="757"/>
      <c r="TD361" s="757"/>
      <c r="TE361" s="757"/>
      <c r="TF361" s="757"/>
      <c r="TG361" s="757"/>
      <c r="TH361" s="757"/>
      <c r="TI361" s="757"/>
      <c r="TJ361" s="757"/>
      <c r="TK361" s="757"/>
      <c r="TL361" s="757"/>
      <c r="TM361" s="757"/>
      <c r="TN361" s="757"/>
      <c r="TO361" s="757"/>
      <c r="TP361" s="757"/>
      <c r="TQ361" s="757"/>
      <c r="TR361" s="757"/>
      <c r="TS361" s="757"/>
      <c r="TT361" s="757"/>
      <c r="TU361" s="757"/>
      <c r="TV361" s="757"/>
      <c r="TW361" s="757"/>
      <c r="TX361" s="757"/>
      <c r="TY361" s="757"/>
      <c r="TZ361" s="757"/>
      <c r="UA361" s="757"/>
      <c r="UB361" s="757"/>
      <c r="UC361" s="757"/>
      <c r="UD361" s="757"/>
      <c r="UE361" s="757"/>
      <c r="UF361" s="757"/>
      <c r="UG361" s="757"/>
      <c r="UH361" s="757"/>
      <c r="UI361" s="757"/>
      <c r="UJ361" s="757"/>
      <c r="UK361" s="757"/>
      <c r="UL361" s="757"/>
      <c r="UM361" s="757"/>
      <c r="UN361" s="757"/>
      <c r="UO361" s="757"/>
      <c r="UP361" s="757"/>
      <c r="UQ361" s="757"/>
      <c r="UR361" s="757"/>
      <c r="US361" s="757"/>
      <c r="UT361" s="757"/>
      <c r="UU361" s="757"/>
      <c r="UV361" s="757"/>
      <c r="UW361" s="757"/>
      <c r="UX361" s="757"/>
      <c r="UY361" s="757"/>
      <c r="UZ361" s="757"/>
      <c r="VA361" s="757"/>
      <c r="VB361" s="757"/>
      <c r="VC361" s="757"/>
      <c r="VD361" s="757"/>
      <c r="VE361" s="757"/>
      <c r="VF361" s="757"/>
      <c r="VG361" s="757"/>
      <c r="VH361" s="757"/>
      <c r="VI361" s="757"/>
      <c r="VJ361" s="757"/>
      <c r="VK361" s="757"/>
      <c r="VL361" s="757"/>
      <c r="VM361" s="757"/>
      <c r="VN361" s="757"/>
      <c r="VO361" s="757"/>
      <c r="VP361" s="757"/>
      <c r="VQ361" s="757"/>
      <c r="VR361" s="757"/>
      <c r="VS361" s="757"/>
      <c r="VT361" s="757"/>
      <c r="VU361" s="757"/>
      <c r="VV361" s="757"/>
      <c r="VW361" s="757"/>
      <c r="VX361" s="757"/>
      <c r="VY361" s="757"/>
      <c r="VZ361" s="757"/>
      <c r="WA361" s="757"/>
      <c r="WB361" s="757"/>
      <c r="WC361" s="757"/>
      <c r="WD361" s="757"/>
      <c r="WE361" s="757"/>
      <c r="WF361" s="757"/>
      <c r="WG361" s="757"/>
      <c r="WH361" s="757"/>
      <c r="WI361" s="757"/>
      <c r="WJ361" s="757"/>
      <c r="WK361" s="757"/>
      <c r="WL361" s="757"/>
      <c r="WM361" s="757"/>
      <c r="WN361" s="757"/>
      <c r="WO361" s="757"/>
      <c r="WP361" s="757"/>
      <c r="WQ361" s="757"/>
      <c r="WR361" s="757"/>
      <c r="WS361" s="757"/>
      <c r="WT361" s="757"/>
      <c r="WU361" s="757"/>
      <c r="WV361" s="757"/>
      <c r="WW361" s="757"/>
      <c r="WX361" s="757"/>
      <c r="WY361" s="757"/>
      <c r="WZ361" s="757"/>
      <c r="XA361" s="757"/>
      <c r="XB361" s="757"/>
      <c r="XC361" s="757"/>
      <c r="XD361" s="757"/>
      <c r="XE361" s="757"/>
      <c r="XF361" s="757"/>
      <c r="XG361" s="757"/>
      <c r="XH361" s="757"/>
      <c r="XI361" s="757"/>
      <c r="XJ361" s="757"/>
      <c r="XK361" s="757"/>
      <c r="XL361" s="757"/>
      <c r="XM361" s="757"/>
      <c r="XN361" s="757"/>
      <c r="XO361" s="757"/>
      <c r="XP361" s="757"/>
      <c r="XQ361" s="757"/>
      <c r="XR361" s="757"/>
      <c r="XS361" s="757"/>
      <c r="XT361" s="757"/>
      <c r="XU361" s="757"/>
      <c r="XV361" s="757"/>
      <c r="XW361" s="757"/>
      <c r="XX361" s="757"/>
      <c r="XY361" s="757"/>
      <c r="XZ361" s="757"/>
      <c r="YA361" s="757"/>
      <c r="YB361" s="757"/>
      <c r="YC361" s="757"/>
      <c r="YD361" s="757"/>
      <c r="YE361" s="757"/>
      <c r="YF361" s="757"/>
      <c r="YG361" s="757"/>
      <c r="YH361" s="757"/>
      <c r="YI361" s="757"/>
      <c r="YJ361" s="757"/>
      <c r="YK361" s="757"/>
      <c r="YL361" s="757"/>
      <c r="YM361" s="757"/>
      <c r="YN361" s="757"/>
      <c r="YO361" s="757"/>
      <c r="YP361" s="757"/>
      <c r="YQ361" s="757"/>
      <c r="YR361" s="757"/>
      <c r="YS361" s="757"/>
      <c r="YT361" s="757"/>
      <c r="YU361" s="757"/>
      <c r="YV361" s="757"/>
      <c r="YW361" s="757"/>
      <c r="YX361" s="757"/>
      <c r="YY361" s="757"/>
      <c r="YZ361" s="757"/>
      <c r="ZA361" s="757"/>
      <c r="ZB361" s="757"/>
      <c r="ZC361" s="757"/>
      <c r="ZD361" s="757"/>
      <c r="ZE361" s="757"/>
      <c r="ZF361" s="757"/>
      <c r="ZG361" s="757"/>
      <c r="ZH361" s="757"/>
      <c r="ZI361" s="757"/>
      <c r="ZJ361" s="757"/>
      <c r="ZK361" s="757"/>
      <c r="ZL361" s="757"/>
      <c r="ZM361" s="757"/>
      <c r="ZN361" s="757"/>
      <c r="ZO361" s="757"/>
      <c r="ZP361" s="757"/>
      <c r="ZQ361" s="757"/>
      <c r="ZR361" s="757"/>
      <c r="ZS361" s="757"/>
      <c r="ZT361" s="757"/>
      <c r="ZU361" s="757"/>
      <c r="ZV361" s="757"/>
      <c r="ZW361" s="757"/>
      <c r="ZX361" s="757"/>
      <c r="ZY361" s="757"/>
      <c r="ZZ361" s="757"/>
      <c r="AAA361" s="757"/>
      <c r="AAB361" s="757"/>
      <c r="AAC361" s="757"/>
      <c r="AAD361" s="757"/>
      <c r="AAE361" s="757"/>
      <c r="AAF361" s="757"/>
      <c r="AAG361" s="757"/>
      <c r="AAH361" s="757"/>
      <c r="AAI361" s="757"/>
      <c r="AAJ361" s="757"/>
      <c r="AAK361" s="757"/>
      <c r="AAL361" s="757"/>
      <c r="AAM361" s="757"/>
      <c r="AAN361" s="757"/>
      <c r="AAO361" s="757"/>
      <c r="AAP361" s="757"/>
      <c r="AAQ361" s="757"/>
      <c r="AAR361" s="757"/>
      <c r="AAS361" s="757"/>
      <c r="AAT361" s="757"/>
      <c r="AAU361" s="757"/>
      <c r="AAV361" s="757"/>
      <c r="AAW361" s="757"/>
      <c r="AAX361" s="757"/>
      <c r="AAY361" s="757"/>
      <c r="AAZ361" s="757"/>
      <c r="ABA361" s="757"/>
      <c r="ABB361" s="757"/>
      <c r="ABC361" s="757"/>
      <c r="ABD361" s="757"/>
      <c r="ABE361" s="757"/>
      <c r="ABF361" s="757"/>
      <c r="ABG361" s="757"/>
      <c r="ABH361" s="757"/>
      <c r="ABI361" s="757"/>
      <c r="ABJ361" s="757"/>
      <c r="ABK361" s="757"/>
      <c r="ABL361" s="757"/>
      <c r="ABM361" s="757"/>
      <c r="ABN361" s="757"/>
      <c r="ABO361" s="757"/>
      <c r="ABP361" s="757"/>
      <c r="ABQ361" s="757"/>
      <c r="ABR361" s="757"/>
      <c r="ABS361" s="757"/>
      <c r="ABT361" s="757"/>
      <c r="ABU361" s="757"/>
      <c r="ABV361" s="757"/>
      <c r="ABW361" s="757"/>
      <c r="ABX361" s="757"/>
      <c r="ABY361" s="757"/>
      <c r="ABZ361" s="757"/>
      <c r="ACA361" s="757"/>
      <c r="ACB361" s="757"/>
      <c r="ACC361" s="757"/>
      <c r="ACD361" s="757"/>
      <c r="ACE361" s="757"/>
      <c r="ACF361" s="757"/>
      <c r="ACG361" s="757"/>
      <c r="ACH361" s="757"/>
      <c r="ACI361" s="757"/>
      <c r="ACJ361" s="757"/>
      <c r="ACK361" s="757"/>
      <c r="ACL361" s="757"/>
      <c r="ACM361" s="757"/>
      <c r="ACN361" s="757"/>
      <c r="ACO361" s="757"/>
      <c r="ACP361" s="757"/>
      <c r="ACQ361" s="757"/>
      <c r="ACR361" s="757"/>
      <c r="ACS361" s="757"/>
      <c r="ACT361" s="757"/>
      <c r="ACU361" s="757"/>
      <c r="ACV361" s="757"/>
      <c r="ACW361" s="757"/>
      <c r="ACX361" s="757"/>
      <c r="ACY361" s="757"/>
      <c r="ACZ361" s="757"/>
      <c r="ADA361" s="757"/>
      <c r="ADB361" s="757"/>
      <c r="ADC361" s="757"/>
      <c r="ADD361" s="757"/>
      <c r="ADE361" s="757"/>
      <c r="ADF361" s="757"/>
      <c r="ADG361" s="757"/>
      <c r="ADH361" s="757"/>
      <c r="ADI361" s="757"/>
      <c r="ADJ361" s="757"/>
      <c r="ADK361" s="757"/>
      <c r="ADL361" s="757"/>
      <c r="ADM361" s="757"/>
      <c r="ADN361" s="757"/>
      <c r="ADO361" s="757"/>
      <c r="ADP361" s="757"/>
      <c r="ADQ361" s="757"/>
      <c r="ADR361" s="757"/>
      <c r="ADS361" s="757"/>
      <c r="ADT361" s="757"/>
      <c r="ADU361" s="757"/>
      <c r="ADV361" s="757"/>
      <c r="ADW361" s="757"/>
      <c r="ADX361" s="757"/>
      <c r="ADY361" s="757"/>
      <c r="ADZ361" s="757"/>
      <c r="AEA361" s="757"/>
      <c r="AEB361" s="757"/>
      <c r="AEC361" s="757"/>
      <c r="AED361" s="757"/>
      <c r="AEE361" s="757"/>
      <c r="AEF361" s="757"/>
      <c r="AEG361" s="757"/>
      <c r="AEH361" s="757"/>
      <c r="AEI361" s="757"/>
      <c r="AEJ361" s="757"/>
      <c r="AEK361" s="757"/>
      <c r="AEL361" s="757"/>
      <c r="AEM361" s="757"/>
      <c r="AEN361" s="757"/>
      <c r="AEO361" s="757"/>
      <c r="AEP361" s="757"/>
      <c r="AEQ361" s="757"/>
      <c r="AER361" s="757"/>
      <c r="AES361" s="757"/>
      <c r="AET361" s="757"/>
      <c r="AEU361" s="757"/>
      <c r="AEV361" s="757"/>
      <c r="AEW361" s="757"/>
      <c r="AEX361" s="757"/>
      <c r="AEY361" s="757"/>
      <c r="AEZ361" s="757"/>
      <c r="AFA361" s="757"/>
      <c r="AFB361" s="757"/>
      <c r="AFC361" s="757"/>
      <c r="AFD361" s="757"/>
      <c r="AFE361" s="757"/>
      <c r="AFF361" s="757"/>
      <c r="AFG361" s="757"/>
      <c r="AFH361" s="757"/>
      <c r="AFI361" s="757"/>
      <c r="AFJ361" s="757"/>
      <c r="AFK361" s="757"/>
      <c r="AFL361" s="757"/>
      <c r="AFM361" s="757"/>
      <c r="AFN361" s="757"/>
      <c r="AFO361" s="757"/>
      <c r="AFP361" s="757"/>
      <c r="AFQ361" s="757"/>
      <c r="AFR361" s="757"/>
      <c r="AFS361" s="757"/>
      <c r="AFT361" s="757"/>
    </row>
    <row r="362" spans="1:852" s="786" customFormat="1">
      <c r="A362" s="800" t="s">
        <v>9785</v>
      </c>
      <c r="B362" s="838" t="s">
        <v>10774</v>
      </c>
      <c r="C362" s="840" t="str">
        <f>IF(Severity!F362&gt;=0.5,"YES","NO")</f>
        <v>YES</v>
      </c>
      <c r="D362" s="840" t="str">
        <f>IF(Severity!G362&gt;=0.5,"YES","NO")</f>
        <v>NO</v>
      </c>
      <c r="E362" s="786">
        <v>10</v>
      </c>
      <c r="F362" s="793">
        <v>2</v>
      </c>
      <c r="G362" s="795" t="s">
        <v>2902</v>
      </c>
      <c r="H362" s="793" t="s">
        <v>749</v>
      </c>
      <c r="I362" s="793" t="s">
        <v>455</v>
      </c>
      <c r="J362" s="793">
        <v>8</v>
      </c>
      <c r="K362" s="831" t="s">
        <v>455</v>
      </c>
      <c r="N362" s="793"/>
      <c r="O362" s="831" t="s">
        <v>455</v>
      </c>
      <c r="R362" s="793"/>
      <c r="S362" s="794" t="s">
        <v>908</v>
      </c>
      <c r="T362" s="793">
        <v>21</v>
      </c>
      <c r="U362" s="786">
        <v>32.04</v>
      </c>
      <c r="V362" s="786">
        <v>9.68</v>
      </c>
      <c r="W362" s="821"/>
      <c r="Y362" s="786">
        <v>23.28</v>
      </c>
      <c r="Z362" s="786">
        <v>13.24</v>
      </c>
      <c r="AI362" s="793">
        <v>71</v>
      </c>
      <c r="AJ362" s="838">
        <f t="shared" si="88"/>
        <v>63</v>
      </c>
      <c r="AK362" s="801" t="s">
        <v>455</v>
      </c>
      <c r="AL362" s="795" t="s">
        <v>2374</v>
      </c>
      <c r="AM362" s="793" t="s">
        <v>749</v>
      </c>
      <c r="AN362" s="786" t="s">
        <v>455</v>
      </c>
      <c r="AO362" s="786">
        <v>9</v>
      </c>
      <c r="AP362" s="838" t="s">
        <v>455</v>
      </c>
      <c r="AT362" s="838" t="s">
        <v>455</v>
      </c>
      <c r="AU362" s="794"/>
      <c r="AX362" s="794" t="s">
        <v>908</v>
      </c>
      <c r="AY362" s="794">
        <v>21</v>
      </c>
      <c r="AZ362" s="786">
        <v>29.81</v>
      </c>
      <c r="BA362" s="786">
        <v>8.14</v>
      </c>
      <c r="BD362" s="786">
        <v>22.16</v>
      </c>
      <c r="BE362" s="786">
        <v>12.74</v>
      </c>
      <c r="BN362" s="794">
        <v>70</v>
      </c>
      <c r="BO362" s="831">
        <f t="shared" si="87"/>
        <v>61</v>
      </c>
      <c r="BP362" s="793" t="s">
        <v>455</v>
      </c>
      <c r="BR362" s="821" t="s">
        <v>455</v>
      </c>
      <c r="CT362" s="794"/>
      <c r="CU362" s="793"/>
      <c r="CW362" s="793"/>
      <c r="CX362" s="782"/>
      <c r="EB362" s="793"/>
      <c r="OW362" s="791"/>
      <c r="OX362" s="791"/>
    </row>
    <row r="363" spans="1:852" s="786" customFormat="1">
      <c r="A363" s="800" t="s">
        <v>6551</v>
      </c>
      <c r="B363" s="838" t="s">
        <v>10774</v>
      </c>
      <c r="C363" s="840" t="str">
        <f>IF(Severity!F363&gt;=0.5,"YES","NO")</f>
        <v>NO</v>
      </c>
      <c r="D363" s="840" t="str">
        <f>IF(Severity!G363&gt;=0.5,"YES","NO")</f>
        <v>YES</v>
      </c>
      <c r="E363" s="786">
        <v>15</v>
      </c>
      <c r="F363" s="793">
        <v>2</v>
      </c>
      <c r="G363" s="795" t="s">
        <v>3762</v>
      </c>
      <c r="H363" s="793" t="s">
        <v>749</v>
      </c>
      <c r="I363" s="793" t="s">
        <v>455</v>
      </c>
      <c r="J363" s="793">
        <v>4</v>
      </c>
      <c r="K363" s="831" t="s">
        <v>455</v>
      </c>
      <c r="L363" s="793"/>
      <c r="N363" s="793"/>
      <c r="O363" s="838" t="s">
        <v>455</v>
      </c>
      <c r="R363" s="793"/>
      <c r="S363" s="794" t="s">
        <v>602</v>
      </c>
      <c r="T363" s="786">
        <v>17</v>
      </c>
      <c r="W363" s="786">
        <v>20.38</v>
      </c>
      <c r="X363" s="786">
        <v>4.63</v>
      </c>
      <c r="AA363" s="786">
        <v>6.43</v>
      </c>
      <c r="AB363" s="786">
        <v>6.95</v>
      </c>
      <c r="AI363" s="793">
        <v>25</v>
      </c>
      <c r="AJ363" s="838">
        <f t="shared" si="88"/>
        <v>21</v>
      </c>
      <c r="AK363" s="794">
        <v>21</v>
      </c>
      <c r="AL363" s="795" t="s">
        <v>3425</v>
      </c>
      <c r="AM363" s="793" t="s">
        <v>749</v>
      </c>
      <c r="AN363" s="786" t="s">
        <v>455</v>
      </c>
      <c r="AO363" s="786">
        <v>2</v>
      </c>
      <c r="AP363" s="838" t="s">
        <v>455</v>
      </c>
      <c r="AQ363" s="794"/>
      <c r="AT363" s="838" t="s">
        <v>455</v>
      </c>
      <c r="AU363" s="794"/>
      <c r="AX363" s="794" t="s">
        <v>602</v>
      </c>
      <c r="AY363" s="786">
        <v>17</v>
      </c>
      <c r="BB363" s="786">
        <v>19.05</v>
      </c>
      <c r="BC363" s="786">
        <v>4.3099999999999996</v>
      </c>
      <c r="BF363" s="786">
        <v>9.33</v>
      </c>
      <c r="BG363" s="786">
        <v>7.21</v>
      </c>
      <c r="BN363" s="794">
        <v>23</v>
      </c>
      <c r="BO363" s="831">
        <f t="shared" si="87"/>
        <v>21</v>
      </c>
      <c r="BP363" s="793">
        <v>21</v>
      </c>
      <c r="BR363" s="821" t="s">
        <v>455</v>
      </c>
      <c r="CT363" s="794"/>
      <c r="CU363" s="793"/>
      <c r="CW363" s="793"/>
      <c r="CX363" s="782"/>
      <c r="EB363" s="793"/>
      <c r="OW363" s="791"/>
      <c r="OX363" s="791"/>
    </row>
    <row r="364" spans="1:852" s="786" customFormat="1">
      <c r="A364" s="800" t="s">
        <v>9574</v>
      </c>
      <c r="B364" s="838" t="s">
        <v>10784</v>
      </c>
      <c r="C364" s="840" t="str">
        <f>IF(Severity!F364&gt;=0.5,"YES","NO")</f>
        <v>YES</v>
      </c>
      <c r="D364" s="840" t="str">
        <f>IF(Severity!G364&gt;=0.5,"YES","NO")</f>
        <v>NO</v>
      </c>
      <c r="E364" s="786">
        <v>12</v>
      </c>
      <c r="F364" s="793">
        <v>2</v>
      </c>
      <c r="G364" s="795" t="s">
        <v>9575</v>
      </c>
      <c r="H364" s="793" t="s">
        <v>749</v>
      </c>
      <c r="I364" s="793">
        <v>1</v>
      </c>
      <c r="J364" s="793">
        <v>12</v>
      </c>
      <c r="K364" s="793" t="s">
        <v>237</v>
      </c>
      <c r="L364" s="793">
        <v>10</v>
      </c>
      <c r="M364" s="786">
        <v>27</v>
      </c>
      <c r="N364" s="793">
        <v>12</v>
      </c>
      <c r="O364" s="793" t="s">
        <v>237</v>
      </c>
      <c r="P364" s="793">
        <v>10</v>
      </c>
      <c r="Q364" s="786">
        <v>30</v>
      </c>
      <c r="R364" s="804">
        <v>50</v>
      </c>
      <c r="S364" s="804" t="s">
        <v>237</v>
      </c>
      <c r="T364" s="804">
        <v>10</v>
      </c>
      <c r="W364" s="786">
        <v>28.2</v>
      </c>
      <c r="X364" s="804">
        <v>5.0999999999999996</v>
      </c>
      <c r="AA364" s="786">
        <v>12.5</v>
      </c>
      <c r="AB364" s="786">
        <v>9.1</v>
      </c>
      <c r="AG364" s="786">
        <v>-15.7</v>
      </c>
      <c r="AH364" s="786">
        <v>8.8000000000000007</v>
      </c>
      <c r="AI364" s="793">
        <v>52</v>
      </c>
      <c r="AJ364" s="838">
        <f t="shared" si="88"/>
        <v>40</v>
      </c>
      <c r="AK364" s="794">
        <v>48</v>
      </c>
      <c r="AL364" s="795" t="s">
        <v>403</v>
      </c>
      <c r="AM364" s="793" t="s">
        <v>749</v>
      </c>
      <c r="AN364" s="786">
        <v>2</v>
      </c>
      <c r="AO364" s="786">
        <v>7</v>
      </c>
      <c r="AP364" s="794" t="s">
        <v>237</v>
      </c>
      <c r="AQ364" s="794">
        <v>10</v>
      </c>
      <c r="AR364" s="786">
        <v>27</v>
      </c>
      <c r="AS364" s="786">
        <v>12</v>
      </c>
      <c r="AT364" s="794" t="s">
        <v>237</v>
      </c>
      <c r="AU364" s="794">
        <v>10</v>
      </c>
      <c r="AV364" s="786">
        <v>31</v>
      </c>
      <c r="AW364" s="786">
        <v>50</v>
      </c>
      <c r="AX364" s="794" t="s">
        <v>237</v>
      </c>
      <c r="AY364" s="794">
        <v>10</v>
      </c>
      <c r="BB364" s="786">
        <v>27.1</v>
      </c>
      <c r="BC364" s="786">
        <v>4.9000000000000004</v>
      </c>
      <c r="BF364" s="786">
        <v>12.8</v>
      </c>
      <c r="BG364" s="786">
        <v>8.4</v>
      </c>
      <c r="BL364" s="786">
        <v>-14.3</v>
      </c>
      <c r="BM364" s="786">
        <v>8.3000000000000007</v>
      </c>
      <c r="BN364" s="794">
        <v>53</v>
      </c>
      <c r="BO364" s="831">
        <f t="shared" si="87"/>
        <v>46</v>
      </c>
      <c r="BP364" s="793">
        <v>51</v>
      </c>
      <c r="BR364" s="821" t="s">
        <v>455</v>
      </c>
      <c r="CT364" s="794"/>
      <c r="CU364" s="793"/>
      <c r="CW364" s="793"/>
      <c r="CX364" s="782"/>
      <c r="EB364" s="793"/>
      <c r="OW364" s="791"/>
      <c r="OX364" s="791"/>
    </row>
    <row r="365" spans="1:852" s="64" customFormat="1">
      <c r="A365" s="267" t="s">
        <v>1598</v>
      </c>
      <c r="B365" s="267" t="s">
        <v>10786</v>
      </c>
      <c r="C365" s="840" t="str">
        <f>IF(Severity!F365&gt;=0.5,"YES","NO")</f>
        <v>NO</v>
      </c>
      <c r="D365" s="840" t="str">
        <f>IF(Severity!G365&gt;=0.5,"YES","NO")</f>
        <v>YES</v>
      </c>
      <c r="E365" s="208">
        <v>8</v>
      </c>
      <c r="F365" s="208">
        <v>2</v>
      </c>
      <c r="G365" s="90" t="s">
        <v>335</v>
      </c>
      <c r="H365" s="270" t="s">
        <v>455</v>
      </c>
      <c r="I365" s="412">
        <v>6</v>
      </c>
      <c r="J365" s="270">
        <v>13</v>
      </c>
      <c r="K365" s="270" t="s">
        <v>602</v>
      </c>
      <c r="L365" s="212">
        <v>17</v>
      </c>
      <c r="M365" s="212">
        <v>20</v>
      </c>
      <c r="N365" s="90">
        <v>7</v>
      </c>
      <c r="O365" s="270" t="s">
        <v>602</v>
      </c>
      <c r="P365" s="212">
        <v>17</v>
      </c>
      <c r="Q365" s="212">
        <v>29</v>
      </c>
      <c r="R365" s="212">
        <v>50</v>
      </c>
      <c r="S365" s="270" t="s">
        <v>602</v>
      </c>
      <c r="T365" s="270">
        <v>17</v>
      </c>
      <c r="U365" s="113">
        <v>21.6</v>
      </c>
      <c r="V365" s="113">
        <v>3.9</v>
      </c>
      <c r="W365" s="113"/>
      <c r="X365" s="113"/>
      <c r="Y365" s="113">
        <v>11.6</v>
      </c>
      <c r="Z365" s="113">
        <v>7.6</v>
      </c>
      <c r="AA365" s="113"/>
      <c r="AB365" s="113"/>
      <c r="AC365" s="113"/>
      <c r="AD365" s="113"/>
      <c r="AE365" s="114">
        <v>-10</v>
      </c>
      <c r="AF365" s="113">
        <v>6.7</v>
      </c>
      <c r="AG365" s="113"/>
      <c r="AH365" s="113"/>
      <c r="AI365" s="267">
        <v>62</v>
      </c>
      <c r="AJ365" s="267">
        <f>AI365-J365</f>
        <v>49</v>
      </c>
      <c r="AK365" s="267" t="s">
        <v>455</v>
      </c>
      <c r="AL365" s="270" t="s">
        <v>360</v>
      </c>
      <c r="AM365" s="270" t="s">
        <v>455</v>
      </c>
      <c r="AN365" s="270">
        <v>27</v>
      </c>
      <c r="AO365" s="270">
        <v>34</v>
      </c>
      <c r="AP365" s="270" t="s">
        <v>602</v>
      </c>
      <c r="AQ365" s="212">
        <v>17</v>
      </c>
      <c r="AR365" s="212">
        <v>14</v>
      </c>
      <c r="AS365" s="212">
        <v>7</v>
      </c>
      <c r="AT365" s="270" t="s">
        <v>602</v>
      </c>
      <c r="AU365" s="212">
        <v>17</v>
      </c>
      <c r="AV365" s="212">
        <v>19</v>
      </c>
      <c r="AW365" s="212">
        <v>50</v>
      </c>
      <c r="AX365" s="267" t="s">
        <v>602</v>
      </c>
      <c r="AY365" s="267">
        <v>17</v>
      </c>
      <c r="AZ365" s="114">
        <v>21.3</v>
      </c>
      <c r="BA365" s="114">
        <v>3.8</v>
      </c>
      <c r="BB365" s="114"/>
      <c r="BC365" s="114"/>
      <c r="BD365" s="114">
        <v>12.2</v>
      </c>
      <c r="BE365" s="114">
        <v>7.9</v>
      </c>
      <c r="BF365" s="114"/>
      <c r="BG365" s="114"/>
      <c r="BH365" s="114"/>
      <c r="BI365" s="114"/>
      <c r="BJ365" s="114">
        <v>-9.1</v>
      </c>
      <c r="BK365" s="114">
        <v>8</v>
      </c>
      <c r="BL365" s="114"/>
      <c r="BM365" s="114"/>
      <c r="BN365" s="270">
        <v>62</v>
      </c>
      <c r="BO365" s="270">
        <f>BN365-AO365</f>
        <v>28</v>
      </c>
      <c r="BP365" s="270" t="s">
        <v>455</v>
      </c>
      <c r="BQ365" s="90"/>
      <c r="BR365" s="270" t="s">
        <v>455</v>
      </c>
      <c r="BS365" s="212"/>
      <c r="BT365" s="212"/>
      <c r="BU365" s="212"/>
      <c r="BV365" s="212"/>
      <c r="BW365" s="212"/>
      <c r="BX365" s="212"/>
      <c r="BY365" s="212"/>
      <c r="BZ365" s="212"/>
      <c r="CA365" s="212"/>
      <c r="CB365" s="212"/>
      <c r="CC365" s="212"/>
      <c r="CD365" s="212"/>
      <c r="CE365" s="114"/>
      <c r="CF365" s="114"/>
      <c r="CG365" s="114"/>
      <c r="CH365" s="114"/>
      <c r="CI365" s="114"/>
      <c r="CJ365" s="114"/>
      <c r="CK365" s="114"/>
      <c r="CL365" s="114"/>
      <c r="CM365" s="114"/>
      <c r="CN365" s="114"/>
      <c r="CO365" s="114"/>
      <c r="CP365" s="114"/>
      <c r="CQ365" s="114"/>
      <c r="CR365" s="114"/>
      <c r="CS365" s="212"/>
      <c r="CT365" s="212"/>
      <c r="CU365" s="212"/>
      <c r="CV365" s="90"/>
      <c r="CW365" s="270" t="s">
        <v>455</v>
      </c>
      <c r="CX365" s="90"/>
      <c r="CY365" s="212"/>
      <c r="CZ365" s="212"/>
      <c r="DA365" s="212"/>
      <c r="DB365" s="212"/>
      <c r="DC365" s="212"/>
      <c r="DD365" s="212"/>
      <c r="DE365" s="212"/>
      <c r="DF365" s="212"/>
      <c r="DG365" s="212"/>
      <c r="DH365" s="212"/>
      <c r="DI365" s="212"/>
      <c r="DJ365" s="113"/>
      <c r="DK365" s="113"/>
      <c r="DL365" s="113"/>
      <c r="DM365" s="113"/>
      <c r="DN365" s="113"/>
      <c r="DO365" s="113"/>
      <c r="DP365" s="113"/>
      <c r="DQ365" s="113"/>
      <c r="DR365" s="113"/>
      <c r="DS365" s="113"/>
      <c r="DT365" s="113"/>
      <c r="DU365" s="113"/>
      <c r="DV365" s="113"/>
      <c r="DW365" s="113"/>
      <c r="DX365" s="212"/>
      <c r="DY365" s="212"/>
      <c r="DZ365" s="212"/>
      <c r="EA365" s="212"/>
      <c r="EB365" s="270" t="s">
        <v>455</v>
      </c>
      <c r="EC365" s="212"/>
      <c r="ED365" s="212"/>
      <c r="EE365" s="212"/>
      <c r="EF365" s="212"/>
      <c r="EG365" s="212"/>
      <c r="EH365" s="212"/>
      <c r="EI365" s="212"/>
      <c r="EJ365" s="212"/>
      <c r="EK365" s="212"/>
      <c r="EL365" s="212"/>
      <c r="EM365" s="212"/>
      <c r="EN365" s="212"/>
      <c r="EO365" s="113"/>
      <c r="EP365" s="113"/>
      <c r="EQ365" s="113"/>
      <c r="ER365" s="113"/>
      <c r="ES365" s="113"/>
      <c r="ET365" s="113"/>
      <c r="EU365" s="113"/>
      <c r="EV365" s="113"/>
      <c r="EW365" s="113"/>
      <c r="EX365" s="113"/>
      <c r="EY365" s="113"/>
      <c r="EZ365" s="113"/>
      <c r="FA365" s="113"/>
      <c r="FB365" s="113"/>
      <c r="FC365" s="212"/>
      <c r="FD365" s="212"/>
      <c r="FE365" s="212"/>
      <c r="FF365" s="270" t="s">
        <v>455</v>
      </c>
      <c r="FG365" s="267"/>
      <c r="FH365" s="212"/>
      <c r="FI365" s="212"/>
      <c r="FJ365" s="212"/>
      <c r="FK365" s="212"/>
      <c r="FL365" s="212"/>
      <c r="FM365" s="212"/>
      <c r="FN365" s="212"/>
      <c r="FO365" s="212"/>
      <c r="FP365" s="212"/>
      <c r="FQ365" s="212"/>
      <c r="FR365" s="212"/>
      <c r="FS365" s="212"/>
      <c r="FT365" s="212"/>
      <c r="FU365" s="212"/>
      <c r="FV365" s="212"/>
      <c r="FW365" s="212"/>
      <c r="FX365" s="212"/>
      <c r="FY365" s="212"/>
      <c r="FZ365" s="212"/>
      <c r="GA365" s="212"/>
      <c r="GB365" s="212"/>
      <c r="GC365" s="212"/>
      <c r="GD365" s="212"/>
      <c r="GE365" s="212"/>
      <c r="GF365" s="212"/>
      <c r="GG365" s="212"/>
      <c r="GH365" s="212"/>
      <c r="GI365" s="212"/>
      <c r="GJ365" s="212"/>
      <c r="GK365" s="212"/>
      <c r="GL365" s="212"/>
      <c r="GM365" s="212"/>
      <c r="GN365" s="212"/>
      <c r="GO365" s="212"/>
      <c r="GP365" s="212"/>
      <c r="GQ365" s="212"/>
      <c r="GR365" s="212"/>
      <c r="GS365" s="212"/>
      <c r="GT365" s="212"/>
      <c r="GU365" s="212"/>
      <c r="GV365" s="212"/>
      <c r="GW365" s="212"/>
      <c r="GX365" s="212"/>
      <c r="GY365" s="212"/>
      <c r="GZ365" s="212"/>
      <c r="HA365" s="212"/>
      <c r="HB365" s="212"/>
      <c r="HC365" s="212"/>
      <c r="HD365" s="270" t="s">
        <v>455</v>
      </c>
      <c r="HE365" s="212"/>
      <c r="HF365" s="212"/>
      <c r="HG365" s="267"/>
      <c r="HH365" s="212"/>
      <c r="HI365" s="212"/>
      <c r="HJ365" s="212"/>
      <c r="HK365" s="212"/>
      <c r="HL365" s="212"/>
      <c r="HM365" s="212"/>
      <c r="HN365" s="212"/>
      <c r="HO365" s="212"/>
      <c r="HP365" s="212"/>
      <c r="HQ365" s="212"/>
      <c r="HR365" s="212"/>
      <c r="HS365" s="212"/>
      <c r="HT365" s="212"/>
      <c r="HU365" s="212"/>
      <c r="HV365" s="212"/>
      <c r="HW365" s="212"/>
      <c r="HX365" s="212"/>
      <c r="HY365" s="212"/>
      <c r="HZ365" s="212"/>
      <c r="IA365" s="212"/>
      <c r="IB365" s="212"/>
      <c r="IC365" s="212"/>
      <c r="ID365" s="212"/>
      <c r="IE365" s="212"/>
      <c r="IF365" s="212"/>
      <c r="IG365" s="212"/>
      <c r="IH365" s="212"/>
      <c r="II365" s="212"/>
      <c r="IJ365" s="212"/>
      <c r="IK365" s="212"/>
      <c r="IL365" s="212"/>
      <c r="IM365" s="212"/>
      <c r="IN365" s="212"/>
      <c r="IO365" s="212"/>
      <c r="IP365" s="212"/>
      <c r="IQ365" s="212"/>
      <c r="IR365" s="212"/>
      <c r="IS365" s="270" t="s">
        <v>455</v>
      </c>
      <c r="IT365" s="212"/>
      <c r="IU365" s="212"/>
      <c r="IV365" s="212"/>
      <c r="IW365" s="212"/>
      <c r="IX365" s="212"/>
      <c r="IY365" s="212"/>
      <c r="IZ365" s="212"/>
      <c r="JA365" s="212"/>
      <c r="JB365" s="212"/>
      <c r="JC365" s="212"/>
      <c r="JD365" s="212"/>
      <c r="JE365" s="212"/>
      <c r="JF365" s="212"/>
      <c r="JG365" s="212"/>
      <c r="JH365" s="212"/>
      <c r="JI365" s="212"/>
      <c r="JJ365" s="212"/>
      <c r="JK365" s="212"/>
      <c r="JL365" s="212"/>
      <c r="JM365" s="212"/>
      <c r="JN365" s="212"/>
      <c r="JO365" s="212"/>
      <c r="JP365" s="212"/>
      <c r="JQ365" s="212"/>
      <c r="JR365" s="212"/>
      <c r="JS365" s="212"/>
      <c r="JT365" s="212"/>
      <c r="JU365" s="212"/>
      <c r="JV365" s="212"/>
      <c r="JW365" s="212"/>
      <c r="JX365" s="212"/>
      <c r="JY365" s="212"/>
      <c r="JZ365" s="212"/>
      <c r="KA365" s="212"/>
      <c r="KB365" s="212"/>
      <c r="KC365" s="212"/>
      <c r="KD365" s="212"/>
      <c r="KE365" s="270" t="s">
        <v>455</v>
      </c>
      <c r="KF365" s="212"/>
      <c r="KG365" s="212"/>
      <c r="KH365" s="212"/>
      <c r="KI365" s="267"/>
      <c r="KJ365" s="212"/>
      <c r="KK365" s="212"/>
      <c r="KL365" s="212"/>
      <c r="KM365" s="212"/>
      <c r="KN365" s="212"/>
      <c r="KO365" s="212"/>
      <c r="KP365" s="212"/>
      <c r="KQ365" s="212"/>
      <c r="KR365" s="212"/>
      <c r="KS365" s="212"/>
      <c r="KT365" s="212"/>
      <c r="KU365" s="212"/>
      <c r="KV365" s="212"/>
      <c r="KW365" s="212"/>
      <c r="KX365" s="212"/>
      <c r="KY365" s="212"/>
      <c r="KZ365" s="212"/>
      <c r="LA365" s="212"/>
      <c r="LB365" s="212"/>
      <c r="LC365" s="212"/>
      <c r="LD365" s="212"/>
      <c r="LE365" s="212"/>
      <c r="LF365" s="212"/>
      <c r="LG365" s="212"/>
      <c r="LH365" s="212"/>
      <c r="LI365" s="212"/>
      <c r="LJ365" s="212"/>
      <c r="LK365" s="212"/>
      <c r="LL365" s="212"/>
      <c r="LM365" s="212"/>
      <c r="LN365" s="212"/>
      <c r="LO365" s="212"/>
      <c r="LP365" s="212"/>
      <c r="LQ365" s="212"/>
      <c r="LR365" s="212"/>
      <c r="LS365" s="212"/>
      <c r="LT365" s="270" t="s">
        <v>455</v>
      </c>
      <c r="LU365" s="212"/>
      <c r="LV365" s="212"/>
      <c r="LW365" s="212"/>
      <c r="LX365" s="212"/>
      <c r="LY365" s="212"/>
      <c r="LZ365" s="212"/>
      <c r="MA365" s="212"/>
      <c r="MB365" s="212"/>
      <c r="MC365" s="212"/>
      <c r="MD365" s="212"/>
      <c r="ME365" s="212"/>
      <c r="MF365" s="212"/>
      <c r="MG365" s="212"/>
      <c r="MH365" s="212"/>
      <c r="MI365" s="212"/>
      <c r="MJ365" s="212"/>
      <c r="MK365" s="212"/>
      <c r="ML365" s="212"/>
      <c r="MM365" s="212"/>
      <c r="MN365" s="212"/>
      <c r="MO365" s="212"/>
      <c r="MP365" s="212"/>
      <c r="MQ365" s="212"/>
      <c r="MR365" s="212"/>
      <c r="MS365" s="212"/>
      <c r="MT365" s="212"/>
      <c r="MU365" s="212"/>
      <c r="MV365" s="212"/>
      <c r="MW365" s="212"/>
      <c r="MX365" s="212"/>
      <c r="MY365" s="212"/>
      <c r="MZ365" s="212"/>
      <c r="NA365" s="212"/>
      <c r="NB365" s="212"/>
      <c r="NC365" s="212"/>
      <c r="ND365" s="212"/>
      <c r="NE365" s="212"/>
      <c r="NF365" s="212"/>
      <c r="NG365" s="212"/>
      <c r="NH365" s="212"/>
      <c r="NI365" s="212"/>
      <c r="NJ365" s="212"/>
      <c r="NK365" s="212"/>
      <c r="NL365" s="212"/>
      <c r="NM365" s="212"/>
      <c r="NN365" s="212"/>
      <c r="NO365" s="212"/>
      <c r="NP365" s="212"/>
      <c r="NQ365" s="212"/>
      <c r="NR365" s="212"/>
      <c r="NS365" s="212"/>
      <c r="NT365" s="212"/>
      <c r="NU365" s="212"/>
      <c r="NV365" s="212"/>
      <c r="NW365" s="212"/>
      <c r="NX365" s="212"/>
      <c r="NY365" s="212"/>
      <c r="NZ365" s="212"/>
      <c r="OA365" s="212"/>
      <c r="OB365" s="212"/>
      <c r="OC365" s="212"/>
      <c r="OD365" s="212"/>
      <c r="OE365" s="212"/>
      <c r="OF365" s="212"/>
      <c r="OG365" s="212"/>
      <c r="OH365" s="212"/>
      <c r="OI365" s="212"/>
      <c r="OJ365" s="212"/>
      <c r="OK365" s="212"/>
      <c r="OL365" s="212"/>
      <c r="OM365" s="212"/>
      <c r="ON365" s="212"/>
      <c r="OO365" s="212"/>
      <c r="OP365" s="212"/>
      <c r="OQ365" s="212"/>
      <c r="OR365" s="212"/>
      <c r="OS365" s="267">
        <f>IF(ISERROR(#REF!),0,1)</f>
        <v>0</v>
      </c>
      <c r="OT365" s="267">
        <f t="shared" ref="OT365:OU367" si="89">IF(C365="YES",1,0)</f>
        <v>0</v>
      </c>
      <c r="OU365" s="267">
        <f t="shared" si="89"/>
        <v>1</v>
      </c>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row>
    <row r="366" spans="1:852">
      <c r="A366" s="265" t="s">
        <v>616</v>
      </c>
      <c r="B366" s="818" t="s">
        <v>10788</v>
      </c>
      <c r="C366" s="246" t="str">
        <f>IF(Severity!F366&gt;=0.5,"YES","NO")</f>
        <v>NO</v>
      </c>
      <c r="D366" s="246" t="str">
        <f>IF(Severity!G366&gt;=0.5,"YES","NO")</f>
        <v>YES</v>
      </c>
      <c r="E366" s="214">
        <v>16</v>
      </c>
      <c r="F366" s="214">
        <v>4</v>
      </c>
      <c r="G366" s="270" t="s">
        <v>722</v>
      </c>
      <c r="H366" s="412" t="s">
        <v>747</v>
      </c>
      <c r="I366" s="412">
        <v>0</v>
      </c>
      <c r="J366" s="412">
        <v>6</v>
      </c>
      <c r="K366" s="270" t="s">
        <v>602</v>
      </c>
      <c r="L366" s="265">
        <v>17</v>
      </c>
      <c r="M366" s="151">
        <v>20</v>
      </c>
      <c r="N366" s="270">
        <v>7</v>
      </c>
      <c r="O366" s="270" t="s">
        <v>455</v>
      </c>
      <c r="P366" s="265"/>
      <c r="Q366" s="265"/>
      <c r="R366" s="265"/>
      <c r="S366" s="270" t="s">
        <v>602</v>
      </c>
      <c r="T366" s="270">
        <v>17</v>
      </c>
      <c r="U366" s="125">
        <v>16</v>
      </c>
      <c r="V366" s="125">
        <v>4</v>
      </c>
      <c r="W366" s="125"/>
      <c r="X366" s="125"/>
      <c r="Y366" s="125"/>
      <c r="Z366" s="125"/>
      <c r="AA366" s="125"/>
      <c r="AB366" s="125"/>
      <c r="AC366" s="125"/>
      <c r="AD366" s="265"/>
      <c r="AE366" s="114">
        <v>-7.2</v>
      </c>
      <c r="AF366" s="125">
        <v>6.9</v>
      </c>
      <c r="AG366" s="125"/>
      <c r="AH366" s="125"/>
      <c r="AI366" s="265">
        <v>51</v>
      </c>
      <c r="AJ366" s="89">
        <f>AI366-J366</f>
        <v>45</v>
      </c>
      <c r="AK366" s="267" t="s">
        <v>455</v>
      </c>
      <c r="AL366" s="270" t="s">
        <v>722</v>
      </c>
      <c r="AM366" s="412" t="s">
        <v>749</v>
      </c>
      <c r="AN366" s="412">
        <v>0</v>
      </c>
      <c r="AO366" s="412">
        <v>2</v>
      </c>
      <c r="AP366" s="270" t="s">
        <v>602</v>
      </c>
      <c r="AQ366" s="265">
        <v>17</v>
      </c>
      <c r="AR366" s="151">
        <v>20</v>
      </c>
      <c r="AS366" s="818">
        <v>7</v>
      </c>
      <c r="AT366" s="270" t="s">
        <v>455</v>
      </c>
      <c r="AU366" s="265"/>
      <c r="AV366" s="265"/>
      <c r="AW366" s="265"/>
      <c r="AX366" s="265" t="s">
        <v>602</v>
      </c>
      <c r="AY366" s="265">
        <v>17</v>
      </c>
      <c r="AZ366" s="114">
        <v>17</v>
      </c>
      <c r="BA366" s="114">
        <v>5</v>
      </c>
      <c r="BB366" s="114"/>
      <c r="BC366" s="114"/>
      <c r="BD366" s="114"/>
      <c r="BE366" s="114"/>
      <c r="BF366" s="114"/>
      <c r="BG366" s="114"/>
      <c r="BH366" s="265"/>
      <c r="BI366" s="265"/>
      <c r="BJ366" s="114">
        <v>-7.1</v>
      </c>
      <c r="BK366" s="114">
        <v>6.9</v>
      </c>
      <c r="BL366" s="265"/>
      <c r="BM366" s="265"/>
      <c r="BN366" s="818">
        <v>53</v>
      </c>
      <c r="BO366" s="412">
        <f>BN366-AO366</f>
        <v>51</v>
      </c>
      <c r="BP366" s="270" t="s">
        <v>455</v>
      </c>
      <c r="BQ366" s="270" t="s">
        <v>384</v>
      </c>
      <c r="BR366" s="270" t="s">
        <v>455</v>
      </c>
      <c r="BS366" s="265">
        <v>1</v>
      </c>
      <c r="BT366" s="151">
        <v>4</v>
      </c>
      <c r="BU366" s="265" t="s">
        <v>602</v>
      </c>
      <c r="BV366" s="265">
        <v>17</v>
      </c>
      <c r="BW366" s="151">
        <v>21</v>
      </c>
      <c r="BX366" s="265">
        <v>7</v>
      </c>
      <c r="BY366" s="90" t="s">
        <v>455</v>
      </c>
      <c r="BZ366" s="265"/>
      <c r="CA366" s="265"/>
      <c r="CB366" s="265"/>
      <c r="CC366" s="265" t="s">
        <v>602</v>
      </c>
      <c r="CD366" s="265">
        <v>17</v>
      </c>
      <c r="CE366" s="114">
        <v>16</v>
      </c>
      <c r="CF366" s="114">
        <v>4</v>
      </c>
      <c r="CG366" s="114"/>
      <c r="CH366" s="114"/>
      <c r="CI366" s="114"/>
      <c r="CJ366" s="114"/>
      <c r="CK366" s="114"/>
      <c r="CL366" s="114"/>
      <c r="CM366" s="114"/>
      <c r="CN366" s="265"/>
      <c r="CO366" s="114">
        <v>-6.1</v>
      </c>
      <c r="CP366" s="114">
        <v>6.7</v>
      </c>
      <c r="CQ366" s="114"/>
      <c r="CR366" s="265"/>
      <c r="CS366" s="265">
        <v>49</v>
      </c>
      <c r="CT366" s="89">
        <f>CS366-BT366</f>
        <v>45</v>
      </c>
      <c r="CU366" s="265" t="s">
        <v>455</v>
      </c>
      <c r="CV366" s="270" t="s">
        <v>3011</v>
      </c>
      <c r="CW366" s="270" t="s">
        <v>455</v>
      </c>
      <c r="CX366" s="270">
        <v>3</v>
      </c>
      <c r="CY366" s="412">
        <v>7</v>
      </c>
      <c r="CZ366" s="265" t="s">
        <v>602</v>
      </c>
      <c r="DA366" s="265">
        <v>17</v>
      </c>
      <c r="DB366" s="151">
        <v>13</v>
      </c>
      <c r="DC366" s="265">
        <v>7</v>
      </c>
      <c r="DD366" s="270" t="s">
        <v>455</v>
      </c>
      <c r="DE366" s="265"/>
      <c r="DF366" s="265"/>
      <c r="DG366" s="265"/>
      <c r="DH366" s="265" t="s">
        <v>602</v>
      </c>
      <c r="DI366" s="265">
        <v>17</v>
      </c>
      <c r="DJ366" s="125">
        <v>17</v>
      </c>
      <c r="DK366" s="125">
        <v>4</v>
      </c>
      <c r="DL366" s="125"/>
      <c r="DM366" s="125"/>
      <c r="DN366" s="125"/>
      <c r="DO366" s="125"/>
      <c r="DP366" s="125"/>
      <c r="DQ366" s="125"/>
      <c r="DR366" s="265"/>
      <c r="DS366" s="265"/>
      <c r="DT366" s="125">
        <v>-6.1</v>
      </c>
      <c r="DU366" s="125">
        <v>7.3</v>
      </c>
      <c r="DV366" s="125"/>
      <c r="DW366" s="125"/>
      <c r="DX366" s="265">
        <v>49</v>
      </c>
      <c r="DY366" s="151">
        <f>DX366-CY366</f>
        <v>42</v>
      </c>
      <c r="DZ366" s="265" t="s">
        <v>455</v>
      </c>
      <c r="EA366" s="265"/>
      <c r="EB366" s="270" t="s">
        <v>455</v>
      </c>
      <c r="EC366" s="265"/>
      <c r="ED366" s="265"/>
      <c r="EE366" s="265"/>
      <c r="EF366" s="265"/>
      <c r="EG366" s="265"/>
      <c r="EH366" s="265"/>
      <c r="EI366" s="265"/>
      <c r="EJ366" s="265"/>
      <c r="EK366" s="265"/>
      <c r="EL366" s="125"/>
      <c r="EM366" s="125"/>
      <c r="EN366" s="125"/>
      <c r="EO366" s="125"/>
      <c r="EP366" s="125"/>
      <c r="EQ366" s="125"/>
      <c r="ER366" s="125"/>
      <c r="ES366" s="125"/>
      <c r="ET366" s="125"/>
      <c r="EU366" s="125"/>
      <c r="EV366" s="125"/>
      <c r="EW366" s="125"/>
      <c r="EX366" s="265"/>
      <c r="EY366" s="265"/>
      <c r="EZ366" s="265"/>
      <c r="FA366" s="265"/>
      <c r="FB366" s="265"/>
      <c r="FC366" s="265"/>
      <c r="FD366" s="265"/>
      <c r="FE366" s="265"/>
      <c r="FF366" s="270" t="s">
        <v>455</v>
      </c>
      <c r="FG366" s="265"/>
      <c r="FH366" s="265"/>
      <c r="FI366" s="265"/>
      <c r="FJ366" s="265"/>
      <c r="FK366" s="265"/>
      <c r="FL366" s="265"/>
      <c r="FM366" s="265"/>
      <c r="FN366" s="265"/>
      <c r="FO366" s="265"/>
      <c r="FP366" s="265"/>
      <c r="FQ366" s="265"/>
      <c r="FR366" s="265"/>
      <c r="FS366" s="265"/>
      <c r="FT366" s="265"/>
      <c r="FU366" s="265"/>
      <c r="FV366" s="265"/>
      <c r="FW366" s="265"/>
      <c r="FX366" s="265"/>
      <c r="FY366" s="265"/>
      <c r="FZ366" s="265"/>
      <c r="GA366" s="265"/>
      <c r="GB366" s="265"/>
      <c r="GC366" s="265"/>
      <c r="GD366" s="265"/>
      <c r="GE366" s="265"/>
      <c r="GF366" s="265"/>
      <c r="GG366" s="265"/>
      <c r="GH366" s="265"/>
      <c r="GI366" s="265"/>
      <c r="GJ366" s="265"/>
      <c r="GK366" s="265"/>
      <c r="GL366" s="265"/>
      <c r="GM366" s="265"/>
      <c r="GN366" s="265"/>
      <c r="GO366" s="265"/>
      <c r="GP366" s="265"/>
      <c r="GQ366" s="265"/>
      <c r="GR366" s="265"/>
      <c r="GS366" s="265"/>
      <c r="GT366" s="265"/>
      <c r="GU366" s="265"/>
      <c r="GV366" s="265"/>
      <c r="GW366" s="265"/>
      <c r="GX366" s="265"/>
      <c r="GY366" s="265"/>
      <c r="GZ366" s="265"/>
      <c r="HA366" s="265"/>
      <c r="HB366" s="265"/>
      <c r="HC366" s="265"/>
      <c r="HD366" s="270" t="s">
        <v>455</v>
      </c>
      <c r="HE366" s="265"/>
      <c r="HF366" s="265"/>
      <c r="HG366" s="265"/>
      <c r="HH366" s="265"/>
      <c r="HI366" s="265"/>
      <c r="HJ366" s="265"/>
      <c r="HK366" s="265"/>
      <c r="HL366" s="265"/>
      <c r="HM366" s="265"/>
      <c r="HN366" s="265"/>
      <c r="HO366" s="265"/>
      <c r="HP366" s="265"/>
      <c r="HQ366" s="265"/>
      <c r="HR366" s="265"/>
      <c r="HS366" s="265"/>
      <c r="HT366" s="265"/>
      <c r="HU366" s="265"/>
      <c r="HV366" s="265"/>
      <c r="HW366" s="265"/>
      <c r="HX366" s="265"/>
      <c r="HY366" s="265"/>
      <c r="HZ366" s="265"/>
      <c r="IA366" s="265"/>
      <c r="IB366" s="265"/>
      <c r="IC366" s="265"/>
      <c r="ID366" s="265"/>
      <c r="IE366" s="265"/>
      <c r="IF366" s="265"/>
      <c r="IG366" s="265"/>
      <c r="IH366" s="265"/>
      <c r="II366" s="265"/>
      <c r="IJ366" s="265"/>
      <c r="IK366" s="265"/>
      <c r="IL366" s="265"/>
      <c r="IM366" s="265"/>
      <c r="IN366" s="265"/>
      <c r="IO366" s="265"/>
      <c r="IP366" s="265"/>
      <c r="IQ366" s="265"/>
      <c r="IR366" s="265"/>
      <c r="IS366" s="270" t="s">
        <v>455</v>
      </c>
      <c r="IT366" s="265"/>
      <c r="IU366" s="265"/>
      <c r="IV366" s="265"/>
      <c r="IW366" s="265"/>
      <c r="IX366" s="265"/>
      <c r="IY366" s="265"/>
      <c r="IZ366" s="265"/>
      <c r="JA366" s="265"/>
      <c r="JB366" s="265"/>
      <c r="JC366" s="265"/>
      <c r="JD366" s="265"/>
      <c r="JE366" s="265"/>
      <c r="JF366" s="265"/>
      <c r="JG366" s="265"/>
      <c r="JH366" s="265"/>
      <c r="JI366" s="265"/>
      <c r="JJ366" s="265"/>
      <c r="JK366" s="265"/>
      <c r="JL366" s="265"/>
      <c r="JM366" s="265"/>
      <c r="JN366" s="265"/>
      <c r="JO366" s="265"/>
      <c r="JP366" s="265"/>
      <c r="JQ366" s="265"/>
      <c r="JR366" s="265"/>
      <c r="JS366" s="265"/>
      <c r="JT366" s="265"/>
      <c r="JU366" s="265"/>
      <c r="JV366" s="265"/>
      <c r="JW366" s="265"/>
      <c r="JX366" s="265"/>
      <c r="JY366" s="265"/>
      <c r="JZ366" s="265"/>
      <c r="KA366" s="265"/>
      <c r="KB366" s="265"/>
      <c r="KC366" s="265"/>
      <c r="KD366" s="265"/>
      <c r="KE366" s="270" t="s">
        <v>455</v>
      </c>
      <c r="KF366" s="265"/>
      <c r="KG366" s="265"/>
      <c r="KH366" s="265"/>
      <c r="KI366" s="265"/>
      <c r="KJ366" s="265"/>
      <c r="KK366" s="265"/>
      <c r="KL366" s="265"/>
      <c r="KM366" s="265"/>
      <c r="KN366" s="265"/>
      <c r="KO366" s="265"/>
      <c r="KP366" s="265"/>
      <c r="KQ366" s="265"/>
      <c r="KR366" s="265"/>
      <c r="KS366" s="265"/>
      <c r="KT366" s="265"/>
      <c r="KU366" s="265"/>
      <c r="KV366" s="265"/>
      <c r="KW366" s="265"/>
      <c r="KX366" s="265"/>
      <c r="KY366" s="265"/>
      <c r="KZ366" s="265"/>
      <c r="LA366" s="265"/>
      <c r="LB366" s="265"/>
      <c r="LC366" s="265"/>
      <c r="LD366" s="265"/>
      <c r="LE366" s="265"/>
      <c r="LF366" s="265"/>
      <c r="LG366" s="265"/>
      <c r="LH366" s="265"/>
      <c r="LI366" s="265"/>
      <c r="LJ366" s="265"/>
      <c r="LK366" s="265"/>
      <c r="LL366" s="265"/>
      <c r="LM366" s="265"/>
      <c r="LN366" s="265"/>
      <c r="LO366" s="265"/>
      <c r="LP366" s="265"/>
      <c r="LQ366" s="265"/>
      <c r="LR366" s="265"/>
      <c r="LS366" s="265"/>
      <c r="LT366" s="270" t="s">
        <v>455</v>
      </c>
      <c r="LU366" s="265"/>
      <c r="LV366" s="265"/>
      <c r="LW366" s="265"/>
      <c r="LX366" s="265"/>
      <c r="LY366" s="265"/>
      <c r="LZ366" s="265"/>
      <c r="MA366" s="265"/>
      <c r="MB366" s="265"/>
      <c r="MC366" s="265"/>
      <c r="MD366" s="265"/>
      <c r="ME366" s="265"/>
      <c r="MF366" s="265"/>
      <c r="MG366" s="265"/>
      <c r="MH366" s="265"/>
      <c r="MI366" s="265"/>
      <c r="MJ366" s="265"/>
      <c r="MK366" s="265"/>
      <c r="ML366" s="265"/>
      <c r="MM366" s="265"/>
      <c r="MN366" s="265"/>
      <c r="MO366" s="265"/>
      <c r="MP366" s="265"/>
      <c r="MQ366" s="265"/>
      <c r="MR366" s="265"/>
      <c r="MS366" s="265"/>
      <c r="MT366" s="265"/>
      <c r="MU366" s="265"/>
      <c r="MV366" s="265"/>
      <c r="MW366" s="265"/>
      <c r="MX366" s="265"/>
      <c r="MY366" s="265"/>
      <c r="MZ366" s="265"/>
      <c r="NA366" s="265"/>
      <c r="NB366" s="265"/>
      <c r="NC366" s="265"/>
      <c r="ND366" s="265"/>
      <c r="NE366" s="265"/>
      <c r="NF366" s="265"/>
      <c r="NG366" s="265"/>
      <c r="NH366" s="265"/>
      <c r="NI366" s="265"/>
      <c r="NJ366" s="265"/>
      <c r="NK366" s="265"/>
      <c r="NL366" s="265"/>
      <c r="NM366" s="265"/>
      <c r="NN366" s="265"/>
      <c r="NO366" s="265"/>
      <c r="NP366" s="265"/>
      <c r="NQ366" s="265"/>
      <c r="NR366" s="265"/>
      <c r="NS366" s="265"/>
      <c r="NT366" s="265"/>
      <c r="NU366" s="265"/>
      <c r="NV366" s="265"/>
      <c r="NW366" s="265"/>
      <c r="NX366" s="265"/>
      <c r="NY366" s="265"/>
      <c r="NZ366" s="265"/>
      <c r="OA366" s="265"/>
      <c r="OB366" s="265"/>
      <c r="OC366" s="265"/>
      <c r="OD366" s="265"/>
      <c r="OE366" s="265"/>
      <c r="OF366" s="265"/>
      <c r="OG366" s="265"/>
      <c r="OH366" s="265"/>
      <c r="OI366" s="265"/>
      <c r="OJ366" s="265"/>
      <c r="OK366" s="265"/>
      <c r="OL366" s="265"/>
      <c r="OM366" s="265"/>
      <c r="ON366" s="265"/>
      <c r="OO366" s="265"/>
      <c r="OP366" s="265"/>
      <c r="OQ366" s="265"/>
      <c r="OR366" s="265"/>
      <c r="OS366" s="267">
        <f>IF(ISERROR(#REF!),0,1)</f>
        <v>0</v>
      </c>
      <c r="OT366" s="267">
        <f t="shared" si="89"/>
        <v>0</v>
      </c>
      <c r="OU366" s="267">
        <f t="shared" si="89"/>
        <v>1</v>
      </c>
      <c r="OV366" s="222"/>
      <c r="OW366" s="222"/>
      <c r="OX366" s="222"/>
      <c r="OY366" s="222"/>
      <c r="OZ366" s="222"/>
      <c r="PA366" s="222"/>
      <c r="PB366" s="222"/>
      <c r="PC366" s="222"/>
      <c r="PD366" s="222"/>
      <c r="PE366" s="222"/>
      <c r="PF366" s="222"/>
      <c r="PG366" s="222"/>
      <c r="PH366" s="222"/>
      <c r="PI366" s="222"/>
      <c r="PJ366" s="222"/>
      <c r="PK366" s="222"/>
      <c r="PL366" s="222"/>
      <c r="PM366" s="222"/>
      <c r="PN366" s="222"/>
      <c r="PO366" s="222"/>
      <c r="PP366" s="222"/>
      <c r="PQ366" s="222"/>
      <c r="PR366" s="222"/>
      <c r="PS366" s="222"/>
      <c r="PT366" s="222"/>
      <c r="PU366" s="222"/>
      <c r="PV366" s="222"/>
      <c r="PW366" s="222"/>
      <c r="PX366" s="222"/>
      <c r="PY366" s="222"/>
      <c r="PZ366" s="222"/>
      <c r="QA366" s="222"/>
      <c r="QB366" s="222"/>
      <c r="QC366" s="222"/>
      <c r="QD366" s="222"/>
      <c r="QE366" s="222"/>
      <c r="QF366" s="222"/>
      <c r="QG366" s="222"/>
      <c r="QH366" s="222"/>
      <c r="QI366" s="222"/>
      <c r="QJ366" s="222"/>
      <c r="QK366" s="222"/>
      <c r="QL366" s="222"/>
      <c r="QM366" s="222"/>
      <c r="QN366" s="222"/>
      <c r="QO366" s="222"/>
      <c r="QP366" s="222"/>
      <c r="QQ366" s="222"/>
      <c r="QR366" s="222"/>
      <c r="QS366" s="222"/>
      <c r="QT366" s="222"/>
      <c r="QU366" s="222"/>
      <c r="QV366" s="222"/>
      <c r="QW366" s="222"/>
      <c r="QX366" s="222"/>
      <c r="QY366" s="222"/>
      <c r="QZ366" s="222"/>
      <c r="RA366" s="222"/>
      <c r="RB366" s="222"/>
      <c r="RC366" s="222"/>
      <c r="RD366" s="222"/>
      <c r="RE366" s="222"/>
      <c r="RF366" s="222"/>
      <c r="RG366" s="222"/>
      <c r="RH366" s="222"/>
      <c r="RI366" s="222"/>
      <c r="RJ366" s="222"/>
      <c r="RK366" s="222"/>
      <c r="RL366" s="222"/>
      <c r="RM366" s="222"/>
      <c r="RN366" s="222"/>
      <c r="RO366" s="222"/>
      <c r="RP366" s="222"/>
      <c r="RQ366" s="222"/>
      <c r="RR366" s="222"/>
      <c r="RS366" s="222"/>
      <c r="RT366" s="222"/>
      <c r="RU366" s="222"/>
      <c r="RV366" s="222"/>
      <c r="RW366" s="222"/>
      <c r="RX366" s="222"/>
      <c r="RY366" s="222"/>
      <c r="RZ366" s="222"/>
      <c r="SA366" s="222"/>
      <c r="SB366" s="222"/>
      <c r="SC366" s="222"/>
      <c r="SD366" s="222"/>
      <c r="SE366" s="222"/>
      <c r="SF366" s="222"/>
      <c r="SG366" s="222"/>
      <c r="SH366" s="222"/>
      <c r="SI366" s="222"/>
      <c r="SJ366" s="222"/>
      <c r="SK366" s="222"/>
      <c r="SL366" s="222"/>
      <c r="SM366" s="222"/>
      <c r="SN366" s="222"/>
      <c r="SO366" s="222"/>
      <c r="SP366" s="222"/>
      <c r="SQ366" s="222"/>
      <c r="SR366" s="222"/>
      <c r="SS366" s="222"/>
      <c r="ST366" s="222"/>
      <c r="SU366" s="222"/>
      <c r="SV366" s="222"/>
      <c r="SW366" s="222"/>
      <c r="SX366" s="222"/>
      <c r="SY366" s="222"/>
      <c r="SZ366" s="222"/>
      <c r="TA366" s="222"/>
      <c r="TB366" s="222"/>
      <c r="TC366" s="222"/>
      <c r="TD366" s="222"/>
      <c r="TE366" s="222"/>
      <c r="TF366" s="222"/>
      <c r="TG366" s="222"/>
      <c r="TH366" s="222"/>
      <c r="TI366" s="222"/>
      <c r="TJ366" s="222"/>
      <c r="TK366" s="222"/>
      <c r="TL366" s="222"/>
      <c r="TM366" s="222"/>
      <c r="TN366" s="222"/>
      <c r="TO366" s="222"/>
      <c r="TP366" s="222"/>
      <c r="TQ366" s="222"/>
      <c r="TR366" s="222"/>
      <c r="TS366" s="222"/>
      <c r="TT366" s="222"/>
      <c r="TU366" s="222"/>
      <c r="TV366" s="222"/>
      <c r="TW366" s="222"/>
      <c r="TX366" s="222"/>
      <c r="TY366" s="222"/>
      <c r="TZ366" s="222"/>
      <c r="UA366" s="222"/>
      <c r="UB366" s="222"/>
      <c r="UC366" s="222"/>
      <c r="UD366" s="222"/>
      <c r="UE366" s="222"/>
      <c r="UF366" s="222"/>
      <c r="UG366" s="222"/>
      <c r="UH366" s="222"/>
      <c r="UI366" s="222"/>
      <c r="UJ366" s="222"/>
      <c r="UK366" s="222"/>
      <c r="UL366" s="222"/>
      <c r="UM366" s="222"/>
      <c r="UN366" s="222"/>
      <c r="UO366" s="222"/>
      <c r="UP366" s="222"/>
      <c r="UQ366" s="222"/>
      <c r="UR366" s="222"/>
      <c r="US366" s="222"/>
      <c r="UT366" s="222"/>
      <c r="UU366" s="222"/>
      <c r="UV366" s="222"/>
      <c r="UW366" s="222"/>
      <c r="UX366" s="222"/>
      <c r="UY366" s="222"/>
      <c r="UZ366" s="222"/>
      <c r="VA366" s="222"/>
      <c r="VB366" s="222"/>
      <c r="VC366" s="222"/>
      <c r="VD366" s="222"/>
      <c r="VE366" s="222"/>
      <c r="VF366" s="222"/>
      <c r="VG366" s="222"/>
      <c r="VH366" s="222"/>
      <c r="VI366" s="222"/>
      <c r="VJ366" s="222"/>
      <c r="VK366" s="222"/>
      <c r="VL366" s="222"/>
      <c r="VM366" s="222"/>
      <c r="VN366" s="222"/>
      <c r="VO366" s="222"/>
      <c r="VP366" s="222"/>
      <c r="VQ366" s="222"/>
      <c r="VR366" s="222"/>
      <c r="VS366" s="222"/>
      <c r="VT366" s="222"/>
      <c r="VU366" s="222"/>
      <c r="VV366" s="222"/>
      <c r="VW366" s="222"/>
      <c r="VX366" s="222"/>
      <c r="VY366" s="222"/>
      <c r="VZ366" s="222"/>
      <c r="WA366" s="222"/>
      <c r="WB366" s="222"/>
      <c r="WC366" s="222"/>
      <c r="WD366" s="222"/>
      <c r="WE366" s="222"/>
      <c r="WF366" s="222"/>
      <c r="WG366" s="222"/>
      <c r="WH366" s="222"/>
      <c r="WI366" s="222"/>
      <c r="WJ366" s="222"/>
      <c r="WK366" s="222"/>
      <c r="WL366" s="222"/>
      <c r="WM366" s="222"/>
      <c r="WN366" s="222"/>
      <c r="WO366" s="222"/>
      <c r="WP366" s="222"/>
      <c r="WQ366" s="222"/>
      <c r="WR366" s="222"/>
      <c r="WS366" s="222"/>
      <c r="WT366" s="222"/>
      <c r="WU366" s="222"/>
      <c r="WV366" s="222"/>
      <c r="WW366" s="222"/>
      <c r="WX366" s="222"/>
      <c r="WY366" s="222"/>
      <c r="WZ366" s="222"/>
      <c r="XA366" s="222"/>
      <c r="XB366" s="222"/>
      <c r="XC366" s="222"/>
      <c r="XD366" s="222"/>
      <c r="XE366" s="222"/>
      <c r="XF366" s="222"/>
      <c r="XG366" s="222"/>
      <c r="XH366" s="222"/>
      <c r="XI366" s="222"/>
      <c r="XJ366" s="222"/>
      <c r="XK366" s="222"/>
      <c r="XL366" s="222"/>
      <c r="XM366" s="222"/>
      <c r="XN366" s="222"/>
      <c r="XO366" s="222"/>
      <c r="XP366" s="222"/>
      <c r="XQ366" s="222"/>
      <c r="XR366" s="222"/>
      <c r="XS366" s="222"/>
      <c r="XT366" s="222"/>
      <c r="XU366" s="222"/>
      <c r="XV366" s="222"/>
      <c r="XW366" s="222"/>
      <c r="XX366" s="222"/>
      <c r="XY366" s="222"/>
      <c r="XZ366" s="222"/>
      <c r="YA366" s="222"/>
      <c r="YB366" s="222"/>
      <c r="YC366" s="222"/>
      <c r="YD366" s="222"/>
      <c r="YE366" s="222"/>
      <c r="YF366" s="222"/>
      <c r="YG366" s="222"/>
      <c r="YH366" s="222"/>
      <c r="YI366" s="222"/>
      <c r="YJ366" s="222"/>
      <c r="YK366" s="222"/>
      <c r="YL366" s="222"/>
      <c r="YM366" s="222"/>
      <c r="YN366" s="222"/>
      <c r="YO366" s="222"/>
      <c r="YP366" s="222"/>
      <c r="YQ366" s="222"/>
      <c r="YR366" s="222"/>
      <c r="YS366" s="222"/>
      <c r="YT366" s="222"/>
      <c r="YU366" s="222"/>
      <c r="YV366" s="222"/>
      <c r="YW366" s="222"/>
      <c r="YX366" s="222"/>
      <c r="YY366" s="222"/>
      <c r="YZ366" s="222"/>
      <c r="ZA366" s="222"/>
      <c r="ZB366" s="222"/>
      <c r="ZC366" s="222"/>
      <c r="ZD366" s="222"/>
      <c r="ZE366" s="222"/>
      <c r="ZF366" s="222"/>
      <c r="ZG366" s="222"/>
      <c r="ZH366" s="222"/>
      <c r="ZI366" s="222"/>
      <c r="ZJ366" s="222"/>
      <c r="ZK366" s="222"/>
      <c r="ZL366" s="222"/>
      <c r="ZM366" s="222"/>
      <c r="ZN366" s="222"/>
      <c r="ZO366" s="222"/>
      <c r="ZP366" s="222"/>
      <c r="ZQ366" s="222"/>
      <c r="ZR366" s="222"/>
      <c r="ZS366" s="222"/>
      <c r="ZT366" s="222"/>
      <c r="ZU366" s="222"/>
      <c r="ZV366" s="222"/>
      <c r="ZW366" s="222"/>
      <c r="ZX366" s="222"/>
      <c r="ZY366" s="222"/>
      <c r="ZZ366" s="222"/>
      <c r="AAA366" s="222"/>
      <c r="AAB366" s="222"/>
      <c r="AAC366" s="222"/>
      <c r="AAD366" s="222"/>
      <c r="AAE366" s="222"/>
      <c r="AAF366" s="222"/>
      <c r="AAG366" s="222"/>
      <c r="AAH366" s="222"/>
      <c r="AAI366" s="222"/>
      <c r="AAJ366" s="222"/>
      <c r="AAK366" s="222"/>
      <c r="AAL366" s="222"/>
      <c r="AAM366" s="222"/>
      <c r="AAN366" s="222"/>
      <c r="AAO366" s="222"/>
      <c r="AAP366" s="222"/>
      <c r="AAQ366" s="222"/>
      <c r="AAR366" s="222"/>
      <c r="AAS366" s="222"/>
      <c r="AAT366" s="222"/>
      <c r="AAU366" s="222"/>
      <c r="AAV366" s="222"/>
      <c r="AAW366" s="222"/>
      <c r="AAX366" s="222"/>
      <c r="AAY366" s="222"/>
      <c r="AAZ366" s="222"/>
      <c r="ABA366" s="222"/>
      <c r="ABB366" s="222"/>
      <c r="ABC366" s="222"/>
      <c r="ABD366" s="222"/>
      <c r="ABE366" s="222"/>
      <c r="ABF366" s="222"/>
      <c r="ABG366" s="222"/>
      <c r="ABH366" s="222"/>
      <c r="ABI366" s="222"/>
      <c r="ABJ366" s="222"/>
      <c r="ABK366" s="222"/>
      <c r="ABL366" s="222"/>
      <c r="ABM366" s="222"/>
      <c r="ABN366" s="222"/>
      <c r="ABO366" s="222"/>
      <c r="ABP366" s="222"/>
      <c r="ABQ366" s="222"/>
      <c r="ABR366" s="222"/>
      <c r="ABS366" s="222"/>
      <c r="ABT366" s="222"/>
      <c r="ABU366" s="222"/>
      <c r="ABV366" s="222"/>
      <c r="ABW366" s="222"/>
      <c r="ABX366" s="222"/>
      <c r="ABY366" s="222"/>
      <c r="ABZ366" s="222"/>
      <c r="ACA366" s="222"/>
      <c r="ACB366" s="222"/>
      <c r="ACC366" s="222"/>
      <c r="ACD366" s="222"/>
      <c r="ACE366" s="222"/>
      <c r="ACF366" s="222"/>
      <c r="ACG366" s="222"/>
      <c r="ACH366" s="222"/>
      <c r="ACI366" s="222"/>
      <c r="ACJ366" s="222"/>
      <c r="ACK366" s="222"/>
      <c r="ACL366" s="222"/>
      <c r="ACM366" s="222"/>
      <c r="ACN366" s="222"/>
      <c r="ACO366" s="222"/>
      <c r="ACP366" s="222"/>
      <c r="ACQ366" s="222"/>
      <c r="ACR366" s="222"/>
      <c r="ACS366" s="222"/>
      <c r="ACT366" s="222"/>
      <c r="ACU366" s="222"/>
      <c r="ACV366" s="222"/>
      <c r="ACW366" s="222"/>
      <c r="ACX366" s="222"/>
      <c r="ACY366" s="222"/>
      <c r="ACZ366" s="222"/>
      <c r="ADA366" s="222"/>
      <c r="ADB366" s="222"/>
      <c r="ADC366" s="222"/>
      <c r="ADD366" s="222"/>
      <c r="ADE366" s="222"/>
      <c r="ADF366" s="222"/>
      <c r="ADG366" s="222"/>
      <c r="ADH366" s="222"/>
      <c r="ADI366" s="222"/>
      <c r="ADJ366" s="222"/>
      <c r="ADK366" s="222"/>
      <c r="ADL366" s="222"/>
      <c r="ADM366" s="222"/>
      <c r="ADN366" s="222"/>
      <c r="ADO366" s="222"/>
      <c r="ADP366" s="222"/>
      <c r="ADQ366" s="222"/>
      <c r="ADR366" s="222"/>
      <c r="ADS366" s="222"/>
      <c r="ADT366" s="222"/>
      <c r="ADU366" s="222"/>
      <c r="ADV366" s="222"/>
      <c r="ADW366" s="222"/>
      <c r="ADX366" s="222"/>
      <c r="ADY366" s="222"/>
      <c r="ADZ366" s="222"/>
      <c r="AEA366" s="222"/>
      <c r="AEB366" s="222"/>
      <c r="AEC366" s="222"/>
      <c r="AED366" s="222"/>
      <c r="AEE366" s="222"/>
      <c r="AEF366" s="222"/>
      <c r="AEG366" s="222"/>
      <c r="AEH366" s="222"/>
      <c r="AEI366" s="222"/>
      <c r="AEJ366" s="222"/>
      <c r="AEK366" s="222"/>
      <c r="AEL366" s="222"/>
      <c r="AEM366" s="222"/>
      <c r="AEN366" s="222"/>
      <c r="AEO366" s="222"/>
      <c r="AEP366" s="222"/>
      <c r="AEQ366" s="222"/>
      <c r="AER366" s="222"/>
      <c r="AES366" s="222"/>
      <c r="AET366" s="222"/>
      <c r="AEU366" s="222"/>
      <c r="AEV366" s="222"/>
      <c r="AEW366" s="222"/>
      <c r="AEX366" s="222"/>
      <c r="AEY366" s="222"/>
      <c r="AEZ366" s="222"/>
      <c r="AFA366" s="222"/>
      <c r="AFB366" s="222"/>
      <c r="AFC366" s="222"/>
      <c r="AFD366" s="222"/>
      <c r="AFE366" s="222"/>
      <c r="AFF366" s="222"/>
      <c r="AFG366" s="222"/>
      <c r="AFH366" s="222"/>
      <c r="AFI366" s="222"/>
      <c r="AFJ366" s="222"/>
      <c r="AFK366" s="222"/>
      <c r="AFL366" s="222"/>
      <c r="AFM366" s="222"/>
      <c r="AFN366" s="222"/>
      <c r="AFO366" s="222"/>
      <c r="AFP366" s="222"/>
      <c r="AFQ366" s="222"/>
      <c r="AFR366" s="222"/>
      <c r="AFS366" s="222"/>
      <c r="AFT366" s="222"/>
    </row>
    <row r="367" spans="1:852">
      <c r="A367" s="265" t="s">
        <v>2744</v>
      </c>
      <c r="B367" s="265" t="s">
        <v>10787</v>
      </c>
      <c r="C367" s="840" t="str">
        <f>IF(Severity!F367&gt;=0.5,"YES","NO")</f>
        <v>NO</v>
      </c>
      <c r="D367" s="840" t="str">
        <f>IF(Severity!G367&gt;=0.5,"YES","NO")</f>
        <v>YES</v>
      </c>
      <c r="E367" s="214">
        <v>7</v>
      </c>
      <c r="F367" s="214">
        <v>2</v>
      </c>
      <c r="G367" s="580" t="s">
        <v>9615</v>
      </c>
      <c r="H367" s="270" t="s">
        <v>750</v>
      </c>
      <c r="I367" s="270" t="s">
        <v>455</v>
      </c>
      <c r="J367" s="270">
        <v>5</v>
      </c>
      <c r="K367" s="270" t="s">
        <v>238</v>
      </c>
      <c r="L367" s="265">
        <v>16</v>
      </c>
      <c r="M367" s="151">
        <v>21</v>
      </c>
      <c r="N367" s="119">
        <v>5</v>
      </c>
      <c r="O367" s="270" t="s">
        <v>455</v>
      </c>
      <c r="P367" s="265"/>
      <c r="Q367" s="265"/>
      <c r="R367" s="265"/>
      <c r="S367" s="270" t="s">
        <v>238</v>
      </c>
      <c r="T367" s="270">
        <v>16</v>
      </c>
      <c r="U367" s="125">
        <v>12.67</v>
      </c>
      <c r="V367" s="125">
        <v>3.84</v>
      </c>
      <c r="W367" s="125"/>
      <c r="X367" s="125"/>
      <c r="Y367" s="125">
        <v>10.09</v>
      </c>
      <c r="Z367" s="125">
        <v>5.26</v>
      </c>
      <c r="AA367" s="125"/>
      <c r="AB367" s="125"/>
      <c r="AC367" s="125"/>
      <c r="AD367" s="125"/>
      <c r="AE367" s="114"/>
      <c r="AF367" s="125"/>
      <c r="AG367" s="125"/>
      <c r="AH367" s="125"/>
      <c r="AI367" s="265">
        <v>53</v>
      </c>
      <c r="AJ367" s="267">
        <f>AI367-J367</f>
        <v>48</v>
      </c>
      <c r="AK367" s="267" t="s">
        <v>455</v>
      </c>
      <c r="AL367" s="270" t="s">
        <v>624</v>
      </c>
      <c r="AM367" s="270" t="s">
        <v>749</v>
      </c>
      <c r="AN367" s="270" t="s">
        <v>455</v>
      </c>
      <c r="AO367" s="270">
        <v>20</v>
      </c>
      <c r="AP367" s="270" t="s">
        <v>238</v>
      </c>
      <c r="AQ367" s="265">
        <v>16</v>
      </c>
      <c r="AR367" s="265">
        <v>0</v>
      </c>
      <c r="AS367" s="265">
        <v>5</v>
      </c>
      <c r="AT367" s="270" t="s">
        <v>455</v>
      </c>
      <c r="AU367" s="265"/>
      <c r="AV367" s="265"/>
      <c r="AW367" s="265"/>
      <c r="AX367" s="265" t="s">
        <v>238</v>
      </c>
      <c r="AY367" s="265">
        <v>16</v>
      </c>
      <c r="AZ367" s="114">
        <v>12.08</v>
      </c>
      <c r="BA367" s="114">
        <v>5.05</v>
      </c>
      <c r="BB367" s="114"/>
      <c r="BC367" s="114"/>
      <c r="BD367" s="114">
        <v>13.4</v>
      </c>
      <c r="BE367" s="114">
        <v>4.87</v>
      </c>
      <c r="BF367" s="114"/>
      <c r="BG367" s="114"/>
      <c r="BH367" s="114"/>
      <c r="BI367" s="114"/>
      <c r="BJ367" s="114"/>
      <c r="BK367" s="114"/>
      <c r="BL367" s="114"/>
      <c r="BM367" s="114"/>
      <c r="BN367" s="265">
        <v>40</v>
      </c>
      <c r="BO367" s="270">
        <f>BN367-AO367</f>
        <v>20</v>
      </c>
      <c r="BP367" s="270" t="s">
        <v>455</v>
      </c>
      <c r="BQ367" s="270"/>
      <c r="BR367" s="270" t="s">
        <v>455</v>
      </c>
      <c r="BS367" s="265"/>
      <c r="BT367" s="265"/>
      <c r="BU367" s="265"/>
      <c r="BV367" s="265"/>
      <c r="BW367" s="265"/>
      <c r="BX367" s="265"/>
      <c r="BY367" s="265"/>
      <c r="BZ367" s="265"/>
      <c r="CA367" s="265"/>
      <c r="CB367" s="265"/>
      <c r="CC367" s="265"/>
      <c r="CD367" s="265"/>
      <c r="CE367" s="114"/>
      <c r="CF367" s="114"/>
      <c r="CG367" s="114"/>
      <c r="CH367" s="114"/>
      <c r="CI367" s="114"/>
      <c r="CJ367" s="114"/>
      <c r="CK367" s="114"/>
      <c r="CL367" s="114"/>
      <c r="CM367" s="114"/>
      <c r="CN367" s="114"/>
      <c r="CO367" s="114"/>
      <c r="CP367" s="114"/>
      <c r="CQ367" s="114"/>
      <c r="CR367" s="114"/>
      <c r="CS367" s="265"/>
      <c r="CT367" s="265"/>
      <c r="CU367" s="265"/>
      <c r="CV367" s="270"/>
      <c r="CW367" s="270" t="s">
        <v>455</v>
      </c>
      <c r="CX367" s="270"/>
      <c r="CY367" s="265"/>
      <c r="CZ367" s="265"/>
      <c r="DA367" s="265"/>
      <c r="DB367" s="265"/>
      <c r="DC367" s="265"/>
      <c r="DD367" s="265"/>
      <c r="DE367" s="265"/>
      <c r="DF367" s="265"/>
      <c r="DG367" s="265"/>
      <c r="DH367" s="265"/>
      <c r="DI367" s="265"/>
      <c r="DJ367" s="125"/>
      <c r="DK367" s="125"/>
      <c r="DL367" s="125"/>
      <c r="DM367" s="125"/>
      <c r="DN367" s="125"/>
      <c r="DO367" s="125"/>
      <c r="DP367" s="125"/>
      <c r="DQ367" s="125"/>
      <c r="DR367" s="125"/>
      <c r="DS367" s="125"/>
      <c r="DT367" s="125"/>
      <c r="DU367" s="125"/>
      <c r="DV367" s="125"/>
      <c r="DW367" s="125"/>
      <c r="DX367" s="265"/>
      <c r="DY367" s="265"/>
      <c r="DZ367" s="265"/>
      <c r="EA367" s="265"/>
      <c r="EB367" s="270" t="s">
        <v>455</v>
      </c>
      <c r="EC367" s="265"/>
      <c r="ED367" s="265"/>
      <c r="EE367" s="265"/>
      <c r="EF367" s="265"/>
      <c r="EG367" s="265"/>
      <c r="EH367" s="265"/>
      <c r="EI367" s="265"/>
      <c r="EJ367" s="265"/>
      <c r="EK367" s="265"/>
      <c r="EL367" s="265"/>
      <c r="EM367" s="265"/>
      <c r="EN367" s="265"/>
      <c r="EO367" s="125"/>
      <c r="EP367" s="125"/>
      <c r="EQ367" s="125"/>
      <c r="ER367" s="125"/>
      <c r="ES367" s="125"/>
      <c r="ET367" s="125"/>
      <c r="EU367" s="125"/>
      <c r="EV367" s="125"/>
      <c r="EW367" s="125"/>
      <c r="EX367" s="125"/>
      <c r="EY367" s="125"/>
      <c r="EZ367" s="125"/>
      <c r="FA367" s="125"/>
      <c r="FB367" s="125"/>
      <c r="FC367" s="265"/>
      <c r="FD367" s="265"/>
      <c r="FE367" s="265"/>
      <c r="FF367" s="270" t="s">
        <v>455</v>
      </c>
      <c r="FG367" s="270"/>
      <c r="FH367" s="265"/>
      <c r="FI367" s="265"/>
      <c r="FJ367" s="265"/>
      <c r="FK367" s="265"/>
      <c r="FL367" s="265"/>
      <c r="FM367" s="265"/>
      <c r="FN367" s="265"/>
      <c r="FO367" s="265"/>
      <c r="FP367" s="265"/>
      <c r="FQ367" s="265"/>
      <c r="FR367" s="265"/>
      <c r="FS367" s="265"/>
      <c r="FT367" s="265"/>
      <c r="FU367" s="217"/>
      <c r="FV367" s="217"/>
      <c r="FW367" s="217"/>
      <c r="FX367" s="217"/>
      <c r="FY367" s="217"/>
      <c r="FZ367" s="217"/>
      <c r="GA367" s="217"/>
      <c r="GB367" s="217"/>
      <c r="GC367" s="217"/>
      <c r="GD367" s="217"/>
      <c r="GE367" s="217"/>
      <c r="GF367" s="217"/>
      <c r="GG367" s="217"/>
      <c r="GH367" s="217"/>
      <c r="GI367" s="217"/>
      <c r="GJ367" s="217"/>
      <c r="GK367" s="217"/>
      <c r="GL367" s="217"/>
      <c r="GM367" s="217"/>
      <c r="GN367" s="217"/>
      <c r="GO367" s="217"/>
      <c r="GP367" s="217"/>
      <c r="GQ367" s="217"/>
      <c r="GR367" s="217"/>
      <c r="GS367" s="217"/>
      <c r="GT367" s="217"/>
      <c r="GU367" s="217"/>
      <c r="GV367" s="217"/>
      <c r="GW367" s="217"/>
      <c r="GX367" s="217"/>
      <c r="GY367" s="217"/>
      <c r="GZ367" s="217"/>
      <c r="HA367" s="217"/>
      <c r="HB367" s="217"/>
      <c r="HC367" s="217"/>
      <c r="HD367" s="270" t="s">
        <v>455</v>
      </c>
      <c r="HE367" s="217"/>
      <c r="HF367" s="217"/>
      <c r="HG367" s="90"/>
      <c r="HH367" s="217"/>
      <c r="HI367" s="217"/>
      <c r="HJ367" s="217"/>
      <c r="HK367" s="217"/>
      <c r="HL367" s="217"/>
      <c r="HM367" s="217"/>
      <c r="HN367" s="217"/>
      <c r="HO367" s="217"/>
      <c r="HP367" s="217"/>
      <c r="HQ367" s="217"/>
      <c r="HR367" s="217"/>
      <c r="HS367" s="217"/>
      <c r="HT367" s="217"/>
      <c r="HU367" s="217"/>
      <c r="HV367" s="217"/>
      <c r="HW367" s="217"/>
      <c r="HX367" s="217"/>
      <c r="HY367" s="217"/>
      <c r="HZ367" s="217"/>
      <c r="IA367" s="217"/>
      <c r="IB367" s="217"/>
      <c r="IC367" s="217"/>
      <c r="ID367" s="217"/>
      <c r="IE367" s="217"/>
      <c r="IF367" s="217"/>
      <c r="IG367" s="217"/>
      <c r="IH367" s="217"/>
      <c r="II367" s="217"/>
      <c r="IJ367" s="217"/>
      <c r="IK367" s="217"/>
      <c r="IL367" s="217"/>
      <c r="IM367" s="217"/>
      <c r="IN367" s="217"/>
      <c r="IO367" s="217"/>
      <c r="IP367" s="217"/>
      <c r="IQ367" s="217"/>
      <c r="IR367" s="217"/>
      <c r="IS367" s="270" t="s">
        <v>455</v>
      </c>
      <c r="IT367" s="217"/>
      <c r="IU367" s="217"/>
      <c r="IV367" s="217"/>
      <c r="IW367" s="217"/>
      <c r="IX367" s="217"/>
      <c r="IY367" s="217"/>
      <c r="IZ367" s="217"/>
      <c r="JA367" s="217"/>
      <c r="JB367" s="217"/>
      <c r="JC367" s="217"/>
      <c r="JD367" s="217"/>
      <c r="JE367" s="217"/>
      <c r="JF367" s="217"/>
      <c r="JG367" s="217"/>
      <c r="JH367" s="217"/>
      <c r="JI367" s="217"/>
      <c r="JJ367" s="217"/>
      <c r="JK367" s="217"/>
      <c r="JL367" s="217"/>
      <c r="JM367" s="217"/>
      <c r="JN367" s="217"/>
      <c r="JO367" s="217"/>
      <c r="JP367" s="217"/>
      <c r="JQ367" s="217"/>
      <c r="JR367" s="217"/>
      <c r="JS367" s="217"/>
      <c r="JT367" s="217"/>
      <c r="JU367" s="217"/>
      <c r="JV367" s="217"/>
      <c r="JW367" s="217"/>
      <c r="JX367" s="217"/>
      <c r="JY367" s="217"/>
      <c r="JZ367" s="217"/>
      <c r="KA367" s="217"/>
      <c r="KB367" s="217"/>
      <c r="KC367" s="217"/>
      <c r="KD367" s="217"/>
      <c r="KE367" s="270" t="s">
        <v>455</v>
      </c>
      <c r="KF367" s="217"/>
      <c r="KG367" s="217"/>
      <c r="KH367" s="217"/>
      <c r="KI367" s="90"/>
      <c r="KJ367" s="217"/>
      <c r="KK367" s="217"/>
      <c r="KL367" s="217"/>
      <c r="KM367" s="217"/>
      <c r="KN367" s="217"/>
      <c r="KO367" s="217"/>
      <c r="KP367" s="217"/>
      <c r="KQ367" s="217"/>
      <c r="KR367" s="217"/>
      <c r="KS367" s="217"/>
      <c r="KT367" s="217"/>
      <c r="KU367" s="217"/>
      <c r="KV367" s="217"/>
      <c r="KW367" s="217"/>
      <c r="KX367" s="217"/>
      <c r="KY367" s="217"/>
      <c r="KZ367" s="217"/>
      <c r="LA367" s="217"/>
      <c r="LB367" s="217"/>
      <c r="LC367" s="217"/>
      <c r="LD367" s="217"/>
      <c r="LE367" s="217"/>
      <c r="LF367" s="217"/>
      <c r="LG367" s="217"/>
      <c r="LH367" s="217"/>
      <c r="LI367" s="217"/>
      <c r="LJ367" s="217"/>
      <c r="LK367" s="217"/>
      <c r="LL367" s="217"/>
      <c r="LM367" s="217"/>
      <c r="LN367" s="217"/>
      <c r="LO367" s="217"/>
      <c r="LP367" s="217"/>
      <c r="LQ367" s="217"/>
      <c r="LR367" s="217"/>
      <c r="LS367" s="217"/>
      <c r="LT367" s="270" t="s">
        <v>455</v>
      </c>
      <c r="LU367" s="217"/>
      <c r="LV367" s="217"/>
      <c r="LW367" s="217"/>
      <c r="LX367" s="217"/>
      <c r="LY367" s="217"/>
      <c r="LZ367" s="217"/>
      <c r="MA367" s="217"/>
      <c r="MB367" s="217"/>
      <c r="MC367" s="217"/>
      <c r="MD367" s="217"/>
      <c r="ME367" s="217"/>
      <c r="MF367" s="217"/>
      <c r="MG367" s="217"/>
      <c r="MH367" s="217"/>
      <c r="MI367" s="217"/>
      <c r="MJ367" s="217"/>
      <c r="MK367" s="217"/>
      <c r="ML367" s="217"/>
      <c r="MM367" s="217"/>
      <c r="MN367" s="217"/>
      <c r="MO367" s="217"/>
      <c r="MP367" s="217"/>
      <c r="MQ367" s="217"/>
      <c r="MR367" s="217"/>
      <c r="MS367" s="217"/>
      <c r="MT367" s="217"/>
      <c r="MU367" s="217"/>
      <c r="MV367" s="217"/>
      <c r="MW367" s="217"/>
      <c r="MX367" s="217"/>
      <c r="MY367" s="217"/>
      <c r="MZ367" s="217"/>
      <c r="NA367" s="217"/>
      <c r="NB367" s="217"/>
      <c r="NC367" s="217"/>
      <c r="ND367" s="217"/>
      <c r="NE367" s="217"/>
      <c r="NF367" s="217"/>
      <c r="NG367" s="217"/>
      <c r="NH367" s="217"/>
      <c r="NI367" s="217"/>
      <c r="NJ367" s="217"/>
      <c r="NK367" s="217"/>
      <c r="NL367" s="217"/>
      <c r="NM367" s="217"/>
      <c r="NN367" s="217"/>
      <c r="NO367" s="217"/>
      <c r="NP367" s="217"/>
      <c r="NQ367" s="217"/>
      <c r="NR367" s="217"/>
      <c r="NS367" s="217"/>
      <c r="NT367" s="217"/>
      <c r="NU367" s="217"/>
      <c r="NV367" s="217"/>
      <c r="NW367" s="217"/>
      <c r="NX367" s="217"/>
      <c r="NY367" s="217"/>
      <c r="NZ367" s="217"/>
      <c r="OA367" s="217"/>
      <c r="OB367" s="217"/>
      <c r="OC367" s="217"/>
      <c r="OD367" s="217"/>
      <c r="OE367" s="217"/>
      <c r="OF367" s="217"/>
      <c r="OG367" s="217"/>
      <c r="OH367" s="217"/>
      <c r="OI367" s="217"/>
      <c r="OJ367" s="217"/>
      <c r="OK367" s="217"/>
      <c r="OL367" s="217"/>
      <c r="OM367" s="217"/>
      <c r="ON367" s="217"/>
      <c r="OO367" s="217"/>
      <c r="OP367" s="217"/>
      <c r="OQ367" s="217"/>
      <c r="OR367" s="217"/>
      <c r="OS367" s="267">
        <f>IF(ISERROR(#REF!),0,1)</f>
        <v>0</v>
      </c>
      <c r="OT367" s="267">
        <f t="shared" si="89"/>
        <v>0</v>
      </c>
      <c r="OU367" s="267">
        <f t="shared" si="89"/>
        <v>1</v>
      </c>
      <c r="OV367" s="222"/>
      <c r="OW367" s="222"/>
      <c r="OX367" s="222"/>
      <c r="OY367" s="222"/>
      <c r="OZ367" s="222"/>
      <c r="PA367" s="222"/>
      <c r="PB367" s="222"/>
      <c r="PC367" s="222"/>
      <c r="PD367" s="222"/>
      <c r="PE367" s="222"/>
      <c r="PF367" s="222"/>
      <c r="PG367" s="222"/>
      <c r="PH367" s="222"/>
      <c r="PI367" s="222"/>
      <c r="PJ367" s="222"/>
      <c r="PK367" s="222"/>
      <c r="PL367" s="222"/>
      <c r="PM367" s="222"/>
      <c r="PN367" s="222"/>
      <c r="PO367" s="222"/>
      <c r="PP367" s="222"/>
      <c r="PQ367" s="222"/>
      <c r="PR367" s="222"/>
      <c r="PS367" s="222"/>
      <c r="PT367" s="222"/>
      <c r="PU367" s="222"/>
      <c r="PV367" s="222"/>
      <c r="PW367" s="222"/>
      <c r="PX367" s="222"/>
      <c r="PY367" s="222"/>
      <c r="PZ367" s="222"/>
      <c r="QA367" s="222"/>
      <c r="QB367" s="222"/>
      <c r="QC367" s="222"/>
      <c r="QD367" s="222"/>
      <c r="QE367" s="222"/>
      <c r="QF367" s="222"/>
      <c r="QG367" s="222"/>
      <c r="QH367" s="222"/>
      <c r="QI367" s="222"/>
      <c r="QJ367" s="222"/>
      <c r="QK367" s="222"/>
      <c r="QL367" s="222"/>
      <c r="QM367" s="222"/>
      <c r="QN367" s="222"/>
      <c r="QO367" s="222"/>
      <c r="QP367" s="222"/>
      <c r="QQ367" s="222"/>
      <c r="QR367" s="222"/>
      <c r="QS367" s="222"/>
      <c r="QT367" s="222"/>
      <c r="QU367" s="222"/>
      <c r="QV367" s="222"/>
      <c r="QW367" s="222"/>
      <c r="QX367" s="222"/>
      <c r="QY367" s="222"/>
      <c r="QZ367" s="222"/>
      <c r="RA367" s="222"/>
      <c r="RB367" s="222"/>
      <c r="RC367" s="222"/>
      <c r="RD367" s="222"/>
      <c r="RE367" s="222"/>
      <c r="RF367" s="222"/>
      <c r="RG367" s="222"/>
      <c r="RH367" s="222"/>
      <c r="RI367" s="222"/>
      <c r="RJ367" s="222"/>
      <c r="RK367" s="222"/>
      <c r="RL367" s="222"/>
      <c r="RM367" s="222"/>
      <c r="RN367" s="222"/>
      <c r="RO367" s="222"/>
      <c r="RP367" s="222"/>
      <c r="RQ367" s="222"/>
      <c r="RR367" s="222"/>
      <c r="RS367" s="222"/>
      <c r="RT367" s="222"/>
      <c r="RU367" s="222"/>
      <c r="RV367" s="222"/>
      <c r="RW367" s="222"/>
      <c r="RX367" s="222"/>
      <c r="RY367" s="222"/>
      <c r="RZ367" s="222"/>
      <c r="SA367" s="222"/>
      <c r="SB367" s="222"/>
      <c r="SC367" s="222"/>
      <c r="SD367" s="222"/>
      <c r="SE367" s="222"/>
      <c r="SF367" s="222"/>
      <c r="SG367" s="222"/>
      <c r="SH367" s="222"/>
      <c r="SI367" s="222"/>
      <c r="SJ367" s="222"/>
      <c r="SK367" s="222"/>
      <c r="SL367" s="222"/>
      <c r="SM367" s="222"/>
      <c r="SN367" s="222"/>
      <c r="SO367" s="222"/>
      <c r="SP367" s="222"/>
      <c r="SQ367" s="222"/>
      <c r="SR367" s="222"/>
      <c r="SS367" s="222"/>
      <c r="ST367" s="222"/>
      <c r="SU367" s="222"/>
      <c r="SV367" s="222"/>
      <c r="SW367" s="222"/>
      <c r="SX367" s="222"/>
      <c r="SY367" s="222"/>
      <c r="SZ367" s="222"/>
      <c r="TA367" s="222"/>
      <c r="TB367" s="222"/>
      <c r="TC367" s="222"/>
      <c r="TD367" s="222"/>
      <c r="TE367" s="222"/>
      <c r="TF367" s="222"/>
      <c r="TG367" s="222"/>
      <c r="TH367" s="222"/>
      <c r="TI367" s="222"/>
      <c r="TJ367" s="222"/>
      <c r="TK367" s="222"/>
      <c r="TL367" s="222"/>
      <c r="TM367" s="222"/>
      <c r="TN367" s="222"/>
      <c r="TO367" s="222"/>
      <c r="TP367" s="222"/>
      <c r="TQ367" s="222"/>
      <c r="TR367" s="222"/>
      <c r="TS367" s="222"/>
      <c r="TT367" s="222"/>
      <c r="TU367" s="222"/>
      <c r="TV367" s="222"/>
      <c r="TW367" s="222"/>
      <c r="TX367" s="222"/>
      <c r="TY367" s="222"/>
      <c r="TZ367" s="222"/>
      <c r="UA367" s="222"/>
      <c r="UB367" s="222"/>
      <c r="UC367" s="222"/>
      <c r="UD367" s="222"/>
      <c r="UE367" s="222"/>
      <c r="UF367" s="222"/>
      <c r="UG367" s="222"/>
      <c r="UH367" s="222"/>
      <c r="UI367" s="222"/>
      <c r="UJ367" s="222"/>
      <c r="UK367" s="222"/>
      <c r="UL367" s="222"/>
      <c r="UM367" s="222"/>
      <c r="UN367" s="222"/>
      <c r="UO367" s="222"/>
      <c r="UP367" s="222"/>
      <c r="UQ367" s="222"/>
      <c r="UR367" s="222"/>
      <c r="US367" s="222"/>
      <c r="UT367" s="222"/>
      <c r="UU367" s="222"/>
      <c r="UV367" s="222"/>
      <c r="UW367" s="222"/>
      <c r="UX367" s="222"/>
      <c r="UY367" s="222"/>
      <c r="UZ367" s="222"/>
      <c r="VA367" s="222"/>
      <c r="VB367" s="222"/>
      <c r="VC367" s="222"/>
      <c r="VD367" s="222"/>
      <c r="VE367" s="222"/>
      <c r="VF367" s="222"/>
      <c r="VG367" s="222"/>
      <c r="VH367" s="222"/>
      <c r="VI367" s="222"/>
      <c r="VJ367" s="222"/>
      <c r="VK367" s="222"/>
      <c r="VL367" s="222"/>
      <c r="VM367" s="222"/>
      <c r="VN367" s="222"/>
      <c r="VO367" s="222"/>
      <c r="VP367" s="222"/>
      <c r="VQ367" s="222"/>
      <c r="VR367" s="222"/>
      <c r="VS367" s="222"/>
      <c r="VT367" s="222"/>
      <c r="VU367" s="222"/>
      <c r="VV367" s="222"/>
      <c r="VW367" s="222"/>
      <c r="VX367" s="222"/>
      <c r="VY367" s="222"/>
      <c r="VZ367" s="222"/>
      <c r="WA367" s="222"/>
      <c r="WB367" s="222"/>
      <c r="WC367" s="222"/>
      <c r="WD367" s="222"/>
      <c r="WE367" s="222"/>
      <c r="WF367" s="222"/>
      <c r="WG367" s="222"/>
      <c r="WH367" s="222"/>
      <c r="WI367" s="222"/>
      <c r="WJ367" s="222"/>
      <c r="WK367" s="222"/>
      <c r="WL367" s="222"/>
      <c r="WM367" s="222"/>
      <c r="WN367" s="222"/>
      <c r="WO367" s="222"/>
      <c r="WP367" s="222"/>
      <c r="WQ367" s="222"/>
      <c r="WR367" s="222"/>
      <c r="WS367" s="222"/>
      <c r="WT367" s="222"/>
      <c r="WU367" s="222"/>
      <c r="WV367" s="222"/>
      <c r="WW367" s="222"/>
      <c r="WX367" s="222"/>
      <c r="WY367" s="222"/>
      <c r="WZ367" s="222"/>
      <c r="XA367" s="222"/>
      <c r="XB367" s="222"/>
      <c r="XC367" s="222"/>
      <c r="XD367" s="222"/>
      <c r="XE367" s="222"/>
      <c r="XF367" s="222"/>
      <c r="XG367" s="222"/>
      <c r="XH367" s="222"/>
      <c r="XI367" s="222"/>
      <c r="XJ367" s="222"/>
      <c r="XK367" s="222"/>
      <c r="XL367" s="222"/>
      <c r="XM367" s="222"/>
      <c r="XN367" s="222"/>
      <c r="XO367" s="222"/>
      <c r="XP367" s="222"/>
      <c r="XQ367" s="222"/>
      <c r="XR367" s="222"/>
      <c r="XS367" s="222"/>
      <c r="XT367" s="222"/>
      <c r="XU367" s="222"/>
      <c r="XV367" s="222"/>
      <c r="XW367" s="222"/>
      <c r="XX367" s="222"/>
      <c r="XY367" s="222"/>
      <c r="XZ367" s="222"/>
      <c r="YA367" s="222"/>
      <c r="YB367" s="222"/>
      <c r="YC367" s="222"/>
      <c r="YD367" s="222"/>
      <c r="YE367" s="222"/>
      <c r="YF367" s="222"/>
      <c r="YG367" s="222"/>
      <c r="YH367" s="222"/>
      <c r="YI367" s="222"/>
      <c r="YJ367" s="222"/>
      <c r="YK367" s="222"/>
      <c r="YL367" s="222"/>
      <c r="YM367" s="222"/>
      <c r="YN367" s="222"/>
      <c r="YO367" s="222"/>
      <c r="YP367" s="222"/>
      <c r="YQ367" s="222"/>
      <c r="YR367" s="222"/>
      <c r="YS367" s="222"/>
      <c r="YT367" s="222"/>
      <c r="YU367" s="222"/>
      <c r="YV367" s="222"/>
      <c r="YW367" s="222"/>
      <c r="YX367" s="222"/>
      <c r="YY367" s="222"/>
      <c r="YZ367" s="222"/>
      <c r="ZA367" s="222"/>
      <c r="ZB367" s="222"/>
      <c r="ZC367" s="222"/>
      <c r="ZD367" s="222"/>
      <c r="ZE367" s="222"/>
      <c r="ZF367" s="222"/>
      <c r="ZG367" s="222"/>
      <c r="ZH367" s="222"/>
      <c r="ZI367" s="222"/>
      <c r="ZJ367" s="222"/>
      <c r="ZK367" s="222"/>
      <c r="ZL367" s="222"/>
      <c r="ZM367" s="222"/>
      <c r="ZN367" s="222"/>
      <c r="ZO367" s="222"/>
      <c r="ZP367" s="222"/>
      <c r="ZQ367" s="222"/>
      <c r="ZR367" s="222"/>
      <c r="ZS367" s="222"/>
      <c r="ZT367" s="222"/>
      <c r="ZU367" s="222"/>
      <c r="ZV367" s="222"/>
      <c r="ZW367" s="222"/>
      <c r="ZX367" s="222"/>
      <c r="ZY367" s="222"/>
      <c r="ZZ367" s="222"/>
      <c r="AAA367" s="222"/>
      <c r="AAB367" s="222"/>
      <c r="AAC367" s="222"/>
      <c r="AAD367" s="222"/>
      <c r="AAE367" s="222"/>
      <c r="AAF367" s="222"/>
      <c r="AAG367" s="222"/>
      <c r="AAH367" s="222"/>
      <c r="AAI367" s="222"/>
      <c r="AAJ367" s="222"/>
      <c r="AAK367" s="222"/>
      <c r="AAL367" s="222"/>
      <c r="AAM367" s="222"/>
      <c r="AAN367" s="222"/>
      <c r="AAO367" s="222"/>
      <c r="AAP367" s="222"/>
      <c r="AAQ367" s="222"/>
      <c r="AAR367" s="222"/>
      <c r="AAS367" s="222"/>
      <c r="AAT367" s="222"/>
      <c r="AAU367" s="222"/>
      <c r="AAV367" s="222"/>
      <c r="AAW367" s="222"/>
      <c r="AAX367" s="222"/>
      <c r="AAY367" s="222"/>
      <c r="AAZ367" s="222"/>
      <c r="ABA367" s="222"/>
      <c r="ABB367" s="222"/>
      <c r="ABC367" s="222"/>
      <c r="ABD367" s="222"/>
      <c r="ABE367" s="222"/>
      <c r="ABF367" s="222"/>
      <c r="ABG367" s="222"/>
      <c r="ABH367" s="222"/>
      <c r="ABI367" s="222"/>
      <c r="ABJ367" s="222"/>
      <c r="ABK367" s="222"/>
      <c r="ABL367" s="222"/>
      <c r="ABM367" s="222"/>
      <c r="ABN367" s="222"/>
      <c r="ABO367" s="222"/>
      <c r="ABP367" s="222"/>
      <c r="ABQ367" s="222"/>
      <c r="ABR367" s="222"/>
      <c r="ABS367" s="222"/>
      <c r="ABT367" s="222"/>
      <c r="ABU367" s="222"/>
      <c r="ABV367" s="222"/>
      <c r="ABW367" s="222"/>
      <c r="ABX367" s="222"/>
      <c r="ABY367" s="222"/>
      <c r="ABZ367" s="222"/>
      <c r="ACA367" s="222"/>
      <c r="ACB367" s="222"/>
      <c r="ACC367" s="222"/>
      <c r="ACD367" s="222"/>
      <c r="ACE367" s="222"/>
      <c r="ACF367" s="222"/>
      <c r="ACG367" s="222"/>
      <c r="ACH367" s="222"/>
      <c r="ACI367" s="222"/>
      <c r="ACJ367" s="222"/>
      <c r="ACK367" s="222"/>
      <c r="ACL367" s="222"/>
      <c r="ACM367" s="222"/>
      <c r="ACN367" s="222"/>
      <c r="ACO367" s="222"/>
      <c r="ACP367" s="222"/>
      <c r="ACQ367" s="222"/>
      <c r="ACR367" s="222"/>
      <c r="ACS367" s="222"/>
      <c r="ACT367" s="222"/>
      <c r="ACU367" s="222"/>
      <c r="ACV367" s="222"/>
      <c r="ACW367" s="222"/>
      <c r="ACX367" s="222"/>
      <c r="ACY367" s="222"/>
      <c r="ACZ367" s="222"/>
      <c r="ADA367" s="222"/>
      <c r="ADB367" s="222"/>
      <c r="ADC367" s="222"/>
      <c r="ADD367" s="222"/>
      <c r="ADE367" s="222"/>
      <c r="ADF367" s="222"/>
      <c r="ADG367" s="222"/>
      <c r="ADH367" s="222"/>
      <c r="ADI367" s="222"/>
      <c r="ADJ367" s="222"/>
      <c r="ADK367" s="222"/>
      <c r="ADL367" s="222"/>
      <c r="ADM367" s="222"/>
      <c r="ADN367" s="222"/>
      <c r="ADO367" s="222"/>
      <c r="ADP367" s="222"/>
      <c r="ADQ367" s="222"/>
      <c r="ADR367" s="222"/>
      <c r="ADS367" s="222"/>
      <c r="ADT367" s="222"/>
      <c r="ADU367" s="222"/>
      <c r="ADV367" s="222"/>
      <c r="ADW367" s="222"/>
      <c r="ADX367" s="222"/>
      <c r="ADY367" s="222"/>
      <c r="ADZ367" s="222"/>
      <c r="AEA367" s="222"/>
      <c r="AEB367" s="222"/>
      <c r="AEC367" s="222"/>
      <c r="AED367" s="222"/>
      <c r="AEE367" s="222"/>
      <c r="AEF367" s="222"/>
      <c r="AEG367" s="222"/>
      <c r="AEH367" s="222"/>
      <c r="AEI367" s="222"/>
      <c r="AEJ367" s="222"/>
      <c r="AEK367" s="222"/>
      <c r="AEL367" s="222"/>
      <c r="AEM367" s="222"/>
      <c r="AEN367" s="222"/>
      <c r="AEO367" s="222"/>
      <c r="AEP367" s="222"/>
      <c r="AEQ367" s="222"/>
      <c r="AER367" s="222"/>
      <c r="AES367" s="222"/>
      <c r="AET367" s="222"/>
      <c r="AEU367" s="222"/>
      <c r="AEV367" s="222"/>
      <c r="AEW367" s="222"/>
      <c r="AEX367" s="222"/>
      <c r="AEY367" s="222"/>
      <c r="AEZ367" s="222"/>
      <c r="AFA367" s="222"/>
      <c r="AFB367" s="222"/>
      <c r="AFC367" s="222"/>
      <c r="AFD367" s="222"/>
      <c r="AFE367" s="222"/>
      <c r="AFF367" s="222"/>
      <c r="AFG367" s="222"/>
      <c r="AFH367" s="222"/>
      <c r="AFI367" s="222"/>
      <c r="AFJ367" s="222"/>
      <c r="AFK367" s="222"/>
      <c r="AFL367" s="222"/>
      <c r="AFM367" s="222"/>
      <c r="AFN367" s="222"/>
      <c r="AFO367" s="222"/>
      <c r="AFP367" s="222"/>
      <c r="AFQ367" s="222"/>
      <c r="AFR367" s="222"/>
      <c r="AFS367" s="222"/>
      <c r="AFT367" s="222"/>
    </row>
    <row r="368" spans="1:852" s="757" customFormat="1">
      <c r="A368" s="764" t="s">
        <v>9825</v>
      </c>
      <c r="B368" s="838" t="s">
        <v>10790</v>
      </c>
      <c r="C368" s="840" t="str">
        <f>IF(Severity!F368&gt;=0.5,"YES","NO")</f>
        <v>YES</v>
      </c>
      <c r="D368" s="840" t="str">
        <f>IF(Severity!G368&gt;=0.5,"YES","NO")</f>
        <v>NO</v>
      </c>
      <c r="E368" s="757">
        <v>12</v>
      </c>
      <c r="F368" s="767">
        <v>2</v>
      </c>
      <c r="G368" s="768" t="s">
        <v>2918</v>
      </c>
      <c r="H368" s="767" t="s">
        <v>747</v>
      </c>
      <c r="I368" s="767" t="s">
        <v>455</v>
      </c>
      <c r="J368" s="414" t="s">
        <v>455</v>
      </c>
      <c r="K368" s="831" t="s">
        <v>455</v>
      </c>
      <c r="N368" s="767"/>
      <c r="O368" s="831" t="s">
        <v>455</v>
      </c>
      <c r="R368" s="767"/>
      <c r="S368" s="756" t="s">
        <v>2851</v>
      </c>
      <c r="T368" s="757">
        <v>21</v>
      </c>
      <c r="W368" s="757">
        <v>27.1</v>
      </c>
      <c r="X368" s="757">
        <v>7.32</v>
      </c>
      <c r="AA368" s="757">
        <v>10.3</v>
      </c>
      <c r="AB368" s="757">
        <v>8.09</v>
      </c>
      <c r="AI368" s="85" t="s">
        <v>455</v>
      </c>
      <c r="AJ368" s="838">
        <v>10</v>
      </c>
      <c r="AK368" s="756">
        <v>10</v>
      </c>
      <c r="AL368" s="768" t="s">
        <v>615</v>
      </c>
      <c r="AM368" s="767" t="s">
        <v>455</v>
      </c>
      <c r="AN368" s="768" t="s">
        <v>455</v>
      </c>
      <c r="AO368" s="85" t="s">
        <v>455</v>
      </c>
      <c r="AP368" s="838" t="s">
        <v>455</v>
      </c>
      <c r="AT368" s="756"/>
      <c r="AU368" s="756"/>
      <c r="AX368" s="757" t="s">
        <v>2851</v>
      </c>
      <c r="AY368" s="757">
        <v>21</v>
      </c>
      <c r="BB368" s="757">
        <v>29.87</v>
      </c>
      <c r="BC368" s="757">
        <v>8.5</v>
      </c>
      <c r="BF368" s="757">
        <v>23.18</v>
      </c>
      <c r="BG368" s="757">
        <v>9.36</v>
      </c>
      <c r="BN368" s="85" t="s">
        <v>455</v>
      </c>
      <c r="BO368" s="831">
        <v>11</v>
      </c>
      <c r="BP368" s="767">
        <v>11</v>
      </c>
      <c r="BR368" s="821" t="s">
        <v>455</v>
      </c>
      <c r="CT368" s="756"/>
      <c r="CU368" s="767"/>
      <c r="CW368" s="767"/>
      <c r="CX368" s="753"/>
      <c r="EB368" s="767"/>
      <c r="OW368" s="761"/>
      <c r="OX368" s="761"/>
    </row>
    <row r="369" spans="1:852">
      <c r="A369" s="101" t="s">
        <v>2442</v>
      </c>
      <c r="B369" s="101" t="s">
        <v>10791</v>
      </c>
      <c r="C369" s="840" t="str">
        <f>IF(Severity!F369&gt;=0.5,"YES","NO")</f>
        <v>YES</v>
      </c>
      <c r="D369" s="840" t="str">
        <f>IF(Severity!G369&gt;=0.5,"YES","NO")</f>
        <v>NO</v>
      </c>
      <c r="E369" s="214">
        <v>12</v>
      </c>
      <c r="F369" s="214">
        <v>2</v>
      </c>
      <c r="G369" s="270" t="s">
        <v>2918</v>
      </c>
      <c r="H369" s="270" t="s">
        <v>747</v>
      </c>
      <c r="I369" s="270" t="s">
        <v>455</v>
      </c>
      <c r="J369" s="270">
        <v>11</v>
      </c>
      <c r="K369" s="270" t="s">
        <v>455</v>
      </c>
      <c r="L369" s="265"/>
      <c r="M369" s="265"/>
      <c r="N369" s="270"/>
      <c r="O369" s="270" t="s">
        <v>455</v>
      </c>
      <c r="P369" s="265"/>
      <c r="Q369" s="265"/>
      <c r="R369" s="265"/>
      <c r="S369" s="270" t="s">
        <v>602</v>
      </c>
      <c r="T369" s="270">
        <v>21</v>
      </c>
      <c r="W369" s="125">
        <v>40.369999999999997</v>
      </c>
      <c r="X369" s="125">
        <v>9.4600000000000009</v>
      </c>
      <c r="AA369" s="125">
        <v>8.77</v>
      </c>
      <c r="AB369" s="125">
        <v>3.99</v>
      </c>
      <c r="AC369" s="125"/>
      <c r="AD369" s="125"/>
      <c r="AE369" s="114"/>
      <c r="AF369" s="125"/>
      <c r="AG369" s="125"/>
      <c r="AH369" s="125"/>
      <c r="AI369" s="265">
        <v>41</v>
      </c>
      <c r="AJ369" s="267">
        <f>AI369-J369</f>
        <v>30</v>
      </c>
      <c r="AK369" s="267" t="s">
        <v>455</v>
      </c>
      <c r="AL369" s="270" t="s">
        <v>624</v>
      </c>
      <c r="AM369" s="270" t="s">
        <v>749</v>
      </c>
      <c r="AN369" s="270" t="s">
        <v>455</v>
      </c>
      <c r="AO369" s="270">
        <v>8</v>
      </c>
      <c r="AP369" s="270" t="s">
        <v>455</v>
      </c>
      <c r="AQ369" s="265"/>
      <c r="AR369" s="265"/>
      <c r="AS369" s="265"/>
      <c r="AT369" s="270" t="s">
        <v>455</v>
      </c>
      <c r="AU369" s="265"/>
      <c r="AV369" s="265"/>
      <c r="AW369" s="265"/>
      <c r="AX369" s="265" t="s">
        <v>602</v>
      </c>
      <c r="AY369" s="270">
        <v>21</v>
      </c>
      <c r="BB369" s="114">
        <v>37.659999999999997</v>
      </c>
      <c r="BC369" s="114">
        <v>7.09</v>
      </c>
      <c r="BF369" s="114">
        <v>37.28</v>
      </c>
      <c r="BG369" s="114">
        <v>7.15</v>
      </c>
      <c r="BH369" s="114"/>
      <c r="BI369" s="114"/>
      <c r="BJ369" s="114"/>
      <c r="BK369" s="114"/>
      <c r="BL369" s="114"/>
      <c r="BM369" s="114"/>
      <c r="BN369" s="265">
        <v>40</v>
      </c>
      <c r="BO369" s="270">
        <f>BN369-AO369</f>
        <v>32</v>
      </c>
      <c r="BP369" s="270" t="s">
        <v>455</v>
      </c>
      <c r="BQ369" s="270"/>
      <c r="BR369" s="270" t="s">
        <v>455</v>
      </c>
      <c r="BS369" s="265"/>
      <c r="BT369" s="265"/>
      <c r="BU369" s="265"/>
      <c r="BV369" s="265"/>
      <c r="BW369" s="265"/>
      <c r="BX369" s="265"/>
      <c r="BY369" s="265"/>
      <c r="BZ369" s="265"/>
      <c r="CA369" s="265"/>
      <c r="CB369" s="265"/>
      <c r="CC369" s="265"/>
      <c r="CD369" s="265"/>
      <c r="CE369" s="114"/>
      <c r="CF369" s="114"/>
      <c r="CG369" s="114"/>
      <c r="CH369" s="114"/>
      <c r="CI369" s="114"/>
      <c r="CJ369" s="114"/>
      <c r="CK369" s="114"/>
      <c r="CL369" s="114"/>
      <c r="CM369" s="114"/>
      <c r="CN369" s="114"/>
      <c r="CO369" s="114"/>
      <c r="CP369" s="114"/>
      <c r="CQ369" s="114"/>
      <c r="CR369" s="114"/>
      <c r="CS369" s="265"/>
      <c r="CT369" s="265"/>
      <c r="CU369" s="265"/>
      <c r="CV369" s="270"/>
      <c r="CW369" s="270" t="s">
        <v>455</v>
      </c>
      <c r="CX369" s="270"/>
      <c r="CY369" s="265"/>
      <c r="CZ369" s="265"/>
      <c r="DA369" s="265"/>
      <c r="DB369" s="265"/>
      <c r="DC369" s="265"/>
      <c r="DD369" s="265"/>
      <c r="DE369" s="265"/>
      <c r="DF369" s="265"/>
      <c r="DG369" s="265"/>
      <c r="DH369" s="265"/>
      <c r="DI369" s="265"/>
      <c r="DJ369" s="125"/>
      <c r="DK369" s="125"/>
      <c r="DL369" s="125"/>
      <c r="DM369" s="125"/>
      <c r="DN369" s="125"/>
      <c r="DO369" s="125"/>
      <c r="DP369" s="125"/>
      <c r="DQ369" s="125"/>
      <c r="DR369" s="125"/>
      <c r="DS369" s="125"/>
      <c r="DT369" s="125"/>
      <c r="DU369" s="125"/>
      <c r="DV369" s="125"/>
      <c r="DW369" s="125"/>
      <c r="DX369" s="265"/>
      <c r="DY369" s="265"/>
      <c r="DZ369" s="265"/>
      <c r="EA369" s="217"/>
      <c r="EB369" s="270" t="s">
        <v>455</v>
      </c>
      <c r="EC369" s="217"/>
      <c r="ED369" s="217"/>
      <c r="EE369" s="217"/>
      <c r="EF369" s="217"/>
      <c r="EG369" s="217"/>
      <c r="EH369" s="217"/>
      <c r="EI369" s="217"/>
      <c r="EJ369" s="217"/>
      <c r="EK369" s="217"/>
      <c r="EL369" s="217"/>
      <c r="EM369" s="217"/>
      <c r="EN369" s="217"/>
      <c r="EO369" s="183"/>
      <c r="EP369" s="183"/>
      <c r="EQ369" s="183"/>
      <c r="ER369" s="183"/>
      <c r="ES369" s="183"/>
      <c r="ET369" s="183"/>
      <c r="EU369" s="183"/>
      <c r="EV369" s="183"/>
      <c r="EW369" s="183"/>
      <c r="EX369" s="183"/>
      <c r="EY369" s="183"/>
      <c r="EZ369" s="183"/>
      <c r="FA369" s="183"/>
      <c r="FB369" s="183"/>
      <c r="FC369" s="217"/>
      <c r="FD369" s="217"/>
      <c r="FE369" s="217"/>
      <c r="FF369" s="270" t="s">
        <v>455</v>
      </c>
      <c r="FG369" s="90"/>
      <c r="FH369" s="217"/>
      <c r="FI369" s="217"/>
      <c r="FJ369" s="217"/>
      <c r="FK369" s="217"/>
      <c r="FL369" s="217"/>
      <c r="FM369" s="217"/>
      <c r="FN369" s="217"/>
      <c r="FO369" s="217"/>
      <c r="FP369" s="217"/>
      <c r="FQ369" s="217"/>
      <c r="FR369" s="217"/>
      <c r="FS369" s="217"/>
      <c r="FT369" s="217"/>
      <c r="FU369" s="217"/>
      <c r="FV369" s="217"/>
      <c r="FW369" s="217"/>
      <c r="FX369" s="217"/>
      <c r="FY369" s="217"/>
      <c r="FZ369" s="217"/>
      <c r="GA369" s="217"/>
      <c r="GB369" s="217"/>
      <c r="GC369" s="217"/>
      <c r="GD369" s="217"/>
      <c r="GE369" s="217"/>
      <c r="GF369" s="217"/>
      <c r="GG369" s="217"/>
      <c r="GH369" s="217"/>
      <c r="GI369" s="217"/>
      <c r="GJ369" s="217"/>
      <c r="GK369" s="217"/>
      <c r="GL369" s="217"/>
      <c r="GM369" s="217"/>
      <c r="GN369" s="217"/>
      <c r="GO369" s="217"/>
      <c r="GP369" s="217"/>
      <c r="GQ369" s="217"/>
      <c r="GR369" s="217"/>
      <c r="GS369" s="217"/>
      <c r="GT369" s="217"/>
      <c r="GU369" s="217"/>
      <c r="GV369" s="217"/>
      <c r="GW369" s="217"/>
      <c r="GX369" s="217"/>
      <c r="GY369" s="217"/>
      <c r="GZ369" s="217"/>
      <c r="HA369" s="217"/>
      <c r="HB369" s="217"/>
      <c r="HC369" s="217"/>
      <c r="HD369" s="270" t="s">
        <v>455</v>
      </c>
      <c r="HE369" s="217"/>
      <c r="HF369" s="217"/>
      <c r="HG369" s="90"/>
      <c r="HH369" s="217"/>
      <c r="HI369" s="217"/>
      <c r="HJ369" s="217"/>
      <c r="HK369" s="217"/>
      <c r="HL369" s="217"/>
      <c r="HM369" s="217"/>
      <c r="HN369" s="217"/>
      <c r="HO369" s="217"/>
      <c r="HP369" s="217"/>
      <c r="HQ369" s="217"/>
      <c r="HR369" s="217"/>
      <c r="HS369" s="217"/>
      <c r="HT369" s="217"/>
      <c r="HU369" s="217"/>
      <c r="HV369" s="217"/>
      <c r="HW369" s="217"/>
      <c r="HX369" s="217"/>
      <c r="HY369" s="217"/>
      <c r="HZ369" s="217"/>
      <c r="IA369" s="217"/>
      <c r="IB369" s="217"/>
      <c r="IC369" s="217"/>
      <c r="ID369" s="217"/>
      <c r="IE369" s="217"/>
      <c r="IF369" s="217"/>
      <c r="IG369" s="217"/>
      <c r="IH369" s="217"/>
      <c r="II369" s="217"/>
      <c r="IJ369" s="217"/>
      <c r="IK369" s="217"/>
      <c r="IL369" s="217"/>
      <c r="IM369" s="217"/>
      <c r="IN369" s="217"/>
      <c r="IO369" s="217"/>
      <c r="IP369" s="217"/>
      <c r="IQ369" s="217"/>
      <c r="IR369" s="217"/>
      <c r="IS369" s="270" t="s">
        <v>455</v>
      </c>
      <c r="IT369" s="217"/>
      <c r="IU369" s="217"/>
      <c r="IV369" s="217"/>
      <c r="IW369" s="217"/>
      <c r="IX369" s="217"/>
      <c r="IY369" s="217"/>
      <c r="IZ369" s="217"/>
      <c r="JA369" s="217"/>
      <c r="JB369" s="217"/>
      <c r="JC369" s="217"/>
      <c r="JD369" s="217"/>
      <c r="JE369" s="217"/>
      <c r="JF369" s="217"/>
      <c r="JG369" s="217"/>
      <c r="JH369" s="217"/>
      <c r="JI369" s="217"/>
      <c r="JJ369" s="217"/>
      <c r="JK369" s="217"/>
      <c r="JL369" s="217"/>
      <c r="JM369" s="217"/>
      <c r="JN369" s="217"/>
      <c r="JO369" s="217"/>
      <c r="JP369" s="217"/>
      <c r="JQ369" s="217"/>
      <c r="JR369" s="217"/>
      <c r="JS369" s="217"/>
      <c r="JT369" s="217"/>
      <c r="JU369" s="217"/>
      <c r="JV369" s="217"/>
      <c r="JW369" s="217"/>
      <c r="JX369" s="217"/>
      <c r="JY369" s="217"/>
      <c r="JZ369" s="217"/>
      <c r="KA369" s="217"/>
      <c r="KB369" s="217"/>
      <c r="KC369" s="217"/>
      <c r="KD369" s="217"/>
      <c r="KE369" s="270" t="s">
        <v>455</v>
      </c>
      <c r="KF369" s="217"/>
      <c r="KG369" s="217"/>
      <c r="KH369" s="217"/>
      <c r="KI369" s="90"/>
      <c r="KJ369" s="217"/>
      <c r="KK369" s="217"/>
      <c r="KL369" s="217"/>
      <c r="KM369" s="217"/>
      <c r="KN369" s="217"/>
      <c r="KO369" s="217"/>
      <c r="KP369" s="217"/>
      <c r="KQ369" s="217"/>
      <c r="KR369" s="217"/>
      <c r="KS369" s="217"/>
      <c r="KT369" s="217"/>
      <c r="KU369" s="217"/>
      <c r="KV369" s="217"/>
      <c r="KW369" s="217"/>
      <c r="KX369" s="217"/>
      <c r="KY369" s="217"/>
      <c r="KZ369" s="217"/>
      <c r="LA369" s="217"/>
      <c r="LB369" s="217"/>
      <c r="LC369" s="217"/>
      <c r="LD369" s="217"/>
      <c r="LE369" s="217"/>
      <c r="LF369" s="217"/>
      <c r="LG369" s="217"/>
      <c r="LH369" s="217"/>
      <c r="LI369" s="217"/>
      <c r="LJ369" s="217"/>
      <c r="LK369" s="217"/>
      <c r="LL369" s="217"/>
      <c r="LM369" s="217"/>
      <c r="LN369" s="217"/>
      <c r="LO369" s="217"/>
      <c r="LP369" s="217"/>
      <c r="LQ369" s="217"/>
      <c r="LR369" s="217"/>
      <c r="LS369" s="217"/>
      <c r="LT369" s="270" t="s">
        <v>455</v>
      </c>
      <c r="LU369" s="217"/>
      <c r="LV369" s="217"/>
      <c r="LW369" s="217"/>
      <c r="LX369" s="217"/>
      <c r="LY369" s="217"/>
      <c r="LZ369" s="217"/>
      <c r="MA369" s="217"/>
      <c r="MB369" s="217"/>
      <c r="MC369" s="217"/>
      <c r="MD369" s="217"/>
      <c r="ME369" s="217"/>
      <c r="MF369" s="217"/>
      <c r="MG369" s="217"/>
      <c r="MH369" s="217"/>
      <c r="MI369" s="217"/>
      <c r="MJ369" s="217"/>
      <c r="MK369" s="217"/>
      <c r="ML369" s="217"/>
      <c r="MM369" s="217"/>
      <c r="MN369" s="217"/>
      <c r="MO369" s="217"/>
      <c r="MP369" s="217"/>
      <c r="MQ369" s="217"/>
      <c r="MR369" s="217"/>
      <c r="MS369" s="217"/>
      <c r="MT369" s="217"/>
      <c r="MU369" s="217"/>
      <c r="MV369" s="217"/>
      <c r="MW369" s="217"/>
      <c r="MX369" s="217"/>
      <c r="MY369" s="217"/>
      <c r="MZ369" s="217"/>
      <c r="NA369" s="217"/>
      <c r="NB369" s="217"/>
      <c r="NC369" s="217"/>
      <c r="ND369" s="217"/>
      <c r="NE369" s="217"/>
      <c r="NF369" s="217"/>
      <c r="NG369" s="217"/>
      <c r="NH369" s="217"/>
      <c r="NI369" s="217"/>
      <c r="NJ369" s="217"/>
      <c r="NK369" s="217"/>
      <c r="NL369" s="217"/>
      <c r="NM369" s="217"/>
      <c r="NN369" s="217"/>
      <c r="NO369" s="217"/>
      <c r="NP369" s="217"/>
      <c r="NQ369" s="217"/>
      <c r="NR369" s="217"/>
      <c r="NS369" s="217"/>
      <c r="NT369" s="217"/>
      <c r="NU369" s="217"/>
      <c r="NV369" s="217"/>
      <c r="NW369" s="217"/>
      <c r="NX369" s="217"/>
      <c r="NY369" s="217"/>
      <c r="NZ369" s="217"/>
      <c r="OA369" s="217"/>
      <c r="OB369" s="217"/>
      <c r="OC369" s="217"/>
      <c r="OD369" s="217"/>
      <c r="OE369" s="217"/>
      <c r="OF369" s="217"/>
      <c r="OG369" s="217"/>
      <c r="OH369" s="217"/>
      <c r="OI369" s="217"/>
      <c r="OJ369" s="217"/>
      <c r="OK369" s="217"/>
      <c r="OL369" s="217"/>
      <c r="OM369" s="217"/>
      <c r="ON369" s="217"/>
      <c r="OO369" s="217"/>
      <c r="OP369" s="217"/>
      <c r="OQ369" s="217"/>
      <c r="OR369" s="217"/>
      <c r="OS369" s="267">
        <f>IF(ISERROR(#REF!),0,1)</f>
        <v>0</v>
      </c>
      <c r="OT369" s="267">
        <f>IF(C369="YES",1,0)</f>
        <v>1</v>
      </c>
      <c r="OU369" s="267">
        <f>IF(D369="YES",1,0)</f>
        <v>0</v>
      </c>
      <c r="OV369" s="222"/>
      <c r="OW369" s="222"/>
      <c r="OX369" s="222"/>
      <c r="OY369" s="222"/>
      <c r="OZ369" s="222"/>
      <c r="PA369" s="222"/>
      <c r="PB369" s="222"/>
      <c r="PC369" s="222"/>
      <c r="PD369" s="222"/>
      <c r="PE369" s="222"/>
      <c r="PF369" s="222"/>
      <c r="PG369" s="222"/>
      <c r="PH369" s="222"/>
      <c r="PI369" s="222"/>
      <c r="PJ369" s="222"/>
      <c r="PK369" s="222"/>
      <c r="PL369" s="222"/>
      <c r="PM369" s="222"/>
      <c r="PN369" s="222"/>
      <c r="PO369" s="222"/>
      <c r="PP369" s="222"/>
      <c r="PQ369" s="222"/>
      <c r="PR369" s="222"/>
      <c r="PS369" s="222"/>
      <c r="PT369" s="222"/>
      <c r="PU369" s="222"/>
      <c r="PV369" s="222"/>
      <c r="PW369" s="222"/>
      <c r="PX369" s="222"/>
      <c r="PY369" s="222"/>
      <c r="PZ369" s="222"/>
      <c r="QA369" s="222"/>
      <c r="QB369" s="222"/>
      <c r="QC369" s="222"/>
      <c r="QD369" s="222"/>
      <c r="QE369" s="222"/>
      <c r="QF369" s="222"/>
      <c r="QG369" s="222"/>
      <c r="QH369" s="222"/>
      <c r="QI369" s="222"/>
      <c r="QJ369" s="222"/>
      <c r="QK369" s="222"/>
      <c r="QL369" s="222"/>
      <c r="QM369" s="222"/>
      <c r="QN369" s="222"/>
      <c r="QO369" s="222"/>
      <c r="QP369" s="222"/>
      <c r="QQ369" s="222"/>
      <c r="QR369" s="222"/>
      <c r="QS369" s="222"/>
      <c r="QT369" s="222"/>
      <c r="QU369" s="222"/>
      <c r="QV369" s="222"/>
      <c r="QW369" s="222"/>
      <c r="QX369" s="222"/>
      <c r="QY369" s="222"/>
      <c r="QZ369" s="222"/>
      <c r="RA369" s="222"/>
      <c r="RB369" s="222"/>
      <c r="RC369" s="222"/>
      <c r="RD369" s="222"/>
      <c r="RE369" s="222"/>
      <c r="RF369" s="222"/>
      <c r="RG369" s="222"/>
      <c r="RH369" s="222"/>
      <c r="RI369" s="222"/>
      <c r="RJ369" s="222"/>
      <c r="RK369" s="222"/>
      <c r="RL369" s="222"/>
      <c r="RM369" s="222"/>
      <c r="RN369" s="222"/>
      <c r="RO369" s="222"/>
      <c r="RP369" s="222"/>
      <c r="RQ369" s="222"/>
      <c r="RR369" s="222"/>
      <c r="RS369" s="222"/>
      <c r="RT369" s="222"/>
      <c r="RU369" s="222"/>
      <c r="RV369" s="222"/>
      <c r="RW369" s="222"/>
      <c r="RX369" s="222"/>
      <c r="RY369" s="222"/>
      <c r="RZ369" s="222"/>
      <c r="SA369" s="222"/>
      <c r="SB369" s="222"/>
      <c r="SC369" s="222"/>
      <c r="SD369" s="222"/>
      <c r="SE369" s="222"/>
      <c r="SF369" s="222"/>
      <c r="SG369" s="222"/>
      <c r="SH369" s="222"/>
      <c r="SI369" s="222"/>
      <c r="SJ369" s="222"/>
      <c r="SK369" s="222"/>
      <c r="SL369" s="222"/>
      <c r="SM369" s="222"/>
      <c r="SN369" s="222"/>
      <c r="SO369" s="222"/>
      <c r="SP369" s="222"/>
      <c r="SQ369" s="222"/>
      <c r="SR369" s="222"/>
      <c r="SS369" s="222"/>
      <c r="ST369" s="222"/>
      <c r="SU369" s="222"/>
      <c r="SV369" s="222"/>
      <c r="SW369" s="222"/>
      <c r="SX369" s="222"/>
      <c r="SY369" s="222"/>
      <c r="SZ369" s="222"/>
      <c r="TA369" s="222"/>
      <c r="TB369" s="222"/>
      <c r="TC369" s="222"/>
      <c r="TD369" s="222"/>
      <c r="TE369" s="222"/>
      <c r="TF369" s="222"/>
      <c r="TG369" s="222"/>
      <c r="TH369" s="222"/>
      <c r="TI369" s="222"/>
      <c r="TJ369" s="222"/>
      <c r="TK369" s="222"/>
      <c r="TL369" s="222"/>
      <c r="TM369" s="222"/>
      <c r="TN369" s="222"/>
      <c r="TO369" s="222"/>
      <c r="TP369" s="222"/>
      <c r="TQ369" s="222"/>
      <c r="TR369" s="222"/>
      <c r="TS369" s="222"/>
      <c r="TT369" s="222"/>
      <c r="TU369" s="222"/>
      <c r="TV369" s="222"/>
      <c r="TW369" s="222"/>
      <c r="TX369" s="222"/>
      <c r="TY369" s="222"/>
      <c r="TZ369" s="222"/>
      <c r="UA369" s="222"/>
      <c r="UB369" s="222"/>
      <c r="UC369" s="222"/>
      <c r="UD369" s="222"/>
      <c r="UE369" s="222"/>
      <c r="UF369" s="222"/>
      <c r="UG369" s="222"/>
      <c r="UH369" s="222"/>
      <c r="UI369" s="222"/>
      <c r="UJ369" s="222"/>
      <c r="UK369" s="222"/>
      <c r="UL369" s="222"/>
      <c r="UM369" s="222"/>
      <c r="UN369" s="222"/>
      <c r="UO369" s="222"/>
      <c r="UP369" s="222"/>
      <c r="UQ369" s="222"/>
      <c r="UR369" s="222"/>
      <c r="US369" s="222"/>
      <c r="UT369" s="222"/>
      <c r="UU369" s="222"/>
      <c r="UV369" s="222"/>
      <c r="UW369" s="222"/>
      <c r="UX369" s="222"/>
      <c r="UY369" s="222"/>
      <c r="UZ369" s="222"/>
      <c r="VA369" s="222"/>
      <c r="VB369" s="222"/>
      <c r="VC369" s="222"/>
      <c r="VD369" s="222"/>
      <c r="VE369" s="222"/>
      <c r="VF369" s="222"/>
      <c r="VG369" s="222"/>
      <c r="VH369" s="222"/>
      <c r="VI369" s="222"/>
      <c r="VJ369" s="222"/>
      <c r="VK369" s="222"/>
      <c r="VL369" s="222"/>
      <c r="VM369" s="222"/>
      <c r="VN369" s="222"/>
      <c r="VO369" s="222"/>
      <c r="VP369" s="222"/>
      <c r="VQ369" s="222"/>
      <c r="VR369" s="222"/>
      <c r="VS369" s="222"/>
      <c r="VT369" s="222"/>
      <c r="VU369" s="222"/>
      <c r="VV369" s="222"/>
      <c r="VW369" s="222"/>
      <c r="VX369" s="222"/>
      <c r="VY369" s="222"/>
      <c r="VZ369" s="222"/>
      <c r="WA369" s="222"/>
      <c r="WB369" s="222"/>
      <c r="WC369" s="222"/>
      <c r="WD369" s="222"/>
      <c r="WE369" s="222"/>
      <c r="WF369" s="222"/>
      <c r="WG369" s="222"/>
      <c r="WH369" s="222"/>
      <c r="WI369" s="222"/>
      <c r="WJ369" s="222"/>
      <c r="WK369" s="222"/>
      <c r="WL369" s="222"/>
      <c r="WM369" s="222"/>
      <c r="WN369" s="222"/>
      <c r="WO369" s="222"/>
      <c r="WP369" s="222"/>
      <c r="WQ369" s="222"/>
      <c r="WR369" s="222"/>
      <c r="WS369" s="222"/>
      <c r="WT369" s="222"/>
      <c r="WU369" s="222"/>
      <c r="WV369" s="222"/>
      <c r="WW369" s="222"/>
      <c r="WX369" s="222"/>
      <c r="WY369" s="222"/>
      <c r="WZ369" s="222"/>
      <c r="XA369" s="222"/>
      <c r="XB369" s="222"/>
      <c r="XC369" s="222"/>
      <c r="XD369" s="222"/>
      <c r="XE369" s="222"/>
      <c r="XF369" s="222"/>
      <c r="XG369" s="222"/>
      <c r="XH369" s="222"/>
      <c r="XI369" s="222"/>
      <c r="XJ369" s="222"/>
      <c r="XK369" s="222"/>
      <c r="XL369" s="222"/>
      <c r="XM369" s="222"/>
      <c r="XN369" s="222"/>
      <c r="XO369" s="222"/>
      <c r="XP369" s="222"/>
      <c r="XQ369" s="222"/>
      <c r="XR369" s="222"/>
      <c r="XS369" s="222"/>
      <c r="XT369" s="222"/>
      <c r="XU369" s="222"/>
      <c r="XV369" s="222"/>
      <c r="XW369" s="222"/>
      <c r="XX369" s="222"/>
      <c r="XY369" s="222"/>
      <c r="XZ369" s="222"/>
      <c r="YA369" s="222"/>
      <c r="YB369" s="222"/>
      <c r="YC369" s="222"/>
      <c r="YD369" s="222"/>
      <c r="YE369" s="222"/>
      <c r="YF369" s="222"/>
      <c r="YG369" s="222"/>
      <c r="YH369" s="222"/>
      <c r="YI369" s="222"/>
      <c r="YJ369" s="222"/>
      <c r="YK369" s="222"/>
      <c r="YL369" s="222"/>
      <c r="YM369" s="222"/>
      <c r="YN369" s="222"/>
      <c r="YO369" s="222"/>
      <c r="YP369" s="222"/>
      <c r="YQ369" s="222"/>
      <c r="YR369" s="222"/>
      <c r="YS369" s="222"/>
      <c r="YT369" s="222"/>
      <c r="YU369" s="222"/>
      <c r="YV369" s="222"/>
      <c r="YW369" s="222"/>
      <c r="YX369" s="222"/>
      <c r="YY369" s="222"/>
      <c r="YZ369" s="222"/>
      <c r="ZA369" s="222"/>
      <c r="ZB369" s="222"/>
      <c r="ZC369" s="222"/>
      <c r="ZD369" s="222"/>
      <c r="ZE369" s="222"/>
      <c r="ZF369" s="222"/>
      <c r="ZG369" s="222"/>
      <c r="ZH369" s="222"/>
      <c r="ZI369" s="222"/>
      <c r="ZJ369" s="222"/>
      <c r="ZK369" s="222"/>
      <c r="ZL369" s="222"/>
      <c r="ZM369" s="222"/>
      <c r="ZN369" s="222"/>
      <c r="ZO369" s="222"/>
      <c r="ZP369" s="222"/>
      <c r="ZQ369" s="222"/>
      <c r="ZR369" s="222"/>
      <c r="ZS369" s="222"/>
      <c r="ZT369" s="222"/>
      <c r="ZU369" s="222"/>
      <c r="ZV369" s="222"/>
      <c r="ZW369" s="222"/>
      <c r="ZX369" s="222"/>
      <c r="ZY369" s="222"/>
      <c r="ZZ369" s="222"/>
      <c r="AAA369" s="222"/>
      <c r="AAB369" s="222"/>
      <c r="AAC369" s="222"/>
      <c r="AAD369" s="222"/>
      <c r="AAE369" s="222"/>
      <c r="AAF369" s="222"/>
      <c r="AAG369" s="222"/>
      <c r="AAH369" s="222"/>
      <c r="AAI369" s="222"/>
      <c r="AAJ369" s="222"/>
      <c r="AAK369" s="222"/>
      <c r="AAL369" s="222"/>
      <c r="AAM369" s="222"/>
      <c r="AAN369" s="222"/>
      <c r="AAO369" s="222"/>
      <c r="AAP369" s="222"/>
      <c r="AAQ369" s="222"/>
      <c r="AAR369" s="222"/>
      <c r="AAS369" s="222"/>
      <c r="AAT369" s="222"/>
      <c r="AAU369" s="222"/>
      <c r="AAV369" s="222"/>
      <c r="AAW369" s="222"/>
      <c r="AAX369" s="222"/>
      <c r="AAY369" s="222"/>
      <c r="AAZ369" s="222"/>
      <c r="ABA369" s="222"/>
      <c r="ABB369" s="222"/>
      <c r="ABC369" s="222"/>
      <c r="ABD369" s="222"/>
      <c r="ABE369" s="222"/>
      <c r="ABF369" s="222"/>
      <c r="ABG369" s="222"/>
      <c r="ABH369" s="222"/>
      <c r="ABI369" s="222"/>
      <c r="ABJ369" s="222"/>
      <c r="ABK369" s="222"/>
      <c r="ABL369" s="222"/>
      <c r="ABM369" s="222"/>
      <c r="ABN369" s="222"/>
      <c r="ABO369" s="222"/>
      <c r="ABP369" s="222"/>
      <c r="ABQ369" s="222"/>
      <c r="ABR369" s="222"/>
      <c r="ABS369" s="222"/>
      <c r="ABT369" s="222"/>
      <c r="ABU369" s="222"/>
      <c r="ABV369" s="222"/>
      <c r="ABW369" s="222"/>
      <c r="ABX369" s="222"/>
      <c r="ABY369" s="222"/>
      <c r="ABZ369" s="222"/>
      <c r="ACA369" s="222"/>
      <c r="ACB369" s="222"/>
      <c r="ACC369" s="222"/>
      <c r="ACD369" s="222"/>
      <c r="ACE369" s="222"/>
      <c r="ACF369" s="222"/>
      <c r="ACG369" s="222"/>
      <c r="ACH369" s="222"/>
      <c r="ACI369" s="222"/>
      <c r="ACJ369" s="222"/>
      <c r="ACK369" s="222"/>
      <c r="ACL369" s="222"/>
      <c r="ACM369" s="222"/>
      <c r="ACN369" s="222"/>
      <c r="ACO369" s="222"/>
      <c r="ACP369" s="222"/>
      <c r="ACQ369" s="222"/>
      <c r="ACR369" s="222"/>
      <c r="ACS369" s="222"/>
      <c r="ACT369" s="222"/>
      <c r="ACU369" s="222"/>
      <c r="ACV369" s="222"/>
      <c r="ACW369" s="222"/>
      <c r="ACX369" s="222"/>
      <c r="ACY369" s="222"/>
      <c r="ACZ369" s="222"/>
      <c r="ADA369" s="222"/>
      <c r="ADB369" s="222"/>
      <c r="ADC369" s="222"/>
      <c r="ADD369" s="222"/>
      <c r="ADE369" s="222"/>
      <c r="ADF369" s="222"/>
      <c r="ADG369" s="222"/>
      <c r="ADH369" s="222"/>
      <c r="ADI369" s="222"/>
      <c r="ADJ369" s="222"/>
      <c r="ADK369" s="222"/>
      <c r="ADL369" s="222"/>
      <c r="ADM369" s="222"/>
      <c r="ADN369" s="222"/>
      <c r="ADO369" s="222"/>
      <c r="ADP369" s="222"/>
      <c r="ADQ369" s="222"/>
      <c r="ADR369" s="222"/>
      <c r="ADS369" s="222"/>
      <c r="ADT369" s="222"/>
      <c r="ADU369" s="222"/>
      <c r="ADV369" s="222"/>
      <c r="ADW369" s="222"/>
      <c r="ADX369" s="222"/>
      <c r="ADY369" s="222"/>
      <c r="ADZ369" s="222"/>
      <c r="AEA369" s="222"/>
      <c r="AEB369" s="222"/>
      <c r="AEC369" s="222"/>
      <c r="AED369" s="222"/>
      <c r="AEE369" s="222"/>
      <c r="AEF369" s="222"/>
      <c r="AEG369" s="222"/>
      <c r="AEH369" s="222"/>
      <c r="AEI369" s="222"/>
      <c r="AEJ369" s="222"/>
      <c r="AEK369" s="222"/>
      <c r="AEL369" s="222"/>
      <c r="AEM369" s="222"/>
      <c r="AEN369" s="222"/>
      <c r="AEO369" s="222"/>
      <c r="AEP369" s="222"/>
      <c r="AEQ369" s="222"/>
      <c r="AER369" s="222"/>
      <c r="AES369" s="222"/>
      <c r="AET369" s="222"/>
      <c r="AEU369" s="222"/>
      <c r="AEV369" s="222"/>
      <c r="AEW369" s="222"/>
      <c r="AEX369" s="222"/>
      <c r="AEY369" s="222"/>
      <c r="AEZ369" s="222"/>
      <c r="AFA369" s="222"/>
      <c r="AFB369" s="222"/>
      <c r="AFC369" s="222"/>
      <c r="AFD369" s="222"/>
      <c r="AFE369" s="222"/>
      <c r="AFF369" s="222"/>
      <c r="AFG369" s="222"/>
      <c r="AFH369" s="222"/>
      <c r="AFI369" s="222"/>
      <c r="AFJ369" s="222"/>
      <c r="AFK369" s="222"/>
      <c r="AFL369" s="222"/>
      <c r="AFM369" s="222"/>
      <c r="AFN369" s="222"/>
      <c r="AFO369" s="222"/>
      <c r="AFP369" s="222"/>
      <c r="AFQ369" s="222"/>
      <c r="AFR369" s="222"/>
      <c r="AFS369" s="222"/>
      <c r="AFT369" s="222"/>
    </row>
    <row r="370" spans="1:852" s="207" customFormat="1">
      <c r="A370" s="212" t="s">
        <v>9607</v>
      </c>
      <c r="B370" s="212" t="s">
        <v>10793</v>
      </c>
      <c r="C370" s="840" t="str">
        <f>IF(Severity!F370&gt;=0.5,"YES","NO")</f>
        <v>NO</v>
      </c>
      <c r="D370" s="840" t="str">
        <f>IF(Severity!G370&gt;=0.5,"YES","NO")</f>
        <v>YES</v>
      </c>
      <c r="E370" s="559">
        <v>24</v>
      </c>
      <c r="F370" s="559">
        <v>3</v>
      </c>
      <c r="G370" s="572" t="s">
        <v>9626</v>
      </c>
      <c r="H370" s="560" t="s">
        <v>749</v>
      </c>
      <c r="I370" s="561" t="s">
        <v>455</v>
      </c>
      <c r="J370" s="561">
        <v>5</v>
      </c>
      <c r="K370" s="561" t="s">
        <v>602</v>
      </c>
      <c r="L370" s="559">
        <v>17</v>
      </c>
      <c r="M370" s="566">
        <v>8</v>
      </c>
      <c r="N370" s="561">
        <v>7</v>
      </c>
      <c r="O370" s="561" t="s">
        <v>455</v>
      </c>
      <c r="P370" s="558"/>
      <c r="Q370" s="558"/>
      <c r="R370" s="558"/>
      <c r="S370" s="569" t="s">
        <v>602</v>
      </c>
      <c r="T370" s="566">
        <v>17</v>
      </c>
      <c r="U370" s="562">
        <v>23.9</v>
      </c>
      <c r="V370" s="562">
        <v>3.7</v>
      </c>
      <c r="W370" s="562"/>
      <c r="X370" s="562"/>
      <c r="Y370" s="845">
        <v>18.5</v>
      </c>
      <c r="Z370" s="845">
        <v>2.8</v>
      </c>
      <c r="AA370" s="562">
        <v>12</v>
      </c>
      <c r="AB370" s="562">
        <v>3.5</v>
      </c>
      <c r="AC370" s="562"/>
      <c r="AD370" s="562"/>
      <c r="AE370" s="563"/>
      <c r="AF370" s="562"/>
      <c r="AG370" s="562"/>
      <c r="AH370" s="562"/>
      <c r="AI370" s="559">
        <v>15</v>
      </c>
      <c r="AJ370" s="566">
        <f>AI370-J370</f>
        <v>10</v>
      </c>
      <c r="AK370" s="212">
        <v>10</v>
      </c>
      <c r="AL370" s="572" t="s">
        <v>624</v>
      </c>
      <c r="AM370" s="567" t="s">
        <v>749</v>
      </c>
      <c r="AN370" s="569" t="s">
        <v>455</v>
      </c>
      <c r="AO370" s="569">
        <v>7</v>
      </c>
      <c r="AP370" s="569" t="s">
        <v>602</v>
      </c>
      <c r="AQ370" s="566">
        <v>17</v>
      </c>
      <c r="AR370" s="566">
        <v>4</v>
      </c>
      <c r="AS370" s="569">
        <v>7</v>
      </c>
      <c r="AT370" s="569" t="s">
        <v>455</v>
      </c>
      <c r="AU370" s="564"/>
      <c r="AV370" s="564"/>
      <c r="AW370" s="564"/>
      <c r="AX370" s="569" t="s">
        <v>602</v>
      </c>
      <c r="AY370" s="566">
        <v>17</v>
      </c>
      <c r="AZ370" s="570">
        <v>22.6</v>
      </c>
      <c r="BA370" s="570">
        <v>3.7</v>
      </c>
      <c r="BB370" s="571"/>
      <c r="BC370" s="571"/>
      <c r="BD370" s="846">
        <v>14.1</v>
      </c>
      <c r="BE370" s="846">
        <v>3</v>
      </c>
      <c r="BF370" s="571">
        <v>16.3</v>
      </c>
      <c r="BG370" s="571">
        <v>3.7</v>
      </c>
      <c r="BH370" s="571"/>
      <c r="BI370" s="571"/>
      <c r="BJ370" s="571"/>
      <c r="BK370" s="571"/>
      <c r="BL370" s="571"/>
      <c r="BM370" s="571"/>
      <c r="BN370" s="566">
        <v>17</v>
      </c>
      <c r="BO370" s="569">
        <f>BN370-AO370</f>
        <v>10</v>
      </c>
      <c r="BP370" s="90">
        <v>10</v>
      </c>
      <c r="BQ370" s="90"/>
      <c r="BR370" s="270" t="s">
        <v>455</v>
      </c>
      <c r="BS370" s="212"/>
      <c r="BT370" s="212"/>
      <c r="BU370" s="212"/>
      <c r="BV370" s="212"/>
      <c r="BW370" s="212"/>
      <c r="BX370" s="212"/>
      <c r="BY370" s="212"/>
      <c r="BZ370" s="212"/>
      <c r="CA370" s="212"/>
      <c r="CB370" s="212"/>
      <c r="CC370" s="212"/>
      <c r="CD370" s="212"/>
      <c r="CE370" s="92"/>
      <c r="CF370" s="92"/>
      <c r="CG370" s="92"/>
      <c r="CH370" s="92"/>
      <c r="CI370" s="92"/>
      <c r="CJ370" s="92"/>
      <c r="CK370" s="92"/>
      <c r="CL370" s="92"/>
      <c r="CM370" s="92"/>
      <c r="CN370" s="92"/>
      <c r="CO370" s="92"/>
      <c r="CP370" s="92"/>
      <c r="CQ370" s="92"/>
      <c r="CR370" s="92"/>
      <c r="CS370" s="212"/>
      <c r="CT370" s="212"/>
      <c r="CU370" s="212"/>
      <c r="CV370" s="90"/>
      <c r="CW370" s="270"/>
      <c r="CX370" s="90"/>
      <c r="CY370" s="212"/>
      <c r="CZ370" s="212"/>
      <c r="DA370" s="212"/>
      <c r="DB370" s="212"/>
      <c r="DC370" s="212"/>
      <c r="DD370" s="212"/>
      <c r="DE370" s="212"/>
      <c r="DF370" s="212"/>
      <c r="DG370" s="212"/>
      <c r="DH370" s="212"/>
      <c r="DI370" s="212"/>
      <c r="DJ370" s="91"/>
      <c r="DK370" s="91"/>
      <c r="DL370" s="91"/>
      <c r="DM370" s="91"/>
      <c r="DN370" s="91"/>
      <c r="DO370" s="91"/>
      <c r="DP370" s="91"/>
      <c r="DQ370" s="91"/>
      <c r="DR370" s="91"/>
      <c r="DS370" s="91"/>
      <c r="DT370" s="91"/>
      <c r="DU370" s="91"/>
      <c r="DV370" s="91"/>
      <c r="DW370" s="91"/>
      <c r="DX370" s="212"/>
      <c r="DY370" s="212"/>
      <c r="DZ370" s="212"/>
      <c r="EA370" s="212"/>
      <c r="EB370" s="90"/>
      <c r="EC370" s="212"/>
      <c r="ED370" s="212"/>
      <c r="EE370" s="212"/>
      <c r="EF370" s="212"/>
      <c r="EG370" s="212"/>
      <c r="EH370" s="212"/>
      <c r="EI370" s="212"/>
      <c r="EJ370" s="212"/>
      <c r="EK370" s="212"/>
      <c r="EL370" s="212"/>
      <c r="EM370" s="212"/>
      <c r="EN370" s="212"/>
      <c r="EO370" s="91"/>
      <c r="EP370" s="91"/>
      <c r="EQ370" s="91"/>
      <c r="ER370" s="91"/>
      <c r="ES370" s="91"/>
      <c r="ET370" s="91"/>
      <c r="EU370" s="91"/>
      <c r="EV370" s="91"/>
      <c r="EW370" s="91"/>
      <c r="EX370" s="91"/>
      <c r="EY370" s="91"/>
      <c r="EZ370" s="91"/>
      <c r="FA370" s="91"/>
      <c r="FB370" s="91"/>
      <c r="FC370" s="212"/>
      <c r="FD370" s="212"/>
      <c r="FE370" s="212"/>
      <c r="FF370" s="90"/>
      <c r="FG370" s="212"/>
      <c r="FH370" s="212"/>
      <c r="FI370" s="212"/>
      <c r="FJ370" s="212"/>
      <c r="FK370" s="212"/>
      <c r="FL370" s="212"/>
      <c r="FM370" s="212"/>
      <c r="FN370" s="212"/>
      <c r="FO370" s="212"/>
      <c r="FP370" s="212"/>
      <c r="FQ370" s="212"/>
      <c r="FR370" s="212"/>
      <c r="FS370" s="212"/>
      <c r="FT370" s="212"/>
      <c r="FU370" s="212"/>
      <c r="FV370" s="212"/>
      <c r="FW370" s="212"/>
      <c r="FX370" s="212"/>
      <c r="FY370" s="212"/>
      <c r="FZ370" s="212"/>
      <c r="GA370" s="212"/>
      <c r="GB370" s="212"/>
      <c r="GC370" s="212"/>
      <c r="GD370" s="212"/>
      <c r="GE370" s="212"/>
      <c r="GF370" s="212"/>
      <c r="GG370" s="212"/>
      <c r="GH370" s="212"/>
      <c r="GI370" s="212"/>
      <c r="GJ370" s="212"/>
      <c r="GK370" s="212"/>
      <c r="GL370" s="212"/>
      <c r="GM370" s="212"/>
      <c r="GN370" s="212"/>
      <c r="GO370" s="212"/>
      <c r="GP370" s="212"/>
      <c r="GQ370" s="212"/>
      <c r="GR370" s="212"/>
      <c r="GS370" s="212"/>
      <c r="GT370" s="212"/>
      <c r="GU370" s="212"/>
      <c r="GV370" s="212"/>
      <c r="GW370" s="212"/>
      <c r="GX370" s="212"/>
      <c r="GY370" s="212"/>
      <c r="GZ370" s="212"/>
      <c r="HA370" s="212"/>
      <c r="HB370" s="212"/>
      <c r="HC370" s="212"/>
      <c r="HD370" s="90"/>
      <c r="HE370" s="212"/>
      <c r="HF370" s="212"/>
      <c r="HG370" s="212"/>
      <c r="HH370" s="212"/>
      <c r="HI370" s="212"/>
      <c r="HJ370" s="212"/>
      <c r="HK370" s="212"/>
      <c r="HL370" s="212"/>
      <c r="HM370" s="212"/>
      <c r="HN370" s="212"/>
      <c r="HO370" s="212"/>
      <c r="HP370" s="212"/>
      <c r="HQ370" s="212"/>
      <c r="HR370" s="212"/>
      <c r="HS370" s="212"/>
      <c r="HT370" s="212"/>
      <c r="HU370" s="212"/>
      <c r="HV370" s="212"/>
      <c r="HW370" s="212"/>
      <c r="HX370" s="212"/>
      <c r="HY370" s="212"/>
      <c r="HZ370" s="212"/>
      <c r="IA370" s="212"/>
      <c r="IB370" s="212"/>
      <c r="IC370" s="212"/>
      <c r="ID370" s="212"/>
      <c r="IE370" s="212"/>
      <c r="IF370" s="212"/>
      <c r="IG370" s="212"/>
      <c r="IH370" s="212"/>
      <c r="II370" s="212"/>
      <c r="IJ370" s="212"/>
      <c r="IK370" s="212"/>
      <c r="IL370" s="212"/>
      <c r="IM370" s="212"/>
      <c r="IN370" s="212"/>
      <c r="IO370" s="212"/>
      <c r="IP370" s="212"/>
      <c r="IQ370" s="212"/>
      <c r="IR370" s="212"/>
      <c r="IS370" s="90"/>
      <c r="IT370" s="212"/>
      <c r="IU370" s="212"/>
      <c r="IV370" s="212"/>
      <c r="IW370" s="212"/>
      <c r="IX370" s="212"/>
      <c r="IY370" s="212"/>
      <c r="IZ370" s="212"/>
      <c r="JA370" s="212"/>
      <c r="JB370" s="212"/>
      <c r="JC370" s="212"/>
      <c r="JD370" s="212"/>
      <c r="JE370" s="212"/>
      <c r="JF370" s="212"/>
      <c r="JG370" s="212"/>
      <c r="JH370" s="212"/>
      <c r="JI370" s="212"/>
      <c r="JJ370" s="212"/>
      <c r="JK370" s="212"/>
      <c r="JL370" s="212"/>
      <c r="JM370" s="212"/>
      <c r="JN370" s="212"/>
      <c r="JO370" s="212"/>
      <c r="JP370" s="212"/>
      <c r="JQ370" s="212"/>
      <c r="JR370" s="212"/>
      <c r="JS370" s="212"/>
      <c r="JT370" s="212"/>
      <c r="JU370" s="212"/>
      <c r="JV370" s="212"/>
      <c r="JW370" s="212"/>
      <c r="JX370" s="212"/>
      <c r="JY370" s="212"/>
      <c r="JZ370" s="212"/>
      <c r="KA370" s="212"/>
      <c r="KB370" s="212"/>
      <c r="KC370" s="212"/>
      <c r="KD370" s="212"/>
      <c r="KE370" s="90"/>
      <c r="KF370" s="212"/>
      <c r="KG370" s="212"/>
      <c r="KH370" s="212"/>
      <c r="KI370" s="212"/>
      <c r="KJ370" s="212"/>
      <c r="KK370" s="212"/>
      <c r="KL370" s="212"/>
      <c r="KM370" s="212"/>
      <c r="KN370" s="212"/>
      <c r="KO370" s="212"/>
      <c r="KP370" s="212"/>
      <c r="KQ370" s="212"/>
      <c r="KR370" s="212"/>
      <c r="KS370" s="212"/>
      <c r="KT370" s="212"/>
      <c r="KU370" s="212"/>
      <c r="KV370" s="212"/>
      <c r="KW370" s="212"/>
      <c r="KX370" s="212"/>
      <c r="KY370" s="212"/>
      <c r="KZ370" s="212"/>
      <c r="LA370" s="212"/>
      <c r="LB370" s="212"/>
      <c r="LC370" s="212"/>
      <c r="LD370" s="212"/>
      <c r="LE370" s="212"/>
      <c r="LF370" s="212"/>
      <c r="LG370" s="212"/>
      <c r="LH370" s="212"/>
      <c r="LI370" s="212"/>
      <c r="LJ370" s="212"/>
      <c r="LK370" s="212"/>
      <c r="LL370" s="212"/>
      <c r="LM370" s="212"/>
      <c r="LN370" s="212"/>
      <c r="LO370" s="212"/>
      <c r="LP370" s="212"/>
      <c r="LQ370" s="212"/>
      <c r="LR370" s="212"/>
      <c r="LS370" s="212"/>
      <c r="LT370" s="90"/>
      <c r="LU370" s="212"/>
      <c r="LV370" s="212"/>
      <c r="LW370" s="212"/>
      <c r="LX370" s="212"/>
      <c r="LY370" s="212"/>
      <c r="LZ370" s="212"/>
      <c r="MA370" s="212"/>
      <c r="MB370" s="212"/>
      <c r="MC370" s="212"/>
      <c r="MD370" s="212"/>
      <c r="ME370" s="212"/>
      <c r="MF370" s="212"/>
      <c r="MG370" s="212"/>
      <c r="MH370" s="212"/>
      <c r="MI370" s="212"/>
      <c r="MJ370" s="212"/>
      <c r="MK370" s="212"/>
      <c r="ML370" s="212"/>
      <c r="MM370" s="212"/>
      <c r="MN370" s="212"/>
      <c r="MO370" s="212"/>
      <c r="MP370" s="212"/>
      <c r="MQ370" s="212"/>
      <c r="MR370" s="212"/>
      <c r="MS370" s="212"/>
      <c r="MT370" s="212"/>
      <c r="MU370" s="212"/>
      <c r="MV370" s="212"/>
      <c r="MW370" s="212"/>
      <c r="MX370" s="212"/>
      <c r="MY370" s="212"/>
      <c r="MZ370" s="212"/>
      <c r="NA370" s="212"/>
      <c r="NB370" s="212"/>
      <c r="NC370" s="212"/>
      <c r="ND370" s="212"/>
      <c r="NE370" s="212"/>
      <c r="NF370" s="212"/>
      <c r="NG370" s="212"/>
      <c r="NH370" s="212"/>
      <c r="NI370" s="212"/>
      <c r="NJ370" s="212"/>
      <c r="NK370" s="212"/>
      <c r="NL370" s="212"/>
      <c r="NM370" s="212"/>
      <c r="NN370" s="212"/>
      <c r="NO370" s="212"/>
      <c r="NP370" s="212"/>
      <c r="NQ370" s="212"/>
      <c r="NR370" s="212"/>
      <c r="NS370" s="212"/>
      <c r="NT370" s="212"/>
      <c r="NU370" s="212"/>
      <c r="NV370" s="212"/>
      <c r="NW370" s="212"/>
      <c r="NX370" s="212"/>
      <c r="NY370" s="212"/>
      <c r="NZ370" s="212"/>
      <c r="OA370" s="212"/>
      <c r="OB370" s="212"/>
      <c r="OC370" s="212"/>
      <c r="OD370" s="212"/>
      <c r="OE370" s="212"/>
      <c r="OF370" s="212"/>
      <c r="OG370" s="212"/>
      <c r="OH370" s="212"/>
      <c r="OI370" s="212"/>
      <c r="OJ370" s="212"/>
      <c r="OK370" s="212"/>
      <c r="OL370" s="212"/>
      <c r="OM370" s="212"/>
      <c r="ON370" s="212"/>
      <c r="OO370" s="212"/>
      <c r="OP370" s="212"/>
      <c r="OQ370" s="212"/>
      <c r="OR370" s="212"/>
      <c r="OS370" s="212"/>
      <c r="OT370" s="212"/>
      <c r="OU370" s="212"/>
      <c r="OV370" s="222"/>
      <c r="OW370" s="222"/>
      <c r="OX370" s="222"/>
      <c r="OY370" s="222"/>
      <c r="OZ370" s="222"/>
      <c r="PA370" s="222"/>
      <c r="PB370" s="222"/>
      <c r="PC370" s="222"/>
      <c r="PD370" s="222"/>
      <c r="PE370" s="222"/>
      <c r="PF370" s="222"/>
      <c r="PG370" s="222"/>
      <c r="PH370" s="222"/>
      <c r="PI370" s="222"/>
      <c r="PJ370" s="222"/>
      <c r="PK370" s="222"/>
      <c r="PL370" s="222"/>
      <c r="PM370" s="222"/>
      <c r="PN370" s="222"/>
      <c r="PO370" s="222"/>
      <c r="PP370" s="222"/>
      <c r="PQ370" s="222"/>
      <c r="PR370" s="222"/>
      <c r="PS370" s="222"/>
      <c r="PT370" s="222"/>
      <c r="PU370" s="222"/>
      <c r="PV370" s="222"/>
      <c r="PW370" s="222"/>
      <c r="PX370" s="222"/>
      <c r="PY370" s="222"/>
      <c r="PZ370" s="222"/>
      <c r="QA370" s="222"/>
      <c r="QB370" s="222"/>
      <c r="QC370" s="222"/>
      <c r="QD370" s="222"/>
      <c r="QE370" s="222"/>
      <c r="QF370" s="222"/>
      <c r="QG370" s="222"/>
      <c r="QH370" s="222"/>
      <c r="QI370" s="222"/>
      <c r="QJ370" s="222"/>
      <c r="QK370" s="222"/>
      <c r="QL370" s="222"/>
      <c r="QM370" s="222"/>
      <c r="QN370" s="222"/>
      <c r="QO370" s="222"/>
      <c r="QP370" s="222"/>
      <c r="QQ370" s="222"/>
      <c r="QR370" s="222"/>
      <c r="QS370" s="222"/>
      <c r="QT370" s="222"/>
      <c r="QU370" s="222"/>
      <c r="QV370" s="222"/>
      <c r="QW370" s="222"/>
      <c r="QX370" s="222"/>
      <c r="QY370" s="222"/>
      <c r="QZ370" s="222"/>
      <c r="RA370" s="222"/>
      <c r="RB370" s="222"/>
      <c r="RC370" s="222"/>
      <c r="RD370" s="222"/>
      <c r="RE370" s="222"/>
      <c r="RF370" s="222"/>
      <c r="RG370" s="222"/>
      <c r="RH370" s="222"/>
      <c r="RI370" s="222"/>
      <c r="RJ370" s="222"/>
      <c r="RK370" s="222"/>
      <c r="RL370" s="222"/>
      <c r="RM370" s="222"/>
      <c r="RN370" s="222"/>
      <c r="RO370" s="222"/>
      <c r="RP370" s="222"/>
      <c r="RQ370" s="222"/>
      <c r="RR370" s="222"/>
      <c r="RS370" s="222"/>
      <c r="RT370" s="222"/>
      <c r="RU370" s="222"/>
      <c r="RV370" s="222"/>
      <c r="RW370" s="222"/>
      <c r="RX370" s="222"/>
      <c r="RY370" s="222"/>
      <c r="RZ370" s="222"/>
      <c r="SA370" s="222"/>
      <c r="SB370" s="222"/>
      <c r="SC370" s="222"/>
      <c r="SD370" s="222"/>
      <c r="SE370" s="222"/>
      <c r="SF370" s="222"/>
      <c r="SG370" s="222"/>
      <c r="SH370" s="222"/>
      <c r="SI370" s="222"/>
      <c r="SJ370" s="222"/>
      <c r="SK370" s="222"/>
      <c r="SL370" s="222"/>
      <c r="SM370" s="222"/>
      <c r="SN370" s="222"/>
      <c r="SO370" s="222"/>
      <c r="SP370" s="222"/>
      <c r="SQ370" s="222"/>
      <c r="SR370" s="222"/>
      <c r="SS370" s="222"/>
      <c r="ST370" s="222"/>
      <c r="SU370" s="222"/>
      <c r="SV370" s="222"/>
      <c r="SW370" s="222"/>
      <c r="SX370" s="222"/>
      <c r="SY370" s="222"/>
      <c r="SZ370" s="222"/>
      <c r="TA370" s="222"/>
      <c r="TB370" s="222"/>
      <c r="TC370" s="222"/>
      <c r="TD370" s="222"/>
      <c r="TE370" s="222"/>
      <c r="TF370" s="222"/>
      <c r="TG370" s="222"/>
      <c r="TH370" s="222"/>
      <c r="TI370" s="222"/>
      <c r="TJ370" s="222"/>
      <c r="TK370" s="222"/>
      <c r="TL370" s="222"/>
      <c r="TM370" s="222"/>
      <c r="TN370" s="222"/>
      <c r="TO370" s="222"/>
      <c r="TP370" s="222"/>
      <c r="TQ370" s="222"/>
      <c r="TR370" s="222"/>
      <c r="TS370" s="222"/>
      <c r="TT370" s="222"/>
      <c r="TU370" s="222"/>
      <c r="TV370" s="222"/>
      <c r="TW370" s="222"/>
      <c r="TX370" s="222"/>
      <c r="TY370" s="222"/>
      <c r="TZ370" s="222"/>
      <c r="UA370" s="222"/>
      <c r="UB370" s="222"/>
      <c r="UC370" s="222"/>
      <c r="UD370" s="222"/>
      <c r="UE370" s="222"/>
      <c r="UF370" s="222"/>
      <c r="UG370" s="222"/>
      <c r="UH370" s="222"/>
      <c r="UI370" s="222"/>
      <c r="UJ370" s="222"/>
      <c r="UK370" s="222"/>
      <c r="UL370" s="222"/>
      <c r="UM370" s="222"/>
      <c r="UN370" s="222"/>
      <c r="UO370" s="222"/>
      <c r="UP370" s="222"/>
      <c r="UQ370" s="222"/>
      <c r="UR370" s="222"/>
      <c r="US370" s="222"/>
      <c r="UT370" s="222"/>
      <c r="UU370" s="222"/>
      <c r="UV370" s="222"/>
      <c r="UW370" s="222"/>
      <c r="UX370" s="222"/>
      <c r="UY370" s="222"/>
      <c r="UZ370" s="222"/>
      <c r="VA370" s="222"/>
      <c r="VB370" s="222"/>
      <c r="VC370" s="222"/>
      <c r="VD370" s="222"/>
      <c r="VE370" s="222"/>
      <c r="VF370" s="222"/>
      <c r="VG370" s="222"/>
      <c r="VH370" s="222"/>
      <c r="VI370" s="222"/>
      <c r="VJ370" s="222"/>
      <c r="VK370" s="222"/>
      <c r="VL370" s="222"/>
      <c r="VM370" s="222"/>
      <c r="VN370" s="222"/>
      <c r="VO370" s="222"/>
      <c r="VP370" s="222"/>
      <c r="VQ370" s="222"/>
      <c r="VR370" s="222"/>
      <c r="VS370" s="222"/>
      <c r="VT370" s="222"/>
      <c r="VU370" s="222"/>
      <c r="VV370" s="222"/>
      <c r="VW370" s="222"/>
      <c r="VX370" s="222"/>
      <c r="VY370" s="222"/>
      <c r="VZ370" s="222"/>
      <c r="WA370" s="222"/>
      <c r="WB370" s="222"/>
      <c r="WC370" s="222"/>
      <c r="WD370" s="222"/>
      <c r="WE370" s="222"/>
      <c r="WF370" s="222"/>
      <c r="WG370" s="222"/>
      <c r="WH370" s="222"/>
      <c r="WI370" s="222"/>
      <c r="WJ370" s="222"/>
      <c r="WK370" s="222"/>
      <c r="WL370" s="222"/>
      <c r="WM370" s="222"/>
      <c r="WN370" s="222"/>
      <c r="WO370" s="222"/>
      <c r="WP370" s="222"/>
      <c r="WQ370" s="222"/>
      <c r="WR370" s="222"/>
      <c r="WS370" s="222"/>
      <c r="WT370" s="222"/>
      <c r="WU370" s="222"/>
      <c r="WV370" s="222"/>
      <c r="WW370" s="222"/>
      <c r="WX370" s="222"/>
      <c r="WY370" s="222"/>
      <c r="WZ370" s="222"/>
      <c r="XA370" s="222"/>
      <c r="XB370" s="222"/>
      <c r="XC370" s="222"/>
      <c r="XD370" s="222"/>
      <c r="XE370" s="222"/>
      <c r="XF370" s="222"/>
      <c r="XG370" s="222"/>
      <c r="XH370" s="222"/>
      <c r="XI370" s="222"/>
      <c r="XJ370" s="222"/>
      <c r="XK370" s="222"/>
      <c r="XL370" s="222"/>
      <c r="XM370" s="222"/>
      <c r="XN370" s="222"/>
      <c r="XO370" s="222"/>
      <c r="XP370" s="222"/>
      <c r="XQ370" s="222"/>
      <c r="XR370" s="222"/>
      <c r="XS370" s="222"/>
      <c r="XT370" s="222"/>
      <c r="XU370" s="222"/>
      <c r="XV370" s="222"/>
      <c r="XW370" s="222"/>
      <c r="XX370" s="222"/>
      <c r="XY370" s="222"/>
      <c r="XZ370" s="222"/>
      <c r="YA370" s="222"/>
      <c r="YB370" s="222"/>
      <c r="YC370" s="222"/>
      <c r="YD370" s="222"/>
      <c r="YE370" s="222"/>
      <c r="YF370" s="222"/>
      <c r="YG370" s="222"/>
      <c r="YH370" s="222"/>
      <c r="YI370" s="222"/>
      <c r="YJ370" s="222"/>
      <c r="YK370" s="222"/>
      <c r="YL370" s="222"/>
      <c r="YM370" s="222"/>
      <c r="YN370" s="222"/>
      <c r="YO370" s="222"/>
      <c r="YP370" s="222"/>
      <c r="YQ370" s="222"/>
      <c r="YR370" s="222"/>
      <c r="YS370" s="222"/>
      <c r="YT370" s="222"/>
      <c r="YU370" s="222"/>
      <c r="YV370" s="222"/>
      <c r="YW370" s="222"/>
      <c r="YX370" s="222"/>
      <c r="YY370" s="222"/>
      <c r="YZ370" s="222"/>
      <c r="ZA370" s="222"/>
      <c r="ZB370" s="222"/>
      <c r="ZC370" s="222"/>
      <c r="ZD370" s="222"/>
      <c r="ZE370" s="222"/>
      <c r="ZF370" s="222"/>
      <c r="ZG370" s="222"/>
      <c r="ZH370" s="222"/>
      <c r="ZI370" s="222"/>
      <c r="ZJ370" s="222"/>
      <c r="ZK370" s="222"/>
      <c r="ZL370" s="222"/>
      <c r="ZM370" s="222"/>
      <c r="ZN370" s="222"/>
      <c r="ZO370" s="222"/>
      <c r="ZP370" s="222"/>
      <c r="ZQ370" s="222"/>
      <c r="ZR370" s="222"/>
      <c r="ZS370" s="222"/>
      <c r="ZT370" s="222"/>
      <c r="ZU370" s="222"/>
      <c r="ZV370" s="222"/>
      <c r="ZW370" s="222"/>
      <c r="ZX370" s="222"/>
      <c r="ZY370" s="222"/>
      <c r="ZZ370" s="222"/>
      <c r="AAA370" s="222"/>
      <c r="AAB370" s="222"/>
      <c r="AAC370" s="222"/>
      <c r="AAD370" s="222"/>
      <c r="AAE370" s="222"/>
      <c r="AAF370" s="222"/>
      <c r="AAG370" s="222"/>
      <c r="AAH370" s="222"/>
      <c r="AAI370" s="222"/>
      <c r="AAJ370" s="222"/>
      <c r="AAK370" s="222"/>
      <c r="AAL370" s="222"/>
      <c r="AAM370" s="222"/>
      <c r="AAN370" s="222"/>
      <c r="AAO370" s="222"/>
      <c r="AAP370" s="222"/>
      <c r="AAQ370" s="222"/>
      <c r="AAR370" s="222"/>
      <c r="AAS370" s="222"/>
      <c r="AAT370" s="222"/>
      <c r="AAU370" s="222"/>
      <c r="AAV370" s="222"/>
      <c r="AAW370" s="222"/>
      <c r="AAX370" s="222"/>
      <c r="AAY370" s="222"/>
      <c r="AAZ370" s="222"/>
      <c r="ABA370" s="222"/>
      <c r="ABB370" s="222"/>
      <c r="ABC370" s="222"/>
      <c r="ABD370" s="222"/>
      <c r="ABE370" s="222"/>
      <c r="ABF370" s="222"/>
      <c r="ABG370" s="222"/>
      <c r="ABH370" s="222"/>
      <c r="ABI370" s="222"/>
      <c r="ABJ370" s="222"/>
      <c r="ABK370" s="222"/>
      <c r="ABL370" s="222"/>
      <c r="ABM370" s="222"/>
      <c r="ABN370" s="222"/>
      <c r="ABO370" s="222"/>
      <c r="ABP370" s="222"/>
      <c r="ABQ370" s="222"/>
      <c r="ABR370" s="222"/>
      <c r="ABS370" s="222"/>
      <c r="ABT370" s="222"/>
      <c r="ABU370" s="222"/>
      <c r="ABV370" s="222"/>
      <c r="ABW370" s="222"/>
      <c r="ABX370" s="222"/>
      <c r="ABY370" s="222"/>
      <c r="ABZ370" s="222"/>
      <c r="ACA370" s="222"/>
      <c r="ACB370" s="222"/>
      <c r="ACC370" s="222"/>
      <c r="ACD370" s="222"/>
      <c r="ACE370" s="222"/>
      <c r="ACF370" s="222"/>
      <c r="ACG370" s="222"/>
      <c r="ACH370" s="222"/>
      <c r="ACI370" s="222"/>
      <c r="ACJ370" s="222"/>
      <c r="ACK370" s="222"/>
      <c r="ACL370" s="222"/>
      <c r="ACM370" s="222"/>
      <c r="ACN370" s="222"/>
      <c r="ACO370" s="222"/>
      <c r="ACP370" s="222"/>
      <c r="ACQ370" s="222"/>
      <c r="ACR370" s="222"/>
      <c r="ACS370" s="222"/>
      <c r="ACT370" s="222"/>
      <c r="ACU370" s="222"/>
      <c r="ACV370" s="222"/>
      <c r="ACW370" s="222"/>
      <c r="ACX370" s="222"/>
      <c r="ACY370" s="222"/>
      <c r="ACZ370" s="222"/>
      <c r="ADA370" s="222"/>
      <c r="ADB370" s="222"/>
      <c r="ADC370" s="222"/>
      <c r="ADD370" s="222"/>
      <c r="ADE370" s="222"/>
      <c r="ADF370" s="222"/>
      <c r="ADG370" s="222"/>
      <c r="ADH370" s="222"/>
      <c r="ADI370" s="222"/>
      <c r="ADJ370" s="222"/>
      <c r="ADK370" s="222"/>
      <c r="ADL370" s="222"/>
      <c r="ADM370" s="222"/>
      <c r="ADN370" s="222"/>
      <c r="ADO370" s="222"/>
      <c r="ADP370" s="222"/>
      <c r="ADQ370" s="222"/>
      <c r="ADR370" s="222"/>
      <c r="ADS370" s="222"/>
      <c r="ADT370" s="222"/>
      <c r="ADU370" s="222"/>
      <c r="ADV370" s="222"/>
      <c r="ADW370" s="222"/>
      <c r="ADX370" s="222"/>
      <c r="ADY370" s="222"/>
      <c r="ADZ370" s="222"/>
      <c r="AEA370" s="222"/>
      <c r="AEB370" s="222"/>
      <c r="AEC370" s="222"/>
      <c r="AED370" s="222"/>
      <c r="AEE370" s="222"/>
      <c r="AEF370" s="222"/>
      <c r="AEG370" s="222"/>
      <c r="AEH370" s="222"/>
      <c r="AEI370" s="222"/>
      <c r="AEJ370" s="222"/>
      <c r="AEK370" s="222"/>
      <c r="AEL370" s="222"/>
      <c r="AEM370" s="222"/>
      <c r="AEN370" s="222"/>
      <c r="AEO370" s="222"/>
      <c r="AEP370" s="222"/>
      <c r="AEQ370" s="222"/>
      <c r="AER370" s="222"/>
      <c r="AES370" s="222"/>
      <c r="AET370" s="222"/>
      <c r="AEU370" s="222"/>
      <c r="AEV370" s="222"/>
      <c r="AEW370" s="222"/>
      <c r="AEX370" s="222"/>
      <c r="AEY370" s="222"/>
      <c r="AEZ370" s="222"/>
      <c r="AFA370" s="222"/>
      <c r="AFB370" s="222"/>
      <c r="AFC370" s="222"/>
      <c r="AFD370" s="222"/>
      <c r="AFE370" s="222"/>
      <c r="AFF370" s="222"/>
      <c r="AFG370" s="222"/>
      <c r="AFH370" s="222"/>
      <c r="AFI370" s="222"/>
      <c r="AFJ370" s="222"/>
      <c r="AFK370" s="222"/>
      <c r="AFL370" s="222"/>
      <c r="AFM370" s="222"/>
      <c r="AFN370" s="222"/>
      <c r="AFO370" s="222"/>
      <c r="AFP370" s="222"/>
      <c r="AFQ370" s="222"/>
      <c r="AFR370" s="222"/>
      <c r="AFS370" s="222"/>
      <c r="AFT370" s="222"/>
    </row>
    <row r="371" spans="1:852">
      <c r="C371" s="222">
        <f>COUNTIF(C5:C370,"YES")</f>
        <v>145</v>
      </c>
      <c r="D371" s="222">
        <f>COUNTIF(D5:D370,"YES")</f>
        <v>222</v>
      </c>
      <c r="G371" s="95"/>
      <c r="H371" s="95"/>
      <c r="I371" s="95"/>
      <c r="J371" s="95"/>
      <c r="K371" s="95"/>
      <c r="L371" s="222"/>
      <c r="M371" s="222"/>
      <c r="N371" s="222"/>
      <c r="O371" s="95"/>
      <c r="P371" s="222"/>
      <c r="Q371" s="222"/>
      <c r="R371" s="222"/>
      <c r="S371" s="95"/>
      <c r="T371" s="222"/>
      <c r="U371" s="222"/>
      <c r="V371" s="222"/>
      <c r="W371" s="222"/>
      <c r="X371" s="222"/>
      <c r="Y371" s="222"/>
      <c r="Z371" s="222"/>
      <c r="AA371" s="222"/>
      <c r="AB371" s="222"/>
      <c r="AC371" s="222"/>
      <c r="AD371" s="222"/>
      <c r="AE371" s="222"/>
      <c r="AF371" s="222"/>
      <c r="AG371" s="222"/>
      <c r="AH371" s="222"/>
      <c r="AI371" s="222"/>
      <c r="AJ371" s="222"/>
      <c r="AK371" s="222"/>
      <c r="AL371" s="95"/>
      <c r="AM371" s="95"/>
      <c r="AN371" s="95"/>
      <c r="AO371" s="95"/>
      <c r="AP371" s="95"/>
      <c r="AQ371" s="222"/>
      <c r="AR371" s="222"/>
      <c r="AS371" s="222"/>
      <c r="AT371" s="222"/>
      <c r="AU371" s="222"/>
      <c r="AV371" s="222"/>
      <c r="AW371" s="222"/>
      <c r="AX371" s="222"/>
      <c r="AY371" s="222"/>
      <c r="AZ371" s="222"/>
      <c r="BA371" s="222"/>
      <c r="BB371" s="222"/>
      <c r="BC371" s="222"/>
      <c r="BD371" s="222"/>
      <c r="BE371" s="222"/>
      <c r="BF371" s="222"/>
      <c r="BG371" s="222"/>
      <c r="BH371" s="222"/>
      <c r="BI371" s="222"/>
      <c r="BJ371" s="222"/>
      <c r="BK371" s="222"/>
      <c r="BL371" s="222"/>
      <c r="BM371" s="222"/>
      <c r="BN371" s="222"/>
      <c r="BO371" s="222"/>
      <c r="BP371" s="222"/>
      <c r="BQ371" s="95"/>
      <c r="BR371" s="95"/>
      <c r="BS371" s="222"/>
      <c r="BT371" s="222"/>
      <c r="BU371" s="222"/>
      <c r="BV371" s="222"/>
      <c r="BW371" s="222"/>
      <c r="BX371" s="222"/>
      <c r="BY371" s="222"/>
      <c r="BZ371" s="222"/>
      <c r="CA371" s="222"/>
      <c r="CB371" s="222"/>
      <c r="CC371" s="222"/>
      <c r="CD371" s="222"/>
      <c r="CE371" s="222"/>
      <c r="CF371" s="222"/>
      <c r="CG371" s="222"/>
      <c r="CH371" s="222"/>
      <c r="CI371" s="222"/>
      <c r="CJ371" s="222"/>
      <c r="CK371" s="222"/>
      <c r="CL371" s="222"/>
      <c r="CM371" s="222"/>
      <c r="CN371" s="222"/>
      <c r="CO371" s="222"/>
      <c r="CP371" s="222"/>
      <c r="CQ371" s="222"/>
      <c r="CR371" s="222"/>
      <c r="CS371" s="222"/>
      <c r="CT371" s="222"/>
      <c r="CU371" s="222"/>
      <c r="CV371" s="95"/>
      <c r="CW371" s="95"/>
      <c r="CX371" s="95"/>
      <c r="CY371" s="222"/>
      <c r="CZ371" s="222"/>
      <c r="DA371" s="222"/>
      <c r="DB371" s="222"/>
      <c r="DC371" s="222"/>
      <c r="DD371" s="222"/>
      <c r="DE371" s="222"/>
      <c r="DF371" s="222"/>
      <c r="DG371" s="222"/>
      <c r="DH371" s="222"/>
      <c r="DI371" s="222"/>
      <c r="DJ371" s="222"/>
      <c r="DK371" s="222"/>
      <c r="DL371" s="222"/>
      <c r="DM371" s="222"/>
      <c r="DN371" s="222"/>
      <c r="DO371" s="222"/>
      <c r="DP371" s="222"/>
      <c r="DQ371" s="222"/>
      <c r="DR371" s="222"/>
      <c r="DS371" s="222"/>
      <c r="DT371" s="222"/>
      <c r="DU371" s="222"/>
      <c r="DV371" s="222"/>
      <c r="DW371" s="222"/>
      <c r="DX371" s="222"/>
      <c r="DY371" s="222"/>
      <c r="DZ371" s="222"/>
      <c r="EA371" s="222"/>
      <c r="EB371" s="222"/>
      <c r="EC371" s="222"/>
      <c r="ED371" s="222"/>
      <c r="EE371" s="222"/>
      <c r="EF371" s="222"/>
      <c r="EG371" s="222"/>
      <c r="EH371" s="222"/>
      <c r="EI371" s="222"/>
      <c r="EJ371" s="222"/>
      <c r="EK371" s="222"/>
      <c r="EL371" s="222"/>
      <c r="EM371" s="222"/>
      <c r="EN371" s="222"/>
      <c r="EO371" s="222"/>
      <c r="EP371" s="222"/>
      <c r="EQ371" s="222"/>
      <c r="ER371" s="222"/>
      <c r="ES371" s="222"/>
      <c r="ET371" s="222"/>
      <c r="EU371" s="222"/>
      <c r="EV371" s="222"/>
      <c r="EW371" s="222"/>
      <c r="EX371" s="222"/>
      <c r="EY371" s="222"/>
      <c r="EZ371" s="222"/>
      <c r="FA371" s="222"/>
      <c r="FB371" s="222"/>
      <c r="FC371" s="222"/>
      <c r="FD371" s="222"/>
      <c r="FE371" s="222"/>
      <c r="FF371" s="222"/>
      <c r="FG371" s="222"/>
      <c r="FH371" s="222"/>
      <c r="FI371" s="222"/>
      <c r="FJ371" s="222"/>
      <c r="FK371" s="222"/>
      <c r="FL371" s="222"/>
      <c r="FM371" s="222"/>
      <c r="FN371" s="222"/>
      <c r="FO371" s="222"/>
      <c r="FP371" s="222"/>
      <c r="FQ371" s="222"/>
      <c r="FR371" s="222"/>
      <c r="FS371" s="222"/>
      <c r="FT371" s="222"/>
      <c r="FU371" s="222"/>
      <c r="FV371" s="222"/>
      <c r="FW371" s="222"/>
      <c r="FX371" s="222"/>
      <c r="FY371" s="222"/>
      <c r="FZ371" s="222"/>
      <c r="GA371" s="222"/>
      <c r="GB371" s="222"/>
      <c r="GC371" s="222"/>
      <c r="GD371" s="222"/>
      <c r="GE371" s="222"/>
      <c r="GF371" s="222"/>
      <c r="GG371" s="222"/>
      <c r="GH371" s="222"/>
      <c r="GI371" s="222"/>
      <c r="GJ371" s="222"/>
      <c r="GK371" s="222"/>
      <c r="GL371" s="222"/>
      <c r="GM371" s="222"/>
      <c r="GN371" s="222"/>
      <c r="GO371" s="222"/>
      <c r="GP371" s="222"/>
      <c r="GQ371" s="222"/>
      <c r="GR371" s="222"/>
      <c r="GS371" s="222"/>
      <c r="GT371" s="222"/>
      <c r="GU371" s="222"/>
      <c r="GV371" s="222"/>
      <c r="GW371" s="222"/>
      <c r="GX371" s="222"/>
      <c r="GY371" s="222"/>
      <c r="GZ371" s="222"/>
      <c r="HA371" s="222"/>
      <c r="HB371" s="222"/>
      <c r="HC371" s="222"/>
      <c r="HD371" s="222"/>
      <c r="HE371" s="222"/>
      <c r="HF371" s="222"/>
      <c r="HG371" s="222"/>
      <c r="HH371" s="222"/>
      <c r="HI371" s="222"/>
      <c r="HJ371" s="222"/>
      <c r="HK371" s="222"/>
      <c r="HL371" s="222"/>
      <c r="HM371" s="222"/>
      <c r="HN371" s="222"/>
      <c r="HO371" s="222"/>
      <c r="HP371" s="222"/>
      <c r="HQ371" s="222"/>
      <c r="HR371" s="222"/>
      <c r="HS371" s="222"/>
      <c r="HT371" s="222"/>
      <c r="HU371" s="222"/>
      <c r="HV371" s="222"/>
      <c r="HW371" s="222"/>
      <c r="HX371" s="222"/>
      <c r="HY371" s="222"/>
      <c r="HZ371" s="222"/>
      <c r="IA371" s="222"/>
      <c r="IB371" s="222"/>
      <c r="IC371" s="222"/>
      <c r="ID371" s="222"/>
      <c r="IE371" s="222"/>
      <c r="IF371" s="222"/>
      <c r="IG371" s="222"/>
      <c r="IH371" s="222"/>
      <c r="II371" s="222"/>
      <c r="IJ371" s="222"/>
      <c r="IK371" s="222"/>
      <c r="IL371" s="222"/>
      <c r="IM371" s="222"/>
      <c r="IN371" s="222"/>
      <c r="IO371" s="222"/>
      <c r="IP371" s="222"/>
      <c r="IQ371" s="222"/>
      <c r="IR371" s="222"/>
      <c r="IS371" s="222"/>
      <c r="IT371" s="222"/>
      <c r="IU371" s="222"/>
      <c r="IV371" s="222"/>
      <c r="IW371" s="222"/>
      <c r="IX371" s="222"/>
      <c r="IY371" s="222"/>
      <c r="IZ371" s="222"/>
      <c r="JA371" s="222"/>
      <c r="JB371" s="222"/>
      <c r="JC371" s="222"/>
      <c r="JD371" s="222"/>
      <c r="JE371" s="222"/>
      <c r="JF371" s="222"/>
      <c r="JG371" s="222"/>
      <c r="JH371" s="222"/>
      <c r="JI371" s="222"/>
      <c r="JJ371" s="222"/>
      <c r="JK371" s="222"/>
      <c r="JL371" s="222"/>
      <c r="JM371" s="222"/>
      <c r="JN371" s="222"/>
      <c r="JO371" s="222"/>
      <c r="JP371" s="222"/>
      <c r="JQ371" s="222"/>
      <c r="JR371" s="222"/>
      <c r="JS371" s="222"/>
      <c r="JT371" s="222"/>
      <c r="JU371" s="222"/>
      <c r="JV371" s="222"/>
      <c r="JW371" s="222"/>
      <c r="JX371" s="222"/>
      <c r="JY371" s="222"/>
      <c r="JZ371" s="222"/>
      <c r="KA371" s="222"/>
      <c r="KB371" s="222"/>
      <c r="KC371" s="222"/>
      <c r="KD371" s="222"/>
      <c r="KE371" s="222"/>
      <c r="KF371" s="222"/>
      <c r="KG371" s="222"/>
      <c r="KH371" s="222"/>
      <c r="KI371" s="222"/>
      <c r="KJ371" s="222"/>
      <c r="KK371" s="222"/>
      <c r="KL371" s="222"/>
      <c r="KM371" s="222"/>
      <c r="KN371" s="222"/>
      <c r="KO371" s="222"/>
      <c r="KP371" s="222"/>
      <c r="KQ371" s="222"/>
      <c r="KR371" s="222"/>
      <c r="KS371" s="222"/>
      <c r="KT371" s="222"/>
      <c r="KU371" s="222"/>
      <c r="KV371" s="222"/>
      <c r="KW371" s="222"/>
      <c r="KX371" s="222"/>
      <c r="KY371" s="222"/>
      <c r="KZ371" s="222"/>
      <c r="LA371" s="222"/>
      <c r="LB371" s="222"/>
      <c r="LC371" s="222"/>
      <c r="LD371" s="222"/>
      <c r="LE371" s="222"/>
      <c r="LF371" s="222"/>
      <c r="LG371" s="222"/>
      <c r="LH371" s="222"/>
      <c r="LI371" s="222"/>
      <c r="LJ371" s="222"/>
      <c r="LK371" s="222"/>
      <c r="LL371" s="222"/>
      <c r="LM371" s="222"/>
      <c r="LN371" s="222"/>
      <c r="LO371" s="222"/>
      <c r="LP371" s="222"/>
      <c r="LQ371" s="222"/>
      <c r="LR371" s="222"/>
      <c r="LS371" s="222"/>
      <c r="LT371" s="222"/>
      <c r="LU371" s="222"/>
      <c r="LV371" s="222"/>
      <c r="LW371" s="222"/>
      <c r="LX371" s="222"/>
      <c r="LY371" s="222"/>
      <c r="LZ371" s="222"/>
      <c r="MA371" s="222"/>
      <c r="MB371" s="222"/>
      <c r="MC371" s="222"/>
      <c r="MD371" s="222"/>
      <c r="ME371" s="222"/>
      <c r="MF371" s="222"/>
      <c r="MG371" s="222"/>
      <c r="MH371" s="222"/>
      <c r="MI371" s="222"/>
      <c r="MJ371" s="222"/>
      <c r="MK371" s="222"/>
      <c r="ML371" s="222"/>
      <c r="MM371" s="222"/>
      <c r="MN371" s="222"/>
      <c r="MO371" s="222"/>
      <c r="MP371" s="222"/>
      <c r="MQ371" s="222"/>
      <c r="MR371" s="222"/>
      <c r="MS371" s="222"/>
      <c r="MT371" s="222"/>
      <c r="MU371" s="222"/>
      <c r="MV371" s="222"/>
      <c r="MW371" s="222"/>
      <c r="MX371" s="222"/>
      <c r="MY371" s="222"/>
      <c r="MZ371" s="222"/>
      <c r="NA371" s="222"/>
      <c r="NB371" s="222"/>
      <c r="NC371" s="222"/>
      <c r="ND371" s="222"/>
      <c r="NE371" s="222"/>
      <c r="NF371" s="222"/>
      <c r="NG371" s="222"/>
      <c r="NH371" s="222"/>
      <c r="NI371" s="222"/>
      <c r="NJ371" s="222"/>
      <c r="NK371" s="222"/>
      <c r="NL371" s="222"/>
      <c r="NM371" s="222"/>
      <c r="NN371" s="222"/>
      <c r="NO371" s="222"/>
      <c r="NP371" s="222"/>
      <c r="NQ371" s="222"/>
      <c r="NR371" s="222"/>
      <c r="NS371" s="222"/>
      <c r="NT371" s="222"/>
      <c r="NU371" s="222"/>
      <c r="NV371" s="222"/>
      <c r="NW371" s="222"/>
      <c r="NX371" s="222"/>
      <c r="NY371" s="222"/>
      <c r="NZ371" s="222"/>
      <c r="OA371" s="222"/>
      <c r="OB371" s="222"/>
      <c r="OC371" s="222"/>
      <c r="OD371" s="222"/>
      <c r="OE371" s="222"/>
      <c r="OF371" s="222"/>
      <c r="OG371" s="222"/>
      <c r="OH371" s="222"/>
      <c r="OI371" s="222"/>
      <c r="OJ371" s="222"/>
      <c r="OK371" s="222"/>
      <c r="OL371" s="222"/>
      <c r="OM371" s="222"/>
      <c r="ON371" s="222"/>
      <c r="OO371" s="222"/>
      <c r="OP371" s="222"/>
      <c r="OQ371" s="222"/>
      <c r="OR371" s="222"/>
      <c r="OS371" s="222"/>
      <c r="OT371" s="222"/>
      <c r="OU371" s="222"/>
      <c r="OV371" s="222"/>
      <c r="OW371" s="222"/>
      <c r="OX371" s="222"/>
      <c r="OY371" s="222"/>
      <c r="OZ371" s="222"/>
      <c r="PA371" s="222"/>
      <c r="PB371" s="222"/>
      <c r="PC371" s="222"/>
      <c r="PD371" s="222"/>
      <c r="PE371" s="222"/>
      <c r="PF371" s="222"/>
      <c r="PG371" s="222"/>
      <c r="PH371" s="222"/>
      <c r="PI371" s="222"/>
      <c r="PJ371" s="222"/>
      <c r="PK371" s="222"/>
      <c r="PL371" s="222"/>
      <c r="PM371" s="222"/>
      <c r="PN371" s="222"/>
      <c r="PO371" s="222"/>
      <c r="PP371" s="222"/>
      <c r="PQ371" s="222"/>
      <c r="PR371" s="222"/>
      <c r="PS371" s="222"/>
      <c r="PT371" s="222"/>
      <c r="PU371" s="222"/>
      <c r="PV371" s="222"/>
      <c r="PW371" s="222"/>
      <c r="PX371" s="222"/>
      <c r="PY371" s="222"/>
      <c r="PZ371" s="222"/>
      <c r="QA371" s="222"/>
      <c r="QB371" s="222"/>
      <c r="QC371" s="222"/>
      <c r="QD371" s="222"/>
      <c r="QE371" s="222"/>
      <c r="QF371" s="222"/>
      <c r="QG371" s="222"/>
      <c r="QH371" s="222"/>
      <c r="QI371" s="222"/>
      <c r="QJ371" s="222"/>
      <c r="QK371" s="222"/>
      <c r="QL371" s="222"/>
      <c r="QM371" s="222"/>
      <c r="QN371" s="222"/>
      <c r="QO371" s="222"/>
      <c r="QP371" s="222"/>
      <c r="QQ371" s="222"/>
      <c r="QR371" s="222"/>
      <c r="QS371" s="222"/>
      <c r="QT371" s="222"/>
      <c r="QU371" s="222"/>
      <c r="QV371" s="222"/>
      <c r="QW371" s="222"/>
      <c r="QX371" s="222"/>
      <c r="QY371" s="222"/>
      <c r="QZ371" s="222"/>
      <c r="RA371" s="222"/>
      <c r="RB371" s="222"/>
      <c r="RC371" s="222"/>
      <c r="RD371" s="222"/>
      <c r="RE371" s="222"/>
      <c r="RF371" s="222"/>
      <c r="RG371" s="222"/>
      <c r="RH371" s="222"/>
      <c r="RI371" s="222"/>
      <c r="RJ371" s="222"/>
      <c r="RK371" s="222"/>
      <c r="RL371" s="222"/>
      <c r="RM371" s="222"/>
      <c r="RN371" s="222"/>
      <c r="RO371" s="222"/>
      <c r="RP371" s="222"/>
      <c r="RQ371" s="222"/>
      <c r="RR371" s="222"/>
      <c r="RS371" s="222"/>
      <c r="RT371" s="222"/>
      <c r="RU371" s="222"/>
      <c r="RV371" s="222"/>
      <c r="RW371" s="222"/>
      <c r="RX371" s="222"/>
      <c r="RY371" s="222"/>
      <c r="RZ371" s="222"/>
      <c r="SA371" s="222"/>
      <c r="SB371" s="222"/>
      <c r="SC371" s="222"/>
      <c r="SD371" s="222"/>
      <c r="SE371" s="222"/>
      <c r="SF371" s="222"/>
      <c r="SG371" s="222"/>
      <c r="SH371" s="222"/>
      <c r="SI371" s="222"/>
      <c r="SJ371" s="222"/>
      <c r="SK371" s="222"/>
      <c r="SL371" s="222"/>
      <c r="SM371" s="222"/>
      <c r="SN371" s="222"/>
      <c r="SO371" s="222"/>
      <c r="SP371" s="222"/>
      <c r="SQ371" s="222"/>
      <c r="SR371" s="222"/>
      <c r="SS371" s="222"/>
      <c r="ST371" s="222"/>
      <c r="SU371" s="222"/>
      <c r="SV371" s="222"/>
      <c r="SW371" s="222"/>
      <c r="SX371" s="222"/>
      <c r="SY371" s="222"/>
      <c r="SZ371" s="222"/>
      <c r="TA371" s="222"/>
      <c r="TB371" s="222"/>
      <c r="TC371" s="222"/>
      <c r="TD371" s="222"/>
      <c r="TE371" s="222"/>
      <c r="TF371" s="222"/>
      <c r="TG371" s="222"/>
      <c r="TH371" s="222"/>
      <c r="TI371" s="222"/>
      <c r="TJ371" s="222"/>
      <c r="TK371" s="222"/>
      <c r="TL371" s="222"/>
      <c r="TM371" s="222"/>
      <c r="TN371" s="222"/>
      <c r="TO371" s="222"/>
      <c r="TP371" s="222"/>
      <c r="TQ371" s="222"/>
      <c r="TR371" s="222"/>
      <c r="TS371" s="222"/>
      <c r="TT371" s="222"/>
      <c r="TU371" s="222"/>
      <c r="TV371" s="222"/>
      <c r="TW371" s="222"/>
      <c r="TX371" s="222"/>
      <c r="TY371" s="222"/>
      <c r="TZ371" s="222"/>
      <c r="UA371" s="222"/>
      <c r="UB371" s="222"/>
      <c r="UC371" s="222"/>
      <c r="UD371" s="222"/>
      <c r="UE371" s="222"/>
      <c r="UF371" s="222"/>
      <c r="UG371" s="222"/>
      <c r="UH371" s="222"/>
      <c r="UI371" s="222"/>
      <c r="UJ371" s="222"/>
      <c r="UK371" s="222"/>
      <c r="UL371" s="222"/>
      <c r="UM371" s="222"/>
      <c r="UN371" s="222"/>
      <c r="UO371" s="222"/>
      <c r="UP371" s="222"/>
      <c r="UQ371" s="222"/>
      <c r="UR371" s="222"/>
      <c r="US371" s="222"/>
      <c r="UT371" s="222"/>
      <c r="UU371" s="222"/>
      <c r="UV371" s="222"/>
      <c r="UW371" s="222"/>
      <c r="UX371" s="222"/>
      <c r="UY371" s="222"/>
      <c r="UZ371" s="222"/>
      <c r="VA371" s="222"/>
      <c r="VB371" s="222"/>
      <c r="VC371" s="222"/>
      <c r="VD371" s="222"/>
      <c r="VE371" s="222"/>
      <c r="VF371" s="222"/>
      <c r="VG371" s="222"/>
      <c r="VH371" s="222"/>
      <c r="VI371" s="222"/>
      <c r="VJ371" s="222"/>
      <c r="VK371" s="222"/>
      <c r="VL371" s="222"/>
      <c r="VM371" s="222"/>
      <c r="VN371" s="222"/>
      <c r="VO371" s="222"/>
      <c r="VP371" s="222"/>
      <c r="VQ371" s="222"/>
      <c r="VR371" s="222"/>
      <c r="VS371" s="222"/>
      <c r="VT371" s="222"/>
      <c r="VU371" s="222"/>
      <c r="VV371" s="222"/>
      <c r="VW371" s="222"/>
      <c r="VX371" s="222"/>
      <c r="VY371" s="222"/>
      <c r="VZ371" s="222"/>
      <c r="WA371" s="222"/>
      <c r="WB371" s="222"/>
      <c r="WC371" s="222"/>
      <c r="WD371" s="222"/>
      <c r="WE371" s="222"/>
      <c r="WF371" s="222"/>
      <c r="WG371" s="222"/>
      <c r="WH371" s="222"/>
      <c r="WI371" s="222"/>
      <c r="WJ371" s="222"/>
      <c r="WK371" s="222"/>
      <c r="WL371" s="222"/>
      <c r="WM371" s="222"/>
      <c r="WN371" s="222"/>
      <c r="WO371" s="222"/>
      <c r="WP371" s="222"/>
      <c r="WQ371" s="222"/>
      <c r="WR371" s="222"/>
      <c r="WS371" s="222"/>
      <c r="WT371" s="222"/>
      <c r="WU371" s="222"/>
      <c r="WV371" s="222"/>
      <c r="WW371" s="222"/>
      <c r="WX371" s="222"/>
      <c r="WY371" s="222"/>
      <c r="WZ371" s="222"/>
      <c r="XA371" s="222"/>
      <c r="XB371" s="222"/>
      <c r="XC371" s="222"/>
      <c r="XD371" s="222"/>
      <c r="XE371" s="222"/>
      <c r="XF371" s="222"/>
      <c r="XG371" s="222"/>
      <c r="XH371" s="222"/>
      <c r="XI371" s="222"/>
      <c r="XJ371" s="222"/>
      <c r="XK371" s="222"/>
      <c r="XL371" s="222"/>
      <c r="XM371" s="222"/>
      <c r="XN371" s="222"/>
      <c r="XO371" s="222"/>
      <c r="XP371" s="222"/>
      <c r="XQ371" s="222"/>
      <c r="XR371" s="222"/>
      <c r="XS371" s="222"/>
      <c r="XT371" s="222"/>
      <c r="XU371" s="222"/>
      <c r="XV371" s="222"/>
      <c r="XW371" s="222"/>
      <c r="XX371" s="222"/>
      <c r="XY371" s="222"/>
      <c r="XZ371" s="222"/>
      <c r="YA371" s="222"/>
      <c r="YB371" s="222"/>
      <c r="YC371" s="222"/>
      <c r="YD371" s="222"/>
      <c r="YE371" s="222"/>
      <c r="YF371" s="222"/>
      <c r="YG371" s="222"/>
      <c r="YH371" s="222"/>
      <c r="YI371" s="222"/>
      <c r="YJ371" s="222"/>
      <c r="YK371" s="222"/>
      <c r="YL371" s="222"/>
      <c r="YM371" s="222"/>
      <c r="YN371" s="222"/>
      <c r="YO371" s="222"/>
      <c r="YP371" s="222"/>
      <c r="YQ371" s="222"/>
      <c r="YR371" s="222"/>
      <c r="YS371" s="222"/>
      <c r="YT371" s="222"/>
      <c r="YU371" s="222"/>
      <c r="YV371" s="222"/>
      <c r="YW371" s="222"/>
      <c r="YX371" s="222"/>
      <c r="YY371" s="222"/>
      <c r="YZ371" s="222"/>
      <c r="ZA371" s="222"/>
      <c r="ZB371" s="222"/>
      <c r="ZC371" s="222"/>
      <c r="ZD371" s="222"/>
      <c r="ZE371" s="222"/>
      <c r="ZF371" s="222"/>
      <c r="ZG371" s="222"/>
      <c r="ZH371" s="222"/>
      <c r="ZI371" s="222"/>
      <c r="ZJ371" s="222"/>
      <c r="ZK371" s="222"/>
      <c r="ZL371" s="222"/>
      <c r="ZM371" s="222"/>
      <c r="ZN371" s="222"/>
      <c r="ZO371" s="222"/>
      <c r="ZP371" s="222"/>
      <c r="ZQ371" s="222"/>
      <c r="ZR371" s="222"/>
      <c r="ZS371" s="222"/>
      <c r="ZT371" s="222"/>
      <c r="ZU371" s="222"/>
      <c r="ZV371" s="222"/>
      <c r="ZW371" s="222"/>
      <c r="ZX371" s="222"/>
      <c r="ZY371" s="222"/>
      <c r="ZZ371" s="222"/>
      <c r="AAA371" s="222"/>
      <c r="AAB371" s="222"/>
      <c r="AAC371" s="222"/>
      <c r="AAD371" s="222"/>
      <c r="AAE371" s="222"/>
      <c r="AAF371" s="222"/>
      <c r="AAG371" s="222"/>
      <c r="AAH371" s="222"/>
      <c r="AAI371" s="222"/>
      <c r="AAJ371" s="222"/>
      <c r="AAK371" s="222"/>
      <c r="AAL371" s="222"/>
      <c r="AAM371" s="222"/>
      <c r="AAN371" s="222"/>
      <c r="AAO371" s="222"/>
      <c r="AAP371" s="222"/>
      <c r="AAQ371" s="222"/>
      <c r="AAR371" s="222"/>
      <c r="AAS371" s="222"/>
      <c r="AAT371" s="222"/>
      <c r="AAU371" s="222"/>
      <c r="AAV371" s="222"/>
      <c r="AAW371" s="222"/>
      <c r="AAX371" s="222"/>
      <c r="AAY371" s="222"/>
      <c r="AAZ371" s="222"/>
      <c r="ABA371" s="222"/>
      <c r="ABB371" s="222"/>
      <c r="ABC371" s="222"/>
      <c r="ABD371" s="222"/>
      <c r="ABE371" s="222"/>
      <c r="ABF371" s="222"/>
      <c r="ABG371" s="222"/>
      <c r="ABH371" s="222"/>
      <c r="ABI371" s="222"/>
      <c r="ABJ371" s="222"/>
      <c r="ABK371" s="222"/>
      <c r="ABL371" s="222"/>
      <c r="ABM371" s="222"/>
      <c r="ABN371" s="222"/>
      <c r="ABO371" s="222"/>
      <c r="ABP371" s="222"/>
      <c r="ABQ371" s="222"/>
      <c r="ABR371" s="222"/>
      <c r="ABS371" s="222"/>
      <c r="ABT371" s="222"/>
      <c r="ABU371" s="222"/>
      <c r="ABV371" s="222"/>
      <c r="ABW371" s="222"/>
      <c r="ABX371" s="222"/>
      <c r="ABY371" s="222"/>
      <c r="ABZ371" s="222"/>
      <c r="ACA371" s="222"/>
      <c r="ACB371" s="222"/>
      <c r="ACC371" s="222"/>
      <c r="ACD371" s="222"/>
      <c r="ACE371" s="222"/>
      <c r="ACF371" s="222"/>
      <c r="ACG371" s="222"/>
      <c r="ACH371" s="222"/>
      <c r="ACI371" s="222"/>
      <c r="ACJ371" s="222"/>
      <c r="ACK371" s="222"/>
      <c r="ACL371" s="222"/>
      <c r="ACM371" s="222"/>
      <c r="ACN371" s="222"/>
      <c r="ACO371" s="222"/>
      <c r="ACP371" s="222"/>
      <c r="ACQ371" s="222"/>
      <c r="ACR371" s="222"/>
      <c r="ACS371" s="222"/>
      <c r="ACT371" s="222"/>
      <c r="ACU371" s="222"/>
      <c r="ACV371" s="222"/>
      <c r="ACW371" s="222"/>
      <c r="ACX371" s="222"/>
      <c r="ACY371" s="222"/>
      <c r="ACZ371" s="222"/>
      <c r="ADA371" s="222"/>
      <c r="ADB371" s="222"/>
      <c r="ADC371" s="222"/>
      <c r="ADD371" s="222"/>
      <c r="ADE371" s="222"/>
      <c r="ADF371" s="222"/>
      <c r="ADG371" s="222"/>
      <c r="ADH371" s="222"/>
      <c r="ADI371" s="222"/>
      <c r="ADJ371" s="222"/>
      <c r="ADK371" s="222"/>
      <c r="ADL371" s="222"/>
      <c r="ADM371" s="222"/>
      <c r="ADN371" s="222"/>
      <c r="ADO371" s="222"/>
      <c r="ADP371" s="222"/>
      <c r="ADQ371" s="222"/>
      <c r="ADR371" s="222"/>
      <c r="ADS371" s="222"/>
      <c r="ADT371" s="222"/>
      <c r="ADU371" s="222"/>
      <c r="ADV371" s="222"/>
      <c r="ADW371" s="222"/>
      <c r="ADX371" s="222"/>
      <c r="ADY371" s="222"/>
      <c r="ADZ371" s="222"/>
      <c r="AEA371" s="222"/>
      <c r="AEB371" s="222"/>
      <c r="AEC371" s="222"/>
      <c r="AED371" s="222"/>
      <c r="AEE371" s="222"/>
      <c r="AEF371" s="222"/>
      <c r="AEG371" s="222"/>
      <c r="AEH371" s="222"/>
      <c r="AEI371" s="222"/>
      <c r="AEJ371" s="222"/>
      <c r="AEK371" s="222"/>
      <c r="AEL371" s="222"/>
      <c r="AEM371" s="222"/>
      <c r="AEN371" s="222"/>
      <c r="AEO371" s="222"/>
      <c r="AEP371" s="222"/>
      <c r="AEQ371" s="222"/>
      <c r="AER371" s="222"/>
      <c r="AES371" s="222"/>
      <c r="AET371" s="222"/>
      <c r="AEU371" s="222"/>
      <c r="AEV371" s="222"/>
      <c r="AEW371" s="222"/>
      <c r="AEX371" s="222"/>
      <c r="AEY371" s="222"/>
      <c r="AEZ371" s="222"/>
      <c r="AFA371" s="222"/>
      <c r="AFB371" s="222"/>
      <c r="AFC371" s="222"/>
      <c r="AFD371" s="222"/>
      <c r="AFE371" s="222"/>
      <c r="AFF371" s="222"/>
      <c r="AFG371" s="222"/>
      <c r="AFH371" s="222"/>
      <c r="AFI371" s="222"/>
      <c r="AFJ371" s="222"/>
      <c r="AFK371" s="222"/>
      <c r="AFL371" s="222"/>
      <c r="AFM371" s="222"/>
      <c r="AFN371" s="222"/>
      <c r="AFO371" s="222"/>
      <c r="AFP371" s="222"/>
      <c r="AFQ371" s="222"/>
      <c r="AFR371" s="222"/>
      <c r="AFS371" s="222"/>
      <c r="AFT371" s="222"/>
    </row>
    <row r="372" spans="1:852">
      <c r="C372" s="222">
        <f>COUNTIF(C5:C370,"NO")</f>
        <v>221</v>
      </c>
      <c r="D372" s="222">
        <f>COUNTIF(D5:D370,"NO")</f>
        <v>144</v>
      </c>
    </row>
    <row r="373" spans="1:852">
      <c r="C373" s="821">
        <f>COUNTIF(C5:C364,#VALUE!)+COUNTIF(C5:C364,#N/A)+COUNTIF(C5:C364,#DIV/0!)</f>
        <v>0</v>
      </c>
      <c r="D373" s="222">
        <f>COUNTIF(D5:D364,#VALUE!)+COUNTIF(D5:D364,#N/A)+COUNTIF(D5:D364,#DIV/0!)</f>
        <v>0</v>
      </c>
    </row>
    <row r="374" spans="1:852">
      <c r="C374" s="222">
        <f>SUM(C371:C373)</f>
        <v>366</v>
      </c>
      <c r="D374" s="222">
        <f>SUM(D371:D373)</f>
        <v>366</v>
      </c>
      <c r="E374">
        <f>370-4</f>
        <v>366</v>
      </c>
    </row>
    <row r="375" spans="1:852">
      <c r="B375"/>
      <c r="C375" s="273">
        <f>C371/C374</f>
        <v>0.39617486338797814</v>
      </c>
      <c r="D375" s="273">
        <f>D371/D374</f>
        <v>0.60655737704918034</v>
      </c>
      <c r="G375"/>
      <c r="H375"/>
      <c r="I375"/>
      <c r="J375"/>
      <c r="K375"/>
      <c r="O375"/>
      <c r="S375"/>
      <c r="AK375"/>
      <c r="AL375"/>
      <c r="AM375"/>
      <c r="AN375"/>
      <c r="AO375"/>
      <c r="AP375"/>
      <c r="BP375"/>
      <c r="BQ375"/>
      <c r="BR375"/>
      <c r="CU375"/>
      <c r="CV375"/>
      <c r="CW375"/>
      <c r="CX375"/>
      <c r="DZ375"/>
      <c r="FE375"/>
    </row>
  </sheetData>
  <autoFilter ref="A4:OX375"/>
  <sortState ref="A4:OL355">
    <sortCondition ref="A5"/>
  </sortState>
  <mergeCells count="148">
    <mergeCell ref="G1:AK1"/>
    <mergeCell ref="NF1:OQ1"/>
    <mergeCell ref="NF2:NK3"/>
    <mergeCell ref="NL2:NW2"/>
    <mergeCell ref="NX2:OQ2"/>
    <mergeCell ref="NL3:NQ3"/>
    <mergeCell ref="NR3:NW3"/>
    <mergeCell ref="NX3:OB3"/>
    <mergeCell ref="OC3:OG3"/>
    <mergeCell ref="OH3:OL3"/>
    <mergeCell ref="OM3:OQ3"/>
    <mergeCell ref="I2:J3"/>
    <mergeCell ref="K2:R2"/>
    <mergeCell ref="S2:AH2"/>
    <mergeCell ref="AI2:AJ3"/>
    <mergeCell ref="AT3:AU3"/>
    <mergeCell ref="AV3:AW3"/>
    <mergeCell ref="CS2:CT3"/>
    <mergeCell ref="CZ3:DA3"/>
    <mergeCell ref="AL2:AM3"/>
    <mergeCell ref="G2:H3"/>
    <mergeCell ref="AN2:AO3"/>
    <mergeCell ref="KH2:KM3"/>
    <mergeCell ref="KN2:KY2"/>
    <mergeCell ref="C1:C3"/>
    <mergeCell ref="D1:D3"/>
    <mergeCell ref="MQ3:MU3"/>
    <mergeCell ref="MV3:MZ3"/>
    <mergeCell ref="LE3:LI3"/>
    <mergeCell ref="LJ3:LN3"/>
    <mergeCell ref="ML3:MP3"/>
    <mergeCell ref="LT2:LY3"/>
    <mergeCell ref="LZ2:MK2"/>
    <mergeCell ref="ML2:NE2"/>
    <mergeCell ref="II3:IM3"/>
    <mergeCell ref="JK3:JO3"/>
    <mergeCell ref="JP3:JT3"/>
    <mergeCell ref="GT3:GX3"/>
    <mergeCell ref="HY3:IC3"/>
    <mergeCell ref="ID3:IH3"/>
    <mergeCell ref="DB3:DC3"/>
    <mergeCell ref="DD3:DE3"/>
    <mergeCell ref="DJ3:DM3"/>
    <mergeCell ref="BW3:BX3"/>
    <mergeCell ref="BY3:BZ3"/>
    <mergeCell ref="BQ2:BR3"/>
    <mergeCell ref="AP3:AQ3"/>
    <mergeCell ref="AR3:AS3"/>
    <mergeCell ref="GH3:GI3"/>
    <mergeCell ref="GY3:HC3"/>
    <mergeCell ref="HM3:HR3"/>
    <mergeCell ref="HS3:HX3"/>
    <mergeCell ref="EI3:EJ3"/>
    <mergeCell ref="EO3:ER3"/>
    <mergeCell ref="EY3:FB3"/>
    <mergeCell ref="KT3:KY3"/>
    <mergeCell ref="LO3:LS3"/>
    <mergeCell ref="Y3:AB3"/>
    <mergeCell ref="AC3:AD3"/>
    <mergeCell ref="AE3:AH3"/>
    <mergeCell ref="K3:L3"/>
    <mergeCell ref="M3:N3"/>
    <mergeCell ref="O3:P3"/>
    <mergeCell ref="Q3:R3"/>
    <mergeCell ref="S3:T3"/>
    <mergeCell ref="U3:X3"/>
    <mergeCell ref="AL1:BO1"/>
    <mergeCell ref="BS2:BT3"/>
    <mergeCell ref="BQ1:CT1"/>
    <mergeCell ref="BU2:CB2"/>
    <mergeCell ref="CC2:CR2"/>
    <mergeCell ref="CC3:CD3"/>
    <mergeCell ref="CE3:CH3"/>
    <mergeCell ref="CI3:CL3"/>
    <mergeCell ref="CM3:CN3"/>
    <mergeCell ref="CO3:CR3"/>
    <mergeCell ref="AP2:AW2"/>
    <mergeCell ref="AY2:BM2"/>
    <mergeCell ref="BN2:BO3"/>
    <mergeCell ref="AX3:AY3"/>
    <mergeCell ref="AZ3:BC3"/>
    <mergeCell ref="BD3:BG3"/>
    <mergeCell ref="BH3:BI3"/>
    <mergeCell ref="BJ3:BM3"/>
    <mergeCell ref="CA3:CB3"/>
    <mergeCell ref="BU3:BV3"/>
    <mergeCell ref="CV1:DY1"/>
    <mergeCell ref="CV2:CW3"/>
    <mergeCell ref="CX2:CY3"/>
    <mergeCell ref="CZ2:DG2"/>
    <mergeCell ref="DH2:DW2"/>
    <mergeCell ref="DF3:DG3"/>
    <mergeCell ref="DH3:DI3"/>
    <mergeCell ref="DN3:DQ3"/>
    <mergeCell ref="DR3:DS3"/>
    <mergeCell ref="DT3:DW3"/>
    <mergeCell ref="DX2:DY3"/>
    <mergeCell ref="EA1:FD1"/>
    <mergeCell ref="EA2:EB3"/>
    <mergeCell ref="EC2:ED3"/>
    <mergeCell ref="EE2:EL2"/>
    <mergeCell ref="EM2:FB2"/>
    <mergeCell ref="FC2:FD3"/>
    <mergeCell ref="EK3:EL3"/>
    <mergeCell ref="EM3:EN3"/>
    <mergeCell ref="ES3:EV3"/>
    <mergeCell ref="EW3:EX3"/>
    <mergeCell ref="EE3:EF3"/>
    <mergeCell ref="EG3:EH3"/>
    <mergeCell ref="FF1:HC1"/>
    <mergeCell ref="HD1:IR1"/>
    <mergeCell ref="IS1:KD1"/>
    <mergeCell ref="KE1:LS1"/>
    <mergeCell ref="LT1:NE1"/>
    <mergeCell ref="FF2:FF4"/>
    <mergeCell ref="FG2:FH3"/>
    <mergeCell ref="FI2:FI4"/>
    <mergeCell ref="FJ2:FK3"/>
    <mergeCell ref="FL2:FQ3"/>
    <mergeCell ref="KZ3:LD3"/>
    <mergeCell ref="JU3:JY3"/>
    <mergeCell ref="GJ3:GN3"/>
    <mergeCell ref="GO3:GS3"/>
    <mergeCell ref="FR2:GG2"/>
    <mergeCell ref="GH2:HC2"/>
    <mergeCell ref="HD2:HD4"/>
    <mergeCell ref="HE2:HF3"/>
    <mergeCell ref="HG2:HL3"/>
    <mergeCell ref="HM2:HX2"/>
    <mergeCell ref="FR3:FS3"/>
    <mergeCell ref="FT3:FY3"/>
    <mergeCell ref="FZ3:GA3"/>
    <mergeCell ref="GB3:GG3"/>
    <mergeCell ref="LZ3:ME3"/>
    <mergeCell ref="MF3:MK3"/>
    <mergeCell ref="NA3:NE3"/>
    <mergeCell ref="HY2:IR2"/>
    <mergeCell ref="IS2:IX3"/>
    <mergeCell ref="IY2:JJ2"/>
    <mergeCell ref="JK2:KD2"/>
    <mergeCell ref="KE2:KE4"/>
    <mergeCell ref="KF2:KG3"/>
    <mergeCell ref="IN3:IR3"/>
    <mergeCell ref="IY3:JD3"/>
    <mergeCell ref="JE3:JJ3"/>
    <mergeCell ref="JZ3:KD3"/>
    <mergeCell ref="KZ2:LS2"/>
    <mergeCell ref="KN3:KS3"/>
  </mergeCells>
  <conditionalFormatting sqref="AX77:BD77">
    <cfRule type="cellIs" dxfId="184" priority="474" operator="equal">
      <formula>"High"</formula>
    </cfRule>
    <cfRule type="cellIs" dxfId="183" priority="475" operator="equal">
      <formula>"Unclear"</formula>
    </cfRule>
    <cfRule type="cellIs" dxfId="182" priority="476" operator="equal">
      <formula>"Low"</formula>
    </cfRule>
  </conditionalFormatting>
  <conditionalFormatting sqref="AX82:AY82 BB82:BC82">
    <cfRule type="cellIs" dxfId="181" priority="471" operator="equal">
      <formula>"High"</formula>
    </cfRule>
    <cfRule type="cellIs" dxfId="180" priority="472" operator="equal">
      <formula>"Unclear"</formula>
    </cfRule>
    <cfRule type="cellIs" dxfId="179" priority="473" operator="equal">
      <formula>"Low"</formula>
    </cfRule>
  </conditionalFormatting>
  <conditionalFormatting sqref="BD82">
    <cfRule type="cellIs" dxfId="178" priority="468" operator="equal">
      <formula>"High"</formula>
    </cfRule>
    <cfRule type="cellIs" dxfId="177" priority="469" operator="equal">
      <formula>"Unclear"</formula>
    </cfRule>
    <cfRule type="cellIs" dxfId="176" priority="470" operator="equal">
      <formula>"Low"</formula>
    </cfRule>
  </conditionalFormatting>
  <conditionalFormatting sqref="E46:N47 E107:O107 C384:D1048576 C190:D191 C167:D167 C186:D186 C272:D272 C135:D135 C54:D68 C70:D93 C95:D95 C97:D102 C104:D127 C171:D172 C238:D238 C261:D262 C264:D265 C267:D267 C296:D312 C208:D235 C140:D151 C339:D354 C1:D51 C201:D206 C365:D378">
    <cfRule type="containsErrors" dxfId="175" priority="465">
      <formula>ISERROR(C1)</formula>
    </cfRule>
    <cfRule type="containsText" dxfId="174" priority="467" operator="containsText" text="YES">
      <formula>NOT(ISERROR(SEARCH("YES",C1)))</formula>
    </cfRule>
  </conditionalFormatting>
  <conditionalFormatting sqref="C268:D268">
    <cfRule type="containsErrors" dxfId="173" priority="463">
      <formula>ISERROR(C268)</formula>
    </cfRule>
    <cfRule type="containsText" dxfId="172" priority="464" operator="containsText" text="YES">
      <formula>NOT(ISERROR(SEARCH("YES",C268)))</formula>
    </cfRule>
  </conditionalFormatting>
  <conditionalFormatting sqref="C103:D103">
    <cfRule type="containsErrors" dxfId="171" priority="461">
      <formula>ISERROR(C103)</formula>
    </cfRule>
    <cfRule type="containsText" dxfId="170" priority="462" operator="containsText" text="YES">
      <formula>NOT(ISERROR(SEARCH("YES",C103)))</formula>
    </cfRule>
  </conditionalFormatting>
  <conditionalFormatting sqref="C194:D194">
    <cfRule type="containsErrors" dxfId="169" priority="455">
      <formula>ISERROR(C194)</formula>
    </cfRule>
    <cfRule type="containsText" dxfId="168" priority="456" operator="containsText" text="YES">
      <formula>NOT(ISERROR(SEARCH("YES",C194)))</formula>
    </cfRule>
  </conditionalFormatting>
  <conditionalFormatting sqref="C157:D157">
    <cfRule type="containsErrors" dxfId="167" priority="453">
      <formula>ISERROR(C157)</formula>
    </cfRule>
    <cfRule type="containsText" dxfId="166" priority="454" operator="containsText" text="YES">
      <formula>NOT(ISERROR(SEARCH("YES",C157)))</formula>
    </cfRule>
  </conditionalFormatting>
  <conditionalFormatting sqref="C53:D53">
    <cfRule type="containsErrors" dxfId="165" priority="445">
      <formula>ISERROR(C53)</formula>
    </cfRule>
    <cfRule type="containsText" dxfId="164" priority="446" operator="containsText" text="YES">
      <formula>NOT(ISERROR(SEARCH("YES",C53)))</formula>
    </cfRule>
  </conditionalFormatting>
  <conditionalFormatting sqref="C193:D193">
    <cfRule type="containsErrors" dxfId="163" priority="451">
      <formula>ISERROR(C193)</formula>
    </cfRule>
    <cfRule type="containsText" dxfId="162" priority="452" operator="containsText" text="YES">
      <formula>NOT(ISERROR(SEARCH("YES",C193)))</formula>
    </cfRule>
  </conditionalFormatting>
  <conditionalFormatting sqref="C52:D52">
    <cfRule type="containsErrors" dxfId="161" priority="447">
      <formula>ISERROR(C52)</formula>
    </cfRule>
    <cfRule type="containsText" dxfId="160" priority="448" operator="containsText" text="YES">
      <formula>NOT(ISERROR(SEARCH("YES",C52)))</formula>
    </cfRule>
  </conditionalFormatting>
  <conditionalFormatting sqref="C280:D280">
    <cfRule type="containsErrors" dxfId="159" priority="443">
      <formula>ISERROR(C280)</formula>
    </cfRule>
    <cfRule type="containsText" dxfId="158" priority="444" operator="containsText" text="YES">
      <formula>NOT(ISERROR(SEARCH("YES",C280)))</formula>
    </cfRule>
  </conditionalFormatting>
  <conditionalFormatting sqref="C69:D69">
    <cfRule type="containsErrors" dxfId="157" priority="441">
      <formula>ISERROR(C69)</formula>
    </cfRule>
    <cfRule type="containsText" dxfId="156" priority="442" operator="containsText" text="YES">
      <formula>NOT(ISERROR(SEARCH("YES",C69)))</formula>
    </cfRule>
  </conditionalFormatting>
  <conditionalFormatting sqref="C285:D285">
    <cfRule type="containsErrors" dxfId="155" priority="439">
      <formula>ISERROR(C285)</formula>
    </cfRule>
    <cfRule type="containsText" dxfId="154" priority="440" operator="containsText" text="YES">
      <formula>NOT(ISERROR(SEARCH("YES",C285)))</formula>
    </cfRule>
  </conditionalFormatting>
  <conditionalFormatting sqref="C94:D94">
    <cfRule type="containsErrors" dxfId="153" priority="433">
      <formula>ISERROR(C94)</formula>
    </cfRule>
    <cfRule type="containsText" dxfId="152" priority="434" operator="containsText" text="YES">
      <formula>NOT(ISERROR(SEARCH("YES",C94)))</formula>
    </cfRule>
  </conditionalFormatting>
  <conditionalFormatting sqref="C96:D96">
    <cfRule type="containsErrors" dxfId="151" priority="431">
      <formula>ISERROR(C96)</formula>
    </cfRule>
    <cfRule type="containsText" dxfId="150" priority="432" operator="containsText" text="YES">
      <formula>NOT(ISERROR(SEARCH("YES",C96)))</formula>
    </cfRule>
  </conditionalFormatting>
  <conditionalFormatting sqref="C188:D188">
    <cfRule type="containsErrors" dxfId="149" priority="429">
      <formula>ISERROR(C188)</formula>
    </cfRule>
    <cfRule type="containsText" dxfId="148" priority="430" operator="containsText" text="YES">
      <formula>NOT(ISERROR(SEARCH("YES",C188)))</formula>
    </cfRule>
  </conditionalFormatting>
  <conditionalFormatting sqref="C128:D128">
    <cfRule type="containsErrors" dxfId="147" priority="427">
      <formula>ISERROR(C128)</formula>
    </cfRule>
    <cfRule type="containsText" dxfId="146" priority="428" operator="containsText" text="YES">
      <formula>NOT(ISERROR(SEARCH("YES",C128)))</formula>
    </cfRule>
  </conditionalFormatting>
  <conditionalFormatting sqref="C139:D139">
    <cfRule type="containsErrors" dxfId="145" priority="425">
      <formula>ISERROR(C139)</formula>
    </cfRule>
    <cfRule type="containsText" dxfId="144" priority="426" operator="containsText" text="YES">
      <formula>NOT(ISERROR(SEARCH("YES",C139)))</formula>
    </cfRule>
  </conditionalFormatting>
  <conditionalFormatting sqref="C207:D207">
    <cfRule type="containsErrors" dxfId="143" priority="421">
      <formula>ISERROR(C207)</formula>
    </cfRule>
    <cfRule type="containsText" dxfId="142" priority="422" operator="containsText" text="YES">
      <formula>NOT(ISERROR(SEARCH("YES",C207)))</formula>
    </cfRule>
  </conditionalFormatting>
  <conditionalFormatting sqref="C313:D313">
    <cfRule type="containsErrors" dxfId="141" priority="419">
      <formula>ISERROR(C313)</formula>
    </cfRule>
    <cfRule type="containsText" dxfId="140" priority="420" operator="containsText" text="YES">
      <formula>NOT(ISERROR(SEARCH("YES",C313)))</formula>
    </cfRule>
  </conditionalFormatting>
  <conditionalFormatting sqref="C152:D152">
    <cfRule type="containsErrors" dxfId="139" priority="415">
      <formula>ISERROR(C152)</formula>
    </cfRule>
    <cfRule type="containsText" dxfId="138" priority="416" operator="containsText" text="YES">
      <formula>NOT(ISERROR(SEARCH("YES",C152)))</formula>
    </cfRule>
  </conditionalFormatting>
  <conditionalFormatting sqref="C154:D154">
    <cfRule type="containsErrors" dxfId="137" priority="413">
      <formula>ISERROR(C154)</formula>
    </cfRule>
    <cfRule type="containsText" dxfId="136" priority="414" operator="containsText" text="YES">
      <formula>NOT(ISERROR(SEARCH("YES",C154)))</formula>
    </cfRule>
  </conditionalFormatting>
  <conditionalFormatting sqref="C161:D161">
    <cfRule type="containsErrors" dxfId="135" priority="411">
      <formula>ISERROR(C161)</formula>
    </cfRule>
    <cfRule type="containsText" dxfId="134" priority="412" operator="containsText" text="YES">
      <formula>NOT(ISERROR(SEARCH("YES",C161)))</formula>
    </cfRule>
  </conditionalFormatting>
  <conditionalFormatting sqref="C156:D156">
    <cfRule type="containsErrors" dxfId="133" priority="409">
      <formula>ISERROR(C156)</formula>
    </cfRule>
    <cfRule type="containsText" dxfId="132" priority="410" operator="containsText" text="YES">
      <formula>NOT(ISERROR(SEARCH("YES",C156)))</formula>
    </cfRule>
  </conditionalFormatting>
  <conditionalFormatting sqref="C320:D320">
    <cfRule type="containsErrors" dxfId="131" priority="284">
      <formula>ISERROR(C320)</formula>
    </cfRule>
    <cfRule type="containsText" dxfId="130" priority="285" operator="containsText" text="YES">
      <formula>NOT(ISERROR(SEARCH("YES",C320)))</formula>
    </cfRule>
  </conditionalFormatting>
  <conditionalFormatting sqref="C323:D323">
    <cfRule type="containsErrors" dxfId="129" priority="65">
      <formula>ISERROR(C323)</formula>
    </cfRule>
    <cfRule type="containsText" dxfId="128" priority="66" operator="containsText" text="YES">
      <formula>NOT(ISERROR(SEARCH("YES",C323)))</formula>
    </cfRule>
  </conditionalFormatting>
  <conditionalFormatting sqref="C338:D338">
    <cfRule type="containsErrors" dxfId="127" priority="63">
      <formula>ISERROR(C338)</formula>
    </cfRule>
    <cfRule type="containsText" dxfId="126" priority="64" operator="containsText" text="YES">
      <formula>NOT(ISERROR(SEARCH("YES",C338)))</formula>
    </cfRule>
  </conditionalFormatting>
  <conditionalFormatting sqref="C355:D355">
    <cfRule type="containsErrors" dxfId="125" priority="61">
      <formula>ISERROR(C355)</formula>
    </cfRule>
    <cfRule type="containsText" dxfId="124" priority="62" operator="containsText" text="YES">
      <formula>NOT(ISERROR(SEARCH("YES",C355)))</formula>
    </cfRule>
  </conditionalFormatting>
  <conditionalFormatting sqref="C129:D134">
    <cfRule type="containsErrors" dxfId="123" priority="59">
      <formula>ISERROR(C129)</formula>
    </cfRule>
    <cfRule type="containsText" dxfId="122" priority="60" operator="containsText" text="YES">
      <formula>NOT(ISERROR(SEARCH("YES",C129)))</formula>
    </cfRule>
  </conditionalFormatting>
  <conditionalFormatting sqref="C136:D138">
    <cfRule type="containsErrors" dxfId="121" priority="57">
      <formula>ISERROR(C136)</formula>
    </cfRule>
    <cfRule type="containsText" dxfId="120" priority="58" operator="containsText" text="YES">
      <formula>NOT(ISERROR(SEARCH("YES",C136)))</formula>
    </cfRule>
  </conditionalFormatting>
  <conditionalFormatting sqref="C153:D153">
    <cfRule type="containsErrors" dxfId="119" priority="53">
      <formula>ISERROR(C153)</formula>
    </cfRule>
    <cfRule type="containsText" dxfId="118" priority="54" operator="containsText" text="YES">
      <formula>NOT(ISERROR(SEARCH("YES",C153)))</formula>
    </cfRule>
  </conditionalFormatting>
  <conditionalFormatting sqref="C155:D155">
    <cfRule type="containsErrors" dxfId="117" priority="51">
      <formula>ISERROR(C155)</formula>
    </cfRule>
    <cfRule type="containsText" dxfId="116" priority="52" operator="containsText" text="YES">
      <formula>NOT(ISERROR(SEARCH("YES",C155)))</formula>
    </cfRule>
  </conditionalFormatting>
  <conditionalFormatting sqref="C158:D160">
    <cfRule type="containsErrors" dxfId="115" priority="49">
      <formula>ISERROR(C158)</formula>
    </cfRule>
    <cfRule type="containsText" dxfId="114" priority="50" operator="containsText" text="YES">
      <formula>NOT(ISERROR(SEARCH("YES",C158)))</formula>
    </cfRule>
  </conditionalFormatting>
  <conditionalFormatting sqref="C162:D166">
    <cfRule type="containsErrors" dxfId="113" priority="47">
      <formula>ISERROR(C162)</formula>
    </cfRule>
    <cfRule type="containsText" dxfId="112" priority="48" operator="containsText" text="YES">
      <formula>NOT(ISERROR(SEARCH("YES",C162)))</formula>
    </cfRule>
  </conditionalFormatting>
  <conditionalFormatting sqref="C168:D170">
    <cfRule type="containsErrors" dxfId="111" priority="45">
      <formula>ISERROR(C168)</formula>
    </cfRule>
    <cfRule type="containsText" dxfId="110" priority="46" operator="containsText" text="YES">
      <formula>NOT(ISERROR(SEARCH("YES",C168)))</formula>
    </cfRule>
  </conditionalFormatting>
  <conditionalFormatting sqref="C173:D185">
    <cfRule type="containsErrors" dxfId="109" priority="43">
      <formula>ISERROR(C173)</formula>
    </cfRule>
    <cfRule type="containsText" dxfId="108" priority="44" operator="containsText" text="YES">
      <formula>NOT(ISERROR(SEARCH("YES",C173)))</formula>
    </cfRule>
  </conditionalFormatting>
  <conditionalFormatting sqref="C187:D187">
    <cfRule type="containsErrors" dxfId="107" priority="41">
      <formula>ISERROR(C187)</formula>
    </cfRule>
    <cfRule type="containsText" dxfId="106" priority="42" operator="containsText" text="YES">
      <formula>NOT(ISERROR(SEARCH("YES",C187)))</formula>
    </cfRule>
  </conditionalFormatting>
  <conditionalFormatting sqref="C189:D189">
    <cfRule type="containsErrors" dxfId="105" priority="39">
      <formula>ISERROR(C189)</formula>
    </cfRule>
    <cfRule type="containsText" dxfId="104" priority="40" operator="containsText" text="YES">
      <formula>NOT(ISERROR(SEARCH("YES",C189)))</formula>
    </cfRule>
  </conditionalFormatting>
  <conditionalFormatting sqref="C192:D192">
    <cfRule type="containsErrors" dxfId="103" priority="37">
      <formula>ISERROR(C192)</formula>
    </cfRule>
    <cfRule type="containsText" dxfId="102" priority="38" operator="containsText" text="YES">
      <formula>NOT(ISERROR(SEARCH("YES",C192)))</formula>
    </cfRule>
  </conditionalFormatting>
  <conditionalFormatting sqref="C195:D197">
    <cfRule type="containsErrors" dxfId="101" priority="35">
      <formula>ISERROR(C195)</formula>
    </cfRule>
    <cfRule type="containsText" dxfId="100" priority="36" operator="containsText" text="YES">
      <formula>NOT(ISERROR(SEARCH("YES",C195)))</formula>
    </cfRule>
  </conditionalFormatting>
  <conditionalFormatting sqref="C198:D200">
    <cfRule type="containsErrors" dxfId="99" priority="33">
      <formula>ISERROR(C198)</formula>
    </cfRule>
    <cfRule type="containsText" dxfId="98" priority="34" operator="containsText" text="YES">
      <formula>NOT(ISERROR(SEARCH("YES",C198)))</formula>
    </cfRule>
  </conditionalFormatting>
  <conditionalFormatting sqref="C236:D237">
    <cfRule type="containsErrors" dxfId="97" priority="27">
      <formula>ISERROR(C236)</formula>
    </cfRule>
    <cfRule type="containsText" dxfId="96" priority="28" operator="containsText" text="YES">
      <formula>NOT(ISERROR(SEARCH("YES",C236)))</formula>
    </cfRule>
  </conditionalFormatting>
  <conditionalFormatting sqref="C239:D260">
    <cfRule type="containsErrors" dxfId="95" priority="25">
      <formula>ISERROR(C239)</formula>
    </cfRule>
    <cfRule type="containsText" dxfId="94" priority="26" operator="containsText" text="YES">
      <formula>NOT(ISERROR(SEARCH("YES",C239)))</formula>
    </cfRule>
  </conditionalFormatting>
  <conditionalFormatting sqref="C263:D263">
    <cfRule type="containsErrors" dxfId="93" priority="23">
      <formula>ISERROR(C263)</formula>
    </cfRule>
    <cfRule type="containsText" dxfId="92" priority="24" operator="containsText" text="YES">
      <formula>NOT(ISERROR(SEARCH("YES",C263)))</formula>
    </cfRule>
  </conditionalFormatting>
  <conditionalFormatting sqref="C266:D266">
    <cfRule type="containsErrors" dxfId="91" priority="21">
      <formula>ISERROR(C266)</formula>
    </cfRule>
    <cfRule type="containsText" dxfId="90" priority="22" operator="containsText" text="YES">
      <formula>NOT(ISERROR(SEARCH("YES",C266)))</formula>
    </cfRule>
  </conditionalFormatting>
  <conditionalFormatting sqref="C269:D271">
    <cfRule type="containsErrors" dxfId="89" priority="19">
      <formula>ISERROR(C269)</formula>
    </cfRule>
    <cfRule type="containsText" dxfId="88" priority="20" operator="containsText" text="YES">
      <formula>NOT(ISERROR(SEARCH("YES",C269)))</formula>
    </cfRule>
  </conditionalFormatting>
  <conditionalFormatting sqref="C273:D279">
    <cfRule type="containsErrors" dxfId="87" priority="17">
      <formula>ISERROR(C273)</formula>
    </cfRule>
    <cfRule type="containsText" dxfId="86" priority="18" operator="containsText" text="YES">
      <formula>NOT(ISERROR(SEARCH("YES",C273)))</formula>
    </cfRule>
  </conditionalFormatting>
  <conditionalFormatting sqref="C281:D284">
    <cfRule type="containsErrors" dxfId="85" priority="15">
      <formula>ISERROR(C281)</formula>
    </cfRule>
    <cfRule type="containsText" dxfId="84" priority="16" operator="containsText" text="YES">
      <formula>NOT(ISERROR(SEARCH("YES",C281)))</formula>
    </cfRule>
  </conditionalFormatting>
  <conditionalFormatting sqref="C286:D295">
    <cfRule type="containsErrors" dxfId="83" priority="13">
      <formula>ISERROR(C286)</formula>
    </cfRule>
    <cfRule type="containsText" dxfId="82" priority="14" operator="containsText" text="YES">
      <formula>NOT(ISERROR(SEARCH("YES",C286)))</formula>
    </cfRule>
  </conditionalFormatting>
  <conditionalFormatting sqref="C314:D319">
    <cfRule type="containsErrors" dxfId="81" priority="9">
      <formula>ISERROR(C314)</formula>
    </cfRule>
    <cfRule type="containsText" dxfId="80" priority="10" operator="containsText" text="YES">
      <formula>NOT(ISERROR(SEARCH("YES",C314)))</formula>
    </cfRule>
  </conditionalFormatting>
  <conditionalFormatting sqref="C321:D322">
    <cfRule type="containsErrors" dxfId="79" priority="7">
      <formula>ISERROR(C321)</formula>
    </cfRule>
    <cfRule type="containsText" dxfId="78" priority="8" operator="containsText" text="YES">
      <formula>NOT(ISERROR(SEARCH("YES",C321)))</formula>
    </cfRule>
  </conditionalFormatting>
  <conditionalFormatting sqref="C324:D337">
    <cfRule type="containsErrors" dxfId="77" priority="5">
      <formula>ISERROR(C324)</formula>
    </cfRule>
    <cfRule type="containsText" dxfId="76" priority="6" operator="containsText" text="YES">
      <formula>NOT(ISERROR(SEARCH("YES",C324)))</formula>
    </cfRule>
  </conditionalFormatting>
  <conditionalFormatting sqref="C356:D364">
    <cfRule type="containsErrors" dxfId="75" priority="1">
      <formula>ISERROR(C356)</formula>
    </cfRule>
    <cfRule type="containsText" dxfId="74" priority="2" operator="containsText" text="YES">
      <formula>NOT(ISERROR(SEARCH("YES",C356)))</formula>
    </cfRule>
  </conditionalFormatting>
  <dataValidations count="9">
    <dataValidation type="whole" allowBlank="1" showInputMessage="1" showErrorMessage="1" sqref="FE2:FE3 FC194:FE194 FD81:FE81 FD12:FE13 FD295:FE295 FD17:FE17 FD115:FE115 FD7:FE7 FD258:FE258 FD131:FE131 FD270:FE270 FC2:FD4 FC213:FE213 FD266:FE266 FD117:FF117 FD301:FE301">
      <formula1>0</formula1>
      <formula2>100000000</formula2>
    </dataValidation>
    <dataValidation type="whole" allowBlank="1" showInputMessage="1" showErrorMessage="1" sqref="BN295 BP295 CS12:CU13 CU2:CU3 CU17 CS258:CU258 CS117:CU117 CT270:CU270 CS266 CS131:CU131 BN270 CS194 CT81:CV81 CT115:CV115 CT7:CV7 CS2:CT4 CS17 CS301">
      <formula1>0</formula1>
      <formula2>10000000</formula2>
    </dataValidation>
    <dataValidation type="whole" allowBlank="1" showInputMessage="1" showErrorMessage="1" sqref="AK117 AK17 BP117 AI194 AI7 BP17 BN7 AK12 AI12:AI13 AI17 BN17 AI301 BP12 AK131 AI295 BN12:BN13 BP131 BN194 BP2:BP3 BN117 AK295 AI2:AI4 AJ2:AK3 AI270 AI131 AI81 BN266 AI115 BN2:BO4 BN131 BN81 BN258 BN115 AI258 BP258 AK258 AI266 AI117 BN301">
      <formula1>0</formula1>
      <formula2>1000000000</formula2>
    </dataValidation>
    <dataValidation type="whole" allowBlank="1" showInputMessage="1" showErrorMessage="1" sqref="T194 T258 T2:T4 T7 AY117 T17 L301 AY115 T115 T12 T117 T81 AQ301 BV301 T295 P115 AU115 L251 AQ251 T213 T131 P251 T301">
      <formula1>0</formula1>
      <formula2>1000</formula2>
    </dataValidation>
    <dataValidation type="whole" allowBlank="1" showInputMessage="1" showErrorMessage="1" sqref="BV213:BX213 EF213:EL213 DA194:DC194 EF194:EH194 DE194:DG194 EJ194:EL194 AN270:AO270 EG295:EI295 AN2:AO4 DD2:DE2 DF2:DG4 DE3:DE4 DA2:DC4 EI2:EJ2 EJ3:EJ4 EF2:EH4 EK2:EL4 DF7:DH7 AO17 EG7:EI7 DB7:DD7 EK7:EM7 EK12:EM13 DF12:DH13 DA12:DC13 AO7 EG12:EI13 EG17:EI17 DA17:DC17 EK17:EM17 DE17:DG17 AN13 DE301:DG301 EK301:EM301 DA301:DC301 AO301 BV295:BX295 DB115:DD115 EG115:EI115 EK115:EM115 DF115:DH115 AO115 DA266:DG266 AO266 DB258:DH258 EG81:EM81 DB81:DH81 AN81:AO81 AO258 AO12:AO13 BZ295:CB295 EK295:EM295 DA117:DC117 AO131 DF131:DH131 DA131:DC131 EG131:EI131 EK131:EM131 BZ213:CB213 EG258:EM258 EG266:EM266 DE270:DG270 AO117 EK270:EM270 DE117:DG117 EG270:EI270 EK117:EM117 DA270:DC270 EG117:EI117 EG301:EI301">
      <formula1>0</formula1>
      <formula2>100000</formula2>
    </dataValidation>
    <dataValidation type="whole" allowBlank="1" showInputMessage="1" showErrorMessage="1" sqref="AQ213:AS213 EN213 CD213 P213 BV194:BX194 BZ194:CB194 P194 DI194 EN194 AU295:AW295 DI2:DI4 CA2:CB4 P2:P4 BY2:BZ2 BZ3:BZ4 BV2:BX4 EN2:EN4 BV7:BX7 BZ7:CB7 P7 DJ7 EO7 BZ12:CB13 P12:P13 BV12:BX13 DJ12:DJ13 EO12:EO13 DI17 BZ17:CB17 P17 EO17 BW17:BX17 P301 DI301 EO301 AQ295:AS295 BZ115:CB115 BV115:BX115 DJ115 EO115 DI266 EO266 BV266:BX266 DJ81 BV81:CB81 P81 EO81 BZ266:CB266 DJ258 P295 CD295 EO295 EO270 BZ131:CB131 DJ131 BV131:BX131 P131 EO131 AU213:AW213 EO258 BV258:CB258 P258 P266 DI270 EO117 P270 DI117 BV270:BX270 P117 BZ270:CB270 BV117:BX117 BZ117:CB117 BZ301:CB301">
      <formula1>0</formula1>
      <formula2>1000000</formula2>
    </dataValidation>
    <dataValidation type="whole" allowBlank="1" showInputMessage="1" showErrorMessage="1" sqref="BS213:BT213 I213 EC213:ED213 AY213 L213:N213 DX213:DZ213 Q213 AU194:AV194 L194:N194 AQ194:AS194 CD117 CX194:CY194 EC194:ED194 CD194 AY194 Q194 DX194:DZ194 DY270:EA270 DZ2:DZ3 AT2:AU2 I2:J4 Q2:Q4 AQ2:AS4 CD2:CD4 BS2:BT4 AV2:AV4 AU3:AU4 L2:N4 AY2:AY4 CX2:CY4 EC2:ED4 AQ7:AS7 AU7:AV7 L7:N7 AY12 CY7:CZ7 BS7:BT7 CD7 AY7 Q7 ED7:EE7 AQ12:AS13 AU12:AV13 L12:N13 L17:N17 CD12:CD13 Q12:Q13 CX12:CY13 J7 BS12:BT13 ED12:EE13 AU17:AV17 CX17:CY17 J17 CD17 AY17 I13 BV17 AQ17:AS17 Q17 ED17:EE17 M301:N301 AU81:AV81 BW301:BX301 CX301:CY301 J301 CD301 AY301 Q301 ED301:EE301 BT301 CE115 AR301:AS301 L115:N115 AQ115:AS115 CY115:CZ115 AV115 BS115:BT115 Q115 ED115:EE115 J115 T266 DY301:EA301 J266 L266:N266 CX266:CY266 AU266:AV266 CD266 AY266 Q266 ED266:EE266 AQ266:AS266 L81:N81 AY81 Q81 CY81:CZ81 CD81 BS81:BT81 ED81:EE81 I81:J81 DY258:EA258 J12:J13 BT17 AQ81:AS81 BT266 CY258:CZ258 Q295 ED295:EE295 BS295:BT295 J295 AY295 AO295 DY295:EA295 J131 AU131:AV131 AY131 CD131 L131:N131 BS131:BT131 Q131 AQ131:AS131 ED131:EE131 CX131:CY131 AU117:AV117 DY131:EA131 DY81:EA81 DY115:EA115 L295:N295 DY17:EA17 DY12:EA13 DY7:EA7 DX2:DY4 AN213 AQ258:AS258 J258 BS258:BT258 CD258 Q258 AY258 L258:N258 ED258:EE258 AU258:AV258 DX266:DZ266 I270:J270 DY117:EA117 ED270:EE270 J117 Q270 ED117:EE117 BS270:BT270 Q117 CX270:CY270 BS117:BT117 AQ270:AS270 CX117:CY117 L270:N270 AQ117:AS117 AU270:AV270 L117:N117 CD270 AU301:AV301">
      <formula1>0</formula1>
      <formula2>10000</formula2>
    </dataValidation>
    <dataValidation type="whole" allowBlank="1" showInputMessage="1" showErrorMessage="1" sqref="R2:R4 AW2:AW4">
      <formula1>0</formula1>
      <formula2>100</formula2>
    </dataValidation>
    <dataValidation type="list" allowBlank="1" showInputMessage="1" showErrorMessage="1" sqref="EA194 CV194 CC194 AW194:AX194 R194:S194 FG194 HF194:HG194 KH194:KI194 BR194 H194 FJ194:FK194 EE194 EI194 EM194 FT194 GB194 GJ194 DD194 DH194 CZ194 AL194">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[2]Values!#REF!</xm:f>
          </x14:formula1>
          <xm:sqref>L77 L82 O213 AX213 EM213 BU213 R213:S213 EE213 EB1:EB4 AC77 AC82 Y77 Y82 EA1:EA2 CV1:CV2 AT3:AT4 AP2:AP4 K2:K4 DH2:DH4 EI3:EI4 EE2:EE4 O2:O4 S2:S4 AX2:AX4 BY3:BY4 BU2:BU4 CC2:CC4 DD3:DD4 CZ2:CZ4 EM2:EM4 G1:G2 H4 AL2:AM4 BQ1:BR4 CW1:CW4 CC213</xm:sqref>
        </x14:dataValidation>
        <x14:dataValidation type="list" allowBlank="1" showInputMessage="1" showErrorMessage="1">
          <x14:formula1>
            <xm:f>[4]Values!#REF!</xm:f>
          </x14:formula1>
          <xm:sqref>KI7 HG7 FG7 CX7 KI12:KI13 HG12:HG13 FG12:FG13 CV12:CV13 KI17 HG17 FG17 CV17 CC301 K301 AW301:AX301 R301:S301 FG301:FH301 HG301:HH301 CV301 KI301:KJ301 FK301:FL301 G12:G13 AL7:AM7 AL12:AL13 FK7:FL7 FK12:FL13 FK17:FL17 G17 AL301:AM301 AX295 EF301 DE7 DI7 EF7 EJ7 EN7 FU7 GC7 GK7 G7 BY7 DA7 GK12:GK13 BY12:BY13 CZ12:CZ13 DE12:DE13 DI12:DI13 EF12:EF13 EJ12:EJ13 EN12:EN13 FU12:FU13 GC12:GC13 EN17 EJ17 EF17 DH17 DD17 CZ17 AL17 GK17 GC17 FU17 EJ301 EN301 FU301 GC301 GK301 BQ301 BU301 CZ301 DD301 DH301 EC301 H301 AP295 R295:S295 AM251 FG295:FH295 HG295:HH295 CC295 KI295:KJ295 BU295 BY295 FK295:FL295 BQ295 EF295 EJ295 EN295 FU295 GC295 GK295 EC295 K295 H12 H251 AM12 AP301</xm:sqref>
        </x14:dataValidation>
        <x14:dataValidation type="list" allowBlank="1" showInputMessage="1" showErrorMessage="1">
          <x14:formula1>
            <xm:f>[8]Values!#REF!</xm:f>
          </x14:formula1>
          <xm:sqref>HH7 KJ7 EC7 FH7 AW12:AW13 CC7 BU7 R12:R13 BQ12:BQ13 AW7:AX7 R7:S7 FH17 FH12:FH13 HH12:HH13 KJ12:KJ13 EC12:EC13 BQ7 BU12:BU13 CC12:CC13 KJ17 HH17 CC17 BQ17 EC17 K17 R17:S17 AW17:AX17 BU17 AP17 BU10 BY10</xm:sqref>
        </x14:dataValidation>
        <x14:dataValidation type="list" allowBlank="1" showInputMessage="1" showErrorMessage="1">
          <x14:formula1>
            <xm:f>[5]Values!#REF!</xm:f>
          </x14:formula1>
          <xm:sqref>KI115:KJ115 CX115 FG115:FH115 HG115:HH115 FK115:FL115 H115 O115 BY115 DA115 DE115 DI115 EF115 EJ115 EN115 FU115 GC115 GK115 BQ115 S115 CD115 AX115 EC115 BU115 AT115 AM115 CC270 EC117 CV270 CC117 BQ270 CV117 GK270 BQ117 GC270 GK117 FU270 GC117 EN270 FU117 EJ270 EN117 EF270 EJ117 DH270 EF117 DD270 DH117 CZ270 DD117 BY270 CZ117 FK270:FL270 BY117 R270 FK117:FL117 HG270:HH270 R117:S117 FG270:FH270 HG117:HH117 G270 FG117:FH117 KI270:KJ270 G117:H117 BU270 KI117:KJ117 AW270 BU117 AL270 AW117:AX117 AL117:AM117 EC270</xm:sqref>
        </x14:dataValidation>
        <x14:dataValidation type="list" allowBlank="1" showInputMessage="1" showErrorMessage="1">
          <x14:formula1>
            <xm:f>[13]Values!#REF!</xm:f>
          </x14:formula1>
          <xm:sqref>R266:S266 EN266 EA266 CZ266 CC266 EF266 KJ266 HH266 FH266 AW266:AX266 EC266 CV266 G266 DH266</xm:sqref>
        </x14:dataValidation>
        <x14:dataValidation type="list" allowBlank="1" showInputMessage="1" showErrorMessage="1">
          <x14:formula1>
            <xm:f>[1]Values!#REF!</xm:f>
          </x14:formula1>
          <xm:sqref>BQ81 CX258 DA258 DI81 EF81 CC81 BU81 DA81 EN81 AP258 R81 G81 AW81 CX81 EC81 G144 BQ158 G158 BQ319 EC258 AW258:AX258 BU258 CC258 R258:S258 EN258 K258 EF258 DI258 BQ258 CV258</xm:sqref>
        </x14:dataValidation>
        <x14:dataValidation type="list" allowBlank="1" showInputMessage="1" showErrorMessage="1">
          <x14:formula1>
            <xm:f>[14]values!#REF!</xm:f>
          </x14:formula1>
          <xm:sqref>AL81 AL258</xm:sqref>
        </x14:dataValidation>
        <x14:dataValidation type="list" allowBlank="1" showInputMessage="1" showErrorMessage="1">
          <x14:formula1>
            <xm:f>[7]Values!#REF!</xm:f>
          </x14:formula1>
          <xm:sqref>CV131 R131 CC131 DE131 BU131 EC131 DI131 KI131:KJ131 FG131:FH131 HG131:HH131 BQ131 FK131:FL131 AL131:AM131 G131:H131 EJ131 EN131 FU131 GC131 GK131 EF131 BY131 CZ131 AW131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topLeftCell="A2" workbookViewId="0">
      <selection activeCell="A2" sqref="A1:XFD1048576"/>
    </sheetView>
  </sheetViews>
  <sheetFormatPr defaultColWidth="9.140625" defaultRowHeight="15"/>
  <cols>
    <col min="1" max="12" width="25.7109375" style="283" customWidth="1"/>
    <col min="13" max="13" width="21.5703125" style="283" bestFit="1" customWidth="1"/>
    <col min="14" max="14" width="16.28515625" style="283" customWidth="1"/>
    <col min="15" max="16" width="15.5703125" style="283" customWidth="1"/>
    <col min="17" max="17" width="9.140625" style="283"/>
    <col min="18" max="18" width="25.7109375" style="283" customWidth="1"/>
    <col min="19" max="19" width="9.140625" style="283"/>
    <col min="20" max="20" width="17.28515625" style="283" bestFit="1" customWidth="1"/>
    <col min="21" max="21" width="17.28515625" style="283" customWidth="1"/>
    <col min="22" max="25" width="21.7109375" style="283" customWidth="1"/>
    <col min="26" max="26" width="27" style="283" bestFit="1" customWidth="1"/>
    <col min="27" max="28" width="27" style="283" customWidth="1"/>
    <col min="29" max="29" width="21.7109375" style="283" customWidth="1"/>
    <col min="30" max="30" width="27" style="283" customWidth="1"/>
    <col min="31" max="16384" width="9.140625" style="283"/>
  </cols>
  <sheetData>
    <row r="1" spans="1:31" s="475" customFormat="1" ht="60">
      <c r="A1" s="475" t="s">
        <v>2387</v>
      </c>
      <c r="B1" s="475" t="s">
        <v>10735</v>
      </c>
      <c r="C1" s="475" t="s">
        <v>10739</v>
      </c>
      <c r="D1" s="475" t="s">
        <v>10734</v>
      </c>
      <c r="E1" s="475" t="s">
        <v>730</v>
      </c>
      <c r="F1" s="475" t="s">
        <v>694</v>
      </c>
      <c r="G1" s="475" t="s">
        <v>2382</v>
      </c>
      <c r="H1" s="131" t="s">
        <v>3015</v>
      </c>
      <c r="I1" s="132" t="s">
        <v>2386</v>
      </c>
      <c r="J1" s="131" t="s">
        <v>2385</v>
      </c>
      <c r="K1" s="475" t="s">
        <v>4174</v>
      </c>
      <c r="L1" s="475" t="s">
        <v>3016</v>
      </c>
      <c r="M1" s="475" t="s">
        <v>3000</v>
      </c>
      <c r="N1" s="475" t="s">
        <v>2996</v>
      </c>
      <c r="O1" s="475" t="s">
        <v>2391</v>
      </c>
      <c r="P1" s="475" t="s">
        <v>3425</v>
      </c>
      <c r="Q1" s="475" t="s">
        <v>722</v>
      </c>
      <c r="R1" s="475" t="s">
        <v>624</v>
      </c>
      <c r="S1" s="475" t="s">
        <v>615</v>
      </c>
      <c r="T1" s="475" t="s">
        <v>336</v>
      </c>
      <c r="U1" s="250" t="s">
        <v>2392</v>
      </c>
      <c r="V1" s="475" t="s">
        <v>10744</v>
      </c>
      <c r="W1" s="475" t="s">
        <v>10745</v>
      </c>
      <c r="X1" s="475" t="s">
        <v>10746</v>
      </c>
      <c r="Y1" s="475" t="s">
        <v>3017</v>
      </c>
      <c r="Z1" s="475" t="s">
        <v>3018</v>
      </c>
      <c r="AA1" s="475" t="s">
        <v>3757</v>
      </c>
      <c r="AB1" s="475" t="s">
        <v>4176</v>
      </c>
      <c r="AC1" s="475" t="s">
        <v>3019</v>
      </c>
      <c r="AD1" s="475" t="s">
        <v>3020</v>
      </c>
      <c r="AE1" s="132" t="s">
        <v>10023</v>
      </c>
    </row>
    <row r="2" spans="1:31" ht="90">
      <c r="A2" s="1027" t="s">
        <v>2384</v>
      </c>
      <c r="B2" s="805" t="s">
        <v>2383</v>
      </c>
      <c r="C2" s="805" t="s">
        <v>2902</v>
      </c>
      <c r="D2" s="805" t="s">
        <v>2378</v>
      </c>
      <c r="E2" s="805" t="s">
        <v>10741</v>
      </c>
      <c r="F2" s="805" t="s">
        <v>654</v>
      </c>
      <c r="G2" s="805" t="s">
        <v>2382</v>
      </c>
      <c r="H2" s="805" t="s">
        <v>2371</v>
      </c>
      <c r="I2" s="805" t="s">
        <v>2389</v>
      </c>
      <c r="J2" s="805" t="s">
        <v>2390</v>
      </c>
      <c r="K2" s="805" t="s">
        <v>4175</v>
      </c>
      <c r="L2" s="805" t="s">
        <v>2928</v>
      </c>
      <c r="M2" s="805" t="s">
        <v>398</v>
      </c>
      <c r="N2" s="805" t="s">
        <v>406</v>
      </c>
      <c r="O2" s="805" t="s">
        <v>410</v>
      </c>
      <c r="P2" s="805" t="s">
        <v>3425</v>
      </c>
      <c r="Q2" s="805" t="s">
        <v>722</v>
      </c>
      <c r="R2" s="805" t="s">
        <v>624</v>
      </c>
      <c r="S2" s="805" t="s">
        <v>2269</v>
      </c>
      <c r="T2" s="805" t="s">
        <v>3011</v>
      </c>
      <c r="U2" s="34" t="s">
        <v>2392</v>
      </c>
      <c r="V2" s="805" t="s">
        <v>3593</v>
      </c>
      <c r="W2" s="805" t="s">
        <v>2929</v>
      </c>
      <c r="X2" s="805" t="s">
        <v>10742</v>
      </c>
      <c r="Y2" s="805" t="s">
        <v>9992</v>
      </c>
      <c r="Z2" s="805" t="s">
        <v>2377</v>
      </c>
      <c r="AA2" s="805" t="s">
        <v>3758</v>
      </c>
      <c r="AB2" s="805" t="s">
        <v>4177</v>
      </c>
      <c r="AC2" s="805" t="s">
        <v>3598</v>
      </c>
      <c r="AD2" s="822" t="s">
        <v>2917</v>
      </c>
      <c r="AE2" s="805" t="s">
        <v>10024</v>
      </c>
    </row>
    <row r="3" spans="1:31" ht="45">
      <c r="A3" s="1027"/>
      <c r="B3" s="805" t="s">
        <v>9623</v>
      </c>
      <c r="C3" s="805" t="s">
        <v>9627</v>
      </c>
      <c r="D3" s="805" t="s">
        <v>9609</v>
      </c>
      <c r="E3" s="283" t="s">
        <v>10737</v>
      </c>
      <c r="F3" s="805" t="s">
        <v>652</v>
      </c>
      <c r="G3" s="283" t="s">
        <v>10751</v>
      </c>
      <c r="H3" s="805" t="s">
        <v>9611</v>
      </c>
      <c r="I3" s="805" t="s">
        <v>9622</v>
      </c>
      <c r="J3" s="805" t="s">
        <v>9635</v>
      </c>
      <c r="L3" s="805" t="s">
        <v>2388</v>
      </c>
      <c r="M3" s="805" t="s">
        <v>403</v>
      </c>
      <c r="N3" s="805" t="s">
        <v>360</v>
      </c>
      <c r="Q3" s="805" t="s">
        <v>9628</v>
      </c>
      <c r="R3" s="805" t="s">
        <v>2374</v>
      </c>
      <c r="S3" s="805" t="s">
        <v>615</v>
      </c>
      <c r="U3" s="805" t="s">
        <v>9632</v>
      </c>
      <c r="V3" s="805" t="s">
        <v>9575</v>
      </c>
      <c r="W3" s="805"/>
      <c r="X3" s="805"/>
      <c r="Y3" s="805" t="s">
        <v>9993</v>
      </c>
      <c r="Z3" s="805" t="s">
        <v>3756</v>
      </c>
      <c r="AA3" s="805" t="s">
        <v>9947</v>
      </c>
      <c r="AC3" s="805" t="s">
        <v>3014</v>
      </c>
      <c r="AD3" s="805" t="s">
        <v>2916</v>
      </c>
    </row>
    <row r="4" spans="1:31" ht="45">
      <c r="A4" s="1027"/>
      <c r="B4" s="805" t="s">
        <v>2376</v>
      </c>
      <c r="C4" s="805" t="s">
        <v>2904</v>
      </c>
      <c r="D4" s="805" t="s">
        <v>10736</v>
      </c>
      <c r="E4" s="805" t="s">
        <v>10743</v>
      </c>
      <c r="F4" s="805" t="s">
        <v>9625</v>
      </c>
      <c r="G4" s="805" t="s">
        <v>9793</v>
      </c>
      <c r="H4" s="805" t="s">
        <v>2375</v>
      </c>
      <c r="I4" s="805" t="s">
        <v>9870</v>
      </c>
      <c r="J4" s="805" t="s">
        <v>2372</v>
      </c>
      <c r="L4" s="805" t="s">
        <v>9618</v>
      </c>
      <c r="M4" s="805" t="s">
        <v>335</v>
      </c>
      <c r="N4" s="805" t="s">
        <v>608</v>
      </c>
      <c r="Q4" s="805" t="s">
        <v>2889</v>
      </c>
      <c r="V4" s="805" t="s">
        <v>3753</v>
      </c>
      <c r="W4" s="805"/>
      <c r="X4" s="805"/>
      <c r="AA4" s="805" t="s">
        <v>3536</v>
      </c>
      <c r="AC4" s="805" t="s">
        <v>3761</v>
      </c>
      <c r="AD4" s="805" t="s">
        <v>2919</v>
      </c>
    </row>
    <row r="5" spans="1:31" ht="45">
      <c r="A5" s="1027"/>
      <c r="B5" s="805" t="s">
        <v>2379</v>
      </c>
      <c r="C5" s="805" t="s">
        <v>9626</v>
      </c>
      <c r="D5" s="805" t="s">
        <v>2918</v>
      </c>
      <c r="E5" s="805" t="s">
        <v>10740</v>
      </c>
      <c r="F5" s="805" t="s">
        <v>2381</v>
      </c>
      <c r="I5" s="805" t="s">
        <v>2380</v>
      </c>
      <c r="J5" s="805" t="s">
        <v>9621</v>
      </c>
      <c r="M5" s="805" t="s">
        <v>384</v>
      </c>
      <c r="N5" s="805" t="s">
        <v>3745</v>
      </c>
      <c r="Q5" s="805" t="s">
        <v>9638</v>
      </c>
      <c r="V5" s="805" t="s">
        <v>3754</v>
      </c>
      <c r="W5" s="805"/>
      <c r="X5" s="805"/>
      <c r="AC5" s="805" t="s">
        <v>9990</v>
      </c>
    </row>
    <row r="6" spans="1:31" ht="51" customHeight="1">
      <c r="A6" s="1027"/>
      <c r="C6" s="805" t="s">
        <v>10738</v>
      </c>
      <c r="D6" s="805" t="s">
        <v>9615</v>
      </c>
      <c r="E6" s="805"/>
      <c r="F6" s="805" t="s">
        <v>9687</v>
      </c>
      <c r="I6" s="805" t="s">
        <v>9613</v>
      </c>
      <c r="J6" s="805" t="s">
        <v>2370</v>
      </c>
      <c r="M6" s="805" t="s">
        <v>3744</v>
      </c>
      <c r="Q6" s="805" t="s">
        <v>9969</v>
      </c>
      <c r="V6" s="805" t="s">
        <v>3694</v>
      </c>
      <c r="W6" s="805"/>
      <c r="X6" s="805"/>
    </row>
    <row r="7" spans="1:31" ht="30">
      <c r="A7" s="1027"/>
      <c r="C7" s="805" t="s">
        <v>2903</v>
      </c>
      <c r="D7" s="805" t="s">
        <v>9831</v>
      </c>
      <c r="E7" s="805"/>
      <c r="F7" s="805" t="s">
        <v>9634</v>
      </c>
      <c r="I7" s="805" t="s">
        <v>9832</v>
      </c>
      <c r="J7" s="805" t="s">
        <v>9479</v>
      </c>
      <c r="M7" s="283" t="s">
        <v>3674</v>
      </c>
      <c r="V7" s="805" t="s">
        <v>3415</v>
      </c>
      <c r="W7" s="805"/>
      <c r="X7" s="805"/>
    </row>
    <row r="8" spans="1:31" ht="45">
      <c r="A8" s="1027"/>
      <c r="C8" s="805" t="s">
        <v>10076</v>
      </c>
      <c r="D8" s="805" t="s">
        <v>2926</v>
      </c>
      <c r="E8" s="805"/>
      <c r="F8" s="805" t="s">
        <v>9991</v>
      </c>
      <c r="I8" s="805" t="s">
        <v>2369</v>
      </c>
      <c r="J8" s="805" t="s">
        <v>9581</v>
      </c>
      <c r="V8" s="805" t="s">
        <v>3755</v>
      </c>
      <c r="W8" s="805"/>
      <c r="X8" s="805"/>
    </row>
    <row r="9" spans="1:31" ht="30">
      <c r="A9" s="1027"/>
      <c r="C9" s="283" t="s">
        <v>10785</v>
      </c>
      <c r="D9" s="805" t="s">
        <v>9828</v>
      </c>
      <c r="E9" s="805"/>
      <c r="F9" s="805" t="s">
        <v>3463</v>
      </c>
      <c r="I9" s="822" t="s">
        <v>9472</v>
      </c>
      <c r="J9" s="805" t="s">
        <v>9637</v>
      </c>
      <c r="V9" s="805" t="s">
        <v>3685</v>
      </c>
      <c r="W9" s="805"/>
      <c r="X9" s="805"/>
    </row>
    <row r="10" spans="1:31" ht="45">
      <c r="A10" s="1027"/>
      <c r="D10" s="805" t="s">
        <v>2927</v>
      </c>
      <c r="E10" s="805"/>
      <c r="I10" s="805" t="s">
        <v>9591</v>
      </c>
      <c r="J10" s="805" t="s">
        <v>2930</v>
      </c>
      <c r="V10" s="805" t="s">
        <v>3762</v>
      </c>
      <c r="W10" s="805"/>
      <c r="X10" s="805"/>
    </row>
    <row r="11" spans="1:31" ht="45">
      <c r="A11" s="1027"/>
      <c r="D11" s="805" t="s">
        <v>9620</v>
      </c>
      <c r="E11" s="805"/>
      <c r="I11" s="805" t="s">
        <v>9732</v>
      </c>
      <c r="J11" s="805" t="s">
        <v>2998</v>
      </c>
      <c r="V11" s="805" t="s">
        <v>9610</v>
      </c>
      <c r="W11" s="805"/>
      <c r="X11" s="805"/>
    </row>
    <row r="12" spans="1:31">
      <c r="A12" s="1027"/>
      <c r="D12" s="805"/>
      <c r="E12" s="805"/>
      <c r="I12" s="805" t="s">
        <v>9798</v>
      </c>
      <c r="V12" s="805"/>
      <c r="W12" s="805"/>
      <c r="X12" s="805"/>
    </row>
    <row r="13" spans="1:31" ht="45">
      <c r="A13" s="1027"/>
      <c r="D13" s="805"/>
      <c r="E13" s="805"/>
      <c r="I13" s="805" t="s">
        <v>9933</v>
      </c>
      <c r="V13" s="805"/>
      <c r="W13" s="805"/>
      <c r="X13" s="805"/>
    </row>
    <row r="14" spans="1:31">
      <c r="A14" s="1027"/>
      <c r="D14" s="805"/>
      <c r="E14" s="805"/>
    </row>
    <row r="15" spans="1:31">
      <c r="A15" s="1027"/>
      <c r="D15" s="805"/>
      <c r="E15" s="805"/>
    </row>
    <row r="16" spans="1:31">
      <c r="D16" s="805"/>
      <c r="E16" s="805"/>
    </row>
    <row r="17" spans="4:5">
      <c r="D17" s="805"/>
      <c r="E17" s="805"/>
    </row>
    <row r="18" spans="4:5">
      <c r="D18" s="805"/>
      <c r="E18" s="805"/>
    </row>
  </sheetData>
  <pageMargins left="0.7" right="0.7" top="0.75" bottom="0.75" header="0.3" footer="0.3"/>
  <pageSetup paperSize="9" scale="2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T252"/>
  <sheetViews>
    <sheetView workbookViewId="0">
      <pane xSplit="6" ySplit="4" topLeftCell="U216" activePane="bottomRight" state="frozen"/>
      <selection pane="topRight" activeCell="G1" sqref="G1"/>
      <selection pane="bottomLeft" activeCell="A5" sqref="A5"/>
      <selection pane="bottomRight" activeCell="AC110" sqref="AC110"/>
    </sheetView>
  </sheetViews>
  <sheetFormatPr defaultRowHeight="15"/>
  <cols>
    <col min="1" max="1" width="20.7109375" style="207" customWidth="1"/>
    <col min="2" max="2" width="14" style="222" customWidth="1"/>
    <col min="3" max="3" width="12.7109375" style="222" customWidth="1"/>
    <col min="4" max="5" width="9.140625" style="207"/>
    <col min="6" max="6" width="21.5703125" style="52" customWidth="1"/>
    <col min="7" max="9" width="9.140625" style="52"/>
    <col min="10" max="10" width="9.140625" style="207"/>
    <col min="11" max="11" width="11.5703125" style="207" customWidth="1"/>
    <col min="12" max="12" width="12.7109375" style="207" customWidth="1"/>
    <col min="13" max="13" width="9.140625" style="52"/>
    <col min="14" max="18" width="9.140625" style="207"/>
    <col min="19" max="19" width="3.85546875" customWidth="1"/>
    <col min="22" max="22" width="10" customWidth="1"/>
    <col min="24" max="24" width="10" customWidth="1"/>
    <col min="27" max="27" width="7.7109375" style="207" customWidth="1"/>
    <col min="307" max="16384" width="9.140625" style="207"/>
  </cols>
  <sheetData>
    <row r="1" spans="1:306" ht="36.75" customHeight="1">
      <c r="A1" s="71"/>
      <c r="B1" s="977" t="s">
        <v>742</v>
      </c>
      <c r="C1" s="977" t="s">
        <v>3159</v>
      </c>
      <c r="D1" s="72"/>
      <c r="E1" s="1022" t="s">
        <v>24</v>
      </c>
      <c r="F1" s="1019" t="s">
        <v>231</v>
      </c>
      <c r="G1" s="1020"/>
      <c r="H1" s="1020"/>
      <c r="I1" s="1020"/>
      <c r="J1" s="1020"/>
      <c r="K1" s="1020"/>
      <c r="L1" s="1020"/>
      <c r="M1" s="1020"/>
      <c r="N1" s="1020"/>
      <c r="O1" s="1020"/>
      <c r="P1" s="1020"/>
      <c r="Q1" s="1020"/>
      <c r="R1" s="1021"/>
    </row>
    <row r="2" spans="1:306" ht="21.75" customHeight="1">
      <c r="A2" s="74"/>
      <c r="B2" s="978"/>
      <c r="C2" s="978"/>
      <c r="D2" s="75"/>
      <c r="E2" s="1023"/>
      <c r="F2" s="1012" t="s">
        <v>1</v>
      </c>
      <c r="G2" s="1000" t="s">
        <v>4</v>
      </c>
      <c r="H2" s="1000"/>
      <c r="I2" s="1001" t="s">
        <v>269</v>
      </c>
      <c r="J2" s="1002"/>
      <c r="K2" s="1002"/>
      <c r="L2" s="1002"/>
      <c r="M2" s="1002"/>
      <c r="N2" s="1002"/>
      <c r="O2" s="1002"/>
      <c r="P2" s="1003"/>
      <c r="Q2" s="1001" t="s">
        <v>270</v>
      </c>
      <c r="R2" s="1003"/>
    </row>
    <row r="3" spans="1:306" ht="26.25" customHeight="1" thickBot="1">
      <c r="A3" s="77"/>
      <c r="B3" s="979"/>
      <c r="C3" s="979"/>
      <c r="D3" s="78"/>
      <c r="E3" s="1023"/>
      <c r="F3" s="1014"/>
      <c r="G3" s="1000"/>
      <c r="H3" s="1000"/>
      <c r="I3" s="972" t="s">
        <v>247</v>
      </c>
      <c r="J3" s="973"/>
      <c r="K3" s="974" t="s">
        <v>129</v>
      </c>
      <c r="L3" s="975"/>
      <c r="M3" s="972" t="s">
        <v>247</v>
      </c>
      <c r="N3" s="973"/>
      <c r="O3" s="974" t="s">
        <v>230</v>
      </c>
      <c r="P3" s="976"/>
      <c r="Q3" s="1004"/>
      <c r="R3" s="1006"/>
      <c r="V3" s="1026" t="s">
        <v>3169</v>
      </c>
      <c r="W3" s="1025" t="s">
        <v>3170</v>
      </c>
      <c r="X3" s="1025" t="s">
        <v>3687</v>
      </c>
      <c r="Y3" s="1025" t="s">
        <v>3688</v>
      </c>
      <c r="AB3" s="207"/>
      <c r="AC3" s="1025" t="s">
        <v>3802</v>
      </c>
      <c r="AD3" s="1025" t="s">
        <v>3803</v>
      </c>
      <c r="AE3" s="1025"/>
    </row>
    <row r="4" spans="1:306" ht="30.75" customHeight="1">
      <c r="A4" s="8" t="s">
        <v>0</v>
      </c>
      <c r="B4" s="272">
        <v>0.5</v>
      </c>
      <c r="C4" s="272">
        <v>0.5</v>
      </c>
      <c r="D4" s="12" t="s">
        <v>273</v>
      </c>
      <c r="E4" s="1024"/>
      <c r="F4" s="240" t="s">
        <v>759</v>
      </c>
      <c r="G4" s="54" t="s">
        <v>2</v>
      </c>
      <c r="H4" s="55" t="s">
        <v>287</v>
      </c>
      <c r="I4" s="51" t="s">
        <v>248</v>
      </c>
      <c r="J4" s="10" t="s">
        <v>278</v>
      </c>
      <c r="K4" s="11" t="s">
        <v>251</v>
      </c>
      <c r="L4" s="55" t="s">
        <v>250</v>
      </c>
      <c r="M4" s="11" t="s">
        <v>248</v>
      </c>
      <c r="N4" s="11" t="s">
        <v>278</v>
      </c>
      <c r="O4" s="9" t="s">
        <v>252</v>
      </c>
      <c r="P4" s="9" t="s">
        <v>253</v>
      </c>
      <c r="Q4" s="16" t="s">
        <v>3</v>
      </c>
      <c r="R4" s="16" t="s">
        <v>249</v>
      </c>
      <c r="T4" s="5" t="s">
        <v>3168</v>
      </c>
      <c r="U4" s="5" t="s">
        <v>3167</v>
      </c>
      <c r="V4" s="1026"/>
      <c r="W4" s="1025"/>
      <c r="X4" s="1025"/>
      <c r="Y4" s="1025"/>
      <c r="AA4" s="5" t="s">
        <v>3168</v>
      </c>
      <c r="AB4" s="5" t="s">
        <v>3167</v>
      </c>
      <c r="AC4" s="1025"/>
      <c r="AD4" s="1025"/>
      <c r="AE4" s="1025"/>
    </row>
    <row r="5" spans="1:306">
      <c r="A5" s="252" t="s">
        <v>2953</v>
      </c>
      <c r="B5" s="246" t="s">
        <v>173</v>
      </c>
      <c r="C5" s="246" t="s">
        <v>3028</v>
      </c>
      <c r="D5" s="210">
        <v>4</v>
      </c>
      <c r="E5" s="246" t="str">
        <f>VLOOKUP(A5,'Study Characteristics'!$A$5:$G$370,6,0)</f>
        <v>BB</v>
      </c>
      <c r="F5" s="90" t="s">
        <v>3011</v>
      </c>
      <c r="G5" s="90">
        <v>3</v>
      </c>
      <c r="H5" s="93">
        <v>21</v>
      </c>
      <c r="I5" s="90" t="s">
        <v>455</v>
      </c>
      <c r="J5" s="210"/>
      <c r="K5" s="210"/>
      <c r="L5" s="210"/>
      <c r="M5" s="212" t="s">
        <v>602</v>
      </c>
      <c r="N5" s="212">
        <v>21</v>
      </c>
      <c r="O5" s="210">
        <v>8</v>
      </c>
      <c r="P5" s="210">
        <v>50</v>
      </c>
      <c r="Q5" s="93">
        <v>50</v>
      </c>
      <c r="R5" s="93">
        <v>29</v>
      </c>
      <c r="T5" s="273">
        <f t="shared" ref="T5:T36" si="0">G5/Q5</f>
        <v>0.06</v>
      </c>
      <c r="U5" s="273">
        <f t="shared" ref="U5:U36" si="1">H5/Q5</f>
        <v>0.42</v>
      </c>
      <c r="V5" s="273">
        <f t="shared" ref="V5:V36" si="2">K5/R5</f>
        <v>0</v>
      </c>
      <c r="W5" s="290">
        <f t="shared" ref="W5:W36" si="3">O5/R5</f>
        <v>0.27586206896551724</v>
      </c>
      <c r="X5" s="273">
        <f t="shared" ref="X5:X36" si="4">K5/Q5</f>
        <v>0</v>
      </c>
      <c r="Y5" s="273">
        <f t="shared" ref="Y5:Y36" si="5">O5/Q5</f>
        <v>0.16</v>
      </c>
      <c r="AA5" s="411">
        <f>(Q5*T5)/SUM($Q$5,$Q$7,$Q$8,$Q$10,$Q$11,$Q$14,$Q$19,$Q$20,$Q$21,$Q$23,$Q$25:$Q$29,$Q$32:$Q$33,$Q$39)</f>
        <v>2.5062656641604009E-3</v>
      </c>
      <c r="AB5" s="411">
        <f>(Q5*U5)/SUM($Q$5:$Q$40)</f>
        <v>6.9559456773766147E-3</v>
      </c>
      <c r="AC5" s="411">
        <f>R5*W5/SUM($R$5,$R$6,$R$7,$R$11,$R$12,$R$13,$R$14,$R$15,$R$17,$R$19,$R$25,$R$27,$R$29,$R$30,$R$32,$R$34,$R$36,$R$37,$R$40)</f>
        <v>5.4421768707482989E-3</v>
      </c>
      <c r="AD5" s="411"/>
      <c r="AE5" s="411"/>
      <c r="IO5" s="207"/>
      <c r="IP5" s="207"/>
      <c r="IQ5" s="207"/>
      <c r="IR5" s="207"/>
      <c r="IS5" s="207"/>
      <c r="IT5" s="207"/>
      <c r="IU5" s="207"/>
      <c r="IV5" s="207"/>
      <c r="IW5" s="207"/>
      <c r="IX5" s="207"/>
      <c r="IY5" s="207"/>
      <c r="IZ5" s="207"/>
      <c r="JA5" s="207"/>
      <c r="JB5" s="207"/>
      <c r="JC5" s="207"/>
      <c r="JD5" s="207"/>
      <c r="JE5" s="207"/>
      <c r="JF5" s="207"/>
      <c r="JG5" s="207"/>
      <c r="JH5" s="207"/>
      <c r="JI5" s="207"/>
      <c r="JJ5" s="207"/>
      <c r="JK5" s="207"/>
      <c r="JL5" s="207"/>
      <c r="JM5" s="207"/>
      <c r="JN5" s="207"/>
      <c r="JO5" s="207"/>
      <c r="JP5" s="207"/>
      <c r="JQ5" s="207"/>
      <c r="JR5" s="207"/>
      <c r="JS5" s="207"/>
      <c r="JT5" s="207"/>
      <c r="JU5" s="207"/>
      <c r="JV5" s="207"/>
      <c r="JW5" s="207"/>
      <c r="JX5" s="207"/>
      <c r="JY5" s="207"/>
      <c r="JZ5" s="207"/>
      <c r="KA5" s="207"/>
      <c r="KB5" s="207"/>
      <c r="KC5" s="207"/>
      <c r="KD5" s="207"/>
      <c r="KE5" s="207"/>
      <c r="KF5" s="207"/>
      <c r="KG5" s="207"/>
      <c r="KH5" s="207"/>
      <c r="KI5" s="207"/>
      <c r="KJ5" s="207"/>
      <c r="KK5" s="207"/>
      <c r="KL5" s="207"/>
      <c r="KM5" s="207"/>
      <c r="KN5" s="207"/>
      <c r="KO5" s="207"/>
      <c r="KP5" s="207"/>
      <c r="KQ5" s="207"/>
      <c r="KR5" s="207"/>
      <c r="KS5" s="207"/>
      <c r="KT5" s="207"/>
    </row>
    <row r="6" spans="1:306" s="222" customFormat="1">
      <c r="A6" s="210" t="s">
        <v>2884</v>
      </c>
      <c r="B6" s="246" t="s">
        <v>173</v>
      </c>
      <c r="C6" s="246" t="s">
        <v>3028</v>
      </c>
      <c r="D6" s="210">
        <v>7</v>
      </c>
      <c r="E6" s="246" t="e">
        <f>VLOOKUP(A6,'Study Characteristics'!$A$5:$G$370,6,0)</f>
        <v>#N/A</v>
      </c>
      <c r="F6" s="93" t="s">
        <v>3011</v>
      </c>
      <c r="G6" s="90" t="s">
        <v>455</v>
      </c>
      <c r="H6" s="93">
        <v>28</v>
      </c>
      <c r="I6" s="90" t="s">
        <v>455</v>
      </c>
      <c r="J6" s="210"/>
      <c r="K6" s="210"/>
      <c r="L6" s="210"/>
      <c r="M6" s="210" t="s">
        <v>602</v>
      </c>
      <c r="N6" s="210">
        <v>17</v>
      </c>
      <c r="O6" s="210">
        <v>19</v>
      </c>
      <c r="P6" s="210">
        <v>50</v>
      </c>
      <c r="Q6" s="210">
        <v>56</v>
      </c>
      <c r="R6" s="210">
        <v>28</v>
      </c>
      <c r="S6"/>
      <c r="T6" s="273" t="e">
        <f t="shared" si="0"/>
        <v>#VALUE!</v>
      </c>
      <c r="U6" s="273">
        <f t="shared" si="1"/>
        <v>0.5</v>
      </c>
      <c r="V6" s="273">
        <f t="shared" si="2"/>
        <v>0</v>
      </c>
      <c r="W6" s="290">
        <f t="shared" si="3"/>
        <v>0.6785714285714286</v>
      </c>
      <c r="X6" s="273">
        <f t="shared" si="4"/>
        <v>0</v>
      </c>
      <c r="Y6" s="273">
        <f t="shared" si="5"/>
        <v>0.3392857142857143</v>
      </c>
      <c r="Z6"/>
      <c r="AA6" s="411"/>
      <c r="AB6" s="411">
        <f t="shared" ref="AB6:AB40" si="6">(Q6*U6)/SUM($Q$5:$Q$40)</f>
        <v>9.2745942365021535E-3</v>
      </c>
      <c r="AC6" s="411">
        <f t="shared" ref="AC6:AC40" si="7">R6*W6/SUM($R$5,$R$6,$R$7,$R$11,$R$12,$R$13,$R$14,$R$15,$R$17,$R$19,$R$25,$R$27,$R$29,$R$30,$R$32,$R$34,$R$36,$R$37,$R$40)</f>
        <v>1.292517006802721E-2</v>
      </c>
      <c r="AD6" s="411"/>
      <c r="AE6" s="411"/>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306">
      <c r="A7" s="212" t="s">
        <v>502</v>
      </c>
      <c r="B7" s="246" t="s">
        <v>173</v>
      </c>
      <c r="C7" s="246" t="s">
        <v>3028</v>
      </c>
      <c r="D7" s="212">
        <v>6</v>
      </c>
      <c r="E7" s="246" t="e">
        <f>VLOOKUP(A7,'Study Characteristics'!$A$5:$G$370,6,0)</f>
        <v>#N/A</v>
      </c>
      <c r="F7" s="90" t="s">
        <v>3011</v>
      </c>
      <c r="G7" s="90">
        <v>5</v>
      </c>
      <c r="H7" s="90">
        <v>28</v>
      </c>
      <c r="I7" s="90" t="s">
        <v>455</v>
      </c>
      <c r="J7" s="210"/>
      <c r="K7" s="210"/>
      <c r="L7" s="210"/>
      <c r="M7" s="212" t="s">
        <v>602</v>
      </c>
      <c r="N7" s="212">
        <v>17</v>
      </c>
      <c r="O7" s="212">
        <v>20</v>
      </c>
      <c r="P7" s="212">
        <v>50</v>
      </c>
      <c r="Q7" s="90">
        <v>56</v>
      </c>
      <c r="R7" s="90">
        <v>28</v>
      </c>
      <c r="T7" s="273">
        <f t="shared" si="0"/>
        <v>8.9285714285714288E-2</v>
      </c>
      <c r="U7" s="273">
        <f t="shared" si="1"/>
        <v>0.5</v>
      </c>
      <c r="V7" s="273">
        <f t="shared" si="2"/>
        <v>0</v>
      </c>
      <c r="W7" s="290">
        <f t="shared" si="3"/>
        <v>0.7142857142857143</v>
      </c>
      <c r="X7" s="273">
        <f t="shared" si="4"/>
        <v>0</v>
      </c>
      <c r="Y7" s="273">
        <f t="shared" si="5"/>
        <v>0.35714285714285715</v>
      </c>
      <c r="AA7" s="411">
        <f t="shared" ref="AA7:AA39" si="8">(Q7*T7)/SUM($Q$5,$Q$7,$Q$8,$Q$10,$Q$11,$Q$14,$Q$19,$Q$20,$Q$21,$Q$23,$Q$25:$Q$29,$Q$32:$Q$33,$Q$39)</f>
        <v>4.1771094402673348E-3</v>
      </c>
      <c r="AB7" s="411">
        <f t="shared" si="6"/>
        <v>9.2745942365021535E-3</v>
      </c>
      <c r="AC7" s="411">
        <f t="shared" si="7"/>
        <v>1.3605442176870748E-2</v>
      </c>
      <c r="AD7" s="411"/>
      <c r="AE7" s="411"/>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c r="IT7" s="207"/>
      <c r="IU7" s="207"/>
      <c r="IV7" s="207"/>
      <c r="IW7" s="207"/>
      <c r="IX7" s="207"/>
      <c r="IY7" s="207"/>
      <c r="IZ7" s="207"/>
      <c r="JA7" s="207"/>
      <c r="JB7" s="207"/>
      <c r="JC7" s="207"/>
      <c r="JD7" s="207"/>
      <c r="JE7" s="207"/>
      <c r="JF7" s="207"/>
      <c r="JG7" s="207"/>
      <c r="JH7" s="207"/>
      <c r="JI7" s="207"/>
      <c r="JJ7" s="207"/>
      <c r="JK7" s="207"/>
      <c r="JL7" s="207"/>
      <c r="JM7" s="207"/>
      <c r="JN7" s="207"/>
      <c r="JO7" s="207"/>
      <c r="JP7" s="207"/>
      <c r="JQ7" s="207"/>
      <c r="JR7" s="207"/>
      <c r="JS7" s="207"/>
      <c r="JT7" s="207"/>
      <c r="JU7" s="207"/>
      <c r="JV7" s="207"/>
      <c r="JW7" s="207"/>
      <c r="JX7" s="207"/>
      <c r="JY7" s="207"/>
      <c r="JZ7" s="207"/>
      <c r="KA7" s="207"/>
      <c r="KB7" s="207"/>
      <c r="KC7" s="207"/>
      <c r="KD7" s="207"/>
      <c r="KE7" s="207"/>
      <c r="KF7" s="207"/>
      <c r="KG7" s="207"/>
      <c r="KH7" s="207"/>
      <c r="KI7" s="207"/>
      <c r="KJ7" s="207"/>
      <c r="KK7" s="207"/>
      <c r="KL7" s="207"/>
      <c r="KM7" s="207"/>
      <c r="KN7" s="207"/>
      <c r="KO7" s="207"/>
      <c r="KP7" s="207"/>
      <c r="KQ7" s="207"/>
      <c r="KR7" s="207"/>
      <c r="KS7" s="207"/>
      <c r="KT7" s="207"/>
    </row>
    <row r="8" spans="1:306" hidden="1">
      <c r="A8" s="265" t="s">
        <v>2393</v>
      </c>
      <c r="B8" s="246" t="s">
        <v>173</v>
      </c>
      <c r="C8" s="246" t="s">
        <v>3028</v>
      </c>
      <c r="D8" s="266">
        <v>16</v>
      </c>
      <c r="E8" s="246" t="str">
        <f>VLOOKUP(A8,'Study Characteristics'!$A$5:$G$370,6,0)</f>
        <v>RW</v>
      </c>
      <c r="F8" s="270" t="s">
        <v>3011</v>
      </c>
      <c r="G8" s="268">
        <v>1</v>
      </c>
      <c r="H8" s="268">
        <v>20</v>
      </c>
      <c r="I8" s="268" t="s">
        <v>602</v>
      </c>
      <c r="J8" s="266">
        <v>17</v>
      </c>
      <c r="K8" s="266">
        <v>10</v>
      </c>
      <c r="L8" s="266">
        <v>7</v>
      </c>
      <c r="M8" s="270" t="s">
        <v>455</v>
      </c>
      <c r="N8" s="266"/>
      <c r="O8" s="266"/>
      <c r="P8" s="266"/>
      <c r="Q8" s="266">
        <v>48</v>
      </c>
      <c r="R8" s="266">
        <v>28</v>
      </c>
      <c r="T8" s="273">
        <f t="shared" si="0"/>
        <v>2.0833333333333332E-2</v>
      </c>
      <c r="U8" s="273">
        <f t="shared" si="1"/>
        <v>0.41666666666666669</v>
      </c>
      <c r="V8" s="273">
        <f t="shared" si="2"/>
        <v>0.35714285714285715</v>
      </c>
      <c r="W8" s="273">
        <f t="shared" si="3"/>
        <v>0</v>
      </c>
      <c r="X8" s="273">
        <f t="shared" si="4"/>
        <v>0.20833333333333334</v>
      </c>
      <c r="Y8" s="273">
        <f t="shared" si="5"/>
        <v>0</v>
      </c>
      <c r="AA8" s="411">
        <f t="shared" si="8"/>
        <v>8.3542188805346695E-4</v>
      </c>
      <c r="AB8" s="411">
        <f t="shared" si="6"/>
        <v>6.6247101689301093E-3</v>
      </c>
      <c r="AC8" s="411">
        <f t="shared" si="7"/>
        <v>0</v>
      </c>
      <c r="AD8" s="411"/>
      <c r="AE8" s="411"/>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row>
    <row r="9" spans="1:306" s="222" customFormat="1" hidden="1">
      <c r="A9" s="267" t="s">
        <v>1437</v>
      </c>
      <c r="B9" s="246" t="s">
        <v>173</v>
      </c>
      <c r="C9" s="246" t="s">
        <v>3028</v>
      </c>
      <c r="D9" s="267">
        <v>6</v>
      </c>
      <c r="E9" s="246" t="str">
        <f>VLOOKUP(A9,'Study Characteristics'!$A$5:$G$370,6,0)</f>
        <v>BR</v>
      </c>
      <c r="F9" s="270" t="s">
        <v>3011</v>
      </c>
      <c r="G9" s="270" t="s">
        <v>455</v>
      </c>
      <c r="H9" s="270">
        <v>4</v>
      </c>
      <c r="I9" s="270" t="s">
        <v>455</v>
      </c>
      <c r="J9" s="269"/>
      <c r="K9" s="269"/>
      <c r="L9" s="269"/>
      <c r="M9" s="270" t="s">
        <v>455</v>
      </c>
      <c r="N9" s="269"/>
      <c r="O9" s="269"/>
      <c r="P9" s="269"/>
      <c r="Q9" s="270">
        <v>31</v>
      </c>
      <c r="R9" s="270">
        <v>27</v>
      </c>
      <c r="S9"/>
      <c r="T9" s="273" t="e">
        <f t="shared" si="0"/>
        <v>#VALUE!</v>
      </c>
      <c r="U9" s="273">
        <f t="shared" si="1"/>
        <v>0.12903225806451613</v>
      </c>
      <c r="V9" s="273">
        <f t="shared" si="2"/>
        <v>0</v>
      </c>
      <c r="W9" s="273">
        <f t="shared" si="3"/>
        <v>0</v>
      </c>
      <c r="X9" s="273">
        <f t="shared" si="4"/>
        <v>0</v>
      </c>
      <c r="Y9" s="273">
        <f t="shared" si="5"/>
        <v>0</v>
      </c>
      <c r="Z9"/>
      <c r="AA9" s="411"/>
      <c r="AB9" s="411">
        <f t="shared" si="6"/>
        <v>1.3249420337860219E-3</v>
      </c>
      <c r="AC9" s="411">
        <f t="shared" si="7"/>
        <v>0</v>
      </c>
      <c r="AD9" s="411"/>
      <c r="AE9" s="41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row>
    <row r="10" spans="1:306" s="222" customFormat="1" hidden="1">
      <c r="A10" s="265" t="s">
        <v>616</v>
      </c>
      <c r="B10" s="246" t="s">
        <v>173</v>
      </c>
      <c r="C10" s="246" t="s">
        <v>3028</v>
      </c>
      <c r="D10" s="265">
        <v>16</v>
      </c>
      <c r="E10" s="246" t="str">
        <f>VLOOKUP(A10,'Study Characteristics'!$A$5:$G$370,6,0)</f>
        <v>IS</v>
      </c>
      <c r="F10" s="270" t="s">
        <v>3011</v>
      </c>
      <c r="G10" s="270">
        <v>3</v>
      </c>
      <c r="H10" s="270">
        <v>14</v>
      </c>
      <c r="I10" s="265" t="s">
        <v>602</v>
      </c>
      <c r="J10" s="265">
        <v>17</v>
      </c>
      <c r="K10" s="265">
        <v>15</v>
      </c>
      <c r="L10" s="265">
        <v>7</v>
      </c>
      <c r="M10" s="270" t="s">
        <v>455</v>
      </c>
      <c r="N10" s="265"/>
      <c r="O10" s="265"/>
      <c r="P10" s="265"/>
      <c r="Q10" s="265">
        <v>49</v>
      </c>
      <c r="R10" s="265">
        <v>35</v>
      </c>
      <c r="S10"/>
      <c r="T10" s="273">
        <f t="shared" si="0"/>
        <v>6.1224489795918366E-2</v>
      </c>
      <c r="U10" s="273">
        <f t="shared" si="1"/>
        <v>0.2857142857142857</v>
      </c>
      <c r="V10" s="273">
        <f t="shared" si="2"/>
        <v>0.42857142857142855</v>
      </c>
      <c r="W10" s="273">
        <f t="shared" si="3"/>
        <v>0</v>
      </c>
      <c r="X10" s="273">
        <f t="shared" si="4"/>
        <v>0.30612244897959184</v>
      </c>
      <c r="Y10" s="273">
        <f t="shared" si="5"/>
        <v>0</v>
      </c>
      <c r="Z10"/>
      <c r="AA10" s="411">
        <f t="shared" si="8"/>
        <v>2.5062656641604009E-3</v>
      </c>
      <c r="AB10" s="411">
        <f t="shared" si="6"/>
        <v>4.6372971182510768E-3</v>
      </c>
      <c r="AC10" s="411">
        <f t="shared" si="7"/>
        <v>0</v>
      </c>
      <c r="AD10" s="411"/>
      <c r="AE10" s="411"/>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306" s="222" customFormat="1">
      <c r="A11" s="267" t="s">
        <v>775</v>
      </c>
      <c r="B11" s="260" t="s">
        <v>173</v>
      </c>
      <c r="C11" s="260" t="s">
        <v>3028</v>
      </c>
      <c r="D11" s="267">
        <v>24</v>
      </c>
      <c r="E11" s="246" t="str">
        <f>VLOOKUP(A11,'Study Characteristics'!$A$5:$G$370,6,0)</f>
        <v>BR</v>
      </c>
      <c r="F11" s="270" t="s">
        <v>3011</v>
      </c>
      <c r="G11" s="270">
        <v>2</v>
      </c>
      <c r="H11" s="270">
        <v>36</v>
      </c>
      <c r="I11" s="270" t="s">
        <v>455</v>
      </c>
      <c r="J11" s="267"/>
      <c r="K11" s="267"/>
      <c r="L11" s="267"/>
      <c r="M11" s="267" t="s">
        <v>237</v>
      </c>
      <c r="N11" s="267">
        <v>10</v>
      </c>
      <c r="O11" s="267">
        <v>24</v>
      </c>
      <c r="P11" s="267">
        <v>50</v>
      </c>
      <c r="Q11" s="270">
        <v>73</v>
      </c>
      <c r="R11" s="270">
        <v>37</v>
      </c>
      <c r="S11"/>
      <c r="T11" s="273">
        <f t="shared" si="0"/>
        <v>2.7397260273972601E-2</v>
      </c>
      <c r="U11" s="273">
        <f t="shared" si="1"/>
        <v>0.49315068493150682</v>
      </c>
      <c r="V11" s="273">
        <f t="shared" si="2"/>
        <v>0</v>
      </c>
      <c r="W11" s="290">
        <f t="shared" si="3"/>
        <v>0.64864864864864868</v>
      </c>
      <c r="X11" s="273">
        <f t="shared" si="4"/>
        <v>0</v>
      </c>
      <c r="Y11" s="273">
        <f t="shared" si="5"/>
        <v>0.32876712328767121</v>
      </c>
      <c r="Z11"/>
      <c r="AA11" s="411">
        <f t="shared" si="8"/>
        <v>1.6708437761069339E-3</v>
      </c>
      <c r="AB11" s="411">
        <f t="shared" si="6"/>
        <v>1.1924478304074197E-2</v>
      </c>
      <c r="AC11" s="411">
        <f t="shared" si="7"/>
        <v>1.6326530612244899E-2</v>
      </c>
      <c r="AD11" s="411"/>
      <c r="AE11" s="4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row>
    <row r="12" spans="1:306" s="222" customFormat="1">
      <c r="A12" s="267" t="s">
        <v>2314</v>
      </c>
      <c r="B12" s="260" t="s">
        <v>173</v>
      </c>
      <c r="C12" s="260" t="s">
        <v>3028</v>
      </c>
      <c r="D12" s="269">
        <v>6</v>
      </c>
      <c r="E12" s="246" t="str">
        <f>VLOOKUP(A12,'Study Characteristics'!$A$5:$G$370,6,0)</f>
        <v>SH</v>
      </c>
      <c r="F12" s="268" t="s">
        <v>3011</v>
      </c>
      <c r="G12" s="270" t="s">
        <v>455</v>
      </c>
      <c r="H12" s="268">
        <v>26</v>
      </c>
      <c r="I12" s="270" t="s">
        <v>455</v>
      </c>
      <c r="J12" s="269"/>
      <c r="K12" s="269"/>
      <c r="L12" s="269"/>
      <c r="M12" s="268" t="s">
        <v>602</v>
      </c>
      <c r="N12" s="269">
        <v>17</v>
      </c>
      <c r="O12" s="269">
        <v>5</v>
      </c>
      <c r="P12" s="269">
        <v>50</v>
      </c>
      <c r="Q12" s="268">
        <v>45</v>
      </c>
      <c r="R12" s="268">
        <v>19</v>
      </c>
      <c r="S12"/>
      <c r="T12" s="273" t="e">
        <f t="shared" si="0"/>
        <v>#VALUE!</v>
      </c>
      <c r="U12" s="273">
        <f t="shared" si="1"/>
        <v>0.57777777777777772</v>
      </c>
      <c r="V12" s="273">
        <f t="shared" si="2"/>
        <v>0</v>
      </c>
      <c r="W12" s="290">
        <f t="shared" si="3"/>
        <v>0.26315789473684209</v>
      </c>
      <c r="X12" s="273">
        <f t="shared" si="4"/>
        <v>0</v>
      </c>
      <c r="Y12" s="273">
        <f t="shared" si="5"/>
        <v>0.1111111111111111</v>
      </c>
      <c r="Z12"/>
      <c r="AA12" s="411"/>
      <c r="AB12" s="411">
        <f t="shared" si="6"/>
        <v>8.6121232196091409E-3</v>
      </c>
      <c r="AC12" s="411">
        <f t="shared" si="7"/>
        <v>3.4013605442176869E-3</v>
      </c>
      <c r="AD12" s="411"/>
      <c r="AE12" s="411"/>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row>
    <row r="13" spans="1:306" s="222" customFormat="1">
      <c r="A13" s="267" t="s">
        <v>2344</v>
      </c>
      <c r="B13" s="260" t="s">
        <v>173</v>
      </c>
      <c r="C13" s="260" t="s">
        <v>3028</v>
      </c>
      <c r="D13" s="269">
        <v>8</v>
      </c>
      <c r="E13" s="246" t="e">
        <f>VLOOKUP(A13,'Study Characteristics'!$A$5:$G$370,6,0)</f>
        <v>#N/A</v>
      </c>
      <c r="F13" s="268" t="s">
        <v>3011</v>
      </c>
      <c r="G13" s="270" t="s">
        <v>455</v>
      </c>
      <c r="H13" s="268">
        <v>12</v>
      </c>
      <c r="I13" s="270" t="s">
        <v>455</v>
      </c>
      <c r="J13" s="269"/>
      <c r="K13" s="269"/>
      <c r="L13" s="269"/>
      <c r="M13" s="269" t="s">
        <v>237</v>
      </c>
      <c r="N13" s="269">
        <v>10</v>
      </c>
      <c r="O13" s="269">
        <v>9</v>
      </c>
      <c r="P13" s="269">
        <v>50</v>
      </c>
      <c r="Q13" s="268">
        <v>35</v>
      </c>
      <c r="R13" s="268">
        <v>23</v>
      </c>
      <c r="S13"/>
      <c r="T13" s="273" t="e">
        <f t="shared" si="0"/>
        <v>#VALUE!</v>
      </c>
      <c r="U13" s="273">
        <f t="shared" si="1"/>
        <v>0.34285714285714286</v>
      </c>
      <c r="V13" s="273">
        <f t="shared" si="2"/>
        <v>0</v>
      </c>
      <c r="W13" s="290">
        <f t="shared" si="3"/>
        <v>0.39130434782608697</v>
      </c>
      <c r="X13" s="273">
        <f t="shared" si="4"/>
        <v>0</v>
      </c>
      <c r="Y13" s="273">
        <f t="shared" si="5"/>
        <v>0.25714285714285712</v>
      </c>
      <c r="Z13"/>
      <c r="AA13" s="411"/>
      <c r="AB13" s="411">
        <f t="shared" si="6"/>
        <v>3.9748261013580659E-3</v>
      </c>
      <c r="AC13" s="411">
        <f t="shared" si="7"/>
        <v>6.1224489795918364E-3</v>
      </c>
      <c r="AD13" s="411"/>
      <c r="AE13" s="411"/>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row>
    <row r="14" spans="1:306">
      <c r="A14" s="267" t="s">
        <v>323</v>
      </c>
      <c r="B14" s="260" t="s">
        <v>173</v>
      </c>
      <c r="C14" s="260" t="s">
        <v>3028</v>
      </c>
      <c r="D14" s="267">
        <v>8</v>
      </c>
      <c r="E14" s="246" t="str">
        <f>VLOOKUP(A14,'Study Characteristics'!$A$5:$G$370,6,0)</f>
        <v>GH</v>
      </c>
      <c r="F14" s="270" t="s">
        <v>3011</v>
      </c>
      <c r="G14" s="270">
        <v>0</v>
      </c>
      <c r="H14" s="270">
        <v>41</v>
      </c>
      <c r="I14" s="270" t="s">
        <v>455</v>
      </c>
      <c r="J14" s="267"/>
      <c r="K14" s="267"/>
      <c r="L14" s="267"/>
      <c r="M14" s="267" t="s">
        <v>602</v>
      </c>
      <c r="N14" s="267">
        <v>31</v>
      </c>
      <c r="O14" s="267">
        <v>57</v>
      </c>
      <c r="P14" s="267">
        <v>50</v>
      </c>
      <c r="Q14" s="270">
        <v>121</v>
      </c>
      <c r="R14" s="270">
        <v>80</v>
      </c>
      <c r="T14" s="273">
        <f t="shared" si="0"/>
        <v>0</v>
      </c>
      <c r="U14" s="273">
        <f t="shared" si="1"/>
        <v>0.33884297520661155</v>
      </c>
      <c r="V14" s="273">
        <f t="shared" si="2"/>
        <v>0</v>
      </c>
      <c r="W14" s="290">
        <f t="shared" si="3"/>
        <v>0.71250000000000002</v>
      </c>
      <c r="X14" s="273">
        <f t="shared" si="4"/>
        <v>0</v>
      </c>
      <c r="Y14" s="273">
        <f t="shared" si="5"/>
        <v>0.47107438016528924</v>
      </c>
      <c r="AA14" s="411">
        <f t="shared" si="8"/>
        <v>0</v>
      </c>
      <c r="AB14" s="411">
        <f t="shared" si="6"/>
        <v>1.3580655846306725E-2</v>
      </c>
      <c r="AC14" s="411">
        <f t="shared" si="7"/>
        <v>3.8775510204081633E-2</v>
      </c>
      <c r="AD14" s="411"/>
      <c r="AE14" s="411"/>
      <c r="JR14" s="207"/>
      <c r="JS14" s="207"/>
      <c r="JT14" s="207"/>
      <c r="JU14" s="207"/>
      <c r="JV14" s="207"/>
      <c r="JW14" s="207"/>
      <c r="JX14" s="207"/>
      <c r="JY14" s="207"/>
      <c r="JZ14" s="207"/>
      <c r="KA14" s="207"/>
      <c r="KB14" s="207"/>
      <c r="KC14" s="207"/>
      <c r="KD14" s="207"/>
      <c r="KE14" s="207"/>
      <c r="KF14" s="207"/>
      <c r="KG14" s="207"/>
      <c r="KH14" s="207"/>
      <c r="KI14" s="207"/>
      <c r="KJ14" s="207"/>
      <c r="KK14" s="207"/>
      <c r="KL14" s="207"/>
      <c r="KM14" s="207"/>
      <c r="KN14" s="207"/>
      <c r="KO14" s="207"/>
      <c r="KP14" s="207"/>
      <c r="KQ14" s="207"/>
      <c r="KR14" s="207"/>
      <c r="KS14" s="207"/>
      <c r="KT14" s="207"/>
    </row>
    <row r="15" spans="1:306">
      <c r="A15" s="225" t="s">
        <v>2850</v>
      </c>
      <c r="B15" s="246" t="s">
        <v>173</v>
      </c>
      <c r="C15" s="246" t="s">
        <v>3028</v>
      </c>
      <c r="D15" s="165">
        <v>8</v>
      </c>
      <c r="E15" s="246" t="e">
        <f>VLOOKUP(A15,'Study Characteristics'!$A$5:$G$370,6,0)</f>
        <v>#N/A</v>
      </c>
      <c r="F15" s="130" t="s">
        <v>3011</v>
      </c>
      <c r="G15" s="270" t="s">
        <v>455</v>
      </c>
      <c r="H15" s="268">
        <v>32</v>
      </c>
      <c r="I15" s="270" t="s">
        <v>455</v>
      </c>
      <c r="J15" s="210"/>
      <c r="K15" s="210"/>
      <c r="L15" s="210"/>
      <c r="M15" s="269" t="s">
        <v>602</v>
      </c>
      <c r="N15" s="210">
        <v>17</v>
      </c>
      <c r="O15" s="210">
        <v>13</v>
      </c>
      <c r="P15" s="210">
        <v>50</v>
      </c>
      <c r="Q15" s="268">
        <v>116</v>
      </c>
      <c r="R15" s="268">
        <v>84</v>
      </c>
      <c r="T15" s="273" t="e">
        <f t="shared" si="0"/>
        <v>#VALUE!</v>
      </c>
      <c r="U15" s="273">
        <f t="shared" si="1"/>
        <v>0.27586206896551724</v>
      </c>
      <c r="V15" s="273">
        <f t="shared" si="2"/>
        <v>0</v>
      </c>
      <c r="W15" s="290">
        <f t="shared" si="3"/>
        <v>0.15476190476190477</v>
      </c>
      <c r="X15" s="273">
        <f t="shared" si="4"/>
        <v>0</v>
      </c>
      <c r="Y15" s="273">
        <f t="shared" si="5"/>
        <v>0.11206896551724138</v>
      </c>
      <c r="AA15" s="411"/>
      <c r="AB15" s="411">
        <f t="shared" si="6"/>
        <v>1.0599536270288175E-2</v>
      </c>
      <c r="AC15" s="411">
        <f t="shared" si="7"/>
        <v>8.8435374149659872E-3</v>
      </c>
      <c r="AD15" s="411"/>
      <c r="AE15" s="411"/>
      <c r="JR15" s="207"/>
      <c r="JS15" s="207"/>
      <c r="JT15" s="207"/>
      <c r="JU15" s="207"/>
      <c r="JV15" s="207"/>
      <c r="JW15" s="207"/>
      <c r="JX15" s="207"/>
      <c r="JY15" s="207"/>
      <c r="JZ15" s="207"/>
      <c r="KA15" s="207"/>
      <c r="KB15" s="207"/>
      <c r="KC15" s="207"/>
      <c r="KD15" s="207"/>
      <c r="KE15" s="207"/>
      <c r="KF15" s="207"/>
      <c r="KG15" s="207"/>
      <c r="KH15" s="207"/>
      <c r="KI15" s="207"/>
      <c r="KJ15" s="207"/>
      <c r="KK15" s="207"/>
      <c r="KL15" s="207"/>
      <c r="KM15" s="207"/>
      <c r="KN15" s="207"/>
      <c r="KO15" s="207"/>
      <c r="KP15" s="207"/>
      <c r="KQ15" s="207"/>
      <c r="KR15" s="207"/>
      <c r="KS15" s="207"/>
      <c r="KT15" s="207"/>
    </row>
    <row r="16" spans="1:306" s="222" customFormat="1" hidden="1">
      <c r="A16" s="142" t="s">
        <v>2287</v>
      </c>
      <c r="B16" s="246" t="s">
        <v>173</v>
      </c>
      <c r="C16" s="246" t="s">
        <v>3028</v>
      </c>
      <c r="D16" s="228">
        <v>16</v>
      </c>
      <c r="E16" s="246" t="e">
        <f>VLOOKUP(A16,'Study Characteristics'!$A$5:$G$370,6,0)</f>
        <v>#N/A</v>
      </c>
      <c r="F16" s="270" t="s">
        <v>3602</v>
      </c>
      <c r="G16" s="270" t="s">
        <v>455</v>
      </c>
      <c r="H16" s="265">
        <v>4</v>
      </c>
      <c r="I16" s="270" t="s">
        <v>455</v>
      </c>
      <c r="J16" s="265"/>
      <c r="K16" s="265"/>
      <c r="L16" s="265"/>
      <c r="M16" s="270" t="s">
        <v>455</v>
      </c>
      <c r="N16" s="265"/>
      <c r="O16" s="265"/>
      <c r="P16" s="265"/>
      <c r="Q16" s="265">
        <v>45</v>
      </c>
      <c r="R16" s="265">
        <v>41</v>
      </c>
      <c r="S16"/>
      <c r="T16" s="273" t="e">
        <f t="shared" si="0"/>
        <v>#VALUE!</v>
      </c>
      <c r="U16" s="273">
        <f t="shared" si="1"/>
        <v>8.8888888888888892E-2</v>
      </c>
      <c r="V16" s="273">
        <f t="shared" si="2"/>
        <v>0</v>
      </c>
      <c r="W16" s="273">
        <f t="shared" si="3"/>
        <v>0</v>
      </c>
      <c r="X16" s="273">
        <f t="shared" si="4"/>
        <v>0</v>
      </c>
      <c r="Y16" s="273">
        <f t="shared" si="5"/>
        <v>0</v>
      </c>
      <c r="Z16"/>
      <c r="AA16" s="411"/>
      <c r="AB16" s="411">
        <f t="shared" si="6"/>
        <v>1.3249420337860219E-3</v>
      </c>
      <c r="AC16" s="411">
        <f t="shared" si="7"/>
        <v>0</v>
      </c>
      <c r="AD16" s="411"/>
      <c r="AE16" s="411"/>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306">
      <c r="A17" s="267" t="s">
        <v>927</v>
      </c>
      <c r="B17" s="260" t="s">
        <v>173</v>
      </c>
      <c r="C17" s="260" t="s">
        <v>3028</v>
      </c>
      <c r="D17" s="269">
        <v>6</v>
      </c>
      <c r="E17" s="246" t="e">
        <f>VLOOKUP(A17,'Study Characteristics'!$A$5:$G$370,6,0)</f>
        <v>#N/A</v>
      </c>
      <c r="F17" s="93" t="s">
        <v>3011</v>
      </c>
      <c r="G17" s="90" t="s">
        <v>455</v>
      </c>
      <c r="H17" s="210">
        <v>19</v>
      </c>
      <c r="I17" s="90" t="s">
        <v>455</v>
      </c>
      <c r="J17" s="210"/>
      <c r="K17" s="210"/>
      <c r="L17" s="210"/>
      <c r="M17" s="210" t="s">
        <v>602</v>
      </c>
      <c r="N17" s="210">
        <v>17</v>
      </c>
      <c r="O17" s="210">
        <v>16</v>
      </c>
      <c r="P17" s="210">
        <v>50</v>
      </c>
      <c r="Q17" s="210">
        <v>56</v>
      </c>
      <c r="R17" s="210">
        <v>37</v>
      </c>
      <c r="T17" s="273" t="e">
        <f t="shared" si="0"/>
        <v>#VALUE!</v>
      </c>
      <c r="U17" s="273">
        <f t="shared" si="1"/>
        <v>0.3392857142857143</v>
      </c>
      <c r="V17" s="273">
        <f t="shared" si="2"/>
        <v>0</v>
      </c>
      <c r="W17" s="290">
        <f t="shared" si="3"/>
        <v>0.43243243243243246</v>
      </c>
      <c r="X17" s="273">
        <f t="shared" si="4"/>
        <v>0</v>
      </c>
      <c r="Y17" s="273">
        <f t="shared" si="5"/>
        <v>0.2857142857142857</v>
      </c>
      <c r="AA17" s="411"/>
      <c r="AB17" s="411">
        <f t="shared" si="6"/>
        <v>6.2934746604836039E-3</v>
      </c>
      <c r="AC17" s="411">
        <f t="shared" si="7"/>
        <v>1.0884353741496598E-2</v>
      </c>
      <c r="AD17" s="411"/>
      <c r="AE17" s="411"/>
      <c r="IO17" s="207"/>
      <c r="IP17" s="207"/>
      <c r="IQ17" s="207"/>
      <c r="IR17" s="207"/>
      <c r="IS17" s="207"/>
      <c r="IT17" s="207"/>
      <c r="IU17" s="207"/>
      <c r="IV17" s="207"/>
      <c r="IW17" s="207"/>
      <c r="IX17" s="207"/>
      <c r="IY17" s="207"/>
      <c r="IZ17" s="207"/>
      <c r="JA17" s="207"/>
      <c r="JB17" s="207"/>
      <c r="JC17" s="207"/>
      <c r="JD17" s="207"/>
      <c r="JE17" s="207"/>
      <c r="JF17" s="207"/>
      <c r="JG17" s="207"/>
      <c r="JH17" s="207"/>
      <c r="JI17" s="207"/>
      <c r="JJ17" s="207"/>
      <c r="JK17" s="207"/>
      <c r="JL17" s="207"/>
      <c r="JM17" s="207"/>
      <c r="JN17" s="207"/>
      <c r="JO17" s="207"/>
      <c r="JP17" s="207"/>
      <c r="JQ17" s="207"/>
      <c r="JR17" s="207"/>
      <c r="JS17" s="207"/>
      <c r="JT17" s="207"/>
      <c r="JU17" s="207"/>
      <c r="JV17" s="207"/>
      <c r="JW17" s="207"/>
      <c r="JX17" s="207"/>
      <c r="JY17" s="207"/>
      <c r="JZ17" s="207"/>
      <c r="KA17" s="207"/>
      <c r="KB17" s="207"/>
      <c r="KC17" s="207"/>
      <c r="KD17" s="207"/>
      <c r="KE17" s="207"/>
      <c r="KF17" s="207"/>
      <c r="KG17" s="207"/>
      <c r="KH17" s="207"/>
      <c r="KI17" s="207"/>
      <c r="KJ17" s="207"/>
      <c r="KK17" s="207"/>
      <c r="KL17" s="207"/>
      <c r="KM17" s="207"/>
      <c r="KN17" s="207"/>
      <c r="KO17" s="207"/>
      <c r="KP17" s="207"/>
      <c r="KQ17" s="207"/>
      <c r="KR17" s="207"/>
      <c r="KS17" s="207"/>
      <c r="KT17" s="207"/>
    </row>
    <row r="18" spans="1:306" hidden="1">
      <c r="A18" s="226" t="s">
        <v>874</v>
      </c>
      <c r="B18" s="246" t="s">
        <v>173</v>
      </c>
      <c r="C18" s="246" t="s">
        <v>3028</v>
      </c>
      <c r="D18" s="267">
        <v>20</v>
      </c>
      <c r="E18" s="246" t="str">
        <f>VLOOKUP(A18,'Study Characteristics'!$A$5:$G$370,6,0)</f>
        <v>RW</v>
      </c>
      <c r="F18" s="130" t="s">
        <v>3011</v>
      </c>
      <c r="G18" s="270" t="s">
        <v>455</v>
      </c>
      <c r="H18" s="270">
        <v>25</v>
      </c>
      <c r="I18" s="267" t="s">
        <v>602</v>
      </c>
      <c r="J18" s="267">
        <v>17</v>
      </c>
      <c r="K18" s="267">
        <v>10</v>
      </c>
      <c r="L18" s="267">
        <v>6</v>
      </c>
      <c r="M18" s="270" t="s">
        <v>455</v>
      </c>
      <c r="N18" s="267"/>
      <c r="O18" s="267"/>
      <c r="P18" s="267"/>
      <c r="Q18" s="270">
        <v>59</v>
      </c>
      <c r="R18" s="267">
        <v>34</v>
      </c>
      <c r="T18" s="273" t="e">
        <f t="shared" si="0"/>
        <v>#VALUE!</v>
      </c>
      <c r="U18" s="273">
        <f t="shared" si="1"/>
        <v>0.42372881355932202</v>
      </c>
      <c r="V18" s="273">
        <f t="shared" si="2"/>
        <v>0.29411764705882354</v>
      </c>
      <c r="W18" s="273">
        <f t="shared" si="3"/>
        <v>0</v>
      </c>
      <c r="X18" s="273">
        <f t="shared" si="4"/>
        <v>0.16949152542372881</v>
      </c>
      <c r="Y18" s="273">
        <f t="shared" si="5"/>
        <v>0</v>
      </c>
      <c r="AA18" s="411"/>
      <c r="AB18" s="411">
        <f t="shared" si="6"/>
        <v>8.2808877111626364E-3</v>
      </c>
      <c r="AC18" s="411">
        <f t="shared" si="7"/>
        <v>0</v>
      </c>
      <c r="AD18" s="411"/>
      <c r="AE18" s="411"/>
      <c r="JR18" s="207"/>
      <c r="JS18" s="207"/>
      <c r="JT18" s="207"/>
      <c r="JU18" s="207"/>
      <c r="JV18" s="207"/>
      <c r="JW18" s="207"/>
      <c r="JX18" s="207"/>
      <c r="JY18" s="207"/>
      <c r="JZ18" s="207"/>
      <c r="KA18" s="207"/>
      <c r="KB18" s="207"/>
      <c r="KC18" s="207"/>
      <c r="KD18" s="207"/>
      <c r="KE18" s="207"/>
      <c r="KF18" s="207"/>
      <c r="KG18" s="207"/>
      <c r="KH18" s="207"/>
      <c r="KI18" s="207"/>
      <c r="KJ18" s="207"/>
      <c r="KK18" s="207"/>
      <c r="KL18" s="207"/>
      <c r="KM18" s="207"/>
      <c r="KN18" s="207"/>
      <c r="KO18" s="207"/>
      <c r="KP18" s="207"/>
      <c r="KQ18" s="207"/>
      <c r="KR18" s="207"/>
      <c r="KS18" s="207"/>
      <c r="KT18" s="207"/>
    </row>
    <row r="19" spans="1:306">
      <c r="A19" s="267" t="s">
        <v>1615</v>
      </c>
      <c r="B19" s="246" t="s">
        <v>173</v>
      </c>
      <c r="C19" s="246" t="s">
        <v>3028</v>
      </c>
      <c r="D19" s="267">
        <v>6</v>
      </c>
      <c r="E19" s="246" t="e">
        <f>VLOOKUP(A19,'Study Characteristics'!$A$5:$G$370,6,0)</f>
        <v>#N/A</v>
      </c>
      <c r="F19" s="270" t="s">
        <v>3011</v>
      </c>
      <c r="G19" s="270">
        <v>3</v>
      </c>
      <c r="H19" s="270">
        <v>8</v>
      </c>
      <c r="I19" s="270" t="s">
        <v>455</v>
      </c>
      <c r="J19" s="267"/>
      <c r="K19" s="267"/>
      <c r="L19" s="267"/>
      <c r="M19" s="267" t="s">
        <v>602</v>
      </c>
      <c r="N19" s="267">
        <v>17</v>
      </c>
      <c r="O19" s="267">
        <v>51</v>
      </c>
      <c r="P19" s="267">
        <v>50</v>
      </c>
      <c r="Q19" s="270">
        <v>130</v>
      </c>
      <c r="R19" s="270">
        <v>122</v>
      </c>
      <c r="T19" s="273">
        <f t="shared" si="0"/>
        <v>2.3076923076923078E-2</v>
      </c>
      <c r="U19" s="273">
        <f t="shared" si="1"/>
        <v>6.1538461538461542E-2</v>
      </c>
      <c r="V19" s="273">
        <f t="shared" si="2"/>
        <v>0</v>
      </c>
      <c r="W19" s="290">
        <f t="shared" si="3"/>
        <v>0.41803278688524592</v>
      </c>
      <c r="X19" s="273">
        <f t="shared" si="4"/>
        <v>0</v>
      </c>
      <c r="Y19" s="273">
        <f t="shared" si="5"/>
        <v>0.3923076923076923</v>
      </c>
      <c r="AA19" s="411">
        <f t="shared" si="8"/>
        <v>2.5062656641604009E-3</v>
      </c>
      <c r="AB19" s="411">
        <f t="shared" si="6"/>
        <v>2.6498840675720438E-3</v>
      </c>
      <c r="AC19" s="411">
        <f t="shared" si="7"/>
        <v>3.4693877551020408E-2</v>
      </c>
      <c r="AD19" s="411"/>
      <c r="AE19" s="411"/>
      <c r="JR19" s="207"/>
      <c r="JS19" s="207"/>
      <c r="JT19" s="207"/>
      <c r="JU19" s="207"/>
      <c r="JV19" s="207"/>
      <c r="JW19" s="207"/>
      <c r="JX19" s="207"/>
      <c r="JY19" s="207"/>
      <c r="JZ19" s="207"/>
      <c r="KA19" s="207"/>
      <c r="KB19" s="207"/>
      <c r="KC19" s="207"/>
      <c r="KD19" s="207"/>
      <c r="KE19" s="207"/>
      <c r="KF19" s="207"/>
      <c r="KG19" s="207"/>
      <c r="KH19" s="207"/>
      <c r="KI19" s="207"/>
      <c r="KJ19" s="207"/>
      <c r="KK19" s="207"/>
      <c r="KL19" s="207"/>
      <c r="KM19" s="207"/>
      <c r="KN19" s="207"/>
      <c r="KO19" s="207"/>
      <c r="KP19" s="207"/>
      <c r="KQ19" s="207"/>
      <c r="KR19" s="207"/>
      <c r="KS19" s="207"/>
      <c r="KT19" s="207"/>
    </row>
    <row r="20" spans="1:306" hidden="1">
      <c r="A20" s="101" t="s">
        <v>2535</v>
      </c>
      <c r="B20" s="246" t="s">
        <v>173</v>
      </c>
      <c r="C20" s="246" t="s">
        <v>3028</v>
      </c>
      <c r="D20" s="265">
        <v>10</v>
      </c>
      <c r="E20" s="246" t="str">
        <f>VLOOKUP(A20,'Study Characteristics'!$A$5:$G$370,6,0)</f>
        <v>CC</v>
      </c>
      <c r="F20" s="268" t="s">
        <v>3011</v>
      </c>
      <c r="G20" s="270">
        <v>3</v>
      </c>
      <c r="H20" s="270">
        <v>27</v>
      </c>
      <c r="I20" s="270" t="s">
        <v>455</v>
      </c>
      <c r="J20" s="265"/>
      <c r="K20" s="265"/>
      <c r="L20" s="265"/>
      <c r="M20" s="270" t="s">
        <v>455</v>
      </c>
      <c r="N20" s="265"/>
      <c r="O20" s="265"/>
      <c r="P20" s="265"/>
      <c r="Q20" s="265">
        <v>83</v>
      </c>
      <c r="R20" s="265">
        <v>56</v>
      </c>
      <c r="T20" s="273">
        <f t="shared" si="0"/>
        <v>3.614457831325301E-2</v>
      </c>
      <c r="U20" s="273">
        <f t="shared" si="1"/>
        <v>0.3253012048192771</v>
      </c>
      <c r="V20" s="273">
        <f t="shared" si="2"/>
        <v>0</v>
      </c>
      <c r="W20" s="273">
        <f t="shared" si="3"/>
        <v>0</v>
      </c>
      <c r="X20" s="273">
        <f t="shared" si="4"/>
        <v>0</v>
      </c>
      <c r="Y20" s="273">
        <f t="shared" si="5"/>
        <v>0</v>
      </c>
      <c r="AA20" s="411">
        <f t="shared" si="8"/>
        <v>2.5062656641604009E-3</v>
      </c>
      <c r="AB20" s="411">
        <f t="shared" si="6"/>
        <v>8.9433587280556472E-3</v>
      </c>
      <c r="AC20" s="411">
        <f t="shared" si="7"/>
        <v>0</v>
      </c>
      <c r="AD20" s="411"/>
      <c r="AE20" s="411"/>
      <c r="JR20" s="207"/>
      <c r="JS20" s="207"/>
      <c r="JT20" s="207"/>
      <c r="JU20" s="207"/>
      <c r="JV20" s="207"/>
      <c r="JW20" s="207"/>
      <c r="JX20" s="207"/>
      <c r="JY20" s="207"/>
      <c r="JZ20" s="207"/>
      <c r="KA20" s="207"/>
      <c r="KB20" s="207"/>
      <c r="KC20" s="207"/>
      <c r="KD20" s="207"/>
      <c r="KE20" s="207"/>
      <c r="KF20" s="207"/>
      <c r="KG20" s="207"/>
      <c r="KH20" s="207"/>
      <c r="KI20" s="207"/>
      <c r="KJ20" s="207"/>
      <c r="KK20" s="207"/>
      <c r="KL20" s="207"/>
      <c r="KM20" s="207"/>
      <c r="KN20" s="207"/>
      <c r="KO20" s="207"/>
      <c r="KP20" s="207"/>
      <c r="KQ20" s="207"/>
      <c r="KR20" s="207"/>
      <c r="KS20" s="207"/>
      <c r="KT20" s="207"/>
    </row>
    <row r="21" spans="1:306" hidden="1">
      <c r="A21" s="101" t="s">
        <v>2535</v>
      </c>
      <c r="B21" s="246" t="s">
        <v>173</v>
      </c>
      <c r="C21" s="246" t="s">
        <v>3028</v>
      </c>
      <c r="D21" s="265">
        <v>10</v>
      </c>
      <c r="E21" s="246" t="str">
        <f>VLOOKUP(A21,'Study Characteristics'!$A$5:$G$370,6,0)</f>
        <v>CC</v>
      </c>
      <c r="F21" s="270" t="s">
        <v>3011</v>
      </c>
      <c r="G21" s="270">
        <v>3</v>
      </c>
      <c r="H21" s="270">
        <v>27</v>
      </c>
      <c r="I21" s="270" t="s">
        <v>455</v>
      </c>
      <c r="J21" s="266"/>
      <c r="K21" s="266"/>
      <c r="L21" s="266"/>
      <c r="M21" s="270" t="s">
        <v>455</v>
      </c>
      <c r="N21" s="266"/>
      <c r="O21" s="266"/>
      <c r="P21" s="266"/>
      <c r="Q21" s="265">
        <v>83</v>
      </c>
      <c r="R21" s="265">
        <v>56</v>
      </c>
      <c r="T21" s="273">
        <f t="shared" si="0"/>
        <v>3.614457831325301E-2</v>
      </c>
      <c r="U21" s="273">
        <f t="shared" si="1"/>
        <v>0.3253012048192771</v>
      </c>
      <c r="V21" s="273">
        <f t="shared" si="2"/>
        <v>0</v>
      </c>
      <c r="W21" s="273">
        <f t="shared" si="3"/>
        <v>0</v>
      </c>
      <c r="X21" s="273">
        <f t="shared" si="4"/>
        <v>0</v>
      </c>
      <c r="Y21" s="273">
        <f t="shared" si="5"/>
        <v>0</v>
      </c>
      <c r="AA21" s="411">
        <f t="shared" si="8"/>
        <v>2.5062656641604009E-3</v>
      </c>
      <c r="AB21" s="411">
        <f t="shared" si="6"/>
        <v>8.9433587280556472E-3</v>
      </c>
      <c r="AC21" s="411">
        <f t="shared" si="7"/>
        <v>0</v>
      </c>
      <c r="AD21" s="411"/>
      <c r="AE21" s="411"/>
      <c r="JR21" s="207"/>
      <c r="JS21" s="207"/>
      <c r="JT21" s="207"/>
      <c r="JU21" s="207"/>
      <c r="JV21" s="207"/>
      <c r="JW21" s="207"/>
      <c r="JX21" s="207"/>
      <c r="JY21" s="207"/>
      <c r="JZ21" s="207"/>
      <c r="KA21" s="207"/>
      <c r="KB21" s="207"/>
      <c r="KC21" s="207"/>
      <c r="KD21" s="207"/>
      <c r="KE21" s="207"/>
      <c r="KF21" s="207"/>
      <c r="KG21" s="207"/>
      <c r="KH21" s="207"/>
      <c r="KI21" s="207"/>
      <c r="KJ21" s="207"/>
      <c r="KK21" s="207"/>
      <c r="KL21" s="207"/>
      <c r="KM21" s="207"/>
      <c r="KN21" s="207"/>
      <c r="KO21" s="207"/>
      <c r="KP21" s="207"/>
      <c r="KQ21" s="207"/>
      <c r="KR21" s="207"/>
      <c r="KS21" s="207"/>
      <c r="KT21" s="207"/>
    </row>
    <row r="22" spans="1:306" s="222" customFormat="1" ht="15.75" hidden="1">
      <c r="A22" s="221" t="s">
        <v>1420</v>
      </c>
      <c r="B22" s="246" t="s">
        <v>173</v>
      </c>
      <c r="C22" s="246" t="s">
        <v>3028</v>
      </c>
      <c r="D22" s="265">
        <v>16</v>
      </c>
      <c r="E22" s="246" t="str">
        <f>VLOOKUP(A22,'Study Characteristics'!$A$5:$G$370,6,0)</f>
        <v>BR</v>
      </c>
      <c r="F22" s="268" t="s">
        <v>3011</v>
      </c>
      <c r="G22" s="270" t="s">
        <v>455</v>
      </c>
      <c r="H22" s="265">
        <v>14</v>
      </c>
      <c r="I22" s="270" t="s">
        <v>455</v>
      </c>
      <c r="J22" s="266"/>
      <c r="K22" s="266"/>
      <c r="L22" s="266"/>
      <c r="M22" s="270" t="s">
        <v>455</v>
      </c>
      <c r="N22" s="266"/>
      <c r="O22" s="266"/>
      <c r="P22" s="266"/>
      <c r="Q22" s="265">
        <v>49</v>
      </c>
      <c r="R22" s="265">
        <v>35</v>
      </c>
      <c r="S22"/>
      <c r="T22" s="273" t="e">
        <f t="shared" si="0"/>
        <v>#VALUE!</v>
      </c>
      <c r="U22" s="273">
        <f t="shared" si="1"/>
        <v>0.2857142857142857</v>
      </c>
      <c r="V22" s="273">
        <f t="shared" si="2"/>
        <v>0</v>
      </c>
      <c r="W22" s="273">
        <f t="shared" si="3"/>
        <v>0</v>
      </c>
      <c r="X22" s="273">
        <f t="shared" si="4"/>
        <v>0</v>
      </c>
      <c r="Y22" s="273">
        <f t="shared" si="5"/>
        <v>0</v>
      </c>
      <c r="Z22"/>
      <c r="AA22" s="411"/>
      <c r="AB22" s="411">
        <f t="shared" si="6"/>
        <v>4.6372971182510768E-3</v>
      </c>
      <c r="AC22" s="411">
        <f t="shared" si="7"/>
        <v>0</v>
      </c>
      <c r="AD22" s="411"/>
      <c r="AE22" s="41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row>
    <row r="23" spans="1:306" hidden="1">
      <c r="A23" s="267" t="s">
        <v>1454</v>
      </c>
      <c r="B23" s="246" t="s">
        <v>173</v>
      </c>
      <c r="C23" s="246" t="s">
        <v>3028</v>
      </c>
      <c r="D23" s="267">
        <v>6</v>
      </c>
      <c r="E23" s="246" t="str">
        <f>VLOOKUP(A23,'Study Characteristics'!$A$5:$G$370,6,0)</f>
        <v>LB</v>
      </c>
      <c r="F23" s="270" t="s">
        <v>3011</v>
      </c>
      <c r="G23" s="268">
        <v>0</v>
      </c>
      <c r="H23" s="268">
        <v>14</v>
      </c>
      <c r="I23" s="270" t="s">
        <v>455</v>
      </c>
      <c r="J23" s="269"/>
      <c r="K23" s="269"/>
      <c r="L23" s="269"/>
      <c r="M23" s="270" t="s">
        <v>455</v>
      </c>
      <c r="N23" s="269"/>
      <c r="O23" s="269"/>
      <c r="P23" s="269"/>
      <c r="Q23" s="270">
        <v>88</v>
      </c>
      <c r="R23" s="270">
        <v>74</v>
      </c>
      <c r="T23" s="273">
        <f t="shared" si="0"/>
        <v>0</v>
      </c>
      <c r="U23" s="273">
        <f t="shared" si="1"/>
        <v>0.15909090909090909</v>
      </c>
      <c r="V23" s="273">
        <f t="shared" si="2"/>
        <v>0</v>
      </c>
      <c r="W23" s="273">
        <f t="shared" si="3"/>
        <v>0</v>
      </c>
      <c r="X23" s="273">
        <f t="shared" si="4"/>
        <v>0</v>
      </c>
      <c r="Y23" s="273">
        <f t="shared" si="5"/>
        <v>0</v>
      </c>
      <c r="AA23" s="411">
        <f t="shared" si="8"/>
        <v>0</v>
      </c>
      <c r="AB23" s="411">
        <f t="shared" si="6"/>
        <v>4.6372971182510768E-3</v>
      </c>
      <c r="AC23" s="411">
        <f t="shared" si="7"/>
        <v>0</v>
      </c>
      <c r="AD23" s="411"/>
      <c r="AE23" s="411"/>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row>
    <row r="24" spans="1:306" hidden="1">
      <c r="A24" s="267" t="s">
        <v>743</v>
      </c>
      <c r="B24" s="246" t="s">
        <v>173</v>
      </c>
      <c r="C24" s="246" t="s">
        <v>3028</v>
      </c>
      <c r="D24" s="267">
        <v>4</v>
      </c>
      <c r="E24" s="246" t="e">
        <f>VLOOKUP(A24,'Study Characteristics'!$A$5:$G$370,6,0)</f>
        <v>#N/A</v>
      </c>
      <c r="F24" s="270" t="s">
        <v>3011</v>
      </c>
      <c r="G24" s="270" t="s">
        <v>455</v>
      </c>
      <c r="H24" s="270">
        <v>55</v>
      </c>
      <c r="I24" s="270" t="s">
        <v>455</v>
      </c>
      <c r="J24" s="212"/>
      <c r="K24" s="212"/>
      <c r="L24" s="212"/>
      <c r="M24" s="270" t="s">
        <v>455</v>
      </c>
      <c r="N24" s="212"/>
      <c r="O24" s="212"/>
      <c r="P24" s="212"/>
      <c r="Q24" s="270">
        <v>109</v>
      </c>
      <c r="R24" s="270">
        <v>54</v>
      </c>
      <c r="T24" s="273" t="e">
        <f t="shared" si="0"/>
        <v>#VALUE!</v>
      </c>
      <c r="U24" s="273">
        <f t="shared" si="1"/>
        <v>0.50458715596330272</v>
      </c>
      <c r="V24" s="273">
        <f t="shared" si="2"/>
        <v>0</v>
      </c>
      <c r="W24" s="273">
        <f t="shared" si="3"/>
        <v>0</v>
      </c>
      <c r="X24" s="273">
        <f t="shared" si="4"/>
        <v>0</v>
      </c>
      <c r="Y24" s="273">
        <f t="shared" si="5"/>
        <v>0</v>
      </c>
      <c r="AA24" s="411"/>
      <c r="AB24" s="411">
        <f t="shared" si="6"/>
        <v>1.8217952964557801E-2</v>
      </c>
      <c r="AC24" s="411">
        <f t="shared" si="7"/>
        <v>0</v>
      </c>
      <c r="AD24" s="411"/>
      <c r="AE24" s="411"/>
      <c r="JR24" s="207"/>
      <c r="JS24" s="207"/>
      <c r="JT24" s="207"/>
      <c r="JU24" s="207"/>
      <c r="JV24" s="207"/>
      <c r="JW24" s="207"/>
      <c r="JX24" s="207"/>
      <c r="JY24" s="207"/>
      <c r="JZ24" s="207"/>
      <c r="KA24" s="207"/>
      <c r="KB24" s="207"/>
      <c r="KC24" s="207"/>
      <c r="KD24" s="207"/>
      <c r="KE24" s="207"/>
      <c r="KF24" s="207"/>
      <c r="KG24" s="207"/>
      <c r="KH24" s="207"/>
      <c r="KI24" s="207"/>
      <c r="KJ24" s="207"/>
      <c r="KK24" s="207"/>
      <c r="KL24" s="207"/>
      <c r="KM24" s="207"/>
      <c r="KN24" s="207"/>
      <c r="KO24" s="207"/>
      <c r="KP24" s="207"/>
      <c r="KQ24" s="207"/>
      <c r="KR24" s="207"/>
      <c r="KS24" s="207"/>
      <c r="KT24" s="207"/>
    </row>
    <row r="25" spans="1:306">
      <c r="A25" s="267" t="s">
        <v>1541</v>
      </c>
      <c r="B25" s="260" t="s">
        <v>173</v>
      </c>
      <c r="C25" s="260" t="s">
        <v>3028</v>
      </c>
      <c r="D25" s="267">
        <v>13</v>
      </c>
      <c r="E25" s="246" t="str">
        <f>VLOOKUP(A25,'Study Characteristics'!$A$5:$G$370,6,0)</f>
        <v>BR</v>
      </c>
      <c r="F25" s="270" t="s">
        <v>3011</v>
      </c>
      <c r="G25" s="270">
        <v>4</v>
      </c>
      <c r="H25" s="270">
        <v>31</v>
      </c>
      <c r="I25" s="270" t="s">
        <v>455</v>
      </c>
      <c r="J25" s="267"/>
      <c r="K25" s="267"/>
      <c r="L25" s="267"/>
      <c r="M25" s="270" t="s">
        <v>237</v>
      </c>
      <c r="N25" s="267">
        <v>10</v>
      </c>
      <c r="O25" s="267">
        <v>16</v>
      </c>
      <c r="P25" s="267">
        <v>50</v>
      </c>
      <c r="Q25" s="270">
        <v>76</v>
      </c>
      <c r="R25" s="270">
        <v>45</v>
      </c>
      <c r="T25" s="273">
        <f t="shared" si="0"/>
        <v>5.2631578947368418E-2</v>
      </c>
      <c r="U25" s="273">
        <f t="shared" si="1"/>
        <v>0.40789473684210525</v>
      </c>
      <c r="V25" s="273">
        <f t="shared" si="2"/>
        <v>0</v>
      </c>
      <c r="W25" s="290">
        <f t="shared" si="3"/>
        <v>0.35555555555555557</v>
      </c>
      <c r="X25" s="273">
        <f t="shared" si="4"/>
        <v>0</v>
      </c>
      <c r="Y25" s="273">
        <f t="shared" si="5"/>
        <v>0.21052631578947367</v>
      </c>
      <c r="AA25" s="411">
        <f t="shared" si="8"/>
        <v>3.3416875522138678E-3</v>
      </c>
      <c r="AB25" s="411">
        <f t="shared" si="6"/>
        <v>1.0268300761841669E-2</v>
      </c>
      <c r="AC25" s="411">
        <f t="shared" si="7"/>
        <v>1.0884353741496598E-2</v>
      </c>
      <c r="AD25" s="411"/>
      <c r="AE25" s="411"/>
      <c r="JR25" s="207"/>
      <c r="JS25" s="207"/>
      <c r="JT25" s="207"/>
      <c r="JU25" s="207"/>
      <c r="JV25" s="207"/>
      <c r="JW25" s="207"/>
      <c r="JX25" s="207"/>
      <c r="JY25" s="207"/>
      <c r="JZ25" s="207"/>
      <c r="KA25" s="207"/>
      <c r="KB25" s="207"/>
      <c r="KC25" s="207"/>
      <c r="KD25" s="207"/>
      <c r="KE25" s="207"/>
      <c r="KF25" s="207"/>
      <c r="KG25" s="207"/>
      <c r="KH25" s="207"/>
      <c r="KI25" s="207"/>
      <c r="KJ25" s="207"/>
      <c r="KK25" s="207"/>
      <c r="KL25" s="207"/>
      <c r="KM25" s="207"/>
      <c r="KN25" s="207"/>
      <c r="KO25" s="207"/>
      <c r="KP25" s="207"/>
      <c r="KQ25" s="207"/>
      <c r="KR25" s="207"/>
      <c r="KS25" s="207"/>
      <c r="KT25" s="207"/>
    </row>
    <row r="26" spans="1:306" hidden="1">
      <c r="A26" s="126" t="s">
        <v>2292</v>
      </c>
      <c r="B26" s="246" t="s">
        <v>173</v>
      </c>
      <c r="C26" s="246" t="s">
        <v>3028</v>
      </c>
      <c r="D26" s="267">
        <v>3</v>
      </c>
      <c r="E26" s="246" t="str">
        <f>VLOOKUP(A26,'Study Characteristics'!$A$5:$G$370,6,0)</f>
        <v>BR</v>
      </c>
      <c r="F26" s="270" t="s">
        <v>3011</v>
      </c>
      <c r="G26" s="270">
        <v>2</v>
      </c>
      <c r="H26" s="270">
        <v>4</v>
      </c>
      <c r="I26" s="270" t="s">
        <v>455</v>
      </c>
      <c r="J26" s="212"/>
      <c r="K26" s="212"/>
      <c r="L26" s="212"/>
      <c r="M26" s="270" t="s">
        <v>455</v>
      </c>
      <c r="N26" s="267"/>
      <c r="O26" s="267"/>
      <c r="P26" s="267"/>
      <c r="Q26" s="270">
        <v>12</v>
      </c>
      <c r="R26" s="270">
        <v>8</v>
      </c>
      <c r="T26" s="273">
        <f t="shared" si="0"/>
        <v>0.16666666666666666</v>
      </c>
      <c r="U26" s="273">
        <f t="shared" si="1"/>
        <v>0.33333333333333331</v>
      </c>
      <c r="V26" s="273">
        <f t="shared" si="2"/>
        <v>0</v>
      </c>
      <c r="W26" s="273">
        <f t="shared" si="3"/>
        <v>0</v>
      </c>
      <c r="X26" s="273">
        <f t="shared" si="4"/>
        <v>0</v>
      </c>
      <c r="Y26" s="273">
        <f t="shared" si="5"/>
        <v>0</v>
      </c>
      <c r="AA26" s="411">
        <f t="shared" si="8"/>
        <v>1.6708437761069339E-3</v>
      </c>
      <c r="AB26" s="411">
        <f t="shared" si="6"/>
        <v>1.3249420337860219E-3</v>
      </c>
      <c r="AC26" s="411">
        <f t="shared" si="7"/>
        <v>0</v>
      </c>
      <c r="AD26" s="411"/>
      <c r="AE26" s="411"/>
      <c r="JR26" s="207"/>
      <c r="JS26" s="207"/>
      <c r="JT26" s="207"/>
      <c r="JU26" s="207"/>
      <c r="JV26" s="207"/>
      <c r="JW26" s="207"/>
      <c r="JX26" s="207"/>
      <c r="JY26" s="207"/>
      <c r="JZ26" s="207"/>
      <c r="KA26" s="207"/>
      <c r="KB26" s="207"/>
      <c r="KC26" s="207"/>
      <c r="KD26" s="207"/>
      <c r="KE26" s="207"/>
      <c r="KF26" s="207"/>
      <c r="KG26" s="207"/>
      <c r="KH26" s="207"/>
      <c r="KI26" s="207"/>
      <c r="KJ26" s="207"/>
      <c r="KK26" s="207"/>
      <c r="KL26" s="207"/>
      <c r="KM26" s="207"/>
      <c r="KN26" s="207"/>
      <c r="KO26" s="207"/>
      <c r="KP26" s="207"/>
      <c r="KQ26" s="207"/>
      <c r="KR26" s="207"/>
      <c r="KS26" s="207"/>
      <c r="KT26" s="207"/>
    </row>
    <row r="27" spans="1:306" s="222" customFormat="1">
      <c r="A27" s="267" t="s">
        <v>1467</v>
      </c>
      <c r="B27" s="246" t="s">
        <v>173</v>
      </c>
      <c r="C27" s="246" t="s">
        <v>3028</v>
      </c>
      <c r="D27" s="267">
        <v>12</v>
      </c>
      <c r="E27" s="246" t="str">
        <f>VLOOKUP(A27,'Study Characteristics'!$A$5:$G$370,6,0)</f>
        <v>LB</v>
      </c>
      <c r="F27" s="270" t="s">
        <v>3011</v>
      </c>
      <c r="G27" s="270">
        <v>4</v>
      </c>
      <c r="H27" s="270">
        <v>29</v>
      </c>
      <c r="I27" s="268" t="s">
        <v>602</v>
      </c>
      <c r="J27" s="269">
        <v>17</v>
      </c>
      <c r="K27" s="267">
        <v>10</v>
      </c>
      <c r="L27" s="267">
        <v>6</v>
      </c>
      <c r="M27" s="270" t="s">
        <v>602</v>
      </c>
      <c r="N27" s="267">
        <v>17</v>
      </c>
      <c r="O27" s="267">
        <v>18</v>
      </c>
      <c r="P27" s="267">
        <v>50</v>
      </c>
      <c r="Q27" s="270">
        <v>60</v>
      </c>
      <c r="R27" s="270">
        <v>31</v>
      </c>
      <c r="S27"/>
      <c r="T27" s="273">
        <f t="shared" si="0"/>
        <v>6.6666666666666666E-2</v>
      </c>
      <c r="U27" s="273">
        <f t="shared" si="1"/>
        <v>0.48333333333333334</v>
      </c>
      <c r="V27" s="287">
        <f t="shared" si="2"/>
        <v>0.32258064516129031</v>
      </c>
      <c r="W27" s="287">
        <f t="shared" si="3"/>
        <v>0.58064516129032262</v>
      </c>
      <c r="X27" s="287">
        <f t="shared" si="4"/>
        <v>0.16666666666666666</v>
      </c>
      <c r="Y27" s="287">
        <f t="shared" si="5"/>
        <v>0.3</v>
      </c>
      <c r="Z27"/>
      <c r="AA27" s="411">
        <f t="shared" si="8"/>
        <v>3.3416875522138678E-3</v>
      </c>
      <c r="AB27" s="411">
        <f t="shared" si="6"/>
        <v>9.6058297449486581E-3</v>
      </c>
      <c r="AC27" s="411">
        <f t="shared" si="7"/>
        <v>1.2244897959183673E-2</v>
      </c>
      <c r="AD27" s="411">
        <f>(R27*V27/W27)/SUM($R$27,$R$29,$R$40)</f>
        <v>4.3271915131211612E-2</v>
      </c>
      <c r="AE27" s="411">
        <f>V27/W27</f>
        <v>0.55555555555555547</v>
      </c>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row>
    <row r="28" spans="1:306">
      <c r="A28" s="265" t="s">
        <v>643</v>
      </c>
      <c r="B28" s="246" t="s">
        <v>173</v>
      </c>
      <c r="C28" s="246" t="s">
        <v>3028</v>
      </c>
      <c r="D28" s="265">
        <v>12</v>
      </c>
      <c r="E28" s="246" t="str">
        <f>VLOOKUP(A28,'Study Characteristics'!$A$5:$G$370,6,0)</f>
        <v>ES</v>
      </c>
      <c r="F28" s="268" t="s">
        <v>3011</v>
      </c>
      <c r="G28" s="265">
        <v>2</v>
      </c>
      <c r="H28" s="265">
        <v>15</v>
      </c>
      <c r="I28" s="265" t="s">
        <v>602</v>
      </c>
      <c r="J28" s="265">
        <v>17</v>
      </c>
      <c r="K28" s="265">
        <v>8</v>
      </c>
      <c r="L28" s="265">
        <v>7</v>
      </c>
      <c r="M28" s="270" t="s">
        <v>455</v>
      </c>
      <c r="N28" s="266"/>
      <c r="O28" s="266"/>
      <c r="P28" s="266"/>
      <c r="Q28" s="265">
        <v>30</v>
      </c>
      <c r="R28" s="265">
        <v>15</v>
      </c>
      <c r="T28" s="273">
        <f t="shared" si="0"/>
        <v>6.6666666666666666E-2</v>
      </c>
      <c r="U28" s="273">
        <f t="shared" si="1"/>
        <v>0.5</v>
      </c>
      <c r="V28" s="273">
        <f t="shared" si="2"/>
        <v>0.53333333333333333</v>
      </c>
      <c r="W28" s="273">
        <f t="shared" si="3"/>
        <v>0</v>
      </c>
      <c r="X28" s="273">
        <f t="shared" si="4"/>
        <v>0.26666666666666666</v>
      </c>
      <c r="Y28" s="273">
        <f t="shared" si="5"/>
        <v>0</v>
      </c>
      <c r="AA28" s="411">
        <f t="shared" si="8"/>
        <v>1.6708437761069339E-3</v>
      </c>
      <c r="AB28" s="411">
        <f t="shared" si="6"/>
        <v>4.9685326266975822E-3</v>
      </c>
      <c r="AC28" s="411">
        <f t="shared" si="7"/>
        <v>0</v>
      </c>
      <c r="AD28" s="411"/>
      <c r="AE28" s="411"/>
      <c r="JR28" s="207"/>
      <c r="JS28" s="207"/>
      <c r="JT28" s="207"/>
      <c r="JU28" s="207"/>
      <c r="JV28" s="207"/>
      <c r="JW28" s="207"/>
      <c r="JX28" s="207"/>
      <c r="JY28" s="207"/>
      <c r="JZ28" s="207"/>
      <c r="KA28" s="207"/>
      <c r="KB28" s="207"/>
      <c r="KC28" s="207"/>
      <c r="KD28" s="207"/>
      <c r="KE28" s="207"/>
      <c r="KF28" s="207"/>
      <c r="KG28" s="207"/>
      <c r="KH28" s="207"/>
      <c r="KI28" s="207"/>
      <c r="KJ28" s="207"/>
      <c r="KK28" s="207"/>
      <c r="KL28" s="207"/>
      <c r="KM28" s="207"/>
      <c r="KN28" s="207"/>
      <c r="KO28" s="207"/>
      <c r="KP28" s="207"/>
      <c r="KQ28" s="207"/>
      <c r="KR28" s="207"/>
      <c r="KS28" s="207"/>
      <c r="KT28" s="207"/>
    </row>
    <row r="29" spans="1:306">
      <c r="A29" s="212" t="s">
        <v>547</v>
      </c>
      <c r="B29" s="246" t="s">
        <v>173</v>
      </c>
      <c r="C29" s="246" t="s">
        <v>3028</v>
      </c>
      <c r="D29" s="267">
        <v>8</v>
      </c>
      <c r="E29" s="246" t="str">
        <f>VLOOKUP(A29,'Study Characteristics'!$A$5:$G$370,6,0)</f>
        <v>GH</v>
      </c>
      <c r="F29" s="90" t="s">
        <v>3011</v>
      </c>
      <c r="G29" s="270">
        <v>8</v>
      </c>
      <c r="H29" s="270">
        <v>40</v>
      </c>
      <c r="I29" s="270" t="s">
        <v>602</v>
      </c>
      <c r="J29" s="267">
        <v>17</v>
      </c>
      <c r="K29" s="267">
        <v>38</v>
      </c>
      <c r="L29" s="267">
        <v>7</v>
      </c>
      <c r="M29" s="270" t="s">
        <v>602</v>
      </c>
      <c r="N29" s="267">
        <v>17</v>
      </c>
      <c r="O29" s="267">
        <v>51</v>
      </c>
      <c r="P29" s="267">
        <v>50</v>
      </c>
      <c r="Q29" s="270">
        <v>137</v>
      </c>
      <c r="R29" s="270">
        <v>97</v>
      </c>
      <c r="T29" s="273">
        <f t="shared" si="0"/>
        <v>5.8394160583941604E-2</v>
      </c>
      <c r="U29" s="273">
        <f t="shared" si="1"/>
        <v>0.29197080291970801</v>
      </c>
      <c r="V29" s="287">
        <f t="shared" si="2"/>
        <v>0.39175257731958762</v>
      </c>
      <c r="W29" s="287">
        <f t="shared" si="3"/>
        <v>0.52577319587628868</v>
      </c>
      <c r="X29" s="287">
        <f t="shared" si="4"/>
        <v>0.27737226277372262</v>
      </c>
      <c r="Y29" s="287">
        <f t="shared" si="5"/>
        <v>0.37226277372262773</v>
      </c>
      <c r="AA29" s="411">
        <f t="shared" si="8"/>
        <v>6.6833751044277356E-3</v>
      </c>
      <c r="AB29" s="411">
        <f t="shared" si="6"/>
        <v>1.3249420337860219E-2</v>
      </c>
      <c r="AC29" s="411">
        <f t="shared" si="7"/>
        <v>3.4693877551020408E-2</v>
      </c>
      <c r="AD29" s="411">
        <f>(R29*V29/W29)/SUM($R$27,$R$29,$R$40)</f>
        <v>0.18159424573849639</v>
      </c>
      <c r="AE29" s="411">
        <f>V29/W29</f>
        <v>0.74509803921568629</v>
      </c>
      <c r="JR29" s="207"/>
      <c r="JS29" s="207"/>
      <c r="JT29" s="207"/>
      <c r="JU29" s="207"/>
      <c r="JV29" s="207"/>
      <c r="JW29" s="207"/>
      <c r="JX29" s="207"/>
      <c r="JY29" s="207"/>
      <c r="JZ29" s="207"/>
      <c r="KA29" s="207"/>
      <c r="KB29" s="207"/>
      <c r="KC29" s="207"/>
      <c r="KD29" s="207"/>
      <c r="KE29" s="207"/>
      <c r="KF29" s="207"/>
      <c r="KG29" s="207"/>
      <c r="KH29" s="207"/>
      <c r="KI29" s="207"/>
      <c r="KJ29" s="207"/>
      <c r="KK29" s="207"/>
      <c r="KL29" s="207"/>
      <c r="KM29" s="207"/>
      <c r="KN29" s="207"/>
      <c r="KO29" s="207"/>
      <c r="KP29" s="207"/>
      <c r="KQ29" s="207"/>
      <c r="KR29" s="207"/>
      <c r="KS29" s="207"/>
      <c r="KT29" s="207"/>
    </row>
    <row r="30" spans="1:306" s="222" customFormat="1">
      <c r="A30" s="267" t="s">
        <v>2997</v>
      </c>
      <c r="B30" s="246" t="s">
        <v>173</v>
      </c>
      <c r="C30" s="246" t="s">
        <v>3028</v>
      </c>
      <c r="D30" s="267">
        <v>6</v>
      </c>
      <c r="E30" s="246" t="str">
        <f>VLOOKUP(A30,'Study Characteristics'!$A$5:$G$370,6,0)</f>
        <v>ES</v>
      </c>
      <c r="F30" s="90" t="s">
        <v>3011</v>
      </c>
      <c r="G30" s="270" t="s">
        <v>455</v>
      </c>
      <c r="H30" s="270">
        <v>13</v>
      </c>
      <c r="I30" s="270" t="s">
        <v>455</v>
      </c>
      <c r="J30" s="267"/>
      <c r="K30" s="267"/>
      <c r="L30" s="267"/>
      <c r="M30" s="270" t="s">
        <v>237</v>
      </c>
      <c r="N30" s="267">
        <v>10</v>
      </c>
      <c r="O30" s="267">
        <v>9</v>
      </c>
      <c r="P30" s="267">
        <v>50</v>
      </c>
      <c r="Q30" s="270">
        <v>45</v>
      </c>
      <c r="R30" s="270">
        <v>32</v>
      </c>
      <c r="S30"/>
      <c r="T30" s="273" t="e">
        <f t="shared" si="0"/>
        <v>#VALUE!</v>
      </c>
      <c r="U30" s="273">
        <f t="shared" si="1"/>
        <v>0.28888888888888886</v>
      </c>
      <c r="V30" s="273">
        <f t="shared" si="2"/>
        <v>0</v>
      </c>
      <c r="W30" s="290">
        <f t="shared" si="3"/>
        <v>0.28125</v>
      </c>
      <c r="X30" s="273">
        <f t="shared" si="4"/>
        <v>0</v>
      </c>
      <c r="Y30" s="273">
        <f t="shared" si="5"/>
        <v>0.2</v>
      </c>
      <c r="Z30"/>
      <c r="AA30" s="411"/>
      <c r="AB30" s="411">
        <f t="shared" si="6"/>
        <v>4.3060616098045705E-3</v>
      </c>
      <c r="AC30" s="411">
        <f t="shared" si="7"/>
        <v>6.1224489795918364E-3</v>
      </c>
      <c r="AD30" s="411"/>
      <c r="AE30" s="411"/>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306" ht="15.75" hidden="1">
      <c r="A31" s="220" t="s">
        <v>816</v>
      </c>
      <c r="B31" s="260" t="s">
        <v>173</v>
      </c>
      <c r="C31" s="260" t="s">
        <v>3028</v>
      </c>
      <c r="D31" s="267">
        <v>6</v>
      </c>
      <c r="E31" s="246" t="str">
        <f>VLOOKUP(A31,'Study Characteristics'!$A$5:$G$370,6,0)</f>
        <v>BR</v>
      </c>
      <c r="F31" s="270" t="s">
        <v>3011</v>
      </c>
      <c r="G31" s="270" t="s">
        <v>455</v>
      </c>
      <c r="H31" s="270">
        <f>Q31-R31</f>
        <v>41</v>
      </c>
      <c r="I31" s="270" t="s">
        <v>455</v>
      </c>
      <c r="J31" s="212"/>
      <c r="K31" s="212"/>
      <c r="L31" s="212"/>
      <c r="M31" s="270" t="s">
        <v>455</v>
      </c>
      <c r="N31" s="267"/>
      <c r="O31" s="267"/>
      <c r="P31" s="212"/>
      <c r="Q31" s="270">
        <v>158</v>
      </c>
      <c r="R31" s="270">
        <v>117</v>
      </c>
      <c r="T31" s="273" t="e">
        <f t="shared" si="0"/>
        <v>#VALUE!</v>
      </c>
      <c r="U31" s="273">
        <f t="shared" si="1"/>
        <v>0.25949367088607594</v>
      </c>
      <c r="V31" s="273">
        <f t="shared" si="2"/>
        <v>0</v>
      </c>
      <c r="W31" s="273">
        <f t="shared" si="3"/>
        <v>0</v>
      </c>
      <c r="X31" s="273">
        <f t="shared" si="4"/>
        <v>0</v>
      </c>
      <c r="Y31" s="273">
        <f t="shared" si="5"/>
        <v>0</v>
      </c>
      <c r="AA31" s="411"/>
      <c r="AB31" s="411">
        <f t="shared" si="6"/>
        <v>1.3580655846306725E-2</v>
      </c>
      <c r="AC31" s="411">
        <f t="shared" si="7"/>
        <v>0</v>
      </c>
      <c r="AD31" s="411"/>
      <c r="AE31" s="411"/>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c r="KO31" s="207"/>
      <c r="KP31" s="207"/>
      <c r="KQ31" s="207"/>
      <c r="KR31" s="207"/>
      <c r="KS31" s="207"/>
      <c r="KT31" s="207"/>
    </row>
    <row r="32" spans="1:306" ht="15.75">
      <c r="A32" s="220" t="s">
        <v>818</v>
      </c>
      <c r="B32" s="246" t="s">
        <v>173</v>
      </c>
      <c r="C32" s="246" t="s">
        <v>3028</v>
      </c>
      <c r="D32" s="267">
        <v>8</v>
      </c>
      <c r="E32" s="246" t="str">
        <f>VLOOKUP(A32,'Study Characteristics'!$A$5:$G$370,6,0)</f>
        <v>BR</v>
      </c>
      <c r="F32" s="270" t="s">
        <v>3011</v>
      </c>
      <c r="G32" s="270">
        <v>0</v>
      </c>
      <c r="H32" s="270">
        <f>Q32-R32</f>
        <v>1</v>
      </c>
      <c r="I32" s="270" t="s">
        <v>455</v>
      </c>
      <c r="J32" s="267"/>
      <c r="K32" s="267"/>
      <c r="L32" s="267"/>
      <c r="M32" s="270" t="s">
        <v>602</v>
      </c>
      <c r="N32" s="267">
        <v>17</v>
      </c>
      <c r="O32" s="267">
        <v>29</v>
      </c>
      <c r="P32" s="267">
        <v>50</v>
      </c>
      <c r="Q32" s="270">
        <v>47</v>
      </c>
      <c r="R32" s="270">
        <v>46</v>
      </c>
      <c r="T32" s="273">
        <f t="shared" si="0"/>
        <v>0</v>
      </c>
      <c r="U32" s="273">
        <f t="shared" si="1"/>
        <v>2.1276595744680851E-2</v>
      </c>
      <c r="V32" s="273">
        <f t="shared" si="2"/>
        <v>0</v>
      </c>
      <c r="W32" s="290">
        <f t="shared" si="3"/>
        <v>0.63043478260869568</v>
      </c>
      <c r="X32" s="273">
        <f t="shared" si="4"/>
        <v>0</v>
      </c>
      <c r="Y32" s="273">
        <f t="shared" si="5"/>
        <v>0.61702127659574468</v>
      </c>
      <c r="AA32" s="411">
        <f t="shared" si="8"/>
        <v>0</v>
      </c>
      <c r="AB32" s="411">
        <f t="shared" si="6"/>
        <v>3.3123550844650548E-4</v>
      </c>
      <c r="AC32" s="411">
        <f t="shared" si="7"/>
        <v>1.9727891156462583E-2</v>
      </c>
      <c r="AD32" s="411"/>
      <c r="AE32" s="411"/>
      <c r="JR32" s="207"/>
      <c r="JS32" s="207"/>
      <c r="JT32" s="207"/>
      <c r="JU32" s="207"/>
      <c r="JV32" s="207"/>
      <c r="JW32" s="207"/>
      <c r="JX32" s="207"/>
      <c r="JY32" s="207"/>
      <c r="JZ32" s="207"/>
      <c r="KA32" s="207"/>
      <c r="KB32" s="207"/>
      <c r="KC32" s="207"/>
      <c r="KD32" s="207"/>
      <c r="KE32" s="207"/>
      <c r="KF32" s="207"/>
      <c r="KG32" s="207"/>
      <c r="KH32" s="207"/>
      <c r="KI32" s="207"/>
      <c r="KJ32" s="207"/>
      <c r="KK32" s="207"/>
      <c r="KL32" s="207"/>
      <c r="KM32" s="207"/>
      <c r="KN32" s="207"/>
      <c r="KO32" s="207"/>
      <c r="KP32" s="207"/>
      <c r="KQ32" s="207"/>
      <c r="KR32" s="207"/>
      <c r="KS32" s="207"/>
      <c r="KT32" s="207"/>
    </row>
    <row r="33" spans="1:306" hidden="1">
      <c r="A33" s="212" t="s">
        <v>404</v>
      </c>
      <c r="B33" s="246" t="s">
        <v>173</v>
      </c>
      <c r="C33" s="246" t="s">
        <v>3028</v>
      </c>
      <c r="D33" s="267">
        <v>8</v>
      </c>
      <c r="E33" s="246" t="str">
        <f>VLOOKUP(A33,'Study Characteristics'!$A$5:$G$370,6,0)</f>
        <v>GH</v>
      </c>
      <c r="F33" s="270" t="s">
        <v>3011</v>
      </c>
      <c r="G33" s="270">
        <v>3</v>
      </c>
      <c r="H33" s="270">
        <v>13</v>
      </c>
      <c r="I33" s="270" t="s">
        <v>455</v>
      </c>
      <c r="J33" s="267"/>
      <c r="K33" s="267"/>
      <c r="L33" s="267"/>
      <c r="M33" s="270" t="s">
        <v>455</v>
      </c>
      <c r="N33" s="267"/>
      <c r="O33" s="267"/>
      <c r="P33" s="267"/>
      <c r="Q33" s="270">
        <v>26</v>
      </c>
      <c r="R33" s="270">
        <v>13</v>
      </c>
      <c r="T33" s="273">
        <f t="shared" si="0"/>
        <v>0.11538461538461539</v>
      </c>
      <c r="U33" s="273">
        <f t="shared" si="1"/>
        <v>0.5</v>
      </c>
      <c r="V33" s="273">
        <f t="shared" si="2"/>
        <v>0</v>
      </c>
      <c r="W33" s="273">
        <f t="shared" si="3"/>
        <v>0</v>
      </c>
      <c r="X33" s="273">
        <f t="shared" si="4"/>
        <v>0</v>
      </c>
      <c r="Y33" s="273">
        <f t="shared" si="5"/>
        <v>0</v>
      </c>
      <c r="AA33" s="411">
        <f t="shared" si="8"/>
        <v>2.5062656641604009E-3</v>
      </c>
      <c r="AB33" s="411">
        <f t="shared" si="6"/>
        <v>4.3060616098045713E-3</v>
      </c>
      <c r="AC33" s="411">
        <f t="shared" si="7"/>
        <v>0</v>
      </c>
      <c r="AD33" s="411"/>
      <c r="AE33" s="411"/>
      <c r="JR33" s="207"/>
      <c r="JS33" s="207"/>
      <c r="JT33" s="207"/>
      <c r="JU33" s="207"/>
      <c r="JV33" s="207"/>
      <c r="JW33" s="207"/>
      <c r="JX33" s="207"/>
      <c r="JY33" s="207"/>
      <c r="JZ33" s="207"/>
      <c r="KA33" s="207"/>
      <c r="KB33" s="207"/>
      <c r="KC33" s="207"/>
      <c r="KD33" s="207"/>
      <c r="KE33" s="207"/>
      <c r="KF33" s="207"/>
      <c r="KG33" s="207"/>
      <c r="KH33" s="207"/>
      <c r="KI33" s="207"/>
      <c r="KJ33" s="207"/>
      <c r="KK33" s="207"/>
      <c r="KL33" s="207"/>
      <c r="KM33" s="207"/>
      <c r="KN33" s="207"/>
      <c r="KO33" s="207"/>
      <c r="KP33" s="207"/>
      <c r="KQ33" s="207"/>
      <c r="KR33" s="207"/>
      <c r="KS33" s="207"/>
      <c r="KT33" s="207"/>
    </row>
    <row r="34" spans="1:306">
      <c r="A34" s="212" t="s">
        <v>881</v>
      </c>
      <c r="B34" s="246" t="s">
        <v>173</v>
      </c>
      <c r="C34" s="246" t="s">
        <v>3028</v>
      </c>
      <c r="D34" s="269">
        <v>8</v>
      </c>
      <c r="E34" s="246" t="str">
        <f>VLOOKUP(A34,'Study Characteristics'!$A$5:$G$370,6,0)</f>
        <v>SH</v>
      </c>
      <c r="F34" s="268" t="s">
        <v>3011</v>
      </c>
      <c r="G34" s="267" t="s">
        <v>455</v>
      </c>
      <c r="H34" s="269">
        <v>56</v>
      </c>
      <c r="I34" s="270" t="s">
        <v>455</v>
      </c>
      <c r="J34" s="269"/>
      <c r="K34" s="269"/>
      <c r="L34" s="269"/>
      <c r="M34" s="270" t="s">
        <v>602</v>
      </c>
      <c r="N34" s="269">
        <v>21</v>
      </c>
      <c r="O34" s="269">
        <v>49</v>
      </c>
      <c r="P34" s="269">
        <v>50</v>
      </c>
      <c r="Q34" s="269">
        <v>150</v>
      </c>
      <c r="R34" s="65">
        <v>94</v>
      </c>
      <c r="T34" s="273" t="e">
        <f t="shared" si="0"/>
        <v>#VALUE!</v>
      </c>
      <c r="U34" s="273">
        <f t="shared" si="1"/>
        <v>0.37333333333333335</v>
      </c>
      <c r="V34" s="273">
        <f t="shared" si="2"/>
        <v>0</v>
      </c>
      <c r="W34" s="290">
        <f t="shared" si="3"/>
        <v>0.52127659574468088</v>
      </c>
      <c r="X34" s="273">
        <f t="shared" si="4"/>
        <v>0</v>
      </c>
      <c r="Y34" s="273">
        <f t="shared" si="5"/>
        <v>0.32666666666666666</v>
      </c>
      <c r="AA34" s="411"/>
      <c r="AB34" s="411">
        <f t="shared" si="6"/>
        <v>1.8549188473004307E-2</v>
      </c>
      <c r="AC34" s="411">
        <f t="shared" si="7"/>
        <v>3.3333333333333333E-2</v>
      </c>
      <c r="AD34" s="411"/>
      <c r="AE34" s="411"/>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c r="IP34" s="207"/>
      <c r="IQ34" s="207"/>
      <c r="IR34" s="207"/>
      <c r="IS34" s="207"/>
      <c r="IT34" s="207"/>
      <c r="IU34" s="207"/>
      <c r="IV34" s="207"/>
      <c r="IW34" s="207"/>
      <c r="IX34" s="207"/>
      <c r="IY34" s="207"/>
      <c r="IZ34" s="207"/>
      <c r="JA34" s="207"/>
      <c r="JB34" s="207"/>
      <c r="JC34" s="207"/>
      <c r="JD34" s="207"/>
      <c r="JE34" s="207"/>
      <c r="JF34" s="207"/>
      <c r="JG34" s="207"/>
      <c r="JH34" s="207"/>
      <c r="JI34" s="207"/>
      <c r="JJ34" s="207"/>
      <c r="JK34" s="207"/>
      <c r="JL34" s="207"/>
      <c r="JM34" s="207"/>
      <c r="JN34" s="207"/>
      <c r="JO34" s="207"/>
      <c r="JP34" s="207"/>
      <c r="JQ34" s="207"/>
      <c r="JR34" s="207"/>
      <c r="JS34" s="207"/>
      <c r="JT34" s="207"/>
      <c r="JU34" s="207"/>
      <c r="JV34" s="207"/>
      <c r="JW34" s="207"/>
      <c r="JX34" s="207"/>
      <c r="JY34" s="207"/>
      <c r="JZ34" s="207"/>
      <c r="KA34" s="207"/>
      <c r="KB34" s="207"/>
      <c r="KC34" s="207"/>
      <c r="KD34" s="207"/>
      <c r="KE34" s="207"/>
      <c r="KF34" s="207"/>
      <c r="KG34" s="207"/>
      <c r="KH34" s="207"/>
      <c r="KI34" s="207"/>
      <c r="KJ34" s="207"/>
      <c r="KK34" s="207"/>
      <c r="KL34" s="207"/>
      <c r="KM34" s="207"/>
      <c r="KN34" s="207"/>
      <c r="KO34" s="207"/>
      <c r="KP34" s="207"/>
      <c r="KQ34" s="207"/>
      <c r="KR34" s="207"/>
      <c r="KS34" s="207"/>
      <c r="KT34" s="207"/>
    </row>
    <row r="35" spans="1:306" ht="15.75" hidden="1">
      <c r="A35" s="275" t="s">
        <v>821</v>
      </c>
      <c r="B35" s="260" t="s">
        <v>173</v>
      </c>
      <c r="C35" s="260" t="s">
        <v>3028</v>
      </c>
      <c r="D35" s="267">
        <v>6</v>
      </c>
      <c r="E35" s="246" t="str">
        <f>VLOOKUP(A35,'Study Characteristics'!$A$5:$G$370,6,0)</f>
        <v>BR</v>
      </c>
      <c r="F35" s="270" t="s">
        <v>3011</v>
      </c>
      <c r="G35" s="270" t="s">
        <v>455</v>
      </c>
      <c r="H35" s="270">
        <v>6</v>
      </c>
      <c r="I35" s="270" t="s">
        <v>455</v>
      </c>
      <c r="J35" s="267"/>
      <c r="K35" s="267"/>
      <c r="L35" s="267"/>
      <c r="M35" s="270" t="s">
        <v>455</v>
      </c>
      <c r="N35" s="267"/>
      <c r="O35" s="267"/>
      <c r="P35" s="267"/>
      <c r="Q35" s="270">
        <v>33</v>
      </c>
      <c r="R35" s="270">
        <v>27</v>
      </c>
      <c r="T35" s="273" t="e">
        <f t="shared" si="0"/>
        <v>#VALUE!</v>
      </c>
      <c r="U35" s="273">
        <f t="shared" si="1"/>
        <v>0.18181818181818182</v>
      </c>
      <c r="V35" s="273">
        <f t="shared" si="2"/>
        <v>0</v>
      </c>
      <c r="W35" s="273">
        <f t="shared" si="3"/>
        <v>0</v>
      </c>
      <c r="X35" s="273">
        <f t="shared" si="4"/>
        <v>0</v>
      </c>
      <c r="Y35" s="273">
        <f t="shared" si="5"/>
        <v>0</v>
      </c>
      <c r="AA35" s="411"/>
      <c r="AB35" s="411">
        <f t="shared" si="6"/>
        <v>1.987413050679033E-3</v>
      </c>
      <c r="AC35" s="411">
        <f t="shared" si="7"/>
        <v>0</v>
      </c>
      <c r="AD35" s="411"/>
      <c r="AE35" s="411"/>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c r="IT35" s="207"/>
      <c r="IU35" s="207"/>
      <c r="IV35" s="207"/>
      <c r="IW35" s="207"/>
      <c r="IX35" s="207"/>
      <c r="IY35" s="207"/>
      <c r="IZ35" s="207"/>
      <c r="JA35" s="207"/>
      <c r="JB35" s="207"/>
      <c r="JC35" s="207"/>
      <c r="JD35" s="207"/>
      <c r="JE35" s="207"/>
      <c r="JF35" s="207"/>
      <c r="JG35" s="207"/>
      <c r="JH35" s="207"/>
      <c r="JI35" s="207"/>
      <c r="JJ35" s="207"/>
      <c r="JK35" s="207"/>
      <c r="JL35" s="207"/>
      <c r="JM35" s="207"/>
      <c r="JN35" s="207"/>
      <c r="JO35" s="207"/>
      <c r="JP35" s="207"/>
      <c r="JQ35" s="207"/>
      <c r="JR35" s="207"/>
      <c r="JS35" s="207"/>
      <c r="JT35" s="207"/>
      <c r="JU35" s="207"/>
      <c r="JV35" s="207"/>
      <c r="JW35" s="207"/>
      <c r="JX35" s="207"/>
      <c r="JY35" s="207"/>
      <c r="JZ35" s="207"/>
      <c r="KA35" s="207"/>
      <c r="KB35" s="207"/>
      <c r="KC35" s="207"/>
      <c r="KD35" s="207"/>
      <c r="KE35" s="207"/>
      <c r="KF35" s="207"/>
      <c r="KG35" s="207"/>
      <c r="KH35" s="207"/>
      <c r="KI35" s="207"/>
      <c r="KJ35" s="207"/>
      <c r="KK35" s="207"/>
      <c r="KL35" s="207"/>
      <c r="KM35" s="207"/>
      <c r="KN35" s="207"/>
      <c r="KO35" s="207"/>
      <c r="KP35" s="207"/>
      <c r="KQ35" s="207"/>
      <c r="KR35" s="207"/>
      <c r="KS35" s="207"/>
      <c r="KT35" s="207"/>
    </row>
    <row r="36" spans="1:306">
      <c r="A36" s="269" t="s">
        <v>2697</v>
      </c>
      <c r="B36" s="246" t="s">
        <v>173</v>
      </c>
      <c r="C36" s="246" t="s">
        <v>3028</v>
      </c>
      <c r="D36" s="269">
        <v>8</v>
      </c>
      <c r="E36" s="246" t="str">
        <f>VLOOKUP(A36,'Study Characteristics'!$A$5:$G$370,6,0)</f>
        <v>SH</v>
      </c>
      <c r="F36" s="268" t="s">
        <v>3011</v>
      </c>
      <c r="G36" s="270" t="s">
        <v>455</v>
      </c>
      <c r="H36" s="268">
        <v>35</v>
      </c>
      <c r="I36" s="270" t="s">
        <v>455</v>
      </c>
      <c r="J36" s="269"/>
      <c r="K36" s="269"/>
      <c r="L36" s="269"/>
      <c r="M36" s="268" t="s">
        <v>602</v>
      </c>
      <c r="N36" s="269">
        <v>17</v>
      </c>
      <c r="O36" s="269">
        <v>26</v>
      </c>
      <c r="P36" s="269">
        <v>50</v>
      </c>
      <c r="Q36" s="269">
        <v>92</v>
      </c>
      <c r="R36" s="269">
        <v>57</v>
      </c>
      <c r="T36" s="273" t="e">
        <f t="shared" si="0"/>
        <v>#VALUE!</v>
      </c>
      <c r="U36" s="273">
        <f t="shared" si="1"/>
        <v>0.38043478260869568</v>
      </c>
      <c r="V36" s="273">
        <f t="shared" si="2"/>
        <v>0</v>
      </c>
      <c r="W36" s="290">
        <f t="shared" si="3"/>
        <v>0.45614035087719296</v>
      </c>
      <c r="X36" s="273">
        <f t="shared" si="4"/>
        <v>0</v>
      </c>
      <c r="Y36" s="273">
        <f t="shared" si="5"/>
        <v>0.28260869565217389</v>
      </c>
      <c r="AA36" s="411"/>
      <c r="AB36" s="411">
        <f t="shared" si="6"/>
        <v>1.1593242795627691E-2</v>
      </c>
      <c r="AC36" s="411">
        <f t="shared" si="7"/>
        <v>1.7687074829931974E-2</v>
      </c>
      <c r="AD36" s="411"/>
      <c r="AE36" s="411"/>
      <c r="JR36" s="207"/>
      <c r="JS36" s="207"/>
      <c r="JT36" s="207"/>
      <c r="JU36" s="207"/>
      <c r="JV36" s="207"/>
      <c r="JW36" s="207"/>
      <c r="JX36" s="207"/>
      <c r="JY36" s="207"/>
      <c r="JZ36" s="207"/>
      <c r="KA36" s="207"/>
      <c r="KB36" s="207"/>
      <c r="KC36" s="207"/>
      <c r="KD36" s="207"/>
      <c r="KE36" s="207"/>
      <c r="KF36" s="207"/>
      <c r="KG36" s="207"/>
      <c r="KH36" s="207"/>
      <c r="KI36" s="207"/>
      <c r="KJ36" s="207"/>
      <c r="KK36" s="207"/>
      <c r="KL36" s="207"/>
      <c r="KM36" s="207"/>
      <c r="KN36" s="207"/>
      <c r="KO36" s="207"/>
      <c r="KP36" s="207"/>
      <c r="KQ36" s="207"/>
      <c r="KR36" s="207"/>
      <c r="KS36" s="207"/>
      <c r="KT36" s="207"/>
    </row>
    <row r="37" spans="1:306">
      <c r="A37" s="252" t="s">
        <v>1590</v>
      </c>
      <c r="B37" s="246" t="s">
        <v>173</v>
      </c>
      <c r="C37" s="246" t="s">
        <v>3028</v>
      </c>
      <c r="D37" s="269">
        <v>8</v>
      </c>
      <c r="E37" s="246" t="str">
        <f>VLOOKUP(A37,'Study Characteristics'!$A$5:$G$370,6,0)</f>
        <v>SH</v>
      </c>
      <c r="F37" s="268" t="s">
        <v>3011</v>
      </c>
      <c r="G37" s="270" t="s">
        <v>455</v>
      </c>
      <c r="H37" s="270">
        <v>65</v>
      </c>
      <c r="I37" s="270" t="s">
        <v>455</v>
      </c>
      <c r="J37" s="269"/>
      <c r="K37" s="269"/>
      <c r="L37" s="269"/>
      <c r="M37" s="268" t="s">
        <v>602</v>
      </c>
      <c r="N37" s="269">
        <v>17</v>
      </c>
      <c r="O37" s="269">
        <v>96</v>
      </c>
      <c r="P37" s="269">
        <v>50</v>
      </c>
      <c r="Q37" s="270">
        <v>376</v>
      </c>
      <c r="R37" s="268">
        <v>311</v>
      </c>
      <c r="T37" s="273" t="e">
        <f t="shared" ref="T37:T68" si="9">G37/Q37</f>
        <v>#VALUE!</v>
      </c>
      <c r="U37" s="273">
        <f t="shared" ref="U37:U68" si="10">H37/Q37</f>
        <v>0.17287234042553193</v>
      </c>
      <c r="V37" s="273">
        <f t="shared" ref="V37:V68" si="11">K37/R37</f>
        <v>0</v>
      </c>
      <c r="W37" s="290">
        <f t="shared" ref="W37:W68" si="12">O37/R37</f>
        <v>0.3086816720257235</v>
      </c>
      <c r="X37" s="273">
        <f t="shared" ref="X37:X68" si="13">K37/Q37</f>
        <v>0</v>
      </c>
      <c r="Y37" s="273">
        <f t="shared" ref="Y37:Y68" si="14">O37/Q37</f>
        <v>0.25531914893617019</v>
      </c>
      <c r="AA37" s="411"/>
      <c r="AB37" s="411">
        <f t="shared" si="6"/>
        <v>2.1530308049022857E-2</v>
      </c>
      <c r="AC37" s="411">
        <f t="shared" si="7"/>
        <v>6.5306122448979598E-2</v>
      </c>
      <c r="AD37" s="411"/>
      <c r="AE37" s="411"/>
      <c r="JR37" s="207"/>
      <c r="JS37" s="207"/>
      <c r="JT37" s="207"/>
      <c r="JU37" s="207"/>
      <c r="JV37" s="207"/>
      <c r="JW37" s="207"/>
      <c r="JX37" s="207"/>
      <c r="JY37" s="207"/>
      <c r="JZ37" s="207"/>
      <c r="KA37" s="207"/>
      <c r="KB37" s="207"/>
      <c r="KC37" s="207"/>
      <c r="KD37" s="207"/>
      <c r="KE37" s="207"/>
      <c r="KF37" s="207"/>
      <c r="KG37" s="207"/>
      <c r="KH37" s="207"/>
      <c r="KI37" s="207"/>
      <c r="KJ37" s="207"/>
      <c r="KK37" s="207"/>
      <c r="KL37" s="207"/>
      <c r="KM37" s="207"/>
      <c r="KN37" s="207"/>
      <c r="KO37" s="207"/>
      <c r="KP37" s="207"/>
      <c r="KQ37" s="207"/>
      <c r="KR37" s="207"/>
      <c r="KS37" s="207"/>
      <c r="KT37" s="207"/>
    </row>
    <row r="38" spans="1:306" hidden="1">
      <c r="A38" s="267" t="s">
        <v>1596</v>
      </c>
      <c r="B38" s="246" t="s">
        <v>173</v>
      </c>
      <c r="C38" s="246" t="s">
        <v>3028</v>
      </c>
      <c r="D38" s="267">
        <v>3</v>
      </c>
      <c r="E38" s="246" t="str">
        <f>VLOOKUP(A38,'Study Characteristics'!$A$5:$G$370,6,0)</f>
        <v>SH</v>
      </c>
      <c r="F38" s="270" t="s">
        <v>3011</v>
      </c>
      <c r="G38" s="270" t="s">
        <v>455</v>
      </c>
      <c r="H38" s="270">
        <v>8</v>
      </c>
      <c r="I38" s="270" t="s">
        <v>455</v>
      </c>
      <c r="J38" s="267"/>
      <c r="K38" s="267"/>
      <c r="L38" s="267"/>
      <c r="M38" s="270" t="s">
        <v>455</v>
      </c>
      <c r="N38" s="267"/>
      <c r="O38" s="267"/>
      <c r="P38" s="267"/>
      <c r="Q38" s="270">
        <v>31</v>
      </c>
      <c r="R38" s="270">
        <v>23</v>
      </c>
      <c r="T38" s="273" t="e">
        <f t="shared" si="9"/>
        <v>#VALUE!</v>
      </c>
      <c r="U38" s="273">
        <f t="shared" si="10"/>
        <v>0.25806451612903225</v>
      </c>
      <c r="V38" s="273">
        <f t="shared" si="11"/>
        <v>0</v>
      </c>
      <c r="W38" s="273">
        <f t="shared" si="12"/>
        <v>0</v>
      </c>
      <c r="X38" s="273">
        <f t="shared" si="13"/>
        <v>0</v>
      </c>
      <c r="Y38" s="273">
        <f t="shared" si="14"/>
        <v>0</v>
      </c>
      <c r="AA38" s="411"/>
      <c r="AB38" s="411">
        <f t="shared" si="6"/>
        <v>2.6498840675720438E-3</v>
      </c>
      <c r="AC38" s="411">
        <f t="shared" si="7"/>
        <v>0</v>
      </c>
      <c r="AD38" s="411"/>
      <c r="AE38" s="411"/>
      <c r="JR38" s="207"/>
      <c r="JS38" s="207"/>
      <c r="JT38" s="207"/>
      <c r="JU38" s="207"/>
      <c r="JV38" s="207"/>
      <c r="JW38" s="207"/>
      <c r="JX38" s="207"/>
      <c r="JY38" s="207"/>
      <c r="JZ38" s="207"/>
      <c r="KA38" s="207"/>
      <c r="KB38" s="207"/>
      <c r="KC38" s="207"/>
      <c r="KD38" s="207"/>
      <c r="KE38" s="207"/>
      <c r="KF38" s="207"/>
      <c r="KG38" s="207"/>
      <c r="KH38" s="207"/>
      <c r="KI38" s="207"/>
      <c r="KJ38" s="207"/>
      <c r="KK38" s="207"/>
      <c r="KL38" s="207"/>
      <c r="KM38" s="207"/>
      <c r="KN38" s="207"/>
      <c r="KO38" s="207"/>
      <c r="KP38" s="207"/>
      <c r="KQ38" s="207"/>
      <c r="KR38" s="207"/>
      <c r="KS38" s="207"/>
      <c r="KT38" s="207"/>
    </row>
    <row r="39" spans="1:306" s="222" customFormat="1" hidden="1">
      <c r="A39" s="267" t="s">
        <v>3414</v>
      </c>
      <c r="B39" s="246" t="s">
        <v>173</v>
      </c>
      <c r="C39" s="246" t="s">
        <v>3028</v>
      </c>
      <c r="D39" s="267">
        <v>6</v>
      </c>
      <c r="E39" s="246" t="e">
        <f>VLOOKUP(A39,'Study Characteristics'!$A$5:$G$370,6,0)</f>
        <v>#N/A</v>
      </c>
      <c r="F39" s="270" t="s">
        <v>3011</v>
      </c>
      <c r="G39" s="270">
        <v>0</v>
      </c>
      <c r="H39" s="270">
        <v>13</v>
      </c>
      <c r="I39" s="270" t="s">
        <v>455</v>
      </c>
      <c r="J39" s="267"/>
      <c r="K39" s="267"/>
      <c r="L39" s="267"/>
      <c r="M39" s="270" t="s">
        <v>455</v>
      </c>
      <c r="N39" s="267"/>
      <c r="O39" s="267"/>
      <c r="P39" s="267"/>
      <c r="Q39" s="270">
        <v>28</v>
      </c>
      <c r="R39" s="270">
        <v>15</v>
      </c>
      <c r="S39"/>
      <c r="T39" s="273">
        <f t="shared" si="9"/>
        <v>0</v>
      </c>
      <c r="U39" s="273">
        <f t="shared" si="10"/>
        <v>0.4642857142857143</v>
      </c>
      <c r="V39" s="273">
        <f t="shared" si="11"/>
        <v>0</v>
      </c>
      <c r="W39" s="273">
        <f t="shared" si="12"/>
        <v>0</v>
      </c>
      <c r="X39" s="273">
        <f t="shared" si="13"/>
        <v>0</v>
      </c>
      <c r="Y39" s="273">
        <f t="shared" si="14"/>
        <v>0</v>
      </c>
      <c r="Z39"/>
      <c r="AA39" s="411">
        <f t="shared" si="8"/>
        <v>0</v>
      </c>
      <c r="AB39" s="411">
        <f t="shared" si="6"/>
        <v>4.3060616098045713E-3</v>
      </c>
      <c r="AC39" s="411">
        <f t="shared" si="7"/>
        <v>0</v>
      </c>
      <c r="AD39" s="411"/>
      <c r="AE39" s="41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row>
    <row r="40" spans="1:306">
      <c r="A40" s="267" t="s">
        <v>1559</v>
      </c>
      <c r="B40" s="246" t="s">
        <v>173</v>
      </c>
      <c r="C40" s="246" t="s">
        <v>3028</v>
      </c>
      <c r="D40" s="269">
        <v>6</v>
      </c>
      <c r="E40" s="246" t="str">
        <f>VLOOKUP(A40,'Study Characteristics'!$A$5:$G$370,6,0)</f>
        <v>SH</v>
      </c>
      <c r="F40" s="268" t="s">
        <v>3011</v>
      </c>
      <c r="G40" s="270" t="s">
        <v>455</v>
      </c>
      <c r="H40" s="268">
        <v>66</v>
      </c>
      <c r="I40" s="268" t="s">
        <v>602</v>
      </c>
      <c r="J40" s="269">
        <v>21</v>
      </c>
      <c r="K40" s="269">
        <v>44</v>
      </c>
      <c r="L40" s="269">
        <v>7</v>
      </c>
      <c r="M40" s="268" t="s">
        <v>602</v>
      </c>
      <c r="N40" s="269">
        <v>21</v>
      </c>
      <c r="O40" s="269">
        <v>91</v>
      </c>
      <c r="P40" s="269">
        <v>50</v>
      </c>
      <c r="Q40" s="268">
        <v>336</v>
      </c>
      <c r="R40" s="268">
        <v>270</v>
      </c>
      <c r="T40" s="273" t="e">
        <f t="shared" si="9"/>
        <v>#VALUE!</v>
      </c>
      <c r="U40" s="273">
        <f t="shared" si="10"/>
        <v>0.19642857142857142</v>
      </c>
      <c r="V40" s="287">
        <f t="shared" si="11"/>
        <v>0.16296296296296298</v>
      </c>
      <c r="W40" s="287">
        <f t="shared" si="12"/>
        <v>0.33703703703703702</v>
      </c>
      <c r="X40" s="287">
        <f t="shared" si="13"/>
        <v>0.13095238095238096</v>
      </c>
      <c r="Y40" s="287">
        <f t="shared" si="14"/>
        <v>0.27083333333333331</v>
      </c>
      <c r="AA40" s="411"/>
      <c r="AB40" s="411">
        <f t="shared" si="6"/>
        <v>2.186154355746936E-2</v>
      </c>
      <c r="AC40" s="411">
        <f t="shared" si="7"/>
        <v>6.1904761904761907E-2</v>
      </c>
      <c r="AD40" s="411">
        <f>(R40*V40/W40)/SUM($R$27,$R$29,$R$40)</f>
        <v>0.32801369484786569</v>
      </c>
      <c r="AE40" s="411">
        <f>V40/W40</f>
        <v>0.48351648351648358</v>
      </c>
      <c r="JR40" s="207"/>
      <c r="JS40" s="207"/>
      <c r="JT40" s="207"/>
      <c r="JU40" s="207"/>
      <c r="JV40" s="207"/>
      <c r="JW40" s="207"/>
      <c r="JX40" s="207"/>
      <c r="JY40" s="207"/>
      <c r="JZ40" s="207"/>
      <c r="KA40" s="207"/>
      <c r="KB40" s="207"/>
      <c r="KC40" s="207"/>
      <c r="KD40" s="207"/>
      <c r="KE40" s="207"/>
      <c r="KF40" s="207"/>
      <c r="KG40" s="207"/>
      <c r="KH40" s="207"/>
      <c r="KI40" s="207"/>
      <c r="KJ40" s="207"/>
      <c r="KK40" s="207"/>
      <c r="KL40" s="207"/>
      <c r="KM40" s="207"/>
      <c r="KN40" s="207"/>
      <c r="KO40" s="207"/>
      <c r="KP40" s="207"/>
      <c r="KQ40" s="207"/>
      <c r="KR40" s="207"/>
      <c r="KS40" s="207"/>
      <c r="KT40" s="207"/>
    </row>
    <row r="41" spans="1:306" ht="15.75">
      <c r="A41" s="220" t="s">
        <v>1552</v>
      </c>
      <c r="B41" s="246" t="s">
        <v>3028</v>
      </c>
      <c r="C41" s="246" t="s">
        <v>173</v>
      </c>
      <c r="D41" s="270" t="s">
        <v>455</v>
      </c>
      <c r="E41" s="246" t="e">
        <f>VLOOKUP(A41,'Study Characteristics'!$A$5:$G$370,6,0)</f>
        <v>#N/A</v>
      </c>
      <c r="F41" s="93" t="s">
        <v>3011</v>
      </c>
      <c r="G41" s="212" t="s">
        <v>455</v>
      </c>
      <c r="H41" s="210">
        <v>30</v>
      </c>
      <c r="I41" s="210" t="s">
        <v>237</v>
      </c>
      <c r="J41" s="210">
        <v>10</v>
      </c>
      <c r="K41" s="210">
        <v>36</v>
      </c>
      <c r="L41" s="210">
        <v>10</v>
      </c>
      <c r="M41" s="210" t="s">
        <v>237</v>
      </c>
      <c r="N41" s="210">
        <v>10</v>
      </c>
      <c r="O41" s="210">
        <v>56</v>
      </c>
      <c r="P41" s="210">
        <v>50</v>
      </c>
      <c r="Q41" s="210">
        <v>135</v>
      </c>
      <c r="R41" s="210">
        <v>105</v>
      </c>
      <c r="T41" s="273" t="e">
        <f t="shared" si="9"/>
        <v>#VALUE!</v>
      </c>
      <c r="U41" s="273">
        <f t="shared" si="10"/>
        <v>0.22222222222222221</v>
      </c>
      <c r="V41" s="287">
        <f t="shared" si="11"/>
        <v>0.34285714285714286</v>
      </c>
      <c r="W41" s="287">
        <f t="shared" si="12"/>
        <v>0.53333333333333333</v>
      </c>
      <c r="X41" s="287">
        <f t="shared" si="13"/>
        <v>0.26666666666666666</v>
      </c>
      <c r="Y41" s="287">
        <f t="shared" si="14"/>
        <v>0.4148148148148148</v>
      </c>
      <c r="AA41" s="411"/>
      <c r="AB41" s="411">
        <f t="shared" ref="AB41:AB70" si="15">(Q41*U41)/SUM($Q$41:$Q$107)</f>
        <v>5.7714505579068874E-3</v>
      </c>
      <c r="AC41" s="411">
        <f>R41*W41/SUM($R$41,$R$42,$R$43,$R$44,$R$45,$R$46,$R$49,$R$50,$R$51,$R$52,$R$60,$R$62,$R$63,$R$66,$R$67,$R$69,$R$72,$R$75,$R$76,$R$77,$R$78,$R$79,$R$80,$R$81,$R$83,$R$84,$R$86,$R$87,$R$88,$R$89,$R$94,$R$95,$R$98,$R$99,$R$100,$R$101,$R$103,$R$105,$R$106,$R$107)</f>
        <v>2.1252371916508538E-2</v>
      </c>
      <c r="AD41" s="411">
        <f>(R41*V41/W41)/SUM(R$41,R$43,R$44,R$51,R$75,R$77,R$107)</f>
        <v>7.567264573991031E-2</v>
      </c>
      <c r="AE41" s="411">
        <f>V41/W41</f>
        <v>0.6428571428571429</v>
      </c>
      <c r="JR41" s="207"/>
      <c r="JS41" s="207"/>
      <c r="JT41" s="207"/>
      <c r="JU41" s="207"/>
      <c r="JV41" s="207"/>
      <c r="JW41" s="207"/>
      <c r="JX41" s="207"/>
      <c r="JY41" s="207"/>
      <c r="JZ41" s="207"/>
      <c r="KA41" s="207"/>
      <c r="KB41" s="207"/>
      <c r="KC41" s="207"/>
      <c r="KD41" s="207"/>
      <c r="KE41" s="207"/>
      <c r="KF41" s="207"/>
      <c r="KG41" s="207"/>
      <c r="KH41" s="207"/>
      <c r="KI41" s="207"/>
      <c r="KJ41" s="207"/>
      <c r="KK41" s="207"/>
      <c r="KL41" s="207"/>
      <c r="KM41" s="207"/>
      <c r="KN41" s="207"/>
      <c r="KO41" s="207"/>
      <c r="KP41" s="207"/>
      <c r="KQ41" s="207"/>
      <c r="KR41" s="207"/>
      <c r="KS41" s="207"/>
      <c r="KT41" s="207"/>
    </row>
    <row r="42" spans="1:306">
      <c r="A42" s="267" t="s">
        <v>320</v>
      </c>
      <c r="B42" s="246" t="s">
        <v>3028</v>
      </c>
      <c r="C42" s="246" t="s">
        <v>173</v>
      </c>
      <c r="D42" s="267">
        <v>8</v>
      </c>
      <c r="E42" s="246" t="str">
        <f>VLOOKUP(A42,'Study Characteristics'!$A$5:$G$370,6,0)</f>
        <v>GH</v>
      </c>
      <c r="F42" s="270" t="s">
        <v>3011</v>
      </c>
      <c r="G42" s="270">
        <v>29</v>
      </c>
      <c r="H42" s="270">
        <v>52</v>
      </c>
      <c r="I42" s="270" t="s">
        <v>455</v>
      </c>
      <c r="J42" s="269"/>
      <c r="K42" s="269"/>
      <c r="L42" s="269"/>
      <c r="M42" s="267" t="s">
        <v>602</v>
      </c>
      <c r="N42" s="267">
        <v>21</v>
      </c>
      <c r="O42" s="267">
        <v>27</v>
      </c>
      <c r="P42" s="267">
        <v>50</v>
      </c>
      <c r="Q42" s="270">
        <v>128</v>
      </c>
      <c r="R42" s="270">
        <v>76</v>
      </c>
      <c r="T42" s="273">
        <f t="shared" si="9"/>
        <v>0.2265625</v>
      </c>
      <c r="U42" s="273">
        <f t="shared" si="10"/>
        <v>0.40625</v>
      </c>
      <c r="V42" s="273">
        <f t="shared" si="11"/>
        <v>0</v>
      </c>
      <c r="W42" s="290">
        <f t="shared" si="12"/>
        <v>0.35526315789473684</v>
      </c>
      <c r="X42" s="273">
        <f t="shared" si="13"/>
        <v>0</v>
      </c>
      <c r="Y42" s="273">
        <f t="shared" si="14"/>
        <v>0.2109375</v>
      </c>
      <c r="AA42" s="411">
        <f>Q42*T42/SUM($Q$42,$Q$45:$Q$48,$Q$50:$Q$51,$Q$55:$Q$60,$Q$62:$Q$64,$Q$70,$Q$72,$Q$74:$Q$75,$Q$77:$Q$80,$Q$83,$Q$85,$Q$87:$Q$89,$Q$91,$Q$97:$Q$103,$Q$104:$Q$107)</f>
        <v>9.6249585131098579E-3</v>
      </c>
      <c r="AB42" s="411">
        <f t="shared" si="15"/>
        <v>1.0003847633705272E-2</v>
      </c>
      <c r="AC42" s="411">
        <f t="shared" ref="AC42:AC105" si="16">R42*W42/SUM($R$41,$R$42,$R$43,$R$44,$R$45,$R$46,$R$49,$R$50,$R$51,$R$52,$R$60,$R$62,$R$63,$R$66,$R$67,$R$69,$R$72,$R$75,$R$76,$R$77,$R$78,$R$79,$R$80,$R$81,$R$83,$R$84,$R$86,$R$87,$R$88,$R$89,$R$94,$R$95,$R$98,$R$99,$R$100,$R$101,$R$103,$R$105,$R$106,$R$107)</f>
        <v>1.0246679316888045E-2</v>
      </c>
      <c r="AD42" s="411"/>
      <c r="AE42" s="411"/>
      <c r="JR42" s="207"/>
      <c r="JS42" s="207"/>
      <c r="JT42" s="207"/>
      <c r="JU42" s="207"/>
      <c r="JV42" s="207"/>
      <c r="JW42" s="207"/>
      <c r="JX42" s="207"/>
      <c r="JY42" s="207"/>
      <c r="JZ42" s="207"/>
      <c r="KA42" s="207"/>
      <c r="KB42" s="207"/>
      <c r="KC42" s="207"/>
      <c r="KD42" s="207"/>
      <c r="KE42" s="207"/>
      <c r="KF42" s="207"/>
      <c r="KG42" s="207"/>
      <c r="KH42" s="207"/>
      <c r="KI42" s="207"/>
      <c r="KJ42" s="207"/>
      <c r="KK42" s="207"/>
      <c r="KL42" s="207"/>
      <c r="KM42" s="207"/>
      <c r="KN42" s="207"/>
      <c r="KO42" s="207"/>
      <c r="KP42" s="207"/>
      <c r="KQ42" s="207"/>
      <c r="KR42" s="207"/>
      <c r="KS42" s="207"/>
      <c r="KT42" s="207"/>
    </row>
    <row r="43" spans="1:306">
      <c r="A43" s="267" t="s">
        <v>774</v>
      </c>
      <c r="B43" s="246" t="s">
        <v>3028</v>
      </c>
      <c r="C43" s="246" t="s">
        <v>173</v>
      </c>
      <c r="D43" s="267">
        <v>6</v>
      </c>
      <c r="E43" s="246" t="str">
        <f>VLOOKUP(A43,'Study Characteristics'!$A$5:$G$370,6,0)</f>
        <v>BR</v>
      </c>
      <c r="F43" s="270" t="s">
        <v>3011</v>
      </c>
      <c r="G43" s="267" t="s">
        <v>455</v>
      </c>
      <c r="H43" s="267">
        <v>3</v>
      </c>
      <c r="I43" s="267" t="s">
        <v>602</v>
      </c>
      <c r="J43" s="267">
        <v>17</v>
      </c>
      <c r="K43" s="267">
        <v>49</v>
      </c>
      <c r="L43" s="267">
        <v>7</v>
      </c>
      <c r="M43" s="267" t="s">
        <v>602</v>
      </c>
      <c r="N43" s="267">
        <v>17</v>
      </c>
      <c r="O43" s="267">
        <v>87</v>
      </c>
      <c r="P43" s="267">
        <v>50</v>
      </c>
      <c r="Q43" s="267">
        <v>225</v>
      </c>
      <c r="R43" s="267">
        <v>222</v>
      </c>
      <c r="T43" s="273" t="e">
        <f t="shared" si="9"/>
        <v>#VALUE!</v>
      </c>
      <c r="U43" s="273">
        <f t="shared" si="10"/>
        <v>1.3333333333333334E-2</v>
      </c>
      <c r="V43" s="287">
        <f t="shared" si="11"/>
        <v>0.22072072072072071</v>
      </c>
      <c r="W43" s="287">
        <f t="shared" si="12"/>
        <v>0.39189189189189189</v>
      </c>
      <c r="X43" s="287">
        <f t="shared" si="13"/>
        <v>0.21777777777777776</v>
      </c>
      <c r="Y43" s="287">
        <f t="shared" si="14"/>
        <v>0.38666666666666666</v>
      </c>
      <c r="AA43" s="411"/>
      <c r="AB43" s="411">
        <f t="shared" si="15"/>
        <v>5.7714505579068874E-4</v>
      </c>
      <c r="AC43" s="411">
        <f t="shared" si="16"/>
        <v>3.3017077798861483E-2</v>
      </c>
      <c r="AD43" s="411">
        <f>(R43*V43/W43)/SUM(R$41,R$43,R$44,R$51,R$75,R$77,R$107)</f>
        <v>0.14017318694912634</v>
      </c>
      <c r="AE43" s="411">
        <f>V43/W43</f>
        <v>0.56321839080459768</v>
      </c>
      <c r="IO43" s="207"/>
      <c r="IP43" s="207"/>
      <c r="IQ43" s="207"/>
      <c r="IR43" s="207"/>
      <c r="IS43" s="207"/>
      <c r="IT43" s="207"/>
      <c r="IU43" s="207"/>
      <c r="IV43" s="207"/>
      <c r="IW43" s="207"/>
      <c r="IX43" s="207"/>
      <c r="IY43" s="207"/>
      <c r="IZ43" s="207"/>
      <c r="JA43" s="207"/>
      <c r="JB43" s="207"/>
      <c r="JC43" s="207"/>
      <c r="JD43" s="207"/>
      <c r="JE43" s="207"/>
      <c r="JF43" s="207"/>
      <c r="JG43" s="207"/>
      <c r="JH43" s="207"/>
      <c r="JI43" s="207"/>
      <c r="JJ43" s="207"/>
      <c r="JK43" s="207"/>
      <c r="JL43" s="207"/>
      <c r="JM43" s="207"/>
      <c r="JN43" s="207"/>
      <c r="JO43" s="207"/>
      <c r="JP43" s="207"/>
      <c r="JQ43" s="207"/>
      <c r="JR43" s="207"/>
      <c r="JS43" s="207"/>
      <c r="JT43" s="207"/>
      <c r="JU43" s="207"/>
      <c r="JV43" s="207"/>
      <c r="JW43" s="207"/>
      <c r="JX43" s="207"/>
      <c r="JY43" s="207"/>
      <c r="JZ43" s="207"/>
      <c r="KA43" s="207"/>
      <c r="KB43" s="207"/>
      <c r="KC43" s="207"/>
      <c r="KD43" s="207"/>
      <c r="KE43" s="207"/>
      <c r="KF43" s="207"/>
      <c r="KG43" s="207"/>
      <c r="KH43" s="207"/>
      <c r="KI43" s="207"/>
      <c r="KJ43" s="207"/>
      <c r="KK43" s="207"/>
      <c r="KL43" s="207"/>
      <c r="KM43" s="207"/>
      <c r="KN43" s="207"/>
      <c r="KO43" s="207"/>
      <c r="KP43" s="207"/>
      <c r="KQ43" s="207"/>
      <c r="KR43" s="207"/>
      <c r="KS43" s="207"/>
      <c r="KT43" s="207"/>
    </row>
    <row r="44" spans="1:306">
      <c r="A44" s="267" t="s">
        <v>1493</v>
      </c>
      <c r="B44" s="246" t="s">
        <v>3028</v>
      </c>
      <c r="C44" s="246" t="s">
        <v>173</v>
      </c>
      <c r="D44" s="269">
        <v>12</v>
      </c>
      <c r="E44" s="246" t="str">
        <f>VLOOKUP(A44,'Study Characteristics'!$A$5:$G$370,6,0)</f>
        <v>SH</v>
      </c>
      <c r="F44" s="268" t="s">
        <v>3011</v>
      </c>
      <c r="G44" s="270" t="s">
        <v>455</v>
      </c>
      <c r="H44" s="268">
        <v>26</v>
      </c>
      <c r="I44" s="268" t="s">
        <v>237</v>
      </c>
      <c r="J44" s="269">
        <v>10</v>
      </c>
      <c r="K44" s="269">
        <v>39</v>
      </c>
      <c r="L44" s="269">
        <v>10</v>
      </c>
      <c r="M44" s="269" t="s">
        <v>237</v>
      </c>
      <c r="N44" s="269">
        <v>10</v>
      </c>
      <c r="O44" s="269">
        <v>51</v>
      </c>
      <c r="P44" s="269">
        <v>50</v>
      </c>
      <c r="Q44" s="268">
        <v>135</v>
      </c>
      <c r="R44" s="268">
        <v>109</v>
      </c>
      <c r="S44" s="207"/>
      <c r="T44" s="273" t="e">
        <f t="shared" si="9"/>
        <v>#VALUE!</v>
      </c>
      <c r="U44" s="273">
        <f t="shared" si="10"/>
        <v>0.19259259259259259</v>
      </c>
      <c r="V44" s="287">
        <f t="shared" si="11"/>
        <v>0.3577981651376147</v>
      </c>
      <c r="W44" s="287">
        <f t="shared" si="12"/>
        <v>0.46788990825688076</v>
      </c>
      <c r="X44" s="287">
        <f t="shared" si="13"/>
        <v>0.28888888888888886</v>
      </c>
      <c r="Y44" s="287">
        <f t="shared" si="14"/>
        <v>0.37777777777777777</v>
      </c>
      <c r="Z44" s="207"/>
      <c r="AA44" s="411"/>
      <c r="AB44" s="411">
        <f t="shared" si="15"/>
        <v>5.001923816852636E-3</v>
      </c>
      <c r="AC44" s="411">
        <f t="shared" si="16"/>
        <v>1.935483870967742E-2</v>
      </c>
      <c r="AD44" s="411">
        <f>(R44*V44/W44)/SUM(R$41,R$43,R$44,R$51,R$75,R$77,R$107)</f>
        <v>9.3445001318913201E-2</v>
      </c>
      <c r="AE44" s="411">
        <f>V44/W44</f>
        <v>0.76470588235294112</v>
      </c>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row>
    <row r="45" spans="1:306">
      <c r="A45" s="267" t="s">
        <v>2692</v>
      </c>
      <c r="B45" s="260" t="s">
        <v>3028</v>
      </c>
      <c r="C45" s="260" t="s">
        <v>173</v>
      </c>
      <c r="D45" s="269">
        <v>6</v>
      </c>
      <c r="E45" s="246" t="str">
        <f>VLOOKUP(A45,'Study Characteristics'!$A$5:$G$370,6,0)</f>
        <v>SH</v>
      </c>
      <c r="F45" s="268" t="s">
        <v>3011</v>
      </c>
      <c r="G45" s="269">
        <v>0</v>
      </c>
      <c r="H45" s="269">
        <v>12</v>
      </c>
      <c r="I45" s="267" t="s">
        <v>455</v>
      </c>
      <c r="J45" s="269"/>
      <c r="K45" s="269"/>
      <c r="L45" s="269"/>
      <c r="M45" s="269" t="s">
        <v>602</v>
      </c>
      <c r="N45" s="269">
        <v>17</v>
      </c>
      <c r="O45" s="269">
        <v>13</v>
      </c>
      <c r="P45" s="269">
        <v>50</v>
      </c>
      <c r="Q45" s="269">
        <v>50</v>
      </c>
      <c r="R45" s="269">
        <v>38</v>
      </c>
      <c r="T45" s="273">
        <f t="shared" si="9"/>
        <v>0</v>
      </c>
      <c r="U45" s="273">
        <f t="shared" si="10"/>
        <v>0.24</v>
      </c>
      <c r="V45" s="273">
        <f t="shared" si="11"/>
        <v>0</v>
      </c>
      <c r="W45" s="290">
        <f t="shared" si="12"/>
        <v>0.34210526315789475</v>
      </c>
      <c r="X45" s="273">
        <f t="shared" si="13"/>
        <v>0</v>
      </c>
      <c r="Y45" s="273">
        <f t="shared" si="14"/>
        <v>0.26</v>
      </c>
      <c r="AA45" s="411">
        <f>Q45*T45/SUM($Q$42,$Q$45:$Q$48,$Q$50:$Q$51,$Q$55:$Q$60,$Q$62:$Q$64,$Q$70,$Q$72,$Q$74:$Q$75,$Q$77:$Q$80,$Q$83,$Q$85,$Q$87:$Q$89,$Q$91,$Q$97:$Q$103,$Q$104:$Q$107)</f>
        <v>0</v>
      </c>
      <c r="AB45" s="411">
        <f t="shared" si="15"/>
        <v>2.3085802231627549E-3</v>
      </c>
      <c r="AC45" s="411">
        <f t="shared" si="16"/>
        <v>4.9335863377609106E-3</v>
      </c>
      <c r="AD45" s="411"/>
      <c r="AE45" s="411"/>
      <c r="JR45" s="207"/>
      <c r="JS45" s="207"/>
      <c r="JT45" s="207"/>
      <c r="JU45" s="207"/>
      <c r="JV45" s="207"/>
      <c r="JW45" s="207"/>
      <c r="JX45" s="207"/>
      <c r="JY45" s="207"/>
      <c r="JZ45" s="207"/>
      <c r="KA45" s="207"/>
      <c r="KB45" s="207"/>
      <c r="KC45" s="207"/>
      <c r="KD45" s="207"/>
      <c r="KE45" s="207"/>
      <c r="KF45" s="207"/>
      <c r="KG45" s="207"/>
      <c r="KH45" s="207"/>
      <c r="KI45" s="207"/>
      <c r="KJ45" s="207"/>
      <c r="KK45" s="207"/>
      <c r="KL45" s="207"/>
      <c r="KM45" s="207"/>
      <c r="KN45" s="207"/>
      <c r="KO45" s="207"/>
      <c r="KP45" s="207"/>
      <c r="KQ45" s="207"/>
      <c r="KR45" s="207"/>
      <c r="KS45" s="207"/>
      <c r="KT45" s="207"/>
    </row>
    <row r="46" spans="1:306">
      <c r="A46" s="267" t="s">
        <v>760</v>
      </c>
      <c r="B46" s="246" t="s">
        <v>3028</v>
      </c>
      <c r="C46" s="246" t="s">
        <v>173</v>
      </c>
      <c r="D46" s="269">
        <v>8</v>
      </c>
      <c r="E46" s="246" t="str">
        <f>VLOOKUP(A46,'Study Characteristics'!$A$5:$G$370,6,0)</f>
        <v>SH</v>
      </c>
      <c r="F46" s="268" t="s">
        <v>3011</v>
      </c>
      <c r="G46" s="270">
        <v>3</v>
      </c>
      <c r="H46" s="412">
        <v>3</v>
      </c>
      <c r="I46" s="270" t="s">
        <v>455</v>
      </c>
      <c r="J46" s="269"/>
      <c r="K46" s="269"/>
      <c r="L46" s="269"/>
      <c r="M46" s="269" t="s">
        <v>237</v>
      </c>
      <c r="N46" s="269">
        <v>10</v>
      </c>
      <c r="O46" s="269">
        <v>54</v>
      </c>
      <c r="P46" s="269">
        <v>50</v>
      </c>
      <c r="Q46" s="269">
        <v>119</v>
      </c>
      <c r="R46" s="270">
        <f>Q46-3</f>
        <v>116</v>
      </c>
      <c r="T46" s="273">
        <f t="shared" si="9"/>
        <v>2.5210084033613446E-2</v>
      </c>
      <c r="U46" s="273">
        <f t="shared" si="10"/>
        <v>2.5210084033613446E-2</v>
      </c>
      <c r="V46" s="273">
        <f t="shared" si="11"/>
        <v>0</v>
      </c>
      <c r="W46" s="290">
        <f t="shared" si="12"/>
        <v>0.46551724137931033</v>
      </c>
      <c r="X46" s="273">
        <f t="shared" si="13"/>
        <v>0</v>
      </c>
      <c r="Y46" s="273">
        <f t="shared" si="14"/>
        <v>0.45378151260504201</v>
      </c>
      <c r="AA46" s="411">
        <f>Q46*T46/SUM($Q$42,$Q$45:$Q$48,$Q$50:$Q$51,$Q$55:$Q$60,$Q$62:$Q$64,$Q$70,$Q$72,$Q$74:$Q$75,$Q$77:$Q$80,$Q$83,$Q$85,$Q$87:$Q$89,$Q$91,$Q$97:$Q$103,$Q$104:$Q$107)</f>
        <v>9.9568536342515765E-4</v>
      </c>
      <c r="AB46" s="411">
        <f t="shared" si="15"/>
        <v>5.7714505579068874E-4</v>
      </c>
      <c r="AC46" s="411">
        <f t="shared" si="16"/>
        <v>2.049335863377609E-2</v>
      </c>
      <c r="AD46" s="411"/>
      <c r="AE46" s="411"/>
      <c r="JR46" s="207"/>
      <c r="JS46" s="207"/>
      <c r="JT46" s="207"/>
      <c r="JU46" s="207"/>
      <c r="JV46" s="207"/>
      <c r="JW46" s="207"/>
      <c r="JX46" s="207"/>
      <c r="JY46" s="207"/>
      <c r="JZ46" s="207"/>
      <c r="KA46" s="207"/>
      <c r="KB46" s="207"/>
      <c r="KC46" s="207"/>
      <c r="KD46" s="207"/>
      <c r="KE46" s="207"/>
      <c r="KF46" s="207"/>
      <c r="KG46" s="207"/>
      <c r="KH46" s="207"/>
      <c r="KI46" s="207"/>
      <c r="KJ46" s="207"/>
      <c r="KK46" s="207"/>
      <c r="KL46" s="207"/>
      <c r="KM46" s="207"/>
      <c r="KN46" s="207"/>
      <c r="KO46" s="207"/>
      <c r="KP46" s="207"/>
      <c r="KQ46" s="207"/>
      <c r="KR46" s="207"/>
      <c r="KS46" s="207"/>
      <c r="KT46" s="207"/>
    </row>
    <row r="47" spans="1:306" hidden="1">
      <c r="A47" s="284" t="s">
        <v>321</v>
      </c>
      <c r="B47" s="246" t="s">
        <v>3028</v>
      </c>
      <c r="C47" s="246" t="s">
        <v>173</v>
      </c>
      <c r="D47" s="267">
        <v>6</v>
      </c>
      <c r="E47" s="246" t="str">
        <f>VLOOKUP(A47,'Study Characteristics'!$A$5:$G$370,6,0)</f>
        <v>GH</v>
      </c>
      <c r="F47" s="270" t="s">
        <v>3011</v>
      </c>
      <c r="G47" s="267">
        <v>1</v>
      </c>
      <c r="H47" s="267">
        <v>13</v>
      </c>
      <c r="I47" s="270" t="s">
        <v>455</v>
      </c>
      <c r="J47" s="269"/>
      <c r="K47" s="269"/>
      <c r="L47" s="269"/>
      <c r="M47" s="270" t="s">
        <v>455</v>
      </c>
      <c r="N47" s="269"/>
      <c r="O47" s="269"/>
      <c r="P47" s="269"/>
      <c r="Q47" s="267">
        <v>29</v>
      </c>
      <c r="R47" s="267">
        <v>16</v>
      </c>
      <c r="T47" s="273">
        <f t="shared" si="9"/>
        <v>3.4482758620689655E-2</v>
      </c>
      <c r="U47" s="273">
        <f t="shared" si="10"/>
        <v>0.44827586206896552</v>
      </c>
      <c r="V47" s="273">
        <f t="shared" si="11"/>
        <v>0</v>
      </c>
      <c r="W47" s="273">
        <f t="shared" si="12"/>
        <v>0</v>
      </c>
      <c r="X47" s="273">
        <f t="shared" si="13"/>
        <v>0</v>
      </c>
      <c r="Y47" s="273">
        <f t="shared" si="14"/>
        <v>0</v>
      </c>
      <c r="AA47" s="411">
        <f>Q47*T47/SUM($Q$42,$Q$45:$Q$48,$Q$50:$Q$51,$Q$55:$Q$60,$Q$62:$Q$64,$Q$70,$Q$72,$Q$74:$Q$75,$Q$77:$Q$80,$Q$83,$Q$85,$Q$87:$Q$89,$Q$91,$Q$97:$Q$103,$Q$104:$Q$107)</f>
        <v>3.3189512114171923E-4</v>
      </c>
      <c r="AB47" s="411">
        <f t="shared" si="15"/>
        <v>2.500961908426318E-3</v>
      </c>
      <c r="AC47" s="411">
        <f t="shared" si="16"/>
        <v>0</v>
      </c>
      <c r="AD47" s="411"/>
      <c r="AE47" s="411"/>
      <c r="JR47" s="207"/>
      <c r="JS47" s="207"/>
      <c r="JT47" s="207"/>
      <c r="JU47" s="207"/>
      <c r="JV47" s="207"/>
      <c r="JW47" s="207"/>
      <c r="JX47" s="207"/>
      <c r="JY47" s="207"/>
      <c r="JZ47" s="207"/>
      <c r="KA47" s="207"/>
      <c r="KB47" s="207"/>
      <c r="KC47" s="207"/>
      <c r="KD47" s="207"/>
      <c r="KE47" s="207"/>
      <c r="KF47" s="207"/>
      <c r="KG47" s="207"/>
      <c r="KH47" s="207"/>
      <c r="KI47" s="207"/>
      <c r="KJ47" s="207"/>
      <c r="KK47" s="207"/>
      <c r="KL47" s="207"/>
      <c r="KM47" s="207"/>
      <c r="KN47" s="207"/>
      <c r="KO47" s="207"/>
      <c r="KP47" s="207"/>
      <c r="KQ47" s="207"/>
      <c r="KR47" s="207"/>
      <c r="KS47" s="207"/>
      <c r="KT47" s="207"/>
    </row>
    <row r="48" spans="1:306" hidden="1">
      <c r="A48" s="267" t="s">
        <v>776</v>
      </c>
      <c r="B48" s="246" t="s">
        <v>3028</v>
      </c>
      <c r="C48" s="246" t="s">
        <v>173</v>
      </c>
      <c r="D48" s="267">
        <v>6</v>
      </c>
      <c r="E48" s="246" t="str">
        <f>VLOOKUP(A48,'Study Characteristics'!$A$5:$G$370,6,0)</f>
        <v>BR</v>
      </c>
      <c r="F48" s="270" t="s">
        <v>3011</v>
      </c>
      <c r="G48" s="270">
        <v>1</v>
      </c>
      <c r="H48" s="270">
        <v>23</v>
      </c>
      <c r="I48" s="270" t="s">
        <v>455</v>
      </c>
      <c r="J48" s="267"/>
      <c r="K48" s="267"/>
      <c r="L48" s="267"/>
      <c r="M48" s="270" t="s">
        <v>455</v>
      </c>
      <c r="N48" s="267"/>
      <c r="O48" s="267"/>
      <c r="P48" s="267"/>
      <c r="Q48" s="270">
        <v>59</v>
      </c>
      <c r="R48" s="270">
        <v>36</v>
      </c>
      <c r="T48" s="273">
        <f t="shared" si="9"/>
        <v>1.6949152542372881E-2</v>
      </c>
      <c r="U48" s="273">
        <f t="shared" si="10"/>
        <v>0.38983050847457629</v>
      </c>
      <c r="V48" s="273">
        <f t="shared" si="11"/>
        <v>0</v>
      </c>
      <c r="W48" s="273">
        <f t="shared" si="12"/>
        <v>0</v>
      </c>
      <c r="X48" s="273">
        <f t="shared" si="13"/>
        <v>0</v>
      </c>
      <c r="Y48" s="273">
        <f t="shared" si="14"/>
        <v>0</v>
      </c>
      <c r="AA48" s="411">
        <f>Q48*T48/SUM($Q$42,$Q$45:$Q$48,$Q$50:$Q$51,$Q$55:$Q$60,$Q$62:$Q$64,$Q$70,$Q$72,$Q$74:$Q$75,$Q$77:$Q$80,$Q$83,$Q$85,$Q$87:$Q$89,$Q$91,$Q$97:$Q$103,$Q$104:$Q$107)</f>
        <v>3.3189512114171923E-4</v>
      </c>
      <c r="AB48" s="411">
        <f t="shared" si="15"/>
        <v>4.4247787610619468E-3</v>
      </c>
      <c r="AC48" s="411">
        <f t="shared" si="16"/>
        <v>0</v>
      </c>
      <c r="AD48" s="411"/>
      <c r="AE48" s="411"/>
      <c r="IO48" s="207"/>
      <c r="IP48" s="207"/>
      <c r="IQ48" s="207"/>
      <c r="IR48" s="207"/>
      <c r="IS48" s="207"/>
      <c r="IT48" s="207"/>
      <c r="IU48" s="207"/>
      <c r="IV48" s="207"/>
      <c r="IW48" s="207"/>
      <c r="IX48" s="207"/>
      <c r="IY48" s="207"/>
      <c r="IZ48" s="207"/>
      <c r="JA48" s="207"/>
      <c r="JB48" s="207"/>
      <c r="JC48" s="207"/>
      <c r="JD48" s="207"/>
      <c r="JE48" s="207"/>
      <c r="JF48" s="207"/>
      <c r="JG48" s="207"/>
      <c r="JH48" s="207"/>
      <c r="JI48" s="207"/>
      <c r="JJ48" s="207"/>
      <c r="JK48" s="207"/>
      <c r="JL48" s="207"/>
      <c r="JM48" s="207"/>
      <c r="JN48" s="207"/>
      <c r="JO48" s="207"/>
      <c r="JP48" s="207"/>
      <c r="JQ48" s="207"/>
      <c r="JR48" s="207"/>
      <c r="JS48" s="207"/>
      <c r="JT48" s="207"/>
      <c r="JU48" s="207"/>
      <c r="JV48" s="207"/>
      <c r="JW48" s="207"/>
      <c r="JX48" s="207"/>
      <c r="JY48" s="207"/>
      <c r="JZ48" s="207"/>
      <c r="KA48" s="207"/>
      <c r="KB48" s="207"/>
      <c r="KC48" s="207"/>
      <c r="KD48" s="207"/>
      <c r="KE48" s="207"/>
      <c r="KF48" s="207"/>
      <c r="KG48" s="207"/>
      <c r="KH48" s="207"/>
      <c r="KI48" s="207"/>
      <c r="KJ48" s="207"/>
      <c r="KK48" s="207"/>
      <c r="KL48" s="207"/>
      <c r="KM48" s="207"/>
      <c r="KN48" s="207"/>
      <c r="KO48" s="207"/>
      <c r="KP48" s="207"/>
      <c r="KQ48" s="207"/>
      <c r="KR48" s="207"/>
      <c r="KS48" s="207"/>
      <c r="KT48" s="207"/>
    </row>
    <row r="49" spans="1:306">
      <c r="A49" s="267" t="s">
        <v>1444</v>
      </c>
      <c r="B49" s="260" t="s">
        <v>3028</v>
      </c>
      <c r="C49" s="260" t="s">
        <v>173</v>
      </c>
      <c r="D49" s="267">
        <v>4</v>
      </c>
      <c r="E49" s="246" t="str">
        <f>VLOOKUP(A49,'Study Characteristics'!$A$5:$G$370,6,0)</f>
        <v>LB</v>
      </c>
      <c r="F49" s="270" t="s">
        <v>3011</v>
      </c>
      <c r="G49" s="270" t="s">
        <v>455</v>
      </c>
      <c r="H49" s="270">
        <v>29</v>
      </c>
      <c r="I49" s="270" t="s">
        <v>455</v>
      </c>
      <c r="J49" s="267"/>
      <c r="K49" s="267"/>
      <c r="L49" s="267"/>
      <c r="M49" s="267" t="s">
        <v>602</v>
      </c>
      <c r="N49" s="267">
        <v>21</v>
      </c>
      <c r="O49" s="267">
        <v>36</v>
      </c>
      <c r="P49" s="267">
        <v>50</v>
      </c>
      <c r="Q49" s="270">
        <v>87</v>
      </c>
      <c r="R49" s="270">
        <v>58</v>
      </c>
      <c r="T49" s="273" t="e">
        <f t="shared" si="9"/>
        <v>#VALUE!</v>
      </c>
      <c r="U49" s="273">
        <f t="shared" si="10"/>
        <v>0.33333333333333331</v>
      </c>
      <c r="V49" s="273">
        <f t="shared" si="11"/>
        <v>0</v>
      </c>
      <c r="W49" s="290">
        <f t="shared" si="12"/>
        <v>0.62068965517241381</v>
      </c>
      <c r="X49" s="273">
        <f t="shared" si="13"/>
        <v>0</v>
      </c>
      <c r="Y49" s="273">
        <f t="shared" si="14"/>
        <v>0.41379310344827586</v>
      </c>
      <c r="AA49" s="411"/>
      <c r="AB49" s="411">
        <f t="shared" si="15"/>
        <v>5.5790688726433243E-3</v>
      </c>
      <c r="AC49" s="411">
        <f t="shared" si="16"/>
        <v>1.3662239089184061E-2</v>
      </c>
      <c r="AD49" s="411"/>
      <c r="AE49" s="411"/>
      <c r="JR49" s="207"/>
      <c r="JS49" s="207"/>
      <c r="JT49" s="207"/>
      <c r="JU49" s="207"/>
      <c r="JV49" s="207"/>
      <c r="JW49" s="207"/>
      <c r="JX49" s="207"/>
      <c r="JY49" s="207"/>
      <c r="JZ49" s="207"/>
      <c r="KA49" s="207"/>
      <c r="KB49" s="207"/>
      <c r="KC49" s="207"/>
      <c r="KD49" s="207"/>
      <c r="KE49" s="207"/>
      <c r="KF49" s="207"/>
      <c r="KG49" s="207"/>
      <c r="KH49" s="207"/>
      <c r="KI49" s="207"/>
      <c r="KJ49" s="207"/>
      <c r="KK49" s="207"/>
      <c r="KL49" s="207"/>
      <c r="KM49" s="207"/>
      <c r="KN49" s="207"/>
      <c r="KO49" s="207"/>
      <c r="KP49" s="207"/>
      <c r="KQ49" s="207"/>
      <c r="KR49" s="207"/>
      <c r="KS49" s="207"/>
      <c r="KT49" s="207"/>
    </row>
    <row r="50" spans="1:306" s="222" customFormat="1">
      <c r="A50" s="267" t="s">
        <v>3416</v>
      </c>
      <c r="B50" s="260" t="s">
        <v>3028</v>
      </c>
      <c r="C50" s="260" t="s">
        <v>173</v>
      </c>
      <c r="D50" s="267">
        <v>6</v>
      </c>
      <c r="E50" s="246" t="str">
        <f>VLOOKUP(A50,'Study Characteristics'!$A$5:$G$370,6,0)</f>
        <v>ES</v>
      </c>
      <c r="F50" s="268" t="s">
        <v>3011</v>
      </c>
      <c r="G50" s="270">
        <v>2</v>
      </c>
      <c r="H50" s="270">
        <v>26</v>
      </c>
      <c r="I50" s="270" t="s">
        <v>455</v>
      </c>
      <c r="J50" s="267"/>
      <c r="K50" s="267"/>
      <c r="L50" s="267"/>
      <c r="M50" s="270" t="s">
        <v>602</v>
      </c>
      <c r="N50" s="267">
        <v>21</v>
      </c>
      <c r="O50" s="267">
        <v>11</v>
      </c>
      <c r="P50" s="267">
        <v>50</v>
      </c>
      <c r="Q50" s="270">
        <v>42</v>
      </c>
      <c r="R50" s="270">
        <v>19</v>
      </c>
      <c r="S50"/>
      <c r="T50" s="273">
        <f t="shared" si="9"/>
        <v>4.7619047619047616E-2</v>
      </c>
      <c r="U50" s="273">
        <f t="shared" si="10"/>
        <v>0.61904761904761907</v>
      </c>
      <c r="V50" s="273">
        <f t="shared" si="11"/>
        <v>0</v>
      </c>
      <c r="W50" s="290">
        <f t="shared" si="12"/>
        <v>0.57894736842105265</v>
      </c>
      <c r="X50" s="273">
        <f t="shared" si="13"/>
        <v>0</v>
      </c>
      <c r="Y50" s="273">
        <f t="shared" si="14"/>
        <v>0.26190476190476192</v>
      </c>
      <c r="Z50"/>
      <c r="AA50" s="411">
        <f>Q50*T50/SUM($Q$42,$Q$45:$Q$48,$Q$50:$Q$51,$Q$55:$Q$60,$Q$62:$Q$64,$Q$70,$Q$72,$Q$74:$Q$75,$Q$77:$Q$80,$Q$83,$Q$85,$Q$87:$Q$89,$Q$91,$Q$97:$Q$103,$Q$104:$Q$107)</f>
        <v>6.6379024228343847E-4</v>
      </c>
      <c r="AB50" s="411">
        <f t="shared" si="15"/>
        <v>5.001923816852636E-3</v>
      </c>
      <c r="AC50" s="411">
        <f t="shared" si="16"/>
        <v>4.1745730550284627E-3</v>
      </c>
      <c r="AD50" s="411"/>
      <c r="AE50" s="411"/>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row>
    <row r="51" spans="1:306" s="222" customFormat="1">
      <c r="A51" s="267" t="s">
        <v>322</v>
      </c>
      <c r="B51" s="260" t="s">
        <v>3028</v>
      </c>
      <c r="C51" s="260" t="s">
        <v>173</v>
      </c>
      <c r="D51" s="267">
        <v>8</v>
      </c>
      <c r="E51" s="246" t="str">
        <f>VLOOKUP(A51,'Study Characteristics'!$A$5:$G$370,6,0)</f>
        <v>GH</v>
      </c>
      <c r="F51" s="270" t="s">
        <v>3011</v>
      </c>
      <c r="G51" s="270">
        <v>5</v>
      </c>
      <c r="H51" s="270">
        <v>50</v>
      </c>
      <c r="I51" s="270" t="s">
        <v>602</v>
      </c>
      <c r="J51" s="267">
        <v>21</v>
      </c>
      <c r="K51" s="267">
        <v>49</v>
      </c>
      <c r="L51" s="267">
        <v>7</v>
      </c>
      <c r="M51" s="267" t="s">
        <v>602</v>
      </c>
      <c r="N51" s="267">
        <v>21</v>
      </c>
      <c r="O51" s="267">
        <v>76</v>
      </c>
      <c r="P51" s="267">
        <v>50</v>
      </c>
      <c r="Q51" s="270">
        <v>152</v>
      </c>
      <c r="R51" s="270">
        <v>102</v>
      </c>
      <c r="S51"/>
      <c r="T51" s="273">
        <f t="shared" si="9"/>
        <v>3.2894736842105261E-2</v>
      </c>
      <c r="U51" s="273">
        <f t="shared" si="10"/>
        <v>0.32894736842105265</v>
      </c>
      <c r="V51" s="287">
        <f t="shared" si="11"/>
        <v>0.48039215686274511</v>
      </c>
      <c r="W51" s="287">
        <f t="shared" si="12"/>
        <v>0.74509803921568629</v>
      </c>
      <c r="X51" s="287">
        <f t="shared" si="13"/>
        <v>0.32236842105263158</v>
      </c>
      <c r="Y51" s="287">
        <f t="shared" si="14"/>
        <v>0.5</v>
      </c>
      <c r="Z51"/>
      <c r="AA51" s="411">
        <f>Q51*T51/SUM($Q$42,$Q$45:$Q$48,$Q$50:$Q$51,$Q$55:$Q$60,$Q$62:$Q$64,$Q$70,$Q$72,$Q$74:$Q$75,$Q$77:$Q$80,$Q$83,$Q$85,$Q$87:$Q$89,$Q$91,$Q$97:$Q$103,$Q$104:$Q$107)</f>
        <v>1.659475605708596E-3</v>
      </c>
      <c r="AB51" s="411">
        <f t="shared" si="15"/>
        <v>9.6190842631781459E-3</v>
      </c>
      <c r="AC51" s="411">
        <f t="shared" si="16"/>
        <v>2.8842504743833017E-2</v>
      </c>
      <c r="AD51" s="411">
        <f>(R51*V51/W51)/SUM(R$41,R$43,R$44,R$51,R$75,R$77,R$107)</f>
        <v>7.3725513334906762E-2</v>
      </c>
      <c r="AE51" s="411">
        <f>V51/W51</f>
        <v>0.64473684210526316</v>
      </c>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row>
    <row r="52" spans="1:306" s="222" customFormat="1">
      <c r="A52" s="267" t="s">
        <v>2334</v>
      </c>
      <c r="B52" s="260" t="s">
        <v>3028</v>
      </c>
      <c r="C52" s="260" t="s">
        <v>173</v>
      </c>
      <c r="D52" s="269">
        <v>6</v>
      </c>
      <c r="E52" s="246" t="str">
        <f>VLOOKUP(A52,'Study Characteristics'!$A$5:$G$370,6,0)</f>
        <v>SH</v>
      </c>
      <c r="F52" s="268" t="s">
        <v>3011</v>
      </c>
      <c r="G52" s="270" t="s">
        <v>455</v>
      </c>
      <c r="H52" s="268">
        <v>11</v>
      </c>
      <c r="I52" s="270" t="s">
        <v>455</v>
      </c>
      <c r="J52" s="269"/>
      <c r="K52" s="269"/>
      <c r="L52" s="269"/>
      <c r="M52" s="269" t="s">
        <v>237</v>
      </c>
      <c r="N52" s="269">
        <v>10</v>
      </c>
      <c r="O52" s="269">
        <v>40</v>
      </c>
      <c r="P52" s="269">
        <v>50</v>
      </c>
      <c r="Q52" s="268">
        <v>101</v>
      </c>
      <c r="R52" s="268">
        <v>90</v>
      </c>
      <c r="S52"/>
      <c r="T52" s="273" t="e">
        <f t="shared" si="9"/>
        <v>#VALUE!</v>
      </c>
      <c r="U52" s="273">
        <f t="shared" si="10"/>
        <v>0.10891089108910891</v>
      </c>
      <c r="V52" s="273">
        <f t="shared" si="11"/>
        <v>0</v>
      </c>
      <c r="W52" s="290">
        <f t="shared" si="12"/>
        <v>0.44444444444444442</v>
      </c>
      <c r="X52" s="273">
        <f t="shared" si="13"/>
        <v>0</v>
      </c>
      <c r="Y52" s="273">
        <f t="shared" si="14"/>
        <v>0.39603960396039606</v>
      </c>
      <c r="Z52"/>
      <c r="AA52" s="411"/>
      <c r="AB52" s="411">
        <f t="shared" si="15"/>
        <v>2.1161985378991919E-3</v>
      </c>
      <c r="AC52" s="411">
        <f t="shared" si="16"/>
        <v>1.5180265654648957E-2</v>
      </c>
      <c r="AD52" s="411"/>
      <c r="AE52" s="411"/>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row>
    <row r="53" spans="1:306" hidden="1">
      <c r="A53" s="267" t="s">
        <v>783</v>
      </c>
      <c r="B53" s="260" t="s">
        <v>3028</v>
      </c>
      <c r="C53" s="260" t="s">
        <v>173</v>
      </c>
      <c r="D53" s="267">
        <v>6</v>
      </c>
      <c r="E53" s="246" t="e">
        <f>VLOOKUP(A53,'Study Characteristics'!$A$5:$G$370,6,0)</f>
        <v>#N/A</v>
      </c>
      <c r="F53" s="270" t="s">
        <v>3011</v>
      </c>
      <c r="G53" s="270">
        <v>21</v>
      </c>
      <c r="H53" s="270">
        <v>128</v>
      </c>
      <c r="I53" s="270" t="s">
        <v>455</v>
      </c>
      <c r="J53" s="267"/>
      <c r="K53" s="267"/>
      <c r="L53" s="267"/>
      <c r="M53" s="270" t="s">
        <v>455</v>
      </c>
      <c r="N53" s="267"/>
      <c r="O53" s="267"/>
      <c r="P53" s="267"/>
      <c r="Q53" s="270">
        <v>244</v>
      </c>
      <c r="R53" s="270">
        <v>116</v>
      </c>
      <c r="T53" s="273">
        <f t="shared" si="9"/>
        <v>8.6065573770491802E-2</v>
      </c>
      <c r="U53" s="273">
        <f t="shared" si="10"/>
        <v>0.52459016393442626</v>
      </c>
      <c r="V53" s="273">
        <f t="shared" si="11"/>
        <v>0</v>
      </c>
      <c r="W53" s="273">
        <f t="shared" si="12"/>
        <v>0</v>
      </c>
      <c r="X53" s="273">
        <f t="shared" si="13"/>
        <v>0</v>
      </c>
      <c r="Y53" s="273">
        <f t="shared" si="14"/>
        <v>0</v>
      </c>
      <c r="AA53" s="411">
        <f>Q53*T53/SUM($Q$42,$Q$45:$Q$48,$Q$50:$Q$51,$Q$55:$Q$60,$Q$62:$Q$64,$Q$70,$Q$72,$Q$74:$Q$75,$Q$77:$Q$80,$Q$83,$Q$85,$Q$87:$Q$89,$Q$91,$Q$97:$Q$103,$Q$104:$Q$107)</f>
        <v>6.9697975439761035E-3</v>
      </c>
      <c r="AB53" s="411">
        <f t="shared" si="15"/>
        <v>2.4624855713736054E-2</v>
      </c>
      <c r="AC53" s="411">
        <f t="shared" si="16"/>
        <v>0</v>
      </c>
      <c r="AD53" s="411"/>
      <c r="AE53" s="411"/>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c r="IC53" s="207"/>
      <c r="ID53" s="207"/>
      <c r="IE53" s="207"/>
      <c r="IF53" s="207"/>
      <c r="IG53" s="207"/>
      <c r="IH53" s="207"/>
      <c r="II53" s="207"/>
      <c r="IJ53" s="207"/>
      <c r="IK53" s="207"/>
      <c r="IL53" s="207"/>
      <c r="IM53" s="207"/>
      <c r="IN53" s="207"/>
      <c r="IO53" s="207"/>
      <c r="IP53" s="207"/>
      <c r="IQ53" s="207"/>
      <c r="IR53" s="207"/>
      <c r="IS53" s="207"/>
      <c r="IT53" s="207"/>
      <c r="IU53" s="207"/>
      <c r="IV53" s="207"/>
      <c r="IW53" s="207"/>
      <c r="IX53" s="207"/>
      <c r="IY53" s="207"/>
      <c r="IZ53" s="207"/>
      <c r="JA53" s="207"/>
      <c r="JB53" s="207"/>
      <c r="JC53" s="207"/>
      <c r="JD53" s="207"/>
      <c r="JE53" s="207"/>
      <c r="JF53" s="207"/>
      <c r="JG53" s="207"/>
      <c r="JH53" s="207"/>
      <c r="JI53" s="207"/>
      <c r="JJ53" s="207"/>
      <c r="JK53" s="207"/>
      <c r="JL53" s="207"/>
      <c r="JM53" s="207"/>
      <c r="JN53" s="207"/>
      <c r="JO53" s="207"/>
      <c r="JP53" s="207"/>
      <c r="JQ53" s="207"/>
      <c r="JR53" s="207"/>
      <c r="JS53" s="207"/>
      <c r="JT53" s="207"/>
      <c r="JU53" s="207"/>
      <c r="JV53" s="207"/>
      <c r="JW53" s="207"/>
      <c r="JX53" s="207"/>
      <c r="JY53" s="207"/>
      <c r="JZ53" s="207"/>
      <c r="KA53" s="207"/>
      <c r="KB53" s="207"/>
      <c r="KC53" s="207"/>
      <c r="KD53" s="207"/>
      <c r="KE53" s="207"/>
      <c r="KF53" s="207"/>
      <c r="KG53" s="207"/>
      <c r="KH53" s="207"/>
      <c r="KI53" s="207"/>
      <c r="KJ53" s="207"/>
      <c r="KK53" s="207"/>
      <c r="KL53" s="207"/>
      <c r="KM53" s="207"/>
      <c r="KN53" s="207"/>
      <c r="KO53" s="207"/>
      <c r="KP53" s="207"/>
      <c r="KQ53" s="207"/>
      <c r="KR53" s="207"/>
      <c r="KS53" s="207"/>
      <c r="KT53" s="207"/>
    </row>
    <row r="54" spans="1:306" hidden="1">
      <c r="A54" s="267" t="s">
        <v>795</v>
      </c>
      <c r="B54" s="260" t="s">
        <v>3028</v>
      </c>
      <c r="C54" s="260" t="s">
        <v>173</v>
      </c>
      <c r="D54" s="269">
        <v>6</v>
      </c>
      <c r="E54" s="246" t="str">
        <f>VLOOKUP(A54,'Study Characteristics'!$A$5:$G$370,6,0)</f>
        <v>SH</v>
      </c>
      <c r="F54" s="270" t="s">
        <v>3011</v>
      </c>
      <c r="G54" s="270" t="s">
        <v>455</v>
      </c>
      <c r="H54" s="270">
        <v>36</v>
      </c>
      <c r="I54" s="270" t="s">
        <v>455</v>
      </c>
      <c r="J54" s="269"/>
      <c r="K54" s="269"/>
      <c r="L54" s="269"/>
      <c r="M54" s="267" t="s">
        <v>455</v>
      </c>
      <c r="N54" s="269"/>
      <c r="O54" s="269"/>
      <c r="P54" s="269"/>
      <c r="Q54" s="267">
        <v>51</v>
      </c>
      <c r="R54" s="267">
        <v>15</v>
      </c>
      <c r="T54" s="273" t="e">
        <f t="shared" si="9"/>
        <v>#VALUE!</v>
      </c>
      <c r="U54" s="273">
        <f t="shared" si="10"/>
        <v>0.70588235294117652</v>
      </c>
      <c r="V54" s="273">
        <f t="shared" si="11"/>
        <v>0</v>
      </c>
      <c r="W54" s="273">
        <f t="shared" si="12"/>
        <v>0</v>
      </c>
      <c r="X54" s="273">
        <f t="shared" si="13"/>
        <v>0</v>
      </c>
      <c r="Y54" s="273">
        <f t="shared" si="14"/>
        <v>0</v>
      </c>
      <c r="AA54" s="411"/>
      <c r="AB54" s="411">
        <f t="shared" si="15"/>
        <v>6.9257406694882648E-3</v>
      </c>
      <c r="AC54" s="411">
        <f t="shared" si="16"/>
        <v>0</v>
      </c>
      <c r="AD54" s="411"/>
      <c r="AE54" s="411"/>
      <c r="IO54" s="207"/>
      <c r="IP54" s="207"/>
      <c r="IQ54" s="207"/>
      <c r="IR54" s="207"/>
      <c r="IS54" s="207"/>
      <c r="IT54" s="207"/>
      <c r="IU54" s="207"/>
      <c r="IV54" s="207"/>
      <c r="IW54" s="207"/>
      <c r="IX54" s="207"/>
      <c r="IY54" s="207"/>
      <c r="IZ54" s="207"/>
      <c r="JA54" s="207"/>
      <c r="JB54" s="207"/>
      <c r="JC54" s="207"/>
      <c r="JD54" s="207"/>
      <c r="JE54" s="207"/>
      <c r="JF54" s="207"/>
      <c r="JG54" s="207"/>
      <c r="JH54" s="207"/>
      <c r="JI54" s="207"/>
      <c r="JJ54" s="207"/>
      <c r="JK54" s="207"/>
      <c r="JL54" s="207"/>
      <c r="JM54" s="207"/>
      <c r="JN54" s="207"/>
      <c r="JO54" s="207"/>
      <c r="JP54" s="207"/>
      <c r="JQ54" s="207"/>
      <c r="JR54" s="207"/>
      <c r="JS54" s="207"/>
      <c r="JT54" s="207"/>
      <c r="JU54" s="207"/>
      <c r="JV54" s="207"/>
      <c r="JW54" s="207"/>
      <c r="JX54" s="207"/>
      <c r="JY54" s="207"/>
      <c r="JZ54" s="207"/>
      <c r="KA54" s="207"/>
      <c r="KB54" s="207"/>
      <c r="KC54" s="207"/>
      <c r="KD54" s="207"/>
      <c r="KE54" s="207"/>
      <c r="KF54" s="207"/>
      <c r="KG54" s="207"/>
      <c r="KH54" s="207"/>
      <c r="KI54" s="207"/>
      <c r="KJ54" s="207"/>
      <c r="KK54" s="207"/>
      <c r="KL54" s="207"/>
      <c r="KM54" s="207"/>
      <c r="KN54" s="207"/>
      <c r="KO54" s="207"/>
      <c r="KP54" s="207"/>
      <c r="KQ54" s="207"/>
      <c r="KR54" s="207"/>
      <c r="KS54" s="207"/>
      <c r="KT54" s="207"/>
    </row>
    <row r="55" spans="1:306" hidden="1">
      <c r="A55" s="126" t="s">
        <v>2296</v>
      </c>
      <c r="B55" s="260" t="s">
        <v>3028</v>
      </c>
      <c r="C55" s="260" t="s">
        <v>173</v>
      </c>
      <c r="D55" s="267">
        <v>5</v>
      </c>
      <c r="E55" s="246" t="str">
        <f>VLOOKUP(A55,'Study Characteristics'!$A$5:$G$370,6,0)</f>
        <v>BR</v>
      </c>
      <c r="F55" s="270" t="s">
        <v>3011</v>
      </c>
      <c r="G55" s="270">
        <v>0</v>
      </c>
      <c r="H55" s="270">
        <v>12</v>
      </c>
      <c r="I55" s="270" t="s">
        <v>455</v>
      </c>
      <c r="J55" s="267"/>
      <c r="K55" s="267"/>
      <c r="L55" s="267"/>
      <c r="M55" s="270" t="s">
        <v>455</v>
      </c>
      <c r="N55" s="267"/>
      <c r="O55" s="267"/>
      <c r="P55" s="267"/>
      <c r="Q55" s="270">
        <v>26</v>
      </c>
      <c r="R55" s="270">
        <v>14</v>
      </c>
      <c r="T55" s="273">
        <f t="shared" si="9"/>
        <v>0</v>
      </c>
      <c r="U55" s="273">
        <f t="shared" si="10"/>
        <v>0.46153846153846156</v>
      </c>
      <c r="V55" s="273">
        <f t="shared" si="11"/>
        <v>0</v>
      </c>
      <c r="W55" s="273">
        <f t="shared" si="12"/>
        <v>0</v>
      </c>
      <c r="X55" s="273">
        <f t="shared" si="13"/>
        <v>0</v>
      </c>
      <c r="Y55" s="273">
        <f t="shared" si="14"/>
        <v>0</v>
      </c>
      <c r="AA55" s="411">
        <f t="shared" ref="AA55:AA60" si="17">Q55*T55/SUM($Q$42,$Q$45:$Q$48,$Q$50:$Q$51,$Q$55:$Q$60,$Q$62:$Q$64,$Q$70,$Q$72,$Q$74:$Q$75,$Q$77:$Q$80,$Q$83,$Q$85,$Q$87:$Q$89,$Q$91,$Q$97:$Q$103,$Q$104:$Q$107)</f>
        <v>0</v>
      </c>
      <c r="AB55" s="411">
        <f t="shared" si="15"/>
        <v>2.3085802231627549E-3</v>
      </c>
      <c r="AC55" s="411">
        <f t="shared" si="16"/>
        <v>0</v>
      </c>
      <c r="AD55" s="411"/>
      <c r="AE55" s="411"/>
      <c r="JR55" s="207"/>
      <c r="JS55" s="207"/>
      <c r="JT55" s="207"/>
      <c r="JU55" s="207"/>
      <c r="JV55" s="207"/>
      <c r="JW55" s="207"/>
      <c r="JX55" s="207"/>
      <c r="JY55" s="207"/>
      <c r="JZ55" s="207"/>
      <c r="KA55" s="207"/>
      <c r="KB55" s="207"/>
      <c r="KC55" s="207"/>
      <c r="KD55" s="207"/>
      <c r="KE55" s="207"/>
      <c r="KF55" s="207"/>
      <c r="KG55" s="207"/>
      <c r="KH55" s="207"/>
      <c r="KI55" s="207"/>
      <c r="KJ55" s="207"/>
      <c r="KK55" s="207"/>
      <c r="KL55" s="207"/>
      <c r="KM55" s="207"/>
      <c r="KN55" s="207"/>
      <c r="KO55" s="207"/>
      <c r="KP55" s="207"/>
      <c r="KQ55" s="207"/>
      <c r="KR55" s="207"/>
      <c r="KS55" s="207"/>
      <c r="KT55" s="207"/>
    </row>
    <row r="56" spans="1:306" s="222" customFormat="1" hidden="1">
      <c r="A56" s="267" t="s">
        <v>796</v>
      </c>
      <c r="B56" s="246" t="s">
        <v>3028</v>
      </c>
      <c r="C56" s="246" t="s">
        <v>173</v>
      </c>
      <c r="D56" s="267">
        <v>6</v>
      </c>
      <c r="E56" s="246" t="str">
        <f>VLOOKUP(A56,'Study Characteristics'!$A$5:$G$370,6,0)</f>
        <v>ES</v>
      </c>
      <c r="F56" s="270" t="s">
        <v>3011</v>
      </c>
      <c r="G56" s="270">
        <v>3</v>
      </c>
      <c r="H56" s="270">
        <v>31</v>
      </c>
      <c r="I56" s="270" t="s">
        <v>455</v>
      </c>
      <c r="J56" s="267"/>
      <c r="K56" s="267"/>
      <c r="L56" s="267"/>
      <c r="M56" s="270" t="s">
        <v>455</v>
      </c>
      <c r="N56" s="267"/>
      <c r="O56" s="267"/>
      <c r="P56" s="267"/>
      <c r="Q56" s="270">
        <v>38</v>
      </c>
      <c r="R56" s="270">
        <v>7</v>
      </c>
      <c r="S56"/>
      <c r="T56" s="273">
        <f t="shared" si="9"/>
        <v>7.8947368421052627E-2</v>
      </c>
      <c r="U56" s="273">
        <f t="shared" si="10"/>
        <v>0.81578947368421051</v>
      </c>
      <c r="V56" s="273">
        <f t="shared" si="11"/>
        <v>0</v>
      </c>
      <c r="W56" s="273">
        <f t="shared" si="12"/>
        <v>0</v>
      </c>
      <c r="X56" s="273">
        <f t="shared" si="13"/>
        <v>0</v>
      </c>
      <c r="Y56" s="273">
        <f t="shared" si="14"/>
        <v>0</v>
      </c>
      <c r="Z56"/>
      <c r="AA56" s="411">
        <f t="shared" si="17"/>
        <v>9.9568536342515765E-4</v>
      </c>
      <c r="AB56" s="411">
        <f t="shared" si="15"/>
        <v>5.9638322431704504E-3</v>
      </c>
      <c r="AC56" s="411">
        <f t="shared" si="16"/>
        <v>0</v>
      </c>
      <c r="AD56" s="411"/>
      <c r="AE56" s="411"/>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row>
    <row r="57" spans="1:306" hidden="1">
      <c r="A57" s="267" t="s">
        <v>784</v>
      </c>
      <c r="B57" s="260" t="s">
        <v>3028</v>
      </c>
      <c r="C57" s="260" t="s">
        <v>173</v>
      </c>
      <c r="D57" s="267">
        <v>8</v>
      </c>
      <c r="E57" s="246" t="str">
        <f>VLOOKUP(A57,'Study Characteristics'!$A$5:$G$370,6,0)</f>
        <v>BR</v>
      </c>
      <c r="F57" s="270" t="s">
        <v>3011</v>
      </c>
      <c r="G57" s="270">
        <v>0</v>
      </c>
      <c r="H57" s="270">
        <v>0</v>
      </c>
      <c r="I57" s="270" t="s">
        <v>455</v>
      </c>
      <c r="J57" s="267"/>
      <c r="K57" s="267"/>
      <c r="L57" s="267"/>
      <c r="M57" s="270" t="s">
        <v>455</v>
      </c>
      <c r="N57" s="267"/>
      <c r="O57" s="267"/>
      <c r="P57" s="267"/>
      <c r="Q57" s="270">
        <v>40</v>
      </c>
      <c r="R57" s="270">
        <v>40</v>
      </c>
      <c r="T57" s="273">
        <f t="shared" si="9"/>
        <v>0</v>
      </c>
      <c r="U57" s="273">
        <f t="shared" si="10"/>
        <v>0</v>
      </c>
      <c r="V57" s="273">
        <f t="shared" si="11"/>
        <v>0</v>
      </c>
      <c r="W57" s="273">
        <f t="shared" si="12"/>
        <v>0</v>
      </c>
      <c r="X57" s="273">
        <f t="shared" si="13"/>
        <v>0</v>
      </c>
      <c r="Y57" s="273">
        <f t="shared" si="14"/>
        <v>0</v>
      </c>
      <c r="AA57" s="411">
        <f t="shared" si="17"/>
        <v>0</v>
      </c>
      <c r="AB57" s="411">
        <f t="shared" si="15"/>
        <v>0</v>
      </c>
      <c r="AC57" s="411">
        <f t="shared" si="16"/>
        <v>0</v>
      </c>
      <c r="AD57" s="411"/>
      <c r="AE57" s="411"/>
      <c r="JR57" s="207"/>
      <c r="JS57" s="207"/>
      <c r="JT57" s="207"/>
      <c r="JU57" s="207"/>
      <c r="JV57" s="207"/>
      <c r="JW57" s="207"/>
      <c r="JX57" s="207"/>
      <c r="JY57" s="207"/>
      <c r="JZ57" s="207"/>
      <c r="KA57" s="207"/>
      <c r="KB57" s="207"/>
      <c r="KC57" s="207"/>
      <c r="KD57" s="207"/>
      <c r="KE57" s="207"/>
      <c r="KF57" s="207"/>
      <c r="KG57" s="207"/>
      <c r="KH57" s="207"/>
      <c r="KI57" s="207"/>
      <c r="KJ57" s="207"/>
      <c r="KK57" s="207"/>
      <c r="KL57" s="207"/>
      <c r="KM57" s="207"/>
      <c r="KN57" s="207"/>
      <c r="KO57" s="207"/>
      <c r="KP57" s="207"/>
      <c r="KQ57" s="207"/>
      <c r="KR57" s="207"/>
      <c r="KS57" s="207"/>
      <c r="KT57" s="207"/>
    </row>
    <row r="58" spans="1:306" hidden="1">
      <c r="A58" s="267" t="s">
        <v>1446</v>
      </c>
      <c r="B58" s="260" t="s">
        <v>3028</v>
      </c>
      <c r="C58" s="260" t="s">
        <v>173</v>
      </c>
      <c r="D58" s="267">
        <v>4</v>
      </c>
      <c r="E58" s="246" t="str">
        <f>VLOOKUP(A58,'Study Characteristics'!$A$5:$G$370,6,0)</f>
        <v>LB</v>
      </c>
      <c r="F58" s="270" t="s">
        <v>3011</v>
      </c>
      <c r="G58" s="270">
        <v>3</v>
      </c>
      <c r="H58" s="270">
        <v>20</v>
      </c>
      <c r="I58" s="270" t="s">
        <v>455</v>
      </c>
      <c r="J58" s="267"/>
      <c r="K58" s="267"/>
      <c r="L58" s="267"/>
      <c r="M58" s="270" t="s">
        <v>455</v>
      </c>
      <c r="N58" s="267"/>
      <c r="O58" s="267"/>
      <c r="P58" s="267"/>
      <c r="Q58" s="270">
        <v>50</v>
      </c>
      <c r="R58" s="270">
        <v>30</v>
      </c>
      <c r="T58" s="273">
        <f t="shared" si="9"/>
        <v>0.06</v>
      </c>
      <c r="U58" s="273">
        <f t="shared" si="10"/>
        <v>0.4</v>
      </c>
      <c r="V58" s="273">
        <f t="shared" si="11"/>
        <v>0</v>
      </c>
      <c r="W58" s="273">
        <f t="shared" si="12"/>
        <v>0</v>
      </c>
      <c r="X58" s="273">
        <f t="shared" si="13"/>
        <v>0</v>
      </c>
      <c r="Y58" s="273">
        <f t="shared" si="14"/>
        <v>0</v>
      </c>
      <c r="AA58" s="411">
        <f t="shared" si="17"/>
        <v>9.9568536342515765E-4</v>
      </c>
      <c r="AB58" s="411">
        <f t="shared" si="15"/>
        <v>3.8476337052712581E-3</v>
      </c>
      <c r="AC58" s="411">
        <f t="shared" si="16"/>
        <v>0</v>
      </c>
      <c r="AD58" s="411"/>
      <c r="AE58" s="411"/>
      <c r="IO58" s="207"/>
      <c r="IP58" s="207"/>
      <c r="IQ58" s="207"/>
      <c r="IR58" s="207"/>
      <c r="IS58" s="207"/>
      <c r="IT58" s="207"/>
      <c r="IU58" s="207"/>
      <c r="IV58" s="207"/>
      <c r="IW58" s="207"/>
      <c r="IX58" s="207"/>
      <c r="IY58" s="207"/>
      <c r="IZ58" s="207"/>
      <c r="JA58" s="207"/>
      <c r="JB58" s="207"/>
      <c r="JC58" s="207"/>
      <c r="JD58" s="207"/>
      <c r="JE58" s="207"/>
      <c r="JF58" s="207"/>
      <c r="JG58" s="207"/>
      <c r="JH58" s="207"/>
      <c r="JI58" s="207"/>
      <c r="JJ58" s="207"/>
      <c r="JK58" s="207"/>
      <c r="JL58" s="207"/>
      <c r="JM58" s="207"/>
      <c r="JN58" s="207"/>
      <c r="JO58" s="207"/>
      <c r="JP58" s="207"/>
      <c r="JQ58" s="207"/>
      <c r="JR58" s="207"/>
      <c r="JS58" s="207"/>
      <c r="JT58" s="207"/>
      <c r="JU58" s="207"/>
      <c r="JV58" s="207"/>
      <c r="JW58" s="207"/>
      <c r="JX58" s="207"/>
      <c r="JY58" s="207"/>
      <c r="JZ58" s="207"/>
      <c r="KA58" s="207"/>
      <c r="KB58" s="207"/>
      <c r="KC58" s="207"/>
      <c r="KD58" s="207"/>
      <c r="KE58" s="207"/>
      <c r="KF58" s="207"/>
      <c r="KG58" s="207"/>
      <c r="KH58" s="207"/>
      <c r="KI58" s="207"/>
      <c r="KJ58" s="207"/>
      <c r="KK58" s="207"/>
      <c r="KL58" s="207"/>
      <c r="KM58" s="207"/>
      <c r="KN58" s="207"/>
      <c r="KO58" s="207"/>
      <c r="KP58" s="207"/>
      <c r="KQ58" s="207"/>
      <c r="KR58" s="207"/>
      <c r="KS58" s="207"/>
      <c r="KT58" s="207"/>
    </row>
    <row r="59" spans="1:306" hidden="1">
      <c r="A59" s="265" t="s">
        <v>3689</v>
      </c>
      <c r="B59" s="260" t="s">
        <v>3028</v>
      </c>
      <c r="C59" s="260" t="s">
        <v>173</v>
      </c>
      <c r="D59" s="267">
        <v>4</v>
      </c>
      <c r="E59" s="246" t="e">
        <f>VLOOKUP(A59,'Study Characteristics'!$A$5:$G$370,6,0)</f>
        <v>#N/A</v>
      </c>
      <c r="F59" s="270" t="s">
        <v>3011</v>
      </c>
      <c r="G59" s="270">
        <v>0</v>
      </c>
      <c r="H59" s="270">
        <v>0</v>
      </c>
      <c r="I59" s="270" t="s">
        <v>455</v>
      </c>
      <c r="J59" s="270"/>
      <c r="K59" s="267"/>
      <c r="L59" s="267"/>
      <c r="M59" s="270" t="s">
        <v>602</v>
      </c>
      <c r="N59" s="270">
        <v>17</v>
      </c>
      <c r="O59" s="267">
        <v>0</v>
      </c>
      <c r="P59" s="267">
        <v>50</v>
      </c>
      <c r="Q59" s="270">
        <v>10</v>
      </c>
      <c r="R59" s="270">
        <v>10</v>
      </c>
      <c r="T59" s="273">
        <f t="shared" si="9"/>
        <v>0</v>
      </c>
      <c r="U59" s="273">
        <f t="shared" si="10"/>
        <v>0</v>
      </c>
      <c r="V59" s="273">
        <f t="shared" si="11"/>
        <v>0</v>
      </c>
      <c r="W59" s="273">
        <f t="shared" si="12"/>
        <v>0</v>
      </c>
      <c r="X59" s="273">
        <f t="shared" si="13"/>
        <v>0</v>
      </c>
      <c r="Y59" s="273">
        <f t="shared" si="14"/>
        <v>0</v>
      </c>
      <c r="AA59" s="411">
        <f t="shared" si="17"/>
        <v>0</v>
      </c>
      <c r="AB59" s="411">
        <f t="shared" si="15"/>
        <v>0</v>
      </c>
      <c r="AC59" s="411">
        <f t="shared" si="16"/>
        <v>0</v>
      </c>
      <c r="AD59" s="411"/>
      <c r="AE59" s="411"/>
      <c r="JR59" s="207"/>
      <c r="JS59" s="207"/>
      <c r="JT59" s="207"/>
      <c r="JU59" s="207"/>
      <c r="JV59" s="207"/>
      <c r="JW59" s="207"/>
      <c r="JX59" s="207"/>
      <c r="JY59" s="207"/>
      <c r="JZ59" s="207"/>
      <c r="KA59" s="207"/>
      <c r="KB59" s="207"/>
      <c r="KC59" s="207"/>
      <c r="KD59" s="207"/>
      <c r="KE59" s="207"/>
      <c r="KF59" s="207"/>
      <c r="KG59" s="207"/>
      <c r="KH59" s="207"/>
      <c r="KI59" s="207"/>
      <c r="KJ59" s="207"/>
      <c r="KK59" s="207"/>
      <c r="KL59" s="207"/>
      <c r="KM59" s="207"/>
      <c r="KN59" s="207"/>
      <c r="KO59" s="207"/>
      <c r="KP59" s="207"/>
      <c r="KQ59" s="207"/>
      <c r="KR59" s="207"/>
      <c r="KS59" s="207"/>
      <c r="KT59" s="207"/>
    </row>
    <row r="60" spans="1:306" s="222" customFormat="1">
      <c r="A60" s="224" t="s">
        <v>786</v>
      </c>
      <c r="B60" s="246" t="s">
        <v>3028</v>
      </c>
      <c r="C60" s="246" t="s">
        <v>173</v>
      </c>
      <c r="D60" s="267">
        <v>8</v>
      </c>
      <c r="E60" s="246" t="str">
        <f>VLOOKUP(A60,'Study Characteristics'!$A$5:$G$370,6,0)</f>
        <v>BR</v>
      </c>
      <c r="F60" s="270" t="s">
        <v>3011</v>
      </c>
      <c r="G60" s="267">
        <v>0</v>
      </c>
      <c r="H60" s="267">
        <v>24</v>
      </c>
      <c r="I60" s="270" t="s">
        <v>455</v>
      </c>
      <c r="J60" s="267"/>
      <c r="K60" s="267"/>
      <c r="L60" s="267"/>
      <c r="M60" s="267" t="s">
        <v>602</v>
      </c>
      <c r="N60" s="267">
        <v>21</v>
      </c>
      <c r="O60" s="267">
        <v>9</v>
      </c>
      <c r="P60" s="267">
        <v>40</v>
      </c>
      <c r="Q60" s="267">
        <v>45</v>
      </c>
      <c r="R60" s="267">
        <v>21</v>
      </c>
      <c r="S60"/>
      <c r="T60" s="273">
        <f t="shared" si="9"/>
        <v>0</v>
      </c>
      <c r="U60" s="273">
        <f t="shared" si="10"/>
        <v>0.53333333333333333</v>
      </c>
      <c r="V60" s="273">
        <f t="shared" si="11"/>
        <v>0</v>
      </c>
      <c r="W60" s="290">
        <f t="shared" si="12"/>
        <v>0.42857142857142855</v>
      </c>
      <c r="X60" s="273">
        <f t="shared" si="13"/>
        <v>0</v>
      </c>
      <c r="Y60" s="273">
        <f t="shared" si="14"/>
        <v>0.2</v>
      </c>
      <c r="Z60"/>
      <c r="AA60" s="411">
        <f t="shared" si="17"/>
        <v>0</v>
      </c>
      <c r="AB60" s="411">
        <f t="shared" si="15"/>
        <v>4.6171604463255099E-3</v>
      </c>
      <c r="AC60" s="411">
        <f t="shared" si="16"/>
        <v>3.4155597722960152E-3</v>
      </c>
      <c r="AD60" s="411"/>
      <c r="AE60" s="411"/>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row>
    <row r="61" spans="1:306" hidden="1">
      <c r="A61" s="224" t="s">
        <v>1542</v>
      </c>
      <c r="B61" s="260" t="s">
        <v>3028</v>
      </c>
      <c r="C61" s="260" t="s">
        <v>173</v>
      </c>
      <c r="D61" s="267">
        <v>6</v>
      </c>
      <c r="E61" s="246" t="str">
        <f>VLOOKUP(A61,'Study Characteristics'!$A$5:$G$370,6,0)</f>
        <v>BR</v>
      </c>
      <c r="F61" s="270" t="s">
        <v>3011</v>
      </c>
      <c r="G61" s="270" t="s">
        <v>455</v>
      </c>
      <c r="H61" s="270">
        <v>21</v>
      </c>
      <c r="I61" s="270" t="s">
        <v>455</v>
      </c>
      <c r="J61" s="267"/>
      <c r="K61" s="267"/>
      <c r="L61" s="267"/>
      <c r="M61" s="270" t="s">
        <v>455</v>
      </c>
      <c r="N61" s="267"/>
      <c r="O61" s="267"/>
      <c r="P61" s="267"/>
      <c r="Q61" s="270">
        <v>45</v>
      </c>
      <c r="R61" s="270">
        <v>24</v>
      </c>
      <c r="T61" s="273" t="e">
        <f t="shared" si="9"/>
        <v>#VALUE!</v>
      </c>
      <c r="U61" s="273">
        <f t="shared" si="10"/>
        <v>0.46666666666666667</v>
      </c>
      <c r="V61" s="273">
        <f t="shared" si="11"/>
        <v>0</v>
      </c>
      <c r="W61" s="273">
        <f t="shared" si="12"/>
        <v>0</v>
      </c>
      <c r="X61" s="273">
        <f t="shared" si="13"/>
        <v>0</v>
      </c>
      <c r="Y61" s="273">
        <f t="shared" si="14"/>
        <v>0</v>
      </c>
      <c r="AA61" s="411"/>
      <c r="AB61" s="411">
        <f t="shared" si="15"/>
        <v>4.0400153905348207E-3</v>
      </c>
      <c r="AC61" s="411">
        <f t="shared" si="16"/>
        <v>0</v>
      </c>
      <c r="AD61" s="411"/>
      <c r="AE61" s="411"/>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row>
    <row r="62" spans="1:306">
      <c r="A62" s="224" t="s">
        <v>793</v>
      </c>
      <c r="B62" s="260" t="s">
        <v>3028</v>
      </c>
      <c r="C62" s="260" t="s">
        <v>173</v>
      </c>
      <c r="D62" s="267">
        <v>6</v>
      </c>
      <c r="E62" s="246" t="str">
        <f>VLOOKUP(A62,'Study Characteristics'!$A$5:$G$370,6,0)</f>
        <v>BR</v>
      </c>
      <c r="F62" s="270" t="s">
        <v>3011</v>
      </c>
      <c r="G62" s="270">
        <v>0</v>
      </c>
      <c r="H62" s="270">
        <v>17</v>
      </c>
      <c r="I62" s="270" t="s">
        <v>455</v>
      </c>
      <c r="J62" s="267"/>
      <c r="K62" s="267"/>
      <c r="L62" s="267"/>
      <c r="M62" s="267" t="s">
        <v>602</v>
      </c>
      <c r="N62" s="267">
        <v>21</v>
      </c>
      <c r="O62" s="267">
        <v>5</v>
      </c>
      <c r="P62" s="267">
        <v>50</v>
      </c>
      <c r="Q62" s="270">
        <v>37</v>
      </c>
      <c r="R62" s="270">
        <v>20</v>
      </c>
      <c r="T62" s="273">
        <f t="shared" si="9"/>
        <v>0</v>
      </c>
      <c r="U62" s="273">
        <f t="shared" si="10"/>
        <v>0.45945945945945948</v>
      </c>
      <c r="V62" s="273">
        <f t="shared" si="11"/>
        <v>0</v>
      </c>
      <c r="W62" s="290">
        <f t="shared" si="12"/>
        <v>0.25</v>
      </c>
      <c r="X62" s="273">
        <f t="shared" si="13"/>
        <v>0</v>
      </c>
      <c r="Y62" s="273">
        <f t="shared" si="14"/>
        <v>0.13513513513513514</v>
      </c>
      <c r="AA62" s="411">
        <f>Q62*T62/SUM($Q$42,$Q$45:$Q$48,$Q$50:$Q$51,$Q$55:$Q$60,$Q$62:$Q$64,$Q$70,$Q$72,$Q$74:$Q$75,$Q$77:$Q$80,$Q$83,$Q$85,$Q$87:$Q$89,$Q$91,$Q$97:$Q$103,$Q$104:$Q$107)</f>
        <v>0</v>
      </c>
      <c r="AB62" s="411">
        <f t="shared" si="15"/>
        <v>3.2704886494805694E-3</v>
      </c>
      <c r="AC62" s="411">
        <f t="shared" si="16"/>
        <v>1.8975332068311196E-3</v>
      </c>
      <c r="AD62" s="411"/>
      <c r="AE62" s="411"/>
      <c r="JR62" s="207"/>
      <c r="JS62" s="207"/>
      <c r="JT62" s="207"/>
      <c r="JU62" s="207"/>
      <c r="JV62" s="207"/>
      <c r="JW62" s="207"/>
      <c r="JX62" s="207"/>
      <c r="JY62" s="207"/>
      <c r="JZ62" s="207"/>
      <c r="KA62" s="207"/>
      <c r="KB62" s="207"/>
      <c r="KC62" s="207"/>
      <c r="KD62" s="207"/>
      <c r="KE62" s="207"/>
      <c r="KF62" s="207"/>
      <c r="KG62" s="207"/>
      <c r="KH62" s="207"/>
      <c r="KI62" s="207"/>
      <c r="KJ62" s="207"/>
      <c r="KK62" s="207"/>
      <c r="KL62" s="207"/>
      <c r="KM62" s="207"/>
      <c r="KN62" s="207"/>
      <c r="KO62" s="207"/>
      <c r="KP62" s="207"/>
      <c r="KQ62" s="207"/>
      <c r="KR62" s="207"/>
      <c r="KS62" s="207"/>
      <c r="KT62" s="207"/>
    </row>
    <row r="63" spans="1:306">
      <c r="A63" s="267" t="s">
        <v>399</v>
      </c>
      <c r="B63" s="260" t="s">
        <v>3028</v>
      </c>
      <c r="C63" s="260" t="s">
        <v>173</v>
      </c>
      <c r="D63" s="267">
        <v>6</v>
      </c>
      <c r="E63" s="246" t="e">
        <f>VLOOKUP(A63,'Study Characteristics'!$A$5:$G$370,6,0)</f>
        <v>#N/A</v>
      </c>
      <c r="F63" s="270" t="s">
        <v>3011</v>
      </c>
      <c r="G63" s="270">
        <v>0</v>
      </c>
      <c r="H63" s="270">
        <v>17</v>
      </c>
      <c r="I63" s="270" t="s">
        <v>455</v>
      </c>
      <c r="J63" s="267"/>
      <c r="K63" s="267"/>
      <c r="L63" s="267"/>
      <c r="M63" s="267" t="s">
        <v>602</v>
      </c>
      <c r="N63" s="267">
        <v>21</v>
      </c>
      <c r="O63" s="267">
        <v>5</v>
      </c>
      <c r="P63" s="267">
        <v>50</v>
      </c>
      <c r="Q63" s="270">
        <v>37</v>
      </c>
      <c r="R63" s="270">
        <v>20</v>
      </c>
      <c r="T63" s="273">
        <f t="shared" si="9"/>
        <v>0</v>
      </c>
      <c r="U63" s="273">
        <f t="shared" si="10"/>
        <v>0.45945945945945948</v>
      </c>
      <c r="V63" s="273">
        <f t="shared" si="11"/>
        <v>0</v>
      </c>
      <c r="W63" s="290">
        <f t="shared" si="12"/>
        <v>0.25</v>
      </c>
      <c r="X63" s="273">
        <f t="shared" si="13"/>
        <v>0</v>
      </c>
      <c r="Y63" s="273">
        <f t="shared" si="14"/>
        <v>0.13513513513513514</v>
      </c>
      <c r="AA63" s="411">
        <f>Q63*T63/SUM($Q$42,$Q$45:$Q$48,$Q$50:$Q$51,$Q$55:$Q$60,$Q$62:$Q$64,$Q$70,$Q$72,$Q$74:$Q$75,$Q$77:$Q$80,$Q$83,$Q$85,$Q$87:$Q$89,$Q$91,$Q$97:$Q$103,$Q$104:$Q$107)</f>
        <v>0</v>
      </c>
      <c r="AB63" s="411">
        <f t="shared" si="15"/>
        <v>3.2704886494805694E-3</v>
      </c>
      <c r="AC63" s="411">
        <f t="shared" si="16"/>
        <v>1.8975332068311196E-3</v>
      </c>
      <c r="AD63" s="411"/>
      <c r="AE63" s="411"/>
      <c r="JR63" s="207"/>
      <c r="JS63" s="207"/>
      <c r="JT63" s="207"/>
      <c r="JU63" s="207"/>
      <c r="JV63" s="207"/>
      <c r="JW63" s="207"/>
      <c r="JX63" s="207"/>
      <c r="JY63" s="207"/>
      <c r="JZ63" s="207"/>
      <c r="KA63" s="207"/>
      <c r="KB63" s="207"/>
      <c r="KC63" s="207"/>
      <c r="KD63" s="207"/>
      <c r="KE63" s="207"/>
      <c r="KF63" s="207"/>
      <c r="KG63" s="207"/>
      <c r="KH63" s="207"/>
      <c r="KI63" s="207"/>
      <c r="KJ63" s="207"/>
      <c r="KK63" s="207"/>
      <c r="KL63" s="207"/>
      <c r="KM63" s="207"/>
      <c r="KN63" s="207"/>
      <c r="KO63" s="207"/>
      <c r="KP63" s="207"/>
      <c r="KQ63" s="207"/>
      <c r="KR63" s="207"/>
      <c r="KS63" s="207"/>
      <c r="KT63" s="207"/>
    </row>
    <row r="64" spans="1:306" hidden="1">
      <c r="A64" s="215" t="s">
        <v>809</v>
      </c>
      <c r="B64" s="260" t="s">
        <v>3028</v>
      </c>
      <c r="C64" s="260" t="s">
        <v>173</v>
      </c>
      <c r="D64" s="267">
        <v>6</v>
      </c>
      <c r="E64" s="246" t="str">
        <f>VLOOKUP(A64,'Study Characteristics'!$A$5:$G$370,6,0)</f>
        <v>BR</v>
      </c>
      <c r="F64" s="270" t="s">
        <v>3011</v>
      </c>
      <c r="G64" s="270">
        <v>21</v>
      </c>
      <c r="H64" s="270">
        <v>128</v>
      </c>
      <c r="I64" s="270" t="s">
        <v>455</v>
      </c>
      <c r="J64" s="267"/>
      <c r="K64" s="267"/>
      <c r="L64" s="267"/>
      <c r="M64" s="270" t="s">
        <v>455</v>
      </c>
      <c r="N64" s="267"/>
      <c r="O64" s="267"/>
      <c r="P64" s="267"/>
      <c r="Q64" s="270">
        <v>240</v>
      </c>
      <c r="R64" s="270">
        <v>112</v>
      </c>
      <c r="T64" s="273">
        <f t="shared" si="9"/>
        <v>8.7499999999999994E-2</v>
      </c>
      <c r="U64" s="273">
        <f t="shared" si="10"/>
        <v>0.53333333333333333</v>
      </c>
      <c r="V64" s="273">
        <f t="shared" si="11"/>
        <v>0</v>
      </c>
      <c r="W64" s="273">
        <f t="shared" si="12"/>
        <v>0</v>
      </c>
      <c r="X64" s="273">
        <f t="shared" si="13"/>
        <v>0</v>
      </c>
      <c r="Y64" s="273">
        <f t="shared" si="14"/>
        <v>0</v>
      </c>
      <c r="AA64" s="411">
        <f>Q64*T64/SUM($Q$42,$Q$45:$Q$48,$Q$50:$Q$51,$Q$55:$Q$60,$Q$62:$Q$64,$Q$70,$Q$72,$Q$74:$Q$75,$Q$77:$Q$80,$Q$83,$Q$85,$Q$87:$Q$89,$Q$91,$Q$97:$Q$103,$Q$104:$Q$107)</f>
        <v>6.9697975439761035E-3</v>
      </c>
      <c r="AB64" s="411">
        <f t="shared" si="15"/>
        <v>2.4624855713736054E-2</v>
      </c>
      <c r="AC64" s="411">
        <f t="shared" si="16"/>
        <v>0</v>
      </c>
      <c r="AD64" s="411"/>
      <c r="AE64" s="411"/>
      <c r="JR64" s="207"/>
      <c r="JS64" s="207"/>
      <c r="JT64" s="207"/>
      <c r="JU64" s="207"/>
      <c r="JV64" s="207"/>
      <c r="JW64" s="207"/>
      <c r="JX64" s="207"/>
      <c r="JY64" s="207"/>
      <c r="JZ64" s="207"/>
      <c r="KA64" s="207"/>
      <c r="KB64" s="207"/>
      <c r="KC64" s="207"/>
      <c r="KD64" s="207"/>
      <c r="KE64" s="207"/>
      <c r="KF64" s="207"/>
      <c r="KG64" s="207"/>
      <c r="KH64" s="207"/>
      <c r="KI64" s="207"/>
      <c r="KJ64" s="207"/>
      <c r="KK64" s="207"/>
      <c r="KL64" s="207"/>
      <c r="KM64" s="207"/>
      <c r="KN64" s="207"/>
      <c r="KO64" s="207"/>
      <c r="KP64" s="207"/>
      <c r="KQ64" s="207"/>
      <c r="KR64" s="207"/>
      <c r="KS64" s="207"/>
      <c r="KT64" s="207"/>
    </row>
    <row r="65" spans="1:306" hidden="1">
      <c r="A65" s="267" t="s">
        <v>1534</v>
      </c>
      <c r="B65" s="260" t="s">
        <v>3028</v>
      </c>
      <c r="C65" s="260" t="s">
        <v>173</v>
      </c>
      <c r="D65" s="267">
        <v>6</v>
      </c>
      <c r="E65" s="246" t="str">
        <f>VLOOKUP(A65,'Study Characteristics'!$A$5:$G$370,6,0)</f>
        <v>SH</v>
      </c>
      <c r="F65" s="270" t="s">
        <v>3011</v>
      </c>
      <c r="G65" s="270" t="s">
        <v>455</v>
      </c>
      <c r="H65" s="267">
        <v>44</v>
      </c>
      <c r="I65" s="270" t="s">
        <v>455</v>
      </c>
      <c r="J65" s="267"/>
      <c r="K65" s="270"/>
      <c r="L65" s="267"/>
      <c r="M65" s="270" t="s">
        <v>455</v>
      </c>
      <c r="N65" s="267"/>
      <c r="O65" s="267"/>
      <c r="P65" s="267"/>
      <c r="Q65" s="267">
        <v>129</v>
      </c>
      <c r="R65" s="267">
        <v>85</v>
      </c>
      <c r="T65" s="273" t="e">
        <f t="shared" si="9"/>
        <v>#VALUE!</v>
      </c>
      <c r="U65" s="273">
        <f t="shared" si="10"/>
        <v>0.34108527131782945</v>
      </c>
      <c r="V65" s="273">
        <f t="shared" si="11"/>
        <v>0</v>
      </c>
      <c r="W65" s="273">
        <f t="shared" si="12"/>
        <v>0</v>
      </c>
      <c r="X65" s="273">
        <f t="shared" si="13"/>
        <v>0</v>
      </c>
      <c r="Y65" s="273">
        <f t="shared" si="14"/>
        <v>0</v>
      </c>
      <c r="AA65" s="411"/>
      <c r="AB65" s="411">
        <f t="shared" si="15"/>
        <v>8.4647941515967676E-3</v>
      </c>
      <c r="AC65" s="411">
        <f t="shared" si="16"/>
        <v>0</v>
      </c>
      <c r="AD65" s="411"/>
      <c r="AE65" s="411"/>
      <c r="JR65" s="207"/>
      <c r="JS65" s="207"/>
      <c r="JT65" s="207"/>
      <c r="JU65" s="207"/>
      <c r="JV65" s="207"/>
      <c r="JW65" s="207"/>
      <c r="JX65" s="207"/>
      <c r="JY65" s="207"/>
      <c r="JZ65" s="207"/>
      <c r="KA65" s="207"/>
      <c r="KB65" s="207"/>
      <c r="KC65" s="207"/>
      <c r="KD65" s="207"/>
      <c r="KE65" s="207"/>
      <c r="KF65" s="207"/>
      <c r="KG65" s="207"/>
      <c r="KH65" s="207"/>
      <c r="KI65" s="207"/>
      <c r="KJ65" s="207"/>
      <c r="KK65" s="207"/>
      <c r="KL65" s="207"/>
      <c r="KM65" s="207"/>
      <c r="KN65" s="207"/>
      <c r="KO65" s="207"/>
      <c r="KP65" s="207"/>
      <c r="KQ65" s="207"/>
      <c r="KR65" s="207"/>
      <c r="KS65" s="207"/>
      <c r="KT65" s="207"/>
    </row>
    <row r="66" spans="1:306">
      <c r="A66" s="212" t="s">
        <v>797</v>
      </c>
      <c r="B66" s="260" t="s">
        <v>3028</v>
      </c>
      <c r="C66" s="260" t="s">
        <v>173</v>
      </c>
      <c r="D66" s="270">
        <v>6</v>
      </c>
      <c r="E66" s="246" t="str">
        <f>VLOOKUP(A66,'Study Characteristics'!$A$5:$G$370,6,0)</f>
        <v>ES</v>
      </c>
      <c r="F66" s="270" t="s">
        <v>3011</v>
      </c>
      <c r="G66" s="270" t="s">
        <v>455</v>
      </c>
      <c r="H66" s="270">
        <v>21</v>
      </c>
      <c r="I66" s="270" t="s">
        <v>455</v>
      </c>
      <c r="J66" s="267"/>
      <c r="K66" s="267"/>
      <c r="L66" s="267"/>
      <c r="M66" s="267" t="s">
        <v>602</v>
      </c>
      <c r="N66" s="267">
        <v>17</v>
      </c>
      <c r="O66" s="267">
        <v>14</v>
      </c>
      <c r="P66" s="267">
        <v>50</v>
      </c>
      <c r="Q66" s="270">
        <v>45</v>
      </c>
      <c r="R66" s="270">
        <v>24</v>
      </c>
      <c r="T66" s="273" t="e">
        <f t="shared" si="9"/>
        <v>#VALUE!</v>
      </c>
      <c r="U66" s="273">
        <f t="shared" si="10"/>
        <v>0.46666666666666667</v>
      </c>
      <c r="V66" s="273">
        <f t="shared" si="11"/>
        <v>0</v>
      </c>
      <c r="W66" s="290">
        <f t="shared" si="12"/>
        <v>0.58333333333333337</v>
      </c>
      <c r="X66" s="273">
        <f t="shared" si="13"/>
        <v>0</v>
      </c>
      <c r="Y66" s="273">
        <f t="shared" si="14"/>
        <v>0.31111111111111112</v>
      </c>
      <c r="AA66" s="411"/>
      <c r="AB66" s="411">
        <f t="shared" si="15"/>
        <v>4.0400153905348207E-3</v>
      </c>
      <c r="AC66" s="411">
        <f t="shared" si="16"/>
        <v>5.3130929791271346E-3</v>
      </c>
      <c r="AD66" s="411"/>
      <c r="AE66" s="411"/>
      <c r="JR66" s="207"/>
      <c r="JS66" s="207"/>
      <c r="JT66" s="207"/>
      <c r="JU66" s="207"/>
      <c r="JV66" s="207"/>
      <c r="JW66" s="207"/>
      <c r="JX66" s="207"/>
      <c r="JY66" s="207"/>
      <c r="JZ66" s="207"/>
      <c r="KA66" s="207"/>
      <c r="KB66" s="207"/>
      <c r="KC66" s="207"/>
      <c r="KD66" s="207"/>
      <c r="KE66" s="207"/>
      <c r="KF66" s="207"/>
      <c r="KG66" s="207"/>
      <c r="KH66" s="207"/>
      <c r="KI66" s="207"/>
      <c r="KJ66" s="207"/>
      <c r="KK66" s="207"/>
      <c r="KL66" s="207"/>
      <c r="KM66" s="207"/>
      <c r="KN66" s="207"/>
      <c r="KO66" s="207"/>
      <c r="KP66" s="207"/>
      <c r="KQ66" s="207"/>
      <c r="KR66" s="207"/>
      <c r="KS66" s="207"/>
      <c r="KT66" s="207"/>
    </row>
    <row r="67" spans="1:306">
      <c r="A67" s="226" t="s">
        <v>1544</v>
      </c>
      <c r="B67" s="246" t="s">
        <v>3028</v>
      </c>
      <c r="C67" s="246" t="s">
        <v>173</v>
      </c>
      <c r="D67" s="270" t="s">
        <v>455</v>
      </c>
      <c r="E67" s="246" t="str">
        <f>VLOOKUP(A67,'Study Characteristics'!$A$5:$G$370,6,0)</f>
        <v>SH</v>
      </c>
      <c r="F67" s="268" t="s">
        <v>3011</v>
      </c>
      <c r="G67" s="267" t="s">
        <v>455</v>
      </c>
      <c r="H67" s="269">
        <v>24</v>
      </c>
      <c r="I67" s="270" t="s">
        <v>455</v>
      </c>
      <c r="J67" s="269"/>
      <c r="K67" s="269"/>
      <c r="L67" s="269"/>
      <c r="M67" s="269" t="s">
        <v>237</v>
      </c>
      <c r="N67" s="269">
        <v>10</v>
      </c>
      <c r="O67" s="269">
        <v>51</v>
      </c>
      <c r="P67" s="269">
        <v>50</v>
      </c>
      <c r="Q67" s="269">
        <v>129</v>
      </c>
      <c r="R67" s="269">
        <v>105</v>
      </c>
      <c r="T67" s="273" t="e">
        <f t="shared" si="9"/>
        <v>#VALUE!</v>
      </c>
      <c r="U67" s="273">
        <f t="shared" si="10"/>
        <v>0.18604651162790697</v>
      </c>
      <c r="V67" s="273">
        <f t="shared" si="11"/>
        <v>0</v>
      </c>
      <c r="W67" s="290">
        <f t="shared" si="12"/>
        <v>0.48571428571428571</v>
      </c>
      <c r="X67" s="273">
        <f t="shared" si="13"/>
        <v>0</v>
      </c>
      <c r="Y67" s="273">
        <f t="shared" si="14"/>
        <v>0.39534883720930231</v>
      </c>
      <c r="AA67" s="411"/>
      <c r="AB67" s="411">
        <f t="shared" si="15"/>
        <v>4.6171604463255099E-3</v>
      </c>
      <c r="AC67" s="411">
        <f t="shared" si="16"/>
        <v>1.935483870967742E-2</v>
      </c>
      <c r="AD67" s="411"/>
      <c r="AE67" s="411"/>
      <c r="JR67" s="207"/>
      <c r="JS67" s="207"/>
      <c r="JT67" s="207"/>
      <c r="JU67" s="207"/>
      <c r="JV67" s="207"/>
      <c r="JW67" s="207"/>
      <c r="JX67" s="207"/>
      <c r="JY67" s="207"/>
      <c r="JZ67" s="207"/>
      <c r="KA67" s="207"/>
      <c r="KB67" s="207"/>
      <c r="KC67" s="207"/>
      <c r="KD67" s="207"/>
      <c r="KE67" s="207"/>
      <c r="KF67" s="207"/>
      <c r="KG67" s="207"/>
      <c r="KH67" s="207"/>
      <c r="KI67" s="207"/>
      <c r="KJ67" s="207"/>
      <c r="KK67" s="207"/>
      <c r="KL67" s="207"/>
      <c r="KM67" s="207"/>
      <c r="KN67" s="207"/>
      <c r="KO67" s="207"/>
      <c r="KP67" s="207"/>
      <c r="KQ67" s="207"/>
      <c r="KR67" s="207"/>
      <c r="KS67" s="207"/>
      <c r="KT67" s="207"/>
    </row>
    <row r="68" spans="1:306" s="222" customFormat="1" ht="15.75" hidden="1">
      <c r="A68" s="220" t="s">
        <v>1550</v>
      </c>
      <c r="B68" s="246" t="s">
        <v>3028</v>
      </c>
      <c r="C68" s="246" t="s">
        <v>173</v>
      </c>
      <c r="D68" s="268">
        <v>8</v>
      </c>
      <c r="E68" s="246" t="str">
        <f>VLOOKUP(A68,'Study Characteristics'!$A$5:$G$370,6,0)</f>
        <v>SH</v>
      </c>
      <c r="F68" s="268" t="s">
        <v>3011</v>
      </c>
      <c r="G68" s="270" t="s">
        <v>455</v>
      </c>
      <c r="H68" s="268">
        <v>24</v>
      </c>
      <c r="I68" s="270" t="s">
        <v>455</v>
      </c>
      <c r="J68" s="269"/>
      <c r="K68" s="269"/>
      <c r="L68" s="269"/>
      <c r="M68" s="270" t="s">
        <v>455</v>
      </c>
      <c r="N68" s="269"/>
      <c r="O68" s="269"/>
      <c r="P68" s="269"/>
      <c r="Q68" s="268">
        <v>155</v>
      </c>
      <c r="R68" s="268">
        <v>131</v>
      </c>
      <c r="S68"/>
      <c r="T68" s="273" t="e">
        <f t="shared" si="9"/>
        <v>#VALUE!</v>
      </c>
      <c r="U68" s="273">
        <f t="shared" si="10"/>
        <v>0.15483870967741936</v>
      </c>
      <c r="V68" s="273">
        <f t="shared" si="11"/>
        <v>0</v>
      </c>
      <c r="W68" s="273">
        <f t="shared" si="12"/>
        <v>0</v>
      </c>
      <c r="X68" s="273">
        <f t="shared" si="13"/>
        <v>0</v>
      </c>
      <c r="Y68" s="273">
        <f t="shared" si="14"/>
        <v>0</v>
      </c>
      <c r="Z68"/>
      <c r="AA68" s="411"/>
      <c r="AB68" s="411">
        <f t="shared" si="15"/>
        <v>4.6171604463255099E-3</v>
      </c>
      <c r="AC68" s="411">
        <f t="shared" si="16"/>
        <v>0</v>
      </c>
      <c r="AD68" s="411"/>
      <c r="AE68" s="411"/>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row>
    <row r="69" spans="1:306">
      <c r="A69" s="267" t="s">
        <v>1450</v>
      </c>
      <c r="B69" s="260" t="s">
        <v>3028</v>
      </c>
      <c r="C69" s="260" t="s">
        <v>173</v>
      </c>
      <c r="D69" s="267">
        <v>6</v>
      </c>
      <c r="E69" s="246" t="str">
        <f>VLOOKUP(A69,'Study Characteristics'!$A$5:$G$370,6,0)</f>
        <v>LB</v>
      </c>
      <c r="F69" s="270" t="s">
        <v>3011</v>
      </c>
      <c r="G69" s="270" t="s">
        <v>455</v>
      </c>
      <c r="H69" s="270">
        <v>8</v>
      </c>
      <c r="I69" s="270" t="s">
        <v>455</v>
      </c>
      <c r="J69" s="267"/>
      <c r="K69" s="267"/>
      <c r="L69" s="267"/>
      <c r="M69" s="267" t="s">
        <v>602</v>
      </c>
      <c r="N69" s="267">
        <v>17</v>
      </c>
      <c r="O69" s="267">
        <v>6</v>
      </c>
      <c r="P69" s="267">
        <v>50</v>
      </c>
      <c r="Q69" s="270">
        <v>22</v>
      </c>
      <c r="R69" s="270">
        <v>14</v>
      </c>
      <c r="T69" s="273" t="e">
        <f t="shared" ref="T69:T100" si="18">G69/Q69</f>
        <v>#VALUE!</v>
      </c>
      <c r="U69" s="273">
        <f t="shared" ref="U69:U100" si="19">H69/Q69</f>
        <v>0.36363636363636365</v>
      </c>
      <c r="V69" s="273">
        <f t="shared" ref="V69:V100" si="20">K69/R69</f>
        <v>0</v>
      </c>
      <c r="W69" s="290">
        <f t="shared" ref="W69:W100" si="21">O69/R69</f>
        <v>0.42857142857142855</v>
      </c>
      <c r="X69" s="273">
        <f t="shared" ref="X69:X100" si="22">K69/Q69</f>
        <v>0</v>
      </c>
      <c r="Y69" s="273">
        <f t="shared" ref="Y69:Y100" si="23">O69/Q69</f>
        <v>0.27272727272727271</v>
      </c>
      <c r="AA69" s="411"/>
      <c r="AB69" s="411">
        <f t="shared" si="15"/>
        <v>1.5390534821085034E-3</v>
      </c>
      <c r="AC69" s="411">
        <f t="shared" si="16"/>
        <v>2.2770398481973433E-3</v>
      </c>
      <c r="AD69" s="411"/>
      <c r="AE69" s="411"/>
      <c r="JR69" s="207"/>
      <c r="JS69" s="207"/>
      <c r="JT69" s="207"/>
      <c r="JU69" s="207"/>
      <c r="JV69" s="207"/>
      <c r="JW69" s="207"/>
      <c r="JX69" s="207"/>
      <c r="JY69" s="207"/>
      <c r="JZ69" s="207"/>
      <c r="KA69" s="207"/>
      <c r="KB69" s="207"/>
      <c r="KC69" s="207"/>
      <c r="KD69" s="207"/>
      <c r="KE69" s="207"/>
      <c r="KF69" s="207"/>
      <c r="KG69" s="207"/>
      <c r="KH69" s="207"/>
      <c r="KI69" s="207"/>
      <c r="KJ69" s="207"/>
      <c r="KK69" s="207"/>
      <c r="KL69" s="207"/>
      <c r="KM69" s="207"/>
      <c r="KN69" s="207"/>
      <c r="KO69" s="207"/>
      <c r="KP69" s="207"/>
      <c r="KQ69" s="207"/>
      <c r="KR69" s="207"/>
      <c r="KS69" s="207"/>
      <c r="KT69" s="207"/>
    </row>
    <row r="70" spans="1:306" hidden="1">
      <c r="A70" s="267" t="s">
        <v>810</v>
      </c>
      <c r="B70" s="260" t="s">
        <v>3028</v>
      </c>
      <c r="C70" s="260" t="s">
        <v>173</v>
      </c>
      <c r="D70" s="267">
        <v>4</v>
      </c>
      <c r="E70" s="246" t="str">
        <f>VLOOKUP(A70,'Study Characteristics'!$A$5:$G$370,6,0)</f>
        <v>BR</v>
      </c>
      <c r="F70" s="270" t="s">
        <v>3011</v>
      </c>
      <c r="G70" s="270">
        <v>1</v>
      </c>
      <c r="H70" s="270">
        <v>5</v>
      </c>
      <c r="I70" s="270" t="s">
        <v>455</v>
      </c>
      <c r="J70" s="267"/>
      <c r="K70" s="267"/>
      <c r="L70" s="267"/>
      <c r="M70" s="270" t="s">
        <v>455</v>
      </c>
      <c r="N70" s="267"/>
      <c r="O70" s="267"/>
      <c r="P70" s="267"/>
      <c r="Q70" s="270">
        <v>22</v>
      </c>
      <c r="R70" s="270">
        <v>17</v>
      </c>
      <c r="T70" s="273">
        <f t="shared" si="18"/>
        <v>4.5454545454545456E-2</v>
      </c>
      <c r="U70" s="273">
        <f t="shared" si="19"/>
        <v>0.22727272727272727</v>
      </c>
      <c r="V70" s="273">
        <f t="shared" si="20"/>
        <v>0</v>
      </c>
      <c r="W70" s="273">
        <f t="shared" si="21"/>
        <v>0</v>
      </c>
      <c r="X70" s="273">
        <f t="shared" si="22"/>
        <v>0</v>
      </c>
      <c r="Y70" s="273">
        <f t="shared" si="23"/>
        <v>0</v>
      </c>
      <c r="AA70" s="411">
        <f>Q70*T70/SUM($Q$42,$Q$45:$Q$48,$Q$50:$Q$51,$Q$55:$Q$60,$Q$62:$Q$64,$Q$70,$Q$72,$Q$74:$Q$75,$Q$77:$Q$80,$Q$83,$Q$85,$Q$87:$Q$89,$Q$91,$Q$97:$Q$103,$Q$104:$Q$107)</f>
        <v>3.3189512114171923E-4</v>
      </c>
      <c r="AB70" s="411">
        <f t="shared" si="15"/>
        <v>9.6190842631781453E-4</v>
      </c>
      <c r="AC70" s="411">
        <f t="shared" si="16"/>
        <v>0</v>
      </c>
      <c r="AD70" s="411"/>
      <c r="AE70" s="411"/>
      <c r="JR70" s="207"/>
      <c r="JS70" s="207"/>
      <c r="JT70" s="207"/>
      <c r="JU70" s="207"/>
      <c r="JV70" s="207"/>
      <c r="JW70" s="207"/>
      <c r="JX70" s="207"/>
      <c r="JY70" s="207"/>
      <c r="JZ70" s="207"/>
      <c r="KA70" s="207"/>
      <c r="KB70" s="207"/>
      <c r="KC70" s="207"/>
      <c r="KD70" s="207"/>
      <c r="KE70" s="207"/>
      <c r="KF70" s="207"/>
      <c r="KG70" s="207"/>
      <c r="KH70" s="207"/>
      <c r="KI70" s="207"/>
      <c r="KJ70" s="207"/>
      <c r="KK70" s="207"/>
      <c r="KL70" s="207"/>
      <c r="KM70" s="207"/>
      <c r="KN70" s="207"/>
      <c r="KO70" s="207"/>
      <c r="KP70" s="207"/>
      <c r="KQ70" s="207"/>
      <c r="KR70" s="207"/>
      <c r="KS70" s="207"/>
      <c r="KT70" s="207"/>
    </row>
    <row r="71" spans="1:306" hidden="1">
      <c r="A71" s="267" t="s">
        <v>1452</v>
      </c>
      <c r="B71" s="246" t="s">
        <v>3028</v>
      </c>
      <c r="C71" s="246" t="s">
        <v>173</v>
      </c>
      <c r="D71" s="267">
        <v>4</v>
      </c>
      <c r="E71" s="246" t="str">
        <f>VLOOKUP(A71,'Study Characteristics'!$A$5:$G$370,6,0)</f>
        <v>LB</v>
      </c>
      <c r="F71" s="270" t="s">
        <v>3011</v>
      </c>
      <c r="G71" s="270" t="s">
        <v>455</v>
      </c>
      <c r="H71" s="270" t="s">
        <v>455</v>
      </c>
      <c r="I71" s="270" t="s">
        <v>455</v>
      </c>
      <c r="J71" s="210"/>
      <c r="K71" s="210"/>
      <c r="L71" s="210"/>
      <c r="M71" s="270" t="s">
        <v>455</v>
      </c>
      <c r="N71" s="269"/>
      <c r="O71" s="269"/>
      <c r="P71" s="269"/>
      <c r="Q71" s="270" t="s">
        <v>455</v>
      </c>
      <c r="R71" s="270">
        <v>18</v>
      </c>
      <c r="T71" s="273" t="e">
        <f t="shared" si="18"/>
        <v>#VALUE!</v>
      </c>
      <c r="U71" s="273" t="e">
        <f t="shared" si="19"/>
        <v>#VALUE!</v>
      </c>
      <c r="V71" s="273">
        <f t="shared" si="20"/>
        <v>0</v>
      </c>
      <c r="W71" s="273">
        <f t="shared" si="21"/>
        <v>0</v>
      </c>
      <c r="X71" s="273" t="e">
        <f t="shared" si="22"/>
        <v>#VALUE!</v>
      </c>
      <c r="Y71" s="273" t="e">
        <f t="shared" si="23"/>
        <v>#VALUE!</v>
      </c>
      <c r="AA71" s="411"/>
      <c r="AB71" s="413">
        <v>0</v>
      </c>
      <c r="AC71" s="411">
        <f t="shared" si="16"/>
        <v>0</v>
      </c>
      <c r="AD71" s="411"/>
      <c r="AE71" s="411"/>
      <c r="JR71" s="207"/>
      <c r="JS71" s="207"/>
      <c r="JT71" s="207"/>
      <c r="JU71" s="207"/>
      <c r="JV71" s="207"/>
      <c r="JW71" s="207"/>
      <c r="JX71" s="207"/>
      <c r="JY71" s="207"/>
      <c r="JZ71" s="207"/>
      <c r="KA71" s="207"/>
      <c r="KB71" s="207"/>
      <c r="KC71" s="207"/>
      <c r="KD71" s="207"/>
      <c r="KE71" s="207"/>
      <c r="KF71" s="207"/>
      <c r="KG71" s="207"/>
      <c r="KH71" s="207"/>
      <c r="KI71" s="207"/>
      <c r="KJ71" s="207"/>
      <c r="KK71" s="207"/>
      <c r="KL71" s="207"/>
      <c r="KM71" s="207"/>
      <c r="KN71" s="207"/>
      <c r="KO71" s="207"/>
      <c r="KP71" s="207"/>
      <c r="KQ71" s="207"/>
      <c r="KR71" s="207"/>
      <c r="KS71" s="207"/>
      <c r="KT71" s="207"/>
    </row>
    <row r="72" spans="1:306" s="222" customFormat="1">
      <c r="A72" s="267" t="s">
        <v>2935</v>
      </c>
      <c r="B72" s="260" t="s">
        <v>3028</v>
      </c>
      <c r="C72" s="260" t="s">
        <v>173</v>
      </c>
      <c r="D72" s="267">
        <v>6</v>
      </c>
      <c r="E72" s="246" t="str">
        <f>VLOOKUP(A72,'Study Characteristics'!$A$5:$G$370,6,0)</f>
        <v>GH</v>
      </c>
      <c r="F72" s="270" t="s">
        <v>3011</v>
      </c>
      <c r="G72" s="270">
        <v>3</v>
      </c>
      <c r="H72" s="270">
        <v>14</v>
      </c>
      <c r="I72" s="270" t="s">
        <v>455</v>
      </c>
      <c r="J72" s="267"/>
      <c r="K72" s="267"/>
      <c r="L72" s="267"/>
      <c r="M72" s="270" t="s">
        <v>602</v>
      </c>
      <c r="N72" s="267">
        <v>21</v>
      </c>
      <c r="O72" s="267">
        <v>18</v>
      </c>
      <c r="P72" s="267">
        <v>50</v>
      </c>
      <c r="Q72" s="267">
        <v>49</v>
      </c>
      <c r="R72" s="267">
        <f>50-15</f>
        <v>35</v>
      </c>
      <c r="S72"/>
      <c r="T72" s="273">
        <f t="shared" si="18"/>
        <v>6.1224489795918366E-2</v>
      </c>
      <c r="U72" s="273">
        <f t="shared" si="19"/>
        <v>0.2857142857142857</v>
      </c>
      <c r="V72" s="273">
        <f t="shared" si="20"/>
        <v>0</v>
      </c>
      <c r="W72" s="290">
        <f t="shared" si="21"/>
        <v>0.51428571428571423</v>
      </c>
      <c r="X72" s="273">
        <f t="shared" si="22"/>
        <v>0</v>
      </c>
      <c r="Y72" s="273">
        <f t="shared" si="23"/>
        <v>0.36734693877551022</v>
      </c>
      <c r="Z72"/>
      <c r="AA72" s="411">
        <f>Q72*T72/SUM($Q$42,$Q$45:$Q$48,$Q$50:$Q$51,$Q$55:$Q$60,$Q$62:$Q$64,$Q$70,$Q$72,$Q$74:$Q$75,$Q$77:$Q$80,$Q$83,$Q$85,$Q$87:$Q$89,$Q$91,$Q$97:$Q$103,$Q$104:$Q$107)</f>
        <v>9.9568536342515765E-4</v>
      </c>
      <c r="AB72" s="411">
        <f>(Q72*U72)/SUM($Q$41:$Q$107)</f>
        <v>2.6933435936898806E-3</v>
      </c>
      <c r="AC72" s="411">
        <f t="shared" si="16"/>
        <v>6.8311195445920304E-3</v>
      </c>
      <c r="AD72" s="411"/>
      <c r="AE72" s="411"/>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row>
    <row r="73" spans="1:306" hidden="1">
      <c r="A73" s="267" t="s">
        <v>1472</v>
      </c>
      <c r="B73" s="260" t="s">
        <v>3028</v>
      </c>
      <c r="C73" s="260" t="s">
        <v>173</v>
      </c>
      <c r="D73" s="267">
        <v>6</v>
      </c>
      <c r="E73" s="246" t="str">
        <f>VLOOKUP(A73,'Study Characteristics'!$A$5:$G$370,6,0)</f>
        <v>LB</v>
      </c>
      <c r="F73" s="270" t="s">
        <v>3011</v>
      </c>
      <c r="G73" s="90" t="s">
        <v>455</v>
      </c>
      <c r="H73" s="270">
        <v>6</v>
      </c>
      <c r="I73" s="270" t="s">
        <v>455</v>
      </c>
      <c r="J73" s="210"/>
      <c r="K73" s="210"/>
      <c r="L73" s="210"/>
      <c r="M73" s="270" t="s">
        <v>455</v>
      </c>
      <c r="N73" s="269"/>
      <c r="O73" s="269"/>
      <c r="P73" s="269"/>
      <c r="Q73" s="270">
        <v>15</v>
      </c>
      <c r="R73" s="270">
        <v>9</v>
      </c>
      <c r="T73" s="273" t="e">
        <f t="shared" si="18"/>
        <v>#VALUE!</v>
      </c>
      <c r="U73" s="273">
        <f t="shared" si="19"/>
        <v>0.4</v>
      </c>
      <c r="V73" s="273">
        <f t="shared" si="20"/>
        <v>0</v>
      </c>
      <c r="W73" s="273">
        <f t="shared" si="21"/>
        <v>0</v>
      </c>
      <c r="X73" s="273">
        <f t="shared" si="22"/>
        <v>0</v>
      </c>
      <c r="Y73" s="273">
        <f t="shared" si="23"/>
        <v>0</v>
      </c>
      <c r="AA73" s="411"/>
      <c r="AB73" s="411">
        <f>(Q73*U73)/SUM($Q$41:$Q$107)</f>
        <v>1.1542901115813775E-3</v>
      </c>
      <c r="AC73" s="411">
        <f t="shared" si="16"/>
        <v>0</v>
      </c>
      <c r="AD73" s="411"/>
      <c r="AE73" s="411"/>
      <c r="IO73" s="207"/>
      <c r="IP73" s="207"/>
      <c r="IQ73" s="207"/>
      <c r="IR73" s="207"/>
      <c r="IS73" s="207"/>
      <c r="IT73" s="207"/>
      <c r="IU73" s="207"/>
      <c r="IV73" s="207"/>
      <c r="IW73" s="207"/>
      <c r="IX73" s="207"/>
      <c r="IY73" s="207"/>
      <c r="IZ73" s="207"/>
      <c r="JA73" s="207"/>
      <c r="JB73" s="207"/>
      <c r="JC73" s="207"/>
      <c r="JD73" s="207"/>
      <c r="JE73" s="207"/>
      <c r="JF73" s="207"/>
      <c r="JG73" s="207"/>
      <c r="JH73" s="207"/>
      <c r="JI73" s="207"/>
      <c r="JJ73" s="207"/>
      <c r="JK73" s="207"/>
      <c r="JL73" s="207"/>
      <c r="JM73" s="207"/>
      <c r="JN73" s="207"/>
      <c r="JO73" s="207"/>
      <c r="JP73" s="207"/>
      <c r="JQ73" s="207"/>
      <c r="JR73" s="207"/>
      <c r="JS73" s="207"/>
      <c r="JT73" s="207"/>
      <c r="JU73" s="207"/>
      <c r="JV73" s="207"/>
      <c r="JW73" s="207"/>
      <c r="JX73" s="207"/>
      <c r="JY73" s="207"/>
      <c r="JZ73" s="207"/>
      <c r="KA73" s="207"/>
      <c r="KB73" s="207"/>
      <c r="KC73" s="207"/>
      <c r="KD73" s="207"/>
      <c r="KE73" s="207"/>
      <c r="KF73" s="207"/>
      <c r="KG73" s="207"/>
      <c r="KH73" s="207"/>
      <c r="KI73" s="207"/>
      <c r="KJ73" s="207"/>
      <c r="KK73" s="207"/>
      <c r="KL73" s="207"/>
      <c r="KM73" s="207"/>
      <c r="KN73" s="207"/>
      <c r="KO73" s="207"/>
      <c r="KP73" s="207"/>
      <c r="KQ73" s="207"/>
      <c r="KR73" s="207"/>
      <c r="KS73" s="207"/>
      <c r="KT73" s="207"/>
    </row>
    <row r="74" spans="1:306" hidden="1">
      <c r="A74" s="267" t="s">
        <v>1475</v>
      </c>
      <c r="B74" s="246" t="s">
        <v>3028</v>
      </c>
      <c r="C74" s="246" t="s">
        <v>173</v>
      </c>
      <c r="D74" s="267">
        <v>4</v>
      </c>
      <c r="E74" s="246" t="str">
        <f>VLOOKUP(A74,'Study Characteristics'!$A$5:$G$370,6,0)</f>
        <v>LB</v>
      </c>
      <c r="F74" s="90" t="s">
        <v>3011</v>
      </c>
      <c r="G74" s="93">
        <v>0</v>
      </c>
      <c r="H74" s="90">
        <v>5</v>
      </c>
      <c r="I74" s="270" t="s">
        <v>455</v>
      </c>
      <c r="J74" s="210"/>
      <c r="K74" s="210"/>
      <c r="L74" s="210"/>
      <c r="M74" s="270" t="s">
        <v>455</v>
      </c>
      <c r="N74" s="269"/>
      <c r="O74" s="269"/>
      <c r="P74" s="269"/>
      <c r="Q74" s="90">
        <v>20</v>
      </c>
      <c r="R74" s="90">
        <v>15</v>
      </c>
      <c r="T74" s="273">
        <f t="shared" si="18"/>
        <v>0</v>
      </c>
      <c r="U74" s="273">
        <f t="shared" si="19"/>
        <v>0.25</v>
      </c>
      <c r="V74" s="273">
        <f t="shared" si="20"/>
        <v>0</v>
      </c>
      <c r="W74" s="273">
        <f t="shared" si="21"/>
        <v>0</v>
      </c>
      <c r="X74" s="273">
        <f t="shared" si="22"/>
        <v>0</v>
      </c>
      <c r="Y74" s="273">
        <f t="shared" si="23"/>
        <v>0</v>
      </c>
      <c r="AA74" s="411">
        <f>Q74*T74/SUM($Q$42,$Q$45:$Q$48,$Q$50:$Q$51,$Q$55:$Q$60,$Q$62:$Q$64,$Q$70,$Q$72,$Q$74:$Q$75,$Q$77:$Q$80,$Q$83,$Q$85,$Q$87:$Q$89,$Q$91,$Q$97:$Q$103,$Q$104:$Q$107)</f>
        <v>0</v>
      </c>
      <c r="AB74" s="411">
        <f>(Q74*U74)/SUM($Q$41:$Q$107)</f>
        <v>9.6190842631781453E-4</v>
      </c>
      <c r="AC74" s="411">
        <f t="shared" si="16"/>
        <v>0</v>
      </c>
      <c r="AD74" s="411"/>
      <c r="AE74" s="411"/>
      <c r="JR74" s="207"/>
      <c r="JS74" s="207"/>
      <c r="JT74" s="207"/>
      <c r="JU74" s="207"/>
      <c r="JV74" s="207"/>
      <c r="JW74" s="207"/>
      <c r="JX74" s="207"/>
      <c r="JY74" s="207"/>
      <c r="JZ74" s="207"/>
      <c r="KA74" s="207"/>
      <c r="KB74" s="207"/>
      <c r="KC74" s="207"/>
      <c r="KD74" s="207"/>
      <c r="KE74" s="207"/>
      <c r="KF74" s="207"/>
      <c r="KG74" s="207"/>
      <c r="KH74" s="207"/>
      <c r="KI74" s="207"/>
      <c r="KJ74" s="207"/>
      <c r="KK74" s="207"/>
      <c r="KL74" s="207"/>
      <c r="KM74" s="207"/>
      <c r="KN74" s="207"/>
      <c r="KO74" s="207"/>
      <c r="KP74" s="207"/>
      <c r="KQ74" s="207"/>
      <c r="KR74" s="207"/>
      <c r="KS74" s="207"/>
      <c r="KT74" s="207"/>
    </row>
    <row r="75" spans="1:306">
      <c r="A75" s="267" t="s">
        <v>603</v>
      </c>
      <c r="B75" s="246" t="s">
        <v>3028</v>
      </c>
      <c r="C75" s="246" t="s">
        <v>173</v>
      </c>
      <c r="D75" s="267">
        <v>8</v>
      </c>
      <c r="E75" s="246" t="str">
        <f>VLOOKUP(A75,'Study Characteristics'!$A$5:$G$370,6,0)</f>
        <v>BR</v>
      </c>
      <c r="F75" s="270" t="s">
        <v>3011</v>
      </c>
      <c r="G75" s="267">
        <v>5</v>
      </c>
      <c r="H75" s="267">
        <v>20</v>
      </c>
      <c r="I75" s="267" t="s">
        <v>237</v>
      </c>
      <c r="J75" s="267">
        <v>10</v>
      </c>
      <c r="K75" s="267">
        <v>76</v>
      </c>
      <c r="L75" s="267">
        <v>12</v>
      </c>
      <c r="M75" s="267" t="s">
        <v>237</v>
      </c>
      <c r="N75" s="267">
        <v>10</v>
      </c>
      <c r="O75" s="267">
        <v>85</v>
      </c>
      <c r="P75" s="267">
        <v>50</v>
      </c>
      <c r="Q75" s="267">
        <v>180</v>
      </c>
      <c r="R75" s="267">
        <v>160</v>
      </c>
      <c r="T75" s="273">
        <f t="shared" si="18"/>
        <v>2.7777777777777776E-2</v>
      </c>
      <c r="U75" s="273">
        <f t="shared" si="19"/>
        <v>0.1111111111111111</v>
      </c>
      <c r="V75" s="287">
        <f t="shared" si="20"/>
        <v>0.47499999999999998</v>
      </c>
      <c r="W75" s="287">
        <f t="shared" si="21"/>
        <v>0.53125</v>
      </c>
      <c r="X75" s="287">
        <f t="shared" si="22"/>
        <v>0.42222222222222222</v>
      </c>
      <c r="Y75" s="287">
        <f t="shared" si="23"/>
        <v>0.47222222222222221</v>
      </c>
      <c r="AA75" s="411">
        <f>Q75*T75/SUM($Q$42,$Q$45:$Q$48,$Q$50:$Q$51,$Q$55:$Q$60,$Q$62:$Q$64,$Q$70,$Q$72,$Q$74:$Q$75,$Q$77:$Q$80,$Q$83,$Q$85,$Q$87:$Q$89,$Q$91,$Q$97:$Q$103,$Q$104:$Q$107)</f>
        <v>1.659475605708596E-3</v>
      </c>
      <c r="AB75" s="411">
        <f>(Q75*U75)/SUM($Q$41:$Q$107)</f>
        <v>3.8476337052712581E-3</v>
      </c>
      <c r="AC75" s="411">
        <f t="shared" si="16"/>
        <v>3.2258064516129031E-2</v>
      </c>
      <c r="AD75" s="411">
        <f>(R75*V75/W75)/SUM(R$41,R$43,R$44,R$51,R$75,R$77,R$107)</f>
        <v>0.160379847006067</v>
      </c>
      <c r="AE75" s="411">
        <f>V75/W75</f>
        <v>0.89411764705882346</v>
      </c>
      <c r="JR75" s="207"/>
      <c r="JS75" s="207"/>
      <c r="JT75" s="207"/>
      <c r="JU75" s="207"/>
      <c r="JV75" s="207"/>
      <c r="JW75" s="207"/>
      <c r="JX75" s="207"/>
      <c r="JY75" s="207"/>
      <c r="JZ75" s="207"/>
      <c r="KA75" s="207"/>
      <c r="KB75" s="207"/>
      <c r="KC75" s="207"/>
      <c r="KD75" s="207"/>
      <c r="KE75" s="207"/>
      <c r="KF75" s="207"/>
      <c r="KG75" s="207"/>
      <c r="KH75" s="207"/>
      <c r="KI75" s="207"/>
      <c r="KJ75" s="207"/>
      <c r="KK75" s="207"/>
      <c r="KL75" s="207"/>
      <c r="KM75" s="207"/>
      <c r="KN75" s="207"/>
      <c r="KO75" s="207"/>
      <c r="KP75" s="207"/>
      <c r="KQ75" s="207"/>
      <c r="KR75" s="207"/>
      <c r="KS75" s="207"/>
      <c r="KT75" s="207"/>
    </row>
    <row r="76" spans="1:306">
      <c r="A76" s="265" t="s">
        <v>3409</v>
      </c>
      <c r="B76" s="260" t="s">
        <v>3028</v>
      </c>
      <c r="C76" s="260" t="s">
        <v>173</v>
      </c>
      <c r="D76" s="266">
        <v>7</v>
      </c>
      <c r="E76" s="246" t="str">
        <f>VLOOKUP(A76,'Study Characteristics'!$A$5:$G$370,6,0)</f>
        <v>ES</v>
      </c>
      <c r="F76" s="268" t="s">
        <v>3011</v>
      </c>
      <c r="G76" s="270" t="s">
        <v>455</v>
      </c>
      <c r="H76" s="412">
        <v>0</v>
      </c>
      <c r="I76" s="270" t="s">
        <v>455</v>
      </c>
      <c r="J76" s="266"/>
      <c r="K76" s="266"/>
      <c r="L76" s="266"/>
      <c r="M76" s="268" t="s">
        <v>602</v>
      </c>
      <c r="N76" s="268">
        <v>17</v>
      </c>
      <c r="O76" s="266">
        <v>6</v>
      </c>
      <c r="P76" s="266">
        <v>50</v>
      </c>
      <c r="Q76" s="268">
        <v>15</v>
      </c>
      <c r="R76" s="268">
        <v>15</v>
      </c>
      <c r="T76" s="273" t="e">
        <f t="shared" si="18"/>
        <v>#VALUE!</v>
      </c>
      <c r="U76" s="273">
        <f t="shared" si="19"/>
        <v>0</v>
      </c>
      <c r="V76" s="273">
        <f t="shared" si="20"/>
        <v>0</v>
      </c>
      <c r="W76" s="290">
        <f t="shared" si="21"/>
        <v>0.4</v>
      </c>
      <c r="X76" s="273">
        <f t="shared" si="22"/>
        <v>0</v>
      </c>
      <c r="Y76" s="273">
        <f t="shared" si="23"/>
        <v>0.4</v>
      </c>
      <c r="AA76" s="411"/>
      <c r="AB76" s="413">
        <v>0</v>
      </c>
      <c r="AC76" s="411">
        <f t="shared" si="16"/>
        <v>2.2770398481973433E-3</v>
      </c>
      <c r="AD76" s="411"/>
      <c r="AE76" s="411"/>
      <c r="JR76" s="207"/>
      <c r="JS76" s="207"/>
      <c r="JT76" s="207"/>
      <c r="JU76" s="207"/>
      <c r="JV76" s="207"/>
      <c r="JW76" s="207"/>
      <c r="JX76" s="207"/>
      <c r="JY76" s="207"/>
      <c r="JZ76" s="207"/>
      <c r="KA76" s="207"/>
      <c r="KB76" s="207"/>
      <c r="KC76" s="207"/>
      <c r="KD76" s="207"/>
      <c r="KE76" s="207"/>
      <c r="KF76" s="207"/>
      <c r="KG76" s="207"/>
      <c r="KH76" s="207"/>
      <c r="KI76" s="207"/>
      <c r="KJ76" s="207"/>
      <c r="KK76" s="207"/>
      <c r="KL76" s="207"/>
      <c r="KM76" s="207"/>
      <c r="KN76" s="207"/>
      <c r="KO76" s="207"/>
      <c r="KP76" s="207"/>
      <c r="KQ76" s="207"/>
      <c r="KR76" s="207"/>
      <c r="KS76" s="207"/>
      <c r="KT76" s="207"/>
    </row>
    <row r="77" spans="1:306">
      <c r="A77" s="267" t="s">
        <v>1440</v>
      </c>
      <c r="B77" s="246" t="s">
        <v>3028</v>
      </c>
      <c r="C77" s="246" t="s">
        <v>173</v>
      </c>
      <c r="D77" s="267">
        <v>8</v>
      </c>
      <c r="E77" s="246" t="str">
        <f>VLOOKUP(A77,'Study Characteristics'!$A$5:$G$370,6,0)</f>
        <v>BR</v>
      </c>
      <c r="F77" s="270" t="s">
        <v>3011</v>
      </c>
      <c r="G77" s="267">
        <v>4</v>
      </c>
      <c r="H77" s="267">
        <v>15</v>
      </c>
      <c r="I77" s="267" t="s">
        <v>237</v>
      </c>
      <c r="J77" s="267">
        <v>10</v>
      </c>
      <c r="K77" s="267">
        <v>63</v>
      </c>
      <c r="L77" s="267">
        <v>11</v>
      </c>
      <c r="M77" s="267" t="s">
        <v>237</v>
      </c>
      <c r="N77" s="267">
        <v>10</v>
      </c>
      <c r="O77" s="267">
        <v>68</v>
      </c>
      <c r="P77" s="267">
        <v>50</v>
      </c>
      <c r="Q77" s="267">
        <v>154</v>
      </c>
      <c r="R77" s="267">
        <v>139</v>
      </c>
      <c r="T77" s="273">
        <f t="shared" si="18"/>
        <v>2.5974025974025976E-2</v>
      </c>
      <c r="U77" s="273">
        <f t="shared" si="19"/>
        <v>9.7402597402597407E-2</v>
      </c>
      <c r="V77" s="287">
        <f t="shared" si="20"/>
        <v>0.45323741007194246</v>
      </c>
      <c r="W77" s="287">
        <f t="shared" si="21"/>
        <v>0.48920863309352519</v>
      </c>
      <c r="X77" s="287">
        <f t="shared" si="22"/>
        <v>0.40909090909090912</v>
      </c>
      <c r="Y77" s="287">
        <f t="shared" si="23"/>
        <v>0.44155844155844154</v>
      </c>
      <c r="AA77" s="411">
        <f>Q77*T77/SUM($Q$42,$Q$45:$Q$48,$Q$50:$Q$51,$Q$55:$Q$60,$Q$62:$Q$64,$Q$70,$Q$72,$Q$74:$Q$75,$Q$77:$Q$80,$Q$83,$Q$85,$Q$87:$Q$89,$Q$91,$Q$97:$Q$103,$Q$104:$Q$107)</f>
        <v>1.3275804845668769E-3</v>
      </c>
      <c r="AB77" s="411">
        <f t="shared" ref="AB77:AB107" si="24">(Q77*U77)/SUM($Q$41:$Q$107)</f>
        <v>2.8857252789534437E-3</v>
      </c>
      <c r="AC77" s="411">
        <f t="shared" si="16"/>
        <v>2.5806451612903226E-2</v>
      </c>
      <c r="AD77" s="411">
        <f>(R77*V77/W77)/SUM(R$41,R$43,R$44,R$51,R$75,R$77,R$107)</f>
        <v>0.14437153785280929</v>
      </c>
      <c r="AE77" s="411">
        <f>V77/W77</f>
        <v>0.92647058823529416</v>
      </c>
      <c r="JR77" s="207"/>
      <c r="JS77" s="207"/>
      <c r="JT77" s="207"/>
      <c r="JU77" s="207"/>
      <c r="JV77" s="207"/>
      <c r="JW77" s="207"/>
      <c r="JX77" s="207"/>
      <c r="JY77" s="207"/>
      <c r="JZ77" s="207"/>
      <c r="KA77" s="207"/>
      <c r="KB77" s="207"/>
      <c r="KC77" s="207"/>
      <c r="KD77" s="207"/>
      <c r="KE77" s="207"/>
      <c r="KF77" s="207"/>
      <c r="KG77" s="207"/>
      <c r="KH77" s="207"/>
      <c r="KI77" s="207"/>
      <c r="KJ77" s="207"/>
      <c r="KK77" s="207"/>
      <c r="KL77" s="207"/>
      <c r="KM77" s="207"/>
      <c r="KN77" s="207"/>
      <c r="KO77" s="207"/>
      <c r="KP77" s="207"/>
      <c r="KQ77" s="207"/>
      <c r="KR77" s="207"/>
      <c r="KS77" s="207"/>
      <c r="KT77" s="207"/>
    </row>
    <row r="78" spans="1:306">
      <c r="A78" s="269" t="s">
        <v>744</v>
      </c>
      <c r="B78" s="260" t="s">
        <v>3028</v>
      </c>
      <c r="C78" s="260" t="s">
        <v>173</v>
      </c>
      <c r="D78" s="269">
        <v>6</v>
      </c>
      <c r="E78" s="246" t="e">
        <f>VLOOKUP(A78,'Study Characteristics'!$A$5:$G$370,6,0)</f>
        <v>#N/A</v>
      </c>
      <c r="F78" s="268" t="s">
        <v>3011</v>
      </c>
      <c r="G78" s="270">
        <v>1</v>
      </c>
      <c r="H78" s="268">
        <v>1</v>
      </c>
      <c r="I78" s="270" t="s">
        <v>455</v>
      </c>
      <c r="J78" s="269"/>
      <c r="K78" s="269"/>
      <c r="L78" s="269"/>
      <c r="M78" s="268" t="s">
        <v>765</v>
      </c>
      <c r="N78" s="269">
        <v>21</v>
      </c>
      <c r="O78" s="269">
        <v>5</v>
      </c>
      <c r="P78" s="269">
        <v>50</v>
      </c>
      <c r="Q78" s="268">
        <v>18</v>
      </c>
      <c r="R78" s="270">
        <v>17</v>
      </c>
      <c r="T78" s="273">
        <f t="shared" si="18"/>
        <v>5.5555555555555552E-2</v>
      </c>
      <c r="U78" s="273">
        <f t="shared" si="19"/>
        <v>5.5555555555555552E-2</v>
      </c>
      <c r="V78" s="273">
        <f t="shared" si="20"/>
        <v>0</v>
      </c>
      <c r="W78" s="290">
        <f t="shared" si="21"/>
        <v>0.29411764705882354</v>
      </c>
      <c r="X78" s="273">
        <f t="shared" si="22"/>
        <v>0</v>
      </c>
      <c r="Y78" s="273">
        <f t="shared" si="23"/>
        <v>0.27777777777777779</v>
      </c>
      <c r="AA78" s="411">
        <f>Q78*T78/SUM($Q$42,$Q$45:$Q$48,$Q$50:$Q$51,$Q$55:$Q$60,$Q$62:$Q$64,$Q$70,$Q$72,$Q$74:$Q$75,$Q$77:$Q$80,$Q$83,$Q$85,$Q$87:$Q$89,$Q$91,$Q$97:$Q$103,$Q$104:$Q$107)</f>
        <v>3.3189512114171923E-4</v>
      </c>
      <c r="AB78" s="411">
        <f t="shared" si="24"/>
        <v>1.9238168526356292E-4</v>
      </c>
      <c r="AC78" s="411">
        <f t="shared" si="16"/>
        <v>1.8975332068311196E-3</v>
      </c>
      <c r="AD78" s="411"/>
      <c r="AE78" s="411"/>
      <c r="JR78" s="207"/>
      <c r="JS78" s="207"/>
      <c r="JT78" s="207"/>
      <c r="JU78" s="207"/>
      <c r="JV78" s="207"/>
      <c r="JW78" s="207"/>
      <c r="JX78" s="207"/>
      <c r="JY78" s="207"/>
      <c r="JZ78" s="207"/>
      <c r="KA78" s="207"/>
      <c r="KB78" s="207"/>
      <c r="KC78" s="207"/>
      <c r="KD78" s="207"/>
      <c r="KE78" s="207"/>
      <c r="KF78" s="207"/>
      <c r="KG78" s="207"/>
      <c r="KH78" s="207"/>
      <c r="KI78" s="207"/>
      <c r="KJ78" s="207"/>
      <c r="KK78" s="207"/>
      <c r="KL78" s="207"/>
      <c r="KM78" s="207"/>
      <c r="KN78" s="207"/>
      <c r="KO78" s="207"/>
      <c r="KP78" s="207"/>
      <c r="KQ78" s="207"/>
      <c r="KR78" s="207"/>
      <c r="KS78" s="207"/>
      <c r="KT78" s="207"/>
    </row>
    <row r="79" spans="1:306">
      <c r="A79" s="267" t="s">
        <v>402</v>
      </c>
      <c r="B79" s="246" t="s">
        <v>3028</v>
      </c>
      <c r="C79" s="246" t="s">
        <v>173</v>
      </c>
      <c r="D79" s="267">
        <v>4</v>
      </c>
      <c r="E79" s="246" t="str">
        <f>VLOOKUP(A79,'Study Characteristics'!$A$5:$G$370,6,0)</f>
        <v>GH</v>
      </c>
      <c r="F79" s="270" t="s">
        <v>3011</v>
      </c>
      <c r="G79" s="270">
        <v>7</v>
      </c>
      <c r="H79" s="270">
        <v>40</v>
      </c>
      <c r="I79" s="270" t="s">
        <v>455</v>
      </c>
      <c r="J79" s="212"/>
      <c r="K79" s="212"/>
      <c r="L79" s="212"/>
      <c r="M79" s="270" t="s">
        <v>366</v>
      </c>
      <c r="N79" s="267">
        <v>7</v>
      </c>
      <c r="O79" s="267">
        <v>24</v>
      </c>
      <c r="P79" s="267"/>
      <c r="Q79" s="270">
        <v>91</v>
      </c>
      <c r="R79" s="270">
        <v>51</v>
      </c>
      <c r="T79" s="273">
        <f t="shared" si="18"/>
        <v>7.6923076923076927E-2</v>
      </c>
      <c r="U79" s="273">
        <f t="shared" si="19"/>
        <v>0.43956043956043955</v>
      </c>
      <c r="V79" s="273">
        <f t="shared" si="20"/>
        <v>0</v>
      </c>
      <c r="W79" s="290">
        <f t="shared" si="21"/>
        <v>0.47058823529411764</v>
      </c>
      <c r="X79" s="273">
        <f t="shared" si="22"/>
        <v>0</v>
      </c>
      <c r="Y79" s="273">
        <f t="shared" si="23"/>
        <v>0.26373626373626374</v>
      </c>
      <c r="AA79" s="411">
        <f>Q79*T79/SUM($Q$42,$Q$45:$Q$48,$Q$50:$Q$51,$Q$55:$Q$60,$Q$62:$Q$64,$Q$70,$Q$72,$Q$74:$Q$75,$Q$77:$Q$80,$Q$83,$Q$85,$Q$87:$Q$89,$Q$91,$Q$97:$Q$103,$Q$104:$Q$107)</f>
        <v>2.3232658479920344E-3</v>
      </c>
      <c r="AB79" s="411">
        <f t="shared" si="24"/>
        <v>7.6952674105425162E-3</v>
      </c>
      <c r="AC79" s="411">
        <f t="shared" si="16"/>
        <v>9.1081593927893733E-3</v>
      </c>
      <c r="AD79" s="411"/>
      <c r="AE79" s="411"/>
      <c r="JR79" s="207"/>
      <c r="JS79" s="207"/>
      <c r="JT79" s="207"/>
      <c r="JU79" s="207"/>
      <c r="JV79" s="207"/>
      <c r="JW79" s="207"/>
      <c r="JX79" s="207"/>
      <c r="JY79" s="207"/>
      <c r="JZ79" s="207"/>
      <c r="KA79" s="207"/>
      <c r="KB79" s="207"/>
      <c r="KC79" s="207"/>
      <c r="KD79" s="207"/>
      <c r="KE79" s="207"/>
      <c r="KF79" s="207"/>
      <c r="KG79" s="207"/>
      <c r="KH79" s="207"/>
      <c r="KI79" s="207"/>
      <c r="KJ79" s="207"/>
      <c r="KK79" s="207"/>
      <c r="KL79" s="207"/>
      <c r="KM79" s="207"/>
      <c r="KN79" s="207"/>
      <c r="KO79" s="207"/>
      <c r="KP79" s="207"/>
      <c r="KQ79" s="207"/>
      <c r="KR79" s="207"/>
      <c r="KS79" s="207"/>
      <c r="KT79" s="207"/>
    </row>
    <row r="80" spans="1:306" s="211" customFormat="1" ht="15.75">
      <c r="A80" s="220" t="s">
        <v>813</v>
      </c>
      <c r="B80" s="260" t="s">
        <v>3028</v>
      </c>
      <c r="C80" s="260" t="s">
        <v>173</v>
      </c>
      <c r="D80" s="267">
        <v>6</v>
      </c>
      <c r="E80" s="246" t="str">
        <f>VLOOKUP(A80,'Study Characteristics'!$A$5:$G$370,6,0)</f>
        <v>BR</v>
      </c>
      <c r="F80" s="270" t="s">
        <v>3011</v>
      </c>
      <c r="G80" s="270">
        <v>3</v>
      </c>
      <c r="H80" s="270">
        <f>Q80-R80</f>
        <v>4</v>
      </c>
      <c r="I80" s="270" t="s">
        <v>455</v>
      </c>
      <c r="J80" s="267"/>
      <c r="K80" s="267"/>
      <c r="L80" s="267"/>
      <c r="M80" s="270" t="s">
        <v>602</v>
      </c>
      <c r="N80" s="267">
        <v>21</v>
      </c>
      <c r="O80" s="267">
        <v>16</v>
      </c>
      <c r="P80" s="267">
        <v>50</v>
      </c>
      <c r="Q80" s="270">
        <v>42</v>
      </c>
      <c r="R80" s="270">
        <v>38</v>
      </c>
      <c r="S80"/>
      <c r="T80" s="273">
        <f t="shared" si="18"/>
        <v>7.1428571428571425E-2</v>
      </c>
      <c r="U80" s="273">
        <f t="shared" si="19"/>
        <v>9.5238095238095233E-2</v>
      </c>
      <c r="V80" s="273">
        <f t="shared" si="20"/>
        <v>0</v>
      </c>
      <c r="W80" s="290">
        <f t="shared" si="21"/>
        <v>0.42105263157894735</v>
      </c>
      <c r="X80" s="273">
        <f t="shared" si="22"/>
        <v>0</v>
      </c>
      <c r="Y80" s="273">
        <f t="shared" si="23"/>
        <v>0.38095238095238093</v>
      </c>
      <c r="Z80"/>
      <c r="AA80" s="411">
        <f>Q80*T80/SUM($Q$42,$Q$45:$Q$48,$Q$50:$Q$51,$Q$55:$Q$60,$Q$62:$Q$64,$Q$70,$Q$72,$Q$74:$Q$75,$Q$77:$Q$80,$Q$83,$Q$85,$Q$87:$Q$89,$Q$91,$Q$97:$Q$103,$Q$104:$Q$107)</f>
        <v>9.9568536342515765E-4</v>
      </c>
      <c r="AB80" s="411">
        <f t="shared" si="24"/>
        <v>7.6952674105425169E-4</v>
      </c>
      <c r="AC80" s="411">
        <f t="shared" si="16"/>
        <v>6.0721062618595825E-3</v>
      </c>
      <c r="AD80" s="411"/>
      <c r="AE80" s="411"/>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row>
    <row r="81" spans="1:306" s="211" customFormat="1">
      <c r="A81" s="269" t="s">
        <v>2689</v>
      </c>
      <c r="B81" s="246" t="s">
        <v>3028</v>
      </c>
      <c r="C81" s="246" t="s">
        <v>173</v>
      </c>
      <c r="D81" s="269">
        <v>6</v>
      </c>
      <c r="E81" s="246" t="str">
        <f>VLOOKUP(A81,'Study Characteristics'!$A$5:$G$370,6,0)</f>
        <v>SH</v>
      </c>
      <c r="F81" s="268" t="s">
        <v>3011</v>
      </c>
      <c r="G81" s="270" t="s">
        <v>455</v>
      </c>
      <c r="H81" s="268">
        <v>12</v>
      </c>
      <c r="I81" s="270" t="s">
        <v>455</v>
      </c>
      <c r="J81" s="269"/>
      <c r="K81" s="269"/>
      <c r="L81" s="269"/>
      <c r="M81" s="269" t="s">
        <v>765</v>
      </c>
      <c r="N81" s="210">
        <v>21</v>
      </c>
      <c r="O81" s="210">
        <v>6</v>
      </c>
      <c r="P81" s="210">
        <v>50</v>
      </c>
      <c r="Q81" s="269">
        <v>28</v>
      </c>
      <c r="R81" s="269">
        <v>16</v>
      </c>
      <c r="S81"/>
      <c r="T81" s="273" t="e">
        <f t="shared" si="18"/>
        <v>#VALUE!</v>
      </c>
      <c r="U81" s="273">
        <f t="shared" si="19"/>
        <v>0.42857142857142855</v>
      </c>
      <c r="V81" s="273">
        <f t="shared" si="20"/>
        <v>0</v>
      </c>
      <c r="W81" s="290">
        <f t="shared" si="21"/>
        <v>0.375</v>
      </c>
      <c r="X81" s="273">
        <f t="shared" si="22"/>
        <v>0</v>
      </c>
      <c r="Y81" s="273">
        <f t="shared" si="23"/>
        <v>0.21428571428571427</v>
      </c>
      <c r="Z81"/>
      <c r="AA81" s="411"/>
      <c r="AB81" s="411">
        <f t="shared" si="24"/>
        <v>2.3085802231627549E-3</v>
      </c>
      <c r="AC81" s="411">
        <f t="shared" si="16"/>
        <v>2.2770398481973433E-3</v>
      </c>
      <c r="AD81" s="411"/>
      <c r="AE81" s="41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row>
    <row r="82" spans="1:306" s="211" customFormat="1" ht="15.75" hidden="1">
      <c r="A82" s="220" t="s">
        <v>815</v>
      </c>
      <c r="B82" s="246" t="s">
        <v>3028</v>
      </c>
      <c r="C82" s="246" t="s">
        <v>173</v>
      </c>
      <c r="D82" s="267">
        <v>4</v>
      </c>
      <c r="E82" s="246" t="str">
        <f>VLOOKUP(A82,'Study Characteristics'!$A$5:$G$370,6,0)</f>
        <v>BR</v>
      </c>
      <c r="F82" s="90" t="s">
        <v>3011</v>
      </c>
      <c r="G82" s="90" t="s">
        <v>455</v>
      </c>
      <c r="H82" s="414">
        <f>0</f>
        <v>0</v>
      </c>
      <c r="I82" s="90" t="s">
        <v>455</v>
      </c>
      <c r="J82" s="212"/>
      <c r="K82" s="212"/>
      <c r="L82" s="212"/>
      <c r="M82" s="90" t="s">
        <v>455</v>
      </c>
      <c r="N82" s="212"/>
      <c r="O82" s="212"/>
      <c r="P82" s="212"/>
      <c r="Q82" s="90">
        <v>10</v>
      </c>
      <c r="R82" s="90">
        <v>10</v>
      </c>
      <c r="S82"/>
      <c r="T82" s="273" t="e">
        <f t="shared" si="18"/>
        <v>#VALUE!</v>
      </c>
      <c r="U82" s="273">
        <f t="shared" si="19"/>
        <v>0</v>
      </c>
      <c r="V82" s="273">
        <f t="shared" si="20"/>
        <v>0</v>
      </c>
      <c r="W82" s="273">
        <f t="shared" si="21"/>
        <v>0</v>
      </c>
      <c r="X82" s="273">
        <f t="shared" si="22"/>
        <v>0</v>
      </c>
      <c r="Y82" s="273">
        <f t="shared" si="23"/>
        <v>0</v>
      </c>
      <c r="Z82"/>
      <c r="AA82" s="411"/>
      <c r="AB82" s="411">
        <f t="shared" si="24"/>
        <v>0</v>
      </c>
      <c r="AC82" s="411">
        <f t="shared" si="16"/>
        <v>0</v>
      </c>
      <c r="AD82" s="411"/>
      <c r="AE82" s="411"/>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row>
    <row r="83" spans="1:306" s="211" customFormat="1">
      <c r="A83" s="267" t="s">
        <v>2300</v>
      </c>
      <c r="B83" s="246" t="s">
        <v>3028</v>
      </c>
      <c r="C83" s="246" t="s">
        <v>173</v>
      </c>
      <c r="D83" s="267">
        <v>6</v>
      </c>
      <c r="E83" s="246" t="str">
        <f>VLOOKUP(A83,'Study Characteristics'!$A$5:$G$370,6,0)</f>
        <v>BR</v>
      </c>
      <c r="F83" s="270" t="s">
        <v>3011</v>
      </c>
      <c r="G83" s="270">
        <v>7</v>
      </c>
      <c r="H83" s="270">
        <v>45</v>
      </c>
      <c r="I83" s="270" t="s">
        <v>455</v>
      </c>
      <c r="J83" s="267"/>
      <c r="K83" s="267"/>
      <c r="L83" s="267"/>
      <c r="M83" s="270" t="s">
        <v>237</v>
      </c>
      <c r="N83" s="267">
        <v>10</v>
      </c>
      <c r="O83" s="267">
        <v>45</v>
      </c>
      <c r="P83" s="267">
        <v>50</v>
      </c>
      <c r="Q83" s="270">
        <v>129</v>
      </c>
      <c r="R83" s="270">
        <v>84</v>
      </c>
      <c r="S83"/>
      <c r="T83" s="273">
        <f t="shared" si="18"/>
        <v>5.4263565891472867E-2</v>
      </c>
      <c r="U83" s="273">
        <f t="shared" si="19"/>
        <v>0.34883720930232559</v>
      </c>
      <c r="V83" s="273">
        <f t="shared" si="20"/>
        <v>0</v>
      </c>
      <c r="W83" s="290">
        <f t="shared" si="21"/>
        <v>0.5357142857142857</v>
      </c>
      <c r="X83" s="273">
        <f t="shared" si="22"/>
        <v>0</v>
      </c>
      <c r="Y83" s="273">
        <f t="shared" si="23"/>
        <v>0.34883720930232559</v>
      </c>
      <c r="Z83"/>
      <c r="AA83" s="411">
        <f>Q83*T83/SUM($Q$42,$Q$45:$Q$48,$Q$50:$Q$51,$Q$55:$Q$60,$Q$62:$Q$64,$Q$70,$Q$72,$Q$74:$Q$75,$Q$77:$Q$80,$Q$83,$Q$85,$Q$87:$Q$89,$Q$91,$Q$97:$Q$103,$Q$104:$Q$107)</f>
        <v>2.3232658479920344E-3</v>
      </c>
      <c r="AB83" s="411">
        <f t="shared" si="24"/>
        <v>8.6571758368603306E-3</v>
      </c>
      <c r="AC83" s="411">
        <f t="shared" si="16"/>
        <v>1.7077798861480076E-2</v>
      </c>
      <c r="AD83" s="411"/>
      <c r="AE83" s="411"/>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row>
    <row r="84" spans="1:306" s="211" customFormat="1" ht="15.75">
      <c r="A84" s="220" t="s">
        <v>817</v>
      </c>
      <c r="B84" s="260" t="s">
        <v>3028</v>
      </c>
      <c r="C84" s="260" t="s">
        <v>173</v>
      </c>
      <c r="D84" s="267">
        <v>6</v>
      </c>
      <c r="E84" s="246" t="str">
        <f>VLOOKUP(A84,'Study Characteristics'!$A$5:$G$370,6,0)</f>
        <v>BR</v>
      </c>
      <c r="F84" s="270" t="s">
        <v>3011</v>
      </c>
      <c r="G84" s="270" t="s">
        <v>455</v>
      </c>
      <c r="H84" s="412">
        <v>0</v>
      </c>
      <c r="I84" s="270" t="s">
        <v>455</v>
      </c>
      <c r="J84" s="267"/>
      <c r="K84" s="267"/>
      <c r="L84" s="267"/>
      <c r="M84" s="270" t="s">
        <v>602</v>
      </c>
      <c r="N84" s="267">
        <v>17</v>
      </c>
      <c r="O84" s="267">
        <v>14</v>
      </c>
      <c r="P84" s="267">
        <v>50</v>
      </c>
      <c r="Q84" s="270">
        <v>39</v>
      </c>
      <c r="R84" s="270">
        <v>39</v>
      </c>
      <c r="S84"/>
      <c r="T84" s="273" t="e">
        <f t="shared" si="18"/>
        <v>#VALUE!</v>
      </c>
      <c r="U84" s="273">
        <f t="shared" si="19"/>
        <v>0</v>
      </c>
      <c r="V84" s="273">
        <f t="shared" si="20"/>
        <v>0</v>
      </c>
      <c r="W84" s="290">
        <f t="shared" si="21"/>
        <v>0.35897435897435898</v>
      </c>
      <c r="X84" s="273">
        <f t="shared" si="22"/>
        <v>0</v>
      </c>
      <c r="Y84" s="273">
        <f t="shared" si="23"/>
        <v>0.35897435897435898</v>
      </c>
      <c r="Z84"/>
      <c r="AA84" s="411"/>
      <c r="AB84" s="411">
        <f t="shared" si="24"/>
        <v>0</v>
      </c>
      <c r="AC84" s="411">
        <f t="shared" si="16"/>
        <v>5.3130929791271346E-3</v>
      </c>
      <c r="AD84" s="411"/>
      <c r="AE84" s="411"/>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row>
    <row r="85" spans="1:306" s="197" customFormat="1" ht="15.75" hidden="1">
      <c r="A85" s="220" t="s">
        <v>3417</v>
      </c>
      <c r="B85" s="260" t="s">
        <v>3028</v>
      </c>
      <c r="C85" s="260" t="s">
        <v>173</v>
      </c>
      <c r="D85" s="267">
        <v>6</v>
      </c>
      <c r="E85" s="246" t="str">
        <f>VLOOKUP(A85,'Study Characteristics'!$A$5:$G$370,6,0)</f>
        <v>ES</v>
      </c>
      <c r="F85" s="270" t="s">
        <v>3011</v>
      </c>
      <c r="G85" s="270">
        <v>10</v>
      </c>
      <c r="H85" s="270">
        <v>58</v>
      </c>
      <c r="I85" s="270" t="s">
        <v>455</v>
      </c>
      <c r="J85" s="267"/>
      <c r="K85" s="267"/>
      <c r="L85" s="267"/>
      <c r="M85" s="270" t="s">
        <v>455</v>
      </c>
      <c r="N85" s="267"/>
      <c r="O85" s="267"/>
      <c r="P85" s="267"/>
      <c r="Q85" s="270">
        <v>130</v>
      </c>
      <c r="R85" s="270">
        <v>72</v>
      </c>
      <c r="S85"/>
      <c r="T85" s="273">
        <f t="shared" si="18"/>
        <v>7.6923076923076927E-2</v>
      </c>
      <c r="U85" s="273">
        <f t="shared" si="19"/>
        <v>0.44615384615384618</v>
      </c>
      <c r="V85" s="273">
        <f t="shared" si="20"/>
        <v>0</v>
      </c>
      <c r="W85" s="273">
        <f t="shared" si="21"/>
        <v>0</v>
      </c>
      <c r="X85" s="273">
        <f t="shared" si="22"/>
        <v>0</v>
      </c>
      <c r="Y85" s="273">
        <f t="shared" si="23"/>
        <v>0</v>
      </c>
      <c r="Z85"/>
      <c r="AA85" s="411">
        <f>Q85*T85/SUM($Q$42,$Q$45:$Q$48,$Q$50:$Q$51,$Q$55:$Q$60,$Q$62:$Q$64,$Q$70,$Q$72,$Q$74:$Q$75,$Q$77:$Q$80,$Q$83,$Q$85,$Q$87:$Q$89,$Q$91,$Q$97:$Q$103,$Q$104:$Q$107)</f>
        <v>3.318951211417192E-3</v>
      </c>
      <c r="AB85" s="411">
        <f t="shared" si="24"/>
        <v>1.1158137745286649E-2</v>
      </c>
      <c r="AC85" s="411">
        <f t="shared" si="16"/>
        <v>0</v>
      </c>
      <c r="AD85" s="411"/>
      <c r="AE85" s="411"/>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row>
    <row r="86" spans="1:306" s="211" customFormat="1">
      <c r="A86" s="267" t="s">
        <v>886</v>
      </c>
      <c r="B86" s="260" t="s">
        <v>3028</v>
      </c>
      <c r="C86" s="260" t="s">
        <v>173</v>
      </c>
      <c r="D86" s="269">
        <v>5</v>
      </c>
      <c r="E86" s="246" t="e">
        <f>VLOOKUP(A86,'Study Characteristics'!$A$5:$G$370,6,0)</f>
        <v>#N/A</v>
      </c>
      <c r="F86" s="268" t="s">
        <v>3011</v>
      </c>
      <c r="G86" s="270" t="s">
        <v>455</v>
      </c>
      <c r="H86" s="268">
        <v>12</v>
      </c>
      <c r="I86" s="270" t="s">
        <v>455</v>
      </c>
      <c r="J86" s="269"/>
      <c r="K86" s="269"/>
      <c r="L86" s="269"/>
      <c r="M86" s="268" t="s">
        <v>602</v>
      </c>
      <c r="N86" s="269">
        <v>21</v>
      </c>
      <c r="O86" s="269">
        <v>7</v>
      </c>
      <c r="P86" s="269">
        <v>50</v>
      </c>
      <c r="Q86" s="268">
        <v>24</v>
      </c>
      <c r="R86" s="268">
        <v>12</v>
      </c>
      <c r="S86"/>
      <c r="T86" s="273" t="e">
        <f t="shared" si="18"/>
        <v>#VALUE!</v>
      </c>
      <c r="U86" s="273">
        <f t="shared" si="19"/>
        <v>0.5</v>
      </c>
      <c r="V86" s="273">
        <f t="shared" si="20"/>
        <v>0</v>
      </c>
      <c r="W86" s="290">
        <f t="shared" si="21"/>
        <v>0.58333333333333337</v>
      </c>
      <c r="X86" s="273">
        <f t="shared" si="22"/>
        <v>0</v>
      </c>
      <c r="Y86" s="273">
        <f t="shared" si="23"/>
        <v>0.29166666666666669</v>
      </c>
      <c r="Z86"/>
      <c r="AA86" s="411"/>
      <c r="AB86" s="411">
        <f t="shared" si="24"/>
        <v>2.3085802231627549E-3</v>
      </c>
      <c r="AC86" s="411">
        <f t="shared" si="16"/>
        <v>2.6565464895635673E-3</v>
      </c>
      <c r="AD86" s="411"/>
      <c r="AE86" s="411"/>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row>
    <row r="87" spans="1:306" s="211" customFormat="1">
      <c r="A87" s="267" t="s">
        <v>2896</v>
      </c>
      <c r="B87" s="246" t="s">
        <v>3028</v>
      </c>
      <c r="C87" s="246" t="s">
        <v>173</v>
      </c>
      <c r="D87" s="267">
        <v>4</v>
      </c>
      <c r="E87" s="246" t="str">
        <f>VLOOKUP(A87,'Study Characteristics'!$A$5:$G$370,6,0)</f>
        <v>BR</v>
      </c>
      <c r="F87" s="270" t="s">
        <v>3011</v>
      </c>
      <c r="G87" s="270">
        <v>3</v>
      </c>
      <c r="H87" s="270">
        <v>38</v>
      </c>
      <c r="I87" s="270" t="s">
        <v>455</v>
      </c>
      <c r="J87" s="269"/>
      <c r="K87" s="269"/>
      <c r="L87" s="269"/>
      <c r="M87" s="270" t="s">
        <v>602</v>
      </c>
      <c r="N87" s="267">
        <v>21</v>
      </c>
      <c r="O87" s="267">
        <v>25</v>
      </c>
      <c r="P87" s="267">
        <v>50</v>
      </c>
      <c r="Q87" s="267">
        <v>94</v>
      </c>
      <c r="R87" s="267">
        <v>56</v>
      </c>
      <c r="S87"/>
      <c r="T87" s="273">
        <f t="shared" si="18"/>
        <v>3.1914893617021274E-2</v>
      </c>
      <c r="U87" s="273">
        <f t="shared" si="19"/>
        <v>0.40425531914893614</v>
      </c>
      <c r="V87" s="273">
        <f t="shared" si="20"/>
        <v>0</v>
      </c>
      <c r="W87" s="290">
        <f t="shared" si="21"/>
        <v>0.44642857142857145</v>
      </c>
      <c r="X87" s="273">
        <f t="shared" si="22"/>
        <v>0</v>
      </c>
      <c r="Y87" s="273">
        <f t="shared" si="23"/>
        <v>0.26595744680851063</v>
      </c>
      <c r="Z87"/>
      <c r="AA87" s="411">
        <f>Q87*T87/SUM($Q$42,$Q$45:$Q$48,$Q$50:$Q$51,$Q$55:$Q$60,$Q$62:$Q$64,$Q$70,$Q$72,$Q$74:$Q$75,$Q$77:$Q$80,$Q$83,$Q$85,$Q$87:$Q$89,$Q$91,$Q$97:$Q$103,$Q$104:$Q$107)</f>
        <v>9.9568536342515743E-4</v>
      </c>
      <c r="AB87" s="411">
        <f t="shared" si="24"/>
        <v>7.310504040015391E-3</v>
      </c>
      <c r="AC87" s="411">
        <f t="shared" si="16"/>
        <v>9.4876660341555973E-3</v>
      </c>
      <c r="AD87" s="411"/>
      <c r="AE87" s="411"/>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row>
    <row r="88" spans="1:306" s="211" customFormat="1">
      <c r="A88" s="267" t="s">
        <v>407</v>
      </c>
      <c r="B88" s="260" t="s">
        <v>3028</v>
      </c>
      <c r="C88" s="260" t="s">
        <v>173</v>
      </c>
      <c r="D88" s="269">
        <v>8</v>
      </c>
      <c r="E88" s="246" t="str">
        <f>VLOOKUP(A88,'Study Characteristics'!$A$5:$G$370,6,0)</f>
        <v>GH</v>
      </c>
      <c r="F88" s="268" t="s">
        <v>3011</v>
      </c>
      <c r="G88" s="268">
        <v>1</v>
      </c>
      <c r="H88" s="268">
        <v>21</v>
      </c>
      <c r="I88" s="270" t="s">
        <v>455</v>
      </c>
      <c r="J88" s="269"/>
      <c r="K88" s="269"/>
      <c r="L88" s="269"/>
      <c r="M88" s="268" t="s">
        <v>237</v>
      </c>
      <c r="N88" s="269">
        <v>10</v>
      </c>
      <c r="O88" s="269">
        <v>38</v>
      </c>
      <c r="P88" s="269">
        <v>50</v>
      </c>
      <c r="Q88" s="268">
        <v>98</v>
      </c>
      <c r="R88" s="268">
        <v>77</v>
      </c>
      <c r="S88"/>
      <c r="T88" s="273">
        <f t="shared" si="18"/>
        <v>1.020408163265306E-2</v>
      </c>
      <c r="U88" s="273">
        <f t="shared" si="19"/>
        <v>0.21428571428571427</v>
      </c>
      <c r="V88" s="273">
        <f t="shared" si="20"/>
        <v>0</v>
      </c>
      <c r="W88" s="290">
        <f t="shared" si="21"/>
        <v>0.4935064935064935</v>
      </c>
      <c r="X88" s="273">
        <f t="shared" si="22"/>
        <v>0</v>
      </c>
      <c r="Y88" s="273">
        <f t="shared" si="23"/>
        <v>0.38775510204081631</v>
      </c>
      <c r="Z88"/>
      <c r="AA88" s="411">
        <f>Q88*T88/SUM($Q$42,$Q$45:$Q$48,$Q$50:$Q$51,$Q$55:$Q$60,$Q$62:$Q$64,$Q$70,$Q$72,$Q$74:$Q$75,$Q$77:$Q$80,$Q$83,$Q$85,$Q$87:$Q$89,$Q$91,$Q$97:$Q$103,$Q$104:$Q$107)</f>
        <v>3.3189512114171918E-4</v>
      </c>
      <c r="AB88" s="411">
        <f t="shared" si="24"/>
        <v>4.0400153905348207E-3</v>
      </c>
      <c r="AC88" s="411">
        <f t="shared" si="16"/>
        <v>1.4421252371916509E-2</v>
      </c>
      <c r="AD88" s="411"/>
      <c r="AE88" s="411"/>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row>
    <row r="89" spans="1:306" s="211" customFormat="1" ht="15.75">
      <c r="A89" s="220" t="s">
        <v>823</v>
      </c>
      <c r="B89" s="246" t="s">
        <v>3028</v>
      </c>
      <c r="C89" s="246" t="s">
        <v>173</v>
      </c>
      <c r="D89" s="267">
        <v>6</v>
      </c>
      <c r="E89" s="246" t="str">
        <f>VLOOKUP(A89,'Study Characteristics'!$A$5:$G$370,6,0)</f>
        <v>BR</v>
      </c>
      <c r="F89" s="270" t="s">
        <v>3011</v>
      </c>
      <c r="G89" s="270">
        <v>6</v>
      </c>
      <c r="H89" s="270">
        <v>15</v>
      </c>
      <c r="I89" s="270" t="s">
        <v>455</v>
      </c>
      <c r="J89" s="267"/>
      <c r="K89" s="267"/>
      <c r="L89" s="267"/>
      <c r="M89" s="270" t="s">
        <v>602</v>
      </c>
      <c r="N89" s="267">
        <v>17</v>
      </c>
      <c r="O89" s="267">
        <v>28</v>
      </c>
      <c r="P89" s="267">
        <v>50</v>
      </c>
      <c r="Q89" s="270">
        <v>69</v>
      </c>
      <c r="R89" s="270">
        <v>54</v>
      </c>
      <c r="S89"/>
      <c r="T89" s="273">
        <f t="shared" si="18"/>
        <v>8.6956521739130432E-2</v>
      </c>
      <c r="U89" s="273">
        <f t="shared" si="19"/>
        <v>0.21739130434782608</v>
      </c>
      <c r="V89" s="273">
        <f t="shared" si="20"/>
        <v>0</v>
      </c>
      <c r="W89" s="290">
        <f t="shared" si="21"/>
        <v>0.51851851851851849</v>
      </c>
      <c r="X89" s="273">
        <f t="shared" si="22"/>
        <v>0</v>
      </c>
      <c r="Y89" s="273">
        <f t="shared" si="23"/>
        <v>0.40579710144927539</v>
      </c>
      <c r="Z89"/>
      <c r="AA89" s="411">
        <f>Q89*T89/SUM($Q$42,$Q$45:$Q$48,$Q$50:$Q$51,$Q$55:$Q$60,$Q$62:$Q$64,$Q$70,$Q$72,$Q$74:$Q$75,$Q$77:$Q$80,$Q$83,$Q$85,$Q$87:$Q$89,$Q$91,$Q$97:$Q$103,$Q$104:$Q$107)</f>
        <v>1.9913707268503153E-3</v>
      </c>
      <c r="AB89" s="411">
        <f t="shared" si="24"/>
        <v>2.8857252789534437E-3</v>
      </c>
      <c r="AC89" s="411">
        <f t="shared" si="16"/>
        <v>1.0626185958254269E-2</v>
      </c>
      <c r="AD89" s="411"/>
      <c r="AE89" s="411"/>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row>
    <row r="90" spans="1:306" s="211" customFormat="1" hidden="1">
      <c r="A90" s="267" t="s">
        <v>887</v>
      </c>
      <c r="B90" s="246" t="s">
        <v>3028</v>
      </c>
      <c r="C90" s="246" t="s">
        <v>173</v>
      </c>
      <c r="D90" s="269">
        <v>12</v>
      </c>
      <c r="E90" s="246" t="str">
        <f>VLOOKUP(A90,'Study Characteristics'!$A$5:$G$370,6,0)</f>
        <v>SH</v>
      </c>
      <c r="F90" s="268" t="s">
        <v>3011</v>
      </c>
      <c r="G90" s="270" t="s">
        <v>455</v>
      </c>
      <c r="H90" s="268">
        <v>48</v>
      </c>
      <c r="I90" s="270" t="s">
        <v>455</v>
      </c>
      <c r="J90" s="269"/>
      <c r="K90" s="269"/>
      <c r="L90" s="269"/>
      <c r="M90" s="270" t="s">
        <v>455</v>
      </c>
      <c r="N90" s="269"/>
      <c r="O90" s="269"/>
      <c r="P90" s="269"/>
      <c r="Q90" s="268">
        <v>119</v>
      </c>
      <c r="R90" s="268">
        <v>71</v>
      </c>
      <c r="S90"/>
      <c r="T90" s="273" t="e">
        <f t="shared" si="18"/>
        <v>#VALUE!</v>
      </c>
      <c r="U90" s="273">
        <f t="shared" si="19"/>
        <v>0.40336134453781514</v>
      </c>
      <c r="V90" s="273">
        <f t="shared" si="20"/>
        <v>0</v>
      </c>
      <c r="W90" s="273">
        <f t="shared" si="21"/>
        <v>0</v>
      </c>
      <c r="X90" s="273">
        <f t="shared" si="22"/>
        <v>0</v>
      </c>
      <c r="Y90" s="273">
        <f t="shared" si="23"/>
        <v>0</v>
      </c>
      <c r="Z90"/>
      <c r="AA90" s="411"/>
      <c r="AB90" s="411">
        <f t="shared" si="24"/>
        <v>9.2343208926510198E-3</v>
      </c>
      <c r="AC90" s="411">
        <f t="shared" si="16"/>
        <v>0</v>
      </c>
      <c r="AD90" s="411"/>
      <c r="AE90" s="411"/>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row>
    <row r="91" spans="1:306" s="211" customFormat="1" hidden="1">
      <c r="A91" s="267" t="s">
        <v>2286</v>
      </c>
      <c r="B91" s="260" t="s">
        <v>3028</v>
      </c>
      <c r="C91" s="260" t="s">
        <v>173</v>
      </c>
      <c r="D91" s="267">
        <v>6</v>
      </c>
      <c r="E91" s="246" t="str">
        <f>VLOOKUP(A91,'Study Characteristics'!$A$5:$G$370,6,0)</f>
        <v>GH</v>
      </c>
      <c r="F91" s="270" t="s">
        <v>3011</v>
      </c>
      <c r="G91" s="267">
        <v>4</v>
      </c>
      <c r="H91" s="89">
        <v>0</v>
      </c>
      <c r="I91" s="270" t="s">
        <v>455</v>
      </c>
      <c r="J91" s="267"/>
      <c r="K91" s="267"/>
      <c r="L91" s="267"/>
      <c r="M91" s="267" t="s">
        <v>602</v>
      </c>
      <c r="N91" s="267">
        <v>17</v>
      </c>
      <c r="O91" s="267">
        <v>14</v>
      </c>
      <c r="P91" s="267">
        <v>50</v>
      </c>
      <c r="Q91" s="267">
        <v>50</v>
      </c>
      <c r="R91" s="270" t="s">
        <v>455</v>
      </c>
      <c r="S91"/>
      <c r="T91" s="273">
        <f t="shared" si="18"/>
        <v>0.08</v>
      </c>
      <c r="U91" s="273">
        <f t="shared" si="19"/>
        <v>0</v>
      </c>
      <c r="V91" s="273" t="e">
        <f t="shared" si="20"/>
        <v>#VALUE!</v>
      </c>
      <c r="W91" s="273" t="e">
        <f t="shared" si="21"/>
        <v>#VALUE!</v>
      </c>
      <c r="X91" s="273">
        <f t="shared" si="22"/>
        <v>0</v>
      </c>
      <c r="Y91" s="273">
        <f t="shared" si="23"/>
        <v>0.28000000000000003</v>
      </c>
      <c r="Z91"/>
      <c r="AA91" s="411">
        <f>Q91*T91/SUM($Q$42,$Q$45:$Q$48,$Q$50:$Q$51,$Q$55:$Q$60,$Q$62:$Q$64,$Q$70,$Q$72,$Q$74:$Q$75,$Q$77:$Q$80,$Q$83,$Q$85,$Q$87:$Q$89,$Q$91,$Q$97:$Q$103,$Q$104:$Q$107)</f>
        <v>1.3275804845668769E-3</v>
      </c>
      <c r="AB91" s="411">
        <f t="shared" si="24"/>
        <v>0</v>
      </c>
      <c r="AC91" s="411" t="e">
        <f t="shared" si="16"/>
        <v>#VALUE!</v>
      </c>
      <c r="AD91" s="411"/>
      <c r="AE91" s="41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row>
    <row r="92" spans="1:306" s="211" customFormat="1" hidden="1">
      <c r="A92" s="267" t="s">
        <v>1459</v>
      </c>
      <c r="B92" s="246" t="s">
        <v>3028</v>
      </c>
      <c r="C92" s="246" t="s">
        <v>173</v>
      </c>
      <c r="D92" s="267">
        <v>4</v>
      </c>
      <c r="E92" s="246" t="str">
        <f>VLOOKUP(A92,'Study Characteristics'!$A$5:$G$370,6,0)</f>
        <v>LB</v>
      </c>
      <c r="F92" s="270" t="s">
        <v>3011</v>
      </c>
      <c r="G92" s="270" t="s">
        <v>455</v>
      </c>
      <c r="H92" s="270">
        <v>0</v>
      </c>
      <c r="I92" s="270" t="s">
        <v>455</v>
      </c>
      <c r="J92" s="269"/>
      <c r="K92" s="269"/>
      <c r="L92" s="269"/>
      <c r="M92" s="270" t="s">
        <v>455</v>
      </c>
      <c r="N92" s="269"/>
      <c r="O92" s="269"/>
      <c r="P92" s="269"/>
      <c r="Q92" s="270">
        <v>15</v>
      </c>
      <c r="R92" s="270">
        <v>15</v>
      </c>
      <c r="S92"/>
      <c r="T92" s="273" t="e">
        <f t="shared" si="18"/>
        <v>#VALUE!</v>
      </c>
      <c r="U92" s="273">
        <f t="shared" si="19"/>
        <v>0</v>
      </c>
      <c r="V92" s="273">
        <f t="shared" si="20"/>
        <v>0</v>
      </c>
      <c r="W92" s="273">
        <f t="shared" si="21"/>
        <v>0</v>
      </c>
      <c r="X92" s="273">
        <f t="shared" si="22"/>
        <v>0</v>
      </c>
      <c r="Y92" s="273">
        <f t="shared" si="23"/>
        <v>0</v>
      </c>
      <c r="Z92"/>
      <c r="AA92" s="411"/>
      <c r="AB92" s="411">
        <f t="shared" si="24"/>
        <v>0</v>
      </c>
      <c r="AC92" s="411">
        <f t="shared" si="16"/>
        <v>0</v>
      </c>
      <c r="AD92" s="411"/>
      <c r="AE92" s="411"/>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row>
    <row r="93" spans="1:306" s="211" customFormat="1" hidden="1">
      <c r="A93" s="267" t="s">
        <v>891</v>
      </c>
      <c r="B93" s="246" t="s">
        <v>3028</v>
      </c>
      <c r="C93" s="246" t="s">
        <v>173</v>
      </c>
      <c r="D93" s="269">
        <v>9</v>
      </c>
      <c r="E93" s="246" t="str">
        <f>VLOOKUP(A93,'Study Characteristics'!$A$5:$G$370,6,0)</f>
        <v>SH</v>
      </c>
      <c r="F93" s="268" t="s">
        <v>3011</v>
      </c>
      <c r="G93" s="90" t="s">
        <v>455</v>
      </c>
      <c r="H93" s="93">
        <v>9</v>
      </c>
      <c r="I93" s="90" t="s">
        <v>455</v>
      </c>
      <c r="J93" s="210"/>
      <c r="K93" s="210"/>
      <c r="L93" s="210"/>
      <c r="M93" s="90" t="s">
        <v>455</v>
      </c>
      <c r="N93" s="210"/>
      <c r="O93" s="210"/>
      <c r="P93" s="210"/>
      <c r="Q93" s="93">
        <v>72</v>
      </c>
      <c r="R93" s="93">
        <v>63</v>
      </c>
      <c r="S93"/>
      <c r="T93" s="273" t="e">
        <f t="shared" si="18"/>
        <v>#VALUE!</v>
      </c>
      <c r="U93" s="273">
        <f t="shared" si="19"/>
        <v>0.125</v>
      </c>
      <c r="V93" s="273">
        <f t="shared" si="20"/>
        <v>0</v>
      </c>
      <c r="W93" s="273">
        <f t="shared" si="21"/>
        <v>0</v>
      </c>
      <c r="X93" s="273">
        <f t="shared" si="22"/>
        <v>0</v>
      </c>
      <c r="Y93" s="273">
        <f t="shared" si="23"/>
        <v>0</v>
      </c>
      <c r="Z93"/>
      <c r="AA93" s="411"/>
      <c r="AB93" s="411">
        <f t="shared" si="24"/>
        <v>1.7314351673720662E-3</v>
      </c>
      <c r="AC93" s="411">
        <f t="shared" si="16"/>
        <v>0</v>
      </c>
      <c r="AD93" s="411"/>
      <c r="AE93" s="411"/>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row>
    <row r="94" spans="1:306" s="211" customFormat="1">
      <c r="A94" s="267" t="s">
        <v>1460</v>
      </c>
      <c r="B94" s="260" t="s">
        <v>3028</v>
      </c>
      <c r="C94" s="260" t="s">
        <v>173</v>
      </c>
      <c r="D94" s="267">
        <v>5</v>
      </c>
      <c r="E94" s="246" t="str">
        <f>VLOOKUP(A94,'Study Characteristics'!$A$5:$G$370,6,0)</f>
        <v>LB</v>
      </c>
      <c r="F94" s="270" t="s">
        <v>3011</v>
      </c>
      <c r="G94" s="270" t="s">
        <v>455</v>
      </c>
      <c r="H94" s="270">
        <v>87</v>
      </c>
      <c r="I94" s="270" t="s">
        <v>455</v>
      </c>
      <c r="J94" s="269"/>
      <c r="K94" s="269"/>
      <c r="L94" s="269"/>
      <c r="M94" s="268" t="s">
        <v>602</v>
      </c>
      <c r="N94" s="269">
        <v>21</v>
      </c>
      <c r="O94" s="269">
        <v>65</v>
      </c>
      <c r="P94" s="269">
        <v>50</v>
      </c>
      <c r="Q94" s="270">
        <v>189</v>
      </c>
      <c r="R94" s="270">
        <v>102</v>
      </c>
      <c r="S94"/>
      <c r="T94" s="273" t="e">
        <f t="shared" si="18"/>
        <v>#VALUE!</v>
      </c>
      <c r="U94" s="273">
        <f t="shared" si="19"/>
        <v>0.46031746031746029</v>
      </c>
      <c r="V94" s="273">
        <f t="shared" si="20"/>
        <v>0</v>
      </c>
      <c r="W94" s="290">
        <f t="shared" si="21"/>
        <v>0.63725490196078427</v>
      </c>
      <c r="X94" s="273">
        <f t="shared" si="22"/>
        <v>0</v>
      </c>
      <c r="Y94" s="273">
        <f t="shared" si="23"/>
        <v>0.3439153439153439</v>
      </c>
      <c r="Z94"/>
      <c r="AA94" s="411"/>
      <c r="AB94" s="411">
        <f t="shared" si="24"/>
        <v>1.6737206617929972E-2</v>
      </c>
      <c r="AC94" s="411">
        <f t="shared" si="16"/>
        <v>2.4667931688804556E-2</v>
      </c>
      <c r="AD94" s="411"/>
      <c r="AE94" s="411"/>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row>
    <row r="95" spans="1:306" s="211" customFormat="1">
      <c r="A95" s="215" t="s">
        <v>1627</v>
      </c>
      <c r="B95" s="260" t="s">
        <v>3028</v>
      </c>
      <c r="C95" s="260" t="s">
        <v>173</v>
      </c>
      <c r="D95" s="269">
        <v>6</v>
      </c>
      <c r="E95" s="246" t="e">
        <f>VLOOKUP(A95,'Study Characteristics'!$A$5:$G$370,6,0)</f>
        <v>#N/A</v>
      </c>
      <c r="F95" s="270" t="s">
        <v>3011</v>
      </c>
      <c r="G95" s="270" t="s">
        <v>455</v>
      </c>
      <c r="H95" s="270">
        <f>Q95-R95</f>
        <v>6</v>
      </c>
      <c r="I95" s="270" t="s">
        <v>455</v>
      </c>
      <c r="J95" s="269"/>
      <c r="K95" s="269"/>
      <c r="L95" s="269"/>
      <c r="M95" s="268" t="s">
        <v>237</v>
      </c>
      <c r="N95" s="269">
        <v>10</v>
      </c>
      <c r="O95" s="269">
        <v>42</v>
      </c>
      <c r="P95" s="269">
        <v>50</v>
      </c>
      <c r="Q95" s="268">
        <v>101</v>
      </c>
      <c r="R95" s="270">
        <v>95</v>
      </c>
      <c r="S95"/>
      <c r="T95" s="273" t="e">
        <f t="shared" si="18"/>
        <v>#VALUE!</v>
      </c>
      <c r="U95" s="273">
        <f t="shared" si="19"/>
        <v>5.9405940594059403E-2</v>
      </c>
      <c r="V95" s="273">
        <f t="shared" si="20"/>
        <v>0</v>
      </c>
      <c r="W95" s="290">
        <f t="shared" si="21"/>
        <v>0.44210526315789472</v>
      </c>
      <c r="X95" s="273">
        <f t="shared" si="22"/>
        <v>0</v>
      </c>
      <c r="Y95" s="273">
        <f t="shared" si="23"/>
        <v>0.41584158415841582</v>
      </c>
      <c r="Z95"/>
      <c r="AA95" s="411"/>
      <c r="AB95" s="411">
        <f t="shared" si="24"/>
        <v>1.1542901115813775E-3</v>
      </c>
      <c r="AC95" s="411">
        <f t="shared" si="16"/>
        <v>1.5939278937381403E-2</v>
      </c>
      <c r="AD95" s="411"/>
      <c r="AE95" s="411"/>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row>
    <row r="96" spans="1:306" s="211" customFormat="1" hidden="1">
      <c r="A96" s="267" t="s">
        <v>1567</v>
      </c>
      <c r="B96" s="246" t="s">
        <v>3028</v>
      </c>
      <c r="C96" s="246" t="s">
        <v>173</v>
      </c>
      <c r="D96" s="269">
        <v>6</v>
      </c>
      <c r="E96" s="246" t="str">
        <f>VLOOKUP(A96,'Study Characteristics'!$A$5:$G$370,6,0)</f>
        <v>SH</v>
      </c>
      <c r="F96" s="268" t="s">
        <v>3011</v>
      </c>
      <c r="G96" s="270" t="s">
        <v>455</v>
      </c>
      <c r="H96" s="268">
        <v>24</v>
      </c>
      <c r="I96" s="270" t="s">
        <v>455</v>
      </c>
      <c r="J96" s="269"/>
      <c r="K96" s="269"/>
      <c r="L96" s="269"/>
      <c r="M96" s="270" t="s">
        <v>455</v>
      </c>
      <c r="N96" s="269"/>
      <c r="O96" s="269"/>
      <c r="P96" s="269"/>
      <c r="Q96" s="268">
        <v>55</v>
      </c>
      <c r="R96" s="268">
        <v>31</v>
      </c>
      <c r="S96"/>
      <c r="T96" s="273" t="e">
        <f t="shared" si="18"/>
        <v>#VALUE!</v>
      </c>
      <c r="U96" s="273">
        <f t="shared" si="19"/>
        <v>0.43636363636363634</v>
      </c>
      <c r="V96" s="273">
        <f t="shared" si="20"/>
        <v>0</v>
      </c>
      <c r="W96" s="273">
        <f t="shared" si="21"/>
        <v>0</v>
      </c>
      <c r="X96" s="273">
        <f t="shared" si="22"/>
        <v>0</v>
      </c>
      <c r="Y96" s="273">
        <f t="shared" si="23"/>
        <v>0</v>
      </c>
      <c r="Z96"/>
      <c r="AA96" s="411"/>
      <c r="AB96" s="411">
        <f t="shared" si="24"/>
        <v>4.6171604463255099E-3</v>
      </c>
      <c r="AC96" s="411">
        <f t="shared" si="16"/>
        <v>0</v>
      </c>
      <c r="AD96" s="411"/>
      <c r="AE96" s="411"/>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row>
    <row r="97" spans="1:306" s="211" customFormat="1" ht="15.75" hidden="1">
      <c r="A97" s="220" t="s">
        <v>824</v>
      </c>
      <c r="B97" s="260" t="s">
        <v>3028</v>
      </c>
      <c r="C97" s="260" t="s">
        <v>173</v>
      </c>
      <c r="D97" s="267">
        <v>6</v>
      </c>
      <c r="E97" s="246" t="str">
        <f>VLOOKUP(A97,'Study Characteristics'!$A$5:$G$370,6,0)</f>
        <v>BR</v>
      </c>
      <c r="F97" s="271" t="s">
        <v>3011</v>
      </c>
      <c r="G97" s="270">
        <v>0</v>
      </c>
      <c r="H97" s="270">
        <v>3</v>
      </c>
      <c r="I97" s="270" t="s">
        <v>455</v>
      </c>
      <c r="J97" s="267"/>
      <c r="K97" s="267"/>
      <c r="L97" s="267"/>
      <c r="M97" s="270" t="s">
        <v>455</v>
      </c>
      <c r="N97" s="267"/>
      <c r="O97" s="267"/>
      <c r="P97" s="267"/>
      <c r="Q97" s="270">
        <v>25</v>
      </c>
      <c r="R97" s="270">
        <v>22</v>
      </c>
      <c r="S97"/>
      <c r="T97" s="273">
        <f t="shared" si="18"/>
        <v>0</v>
      </c>
      <c r="U97" s="273">
        <f t="shared" si="19"/>
        <v>0.12</v>
      </c>
      <c r="V97" s="273">
        <f t="shared" si="20"/>
        <v>0</v>
      </c>
      <c r="W97" s="273">
        <f t="shared" si="21"/>
        <v>0</v>
      </c>
      <c r="X97" s="273">
        <f t="shared" si="22"/>
        <v>0</v>
      </c>
      <c r="Y97" s="273">
        <f t="shared" si="23"/>
        <v>0</v>
      </c>
      <c r="Z97"/>
      <c r="AA97" s="411">
        <f>Q97*T97/SUM($Q$42,$Q$45:$Q$48,$Q$50:$Q$51,$Q$55:$Q$60,$Q$62:$Q$64,$Q$70,$Q$72,$Q$74:$Q$75,$Q$77:$Q$80,$Q$83,$Q$85,$Q$87:$Q$89,$Q$91,$Q$97:$Q$103,$Q$104:$Q$107)</f>
        <v>0</v>
      </c>
      <c r="AB97" s="411">
        <f t="shared" si="24"/>
        <v>5.7714505579068874E-4</v>
      </c>
      <c r="AC97" s="411">
        <f t="shared" si="16"/>
        <v>0</v>
      </c>
      <c r="AD97" s="411"/>
      <c r="AE97" s="411"/>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row>
    <row r="98" spans="1:306" s="211" customFormat="1">
      <c r="A98" s="267" t="s">
        <v>604</v>
      </c>
      <c r="B98" s="246" t="s">
        <v>3028</v>
      </c>
      <c r="C98" s="246" t="s">
        <v>173</v>
      </c>
      <c r="D98" s="267">
        <v>8</v>
      </c>
      <c r="E98" s="246" t="str">
        <f>VLOOKUP(A98,'Study Characteristics'!$A$5:$G$370,6,0)</f>
        <v>BB</v>
      </c>
      <c r="F98" s="271" t="s">
        <v>3011</v>
      </c>
      <c r="G98" s="270">
        <v>2</v>
      </c>
      <c r="H98" s="270">
        <v>29</v>
      </c>
      <c r="I98" s="270" t="s">
        <v>455</v>
      </c>
      <c r="J98" s="212"/>
      <c r="K98" s="212"/>
      <c r="L98" s="212"/>
      <c r="M98" s="270" t="s">
        <v>237</v>
      </c>
      <c r="N98" s="212">
        <v>10</v>
      </c>
      <c r="O98" s="212">
        <v>79</v>
      </c>
      <c r="P98" s="212">
        <v>50</v>
      </c>
      <c r="Q98" s="270">
        <v>189</v>
      </c>
      <c r="R98" s="270">
        <v>160</v>
      </c>
      <c r="S98"/>
      <c r="T98" s="273">
        <f t="shared" si="18"/>
        <v>1.0582010582010581E-2</v>
      </c>
      <c r="U98" s="273">
        <f t="shared" si="19"/>
        <v>0.15343915343915343</v>
      </c>
      <c r="V98" s="273">
        <f t="shared" si="20"/>
        <v>0</v>
      </c>
      <c r="W98" s="290">
        <f t="shared" si="21"/>
        <v>0.49375000000000002</v>
      </c>
      <c r="X98" s="273">
        <f t="shared" si="22"/>
        <v>0</v>
      </c>
      <c r="Y98" s="273">
        <f t="shared" si="23"/>
        <v>0.41798941798941797</v>
      </c>
      <c r="Z98"/>
      <c r="AA98" s="411">
        <f t="shared" ref="AA98:AA107" si="25">Q98*T98/SUM($Q$42,$Q$45:$Q$48,$Q$50:$Q$51,$Q$55:$Q$60,$Q$62:$Q$64,$Q$70,$Q$72,$Q$74:$Q$75,$Q$77:$Q$80,$Q$83,$Q$85,$Q$87:$Q$89,$Q$91,$Q$97:$Q$103,$Q$104:$Q$107)</f>
        <v>6.6379024228343847E-4</v>
      </c>
      <c r="AB98" s="411">
        <f t="shared" si="24"/>
        <v>5.5790688726433243E-3</v>
      </c>
      <c r="AC98" s="411">
        <f t="shared" si="16"/>
        <v>2.9981024667931688E-2</v>
      </c>
      <c r="AD98" s="411"/>
      <c r="AE98" s="411"/>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row>
    <row r="99" spans="1:306" s="211" customFormat="1" ht="15.75">
      <c r="A99" s="220" t="s">
        <v>825</v>
      </c>
      <c r="B99" s="260" t="s">
        <v>3028</v>
      </c>
      <c r="C99" s="260" t="s">
        <v>173</v>
      </c>
      <c r="D99" s="267">
        <v>4</v>
      </c>
      <c r="E99" s="246" t="str">
        <f>VLOOKUP(A99,'Study Characteristics'!$A$5:$G$370,6,0)</f>
        <v>BR</v>
      </c>
      <c r="F99" s="271" t="s">
        <v>3011</v>
      </c>
      <c r="G99" s="270">
        <v>2</v>
      </c>
      <c r="H99" s="270">
        <v>6</v>
      </c>
      <c r="I99" s="270" t="s">
        <v>455</v>
      </c>
      <c r="J99" s="267"/>
      <c r="K99" s="267"/>
      <c r="L99" s="267"/>
      <c r="M99" s="270" t="s">
        <v>602</v>
      </c>
      <c r="N99" s="267">
        <v>17</v>
      </c>
      <c r="O99" s="267">
        <v>3</v>
      </c>
      <c r="P99" s="267">
        <v>50</v>
      </c>
      <c r="Q99" s="270">
        <v>14</v>
      </c>
      <c r="R99" s="270">
        <v>8</v>
      </c>
      <c r="S99"/>
      <c r="T99" s="273">
        <f t="shared" si="18"/>
        <v>0.14285714285714285</v>
      </c>
      <c r="U99" s="273">
        <f t="shared" si="19"/>
        <v>0.42857142857142855</v>
      </c>
      <c r="V99" s="273">
        <f t="shared" si="20"/>
        <v>0</v>
      </c>
      <c r="W99" s="290">
        <f t="shared" si="21"/>
        <v>0.375</v>
      </c>
      <c r="X99" s="273">
        <f t="shared" si="22"/>
        <v>0</v>
      </c>
      <c r="Y99" s="273">
        <f t="shared" si="23"/>
        <v>0.21428571428571427</v>
      </c>
      <c r="Z99"/>
      <c r="AA99" s="411">
        <f t="shared" si="25"/>
        <v>6.6379024228343847E-4</v>
      </c>
      <c r="AB99" s="411">
        <f t="shared" si="24"/>
        <v>1.1542901115813775E-3</v>
      </c>
      <c r="AC99" s="411">
        <f t="shared" si="16"/>
        <v>1.1385199240986717E-3</v>
      </c>
      <c r="AD99" s="411"/>
      <c r="AE99" s="411"/>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row>
    <row r="100" spans="1:306" s="211" customFormat="1">
      <c r="A100" s="267" t="s">
        <v>954</v>
      </c>
      <c r="B100" s="246" t="s">
        <v>3028</v>
      </c>
      <c r="C100" s="246" t="s">
        <v>173</v>
      </c>
      <c r="D100" s="269">
        <v>6</v>
      </c>
      <c r="E100" s="246" t="e">
        <f>VLOOKUP(A100,'Study Characteristics'!$A$5:$G$370,6,0)</f>
        <v>#N/A</v>
      </c>
      <c r="F100" s="201" t="s">
        <v>3011</v>
      </c>
      <c r="G100" s="269"/>
      <c r="H100" s="269">
        <v>36</v>
      </c>
      <c r="I100" s="270" t="s">
        <v>455</v>
      </c>
      <c r="J100" s="210"/>
      <c r="K100" s="210"/>
      <c r="L100" s="210"/>
      <c r="M100" s="269" t="s">
        <v>602</v>
      </c>
      <c r="N100" s="269">
        <v>21</v>
      </c>
      <c r="O100" s="210">
        <v>18</v>
      </c>
      <c r="P100" s="210">
        <v>50</v>
      </c>
      <c r="Q100" s="269">
        <v>78</v>
      </c>
      <c r="R100" s="62">
        <v>42</v>
      </c>
      <c r="S100"/>
      <c r="T100" s="273">
        <f t="shared" si="18"/>
        <v>0</v>
      </c>
      <c r="U100" s="273">
        <f t="shared" si="19"/>
        <v>0.46153846153846156</v>
      </c>
      <c r="V100" s="273">
        <f t="shared" si="20"/>
        <v>0</v>
      </c>
      <c r="W100" s="290">
        <f t="shared" si="21"/>
        <v>0.42857142857142855</v>
      </c>
      <c r="X100" s="273">
        <f t="shared" si="22"/>
        <v>0</v>
      </c>
      <c r="Y100" s="273">
        <f t="shared" si="23"/>
        <v>0.23076923076923078</v>
      </c>
      <c r="Z100"/>
      <c r="AA100" s="411">
        <f t="shared" si="25"/>
        <v>0</v>
      </c>
      <c r="AB100" s="411">
        <f t="shared" si="24"/>
        <v>6.9257406694882648E-3</v>
      </c>
      <c r="AC100" s="411">
        <f t="shared" si="16"/>
        <v>6.8311195445920304E-3</v>
      </c>
      <c r="AD100" s="411"/>
      <c r="AE100" s="411"/>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row>
    <row r="101" spans="1:306" s="211" customFormat="1">
      <c r="A101" s="267" t="s">
        <v>1463</v>
      </c>
      <c r="B101" s="260" t="s">
        <v>3028</v>
      </c>
      <c r="C101" s="260" t="s">
        <v>173</v>
      </c>
      <c r="D101" s="267">
        <v>6</v>
      </c>
      <c r="E101" s="246" t="str">
        <f>VLOOKUP(A101,'Study Characteristics'!$A$5:$G$370,6,0)</f>
        <v>LB</v>
      </c>
      <c r="F101" s="271" t="s">
        <v>3011</v>
      </c>
      <c r="G101" s="268">
        <v>3</v>
      </c>
      <c r="H101" s="270">
        <v>27</v>
      </c>
      <c r="I101" s="270" t="s">
        <v>455</v>
      </c>
      <c r="J101" s="210"/>
      <c r="K101" s="210"/>
      <c r="L101" s="210"/>
      <c r="M101" s="270" t="s">
        <v>602</v>
      </c>
      <c r="N101" s="210">
        <v>17</v>
      </c>
      <c r="O101" s="210">
        <v>8</v>
      </c>
      <c r="P101" s="210">
        <v>50</v>
      </c>
      <c r="Q101" s="270">
        <v>49</v>
      </c>
      <c r="R101" s="270">
        <v>22</v>
      </c>
      <c r="S101"/>
      <c r="T101" s="273">
        <f t="shared" ref="T101:T107" si="26">G101/Q101</f>
        <v>6.1224489795918366E-2</v>
      </c>
      <c r="U101" s="273">
        <f t="shared" ref="U101:U107" si="27">H101/Q101</f>
        <v>0.55102040816326525</v>
      </c>
      <c r="V101" s="273">
        <f t="shared" ref="V101:V107" si="28">K101/R101</f>
        <v>0</v>
      </c>
      <c r="W101" s="290">
        <f t="shared" ref="W101:W107" si="29">O101/R101</f>
        <v>0.36363636363636365</v>
      </c>
      <c r="X101" s="273">
        <f t="shared" ref="X101:X107" si="30">K101/Q101</f>
        <v>0</v>
      </c>
      <c r="Y101" s="273">
        <f t="shared" ref="Y101:Y107" si="31">O101/Q101</f>
        <v>0.16326530612244897</v>
      </c>
      <c r="Z101"/>
      <c r="AA101" s="411">
        <f t="shared" si="25"/>
        <v>9.9568536342515765E-4</v>
      </c>
      <c r="AB101" s="411">
        <f t="shared" si="24"/>
        <v>5.1943055021161982E-3</v>
      </c>
      <c r="AC101" s="411">
        <f t="shared" si="16"/>
        <v>3.0360531309297912E-3</v>
      </c>
      <c r="AD101" s="411"/>
      <c r="AE101" s="41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row>
    <row r="102" spans="1:306" hidden="1">
      <c r="A102" s="207" t="s">
        <v>3791</v>
      </c>
      <c r="B102" s="246" t="s">
        <v>3028</v>
      </c>
      <c r="C102" s="246" t="s">
        <v>173</v>
      </c>
      <c r="D102" s="207">
        <v>4</v>
      </c>
      <c r="E102" s="246" t="str">
        <f>VLOOKUP(A102,'Study Characteristics'!$A$5:$G$370,6,0)</f>
        <v>BB</v>
      </c>
      <c r="F102" s="52" t="s">
        <v>3011</v>
      </c>
      <c r="G102" s="207">
        <v>1</v>
      </c>
      <c r="H102" s="207">
        <v>3</v>
      </c>
      <c r="I102" s="207" t="s">
        <v>455</v>
      </c>
      <c r="M102" s="207" t="s">
        <v>455</v>
      </c>
      <c r="Q102" s="207">
        <v>21</v>
      </c>
      <c r="R102" s="207">
        <v>19</v>
      </c>
      <c r="S102" s="207"/>
      <c r="T102" s="273">
        <f t="shared" si="26"/>
        <v>4.7619047619047616E-2</v>
      </c>
      <c r="U102" s="273">
        <f t="shared" si="27"/>
        <v>0.14285714285714285</v>
      </c>
      <c r="V102" s="273">
        <f t="shared" si="28"/>
        <v>0</v>
      </c>
      <c r="W102" s="290">
        <f t="shared" si="29"/>
        <v>0</v>
      </c>
      <c r="X102" s="273">
        <f t="shared" si="30"/>
        <v>0</v>
      </c>
      <c r="Y102" s="273">
        <f t="shared" si="31"/>
        <v>0</v>
      </c>
      <c r="Z102" s="207"/>
      <c r="AA102" s="411">
        <f t="shared" si="25"/>
        <v>3.3189512114171923E-4</v>
      </c>
      <c r="AB102" s="411">
        <f t="shared" si="24"/>
        <v>5.7714505579068874E-4</v>
      </c>
      <c r="AC102" s="411">
        <f t="shared" si="16"/>
        <v>0</v>
      </c>
      <c r="AD102" s="411"/>
      <c r="AE102" s="411"/>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7"/>
      <c r="DK102" s="207"/>
      <c r="DL102" s="207"/>
      <c r="DM102" s="207"/>
      <c r="DN102" s="207"/>
      <c r="DO102" s="207"/>
      <c r="DP102" s="207"/>
      <c r="DQ102" s="207"/>
      <c r="DR102" s="207"/>
      <c r="DS102" s="207"/>
      <c r="DT102" s="207"/>
      <c r="DU102" s="207"/>
      <c r="DV102" s="207"/>
      <c r="DW102" s="207"/>
      <c r="DX102" s="207"/>
      <c r="DY102" s="207"/>
      <c r="DZ102" s="207"/>
      <c r="EA102" s="207"/>
      <c r="EB102" s="207"/>
      <c r="EC102" s="207"/>
      <c r="ED102" s="207"/>
      <c r="EE102" s="207"/>
      <c r="EF102" s="207"/>
      <c r="EG102" s="207"/>
      <c r="EH102" s="207"/>
      <c r="EI102" s="207"/>
      <c r="EJ102" s="207"/>
      <c r="EK102" s="207"/>
      <c r="EL102" s="207"/>
      <c r="EM102" s="207"/>
      <c r="EN102" s="207"/>
      <c r="EO102" s="207"/>
      <c r="EP102" s="207"/>
      <c r="EQ102" s="207"/>
      <c r="ER102" s="207"/>
      <c r="ES102" s="207"/>
      <c r="ET102" s="207"/>
      <c r="EU102" s="207"/>
      <c r="EV102" s="207"/>
      <c r="EW102" s="207"/>
      <c r="EX102" s="207"/>
      <c r="EY102" s="207"/>
      <c r="EZ102" s="207"/>
      <c r="FA102" s="207"/>
      <c r="FB102" s="207"/>
      <c r="FC102" s="207"/>
      <c r="FD102" s="207"/>
      <c r="FE102" s="207"/>
      <c r="FF102" s="207"/>
      <c r="FG102" s="207"/>
      <c r="FH102" s="207"/>
      <c r="FI102" s="207"/>
      <c r="FJ102" s="207"/>
      <c r="FK102" s="207"/>
      <c r="FL102" s="207"/>
      <c r="FM102" s="207"/>
      <c r="FN102" s="207"/>
      <c r="FO102" s="207"/>
      <c r="FP102" s="207"/>
      <c r="FQ102" s="207"/>
      <c r="FR102" s="207"/>
      <c r="FS102" s="207"/>
      <c r="FT102" s="207"/>
      <c r="FU102" s="207"/>
      <c r="FV102" s="207"/>
      <c r="FW102" s="207"/>
      <c r="FX102" s="207"/>
      <c r="FY102" s="207"/>
      <c r="FZ102" s="207"/>
      <c r="GA102" s="207"/>
      <c r="GB102" s="207"/>
      <c r="GC102" s="207"/>
      <c r="GD102" s="207"/>
      <c r="GE102" s="207"/>
      <c r="GF102" s="207"/>
      <c r="GG102" s="207"/>
      <c r="GH102" s="207"/>
      <c r="GI102" s="207"/>
      <c r="GJ102" s="207"/>
      <c r="GK102" s="207"/>
      <c r="GL102" s="207"/>
      <c r="GM102" s="207"/>
      <c r="GN102" s="207"/>
      <c r="GO102" s="207"/>
      <c r="GP102" s="207"/>
      <c r="GQ102" s="207"/>
      <c r="GR102" s="207"/>
      <c r="GS102" s="207"/>
      <c r="GT102" s="207"/>
      <c r="GU102" s="207"/>
      <c r="GV102" s="207"/>
      <c r="GW102" s="207"/>
      <c r="GX102" s="207"/>
      <c r="GY102" s="207"/>
      <c r="GZ102" s="207"/>
      <c r="HA102" s="207"/>
      <c r="HB102" s="207"/>
      <c r="HC102" s="207"/>
      <c r="HD102" s="207"/>
      <c r="HE102" s="207"/>
      <c r="HF102" s="207"/>
      <c r="HG102" s="207"/>
      <c r="HH102" s="207"/>
      <c r="HI102" s="207"/>
      <c r="HJ102" s="207"/>
      <c r="HK102" s="207"/>
      <c r="HL102" s="207"/>
      <c r="HM102" s="207"/>
      <c r="HN102" s="207"/>
      <c r="HO102" s="207"/>
      <c r="HP102" s="207"/>
      <c r="HQ102" s="207"/>
      <c r="HR102" s="207"/>
      <c r="HS102" s="207"/>
      <c r="HT102" s="207"/>
      <c r="HU102" s="207"/>
      <c r="HV102" s="207"/>
      <c r="HW102" s="207"/>
      <c r="HX102" s="207"/>
      <c r="HY102" s="207"/>
      <c r="HZ102" s="207"/>
      <c r="IA102" s="207"/>
      <c r="IB102" s="207"/>
      <c r="IC102" s="207"/>
      <c r="ID102" s="207"/>
      <c r="IE102" s="207"/>
      <c r="IF102" s="207"/>
      <c r="IG102" s="207"/>
      <c r="IH102" s="207"/>
      <c r="II102" s="207"/>
      <c r="IJ102" s="207"/>
      <c r="IK102" s="207"/>
      <c r="IL102" s="207"/>
      <c r="IM102" s="207"/>
      <c r="IN102" s="207"/>
      <c r="IO102" s="207"/>
      <c r="IP102" s="207"/>
      <c r="IQ102" s="207"/>
      <c r="IR102" s="207"/>
      <c r="IS102" s="207"/>
      <c r="IT102" s="207"/>
      <c r="IU102" s="207"/>
      <c r="IV102" s="207"/>
      <c r="IW102" s="207"/>
      <c r="IX102" s="207"/>
      <c r="IY102" s="207"/>
      <c r="IZ102" s="207"/>
      <c r="JA102" s="207"/>
      <c r="JB102" s="207"/>
      <c r="JC102" s="207"/>
      <c r="JD102" s="207"/>
      <c r="JE102" s="207"/>
      <c r="JF102" s="207"/>
      <c r="JG102" s="207"/>
      <c r="JH102" s="207"/>
      <c r="JI102" s="207"/>
      <c r="JJ102" s="207"/>
      <c r="JK102" s="207"/>
      <c r="JL102" s="207"/>
      <c r="JM102" s="207"/>
      <c r="JN102" s="207"/>
      <c r="JO102" s="207"/>
      <c r="JP102" s="207"/>
      <c r="JQ102" s="207"/>
      <c r="JR102" s="207"/>
      <c r="JS102" s="207"/>
      <c r="JT102" s="207"/>
      <c r="JU102" s="207"/>
      <c r="JV102" s="207"/>
      <c r="JW102" s="207"/>
      <c r="JX102" s="207"/>
      <c r="JY102" s="207"/>
      <c r="JZ102" s="207"/>
      <c r="KA102" s="207"/>
      <c r="KB102" s="207"/>
      <c r="KC102" s="207"/>
      <c r="KD102" s="207"/>
      <c r="KE102" s="207"/>
      <c r="KF102" s="207"/>
      <c r="KG102" s="207"/>
      <c r="KH102" s="207"/>
      <c r="KI102" s="207"/>
      <c r="KJ102" s="207"/>
      <c r="KK102" s="207"/>
      <c r="KL102" s="207"/>
      <c r="KM102" s="207"/>
      <c r="KN102" s="207"/>
      <c r="KO102" s="207"/>
      <c r="KP102" s="207"/>
      <c r="KQ102" s="207"/>
      <c r="KR102" s="207"/>
      <c r="KS102" s="207"/>
      <c r="KT102" s="207"/>
    </row>
    <row r="103" spans="1:306">
      <c r="A103" s="207" t="s">
        <v>3792</v>
      </c>
      <c r="B103" s="246" t="s">
        <v>173</v>
      </c>
      <c r="C103" s="246" t="s">
        <v>3028</v>
      </c>
      <c r="D103" s="207">
        <v>7</v>
      </c>
      <c r="E103" s="246" t="str">
        <f>VLOOKUP(A103,'Study Characteristics'!$A$5:$G$370,6,0)</f>
        <v>BB</v>
      </c>
      <c r="F103" s="52" t="s">
        <v>3011</v>
      </c>
      <c r="G103" s="207">
        <v>0</v>
      </c>
      <c r="H103" s="207">
        <v>37</v>
      </c>
      <c r="I103" s="207" t="s">
        <v>455</v>
      </c>
      <c r="M103" s="207" t="s">
        <v>602</v>
      </c>
      <c r="N103" s="207">
        <v>17</v>
      </c>
      <c r="O103" s="207">
        <v>48</v>
      </c>
      <c r="P103" s="207">
        <v>50</v>
      </c>
      <c r="Q103" s="207">
        <v>129</v>
      </c>
      <c r="R103" s="207">
        <v>115</v>
      </c>
      <c r="S103" s="207"/>
      <c r="T103" s="273">
        <f t="shared" si="26"/>
        <v>0</v>
      </c>
      <c r="U103" s="273">
        <f t="shared" si="27"/>
        <v>0.2868217054263566</v>
      </c>
      <c r="V103" s="273">
        <f t="shared" si="28"/>
        <v>0</v>
      </c>
      <c r="W103" s="290">
        <f t="shared" si="29"/>
        <v>0.41739130434782606</v>
      </c>
      <c r="X103" s="273">
        <f t="shared" si="30"/>
        <v>0</v>
      </c>
      <c r="Y103" s="273">
        <f t="shared" si="31"/>
        <v>0.37209302325581395</v>
      </c>
      <c r="Z103" s="207"/>
      <c r="AA103" s="411">
        <f t="shared" si="25"/>
        <v>0</v>
      </c>
      <c r="AB103" s="411">
        <f t="shared" si="24"/>
        <v>7.1181223547518279E-3</v>
      </c>
      <c r="AC103" s="411">
        <f t="shared" si="16"/>
        <v>1.8216318785578747E-2</v>
      </c>
      <c r="AD103" s="411"/>
      <c r="AE103" s="411"/>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7"/>
      <c r="DK103" s="207"/>
      <c r="DL103" s="207"/>
      <c r="DM103" s="207"/>
      <c r="DN103" s="207"/>
      <c r="DO103" s="207"/>
      <c r="DP103" s="207"/>
      <c r="DQ103" s="207"/>
      <c r="DR103" s="207"/>
      <c r="DS103" s="207"/>
      <c r="DT103" s="207"/>
      <c r="DU103" s="207"/>
      <c r="DV103" s="207"/>
      <c r="DW103" s="207"/>
      <c r="DX103" s="207"/>
      <c r="DY103" s="207"/>
      <c r="DZ103" s="207"/>
      <c r="EA103" s="207"/>
      <c r="EB103" s="207"/>
      <c r="EC103" s="207"/>
      <c r="ED103" s="207"/>
      <c r="EE103" s="207"/>
      <c r="EF103" s="207"/>
      <c r="EG103" s="207"/>
      <c r="EH103" s="207"/>
      <c r="EI103" s="207"/>
      <c r="EJ103" s="207"/>
      <c r="EK103" s="207"/>
      <c r="EL103" s="207"/>
      <c r="EM103" s="207"/>
      <c r="EN103" s="207"/>
      <c r="EO103" s="207"/>
      <c r="EP103" s="207"/>
      <c r="EQ103" s="207"/>
      <c r="ER103" s="207"/>
      <c r="ES103" s="207"/>
      <c r="ET103" s="207"/>
      <c r="EU103" s="207"/>
      <c r="EV103" s="207"/>
      <c r="EW103" s="207"/>
      <c r="EX103" s="207"/>
      <c r="EY103" s="207"/>
      <c r="EZ103" s="207"/>
      <c r="FA103" s="207"/>
      <c r="FB103" s="207"/>
      <c r="FC103" s="207"/>
      <c r="FD103" s="207"/>
      <c r="FE103" s="207"/>
      <c r="FF103" s="207"/>
      <c r="FG103" s="207"/>
      <c r="FH103" s="207"/>
      <c r="FI103" s="207"/>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I103" s="207"/>
      <c r="GJ103" s="207"/>
      <c r="GK103" s="207"/>
      <c r="GL103" s="207"/>
      <c r="GM103" s="207"/>
      <c r="GN103" s="207"/>
      <c r="GO103" s="207"/>
      <c r="GP103" s="207"/>
      <c r="GQ103" s="207"/>
      <c r="GR103" s="207"/>
      <c r="GS103" s="207"/>
      <c r="GT103" s="207"/>
      <c r="GU103" s="207"/>
      <c r="GV103" s="207"/>
      <c r="GW103" s="207"/>
      <c r="GX103" s="207"/>
      <c r="GY103" s="207"/>
      <c r="GZ103" s="207"/>
      <c r="HA103" s="207"/>
      <c r="HB103" s="207"/>
      <c r="HC103" s="207"/>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c r="IC103" s="207"/>
      <c r="ID103" s="207"/>
      <c r="IE103" s="207"/>
      <c r="IF103" s="207"/>
      <c r="IG103" s="207"/>
      <c r="IH103" s="207"/>
      <c r="II103" s="207"/>
      <c r="IJ103" s="207"/>
      <c r="IK103" s="207"/>
      <c r="IL103" s="207"/>
      <c r="IM103" s="207"/>
      <c r="IN103" s="207"/>
      <c r="IO103" s="207"/>
      <c r="IP103" s="207"/>
      <c r="IQ103" s="207"/>
      <c r="IR103" s="207"/>
      <c r="IS103" s="207"/>
      <c r="IT103" s="207"/>
      <c r="IU103" s="207"/>
      <c r="IV103" s="207"/>
      <c r="IW103" s="207"/>
      <c r="IX103" s="207"/>
      <c r="IY103" s="207"/>
      <c r="IZ103" s="207"/>
      <c r="JA103" s="207"/>
      <c r="JB103" s="207"/>
      <c r="JC103" s="207"/>
      <c r="JD103" s="207"/>
      <c r="JE103" s="207"/>
      <c r="JF103" s="207"/>
      <c r="JG103" s="207"/>
      <c r="JH103" s="207"/>
      <c r="JI103" s="207"/>
      <c r="JJ103" s="207"/>
      <c r="JK103" s="207"/>
      <c r="JL103" s="207"/>
      <c r="JM103" s="207"/>
      <c r="JN103" s="207"/>
      <c r="JO103" s="207"/>
      <c r="JP103" s="207"/>
      <c r="JQ103" s="207"/>
      <c r="JR103" s="207"/>
      <c r="JS103" s="207"/>
      <c r="JT103" s="207"/>
      <c r="JU103" s="207"/>
      <c r="JV103" s="207"/>
      <c r="JW103" s="207"/>
      <c r="JX103" s="207"/>
      <c r="JY103" s="207"/>
      <c r="JZ103" s="207"/>
      <c r="KA103" s="207"/>
      <c r="KB103" s="207"/>
      <c r="KC103" s="207"/>
      <c r="KD103" s="207"/>
      <c r="KE103" s="207"/>
      <c r="KF103" s="207"/>
      <c r="KG103" s="207"/>
      <c r="KH103" s="207"/>
      <c r="KI103" s="207"/>
      <c r="KJ103" s="207"/>
      <c r="KK103" s="207"/>
      <c r="KL103" s="207"/>
      <c r="KM103" s="207"/>
      <c r="KN103" s="207"/>
      <c r="KO103" s="207"/>
      <c r="KP103" s="207"/>
      <c r="KQ103" s="207"/>
      <c r="KR103" s="207"/>
      <c r="KS103" s="207"/>
      <c r="KT103" s="207"/>
    </row>
    <row r="104" spans="1:306" hidden="1">
      <c r="A104" s="207" t="s">
        <v>3793</v>
      </c>
      <c r="B104" s="246" t="s">
        <v>173</v>
      </c>
      <c r="C104" s="246" t="s">
        <v>3028</v>
      </c>
      <c r="D104" s="207">
        <v>6</v>
      </c>
      <c r="E104" s="246" t="str">
        <f>VLOOKUP(A104,'Study Characteristics'!$A$5:$G$370,6,0)</f>
        <v>BB</v>
      </c>
      <c r="F104" s="52" t="s">
        <v>3011</v>
      </c>
      <c r="G104" s="207">
        <v>0</v>
      </c>
      <c r="H104" s="207">
        <v>7</v>
      </c>
      <c r="I104" s="207" t="s">
        <v>455</v>
      </c>
      <c r="M104" s="207" t="s">
        <v>455</v>
      </c>
      <c r="Q104" s="207">
        <v>27</v>
      </c>
      <c r="R104" s="207">
        <v>20</v>
      </c>
      <c r="S104" s="207"/>
      <c r="T104" s="273">
        <f t="shared" si="26"/>
        <v>0</v>
      </c>
      <c r="U104" s="273">
        <f t="shared" si="27"/>
        <v>0.25925925925925924</v>
      </c>
      <c r="V104" s="273">
        <f t="shared" si="28"/>
        <v>0</v>
      </c>
      <c r="W104" s="290">
        <f t="shared" si="29"/>
        <v>0</v>
      </c>
      <c r="X104" s="273">
        <f t="shared" si="30"/>
        <v>0</v>
      </c>
      <c r="Y104" s="273">
        <f t="shared" si="31"/>
        <v>0</v>
      </c>
      <c r="Z104" s="207"/>
      <c r="AA104" s="411">
        <f t="shared" si="25"/>
        <v>0</v>
      </c>
      <c r="AB104" s="411">
        <f t="shared" si="24"/>
        <v>1.3466717968449403E-3</v>
      </c>
      <c r="AC104" s="411">
        <f t="shared" si="16"/>
        <v>0</v>
      </c>
      <c r="AD104" s="411"/>
      <c r="AE104" s="411"/>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7"/>
      <c r="DR104" s="207"/>
      <c r="DS104" s="207"/>
      <c r="DT104" s="207"/>
      <c r="DU104" s="207"/>
      <c r="DV104" s="207"/>
      <c r="DW104" s="207"/>
      <c r="DX104" s="207"/>
      <c r="DY104" s="207"/>
      <c r="DZ104" s="207"/>
      <c r="EA104" s="207"/>
      <c r="EB104" s="207"/>
      <c r="EC104" s="207"/>
      <c r="ED104" s="207"/>
      <c r="EE104" s="207"/>
      <c r="EF104" s="207"/>
      <c r="EG104" s="207"/>
      <c r="EH104" s="207"/>
      <c r="EI104" s="207"/>
      <c r="EJ104" s="207"/>
      <c r="EK104" s="207"/>
      <c r="EL104" s="207"/>
      <c r="EM104" s="207"/>
      <c r="EN104" s="207"/>
      <c r="EO104" s="207"/>
      <c r="EP104" s="207"/>
      <c r="EQ104" s="207"/>
      <c r="ER104" s="207"/>
      <c r="ES104" s="207"/>
      <c r="ET104" s="207"/>
      <c r="EU104" s="207"/>
      <c r="EV104" s="207"/>
      <c r="EW104" s="207"/>
      <c r="EX104" s="207"/>
      <c r="EY104" s="207"/>
      <c r="EZ104" s="207"/>
      <c r="FA104" s="207"/>
      <c r="FB104" s="207"/>
      <c r="FC104" s="207"/>
      <c r="FD104" s="207"/>
      <c r="FE104" s="207"/>
      <c r="FF104" s="207"/>
      <c r="FG104" s="207"/>
      <c r="FH104" s="207"/>
      <c r="FI104" s="207"/>
      <c r="FJ104" s="207"/>
      <c r="FK104" s="207"/>
      <c r="FL104" s="207"/>
      <c r="FM104" s="207"/>
      <c r="FN104" s="207"/>
      <c r="FO104" s="207"/>
      <c r="FP104" s="207"/>
      <c r="FQ104" s="207"/>
      <c r="FR104" s="207"/>
      <c r="FS104" s="207"/>
      <c r="FT104" s="207"/>
      <c r="FU104" s="207"/>
      <c r="FV104" s="207"/>
      <c r="FW104" s="207"/>
      <c r="FX104" s="207"/>
      <c r="FY104" s="207"/>
      <c r="FZ104" s="207"/>
      <c r="GA104" s="207"/>
      <c r="GB104" s="207"/>
      <c r="GC104" s="207"/>
      <c r="GD104" s="207"/>
      <c r="GE104" s="207"/>
      <c r="GF104" s="207"/>
      <c r="GG104" s="207"/>
      <c r="GH104" s="207"/>
      <c r="GI104" s="207"/>
      <c r="GJ104" s="207"/>
      <c r="GK104" s="207"/>
      <c r="GL104" s="207"/>
      <c r="GM104" s="207"/>
      <c r="GN104" s="207"/>
      <c r="GO104" s="207"/>
      <c r="GP104" s="207"/>
      <c r="GQ104" s="207"/>
      <c r="GR104" s="207"/>
      <c r="GS104" s="207"/>
      <c r="GT104" s="207"/>
      <c r="GU104" s="207"/>
      <c r="GV104" s="207"/>
      <c r="GW104" s="207"/>
      <c r="GX104" s="207"/>
      <c r="GY104" s="207"/>
      <c r="GZ104" s="207"/>
      <c r="HA104" s="207"/>
      <c r="HB104" s="207"/>
      <c r="HC104" s="207"/>
      <c r="HD104" s="207"/>
      <c r="HE104" s="207"/>
      <c r="HF104" s="207"/>
      <c r="HG104" s="207"/>
      <c r="HH104" s="207"/>
      <c r="HI104" s="207"/>
      <c r="HJ104" s="207"/>
      <c r="HK104" s="207"/>
      <c r="HL104" s="207"/>
      <c r="HM104" s="207"/>
      <c r="HN104" s="207"/>
      <c r="HO104" s="207"/>
      <c r="HP104" s="207"/>
      <c r="HQ104" s="207"/>
      <c r="HR104" s="207"/>
      <c r="HS104" s="207"/>
      <c r="HT104" s="207"/>
      <c r="HU104" s="207"/>
      <c r="HV104" s="207"/>
      <c r="HW104" s="207"/>
      <c r="HX104" s="207"/>
      <c r="HY104" s="207"/>
      <c r="HZ104" s="207"/>
      <c r="IA104" s="207"/>
      <c r="IB104" s="207"/>
      <c r="IC104" s="207"/>
      <c r="ID104" s="207"/>
      <c r="IE104" s="207"/>
      <c r="IF104" s="207"/>
      <c r="IG104" s="207"/>
      <c r="IH104" s="207"/>
      <c r="II104" s="207"/>
      <c r="IJ104" s="207"/>
      <c r="IK104" s="207"/>
      <c r="IL104" s="207"/>
      <c r="IM104" s="207"/>
      <c r="IN104" s="207"/>
      <c r="IO104" s="207"/>
      <c r="IP104" s="207"/>
      <c r="IQ104" s="207"/>
      <c r="IR104" s="207"/>
      <c r="IS104" s="207"/>
      <c r="IT104" s="207"/>
      <c r="IU104" s="207"/>
      <c r="IV104" s="207"/>
      <c r="IW104" s="207"/>
      <c r="IX104" s="207"/>
      <c r="IY104" s="207"/>
      <c r="IZ104" s="207"/>
      <c r="JA104" s="207"/>
      <c r="JB104" s="207"/>
      <c r="JC104" s="207"/>
      <c r="JD104" s="207"/>
      <c r="JE104" s="207"/>
      <c r="JF104" s="207"/>
      <c r="JG104" s="207"/>
      <c r="JH104" s="207"/>
      <c r="JI104" s="207"/>
      <c r="JJ104" s="207"/>
      <c r="JK104" s="207"/>
      <c r="JL104" s="207"/>
      <c r="JM104" s="207"/>
      <c r="JN104" s="207"/>
      <c r="JO104" s="207"/>
      <c r="JP104" s="207"/>
      <c r="JQ104" s="207"/>
      <c r="JR104" s="207"/>
      <c r="JS104" s="207"/>
      <c r="JT104" s="207"/>
      <c r="JU104" s="207"/>
      <c r="JV104" s="207"/>
      <c r="JW104" s="207"/>
      <c r="JX104" s="207"/>
      <c r="JY104" s="207"/>
      <c r="JZ104" s="207"/>
      <c r="KA104" s="207"/>
      <c r="KB104" s="207"/>
      <c r="KC104" s="207"/>
      <c r="KD104" s="207"/>
      <c r="KE104" s="207"/>
      <c r="KF104" s="207"/>
      <c r="KG104" s="207"/>
      <c r="KH104" s="207"/>
      <c r="KI104" s="207"/>
      <c r="KJ104" s="207"/>
      <c r="KK104" s="207"/>
      <c r="KL104" s="207"/>
      <c r="KM104" s="207"/>
      <c r="KN104" s="207"/>
      <c r="KO104" s="207"/>
      <c r="KP104" s="207"/>
      <c r="KQ104" s="207"/>
      <c r="KR104" s="207"/>
      <c r="KS104" s="207"/>
      <c r="KT104" s="207"/>
    </row>
    <row r="105" spans="1:306">
      <c r="A105" s="207" t="s">
        <v>3796</v>
      </c>
      <c r="B105" s="246" t="s">
        <v>3028</v>
      </c>
      <c r="C105" s="246" t="s">
        <v>173</v>
      </c>
      <c r="D105" s="207">
        <v>6</v>
      </c>
      <c r="E105" s="246" t="str">
        <f>VLOOKUP(A105,'Study Characteristics'!$A$5:$G$370,6,0)</f>
        <v>BB</v>
      </c>
      <c r="F105" s="52" t="s">
        <v>3011</v>
      </c>
      <c r="G105" s="207">
        <v>3</v>
      </c>
      <c r="H105" s="207">
        <v>21</v>
      </c>
      <c r="I105" s="207" t="s">
        <v>455</v>
      </c>
      <c r="M105" s="207" t="s">
        <v>237</v>
      </c>
      <c r="N105" s="207">
        <v>10</v>
      </c>
      <c r="O105" s="207">
        <v>34</v>
      </c>
      <c r="P105" s="207">
        <v>50</v>
      </c>
      <c r="Q105" s="207">
        <v>78</v>
      </c>
      <c r="R105" s="207">
        <v>57</v>
      </c>
      <c r="S105" s="207"/>
      <c r="T105" s="273">
        <f t="shared" si="26"/>
        <v>3.8461538461538464E-2</v>
      </c>
      <c r="U105" s="273">
        <f t="shared" si="27"/>
        <v>0.26923076923076922</v>
      </c>
      <c r="V105" s="273">
        <f t="shared" si="28"/>
        <v>0</v>
      </c>
      <c r="W105" s="290">
        <f t="shared" si="29"/>
        <v>0.59649122807017541</v>
      </c>
      <c r="X105" s="273">
        <f t="shared" si="30"/>
        <v>0</v>
      </c>
      <c r="Y105" s="273">
        <f t="shared" si="31"/>
        <v>0.4358974358974359</v>
      </c>
      <c r="Z105" s="207"/>
      <c r="AA105" s="411">
        <f t="shared" si="25"/>
        <v>9.9568536342515765E-4</v>
      </c>
      <c r="AB105" s="411">
        <f t="shared" si="24"/>
        <v>4.0400153905348207E-3</v>
      </c>
      <c r="AC105" s="411">
        <f t="shared" si="16"/>
        <v>1.2903225806451613E-2</v>
      </c>
      <c r="AD105" s="411"/>
      <c r="AE105" s="411"/>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c r="EB105" s="207"/>
      <c r="EC105" s="207"/>
      <c r="ED105" s="207"/>
      <c r="EE105" s="207"/>
      <c r="EF105" s="207"/>
      <c r="EG105" s="207"/>
      <c r="EH105" s="207"/>
      <c r="EI105" s="207"/>
      <c r="EJ105" s="207"/>
      <c r="EK105" s="207"/>
      <c r="EL105" s="207"/>
      <c r="EM105" s="207"/>
      <c r="EN105" s="207"/>
      <c r="EO105" s="207"/>
      <c r="EP105" s="207"/>
      <c r="EQ105" s="207"/>
      <c r="ER105" s="207"/>
      <c r="ES105" s="207"/>
      <c r="ET105" s="207"/>
      <c r="EU105" s="207"/>
      <c r="EV105" s="207"/>
      <c r="EW105" s="207"/>
      <c r="EX105" s="207"/>
      <c r="EY105" s="207"/>
      <c r="EZ105" s="207"/>
      <c r="FA105" s="207"/>
      <c r="FB105" s="207"/>
      <c r="FC105" s="207"/>
      <c r="FD105" s="207"/>
      <c r="FE105" s="207"/>
      <c r="FF105" s="207"/>
      <c r="FG105" s="207"/>
      <c r="FH105" s="207"/>
      <c r="FI105" s="207"/>
      <c r="FJ105" s="207"/>
      <c r="FK105" s="207"/>
      <c r="FL105" s="207"/>
      <c r="FM105" s="207"/>
      <c r="FN105" s="207"/>
      <c r="FO105" s="207"/>
      <c r="FP105" s="207"/>
      <c r="FQ105" s="207"/>
      <c r="FR105" s="207"/>
      <c r="FS105" s="207"/>
      <c r="FT105" s="207"/>
      <c r="FU105" s="207"/>
      <c r="FV105" s="207"/>
      <c r="FW105" s="207"/>
      <c r="FX105" s="207"/>
      <c r="FY105" s="207"/>
      <c r="FZ105" s="207"/>
      <c r="GA105" s="207"/>
      <c r="GB105" s="207"/>
      <c r="GC105" s="207"/>
      <c r="GD105" s="207"/>
      <c r="GE105" s="207"/>
      <c r="GF105" s="207"/>
      <c r="GG105" s="207"/>
      <c r="GH105" s="207"/>
      <c r="GI105" s="207"/>
      <c r="GJ105" s="207"/>
      <c r="GK105" s="207"/>
      <c r="GL105" s="207"/>
      <c r="GM105" s="207"/>
      <c r="GN105" s="207"/>
      <c r="GO105" s="207"/>
      <c r="GP105" s="207"/>
      <c r="GQ105" s="207"/>
      <c r="GR105" s="207"/>
      <c r="GS105" s="207"/>
      <c r="GT105" s="207"/>
      <c r="GU105" s="207"/>
      <c r="GV105" s="207"/>
      <c r="GW105" s="207"/>
      <c r="GX105" s="207"/>
      <c r="GY105" s="207"/>
      <c r="GZ105" s="207"/>
      <c r="HA105" s="207"/>
      <c r="HB105" s="207"/>
      <c r="HC105" s="207"/>
      <c r="HD105" s="207"/>
      <c r="HE105" s="207"/>
      <c r="HF105" s="207"/>
      <c r="HG105" s="207"/>
      <c r="HH105" s="207"/>
      <c r="HI105" s="207"/>
      <c r="HJ105" s="207"/>
      <c r="HK105" s="207"/>
      <c r="HL105" s="207"/>
      <c r="HM105" s="207"/>
      <c r="HN105" s="207"/>
      <c r="HO105" s="207"/>
      <c r="HP105" s="207"/>
      <c r="HQ105" s="207"/>
      <c r="HR105" s="207"/>
      <c r="HS105" s="207"/>
      <c r="HT105" s="207"/>
      <c r="HU105" s="207"/>
      <c r="HV105" s="207"/>
      <c r="HW105" s="207"/>
      <c r="HX105" s="207"/>
      <c r="HY105" s="207"/>
      <c r="HZ105" s="207"/>
      <c r="IA105" s="207"/>
      <c r="IB105" s="207"/>
      <c r="IC105" s="207"/>
      <c r="ID105" s="207"/>
      <c r="IE105" s="207"/>
      <c r="IF105" s="207"/>
      <c r="IG105" s="207"/>
      <c r="IH105" s="207"/>
      <c r="II105" s="207"/>
      <c r="IJ105" s="207"/>
      <c r="IK105" s="207"/>
      <c r="IL105" s="207"/>
      <c r="IM105" s="207"/>
      <c r="IN105" s="207"/>
      <c r="IO105" s="207"/>
      <c r="IP105" s="207"/>
      <c r="IQ105" s="207"/>
      <c r="IR105" s="207"/>
      <c r="IS105" s="207"/>
      <c r="IT105" s="207"/>
      <c r="IU105" s="207"/>
      <c r="IV105" s="207"/>
      <c r="IW105" s="207"/>
      <c r="IX105" s="207"/>
      <c r="IY105" s="207"/>
      <c r="IZ105" s="207"/>
      <c r="JA105" s="207"/>
      <c r="JB105" s="207"/>
      <c r="JC105" s="207"/>
      <c r="JD105" s="207"/>
      <c r="JE105" s="207"/>
      <c r="JF105" s="207"/>
      <c r="JG105" s="207"/>
      <c r="JH105" s="207"/>
      <c r="JI105" s="207"/>
      <c r="JJ105" s="207"/>
      <c r="JK105" s="207"/>
      <c r="JL105" s="207"/>
      <c r="JM105" s="207"/>
      <c r="JN105" s="207"/>
      <c r="JO105" s="207"/>
      <c r="JP105" s="207"/>
      <c r="JQ105" s="207"/>
      <c r="JR105" s="207"/>
      <c r="JS105" s="207"/>
      <c r="JT105" s="207"/>
      <c r="JU105" s="207"/>
      <c r="JV105" s="207"/>
      <c r="JW105" s="207"/>
      <c r="JX105" s="207"/>
      <c r="JY105" s="207"/>
      <c r="JZ105" s="207"/>
      <c r="KA105" s="207"/>
      <c r="KB105" s="207"/>
      <c r="KC105" s="207"/>
      <c r="KD105" s="207"/>
      <c r="KE105" s="207"/>
      <c r="KF105" s="207"/>
      <c r="KG105" s="207"/>
      <c r="KH105" s="207"/>
      <c r="KI105" s="207"/>
      <c r="KJ105" s="207"/>
      <c r="KK105" s="207"/>
      <c r="KL105" s="207"/>
      <c r="KM105" s="207"/>
      <c r="KN105" s="207"/>
      <c r="KO105" s="207"/>
      <c r="KP105" s="207"/>
      <c r="KQ105" s="207"/>
      <c r="KR105" s="207"/>
      <c r="KS105" s="207"/>
      <c r="KT105" s="207"/>
    </row>
    <row r="106" spans="1:306">
      <c r="A106" s="207" t="s">
        <v>3797</v>
      </c>
      <c r="B106" s="246" t="s">
        <v>3028</v>
      </c>
      <c r="C106" s="246" t="s">
        <v>173</v>
      </c>
      <c r="D106" s="207">
        <v>8</v>
      </c>
      <c r="E106" s="246" t="str">
        <f>VLOOKUP(A106,'Study Characteristics'!$A$5:$G$370,6,0)</f>
        <v>BB</v>
      </c>
      <c r="F106" s="52" t="s">
        <v>3011</v>
      </c>
      <c r="G106" s="207">
        <v>3</v>
      </c>
      <c r="H106" s="207">
        <v>13</v>
      </c>
      <c r="I106" s="207" t="s">
        <v>455</v>
      </c>
      <c r="M106" s="207" t="s">
        <v>602</v>
      </c>
      <c r="N106" s="207">
        <v>17</v>
      </c>
      <c r="O106" s="207">
        <v>21</v>
      </c>
      <c r="P106" s="207">
        <v>50</v>
      </c>
      <c r="Q106" s="207">
        <v>60</v>
      </c>
      <c r="R106" s="207">
        <v>47</v>
      </c>
      <c r="S106" s="207"/>
      <c r="T106" s="273">
        <f t="shared" si="26"/>
        <v>0.05</v>
      </c>
      <c r="U106" s="273">
        <f t="shared" si="27"/>
        <v>0.21666666666666667</v>
      </c>
      <c r="V106" s="273">
        <f t="shared" si="28"/>
        <v>0</v>
      </c>
      <c r="W106" s="290">
        <f t="shared" si="29"/>
        <v>0.44680851063829785</v>
      </c>
      <c r="X106" s="273">
        <f t="shared" si="30"/>
        <v>0</v>
      </c>
      <c r="Y106" s="273">
        <f t="shared" si="31"/>
        <v>0.35</v>
      </c>
      <c r="Z106" s="207"/>
      <c r="AA106" s="411">
        <f t="shared" si="25"/>
        <v>9.9568536342515765E-4</v>
      </c>
      <c r="AB106" s="411">
        <f t="shared" si="24"/>
        <v>2.500961908426318E-3</v>
      </c>
      <c r="AC106" s="411">
        <f>R106*W106/SUM($R$41,$R$42,$R$43,$R$44,$R$45,$R$46,$R$49,$R$50,$R$51,$R$52,$R$60,$R$62,$R$63,$R$66,$R$67,$R$69,$R$72,$R$75,$R$76,$R$77,$R$78,$R$79,$R$80,$R$81,$R$83,$R$84,$R$86,$R$87,$R$88,$R$89,$R$94,$R$95,$R$98,$R$99,$R$100,$R$101,$R$103,$R$105,$R$106,$R$107)</f>
        <v>7.9696394686907014E-3</v>
      </c>
      <c r="AD106" s="411"/>
      <c r="AE106" s="411"/>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c r="EB106" s="207"/>
      <c r="EC106" s="207"/>
      <c r="ED106" s="207"/>
      <c r="EE106" s="207"/>
      <c r="EF106" s="207"/>
      <c r="EG106" s="207"/>
      <c r="EH106" s="207"/>
      <c r="EI106" s="207"/>
      <c r="EJ106" s="207"/>
      <c r="EK106" s="207"/>
      <c r="EL106" s="207"/>
      <c r="EM106" s="207"/>
      <c r="EN106" s="207"/>
      <c r="EO106" s="207"/>
      <c r="EP106" s="207"/>
      <c r="EQ106" s="207"/>
      <c r="ER106" s="207"/>
      <c r="ES106" s="207"/>
      <c r="ET106" s="207"/>
      <c r="EU106" s="207"/>
      <c r="EV106" s="207"/>
      <c r="EW106" s="207"/>
      <c r="EX106" s="207"/>
      <c r="EY106" s="207"/>
      <c r="EZ106" s="207"/>
      <c r="FA106" s="207"/>
      <c r="FB106" s="207"/>
      <c r="FC106" s="207"/>
      <c r="FD106" s="207"/>
      <c r="FE106" s="207"/>
      <c r="FF106" s="207"/>
      <c r="FG106" s="207"/>
      <c r="FH106" s="207"/>
      <c r="FI106" s="207"/>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I106" s="207"/>
      <c r="GJ106" s="207"/>
      <c r="GK106" s="207"/>
      <c r="GL106" s="207"/>
      <c r="GM106" s="207"/>
      <c r="GN106" s="207"/>
      <c r="GO106" s="207"/>
      <c r="GP106" s="207"/>
      <c r="GQ106" s="207"/>
      <c r="GR106" s="207"/>
      <c r="GS106" s="207"/>
      <c r="GT106" s="207"/>
      <c r="GU106" s="207"/>
      <c r="GV106" s="207"/>
      <c r="GW106" s="207"/>
      <c r="GX106" s="207"/>
      <c r="GY106" s="207"/>
      <c r="GZ106" s="207"/>
      <c r="HA106" s="207"/>
      <c r="HB106" s="207"/>
      <c r="HC106" s="207"/>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c r="IJ106" s="207"/>
      <c r="IK106" s="207"/>
      <c r="IL106" s="207"/>
      <c r="IM106" s="207"/>
      <c r="IN106" s="207"/>
      <c r="IO106" s="207"/>
      <c r="IP106" s="207"/>
      <c r="IQ106" s="207"/>
      <c r="IR106" s="207"/>
      <c r="IS106" s="207"/>
      <c r="IT106" s="207"/>
      <c r="IU106" s="207"/>
      <c r="IV106" s="207"/>
      <c r="IW106" s="207"/>
      <c r="IX106" s="207"/>
      <c r="IY106" s="207"/>
      <c r="IZ106" s="207"/>
      <c r="JA106" s="207"/>
      <c r="JB106" s="207"/>
      <c r="JC106" s="207"/>
      <c r="JD106" s="207"/>
      <c r="JE106" s="207"/>
      <c r="JF106" s="207"/>
      <c r="JG106" s="207"/>
      <c r="JH106" s="207"/>
      <c r="JI106" s="207"/>
      <c r="JJ106" s="207"/>
      <c r="JK106" s="207"/>
      <c r="JL106" s="207"/>
      <c r="JM106" s="207"/>
      <c r="JN106" s="207"/>
      <c r="JO106" s="207"/>
      <c r="JP106" s="207"/>
      <c r="JQ106" s="207"/>
      <c r="JR106" s="207"/>
      <c r="JS106" s="207"/>
      <c r="JT106" s="207"/>
      <c r="JU106" s="207"/>
      <c r="JV106" s="207"/>
      <c r="JW106" s="207"/>
      <c r="JX106" s="207"/>
      <c r="JY106" s="207"/>
      <c r="JZ106" s="207"/>
      <c r="KA106" s="207"/>
      <c r="KB106" s="207"/>
      <c r="KC106" s="207"/>
      <c r="KD106" s="207"/>
      <c r="KE106" s="207"/>
      <c r="KF106" s="207"/>
      <c r="KG106" s="207"/>
      <c r="KH106" s="207"/>
      <c r="KI106" s="207"/>
      <c r="KJ106" s="207"/>
      <c r="KK106" s="207"/>
      <c r="KL106" s="207"/>
      <c r="KM106" s="207"/>
      <c r="KN106" s="207"/>
      <c r="KO106" s="207"/>
      <c r="KP106" s="207"/>
      <c r="KQ106" s="207"/>
      <c r="KR106" s="207"/>
      <c r="KS106" s="207"/>
      <c r="KT106" s="207"/>
    </row>
    <row r="107" spans="1:306">
      <c r="A107" s="207" t="s">
        <v>3794</v>
      </c>
      <c r="B107" s="246" t="s">
        <v>3028</v>
      </c>
      <c r="C107" s="246" t="s">
        <v>173</v>
      </c>
      <c r="D107" s="207">
        <v>6</v>
      </c>
      <c r="E107" s="246" t="e">
        <f>VLOOKUP(A107,'Study Characteristics'!$A$5:$G$370,6,0)</f>
        <v>#N/A</v>
      </c>
      <c r="F107" s="52" t="s">
        <v>3011</v>
      </c>
      <c r="G107" s="207">
        <v>7</v>
      </c>
      <c r="H107" s="207">
        <v>28</v>
      </c>
      <c r="I107" s="207" t="s">
        <v>602</v>
      </c>
      <c r="J107" s="207">
        <v>17</v>
      </c>
      <c r="K107" s="207">
        <v>17</v>
      </c>
      <c r="L107" s="207">
        <v>7</v>
      </c>
      <c r="M107" s="207" t="s">
        <v>602</v>
      </c>
      <c r="N107" s="207">
        <v>17</v>
      </c>
      <c r="O107" s="207">
        <v>37</v>
      </c>
      <c r="P107" s="207">
        <v>50</v>
      </c>
      <c r="Q107" s="207">
        <v>95</v>
      </c>
      <c r="R107" s="207">
        <v>55</v>
      </c>
      <c r="S107" s="207"/>
      <c r="T107" s="273">
        <f t="shared" si="26"/>
        <v>7.3684210526315783E-2</v>
      </c>
      <c r="U107" s="273">
        <f t="shared" si="27"/>
        <v>0.29473684210526313</v>
      </c>
      <c r="V107" s="287">
        <f t="shared" si="28"/>
        <v>0.30909090909090908</v>
      </c>
      <c r="W107" s="287">
        <f t="shared" si="29"/>
        <v>0.67272727272727273</v>
      </c>
      <c r="X107" s="287">
        <f t="shared" si="30"/>
        <v>0.17894736842105263</v>
      </c>
      <c r="Y107" s="287">
        <f t="shared" si="31"/>
        <v>0.38947368421052631</v>
      </c>
      <c r="Z107" s="207"/>
      <c r="AA107" s="411">
        <f t="shared" si="25"/>
        <v>2.3232658479920344E-3</v>
      </c>
      <c r="AB107" s="411">
        <f t="shared" si="24"/>
        <v>5.3866871873797604E-3</v>
      </c>
      <c r="AC107" s="411">
        <f>R107*W107/SUM($R$41,$R$42,$R$43,$R$44,$R$45,$R$46,$R$49,$R$50,$R$51,$R$52,$R$60,$R$62,$R$63,$R$66,$R$67,$R$69,$R$72,$R$75,$R$76,$R$77,$R$78,$R$79,$R$80,$R$81,$R$83,$R$84,$R$86,$R$87,$R$88,$R$89,$R$94,$R$95,$R$98,$R$99,$R$100,$R$101,$R$103,$R$105,$R$106,$R$107)</f>
        <v>1.4041745730550285E-2</v>
      </c>
      <c r="AD107" s="411">
        <f>(R107*V107/W107)/SUM(R$41,R$43,R$44,R$51,R$75,R$77,R$107)</f>
        <v>2.8329899406132591E-2</v>
      </c>
      <c r="AE107" s="411">
        <f>V107/W107</f>
        <v>0.45945945945945943</v>
      </c>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7"/>
      <c r="DK107" s="207"/>
      <c r="DL107" s="207"/>
      <c r="DM107" s="207"/>
      <c r="DN107" s="207"/>
      <c r="DO107" s="207"/>
      <c r="DP107" s="207"/>
      <c r="DQ107" s="207"/>
      <c r="DR107" s="207"/>
      <c r="DS107" s="207"/>
      <c r="DT107" s="207"/>
      <c r="DU107" s="207"/>
      <c r="DV107" s="207"/>
      <c r="DW107" s="207"/>
      <c r="DX107" s="207"/>
      <c r="DY107" s="207"/>
      <c r="DZ107" s="207"/>
      <c r="EA107" s="207"/>
      <c r="EB107" s="207"/>
      <c r="EC107" s="207"/>
      <c r="ED107" s="207"/>
      <c r="EE107" s="207"/>
      <c r="EF107" s="207"/>
      <c r="EG107" s="207"/>
      <c r="EH107" s="207"/>
      <c r="EI107" s="207"/>
      <c r="EJ107" s="207"/>
      <c r="EK107" s="207"/>
      <c r="EL107" s="207"/>
      <c r="EM107" s="207"/>
      <c r="EN107" s="207"/>
      <c r="EO107" s="207"/>
      <c r="EP107" s="207"/>
      <c r="EQ107" s="207"/>
      <c r="ER107" s="207"/>
      <c r="ES107" s="207"/>
      <c r="ET107" s="207"/>
      <c r="EU107" s="207"/>
      <c r="EV107" s="207"/>
      <c r="EW107" s="207"/>
      <c r="EX107" s="207"/>
      <c r="EY107" s="207"/>
      <c r="EZ107" s="207"/>
      <c r="FA107" s="207"/>
      <c r="FB107" s="207"/>
      <c r="FC107" s="207"/>
      <c r="FD107" s="207"/>
      <c r="FE107" s="207"/>
      <c r="FF107" s="207"/>
      <c r="FG107" s="207"/>
      <c r="FH107" s="207"/>
      <c r="FI107" s="207"/>
      <c r="FJ107" s="207"/>
      <c r="FK107" s="207"/>
      <c r="FL107" s="207"/>
      <c r="FM107" s="207"/>
      <c r="FN107" s="207"/>
      <c r="FO107" s="207"/>
      <c r="FP107" s="207"/>
      <c r="FQ107" s="207"/>
      <c r="FR107" s="207"/>
      <c r="FS107" s="207"/>
      <c r="FT107" s="207"/>
      <c r="FU107" s="207"/>
      <c r="FV107" s="207"/>
      <c r="FW107" s="207"/>
      <c r="FX107" s="207"/>
      <c r="FY107" s="207"/>
      <c r="FZ107" s="207"/>
      <c r="GA107" s="207"/>
      <c r="GB107" s="207"/>
      <c r="GC107" s="207"/>
      <c r="GD107" s="207"/>
      <c r="GE107" s="207"/>
      <c r="GF107" s="207"/>
      <c r="GG107" s="207"/>
      <c r="GH107" s="207"/>
      <c r="GI107" s="207"/>
      <c r="GJ107" s="207"/>
      <c r="GK107" s="207"/>
      <c r="GL107" s="207"/>
      <c r="GM107" s="207"/>
      <c r="GN107" s="207"/>
      <c r="GO107" s="207"/>
      <c r="GP107" s="207"/>
      <c r="GQ107" s="207"/>
      <c r="GR107" s="207"/>
      <c r="GS107" s="207"/>
      <c r="GT107" s="207"/>
      <c r="GU107" s="207"/>
      <c r="GV107" s="207"/>
      <c r="GW107" s="207"/>
      <c r="GX107" s="207"/>
      <c r="GY107" s="207"/>
      <c r="GZ107" s="207"/>
      <c r="HA107" s="207"/>
      <c r="HB107" s="207"/>
      <c r="HC107" s="207"/>
      <c r="HD107" s="207"/>
      <c r="HE107" s="207"/>
      <c r="HF107" s="207"/>
      <c r="HG107" s="207"/>
      <c r="HH107" s="207"/>
      <c r="HI107" s="207"/>
      <c r="HJ107" s="207"/>
      <c r="HK107" s="207"/>
      <c r="HL107" s="207"/>
      <c r="HM107" s="207"/>
      <c r="HN107" s="207"/>
      <c r="HO107" s="207"/>
      <c r="HP107" s="207"/>
      <c r="HQ107" s="207"/>
      <c r="HR107" s="207"/>
      <c r="HS107" s="207"/>
      <c r="HT107" s="207"/>
      <c r="HU107" s="207"/>
      <c r="HV107" s="207"/>
      <c r="HW107" s="207"/>
      <c r="HX107" s="207"/>
      <c r="HY107" s="207"/>
      <c r="HZ107" s="207"/>
      <c r="IA107" s="207"/>
      <c r="IB107" s="207"/>
      <c r="IC107" s="207"/>
      <c r="ID107" s="207"/>
      <c r="IE107" s="207"/>
      <c r="IF107" s="207"/>
      <c r="IG107" s="207"/>
      <c r="IH107" s="207"/>
      <c r="II107" s="207"/>
      <c r="IJ107" s="207"/>
      <c r="IK107" s="207"/>
      <c r="IL107" s="207"/>
      <c r="IM107" s="207"/>
      <c r="IN107" s="207"/>
      <c r="IO107" s="207"/>
      <c r="IP107" s="207"/>
      <c r="IQ107" s="207"/>
      <c r="IR107" s="207"/>
      <c r="IS107" s="207"/>
      <c r="IT107" s="207"/>
      <c r="IU107" s="207"/>
      <c r="IV107" s="207"/>
      <c r="IW107" s="207"/>
      <c r="IX107" s="207"/>
      <c r="IY107" s="207"/>
      <c r="IZ107" s="207"/>
      <c r="JA107" s="207"/>
      <c r="JB107" s="207"/>
      <c r="JC107" s="207"/>
      <c r="JD107" s="207"/>
      <c r="JE107" s="207"/>
      <c r="JF107" s="207"/>
      <c r="JG107" s="207"/>
      <c r="JH107" s="207"/>
      <c r="JI107" s="207"/>
      <c r="JJ107" s="207"/>
      <c r="JK107" s="207"/>
      <c r="JL107" s="207"/>
      <c r="JM107" s="207"/>
      <c r="JN107" s="207"/>
      <c r="JO107" s="207"/>
      <c r="JP107" s="207"/>
      <c r="JQ107" s="207"/>
      <c r="JR107" s="207"/>
      <c r="JS107" s="207"/>
      <c r="JT107" s="207"/>
      <c r="JU107" s="207"/>
      <c r="JV107" s="207"/>
      <c r="JW107" s="207"/>
      <c r="JX107" s="207"/>
      <c r="JY107" s="207"/>
      <c r="JZ107" s="207"/>
      <c r="KA107" s="207"/>
      <c r="KB107" s="207"/>
      <c r="KC107" s="207"/>
      <c r="KD107" s="207"/>
      <c r="KE107" s="207"/>
      <c r="KF107" s="207"/>
      <c r="KG107" s="207"/>
      <c r="KH107" s="207"/>
      <c r="KI107" s="207"/>
      <c r="KJ107" s="207"/>
      <c r="KK107" s="207"/>
      <c r="KL107" s="207"/>
      <c r="KM107" s="207"/>
      <c r="KN107" s="207"/>
      <c r="KO107" s="207"/>
      <c r="KP107" s="207"/>
      <c r="KQ107" s="207"/>
      <c r="KR107" s="207"/>
      <c r="KS107" s="207"/>
      <c r="KT107" s="207"/>
    </row>
    <row r="108" spans="1:306">
      <c r="B108" s="246"/>
      <c r="C108" s="246"/>
      <c r="E108" s="246"/>
      <c r="G108" s="207"/>
      <c r="H108" s="207"/>
      <c r="I108" s="207"/>
      <c r="M108" s="207"/>
      <c r="S108" s="207"/>
      <c r="T108" s="207"/>
      <c r="U108" s="207"/>
      <c r="V108" s="207"/>
      <c r="W108" s="207"/>
      <c r="X108" s="207"/>
      <c r="Y108" s="207"/>
      <c r="Z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7"/>
      <c r="DK108" s="207"/>
      <c r="DL108" s="207"/>
      <c r="DM108" s="207"/>
      <c r="DN108" s="207"/>
      <c r="DO108" s="207"/>
      <c r="DP108" s="207"/>
      <c r="DQ108" s="207"/>
      <c r="DR108" s="207"/>
      <c r="DS108" s="207"/>
      <c r="DT108" s="207"/>
      <c r="DU108" s="207"/>
      <c r="DV108" s="207"/>
      <c r="DW108" s="207"/>
      <c r="DX108" s="207"/>
      <c r="DY108" s="207"/>
      <c r="DZ108" s="207"/>
      <c r="EA108" s="207"/>
      <c r="EB108" s="207"/>
      <c r="EC108" s="207"/>
      <c r="ED108" s="207"/>
      <c r="EE108" s="207"/>
      <c r="EF108" s="207"/>
      <c r="EG108" s="207"/>
      <c r="EH108" s="207"/>
      <c r="EI108" s="207"/>
      <c r="EJ108" s="207"/>
      <c r="EK108" s="207"/>
      <c r="EL108" s="207"/>
      <c r="EM108" s="207"/>
      <c r="EN108" s="207"/>
      <c r="EO108" s="207"/>
      <c r="EP108" s="207"/>
      <c r="EQ108" s="207"/>
      <c r="ER108" s="207"/>
      <c r="ES108" s="207"/>
      <c r="ET108" s="207"/>
      <c r="EU108" s="207"/>
      <c r="EV108" s="207"/>
      <c r="EW108" s="207"/>
      <c r="EX108" s="207"/>
      <c r="EY108" s="207"/>
      <c r="EZ108" s="207"/>
      <c r="FA108" s="207"/>
      <c r="FB108" s="207"/>
      <c r="FC108" s="207"/>
      <c r="FD108" s="207"/>
      <c r="FE108" s="207"/>
      <c r="FF108" s="207"/>
      <c r="FG108" s="207"/>
      <c r="FH108" s="207"/>
      <c r="FI108" s="207"/>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I108" s="207"/>
      <c r="GJ108" s="207"/>
      <c r="GK108" s="207"/>
      <c r="GL108" s="207"/>
      <c r="GM108" s="207"/>
      <c r="GN108" s="207"/>
      <c r="GO108" s="207"/>
      <c r="GP108" s="207"/>
      <c r="GQ108" s="207"/>
      <c r="GR108" s="207"/>
      <c r="GS108" s="207"/>
      <c r="GT108" s="207"/>
      <c r="GU108" s="207"/>
      <c r="GV108" s="207"/>
      <c r="GW108" s="207"/>
      <c r="GX108" s="207"/>
      <c r="GY108" s="207"/>
      <c r="GZ108" s="207"/>
      <c r="HA108" s="207"/>
      <c r="HB108" s="207"/>
      <c r="HC108" s="207"/>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c r="IJ108" s="207"/>
      <c r="IK108" s="207"/>
      <c r="IL108" s="207"/>
      <c r="IM108" s="207"/>
      <c r="IN108" s="207"/>
      <c r="IO108" s="207"/>
      <c r="IP108" s="207"/>
      <c r="IQ108" s="207"/>
      <c r="IR108" s="207"/>
      <c r="IS108" s="207"/>
      <c r="IT108" s="207"/>
      <c r="IU108" s="207"/>
      <c r="IV108" s="207"/>
      <c r="IW108" s="207"/>
      <c r="IX108" s="207"/>
      <c r="IY108" s="207"/>
      <c r="IZ108" s="207"/>
      <c r="JA108" s="207"/>
      <c r="JB108" s="207"/>
      <c r="JC108" s="207"/>
      <c r="JD108" s="207"/>
      <c r="JE108" s="207"/>
      <c r="JF108" s="207"/>
      <c r="JG108" s="207"/>
      <c r="JH108" s="207"/>
      <c r="JI108" s="207"/>
      <c r="JJ108" s="207"/>
      <c r="JK108" s="207"/>
      <c r="JL108" s="207"/>
      <c r="JM108" s="207"/>
      <c r="JN108" s="207"/>
      <c r="JO108" s="207"/>
      <c r="JP108" s="207"/>
      <c r="JQ108" s="207"/>
      <c r="JR108" s="207"/>
      <c r="JS108" s="207"/>
      <c r="JT108" s="207"/>
      <c r="JU108" s="207"/>
      <c r="JV108" s="207"/>
      <c r="JW108" s="207"/>
      <c r="JX108" s="207"/>
      <c r="JY108" s="207"/>
      <c r="JZ108" s="207"/>
      <c r="KA108" s="207"/>
      <c r="KB108" s="207"/>
      <c r="KC108" s="207"/>
      <c r="KD108" s="207"/>
      <c r="KE108" s="207"/>
      <c r="KF108" s="207"/>
      <c r="KG108" s="207"/>
      <c r="KH108" s="207"/>
      <c r="KI108" s="207"/>
      <c r="KJ108" s="207"/>
      <c r="KK108" s="207"/>
      <c r="KL108" s="207"/>
      <c r="KM108" s="207"/>
      <c r="KN108" s="207"/>
      <c r="KO108" s="207"/>
      <c r="KP108" s="207"/>
      <c r="KQ108" s="207"/>
      <c r="KR108" s="207"/>
      <c r="KS108" s="207"/>
      <c r="KT108" s="207"/>
    </row>
    <row r="109" spans="1:306">
      <c r="B109" s="246"/>
      <c r="C109" s="246"/>
      <c r="E109" s="246"/>
      <c r="G109" s="207"/>
      <c r="H109" s="207"/>
      <c r="I109" s="207"/>
      <c r="M109" s="207"/>
      <c r="S109" s="207"/>
      <c r="T109" s="207"/>
      <c r="U109" s="207"/>
      <c r="V109" s="207"/>
      <c r="W109" s="207"/>
      <c r="X109" s="207"/>
      <c r="Y109" s="207"/>
      <c r="Z109" s="207" t="s">
        <v>1289</v>
      </c>
      <c r="AA109" s="411">
        <f>SUM(AA5:AA40)</f>
        <v>3.842940685045948E-2</v>
      </c>
      <c r="AB109" s="411">
        <f>SUM(AB5:AB40)</f>
        <v>0.2951308380258364</v>
      </c>
      <c r="AC109" s="411">
        <f>SUM(AC5:AC40)</f>
        <v>0.41292517006802726</v>
      </c>
      <c r="AD109" s="411">
        <f>SUM(AD5:AD40)</f>
        <v>0.5528798557175737</v>
      </c>
      <c r="AE109" s="411"/>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7"/>
      <c r="DK109" s="207"/>
      <c r="DL109" s="207"/>
      <c r="DM109" s="207"/>
      <c r="DN109" s="207"/>
      <c r="DO109" s="207"/>
      <c r="DP109" s="207"/>
      <c r="DQ109" s="207"/>
      <c r="DR109" s="207"/>
      <c r="DS109" s="207"/>
      <c r="DT109" s="207"/>
      <c r="DU109" s="207"/>
      <c r="DV109" s="207"/>
      <c r="DW109" s="207"/>
      <c r="DX109" s="207"/>
      <c r="DY109" s="207"/>
      <c r="DZ109" s="207"/>
      <c r="EA109" s="207"/>
      <c r="EB109" s="207"/>
      <c r="EC109" s="207"/>
      <c r="ED109" s="207"/>
      <c r="EE109" s="207"/>
      <c r="EF109" s="207"/>
      <c r="EG109" s="207"/>
      <c r="EH109" s="207"/>
      <c r="EI109" s="207"/>
      <c r="EJ109" s="207"/>
      <c r="EK109" s="207"/>
      <c r="EL109" s="207"/>
      <c r="EM109" s="207"/>
      <c r="EN109" s="207"/>
      <c r="EO109" s="207"/>
      <c r="EP109" s="207"/>
      <c r="EQ109" s="207"/>
      <c r="ER109" s="207"/>
      <c r="ES109" s="207"/>
      <c r="ET109" s="207"/>
      <c r="EU109" s="207"/>
      <c r="EV109" s="207"/>
      <c r="EW109" s="207"/>
      <c r="EX109" s="207"/>
      <c r="EY109" s="207"/>
      <c r="EZ109" s="207"/>
      <c r="FA109" s="207"/>
      <c r="FB109" s="207"/>
      <c r="FC109" s="207"/>
      <c r="FD109" s="207"/>
      <c r="FE109" s="207"/>
      <c r="FF109" s="207"/>
      <c r="FG109" s="207"/>
      <c r="FH109" s="207"/>
      <c r="FI109" s="207"/>
      <c r="FJ109" s="207"/>
      <c r="FK109" s="207"/>
      <c r="FL109" s="207"/>
      <c r="FM109" s="207"/>
      <c r="FN109" s="207"/>
      <c r="FO109" s="207"/>
      <c r="FP109" s="207"/>
      <c r="FQ109" s="207"/>
      <c r="FR109" s="207"/>
      <c r="FS109" s="207"/>
      <c r="FT109" s="207"/>
      <c r="FU109" s="207"/>
      <c r="FV109" s="207"/>
      <c r="FW109" s="207"/>
      <c r="FX109" s="207"/>
      <c r="FY109" s="207"/>
      <c r="FZ109" s="207"/>
      <c r="GA109" s="207"/>
      <c r="GB109" s="207"/>
      <c r="GC109" s="207"/>
      <c r="GD109" s="207"/>
      <c r="GE109" s="207"/>
      <c r="GF109" s="207"/>
      <c r="GG109" s="207"/>
      <c r="GH109" s="207"/>
      <c r="GI109" s="207"/>
      <c r="GJ109" s="207"/>
      <c r="GK109" s="207"/>
      <c r="GL109" s="207"/>
      <c r="GM109" s="207"/>
      <c r="GN109" s="207"/>
      <c r="GO109" s="207"/>
      <c r="GP109" s="207"/>
      <c r="GQ109" s="207"/>
      <c r="GR109" s="207"/>
      <c r="GS109" s="207"/>
      <c r="GT109" s="207"/>
      <c r="GU109" s="207"/>
      <c r="GV109" s="207"/>
      <c r="GW109" s="207"/>
      <c r="GX109" s="207"/>
      <c r="GY109" s="207"/>
      <c r="GZ109" s="207"/>
      <c r="HA109" s="207"/>
      <c r="HB109" s="207"/>
      <c r="HC109" s="207"/>
      <c r="HD109" s="207"/>
      <c r="HE109" s="207"/>
      <c r="HF109" s="207"/>
      <c r="HG109" s="207"/>
      <c r="HH109" s="207"/>
      <c r="HI109" s="207"/>
      <c r="HJ109" s="207"/>
      <c r="HK109" s="207"/>
      <c r="HL109" s="207"/>
      <c r="HM109" s="207"/>
      <c r="HN109" s="207"/>
      <c r="HO109" s="207"/>
      <c r="HP109" s="207"/>
      <c r="HQ109" s="207"/>
      <c r="HR109" s="207"/>
      <c r="HS109" s="207"/>
      <c r="HT109" s="207"/>
      <c r="HU109" s="207"/>
      <c r="HV109" s="207"/>
      <c r="HW109" s="207"/>
      <c r="HX109" s="207"/>
      <c r="HY109" s="207"/>
      <c r="HZ109" s="207"/>
      <c r="IA109" s="207"/>
      <c r="IB109" s="207"/>
      <c r="IC109" s="207"/>
      <c r="ID109" s="207"/>
      <c r="IE109" s="207"/>
      <c r="IF109" s="207"/>
      <c r="IG109" s="207"/>
      <c r="IH109" s="207"/>
      <c r="II109" s="207"/>
      <c r="IJ109" s="207"/>
      <c r="IK109" s="207"/>
      <c r="IL109" s="207"/>
      <c r="IM109" s="207"/>
      <c r="IN109" s="207"/>
      <c r="IO109" s="207"/>
      <c r="IP109" s="207"/>
      <c r="IQ109" s="207"/>
      <c r="IR109" s="207"/>
      <c r="IS109" s="207"/>
      <c r="IT109" s="207"/>
      <c r="IU109" s="207"/>
      <c r="IV109" s="207"/>
      <c r="IW109" s="207"/>
      <c r="IX109" s="207"/>
      <c r="IY109" s="207"/>
      <c r="IZ109" s="207"/>
      <c r="JA109" s="207"/>
      <c r="JB109" s="207"/>
      <c r="JC109" s="207"/>
      <c r="JD109" s="207"/>
      <c r="JE109" s="207"/>
      <c r="JF109" s="207"/>
      <c r="JG109" s="207"/>
      <c r="JH109" s="207"/>
      <c r="JI109" s="207"/>
      <c r="JJ109" s="207"/>
      <c r="JK109" s="207"/>
      <c r="JL109" s="207"/>
      <c r="JM109" s="207"/>
      <c r="JN109" s="207"/>
      <c r="JO109" s="207"/>
      <c r="JP109" s="207"/>
      <c r="JQ109" s="207"/>
      <c r="JR109" s="207"/>
      <c r="JS109" s="207"/>
      <c r="JT109" s="207"/>
      <c r="JU109" s="207"/>
      <c r="JV109" s="207"/>
      <c r="JW109" s="207"/>
      <c r="JX109" s="207"/>
      <c r="JY109" s="207"/>
      <c r="JZ109" s="207"/>
      <c r="KA109" s="207"/>
      <c r="KB109" s="207"/>
      <c r="KC109" s="207"/>
      <c r="KD109" s="207"/>
      <c r="KE109" s="207"/>
      <c r="KF109" s="207"/>
      <c r="KG109" s="207"/>
      <c r="KH109" s="207"/>
      <c r="KI109" s="207"/>
      <c r="KJ109" s="207"/>
      <c r="KK109" s="207"/>
      <c r="KL109" s="207"/>
      <c r="KM109" s="207"/>
      <c r="KN109" s="207"/>
      <c r="KO109" s="207"/>
      <c r="KP109" s="207"/>
      <c r="KQ109" s="207"/>
      <c r="KR109" s="207"/>
      <c r="KS109" s="207"/>
      <c r="KT109" s="207"/>
    </row>
    <row r="110" spans="1:306">
      <c r="B110" s="246"/>
      <c r="C110" s="246"/>
      <c r="E110" s="246"/>
      <c r="G110" s="207"/>
      <c r="H110" s="207"/>
      <c r="I110" s="207"/>
      <c r="M110" s="207"/>
      <c r="S110" s="207"/>
      <c r="T110" s="207"/>
      <c r="U110" s="207"/>
      <c r="V110" s="207"/>
      <c r="W110" s="207"/>
      <c r="X110" s="207"/>
      <c r="Y110" s="207"/>
      <c r="Z110" s="207" t="s">
        <v>3801</v>
      </c>
      <c r="AA110" s="411">
        <f>SUM(AA41:AA107)</f>
        <v>5.4762694988383688E-2</v>
      </c>
      <c r="AB110" s="411">
        <f>SUM(AB41:AB107)</f>
        <v>0.29395921508272416</v>
      </c>
      <c r="AC110" s="411">
        <f>SUM(AC41,AC42,AC43,AC44,AC45,AC46,AC49,AC50,AC51,AC52,AC60,AC62,AC63,AC66,AC67,AC69,AC72,AC75,AC76,AC77,AC78,AC79,AC80,AC81,AC83,AC84,AC86,AC87,AC88,AC89,AC94,AC95,AC98,AC99,AC100,AC101,AC103,AC105,AC106,AC107)</f>
        <v>0.48614800759013271</v>
      </c>
      <c r="AD110" s="411">
        <f>SUM(AD41,AD42,AD43,AD44,AD45,AD46,AD49,AD50,AD51,AD52,AD60,AD62,AD63,AD66,AD67,AD69,AD72,AD75,AD76,AD77,AD78,AD79,AD80,AD81,AD83,AD84,AD86,AD87,AD88,AD89,AD94,AD95,AD98,AD99,AD100,AD101,AD103,AD105,AD106,AD107)</f>
        <v>0.71609763160786555</v>
      </c>
      <c r="AE110" s="411"/>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7"/>
      <c r="DK110" s="207"/>
      <c r="DL110" s="207"/>
      <c r="DM110" s="207"/>
      <c r="DN110" s="207"/>
      <c r="DO110" s="207"/>
      <c r="DP110" s="207"/>
      <c r="DQ110" s="207"/>
      <c r="DR110" s="207"/>
      <c r="DS110" s="207"/>
      <c r="DT110" s="207"/>
      <c r="DU110" s="207"/>
      <c r="DV110" s="207"/>
      <c r="DW110" s="207"/>
      <c r="DX110" s="207"/>
      <c r="DY110" s="207"/>
      <c r="DZ110" s="207"/>
      <c r="EA110" s="207"/>
      <c r="EB110" s="207"/>
      <c r="EC110" s="207"/>
      <c r="ED110" s="207"/>
      <c r="EE110" s="207"/>
      <c r="EF110" s="207"/>
      <c r="EG110" s="207"/>
      <c r="EH110" s="207"/>
      <c r="EI110" s="207"/>
      <c r="EJ110" s="207"/>
      <c r="EK110" s="207"/>
      <c r="EL110" s="207"/>
      <c r="EM110" s="207"/>
      <c r="EN110" s="207"/>
      <c r="EO110" s="207"/>
      <c r="EP110" s="207"/>
      <c r="EQ110" s="207"/>
      <c r="ER110" s="207"/>
      <c r="ES110" s="207"/>
      <c r="ET110" s="207"/>
      <c r="EU110" s="207"/>
      <c r="EV110" s="207"/>
      <c r="EW110" s="207"/>
      <c r="EX110" s="207"/>
      <c r="EY110" s="207"/>
      <c r="EZ110" s="207"/>
      <c r="FA110" s="207"/>
      <c r="FB110" s="207"/>
      <c r="FC110" s="207"/>
      <c r="FD110" s="207"/>
      <c r="FE110" s="207"/>
      <c r="FF110" s="207"/>
      <c r="FG110" s="207"/>
      <c r="FH110" s="207"/>
      <c r="FI110" s="207"/>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I110" s="207"/>
      <c r="GJ110" s="207"/>
      <c r="GK110" s="207"/>
      <c r="GL110" s="207"/>
      <c r="GM110" s="207"/>
      <c r="GN110" s="207"/>
      <c r="GO110" s="207"/>
      <c r="GP110" s="207"/>
      <c r="GQ110" s="207"/>
      <c r="GR110" s="207"/>
      <c r="GS110" s="207"/>
      <c r="GT110" s="207"/>
      <c r="GU110" s="207"/>
      <c r="GV110" s="207"/>
      <c r="GW110" s="207"/>
      <c r="GX110" s="207"/>
      <c r="GY110" s="207"/>
      <c r="GZ110" s="207"/>
      <c r="HA110" s="207"/>
      <c r="HB110" s="207"/>
      <c r="HC110" s="207"/>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c r="IC110" s="207"/>
      <c r="ID110" s="207"/>
      <c r="IE110" s="207"/>
      <c r="IF110" s="207"/>
      <c r="IG110" s="207"/>
      <c r="IH110" s="207"/>
      <c r="II110" s="207"/>
      <c r="IJ110" s="207"/>
      <c r="IK110" s="207"/>
      <c r="IL110" s="207"/>
      <c r="IM110" s="207"/>
      <c r="IN110" s="207"/>
      <c r="IO110" s="207"/>
      <c r="IP110" s="207"/>
      <c r="IQ110" s="207"/>
      <c r="IR110" s="207"/>
      <c r="IS110" s="207"/>
      <c r="IT110" s="207"/>
      <c r="IU110" s="207"/>
      <c r="IV110" s="207"/>
      <c r="IW110" s="207"/>
      <c r="IX110" s="207"/>
      <c r="IY110" s="207"/>
      <c r="IZ110" s="207"/>
      <c r="JA110" s="207"/>
      <c r="JB110" s="207"/>
      <c r="JC110" s="207"/>
      <c r="JD110" s="207"/>
      <c r="JE110" s="207"/>
      <c r="JF110" s="207"/>
      <c r="JG110" s="207"/>
      <c r="JH110" s="207"/>
      <c r="JI110" s="207"/>
      <c r="JJ110" s="207"/>
      <c r="JK110" s="207"/>
      <c r="JL110" s="207"/>
      <c r="JM110" s="207"/>
      <c r="JN110" s="207"/>
      <c r="JO110" s="207"/>
      <c r="JP110" s="207"/>
      <c r="JQ110" s="207"/>
      <c r="JR110" s="207"/>
      <c r="JS110" s="207"/>
      <c r="JT110" s="207"/>
      <c r="JU110" s="207"/>
      <c r="JV110" s="207"/>
      <c r="JW110" s="207"/>
      <c r="JX110" s="207"/>
      <c r="JY110" s="207"/>
      <c r="JZ110" s="207"/>
      <c r="KA110" s="207"/>
      <c r="KB110" s="207"/>
      <c r="KC110" s="207"/>
      <c r="KD110" s="207"/>
      <c r="KE110" s="207"/>
      <c r="KF110" s="207"/>
      <c r="KG110" s="207"/>
      <c r="KH110" s="207"/>
      <c r="KI110" s="207"/>
      <c r="KJ110" s="207"/>
      <c r="KK110" s="207"/>
      <c r="KL110" s="207"/>
      <c r="KM110" s="207"/>
      <c r="KN110" s="207"/>
      <c r="KO110" s="207"/>
      <c r="KP110" s="207"/>
      <c r="KQ110" s="207"/>
      <c r="KR110" s="207"/>
      <c r="KS110" s="207"/>
      <c r="KT110" s="207"/>
    </row>
    <row r="111" spans="1:306">
      <c r="B111" s="246"/>
      <c r="C111" s="246"/>
      <c r="E111" s="246"/>
      <c r="G111" s="207"/>
      <c r="H111" s="207"/>
      <c r="I111" s="207"/>
      <c r="M111" s="207"/>
      <c r="S111" s="207"/>
      <c r="T111" s="207"/>
      <c r="U111" s="207"/>
      <c r="V111" s="207"/>
      <c r="W111" s="207"/>
      <c r="X111" s="207"/>
      <c r="Y111" s="207"/>
      <c r="Z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7"/>
      <c r="DK111" s="207"/>
      <c r="DL111" s="207"/>
      <c r="DM111" s="207"/>
      <c r="DN111" s="207"/>
      <c r="DO111" s="207"/>
      <c r="DP111" s="207"/>
      <c r="DQ111" s="207"/>
      <c r="DR111" s="207"/>
      <c r="DS111" s="207"/>
      <c r="DT111" s="207"/>
      <c r="DU111" s="207"/>
      <c r="DV111" s="207"/>
      <c r="DW111" s="207"/>
      <c r="DX111" s="207"/>
      <c r="DY111" s="207"/>
      <c r="DZ111" s="207"/>
      <c r="EA111" s="207"/>
      <c r="EB111" s="207"/>
      <c r="EC111" s="207"/>
      <c r="ED111" s="207"/>
      <c r="EE111" s="207"/>
      <c r="EF111" s="207"/>
      <c r="EG111" s="207"/>
      <c r="EH111" s="207"/>
      <c r="EI111" s="207"/>
      <c r="EJ111" s="207"/>
      <c r="EK111" s="207"/>
      <c r="EL111" s="207"/>
      <c r="EM111" s="207"/>
      <c r="EN111" s="207"/>
      <c r="EO111" s="207"/>
      <c r="EP111" s="207"/>
      <c r="EQ111" s="207"/>
      <c r="ER111" s="207"/>
      <c r="ES111" s="207"/>
      <c r="ET111" s="207"/>
      <c r="EU111" s="207"/>
      <c r="EV111" s="207"/>
      <c r="EW111" s="207"/>
      <c r="EX111" s="207"/>
      <c r="EY111" s="207"/>
      <c r="EZ111" s="207"/>
      <c r="FA111" s="207"/>
      <c r="FB111" s="207"/>
      <c r="FC111" s="207"/>
      <c r="FD111" s="207"/>
      <c r="FE111" s="207"/>
      <c r="FF111" s="207"/>
      <c r="FG111" s="207"/>
      <c r="FH111" s="207"/>
      <c r="FI111" s="207"/>
      <c r="FJ111" s="207"/>
      <c r="FK111" s="207"/>
      <c r="FL111" s="207"/>
      <c r="FM111" s="207"/>
      <c r="FN111" s="207"/>
      <c r="FO111" s="207"/>
      <c r="FP111" s="207"/>
      <c r="FQ111" s="207"/>
      <c r="FR111" s="207"/>
      <c r="FS111" s="207"/>
      <c r="FT111" s="207"/>
      <c r="FU111" s="207"/>
      <c r="FV111" s="207"/>
      <c r="FW111" s="207"/>
      <c r="FX111" s="207"/>
      <c r="FY111" s="207"/>
      <c r="FZ111" s="207"/>
      <c r="GA111" s="207"/>
      <c r="GB111" s="207"/>
      <c r="GC111" s="207"/>
      <c r="GD111" s="207"/>
      <c r="GE111" s="207"/>
      <c r="GF111" s="207"/>
      <c r="GG111" s="207"/>
      <c r="GH111" s="207"/>
      <c r="GI111" s="207"/>
      <c r="GJ111" s="207"/>
      <c r="GK111" s="207"/>
      <c r="GL111" s="207"/>
      <c r="GM111" s="207"/>
      <c r="GN111" s="207"/>
      <c r="GO111" s="207"/>
      <c r="GP111" s="207"/>
      <c r="GQ111" s="207"/>
      <c r="GR111" s="207"/>
      <c r="GS111" s="207"/>
      <c r="GT111" s="207"/>
      <c r="GU111" s="207"/>
      <c r="GV111" s="207"/>
      <c r="GW111" s="207"/>
      <c r="GX111" s="207"/>
      <c r="GY111" s="207"/>
      <c r="GZ111" s="207"/>
      <c r="HA111" s="207"/>
      <c r="HB111" s="207"/>
      <c r="HC111" s="207"/>
      <c r="HD111" s="207"/>
      <c r="HE111" s="207"/>
      <c r="HF111" s="207"/>
      <c r="HG111" s="207"/>
      <c r="HH111" s="207"/>
      <c r="HI111" s="207"/>
      <c r="HJ111" s="207"/>
      <c r="HK111" s="207"/>
      <c r="HL111" s="207"/>
      <c r="HM111" s="207"/>
      <c r="HN111" s="207"/>
      <c r="HO111" s="207"/>
      <c r="HP111" s="207"/>
      <c r="HQ111" s="207"/>
      <c r="HR111" s="207"/>
      <c r="HS111" s="207"/>
      <c r="HT111" s="207"/>
      <c r="HU111" s="207"/>
      <c r="HV111" s="207"/>
      <c r="HW111" s="207"/>
      <c r="HX111" s="207"/>
      <c r="HY111" s="207"/>
      <c r="HZ111" s="207"/>
      <c r="IA111" s="207"/>
      <c r="IB111" s="207"/>
      <c r="IC111" s="207"/>
      <c r="ID111" s="207"/>
      <c r="IE111" s="207"/>
      <c r="IF111" s="207"/>
      <c r="IG111" s="207"/>
      <c r="IH111" s="207"/>
      <c r="II111" s="207"/>
      <c r="IJ111" s="207"/>
      <c r="IK111" s="207"/>
      <c r="IL111" s="207"/>
      <c r="IM111" s="207"/>
      <c r="IN111" s="207"/>
      <c r="IO111" s="207"/>
      <c r="IP111" s="207"/>
      <c r="IQ111" s="207"/>
      <c r="IR111" s="207"/>
      <c r="IS111" s="207"/>
      <c r="IT111" s="207"/>
      <c r="IU111" s="207"/>
      <c r="IV111" s="207"/>
      <c r="IW111" s="207"/>
      <c r="IX111" s="207"/>
      <c r="IY111" s="207"/>
      <c r="IZ111" s="207"/>
      <c r="JA111" s="207"/>
      <c r="JB111" s="207"/>
      <c r="JC111" s="207"/>
      <c r="JD111" s="207"/>
      <c r="JE111" s="207"/>
      <c r="JF111" s="207"/>
      <c r="JG111" s="207"/>
      <c r="JH111" s="207"/>
      <c r="JI111" s="207"/>
      <c r="JJ111" s="207"/>
      <c r="JK111" s="207"/>
      <c r="JL111" s="207"/>
      <c r="JM111" s="207"/>
      <c r="JN111" s="207"/>
      <c r="JO111" s="207"/>
      <c r="JP111" s="207"/>
      <c r="JQ111" s="207"/>
      <c r="JR111" s="207"/>
      <c r="JS111" s="207"/>
      <c r="JT111" s="207"/>
      <c r="JU111" s="207"/>
      <c r="JV111" s="207"/>
      <c r="JW111" s="207"/>
      <c r="JX111" s="207"/>
      <c r="JY111" s="207"/>
      <c r="JZ111" s="207"/>
      <c r="KA111" s="207"/>
      <c r="KB111" s="207"/>
      <c r="KC111" s="207"/>
      <c r="KD111" s="207"/>
      <c r="KE111" s="207"/>
      <c r="KF111" s="207"/>
      <c r="KG111" s="207"/>
      <c r="KH111" s="207"/>
      <c r="KI111" s="207"/>
      <c r="KJ111" s="207"/>
      <c r="KK111" s="207"/>
      <c r="KL111" s="207"/>
      <c r="KM111" s="207"/>
      <c r="KN111" s="207"/>
      <c r="KO111" s="207"/>
      <c r="KP111" s="207"/>
      <c r="KQ111" s="207"/>
      <c r="KR111" s="207"/>
      <c r="KS111" s="207"/>
      <c r="KT111" s="207"/>
    </row>
    <row r="112" spans="1:306">
      <c r="B112" s="246"/>
      <c r="C112" s="246"/>
      <c r="E112" s="246"/>
      <c r="G112" s="207"/>
      <c r="H112" s="207"/>
      <c r="I112" s="207"/>
      <c r="M112" s="207"/>
      <c r="S112" s="207"/>
      <c r="T112" s="207"/>
      <c r="U112" s="207"/>
      <c r="V112" s="207"/>
      <c r="W112" s="207"/>
      <c r="X112" s="207"/>
      <c r="Y112" s="207"/>
      <c r="Z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7"/>
      <c r="DK112" s="207"/>
      <c r="DL112" s="207"/>
      <c r="DM112" s="207"/>
      <c r="DN112" s="207"/>
      <c r="DO112" s="207"/>
      <c r="DP112" s="207"/>
      <c r="DQ112" s="207"/>
      <c r="DR112" s="207"/>
      <c r="DS112" s="207"/>
      <c r="DT112" s="207"/>
      <c r="DU112" s="207"/>
      <c r="DV112" s="207"/>
      <c r="DW112" s="207"/>
      <c r="DX112" s="207"/>
      <c r="DY112" s="207"/>
      <c r="DZ112" s="207"/>
      <c r="EA112" s="207"/>
      <c r="EB112" s="207"/>
      <c r="EC112" s="207"/>
      <c r="ED112" s="207"/>
      <c r="EE112" s="207"/>
      <c r="EF112" s="207"/>
      <c r="EG112" s="207"/>
      <c r="EH112" s="207"/>
      <c r="EI112" s="207"/>
      <c r="EJ112" s="207"/>
      <c r="EK112" s="207"/>
      <c r="EL112" s="207"/>
      <c r="EM112" s="207"/>
      <c r="EN112" s="207"/>
      <c r="EO112" s="207"/>
      <c r="EP112" s="207"/>
      <c r="EQ112" s="207"/>
      <c r="ER112" s="207"/>
      <c r="ES112" s="207"/>
      <c r="ET112" s="207"/>
      <c r="EU112" s="207"/>
      <c r="EV112" s="207"/>
      <c r="EW112" s="207"/>
      <c r="EX112" s="207"/>
      <c r="EY112" s="207"/>
      <c r="EZ112" s="207"/>
      <c r="FA112" s="207"/>
      <c r="FB112" s="207"/>
      <c r="FC112" s="207"/>
      <c r="FD112" s="207"/>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207"/>
      <c r="GG112" s="207"/>
      <c r="GH112" s="207"/>
      <c r="GI112" s="207"/>
      <c r="GJ112" s="207"/>
      <c r="GK112" s="207"/>
      <c r="GL112" s="207"/>
      <c r="GM112" s="207"/>
      <c r="GN112" s="207"/>
      <c r="GO112" s="207"/>
      <c r="GP112" s="207"/>
      <c r="GQ112" s="207"/>
      <c r="GR112" s="207"/>
      <c r="GS112" s="207"/>
      <c r="GT112" s="207"/>
      <c r="GU112" s="207"/>
      <c r="GV112" s="207"/>
      <c r="GW112" s="207"/>
      <c r="GX112" s="207"/>
      <c r="GY112" s="207"/>
      <c r="GZ112" s="207"/>
      <c r="HA112" s="207"/>
      <c r="HB112" s="207"/>
      <c r="HC112" s="207"/>
      <c r="HD112" s="207"/>
      <c r="HE112" s="207"/>
      <c r="HF112" s="207"/>
      <c r="HG112" s="207"/>
      <c r="HH112" s="207"/>
      <c r="HI112" s="207"/>
      <c r="HJ112" s="207"/>
      <c r="HK112" s="207"/>
      <c r="HL112" s="207"/>
      <c r="HM112" s="207"/>
      <c r="HN112" s="207"/>
      <c r="HO112" s="207"/>
      <c r="HP112" s="207"/>
      <c r="HQ112" s="207"/>
      <c r="HR112" s="207"/>
      <c r="HS112" s="207"/>
      <c r="HT112" s="207"/>
      <c r="HU112" s="207"/>
      <c r="HV112" s="207"/>
      <c r="HW112" s="207"/>
      <c r="HX112" s="207"/>
      <c r="HY112" s="207"/>
      <c r="HZ112" s="207"/>
      <c r="IA112" s="207"/>
      <c r="IB112" s="207"/>
      <c r="IC112" s="207"/>
      <c r="ID112" s="207"/>
      <c r="IE112" s="207"/>
      <c r="IF112" s="207"/>
      <c r="IG112" s="207"/>
      <c r="IH112" s="207"/>
      <c r="II112" s="207"/>
      <c r="IJ112" s="207"/>
      <c r="IK112" s="207"/>
      <c r="IL112" s="207"/>
      <c r="IM112" s="207"/>
      <c r="IN112" s="207"/>
      <c r="IO112" s="207"/>
      <c r="IP112" s="207"/>
      <c r="IQ112" s="207"/>
      <c r="IR112" s="207"/>
      <c r="IS112" s="207"/>
      <c r="IT112" s="207"/>
      <c r="IU112" s="207"/>
      <c r="IV112" s="207"/>
      <c r="IW112" s="207"/>
      <c r="IX112" s="207"/>
      <c r="IY112" s="207"/>
      <c r="IZ112" s="207"/>
      <c r="JA112" s="207"/>
      <c r="JB112" s="207"/>
      <c r="JC112" s="207"/>
      <c r="JD112" s="207"/>
      <c r="JE112" s="207"/>
      <c r="JF112" s="207"/>
      <c r="JG112" s="207"/>
      <c r="JH112" s="207"/>
      <c r="JI112" s="207"/>
      <c r="JJ112" s="207"/>
      <c r="JK112" s="207"/>
      <c r="JL112" s="207"/>
      <c r="JM112" s="207"/>
      <c r="JN112" s="207"/>
      <c r="JO112" s="207"/>
      <c r="JP112" s="207"/>
      <c r="JQ112" s="207"/>
      <c r="JR112" s="207"/>
      <c r="JS112" s="207"/>
      <c r="JT112" s="207"/>
      <c r="JU112" s="207"/>
      <c r="JV112" s="207"/>
      <c r="JW112" s="207"/>
      <c r="JX112" s="207"/>
      <c r="JY112" s="207"/>
      <c r="JZ112" s="207"/>
      <c r="KA112" s="207"/>
      <c r="KB112" s="207"/>
      <c r="KC112" s="207"/>
      <c r="KD112" s="207"/>
      <c r="KE112" s="207"/>
      <c r="KF112" s="207"/>
      <c r="KG112" s="207"/>
      <c r="KH112" s="207"/>
      <c r="KI112" s="207"/>
      <c r="KJ112" s="207"/>
      <c r="KK112" s="207"/>
      <c r="KL112" s="207"/>
      <c r="KM112" s="207"/>
      <c r="KN112" s="207"/>
      <c r="KO112" s="207"/>
      <c r="KP112" s="207"/>
      <c r="KQ112" s="207"/>
      <c r="KR112" s="207"/>
      <c r="KS112" s="207"/>
      <c r="KT112" s="207"/>
    </row>
    <row r="113" spans="1:277" s="211" customFormat="1">
      <c r="A113" s="265" t="s">
        <v>636</v>
      </c>
      <c r="B113" s="246" t="s">
        <v>173</v>
      </c>
      <c r="C113" s="246" t="s">
        <v>3028</v>
      </c>
      <c r="D113" s="265">
        <v>4</v>
      </c>
      <c r="E113" s="246" t="str">
        <f>VLOOKUP(A113,'Study Characteristics'!$A$5:$G$370,6,0)</f>
        <v>GH</v>
      </c>
      <c r="F113" s="201" t="s">
        <v>624</v>
      </c>
      <c r="G113" s="270" t="s">
        <v>455</v>
      </c>
      <c r="H113" s="270">
        <v>1</v>
      </c>
      <c r="I113" s="270" t="s">
        <v>236</v>
      </c>
      <c r="J113" s="217">
        <v>21</v>
      </c>
      <c r="K113" s="217">
        <v>13</v>
      </c>
      <c r="L113" s="217">
        <v>9</v>
      </c>
      <c r="M113" s="270" t="s">
        <v>455</v>
      </c>
      <c r="N113" s="266"/>
      <c r="O113" s="153"/>
      <c r="P113" s="266"/>
      <c r="Q113" s="270">
        <v>42</v>
      </c>
      <c r="R113" s="270">
        <v>41</v>
      </c>
      <c r="S113"/>
      <c r="T113" s="222" t="e">
        <f t="shared" ref="T113:T144" si="32">G113/Q113</f>
        <v>#VALUE!</v>
      </c>
      <c r="U113" s="273">
        <f t="shared" ref="U113:U144" si="33">H113/Q113</f>
        <v>2.3809523809523808E-2</v>
      </c>
      <c r="V113" s="273">
        <f t="shared" ref="V113:V144" si="34">K113/R113</f>
        <v>0.31707317073170732</v>
      </c>
      <c r="W113" s="273">
        <f t="shared" ref="W113:W144" si="35">O113/R113</f>
        <v>0</v>
      </c>
      <c r="X113" s="273">
        <f t="shared" ref="X113:X144" si="36">K113/Q113</f>
        <v>0.30952380952380953</v>
      </c>
      <c r="Y113" s="273">
        <f t="shared" ref="Y113:Y144" si="37">O113/Q113</f>
        <v>0</v>
      </c>
      <c r="Z113"/>
      <c r="AA113" s="207"/>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row>
    <row r="114" spans="1:277" s="211" customFormat="1">
      <c r="A114" s="265" t="s">
        <v>721</v>
      </c>
      <c r="B114" s="246" t="s">
        <v>173</v>
      </c>
      <c r="C114" s="246" t="s">
        <v>3028</v>
      </c>
      <c r="D114" s="265">
        <v>10</v>
      </c>
      <c r="E114" s="246" t="str">
        <f>VLOOKUP(A114,'Study Characteristics'!$A$5:$G$370,6,0)</f>
        <v>GH</v>
      </c>
      <c r="F114" s="270" t="s">
        <v>624</v>
      </c>
      <c r="G114" s="270" t="s">
        <v>455</v>
      </c>
      <c r="H114" s="270">
        <v>11</v>
      </c>
      <c r="I114" s="270" t="s">
        <v>455</v>
      </c>
      <c r="J114" s="266"/>
      <c r="K114" s="266"/>
      <c r="L114" s="266"/>
      <c r="M114" s="270" t="s">
        <v>455</v>
      </c>
      <c r="N114" s="266"/>
      <c r="O114" s="266"/>
      <c r="P114" s="266"/>
      <c r="Q114" s="270">
        <v>60</v>
      </c>
      <c r="R114" s="270">
        <v>49</v>
      </c>
      <c r="S114"/>
      <c r="T114" s="222" t="e">
        <f t="shared" si="32"/>
        <v>#VALUE!</v>
      </c>
      <c r="U114" s="273">
        <f t="shared" si="33"/>
        <v>0.18333333333333332</v>
      </c>
      <c r="V114" s="273">
        <f t="shared" si="34"/>
        <v>0</v>
      </c>
      <c r="W114" s="273">
        <f t="shared" si="35"/>
        <v>0</v>
      </c>
      <c r="X114" s="273">
        <f t="shared" si="36"/>
        <v>0</v>
      </c>
      <c r="Y114" s="273">
        <f t="shared" si="37"/>
        <v>0</v>
      </c>
      <c r="Z114"/>
      <c r="AA114" s="207"/>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row>
    <row r="115" spans="1:277" s="211" customFormat="1">
      <c r="A115" s="265" t="s">
        <v>2863</v>
      </c>
      <c r="B115" s="246" t="s">
        <v>173</v>
      </c>
      <c r="C115" s="246" t="s">
        <v>3028</v>
      </c>
      <c r="D115" s="266">
        <v>2</v>
      </c>
      <c r="E115" s="246" t="e">
        <f>VLOOKUP(A115,'Study Characteristics'!$A$5:$G$370,6,0)</f>
        <v>#N/A</v>
      </c>
      <c r="F115" s="201" t="s">
        <v>624</v>
      </c>
      <c r="G115" s="270" t="s">
        <v>455</v>
      </c>
      <c r="H115" s="268">
        <v>0</v>
      </c>
      <c r="I115" s="270" t="s">
        <v>455</v>
      </c>
      <c r="J115" s="218"/>
      <c r="K115" s="218"/>
      <c r="L115" s="218"/>
      <c r="M115" s="270" t="s">
        <v>455</v>
      </c>
      <c r="N115" s="218"/>
      <c r="O115" s="218"/>
      <c r="P115" s="218"/>
      <c r="Q115" s="266">
        <v>25</v>
      </c>
      <c r="R115" s="266">
        <v>25</v>
      </c>
      <c r="S115"/>
      <c r="T115" s="222" t="e">
        <f t="shared" si="32"/>
        <v>#VALUE!</v>
      </c>
      <c r="U115" s="273">
        <f t="shared" si="33"/>
        <v>0</v>
      </c>
      <c r="V115" s="273">
        <f t="shared" si="34"/>
        <v>0</v>
      </c>
      <c r="W115" s="273">
        <f t="shared" si="35"/>
        <v>0</v>
      </c>
      <c r="X115" s="273">
        <f t="shared" si="36"/>
        <v>0</v>
      </c>
      <c r="Y115" s="273">
        <f t="shared" si="37"/>
        <v>0</v>
      </c>
      <c r="Z115"/>
      <c r="AA115" s="207"/>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row>
    <row r="116" spans="1:277" s="211" customFormat="1">
      <c r="A116" s="269" t="s">
        <v>3571</v>
      </c>
      <c r="B116" s="246" t="s">
        <v>173</v>
      </c>
      <c r="C116" s="246" t="s">
        <v>3028</v>
      </c>
      <c r="D116" s="267">
        <v>22</v>
      </c>
      <c r="E116" s="246" t="str">
        <f>VLOOKUP(A116,'Study Characteristics'!$A$5:$G$370,6,0)</f>
        <v>ES</v>
      </c>
      <c r="F116" s="271" t="s">
        <v>624</v>
      </c>
      <c r="G116" s="267">
        <v>0</v>
      </c>
      <c r="H116" s="267">
        <v>4</v>
      </c>
      <c r="I116" s="270" t="s">
        <v>455</v>
      </c>
      <c r="J116" s="267"/>
      <c r="K116" s="267"/>
      <c r="L116" s="267"/>
      <c r="M116" s="270" t="s">
        <v>455</v>
      </c>
      <c r="N116" s="267"/>
      <c r="O116" s="267"/>
      <c r="P116" s="267"/>
      <c r="Q116" s="267">
        <v>41</v>
      </c>
      <c r="R116" s="267">
        <v>37</v>
      </c>
      <c r="S116"/>
      <c r="T116" s="222">
        <f t="shared" si="32"/>
        <v>0</v>
      </c>
      <c r="U116" s="273">
        <f t="shared" si="33"/>
        <v>9.7560975609756101E-2</v>
      </c>
      <c r="V116" s="273">
        <f t="shared" si="34"/>
        <v>0</v>
      </c>
      <c r="W116" s="273">
        <f t="shared" si="35"/>
        <v>0</v>
      </c>
      <c r="X116" s="273">
        <f t="shared" si="36"/>
        <v>0</v>
      </c>
      <c r="Y116" s="273">
        <f t="shared" si="37"/>
        <v>0</v>
      </c>
      <c r="Z116"/>
      <c r="AA116" s="207"/>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row>
    <row r="117" spans="1:277" s="223" customFormat="1">
      <c r="A117" s="265" t="s">
        <v>1825</v>
      </c>
      <c r="B117" s="246" t="s">
        <v>173</v>
      </c>
      <c r="C117" s="246" t="s">
        <v>3028</v>
      </c>
      <c r="D117" s="266">
        <v>12</v>
      </c>
      <c r="E117" s="246" t="str">
        <f>VLOOKUP(A117,'Study Characteristics'!$A$5:$G$370,6,0)</f>
        <v>RW</v>
      </c>
      <c r="F117" s="90" t="s">
        <v>624</v>
      </c>
      <c r="G117" s="270" t="s">
        <v>455</v>
      </c>
      <c r="H117" s="268">
        <v>35</v>
      </c>
      <c r="I117" s="268" t="s">
        <v>236</v>
      </c>
      <c r="J117" s="266">
        <v>21</v>
      </c>
      <c r="K117" s="266">
        <v>21</v>
      </c>
      <c r="L117" s="268">
        <v>11</v>
      </c>
      <c r="M117" s="270" t="s">
        <v>455</v>
      </c>
      <c r="N117" s="218"/>
      <c r="O117" s="266"/>
      <c r="P117" s="218"/>
      <c r="Q117" s="268">
        <v>112</v>
      </c>
      <c r="R117" s="268">
        <v>77</v>
      </c>
      <c r="S117"/>
      <c r="T117" s="222" t="e">
        <f t="shared" si="32"/>
        <v>#VALUE!</v>
      </c>
      <c r="U117" s="273">
        <f t="shared" si="33"/>
        <v>0.3125</v>
      </c>
      <c r="V117" s="273">
        <f t="shared" si="34"/>
        <v>0.27272727272727271</v>
      </c>
      <c r="W117" s="273">
        <f t="shared" si="35"/>
        <v>0</v>
      </c>
      <c r="X117" s="273">
        <f t="shared" si="36"/>
        <v>0.1875</v>
      </c>
      <c r="Y117" s="273">
        <f t="shared" si="37"/>
        <v>0</v>
      </c>
      <c r="Z117"/>
      <c r="AA117" s="20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row>
    <row r="118" spans="1:277" s="211" customFormat="1">
      <c r="A118" s="161" t="s">
        <v>1653</v>
      </c>
      <c r="B118" s="246" t="s">
        <v>173</v>
      </c>
      <c r="C118" s="246" t="s">
        <v>3028</v>
      </c>
      <c r="D118" s="266">
        <v>12</v>
      </c>
      <c r="E118" s="246" t="str">
        <f>VLOOKUP(A118,'Study Characteristics'!$A$5:$G$370,6,0)</f>
        <v>CC</v>
      </c>
      <c r="F118" s="90" t="s">
        <v>624</v>
      </c>
      <c r="G118" s="90" t="s">
        <v>455</v>
      </c>
      <c r="H118" s="93">
        <v>2</v>
      </c>
      <c r="I118" s="90" t="s">
        <v>235</v>
      </c>
      <c r="J118" s="90">
        <v>9</v>
      </c>
      <c r="K118" s="217">
        <v>6</v>
      </c>
      <c r="L118" s="90">
        <v>9</v>
      </c>
      <c r="M118" s="217" t="s">
        <v>235</v>
      </c>
      <c r="N118" s="90">
        <v>9</v>
      </c>
      <c r="O118" s="217">
        <v>2</v>
      </c>
      <c r="P118" s="217">
        <v>50</v>
      </c>
      <c r="Q118" s="93">
        <v>21</v>
      </c>
      <c r="R118" s="93">
        <v>19</v>
      </c>
      <c r="S118"/>
      <c r="T118" s="222" t="e">
        <f t="shared" si="32"/>
        <v>#VALUE!</v>
      </c>
      <c r="U118" s="273">
        <f t="shared" si="33"/>
        <v>9.5238095238095233E-2</v>
      </c>
      <c r="V118" s="288">
        <f t="shared" si="34"/>
        <v>0.31578947368421051</v>
      </c>
      <c r="W118" s="288">
        <f t="shared" si="35"/>
        <v>0.10526315789473684</v>
      </c>
      <c r="X118" s="288">
        <f t="shared" si="36"/>
        <v>0.2857142857142857</v>
      </c>
      <c r="Y118" s="288">
        <f t="shared" si="37"/>
        <v>9.5238095238095233E-2</v>
      </c>
      <c r="Z118"/>
      <c r="AA118" s="207"/>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row>
    <row r="119" spans="1:277" s="211" customFormat="1">
      <c r="A119" s="265" t="s">
        <v>638</v>
      </c>
      <c r="B119" s="246" t="s">
        <v>173</v>
      </c>
      <c r="C119" s="246" t="s">
        <v>3028</v>
      </c>
      <c r="D119" s="265">
        <v>8</v>
      </c>
      <c r="E119" s="246" t="e">
        <f>VLOOKUP(A119,'Study Characteristics'!$A$5:$G$370,6,0)</f>
        <v>#N/A</v>
      </c>
      <c r="F119" s="93" t="s">
        <v>624</v>
      </c>
      <c r="G119" s="270" t="s">
        <v>455</v>
      </c>
      <c r="H119" s="270">
        <v>0</v>
      </c>
      <c r="I119" s="270" t="s">
        <v>236</v>
      </c>
      <c r="J119" s="265">
        <v>21</v>
      </c>
      <c r="K119" s="265">
        <v>12</v>
      </c>
      <c r="L119" s="265">
        <v>9</v>
      </c>
      <c r="M119" s="270" t="s">
        <v>455</v>
      </c>
      <c r="N119" s="270"/>
      <c r="O119" s="265"/>
      <c r="P119" s="265"/>
      <c r="Q119" s="270">
        <v>74</v>
      </c>
      <c r="R119" s="270">
        <v>74</v>
      </c>
      <c r="S119"/>
      <c r="T119" s="222" t="e">
        <f t="shared" si="32"/>
        <v>#VALUE!</v>
      </c>
      <c r="U119" s="273">
        <f t="shared" si="33"/>
        <v>0</v>
      </c>
      <c r="V119" s="273">
        <f t="shared" si="34"/>
        <v>0.16216216216216217</v>
      </c>
      <c r="W119" s="273">
        <f t="shared" si="35"/>
        <v>0</v>
      </c>
      <c r="X119" s="273">
        <f t="shared" si="36"/>
        <v>0.16216216216216217</v>
      </c>
      <c r="Y119" s="273">
        <f t="shared" si="37"/>
        <v>0</v>
      </c>
      <c r="Z119"/>
      <c r="AA119" s="207"/>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row>
    <row r="120" spans="1:277" s="211" customFormat="1">
      <c r="A120" s="265" t="s">
        <v>2744</v>
      </c>
      <c r="B120" s="246" t="s">
        <v>173</v>
      </c>
      <c r="C120" s="246" t="s">
        <v>3028</v>
      </c>
      <c r="D120" s="265">
        <v>7</v>
      </c>
      <c r="E120" s="246" t="str">
        <f>VLOOKUP(A120,'Study Characteristics'!$A$5:$G$370,6,0)</f>
        <v>CC</v>
      </c>
      <c r="F120" s="90" t="s">
        <v>624</v>
      </c>
      <c r="G120" s="270" t="s">
        <v>455</v>
      </c>
      <c r="H120" s="270">
        <v>20</v>
      </c>
      <c r="I120" s="270" t="s">
        <v>238</v>
      </c>
      <c r="J120" s="265">
        <v>16</v>
      </c>
      <c r="K120" s="265">
        <v>0</v>
      </c>
      <c r="L120" s="265">
        <v>5</v>
      </c>
      <c r="M120" s="270" t="s">
        <v>455</v>
      </c>
      <c r="N120" s="265"/>
      <c r="O120" s="265"/>
      <c r="P120" s="265"/>
      <c r="Q120" s="265">
        <v>40</v>
      </c>
      <c r="R120" s="265">
        <v>20</v>
      </c>
      <c r="S120"/>
      <c r="T120" s="222" t="e">
        <f t="shared" si="32"/>
        <v>#VALUE!</v>
      </c>
      <c r="U120" s="273">
        <f t="shared" si="33"/>
        <v>0.5</v>
      </c>
      <c r="V120" s="273">
        <f t="shared" si="34"/>
        <v>0</v>
      </c>
      <c r="W120" s="273">
        <f t="shared" si="35"/>
        <v>0</v>
      </c>
      <c r="X120" s="273">
        <f t="shared" si="36"/>
        <v>0</v>
      </c>
      <c r="Y120" s="273">
        <f t="shared" si="37"/>
        <v>0</v>
      </c>
      <c r="Z120"/>
      <c r="AA120" s="207"/>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row>
    <row r="121" spans="1:277" s="211" customFormat="1">
      <c r="A121" s="98" t="s">
        <v>1884</v>
      </c>
      <c r="B121" s="246" t="s">
        <v>173</v>
      </c>
      <c r="C121" s="246" t="s">
        <v>3028</v>
      </c>
      <c r="D121" s="270" t="s">
        <v>455</v>
      </c>
      <c r="E121" s="246" t="str">
        <f>VLOOKUP(A121,'Study Characteristics'!$A$5:$G$370,6,0)</f>
        <v>RW</v>
      </c>
      <c r="F121" s="271" t="s">
        <v>624</v>
      </c>
      <c r="G121" s="270" t="s">
        <v>455</v>
      </c>
      <c r="H121" s="268">
        <v>6</v>
      </c>
      <c r="I121" s="270" t="s">
        <v>455</v>
      </c>
      <c r="J121" s="266"/>
      <c r="K121" s="266"/>
      <c r="L121" s="266"/>
      <c r="M121" s="270" t="s">
        <v>455</v>
      </c>
      <c r="N121" s="265"/>
      <c r="O121" s="265"/>
      <c r="P121" s="265"/>
      <c r="Q121" s="270">
        <v>17</v>
      </c>
      <c r="R121" s="268">
        <v>11</v>
      </c>
      <c r="S121"/>
      <c r="T121" s="222" t="e">
        <f t="shared" si="32"/>
        <v>#VALUE!</v>
      </c>
      <c r="U121" s="273">
        <f t="shared" si="33"/>
        <v>0.35294117647058826</v>
      </c>
      <c r="V121" s="273">
        <f t="shared" si="34"/>
        <v>0</v>
      </c>
      <c r="W121" s="273">
        <f t="shared" si="35"/>
        <v>0</v>
      </c>
      <c r="X121" s="273">
        <f t="shared" si="36"/>
        <v>0</v>
      </c>
      <c r="Y121" s="273">
        <f t="shared" si="37"/>
        <v>0</v>
      </c>
      <c r="Z121"/>
      <c r="AA121" s="207"/>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row>
    <row r="122" spans="1:277" s="211" customFormat="1">
      <c r="A122" s="118" t="s">
        <v>1688</v>
      </c>
      <c r="B122" s="246" t="s">
        <v>173</v>
      </c>
      <c r="C122" s="246" t="s">
        <v>3028</v>
      </c>
      <c r="D122" s="265">
        <v>2</v>
      </c>
      <c r="E122" s="246" t="str">
        <f>VLOOKUP(A122,'Study Characteristics'!$A$5:$G$370,6,0)</f>
        <v>CC</v>
      </c>
      <c r="F122" s="93" t="s">
        <v>624</v>
      </c>
      <c r="G122" s="270" t="s">
        <v>455</v>
      </c>
      <c r="H122" s="268">
        <v>0</v>
      </c>
      <c r="I122" s="270" t="s">
        <v>455</v>
      </c>
      <c r="J122" s="266"/>
      <c r="K122" s="266"/>
      <c r="L122" s="266"/>
      <c r="M122" s="270" t="s">
        <v>455</v>
      </c>
      <c r="N122" s="266"/>
      <c r="O122" s="266"/>
      <c r="P122" s="266"/>
      <c r="Q122" s="268">
        <v>16</v>
      </c>
      <c r="R122" s="268">
        <v>16</v>
      </c>
      <c r="S122"/>
      <c r="T122" s="222" t="e">
        <f t="shared" si="32"/>
        <v>#VALUE!</v>
      </c>
      <c r="U122" s="273">
        <f t="shared" si="33"/>
        <v>0</v>
      </c>
      <c r="V122" s="273">
        <f t="shared" si="34"/>
        <v>0</v>
      </c>
      <c r="W122" s="273">
        <f t="shared" si="35"/>
        <v>0</v>
      </c>
      <c r="X122" s="273">
        <f t="shared" si="36"/>
        <v>0</v>
      </c>
      <c r="Y122" s="273">
        <f t="shared" si="37"/>
        <v>0</v>
      </c>
      <c r="Z122"/>
      <c r="AA122" s="207"/>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77" s="211" customFormat="1">
      <c r="A123" s="161" t="s">
        <v>1702</v>
      </c>
      <c r="B123" s="246" t="s">
        <v>173</v>
      </c>
      <c r="C123" s="246" t="s">
        <v>3028</v>
      </c>
      <c r="D123" s="266">
        <v>8</v>
      </c>
      <c r="E123" s="246" t="str">
        <f>VLOOKUP(A123,'Study Characteristics'!$A$5:$G$370,6,0)</f>
        <v>CC</v>
      </c>
      <c r="F123" s="90" t="s">
        <v>624</v>
      </c>
      <c r="G123" s="270" t="s">
        <v>455</v>
      </c>
      <c r="H123" s="268">
        <v>19</v>
      </c>
      <c r="I123" s="268" t="s">
        <v>275</v>
      </c>
      <c r="J123" s="268">
        <v>20</v>
      </c>
      <c r="K123" s="266">
        <v>49</v>
      </c>
      <c r="L123" s="266">
        <v>16</v>
      </c>
      <c r="M123" s="270" t="s">
        <v>455</v>
      </c>
      <c r="N123" s="266"/>
      <c r="O123" s="266"/>
      <c r="P123" s="266"/>
      <c r="Q123" s="268">
        <v>115</v>
      </c>
      <c r="R123" s="268">
        <v>96</v>
      </c>
      <c r="S123"/>
      <c r="T123" s="222" t="e">
        <f t="shared" si="32"/>
        <v>#VALUE!</v>
      </c>
      <c r="U123" s="273">
        <f t="shared" si="33"/>
        <v>0.16521739130434782</v>
      </c>
      <c r="V123" s="273">
        <f t="shared" si="34"/>
        <v>0.51041666666666663</v>
      </c>
      <c r="W123" s="273">
        <f t="shared" si="35"/>
        <v>0</v>
      </c>
      <c r="X123" s="273">
        <f t="shared" si="36"/>
        <v>0.42608695652173911</v>
      </c>
      <c r="Y123" s="273">
        <f t="shared" si="37"/>
        <v>0</v>
      </c>
      <c r="Z123"/>
      <c r="AA123" s="207"/>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row>
    <row r="124" spans="1:277" s="211" customFormat="1">
      <c r="A124" s="161" t="s">
        <v>1720</v>
      </c>
      <c r="B124" s="246" t="s">
        <v>173</v>
      </c>
      <c r="C124" s="246" t="s">
        <v>3028</v>
      </c>
      <c r="D124" s="265">
        <v>12</v>
      </c>
      <c r="E124" s="246" t="str">
        <f>VLOOKUP(A124,'Study Characteristics'!$A$5:$G$370,6,0)</f>
        <v>CC</v>
      </c>
      <c r="F124" s="90" t="s">
        <v>624</v>
      </c>
      <c r="G124" s="270" t="s">
        <v>455</v>
      </c>
      <c r="H124" s="270">
        <v>6</v>
      </c>
      <c r="I124" s="270" t="s">
        <v>455</v>
      </c>
      <c r="J124" s="265"/>
      <c r="K124" s="265"/>
      <c r="L124" s="265"/>
      <c r="M124" s="270" t="s">
        <v>455</v>
      </c>
      <c r="N124" s="265"/>
      <c r="O124" s="265"/>
      <c r="P124" s="265"/>
      <c r="Q124" s="270">
        <v>19</v>
      </c>
      <c r="R124" s="270">
        <v>13</v>
      </c>
      <c r="S124"/>
      <c r="T124" s="222" t="e">
        <f t="shared" si="32"/>
        <v>#VALUE!</v>
      </c>
      <c r="U124" s="273">
        <f t="shared" si="33"/>
        <v>0.31578947368421051</v>
      </c>
      <c r="V124" s="273">
        <f t="shared" si="34"/>
        <v>0</v>
      </c>
      <c r="W124" s="273">
        <f t="shared" si="35"/>
        <v>0</v>
      </c>
      <c r="X124" s="273">
        <f t="shared" si="36"/>
        <v>0</v>
      </c>
      <c r="Y124" s="273">
        <f t="shared" si="37"/>
        <v>0</v>
      </c>
      <c r="Z124"/>
      <c r="AA124" s="207"/>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row>
    <row r="125" spans="1:277" s="211" customFormat="1">
      <c r="A125" s="101" t="s">
        <v>2459</v>
      </c>
      <c r="B125" s="246" t="s">
        <v>173</v>
      </c>
      <c r="C125" s="246" t="s">
        <v>3028</v>
      </c>
      <c r="D125" s="265">
        <v>16</v>
      </c>
      <c r="E125" s="246" t="str">
        <f>VLOOKUP(A125,'Study Characteristics'!$A$5:$G$370,6,0)</f>
        <v>CC</v>
      </c>
      <c r="F125" s="90" t="s">
        <v>624</v>
      </c>
      <c r="G125" s="270" t="s">
        <v>455</v>
      </c>
      <c r="H125" s="270">
        <v>60</v>
      </c>
      <c r="I125" s="270" t="s">
        <v>235</v>
      </c>
      <c r="J125" s="265">
        <v>9</v>
      </c>
      <c r="K125" s="265">
        <v>101</v>
      </c>
      <c r="L125" s="270">
        <v>9</v>
      </c>
      <c r="M125" s="270" t="s">
        <v>455</v>
      </c>
      <c r="N125" s="265"/>
      <c r="O125" s="265"/>
      <c r="P125" s="265"/>
      <c r="Q125" s="265">
        <v>239</v>
      </c>
      <c r="R125" s="265">
        <v>179</v>
      </c>
      <c r="S125"/>
      <c r="T125" s="222" t="e">
        <f t="shared" si="32"/>
        <v>#VALUE!</v>
      </c>
      <c r="U125" s="273">
        <f t="shared" si="33"/>
        <v>0.2510460251046025</v>
      </c>
      <c r="V125" s="273">
        <f t="shared" si="34"/>
        <v>0.56424581005586594</v>
      </c>
      <c r="W125" s="273">
        <f t="shared" si="35"/>
        <v>0</v>
      </c>
      <c r="X125" s="273">
        <f t="shared" si="36"/>
        <v>0.42259414225941422</v>
      </c>
      <c r="Y125" s="273">
        <f t="shared" si="37"/>
        <v>0</v>
      </c>
      <c r="Z125"/>
      <c r="AA125" s="207"/>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row>
    <row r="126" spans="1:277" s="211" customFormat="1">
      <c r="A126" s="101" t="s">
        <v>2476</v>
      </c>
      <c r="B126" s="246" t="s">
        <v>173</v>
      </c>
      <c r="C126" s="246" t="s">
        <v>3028</v>
      </c>
      <c r="D126" s="265">
        <v>12</v>
      </c>
      <c r="E126" s="246" t="str">
        <f>VLOOKUP(A126,'Study Characteristics'!$A$5:$G$370,6,0)</f>
        <v>CC</v>
      </c>
      <c r="F126" s="93" t="s">
        <v>624</v>
      </c>
      <c r="G126" s="270" t="s">
        <v>455</v>
      </c>
      <c r="H126" s="265">
        <v>80</v>
      </c>
      <c r="I126" s="270" t="s">
        <v>455</v>
      </c>
      <c r="J126" s="266"/>
      <c r="K126" s="266"/>
      <c r="L126" s="266"/>
      <c r="M126" s="270" t="s">
        <v>455</v>
      </c>
      <c r="N126" s="266"/>
      <c r="O126" s="266"/>
      <c r="P126" s="266"/>
      <c r="Q126" s="265">
        <v>312</v>
      </c>
      <c r="R126" s="265">
        <v>232</v>
      </c>
      <c r="S126"/>
      <c r="T126" s="222" t="e">
        <f t="shared" si="32"/>
        <v>#VALUE!</v>
      </c>
      <c r="U126" s="273">
        <f t="shared" si="33"/>
        <v>0.25641025641025639</v>
      </c>
      <c r="V126" s="273">
        <f t="shared" si="34"/>
        <v>0</v>
      </c>
      <c r="W126" s="273">
        <f t="shared" si="35"/>
        <v>0</v>
      </c>
      <c r="X126" s="273">
        <f t="shared" si="36"/>
        <v>0</v>
      </c>
      <c r="Y126" s="273">
        <f t="shared" si="37"/>
        <v>0</v>
      </c>
      <c r="Z126"/>
      <c r="AA126" s="207"/>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row>
    <row r="127" spans="1:277" s="211" customFormat="1">
      <c r="A127" s="265" t="s">
        <v>2758</v>
      </c>
      <c r="B127" s="246" t="s">
        <v>173</v>
      </c>
      <c r="C127" s="246" t="s">
        <v>3028</v>
      </c>
      <c r="D127" s="265">
        <v>10</v>
      </c>
      <c r="E127" s="246" t="str">
        <f>VLOOKUP(A127,'Study Characteristics'!$A$5:$G$370,6,0)</f>
        <v>CC</v>
      </c>
      <c r="F127" s="52" t="s">
        <v>624</v>
      </c>
      <c r="G127" s="270" t="s">
        <v>455</v>
      </c>
      <c r="H127" s="270">
        <v>4</v>
      </c>
      <c r="I127" s="270" t="s">
        <v>455</v>
      </c>
      <c r="J127" s="266"/>
      <c r="K127" s="266"/>
      <c r="L127" s="266"/>
      <c r="M127" s="270" t="s">
        <v>455</v>
      </c>
      <c r="N127" s="266"/>
      <c r="O127" s="266"/>
      <c r="P127" s="266"/>
      <c r="Q127" s="265">
        <v>40</v>
      </c>
      <c r="R127" s="265">
        <v>36</v>
      </c>
      <c r="S127"/>
      <c r="T127" s="222" t="e">
        <f t="shared" si="32"/>
        <v>#VALUE!</v>
      </c>
      <c r="U127" s="273">
        <f t="shared" si="33"/>
        <v>0.1</v>
      </c>
      <c r="V127" s="273">
        <f t="shared" si="34"/>
        <v>0</v>
      </c>
      <c r="W127" s="273">
        <f t="shared" si="35"/>
        <v>0</v>
      </c>
      <c r="X127" s="273">
        <f t="shared" si="36"/>
        <v>0</v>
      </c>
      <c r="Y127" s="273">
        <f t="shared" si="37"/>
        <v>0</v>
      </c>
      <c r="Z127"/>
      <c r="AA127" s="20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row>
    <row r="128" spans="1:277" s="211" customFormat="1">
      <c r="A128" s="265" t="s">
        <v>632</v>
      </c>
      <c r="B128" s="246" t="s">
        <v>173</v>
      </c>
      <c r="C128" s="246" t="s">
        <v>3028</v>
      </c>
      <c r="D128" s="265">
        <v>6</v>
      </c>
      <c r="E128" s="246" t="str">
        <f>VLOOKUP(A128,'Study Characteristics'!$A$5:$G$370,6,0)</f>
        <v>GH</v>
      </c>
      <c r="F128" s="270" t="s">
        <v>624</v>
      </c>
      <c r="G128" s="270" t="s">
        <v>455</v>
      </c>
      <c r="H128" s="270">
        <v>9</v>
      </c>
      <c r="I128" s="270" t="s">
        <v>455</v>
      </c>
      <c r="J128" s="265"/>
      <c r="K128" s="265"/>
      <c r="L128" s="265"/>
      <c r="M128" s="270" t="s">
        <v>455</v>
      </c>
      <c r="N128" s="265"/>
      <c r="O128" s="265"/>
      <c r="P128" s="265"/>
      <c r="Q128" s="270">
        <v>114</v>
      </c>
      <c r="R128" s="270">
        <v>105</v>
      </c>
      <c r="S128"/>
      <c r="T128" s="222" t="e">
        <f t="shared" si="32"/>
        <v>#VALUE!</v>
      </c>
      <c r="U128" s="273">
        <f t="shared" si="33"/>
        <v>7.8947368421052627E-2</v>
      </c>
      <c r="V128" s="273">
        <f t="shared" si="34"/>
        <v>0</v>
      </c>
      <c r="W128" s="273">
        <f t="shared" si="35"/>
        <v>0</v>
      </c>
      <c r="X128" s="273">
        <f t="shared" si="36"/>
        <v>0</v>
      </c>
      <c r="Y128" s="273">
        <f t="shared" si="37"/>
        <v>0</v>
      </c>
      <c r="Z128"/>
      <c r="AA128" s="207"/>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row>
    <row r="129" spans="1:277" s="211" customFormat="1">
      <c r="A129" s="188" t="s">
        <v>1936</v>
      </c>
      <c r="B129" s="246" t="s">
        <v>173</v>
      </c>
      <c r="C129" s="246" t="s">
        <v>3028</v>
      </c>
      <c r="D129" s="266">
        <v>12</v>
      </c>
      <c r="E129" s="246" t="str">
        <f>VLOOKUP(A129,'Study Characteristics'!$A$5:$G$370,6,0)</f>
        <v>RW</v>
      </c>
      <c r="F129" s="271" t="s">
        <v>624</v>
      </c>
      <c r="G129" s="270" t="s">
        <v>455</v>
      </c>
      <c r="H129" s="268">
        <v>6</v>
      </c>
      <c r="I129" s="268" t="s">
        <v>275</v>
      </c>
      <c r="J129" s="266">
        <v>20</v>
      </c>
      <c r="K129" s="266">
        <v>25</v>
      </c>
      <c r="L129" s="270">
        <v>16</v>
      </c>
      <c r="M129" s="270" t="s">
        <v>455</v>
      </c>
      <c r="N129" s="265"/>
      <c r="O129" s="265"/>
      <c r="P129" s="265"/>
      <c r="Q129" s="268">
        <v>84</v>
      </c>
      <c r="R129" s="268">
        <v>78</v>
      </c>
      <c r="S129"/>
      <c r="T129" s="222" t="e">
        <f t="shared" si="32"/>
        <v>#VALUE!</v>
      </c>
      <c r="U129" s="273">
        <f t="shared" si="33"/>
        <v>7.1428571428571425E-2</v>
      </c>
      <c r="V129" s="273">
        <f t="shared" si="34"/>
        <v>0.32051282051282054</v>
      </c>
      <c r="W129" s="273">
        <f t="shared" si="35"/>
        <v>0</v>
      </c>
      <c r="X129" s="273">
        <f t="shared" si="36"/>
        <v>0.29761904761904762</v>
      </c>
      <c r="Y129" s="273">
        <f t="shared" si="37"/>
        <v>0</v>
      </c>
      <c r="Z129"/>
      <c r="AA129" s="207"/>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row>
    <row r="130" spans="1:277" s="211" customFormat="1">
      <c r="A130" s="265" t="s">
        <v>2882</v>
      </c>
      <c r="B130" s="246" t="s">
        <v>173</v>
      </c>
      <c r="C130" s="246" t="s">
        <v>3028</v>
      </c>
      <c r="D130" s="266">
        <v>8</v>
      </c>
      <c r="E130" s="246" t="e">
        <f>VLOOKUP(A130,'Study Characteristics'!$A$5:$G$370,6,0)</f>
        <v>#N/A</v>
      </c>
      <c r="F130" s="268" t="s">
        <v>624</v>
      </c>
      <c r="G130" s="270" t="s">
        <v>455</v>
      </c>
      <c r="H130" s="268">
        <v>22</v>
      </c>
      <c r="I130" s="270" t="s">
        <v>455</v>
      </c>
      <c r="J130" s="266"/>
      <c r="K130" s="266"/>
      <c r="L130" s="268"/>
      <c r="M130" s="270" t="s">
        <v>455</v>
      </c>
      <c r="N130" s="266"/>
      <c r="O130" s="266"/>
      <c r="P130" s="266"/>
      <c r="Q130" s="266">
        <v>78</v>
      </c>
      <c r="R130" s="266">
        <v>56</v>
      </c>
      <c r="S130" s="207"/>
      <c r="T130" s="222" t="e">
        <f t="shared" si="32"/>
        <v>#VALUE!</v>
      </c>
      <c r="U130" s="273">
        <f t="shared" si="33"/>
        <v>0.28205128205128205</v>
      </c>
      <c r="V130" s="273">
        <f t="shared" si="34"/>
        <v>0</v>
      </c>
      <c r="W130" s="273">
        <f t="shared" si="35"/>
        <v>0</v>
      </c>
      <c r="X130" s="273">
        <f t="shared" si="36"/>
        <v>0</v>
      </c>
      <c r="Y130" s="273">
        <f t="shared" si="37"/>
        <v>0</v>
      </c>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7"/>
      <c r="DK130" s="207"/>
      <c r="DL130" s="207"/>
      <c r="DM130" s="207"/>
      <c r="DN130" s="207"/>
      <c r="DO130" s="207"/>
      <c r="DP130" s="207"/>
      <c r="DQ130" s="207"/>
      <c r="DR130" s="207"/>
      <c r="DS130" s="207"/>
      <c r="DT130" s="207"/>
      <c r="DU130" s="207"/>
      <c r="DV130" s="207"/>
      <c r="DW130" s="207"/>
      <c r="DX130" s="207"/>
      <c r="DY130" s="207"/>
      <c r="DZ130" s="207"/>
      <c r="EA130" s="207"/>
      <c r="EB130" s="207"/>
      <c r="EC130" s="207"/>
      <c r="ED130" s="207"/>
      <c r="EE130" s="207"/>
      <c r="EF130" s="207"/>
      <c r="EG130" s="207"/>
      <c r="EH130" s="207"/>
      <c r="EI130" s="207"/>
      <c r="EJ130" s="207"/>
      <c r="EK130" s="207"/>
      <c r="EL130" s="207"/>
      <c r="EM130" s="207"/>
      <c r="EN130" s="207"/>
      <c r="EO130" s="207"/>
      <c r="EP130" s="207"/>
      <c r="EQ130" s="207"/>
      <c r="ER130" s="207"/>
      <c r="ES130" s="207"/>
      <c r="ET130" s="207"/>
      <c r="EU130" s="207"/>
      <c r="EV130" s="207"/>
      <c r="EW130" s="207"/>
      <c r="EX130" s="207"/>
      <c r="EY130" s="207"/>
      <c r="EZ130" s="207"/>
      <c r="FA130" s="207"/>
      <c r="FB130" s="207"/>
      <c r="FC130" s="207"/>
      <c r="FD130" s="207"/>
      <c r="FE130" s="207"/>
      <c r="FF130" s="207"/>
      <c r="FG130" s="207"/>
      <c r="FH130" s="207"/>
      <c r="FI130" s="207"/>
      <c r="FJ130" s="207"/>
      <c r="FK130" s="207"/>
      <c r="FL130" s="207"/>
      <c r="FM130" s="207"/>
      <c r="FN130" s="207"/>
      <c r="FO130" s="207"/>
      <c r="FP130" s="207"/>
      <c r="FQ130" s="207"/>
      <c r="FR130" s="207"/>
      <c r="FS130" s="207"/>
      <c r="FT130" s="207"/>
      <c r="FU130" s="207"/>
      <c r="FV130" s="207"/>
      <c r="FW130" s="207"/>
      <c r="FX130" s="207"/>
      <c r="FY130" s="207"/>
      <c r="FZ130" s="207"/>
      <c r="GA130" s="207"/>
      <c r="GB130" s="207"/>
      <c r="GC130" s="207"/>
      <c r="GD130" s="207"/>
      <c r="GE130" s="207"/>
      <c r="GF130" s="207"/>
      <c r="GG130" s="207"/>
      <c r="GH130" s="207"/>
      <c r="GI130" s="207"/>
      <c r="GJ130" s="207"/>
      <c r="GK130" s="207"/>
      <c r="GL130" s="207"/>
      <c r="GM130" s="207"/>
      <c r="GN130" s="207"/>
      <c r="GO130" s="207"/>
      <c r="GP130" s="207"/>
      <c r="GQ130" s="207"/>
      <c r="GR130" s="207"/>
      <c r="GS130" s="207"/>
      <c r="GT130" s="207"/>
      <c r="GU130" s="207"/>
      <c r="GV130" s="207"/>
      <c r="GW130" s="207"/>
      <c r="GX130" s="207"/>
      <c r="GY130" s="207"/>
      <c r="GZ130" s="207"/>
      <c r="HA130" s="207"/>
      <c r="HB130" s="207"/>
      <c r="HC130" s="207"/>
      <c r="HD130" s="207"/>
      <c r="HE130" s="207"/>
      <c r="HF130" s="207"/>
      <c r="HG130" s="207"/>
      <c r="HH130" s="207"/>
      <c r="HI130" s="207"/>
      <c r="HJ130" s="207"/>
      <c r="HK130" s="207"/>
      <c r="HL130" s="207"/>
      <c r="HM130" s="207"/>
      <c r="HN130" s="207"/>
      <c r="HO130" s="207"/>
      <c r="HP130" s="207"/>
      <c r="HQ130" s="207"/>
      <c r="HR130" s="207"/>
      <c r="HS130" s="207"/>
      <c r="HT130" s="207"/>
      <c r="HU130" s="207"/>
      <c r="HV130" s="207"/>
      <c r="HW130" s="207"/>
      <c r="HX130" s="207"/>
      <c r="HY130" s="207"/>
      <c r="HZ130" s="207"/>
      <c r="IA130" s="207"/>
      <c r="IB130" s="207"/>
      <c r="IC130" s="207"/>
      <c r="ID130" s="207"/>
      <c r="IE130" s="207"/>
      <c r="IF130" s="207"/>
      <c r="IG130" s="207"/>
      <c r="IH130" s="207"/>
      <c r="II130" s="207"/>
      <c r="IJ130" s="207"/>
      <c r="IK130" s="207"/>
      <c r="IL130" s="207"/>
      <c r="IM130" s="207"/>
      <c r="IN130" s="207"/>
      <c r="IO130" s="207"/>
      <c r="IP130" s="207"/>
      <c r="IQ130" s="207"/>
      <c r="IR130" s="207"/>
      <c r="IS130" s="207"/>
      <c r="IT130" s="207"/>
      <c r="IU130" s="207"/>
      <c r="IV130" s="207"/>
      <c r="IW130" s="207"/>
      <c r="IX130" s="207"/>
      <c r="IY130" s="207"/>
      <c r="IZ130" s="207"/>
      <c r="JA130" s="207"/>
      <c r="JB130" s="207"/>
      <c r="JC130" s="207"/>
      <c r="JD130" s="207"/>
      <c r="JE130" s="207"/>
      <c r="JF130" s="207"/>
      <c r="JG130" s="207"/>
      <c r="JH130" s="207"/>
      <c r="JI130" s="207"/>
      <c r="JJ130" s="207"/>
      <c r="JK130" s="207"/>
      <c r="JL130" s="207"/>
      <c r="JM130" s="207"/>
      <c r="JN130" s="207"/>
      <c r="JO130" s="207"/>
      <c r="JP130" s="207"/>
      <c r="JQ130" s="207"/>
    </row>
    <row r="131" spans="1:277" s="211" customFormat="1">
      <c r="A131" s="266" t="s">
        <v>2859</v>
      </c>
      <c r="B131" s="246" t="s">
        <v>173</v>
      </c>
      <c r="C131" s="246" t="s">
        <v>3028</v>
      </c>
      <c r="D131" s="266">
        <v>4</v>
      </c>
      <c r="E131" s="246" t="e">
        <f>VLOOKUP(A131,'Study Characteristics'!$A$5:$G$370,6,0)</f>
        <v>#N/A</v>
      </c>
      <c r="F131" s="202" t="s">
        <v>624</v>
      </c>
      <c r="G131" s="270" t="s">
        <v>455</v>
      </c>
      <c r="H131" s="268">
        <v>3</v>
      </c>
      <c r="I131" s="270" t="s">
        <v>455</v>
      </c>
      <c r="J131" s="266"/>
      <c r="K131" s="266"/>
      <c r="L131" s="266"/>
      <c r="M131" s="270" t="s">
        <v>455</v>
      </c>
      <c r="N131" s="266"/>
      <c r="O131" s="266"/>
      <c r="P131" s="266"/>
      <c r="Q131" s="266">
        <v>49</v>
      </c>
      <c r="R131" s="266">
        <v>46</v>
      </c>
      <c r="S131"/>
      <c r="T131" s="222" t="e">
        <f t="shared" si="32"/>
        <v>#VALUE!</v>
      </c>
      <c r="U131" s="273">
        <f t="shared" si="33"/>
        <v>6.1224489795918366E-2</v>
      </c>
      <c r="V131" s="273">
        <f t="shared" si="34"/>
        <v>0</v>
      </c>
      <c r="W131" s="273">
        <f t="shared" si="35"/>
        <v>0</v>
      </c>
      <c r="X131" s="273">
        <f t="shared" si="36"/>
        <v>0</v>
      </c>
      <c r="Y131" s="273">
        <f t="shared" si="37"/>
        <v>0</v>
      </c>
      <c r="Z131"/>
      <c r="AA131" s="207"/>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row>
    <row r="132" spans="1:277" s="211" customFormat="1">
      <c r="A132" s="265" t="s">
        <v>656</v>
      </c>
      <c r="B132" s="246" t="s">
        <v>173</v>
      </c>
      <c r="C132" s="246" t="s">
        <v>3028</v>
      </c>
      <c r="D132" s="266">
        <v>18</v>
      </c>
      <c r="E132" s="246" t="str">
        <f>VLOOKUP(A132,'Study Characteristics'!$A$5:$G$370,6,0)</f>
        <v>SH</v>
      </c>
      <c r="F132" s="93" t="s">
        <v>624</v>
      </c>
      <c r="G132" s="270" t="s">
        <v>455</v>
      </c>
      <c r="H132" s="268">
        <v>3</v>
      </c>
      <c r="I132" s="270" t="s">
        <v>455</v>
      </c>
      <c r="J132" s="266"/>
      <c r="K132" s="266"/>
      <c r="L132" s="266"/>
      <c r="M132" s="270" t="s">
        <v>455</v>
      </c>
      <c r="N132" s="218"/>
      <c r="O132" s="218"/>
      <c r="P132" s="218"/>
      <c r="Q132" s="268">
        <v>23</v>
      </c>
      <c r="R132" s="268">
        <v>20</v>
      </c>
      <c r="S132"/>
      <c r="T132" s="222" t="e">
        <f t="shared" si="32"/>
        <v>#VALUE!</v>
      </c>
      <c r="U132" s="273">
        <f t="shared" si="33"/>
        <v>0.13043478260869565</v>
      </c>
      <c r="V132" s="273">
        <f t="shared" si="34"/>
        <v>0</v>
      </c>
      <c r="W132" s="273">
        <f t="shared" si="35"/>
        <v>0</v>
      </c>
      <c r="X132" s="273">
        <f t="shared" si="36"/>
        <v>0</v>
      </c>
      <c r="Y132" s="273">
        <f t="shared" si="37"/>
        <v>0</v>
      </c>
      <c r="Z132"/>
      <c r="AA132" s="207"/>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row>
    <row r="133" spans="1:277" s="211" customFormat="1">
      <c r="A133" s="265" t="s">
        <v>2770</v>
      </c>
      <c r="B133" s="246" t="s">
        <v>173</v>
      </c>
      <c r="C133" s="246" t="s">
        <v>3028</v>
      </c>
      <c r="D133" s="265">
        <v>8</v>
      </c>
      <c r="E133" s="246" t="str">
        <f>VLOOKUP(A133,'Study Characteristics'!$A$5:$G$370,6,0)</f>
        <v>CC</v>
      </c>
      <c r="F133" s="52" t="s">
        <v>624</v>
      </c>
      <c r="G133" s="266"/>
      <c r="H133" s="265">
        <v>17</v>
      </c>
      <c r="I133" s="265" t="s">
        <v>275</v>
      </c>
      <c r="J133" s="270">
        <v>20</v>
      </c>
      <c r="K133" s="265">
        <v>10</v>
      </c>
      <c r="L133" s="265">
        <v>16</v>
      </c>
      <c r="M133" s="270" t="s">
        <v>455</v>
      </c>
      <c r="N133" s="266"/>
      <c r="O133" s="266"/>
      <c r="P133" s="266"/>
      <c r="Q133" s="265">
        <v>48</v>
      </c>
      <c r="R133" s="265">
        <v>31</v>
      </c>
      <c r="S133"/>
      <c r="T133" s="222">
        <f t="shared" si="32"/>
        <v>0</v>
      </c>
      <c r="U133" s="273">
        <f t="shared" si="33"/>
        <v>0.35416666666666669</v>
      </c>
      <c r="V133" s="273">
        <f t="shared" si="34"/>
        <v>0.32258064516129031</v>
      </c>
      <c r="W133" s="273">
        <f t="shared" si="35"/>
        <v>0</v>
      </c>
      <c r="X133" s="273">
        <f t="shared" si="36"/>
        <v>0.20833333333333334</v>
      </c>
      <c r="Y133" s="273">
        <f t="shared" si="37"/>
        <v>0</v>
      </c>
      <c r="Z133"/>
      <c r="AA133" s="207"/>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row>
    <row r="134" spans="1:277" s="211" customFormat="1">
      <c r="A134" s="98" t="s">
        <v>1081</v>
      </c>
      <c r="B134" s="246" t="s">
        <v>173</v>
      </c>
      <c r="C134" s="246" t="s">
        <v>3028</v>
      </c>
      <c r="D134" s="266">
        <v>12</v>
      </c>
      <c r="E134" s="246" t="str">
        <f>VLOOKUP(A134,'Study Characteristics'!$A$5:$G$370,6,0)</f>
        <v>LS</v>
      </c>
      <c r="F134" s="52" t="s">
        <v>624</v>
      </c>
      <c r="G134" s="270" t="s">
        <v>455</v>
      </c>
      <c r="H134" s="268">
        <v>8</v>
      </c>
      <c r="I134" s="270" t="s">
        <v>455</v>
      </c>
      <c r="J134" s="266"/>
      <c r="K134" s="266"/>
      <c r="L134" s="266"/>
      <c r="M134" s="270" t="s">
        <v>455</v>
      </c>
      <c r="N134" s="266"/>
      <c r="O134" s="266"/>
      <c r="P134" s="266"/>
      <c r="Q134" s="268">
        <v>29</v>
      </c>
      <c r="R134" s="268">
        <v>21</v>
      </c>
      <c r="S134" s="207"/>
      <c r="T134" s="222" t="e">
        <f t="shared" si="32"/>
        <v>#VALUE!</v>
      </c>
      <c r="U134" s="273">
        <f t="shared" si="33"/>
        <v>0.27586206896551724</v>
      </c>
      <c r="V134" s="273">
        <f t="shared" si="34"/>
        <v>0</v>
      </c>
      <c r="W134" s="273">
        <f t="shared" si="35"/>
        <v>0</v>
      </c>
      <c r="X134" s="273">
        <f t="shared" si="36"/>
        <v>0</v>
      </c>
      <c r="Y134" s="273">
        <f t="shared" si="37"/>
        <v>0</v>
      </c>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c r="DN134" s="207"/>
      <c r="DO134" s="207"/>
      <c r="DP134" s="207"/>
      <c r="DQ134" s="207"/>
      <c r="DR134" s="207"/>
      <c r="DS134" s="207"/>
      <c r="DT134" s="207"/>
      <c r="DU134" s="207"/>
      <c r="DV134" s="207"/>
      <c r="DW134" s="207"/>
      <c r="DX134" s="207"/>
      <c r="DY134" s="207"/>
      <c r="DZ134" s="207"/>
      <c r="EA134" s="207"/>
      <c r="EB134" s="207"/>
      <c r="EC134" s="207"/>
      <c r="ED134" s="207"/>
      <c r="EE134" s="207"/>
      <c r="EF134" s="207"/>
      <c r="EG134" s="207"/>
      <c r="EH134" s="207"/>
      <c r="EI134" s="207"/>
      <c r="EJ134" s="207"/>
      <c r="EK134" s="207"/>
      <c r="EL134" s="207"/>
      <c r="EM134" s="207"/>
      <c r="EN134" s="207"/>
      <c r="EO134" s="207"/>
      <c r="EP134" s="207"/>
      <c r="EQ134" s="207"/>
      <c r="ER134" s="207"/>
      <c r="ES134" s="207"/>
      <c r="ET134" s="207"/>
      <c r="EU134" s="207"/>
      <c r="EV134" s="207"/>
      <c r="EW134" s="207"/>
      <c r="EX134" s="207"/>
      <c r="EY134" s="207"/>
      <c r="EZ134" s="207"/>
      <c r="FA134" s="207"/>
      <c r="FB134" s="207"/>
      <c r="FC134" s="207"/>
      <c r="FD134" s="207"/>
      <c r="FE134" s="207"/>
      <c r="FF134" s="207"/>
      <c r="FG134" s="207"/>
      <c r="FH134" s="207"/>
      <c r="FI134" s="207"/>
      <c r="FJ134" s="207"/>
      <c r="FK134" s="207"/>
      <c r="FL134" s="207"/>
      <c r="FM134" s="207"/>
      <c r="FN134" s="207"/>
      <c r="FO134" s="207"/>
      <c r="FP134" s="207"/>
      <c r="FQ134" s="207"/>
      <c r="FR134" s="207"/>
      <c r="FS134" s="207"/>
      <c r="FT134" s="207"/>
      <c r="FU134" s="207"/>
      <c r="FV134" s="207"/>
      <c r="FW134" s="207"/>
      <c r="FX134" s="207"/>
      <c r="FY134" s="207"/>
      <c r="FZ134" s="207"/>
      <c r="GA134" s="207"/>
      <c r="GB134" s="207"/>
      <c r="GC134" s="207"/>
      <c r="GD134" s="207"/>
      <c r="GE134" s="207"/>
      <c r="GF134" s="207"/>
      <c r="GG134" s="207"/>
      <c r="GH134" s="207"/>
      <c r="GI134" s="207"/>
      <c r="GJ134" s="207"/>
      <c r="GK134" s="207"/>
      <c r="GL134" s="207"/>
      <c r="GM134" s="207"/>
      <c r="GN134" s="207"/>
      <c r="GO134" s="207"/>
      <c r="GP134" s="207"/>
      <c r="GQ134" s="207"/>
      <c r="GR134" s="207"/>
      <c r="GS134" s="207"/>
      <c r="GT134" s="207"/>
      <c r="GU134" s="207"/>
      <c r="GV134" s="207"/>
      <c r="GW134" s="207"/>
      <c r="GX134" s="207"/>
      <c r="GY134" s="207"/>
      <c r="GZ134" s="207"/>
      <c r="HA134" s="207"/>
      <c r="HB134" s="207"/>
      <c r="HC134" s="207"/>
      <c r="HD134" s="207"/>
      <c r="HE134" s="207"/>
      <c r="HF134" s="207"/>
      <c r="HG134" s="207"/>
      <c r="HH134" s="207"/>
      <c r="HI134" s="207"/>
      <c r="HJ134" s="207"/>
      <c r="HK134" s="207"/>
      <c r="HL134" s="207"/>
      <c r="HM134" s="207"/>
      <c r="HN134" s="207"/>
      <c r="HO134" s="207"/>
      <c r="HP134" s="207"/>
      <c r="HQ134" s="207"/>
      <c r="HR134" s="207"/>
      <c r="HS134" s="207"/>
      <c r="HT134" s="207"/>
      <c r="HU134" s="207"/>
      <c r="HV134" s="207"/>
      <c r="HW134" s="207"/>
      <c r="HX134" s="207"/>
      <c r="HY134" s="207"/>
      <c r="HZ134" s="207"/>
      <c r="IA134" s="207"/>
      <c r="IB134" s="207"/>
      <c r="IC134" s="207"/>
      <c r="ID134" s="207"/>
      <c r="IE134" s="207"/>
      <c r="IF134" s="207"/>
      <c r="IG134" s="207"/>
      <c r="IH134" s="207"/>
      <c r="II134" s="207"/>
      <c r="IJ134" s="207"/>
      <c r="IK134" s="207"/>
      <c r="IL134" s="207"/>
      <c r="IM134" s="207"/>
      <c r="IN134" s="207"/>
      <c r="IO134" s="207"/>
      <c r="IP134" s="207"/>
      <c r="IQ134" s="207"/>
      <c r="IR134" s="207"/>
      <c r="IS134" s="207"/>
      <c r="IT134" s="207"/>
      <c r="IU134" s="207"/>
      <c r="IV134" s="207"/>
      <c r="IW134" s="207"/>
      <c r="IX134" s="207"/>
      <c r="IY134" s="207"/>
      <c r="IZ134" s="207"/>
      <c r="JA134" s="207"/>
      <c r="JB134" s="207"/>
      <c r="JC134" s="207"/>
      <c r="JD134" s="207"/>
      <c r="JE134" s="207"/>
      <c r="JF134" s="207"/>
      <c r="JG134" s="207"/>
      <c r="JH134" s="207"/>
      <c r="JI134" s="207"/>
      <c r="JJ134" s="207"/>
      <c r="JK134" s="207"/>
      <c r="JL134" s="207"/>
      <c r="JM134" s="207"/>
      <c r="JN134" s="207"/>
      <c r="JO134" s="207"/>
      <c r="JP134" s="207"/>
      <c r="JQ134" s="207"/>
    </row>
    <row r="135" spans="1:277" s="211" customFormat="1">
      <c r="A135" s="265" t="s">
        <v>917</v>
      </c>
      <c r="B135" s="246" t="s">
        <v>173</v>
      </c>
      <c r="C135" s="246" t="s">
        <v>3028</v>
      </c>
      <c r="D135" s="266">
        <v>13</v>
      </c>
      <c r="E135" s="246" t="str">
        <f>VLOOKUP(A135,'Study Characteristics'!$A$5:$G$370,6,0)</f>
        <v>SH</v>
      </c>
      <c r="F135" s="93" t="s">
        <v>624</v>
      </c>
      <c r="G135" s="265" t="s">
        <v>455</v>
      </c>
      <c r="H135" s="266">
        <v>18</v>
      </c>
      <c r="I135" s="270" t="s">
        <v>455</v>
      </c>
      <c r="J135" s="266"/>
      <c r="K135" s="266"/>
      <c r="L135" s="266"/>
      <c r="M135" s="270" t="s">
        <v>455</v>
      </c>
      <c r="N135" s="266"/>
      <c r="O135" s="266"/>
      <c r="P135" s="266"/>
      <c r="Q135" s="266">
        <v>151</v>
      </c>
      <c r="R135" s="266">
        <v>133</v>
      </c>
      <c r="S135"/>
      <c r="T135" s="222" t="e">
        <f t="shared" si="32"/>
        <v>#VALUE!</v>
      </c>
      <c r="U135" s="273">
        <f t="shared" si="33"/>
        <v>0.11920529801324503</v>
      </c>
      <c r="V135" s="273">
        <f t="shared" si="34"/>
        <v>0</v>
      </c>
      <c r="W135" s="273">
        <f t="shared" si="35"/>
        <v>0</v>
      </c>
      <c r="X135" s="273">
        <f t="shared" si="36"/>
        <v>0</v>
      </c>
      <c r="Y135" s="273">
        <f t="shared" si="37"/>
        <v>0</v>
      </c>
      <c r="Z135"/>
      <c r="AA135" s="207"/>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row>
    <row r="136" spans="1:277" s="211" customFormat="1">
      <c r="A136" s="226" t="s">
        <v>1148</v>
      </c>
      <c r="B136" s="246" t="s">
        <v>173</v>
      </c>
      <c r="C136" s="246" t="s">
        <v>3028</v>
      </c>
      <c r="D136" s="267">
        <v>24</v>
      </c>
      <c r="E136" s="246" t="e">
        <f>VLOOKUP(A136,'Study Characteristics'!$A$5:$G$370,6,0)</f>
        <v>#N/A</v>
      </c>
      <c r="F136" s="222" t="s">
        <v>624</v>
      </c>
      <c r="G136" s="270" t="s">
        <v>455</v>
      </c>
      <c r="H136" s="270">
        <v>7</v>
      </c>
      <c r="I136" s="270" t="s">
        <v>602</v>
      </c>
      <c r="J136" s="267">
        <v>17</v>
      </c>
      <c r="K136" s="267">
        <v>7</v>
      </c>
      <c r="L136" s="270">
        <v>6</v>
      </c>
      <c r="M136" s="270" t="s">
        <v>455</v>
      </c>
      <c r="N136" s="267"/>
      <c r="O136" s="267"/>
      <c r="P136" s="267"/>
      <c r="Q136" s="267">
        <v>17</v>
      </c>
      <c r="R136" s="267">
        <v>10</v>
      </c>
      <c r="S136"/>
      <c r="T136" s="222" t="e">
        <f t="shared" si="32"/>
        <v>#VALUE!</v>
      </c>
      <c r="U136" s="273">
        <f t="shared" si="33"/>
        <v>0.41176470588235292</v>
      </c>
      <c r="V136" s="273">
        <f t="shared" si="34"/>
        <v>0.7</v>
      </c>
      <c r="W136" s="273">
        <f t="shared" si="35"/>
        <v>0</v>
      </c>
      <c r="X136" s="273">
        <f t="shared" si="36"/>
        <v>0.41176470588235292</v>
      </c>
      <c r="Y136" s="273">
        <f t="shared" si="37"/>
        <v>0</v>
      </c>
      <c r="Z136"/>
      <c r="AA136" s="207"/>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row>
    <row r="137" spans="1:277" s="222" customFormat="1">
      <c r="A137" s="226" t="s">
        <v>3483</v>
      </c>
      <c r="B137" s="246" t="s">
        <v>173</v>
      </c>
      <c r="C137" s="246" t="s">
        <v>3028</v>
      </c>
      <c r="D137" s="267">
        <v>24</v>
      </c>
      <c r="E137" s="246" t="str">
        <f>VLOOKUP(A137,'Study Characteristics'!$A$5:$G$370,6,0)</f>
        <v>LS</v>
      </c>
      <c r="F137" s="95" t="s">
        <v>624</v>
      </c>
      <c r="G137" s="270" t="s">
        <v>455</v>
      </c>
      <c r="H137" s="267">
        <v>18</v>
      </c>
      <c r="I137" s="267" t="s">
        <v>602</v>
      </c>
      <c r="J137" s="270">
        <v>17</v>
      </c>
      <c r="K137" s="267">
        <v>20</v>
      </c>
      <c r="L137" s="270">
        <v>7</v>
      </c>
      <c r="M137" s="270" t="s">
        <v>455</v>
      </c>
      <c r="N137" s="212"/>
      <c r="O137" s="212"/>
      <c r="P137" s="212"/>
      <c r="Q137" s="267">
        <v>89</v>
      </c>
      <c r="R137" s="267">
        <v>71</v>
      </c>
      <c r="S137"/>
      <c r="T137" s="222" t="e">
        <f t="shared" si="32"/>
        <v>#VALUE!</v>
      </c>
      <c r="U137" s="273">
        <f t="shared" si="33"/>
        <v>0.20224719101123595</v>
      </c>
      <c r="V137" s="273">
        <f t="shared" si="34"/>
        <v>0.28169014084507044</v>
      </c>
      <c r="W137" s="273">
        <f t="shared" si="35"/>
        <v>0</v>
      </c>
      <c r="X137" s="273">
        <f t="shared" si="36"/>
        <v>0.2247191011235955</v>
      </c>
      <c r="Y137" s="273">
        <f t="shared" si="37"/>
        <v>0</v>
      </c>
      <c r="Z137"/>
      <c r="AA137" s="20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row>
    <row r="138" spans="1:277" s="267" customFormat="1">
      <c r="A138" s="101" t="s">
        <v>2046</v>
      </c>
      <c r="B138" s="246" t="s">
        <v>173</v>
      </c>
      <c r="C138" s="246" t="s">
        <v>3028</v>
      </c>
      <c r="D138" s="265">
        <v>20</v>
      </c>
      <c r="E138" s="246" t="str">
        <f>VLOOKUP(A138,'Study Characteristics'!$A$5:$G$370,6,0)</f>
        <v>CC</v>
      </c>
      <c r="F138" s="52" t="s">
        <v>624</v>
      </c>
      <c r="G138" s="270" t="s">
        <v>455</v>
      </c>
      <c r="H138" s="270">
        <v>3</v>
      </c>
      <c r="I138" s="270" t="s">
        <v>455</v>
      </c>
      <c r="J138" s="265"/>
      <c r="K138" s="265"/>
      <c r="L138" s="265"/>
      <c r="M138" s="270" t="s">
        <v>455</v>
      </c>
      <c r="N138" s="265"/>
      <c r="O138" s="265"/>
      <c r="P138" s="265"/>
      <c r="Q138" s="270">
        <v>44</v>
      </c>
      <c r="R138" s="270">
        <v>41</v>
      </c>
      <c r="S138"/>
      <c r="T138" s="222" t="e">
        <f t="shared" si="32"/>
        <v>#VALUE!</v>
      </c>
      <c r="U138" s="273">
        <f t="shared" si="33"/>
        <v>6.8181818181818177E-2</v>
      </c>
      <c r="V138" s="273">
        <f t="shared" si="34"/>
        <v>0</v>
      </c>
      <c r="W138" s="273">
        <f t="shared" si="35"/>
        <v>0</v>
      </c>
      <c r="X138" s="273">
        <f t="shared" si="36"/>
        <v>0</v>
      </c>
      <c r="Y138" s="273">
        <f t="shared" si="37"/>
        <v>0</v>
      </c>
      <c r="Z138"/>
      <c r="AA138" s="207"/>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row>
    <row r="139" spans="1:277" s="211" customFormat="1">
      <c r="A139" s="101" t="s">
        <v>2058</v>
      </c>
      <c r="B139" s="246" t="s">
        <v>173</v>
      </c>
      <c r="C139" s="246" t="s">
        <v>3028</v>
      </c>
      <c r="D139" s="265">
        <v>4</v>
      </c>
      <c r="E139" s="246" t="str">
        <f>VLOOKUP(A139,'Study Characteristics'!$A$5:$G$370,6,0)</f>
        <v>CC</v>
      </c>
      <c r="F139" s="90" t="s">
        <v>624</v>
      </c>
      <c r="G139" s="270" t="s">
        <v>455</v>
      </c>
      <c r="H139" s="265">
        <v>4</v>
      </c>
      <c r="I139" s="270" t="s">
        <v>455</v>
      </c>
      <c r="J139" s="265"/>
      <c r="K139" s="265"/>
      <c r="L139" s="265"/>
      <c r="M139" s="270" t="s">
        <v>455</v>
      </c>
      <c r="N139" s="265"/>
      <c r="O139" s="265"/>
      <c r="P139" s="265"/>
      <c r="Q139" s="265">
        <v>24</v>
      </c>
      <c r="R139" s="265">
        <v>20</v>
      </c>
      <c r="S139"/>
      <c r="T139" s="222" t="e">
        <f t="shared" si="32"/>
        <v>#VALUE!</v>
      </c>
      <c r="U139" s="273">
        <f t="shared" si="33"/>
        <v>0.16666666666666666</v>
      </c>
      <c r="V139" s="273">
        <f t="shared" si="34"/>
        <v>0</v>
      </c>
      <c r="W139" s="273">
        <f t="shared" si="35"/>
        <v>0</v>
      </c>
      <c r="X139" s="273">
        <f t="shared" si="36"/>
        <v>0</v>
      </c>
      <c r="Y139" s="273">
        <f t="shared" si="37"/>
        <v>0</v>
      </c>
      <c r="Z139"/>
      <c r="AA139" s="207"/>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row>
    <row r="140" spans="1:277" s="211" customFormat="1">
      <c r="A140" s="146" t="s">
        <v>2313</v>
      </c>
      <c r="B140" s="246" t="s">
        <v>173</v>
      </c>
      <c r="C140" s="246" t="s">
        <v>3028</v>
      </c>
      <c r="D140" s="266">
        <v>12</v>
      </c>
      <c r="E140" s="246" t="str">
        <f>VLOOKUP(A140,'Study Characteristics'!$A$5:$G$370,6,0)</f>
        <v>RW</v>
      </c>
      <c r="F140" s="52" t="s">
        <v>624</v>
      </c>
      <c r="G140" s="270" t="s">
        <v>455</v>
      </c>
      <c r="H140" s="268">
        <v>7</v>
      </c>
      <c r="I140" s="270" t="s">
        <v>455</v>
      </c>
      <c r="J140" s="266"/>
      <c r="K140" s="266"/>
      <c r="L140" s="266"/>
      <c r="M140" s="270" t="s">
        <v>455</v>
      </c>
      <c r="N140" s="266"/>
      <c r="O140" s="266"/>
      <c r="P140" s="266"/>
      <c r="Q140" s="268">
        <v>96</v>
      </c>
      <c r="R140" s="268">
        <v>89</v>
      </c>
      <c r="S140"/>
      <c r="T140" s="222" t="e">
        <f t="shared" si="32"/>
        <v>#VALUE!</v>
      </c>
      <c r="U140" s="273">
        <f t="shared" si="33"/>
        <v>7.2916666666666671E-2</v>
      </c>
      <c r="V140" s="273">
        <f t="shared" si="34"/>
        <v>0</v>
      </c>
      <c r="W140" s="273">
        <f t="shared" si="35"/>
        <v>0</v>
      </c>
      <c r="X140" s="273">
        <f t="shared" si="36"/>
        <v>0</v>
      </c>
      <c r="Y140" s="273">
        <f t="shared" si="37"/>
        <v>0</v>
      </c>
      <c r="Z140"/>
      <c r="AA140" s="207"/>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row>
    <row r="141" spans="1:277" s="211" customFormat="1">
      <c r="A141" s="265" t="s">
        <v>2410</v>
      </c>
      <c r="B141" s="246" t="s">
        <v>173</v>
      </c>
      <c r="C141" s="246" t="s">
        <v>3028</v>
      </c>
      <c r="D141" s="266">
        <v>12</v>
      </c>
      <c r="E141" s="246" t="str">
        <f>VLOOKUP(A141,'Study Characteristics'!$A$5:$G$370,6,0)</f>
        <v>RW</v>
      </c>
      <c r="F141" s="52" t="s">
        <v>624</v>
      </c>
      <c r="G141" s="270" t="s">
        <v>455</v>
      </c>
      <c r="H141" s="268">
        <v>5</v>
      </c>
      <c r="I141" s="270" t="s">
        <v>455</v>
      </c>
      <c r="J141" s="266"/>
      <c r="K141" s="266"/>
      <c r="L141" s="266"/>
      <c r="M141" s="270" t="s">
        <v>455</v>
      </c>
      <c r="N141" s="266"/>
      <c r="O141" s="266"/>
      <c r="P141" s="266"/>
      <c r="Q141" s="266">
        <v>68</v>
      </c>
      <c r="R141" s="266">
        <v>63</v>
      </c>
      <c r="S141"/>
      <c r="T141" s="222" t="e">
        <f t="shared" si="32"/>
        <v>#VALUE!</v>
      </c>
      <c r="U141" s="273">
        <f t="shared" si="33"/>
        <v>7.3529411764705885E-2</v>
      </c>
      <c r="V141" s="273">
        <f t="shared" si="34"/>
        <v>0</v>
      </c>
      <c r="W141" s="273">
        <f t="shared" si="35"/>
        <v>0</v>
      </c>
      <c r="X141" s="273">
        <f t="shared" si="36"/>
        <v>0</v>
      </c>
      <c r="Y141" s="273">
        <f t="shared" si="37"/>
        <v>0</v>
      </c>
      <c r="Z141"/>
      <c r="AA141" s="207"/>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row>
    <row r="142" spans="1:277" s="211" customFormat="1">
      <c r="A142" s="265" t="s">
        <v>1989</v>
      </c>
      <c r="B142" s="246" t="s">
        <v>173</v>
      </c>
      <c r="C142" s="246" t="s">
        <v>3028</v>
      </c>
      <c r="D142" s="266">
        <v>6</v>
      </c>
      <c r="E142" s="246" t="str">
        <f>VLOOKUP(A142,'Study Characteristics'!$A$5:$G$370,6,0)</f>
        <v>RW</v>
      </c>
      <c r="F142" s="270" t="s">
        <v>624</v>
      </c>
      <c r="G142" s="270" t="s">
        <v>455</v>
      </c>
      <c r="H142" s="268">
        <v>1</v>
      </c>
      <c r="I142" s="270" t="s">
        <v>455</v>
      </c>
      <c r="J142" s="266"/>
      <c r="K142" s="266"/>
      <c r="L142" s="266"/>
      <c r="M142" s="270" t="s">
        <v>455</v>
      </c>
      <c r="N142" s="266"/>
      <c r="O142" s="266"/>
      <c r="P142" s="266"/>
      <c r="Q142" s="268">
        <v>19</v>
      </c>
      <c r="R142" s="268">
        <v>18</v>
      </c>
      <c r="S142" s="207"/>
      <c r="T142" s="222" t="e">
        <f t="shared" si="32"/>
        <v>#VALUE!</v>
      </c>
      <c r="U142" s="273">
        <f t="shared" si="33"/>
        <v>5.2631578947368418E-2</v>
      </c>
      <c r="V142" s="273">
        <f t="shared" si="34"/>
        <v>0</v>
      </c>
      <c r="W142" s="273">
        <f t="shared" si="35"/>
        <v>0</v>
      </c>
      <c r="X142" s="273">
        <f t="shared" si="36"/>
        <v>0</v>
      </c>
      <c r="Y142" s="273">
        <f t="shared" si="37"/>
        <v>0</v>
      </c>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7"/>
      <c r="DK142" s="207"/>
      <c r="DL142" s="207"/>
      <c r="DM142" s="207"/>
      <c r="DN142" s="207"/>
      <c r="DO142" s="207"/>
      <c r="DP142" s="207"/>
      <c r="DQ142" s="207"/>
      <c r="DR142" s="207"/>
      <c r="DS142" s="207"/>
      <c r="DT142" s="207"/>
      <c r="DU142" s="207"/>
      <c r="DV142" s="207"/>
      <c r="DW142" s="207"/>
      <c r="DX142" s="207"/>
      <c r="DY142" s="207"/>
      <c r="DZ142" s="207"/>
      <c r="EA142" s="207"/>
      <c r="EB142" s="207"/>
      <c r="EC142" s="207"/>
      <c r="ED142" s="207"/>
      <c r="EE142" s="207"/>
      <c r="EF142" s="207"/>
      <c r="EG142" s="207"/>
      <c r="EH142" s="207"/>
      <c r="EI142" s="207"/>
      <c r="EJ142" s="207"/>
      <c r="EK142" s="207"/>
      <c r="EL142" s="207"/>
      <c r="EM142" s="207"/>
      <c r="EN142" s="207"/>
      <c r="EO142" s="207"/>
      <c r="EP142" s="207"/>
      <c r="EQ142" s="207"/>
      <c r="ER142" s="207"/>
      <c r="ES142" s="207"/>
      <c r="ET142" s="207"/>
      <c r="EU142" s="207"/>
      <c r="EV142" s="207"/>
      <c r="EW142" s="207"/>
      <c r="EX142" s="207"/>
      <c r="EY142" s="207"/>
      <c r="EZ142" s="207"/>
      <c r="FA142" s="207"/>
      <c r="FB142" s="207"/>
      <c r="FC142" s="207"/>
      <c r="FD142" s="207"/>
      <c r="FE142" s="207"/>
      <c r="FF142" s="207"/>
      <c r="FG142" s="207"/>
      <c r="FH142" s="207"/>
      <c r="FI142" s="207"/>
      <c r="FJ142" s="207"/>
      <c r="FK142" s="207"/>
      <c r="FL142" s="207"/>
      <c r="FM142" s="207"/>
      <c r="FN142" s="207"/>
      <c r="FO142" s="207"/>
      <c r="FP142" s="207"/>
      <c r="FQ142" s="207"/>
      <c r="FR142" s="207"/>
      <c r="FS142" s="207"/>
      <c r="FT142" s="207"/>
      <c r="FU142" s="207"/>
      <c r="FV142" s="207"/>
      <c r="FW142" s="207"/>
      <c r="FX142" s="207"/>
      <c r="FY142" s="207"/>
      <c r="FZ142" s="207"/>
      <c r="GA142" s="207"/>
      <c r="GB142" s="207"/>
      <c r="GC142" s="207"/>
      <c r="GD142" s="207"/>
      <c r="GE142" s="207"/>
      <c r="GF142" s="207"/>
      <c r="GG142" s="207"/>
      <c r="GH142" s="207"/>
      <c r="GI142" s="207"/>
      <c r="GJ142" s="207"/>
      <c r="GK142" s="207"/>
      <c r="GL142" s="207"/>
      <c r="GM142" s="207"/>
      <c r="GN142" s="207"/>
      <c r="GO142" s="207"/>
      <c r="GP142" s="207"/>
      <c r="GQ142" s="207"/>
      <c r="GR142" s="207"/>
      <c r="GS142" s="207"/>
      <c r="GT142" s="207"/>
      <c r="GU142" s="207"/>
      <c r="GV142" s="207"/>
      <c r="GW142" s="207"/>
      <c r="GX142" s="207"/>
      <c r="GY142" s="207"/>
      <c r="GZ142" s="207"/>
      <c r="HA142" s="207"/>
      <c r="HB142" s="207"/>
      <c r="HC142" s="207"/>
      <c r="HD142" s="207"/>
      <c r="HE142" s="207"/>
      <c r="HF142" s="207"/>
      <c r="HG142" s="207"/>
      <c r="HH142" s="207"/>
      <c r="HI142" s="207"/>
      <c r="HJ142" s="207"/>
      <c r="HK142" s="207"/>
      <c r="HL142" s="207"/>
      <c r="HM142" s="207"/>
      <c r="HN142" s="207"/>
      <c r="HO142" s="207"/>
      <c r="HP142" s="207"/>
      <c r="HQ142" s="207"/>
      <c r="HR142" s="207"/>
      <c r="HS142" s="207"/>
      <c r="HT142" s="207"/>
      <c r="HU142" s="207"/>
      <c r="HV142" s="207"/>
      <c r="HW142" s="207"/>
      <c r="HX142" s="207"/>
      <c r="HY142" s="207"/>
      <c r="HZ142" s="207"/>
      <c r="IA142" s="207"/>
      <c r="IB142" s="207"/>
      <c r="IC142" s="207"/>
      <c r="ID142" s="207"/>
      <c r="IE142" s="207"/>
      <c r="IF142" s="207"/>
      <c r="IG142" s="207"/>
      <c r="IH142" s="207"/>
      <c r="II142" s="207"/>
      <c r="IJ142" s="207"/>
      <c r="IK142" s="207"/>
      <c r="IL142" s="207"/>
      <c r="IM142" s="207"/>
      <c r="IN142" s="207"/>
      <c r="IO142" s="207"/>
      <c r="IP142" s="207"/>
      <c r="IQ142" s="207"/>
      <c r="IR142" s="207"/>
      <c r="IS142" s="207"/>
      <c r="IT142" s="207"/>
      <c r="IU142" s="207"/>
      <c r="IV142" s="207"/>
      <c r="IW142" s="207"/>
      <c r="IX142" s="207"/>
      <c r="IY142" s="207"/>
      <c r="IZ142" s="207"/>
      <c r="JA142" s="207"/>
      <c r="JB142" s="207"/>
      <c r="JC142" s="207"/>
      <c r="JD142" s="207"/>
      <c r="JE142" s="207"/>
      <c r="JF142" s="207"/>
      <c r="JG142" s="207"/>
      <c r="JH142" s="207"/>
      <c r="JI142" s="207"/>
      <c r="JJ142" s="207"/>
      <c r="JK142" s="207"/>
      <c r="JL142" s="207"/>
      <c r="JM142" s="207"/>
      <c r="JN142" s="207"/>
      <c r="JO142" s="207"/>
      <c r="JP142" s="207"/>
      <c r="JQ142" s="207"/>
    </row>
    <row r="143" spans="1:277" s="211" customFormat="1">
      <c r="A143" s="265" t="s">
        <v>919</v>
      </c>
      <c r="B143" s="260" t="s">
        <v>173</v>
      </c>
      <c r="C143" s="260" t="s">
        <v>3028</v>
      </c>
      <c r="D143" s="266">
        <v>12</v>
      </c>
      <c r="E143" s="246" t="e">
        <f>VLOOKUP(A143,'Study Characteristics'!$A$5:$G$370,6,0)</f>
        <v>#N/A</v>
      </c>
      <c r="F143" s="270" t="s">
        <v>624</v>
      </c>
      <c r="G143" s="270" t="s">
        <v>455</v>
      </c>
      <c r="H143" s="268">
        <v>17</v>
      </c>
      <c r="I143" s="270" t="s">
        <v>455</v>
      </c>
      <c r="J143" s="266"/>
      <c r="K143" s="266"/>
      <c r="L143" s="266"/>
      <c r="M143" s="268" t="s">
        <v>237</v>
      </c>
      <c r="N143" s="266">
        <v>10</v>
      </c>
      <c r="O143" s="266">
        <v>33</v>
      </c>
      <c r="P143" s="266">
        <v>50</v>
      </c>
      <c r="Q143" s="268">
        <v>108</v>
      </c>
      <c r="R143" s="268">
        <v>91</v>
      </c>
      <c r="S143" s="207"/>
      <c r="T143" s="222" t="e">
        <f t="shared" si="32"/>
        <v>#VALUE!</v>
      </c>
      <c r="U143" s="273">
        <f t="shared" si="33"/>
        <v>0.15740740740740741</v>
      </c>
      <c r="V143" s="273">
        <f t="shared" si="34"/>
        <v>0</v>
      </c>
      <c r="W143" s="273">
        <f t="shared" si="35"/>
        <v>0.36263736263736263</v>
      </c>
      <c r="X143" s="273">
        <f t="shared" si="36"/>
        <v>0</v>
      </c>
      <c r="Y143" s="273">
        <f t="shared" si="37"/>
        <v>0.30555555555555558</v>
      </c>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7"/>
      <c r="DK143" s="207"/>
      <c r="DL143" s="207"/>
      <c r="DM143" s="207"/>
      <c r="DN143" s="207"/>
      <c r="DO143" s="207"/>
      <c r="DP143" s="207"/>
      <c r="DQ143" s="207"/>
      <c r="DR143" s="207"/>
      <c r="DS143" s="207"/>
      <c r="DT143" s="207"/>
      <c r="DU143" s="207"/>
      <c r="DV143" s="207"/>
      <c r="DW143" s="207"/>
      <c r="DX143" s="207"/>
      <c r="DY143" s="207"/>
      <c r="DZ143" s="207"/>
      <c r="EA143" s="207"/>
      <c r="EB143" s="207"/>
      <c r="EC143" s="207"/>
      <c r="ED143" s="207"/>
      <c r="EE143" s="207"/>
      <c r="EF143" s="207"/>
      <c r="EG143" s="207"/>
      <c r="EH143" s="207"/>
      <c r="EI143" s="207"/>
      <c r="EJ143" s="207"/>
      <c r="EK143" s="207"/>
      <c r="EL143" s="207"/>
      <c r="EM143" s="207"/>
      <c r="EN143" s="207"/>
      <c r="EO143" s="207"/>
      <c r="EP143" s="207"/>
      <c r="EQ143" s="207"/>
      <c r="ER143" s="207"/>
      <c r="ES143" s="207"/>
      <c r="ET143" s="207"/>
      <c r="EU143" s="207"/>
      <c r="EV143" s="207"/>
      <c r="EW143" s="207"/>
      <c r="EX143" s="207"/>
      <c r="EY143" s="207"/>
      <c r="EZ143" s="207"/>
      <c r="FA143" s="207"/>
      <c r="FB143" s="207"/>
      <c r="FC143" s="207"/>
      <c r="FD143" s="207"/>
      <c r="FE143" s="207"/>
      <c r="FF143" s="207"/>
      <c r="FG143" s="207"/>
      <c r="FH143" s="207"/>
      <c r="FI143" s="207"/>
      <c r="FJ143" s="207"/>
      <c r="FK143" s="207"/>
      <c r="FL143" s="207"/>
      <c r="FM143" s="207"/>
      <c r="FN143" s="207"/>
      <c r="FO143" s="207"/>
      <c r="FP143" s="207"/>
      <c r="FQ143" s="207"/>
      <c r="FR143" s="207"/>
      <c r="FS143" s="207"/>
      <c r="FT143" s="207"/>
      <c r="FU143" s="207"/>
      <c r="FV143" s="207"/>
      <c r="FW143" s="207"/>
      <c r="FX143" s="207"/>
      <c r="FY143" s="207"/>
      <c r="FZ143" s="207"/>
      <c r="GA143" s="207"/>
      <c r="GB143" s="207"/>
      <c r="GC143" s="207"/>
      <c r="GD143" s="207"/>
      <c r="GE143" s="207"/>
      <c r="GF143" s="207"/>
      <c r="GG143" s="207"/>
      <c r="GH143" s="207"/>
      <c r="GI143" s="207"/>
      <c r="GJ143" s="207"/>
      <c r="GK143" s="207"/>
      <c r="GL143" s="207"/>
      <c r="GM143" s="207"/>
      <c r="GN143" s="207"/>
      <c r="GO143" s="207"/>
      <c r="GP143" s="207"/>
      <c r="GQ143" s="207"/>
      <c r="GR143" s="207"/>
      <c r="GS143" s="207"/>
      <c r="GT143" s="207"/>
      <c r="GU143" s="207"/>
      <c r="GV143" s="207"/>
      <c r="GW143" s="207"/>
      <c r="GX143" s="207"/>
      <c r="GY143" s="207"/>
      <c r="GZ143" s="207"/>
      <c r="HA143" s="207"/>
      <c r="HB143" s="207"/>
      <c r="HC143" s="207"/>
      <c r="HD143" s="207"/>
      <c r="HE143" s="207"/>
      <c r="HF143" s="207"/>
      <c r="HG143" s="207"/>
      <c r="HH143" s="207"/>
      <c r="HI143" s="207"/>
      <c r="HJ143" s="207"/>
      <c r="HK143" s="207"/>
      <c r="HL143" s="207"/>
      <c r="HM143" s="207"/>
      <c r="HN143" s="207"/>
      <c r="HO143" s="207"/>
      <c r="HP143" s="207"/>
      <c r="HQ143" s="207"/>
      <c r="HR143" s="207"/>
      <c r="HS143" s="207"/>
      <c r="HT143" s="207"/>
      <c r="HU143" s="207"/>
      <c r="HV143" s="207"/>
      <c r="HW143" s="207"/>
      <c r="HX143" s="207"/>
      <c r="HY143" s="207"/>
      <c r="HZ143" s="207"/>
      <c r="IA143" s="207"/>
      <c r="IB143" s="207"/>
      <c r="IC143" s="207"/>
      <c r="ID143" s="207"/>
      <c r="IE143" s="207"/>
      <c r="IF143" s="207"/>
      <c r="IG143" s="207"/>
      <c r="IH143" s="207"/>
      <c r="II143" s="207"/>
      <c r="IJ143" s="207"/>
      <c r="IK143" s="207"/>
      <c r="IL143" s="207"/>
      <c r="IM143" s="207"/>
      <c r="IN143" s="207"/>
      <c r="IO143" s="207"/>
      <c r="IP143" s="207"/>
      <c r="IQ143" s="207"/>
      <c r="IR143" s="207"/>
      <c r="IS143" s="207"/>
      <c r="IT143" s="207"/>
      <c r="IU143" s="207"/>
      <c r="IV143" s="207"/>
      <c r="IW143" s="207"/>
      <c r="IX143" s="207"/>
      <c r="IY143" s="207"/>
      <c r="IZ143" s="207"/>
      <c r="JA143" s="207"/>
      <c r="JB143" s="207"/>
      <c r="JC143" s="207"/>
      <c r="JD143" s="207"/>
      <c r="JE143" s="207"/>
      <c r="JF143" s="207"/>
      <c r="JG143" s="207"/>
      <c r="JH143" s="207"/>
      <c r="JI143" s="207"/>
      <c r="JJ143" s="207"/>
      <c r="JK143" s="207"/>
      <c r="JL143" s="207"/>
      <c r="JM143" s="207"/>
      <c r="JN143" s="207"/>
      <c r="JO143" s="207"/>
      <c r="JP143" s="207"/>
      <c r="JQ143" s="207"/>
    </row>
    <row r="144" spans="1:277" s="211" customFormat="1">
      <c r="A144" s="265" t="s">
        <v>622</v>
      </c>
      <c r="B144" s="246" t="s">
        <v>173</v>
      </c>
      <c r="C144" s="246" t="s">
        <v>3028</v>
      </c>
      <c r="D144" s="265">
        <v>9</v>
      </c>
      <c r="E144" s="246" t="str">
        <f>VLOOKUP(A144,'Study Characteristics'!$A$5:$G$370,6,0)</f>
        <v>GH</v>
      </c>
      <c r="F144" s="93" t="s">
        <v>624</v>
      </c>
      <c r="G144" s="270" t="s">
        <v>455</v>
      </c>
      <c r="H144" s="270">
        <v>23</v>
      </c>
      <c r="I144" s="270" t="s">
        <v>455</v>
      </c>
      <c r="J144" s="218"/>
      <c r="K144" s="266"/>
      <c r="L144" s="266"/>
      <c r="M144" s="270" t="s">
        <v>455</v>
      </c>
      <c r="N144" s="218"/>
      <c r="O144" s="266"/>
      <c r="P144" s="266"/>
      <c r="Q144" s="270">
        <v>116</v>
      </c>
      <c r="R144" s="270">
        <v>93</v>
      </c>
      <c r="S144"/>
      <c r="T144" s="222" t="e">
        <f t="shared" si="32"/>
        <v>#VALUE!</v>
      </c>
      <c r="U144" s="273">
        <f t="shared" si="33"/>
        <v>0.19827586206896552</v>
      </c>
      <c r="V144" s="273">
        <f t="shared" si="34"/>
        <v>0</v>
      </c>
      <c r="W144" s="273">
        <f t="shared" si="35"/>
        <v>0</v>
      </c>
      <c r="X144" s="273">
        <f t="shared" si="36"/>
        <v>0</v>
      </c>
      <c r="Y144" s="273">
        <f t="shared" si="37"/>
        <v>0</v>
      </c>
      <c r="Z144"/>
      <c r="AA144" s="207"/>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row>
    <row r="145" spans="1:277" s="211" customFormat="1">
      <c r="A145" s="128" t="s">
        <v>2824</v>
      </c>
      <c r="B145" s="246" t="s">
        <v>173</v>
      </c>
      <c r="C145" s="246" t="s">
        <v>3028</v>
      </c>
      <c r="D145" s="269">
        <v>2</v>
      </c>
      <c r="E145" s="246" t="e">
        <f>VLOOKUP(A145,'Study Characteristics'!$A$5:$G$370,6,0)</f>
        <v>#N/A</v>
      </c>
      <c r="F145" s="222" t="s">
        <v>624</v>
      </c>
      <c r="G145" s="270" t="s">
        <v>455</v>
      </c>
      <c r="H145" s="268">
        <v>0</v>
      </c>
      <c r="I145" s="270" t="s">
        <v>455</v>
      </c>
      <c r="J145" s="207"/>
      <c r="K145" s="207"/>
      <c r="L145" s="207"/>
      <c r="M145" s="270" t="s">
        <v>455</v>
      </c>
      <c r="N145" s="207"/>
      <c r="O145" s="269"/>
      <c r="P145" s="269"/>
      <c r="Q145" s="269">
        <v>11</v>
      </c>
      <c r="R145" s="269">
        <v>11</v>
      </c>
      <c r="S145"/>
      <c r="T145" s="222" t="e">
        <f t="shared" ref="T145:T176" si="38">G145/Q145</f>
        <v>#VALUE!</v>
      </c>
      <c r="U145" s="273">
        <f t="shared" ref="U145:U176" si="39">H145/Q145</f>
        <v>0</v>
      </c>
      <c r="V145" s="273">
        <f t="shared" ref="V145:V176" si="40">K145/R145</f>
        <v>0</v>
      </c>
      <c r="W145" s="273">
        <f t="shared" ref="W145:W176" si="41">O145/R145</f>
        <v>0</v>
      </c>
      <c r="X145" s="273">
        <f t="shared" ref="X145:X176" si="42">K145/Q145</f>
        <v>0</v>
      </c>
      <c r="Y145" s="273">
        <f t="shared" ref="Y145:Y176" si="43">O145/Q145</f>
        <v>0</v>
      </c>
      <c r="Z145"/>
      <c r="AA145" s="207"/>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row>
    <row r="146" spans="1:277" s="211" customFormat="1">
      <c r="A146" s="226" t="s">
        <v>1238</v>
      </c>
      <c r="B146" s="246" t="s">
        <v>173</v>
      </c>
      <c r="C146" s="246" t="s">
        <v>3028</v>
      </c>
      <c r="D146" s="269">
        <v>32</v>
      </c>
      <c r="E146" s="246" t="str">
        <f>VLOOKUP(A146,'Study Characteristics'!$A$5:$G$370,6,0)</f>
        <v>LS</v>
      </c>
      <c r="F146" s="95" t="s">
        <v>624</v>
      </c>
      <c r="G146" s="270" t="s">
        <v>455</v>
      </c>
      <c r="H146" s="269">
        <v>33</v>
      </c>
      <c r="I146" s="269" t="s">
        <v>602</v>
      </c>
      <c r="J146" s="269">
        <v>17</v>
      </c>
      <c r="K146" s="269">
        <v>12</v>
      </c>
      <c r="L146" s="269">
        <v>7</v>
      </c>
      <c r="M146" s="270" t="s">
        <v>455</v>
      </c>
      <c r="N146" s="269"/>
      <c r="O146" s="269"/>
      <c r="P146" s="269"/>
      <c r="Q146" s="269">
        <v>92</v>
      </c>
      <c r="R146" s="269">
        <v>59</v>
      </c>
      <c r="S146"/>
      <c r="T146" s="222" t="e">
        <f t="shared" si="38"/>
        <v>#VALUE!</v>
      </c>
      <c r="U146" s="273">
        <f t="shared" si="39"/>
        <v>0.35869565217391303</v>
      </c>
      <c r="V146" s="273">
        <f t="shared" si="40"/>
        <v>0.20338983050847459</v>
      </c>
      <c r="W146" s="273">
        <f t="shared" si="41"/>
        <v>0</v>
      </c>
      <c r="X146" s="273">
        <f t="shared" si="42"/>
        <v>0.13043478260869565</v>
      </c>
      <c r="Y146" s="273">
        <f t="shared" si="43"/>
        <v>0</v>
      </c>
      <c r="Z146"/>
      <c r="AA146" s="207"/>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row>
    <row r="147" spans="1:277" s="211" customFormat="1">
      <c r="A147" s="98" t="s">
        <v>1152</v>
      </c>
      <c r="B147" s="246" t="s">
        <v>173</v>
      </c>
      <c r="C147" s="246" t="s">
        <v>3028</v>
      </c>
      <c r="D147" s="265">
        <v>16</v>
      </c>
      <c r="E147" s="246" t="str">
        <f>VLOOKUP(A147,'Study Characteristics'!$A$5:$G$370,6,0)</f>
        <v>CC</v>
      </c>
      <c r="F147" s="90" t="s">
        <v>624</v>
      </c>
      <c r="G147" s="270" t="s">
        <v>455</v>
      </c>
      <c r="H147" s="270" t="s">
        <v>455</v>
      </c>
      <c r="I147" s="270" t="s">
        <v>602</v>
      </c>
      <c r="J147" s="90">
        <v>17</v>
      </c>
      <c r="K147" s="217">
        <v>14</v>
      </c>
      <c r="L147" s="90">
        <v>6</v>
      </c>
      <c r="M147" s="270" t="s">
        <v>455</v>
      </c>
      <c r="N147" s="217"/>
      <c r="O147" s="217"/>
      <c r="P147" s="217"/>
      <c r="Q147" s="265">
        <v>30</v>
      </c>
      <c r="R147" s="270" t="s">
        <v>455</v>
      </c>
      <c r="S147"/>
      <c r="T147" s="222" t="e">
        <f t="shared" si="38"/>
        <v>#VALUE!</v>
      </c>
      <c r="U147" s="273" t="e">
        <f t="shared" si="39"/>
        <v>#VALUE!</v>
      </c>
      <c r="V147" s="273" t="e">
        <f t="shared" si="40"/>
        <v>#VALUE!</v>
      </c>
      <c r="W147" s="273" t="e">
        <f t="shared" si="41"/>
        <v>#VALUE!</v>
      </c>
      <c r="X147" s="273">
        <f t="shared" si="42"/>
        <v>0.46666666666666667</v>
      </c>
      <c r="Y147" s="273">
        <f t="shared" si="43"/>
        <v>0</v>
      </c>
      <c r="Z147"/>
      <c r="AA147" s="20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row>
    <row r="148" spans="1:277" s="211" customFormat="1">
      <c r="A148" s="98" t="s">
        <v>1169</v>
      </c>
      <c r="B148" s="246" t="s">
        <v>173</v>
      </c>
      <c r="C148" s="246" t="s">
        <v>3028</v>
      </c>
      <c r="D148" s="266">
        <v>7</v>
      </c>
      <c r="E148" s="246" t="str">
        <f>VLOOKUP(A148,'Study Characteristics'!$A$5:$G$370,6,0)</f>
        <v>CC</v>
      </c>
      <c r="F148" s="52" t="s">
        <v>624</v>
      </c>
      <c r="G148" s="90" t="s">
        <v>455</v>
      </c>
      <c r="H148" s="93">
        <v>8</v>
      </c>
      <c r="I148" s="90" t="s">
        <v>455</v>
      </c>
      <c r="J148" s="218"/>
      <c r="K148" s="218"/>
      <c r="L148" s="218"/>
      <c r="M148" s="90" t="s">
        <v>455</v>
      </c>
      <c r="N148" s="218"/>
      <c r="O148" s="218"/>
      <c r="P148" s="218"/>
      <c r="Q148" s="93">
        <v>24</v>
      </c>
      <c r="R148" s="93">
        <v>16</v>
      </c>
      <c r="S148"/>
      <c r="T148" s="222" t="e">
        <f t="shared" si="38"/>
        <v>#VALUE!</v>
      </c>
      <c r="U148" s="273">
        <f t="shared" si="39"/>
        <v>0.33333333333333331</v>
      </c>
      <c r="V148" s="273">
        <f t="shared" si="40"/>
        <v>0</v>
      </c>
      <c r="W148" s="273">
        <f t="shared" si="41"/>
        <v>0</v>
      </c>
      <c r="X148" s="273">
        <f t="shared" si="42"/>
        <v>0</v>
      </c>
      <c r="Y148" s="273">
        <f t="shared" si="43"/>
        <v>0</v>
      </c>
      <c r="Z148"/>
      <c r="AA148" s="207"/>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row>
    <row r="149" spans="1:277" s="211" customFormat="1">
      <c r="A149" s="265" t="s">
        <v>648</v>
      </c>
      <c r="B149" s="246" t="s">
        <v>173</v>
      </c>
      <c r="C149" s="246" t="s">
        <v>3028</v>
      </c>
      <c r="D149" s="265">
        <v>26</v>
      </c>
      <c r="E149" s="246" t="str">
        <f>VLOOKUP(A149,'Study Characteristics'!$A$5:$G$370,6,0)</f>
        <v>ES</v>
      </c>
      <c r="F149" s="201" t="s">
        <v>624</v>
      </c>
      <c r="G149" s="270" t="s">
        <v>455</v>
      </c>
      <c r="H149" s="270">
        <v>7</v>
      </c>
      <c r="I149" s="270" t="s">
        <v>236</v>
      </c>
      <c r="J149" s="217">
        <v>21</v>
      </c>
      <c r="K149" s="217">
        <v>26</v>
      </c>
      <c r="L149" s="217">
        <v>14</v>
      </c>
      <c r="M149" s="270" t="s">
        <v>455</v>
      </c>
      <c r="N149" s="266"/>
      <c r="O149" s="266"/>
      <c r="P149" s="266"/>
      <c r="Q149" s="270">
        <v>72</v>
      </c>
      <c r="R149" s="270">
        <v>65</v>
      </c>
      <c r="S149"/>
      <c r="T149" s="222" t="e">
        <f t="shared" si="38"/>
        <v>#VALUE!</v>
      </c>
      <c r="U149" s="273">
        <f t="shared" si="39"/>
        <v>9.7222222222222224E-2</v>
      </c>
      <c r="V149" s="273">
        <f t="shared" si="40"/>
        <v>0.4</v>
      </c>
      <c r="W149" s="273">
        <f t="shared" si="41"/>
        <v>0</v>
      </c>
      <c r="X149" s="273">
        <f t="shared" si="42"/>
        <v>0.3611111111111111</v>
      </c>
      <c r="Y149" s="273">
        <f t="shared" si="43"/>
        <v>0</v>
      </c>
      <c r="Z149"/>
      <c r="AA149" s="207"/>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row>
    <row r="150" spans="1:277" s="211" customFormat="1" ht="15.75">
      <c r="A150" s="221" t="s">
        <v>1421</v>
      </c>
      <c r="B150" s="246" t="s">
        <v>173</v>
      </c>
      <c r="C150" s="246" t="s">
        <v>3028</v>
      </c>
      <c r="D150" s="265">
        <v>10</v>
      </c>
      <c r="E150" s="246" t="str">
        <f>VLOOKUP(A150,'Study Characteristics'!$A$5:$G$370,6,0)</f>
        <v>BR</v>
      </c>
      <c r="F150" s="90" t="s">
        <v>624</v>
      </c>
      <c r="G150" s="270" t="s">
        <v>455</v>
      </c>
      <c r="H150" s="270">
        <v>2</v>
      </c>
      <c r="I150" s="270" t="s">
        <v>455</v>
      </c>
      <c r="J150" s="218"/>
      <c r="K150" s="218"/>
      <c r="L150" s="218"/>
      <c r="M150" s="270" t="s">
        <v>455</v>
      </c>
      <c r="N150" s="218"/>
      <c r="O150" s="218"/>
      <c r="P150" s="218"/>
      <c r="Q150" s="270">
        <v>17</v>
      </c>
      <c r="R150" s="270">
        <v>15</v>
      </c>
      <c r="S150"/>
      <c r="T150" s="222" t="e">
        <f t="shared" si="38"/>
        <v>#VALUE!</v>
      </c>
      <c r="U150" s="273">
        <f t="shared" si="39"/>
        <v>0.11764705882352941</v>
      </c>
      <c r="V150" s="273">
        <f t="shared" si="40"/>
        <v>0</v>
      </c>
      <c r="W150" s="273">
        <f t="shared" si="41"/>
        <v>0</v>
      </c>
      <c r="X150" s="273">
        <f t="shared" si="42"/>
        <v>0</v>
      </c>
      <c r="Y150" s="273">
        <f t="shared" si="43"/>
        <v>0</v>
      </c>
      <c r="Z150"/>
      <c r="AA150" s="207"/>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row>
    <row r="151" spans="1:277" s="211" customFormat="1" ht="15.75">
      <c r="A151" s="221" t="s">
        <v>1416</v>
      </c>
      <c r="B151" s="246" t="s">
        <v>173</v>
      </c>
      <c r="C151" s="246" t="s">
        <v>3028</v>
      </c>
      <c r="D151" s="265">
        <v>8</v>
      </c>
      <c r="E151" s="246" t="str">
        <f>VLOOKUP(A151,'Study Characteristics'!$A$5:$G$370,6,0)</f>
        <v>BR</v>
      </c>
      <c r="F151" s="90" t="s">
        <v>624</v>
      </c>
      <c r="G151" s="265">
        <v>0</v>
      </c>
      <c r="H151" s="265">
        <v>1</v>
      </c>
      <c r="I151" s="270" t="s">
        <v>455</v>
      </c>
      <c r="J151" s="218"/>
      <c r="K151" s="218"/>
      <c r="L151" s="218"/>
      <c r="M151" s="265" t="s">
        <v>602</v>
      </c>
      <c r="N151" s="217">
        <v>17</v>
      </c>
      <c r="O151" s="217">
        <v>4</v>
      </c>
      <c r="P151" s="217">
        <v>50</v>
      </c>
      <c r="Q151" s="265">
        <v>20</v>
      </c>
      <c r="R151" s="265">
        <v>19</v>
      </c>
      <c r="S151"/>
      <c r="T151" s="222">
        <f t="shared" si="38"/>
        <v>0</v>
      </c>
      <c r="U151" s="273">
        <f t="shared" si="39"/>
        <v>0.05</v>
      </c>
      <c r="V151" s="273">
        <f t="shared" si="40"/>
        <v>0</v>
      </c>
      <c r="W151" s="273">
        <f t="shared" si="41"/>
        <v>0.21052631578947367</v>
      </c>
      <c r="X151" s="273">
        <f t="shared" si="42"/>
        <v>0</v>
      </c>
      <c r="Y151" s="273">
        <f t="shared" si="43"/>
        <v>0.2</v>
      </c>
      <c r="Z151"/>
      <c r="AA151" s="207"/>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row>
    <row r="152" spans="1:277" s="211" customFormat="1">
      <c r="A152" s="127" t="s">
        <v>2826</v>
      </c>
      <c r="B152" s="246" t="s">
        <v>173</v>
      </c>
      <c r="C152" s="246" t="s">
        <v>3028</v>
      </c>
      <c r="D152" s="266">
        <v>8</v>
      </c>
      <c r="E152" s="246" t="e">
        <f>VLOOKUP(A152,'Study Characteristics'!$A$5:$G$370,6,0)</f>
        <v>#N/A</v>
      </c>
      <c r="F152" s="52" t="s">
        <v>624</v>
      </c>
      <c r="G152" s="270" t="s">
        <v>455</v>
      </c>
      <c r="H152" s="268">
        <v>1</v>
      </c>
      <c r="I152" s="270" t="s">
        <v>455</v>
      </c>
      <c r="J152" s="218"/>
      <c r="K152" s="218"/>
      <c r="L152" s="218"/>
      <c r="M152" s="270" t="s">
        <v>455</v>
      </c>
      <c r="N152" s="218"/>
      <c r="O152" s="218"/>
      <c r="P152" s="218"/>
      <c r="Q152" s="266">
        <v>27</v>
      </c>
      <c r="R152" s="266">
        <v>26</v>
      </c>
      <c r="S152"/>
      <c r="T152" s="222" t="e">
        <f t="shared" si="38"/>
        <v>#VALUE!</v>
      </c>
      <c r="U152" s="273">
        <f t="shared" si="39"/>
        <v>3.7037037037037035E-2</v>
      </c>
      <c r="V152" s="273">
        <f t="shared" si="40"/>
        <v>0</v>
      </c>
      <c r="W152" s="273">
        <f t="shared" si="41"/>
        <v>0</v>
      </c>
      <c r="X152" s="273">
        <f t="shared" si="42"/>
        <v>0</v>
      </c>
      <c r="Y152" s="273">
        <f t="shared" si="43"/>
        <v>0</v>
      </c>
      <c r="Z152"/>
      <c r="AA152" s="207"/>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row>
    <row r="153" spans="1:277" s="211" customFormat="1">
      <c r="A153" s="265" t="s">
        <v>647</v>
      </c>
      <c r="B153" s="246" t="s">
        <v>173</v>
      </c>
      <c r="C153" s="246" t="s">
        <v>3028</v>
      </c>
      <c r="D153" s="265">
        <v>13</v>
      </c>
      <c r="E153" s="246" t="str">
        <f>VLOOKUP(A153,'Study Characteristics'!$A$5:$G$370,6,0)</f>
        <v>ES</v>
      </c>
      <c r="F153" s="52" t="s">
        <v>624</v>
      </c>
      <c r="G153" s="270" t="s">
        <v>455</v>
      </c>
      <c r="H153" s="270">
        <v>3</v>
      </c>
      <c r="I153" s="270" t="s">
        <v>455</v>
      </c>
      <c r="J153" s="217"/>
      <c r="K153" s="217"/>
      <c r="L153" s="217"/>
      <c r="M153" s="270" t="s">
        <v>455</v>
      </c>
      <c r="N153" s="217"/>
      <c r="O153" s="217"/>
      <c r="P153" s="217"/>
      <c r="Q153" s="270">
        <v>21</v>
      </c>
      <c r="R153" s="270">
        <v>18</v>
      </c>
      <c r="S153"/>
      <c r="T153" s="222" t="e">
        <f t="shared" si="38"/>
        <v>#VALUE!</v>
      </c>
      <c r="U153" s="273">
        <f t="shared" si="39"/>
        <v>0.14285714285714285</v>
      </c>
      <c r="V153" s="273">
        <f t="shared" si="40"/>
        <v>0</v>
      </c>
      <c r="W153" s="273">
        <f t="shared" si="41"/>
        <v>0</v>
      </c>
      <c r="X153" s="273">
        <f t="shared" si="42"/>
        <v>0</v>
      </c>
      <c r="Y153" s="273">
        <f t="shared" si="43"/>
        <v>0</v>
      </c>
      <c r="Z153"/>
      <c r="AA153" s="207"/>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row>
    <row r="154" spans="1:277" s="211" customFormat="1">
      <c r="A154" s="265" t="s">
        <v>644</v>
      </c>
      <c r="B154" s="246" t="s">
        <v>173</v>
      </c>
      <c r="C154" s="246" t="s">
        <v>3028</v>
      </c>
      <c r="D154" s="265">
        <v>26</v>
      </c>
      <c r="E154" s="246" t="str">
        <f>VLOOKUP(A154,'Study Characteristics'!$A$5:$G$370,6,0)</f>
        <v>ES</v>
      </c>
      <c r="F154" s="268" t="s">
        <v>624</v>
      </c>
      <c r="G154" s="270" t="s">
        <v>455</v>
      </c>
      <c r="H154" s="270">
        <v>0</v>
      </c>
      <c r="I154" s="270" t="s">
        <v>237</v>
      </c>
      <c r="J154" s="265">
        <v>10</v>
      </c>
      <c r="K154" s="265">
        <v>20</v>
      </c>
      <c r="L154" s="265">
        <v>10</v>
      </c>
      <c r="M154" s="270" t="s">
        <v>237</v>
      </c>
      <c r="N154" s="265">
        <v>10</v>
      </c>
      <c r="O154" s="265">
        <v>18</v>
      </c>
      <c r="P154" s="265">
        <v>50</v>
      </c>
      <c r="Q154" s="270">
        <v>74</v>
      </c>
      <c r="R154" s="270">
        <v>74</v>
      </c>
      <c r="S154"/>
      <c r="T154" s="222" t="e">
        <f t="shared" si="38"/>
        <v>#VALUE!</v>
      </c>
      <c r="U154" s="273">
        <f t="shared" si="39"/>
        <v>0</v>
      </c>
      <c r="V154" s="288">
        <f t="shared" si="40"/>
        <v>0.27027027027027029</v>
      </c>
      <c r="W154" s="288">
        <f t="shared" si="41"/>
        <v>0.24324324324324326</v>
      </c>
      <c r="X154" s="288">
        <f t="shared" si="42"/>
        <v>0.27027027027027029</v>
      </c>
      <c r="Y154" s="288">
        <f t="shared" si="43"/>
        <v>0.24324324324324326</v>
      </c>
      <c r="Z154"/>
      <c r="AA154" s="207"/>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row>
    <row r="155" spans="1:277" s="211" customFormat="1">
      <c r="A155" s="265" t="s">
        <v>2128</v>
      </c>
      <c r="B155" s="246" t="s">
        <v>173</v>
      </c>
      <c r="C155" s="246" t="s">
        <v>3028</v>
      </c>
      <c r="D155" s="266">
        <v>8</v>
      </c>
      <c r="E155" s="246" t="str">
        <f>VLOOKUP(A155,'Study Characteristics'!$A$5:$G$370,6,0)</f>
        <v>RW</v>
      </c>
      <c r="F155" s="90" t="s">
        <v>624</v>
      </c>
      <c r="G155" s="270" t="s">
        <v>455</v>
      </c>
      <c r="H155" s="268">
        <v>5</v>
      </c>
      <c r="I155" s="270" t="s">
        <v>455</v>
      </c>
      <c r="L155" s="218"/>
      <c r="M155" s="270" t="s">
        <v>455</v>
      </c>
      <c r="Q155" s="266">
        <v>42</v>
      </c>
      <c r="R155" s="266">
        <v>37</v>
      </c>
      <c r="S155"/>
      <c r="T155" s="222" t="e">
        <f t="shared" si="38"/>
        <v>#VALUE!</v>
      </c>
      <c r="U155" s="273">
        <f t="shared" si="39"/>
        <v>0.11904761904761904</v>
      </c>
      <c r="V155" s="273">
        <f t="shared" si="40"/>
        <v>0</v>
      </c>
      <c r="W155" s="273">
        <f t="shared" si="41"/>
        <v>0</v>
      </c>
      <c r="X155" s="273">
        <f t="shared" si="42"/>
        <v>0</v>
      </c>
      <c r="Y155" s="273">
        <f t="shared" si="43"/>
        <v>0</v>
      </c>
      <c r="Z155"/>
      <c r="AA155" s="207"/>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row>
    <row r="156" spans="1:277" s="211" customFormat="1">
      <c r="A156" s="265" t="s">
        <v>2734</v>
      </c>
      <c r="B156" s="246" t="s">
        <v>3028</v>
      </c>
      <c r="C156" s="246" t="s">
        <v>173</v>
      </c>
      <c r="D156" s="270" t="s">
        <v>455</v>
      </c>
      <c r="E156" s="246" t="str">
        <f>VLOOKUP(A156,'Study Characteristics'!$A$5:$G$370,6,0)</f>
        <v>CC</v>
      </c>
      <c r="F156" s="93" t="s">
        <v>624</v>
      </c>
      <c r="G156" s="270" t="s">
        <v>455</v>
      </c>
      <c r="H156" s="270">
        <v>0</v>
      </c>
      <c r="I156" s="270" t="s">
        <v>455</v>
      </c>
      <c r="J156" s="266"/>
      <c r="K156" s="266"/>
      <c r="L156" s="266"/>
      <c r="M156" s="270" t="s">
        <v>455</v>
      </c>
      <c r="N156" s="266"/>
      <c r="O156" s="266"/>
      <c r="P156" s="266"/>
      <c r="Q156" s="265">
        <v>13</v>
      </c>
      <c r="R156" s="270">
        <v>13</v>
      </c>
      <c r="S156"/>
      <c r="T156" s="222" t="e">
        <f t="shared" si="38"/>
        <v>#VALUE!</v>
      </c>
      <c r="U156" s="273">
        <f t="shared" si="39"/>
        <v>0</v>
      </c>
      <c r="V156" s="273">
        <f t="shared" si="40"/>
        <v>0</v>
      </c>
      <c r="W156" s="273">
        <f t="shared" si="41"/>
        <v>0</v>
      </c>
      <c r="X156" s="273">
        <f t="shared" si="42"/>
        <v>0</v>
      </c>
      <c r="Y156" s="273">
        <f t="shared" si="43"/>
        <v>0</v>
      </c>
      <c r="Z156"/>
      <c r="AA156" s="207"/>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row>
    <row r="157" spans="1:277" s="211" customFormat="1">
      <c r="A157" s="101" t="s">
        <v>2442</v>
      </c>
      <c r="B157" s="246" t="s">
        <v>3028</v>
      </c>
      <c r="C157" s="246" t="s">
        <v>173</v>
      </c>
      <c r="D157" s="265">
        <v>12</v>
      </c>
      <c r="E157" s="246" t="str">
        <f>VLOOKUP(A157,'Study Characteristics'!$A$5:$G$370,6,0)</f>
        <v>CC</v>
      </c>
      <c r="F157" s="93" t="s">
        <v>624</v>
      </c>
      <c r="G157" s="270" t="s">
        <v>455</v>
      </c>
      <c r="H157" s="270">
        <v>8</v>
      </c>
      <c r="I157" s="270" t="s">
        <v>455</v>
      </c>
      <c r="J157" s="265"/>
      <c r="K157" s="265"/>
      <c r="L157" s="265"/>
      <c r="M157" s="270" t="s">
        <v>455</v>
      </c>
      <c r="N157" s="217"/>
      <c r="O157" s="217"/>
      <c r="P157" s="217"/>
      <c r="Q157" s="265">
        <v>40</v>
      </c>
      <c r="R157" s="265">
        <v>32</v>
      </c>
      <c r="S157"/>
      <c r="T157" s="222" t="e">
        <f t="shared" si="38"/>
        <v>#VALUE!</v>
      </c>
      <c r="U157" s="273">
        <f t="shared" si="39"/>
        <v>0.2</v>
      </c>
      <c r="V157" s="273">
        <f t="shared" si="40"/>
        <v>0</v>
      </c>
      <c r="W157" s="273">
        <f t="shared" si="41"/>
        <v>0</v>
      </c>
      <c r="X157" s="273">
        <f t="shared" si="42"/>
        <v>0</v>
      </c>
      <c r="Y157" s="273">
        <f t="shared" si="43"/>
        <v>0</v>
      </c>
      <c r="Z157"/>
      <c r="AA157" s="20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row>
    <row r="158" spans="1:277" s="211" customFormat="1">
      <c r="A158" s="265" t="s">
        <v>1648</v>
      </c>
      <c r="B158" s="260" t="s">
        <v>3028</v>
      </c>
      <c r="C158" s="260" t="s">
        <v>173</v>
      </c>
      <c r="D158" s="266">
        <v>12</v>
      </c>
      <c r="E158" s="246" t="e">
        <f>VLOOKUP(A158,'Study Characteristics'!$A$5:$G$370,6,0)</f>
        <v>#N/A</v>
      </c>
      <c r="F158" s="93" t="s">
        <v>624</v>
      </c>
      <c r="G158" s="270" t="s">
        <v>455</v>
      </c>
      <c r="H158" s="266">
        <v>1</v>
      </c>
      <c r="I158" s="270" t="s">
        <v>455</v>
      </c>
      <c r="J158" s="266"/>
      <c r="K158" s="266"/>
      <c r="L158" s="266"/>
      <c r="M158" s="270" t="s">
        <v>455</v>
      </c>
      <c r="N158" s="266"/>
      <c r="O158" s="266"/>
      <c r="P158" s="266"/>
      <c r="Q158" s="268">
        <v>36</v>
      </c>
      <c r="R158" s="268">
        <v>35</v>
      </c>
      <c r="S158"/>
      <c r="T158" s="222" t="e">
        <f t="shared" si="38"/>
        <v>#VALUE!</v>
      </c>
      <c r="U158" s="273">
        <f t="shared" si="39"/>
        <v>2.7777777777777776E-2</v>
      </c>
      <c r="V158" s="273">
        <f t="shared" si="40"/>
        <v>0</v>
      </c>
      <c r="W158" s="273">
        <f t="shared" si="41"/>
        <v>0</v>
      </c>
      <c r="X158" s="273">
        <f t="shared" si="42"/>
        <v>0</v>
      </c>
      <c r="Y158" s="273">
        <f t="shared" si="43"/>
        <v>0</v>
      </c>
      <c r="Z158"/>
      <c r="AA158" s="207"/>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row>
    <row r="159" spans="1:277" s="211" customFormat="1">
      <c r="A159" s="265" t="s">
        <v>626</v>
      </c>
      <c r="B159" s="246" t="s">
        <v>3028</v>
      </c>
      <c r="C159" s="246" t="s">
        <v>173</v>
      </c>
      <c r="D159" s="265">
        <v>4</v>
      </c>
      <c r="E159" s="246" t="str">
        <f>VLOOKUP(A159,'Study Characteristics'!$A$5:$G$370,6,0)</f>
        <v>GH</v>
      </c>
      <c r="F159" s="93" t="s">
        <v>624</v>
      </c>
      <c r="G159" s="270" t="s">
        <v>455</v>
      </c>
      <c r="H159" s="270" t="s">
        <v>455</v>
      </c>
      <c r="I159" s="270" t="s">
        <v>455</v>
      </c>
      <c r="J159" s="265"/>
      <c r="K159" s="265"/>
      <c r="L159" s="265"/>
      <c r="M159" s="270" t="s">
        <v>455</v>
      </c>
      <c r="N159" s="265"/>
      <c r="O159" s="265"/>
      <c r="P159" s="265"/>
      <c r="Q159" s="270">
        <v>155</v>
      </c>
      <c r="R159" s="270" t="s">
        <v>455</v>
      </c>
      <c r="S159"/>
      <c r="T159" s="222" t="e">
        <f t="shared" si="38"/>
        <v>#VALUE!</v>
      </c>
      <c r="U159" s="273" t="e">
        <f t="shared" si="39"/>
        <v>#VALUE!</v>
      </c>
      <c r="V159" s="273" t="e">
        <f t="shared" si="40"/>
        <v>#VALUE!</v>
      </c>
      <c r="W159" s="273" t="e">
        <f t="shared" si="41"/>
        <v>#VALUE!</v>
      </c>
      <c r="X159" s="273">
        <f t="shared" si="42"/>
        <v>0</v>
      </c>
      <c r="Y159" s="273">
        <f t="shared" si="43"/>
        <v>0</v>
      </c>
      <c r="Z159"/>
      <c r="AA159" s="207"/>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row>
    <row r="160" spans="1:277" s="211" customFormat="1">
      <c r="A160" s="102" t="s">
        <v>1735</v>
      </c>
      <c r="B160" s="246" t="s">
        <v>3028</v>
      </c>
      <c r="C160" s="246" t="s">
        <v>173</v>
      </c>
      <c r="D160" s="265">
        <v>12</v>
      </c>
      <c r="E160" s="246" t="str">
        <f>VLOOKUP(A160,'Study Characteristics'!$A$5:$G$370,6,0)</f>
        <v>CC</v>
      </c>
      <c r="F160" s="90" t="s">
        <v>624</v>
      </c>
      <c r="G160" s="270" t="s">
        <v>455</v>
      </c>
      <c r="H160" s="270">
        <v>8</v>
      </c>
      <c r="I160" s="270" t="s">
        <v>455</v>
      </c>
      <c r="J160" s="266"/>
      <c r="K160" s="266"/>
      <c r="L160" s="266"/>
      <c r="M160" s="270" t="s">
        <v>455</v>
      </c>
      <c r="N160" s="218"/>
      <c r="O160" s="266"/>
      <c r="P160" s="218"/>
      <c r="Q160" s="270">
        <v>103</v>
      </c>
      <c r="R160" s="270">
        <v>95</v>
      </c>
      <c r="S160"/>
      <c r="T160" s="222" t="e">
        <f t="shared" si="38"/>
        <v>#VALUE!</v>
      </c>
      <c r="U160" s="273">
        <f t="shared" si="39"/>
        <v>7.7669902912621352E-2</v>
      </c>
      <c r="V160" s="273">
        <f t="shared" si="40"/>
        <v>0</v>
      </c>
      <c r="W160" s="273">
        <f t="shared" si="41"/>
        <v>0</v>
      </c>
      <c r="X160" s="273">
        <f t="shared" si="42"/>
        <v>0</v>
      </c>
      <c r="Y160" s="273">
        <f t="shared" si="43"/>
        <v>0</v>
      </c>
      <c r="Z160"/>
      <c r="AA160" s="207"/>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row>
    <row r="161" spans="1:306" s="211" customFormat="1">
      <c r="A161" s="98" t="s">
        <v>1855</v>
      </c>
      <c r="B161" s="246" t="s">
        <v>3028</v>
      </c>
      <c r="C161" s="246" t="s">
        <v>173</v>
      </c>
      <c r="D161" s="266">
        <v>12</v>
      </c>
      <c r="E161" s="246" t="str">
        <f>VLOOKUP(A161,'Study Characteristics'!$A$5:$G$370,6,0)</f>
        <v>RW</v>
      </c>
      <c r="F161" s="271" t="s">
        <v>624</v>
      </c>
      <c r="G161" s="270" t="s">
        <v>455</v>
      </c>
      <c r="H161" s="268">
        <v>2</v>
      </c>
      <c r="I161" s="268" t="s">
        <v>908</v>
      </c>
      <c r="J161" s="266">
        <v>21</v>
      </c>
      <c r="K161" s="186">
        <v>3</v>
      </c>
      <c r="L161" s="268">
        <v>10</v>
      </c>
      <c r="M161" s="266" t="s">
        <v>908</v>
      </c>
      <c r="N161" s="218">
        <v>21</v>
      </c>
      <c r="O161" s="285">
        <v>4</v>
      </c>
      <c r="P161" s="217">
        <v>50</v>
      </c>
      <c r="Q161" s="268">
        <v>24</v>
      </c>
      <c r="R161" s="268">
        <v>22</v>
      </c>
      <c r="S161"/>
      <c r="T161" s="222" t="e">
        <f t="shared" si="38"/>
        <v>#VALUE!</v>
      </c>
      <c r="U161" s="273">
        <f t="shared" si="39"/>
        <v>8.3333333333333329E-2</v>
      </c>
      <c r="V161" s="288">
        <f t="shared" si="40"/>
        <v>0.13636363636363635</v>
      </c>
      <c r="W161" s="288">
        <f t="shared" si="41"/>
        <v>0.18181818181818182</v>
      </c>
      <c r="X161" s="288">
        <f t="shared" si="42"/>
        <v>0.125</v>
      </c>
      <c r="Y161" s="288">
        <f t="shared" si="43"/>
        <v>0.16666666666666666</v>
      </c>
      <c r="Z161"/>
      <c r="AA161" s="207"/>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row>
    <row r="162" spans="1:306" s="211" customFormat="1">
      <c r="A162" s="127" t="s">
        <v>2708</v>
      </c>
      <c r="B162" s="246" t="s">
        <v>3028</v>
      </c>
      <c r="C162" s="246" t="s">
        <v>173</v>
      </c>
      <c r="D162" s="266">
        <v>6</v>
      </c>
      <c r="E162" s="246" t="e">
        <f>VLOOKUP(A162,'Study Characteristics'!$A$5:$G$370,6,0)</f>
        <v>#N/A</v>
      </c>
      <c r="F162" s="93" t="s">
        <v>624</v>
      </c>
      <c r="G162" s="270" t="s">
        <v>455</v>
      </c>
      <c r="H162" s="266">
        <v>4</v>
      </c>
      <c r="I162" s="270" t="s">
        <v>455</v>
      </c>
      <c r="J162" s="218"/>
      <c r="K162" s="218"/>
      <c r="L162" s="218"/>
      <c r="M162" s="270" t="s">
        <v>455</v>
      </c>
      <c r="N162" s="218"/>
      <c r="O162" s="218"/>
      <c r="P162" s="218"/>
      <c r="Q162" s="266">
        <v>37</v>
      </c>
      <c r="R162" s="266">
        <v>33</v>
      </c>
      <c r="S162"/>
      <c r="T162" s="222" t="e">
        <f t="shared" si="38"/>
        <v>#VALUE!</v>
      </c>
      <c r="U162" s="273">
        <f t="shared" si="39"/>
        <v>0.10810810810810811</v>
      </c>
      <c r="V162" s="273">
        <f t="shared" si="40"/>
        <v>0</v>
      </c>
      <c r="W162" s="273">
        <f t="shared" si="41"/>
        <v>0</v>
      </c>
      <c r="X162" s="273">
        <f t="shared" si="42"/>
        <v>0</v>
      </c>
      <c r="Y162" s="273">
        <f t="shared" si="43"/>
        <v>0</v>
      </c>
      <c r="Z162"/>
      <c r="AA162" s="207"/>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row>
    <row r="163" spans="1:306" s="211" customFormat="1">
      <c r="A163" s="127" t="s">
        <v>2708</v>
      </c>
      <c r="B163" s="246" t="s">
        <v>3028</v>
      </c>
      <c r="C163" s="246" t="s">
        <v>173</v>
      </c>
      <c r="D163" s="266">
        <v>6</v>
      </c>
      <c r="E163" s="246" t="e">
        <f>VLOOKUP(A163,'Study Characteristics'!$A$5:$G$370,6,0)</f>
        <v>#N/A</v>
      </c>
      <c r="F163" s="93" t="s">
        <v>624</v>
      </c>
      <c r="G163" s="270" t="s">
        <v>455</v>
      </c>
      <c r="H163" s="266">
        <v>8</v>
      </c>
      <c r="I163" s="270" t="s">
        <v>455</v>
      </c>
      <c r="J163" s="218"/>
      <c r="K163" s="218"/>
      <c r="L163" s="218"/>
      <c r="M163" s="270" t="s">
        <v>455</v>
      </c>
      <c r="N163" s="218"/>
      <c r="O163" s="218"/>
      <c r="P163" s="218"/>
      <c r="Q163" s="266">
        <v>35</v>
      </c>
      <c r="R163" s="266">
        <v>27</v>
      </c>
      <c r="S163"/>
      <c r="T163" s="222" t="e">
        <f t="shared" si="38"/>
        <v>#VALUE!</v>
      </c>
      <c r="U163" s="273">
        <f t="shared" si="39"/>
        <v>0.22857142857142856</v>
      </c>
      <c r="V163" s="273">
        <f t="shared" si="40"/>
        <v>0</v>
      </c>
      <c r="W163" s="273">
        <f t="shared" si="41"/>
        <v>0</v>
      </c>
      <c r="X163" s="273">
        <f t="shared" si="42"/>
        <v>0</v>
      </c>
      <c r="Y163" s="273">
        <f t="shared" si="43"/>
        <v>0</v>
      </c>
      <c r="Z163"/>
      <c r="AA163" s="207"/>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row>
    <row r="164" spans="1:306" s="211" customFormat="1">
      <c r="A164" s="128" t="s">
        <v>2827</v>
      </c>
      <c r="B164" s="246" t="s">
        <v>3028</v>
      </c>
      <c r="C164" s="246" t="s">
        <v>173</v>
      </c>
      <c r="D164" s="266">
        <v>7</v>
      </c>
      <c r="E164" s="246" t="e">
        <f>VLOOKUP(A164,'Study Characteristics'!$A$5:$G$370,6,0)</f>
        <v>#N/A</v>
      </c>
      <c r="F164" s="201" t="s">
        <v>624</v>
      </c>
      <c r="G164" s="270" t="s">
        <v>455</v>
      </c>
      <c r="H164" s="268">
        <v>5</v>
      </c>
      <c r="I164" s="270" t="s">
        <v>455</v>
      </c>
      <c r="J164" s="266"/>
      <c r="K164" s="266"/>
      <c r="L164" s="266"/>
      <c r="M164" s="270" t="s">
        <v>455</v>
      </c>
      <c r="N164" s="266"/>
      <c r="O164" s="266"/>
      <c r="P164" s="266"/>
      <c r="Q164" s="266">
        <v>231</v>
      </c>
      <c r="R164" s="266">
        <v>226</v>
      </c>
      <c r="S164"/>
      <c r="T164" s="222" t="e">
        <f t="shared" si="38"/>
        <v>#VALUE!</v>
      </c>
      <c r="U164" s="273">
        <f t="shared" si="39"/>
        <v>2.1645021645021644E-2</v>
      </c>
      <c r="V164" s="273">
        <f t="shared" si="40"/>
        <v>0</v>
      </c>
      <c r="W164" s="273">
        <f t="shared" si="41"/>
        <v>0</v>
      </c>
      <c r="X164" s="273">
        <f t="shared" si="42"/>
        <v>0</v>
      </c>
      <c r="Y164" s="273">
        <f t="shared" si="43"/>
        <v>0</v>
      </c>
      <c r="Z164"/>
      <c r="AA164" s="207"/>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row>
    <row r="165" spans="1:306" s="211" customFormat="1">
      <c r="A165" s="121" t="s">
        <v>2012</v>
      </c>
      <c r="B165" s="246" t="s">
        <v>3028</v>
      </c>
      <c r="C165" s="246" t="s">
        <v>173</v>
      </c>
      <c r="D165" s="265">
        <v>6</v>
      </c>
      <c r="E165" s="246" t="str">
        <f>VLOOKUP(A165,'Study Characteristics'!$A$5:$G$370,6,0)</f>
        <v>CC</v>
      </c>
      <c r="F165" s="271" t="s">
        <v>624</v>
      </c>
      <c r="G165" s="270" t="s">
        <v>455</v>
      </c>
      <c r="H165" s="270">
        <v>0</v>
      </c>
      <c r="I165" s="270" t="s">
        <v>455</v>
      </c>
      <c r="J165" s="266"/>
      <c r="K165" s="266"/>
      <c r="L165" s="266"/>
      <c r="M165" s="270" t="s">
        <v>455</v>
      </c>
      <c r="N165" s="266"/>
      <c r="O165" s="266"/>
      <c r="P165" s="266"/>
      <c r="Q165" s="270">
        <v>91</v>
      </c>
      <c r="R165" s="270">
        <v>91</v>
      </c>
      <c r="S165"/>
      <c r="T165" s="222" t="e">
        <f t="shared" si="38"/>
        <v>#VALUE!</v>
      </c>
      <c r="U165" s="273">
        <f t="shared" si="39"/>
        <v>0</v>
      </c>
      <c r="V165" s="273">
        <f t="shared" si="40"/>
        <v>0</v>
      </c>
      <c r="W165" s="273">
        <f t="shared" si="41"/>
        <v>0</v>
      </c>
      <c r="X165" s="273">
        <f t="shared" si="42"/>
        <v>0</v>
      </c>
      <c r="Y165" s="273">
        <f t="shared" si="43"/>
        <v>0</v>
      </c>
      <c r="Z165"/>
      <c r="AA165" s="207"/>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row>
    <row r="166" spans="1:306" s="211" customFormat="1">
      <c r="A166" s="265" t="s">
        <v>635</v>
      </c>
      <c r="B166" s="246" t="s">
        <v>3028</v>
      </c>
      <c r="C166" s="246" t="s">
        <v>173</v>
      </c>
      <c r="D166" s="265">
        <v>4</v>
      </c>
      <c r="E166" s="246" t="str">
        <f>VLOOKUP(A166,'Study Characteristics'!$A$5:$G$370,6,0)</f>
        <v>GH</v>
      </c>
      <c r="F166" s="90" t="s">
        <v>624</v>
      </c>
      <c r="G166" s="270">
        <v>0</v>
      </c>
      <c r="H166" s="270">
        <v>7</v>
      </c>
      <c r="I166" s="270" t="s">
        <v>455</v>
      </c>
      <c r="J166" s="265"/>
      <c r="K166" s="265"/>
      <c r="L166" s="265"/>
      <c r="M166" s="270" t="s">
        <v>455</v>
      </c>
      <c r="N166" s="217"/>
      <c r="O166" s="217"/>
      <c r="P166" s="217"/>
      <c r="Q166" s="270">
        <v>46</v>
      </c>
      <c r="R166" s="270">
        <v>39</v>
      </c>
      <c r="S166"/>
      <c r="T166" s="222">
        <f t="shared" si="38"/>
        <v>0</v>
      </c>
      <c r="U166" s="273">
        <f t="shared" si="39"/>
        <v>0.15217391304347827</v>
      </c>
      <c r="V166" s="273">
        <f t="shared" si="40"/>
        <v>0</v>
      </c>
      <c r="W166" s="273">
        <f t="shared" si="41"/>
        <v>0</v>
      </c>
      <c r="X166" s="273">
        <f t="shared" si="42"/>
        <v>0</v>
      </c>
      <c r="Y166" s="273">
        <f t="shared" si="43"/>
        <v>0</v>
      </c>
      <c r="Z166"/>
      <c r="AA166" s="207"/>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row>
    <row r="167" spans="1:306" s="211" customFormat="1" ht="15.75">
      <c r="A167" s="110" t="s">
        <v>777</v>
      </c>
      <c r="B167" s="246" t="s">
        <v>3028</v>
      </c>
      <c r="C167" s="246" t="s">
        <v>173</v>
      </c>
      <c r="D167" s="267">
        <v>2</v>
      </c>
      <c r="E167" s="246" t="e">
        <f>VLOOKUP(A167,'Study Characteristics'!$A$5:$G$370,6,0)</f>
        <v>#N/A</v>
      </c>
      <c r="F167" s="270" t="s">
        <v>624</v>
      </c>
      <c r="G167" s="270" t="s">
        <v>455</v>
      </c>
      <c r="H167" s="270">
        <v>0</v>
      </c>
      <c r="I167" s="270" t="s">
        <v>455</v>
      </c>
      <c r="J167" s="267"/>
      <c r="K167" s="267"/>
      <c r="L167" s="267"/>
      <c r="M167" s="270" t="s">
        <v>455</v>
      </c>
      <c r="N167" s="267"/>
      <c r="O167" s="267"/>
      <c r="P167" s="267"/>
      <c r="Q167" s="267">
        <v>11</v>
      </c>
      <c r="R167" s="270">
        <v>11</v>
      </c>
      <c r="S167"/>
      <c r="T167" s="222" t="e">
        <f t="shared" si="38"/>
        <v>#VALUE!</v>
      </c>
      <c r="U167" s="273">
        <f t="shared" si="39"/>
        <v>0</v>
      </c>
      <c r="V167" s="273">
        <f t="shared" si="40"/>
        <v>0</v>
      </c>
      <c r="W167" s="273">
        <f t="shared" si="41"/>
        <v>0</v>
      </c>
      <c r="X167" s="273">
        <f t="shared" si="42"/>
        <v>0</v>
      </c>
      <c r="Y167" s="273">
        <f t="shared" si="43"/>
        <v>0</v>
      </c>
      <c r="Z167"/>
      <c r="AA167" s="20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row>
    <row r="168" spans="1:306" s="211" customFormat="1" ht="15.75">
      <c r="A168" s="110" t="s">
        <v>3584</v>
      </c>
      <c r="B168" s="246" t="s">
        <v>3028</v>
      </c>
      <c r="C168" s="246" t="s">
        <v>173</v>
      </c>
      <c r="D168" s="267">
        <v>2</v>
      </c>
      <c r="E168" s="246" t="str">
        <f>VLOOKUP(A168,'Study Characteristics'!$A$5:$G$370,6,0)</f>
        <v>ES</v>
      </c>
      <c r="F168" s="95" t="s">
        <v>624</v>
      </c>
      <c r="G168" s="270">
        <v>0</v>
      </c>
      <c r="H168" s="270">
        <v>1</v>
      </c>
      <c r="I168" s="267" t="s">
        <v>602</v>
      </c>
      <c r="J168" s="267">
        <v>17</v>
      </c>
      <c r="K168" s="267">
        <v>8</v>
      </c>
      <c r="L168" s="267">
        <v>7</v>
      </c>
      <c r="M168" s="270" t="s">
        <v>602</v>
      </c>
      <c r="N168" s="267">
        <v>17</v>
      </c>
      <c r="O168" s="267">
        <v>15</v>
      </c>
      <c r="P168" s="267">
        <v>50</v>
      </c>
      <c r="Q168" s="267">
        <v>25</v>
      </c>
      <c r="R168" s="270">
        <v>24</v>
      </c>
      <c r="S168"/>
      <c r="T168" s="222">
        <f t="shared" si="38"/>
        <v>0</v>
      </c>
      <c r="U168" s="273">
        <f t="shared" si="39"/>
        <v>0.04</v>
      </c>
      <c r="V168" s="288">
        <f t="shared" si="40"/>
        <v>0.33333333333333331</v>
      </c>
      <c r="W168" s="288">
        <f t="shared" si="41"/>
        <v>0.625</v>
      </c>
      <c r="X168" s="288">
        <f t="shared" si="42"/>
        <v>0.32</v>
      </c>
      <c r="Y168" s="288">
        <f t="shared" si="43"/>
        <v>0.6</v>
      </c>
      <c r="Z168"/>
      <c r="AA168" s="207"/>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row>
    <row r="169" spans="1:306" s="211" customFormat="1">
      <c r="A169" s="265" t="s">
        <v>2781</v>
      </c>
      <c r="B169" s="246" t="s">
        <v>3028</v>
      </c>
      <c r="C169" s="246" t="s">
        <v>173</v>
      </c>
      <c r="D169" s="266">
        <v>16</v>
      </c>
      <c r="E169" s="246" t="str">
        <f>VLOOKUP(A169,'Study Characteristics'!$A$5:$G$370,6,0)</f>
        <v>CC</v>
      </c>
      <c r="F169" s="93" t="s">
        <v>624</v>
      </c>
      <c r="G169" s="270" t="s">
        <v>455</v>
      </c>
      <c r="H169" s="266">
        <v>12</v>
      </c>
      <c r="I169" s="270" t="s">
        <v>455</v>
      </c>
      <c r="J169" s="266"/>
      <c r="K169" s="266"/>
      <c r="L169" s="266"/>
      <c r="M169" s="266" t="s">
        <v>908</v>
      </c>
      <c r="N169" s="270">
        <v>21</v>
      </c>
      <c r="O169" s="266">
        <v>15</v>
      </c>
      <c r="P169" s="266">
        <v>50</v>
      </c>
      <c r="Q169" s="266">
        <v>67</v>
      </c>
      <c r="R169" s="266">
        <v>55</v>
      </c>
      <c r="S169"/>
      <c r="T169" s="222" t="e">
        <f t="shared" si="38"/>
        <v>#VALUE!</v>
      </c>
      <c r="U169" s="273">
        <f t="shared" si="39"/>
        <v>0.17910447761194029</v>
      </c>
      <c r="V169" s="273">
        <f t="shared" si="40"/>
        <v>0</v>
      </c>
      <c r="W169" s="273">
        <f t="shared" si="41"/>
        <v>0.27272727272727271</v>
      </c>
      <c r="X169" s="273">
        <f t="shared" si="42"/>
        <v>0</v>
      </c>
      <c r="Y169" s="273">
        <f t="shared" si="43"/>
        <v>0.22388059701492538</v>
      </c>
      <c r="Z169"/>
      <c r="AA169" s="207"/>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row>
    <row r="170" spans="1:306" s="211" customFormat="1">
      <c r="A170" s="265" t="s">
        <v>650</v>
      </c>
      <c r="B170" s="246" t="s">
        <v>3028</v>
      </c>
      <c r="C170" s="246" t="s">
        <v>173</v>
      </c>
      <c r="D170" s="265">
        <v>13</v>
      </c>
      <c r="E170" s="246" t="str">
        <f>VLOOKUP(A170,'Study Characteristics'!$A$5:$G$370,6,0)</f>
        <v>ES</v>
      </c>
      <c r="F170" s="52" t="s">
        <v>624</v>
      </c>
      <c r="G170" s="265" t="s">
        <v>455</v>
      </c>
      <c r="H170" s="265">
        <v>5</v>
      </c>
      <c r="I170" s="270" t="s">
        <v>455</v>
      </c>
      <c r="J170" s="265"/>
      <c r="K170" s="265"/>
      <c r="L170" s="265"/>
      <c r="M170" s="270" t="s">
        <v>455</v>
      </c>
      <c r="N170" s="265"/>
      <c r="O170" s="265"/>
      <c r="P170" s="265"/>
      <c r="Q170" s="265">
        <v>67</v>
      </c>
      <c r="R170" s="265">
        <v>62</v>
      </c>
      <c r="S170"/>
      <c r="T170" s="222" t="e">
        <f t="shared" si="38"/>
        <v>#VALUE!</v>
      </c>
      <c r="U170" s="273">
        <f t="shared" si="39"/>
        <v>7.4626865671641784E-2</v>
      </c>
      <c r="V170" s="273">
        <f t="shared" si="40"/>
        <v>0</v>
      </c>
      <c r="W170" s="273">
        <f t="shared" si="41"/>
        <v>0</v>
      </c>
      <c r="X170" s="273">
        <f t="shared" si="42"/>
        <v>0</v>
      </c>
      <c r="Y170" s="273">
        <f t="shared" si="43"/>
        <v>0</v>
      </c>
      <c r="Z170"/>
      <c r="AA170" s="207"/>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row>
    <row r="171" spans="1:306" s="211" customFormat="1">
      <c r="A171" s="266" t="s">
        <v>2905</v>
      </c>
      <c r="B171" s="246" t="s">
        <v>3028</v>
      </c>
      <c r="C171" s="246" t="s">
        <v>173</v>
      </c>
      <c r="D171" s="266">
        <v>17</v>
      </c>
      <c r="E171" s="246" t="str">
        <f>VLOOKUP(A171,'Study Characteristics'!$A$5:$G$370,6,0)</f>
        <v>LS</v>
      </c>
      <c r="F171" s="90" t="s">
        <v>624</v>
      </c>
      <c r="G171" s="270" t="s">
        <v>455</v>
      </c>
      <c r="H171" s="268">
        <v>38</v>
      </c>
      <c r="I171" s="270" t="s">
        <v>455</v>
      </c>
      <c r="J171" s="266"/>
      <c r="K171" s="266"/>
      <c r="L171" s="266"/>
      <c r="M171" s="270" t="s">
        <v>455</v>
      </c>
      <c r="N171" s="266"/>
      <c r="O171" s="266"/>
      <c r="P171" s="266"/>
      <c r="Q171" s="266">
        <v>140</v>
      </c>
      <c r="R171" s="266">
        <v>102</v>
      </c>
      <c r="S171"/>
      <c r="T171" s="222" t="e">
        <f t="shared" si="38"/>
        <v>#VALUE!</v>
      </c>
      <c r="U171" s="273">
        <f t="shared" si="39"/>
        <v>0.27142857142857141</v>
      </c>
      <c r="V171" s="273">
        <f t="shared" si="40"/>
        <v>0</v>
      </c>
      <c r="W171" s="273">
        <f t="shared" si="41"/>
        <v>0</v>
      </c>
      <c r="X171" s="273">
        <f t="shared" si="42"/>
        <v>0</v>
      </c>
      <c r="Y171" s="273">
        <f t="shared" si="43"/>
        <v>0</v>
      </c>
      <c r="Z171"/>
      <c r="AA171" s="207"/>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row>
    <row r="172" spans="1:306" s="211" customFormat="1">
      <c r="A172" s="267" t="s">
        <v>3683</v>
      </c>
      <c r="B172" s="246" t="s">
        <v>3028</v>
      </c>
      <c r="C172" s="246" t="s">
        <v>173</v>
      </c>
      <c r="D172" s="269">
        <v>24</v>
      </c>
      <c r="E172" s="246">
        <f>VLOOKUP(A172,'Study Characteristics'!$A$5:$G$370,6,0)</f>
        <v>0</v>
      </c>
      <c r="F172" s="90" t="s">
        <v>624</v>
      </c>
      <c r="G172" s="270">
        <v>0</v>
      </c>
      <c r="H172" s="268">
        <v>14</v>
      </c>
      <c r="I172" s="270" t="s">
        <v>455</v>
      </c>
      <c r="J172" s="265"/>
      <c r="K172" s="269"/>
      <c r="L172" s="269"/>
      <c r="M172" s="270" t="s">
        <v>455</v>
      </c>
      <c r="N172" s="265"/>
      <c r="O172" s="269"/>
      <c r="P172" s="269"/>
      <c r="Q172" s="268">
        <v>30</v>
      </c>
      <c r="R172" s="268">
        <v>16</v>
      </c>
      <c r="S172"/>
      <c r="T172" s="222">
        <f t="shared" si="38"/>
        <v>0</v>
      </c>
      <c r="U172" s="273">
        <f t="shared" si="39"/>
        <v>0.46666666666666667</v>
      </c>
      <c r="V172" s="273">
        <f t="shared" si="40"/>
        <v>0</v>
      </c>
      <c r="W172" s="273">
        <f t="shared" si="41"/>
        <v>0</v>
      </c>
      <c r="X172" s="273">
        <f t="shared" si="42"/>
        <v>0</v>
      </c>
      <c r="Y172" s="273">
        <f t="shared" si="43"/>
        <v>0</v>
      </c>
      <c r="Z172"/>
      <c r="AA172" s="207"/>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row>
    <row r="173" spans="1:306">
      <c r="A173" s="146" t="s">
        <v>1781</v>
      </c>
      <c r="B173" s="246" t="s">
        <v>173</v>
      </c>
      <c r="C173" s="246" t="s">
        <v>3028</v>
      </c>
      <c r="D173" s="266">
        <v>8</v>
      </c>
      <c r="E173" s="246" t="str">
        <f>VLOOKUP(A173,'Study Characteristics'!$A$5:$G$370,6,0)</f>
        <v>RW</v>
      </c>
      <c r="F173" s="90" t="s">
        <v>2269</v>
      </c>
      <c r="G173" s="270" t="s">
        <v>455</v>
      </c>
      <c r="H173" s="93">
        <v>2</v>
      </c>
      <c r="I173" s="270" t="s">
        <v>455</v>
      </c>
      <c r="J173" s="218"/>
      <c r="K173" s="218"/>
      <c r="L173" s="218"/>
      <c r="M173" s="270" t="s">
        <v>455</v>
      </c>
      <c r="N173" s="218"/>
      <c r="O173" s="218"/>
      <c r="P173" s="218"/>
      <c r="Q173" s="268">
        <v>44</v>
      </c>
      <c r="R173" s="93">
        <v>42</v>
      </c>
      <c r="T173" s="222" t="e">
        <f t="shared" si="38"/>
        <v>#VALUE!</v>
      </c>
      <c r="U173" s="273">
        <f t="shared" si="39"/>
        <v>4.5454545454545456E-2</v>
      </c>
      <c r="V173" s="273">
        <f t="shared" si="40"/>
        <v>0</v>
      </c>
      <c r="W173" s="273">
        <f t="shared" si="41"/>
        <v>0</v>
      </c>
      <c r="X173" s="273">
        <f t="shared" si="42"/>
        <v>0</v>
      </c>
      <c r="Y173" s="273">
        <f t="shared" si="43"/>
        <v>0</v>
      </c>
      <c r="JR173" s="207"/>
      <c r="JS173" s="207"/>
      <c r="JT173" s="207"/>
      <c r="JU173" s="207"/>
      <c r="JV173" s="207"/>
      <c r="JW173" s="207"/>
      <c r="JX173" s="207"/>
      <c r="JY173" s="207"/>
      <c r="JZ173" s="207"/>
      <c r="KA173" s="207"/>
      <c r="KB173" s="207"/>
      <c r="KC173" s="207"/>
      <c r="KD173" s="207"/>
      <c r="KE173" s="207"/>
      <c r="KF173" s="207"/>
      <c r="KG173" s="207"/>
      <c r="KH173" s="207"/>
      <c r="KI173" s="207"/>
      <c r="KJ173" s="207"/>
      <c r="KK173" s="207"/>
      <c r="KL173" s="207"/>
      <c r="KM173" s="207"/>
      <c r="KN173" s="207"/>
      <c r="KO173" s="207"/>
      <c r="KP173" s="207"/>
      <c r="KQ173" s="207"/>
      <c r="KR173" s="207"/>
      <c r="KS173" s="207"/>
      <c r="KT173" s="207"/>
    </row>
    <row r="174" spans="1:306" s="211" customFormat="1">
      <c r="A174" s="146" t="s">
        <v>1795</v>
      </c>
      <c r="B174" s="246" t="s">
        <v>173</v>
      </c>
      <c r="C174" s="246" t="s">
        <v>3028</v>
      </c>
      <c r="D174" s="266">
        <v>8</v>
      </c>
      <c r="E174" s="246" t="str">
        <f>VLOOKUP(A174,'Study Characteristics'!$A$5:$G$370,6,0)</f>
        <v>RW</v>
      </c>
      <c r="F174" s="90" t="s">
        <v>2269</v>
      </c>
      <c r="G174" s="270" t="s">
        <v>455</v>
      </c>
      <c r="H174" s="268">
        <v>22</v>
      </c>
      <c r="I174" s="270" t="s">
        <v>455</v>
      </c>
      <c r="J174" s="266"/>
      <c r="K174" s="266"/>
      <c r="L174" s="266"/>
      <c r="M174" s="270" t="s">
        <v>455</v>
      </c>
      <c r="N174" s="266"/>
      <c r="O174" s="266"/>
      <c r="P174" s="266"/>
      <c r="Q174" s="268">
        <v>141</v>
      </c>
      <c r="R174" s="268">
        <v>119</v>
      </c>
      <c r="S174"/>
      <c r="T174" s="222" t="e">
        <f t="shared" si="38"/>
        <v>#VALUE!</v>
      </c>
      <c r="U174" s="273">
        <f t="shared" si="39"/>
        <v>0.15602836879432624</v>
      </c>
      <c r="V174" s="273">
        <f t="shared" si="40"/>
        <v>0</v>
      </c>
      <c r="W174" s="273">
        <f t="shared" si="41"/>
        <v>0</v>
      </c>
      <c r="X174" s="273">
        <f t="shared" si="42"/>
        <v>0</v>
      </c>
      <c r="Y174" s="273">
        <f t="shared" si="43"/>
        <v>0</v>
      </c>
      <c r="Z174"/>
      <c r="AA174" s="207"/>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row>
    <row r="175" spans="1:306" s="211" customFormat="1">
      <c r="A175" s="98" t="s">
        <v>999</v>
      </c>
      <c r="B175" s="246" t="s">
        <v>173</v>
      </c>
      <c r="C175" s="246" t="s">
        <v>3028</v>
      </c>
      <c r="D175" s="266">
        <v>4</v>
      </c>
      <c r="E175" s="246" t="e">
        <f>VLOOKUP(A175,'Study Characteristics'!$A$5:$G$370,6,0)</f>
        <v>#N/A</v>
      </c>
      <c r="F175" s="90" t="s">
        <v>2269</v>
      </c>
      <c r="G175" s="265" t="s">
        <v>455</v>
      </c>
      <c r="H175" s="266">
        <v>2</v>
      </c>
      <c r="I175" s="270" t="s">
        <v>455</v>
      </c>
      <c r="J175" s="266"/>
      <c r="K175" s="266"/>
      <c r="L175" s="266"/>
      <c r="M175" s="270" t="s">
        <v>455</v>
      </c>
      <c r="N175" s="266"/>
      <c r="O175" s="266"/>
      <c r="P175" s="266"/>
      <c r="Q175" s="266">
        <v>12</v>
      </c>
      <c r="R175" s="266">
        <v>10</v>
      </c>
      <c r="S175"/>
      <c r="T175" s="222" t="e">
        <f t="shared" si="38"/>
        <v>#VALUE!</v>
      </c>
      <c r="U175" s="273">
        <f t="shared" si="39"/>
        <v>0.16666666666666666</v>
      </c>
      <c r="V175" s="273">
        <f t="shared" si="40"/>
        <v>0</v>
      </c>
      <c r="W175" s="273">
        <f t="shared" si="41"/>
        <v>0</v>
      </c>
      <c r="X175" s="273">
        <f t="shared" si="42"/>
        <v>0</v>
      </c>
      <c r="Y175" s="273">
        <f t="shared" si="43"/>
        <v>0</v>
      </c>
      <c r="Z175"/>
      <c r="AA175" s="207"/>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row>
    <row r="176" spans="1:306" s="211" customFormat="1" ht="15.75">
      <c r="A176" s="216" t="s">
        <v>841</v>
      </c>
      <c r="B176" s="246" t="s">
        <v>173</v>
      </c>
      <c r="C176" s="246" t="s">
        <v>3028</v>
      </c>
      <c r="D176" s="265">
        <v>16</v>
      </c>
      <c r="E176" s="246" t="str">
        <f>VLOOKUP(A176,'Study Characteristics'!$A$5:$G$370,6,0)</f>
        <v>BR</v>
      </c>
      <c r="F176" s="93" t="s">
        <v>2269</v>
      </c>
      <c r="G176" s="265" t="s">
        <v>455</v>
      </c>
      <c r="H176" s="265" t="s">
        <v>455</v>
      </c>
      <c r="I176" s="270" t="s">
        <v>455</v>
      </c>
      <c r="J176" s="265"/>
      <c r="K176" s="265"/>
      <c r="L176" s="265"/>
      <c r="M176" s="270" t="s">
        <v>455</v>
      </c>
      <c r="N176" s="265"/>
      <c r="O176" s="217"/>
      <c r="P176" s="217"/>
      <c r="Q176" s="265">
        <v>12</v>
      </c>
      <c r="R176" s="270" t="s">
        <v>455</v>
      </c>
      <c r="S176"/>
      <c r="T176" s="222" t="e">
        <f t="shared" si="38"/>
        <v>#VALUE!</v>
      </c>
      <c r="U176" s="273" t="e">
        <f t="shared" si="39"/>
        <v>#VALUE!</v>
      </c>
      <c r="V176" s="273" t="e">
        <f t="shared" si="40"/>
        <v>#VALUE!</v>
      </c>
      <c r="W176" s="273" t="e">
        <f t="shared" si="41"/>
        <v>#VALUE!</v>
      </c>
      <c r="X176" s="273">
        <f t="shared" si="42"/>
        <v>0</v>
      </c>
      <c r="Y176" s="273">
        <f t="shared" si="43"/>
        <v>0</v>
      </c>
      <c r="Z176"/>
      <c r="AA176" s="207"/>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row>
    <row r="177" spans="1:277" s="211" customFormat="1">
      <c r="A177" s="98" t="s">
        <v>1006</v>
      </c>
      <c r="B177" s="246" t="s">
        <v>173</v>
      </c>
      <c r="C177" s="246" t="s">
        <v>3028</v>
      </c>
      <c r="D177" s="266">
        <v>8</v>
      </c>
      <c r="E177" s="246" t="str">
        <f>VLOOKUP(A177,'Study Characteristics'!$A$5:$G$370,6,0)</f>
        <v>HB</v>
      </c>
      <c r="F177" s="95" t="s">
        <v>2269</v>
      </c>
      <c r="G177" s="270" t="s">
        <v>455</v>
      </c>
      <c r="H177" s="266">
        <v>0</v>
      </c>
      <c r="I177" s="270" t="s">
        <v>455</v>
      </c>
      <c r="J177" s="218"/>
      <c r="K177" s="218"/>
      <c r="L177" s="218"/>
      <c r="M177" s="270" t="s">
        <v>455</v>
      </c>
      <c r="N177" s="218"/>
      <c r="O177" s="218"/>
      <c r="P177" s="218"/>
      <c r="Q177" s="266">
        <v>11</v>
      </c>
      <c r="R177" s="266">
        <v>11</v>
      </c>
      <c r="S177"/>
      <c r="T177" s="222" t="e">
        <f t="shared" ref="T177:T208" si="44">G177/Q177</f>
        <v>#VALUE!</v>
      </c>
      <c r="U177" s="273">
        <f t="shared" ref="U177:U208" si="45">H177/Q177</f>
        <v>0</v>
      </c>
      <c r="V177" s="273">
        <f t="shared" ref="V177:V208" si="46">K177/R177</f>
        <v>0</v>
      </c>
      <c r="W177" s="273">
        <f t="shared" ref="W177:W208" si="47">O177/R177</f>
        <v>0</v>
      </c>
      <c r="X177" s="273">
        <f t="shared" ref="X177:X208" si="48">K177/Q177</f>
        <v>0</v>
      </c>
      <c r="Y177" s="273">
        <f t="shared" ref="Y177:Y208" si="49">O177/Q177</f>
        <v>0</v>
      </c>
      <c r="Z177"/>
      <c r="AA177" s="20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row>
    <row r="178" spans="1:277" s="211" customFormat="1">
      <c r="A178" s="98" t="s">
        <v>1039</v>
      </c>
      <c r="B178" s="246" t="s">
        <v>173</v>
      </c>
      <c r="C178" s="246" t="s">
        <v>3028</v>
      </c>
      <c r="D178" s="266">
        <v>12</v>
      </c>
      <c r="E178" s="246" t="str">
        <f>VLOOKUP(A178,'Study Characteristics'!$A$5:$G$370,6,0)</f>
        <v>RW</v>
      </c>
      <c r="F178" s="270" t="s">
        <v>2269</v>
      </c>
      <c r="G178" s="270" t="s">
        <v>455</v>
      </c>
      <c r="H178" s="268">
        <v>21</v>
      </c>
      <c r="I178" s="270" t="s">
        <v>455</v>
      </c>
      <c r="J178" s="266"/>
      <c r="K178" s="266"/>
      <c r="L178" s="266"/>
      <c r="M178" s="270" t="s">
        <v>455</v>
      </c>
      <c r="N178" s="266"/>
      <c r="O178" s="266"/>
      <c r="P178" s="266"/>
      <c r="Q178" s="268">
        <v>60</v>
      </c>
      <c r="R178" s="268">
        <v>39</v>
      </c>
      <c r="S178"/>
      <c r="T178" s="222" t="e">
        <f t="shared" si="44"/>
        <v>#VALUE!</v>
      </c>
      <c r="U178" s="273">
        <f t="shared" si="45"/>
        <v>0.35</v>
      </c>
      <c r="V178" s="273">
        <f t="shared" si="46"/>
        <v>0</v>
      </c>
      <c r="W178" s="273">
        <f t="shared" si="47"/>
        <v>0</v>
      </c>
      <c r="X178" s="273">
        <f t="shared" si="48"/>
        <v>0</v>
      </c>
      <c r="Y178" s="273">
        <f t="shared" si="49"/>
        <v>0</v>
      </c>
      <c r="Z178"/>
      <c r="AA178" s="207"/>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row>
    <row r="179" spans="1:277" s="211" customFormat="1">
      <c r="A179" s="127" t="s">
        <v>2705</v>
      </c>
      <c r="B179" s="246" t="s">
        <v>173</v>
      </c>
      <c r="C179" s="246" t="s">
        <v>3028</v>
      </c>
      <c r="D179" s="266">
        <v>10</v>
      </c>
      <c r="E179" s="246" t="e">
        <f>VLOOKUP(A179,'Study Characteristics'!$A$5:$G$370,6,0)</f>
        <v>#N/A</v>
      </c>
      <c r="F179" s="93" t="s">
        <v>2269</v>
      </c>
      <c r="G179" s="270" t="s">
        <v>455</v>
      </c>
      <c r="H179" s="268">
        <v>9</v>
      </c>
      <c r="I179" s="270" t="s">
        <v>455</v>
      </c>
      <c r="J179" s="218"/>
      <c r="K179" s="218"/>
      <c r="L179" s="218"/>
      <c r="M179" s="270" t="s">
        <v>455</v>
      </c>
      <c r="N179" s="266"/>
      <c r="O179" s="266"/>
      <c r="P179" s="266"/>
      <c r="Q179" s="266">
        <v>25</v>
      </c>
      <c r="R179" s="266">
        <v>16</v>
      </c>
      <c r="S179"/>
      <c r="T179" s="222" t="e">
        <f t="shared" si="44"/>
        <v>#VALUE!</v>
      </c>
      <c r="U179" s="273">
        <f t="shared" si="45"/>
        <v>0.36</v>
      </c>
      <c r="V179" s="273">
        <f t="shared" si="46"/>
        <v>0</v>
      </c>
      <c r="W179" s="273">
        <f t="shared" si="47"/>
        <v>0</v>
      </c>
      <c r="X179" s="273">
        <f t="shared" si="48"/>
        <v>0</v>
      </c>
      <c r="Y179" s="273">
        <f t="shared" si="49"/>
        <v>0</v>
      </c>
      <c r="Z179"/>
      <c r="AA179" s="207"/>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row>
    <row r="180" spans="1:277" s="222" customFormat="1">
      <c r="A180" s="102" t="s">
        <v>1628</v>
      </c>
      <c r="B180" s="246" t="s">
        <v>173</v>
      </c>
      <c r="C180" s="246" t="s">
        <v>3028</v>
      </c>
      <c r="D180" s="265">
        <v>8</v>
      </c>
      <c r="E180" s="246" t="str">
        <f>VLOOKUP(A180,'Study Characteristics'!$A$5:$G$370,6,0)</f>
        <v>CC</v>
      </c>
      <c r="F180" s="270" t="s">
        <v>2269</v>
      </c>
      <c r="G180" s="270" t="s">
        <v>455</v>
      </c>
      <c r="H180" s="90">
        <v>3</v>
      </c>
      <c r="I180" s="270" t="s">
        <v>3007</v>
      </c>
      <c r="J180" s="217">
        <v>21</v>
      </c>
      <c r="K180" s="217">
        <v>6</v>
      </c>
      <c r="L180" s="217">
        <v>16</v>
      </c>
      <c r="M180" s="270" t="s">
        <v>455</v>
      </c>
      <c r="N180" s="217"/>
      <c r="O180" s="217"/>
      <c r="P180" s="217"/>
      <c r="Q180" s="270">
        <v>31</v>
      </c>
      <c r="R180" s="270">
        <v>28</v>
      </c>
      <c r="S180"/>
      <c r="T180" s="222" t="e">
        <f t="shared" si="44"/>
        <v>#VALUE!</v>
      </c>
      <c r="U180" s="273">
        <f t="shared" si="45"/>
        <v>9.6774193548387094E-2</v>
      </c>
      <c r="V180" s="273">
        <f t="shared" si="46"/>
        <v>0.21428571428571427</v>
      </c>
      <c r="W180" s="273">
        <f t="shared" si="47"/>
        <v>0</v>
      </c>
      <c r="X180" s="273">
        <f t="shared" si="48"/>
        <v>0.19354838709677419</v>
      </c>
      <c r="Y180" s="273">
        <f t="shared" si="49"/>
        <v>0</v>
      </c>
      <c r="Z180"/>
      <c r="AA180" s="207"/>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row>
    <row r="181" spans="1:277" s="222" customFormat="1">
      <c r="A181" s="265" t="s">
        <v>924</v>
      </c>
      <c r="B181" s="246" t="s">
        <v>173</v>
      </c>
      <c r="C181" s="246" t="s">
        <v>3028</v>
      </c>
      <c r="D181" s="266">
        <v>8</v>
      </c>
      <c r="E181" s="246" t="str">
        <f>VLOOKUP(A181,'Study Characteristics'!$A$5:$G$370,6,0)</f>
        <v>SH</v>
      </c>
      <c r="F181" s="93" t="s">
        <v>2269</v>
      </c>
      <c r="G181" s="90" t="s">
        <v>455</v>
      </c>
      <c r="H181" s="93">
        <v>4</v>
      </c>
      <c r="I181" s="270" t="s">
        <v>455</v>
      </c>
      <c r="J181" s="266"/>
      <c r="K181" s="218"/>
      <c r="L181" s="218"/>
      <c r="M181" s="270" t="s">
        <v>455</v>
      </c>
      <c r="N181" s="266"/>
      <c r="O181" s="218"/>
      <c r="P181" s="218"/>
      <c r="Q181" s="268">
        <v>16</v>
      </c>
      <c r="R181" s="268">
        <v>12</v>
      </c>
      <c r="S181"/>
      <c r="T181" s="222" t="e">
        <f t="shared" si="44"/>
        <v>#VALUE!</v>
      </c>
      <c r="U181" s="273">
        <f t="shared" si="45"/>
        <v>0.25</v>
      </c>
      <c r="V181" s="273">
        <f t="shared" si="46"/>
        <v>0</v>
      </c>
      <c r="W181" s="273">
        <f t="shared" si="47"/>
        <v>0</v>
      </c>
      <c r="X181" s="273">
        <f t="shared" si="48"/>
        <v>0</v>
      </c>
      <c r="Y181" s="273">
        <f t="shared" si="49"/>
        <v>0</v>
      </c>
      <c r="Z181"/>
      <c r="AA181" s="207"/>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row>
    <row r="182" spans="1:277" s="222" customFormat="1">
      <c r="A182" s="188" t="s">
        <v>1869</v>
      </c>
      <c r="B182" s="246" t="s">
        <v>173</v>
      </c>
      <c r="C182" s="246" t="s">
        <v>3028</v>
      </c>
      <c r="D182" s="266">
        <v>9</v>
      </c>
      <c r="E182" s="246" t="str">
        <f>VLOOKUP(A182,'Study Characteristics'!$A$5:$G$370,6,0)</f>
        <v>RW</v>
      </c>
      <c r="F182" s="93" t="s">
        <v>2269</v>
      </c>
      <c r="G182" s="270" t="s">
        <v>455</v>
      </c>
      <c r="H182" s="266">
        <v>3</v>
      </c>
      <c r="I182" s="270" t="s">
        <v>455</v>
      </c>
      <c r="J182" s="266"/>
      <c r="K182" s="218"/>
      <c r="L182" s="218"/>
      <c r="M182" s="270" t="s">
        <v>455</v>
      </c>
      <c r="N182" s="218"/>
      <c r="O182" s="218"/>
      <c r="P182" s="218"/>
      <c r="Q182" s="266">
        <v>126</v>
      </c>
      <c r="R182" s="266">
        <v>123</v>
      </c>
      <c r="S182"/>
      <c r="T182" s="222" t="e">
        <f t="shared" si="44"/>
        <v>#VALUE!</v>
      </c>
      <c r="U182" s="273">
        <f t="shared" si="45"/>
        <v>2.3809523809523808E-2</v>
      </c>
      <c r="V182" s="273">
        <f t="shared" si="46"/>
        <v>0</v>
      </c>
      <c r="W182" s="273">
        <f t="shared" si="47"/>
        <v>0</v>
      </c>
      <c r="X182" s="273">
        <f t="shared" si="48"/>
        <v>0</v>
      </c>
      <c r="Y182" s="273">
        <f t="shared" si="49"/>
        <v>0</v>
      </c>
      <c r="Z182"/>
      <c r="AA182" s="207"/>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row>
    <row r="183" spans="1:277" s="267" customFormat="1">
      <c r="A183" s="102" t="s">
        <v>1671</v>
      </c>
      <c r="B183" s="246" t="s">
        <v>173</v>
      </c>
      <c r="C183" s="246" t="s">
        <v>3028</v>
      </c>
      <c r="D183" s="265">
        <v>16</v>
      </c>
      <c r="E183" s="246" t="str">
        <f>VLOOKUP(A183,'Study Characteristics'!$A$5:$G$370,6,0)</f>
        <v>CC</v>
      </c>
      <c r="F183" s="93" t="s">
        <v>2269</v>
      </c>
      <c r="G183" s="270" t="s">
        <v>455</v>
      </c>
      <c r="H183" s="270" t="s">
        <v>455</v>
      </c>
      <c r="I183" s="270" t="s">
        <v>455</v>
      </c>
      <c r="J183" s="266"/>
      <c r="K183" s="266"/>
      <c r="L183" s="266"/>
      <c r="M183" s="270" t="s">
        <v>455</v>
      </c>
      <c r="N183" s="266"/>
      <c r="O183" s="266"/>
      <c r="P183" s="266"/>
      <c r="Q183" s="270">
        <v>60</v>
      </c>
      <c r="R183" s="270">
        <v>59</v>
      </c>
      <c r="S183"/>
      <c r="T183" s="222" t="e">
        <f t="shared" si="44"/>
        <v>#VALUE!</v>
      </c>
      <c r="U183" s="273" t="e">
        <f t="shared" si="45"/>
        <v>#VALUE!</v>
      </c>
      <c r="V183" s="273">
        <f t="shared" si="46"/>
        <v>0</v>
      </c>
      <c r="W183" s="273">
        <f t="shared" si="47"/>
        <v>0</v>
      </c>
      <c r="X183" s="273">
        <f t="shared" si="48"/>
        <v>0</v>
      </c>
      <c r="Y183" s="273">
        <f t="shared" si="49"/>
        <v>0</v>
      </c>
      <c r="Z183"/>
      <c r="AA183" s="207"/>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row>
    <row r="184" spans="1:277" s="211" customFormat="1" ht="15.75">
      <c r="A184" s="221" t="s">
        <v>1418</v>
      </c>
      <c r="B184" s="246" t="s">
        <v>173</v>
      </c>
      <c r="C184" s="246" t="s">
        <v>3028</v>
      </c>
      <c r="D184" s="265">
        <v>8</v>
      </c>
      <c r="E184" s="246" t="str">
        <f>VLOOKUP(A184,'Study Characteristics'!$A$5:$G$370,6,0)</f>
        <v>BR</v>
      </c>
      <c r="F184" s="93" t="s">
        <v>2269</v>
      </c>
      <c r="G184" s="90" t="s">
        <v>455</v>
      </c>
      <c r="H184" s="90">
        <v>0</v>
      </c>
      <c r="I184" s="90" t="s">
        <v>455</v>
      </c>
      <c r="J184" s="217"/>
      <c r="K184" s="217"/>
      <c r="L184" s="217"/>
      <c r="M184" s="90" t="s">
        <v>455</v>
      </c>
      <c r="N184" s="217"/>
      <c r="O184" s="217"/>
      <c r="P184" s="217"/>
      <c r="Q184" s="90">
        <v>12</v>
      </c>
      <c r="R184" s="90">
        <v>12</v>
      </c>
      <c r="S184"/>
      <c r="T184" s="222" t="e">
        <f t="shared" si="44"/>
        <v>#VALUE!</v>
      </c>
      <c r="U184" s="273">
        <f t="shared" si="45"/>
        <v>0</v>
      </c>
      <c r="V184" s="273">
        <f t="shared" si="46"/>
        <v>0</v>
      </c>
      <c r="W184" s="273">
        <f t="shared" si="47"/>
        <v>0</v>
      </c>
      <c r="X184" s="273">
        <f t="shared" si="48"/>
        <v>0</v>
      </c>
      <c r="Y184" s="273">
        <f t="shared" si="49"/>
        <v>0</v>
      </c>
      <c r="Z184"/>
      <c r="AA184" s="207"/>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row>
    <row r="185" spans="1:277" s="211" customFormat="1">
      <c r="A185" s="265" t="s">
        <v>639</v>
      </c>
      <c r="B185" s="246" t="s">
        <v>173</v>
      </c>
      <c r="C185" s="246" t="s">
        <v>3028</v>
      </c>
      <c r="D185" s="265">
        <v>10</v>
      </c>
      <c r="E185" s="246" t="str">
        <f>VLOOKUP(A185,'Study Characteristics'!$A$5:$G$370,6,0)</f>
        <v>GH</v>
      </c>
      <c r="F185" s="90" t="s">
        <v>2269</v>
      </c>
      <c r="G185" s="270" t="s">
        <v>455</v>
      </c>
      <c r="H185" s="270">
        <v>0</v>
      </c>
      <c r="I185" s="270" t="s">
        <v>455</v>
      </c>
      <c r="J185" s="217"/>
      <c r="K185" s="217"/>
      <c r="L185" s="217"/>
      <c r="M185" s="270" t="s">
        <v>455</v>
      </c>
      <c r="N185" s="217"/>
      <c r="O185" s="217"/>
      <c r="P185" s="217"/>
      <c r="Q185" s="270">
        <v>58</v>
      </c>
      <c r="R185" s="270">
        <v>58</v>
      </c>
      <c r="S185"/>
      <c r="T185" s="222" t="e">
        <f t="shared" si="44"/>
        <v>#VALUE!</v>
      </c>
      <c r="U185" s="273">
        <f t="shared" si="45"/>
        <v>0</v>
      </c>
      <c r="V185" s="273">
        <f t="shared" si="46"/>
        <v>0</v>
      </c>
      <c r="W185" s="273">
        <f t="shared" si="47"/>
        <v>0</v>
      </c>
      <c r="X185" s="273">
        <f t="shared" si="48"/>
        <v>0</v>
      </c>
      <c r="Y185" s="273">
        <f t="shared" si="49"/>
        <v>0</v>
      </c>
      <c r="Z185"/>
      <c r="AA185" s="207"/>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row>
    <row r="186" spans="1:277" s="211" customFormat="1">
      <c r="A186" s="101" t="s">
        <v>2954</v>
      </c>
      <c r="B186" s="246" t="s">
        <v>173</v>
      </c>
      <c r="C186" s="246" t="s">
        <v>3028</v>
      </c>
      <c r="D186" s="265">
        <v>7</v>
      </c>
      <c r="E186" s="246" t="str">
        <f>VLOOKUP(A186,'Study Characteristics'!$A$5:$G$370,6,0)</f>
        <v>ES</v>
      </c>
      <c r="F186" s="93" t="s">
        <v>2269</v>
      </c>
      <c r="G186" s="90" t="s">
        <v>455</v>
      </c>
      <c r="H186" s="90">
        <v>7</v>
      </c>
      <c r="I186" s="90" t="s">
        <v>455</v>
      </c>
      <c r="J186" s="217"/>
      <c r="K186" s="217"/>
      <c r="L186" s="217"/>
      <c r="M186" s="90" t="s">
        <v>455</v>
      </c>
      <c r="N186" s="217"/>
      <c r="O186" s="217"/>
      <c r="P186" s="217"/>
      <c r="Q186" s="217">
        <v>54</v>
      </c>
      <c r="R186" s="217">
        <v>47</v>
      </c>
      <c r="S186"/>
      <c r="T186" s="222" t="e">
        <f t="shared" si="44"/>
        <v>#VALUE!</v>
      </c>
      <c r="U186" s="273">
        <f t="shared" si="45"/>
        <v>0.12962962962962962</v>
      </c>
      <c r="V186" s="273">
        <f t="shared" si="46"/>
        <v>0</v>
      </c>
      <c r="W186" s="273">
        <f t="shared" si="47"/>
        <v>0</v>
      </c>
      <c r="X186" s="273">
        <f t="shared" si="48"/>
        <v>0</v>
      </c>
      <c r="Y186" s="273">
        <f t="shared" si="49"/>
        <v>0</v>
      </c>
      <c r="Z186"/>
      <c r="AA186" s="207"/>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row>
    <row r="187" spans="1:277" s="211" customFormat="1">
      <c r="A187" s="265" t="s">
        <v>628</v>
      </c>
      <c r="B187" s="246" t="s">
        <v>173</v>
      </c>
      <c r="C187" s="246" t="s">
        <v>3028</v>
      </c>
      <c r="D187" s="265">
        <v>4</v>
      </c>
      <c r="E187" s="246" t="str">
        <f>VLOOKUP(A187,'Study Characteristics'!$A$5:$G$370,6,0)</f>
        <v>GH</v>
      </c>
      <c r="F187" s="90" t="s">
        <v>2269</v>
      </c>
      <c r="G187" s="270" t="s">
        <v>455</v>
      </c>
      <c r="H187" s="270">
        <v>1</v>
      </c>
      <c r="I187" s="270" t="s">
        <v>455</v>
      </c>
      <c r="J187" s="265"/>
      <c r="K187" s="265"/>
      <c r="L187" s="265"/>
      <c r="M187" s="270" t="s">
        <v>455</v>
      </c>
      <c r="N187" s="265"/>
      <c r="O187" s="265"/>
      <c r="P187" s="265"/>
      <c r="Q187" s="270">
        <v>40</v>
      </c>
      <c r="R187" s="270">
        <v>39</v>
      </c>
      <c r="S187"/>
      <c r="T187" s="222" t="e">
        <f t="shared" si="44"/>
        <v>#VALUE!</v>
      </c>
      <c r="U187" s="273">
        <f t="shared" si="45"/>
        <v>2.5000000000000001E-2</v>
      </c>
      <c r="V187" s="273">
        <f t="shared" si="46"/>
        <v>0</v>
      </c>
      <c r="W187" s="273">
        <f t="shared" si="47"/>
        <v>0</v>
      </c>
      <c r="X187" s="273">
        <f t="shared" si="48"/>
        <v>0</v>
      </c>
      <c r="Y187" s="273">
        <f t="shared" si="49"/>
        <v>0</v>
      </c>
      <c r="Z187"/>
      <c r="AA187" s="20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row>
    <row r="188" spans="1:277" s="211" customFormat="1">
      <c r="A188" s="101" t="s">
        <v>2489</v>
      </c>
      <c r="B188" s="246" t="s">
        <v>173</v>
      </c>
      <c r="C188" s="246" t="s">
        <v>3028</v>
      </c>
      <c r="D188" s="265">
        <v>5</v>
      </c>
      <c r="E188" s="246" t="str">
        <f>VLOOKUP(A188,'Study Characteristics'!$A$5:$G$370,6,0)</f>
        <v>CC</v>
      </c>
      <c r="F188" s="270" t="s">
        <v>2269</v>
      </c>
      <c r="G188" s="270" t="s">
        <v>455</v>
      </c>
      <c r="H188" s="270">
        <v>5</v>
      </c>
      <c r="I188" s="270" t="s">
        <v>455</v>
      </c>
      <c r="J188" s="265"/>
      <c r="K188" s="265"/>
      <c r="L188" s="265"/>
      <c r="M188" s="270" t="s">
        <v>455</v>
      </c>
      <c r="N188" s="265"/>
      <c r="O188" s="265"/>
      <c r="P188" s="265"/>
      <c r="Q188" s="265">
        <v>29</v>
      </c>
      <c r="R188" s="265">
        <v>24</v>
      </c>
      <c r="S188" s="207"/>
      <c r="T188" s="222" t="e">
        <f t="shared" si="44"/>
        <v>#VALUE!</v>
      </c>
      <c r="U188" s="273">
        <f t="shared" si="45"/>
        <v>0.17241379310344829</v>
      </c>
      <c r="V188" s="273">
        <f t="shared" si="46"/>
        <v>0</v>
      </c>
      <c r="W188" s="273">
        <f t="shared" si="47"/>
        <v>0</v>
      </c>
      <c r="X188" s="273">
        <f t="shared" si="48"/>
        <v>0</v>
      </c>
      <c r="Y188" s="273">
        <f t="shared" si="49"/>
        <v>0</v>
      </c>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207"/>
      <c r="BU188" s="207"/>
      <c r="BV188" s="207"/>
      <c r="BW188" s="207"/>
      <c r="BX188" s="207"/>
      <c r="BY188" s="207"/>
      <c r="BZ188" s="207"/>
      <c r="CA188" s="207"/>
      <c r="CB188" s="207"/>
      <c r="CC188" s="207"/>
      <c r="CD188" s="207"/>
      <c r="CE188" s="207"/>
      <c r="CF188" s="207"/>
      <c r="CG188" s="207"/>
      <c r="CH188" s="207"/>
      <c r="CI188" s="207"/>
      <c r="CJ188" s="207"/>
      <c r="CK188" s="207"/>
      <c r="CL188" s="207"/>
      <c r="CM188" s="207"/>
      <c r="CN188" s="207"/>
      <c r="CO188" s="207"/>
      <c r="CP188" s="207"/>
      <c r="CQ188" s="207"/>
      <c r="CR188" s="207"/>
      <c r="CS188" s="207"/>
      <c r="CT188" s="207"/>
      <c r="CU188" s="207"/>
      <c r="CV188" s="207"/>
      <c r="CW188" s="207"/>
      <c r="CX188" s="207"/>
      <c r="CY188" s="207"/>
      <c r="CZ188" s="207"/>
      <c r="DA188" s="207"/>
      <c r="DB188" s="207"/>
      <c r="DC188" s="207"/>
      <c r="DD188" s="207"/>
      <c r="DE188" s="207"/>
      <c r="DF188" s="207"/>
      <c r="DG188" s="207"/>
      <c r="DH188" s="207"/>
      <c r="DI188" s="207"/>
      <c r="DJ188" s="207"/>
      <c r="DK188" s="207"/>
      <c r="DL188" s="207"/>
      <c r="DM188" s="207"/>
      <c r="DN188" s="207"/>
      <c r="DO188" s="207"/>
      <c r="DP188" s="207"/>
      <c r="DQ188" s="207"/>
      <c r="DR188" s="207"/>
      <c r="DS188" s="207"/>
      <c r="DT188" s="207"/>
      <c r="DU188" s="207"/>
      <c r="DV188" s="207"/>
      <c r="DW188" s="207"/>
      <c r="DX188" s="207"/>
      <c r="DY188" s="207"/>
      <c r="DZ188" s="207"/>
      <c r="EA188" s="207"/>
      <c r="EB188" s="207"/>
      <c r="EC188" s="207"/>
      <c r="ED188" s="207"/>
      <c r="EE188" s="207"/>
      <c r="EF188" s="207"/>
      <c r="EG188" s="207"/>
      <c r="EH188" s="207"/>
      <c r="EI188" s="207"/>
      <c r="EJ188" s="207"/>
      <c r="EK188" s="207"/>
      <c r="EL188" s="207"/>
      <c r="EM188" s="207"/>
      <c r="EN188" s="207"/>
      <c r="EO188" s="207"/>
      <c r="EP188" s="207"/>
      <c r="EQ188" s="207"/>
      <c r="ER188" s="207"/>
      <c r="ES188" s="207"/>
      <c r="ET188" s="207"/>
      <c r="EU188" s="207"/>
      <c r="EV188" s="207"/>
      <c r="EW188" s="207"/>
      <c r="EX188" s="207"/>
      <c r="EY188" s="207"/>
      <c r="EZ188" s="207"/>
      <c r="FA188" s="207"/>
      <c r="FB188" s="207"/>
      <c r="FC188" s="207"/>
      <c r="FD188" s="207"/>
      <c r="FE188" s="207"/>
      <c r="FF188" s="207"/>
      <c r="FG188" s="207"/>
      <c r="FH188" s="207"/>
      <c r="FI188" s="207"/>
      <c r="FJ188" s="207"/>
      <c r="FK188" s="207"/>
      <c r="FL188" s="207"/>
      <c r="FM188" s="207"/>
      <c r="FN188" s="207"/>
      <c r="FO188" s="207"/>
      <c r="FP188" s="207"/>
      <c r="FQ188" s="207"/>
      <c r="FR188" s="207"/>
      <c r="FS188" s="207"/>
      <c r="FT188" s="207"/>
      <c r="FU188" s="207"/>
      <c r="FV188" s="207"/>
      <c r="FW188" s="207"/>
      <c r="FX188" s="207"/>
      <c r="FY188" s="207"/>
      <c r="FZ188" s="207"/>
      <c r="GA188" s="207"/>
      <c r="GB188" s="207"/>
      <c r="GC188" s="207"/>
      <c r="GD188" s="207"/>
      <c r="GE188" s="207"/>
      <c r="GF188" s="207"/>
      <c r="GG188" s="207"/>
      <c r="GH188" s="207"/>
      <c r="GI188" s="207"/>
      <c r="GJ188" s="207"/>
      <c r="GK188" s="207"/>
      <c r="GL188" s="207"/>
      <c r="GM188" s="207"/>
      <c r="GN188" s="207"/>
      <c r="GO188" s="207"/>
      <c r="GP188" s="207"/>
      <c r="GQ188" s="207"/>
      <c r="GR188" s="207"/>
      <c r="GS188" s="207"/>
      <c r="GT188" s="207"/>
      <c r="GU188" s="207"/>
      <c r="GV188" s="207"/>
      <c r="GW188" s="207"/>
      <c r="GX188" s="207"/>
      <c r="GY188" s="207"/>
      <c r="GZ188" s="207"/>
      <c r="HA188" s="207"/>
      <c r="HB188" s="207"/>
      <c r="HC188" s="207"/>
      <c r="HD188" s="207"/>
      <c r="HE188" s="207"/>
      <c r="HF188" s="207"/>
      <c r="HG188" s="207"/>
      <c r="HH188" s="207"/>
      <c r="HI188" s="207"/>
      <c r="HJ188" s="207"/>
      <c r="HK188" s="207"/>
      <c r="HL188" s="207"/>
      <c r="HM188" s="207"/>
      <c r="HN188" s="207"/>
      <c r="HO188" s="207"/>
      <c r="HP188" s="207"/>
      <c r="HQ188" s="207"/>
      <c r="HR188" s="207"/>
      <c r="HS188" s="207"/>
      <c r="HT188" s="207"/>
      <c r="HU188" s="207"/>
      <c r="HV188" s="207"/>
      <c r="HW188" s="207"/>
      <c r="HX188" s="207"/>
      <c r="HY188" s="207"/>
      <c r="HZ188" s="207"/>
      <c r="IA188" s="207"/>
      <c r="IB188" s="207"/>
      <c r="IC188" s="207"/>
      <c r="ID188" s="207"/>
      <c r="IE188" s="207"/>
      <c r="IF188" s="207"/>
      <c r="IG188" s="207"/>
      <c r="IH188" s="207"/>
      <c r="II188" s="207"/>
      <c r="IJ188" s="207"/>
      <c r="IK188" s="207"/>
      <c r="IL188" s="207"/>
      <c r="IM188" s="207"/>
      <c r="IN188" s="207"/>
      <c r="IO188" s="207"/>
      <c r="IP188" s="207"/>
      <c r="IQ188" s="207"/>
      <c r="IR188" s="207"/>
      <c r="IS188" s="207"/>
      <c r="IT188" s="207"/>
      <c r="IU188" s="207"/>
      <c r="IV188" s="207"/>
      <c r="IW188" s="207"/>
      <c r="IX188" s="207"/>
      <c r="IY188" s="207"/>
      <c r="IZ188" s="207"/>
      <c r="JA188" s="207"/>
      <c r="JB188" s="207"/>
      <c r="JC188" s="207"/>
      <c r="JD188" s="207"/>
      <c r="JE188" s="207"/>
      <c r="JF188" s="207"/>
      <c r="JG188" s="207"/>
      <c r="JH188" s="207"/>
      <c r="JI188" s="207"/>
      <c r="JJ188" s="207"/>
      <c r="JK188" s="207"/>
      <c r="JL188" s="207"/>
      <c r="JM188" s="207"/>
      <c r="JN188" s="207"/>
      <c r="JO188" s="207"/>
      <c r="JP188" s="207"/>
      <c r="JQ188" s="207"/>
    </row>
    <row r="189" spans="1:277" s="211" customFormat="1">
      <c r="A189" s="101" t="s">
        <v>2502</v>
      </c>
      <c r="B189" s="246" t="s">
        <v>173</v>
      </c>
      <c r="C189" s="246" t="s">
        <v>3028</v>
      </c>
      <c r="D189" s="265">
        <v>12</v>
      </c>
      <c r="E189" s="246" t="str">
        <f>VLOOKUP(A189,'Study Characteristics'!$A$5:$G$370,6,0)</f>
        <v>CC</v>
      </c>
      <c r="F189" s="93" t="s">
        <v>2269</v>
      </c>
      <c r="G189" s="265" t="s">
        <v>455</v>
      </c>
      <c r="H189" s="265">
        <v>0</v>
      </c>
      <c r="I189" s="265" t="s">
        <v>455</v>
      </c>
      <c r="J189" s="265"/>
      <c r="K189" s="265"/>
      <c r="L189" s="265"/>
      <c r="M189" s="265" t="s">
        <v>455</v>
      </c>
      <c r="N189" s="265"/>
      <c r="O189" s="265"/>
      <c r="P189" s="265"/>
      <c r="Q189" s="265">
        <v>58</v>
      </c>
      <c r="R189" s="265">
        <v>58</v>
      </c>
      <c r="S189"/>
      <c r="T189" s="222" t="e">
        <f t="shared" si="44"/>
        <v>#VALUE!</v>
      </c>
      <c r="U189" s="273">
        <f t="shared" si="45"/>
        <v>0</v>
      </c>
      <c r="V189" s="273">
        <f t="shared" si="46"/>
        <v>0</v>
      </c>
      <c r="W189" s="273">
        <f t="shared" si="47"/>
        <v>0</v>
      </c>
      <c r="X189" s="273">
        <f t="shared" si="48"/>
        <v>0</v>
      </c>
      <c r="Y189" s="273">
        <f t="shared" si="49"/>
        <v>0</v>
      </c>
      <c r="Z189"/>
      <c r="AA189" s="207"/>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row>
    <row r="190" spans="1:277" s="211" customFormat="1">
      <c r="A190" s="98" t="s">
        <v>1023</v>
      </c>
      <c r="B190" s="246" t="s">
        <v>173</v>
      </c>
      <c r="C190" s="246" t="s">
        <v>3028</v>
      </c>
      <c r="D190" s="266">
        <v>4</v>
      </c>
      <c r="E190" s="246" t="str">
        <f>VLOOKUP(A190,'Study Characteristics'!$A$5:$G$370,6,0)</f>
        <v>RW</v>
      </c>
      <c r="F190" s="93" t="s">
        <v>2269</v>
      </c>
      <c r="G190" s="270" t="s">
        <v>455</v>
      </c>
      <c r="H190" s="270" t="s">
        <v>455</v>
      </c>
      <c r="I190" s="270" t="s">
        <v>455</v>
      </c>
      <c r="J190" s="266"/>
      <c r="K190" s="266"/>
      <c r="L190" s="266"/>
      <c r="M190" s="270" t="s">
        <v>455</v>
      </c>
      <c r="N190" s="266"/>
      <c r="O190" s="266"/>
      <c r="P190" s="266"/>
      <c r="Q190" s="268">
        <v>13</v>
      </c>
      <c r="R190" s="268">
        <v>13</v>
      </c>
      <c r="S190"/>
      <c r="T190" s="222" t="e">
        <f t="shared" si="44"/>
        <v>#VALUE!</v>
      </c>
      <c r="U190" s="273" t="e">
        <f t="shared" si="45"/>
        <v>#VALUE!</v>
      </c>
      <c r="V190" s="273">
        <f t="shared" si="46"/>
        <v>0</v>
      </c>
      <c r="W190" s="273">
        <f t="shared" si="47"/>
        <v>0</v>
      </c>
      <c r="X190" s="273">
        <f t="shared" si="48"/>
        <v>0</v>
      </c>
      <c r="Y190" s="273">
        <f t="shared" si="49"/>
        <v>0</v>
      </c>
      <c r="Z190"/>
      <c r="AA190" s="207"/>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row>
    <row r="191" spans="1:277" s="211" customFormat="1">
      <c r="A191" s="267" t="s">
        <v>3171</v>
      </c>
      <c r="B191" s="246" t="s">
        <v>173</v>
      </c>
      <c r="C191" s="246" t="s">
        <v>3028</v>
      </c>
      <c r="D191" s="267">
        <v>7</v>
      </c>
      <c r="E191" s="246" t="str">
        <f>VLOOKUP(A191,'Study Characteristics'!$A$5:$G$370,6,0)</f>
        <v>BB</v>
      </c>
      <c r="F191" s="90" t="s">
        <v>2269</v>
      </c>
      <c r="G191" s="270" t="s">
        <v>455</v>
      </c>
      <c r="H191" s="270">
        <v>10</v>
      </c>
      <c r="I191" s="270" t="s">
        <v>455</v>
      </c>
      <c r="J191" s="267"/>
      <c r="K191" s="267"/>
      <c r="L191" s="267"/>
      <c r="M191" s="270" t="s">
        <v>455</v>
      </c>
      <c r="N191" s="267"/>
      <c r="O191" s="267"/>
      <c r="P191" s="267"/>
      <c r="Q191" s="270">
        <v>22</v>
      </c>
      <c r="R191" s="270">
        <v>12</v>
      </c>
      <c r="S191"/>
      <c r="T191" s="222" t="e">
        <f t="shared" si="44"/>
        <v>#VALUE!</v>
      </c>
      <c r="U191" s="273">
        <f t="shared" si="45"/>
        <v>0.45454545454545453</v>
      </c>
      <c r="V191" s="273">
        <f t="shared" si="46"/>
        <v>0</v>
      </c>
      <c r="W191" s="273">
        <f t="shared" si="47"/>
        <v>0</v>
      </c>
      <c r="X191" s="273">
        <f t="shared" si="48"/>
        <v>0</v>
      </c>
      <c r="Y191" s="273">
        <f t="shared" si="49"/>
        <v>0</v>
      </c>
      <c r="Z191"/>
      <c r="AA191" s="207"/>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row>
    <row r="192" spans="1:277" s="211" customFormat="1">
      <c r="A192" s="101" t="s">
        <v>2022</v>
      </c>
      <c r="B192" s="246" t="s">
        <v>173</v>
      </c>
      <c r="C192" s="246" t="s">
        <v>3028</v>
      </c>
      <c r="D192" s="265">
        <v>4</v>
      </c>
      <c r="E192" s="246" t="str">
        <f>VLOOKUP(A192,'Study Characteristics'!$A$5:$G$370,6,0)</f>
        <v>CC</v>
      </c>
      <c r="F192" s="93" t="s">
        <v>2269</v>
      </c>
      <c r="G192" s="270" t="s">
        <v>455</v>
      </c>
      <c r="H192" s="270">
        <v>6</v>
      </c>
      <c r="I192" s="270" t="s">
        <v>455</v>
      </c>
      <c r="J192" s="266"/>
      <c r="K192" s="266"/>
      <c r="L192" s="266"/>
      <c r="M192" s="270" t="s">
        <v>455</v>
      </c>
      <c r="N192" s="266"/>
      <c r="O192" s="266"/>
      <c r="P192" s="266"/>
      <c r="Q192" s="270">
        <v>25</v>
      </c>
      <c r="R192" s="270">
        <v>19</v>
      </c>
      <c r="S192"/>
      <c r="T192" s="222" t="e">
        <f t="shared" si="44"/>
        <v>#VALUE!</v>
      </c>
      <c r="U192" s="273">
        <f t="shared" si="45"/>
        <v>0.24</v>
      </c>
      <c r="V192" s="273">
        <f t="shared" si="46"/>
        <v>0</v>
      </c>
      <c r="W192" s="273">
        <f t="shared" si="47"/>
        <v>0</v>
      </c>
      <c r="X192" s="273">
        <f t="shared" si="48"/>
        <v>0</v>
      </c>
      <c r="Y192" s="273">
        <f t="shared" si="49"/>
        <v>0</v>
      </c>
      <c r="Z192"/>
      <c r="AA192" s="207"/>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row>
    <row r="193" spans="1:277" s="211" customFormat="1">
      <c r="A193" s="188" t="s">
        <v>1414</v>
      </c>
      <c r="B193" s="246" t="s">
        <v>173</v>
      </c>
      <c r="C193" s="246" t="s">
        <v>3028</v>
      </c>
      <c r="D193" s="266">
        <v>24</v>
      </c>
      <c r="E193" s="246" t="e">
        <f>VLOOKUP(A193,'Study Characteristics'!$A$5:$G$370,6,0)</f>
        <v>#N/A</v>
      </c>
      <c r="F193" s="52" t="s">
        <v>2269</v>
      </c>
      <c r="G193" s="270" t="s">
        <v>455</v>
      </c>
      <c r="H193" s="266">
        <v>0</v>
      </c>
      <c r="I193" s="270" t="s">
        <v>455</v>
      </c>
      <c r="J193" s="266"/>
      <c r="K193" s="266"/>
      <c r="L193" s="266"/>
      <c r="M193" s="270" t="s">
        <v>455</v>
      </c>
      <c r="N193" s="266"/>
      <c r="O193" s="266"/>
      <c r="P193" s="266"/>
      <c r="Q193" s="266">
        <v>10</v>
      </c>
      <c r="R193" s="266">
        <v>10</v>
      </c>
      <c r="S193"/>
      <c r="T193" s="222" t="e">
        <f t="shared" si="44"/>
        <v>#VALUE!</v>
      </c>
      <c r="U193" s="273">
        <f t="shared" si="45"/>
        <v>0</v>
      </c>
      <c r="V193" s="273">
        <f t="shared" si="46"/>
        <v>0</v>
      </c>
      <c r="W193" s="273">
        <f t="shared" si="47"/>
        <v>0</v>
      </c>
      <c r="X193" s="273">
        <f t="shared" si="48"/>
        <v>0</v>
      </c>
      <c r="Y193" s="273">
        <f t="shared" si="49"/>
        <v>0</v>
      </c>
      <c r="Z193"/>
      <c r="AA193" s="207"/>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row>
    <row r="194" spans="1:277" s="211" customFormat="1" ht="15.75">
      <c r="A194" s="216" t="s">
        <v>849</v>
      </c>
      <c r="B194" s="260" t="s">
        <v>173</v>
      </c>
      <c r="C194" s="260" t="s">
        <v>3028</v>
      </c>
      <c r="D194" s="265">
        <v>10</v>
      </c>
      <c r="E194" s="246" t="str">
        <f>VLOOKUP(A194,'Study Characteristics'!$A$5:$G$370,6,0)</f>
        <v>BR</v>
      </c>
      <c r="F194" s="90" t="s">
        <v>2269</v>
      </c>
      <c r="G194" s="265" t="s">
        <v>455</v>
      </c>
      <c r="H194" s="265">
        <v>2</v>
      </c>
      <c r="I194" s="270" t="s">
        <v>455</v>
      </c>
      <c r="J194" s="265"/>
      <c r="K194" s="265"/>
      <c r="L194" s="265"/>
      <c r="M194" s="270" t="s">
        <v>455</v>
      </c>
      <c r="N194" s="265"/>
      <c r="O194" s="265"/>
      <c r="P194" s="265"/>
      <c r="Q194" s="265">
        <v>16</v>
      </c>
      <c r="R194" s="265">
        <v>14</v>
      </c>
      <c r="S194"/>
      <c r="T194" s="222" t="e">
        <f t="shared" si="44"/>
        <v>#VALUE!</v>
      </c>
      <c r="U194" s="273">
        <f t="shared" si="45"/>
        <v>0.125</v>
      </c>
      <c r="V194" s="273">
        <f t="shared" si="46"/>
        <v>0</v>
      </c>
      <c r="W194" s="273">
        <f t="shared" si="47"/>
        <v>0</v>
      </c>
      <c r="X194" s="273">
        <f t="shared" si="48"/>
        <v>0</v>
      </c>
      <c r="Y194" s="273">
        <f t="shared" si="49"/>
        <v>0</v>
      </c>
      <c r="Z194"/>
      <c r="AA194" s="207"/>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row>
    <row r="195" spans="1:277" s="269" customFormat="1">
      <c r="A195" s="101" t="s">
        <v>2511</v>
      </c>
      <c r="B195" s="246" t="s">
        <v>173</v>
      </c>
      <c r="C195" s="246" t="s">
        <v>3028</v>
      </c>
      <c r="D195" s="265">
        <v>12</v>
      </c>
      <c r="E195" s="246" t="str">
        <f>VLOOKUP(A195,'Study Characteristics'!$A$5:$G$370,6,0)</f>
        <v>CC</v>
      </c>
      <c r="F195" s="201" t="s">
        <v>2269</v>
      </c>
      <c r="G195" s="270" t="s">
        <v>455</v>
      </c>
      <c r="H195" s="270">
        <v>6</v>
      </c>
      <c r="I195" s="270" t="s">
        <v>455</v>
      </c>
      <c r="J195" s="265"/>
      <c r="K195" s="265"/>
      <c r="L195" s="265"/>
      <c r="M195" s="270" t="s">
        <v>455</v>
      </c>
      <c r="N195" s="265"/>
      <c r="O195" s="265"/>
      <c r="P195" s="265"/>
      <c r="Q195" s="265">
        <v>21</v>
      </c>
      <c r="R195" s="265">
        <v>15</v>
      </c>
      <c r="S195"/>
      <c r="T195" s="222" t="e">
        <f t="shared" si="44"/>
        <v>#VALUE!</v>
      </c>
      <c r="U195" s="273">
        <f t="shared" si="45"/>
        <v>0.2857142857142857</v>
      </c>
      <c r="V195" s="273">
        <f t="shared" si="46"/>
        <v>0</v>
      </c>
      <c r="W195" s="273">
        <f t="shared" si="47"/>
        <v>0</v>
      </c>
      <c r="X195" s="273">
        <f t="shared" si="48"/>
        <v>0</v>
      </c>
      <c r="Y195" s="273">
        <f t="shared" si="49"/>
        <v>0</v>
      </c>
      <c r="Z195"/>
      <c r="AA195" s="207"/>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row>
    <row r="196" spans="1:277" s="211" customFormat="1">
      <c r="A196" s="101" t="s">
        <v>2524</v>
      </c>
      <c r="B196" s="246" t="s">
        <v>173</v>
      </c>
      <c r="C196" s="246" t="s">
        <v>3028</v>
      </c>
      <c r="D196" s="265">
        <v>4</v>
      </c>
      <c r="E196" s="246" t="str">
        <f>VLOOKUP(A196,'Study Characteristics'!$A$5:$G$370,6,0)</f>
        <v>CC</v>
      </c>
      <c r="F196" s="52" t="s">
        <v>2269</v>
      </c>
      <c r="G196" s="270" t="s">
        <v>455</v>
      </c>
      <c r="H196" s="270">
        <v>1</v>
      </c>
      <c r="I196" s="270" t="s">
        <v>602</v>
      </c>
      <c r="J196" s="265">
        <v>17</v>
      </c>
      <c r="K196" s="265">
        <v>4</v>
      </c>
      <c r="L196" s="265">
        <v>7</v>
      </c>
      <c r="M196" s="270" t="s">
        <v>455</v>
      </c>
      <c r="N196" s="217"/>
      <c r="O196" s="217"/>
      <c r="P196" s="217"/>
      <c r="Q196" s="265">
        <v>14</v>
      </c>
      <c r="R196" s="265">
        <v>13</v>
      </c>
      <c r="S196"/>
      <c r="T196" s="222" t="e">
        <f t="shared" si="44"/>
        <v>#VALUE!</v>
      </c>
      <c r="U196" s="273">
        <f t="shared" si="45"/>
        <v>7.1428571428571425E-2</v>
      </c>
      <c r="V196" s="273">
        <f t="shared" si="46"/>
        <v>0.30769230769230771</v>
      </c>
      <c r="W196" s="273">
        <f t="shared" si="47"/>
        <v>0</v>
      </c>
      <c r="X196" s="273">
        <f t="shared" si="48"/>
        <v>0.2857142857142857</v>
      </c>
      <c r="Y196" s="273">
        <f t="shared" si="49"/>
        <v>0</v>
      </c>
      <c r="Z196"/>
      <c r="AA196" s="207"/>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row>
    <row r="197" spans="1:277" s="211" customFormat="1" ht="15.75">
      <c r="A197" s="216" t="s">
        <v>850</v>
      </c>
      <c r="B197" s="246" t="s">
        <v>173</v>
      </c>
      <c r="C197" s="246" t="s">
        <v>3028</v>
      </c>
      <c r="D197" s="265">
        <v>6</v>
      </c>
      <c r="E197" s="246" t="str">
        <f>VLOOKUP(A197,'Study Characteristics'!$A$5:$G$370,6,0)</f>
        <v>BR</v>
      </c>
      <c r="F197" s="90" t="s">
        <v>2269</v>
      </c>
      <c r="G197" s="265" t="s">
        <v>455</v>
      </c>
      <c r="H197" s="265">
        <v>0</v>
      </c>
      <c r="I197" s="270" t="s">
        <v>455</v>
      </c>
      <c r="J197" s="266"/>
      <c r="K197" s="266"/>
      <c r="L197" s="266"/>
      <c r="M197" s="270" t="s">
        <v>455</v>
      </c>
      <c r="N197" s="266"/>
      <c r="O197" s="266"/>
      <c r="P197" s="266"/>
      <c r="Q197" s="266">
        <v>10</v>
      </c>
      <c r="R197" s="266">
        <v>10</v>
      </c>
      <c r="S197"/>
      <c r="T197" s="222" t="e">
        <f t="shared" si="44"/>
        <v>#VALUE!</v>
      </c>
      <c r="U197" s="273">
        <f t="shared" si="45"/>
        <v>0</v>
      </c>
      <c r="V197" s="273">
        <f t="shared" si="46"/>
        <v>0</v>
      </c>
      <c r="W197" s="273">
        <f t="shared" si="47"/>
        <v>0</v>
      </c>
      <c r="X197" s="273">
        <f t="shared" si="48"/>
        <v>0</v>
      </c>
      <c r="Y197" s="273">
        <f t="shared" si="49"/>
        <v>0</v>
      </c>
      <c r="Z197"/>
      <c r="AA197" s="20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row>
    <row r="198" spans="1:277" s="211" customFormat="1">
      <c r="A198" s="101" t="s">
        <v>2058</v>
      </c>
      <c r="B198" s="246" t="s">
        <v>173</v>
      </c>
      <c r="C198" s="246" t="s">
        <v>3028</v>
      </c>
      <c r="D198" s="265">
        <v>4</v>
      </c>
      <c r="E198" s="246" t="str">
        <f>VLOOKUP(A198,'Study Characteristics'!$A$5:$G$370,6,0)</f>
        <v>CC</v>
      </c>
      <c r="F198" s="52" t="s">
        <v>2269</v>
      </c>
      <c r="G198" s="270" t="s">
        <v>455</v>
      </c>
      <c r="H198" s="270">
        <v>2</v>
      </c>
      <c r="I198" s="270" t="s">
        <v>455</v>
      </c>
      <c r="J198" s="265"/>
      <c r="K198" s="265"/>
      <c r="L198" s="265"/>
      <c r="M198" s="270" t="s">
        <v>455</v>
      </c>
      <c r="N198" s="265"/>
      <c r="O198" s="265"/>
      <c r="P198" s="265"/>
      <c r="Q198" s="270">
        <v>24</v>
      </c>
      <c r="R198" s="270">
        <v>22</v>
      </c>
      <c r="S198"/>
      <c r="T198" s="222" t="e">
        <f t="shared" si="44"/>
        <v>#VALUE!</v>
      </c>
      <c r="U198" s="273">
        <f t="shared" si="45"/>
        <v>8.3333333333333329E-2</v>
      </c>
      <c r="V198" s="273">
        <f t="shared" si="46"/>
        <v>0</v>
      </c>
      <c r="W198" s="273">
        <f t="shared" si="47"/>
        <v>0</v>
      </c>
      <c r="X198" s="273">
        <f t="shared" si="48"/>
        <v>0</v>
      </c>
      <c r="Y198" s="273">
        <f t="shared" si="49"/>
        <v>0</v>
      </c>
      <c r="Z198"/>
      <c r="AA198" s="207"/>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row>
    <row r="199" spans="1:277" s="211" customFormat="1">
      <c r="A199" s="121" t="s">
        <v>2070</v>
      </c>
      <c r="B199" s="246" t="s">
        <v>173</v>
      </c>
      <c r="C199" s="246" t="s">
        <v>3028</v>
      </c>
      <c r="D199" s="266">
        <v>4</v>
      </c>
      <c r="E199" s="246" t="str">
        <f>VLOOKUP(A199,'Study Characteristics'!$A$5:$G$370,6,0)</f>
        <v>CC</v>
      </c>
      <c r="F199" s="52" t="s">
        <v>2269</v>
      </c>
      <c r="G199" s="270" t="s">
        <v>455</v>
      </c>
      <c r="H199" s="270">
        <v>0</v>
      </c>
      <c r="I199" s="270" t="s">
        <v>455</v>
      </c>
      <c r="J199" s="266"/>
      <c r="K199" s="266"/>
      <c r="L199" s="266"/>
      <c r="M199" s="270" t="s">
        <v>455</v>
      </c>
      <c r="N199" s="266"/>
      <c r="O199" s="266"/>
      <c r="P199" s="266"/>
      <c r="Q199" s="268">
        <v>13</v>
      </c>
      <c r="R199" s="270">
        <v>13</v>
      </c>
      <c r="S199"/>
      <c r="T199" s="222" t="e">
        <f t="shared" si="44"/>
        <v>#VALUE!</v>
      </c>
      <c r="U199" s="273">
        <f t="shared" si="45"/>
        <v>0</v>
      </c>
      <c r="V199" s="273">
        <f t="shared" si="46"/>
        <v>0</v>
      </c>
      <c r="W199" s="273">
        <f t="shared" si="47"/>
        <v>0</v>
      </c>
      <c r="X199" s="273">
        <f t="shared" si="48"/>
        <v>0</v>
      </c>
      <c r="Y199" s="273">
        <f t="shared" si="49"/>
        <v>0</v>
      </c>
      <c r="Z199"/>
      <c r="AA199" s="207"/>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row>
    <row r="200" spans="1:277" s="211" customFormat="1">
      <c r="A200" s="266" t="s">
        <v>2870</v>
      </c>
      <c r="B200" s="246" t="s">
        <v>173</v>
      </c>
      <c r="C200" s="246" t="s">
        <v>3028</v>
      </c>
      <c r="D200" s="266">
        <v>6</v>
      </c>
      <c r="E200" s="246" t="str">
        <f>VLOOKUP(A200,'Study Characteristics'!$A$5:$G$370,6,0)</f>
        <v>SH</v>
      </c>
      <c r="F200" s="52" t="s">
        <v>2269</v>
      </c>
      <c r="G200" s="270" t="s">
        <v>455</v>
      </c>
      <c r="H200" s="268">
        <v>3</v>
      </c>
      <c r="I200" s="270" t="s">
        <v>455</v>
      </c>
      <c r="J200" s="266"/>
      <c r="K200" s="266"/>
      <c r="L200" s="266"/>
      <c r="M200" s="270" t="s">
        <v>455</v>
      </c>
      <c r="N200" s="266"/>
      <c r="O200" s="266"/>
      <c r="P200" s="266"/>
      <c r="Q200" s="266">
        <v>24</v>
      </c>
      <c r="R200" s="266">
        <v>21</v>
      </c>
      <c r="S200"/>
      <c r="T200" s="222" t="e">
        <f t="shared" si="44"/>
        <v>#VALUE!</v>
      </c>
      <c r="U200" s="273">
        <f t="shared" si="45"/>
        <v>0.125</v>
      </c>
      <c r="V200" s="273">
        <f t="shared" si="46"/>
        <v>0</v>
      </c>
      <c r="W200" s="273">
        <f t="shared" si="47"/>
        <v>0</v>
      </c>
      <c r="X200" s="273">
        <f t="shared" si="48"/>
        <v>0</v>
      </c>
      <c r="Y200" s="273">
        <f t="shared" si="49"/>
        <v>0</v>
      </c>
      <c r="Z200"/>
      <c r="AA200" s="207"/>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row>
    <row r="201" spans="1:277" s="211" customFormat="1" ht="15.75">
      <c r="A201" s="221" t="s">
        <v>851</v>
      </c>
      <c r="B201" s="246" t="s">
        <v>173</v>
      </c>
      <c r="C201" s="246" t="s">
        <v>3028</v>
      </c>
      <c r="D201" s="265">
        <v>16</v>
      </c>
      <c r="E201" s="246" t="e">
        <f>VLOOKUP(A201,'Study Characteristics'!$A$5:$G$370,6,0)</f>
        <v>#N/A</v>
      </c>
      <c r="F201" s="90" t="s">
        <v>2269</v>
      </c>
      <c r="G201" s="270" t="s">
        <v>455</v>
      </c>
      <c r="H201" s="270" t="s">
        <v>455</v>
      </c>
      <c r="I201" s="270" t="s">
        <v>455</v>
      </c>
      <c r="M201" s="270" t="s">
        <v>455</v>
      </c>
      <c r="N201" s="218"/>
      <c r="O201" s="218"/>
      <c r="P201" s="218"/>
      <c r="Q201" s="270" t="s">
        <v>455</v>
      </c>
      <c r="R201" s="270">
        <v>28</v>
      </c>
      <c r="S201"/>
      <c r="T201" s="222" t="e">
        <f t="shared" si="44"/>
        <v>#VALUE!</v>
      </c>
      <c r="U201" s="273" t="e">
        <f t="shared" si="45"/>
        <v>#VALUE!</v>
      </c>
      <c r="V201" s="273">
        <f t="shared" si="46"/>
        <v>0</v>
      </c>
      <c r="W201" s="273">
        <f t="shared" si="47"/>
        <v>0</v>
      </c>
      <c r="X201" s="273" t="e">
        <f t="shared" si="48"/>
        <v>#VALUE!</v>
      </c>
      <c r="Y201" s="273" t="e">
        <f t="shared" si="49"/>
        <v>#VALUE!</v>
      </c>
      <c r="Z201"/>
      <c r="AA201" s="207"/>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row>
    <row r="202" spans="1:277" s="211" customFormat="1">
      <c r="A202" s="146" t="s">
        <v>1998</v>
      </c>
      <c r="B202" s="246" t="s">
        <v>173</v>
      </c>
      <c r="C202" s="246" t="s">
        <v>3028</v>
      </c>
      <c r="D202" s="266">
        <v>10</v>
      </c>
      <c r="E202" s="246" t="str">
        <f>VLOOKUP(A202,'Study Characteristics'!$A$5:$G$370,6,0)</f>
        <v>RW</v>
      </c>
      <c r="F202" s="90" t="s">
        <v>2269</v>
      </c>
      <c r="G202" s="270" t="s">
        <v>455</v>
      </c>
      <c r="H202" s="268">
        <v>7</v>
      </c>
      <c r="I202" s="270" t="s">
        <v>235</v>
      </c>
      <c r="J202" s="218">
        <v>9</v>
      </c>
      <c r="K202" s="218">
        <v>30</v>
      </c>
      <c r="L202" s="93">
        <v>10</v>
      </c>
      <c r="M202" s="270" t="s">
        <v>455</v>
      </c>
      <c r="N202" s="218"/>
      <c r="O202" s="218"/>
      <c r="P202" s="218"/>
      <c r="Q202" s="270">
        <v>60</v>
      </c>
      <c r="R202" s="268">
        <v>53</v>
      </c>
      <c r="S202"/>
      <c r="T202" s="222" t="e">
        <f t="shared" si="44"/>
        <v>#VALUE!</v>
      </c>
      <c r="U202" s="273">
        <f t="shared" si="45"/>
        <v>0.11666666666666667</v>
      </c>
      <c r="V202" s="273">
        <f t="shared" si="46"/>
        <v>0.56603773584905659</v>
      </c>
      <c r="W202" s="273">
        <f t="shared" si="47"/>
        <v>0</v>
      </c>
      <c r="X202" s="273">
        <f t="shared" si="48"/>
        <v>0.5</v>
      </c>
      <c r="Y202" s="273">
        <f t="shared" si="49"/>
        <v>0</v>
      </c>
      <c r="Z202"/>
      <c r="AA202" s="207"/>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row>
    <row r="203" spans="1:277" s="211" customFormat="1">
      <c r="A203" s="121" t="s">
        <v>2909</v>
      </c>
      <c r="B203" s="246" t="s">
        <v>173</v>
      </c>
      <c r="C203" s="246" t="s">
        <v>3028</v>
      </c>
      <c r="D203" s="265">
        <v>5</v>
      </c>
      <c r="E203" s="246" t="str">
        <f>VLOOKUP(A203,'Study Characteristics'!$A$5:$G$370,6,0)</f>
        <v>ES</v>
      </c>
      <c r="F203" s="90" t="s">
        <v>2269</v>
      </c>
      <c r="G203" s="270" t="s">
        <v>455</v>
      </c>
      <c r="H203" s="270">
        <v>131</v>
      </c>
      <c r="I203" s="270" t="s">
        <v>455</v>
      </c>
      <c r="J203" s="218"/>
      <c r="K203" s="218"/>
      <c r="L203" s="90"/>
      <c r="M203" s="270" t="s">
        <v>455</v>
      </c>
      <c r="N203" s="218"/>
      <c r="O203" s="218"/>
      <c r="P203" s="218"/>
      <c r="Q203" s="270">
        <v>319</v>
      </c>
      <c r="R203" s="270">
        <v>188</v>
      </c>
      <c r="S203"/>
      <c r="T203" s="222" t="e">
        <f t="shared" si="44"/>
        <v>#VALUE!</v>
      </c>
      <c r="U203" s="273">
        <f t="shared" si="45"/>
        <v>0.41065830721003133</v>
      </c>
      <c r="V203" s="273">
        <f t="shared" si="46"/>
        <v>0</v>
      </c>
      <c r="W203" s="273">
        <f t="shared" si="47"/>
        <v>0</v>
      </c>
      <c r="X203" s="273">
        <f t="shared" si="48"/>
        <v>0</v>
      </c>
      <c r="Y203" s="273">
        <f t="shared" si="49"/>
        <v>0</v>
      </c>
      <c r="Z203"/>
      <c r="AA203" s="207"/>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row>
    <row r="204" spans="1:277" s="211" customFormat="1">
      <c r="A204" s="265" t="s">
        <v>2872</v>
      </c>
      <c r="B204" s="246" t="s">
        <v>173</v>
      </c>
      <c r="C204" s="246" t="s">
        <v>3028</v>
      </c>
      <c r="D204" s="266">
        <v>8</v>
      </c>
      <c r="E204" s="246" t="str">
        <f>VLOOKUP(A204,'Study Characteristics'!$A$5:$G$370,6,0)</f>
        <v>SH</v>
      </c>
      <c r="F204" s="95" t="s">
        <v>2269</v>
      </c>
      <c r="G204" s="270" t="s">
        <v>455</v>
      </c>
      <c r="H204" s="268">
        <v>13</v>
      </c>
      <c r="I204" s="270" t="s">
        <v>455</v>
      </c>
      <c r="J204" s="266"/>
      <c r="K204" s="266"/>
      <c r="L204" s="266"/>
      <c r="M204" s="270" t="s">
        <v>455</v>
      </c>
      <c r="N204" s="266"/>
      <c r="O204" s="266"/>
      <c r="P204" s="266"/>
      <c r="Q204" s="266">
        <v>92</v>
      </c>
      <c r="R204" s="266">
        <v>79</v>
      </c>
      <c r="S204"/>
      <c r="T204" s="222" t="e">
        <f t="shared" si="44"/>
        <v>#VALUE!</v>
      </c>
      <c r="U204" s="273">
        <f t="shared" si="45"/>
        <v>0.14130434782608695</v>
      </c>
      <c r="V204" s="273">
        <f t="shared" si="46"/>
        <v>0</v>
      </c>
      <c r="W204" s="273">
        <f t="shared" si="47"/>
        <v>0</v>
      </c>
      <c r="X204" s="273">
        <f t="shared" si="48"/>
        <v>0</v>
      </c>
      <c r="Y204" s="273">
        <f t="shared" si="49"/>
        <v>0</v>
      </c>
      <c r="Z204"/>
      <c r="AA204" s="207"/>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row>
    <row r="205" spans="1:277" s="211" customFormat="1">
      <c r="A205" s="101" t="s">
        <v>2097</v>
      </c>
      <c r="B205" s="246" t="s">
        <v>173</v>
      </c>
      <c r="C205" s="246" t="s">
        <v>3028</v>
      </c>
      <c r="D205" s="266">
        <v>11</v>
      </c>
      <c r="E205" s="246" t="str">
        <f>VLOOKUP(A205,'Study Characteristics'!$A$5:$G$370,6,0)</f>
        <v>CC</v>
      </c>
      <c r="F205" s="270" t="s">
        <v>2269</v>
      </c>
      <c r="G205" s="270" t="s">
        <v>455</v>
      </c>
      <c r="H205" s="268">
        <v>2</v>
      </c>
      <c r="I205" s="268" t="s">
        <v>236</v>
      </c>
      <c r="J205" s="266">
        <v>21</v>
      </c>
      <c r="K205" s="218">
        <v>5</v>
      </c>
      <c r="L205" s="266">
        <v>10</v>
      </c>
      <c r="M205" s="270" t="s">
        <v>455</v>
      </c>
      <c r="N205" s="218"/>
      <c r="Q205" s="268">
        <v>18</v>
      </c>
      <c r="R205" s="268">
        <v>16</v>
      </c>
      <c r="S205"/>
      <c r="T205" s="222" t="e">
        <f t="shared" si="44"/>
        <v>#VALUE!</v>
      </c>
      <c r="U205" s="273">
        <f t="shared" si="45"/>
        <v>0.1111111111111111</v>
      </c>
      <c r="V205" s="273">
        <f t="shared" si="46"/>
        <v>0.3125</v>
      </c>
      <c r="W205" s="273">
        <f t="shared" si="47"/>
        <v>0</v>
      </c>
      <c r="X205" s="273">
        <f t="shared" si="48"/>
        <v>0.27777777777777779</v>
      </c>
      <c r="Y205" s="273">
        <f t="shared" si="49"/>
        <v>0</v>
      </c>
      <c r="Z205"/>
      <c r="AA205" s="207"/>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row>
    <row r="206" spans="1:277" s="211" customFormat="1">
      <c r="A206" s="265" t="s">
        <v>631</v>
      </c>
      <c r="B206" s="246" t="s">
        <v>173</v>
      </c>
      <c r="C206" s="246" t="s">
        <v>3028</v>
      </c>
      <c r="D206" s="265">
        <v>8</v>
      </c>
      <c r="E206" s="246" t="str">
        <f>VLOOKUP(A206,'Study Characteristics'!$A$5:$G$370,6,0)</f>
        <v>GH</v>
      </c>
      <c r="F206" s="270" t="s">
        <v>2269</v>
      </c>
      <c r="G206" s="270" t="s">
        <v>455</v>
      </c>
      <c r="H206" s="265">
        <v>0</v>
      </c>
      <c r="I206" s="270" t="s">
        <v>455</v>
      </c>
      <c r="J206" s="265"/>
      <c r="K206" s="265"/>
      <c r="L206" s="265"/>
      <c r="M206" s="270" t="s">
        <v>455</v>
      </c>
      <c r="N206" s="265"/>
      <c r="O206" s="265"/>
      <c r="P206" s="265"/>
      <c r="Q206" s="265">
        <v>9</v>
      </c>
      <c r="R206" s="265">
        <v>9</v>
      </c>
      <c r="S206"/>
      <c r="T206" s="222" t="e">
        <f t="shared" si="44"/>
        <v>#VALUE!</v>
      </c>
      <c r="U206" s="273">
        <f t="shared" si="45"/>
        <v>0</v>
      </c>
      <c r="V206" s="273">
        <f t="shared" si="46"/>
        <v>0</v>
      </c>
      <c r="W206" s="273">
        <f t="shared" si="47"/>
        <v>0</v>
      </c>
      <c r="X206" s="273">
        <f t="shared" si="48"/>
        <v>0</v>
      </c>
      <c r="Y206" s="273">
        <f t="shared" si="49"/>
        <v>0</v>
      </c>
      <c r="Z206"/>
      <c r="AA206" s="207"/>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row>
    <row r="207" spans="1:277" s="211" customFormat="1">
      <c r="A207" s="98" t="s">
        <v>1035</v>
      </c>
      <c r="B207" s="246" t="s">
        <v>173</v>
      </c>
      <c r="C207" s="246" t="s">
        <v>3028</v>
      </c>
      <c r="D207" s="270">
        <v>4</v>
      </c>
      <c r="E207" s="246" t="e">
        <f>VLOOKUP(A207,'Study Characteristics'!$A$5:$G$370,6,0)</f>
        <v>#N/A</v>
      </c>
      <c r="F207" s="201" t="s">
        <v>2269</v>
      </c>
      <c r="G207" s="270">
        <v>0</v>
      </c>
      <c r="H207" s="270">
        <v>0</v>
      </c>
      <c r="I207" s="270" t="s">
        <v>455</v>
      </c>
      <c r="J207" s="265"/>
      <c r="K207" s="265"/>
      <c r="L207" s="265"/>
      <c r="M207" s="270" t="s">
        <v>455</v>
      </c>
      <c r="N207" s="265"/>
      <c r="O207" s="265"/>
      <c r="P207" s="265"/>
      <c r="Q207" s="265">
        <v>8</v>
      </c>
      <c r="R207" s="265">
        <v>8</v>
      </c>
      <c r="S207"/>
      <c r="T207" s="222">
        <f t="shared" si="44"/>
        <v>0</v>
      </c>
      <c r="U207" s="273">
        <f t="shared" si="45"/>
        <v>0</v>
      </c>
      <c r="V207" s="273">
        <f t="shared" si="46"/>
        <v>0</v>
      </c>
      <c r="W207" s="273">
        <f t="shared" si="47"/>
        <v>0</v>
      </c>
      <c r="X207" s="273">
        <f t="shared" si="48"/>
        <v>0</v>
      </c>
      <c r="Y207" s="273">
        <f t="shared" si="49"/>
        <v>0</v>
      </c>
      <c r="Z207"/>
      <c r="AA207" s="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row>
    <row r="208" spans="1:277" s="211" customFormat="1">
      <c r="A208" s="98" t="s">
        <v>967</v>
      </c>
      <c r="B208" s="246" t="s">
        <v>173</v>
      </c>
      <c r="C208" s="246" t="s">
        <v>3028</v>
      </c>
      <c r="D208" s="265">
        <v>6</v>
      </c>
      <c r="E208" s="246" t="str">
        <f>VLOOKUP(A208,'Study Characteristics'!$A$5:$G$370,6,0)</f>
        <v>CC</v>
      </c>
      <c r="F208" s="52" t="s">
        <v>2269</v>
      </c>
      <c r="G208" s="265">
        <v>0</v>
      </c>
      <c r="H208" s="265">
        <v>0</v>
      </c>
      <c r="I208" s="270" t="s">
        <v>602</v>
      </c>
      <c r="J208" s="265">
        <v>17</v>
      </c>
      <c r="K208" s="265">
        <v>1</v>
      </c>
      <c r="L208" s="270">
        <v>6</v>
      </c>
      <c r="M208" s="270" t="s">
        <v>455</v>
      </c>
      <c r="N208" s="266"/>
      <c r="O208" s="266"/>
      <c r="P208" s="266"/>
      <c r="Q208" s="265">
        <v>12</v>
      </c>
      <c r="R208" s="265">
        <v>12</v>
      </c>
      <c r="S208"/>
      <c r="T208" s="222">
        <f t="shared" si="44"/>
        <v>0</v>
      </c>
      <c r="U208" s="273">
        <f t="shared" si="45"/>
        <v>0</v>
      </c>
      <c r="V208" s="273">
        <f t="shared" si="46"/>
        <v>8.3333333333333329E-2</v>
      </c>
      <c r="W208" s="273">
        <f t="shared" si="47"/>
        <v>0</v>
      </c>
      <c r="X208" s="273">
        <f t="shared" si="48"/>
        <v>8.3333333333333329E-2</v>
      </c>
      <c r="Y208" s="273">
        <f t="shared" si="49"/>
        <v>0</v>
      </c>
      <c r="Z208"/>
      <c r="AA208" s="207"/>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row>
    <row r="209" spans="1:306" s="211" customFormat="1">
      <c r="A209" s="265" t="s">
        <v>627</v>
      </c>
      <c r="B209" s="246" t="s">
        <v>173</v>
      </c>
      <c r="C209" s="246" t="s">
        <v>3028</v>
      </c>
      <c r="D209" s="265">
        <v>10</v>
      </c>
      <c r="E209" s="246" t="str">
        <f>VLOOKUP(A209,'Study Characteristics'!$A$5:$G$370,6,0)</f>
        <v>GH</v>
      </c>
      <c r="F209" s="52" t="s">
        <v>2269</v>
      </c>
      <c r="G209" s="265" t="s">
        <v>455</v>
      </c>
      <c r="H209" s="265">
        <v>0</v>
      </c>
      <c r="I209" s="270" t="s">
        <v>455</v>
      </c>
      <c r="J209" s="265"/>
      <c r="K209" s="265"/>
      <c r="L209" s="265"/>
      <c r="M209" s="270" t="s">
        <v>455</v>
      </c>
      <c r="N209" s="265"/>
      <c r="O209" s="265"/>
      <c r="P209" s="265"/>
      <c r="Q209" s="265">
        <v>100</v>
      </c>
      <c r="R209" s="270">
        <v>100</v>
      </c>
      <c r="S209"/>
      <c r="T209" s="222" t="e">
        <f t="shared" ref="T209:T222" si="50">G209/Q209</f>
        <v>#VALUE!</v>
      </c>
      <c r="U209" s="273">
        <f t="shared" ref="U209:U222" si="51">H209/Q209</f>
        <v>0</v>
      </c>
      <c r="V209" s="273">
        <f t="shared" ref="V209:V222" si="52">K209/R209</f>
        <v>0</v>
      </c>
      <c r="W209" s="273">
        <f t="shared" ref="W209:W222" si="53">O209/R209</f>
        <v>0</v>
      </c>
      <c r="X209" s="273">
        <f t="shared" ref="X209:X222" si="54">K209/Q209</f>
        <v>0</v>
      </c>
      <c r="Y209" s="273">
        <f t="shared" ref="Y209:Y222" si="55">O209/Q209</f>
        <v>0</v>
      </c>
      <c r="Z209"/>
      <c r="AA209" s="207"/>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row>
    <row r="210" spans="1:306" s="211" customFormat="1">
      <c r="A210" s="265" t="s">
        <v>2717</v>
      </c>
      <c r="B210" s="246" t="s">
        <v>173</v>
      </c>
      <c r="C210" s="246" t="s">
        <v>3028</v>
      </c>
      <c r="D210" s="265">
        <v>8</v>
      </c>
      <c r="E210" s="246" t="e">
        <f>VLOOKUP(A210,'Study Characteristics'!$A$5:$G$370,6,0)</f>
        <v>#N/A</v>
      </c>
      <c r="F210" s="93" t="s">
        <v>2269</v>
      </c>
      <c r="G210" s="270" t="s">
        <v>455</v>
      </c>
      <c r="H210" s="270">
        <v>3</v>
      </c>
      <c r="I210" s="270" t="s">
        <v>455</v>
      </c>
      <c r="J210" s="265"/>
      <c r="K210" s="265"/>
      <c r="L210" s="265"/>
      <c r="M210" s="270" t="s">
        <v>455</v>
      </c>
      <c r="N210" s="217"/>
      <c r="O210" s="217"/>
      <c r="P210" s="217"/>
      <c r="Q210" s="265">
        <v>25</v>
      </c>
      <c r="R210" s="265">
        <v>22</v>
      </c>
      <c r="S210"/>
      <c r="T210" s="222" t="e">
        <f t="shared" si="50"/>
        <v>#VALUE!</v>
      </c>
      <c r="U210" s="273">
        <f t="shared" si="51"/>
        <v>0.12</v>
      </c>
      <c r="V210" s="273">
        <f t="shared" si="52"/>
        <v>0</v>
      </c>
      <c r="W210" s="273">
        <f t="shared" si="53"/>
        <v>0</v>
      </c>
      <c r="X210" s="273">
        <f t="shared" si="54"/>
        <v>0</v>
      </c>
      <c r="Y210" s="273">
        <f t="shared" si="55"/>
        <v>0</v>
      </c>
      <c r="Z210"/>
      <c r="AA210" s="207"/>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row>
    <row r="211" spans="1:306" s="211" customFormat="1">
      <c r="A211" s="265" t="s">
        <v>613</v>
      </c>
      <c r="B211" s="246" t="s">
        <v>173</v>
      </c>
      <c r="C211" s="246" t="s">
        <v>3028</v>
      </c>
      <c r="D211" s="265">
        <v>12</v>
      </c>
      <c r="E211" s="246" t="str">
        <f>VLOOKUP(A211,'Study Characteristics'!$A$5:$G$370,6,0)</f>
        <v>IS</v>
      </c>
      <c r="F211" s="90" t="s">
        <v>2269</v>
      </c>
      <c r="G211" s="270" t="s">
        <v>455</v>
      </c>
      <c r="H211" s="270">
        <v>6</v>
      </c>
      <c r="I211" s="270" t="s">
        <v>455</v>
      </c>
      <c r="J211" s="266"/>
      <c r="K211" s="266"/>
      <c r="L211" s="266"/>
      <c r="M211" s="270" t="s">
        <v>455</v>
      </c>
      <c r="N211" s="266"/>
      <c r="O211" s="266"/>
      <c r="P211" s="266"/>
      <c r="Q211" s="270">
        <v>35</v>
      </c>
      <c r="R211" s="270">
        <v>29</v>
      </c>
      <c r="S211"/>
      <c r="T211" s="222" t="e">
        <f t="shared" si="50"/>
        <v>#VALUE!</v>
      </c>
      <c r="U211" s="273">
        <f t="shared" si="51"/>
        <v>0.17142857142857143</v>
      </c>
      <c r="V211" s="273">
        <f t="shared" si="52"/>
        <v>0</v>
      </c>
      <c r="W211" s="273">
        <f t="shared" si="53"/>
        <v>0</v>
      </c>
      <c r="X211" s="273">
        <f t="shared" si="54"/>
        <v>0</v>
      </c>
      <c r="Y211" s="273">
        <f t="shared" si="55"/>
        <v>0</v>
      </c>
      <c r="Z211"/>
      <c r="AA211" s="207"/>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row>
    <row r="212" spans="1:306" s="211" customFormat="1">
      <c r="A212" s="146" t="s">
        <v>2113</v>
      </c>
      <c r="B212" s="246" t="s">
        <v>173</v>
      </c>
      <c r="C212" s="246" t="s">
        <v>3028</v>
      </c>
      <c r="D212" s="266">
        <v>8</v>
      </c>
      <c r="E212" s="246" t="str">
        <f>VLOOKUP(A212,'Study Characteristics'!$A$5:$G$370,6,0)</f>
        <v>RW</v>
      </c>
      <c r="F212" s="90" t="s">
        <v>2269</v>
      </c>
      <c r="G212" s="270" t="s">
        <v>455</v>
      </c>
      <c r="H212" s="266">
        <v>0</v>
      </c>
      <c r="I212" s="270" t="s">
        <v>455</v>
      </c>
      <c r="J212" s="265"/>
      <c r="K212" s="265"/>
      <c r="L212" s="270"/>
      <c r="M212" s="270" t="s">
        <v>455</v>
      </c>
      <c r="N212" s="266"/>
      <c r="O212" s="266"/>
      <c r="P212" s="266"/>
      <c r="Q212" s="266">
        <v>29</v>
      </c>
      <c r="R212" s="266">
        <v>29</v>
      </c>
      <c r="S212"/>
      <c r="T212" s="222" t="e">
        <f t="shared" si="50"/>
        <v>#VALUE!</v>
      </c>
      <c r="U212" s="273">
        <f t="shared" si="51"/>
        <v>0</v>
      </c>
      <c r="V212" s="273">
        <f t="shared" si="52"/>
        <v>0</v>
      </c>
      <c r="W212" s="273">
        <f t="shared" si="53"/>
        <v>0</v>
      </c>
      <c r="X212" s="273">
        <f t="shared" si="54"/>
        <v>0</v>
      </c>
      <c r="Y212" s="273">
        <f t="shared" si="55"/>
        <v>0</v>
      </c>
      <c r="Z212"/>
      <c r="AA212" s="207"/>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row>
    <row r="213" spans="1:306" s="211" customFormat="1">
      <c r="A213" s="265" t="s">
        <v>921</v>
      </c>
      <c r="B213" s="246" t="s">
        <v>173</v>
      </c>
      <c r="C213" s="246" t="s">
        <v>3028</v>
      </c>
      <c r="D213" s="266">
        <v>12</v>
      </c>
      <c r="E213" s="246" t="e">
        <f>VLOOKUP(A213,'Study Characteristics'!$A$5:$G$370,6,0)</f>
        <v>#N/A</v>
      </c>
      <c r="F213" s="90" t="s">
        <v>2269</v>
      </c>
      <c r="G213" s="270" t="s">
        <v>455</v>
      </c>
      <c r="H213" s="268">
        <v>2</v>
      </c>
      <c r="I213" s="268" t="s">
        <v>602</v>
      </c>
      <c r="J213" s="266">
        <v>17</v>
      </c>
      <c r="K213" s="266">
        <v>0</v>
      </c>
      <c r="L213" s="266">
        <v>7</v>
      </c>
      <c r="M213" s="268" t="s">
        <v>602</v>
      </c>
      <c r="N213" s="266">
        <v>17</v>
      </c>
      <c r="O213" s="266">
        <v>0</v>
      </c>
      <c r="P213" s="266">
        <v>50</v>
      </c>
      <c r="Q213" s="268">
        <v>13</v>
      </c>
      <c r="R213" s="65">
        <v>11</v>
      </c>
      <c r="S213"/>
      <c r="T213" s="222" t="e">
        <f t="shared" si="50"/>
        <v>#VALUE!</v>
      </c>
      <c r="U213" s="273">
        <f t="shared" si="51"/>
        <v>0.15384615384615385</v>
      </c>
      <c r="V213" s="273">
        <f t="shared" si="52"/>
        <v>0</v>
      </c>
      <c r="W213" s="273">
        <f t="shared" si="53"/>
        <v>0</v>
      </c>
      <c r="X213" s="273">
        <f t="shared" si="54"/>
        <v>0</v>
      </c>
      <c r="Y213" s="273">
        <f t="shared" si="55"/>
        <v>0</v>
      </c>
      <c r="Z213"/>
      <c r="AA213" s="207"/>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row>
    <row r="214" spans="1:306" s="211" customFormat="1">
      <c r="A214" s="265" t="s">
        <v>641</v>
      </c>
      <c r="B214" s="246" t="s">
        <v>3028</v>
      </c>
      <c r="C214" s="246" t="s">
        <v>173</v>
      </c>
      <c r="D214" s="265">
        <v>10</v>
      </c>
      <c r="E214" s="246" t="str">
        <f>VLOOKUP(A214,'Study Characteristics'!$A$5:$G$370,6,0)</f>
        <v>GH</v>
      </c>
      <c r="F214" s="93" t="s">
        <v>2269</v>
      </c>
      <c r="G214" s="270" t="s">
        <v>455</v>
      </c>
      <c r="H214" s="270">
        <v>0</v>
      </c>
      <c r="I214" s="270" t="s">
        <v>455</v>
      </c>
      <c r="J214" s="266"/>
      <c r="K214" s="266"/>
      <c r="L214" s="266"/>
      <c r="M214" s="270" t="s">
        <v>455</v>
      </c>
      <c r="N214" s="266"/>
      <c r="O214" s="266"/>
      <c r="P214" s="266"/>
      <c r="Q214" s="265">
        <v>15</v>
      </c>
      <c r="R214" s="270">
        <v>15</v>
      </c>
      <c r="S214"/>
      <c r="T214" s="222" t="e">
        <f t="shared" si="50"/>
        <v>#VALUE!</v>
      </c>
      <c r="U214" s="273">
        <f t="shared" si="51"/>
        <v>0</v>
      </c>
      <c r="V214" s="273">
        <f t="shared" si="52"/>
        <v>0</v>
      </c>
      <c r="W214" s="273">
        <f t="shared" si="53"/>
        <v>0</v>
      </c>
      <c r="X214" s="273">
        <f t="shared" si="54"/>
        <v>0</v>
      </c>
      <c r="Y214" s="273">
        <f t="shared" si="55"/>
        <v>0</v>
      </c>
      <c r="Z214"/>
      <c r="AA214" s="207"/>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row>
    <row r="215" spans="1:306" s="211" customFormat="1">
      <c r="A215" s="265" t="s">
        <v>1769</v>
      </c>
      <c r="B215" s="246" t="s">
        <v>3028</v>
      </c>
      <c r="C215" s="246" t="s">
        <v>173</v>
      </c>
      <c r="D215" s="266">
        <v>10</v>
      </c>
      <c r="E215" s="246" t="str">
        <f>VLOOKUP(A215,'Study Characteristics'!$A$5:$G$370,6,0)</f>
        <v>RW</v>
      </c>
      <c r="F215" s="90" t="s">
        <v>2269</v>
      </c>
      <c r="G215" s="270" t="s">
        <v>455</v>
      </c>
      <c r="H215" s="266">
        <v>4</v>
      </c>
      <c r="I215" s="270" t="s">
        <v>455</v>
      </c>
      <c r="J215" s="266"/>
      <c r="K215" s="266"/>
      <c r="L215" s="266"/>
      <c r="M215" s="270" t="s">
        <v>455</v>
      </c>
      <c r="N215" s="266"/>
      <c r="O215" s="266"/>
      <c r="P215" s="266"/>
      <c r="Q215" s="266">
        <v>26</v>
      </c>
      <c r="R215" s="266">
        <v>22</v>
      </c>
      <c r="S215"/>
      <c r="T215" s="222" t="e">
        <f t="shared" si="50"/>
        <v>#VALUE!</v>
      </c>
      <c r="U215" s="273">
        <f t="shared" si="51"/>
        <v>0.15384615384615385</v>
      </c>
      <c r="V215" s="273">
        <f t="shared" si="52"/>
        <v>0</v>
      </c>
      <c r="W215" s="273">
        <f t="shared" si="53"/>
        <v>0</v>
      </c>
      <c r="X215" s="273">
        <f t="shared" si="54"/>
        <v>0</v>
      </c>
      <c r="Y215" s="273">
        <f t="shared" si="55"/>
        <v>0</v>
      </c>
      <c r="Z215"/>
      <c r="AA215" s="207"/>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row>
    <row r="216" spans="1:306" s="211" customFormat="1">
      <c r="A216" s="188" t="s">
        <v>1896</v>
      </c>
      <c r="B216" s="246" t="s">
        <v>3028</v>
      </c>
      <c r="C216" s="246" t="s">
        <v>173</v>
      </c>
      <c r="D216" s="266">
        <v>8</v>
      </c>
      <c r="E216" s="246" t="str">
        <f>VLOOKUP(A216,'Study Characteristics'!$A$5:$G$370,6,0)</f>
        <v>RW</v>
      </c>
      <c r="F216" s="90" t="s">
        <v>2269</v>
      </c>
      <c r="G216" s="270" t="s">
        <v>455</v>
      </c>
      <c r="H216" s="268">
        <v>17</v>
      </c>
      <c r="I216" s="268" t="s">
        <v>275</v>
      </c>
      <c r="J216" s="218">
        <v>20</v>
      </c>
      <c r="K216" s="217">
        <v>1</v>
      </c>
      <c r="L216" s="265">
        <v>16</v>
      </c>
      <c r="M216" s="270" t="s">
        <v>455</v>
      </c>
      <c r="N216" s="218"/>
      <c r="O216" s="218"/>
      <c r="P216" s="218"/>
      <c r="Q216" s="268">
        <v>47</v>
      </c>
      <c r="R216" s="268">
        <v>30</v>
      </c>
      <c r="S216"/>
      <c r="T216" s="222" t="e">
        <f t="shared" si="50"/>
        <v>#VALUE!</v>
      </c>
      <c r="U216" s="273">
        <f t="shared" si="51"/>
        <v>0.36170212765957449</v>
      </c>
      <c r="V216" s="273">
        <f t="shared" si="52"/>
        <v>3.3333333333333333E-2</v>
      </c>
      <c r="W216" s="273">
        <f t="shared" si="53"/>
        <v>0</v>
      </c>
      <c r="X216" s="273">
        <f t="shared" si="54"/>
        <v>2.1276595744680851E-2</v>
      </c>
      <c r="Y216" s="273">
        <f t="shared" si="55"/>
        <v>0</v>
      </c>
      <c r="Z216"/>
      <c r="AA216" s="207"/>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row>
    <row r="217" spans="1:306" s="211" customFormat="1">
      <c r="A217" s="98" t="s">
        <v>1948</v>
      </c>
      <c r="B217" s="246" t="s">
        <v>3028</v>
      </c>
      <c r="C217" s="246" t="s">
        <v>173</v>
      </c>
      <c r="D217" s="266">
        <v>16</v>
      </c>
      <c r="E217" s="246" t="str">
        <f>VLOOKUP(A217,'Study Characteristics'!$A$5:$G$370,6,0)</f>
        <v>RW</v>
      </c>
      <c r="F217" s="270" t="s">
        <v>2269</v>
      </c>
      <c r="G217" s="270" t="s">
        <v>455</v>
      </c>
      <c r="H217" s="268">
        <v>51</v>
      </c>
      <c r="I217" s="268" t="s">
        <v>236</v>
      </c>
      <c r="J217" s="266">
        <v>21</v>
      </c>
      <c r="K217" s="266">
        <v>23</v>
      </c>
      <c r="L217" s="266">
        <v>9</v>
      </c>
      <c r="M217" s="270" t="s">
        <v>455</v>
      </c>
      <c r="N217" s="266"/>
      <c r="O217" s="266"/>
      <c r="P217" s="266"/>
      <c r="Q217" s="268">
        <v>148</v>
      </c>
      <c r="R217" s="268">
        <v>97</v>
      </c>
      <c r="S217"/>
      <c r="T217" s="222" t="e">
        <f t="shared" si="50"/>
        <v>#VALUE!</v>
      </c>
      <c r="U217" s="273">
        <f t="shared" si="51"/>
        <v>0.34459459459459457</v>
      </c>
      <c r="V217" s="273">
        <f t="shared" si="52"/>
        <v>0.23711340206185566</v>
      </c>
      <c r="W217" s="273">
        <f t="shared" si="53"/>
        <v>0</v>
      </c>
      <c r="X217" s="273">
        <f t="shared" si="54"/>
        <v>0.1554054054054054</v>
      </c>
      <c r="Y217" s="273">
        <f t="shared" si="55"/>
        <v>0</v>
      </c>
      <c r="Z217"/>
      <c r="AA217" s="20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306" s="211" customFormat="1">
      <c r="A218" s="200" t="s">
        <v>2582</v>
      </c>
      <c r="B218" s="246" t="s">
        <v>3028</v>
      </c>
      <c r="C218" s="246" t="s">
        <v>173</v>
      </c>
      <c r="D218" s="218">
        <v>30</v>
      </c>
      <c r="E218" s="246" t="e">
        <f>VLOOKUP(A218,'Study Characteristics'!$A$5:$G$370,6,0)</f>
        <v>#N/A</v>
      </c>
      <c r="F218" s="201" t="s">
        <v>2269</v>
      </c>
      <c r="G218" s="270" t="s">
        <v>455</v>
      </c>
      <c r="H218" s="218">
        <v>1</v>
      </c>
      <c r="I218" s="270" t="s">
        <v>455</v>
      </c>
      <c r="M218" s="270" t="s">
        <v>455</v>
      </c>
      <c r="Q218" s="218">
        <v>31</v>
      </c>
      <c r="R218" s="218">
        <v>30</v>
      </c>
      <c r="S218"/>
      <c r="T218" s="222" t="e">
        <f t="shared" si="50"/>
        <v>#VALUE!</v>
      </c>
      <c r="U218" s="273">
        <f t="shared" si="51"/>
        <v>3.2258064516129031E-2</v>
      </c>
      <c r="V218" s="273">
        <f t="shared" si="52"/>
        <v>0</v>
      </c>
      <c r="W218" s="273">
        <f t="shared" si="53"/>
        <v>0</v>
      </c>
      <c r="X218" s="273">
        <f t="shared" si="54"/>
        <v>0</v>
      </c>
      <c r="Y218" s="273">
        <f t="shared" si="55"/>
        <v>0</v>
      </c>
      <c r="Z218"/>
      <c r="AA218" s="207"/>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row>
    <row r="219" spans="1:306" s="211" customFormat="1">
      <c r="A219" s="265" t="s">
        <v>1963</v>
      </c>
      <c r="B219" s="246" t="s">
        <v>3028</v>
      </c>
      <c r="C219" s="246" t="s">
        <v>173</v>
      </c>
      <c r="D219" s="266">
        <v>8</v>
      </c>
      <c r="E219" s="246" t="str">
        <f>VLOOKUP(A219,'Study Characteristics'!$A$5:$G$370,6,0)</f>
        <v>RW</v>
      </c>
      <c r="F219" s="52" t="s">
        <v>2269</v>
      </c>
      <c r="G219" s="270" t="s">
        <v>455</v>
      </c>
      <c r="H219" s="268">
        <v>15</v>
      </c>
      <c r="I219" s="270" t="s">
        <v>455</v>
      </c>
      <c r="J219" s="218"/>
      <c r="K219" s="218"/>
      <c r="L219" s="218"/>
      <c r="M219" s="270" t="s">
        <v>455</v>
      </c>
      <c r="N219" s="218"/>
      <c r="O219" s="218"/>
      <c r="P219" s="218"/>
      <c r="Q219" s="268">
        <v>105</v>
      </c>
      <c r="R219" s="268">
        <v>90</v>
      </c>
      <c r="S219"/>
      <c r="T219" s="222" t="e">
        <f t="shared" si="50"/>
        <v>#VALUE!</v>
      </c>
      <c r="U219" s="273">
        <f t="shared" si="51"/>
        <v>0.14285714285714285</v>
      </c>
      <c r="V219" s="273">
        <f t="shared" si="52"/>
        <v>0</v>
      </c>
      <c r="W219" s="273">
        <f t="shared" si="53"/>
        <v>0</v>
      </c>
      <c r="X219" s="273">
        <f t="shared" si="54"/>
        <v>0</v>
      </c>
      <c r="Y219" s="273">
        <f t="shared" si="55"/>
        <v>0</v>
      </c>
      <c r="Z219"/>
      <c r="AA219" s="207"/>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row>
    <row r="220" spans="1:306">
      <c r="A220" s="194" t="s">
        <v>1215</v>
      </c>
      <c r="B220" s="260" t="s">
        <v>3028</v>
      </c>
      <c r="C220" s="260" t="s">
        <v>173</v>
      </c>
      <c r="D220" s="218">
        <v>15</v>
      </c>
      <c r="E220" s="246" t="str">
        <f>VLOOKUP(A220,'Study Characteristics'!$A$5:$G$370,6,0)</f>
        <v>LS</v>
      </c>
      <c r="F220" s="52" t="s">
        <v>2269</v>
      </c>
      <c r="G220" s="90" t="s">
        <v>455</v>
      </c>
      <c r="H220" s="93">
        <v>0</v>
      </c>
      <c r="I220" s="270" t="s">
        <v>455</v>
      </c>
      <c r="J220" s="218"/>
      <c r="K220" s="218"/>
      <c r="L220" s="218"/>
      <c r="M220" s="270" t="s">
        <v>455</v>
      </c>
      <c r="N220" s="218"/>
      <c r="O220" s="218"/>
      <c r="P220" s="218"/>
      <c r="Q220" s="218">
        <v>12</v>
      </c>
      <c r="R220" s="218">
        <v>12</v>
      </c>
      <c r="T220" s="222" t="e">
        <f t="shared" si="50"/>
        <v>#VALUE!</v>
      </c>
      <c r="U220" s="273">
        <f t="shared" si="51"/>
        <v>0</v>
      </c>
      <c r="V220" s="273">
        <f t="shared" si="52"/>
        <v>0</v>
      </c>
      <c r="W220" s="273">
        <f t="shared" si="53"/>
        <v>0</v>
      </c>
      <c r="X220" s="273">
        <f t="shared" si="54"/>
        <v>0</v>
      </c>
      <c r="Y220" s="273">
        <f t="shared" si="55"/>
        <v>0</v>
      </c>
      <c r="JR220" s="207"/>
      <c r="JS220" s="207"/>
      <c r="JT220" s="207"/>
      <c r="JU220" s="207"/>
      <c r="JV220" s="207"/>
      <c r="JW220" s="207"/>
      <c r="JX220" s="207"/>
      <c r="JY220" s="207"/>
      <c r="JZ220" s="207"/>
      <c r="KA220" s="207"/>
      <c r="KB220" s="207"/>
      <c r="KC220" s="207"/>
      <c r="KD220" s="207"/>
      <c r="KE220" s="207"/>
      <c r="KF220" s="207"/>
      <c r="KG220" s="207"/>
      <c r="KH220" s="207"/>
      <c r="KI220" s="207"/>
      <c r="KJ220" s="207"/>
      <c r="KK220" s="207"/>
      <c r="KL220" s="207"/>
      <c r="KM220" s="207"/>
      <c r="KN220" s="207"/>
      <c r="KO220" s="207"/>
      <c r="KP220" s="207"/>
      <c r="KQ220" s="207"/>
      <c r="KR220" s="207"/>
      <c r="KS220" s="207"/>
      <c r="KT220" s="207"/>
    </row>
    <row r="221" spans="1:306">
      <c r="A221" s="121" t="s">
        <v>2083</v>
      </c>
      <c r="B221" s="246" t="s">
        <v>3028</v>
      </c>
      <c r="C221" s="246" t="s">
        <v>173</v>
      </c>
      <c r="D221" s="265">
        <v>8</v>
      </c>
      <c r="E221" s="246" t="str">
        <f>VLOOKUP(A221,'Study Characteristics'!$A$5:$G$370,6,0)</f>
        <v>CC</v>
      </c>
      <c r="F221" s="95" t="s">
        <v>2269</v>
      </c>
      <c r="G221" s="270" t="s">
        <v>455</v>
      </c>
      <c r="H221" s="270">
        <v>2</v>
      </c>
      <c r="I221" s="270" t="s">
        <v>455</v>
      </c>
      <c r="J221" s="266"/>
      <c r="K221" s="266"/>
      <c r="L221" s="270"/>
      <c r="M221" s="270" t="s">
        <v>455</v>
      </c>
      <c r="N221" s="266"/>
      <c r="O221" s="266"/>
      <c r="P221" s="266"/>
      <c r="Q221" s="270">
        <v>19</v>
      </c>
      <c r="R221" s="270">
        <v>17</v>
      </c>
      <c r="T221" s="222" t="e">
        <f t="shared" si="50"/>
        <v>#VALUE!</v>
      </c>
      <c r="U221" s="273">
        <f t="shared" si="51"/>
        <v>0.10526315789473684</v>
      </c>
      <c r="V221" s="273">
        <f t="shared" si="52"/>
        <v>0</v>
      </c>
      <c r="W221" s="273">
        <f t="shared" si="53"/>
        <v>0</v>
      </c>
      <c r="X221" s="273">
        <f t="shared" si="54"/>
        <v>0</v>
      </c>
      <c r="Y221" s="273">
        <f t="shared" si="55"/>
        <v>0</v>
      </c>
      <c r="JR221" s="207"/>
      <c r="JS221" s="207"/>
      <c r="JT221" s="207"/>
      <c r="JU221" s="207"/>
      <c r="JV221" s="207"/>
      <c r="JW221" s="207"/>
      <c r="JX221" s="207"/>
      <c r="JY221" s="207"/>
      <c r="JZ221" s="207"/>
      <c r="KA221" s="207"/>
      <c r="KB221" s="207"/>
      <c r="KC221" s="207"/>
      <c r="KD221" s="207"/>
      <c r="KE221" s="207"/>
      <c r="KF221" s="207"/>
      <c r="KG221" s="207"/>
      <c r="KH221" s="207"/>
      <c r="KI221" s="207"/>
      <c r="KJ221" s="207"/>
      <c r="KK221" s="207"/>
      <c r="KL221" s="207"/>
      <c r="KM221" s="207"/>
      <c r="KN221" s="207"/>
      <c r="KO221" s="207"/>
      <c r="KP221" s="207"/>
      <c r="KQ221" s="207"/>
      <c r="KR221" s="207"/>
      <c r="KS221" s="207"/>
      <c r="KT221" s="207"/>
    </row>
    <row r="222" spans="1:306" s="211" customFormat="1">
      <c r="A222" s="142" t="s">
        <v>2145</v>
      </c>
      <c r="B222" s="246" t="s">
        <v>3028</v>
      </c>
      <c r="C222" s="246" t="s">
        <v>173</v>
      </c>
      <c r="D222" s="218">
        <v>11</v>
      </c>
      <c r="E222" s="246" t="str">
        <f>VLOOKUP(A222,'Study Characteristics'!$A$5:$G$370,6,0)</f>
        <v>RW</v>
      </c>
      <c r="F222" s="95" t="s">
        <v>2269</v>
      </c>
      <c r="G222" s="90" t="s">
        <v>455</v>
      </c>
      <c r="H222" s="90" t="s">
        <v>455</v>
      </c>
      <c r="I222" s="270" t="s">
        <v>455</v>
      </c>
      <c r="J222" s="266"/>
      <c r="M222" s="270" t="s">
        <v>455</v>
      </c>
      <c r="N222" s="266"/>
      <c r="Q222" s="90">
        <v>28</v>
      </c>
      <c r="R222" s="93">
        <v>22</v>
      </c>
      <c r="S222"/>
      <c r="T222" s="222" t="e">
        <f t="shared" si="50"/>
        <v>#VALUE!</v>
      </c>
      <c r="U222" s="273" t="e">
        <f t="shared" si="51"/>
        <v>#VALUE!</v>
      </c>
      <c r="V222" s="273">
        <f t="shared" si="52"/>
        <v>0</v>
      </c>
      <c r="W222" s="273">
        <f t="shared" si="53"/>
        <v>0</v>
      </c>
      <c r="X222" s="273">
        <f t="shared" si="54"/>
        <v>0</v>
      </c>
      <c r="Y222" s="273">
        <f t="shared" si="55"/>
        <v>0</v>
      </c>
      <c r="Z222"/>
      <c r="AA222" s="207"/>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row>
    <row r="223" spans="1:306" customFormat="1">
      <c r="AA223" s="207"/>
    </row>
    <row r="224" spans="1:306" customFormat="1">
      <c r="AA224" s="207"/>
    </row>
    <row r="225" spans="1:306" customFormat="1">
      <c r="AA225" s="207"/>
    </row>
    <row r="226" spans="1:306" customFormat="1">
      <c r="AA226" s="207"/>
    </row>
    <row r="227" spans="1:306" customFormat="1">
      <c r="AA227" s="207"/>
    </row>
    <row r="228" spans="1:306">
      <c r="A228" s="226" t="s">
        <v>3423</v>
      </c>
      <c r="B228" s="246" t="s">
        <v>173</v>
      </c>
      <c r="C228" s="246" t="s">
        <v>3028</v>
      </c>
      <c r="D228" s="270" t="s">
        <v>3424</v>
      </c>
      <c r="E228" s="246" t="str">
        <f>VLOOKUP(A228,'Study Characteristics'!$A$5:$G$370,6,0)</f>
        <v>RW</v>
      </c>
      <c r="F228" s="270" t="s">
        <v>3425</v>
      </c>
      <c r="G228" s="270" t="s">
        <v>455</v>
      </c>
      <c r="H228" s="267">
        <v>60</v>
      </c>
      <c r="I228" s="270" t="s">
        <v>455</v>
      </c>
      <c r="J228" s="267"/>
      <c r="K228" s="36"/>
      <c r="L228" s="270"/>
      <c r="M228" s="270" t="s">
        <v>455</v>
      </c>
      <c r="N228" s="267"/>
      <c r="O228" s="267"/>
      <c r="P228" s="267"/>
      <c r="Q228" s="267">
        <v>129</v>
      </c>
      <c r="R228" s="267">
        <v>69</v>
      </c>
      <c r="T228" s="222" t="e">
        <f t="shared" ref="T228:T252" si="56">G228/Q228</f>
        <v>#VALUE!</v>
      </c>
      <c r="U228" s="273">
        <f t="shared" ref="U228:U252" si="57">H228/Q228</f>
        <v>0.46511627906976744</v>
      </c>
      <c r="V228" s="273">
        <f t="shared" ref="V228:V252" si="58">K228/R228</f>
        <v>0</v>
      </c>
      <c r="W228" s="273">
        <f t="shared" ref="W228:W252" si="59">O228/R228</f>
        <v>0</v>
      </c>
      <c r="X228" s="273">
        <f t="shared" ref="X228:X252" si="60">K228/Q228</f>
        <v>0</v>
      </c>
      <c r="Y228" s="273">
        <f t="shared" ref="Y228:Y252" si="61">O228/Q228</f>
        <v>0</v>
      </c>
      <c r="IO228" s="207"/>
      <c r="IP228" s="207"/>
      <c r="IQ228" s="207"/>
      <c r="IR228" s="207"/>
      <c r="IS228" s="207"/>
      <c r="IT228" s="207"/>
      <c r="IU228" s="207"/>
      <c r="IV228" s="207"/>
      <c r="IW228" s="207"/>
      <c r="IX228" s="207"/>
      <c r="IY228" s="207"/>
      <c r="IZ228" s="207"/>
      <c r="JA228" s="207"/>
      <c r="JB228" s="207"/>
      <c r="JC228" s="207"/>
      <c r="JD228" s="207"/>
      <c r="JE228" s="207"/>
      <c r="JF228" s="207"/>
      <c r="JG228" s="207"/>
      <c r="JH228" s="207"/>
      <c r="JI228" s="207"/>
      <c r="JJ228" s="207"/>
      <c r="JK228" s="207"/>
      <c r="JL228" s="207"/>
      <c r="JM228" s="207"/>
      <c r="JN228" s="207"/>
      <c r="JO228" s="207"/>
      <c r="JP228" s="207"/>
      <c r="JQ228" s="207"/>
      <c r="JR228" s="207"/>
      <c r="JS228" s="207"/>
      <c r="JT228" s="207"/>
      <c r="JU228" s="207"/>
      <c r="JV228" s="207"/>
      <c r="JW228" s="207"/>
      <c r="JX228" s="207"/>
      <c r="JY228" s="207"/>
      <c r="JZ228" s="207"/>
      <c r="KA228" s="207"/>
      <c r="KB228" s="207"/>
      <c r="KC228" s="207"/>
      <c r="KD228" s="207"/>
      <c r="KE228" s="207"/>
      <c r="KF228" s="207"/>
      <c r="KG228" s="207"/>
      <c r="KH228" s="207"/>
      <c r="KI228" s="207"/>
      <c r="KJ228" s="207"/>
      <c r="KK228" s="207"/>
      <c r="KL228" s="207"/>
      <c r="KM228" s="207"/>
      <c r="KN228" s="207"/>
      <c r="KO228" s="207"/>
      <c r="KP228" s="207"/>
      <c r="KQ228" s="207"/>
      <c r="KR228" s="207"/>
      <c r="KS228" s="207"/>
      <c r="KT228" s="207"/>
    </row>
    <row r="229" spans="1:306">
      <c r="A229" s="226" t="s">
        <v>3464</v>
      </c>
      <c r="B229" s="246" t="s">
        <v>173</v>
      </c>
      <c r="C229" s="246" t="s">
        <v>3028</v>
      </c>
      <c r="D229" s="270">
        <v>16</v>
      </c>
      <c r="E229" s="246" t="str">
        <f>VLOOKUP(A229,'Study Characteristics'!$A$5:$G$370,6,0)</f>
        <v>RW</v>
      </c>
      <c r="F229" s="270" t="s">
        <v>3425</v>
      </c>
      <c r="G229" s="270" t="s">
        <v>455</v>
      </c>
      <c r="H229" s="270">
        <v>5</v>
      </c>
      <c r="I229" s="267" t="s">
        <v>602</v>
      </c>
      <c r="J229" s="267">
        <v>17</v>
      </c>
      <c r="K229" s="267">
        <v>5</v>
      </c>
      <c r="L229" s="270">
        <v>6</v>
      </c>
      <c r="M229" s="270" t="s">
        <v>455</v>
      </c>
      <c r="N229" s="267"/>
      <c r="O229" s="267"/>
      <c r="P229" s="267"/>
      <c r="Q229" s="267">
        <v>26</v>
      </c>
      <c r="R229" s="267">
        <v>21</v>
      </c>
      <c r="T229" s="222" t="e">
        <f t="shared" si="56"/>
        <v>#VALUE!</v>
      </c>
      <c r="U229" s="273">
        <f t="shared" si="57"/>
        <v>0.19230769230769232</v>
      </c>
      <c r="V229" s="273">
        <f t="shared" si="58"/>
        <v>0.23809523809523808</v>
      </c>
      <c r="W229" s="273">
        <f t="shared" si="59"/>
        <v>0</v>
      </c>
      <c r="X229" s="273">
        <f t="shared" si="60"/>
        <v>0.19230769230769232</v>
      </c>
      <c r="Y229" s="273">
        <f t="shared" si="61"/>
        <v>0</v>
      </c>
      <c r="JR229" s="207"/>
      <c r="JS229" s="207"/>
      <c r="JT229" s="207"/>
      <c r="JU229" s="207"/>
      <c r="JV229" s="207"/>
      <c r="JW229" s="207"/>
      <c r="JX229" s="207"/>
      <c r="JY229" s="207"/>
      <c r="JZ229" s="207"/>
      <c r="KA229" s="207"/>
      <c r="KB229" s="207"/>
      <c r="KC229" s="207"/>
      <c r="KD229" s="207"/>
      <c r="KE229" s="207"/>
      <c r="KF229" s="207"/>
      <c r="KG229" s="207"/>
      <c r="KH229" s="207"/>
      <c r="KI229" s="207"/>
      <c r="KJ229" s="207"/>
      <c r="KK229" s="207"/>
      <c r="KL229" s="207"/>
      <c r="KM229" s="207"/>
      <c r="KN229" s="207"/>
      <c r="KO229" s="207"/>
      <c r="KP229" s="207"/>
      <c r="KQ229" s="207"/>
      <c r="KR229" s="207"/>
      <c r="KS229" s="207"/>
      <c r="KT229" s="207"/>
    </row>
    <row r="230" spans="1:306">
      <c r="A230" s="226" t="s">
        <v>3464</v>
      </c>
      <c r="B230" s="246" t="s">
        <v>173</v>
      </c>
      <c r="C230" s="246" t="s">
        <v>3028</v>
      </c>
      <c r="D230" s="270">
        <v>17</v>
      </c>
      <c r="E230" s="246" t="str">
        <f>VLOOKUP(A230,'Study Characteristics'!$A$5:$G$370,6,0)</f>
        <v>RW</v>
      </c>
      <c r="F230" s="270" t="s">
        <v>3425</v>
      </c>
      <c r="G230" s="270" t="s">
        <v>455</v>
      </c>
      <c r="H230" s="267">
        <v>5</v>
      </c>
      <c r="I230" s="267" t="s">
        <v>602</v>
      </c>
      <c r="J230" s="212">
        <v>17</v>
      </c>
      <c r="K230" s="212">
        <v>4</v>
      </c>
      <c r="L230" s="212">
        <v>6</v>
      </c>
      <c r="M230" s="270" t="s">
        <v>455</v>
      </c>
      <c r="N230" s="267"/>
      <c r="O230" s="267"/>
      <c r="P230" s="267"/>
      <c r="Q230" s="267">
        <v>22</v>
      </c>
      <c r="R230" s="267">
        <v>17</v>
      </c>
      <c r="T230" s="222" t="e">
        <f t="shared" si="56"/>
        <v>#VALUE!</v>
      </c>
      <c r="U230" s="273">
        <f t="shared" si="57"/>
        <v>0.22727272727272727</v>
      </c>
      <c r="V230" s="273">
        <f t="shared" si="58"/>
        <v>0.23529411764705882</v>
      </c>
      <c r="W230" s="273">
        <f t="shared" si="59"/>
        <v>0</v>
      </c>
      <c r="X230" s="273">
        <f t="shared" si="60"/>
        <v>0.18181818181818182</v>
      </c>
      <c r="Y230" s="273">
        <f t="shared" si="61"/>
        <v>0</v>
      </c>
      <c r="JR230" s="207"/>
      <c r="JS230" s="207"/>
      <c r="JT230" s="207"/>
      <c r="JU230" s="207"/>
      <c r="JV230" s="207"/>
      <c r="JW230" s="207"/>
      <c r="JX230" s="207"/>
      <c r="JY230" s="207"/>
      <c r="JZ230" s="207"/>
      <c r="KA230" s="207"/>
      <c r="KB230" s="207"/>
      <c r="KC230" s="207"/>
      <c r="KD230" s="207"/>
      <c r="KE230" s="207"/>
      <c r="KF230" s="207"/>
      <c r="KG230" s="207"/>
      <c r="KH230" s="207"/>
      <c r="KI230" s="207"/>
      <c r="KJ230" s="207"/>
      <c r="KK230" s="207"/>
      <c r="KL230" s="207"/>
      <c r="KM230" s="207"/>
      <c r="KN230" s="207"/>
      <c r="KO230" s="207"/>
      <c r="KP230" s="207"/>
      <c r="KQ230" s="207"/>
      <c r="KR230" s="207"/>
      <c r="KS230" s="207"/>
      <c r="KT230" s="207"/>
    </row>
    <row r="231" spans="1:306">
      <c r="A231" s="267" t="s">
        <v>3588</v>
      </c>
      <c r="B231" s="246" t="s">
        <v>173</v>
      </c>
      <c r="C231" s="246" t="s">
        <v>3028</v>
      </c>
      <c r="D231" s="265">
        <v>24</v>
      </c>
      <c r="E231" s="246" t="str">
        <f>VLOOKUP(A231,'Study Characteristics'!$A$5:$G$370,6,0)</f>
        <v>ES</v>
      </c>
      <c r="F231" s="270" t="s">
        <v>3425</v>
      </c>
      <c r="G231" s="270" t="s">
        <v>455</v>
      </c>
      <c r="H231" s="270">
        <v>24</v>
      </c>
      <c r="I231" s="269" t="s">
        <v>602</v>
      </c>
      <c r="J231" s="269">
        <v>17</v>
      </c>
      <c r="K231" s="266">
        <v>7</v>
      </c>
      <c r="L231" s="266">
        <v>7</v>
      </c>
      <c r="M231" s="270" t="s">
        <v>455</v>
      </c>
      <c r="N231" s="266"/>
      <c r="O231" s="266"/>
      <c r="P231" s="266"/>
      <c r="Q231" s="270">
        <v>57</v>
      </c>
      <c r="R231" s="270">
        <v>33</v>
      </c>
      <c r="T231" s="222" t="e">
        <f t="shared" si="56"/>
        <v>#VALUE!</v>
      </c>
      <c r="U231" s="273">
        <f t="shared" si="57"/>
        <v>0.42105263157894735</v>
      </c>
      <c r="V231" s="273">
        <f t="shared" si="58"/>
        <v>0.21212121212121213</v>
      </c>
      <c r="W231" s="273">
        <f t="shared" si="59"/>
        <v>0</v>
      </c>
      <c r="X231" s="273">
        <f t="shared" si="60"/>
        <v>0.12280701754385964</v>
      </c>
      <c r="Y231" s="273">
        <f t="shared" si="61"/>
        <v>0</v>
      </c>
      <c r="JR231" s="207"/>
      <c r="JS231" s="207"/>
      <c r="JT231" s="207"/>
      <c r="JU231" s="207"/>
      <c r="JV231" s="207"/>
      <c r="JW231" s="207"/>
      <c r="JX231" s="207"/>
      <c r="JY231" s="207"/>
      <c r="JZ231" s="207"/>
      <c r="KA231" s="207"/>
      <c r="KB231" s="207"/>
      <c r="KC231" s="207"/>
      <c r="KD231" s="207"/>
      <c r="KE231" s="207"/>
      <c r="KF231" s="207"/>
      <c r="KG231" s="207"/>
      <c r="KH231" s="207"/>
      <c r="KI231" s="207"/>
      <c r="KJ231" s="207"/>
      <c r="KK231" s="207"/>
      <c r="KL231" s="207"/>
      <c r="KM231" s="207"/>
      <c r="KN231" s="207"/>
      <c r="KO231" s="207"/>
      <c r="KP231" s="207"/>
      <c r="KQ231" s="207"/>
      <c r="KR231" s="207"/>
      <c r="KS231" s="207"/>
      <c r="KT231" s="207"/>
    </row>
    <row r="232" spans="1:306">
      <c r="A232" s="226" t="s">
        <v>3445</v>
      </c>
      <c r="B232" s="246" t="s">
        <v>3028</v>
      </c>
      <c r="C232" s="246" t="s">
        <v>173</v>
      </c>
      <c r="D232" s="267">
        <v>8</v>
      </c>
      <c r="E232" s="246" t="str">
        <f>VLOOKUP(A232,'Study Characteristics'!$A$5:$G$370,6,0)</f>
        <v>RW</v>
      </c>
      <c r="F232" s="270" t="s">
        <v>3425</v>
      </c>
      <c r="G232" s="270" t="s">
        <v>455</v>
      </c>
      <c r="H232" s="270">
        <v>8</v>
      </c>
      <c r="I232" s="270" t="s">
        <v>455</v>
      </c>
      <c r="J232" s="267"/>
      <c r="K232" s="267"/>
      <c r="L232" s="270"/>
      <c r="M232" s="270" t="s">
        <v>455</v>
      </c>
      <c r="N232" s="267"/>
      <c r="O232" s="267"/>
      <c r="P232" s="267"/>
      <c r="Q232" s="267">
        <v>51</v>
      </c>
      <c r="R232" s="267">
        <v>43</v>
      </c>
      <c r="T232" s="222" t="e">
        <f t="shared" si="56"/>
        <v>#VALUE!</v>
      </c>
      <c r="U232" s="273">
        <f t="shared" si="57"/>
        <v>0.15686274509803921</v>
      </c>
      <c r="V232" s="273">
        <f t="shared" si="58"/>
        <v>0</v>
      </c>
      <c r="W232" s="273">
        <f t="shared" si="59"/>
        <v>0</v>
      </c>
      <c r="X232" s="273">
        <f t="shared" si="60"/>
        <v>0</v>
      </c>
      <c r="Y232" s="273">
        <f t="shared" si="61"/>
        <v>0</v>
      </c>
      <c r="JR232" s="207"/>
      <c r="JS232" s="207"/>
      <c r="JT232" s="207"/>
      <c r="JU232" s="207"/>
      <c r="JV232" s="207"/>
      <c r="JW232" s="207"/>
      <c r="JX232" s="207"/>
      <c r="JY232" s="207"/>
      <c r="JZ232" s="207"/>
      <c r="KA232" s="207"/>
      <c r="KB232" s="207"/>
      <c r="KC232" s="207"/>
      <c r="KD232" s="207"/>
      <c r="KE232" s="207"/>
      <c r="KF232" s="207"/>
      <c r="KG232" s="207"/>
      <c r="KH232" s="207"/>
      <c r="KI232" s="207"/>
      <c r="KJ232" s="207"/>
      <c r="KK232" s="207"/>
      <c r="KL232" s="207"/>
      <c r="KM232" s="207"/>
      <c r="KN232" s="207"/>
      <c r="KO232" s="207"/>
      <c r="KP232" s="207"/>
      <c r="KQ232" s="207"/>
      <c r="KR232" s="207"/>
      <c r="KS232" s="207"/>
      <c r="KT232" s="207"/>
    </row>
    <row r="233" spans="1:306" ht="15.75">
      <c r="A233" s="216" t="s">
        <v>842</v>
      </c>
      <c r="B233" s="246" t="s">
        <v>173</v>
      </c>
      <c r="C233" s="246" t="s">
        <v>3028</v>
      </c>
      <c r="D233" s="265">
        <v>10</v>
      </c>
      <c r="E233" s="246" t="str">
        <f>VLOOKUP(A233,'Study Characteristics'!$A$5:$G$370,6,0)</f>
        <v>BR</v>
      </c>
      <c r="F233" s="268" t="s">
        <v>2392</v>
      </c>
      <c r="G233" s="265" t="s">
        <v>455</v>
      </c>
      <c r="H233" s="265">
        <v>8</v>
      </c>
      <c r="I233" s="270" t="s">
        <v>455</v>
      </c>
      <c r="J233" s="217"/>
      <c r="K233" s="217"/>
      <c r="L233" s="217"/>
      <c r="M233" s="270" t="s">
        <v>455</v>
      </c>
      <c r="N233" s="217"/>
      <c r="O233" s="217"/>
      <c r="P233" s="217"/>
      <c r="Q233" s="265">
        <v>18</v>
      </c>
      <c r="R233" s="265">
        <v>10</v>
      </c>
      <c r="T233" s="222" t="e">
        <f t="shared" si="56"/>
        <v>#VALUE!</v>
      </c>
      <c r="U233" s="273">
        <f t="shared" si="57"/>
        <v>0.44444444444444442</v>
      </c>
      <c r="V233" s="273">
        <f t="shared" si="58"/>
        <v>0</v>
      </c>
      <c r="W233" s="273">
        <f t="shared" si="59"/>
        <v>0</v>
      </c>
      <c r="X233" s="273">
        <f t="shared" si="60"/>
        <v>0</v>
      </c>
      <c r="Y233" s="273">
        <f t="shared" si="61"/>
        <v>0</v>
      </c>
      <c r="JR233" s="207"/>
      <c r="JS233" s="207"/>
      <c r="JT233" s="207"/>
      <c r="JU233" s="207"/>
      <c r="JV233" s="207"/>
      <c r="JW233" s="207"/>
      <c r="JX233" s="207"/>
      <c r="JY233" s="207"/>
      <c r="JZ233" s="207"/>
      <c r="KA233" s="207"/>
      <c r="KB233" s="207"/>
      <c r="KC233" s="207"/>
      <c r="KD233" s="207"/>
      <c r="KE233" s="207"/>
      <c r="KF233" s="207"/>
      <c r="KG233" s="207"/>
      <c r="KH233" s="207"/>
      <c r="KI233" s="207"/>
      <c r="KJ233" s="207"/>
      <c r="KK233" s="207"/>
      <c r="KL233" s="207"/>
      <c r="KM233" s="207"/>
      <c r="KN233" s="207"/>
      <c r="KO233" s="207"/>
      <c r="KP233" s="207"/>
      <c r="KQ233" s="207"/>
      <c r="KR233" s="207"/>
      <c r="KS233" s="207"/>
      <c r="KT233" s="207"/>
    </row>
    <row r="234" spans="1:306" ht="15.75">
      <c r="A234" s="216" t="s">
        <v>844</v>
      </c>
      <c r="B234" s="246" t="s">
        <v>173</v>
      </c>
      <c r="C234" s="246" t="s">
        <v>3028</v>
      </c>
      <c r="D234" s="265">
        <v>12</v>
      </c>
      <c r="E234" s="246" t="str">
        <f>VLOOKUP(A234,'Study Characteristics'!$A$5:$G$370,6,0)</f>
        <v>BR</v>
      </c>
      <c r="F234" s="270" t="s">
        <v>2392</v>
      </c>
      <c r="G234" s="270" t="s">
        <v>455</v>
      </c>
      <c r="H234" s="265">
        <v>4</v>
      </c>
      <c r="I234" s="270" t="s">
        <v>602</v>
      </c>
      <c r="J234" s="265">
        <v>17</v>
      </c>
      <c r="K234" s="265">
        <v>2</v>
      </c>
      <c r="L234" s="270">
        <v>7</v>
      </c>
      <c r="M234" s="265" t="s">
        <v>602</v>
      </c>
      <c r="N234" s="265">
        <v>17</v>
      </c>
      <c r="O234" s="265">
        <v>3</v>
      </c>
      <c r="P234" s="265">
        <v>50</v>
      </c>
      <c r="Q234" s="265">
        <v>13</v>
      </c>
      <c r="R234" s="265">
        <v>9</v>
      </c>
      <c r="T234" s="222" t="e">
        <f t="shared" si="56"/>
        <v>#VALUE!</v>
      </c>
      <c r="U234" s="273">
        <f t="shared" si="57"/>
        <v>0.30769230769230771</v>
      </c>
      <c r="V234" s="273">
        <f t="shared" si="58"/>
        <v>0.22222222222222221</v>
      </c>
      <c r="W234" s="286">
        <f t="shared" si="59"/>
        <v>0.33333333333333331</v>
      </c>
      <c r="X234" s="273">
        <f t="shared" si="60"/>
        <v>0.15384615384615385</v>
      </c>
      <c r="Y234" s="273">
        <f t="shared" si="61"/>
        <v>0.23076923076923078</v>
      </c>
      <c r="IO234" s="207"/>
      <c r="IP234" s="207"/>
      <c r="IQ234" s="207"/>
      <c r="IR234" s="207"/>
      <c r="IS234" s="207"/>
      <c r="IT234" s="207"/>
      <c r="IU234" s="207"/>
      <c r="IV234" s="207"/>
      <c r="IW234" s="207"/>
      <c r="IX234" s="207"/>
      <c r="IY234" s="207"/>
      <c r="IZ234" s="207"/>
      <c r="JA234" s="207"/>
      <c r="JB234" s="207"/>
      <c r="JC234" s="207"/>
      <c r="JD234" s="207"/>
      <c r="JE234" s="207"/>
      <c r="JF234" s="207"/>
      <c r="JG234" s="207"/>
      <c r="JH234" s="207"/>
      <c r="JI234" s="207"/>
      <c r="JJ234" s="207"/>
      <c r="JK234" s="207"/>
      <c r="JL234" s="207"/>
      <c r="JM234" s="207"/>
      <c r="JN234" s="207"/>
      <c r="JO234" s="207"/>
      <c r="JP234" s="207"/>
      <c r="JQ234" s="207"/>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row>
    <row r="235" spans="1:306" s="267" customFormat="1">
      <c r="A235" s="98" t="s">
        <v>1068</v>
      </c>
      <c r="B235" s="246" t="s">
        <v>173</v>
      </c>
      <c r="C235" s="246" t="s">
        <v>3028</v>
      </c>
      <c r="D235" s="266">
        <v>4</v>
      </c>
      <c r="E235" s="246" t="str">
        <f>VLOOKUP(A235,'Study Characteristics'!$A$5:$G$370,6,0)</f>
        <v>RW</v>
      </c>
      <c r="F235" s="270" t="s">
        <v>2392</v>
      </c>
      <c r="G235" s="270" t="s">
        <v>455</v>
      </c>
      <c r="H235" s="270" t="s">
        <v>455</v>
      </c>
      <c r="I235" s="270" t="s">
        <v>455</v>
      </c>
      <c r="J235" s="266"/>
      <c r="K235" s="266"/>
      <c r="L235" s="266"/>
      <c r="M235" s="270" t="s">
        <v>455</v>
      </c>
      <c r="N235" s="266"/>
      <c r="O235" s="266"/>
      <c r="P235" s="266"/>
      <c r="Q235" s="268">
        <v>88</v>
      </c>
      <c r="R235" s="270" t="s">
        <v>455</v>
      </c>
      <c r="S235"/>
      <c r="T235" s="222" t="e">
        <f t="shared" si="56"/>
        <v>#VALUE!</v>
      </c>
      <c r="U235" s="273" t="e">
        <f t="shared" si="57"/>
        <v>#VALUE!</v>
      </c>
      <c r="V235" s="273" t="e">
        <f t="shared" si="58"/>
        <v>#VALUE!</v>
      </c>
      <c r="W235" s="273" t="e">
        <f t="shared" si="59"/>
        <v>#VALUE!</v>
      </c>
      <c r="X235" s="273">
        <f t="shared" si="60"/>
        <v>0</v>
      </c>
      <c r="Y235" s="273">
        <f t="shared" si="61"/>
        <v>0</v>
      </c>
      <c r="Z235"/>
      <c r="AA235" s="207"/>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row>
    <row r="236" spans="1:306">
      <c r="A236" s="120" t="s">
        <v>1752</v>
      </c>
      <c r="B236" s="260" t="s">
        <v>173</v>
      </c>
      <c r="C236" s="260" t="s">
        <v>3028</v>
      </c>
      <c r="D236" s="265">
        <v>12</v>
      </c>
      <c r="E236" s="246" t="str">
        <f>VLOOKUP(A236,'Study Characteristics'!$A$5:$G$370,6,0)</f>
        <v>CC</v>
      </c>
      <c r="F236" s="270" t="s">
        <v>2392</v>
      </c>
      <c r="G236" s="270" t="s">
        <v>455</v>
      </c>
      <c r="H236" s="270">
        <v>6</v>
      </c>
      <c r="I236" s="270" t="s">
        <v>275</v>
      </c>
      <c r="J236" s="270">
        <v>20</v>
      </c>
      <c r="K236" s="265">
        <v>19</v>
      </c>
      <c r="L236" s="270">
        <v>16</v>
      </c>
      <c r="M236" s="270" t="s">
        <v>455</v>
      </c>
      <c r="N236" s="266"/>
      <c r="O236" s="266"/>
      <c r="P236" s="266"/>
      <c r="Q236" s="270">
        <v>77</v>
      </c>
      <c r="R236" s="270">
        <v>71</v>
      </c>
      <c r="T236" s="222" t="e">
        <f t="shared" si="56"/>
        <v>#VALUE!</v>
      </c>
      <c r="U236" s="273">
        <f t="shared" si="57"/>
        <v>7.792207792207792E-2</v>
      </c>
      <c r="V236" s="273">
        <f t="shared" si="58"/>
        <v>0.26760563380281688</v>
      </c>
      <c r="W236" s="273">
        <f t="shared" si="59"/>
        <v>0</v>
      </c>
      <c r="X236" s="273">
        <f t="shared" si="60"/>
        <v>0.24675324675324675</v>
      </c>
      <c r="Y236" s="273">
        <f t="shared" si="61"/>
        <v>0</v>
      </c>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row>
    <row r="237" spans="1:306" ht="15.75">
      <c r="A237" s="216" t="s">
        <v>847</v>
      </c>
      <c r="B237" s="246" t="s">
        <v>173</v>
      </c>
      <c r="C237" s="246" t="s">
        <v>3028</v>
      </c>
      <c r="D237" s="265">
        <v>8</v>
      </c>
      <c r="E237" s="246" t="str">
        <f>VLOOKUP(A237,'Study Characteristics'!$A$5:$G$370,6,0)</f>
        <v>BR</v>
      </c>
      <c r="F237" s="268" t="s">
        <v>2392</v>
      </c>
      <c r="G237" s="270" t="s">
        <v>455</v>
      </c>
      <c r="H237" s="270">
        <v>0</v>
      </c>
      <c r="I237" s="270" t="s">
        <v>455</v>
      </c>
      <c r="J237" s="265"/>
      <c r="K237" s="265"/>
      <c r="L237" s="265"/>
      <c r="M237" s="270" t="s">
        <v>455</v>
      </c>
      <c r="N237" s="265"/>
      <c r="O237" s="265"/>
      <c r="P237" s="265"/>
      <c r="Q237" s="270">
        <v>10</v>
      </c>
      <c r="R237" s="270">
        <v>10</v>
      </c>
      <c r="T237" s="222" t="e">
        <f t="shared" si="56"/>
        <v>#VALUE!</v>
      </c>
      <c r="U237" s="273">
        <f t="shared" si="57"/>
        <v>0</v>
      </c>
      <c r="V237" s="273">
        <f t="shared" si="58"/>
        <v>0</v>
      </c>
      <c r="W237" s="273">
        <f t="shared" si="59"/>
        <v>0</v>
      </c>
      <c r="X237" s="273">
        <f t="shared" si="60"/>
        <v>0</v>
      </c>
      <c r="Y237" s="273">
        <f t="shared" si="61"/>
        <v>0</v>
      </c>
      <c r="JR237" s="207"/>
      <c r="JS237" s="207"/>
      <c r="JT237" s="207"/>
      <c r="JU237" s="207"/>
      <c r="JV237" s="207"/>
      <c r="JW237" s="207"/>
      <c r="JX237" s="207"/>
      <c r="JY237" s="207"/>
      <c r="JZ237" s="207"/>
      <c r="KA237" s="207"/>
      <c r="KB237" s="207"/>
      <c r="KC237" s="207"/>
      <c r="KD237" s="207"/>
      <c r="KE237" s="207"/>
      <c r="KF237" s="207"/>
      <c r="KG237" s="207"/>
      <c r="KH237" s="207"/>
      <c r="KI237" s="207"/>
      <c r="KJ237" s="207"/>
      <c r="KK237" s="207"/>
      <c r="KL237" s="207"/>
      <c r="KM237" s="207"/>
      <c r="KN237" s="207"/>
      <c r="KO237" s="207"/>
      <c r="KP237" s="207"/>
      <c r="KQ237" s="207"/>
      <c r="KR237" s="207"/>
      <c r="KS237" s="207"/>
      <c r="KT237" s="207"/>
    </row>
    <row r="238" spans="1:306">
      <c r="A238" s="267" t="s">
        <v>3581</v>
      </c>
      <c r="B238" s="260" t="s">
        <v>173</v>
      </c>
      <c r="C238" s="260" t="s">
        <v>3028</v>
      </c>
      <c r="D238" s="267">
        <v>3</v>
      </c>
      <c r="E238" s="246" t="str">
        <f>VLOOKUP(A238,'Study Characteristics'!$A$5:$G$370,6,0)</f>
        <v>ES</v>
      </c>
      <c r="F238" s="270" t="s">
        <v>2392</v>
      </c>
      <c r="G238" s="270">
        <v>0</v>
      </c>
      <c r="H238" s="270">
        <v>5</v>
      </c>
      <c r="I238" s="270" t="s">
        <v>237</v>
      </c>
      <c r="J238" s="90">
        <v>10</v>
      </c>
      <c r="K238" s="210">
        <v>7</v>
      </c>
      <c r="L238" s="210">
        <v>10</v>
      </c>
      <c r="M238" s="270" t="s">
        <v>455</v>
      </c>
      <c r="N238" s="210"/>
      <c r="O238" s="210"/>
      <c r="P238" s="210"/>
      <c r="Q238" s="270">
        <v>26</v>
      </c>
      <c r="R238" s="270">
        <v>21</v>
      </c>
      <c r="T238" s="222">
        <f t="shared" si="56"/>
        <v>0</v>
      </c>
      <c r="U238" s="273">
        <f t="shared" si="57"/>
        <v>0.19230769230769232</v>
      </c>
      <c r="V238" s="273">
        <f t="shared" si="58"/>
        <v>0.33333333333333331</v>
      </c>
      <c r="W238" s="273">
        <f t="shared" si="59"/>
        <v>0</v>
      </c>
      <c r="X238" s="273">
        <f t="shared" si="60"/>
        <v>0.26923076923076922</v>
      </c>
      <c r="Y238" s="273">
        <f t="shared" si="61"/>
        <v>0</v>
      </c>
      <c r="JR238" s="207"/>
      <c r="JS238" s="207"/>
      <c r="JT238" s="207"/>
      <c r="JU238" s="207"/>
      <c r="JV238" s="207"/>
      <c r="JW238" s="207"/>
      <c r="JX238" s="207"/>
      <c r="JY238" s="207"/>
      <c r="JZ238" s="207"/>
      <c r="KA238" s="207"/>
      <c r="KB238" s="207"/>
      <c r="KC238" s="207"/>
      <c r="KD238" s="207"/>
      <c r="KE238" s="207"/>
      <c r="KF238" s="207"/>
      <c r="KG238" s="207"/>
      <c r="KH238" s="207"/>
      <c r="KI238" s="207"/>
      <c r="KJ238" s="207"/>
      <c r="KK238" s="207"/>
      <c r="KL238" s="207"/>
      <c r="KM238" s="207"/>
      <c r="KN238" s="207"/>
      <c r="KO238" s="207"/>
      <c r="KP238" s="207"/>
      <c r="KQ238" s="207"/>
      <c r="KR238" s="207"/>
      <c r="KS238" s="207"/>
      <c r="KT238" s="207"/>
    </row>
    <row r="239" spans="1:306">
      <c r="A239" s="265" t="s">
        <v>2311</v>
      </c>
      <c r="B239" s="246" t="s">
        <v>173</v>
      </c>
      <c r="C239" s="246" t="s">
        <v>3028</v>
      </c>
      <c r="D239" s="266">
        <v>10</v>
      </c>
      <c r="E239" s="246" t="str">
        <f>VLOOKUP(A239,'Study Characteristics'!$A$5:$G$370,6,0)</f>
        <v>RW</v>
      </c>
      <c r="F239" s="270" t="s">
        <v>2392</v>
      </c>
      <c r="G239" s="270" t="s">
        <v>455</v>
      </c>
      <c r="H239" s="268">
        <v>0</v>
      </c>
      <c r="I239" s="268" t="s">
        <v>908</v>
      </c>
      <c r="J239" s="265">
        <v>21</v>
      </c>
      <c r="K239" s="265">
        <v>4</v>
      </c>
      <c r="L239" s="270">
        <v>10</v>
      </c>
      <c r="M239" s="270" t="s">
        <v>455</v>
      </c>
      <c r="N239" s="265"/>
      <c r="O239" s="265"/>
      <c r="P239" s="265"/>
      <c r="Q239" s="268">
        <v>46</v>
      </c>
      <c r="R239" s="268">
        <v>46</v>
      </c>
      <c r="T239" s="222" t="e">
        <f t="shared" si="56"/>
        <v>#VALUE!</v>
      </c>
      <c r="U239" s="273">
        <f t="shared" si="57"/>
        <v>0</v>
      </c>
      <c r="V239" s="273">
        <f t="shared" si="58"/>
        <v>8.6956521739130432E-2</v>
      </c>
      <c r="W239" s="273">
        <f t="shared" si="59"/>
        <v>0</v>
      </c>
      <c r="X239" s="273">
        <f t="shared" si="60"/>
        <v>8.6956521739130432E-2</v>
      </c>
      <c r="Y239" s="273">
        <f t="shared" si="61"/>
        <v>0</v>
      </c>
      <c r="JR239" s="207"/>
      <c r="JS239" s="207"/>
      <c r="JT239" s="207"/>
      <c r="JU239" s="207"/>
      <c r="JV239" s="207"/>
      <c r="JW239" s="207"/>
      <c r="JX239" s="207"/>
      <c r="JY239" s="207"/>
      <c r="JZ239" s="207"/>
      <c r="KA239" s="207"/>
      <c r="KB239" s="207"/>
      <c r="KC239" s="207"/>
      <c r="KD239" s="207"/>
      <c r="KE239" s="207"/>
      <c r="KF239" s="207"/>
      <c r="KG239" s="207"/>
      <c r="KH239" s="207"/>
      <c r="KI239" s="207"/>
      <c r="KJ239" s="207"/>
      <c r="KK239" s="207"/>
      <c r="KL239" s="207"/>
      <c r="KM239" s="207"/>
      <c r="KN239" s="207"/>
      <c r="KO239" s="207"/>
      <c r="KP239" s="207"/>
      <c r="KQ239" s="207"/>
      <c r="KR239" s="207"/>
      <c r="KS239" s="207"/>
      <c r="KT239" s="207"/>
    </row>
    <row r="240" spans="1:306" s="222" customFormat="1">
      <c r="A240" s="98" t="s">
        <v>2312</v>
      </c>
      <c r="B240" s="246" t="s">
        <v>173</v>
      </c>
      <c r="C240" s="246" t="s">
        <v>3028</v>
      </c>
      <c r="D240" s="186">
        <v>10</v>
      </c>
      <c r="E240" s="246" t="str">
        <f>VLOOKUP(A240,'Study Characteristics'!$A$5:$G$370,6,0)</f>
        <v>RW</v>
      </c>
      <c r="F240" s="270" t="s">
        <v>2392</v>
      </c>
      <c r="G240" s="270" t="s">
        <v>455</v>
      </c>
      <c r="H240" s="265">
        <v>3</v>
      </c>
      <c r="I240" s="266" t="s">
        <v>908</v>
      </c>
      <c r="J240" s="266">
        <v>21</v>
      </c>
      <c r="K240" s="265">
        <v>4</v>
      </c>
      <c r="L240" s="265">
        <v>10</v>
      </c>
      <c r="M240" s="270" t="s">
        <v>455</v>
      </c>
      <c r="N240" s="265"/>
      <c r="O240" s="265"/>
      <c r="P240" s="265"/>
      <c r="Q240" s="265">
        <v>42</v>
      </c>
      <c r="R240" s="265">
        <v>39</v>
      </c>
      <c r="S240"/>
      <c r="T240" s="222" t="e">
        <f t="shared" si="56"/>
        <v>#VALUE!</v>
      </c>
      <c r="U240" s="273">
        <f t="shared" si="57"/>
        <v>7.1428571428571425E-2</v>
      </c>
      <c r="V240" s="273">
        <f t="shared" si="58"/>
        <v>0.10256410256410256</v>
      </c>
      <c r="W240" s="273">
        <f t="shared" si="59"/>
        <v>0</v>
      </c>
      <c r="X240" s="273">
        <f t="shared" si="60"/>
        <v>9.5238095238095233E-2</v>
      </c>
      <c r="Y240" s="273">
        <f t="shared" si="61"/>
        <v>0</v>
      </c>
      <c r="Z240"/>
      <c r="AA240" s="207"/>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row>
    <row r="241" spans="1:306">
      <c r="A241" s="265" t="s">
        <v>2888</v>
      </c>
      <c r="B241" s="246" t="s">
        <v>173</v>
      </c>
      <c r="C241" s="246" t="s">
        <v>3028</v>
      </c>
      <c r="D241" s="265">
        <v>8</v>
      </c>
      <c r="E241" s="246" t="e">
        <f>VLOOKUP(A241,'Study Characteristics'!$A$5:$G$370,6,0)</f>
        <v>#N/A</v>
      </c>
      <c r="F241" s="93" t="s">
        <v>2392</v>
      </c>
      <c r="G241" s="90" t="s">
        <v>455</v>
      </c>
      <c r="H241" s="90">
        <v>6</v>
      </c>
      <c r="I241" s="270" t="s">
        <v>455</v>
      </c>
      <c r="J241" s="217"/>
      <c r="K241" s="217"/>
      <c r="L241" s="217"/>
      <c r="M241" s="270" t="s">
        <v>455</v>
      </c>
      <c r="N241" s="217"/>
      <c r="O241" s="217"/>
      <c r="P241" s="217"/>
      <c r="Q241" s="217">
        <v>12</v>
      </c>
      <c r="R241" s="217">
        <v>6</v>
      </c>
      <c r="T241" s="222" t="e">
        <f t="shared" si="56"/>
        <v>#VALUE!</v>
      </c>
      <c r="U241" s="273">
        <f t="shared" si="57"/>
        <v>0.5</v>
      </c>
      <c r="V241" s="273">
        <f t="shared" si="58"/>
        <v>0</v>
      </c>
      <c r="W241" s="273">
        <f t="shared" si="59"/>
        <v>0</v>
      </c>
      <c r="X241" s="273">
        <f t="shared" si="60"/>
        <v>0</v>
      </c>
      <c r="Y241" s="273">
        <f t="shared" si="61"/>
        <v>0</v>
      </c>
      <c r="IO241" s="207"/>
      <c r="IP241" s="207"/>
      <c r="IQ241" s="207"/>
      <c r="IR241" s="207"/>
      <c r="IS241" s="207"/>
      <c r="IT241" s="207"/>
      <c r="IU241" s="207"/>
      <c r="IV241" s="207"/>
      <c r="IW241" s="207"/>
      <c r="IX241" s="207"/>
      <c r="IY241" s="207"/>
      <c r="IZ241" s="207"/>
      <c r="JA241" s="207"/>
      <c r="JB241" s="207"/>
      <c r="JC241" s="207"/>
      <c r="JD241" s="207"/>
      <c r="JE241" s="207"/>
      <c r="JF241" s="207"/>
      <c r="JG241" s="207"/>
      <c r="JH241" s="207"/>
      <c r="JI241" s="207"/>
      <c r="JJ241" s="207"/>
      <c r="JK241" s="207"/>
      <c r="JL241" s="207"/>
      <c r="JM241" s="207"/>
      <c r="JN241" s="207"/>
      <c r="JO241" s="207"/>
      <c r="JP241" s="207"/>
      <c r="JQ241" s="207"/>
      <c r="JR241" s="207"/>
      <c r="JS241" s="207"/>
      <c r="JT241" s="207"/>
      <c r="JU241" s="207"/>
      <c r="JV241" s="207"/>
      <c r="JW241" s="207"/>
      <c r="JX241" s="207"/>
      <c r="JY241" s="207"/>
      <c r="JZ241" s="207"/>
      <c r="KA241" s="207"/>
      <c r="KB241" s="207"/>
      <c r="KC241" s="207"/>
      <c r="KD241" s="207"/>
      <c r="KE241" s="207"/>
      <c r="KF241" s="207"/>
      <c r="KG241" s="207"/>
      <c r="KH241" s="207"/>
      <c r="KI241" s="207"/>
      <c r="KJ241" s="207"/>
      <c r="KK241" s="207"/>
      <c r="KL241" s="207"/>
      <c r="KM241" s="207"/>
      <c r="KN241" s="207"/>
      <c r="KO241" s="207"/>
      <c r="KP241" s="207"/>
      <c r="KQ241" s="207"/>
      <c r="KR241" s="207"/>
      <c r="KS241" s="207"/>
      <c r="KT241" s="207"/>
    </row>
    <row r="242" spans="1:306" s="267" customFormat="1">
      <c r="A242" s="265" t="s">
        <v>909</v>
      </c>
      <c r="B242" s="246" t="s">
        <v>173</v>
      </c>
      <c r="C242" s="246" t="s">
        <v>3028</v>
      </c>
      <c r="D242" s="265">
        <v>17</v>
      </c>
      <c r="E242" s="246" t="e">
        <f>VLOOKUP(A242,'Study Characteristics'!$A$5:$G$370,6,0)</f>
        <v>#N/A</v>
      </c>
      <c r="F242" s="270" t="s">
        <v>2392</v>
      </c>
      <c r="G242" s="265" t="s">
        <v>455</v>
      </c>
      <c r="H242" s="265">
        <v>20</v>
      </c>
      <c r="I242" s="270" t="s">
        <v>455</v>
      </c>
      <c r="J242" s="265"/>
      <c r="K242" s="265"/>
      <c r="L242" s="265"/>
      <c r="M242" s="270" t="s">
        <v>455</v>
      </c>
      <c r="N242" s="265"/>
      <c r="O242" s="265"/>
      <c r="P242" s="265"/>
      <c r="Q242" s="265">
        <v>55</v>
      </c>
      <c r="R242" s="265">
        <v>35</v>
      </c>
      <c r="S242"/>
      <c r="T242" s="222" t="e">
        <f t="shared" si="56"/>
        <v>#VALUE!</v>
      </c>
      <c r="U242" s="273">
        <f t="shared" si="57"/>
        <v>0.36363636363636365</v>
      </c>
      <c r="V242" s="273">
        <f t="shared" si="58"/>
        <v>0</v>
      </c>
      <c r="W242" s="273">
        <f t="shared" si="59"/>
        <v>0</v>
      </c>
      <c r="X242" s="273">
        <f t="shared" si="60"/>
        <v>0</v>
      </c>
      <c r="Y242" s="273">
        <f t="shared" si="61"/>
        <v>0</v>
      </c>
      <c r="Z242"/>
      <c r="AA242" s="207"/>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row>
    <row r="243" spans="1:306" s="212" customFormat="1">
      <c r="A243" s="217" t="s">
        <v>915</v>
      </c>
      <c r="B243" s="246" t="s">
        <v>173</v>
      </c>
      <c r="C243" s="246" t="s">
        <v>3028</v>
      </c>
      <c r="D243" s="266">
        <v>13</v>
      </c>
      <c r="E243" s="246" t="str">
        <f>VLOOKUP(A243,'Study Characteristics'!$A$5:$G$370,6,0)</f>
        <v>SH</v>
      </c>
      <c r="F243" s="268" t="s">
        <v>2392</v>
      </c>
      <c r="G243" s="270" t="s">
        <v>455</v>
      </c>
      <c r="H243" s="268">
        <v>18</v>
      </c>
      <c r="I243" s="270" t="s">
        <v>455</v>
      </c>
      <c r="J243" s="218"/>
      <c r="K243" s="218"/>
      <c r="L243" s="218"/>
      <c r="M243" s="270" t="s">
        <v>455</v>
      </c>
      <c r="N243" s="218"/>
      <c r="O243" s="218"/>
      <c r="P243" s="218"/>
      <c r="Q243" s="268">
        <v>59</v>
      </c>
      <c r="R243" s="268">
        <v>41</v>
      </c>
      <c r="S243"/>
      <c r="T243" s="222" t="e">
        <f t="shared" si="56"/>
        <v>#VALUE!</v>
      </c>
      <c r="U243" s="273">
        <f t="shared" si="57"/>
        <v>0.30508474576271188</v>
      </c>
      <c r="V243" s="273">
        <f t="shared" si="58"/>
        <v>0</v>
      </c>
      <c r="W243" s="273">
        <f t="shared" si="59"/>
        <v>0</v>
      </c>
      <c r="X243" s="273">
        <f t="shared" si="60"/>
        <v>0</v>
      </c>
      <c r="Y243" s="273">
        <f t="shared" si="61"/>
        <v>0</v>
      </c>
      <c r="Z243"/>
      <c r="AA243" s="207"/>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row>
    <row r="244" spans="1:306" s="222" customFormat="1">
      <c r="A244" s="265" t="s">
        <v>2898</v>
      </c>
      <c r="B244" s="260" t="s">
        <v>173</v>
      </c>
      <c r="C244" s="260" t="s">
        <v>3028</v>
      </c>
      <c r="D244" s="265">
        <v>10</v>
      </c>
      <c r="E244" s="246" t="str">
        <f>VLOOKUP(A244,'Study Characteristics'!$A$5:$G$370,6,0)</f>
        <v>IS</v>
      </c>
      <c r="F244" s="270" t="s">
        <v>2392</v>
      </c>
      <c r="G244" s="270">
        <v>0</v>
      </c>
      <c r="H244" s="270">
        <v>0</v>
      </c>
      <c r="I244" s="270"/>
      <c r="J244" s="265"/>
      <c r="K244" s="265"/>
      <c r="L244" s="265"/>
      <c r="M244" s="265" t="s">
        <v>602</v>
      </c>
      <c r="N244" s="265">
        <v>17</v>
      </c>
      <c r="O244" s="265">
        <v>14</v>
      </c>
      <c r="P244" s="265">
        <v>30</v>
      </c>
      <c r="Q244" s="265">
        <v>43</v>
      </c>
      <c r="R244" s="265">
        <v>43</v>
      </c>
      <c r="S244"/>
      <c r="T244" s="222">
        <f t="shared" si="56"/>
        <v>0</v>
      </c>
      <c r="U244" s="273">
        <f t="shared" si="57"/>
        <v>0</v>
      </c>
      <c r="V244" s="273">
        <f t="shared" si="58"/>
        <v>0</v>
      </c>
      <c r="W244" s="286">
        <f t="shared" si="59"/>
        <v>0.32558139534883723</v>
      </c>
      <c r="X244" s="273">
        <f t="shared" si="60"/>
        <v>0</v>
      </c>
      <c r="Y244" s="273">
        <f t="shared" si="61"/>
        <v>0.32558139534883723</v>
      </c>
      <c r="Z244"/>
      <c r="AA244" s="207"/>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row>
    <row r="245" spans="1:306" s="267" customFormat="1" ht="15.75">
      <c r="A245" s="216" t="s">
        <v>849</v>
      </c>
      <c r="B245" s="260" t="s">
        <v>173</v>
      </c>
      <c r="C245" s="260" t="s">
        <v>3028</v>
      </c>
      <c r="D245" s="265">
        <v>10</v>
      </c>
      <c r="E245" s="246" t="str">
        <f>VLOOKUP(A245,'Study Characteristics'!$A$5:$G$370,6,0)</f>
        <v>BR</v>
      </c>
      <c r="F245" s="270" t="s">
        <v>2392</v>
      </c>
      <c r="G245" s="270" t="s">
        <v>455</v>
      </c>
      <c r="H245" s="270">
        <v>1</v>
      </c>
      <c r="I245" s="270" t="s">
        <v>455</v>
      </c>
      <c r="J245" s="265"/>
      <c r="K245" s="265"/>
      <c r="L245" s="265"/>
      <c r="M245" s="90" t="s">
        <v>455</v>
      </c>
      <c r="N245" s="265"/>
      <c r="O245" s="265"/>
      <c r="P245" s="265"/>
      <c r="Q245" s="270">
        <v>15</v>
      </c>
      <c r="R245" s="270">
        <v>14</v>
      </c>
      <c r="S245"/>
      <c r="T245" s="222" t="e">
        <f t="shared" si="56"/>
        <v>#VALUE!</v>
      </c>
      <c r="U245" s="273">
        <f t="shared" si="57"/>
        <v>6.6666666666666666E-2</v>
      </c>
      <c r="V245" s="273">
        <f t="shared" si="58"/>
        <v>0</v>
      </c>
      <c r="W245" s="273">
        <f t="shared" si="59"/>
        <v>0</v>
      </c>
      <c r="X245" s="273">
        <f t="shared" si="60"/>
        <v>0</v>
      </c>
      <c r="Y245" s="273">
        <f t="shared" si="61"/>
        <v>0</v>
      </c>
      <c r="Z245"/>
      <c r="AA245" s="207"/>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row>
    <row r="246" spans="1:306" s="212" customFormat="1" ht="15.75">
      <c r="A246" s="216" t="s">
        <v>850</v>
      </c>
      <c r="B246" s="246" t="s">
        <v>173</v>
      </c>
      <c r="C246" s="246" t="s">
        <v>3028</v>
      </c>
      <c r="D246" s="265">
        <v>6</v>
      </c>
      <c r="E246" s="246" t="str">
        <f>VLOOKUP(A246,'Study Characteristics'!$A$5:$G$370,6,0)</f>
        <v>BR</v>
      </c>
      <c r="F246" s="270" t="s">
        <v>2392</v>
      </c>
      <c r="G246" s="270" t="s">
        <v>455</v>
      </c>
      <c r="H246" s="270">
        <v>0</v>
      </c>
      <c r="I246" s="270" t="s">
        <v>455</v>
      </c>
      <c r="J246" s="266"/>
      <c r="K246" s="266"/>
      <c r="L246" s="266"/>
      <c r="M246" s="270" t="s">
        <v>455</v>
      </c>
      <c r="N246" s="266"/>
      <c r="O246" s="266"/>
      <c r="P246" s="266"/>
      <c r="Q246" s="270">
        <v>10</v>
      </c>
      <c r="R246" s="270">
        <v>10</v>
      </c>
      <c r="S246" s="207"/>
      <c r="T246" s="222" t="e">
        <f t="shared" si="56"/>
        <v>#VALUE!</v>
      </c>
      <c r="U246" s="273">
        <f t="shared" si="57"/>
        <v>0</v>
      </c>
      <c r="V246" s="273">
        <f t="shared" si="58"/>
        <v>0</v>
      </c>
      <c r="W246" s="273">
        <f t="shared" si="59"/>
        <v>0</v>
      </c>
      <c r="X246" s="273">
        <f t="shared" si="60"/>
        <v>0</v>
      </c>
      <c r="Y246" s="273">
        <f t="shared" si="61"/>
        <v>0</v>
      </c>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207"/>
      <c r="CF246" s="207"/>
      <c r="CG246" s="207"/>
      <c r="CH246" s="207"/>
      <c r="CI246" s="207"/>
      <c r="CJ246" s="207"/>
      <c r="CK246" s="207"/>
      <c r="CL246" s="207"/>
      <c r="CM246" s="207"/>
      <c r="CN246" s="207"/>
      <c r="CO246" s="207"/>
      <c r="CP246" s="207"/>
      <c r="CQ246" s="207"/>
      <c r="CR246" s="207"/>
      <c r="CS246" s="207"/>
      <c r="CT246" s="207"/>
      <c r="CU246" s="207"/>
      <c r="CV246" s="207"/>
      <c r="CW246" s="207"/>
      <c r="CX246" s="207"/>
      <c r="CY246" s="207"/>
      <c r="CZ246" s="207"/>
      <c r="DA246" s="207"/>
      <c r="DB246" s="207"/>
      <c r="DC246" s="207"/>
      <c r="DD246" s="207"/>
      <c r="DE246" s="207"/>
      <c r="DF246" s="207"/>
      <c r="DG246" s="207"/>
      <c r="DH246" s="207"/>
      <c r="DI246" s="207"/>
      <c r="DJ246" s="207"/>
      <c r="DK246" s="207"/>
      <c r="DL246" s="207"/>
      <c r="DM246" s="207"/>
      <c r="DN246" s="207"/>
      <c r="DO246" s="207"/>
      <c r="DP246" s="207"/>
      <c r="DQ246" s="207"/>
      <c r="DR246" s="207"/>
      <c r="DS246" s="207"/>
      <c r="DT246" s="207"/>
      <c r="DU246" s="207"/>
      <c r="DV246" s="207"/>
      <c r="DW246" s="207"/>
      <c r="DX246" s="207"/>
      <c r="DY246" s="207"/>
      <c r="DZ246" s="207"/>
      <c r="EA246" s="207"/>
      <c r="EB246" s="207"/>
      <c r="EC246" s="207"/>
      <c r="ED246" s="207"/>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c r="GN246" s="207"/>
      <c r="GO246" s="207"/>
      <c r="GP246" s="207"/>
      <c r="GQ246" s="207"/>
      <c r="GR246" s="207"/>
      <c r="GS246" s="207"/>
      <c r="GT246" s="207"/>
      <c r="GU246" s="207"/>
      <c r="GV246" s="207"/>
      <c r="GW246" s="207"/>
      <c r="GX246" s="207"/>
      <c r="GY246" s="207"/>
      <c r="GZ246" s="207"/>
      <c r="HA246" s="207"/>
      <c r="HB246" s="207"/>
      <c r="HC246" s="207"/>
      <c r="HD246" s="207"/>
      <c r="HE246" s="207"/>
      <c r="HF246" s="207"/>
      <c r="HG246" s="207"/>
      <c r="HH246" s="207"/>
      <c r="HI246" s="207"/>
      <c r="HJ246" s="207"/>
      <c r="HK246" s="207"/>
      <c r="HL246" s="207"/>
      <c r="HM246" s="207"/>
      <c r="HN246" s="207"/>
      <c r="HO246" s="207"/>
      <c r="HP246" s="207"/>
      <c r="HQ246" s="207"/>
      <c r="HR246" s="207"/>
      <c r="HS246" s="207"/>
      <c r="HT246" s="207"/>
      <c r="HU246" s="207"/>
      <c r="HV246" s="207"/>
      <c r="HW246" s="207"/>
      <c r="HX246" s="207"/>
      <c r="HY246" s="207"/>
      <c r="HZ246" s="207"/>
      <c r="IA246" s="207"/>
      <c r="IB246" s="207"/>
      <c r="IC246" s="207"/>
      <c r="ID246" s="207"/>
      <c r="IE246" s="207"/>
      <c r="IF246" s="207"/>
      <c r="IG246" s="207"/>
      <c r="IH246" s="207"/>
      <c r="II246" s="207"/>
      <c r="IJ246" s="207"/>
      <c r="IK246" s="207"/>
      <c r="IL246" s="207"/>
      <c r="IM246" s="207"/>
      <c r="IN246" s="207"/>
      <c r="IO246" s="207"/>
      <c r="IP246" s="207"/>
      <c r="IQ246" s="207"/>
      <c r="IR246" s="207"/>
      <c r="IS246" s="207"/>
      <c r="IT246" s="207"/>
      <c r="IU246" s="207"/>
      <c r="IV246" s="207"/>
      <c r="IW246" s="207"/>
      <c r="IX246" s="207"/>
      <c r="IY246" s="207"/>
      <c r="IZ246" s="207"/>
      <c r="JA246" s="207"/>
      <c r="JB246" s="207"/>
      <c r="JC246" s="207"/>
      <c r="JD246" s="207"/>
      <c r="JE246" s="207"/>
      <c r="JF246" s="207"/>
      <c r="JG246" s="207"/>
      <c r="JH246" s="207"/>
      <c r="JI246" s="207"/>
      <c r="JJ246" s="207"/>
      <c r="JK246" s="207"/>
      <c r="JL246" s="207"/>
      <c r="JM246" s="207"/>
      <c r="JN246" s="207"/>
      <c r="JO246" s="207"/>
      <c r="JP246" s="207"/>
      <c r="JQ246" s="207"/>
      <c r="JR246" s="207"/>
      <c r="JS246" s="207"/>
      <c r="JT246" s="207"/>
      <c r="JU246" s="207"/>
      <c r="JV246" s="207"/>
      <c r="JW246" s="207"/>
      <c r="JX246" s="207"/>
      <c r="JY246" s="207"/>
      <c r="JZ246" s="207"/>
      <c r="KA246" s="207"/>
      <c r="KB246" s="207"/>
      <c r="KC246" s="207"/>
      <c r="KD246" s="207"/>
      <c r="KE246" s="207"/>
      <c r="KF246" s="207"/>
      <c r="KG246" s="207"/>
      <c r="KH246" s="207"/>
      <c r="KI246" s="207"/>
      <c r="KJ246" s="207"/>
      <c r="KK246" s="207"/>
      <c r="KL246" s="207"/>
      <c r="KM246" s="207"/>
      <c r="KN246" s="207"/>
      <c r="KO246" s="207"/>
      <c r="KP246" s="207"/>
      <c r="KQ246" s="207"/>
      <c r="KR246" s="207"/>
      <c r="KS246" s="207"/>
      <c r="KT246" s="207"/>
    </row>
    <row r="247" spans="1:306">
      <c r="A247" s="101" t="s">
        <v>2058</v>
      </c>
      <c r="B247" s="246" t="s">
        <v>173</v>
      </c>
      <c r="C247" s="246" t="s">
        <v>3028</v>
      </c>
      <c r="D247" s="265">
        <v>4</v>
      </c>
      <c r="E247" s="246" t="str">
        <f>VLOOKUP(A247,'Study Characteristics'!$A$5:$G$370,6,0)</f>
        <v>CC</v>
      </c>
      <c r="F247" s="268" t="s">
        <v>2392</v>
      </c>
      <c r="G247" s="270" t="s">
        <v>455</v>
      </c>
      <c r="H247" s="265">
        <v>3</v>
      </c>
      <c r="I247" s="270" t="s">
        <v>455</v>
      </c>
      <c r="J247" s="265"/>
      <c r="K247" s="265"/>
      <c r="L247" s="265"/>
      <c r="M247" s="270" t="s">
        <v>455</v>
      </c>
      <c r="N247" s="265"/>
      <c r="O247" s="265"/>
      <c r="P247" s="265"/>
      <c r="Q247" s="265">
        <v>24</v>
      </c>
      <c r="R247" s="265">
        <v>21</v>
      </c>
      <c r="T247" s="222" t="e">
        <f t="shared" si="56"/>
        <v>#VALUE!</v>
      </c>
      <c r="U247" s="273">
        <f t="shared" si="57"/>
        <v>0.125</v>
      </c>
      <c r="V247" s="273">
        <f t="shared" si="58"/>
        <v>0</v>
      </c>
      <c r="W247" s="273">
        <f t="shared" si="59"/>
        <v>0</v>
      </c>
      <c r="X247" s="273">
        <f t="shared" si="60"/>
        <v>0</v>
      </c>
      <c r="Y247" s="273">
        <f t="shared" si="61"/>
        <v>0</v>
      </c>
      <c r="HL247" s="207"/>
      <c r="HM247" s="207"/>
      <c r="HN247" s="207"/>
      <c r="HO247" s="207"/>
      <c r="HP247" s="207"/>
      <c r="HQ247" s="207"/>
      <c r="HR247" s="207"/>
      <c r="HS247" s="207"/>
      <c r="HT247" s="207"/>
      <c r="HU247" s="207"/>
      <c r="HV247" s="207"/>
      <c r="HW247" s="207"/>
      <c r="HX247" s="207"/>
      <c r="HY247" s="207"/>
      <c r="HZ247" s="207"/>
      <c r="IA247" s="207"/>
      <c r="IB247" s="207"/>
      <c r="IC247" s="207"/>
      <c r="ID247" s="207"/>
      <c r="IE247" s="207"/>
      <c r="IF247" s="207"/>
      <c r="IG247" s="207"/>
      <c r="IH247" s="207"/>
      <c r="II247" s="207"/>
      <c r="IJ247" s="207"/>
      <c r="IK247" s="207"/>
      <c r="IL247" s="207"/>
      <c r="IM247" s="207"/>
      <c r="IN247" s="207"/>
      <c r="IO247" s="207"/>
      <c r="IP247" s="207"/>
      <c r="IQ247" s="207"/>
      <c r="IR247" s="207"/>
      <c r="IS247" s="207"/>
      <c r="IT247" s="207"/>
      <c r="IU247" s="207"/>
      <c r="IV247" s="207"/>
      <c r="IW247" s="207"/>
      <c r="IX247" s="207"/>
      <c r="IY247" s="207"/>
      <c r="IZ247" s="207"/>
      <c r="JA247" s="207"/>
      <c r="JB247" s="207"/>
      <c r="JC247" s="207"/>
      <c r="JD247" s="207"/>
      <c r="JE247" s="207"/>
      <c r="JF247" s="207"/>
      <c r="JG247" s="207"/>
      <c r="JH247" s="207"/>
      <c r="JI247" s="207"/>
      <c r="JJ247" s="207"/>
      <c r="JK247" s="207"/>
      <c r="JL247" s="207"/>
      <c r="JM247" s="207"/>
      <c r="JN247" s="207"/>
      <c r="JO247" s="207"/>
      <c r="JP247" s="207"/>
      <c r="JQ247" s="207"/>
      <c r="JR247" s="207"/>
      <c r="JS247" s="207"/>
      <c r="JT247" s="207"/>
      <c r="JU247" s="207"/>
      <c r="JV247" s="207"/>
      <c r="JW247" s="207"/>
      <c r="JX247" s="207"/>
      <c r="JY247" s="207"/>
      <c r="JZ247" s="207"/>
      <c r="KA247" s="207"/>
      <c r="KB247" s="207"/>
      <c r="KC247" s="207"/>
      <c r="KD247" s="207"/>
      <c r="KE247" s="207"/>
      <c r="KF247" s="207"/>
      <c r="KG247" s="207"/>
      <c r="KH247" s="207"/>
      <c r="KI247" s="207"/>
      <c r="KJ247" s="207"/>
      <c r="KK247" s="207"/>
      <c r="KL247" s="207"/>
      <c r="KM247" s="207"/>
      <c r="KN247" s="207"/>
      <c r="KO247" s="207"/>
      <c r="KP247" s="207"/>
      <c r="KQ247" s="207"/>
      <c r="KR247" s="207"/>
      <c r="KS247" s="207"/>
      <c r="KT247" s="207"/>
    </row>
    <row r="248" spans="1:306" ht="15.75">
      <c r="A248" s="221" t="s">
        <v>1415</v>
      </c>
      <c r="B248" s="246" t="s">
        <v>173</v>
      </c>
      <c r="C248" s="246" t="s">
        <v>3028</v>
      </c>
      <c r="D248" s="265">
        <v>10</v>
      </c>
      <c r="E248" s="246" t="str">
        <f>VLOOKUP(A248,'Study Characteristics'!$A$5:$G$370,6,0)</f>
        <v>BR</v>
      </c>
      <c r="F248" s="270" t="s">
        <v>2392</v>
      </c>
      <c r="G248" s="270">
        <v>0</v>
      </c>
      <c r="H248" s="270">
        <v>0</v>
      </c>
      <c r="I248" s="270" t="s">
        <v>455</v>
      </c>
      <c r="J248" s="266"/>
      <c r="K248" s="266"/>
      <c r="L248" s="266"/>
      <c r="M248" s="270" t="s">
        <v>602</v>
      </c>
      <c r="N248" s="265">
        <v>17</v>
      </c>
      <c r="O248" s="265">
        <v>4</v>
      </c>
      <c r="P248" s="265">
        <v>50</v>
      </c>
      <c r="Q248" s="270">
        <v>15</v>
      </c>
      <c r="R248" s="270">
        <v>15</v>
      </c>
      <c r="T248" s="222">
        <f t="shared" si="56"/>
        <v>0</v>
      </c>
      <c r="U248" s="273">
        <f t="shared" si="57"/>
        <v>0</v>
      </c>
      <c r="V248" s="273">
        <f t="shared" si="58"/>
        <v>0</v>
      </c>
      <c r="W248" s="286">
        <f t="shared" si="59"/>
        <v>0.26666666666666666</v>
      </c>
      <c r="X248" s="273">
        <f t="shared" si="60"/>
        <v>0</v>
      </c>
      <c r="Y248" s="273">
        <f t="shared" si="61"/>
        <v>0.26666666666666666</v>
      </c>
      <c r="JR248" s="207"/>
      <c r="JS248" s="207"/>
      <c r="JT248" s="207"/>
      <c r="JU248" s="207"/>
      <c r="JV248" s="207"/>
      <c r="JW248" s="207"/>
      <c r="JX248" s="207"/>
      <c r="JY248" s="207"/>
      <c r="JZ248" s="207"/>
      <c r="KA248" s="207"/>
      <c r="KB248" s="207"/>
      <c r="KC248" s="207"/>
      <c r="KD248" s="207"/>
      <c r="KE248" s="207"/>
      <c r="KF248" s="207"/>
      <c r="KG248" s="207"/>
      <c r="KH248" s="207"/>
      <c r="KI248" s="207"/>
      <c r="KJ248" s="207"/>
      <c r="KK248" s="207"/>
      <c r="KL248" s="207"/>
      <c r="KM248" s="207"/>
      <c r="KN248" s="207"/>
      <c r="KO248" s="207"/>
      <c r="KP248" s="207"/>
      <c r="KQ248" s="207"/>
      <c r="KR248" s="207"/>
      <c r="KS248" s="207"/>
      <c r="KT248" s="207"/>
    </row>
    <row r="249" spans="1:306" ht="15.75">
      <c r="A249" s="216" t="s">
        <v>846</v>
      </c>
      <c r="B249" s="246" t="s">
        <v>3028</v>
      </c>
      <c r="C249" s="246" t="s">
        <v>173</v>
      </c>
      <c r="D249" s="265">
        <v>12</v>
      </c>
      <c r="E249" s="246" t="str">
        <f>VLOOKUP(A249,'Study Characteristics'!$A$5:$G$370,6,0)</f>
        <v>BR</v>
      </c>
      <c r="F249" s="268" t="s">
        <v>2392</v>
      </c>
      <c r="G249" s="270">
        <v>0</v>
      </c>
      <c r="H249" s="270">
        <v>8</v>
      </c>
      <c r="I249" s="270" t="s">
        <v>455</v>
      </c>
      <c r="J249" s="265"/>
      <c r="K249" s="265"/>
      <c r="L249" s="265"/>
      <c r="M249" s="270" t="s">
        <v>455</v>
      </c>
      <c r="N249" s="265"/>
      <c r="O249" s="265"/>
      <c r="P249" s="265"/>
      <c r="Q249" s="270">
        <v>13</v>
      </c>
      <c r="R249" s="270">
        <v>5</v>
      </c>
      <c r="T249" s="222">
        <f t="shared" si="56"/>
        <v>0</v>
      </c>
      <c r="U249" s="273">
        <f t="shared" si="57"/>
        <v>0.61538461538461542</v>
      </c>
      <c r="V249" s="273">
        <f t="shared" si="58"/>
        <v>0</v>
      </c>
      <c r="W249" s="273">
        <f t="shared" si="59"/>
        <v>0</v>
      </c>
      <c r="X249" s="273">
        <f t="shared" si="60"/>
        <v>0</v>
      </c>
      <c r="Y249" s="273">
        <f t="shared" si="61"/>
        <v>0</v>
      </c>
      <c r="JR249" s="207"/>
      <c r="JS249" s="207"/>
      <c r="JT249" s="207"/>
      <c r="JU249" s="207"/>
      <c r="JV249" s="207"/>
      <c r="JW249" s="207"/>
      <c r="JX249" s="207"/>
      <c r="JY249" s="207"/>
      <c r="JZ249" s="207"/>
      <c r="KA249" s="207"/>
      <c r="KB249" s="207"/>
      <c r="KC249" s="207"/>
      <c r="KD249" s="207"/>
      <c r="KE249" s="207"/>
      <c r="KF249" s="207"/>
      <c r="KG249" s="207"/>
      <c r="KH249" s="207"/>
      <c r="KI249" s="207"/>
      <c r="KJ249" s="207"/>
      <c r="KK249" s="207"/>
      <c r="KL249" s="207"/>
      <c r="KM249" s="207"/>
      <c r="KN249" s="207"/>
      <c r="KO249" s="207"/>
      <c r="KP249" s="207"/>
      <c r="KQ249" s="207"/>
      <c r="KR249" s="207"/>
      <c r="KS249" s="207"/>
      <c r="KT249" s="207"/>
    </row>
    <row r="250" spans="1:306">
      <c r="A250" s="265" t="s">
        <v>2781</v>
      </c>
      <c r="B250" s="246" t="s">
        <v>3028</v>
      </c>
      <c r="C250" s="246" t="s">
        <v>173</v>
      </c>
      <c r="D250" s="266">
        <v>16</v>
      </c>
      <c r="E250" s="246" t="str">
        <f>VLOOKUP(A250,'Study Characteristics'!$A$5:$G$370,6,0)</f>
        <v>CC</v>
      </c>
      <c r="F250" s="268" t="s">
        <v>2392</v>
      </c>
      <c r="G250" s="270" t="s">
        <v>455</v>
      </c>
      <c r="H250" s="268">
        <v>9</v>
      </c>
      <c r="I250" s="270" t="s">
        <v>455</v>
      </c>
      <c r="J250" s="266"/>
      <c r="K250" s="266"/>
      <c r="L250" s="266"/>
      <c r="M250" s="268" t="s">
        <v>908</v>
      </c>
      <c r="N250" s="270">
        <v>21</v>
      </c>
      <c r="O250" s="266">
        <v>14</v>
      </c>
      <c r="P250" s="266">
        <v>50</v>
      </c>
      <c r="Q250" s="266">
        <v>67</v>
      </c>
      <c r="R250" s="266">
        <v>58</v>
      </c>
      <c r="T250" s="222" t="e">
        <f t="shared" si="56"/>
        <v>#VALUE!</v>
      </c>
      <c r="U250" s="273">
        <f t="shared" si="57"/>
        <v>0.13432835820895522</v>
      </c>
      <c r="V250" s="273">
        <f t="shared" si="58"/>
        <v>0</v>
      </c>
      <c r="W250" s="286">
        <f t="shared" si="59"/>
        <v>0.2413793103448276</v>
      </c>
      <c r="X250" s="273">
        <f t="shared" si="60"/>
        <v>0</v>
      </c>
      <c r="Y250" s="273">
        <f t="shared" si="61"/>
        <v>0.20895522388059701</v>
      </c>
      <c r="JR250" s="207"/>
      <c r="JS250" s="207"/>
      <c r="JT250" s="207"/>
      <c r="JU250" s="207"/>
      <c r="JV250" s="207"/>
      <c r="JW250" s="207"/>
      <c r="JX250" s="207"/>
      <c r="JY250" s="207"/>
      <c r="JZ250" s="207"/>
      <c r="KA250" s="207"/>
      <c r="KB250" s="207"/>
      <c r="KC250" s="207"/>
      <c r="KD250" s="207"/>
      <c r="KE250" s="207"/>
      <c r="KF250" s="207"/>
      <c r="KG250" s="207"/>
      <c r="KH250" s="207"/>
      <c r="KI250" s="207"/>
      <c r="KJ250" s="207"/>
      <c r="KK250" s="207"/>
      <c r="KL250" s="207"/>
      <c r="KM250" s="207"/>
      <c r="KN250" s="207"/>
      <c r="KO250" s="207"/>
      <c r="KP250" s="207"/>
      <c r="KQ250" s="207"/>
      <c r="KR250" s="207"/>
      <c r="KS250" s="207"/>
      <c r="KT250" s="207"/>
    </row>
    <row r="251" spans="1:306">
      <c r="A251" s="188" t="s">
        <v>1842</v>
      </c>
      <c r="B251" s="246" t="s">
        <v>173</v>
      </c>
      <c r="C251" s="246" t="s">
        <v>3028</v>
      </c>
      <c r="D251" s="266">
        <v>6</v>
      </c>
      <c r="E251" s="246" t="str">
        <f>VLOOKUP(A251,'Study Characteristics'!$A$5:$G$370,6,0)</f>
        <v>RW</v>
      </c>
      <c r="F251" s="270" t="s">
        <v>2374</v>
      </c>
      <c r="G251" s="270" t="s">
        <v>455</v>
      </c>
      <c r="H251" s="270">
        <v>16</v>
      </c>
      <c r="I251" s="270" t="s">
        <v>455</v>
      </c>
      <c r="J251" s="266"/>
      <c r="K251" s="266"/>
      <c r="L251" s="266"/>
      <c r="M251" s="266" t="s">
        <v>235</v>
      </c>
      <c r="N251" s="266">
        <v>9</v>
      </c>
      <c r="O251" s="266">
        <v>10</v>
      </c>
      <c r="P251" s="265">
        <v>50</v>
      </c>
      <c r="Q251" s="268">
        <v>51</v>
      </c>
      <c r="R251" s="270">
        <v>35</v>
      </c>
      <c r="T251" s="222" t="e">
        <f t="shared" si="56"/>
        <v>#VALUE!</v>
      </c>
      <c r="U251" s="273">
        <f t="shared" si="57"/>
        <v>0.31372549019607843</v>
      </c>
      <c r="V251" s="273">
        <f t="shared" si="58"/>
        <v>0</v>
      </c>
      <c r="W251" s="289">
        <f t="shared" si="59"/>
        <v>0.2857142857142857</v>
      </c>
      <c r="X251" s="273">
        <f t="shared" si="60"/>
        <v>0</v>
      </c>
      <c r="Y251" s="273">
        <f t="shared" si="61"/>
        <v>0.19607843137254902</v>
      </c>
      <c r="IO251" s="207"/>
      <c r="IP251" s="207"/>
      <c r="IQ251" s="207"/>
      <c r="IR251" s="207"/>
      <c r="IS251" s="207"/>
      <c r="IT251" s="207"/>
      <c r="IU251" s="207"/>
      <c r="IV251" s="207"/>
      <c r="IW251" s="207"/>
      <c r="IX251" s="207"/>
      <c r="IY251" s="207"/>
      <c r="IZ251" s="207"/>
      <c r="JA251" s="207"/>
      <c r="JB251" s="207"/>
      <c r="JC251" s="207"/>
      <c r="JD251" s="207"/>
      <c r="JE251" s="207"/>
      <c r="JF251" s="207"/>
      <c r="JG251" s="207"/>
      <c r="JH251" s="207"/>
      <c r="JI251" s="207"/>
      <c r="JJ251" s="207"/>
      <c r="JK251" s="207"/>
      <c r="JL251" s="207"/>
      <c r="JM251" s="207"/>
      <c r="JN251" s="207"/>
      <c r="JO251" s="207"/>
      <c r="JP251" s="207"/>
      <c r="JQ251" s="207"/>
      <c r="JR251" s="207"/>
      <c r="JS251" s="207"/>
      <c r="JT251" s="207"/>
      <c r="JU251" s="207"/>
      <c r="JV251" s="207"/>
      <c r="JW251" s="207"/>
      <c r="JX251" s="207"/>
      <c r="JY251" s="207"/>
      <c r="JZ251" s="207"/>
      <c r="KA251" s="207"/>
      <c r="KB251" s="207"/>
      <c r="KC251" s="207"/>
      <c r="KD251" s="207"/>
      <c r="KE251" s="207"/>
      <c r="KF251" s="207"/>
      <c r="KG251" s="207"/>
      <c r="KH251" s="207"/>
      <c r="KI251" s="207"/>
      <c r="KJ251" s="207"/>
      <c r="KK251" s="207"/>
      <c r="KL251" s="207"/>
      <c r="KM251" s="207"/>
      <c r="KN251" s="207"/>
      <c r="KO251" s="207"/>
      <c r="KP251" s="207"/>
      <c r="KQ251" s="207"/>
      <c r="KR251" s="207"/>
      <c r="KS251" s="207"/>
      <c r="KT251" s="207"/>
    </row>
    <row r="252" spans="1:306">
      <c r="A252" s="265" t="s">
        <v>3672</v>
      </c>
      <c r="B252" s="246" t="s">
        <v>173</v>
      </c>
      <c r="C252" s="246" t="s">
        <v>3028</v>
      </c>
      <c r="D252" s="266">
        <v>12</v>
      </c>
      <c r="E252" s="246" t="str">
        <f>VLOOKUP(A252,'Study Characteristics'!$A$5:$G$370,6,0)</f>
        <v>ES</v>
      </c>
      <c r="F252" s="268" t="s">
        <v>2374</v>
      </c>
      <c r="G252" s="270" t="s">
        <v>455</v>
      </c>
      <c r="H252" s="268">
        <v>18</v>
      </c>
      <c r="I252" s="270" t="s">
        <v>602</v>
      </c>
      <c r="J252" s="270">
        <v>17</v>
      </c>
      <c r="K252" s="266">
        <v>22</v>
      </c>
      <c r="L252" s="266">
        <v>7</v>
      </c>
      <c r="M252" s="270" t="s">
        <v>602</v>
      </c>
      <c r="N252" s="270">
        <v>17</v>
      </c>
      <c r="O252" s="266">
        <v>26</v>
      </c>
      <c r="P252" s="266">
        <v>50</v>
      </c>
      <c r="Q252" s="266">
        <v>108</v>
      </c>
      <c r="R252" s="266">
        <v>90</v>
      </c>
      <c r="T252" s="222" t="e">
        <f t="shared" si="56"/>
        <v>#VALUE!</v>
      </c>
      <c r="U252" s="273">
        <f t="shared" si="57"/>
        <v>0.16666666666666666</v>
      </c>
      <c r="V252" s="273">
        <f t="shared" si="58"/>
        <v>0.24444444444444444</v>
      </c>
      <c r="W252" s="289">
        <f t="shared" si="59"/>
        <v>0.28888888888888886</v>
      </c>
      <c r="X252" s="273">
        <f t="shared" si="60"/>
        <v>0.20370370370370369</v>
      </c>
      <c r="Y252" s="273">
        <f t="shared" si="61"/>
        <v>0.24074074074074073</v>
      </c>
      <c r="JR252" s="207"/>
      <c r="JS252" s="207"/>
      <c r="JT252" s="207"/>
      <c r="JU252" s="207"/>
      <c r="JV252" s="207"/>
      <c r="JW252" s="207"/>
      <c r="JX252" s="207"/>
      <c r="JY252" s="207"/>
      <c r="JZ252" s="207"/>
      <c r="KA252" s="207"/>
      <c r="KB252" s="207"/>
      <c r="KC252" s="207"/>
      <c r="KD252" s="207"/>
      <c r="KE252" s="207"/>
      <c r="KF252" s="207"/>
      <c r="KG252" s="207"/>
      <c r="KH252" s="207"/>
      <c r="KI252" s="207"/>
      <c r="KJ252" s="207"/>
      <c r="KK252" s="207"/>
      <c r="KL252" s="207"/>
      <c r="KM252" s="207"/>
      <c r="KN252" s="207"/>
      <c r="KO252" s="207"/>
      <c r="KP252" s="207"/>
      <c r="KQ252" s="207"/>
      <c r="KR252" s="207"/>
      <c r="KS252" s="207"/>
      <c r="KT252" s="207"/>
    </row>
  </sheetData>
  <sortState ref="A5:AH237">
    <sortCondition ref="E5:E237"/>
  </sortState>
  <mergeCells count="19">
    <mergeCell ref="AC3:AC4"/>
    <mergeCell ref="AD3:AD4"/>
    <mergeCell ref="AE3:AE4"/>
    <mergeCell ref="V3:V4"/>
    <mergeCell ref="W3:W4"/>
    <mergeCell ref="X3:X4"/>
    <mergeCell ref="Y3:Y4"/>
    <mergeCell ref="B1:B3"/>
    <mergeCell ref="C1:C3"/>
    <mergeCell ref="F1:R1"/>
    <mergeCell ref="F2:F3"/>
    <mergeCell ref="G2:H3"/>
    <mergeCell ref="I2:P2"/>
    <mergeCell ref="Q2:R3"/>
    <mergeCell ref="E1:E4"/>
    <mergeCell ref="I3:J3"/>
    <mergeCell ref="K3:L3"/>
    <mergeCell ref="M3:N3"/>
    <mergeCell ref="O3:P3"/>
  </mergeCells>
  <conditionalFormatting sqref="B51:C51 B48:C48 B73:C79 D35:D36 D128 B53:C64 B66:C71 B117:C120 B125:C127 B129:C129 B137:C141 B212:C213 B205:C210 B201:C203 B176:C187 B172:C174 B159:C170 B131:C133 B135:C135 B144:C149 B82:C101 B222:C222 E113:E222 B113:C115 B1:C43 B228:C1048576 E228:E252 E5:E101">
    <cfRule type="containsErrors" dxfId="73" priority="113">
      <formula>ISERROR(B1)</formula>
    </cfRule>
    <cfRule type="containsText" dxfId="72" priority="114" operator="containsText" text="YES">
      <formula>NOT(ISERROR(SEARCH("YES",B1)))</formula>
    </cfRule>
  </conditionalFormatting>
  <conditionalFormatting sqref="B124:C124">
    <cfRule type="containsErrors" dxfId="71" priority="109">
      <formula>ISERROR(B124)</formula>
    </cfRule>
    <cfRule type="containsText" dxfId="70" priority="110" operator="containsText" text="YES">
      <formula>NOT(ISERROR(SEARCH("YES",B124)))</formula>
    </cfRule>
  </conditionalFormatting>
  <conditionalFormatting sqref="B171:C171">
    <cfRule type="containsErrors" dxfId="69" priority="107">
      <formula>ISERROR(B171)</formula>
    </cfRule>
    <cfRule type="containsText" dxfId="68" priority="108" operator="containsText" text="YES">
      <formula>NOT(ISERROR(SEARCH("YES",B171)))</formula>
    </cfRule>
  </conditionalFormatting>
  <conditionalFormatting sqref="B195:C195">
    <cfRule type="containsErrors" dxfId="67" priority="103">
      <formula>ISERROR(B195)</formula>
    </cfRule>
    <cfRule type="containsText" dxfId="66" priority="104" operator="containsText" text="YES">
      <formula>NOT(ISERROR(SEARCH("YES",B195)))</formula>
    </cfRule>
  </conditionalFormatting>
  <conditionalFormatting sqref="B50:C50">
    <cfRule type="containsErrors" dxfId="65" priority="93">
      <formula>ISERROR(B50)</formula>
    </cfRule>
    <cfRule type="containsText" dxfId="64" priority="94" operator="containsText" text="YES">
      <formula>NOT(ISERROR(SEARCH("YES",B50)))</formula>
    </cfRule>
  </conditionalFormatting>
  <conditionalFormatting sqref="B45:C45">
    <cfRule type="containsErrors" dxfId="63" priority="99">
      <formula>ISERROR(B45)</formula>
    </cfRule>
    <cfRule type="containsText" dxfId="62" priority="100" operator="containsText" text="YES">
      <formula>NOT(ISERROR(SEARCH("YES",B45)))</formula>
    </cfRule>
  </conditionalFormatting>
  <conditionalFormatting sqref="B46:C47">
    <cfRule type="containsErrors" dxfId="61" priority="97">
      <formula>ISERROR(B46)</formula>
    </cfRule>
    <cfRule type="containsText" dxfId="60" priority="98" operator="containsText" text="YES">
      <formula>NOT(ISERROR(SEARCH("YES",B46)))</formula>
    </cfRule>
  </conditionalFormatting>
  <conditionalFormatting sqref="B49:C49">
    <cfRule type="containsErrors" dxfId="59" priority="95">
      <formula>ISERROR(B49)</formula>
    </cfRule>
    <cfRule type="containsText" dxfId="58" priority="96" operator="containsText" text="YES">
      <formula>NOT(ISERROR(SEARCH("YES",B49)))</formula>
    </cfRule>
  </conditionalFormatting>
  <conditionalFormatting sqref="B52:C52">
    <cfRule type="containsErrors" dxfId="57" priority="91">
      <formula>ISERROR(B52)</formula>
    </cfRule>
    <cfRule type="containsText" dxfId="56" priority="92" operator="containsText" text="YES">
      <formula>NOT(ISERROR(SEARCH("YES",B52)))</formula>
    </cfRule>
  </conditionalFormatting>
  <conditionalFormatting sqref="B65:C65">
    <cfRule type="containsErrors" dxfId="55" priority="89">
      <formula>ISERROR(B65)</formula>
    </cfRule>
    <cfRule type="containsText" dxfId="54" priority="90" operator="containsText" text="YES">
      <formula>NOT(ISERROR(SEARCH("YES",B65)))</formula>
    </cfRule>
  </conditionalFormatting>
  <conditionalFormatting sqref="B72:C72">
    <cfRule type="containsErrors" dxfId="53" priority="87">
      <formula>ISERROR(B72)</formula>
    </cfRule>
    <cfRule type="containsText" dxfId="52" priority="88" operator="containsText" text="YES">
      <formula>NOT(ISERROR(SEARCH("YES",B72)))</formula>
    </cfRule>
  </conditionalFormatting>
  <conditionalFormatting sqref="B80:C81">
    <cfRule type="containsErrors" dxfId="51" priority="85">
      <formula>ISERROR(B80)</formula>
    </cfRule>
    <cfRule type="containsText" dxfId="50" priority="86" operator="containsText" text="YES">
      <formula>NOT(ISERROR(SEARCH("YES",B80)))</formula>
    </cfRule>
  </conditionalFormatting>
  <conditionalFormatting sqref="B116:C116">
    <cfRule type="containsErrors" dxfId="49" priority="81">
      <formula>ISERROR(B116)</formula>
    </cfRule>
    <cfRule type="containsText" dxfId="48" priority="82" operator="containsText" text="YES">
      <formula>NOT(ISERROR(SEARCH("YES",B116)))</formula>
    </cfRule>
  </conditionalFormatting>
  <conditionalFormatting sqref="B136:C136">
    <cfRule type="containsErrors" dxfId="47" priority="79">
      <formula>ISERROR(B136)</formula>
    </cfRule>
    <cfRule type="containsText" dxfId="46" priority="80" operator="containsText" text="YES">
      <formula>NOT(ISERROR(SEARCH("YES",B136)))</formula>
    </cfRule>
  </conditionalFormatting>
  <conditionalFormatting sqref="B157:C157">
    <cfRule type="containsErrors" dxfId="45" priority="77">
      <formula>ISERROR(B157)</formula>
    </cfRule>
    <cfRule type="containsText" dxfId="44" priority="78" operator="containsText" text="YES">
      <formula>NOT(ISERROR(SEARCH("YES",B157)))</formula>
    </cfRule>
  </conditionalFormatting>
  <conditionalFormatting sqref="B175:C175">
    <cfRule type="containsErrors" dxfId="43" priority="73">
      <formula>ISERROR(B175)</formula>
    </cfRule>
    <cfRule type="containsText" dxfId="42" priority="74" operator="containsText" text="YES">
      <formula>NOT(ISERROR(SEARCH("YES",B175)))</formula>
    </cfRule>
  </conditionalFormatting>
  <conditionalFormatting sqref="B200:C200">
    <cfRule type="containsErrors" dxfId="41" priority="71">
      <formula>ISERROR(B200)</formula>
    </cfRule>
    <cfRule type="containsText" dxfId="40" priority="72" operator="containsText" text="YES">
      <formula>NOT(ISERROR(SEARCH("YES",B200)))</formula>
    </cfRule>
  </conditionalFormatting>
  <conditionalFormatting sqref="B204:C204">
    <cfRule type="containsErrors" dxfId="39" priority="69">
      <formula>ISERROR(B204)</formula>
    </cfRule>
    <cfRule type="containsText" dxfId="38" priority="70" operator="containsText" text="YES">
      <formula>NOT(ISERROR(SEARCH("YES",B204)))</formula>
    </cfRule>
  </conditionalFormatting>
  <conditionalFormatting sqref="B211:C211">
    <cfRule type="containsErrors" dxfId="37" priority="67">
      <formula>ISERROR(B211)</formula>
    </cfRule>
    <cfRule type="containsText" dxfId="36" priority="68" operator="containsText" text="YES">
      <formula>NOT(ISERROR(SEARCH("YES",B211)))</formula>
    </cfRule>
  </conditionalFormatting>
  <conditionalFormatting sqref="B214:C214">
    <cfRule type="containsErrors" dxfId="35" priority="65">
      <formula>ISERROR(B214)</formula>
    </cfRule>
    <cfRule type="containsText" dxfId="34" priority="66" operator="containsText" text="YES">
      <formula>NOT(ISERROR(SEARCH("YES",B214)))</formula>
    </cfRule>
  </conditionalFormatting>
  <conditionalFormatting sqref="B218:C218">
    <cfRule type="containsErrors" dxfId="33" priority="61">
      <formula>ISERROR(B218)</formula>
    </cfRule>
    <cfRule type="containsText" dxfId="32" priority="62" operator="containsText" text="YES">
      <formula>NOT(ISERROR(SEARCH("YES",B218)))</formula>
    </cfRule>
  </conditionalFormatting>
  <conditionalFormatting sqref="B121:C123">
    <cfRule type="containsErrors" dxfId="31" priority="57">
      <formula>ISERROR(B121)</formula>
    </cfRule>
    <cfRule type="containsText" dxfId="30" priority="58" operator="containsText" text="YES">
      <formula>NOT(ISERROR(SEARCH("YES",B121)))</formula>
    </cfRule>
  </conditionalFormatting>
  <conditionalFormatting sqref="B128:C128">
    <cfRule type="containsErrors" dxfId="29" priority="53">
      <formula>ISERROR(B128)</formula>
    </cfRule>
    <cfRule type="containsText" dxfId="28" priority="54" operator="containsText" text="YES">
      <formula>NOT(ISERROR(SEARCH("YES",B128)))</formula>
    </cfRule>
  </conditionalFormatting>
  <conditionalFormatting sqref="B150:C156">
    <cfRule type="containsErrors" dxfId="27" priority="47">
      <formula>ISERROR(B150)</formula>
    </cfRule>
    <cfRule type="containsText" dxfId="26" priority="48" operator="containsText" text="YES">
      <formula>NOT(ISERROR(SEARCH("YES",B150)))</formula>
    </cfRule>
  </conditionalFormatting>
  <conditionalFormatting sqref="B158:C158">
    <cfRule type="containsErrors" dxfId="25" priority="45">
      <formula>ISERROR(B158)</formula>
    </cfRule>
    <cfRule type="containsText" dxfId="24" priority="46" operator="containsText" text="YES">
      <formula>NOT(ISERROR(SEARCH("YES",B158)))</formula>
    </cfRule>
  </conditionalFormatting>
  <conditionalFormatting sqref="B189:C194">
    <cfRule type="containsErrors" dxfId="23" priority="33">
      <formula>ISERROR(B189)</formula>
    </cfRule>
    <cfRule type="containsText" dxfId="22" priority="34" operator="containsText" text="YES">
      <formula>NOT(ISERROR(SEARCH("YES",B189)))</formula>
    </cfRule>
  </conditionalFormatting>
  <conditionalFormatting sqref="B196:C199">
    <cfRule type="containsErrors" dxfId="21" priority="31">
      <formula>ISERROR(B196)</formula>
    </cfRule>
    <cfRule type="containsText" dxfId="20" priority="32" operator="containsText" text="YES">
      <formula>NOT(ISERROR(SEARCH("YES",B196)))</formula>
    </cfRule>
  </conditionalFormatting>
  <conditionalFormatting sqref="B215:C216">
    <cfRule type="containsErrors" dxfId="19" priority="23">
      <formula>ISERROR(B215)</formula>
    </cfRule>
    <cfRule type="containsText" dxfId="18" priority="24" operator="containsText" text="YES">
      <formula>NOT(ISERROR(SEARCH("YES",B215)))</formula>
    </cfRule>
  </conditionalFormatting>
  <conditionalFormatting sqref="B217:C217">
    <cfRule type="containsErrors" dxfId="17" priority="21">
      <formula>ISERROR(B217)</formula>
    </cfRule>
    <cfRule type="containsText" dxfId="16" priority="22" operator="containsText" text="YES">
      <formula>NOT(ISERROR(SEARCH("YES",B217)))</formula>
    </cfRule>
  </conditionalFormatting>
  <conditionalFormatting sqref="B219:C221">
    <cfRule type="containsErrors" dxfId="15" priority="19">
      <formula>ISERROR(B219)</formula>
    </cfRule>
    <cfRule type="containsText" dxfId="14" priority="20" operator="containsText" text="YES">
      <formula>NOT(ISERROR(SEARCH("YES",B219)))</formula>
    </cfRule>
  </conditionalFormatting>
  <conditionalFormatting sqref="B44:C44">
    <cfRule type="containsErrors" dxfId="13" priority="15">
      <formula>ISERROR(B44)</formula>
    </cfRule>
    <cfRule type="containsText" dxfId="12" priority="16" operator="containsText" text="YES">
      <formula>NOT(ISERROR(SEARCH("YES",B44)))</formula>
    </cfRule>
  </conditionalFormatting>
  <conditionalFormatting sqref="B130:C130">
    <cfRule type="containsErrors" dxfId="11" priority="13">
      <formula>ISERROR(B130)</formula>
    </cfRule>
    <cfRule type="containsText" dxfId="10" priority="14" operator="containsText" text="YES">
      <formula>NOT(ISERROR(SEARCH("YES",B130)))</formula>
    </cfRule>
  </conditionalFormatting>
  <conditionalFormatting sqref="B134:C134">
    <cfRule type="containsErrors" dxfId="9" priority="11">
      <formula>ISERROR(B134)</formula>
    </cfRule>
    <cfRule type="containsText" dxfId="8" priority="12" operator="containsText" text="YES">
      <formula>NOT(ISERROR(SEARCH("YES",B134)))</formula>
    </cfRule>
  </conditionalFormatting>
  <conditionalFormatting sqref="B142:C143">
    <cfRule type="containsErrors" dxfId="7" priority="9">
      <formula>ISERROR(B142)</formula>
    </cfRule>
    <cfRule type="containsText" dxfId="6" priority="10" operator="containsText" text="YES">
      <formula>NOT(ISERROR(SEARCH("YES",B142)))</formula>
    </cfRule>
  </conditionalFormatting>
  <conditionalFormatting sqref="B188:C188">
    <cfRule type="containsErrors" dxfId="5" priority="7">
      <formula>ISERROR(B188)</formula>
    </cfRule>
    <cfRule type="containsText" dxfId="4" priority="8" operator="containsText" text="YES">
      <formula>NOT(ISERROR(SEARCH("YES",B188)))</formula>
    </cfRule>
  </conditionalFormatting>
  <conditionalFormatting sqref="T113:Y222 T228:Y252 T5:Y107">
    <cfRule type="cellIs" dxfId="3" priority="4" operator="between">
      <formula>0</formula>
      <formula>0</formula>
    </cfRule>
    <cfRule type="containsErrors" dxfId="2" priority="121">
      <formula>ISERROR(T5)</formula>
    </cfRule>
  </conditionalFormatting>
  <conditionalFormatting sqref="B102:C112 E102:E112">
    <cfRule type="containsErrors" dxfId="1" priority="1">
      <formula>ISERROR(B102)</formula>
    </cfRule>
    <cfRule type="containsText" dxfId="0" priority="2" operator="containsText" text="YES">
      <formula>NOT(ISERROR(SEARCH("YES",B102)))</formula>
    </cfRule>
  </conditionalFormatting>
  <dataValidations count="7">
    <dataValidation type="whole" allowBlank="1" showInputMessage="1" showErrorMessage="1" sqref="P2:P4">
      <formula1>0</formula1>
      <formula2>100</formula2>
    </dataValidation>
    <dataValidation type="whole" allowBlank="1" showInputMessage="1" showErrorMessage="1" sqref="N183:O183 J183:L183 H195 G2:H4 O2:O4 J2:L4 J235:L235 N235:O235 H245 O242 O245 K138:L138 H138 H242 N243:O243 J242:L243 J245:L246 N246:O246">
      <formula1>0</formula1>
      <formula2>10000</formula2>
    </dataValidation>
    <dataValidation type="whole" allowBlank="1" showInputMessage="1" showErrorMessage="1" sqref="J195:L195 N195:P195 N2:N4 N242 N138:P138 N245">
      <formula1>0</formula1>
      <formula2>1000000</formula2>
    </dataValidation>
    <dataValidation type="whole" allowBlank="1" showInputMessage="1" showErrorMessage="1" sqref="G183:H183 H235 G243:H243 H246">
      <formula1>0</formula1>
      <formula2>100000</formula2>
    </dataValidation>
    <dataValidation type="whole" allowBlank="1" showInputMessage="1" showErrorMessage="1" sqref="J138">
      <formula1>0</formula1>
      <formula2>1000</formula2>
    </dataValidation>
    <dataValidation type="whole" allowBlank="1" showInputMessage="1" showErrorMessage="1" sqref="Q183:R183 Q2:R4 Q235:R235 Q242:R243 Q245:R246">
      <formula1>0</formula1>
      <formula2>1000000000</formula2>
    </dataValidation>
    <dataValidation type="whole" allowBlank="1" showInputMessage="1" showErrorMessage="1" sqref="Q195:R195 Q138:R138">
      <formula1>0</formula1>
      <formula2>10000000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[8]Values!#REF!</xm:f>
          </x14:formula1>
          <xm:sqref>I241 M241 P235 P242:P243 I245:I246 P245:P246</xm:sqref>
        </x14:dataValidation>
        <x14:dataValidation type="list" allowBlank="1" showInputMessage="1" showErrorMessage="1">
          <x14:formula1>
            <xm:f>[4]Values!#REF!</xm:f>
          </x14:formula1>
          <xm:sqref>F138 I138 F235 F242:F243 F245:F246</xm:sqref>
        </x14:dataValidation>
        <x14:dataValidation type="list" allowBlank="1" showInputMessage="1" showErrorMessage="1">
          <x14:formula1>
            <xm:f>[3]Values!#REF!</xm:f>
          </x14:formula1>
          <xm:sqref>P183</xm:sqref>
        </x14:dataValidation>
        <x14:dataValidation type="list" allowBlank="1" showInputMessage="1" showErrorMessage="1">
          <x14:formula1>
            <xm:f>[2]Values!#REF!</xm:f>
          </x14:formula1>
          <xm:sqref>F1:F2 I2:I4 M2:M4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0"/>
  <sheetViews>
    <sheetView workbookViewId="0">
      <pane xSplit="1" ySplit="4" topLeftCell="B355" activePane="bottomRight" state="frozen"/>
      <selection pane="topRight" activeCell="B1" sqref="B1"/>
      <selection pane="bottomLeft" activeCell="A5" sqref="A5"/>
      <selection pane="bottomRight" activeCell="K367" sqref="K367:N368"/>
    </sheetView>
  </sheetViews>
  <sheetFormatPr defaultRowHeight="15"/>
  <cols>
    <col min="1" max="1" width="15.85546875" customWidth="1"/>
    <col min="3" max="3" width="9.5703125" bestFit="1" customWidth="1"/>
    <col min="6" max="6" width="19.28515625" customWidth="1"/>
    <col min="7" max="7" width="18.42578125" customWidth="1"/>
    <col min="50" max="50" width="19.5703125" customWidth="1"/>
    <col min="51" max="51" width="19.42578125" customWidth="1"/>
    <col min="56" max="56" width="9.5703125" bestFit="1" customWidth="1"/>
  </cols>
  <sheetData>
    <row r="1" spans="1:58" ht="15.75">
      <c r="A1" s="47" t="s">
        <v>706</v>
      </c>
      <c r="B1" s="47"/>
      <c r="C1" s="43"/>
      <c r="D1" s="43"/>
      <c r="E1" s="43"/>
      <c r="F1" s="43"/>
      <c r="G1" s="43"/>
      <c r="H1" s="43"/>
      <c r="J1" s="48"/>
      <c r="K1" s="48"/>
      <c r="L1" s="48"/>
      <c r="M1" s="48"/>
      <c r="N1" s="48"/>
      <c r="O1" s="48"/>
      <c r="P1" s="48"/>
      <c r="Q1" s="48"/>
      <c r="R1" s="43"/>
      <c r="S1" s="39"/>
      <c r="T1" s="43"/>
      <c r="U1" s="43"/>
      <c r="V1" s="43"/>
      <c r="W1" s="43"/>
      <c r="X1" s="37"/>
      <c r="Y1" s="38"/>
      <c r="Z1" s="38"/>
      <c r="AA1" s="38"/>
      <c r="AB1" s="38"/>
      <c r="AC1" s="38"/>
      <c r="AD1" s="38"/>
      <c r="AE1" s="38"/>
      <c r="AF1" s="38"/>
      <c r="AG1" s="38"/>
      <c r="AH1" s="38"/>
      <c r="AI1" s="38"/>
      <c r="AJ1" s="38"/>
      <c r="AK1" s="38"/>
      <c r="AL1" s="38"/>
      <c r="AM1" s="38"/>
      <c r="AN1" s="38"/>
      <c r="AO1" s="38"/>
      <c r="AP1" s="38"/>
      <c r="AQ1" s="38"/>
      <c r="AR1" s="38"/>
      <c r="AS1" s="38"/>
      <c r="AT1" s="38"/>
    </row>
    <row r="2" spans="1:58" ht="15.75">
      <c r="A2" s="46"/>
      <c r="B2" s="46"/>
      <c r="C2" s="43"/>
      <c r="D2" s="43"/>
      <c r="E2" s="43"/>
      <c r="F2" s="43"/>
      <c r="G2" s="43"/>
      <c r="H2" s="43"/>
      <c r="I2" s="48"/>
      <c r="J2" s="48"/>
      <c r="K2" s="48"/>
      <c r="L2" s="48"/>
      <c r="M2" s="48"/>
      <c r="N2" s="48"/>
      <c r="O2" s="48"/>
      <c r="P2" s="48"/>
      <c r="Q2" s="48"/>
      <c r="R2" s="43"/>
      <c r="S2" s="39"/>
      <c r="T2" s="43"/>
      <c r="U2" s="43"/>
      <c r="V2" s="43"/>
      <c r="W2" s="43"/>
      <c r="X2" s="37"/>
      <c r="Y2" s="38"/>
      <c r="Z2" s="38"/>
      <c r="AA2" s="38"/>
      <c r="AB2" s="38"/>
      <c r="AC2" s="38"/>
      <c r="AD2" s="38"/>
      <c r="AE2" s="38"/>
      <c r="AF2" s="38"/>
      <c r="AG2" s="38"/>
      <c r="AH2" s="38"/>
      <c r="AI2" s="38"/>
      <c r="AJ2" s="38"/>
      <c r="AK2" s="38"/>
      <c r="AL2" s="38"/>
      <c r="AM2" s="38"/>
      <c r="AN2" s="38"/>
      <c r="AO2" s="38"/>
      <c r="AP2" s="38"/>
      <c r="AQ2" s="38"/>
      <c r="AR2" s="38"/>
      <c r="AS2" s="38"/>
      <c r="AT2" s="38"/>
    </row>
    <row r="3" spans="1:58" ht="15.75">
      <c r="B3" s="46"/>
      <c r="C3" s="175" t="s">
        <v>699</v>
      </c>
      <c r="D3" s="175"/>
      <c r="E3" s="175"/>
      <c r="F3" s="40" t="s">
        <v>716</v>
      </c>
      <c r="G3" s="40" t="s">
        <v>3160</v>
      </c>
      <c r="H3" s="40"/>
      <c r="I3" s="180" t="s">
        <v>707</v>
      </c>
      <c r="J3" s="181"/>
      <c r="K3" s="182"/>
      <c r="L3" s="180" t="s">
        <v>708</v>
      </c>
      <c r="M3" s="181"/>
      <c r="N3" s="182"/>
      <c r="O3" s="180" t="s">
        <v>709</v>
      </c>
      <c r="P3" s="181"/>
      <c r="Q3" s="182"/>
      <c r="R3" s="176" t="s">
        <v>710</v>
      </c>
      <c r="S3" s="177"/>
      <c r="T3" s="178"/>
      <c r="U3" s="176" t="s">
        <v>711</v>
      </c>
      <c r="V3" s="177"/>
      <c r="W3" s="178"/>
      <c r="X3" s="37"/>
      <c r="Y3" s="179" t="s">
        <v>707</v>
      </c>
      <c r="Z3" s="179"/>
      <c r="AA3" s="179"/>
      <c r="AB3" s="174" t="s">
        <v>708</v>
      </c>
      <c r="AC3" s="174"/>
      <c r="AD3" s="174"/>
      <c r="AE3" s="179" t="s">
        <v>709</v>
      </c>
      <c r="AF3" s="179"/>
      <c r="AG3" s="179"/>
      <c r="AH3" s="174" t="s">
        <v>710</v>
      </c>
      <c r="AI3" s="174"/>
      <c r="AJ3" s="174"/>
      <c r="AK3" s="174" t="s">
        <v>711</v>
      </c>
      <c r="AL3" s="174"/>
      <c r="AM3" s="174"/>
      <c r="AN3" s="38"/>
      <c r="AO3" s="38"/>
      <c r="AP3" s="38"/>
      <c r="AQ3" s="38"/>
      <c r="AR3" s="38"/>
      <c r="AS3" s="38"/>
      <c r="AT3" s="38"/>
      <c r="AW3" s="50"/>
      <c r="BC3" t="s">
        <v>699</v>
      </c>
      <c r="BF3" t="s">
        <v>699</v>
      </c>
    </row>
    <row r="4" spans="1:58" ht="16.5" thickBot="1">
      <c r="A4" s="46" t="s">
        <v>0</v>
      </c>
      <c r="B4" s="46" t="s">
        <v>248</v>
      </c>
      <c r="C4" s="40" t="s">
        <v>700</v>
      </c>
      <c r="D4" s="40" t="s">
        <v>293</v>
      </c>
      <c r="E4" s="40" t="s">
        <v>270</v>
      </c>
      <c r="F4" s="40" t="s">
        <v>715</v>
      </c>
      <c r="G4" s="40" t="s">
        <v>717</v>
      </c>
      <c r="H4" s="40"/>
      <c r="I4" s="49" t="s">
        <v>700</v>
      </c>
      <c r="J4" s="49" t="s">
        <v>293</v>
      </c>
      <c r="K4" s="49" t="s">
        <v>270</v>
      </c>
      <c r="L4" s="49" t="s">
        <v>700</v>
      </c>
      <c r="M4" s="49" t="s">
        <v>293</v>
      </c>
      <c r="N4" s="49" t="s">
        <v>270</v>
      </c>
      <c r="O4" s="49" t="s">
        <v>700</v>
      </c>
      <c r="P4" s="49" t="s">
        <v>293</v>
      </c>
      <c r="Q4" s="49" t="s">
        <v>270</v>
      </c>
      <c r="R4" s="44" t="s">
        <v>700</v>
      </c>
      <c r="S4" s="45" t="s">
        <v>293</v>
      </c>
      <c r="T4" s="45" t="s">
        <v>270</v>
      </c>
      <c r="U4" s="44" t="s">
        <v>700</v>
      </c>
      <c r="V4" s="45" t="s">
        <v>293</v>
      </c>
      <c r="W4" s="45" t="s">
        <v>270</v>
      </c>
      <c r="X4" s="37"/>
      <c r="Y4" s="41" t="s">
        <v>270</v>
      </c>
      <c r="Z4" s="42" t="s">
        <v>701</v>
      </c>
      <c r="AA4" s="42" t="s">
        <v>702</v>
      </c>
      <c r="AB4" s="41" t="s">
        <v>270</v>
      </c>
      <c r="AC4" s="42" t="s">
        <v>701</v>
      </c>
      <c r="AD4" s="42" t="s">
        <v>702</v>
      </c>
      <c r="AE4" s="41" t="s">
        <v>270</v>
      </c>
      <c r="AF4" s="42" t="s">
        <v>701</v>
      </c>
      <c r="AG4" s="42" t="s">
        <v>702</v>
      </c>
      <c r="AH4" s="41" t="s">
        <v>270</v>
      </c>
      <c r="AI4" s="42" t="s">
        <v>701</v>
      </c>
      <c r="AJ4" s="42" t="s">
        <v>702</v>
      </c>
      <c r="AK4" s="41" t="s">
        <v>270</v>
      </c>
      <c r="AL4" s="42" t="s">
        <v>701</v>
      </c>
      <c r="AM4" s="42" t="s">
        <v>702</v>
      </c>
      <c r="AN4" s="42" t="s">
        <v>703</v>
      </c>
      <c r="AO4" s="42" t="s">
        <v>704</v>
      </c>
      <c r="AP4" s="42" t="s">
        <v>700</v>
      </c>
      <c r="AQ4" s="42" t="s">
        <v>705</v>
      </c>
      <c r="AR4" s="42" t="s">
        <v>270</v>
      </c>
      <c r="AS4" s="38"/>
      <c r="AT4" s="38"/>
      <c r="AZ4" s="207" t="s">
        <v>248</v>
      </c>
      <c r="BA4" s="207" t="s">
        <v>700</v>
      </c>
      <c r="BB4" s="207" t="s">
        <v>248</v>
      </c>
      <c r="BC4" s="207" t="s">
        <v>700</v>
      </c>
      <c r="BE4" t="s">
        <v>248</v>
      </c>
      <c r="BF4" t="s">
        <v>700</v>
      </c>
    </row>
    <row r="5" spans="1:58" ht="16.5" thickBot="1">
      <c r="A5" s="826" t="str">
        <f>'Endpoint outcomes'!A5</f>
        <v>Amini 2005</v>
      </c>
      <c r="B5" s="826" t="str">
        <f>CONCATENATE('Endpoint outcomes'!S5,'Endpoint outcomes'!T5)</f>
        <v>HAMD17</v>
      </c>
      <c r="C5" s="828">
        <f t="shared" ref="C5" si="0">IF(ISBLANK(I5)=TRUE,"",IF(ISBLANK(L5)=TRUE,"",IF(ISBLANK(N5)=TRUE,"",AP5)))</f>
        <v>25.316129032258065</v>
      </c>
      <c r="D5" s="828">
        <f t="shared" ref="D5" si="1">IF(ISBLANK(J5)=TRUE, "", IF(ISBLANK(M5)=TRUE,"",IF(ISBLANK(N5)=TRUE,"",AQ5)))</f>
        <v>3.8121403165549204</v>
      </c>
      <c r="E5" s="828">
        <f t="shared" ref="E5" si="2">IF(ISBLANK(I5)=TRUE, "", AR5)</f>
        <v>31</v>
      </c>
      <c r="F5" s="830">
        <f t="shared" ref="F5" si="3">1-NORMDIST((VLOOKUP(B5,$AW$5:$AX$23,2,0)),C5,D5,TRUE)</f>
        <v>0.63504556003104429</v>
      </c>
      <c r="G5" s="830">
        <f t="shared" ref="G5" si="4">1-F5</f>
        <v>0.36495443996895571</v>
      </c>
      <c r="H5" s="269">
        <f>IF(ISERROR(F5),0,1)</f>
        <v>1</v>
      </c>
      <c r="I5" s="829">
        <f>IF(ISNUMBER('Endpoint outcomes'!U5)=TRUE,'Endpoint outcomes'!U5,(IF(ISNUMBER('Endpoint outcomes'!W5)=TRUE,'Endpoint outcomes'!W5,0)))</f>
        <v>25.8</v>
      </c>
      <c r="J5" s="829">
        <f>IF(ISNUMBER('Endpoint outcomes'!U5)=TRUE,'Endpoint outcomes'!V5,IF(ISNUMBER('Endpoint outcomes'!W5)=TRUE,'Endpoint outcomes'!X5,0))</f>
        <v>4</v>
      </c>
      <c r="K5" s="829">
        <f>IF(ISNUMBER('Endpoint outcomes'!U5)=TRUE,'Endpoint outcomes'!AI5,IF(ISNUMBER('Endpoint outcomes'!W5)=TRUE,'Endpoint outcomes'!AK5,0))</f>
        <v>16</v>
      </c>
      <c r="L5" s="829">
        <f>IF(ISNUMBER('Endpoint outcomes'!AZ5)=TRUE,'Endpoint outcomes'!AZ5,(IF(ISNUMBER('Endpoint outcomes'!BB5)=TRUE,'Endpoint outcomes'!BB5,0)))</f>
        <v>24.8</v>
      </c>
      <c r="M5" s="829">
        <f>IF(ISNUMBER('Endpoint outcomes'!AZ5)=TRUE,'Endpoint outcomes'!BA5,IF(ISNUMBER('Endpoint outcomes'!BB5)=TRUE,'Endpoint outcomes'!BC5,0))</f>
        <v>3.6</v>
      </c>
      <c r="N5" s="829">
        <f>IF(ISNUMBER('Endpoint outcomes'!AZ5)=TRUE,'Endpoint outcomes'!BN5,IF(ISNUMBER('Endpoint outcomes'!BB5)=TRUE,'Endpoint outcomes'!BP5,0))</f>
        <v>15</v>
      </c>
      <c r="O5" s="829">
        <f>IF(ISNUMBER('Endpoint outcomes'!CE5)=TRUE,'Endpoint outcomes'!CE5,(IF(ISNUMBER('Endpoint outcomes'!CG5)=TRUE,'Endpoint outcomes'!CG5,0)))</f>
        <v>0</v>
      </c>
      <c r="P5" s="829">
        <f>IF(ISNUMBER('Endpoint outcomes'!CE5)=TRUE,'Endpoint outcomes'!CF5,IF(ISNUMBER('Endpoint outcomes'!CG5)=TRUE,'Endpoint outcomes'!CH5,0))</f>
        <v>0</v>
      </c>
      <c r="Q5" s="829">
        <f>IF(ISNUMBER('Endpoint outcomes'!CE5)=TRUE,'Endpoint outcomes'!CS5,IF(ISNUMBER('Endpoint outcomes'!CG5)=TRUE,'Endpoint outcomes'!CU5,0))</f>
        <v>0</v>
      </c>
      <c r="R5" s="825">
        <f>IF(ISNUMBER('Endpoint outcomes'!DJ5)=TRUE,'Endpoint outcomes'!DJ5,(IF(ISNUMBER('Endpoint outcomes'!DL5)=TRUE,'Endpoint outcomes'!DL5,0)))</f>
        <v>0</v>
      </c>
      <c r="S5" s="825">
        <f>IF(ISNUMBER('Endpoint outcomes'!DJ5)=TRUE,'Endpoint outcomes'!DK5,IF(ISNUMBER('Endpoint outcomes'!DL5)=TRUE,'Endpoint outcomes'!DM5,0))</f>
        <v>0</v>
      </c>
      <c r="T5" s="825">
        <f>IF(ISNUMBER('Endpoint outcomes'!DJ5)=TRUE,'Endpoint outcomes'!DX5,IF(ISNUMBER('Endpoint outcomes'!DL5)=TRUE,'Endpoint outcomes'!DZ5,0))</f>
        <v>0</v>
      </c>
      <c r="U5" s="825">
        <f>IF(ISNUMBER('Endpoint outcomes'!EO5)=TRUE,'Endpoint outcomes'!EO5,(IF(ISNUMBER('Endpoint outcomes'!EQ5)=TRUE,'Endpoint outcomes'!EQ5,0)))</f>
        <v>0</v>
      </c>
      <c r="V5" s="825">
        <f>IF(ISNUMBER('Endpoint outcomes'!EO5)=TRUE,'Endpoint outcomes'!EP5,IF(ISNUMBER('Endpoint outcomes'!EQ5)=TRUE,'Endpoint outcomes'!ER5,0))</f>
        <v>0</v>
      </c>
      <c r="W5" s="825">
        <f>IF(ISNUMBER('Endpoint outcomes'!EO5)=TRUE,'Endpoint outcomes'!FC5,IF(ISNUMBER('Endpoint outcomes'!EQ5)=TRUE,'Endpoint outcomes'!FE5,0))</f>
        <v>0</v>
      </c>
      <c r="X5" s="823"/>
      <c r="Y5" s="824">
        <f t="shared" ref="Y5" si="5">K5</f>
        <v>16</v>
      </c>
      <c r="Z5" s="827">
        <f t="shared" ref="Z5" si="6">Y5-1</f>
        <v>15</v>
      </c>
      <c r="AA5" s="827">
        <f t="shared" ref="AA5" si="7">IF(Y5&gt;0, J5^2*Z5,0)</f>
        <v>240</v>
      </c>
      <c r="AB5" s="824">
        <f t="shared" ref="AB5" si="8">N5</f>
        <v>15</v>
      </c>
      <c r="AC5" s="827">
        <f t="shared" ref="AC5" si="9">AB5-1</f>
        <v>14</v>
      </c>
      <c r="AD5" s="827">
        <f t="shared" ref="AD5" si="10">IF(AB5&gt;0, M5^2*AC5,0)</f>
        <v>181.44</v>
      </c>
      <c r="AE5" s="824">
        <f t="shared" ref="AE5" si="11">Q5</f>
        <v>0</v>
      </c>
      <c r="AF5" s="827">
        <f t="shared" ref="AF5" si="12">AE5-1</f>
        <v>-1</v>
      </c>
      <c r="AG5" s="827">
        <f t="shared" ref="AG5" si="13">IF(AE5&gt;0, P5^2*AF5,0)</f>
        <v>0</v>
      </c>
      <c r="AH5" s="824">
        <f t="shared" ref="AH5" si="14">T5</f>
        <v>0</v>
      </c>
      <c r="AI5" s="827">
        <f t="shared" ref="AI5" si="15">AH5-1</f>
        <v>-1</v>
      </c>
      <c r="AJ5" s="827">
        <f t="shared" ref="AJ5" si="16">IF(AH5&gt;0, S5^2*AI5,0)</f>
        <v>0</v>
      </c>
      <c r="AK5" s="824">
        <f t="shared" ref="AK5" si="17">W5</f>
        <v>0</v>
      </c>
      <c r="AL5" s="827">
        <f t="shared" ref="AL5" si="18">AK5-1</f>
        <v>-1</v>
      </c>
      <c r="AM5" s="827">
        <f t="shared" ref="AM5" si="19">IF(AK5&gt;0, V5^2*AL5,0)</f>
        <v>0</v>
      </c>
      <c r="AN5" s="827">
        <f t="shared" ref="AN5" si="20">IF(AB5&gt;0,IF(AE5=0,Z5+AC5,IF(AH5=0,Z5+AC5+AF5,IF(AK5=0,Z5+AC5+AF5+AI5,Z5+AC5+AF5+AI5+AL5))))</f>
        <v>29</v>
      </c>
      <c r="AO5" s="827">
        <f t="shared" ref="AO5" si="21">AD5+AA5+AG5+AJ5+AM5</f>
        <v>421.44</v>
      </c>
      <c r="AP5" s="827">
        <f t="shared" ref="AP5" si="22">(I5*Y5+L5*AB5+O5*AE5+R5*AH5+U5*AK5)/AR5</f>
        <v>25.316129032258065</v>
      </c>
      <c r="AQ5" s="827">
        <f t="shared" ref="AQ5" si="23">SQRT(AO5/AN5)</f>
        <v>3.8121403165549204</v>
      </c>
      <c r="AR5" s="827">
        <f t="shared" ref="AR5" si="24">K5+N5+Q5+T5+W5</f>
        <v>31</v>
      </c>
      <c r="AS5" s="38"/>
      <c r="AW5" s="57" t="s">
        <v>712</v>
      </c>
      <c r="AX5" s="58" t="s">
        <v>3163</v>
      </c>
      <c r="AY5" s="274" t="s">
        <v>3166</v>
      </c>
      <c r="AZ5" s="207"/>
      <c r="BA5" s="207"/>
      <c r="BB5" s="207" t="s">
        <v>3024</v>
      </c>
      <c r="BC5" s="207">
        <v>7.9149999999999991</v>
      </c>
      <c r="BE5" t="s">
        <v>718</v>
      </c>
      <c r="BF5">
        <v>30.397799511002447</v>
      </c>
    </row>
    <row r="6" spans="1:58" ht="15.75">
      <c r="A6" s="826" t="str">
        <f>'Endpoint outcomes'!A6</f>
        <v>Andreoli 2002</v>
      </c>
      <c r="B6" s="826" t="str">
        <f>CONCATENATE('Endpoint outcomes'!S6,'Endpoint outcomes'!T6)</f>
        <v>HAMD21</v>
      </c>
      <c r="C6" s="828">
        <f t="shared" ref="C6:C67" si="25">IF(ISBLANK(I6)=TRUE,"",IF(ISBLANK(L6)=TRUE,"",IF(ISBLANK(N6)=TRUE,"",AP6)))</f>
        <v>27.150980392156864</v>
      </c>
      <c r="D6" s="828">
        <f t="shared" ref="D6:D67" si="26">IF(ISBLANK(J6)=TRUE, "", IF(ISBLANK(M6)=TRUE,"",IF(ISBLANK(N6)=TRUE,"",AQ6)))</f>
        <v>3.6</v>
      </c>
      <c r="E6" s="828">
        <f t="shared" ref="E6:E67" si="27">IF(ISBLANK(I6)=TRUE, "", AR6)</f>
        <v>255</v>
      </c>
      <c r="F6" s="50">
        <f t="shared" ref="F6:F66" si="28">1-NORMDIST((VLOOKUP(B6,$AW$5:$AX$23,2,0)),C6,D6,TRUE)</f>
        <v>0.80928712737178976</v>
      </c>
      <c r="G6" s="50">
        <f t="shared" ref="G6:G66" si="29">1-F6</f>
        <v>0.19071287262821024</v>
      </c>
      <c r="H6" s="269">
        <f t="shared" ref="H6:H66" si="30">IF(ISERROR(F6),0,1)</f>
        <v>1</v>
      </c>
      <c r="I6" s="829">
        <f>IF(ISNUMBER('Endpoint outcomes'!U6)=TRUE,'Endpoint outcomes'!U6,(IF(ISNUMBER('Endpoint outcomes'!W6)=TRUE,'Endpoint outcomes'!W6,0)))</f>
        <v>26.9</v>
      </c>
      <c r="J6" s="829">
        <f>IF(ISNUMBER('Endpoint outcomes'!U6)=TRUE,'Endpoint outcomes'!V6,IF(ISNUMBER('Endpoint outcomes'!W6)=TRUE,'Endpoint outcomes'!X6,0))</f>
        <v>3.6</v>
      </c>
      <c r="K6" s="829">
        <f>IF(ISNUMBER('Endpoint outcomes'!U6)=TRUE,'Endpoint outcomes'!AI6,IF(ISNUMBER('Endpoint outcomes'!W6)=TRUE,'Endpoint outcomes'!AK6,0))</f>
        <v>127</v>
      </c>
      <c r="L6" s="829">
        <f>IF(ISNUMBER('Endpoint outcomes'!AZ6)=TRUE,'Endpoint outcomes'!AZ6,(IF(ISNUMBER('Endpoint outcomes'!BB6)=TRUE,'Endpoint outcomes'!BB6,0)))</f>
        <v>27.4</v>
      </c>
      <c r="M6" s="829">
        <f>IF(ISNUMBER('Endpoint outcomes'!AZ6)=TRUE,'Endpoint outcomes'!BA6,IF(ISNUMBER('Endpoint outcomes'!BB6)=TRUE,'Endpoint outcomes'!BC6,0))</f>
        <v>3.6</v>
      </c>
      <c r="N6" s="829">
        <f>IF(ISNUMBER('Endpoint outcomes'!AZ6)=TRUE,'Endpoint outcomes'!BN6,IF(ISNUMBER('Endpoint outcomes'!BB6)=TRUE,'Endpoint outcomes'!BP6,0))</f>
        <v>128</v>
      </c>
      <c r="O6" s="829">
        <f>IF(ISNUMBER('Endpoint outcomes'!CE6)=TRUE,'Endpoint outcomes'!CE6,(IF(ISNUMBER('Endpoint outcomes'!CG6)=TRUE,'Endpoint outcomes'!CG6,0)))</f>
        <v>0</v>
      </c>
      <c r="P6" s="829">
        <f>IF(ISNUMBER('Endpoint outcomes'!CE6)=TRUE,'Endpoint outcomes'!CF6,IF(ISNUMBER('Endpoint outcomes'!CG6)=TRUE,'Endpoint outcomes'!CH6,0))</f>
        <v>0</v>
      </c>
      <c r="Q6" s="829">
        <f>IF(ISNUMBER('Endpoint outcomes'!CE6)=TRUE,'Endpoint outcomes'!CS6,IF(ISNUMBER('Endpoint outcomes'!CG6)=TRUE,'Endpoint outcomes'!CU6,0))</f>
        <v>0</v>
      </c>
      <c r="R6" s="825">
        <f>IF(ISNUMBER('Endpoint outcomes'!DJ6)=TRUE,'Endpoint outcomes'!DJ6,(IF(ISNUMBER('Endpoint outcomes'!DL6)=TRUE,'Endpoint outcomes'!DL6,0)))</f>
        <v>0</v>
      </c>
      <c r="S6" s="825">
        <f>IF(ISNUMBER('Endpoint outcomes'!DJ6)=TRUE,'Endpoint outcomes'!DK6,IF(ISNUMBER('Endpoint outcomes'!DL6)=TRUE,'Endpoint outcomes'!DM6,0))</f>
        <v>0</v>
      </c>
      <c r="T6" s="825">
        <f>IF(ISNUMBER('Endpoint outcomes'!DJ6)=TRUE,'Endpoint outcomes'!DX6,IF(ISNUMBER('Endpoint outcomes'!DL6)=TRUE,'Endpoint outcomes'!DZ6,0))</f>
        <v>0</v>
      </c>
      <c r="U6" s="825">
        <f>IF(ISNUMBER('Endpoint outcomes'!EO6)=TRUE,'Endpoint outcomes'!EO6,(IF(ISNUMBER('Endpoint outcomes'!EQ6)=TRUE,'Endpoint outcomes'!EQ6,0)))</f>
        <v>0</v>
      </c>
      <c r="V6" s="825">
        <f>IF(ISNUMBER('Endpoint outcomes'!EO6)=TRUE,'Endpoint outcomes'!EP6,IF(ISNUMBER('Endpoint outcomes'!EQ6)=TRUE,'Endpoint outcomes'!ER6,0))</f>
        <v>0</v>
      </c>
      <c r="W6" s="825">
        <f>IF(ISNUMBER('Endpoint outcomes'!EO6)=TRUE,'Endpoint outcomes'!FC6,IF(ISNUMBER('Endpoint outcomes'!EQ6)=TRUE,'Endpoint outcomes'!FE6,0))</f>
        <v>0</v>
      </c>
      <c r="X6" s="37"/>
      <c r="Y6" s="824">
        <f t="shared" ref="Y6:Y67" si="31">K6</f>
        <v>127</v>
      </c>
      <c r="Z6" s="827">
        <f t="shared" ref="Z6:Z67" si="32">Y6-1</f>
        <v>126</v>
      </c>
      <c r="AA6" s="827">
        <f t="shared" ref="AA6:AA67" si="33">IF(Y6&gt;0, J6^2*Z6,0)</f>
        <v>1632.96</v>
      </c>
      <c r="AB6" s="824">
        <f t="shared" ref="AB6:AB67" si="34">N6</f>
        <v>128</v>
      </c>
      <c r="AC6" s="827">
        <f t="shared" ref="AC6:AC67" si="35">AB6-1</f>
        <v>127</v>
      </c>
      <c r="AD6" s="827">
        <f t="shared" ref="AD6:AD67" si="36">IF(AB6&gt;0, M6^2*AC6,0)</f>
        <v>1645.92</v>
      </c>
      <c r="AE6" s="824">
        <f t="shared" ref="AE6:AE67" si="37">Q6</f>
        <v>0</v>
      </c>
      <c r="AF6" s="827">
        <f t="shared" ref="AF6:AF67" si="38">AE6-1</f>
        <v>-1</v>
      </c>
      <c r="AG6" s="827">
        <f t="shared" ref="AG6:AG67" si="39">IF(AE6&gt;0, P6^2*AF6,0)</f>
        <v>0</v>
      </c>
      <c r="AH6" s="824">
        <f t="shared" ref="AH6:AH67" si="40">T6</f>
        <v>0</v>
      </c>
      <c r="AI6" s="827">
        <f t="shared" ref="AI6:AI67" si="41">AH6-1</f>
        <v>-1</v>
      </c>
      <c r="AJ6" s="827">
        <f t="shared" ref="AJ6:AJ67" si="42">IF(AH6&gt;0, S6^2*AI6,0)</f>
        <v>0</v>
      </c>
      <c r="AK6" s="824">
        <f t="shared" ref="AK6:AK67" si="43">W6</f>
        <v>0</v>
      </c>
      <c r="AL6" s="827">
        <f t="shared" ref="AL6:AL67" si="44">AK6-1</f>
        <v>-1</v>
      </c>
      <c r="AM6" s="827">
        <f t="shared" ref="AM6:AM67" si="45">IF(AK6&gt;0, V6^2*AL6,0)</f>
        <v>0</v>
      </c>
      <c r="AN6" s="827">
        <f t="shared" ref="AN6:AN67" si="46">IF(AB6&gt;0,IF(AE6=0,Z6+AC6,IF(AH6=0,Z6+AC6+AF6,IF(AK6=0,Z6+AC6+AF6+AI6,Z6+AC6+AF6+AI6+AL6))))</f>
        <v>253</v>
      </c>
      <c r="AO6" s="827">
        <f t="shared" ref="AO6:AO67" si="47">AD6+AA6+AG6+AJ6+AM6</f>
        <v>3278.88</v>
      </c>
      <c r="AP6" s="827">
        <f t="shared" ref="AP6:AP67" si="48">(I6*Y6+L6*AB6+O6*AE6+R6*AH6+U6*AK6)/AR6</f>
        <v>27.150980392156864</v>
      </c>
      <c r="AQ6" s="827">
        <f t="shared" ref="AQ6:AQ67" si="49">SQRT(AO6/AN6)</f>
        <v>3.6</v>
      </c>
      <c r="AR6" s="827">
        <f t="shared" ref="AR6:AR67" si="50">K6+N6+Q6+T6+W6</f>
        <v>255</v>
      </c>
      <c r="AS6" s="38"/>
      <c r="AW6" s="257" t="s">
        <v>713</v>
      </c>
      <c r="AX6" s="258">
        <v>24</v>
      </c>
      <c r="AY6" s="278">
        <v>7</v>
      </c>
      <c r="AZ6" s="207"/>
      <c r="BA6" s="207"/>
      <c r="BB6" s="207" t="s">
        <v>3749</v>
      </c>
      <c r="BC6" s="207">
        <v>15.100363636363635</v>
      </c>
      <c r="BE6" t="s">
        <v>3749</v>
      </c>
      <c r="BF6">
        <v>15.100363636363635</v>
      </c>
    </row>
    <row r="7" spans="1:58" ht="15.75">
      <c r="A7" s="826" t="str">
        <f>'Endpoint outcomes'!A7</f>
        <v>Bagby 2008</v>
      </c>
      <c r="B7" s="826" t="str">
        <f>CONCATENATE('Endpoint outcomes'!S7,'Endpoint outcomes'!T7)</f>
        <v>HAMD21</v>
      </c>
      <c r="C7" s="828">
        <f t="shared" si="25"/>
        <v>18.665454545454544</v>
      </c>
      <c r="D7" s="828">
        <f t="shared" si="26"/>
        <v>3.7626871097281374</v>
      </c>
      <c r="E7" s="828">
        <f t="shared" si="27"/>
        <v>275</v>
      </c>
      <c r="F7" s="50">
        <f t="shared" si="28"/>
        <v>7.813204613013891E-2</v>
      </c>
      <c r="G7" s="50">
        <f t="shared" si="29"/>
        <v>0.92186795386986109</v>
      </c>
      <c r="H7" s="269">
        <f t="shared" si="30"/>
        <v>1</v>
      </c>
      <c r="I7" s="829">
        <f>IF(ISNUMBER('Endpoint outcomes'!U7)=TRUE,'Endpoint outcomes'!U7,(IF(ISNUMBER('Endpoint outcomes'!W7)=TRUE,'Endpoint outcomes'!W7,0)))</f>
        <v>18.899999999999999</v>
      </c>
      <c r="J7" s="829">
        <f>IF(ISNUMBER('Endpoint outcomes'!U7)=TRUE,'Endpoint outcomes'!V7,IF(ISNUMBER('Endpoint outcomes'!W7)=TRUE,'Endpoint outcomes'!X7,0))</f>
        <v>3.53</v>
      </c>
      <c r="K7" s="829">
        <f>IF(ISNUMBER('Endpoint outcomes'!U7)=TRUE,'Endpoint outcomes'!AI7,IF(ISNUMBER('Endpoint outcomes'!W7)=TRUE,'Endpoint outcomes'!AK7,0))</f>
        <v>146</v>
      </c>
      <c r="L7" s="829">
        <f>IF(ISNUMBER('Endpoint outcomes'!AZ7)=TRUE,'Endpoint outcomes'!AZ7,(IF(ISNUMBER('Endpoint outcomes'!BB7)=TRUE,'Endpoint outcomes'!BB7,0)))</f>
        <v>18.399999999999999</v>
      </c>
      <c r="M7" s="829">
        <f>IF(ISNUMBER('Endpoint outcomes'!AZ7)=TRUE,'Endpoint outcomes'!BA7,IF(ISNUMBER('Endpoint outcomes'!BB7)=TRUE,'Endpoint outcomes'!BC7,0))</f>
        <v>4.01</v>
      </c>
      <c r="N7" s="829">
        <f>IF(ISNUMBER('Endpoint outcomes'!AZ7)=TRUE,'Endpoint outcomes'!BN7,IF(ISNUMBER('Endpoint outcomes'!BB7)=TRUE,'Endpoint outcomes'!BP7,0))</f>
        <v>129</v>
      </c>
      <c r="O7" s="829">
        <f>IF(ISNUMBER('Endpoint outcomes'!CE7)=TRUE,'Endpoint outcomes'!CE7,(IF(ISNUMBER('Endpoint outcomes'!CG7)=TRUE,'Endpoint outcomes'!CG7,0)))</f>
        <v>0</v>
      </c>
      <c r="P7" s="829">
        <f>IF(ISNUMBER('Endpoint outcomes'!CE7)=TRUE,'Endpoint outcomes'!CF7,IF(ISNUMBER('Endpoint outcomes'!CG7)=TRUE,'Endpoint outcomes'!CH7,0))</f>
        <v>0</v>
      </c>
      <c r="Q7" s="829">
        <f>IF(ISNUMBER('Endpoint outcomes'!CE7)=TRUE,'Endpoint outcomes'!CS7,IF(ISNUMBER('Endpoint outcomes'!CG7)=TRUE,'Endpoint outcomes'!CU7,0))</f>
        <v>0</v>
      </c>
      <c r="R7" s="825">
        <f>IF(ISNUMBER('Endpoint outcomes'!DJ7)=TRUE,'Endpoint outcomes'!DJ7,(IF(ISNUMBER('Endpoint outcomes'!DL7)=TRUE,'Endpoint outcomes'!DL7,0)))</f>
        <v>0</v>
      </c>
      <c r="S7" s="825">
        <f>IF(ISNUMBER('Endpoint outcomes'!DJ7)=TRUE,'Endpoint outcomes'!DK7,IF(ISNUMBER('Endpoint outcomes'!DL7)=TRUE,'Endpoint outcomes'!DM7,0))</f>
        <v>0</v>
      </c>
      <c r="T7" s="825">
        <f>IF(ISNUMBER('Endpoint outcomes'!DJ7)=TRUE,'Endpoint outcomes'!DX7,IF(ISNUMBER('Endpoint outcomes'!DL7)=TRUE,'Endpoint outcomes'!DZ7,0))</f>
        <v>0</v>
      </c>
      <c r="U7" s="825">
        <f>IF(ISNUMBER('Endpoint outcomes'!EO7)=TRUE,'Endpoint outcomes'!EO7,(IF(ISNUMBER('Endpoint outcomes'!EQ7)=TRUE,'Endpoint outcomes'!EQ7,0)))</f>
        <v>0</v>
      </c>
      <c r="V7" s="825">
        <f>IF(ISNUMBER('Endpoint outcomes'!EO7)=TRUE,'Endpoint outcomes'!EP7,IF(ISNUMBER('Endpoint outcomes'!EQ7)=TRUE,'Endpoint outcomes'!ER7,0))</f>
        <v>0</v>
      </c>
      <c r="W7" s="825">
        <f>IF(ISNUMBER('Endpoint outcomes'!EO7)=TRUE,'Endpoint outcomes'!FC7,IF(ISNUMBER('Endpoint outcomes'!EQ7)=TRUE,'Endpoint outcomes'!FE7,0))</f>
        <v>0</v>
      </c>
      <c r="X7" s="37"/>
      <c r="Y7" s="824">
        <f t="shared" si="31"/>
        <v>146</v>
      </c>
      <c r="Z7" s="827">
        <f t="shared" si="32"/>
        <v>145</v>
      </c>
      <c r="AA7" s="827">
        <f t="shared" si="33"/>
        <v>1806.8304999999998</v>
      </c>
      <c r="AB7" s="824">
        <f t="shared" si="34"/>
        <v>129</v>
      </c>
      <c r="AC7" s="827">
        <f t="shared" si="35"/>
        <v>128</v>
      </c>
      <c r="AD7" s="827">
        <f t="shared" si="36"/>
        <v>2058.2527999999998</v>
      </c>
      <c r="AE7" s="824">
        <f t="shared" si="37"/>
        <v>0</v>
      </c>
      <c r="AF7" s="827">
        <f t="shared" si="38"/>
        <v>-1</v>
      </c>
      <c r="AG7" s="827">
        <f t="shared" si="39"/>
        <v>0</v>
      </c>
      <c r="AH7" s="824">
        <f t="shared" si="40"/>
        <v>0</v>
      </c>
      <c r="AI7" s="827">
        <f t="shared" si="41"/>
        <v>-1</v>
      </c>
      <c r="AJ7" s="827">
        <f t="shared" si="42"/>
        <v>0</v>
      </c>
      <c r="AK7" s="824">
        <f t="shared" si="43"/>
        <v>0</v>
      </c>
      <c r="AL7" s="827">
        <f t="shared" si="44"/>
        <v>-1</v>
      </c>
      <c r="AM7" s="827">
        <f t="shared" si="45"/>
        <v>0</v>
      </c>
      <c r="AN7" s="827">
        <f t="shared" si="46"/>
        <v>273</v>
      </c>
      <c r="AO7" s="827">
        <f t="shared" si="47"/>
        <v>3865.0832999999993</v>
      </c>
      <c r="AP7" s="827">
        <f t="shared" si="48"/>
        <v>18.665454545454544</v>
      </c>
      <c r="AQ7" s="827">
        <f t="shared" si="49"/>
        <v>3.7626871097281374</v>
      </c>
      <c r="AR7" s="827">
        <f t="shared" si="50"/>
        <v>275</v>
      </c>
      <c r="AS7" s="38"/>
      <c r="AW7" s="256" t="s">
        <v>714</v>
      </c>
      <c r="AX7" s="255">
        <v>24</v>
      </c>
      <c r="AY7" s="279">
        <v>7</v>
      </c>
      <c r="AZ7" s="207"/>
      <c r="BA7" s="207"/>
      <c r="BB7" s="207" t="s">
        <v>3749</v>
      </c>
      <c r="BC7" s="207">
        <v>15.933333333333334</v>
      </c>
      <c r="BE7" t="s">
        <v>713</v>
      </c>
      <c r="BF7">
        <v>25.316129032258065</v>
      </c>
    </row>
    <row r="8" spans="1:58" ht="15.75">
      <c r="A8" s="826" t="str">
        <f>'Endpoint outcomes'!A8</f>
        <v>Barge-Schaapveld 2002</v>
      </c>
      <c r="B8" s="826" t="str">
        <f>CONCATENATE('Endpoint outcomes'!S8,'Endpoint outcomes'!T8)</f>
        <v>HAMD17</v>
      </c>
      <c r="C8" s="828">
        <f t="shared" si="25"/>
        <v>23.753968253968253</v>
      </c>
      <c r="D8" s="828">
        <f t="shared" si="26"/>
        <v>3.0903074280724887</v>
      </c>
      <c r="E8" s="828">
        <f t="shared" si="27"/>
        <v>63</v>
      </c>
      <c r="F8" s="50">
        <f t="shared" si="28"/>
        <v>0.46827212874140789</v>
      </c>
      <c r="G8" s="50">
        <f t="shared" si="29"/>
        <v>0.53172787125859211</v>
      </c>
      <c r="H8" s="269">
        <f t="shared" si="30"/>
        <v>1</v>
      </c>
      <c r="I8" s="829">
        <f>IF(ISNUMBER('Endpoint outcomes'!U8)=TRUE,'Endpoint outcomes'!U8,(IF(ISNUMBER('Endpoint outcomes'!W8)=TRUE,'Endpoint outcomes'!W8,0)))</f>
        <v>24</v>
      </c>
      <c r="J8" s="829">
        <f>IF(ISNUMBER('Endpoint outcomes'!U8)=TRUE,'Endpoint outcomes'!V8,IF(ISNUMBER('Endpoint outcomes'!W8)=TRUE,'Endpoint outcomes'!X8,0))</f>
        <v>3.5</v>
      </c>
      <c r="K8" s="829">
        <f>IF(ISNUMBER('Endpoint outcomes'!U8)=TRUE,'Endpoint outcomes'!AI8,IF(ISNUMBER('Endpoint outcomes'!W8)=TRUE,'Endpoint outcomes'!AK8,0))</f>
        <v>32</v>
      </c>
      <c r="L8" s="829">
        <f>IF(ISNUMBER('Endpoint outcomes'!AZ8)=TRUE,'Endpoint outcomes'!AZ8,(IF(ISNUMBER('Endpoint outcomes'!BB8)=TRUE,'Endpoint outcomes'!BB8,0)))</f>
        <v>23.5</v>
      </c>
      <c r="M8" s="829">
        <f>IF(ISNUMBER('Endpoint outcomes'!AZ8)=TRUE,'Endpoint outcomes'!BA8,IF(ISNUMBER('Endpoint outcomes'!BB8)=TRUE,'Endpoint outcomes'!BC8,0))</f>
        <v>2.6</v>
      </c>
      <c r="N8" s="829">
        <f>IF(ISNUMBER('Endpoint outcomes'!AZ8)=TRUE,'Endpoint outcomes'!BN8,IF(ISNUMBER('Endpoint outcomes'!BB8)=TRUE,'Endpoint outcomes'!BP8,0))</f>
        <v>31</v>
      </c>
      <c r="O8" s="829">
        <f>IF(ISNUMBER('Endpoint outcomes'!CE8)=TRUE,'Endpoint outcomes'!CE8,(IF(ISNUMBER('Endpoint outcomes'!CG8)=TRUE,'Endpoint outcomes'!CG8,0)))</f>
        <v>0</v>
      </c>
      <c r="P8" s="829">
        <f>IF(ISNUMBER('Endpoint outcomes'!CE8)=TRUE,'Endpoint outcomes'!CF8,IF(ISNUMBER('Endpoint outcomes'!CG8)=TRUE,'Endpoint outcomes'!CH8,0))</f>
        <v>0</v>
      </c>
      <c r="Q8" s="829">
        <f>IF(ISNUMBER('Endpoint outcomes'!CE8)=TRUE,'Endpoint outcomes'!CS8,IF(ISNUMBER('Endpoint outcomes'!CG8)=TRUE,'Endpoint outcomes'!CU8,0))</f>
        <v>0</v>
      </c>
      <c r="R8" s="825">
        <f>IF(ISNUMBER('Endpoint outcomes'!DJ8)=TRUE,'Endpoint outcomes'!DJ8,(IF(ISNUMBER('Endpoint outcomes'!DL8)=TRUE,'Endpoint outcomes'!DL8,0)))</f>
        <v>0</v>
      </c>
      <c r="S8" s="825">
        <f>IF(ISNUMBER('Endpoint outcomes'!DJ8)=TRUE,'Endpoint outcomes'!DK8,IF(ISNUMBER('Endpoint outcomes'!DL8)=TRUE,'Endpoint outcomes'!DM8,0))</f>
        <v>0</v>
      </c>
      <c r="T8" s="825">
        <f>IF(ISNUMBER('Endpoint outcomes'!DJ8)=TRUE,'Endpoint outcomes'!DX8,IF(ISNUMBER('Endpoint outcomes'!DL8)=TRUE,'Endpoint outcomes'!DZ8,0))</f>
        <v>0</v>
      </c>
      <c r="U8" s="825">
        <f>IF(ISNUMBER('Endpoint outcomes'!EO8)=TRUE,'Endpoint outcomes'!EO8,(IF(ISNUMBER('Endpoint outcomes'!EQ8)=TRUE,'Endpoint outcomes'!EQ8,0)))</f>
        <v>0</v>
      </c>
      <c r="V8" s="825">
        <f>IF(ISNUMBER('Endpoint outcomes'!EO8)=TRUE,'Endpoint outcomes'!EP8,IF(ISNUMBER('Endpoint outcomes'!EQ8)=TRUE,'Endpoint outcomes'!ER8,0))</f>
        <v>0</v>
      </c>
      <c r="W8" s="825">
        <f>IF(ISNUMBER('Endpoint outcomes'!EO8)=TRUE,'Endpoint outcomes'!FC8,IF(ISNUMBER('Endpoint outcomes'!EQ8)=TRUE,'Endpoint outcomes'!FE8,0))</f>
        <v>0</v>
      </c>
      <c r="X8" s="37"/>
      <c r="Y8" s="824">
        <f t="shared" si="31"/>
        <v>32</v>
      </c>
      <c r="Z8" s="827">
        <f t="shared" si="32"/>
        <v>31</v>
      </c>
      <c r="AA8" s="827">
        <f t="shared" si="33"/>
        <v>379.75</v>
      </c>
      <c r="AB8" s="824">
        <f t="shared" si="34"/>
        <v>31</v>
      </c>
      <c r="AC8" s="827">
        <f t="shared" si="35"/>
        <v>30</v>
      </c>
      <c r="AD8" s="827">
        <f t="shared" si="36"/>
        <v>202.8</v>
      </c>
      <c r="AE8" s="824">
        <f t="shared" si="37"/>
        <v>0</v>
      </c>
      <c r="AF8" s="827">
        <f t="shared" si="38"/>
        <v>-1</v>
      </c>
      <c r="AG8" s="827">
        <f t="shared" si="39"/>
        <v>0</v>
      </c>
      <c r="AH8" s="824">
        <f t="shared" si="40"/>
        <v>0</v>
      </c>
      <c r="AI8" s="827">
        <f t="shared" si="41"/>
        <v>-1</v>
      </c>
      <c r="AJ8" s="827">
        <f t="shared" si="42"/>
        <v>0</v>
      </c>
      <c r="AK8" s="824">
        <f t="shared" si="43"/>
        <v>0</v>
      </c>
      <c r="AL8" s="827">
        <f t="shared" si="44"/>
        <v>-1</v>
      </c>
      <c r="AM8" s="827">
        <f t="shared" si="45"/>
        <v>0</v>
      </c>
      <c r="AN8" s="827">
        <f t="shared" si="46"/>
        <v>61</v>
      </c>
      <c r="AO8" s="827">
        <f t="shared" si="47"/>
        <v>582.54999999999995</v>
      </c>
      <c r="AP8" s="827">
        <f t="shared" si="48"/>
        <v>23.753968253968253</v>
      </c>
      <c r="AQ8" s="827">
        <f t="shared" si="49"/>
        <v>3.0903074280724887</v>
      </c>
      <c r="AR8" s="827">
        <f t="shared" si="50"/>
        <v>63</v>
      </c>
      <c r="AS8" s="38"/>
      <c r="AW8" s="256" t="s">
        <v>736</v>
      </c>
      <c r="AX8" s="255">
        <v>24</v>
      </c>
      <c r="AY8" s="279" t="s">
        <v>3164</v>
      </c>
      <c r="AZ8" s="207"/>
      <c r="BA8" s="207"/>
      <c r="BB8" s="207" t="s">
        <v>3749</v>
      </c>
      <c r="BC8" s="207">
        <v>17.910204081632653</v>
      </c>
      <c r="BE8" t="s">
        <v>714</v>
      </c>
      <c r="BF8">
        <v>23.976190476190474</v>
      </c>
    </row>
    <row r="9" spans="1:58" ht="15.75">
      <c r="A9" s="826" t="str">
        <f>'Endpoint outcomes'!A9</f>
        <v>Beach 1992</v>
      </c>
      <c r="B9" s="826" t="str">
        <f>CONCATENATE('Endpoint outcomes'!S9,'Endpoint outcomes'!T9)</f>
        <v>BDI-I21</v>
      </c>
      <c r="C9" s="828">
        <f t="shared" si="25"/>
        <v>28.3</v>
      </c>
      <c r="D9" s="828">
        <f t="shared" si="26"/>
        <v>6.305668085143715</v>
      </c>
      <c r="E9" s="828">
        <f t="shared" si="27"/>
        <v>30</v>
      </c>
      <c r="F9" s="50">
        <f t="shared" si="28"/>
        <v>0.69963070519968484</v>
      </c>
      <c r="G9" s="50">
        <f t="shared" si="29"/>
        <v>0.30036929480031516</v>
      </c>
      <c r="H9" s="269">
        <f t="shared" si="30"/>
        <v>1</v>
      </c>
      <c r="I9" s="829">
        <f>IF(ISNUMBER('Endpoint outcomes'!U9)=TRUE,'Endpoint outcomes'!U9,(IF(ISNUMBER('Endpoint outcomes'!W9)=TRUE,'Endpoint outcomes'!W9,0)))</f>
        <v>28.27</v>
      </c>
      <c r="J9" s="829">
        <f>IF(ISNUMBER('Endpoint outcomes'!U9)=TRUE,'Endpoint outcomes'!V9,IF(ISNUMBER('Endpoint outcomes'!W9)=TRUE,'Endpoint outcomes'!X9,0))</f>
        <v>6.98</v>
      </c>
      <c r="K9" s="829">
        <f>IF(ISNUMBER('Endpoint outcomes'!U9)=TRUE,'Endpoint outcomes'!AI9,IF(ISNUMBER('Endpoint outcomes'!W9)=TRUE,'Endpoint outcomes'!AK9,0))</f>
        <v>15</v>
      </c>
      <c r="L9" s="829">
        <f>IF(ISNUMBER('Endpoint outcomes'!AZ9)=TRUE,'Endpoint outcomes'!AZ9,(IF(ISNUMBER('Endpoint outcomes'!BB9)=TRUE,'Endpoint outcomes'!BB9,0)))</f>
        <v>28.33</v>
      </c>
      <c r="M9" s="829">
        <f>IF(ISNUMBER('Endpoint outcomes'!AZ9)=TRUE,'Endpoint outcomes'!BA9,IF(ISNUMBER('Endpoint outcomes'!BB9)=TRUE,'Endpoint outcomes'!BC9,0))</f>
        <v>5.55</v>
      </c>
      <c r="N9" s="829">
        <f>IF(ISNUMBER('Endpoint outcomes'!AZ9)=TRUE,'Endpoint outcomes'!BN9,IF(ISNUMBER('Endpoint outcomes'!BB9)=TRUE,'Endpoint outcomes'!BP9,0))</f>
        <v>15</v>
      </c>
      <c r="O9" s="829">
        <f>IF(ISNUMBER('Endpoint outcomes'!CE9)=TRUE,'Endpoint outcomes'!CE9,(IF(ISNUMBER('Endpoint outcomes'!CG9)=TRUE,'Endpoint outcomes'!CG9,0)))</f>
        <v>0</v>
      </c>
      <c r="P9" s="829">
        <f>IF(ISNUMBER('Endpoint outcomes'!CE9)=TRUE,'Endpoint outcomes'!CF9,IF(ISNUMBER('Endpoint outcomes'!CG9)=TRUE,'Endpoint outcomes'!CH9,0))</f>
        <v>0</v>
      </c>
      <c r="Q9" s="829">
        <f>IF(ISNUMBER('Endpoint outcomes'!CE9)=TRUE,'Endpoint outcomes'!CS9,IF(ISNUMBER('Endpoint outcomes'!CG9)=TRUE,'Endpoint outcomes'!CU9,0))</f>
        <v>0</v>
      </c>
      <c r="R9" s="825">
        <f>IF(ISNUMBER('Endpoint outcomes'!DJ9)=TRUE,'Endpoint outcomes'!DJ9,(IF(ISNUMBER('Endpoint outcomes'!DL9)=TRUE,'Endpoint outcomes'!DL9,0)))</f>
        <v>0</v>
      </c>
      <c r="S9" s="825">
        <f>IF(ISNUMBER('Endpoint outcomes'!DJ9)=TRUE,'Endpoint outcomes'!DK9,IF(ISNUMBER('Endpoint outcomes'!DL9)=TRUE,'Endpoint outcomes'!DM9,0))</f>
        <v>0</v>
      </c>
      <c r="T9" s="825">
        <f>IF(ISNUMBER('Endpoint outcomes'!DJ9)=TRUE,'Endpoint outcomes'!DX9,IF(ISNUMBER('Endpoint outcomes'!DL9)=TRUE,'Endpoint outcomes'!DZ9,0))</f>
        <v>0</v>
      </c>
      <c r="U9" s="825">
        <f>IF(ISNUMBER('Endpoint outcomes'!EO9)=TRUE,'Endpoint outcomes'!EO9,(IF(ISNUMBER('Endpoint outcomes'!EQ9)=TRUE,'Endpoint outcomes'!EQ9,0)))</f>
        <v>0</v>
      </c>
      <c r="V9" s="825">
        <f>IF(ISNUMBER('Endpoint outcomes'!EO9)=TRUE,'Endpoint outcomes'!EP9,IF(ISNUMBER('Endpoint outcomes'!EQ9)=TRUE,'Endpoint outcomes'!ER9,0))</f>
        <v>0</v>
      </c>
      <c r="W9" s="825">
        <f>IF(ISNUMBER('Endpoint outcomes'!EO9)=TRUE,'Endpoint outcomes'!FC9,IF(ISNUMBER('Endpoint outcomes'!EQ9)=TRUE,'Endpoint outcomes'!FE9,0))</f>
        <v>0</v>
      </c>
      <c r="X9" s="37"/>
      <c r="Y9" s="824">
        <f t="shared" si="31"/>
        <v>15</v>
      </c>
      <c r="Z9" s="827">
        <f t="shared" si="32"/>
        <v>14</v>
      </c>
      <c r="AA9" s="827">
        <f t="shared" si="33"/>
        <v>682.08560000000011</v>
      </c>
      <c r="AB9" s="824">
        <f t="shared" si="34"/>
        <v>15</v>
      </c>
      <c r="AC9" s="827">
        <f t="shared" si="35"/>
        <v>14</v>
      </c>
      <c r="AD9" s="827">
        <f t="shared" si="36"/>
        <v>431.23499999999996</v>
      </c>
      <c r="AE9" s="824">
        <f t="shared" si="37"/>
        <v>0</v>
      </c>
      <c r="AF9" s="827">
        <f t="shared" si="38"/>
        <v>-1</v>
      </c>
      <c r="AG9" s="827">
        <f t="shared" si="39"/>
        <v>0</v>
      </c>
      <c r="AH9" s="824">
        <f t="shared" si="40"/>
        <v>0</v>
      </c>
      <c r="AI9" s="827">
        <f t="shared" si="41"/>
        <v>-1</v>
      </c>
      <c r="AJ9" s="827">
        <f t="shared" si="42"/>
        <v>0</v>
      </c>
      <c r="AK9" s="824">
        <f t="shared" si="43"/>
        <v>0</v>
      </c>
      <c r="AL9" s="827">
        <f t="shared" si="44"/>
        <v>-1</v>
      </c>
      <c r="AM9" s="827">
        <f t="shared" si="45"/>
        <v>0</v>
      </c>
      <c r="AN9" s="827">
        <f t="shared" si="46"/>
        <v>28</v>
      </c>
      <c r="AO9" s="827">
        <f t="shared" si="47"/>
        <v>1113.3206</v>
      </c>
      <c r="AP9" s="827">
        <f t="shared" si="48"/>
        <v>28.3</v>
      </c>
      <c r="AQ9" s="827">
        <f t="shared" si="49"/>
        <v>6.305668085143715</v>
      </c>
      <c r="AR9" s="827">
        <f t="shared" si="50"/>
        <v>30</v>
      </c>
      <c r="AS9" s="38"/>
      <c r="AW9" s="254" t="s">
        <v>718</v>
      </c>
      <c r="AX9" s="255">
        <v>27</v>
      </c>
      <c r="AY9" s="279">
        <v>10</v>
      </c>
      <c r="AZ9" s="207"/>
      <c r="BA9" s="207"/>
      <c r="BB9" s="207" t="s">
        <v>3749</v>
      </c>
      <c r="BC9" s="207">
        <v>19.984999999999999</v>
      </c>
      <c r="BE9" t="s">
        <v>3010</v>
      </c>
      <c r="BF9">
        <v>20.869230769230768</v>
      </c>
    </row>
    <row r="10" spans="1:58" ht="15.75">
      <c r="A10" s="826" t="str">
        <f>'Endpoint outcomes'!A10</f>
        <v>Beasley 1991b</v>
      </c>
      <c r="B10" s="826" t="str">
        <f>CONCATENATE('Endpoint outcomes'!S10,'Endpoint outcomes'!T10)</f>
        <v>HAMD17</v>
      </c>
      <c r="C10" s="828">
        <f t="shared" si="25"/>
        <v>27.399999999999995</v>
      </c>
      <c r="D10" s="828">
        <f t="shared" si="26"/>
        <v>5.3668351668398762</v>
      </c>
      <c r="E10" s="828">
        <f t="shared" si="27"/>
        <v>688</v>
      </c>
      <c r="F10" s="50">
        <f t="shared" si="28"/>
        <v>0.7368030949643174</v>
      </c>
      <c r="G10" s="50">
        <f t="shared" si="29"/>
        <v>0.2631969050356826</v>
      </c>
      <c r="H10" s="269">
        <f t="shared" si="30"/>
        <v>1</v>
      </c>
      <c r="I10" s="829">
        <f>IF(ISNUMBER('Endpoint outcomes'!U10)=TRUE,'Endpoint outcomes'!U10,(IF(ISNUMBER('Endpoint outcomes'!W10)=TRUE,'Endpoint outcomes'!W10,0)))</f>
        <v>27.1</v>
      </c>
      <c r="J10" s="829">
        <f>IF(ISNUMBER('Endpoint outcomes'!U10)=TRUE,'Endpoint outcomes'!V10,IF(ISNUMBER('Endpoint outcomes'!W10)=TRUE,'Endpoint outcomes'!X10,0))</f>
        <v>5.0999999999999996</v>
      </c>
      <c r="K10" s="829">
        <f>IF(ISNUMBER('Endpoint outcomes'!U10)=TRUE,'Endpoint outcomes'!AI10,IF(ISNUMBER('Endpoint outcomes'!W10)=TRUE,'Endpoint outcomes'!AK10,0))</f>
        <v>233</v>
      </c>
      <c r="L10" s="829">
        <f>IF(ISNUMBER('Endpoint outcomes'!AZ10)=TRUE,'Endpoint outcomes'!AZ10,(IF(ISNUMBER('Endpoint outcomes'!BB10)=TRUE,'Endpoint outcomes'!BB10,0)))</f>
        <v>27.7</v>
      </c>
      <c r="M10" s="829">
        <f>IF(ISNUMBER('Endpoint outcomes'!AZ10)=TRUE,'Endpoint outcomes'!BA10,IF(ISNUMBER('Endpoint outcomes'!BB10)=TRUE,'Endpoint outcomes'!BC10,0))</f>
        <v>5.4</v>
      </c>
      <c r="N10" s="829">
        <f>IF(ISNUMBER('Endpoint outcomes'!AZ10)=TRUE,'Endpoint outcomes'!BN10,IF(ISNUMBER('Endpoint outcomes'!BB10)=TRUE,'Endpoint outcomes'!BP10,0))</f>
        <v>233</v>
      </c>
      <c r="O10" s="829">
        <f>IF(ISNUMBER('Endpoint outcomes'!CE10)=TRUE,'Endpoint outcomes'!CE10,(IF(ISNUMBER('Endpoint outcomes'!CG10)=TRUE,'Endpoint outcomes'!CG10,0)))</f>
        <v>27.4</v>
      </c>
      <c r="P10" s="829">
        <f>IF(ISNUMBER('Endpoint outcomes'!CE10)=TRUE,'Endpoint outcomes'!CF10,IF(ISNUMBER('Endpoint outcomes'!CG10)=TRUE,'Endpoint outcomes'!CH10,0))</f>
        <v>5.6</v>
      </c>
      <c r="Q10" s="829">
        <f>IF(ISNUMBER('Endpoint outcomes'!CE10)=TRUE,'Endpoint outcomes'!CS10,IF(ISNUMBER('Endpoint outcomes'!CG10)=TRUE,'Endpoint outcomes'!CU10,0))</f>
        <v>222</v>
      </c>
      <c r="R10" s="825">
        <f>IF(ISNUMBER('Endpoint outcomes'!DJ10)=TRUE,'Endpoint outcomes'!DJ10,(IF(ISNUMBER('Endpoint outcomes'!DL10)=TRUE,'Endpoint outcomes'!DL10,0)))</f>
        <v>0</v>
      </c>
      <c r="S10" s="825">
        <f>IF(ISNUMBER('Endpoint outcomes'!DJ10)=TRUE,'Endpoint outcomes'!DK10,IF(ISNUMBER('Endpoint outcomes'!DL10)=TRUE,'Endpoint outcomes'!DM10,0))</f>
        <v>0</v>
      </c>
      <c r="T10" s="825">
        <f>IF(ISNUMBER('Endpoint outcomes'!DJ10)=TRUE,'Endpoint outcomes'!DX10,IF(ISNUMBER('Endpoint outcomes'!DL10)=TRUE,'Endpoint outcomes'!DZ10,0))</f>
        <v>0</v>
      </c>
      <c r="U10" s="825">
        <f>IF(ISNUMBER('Endpoint outcomes'!EO10)=TRUE,'Endpoint outcomes'!EO10,(IF(ISNUMBER('Endpoint outcomes'!EQ10)=TRUE,'Endpoint outcomes'!EQ10,0)))</f>
        <v>0</v>
      </c>
      <c r="V10" s="825">
        <f>IF(ISNUMBER('Endpoint outcomes'!EO10)=TRUE,'Endpoint outcomes'!EP10,IF(ISNUMBER('Endpoint outcomes'!EQ10)=TRUE,'Endpoint outcomes'!ER10,0))</f>
        <v>0</v>
      </c>
      <c r="W10" s="825">
        <f>IF(ISNUMBER('Endpoint outcomes'!EO10)=TRUE,'Endpoint outcomes'!FC10,IF(ISNUMBER('Endpoint outcomes'!EQ10)=TRUE,'Endpoint outcomes'!FE10,0))</f>
        <v>0</v>
      </c>
      <c r="X10" s="37"/>
      <c r="Y10" s="824">
        <f t="shared" si="31"/>
        <v>233</v>
      </c>
      <c r="Z10" s="827">
        <f t="shared" si="32"/>
        <v>232</v>
      </c>
      <c r="AA10" s="827">
        <f t="shared" si="33"/>
        <v>6034.32</v>
      </c>
      <c r="AB10" s="824">
        <f t="shared" si="34"/>
        <v>233</v>
      </c>
      <c r="AC10" s="827">
        <f t="shared" si="35"/>
        <v>232</v>
      </c>
      <c r="AD10" s="827">
        <f t="shared" si="36"/>
        <v>6765.1200000000008</v>
      </c>
      <c r="AE10" s="824">
        <f t="shared" si="37"/>
        <v>222</v>
      </c>
      <c r="AF10" s="827">
        <f t="shared" si="38"/>
        <v>221</v>
      </c>
      <c r="AG10" s="827">
        <f t="shared" si="39"/>
        <v>6930.5599999999995</v>
      </c>
      <c r="AH10" s="824">
        <f t="shared" si="40"/>
        <v>0</v>
      </c>
      <c r="AI10" s="827">
        <f t="shared" si="41"/>
        <v>-1</v>
      </c>
      <c r="AJ10" s="827">
        <f t="shared" si="42"/>
        <v>0</v>
      </c>
      <c r="AK10" s="824">
        <f t="shared" si="43"/>
        <v>0</v>
      </c>
      <c r="AL10" s="827">
        <f t="shared" si="44"/>
        <v>-1</v>
      </c>
      <c r="AM10" s="827">
        <f t="shared" si="45"/>
        <v>0</v>
      </c>
      <c r="AN10" s="827">
        <f t="shared" si="46"/>
        <v>685</v>
      </c>
      <c r="AO10" s="827">
        <f t="shared" si="47"/>
        <v>19730</v>
      </c>
      <c r="AP10" s="827">
        <f t="shared" si="48"/>
        <v>27.399999999999995</v>
      </c>
      <c r="AQ10" s="827">
        <f t="shared" si="49"/>
        <v>5.3668351668398762</v>
      </c>
      <c r="AR10" s="827">
        <f t="shared" si="50"/>
        <v>688</v>
      </c>
      <c r="AS10" s="38"/>
      <c r="AW10" s="256" t="s">
        <v>3010</v>
      </c>
      <c r="AX10" s="255">
        <v>22</v>
      </c>
      <c r="AY10" s="279" t="s">
        <v>3164</v>
      </c>
      <c r="AZ10" s="207"/>
      <c r="BA10" s="207"/>
      <c r="BB10" s="207" t="s">
        <v>3749</v>
      </c>
      <c r="BC10" s="207">
        <v>20.100000000000001</v>
      </c>
      <c r="BE10" t="s">
        <v>714</v>
      </c>
      <c r="BF10">
        <v>27.150980392156864</v>
      </c>
    </row>
    <row r="11" spans="1:58" ht="15.75">
      <c r="A11" s="826" t="str">
        <f>'Endpoint outcomes'!A11</f>
        <v>Beasley 1993b</v>
      </c>
      <c r="B11" s="826" t="str">
        <f>CONCATENATE('Endpoint outcomes'!S11,'Endpoint outcomes'!T11)</f>
        <v>HAMD21</v>
      </c>
      <c r="C11" s="828">
        <f t="shared" si="25"/>
        <v>28.238970588235293</v>
      </c>
      <c r="D11" s="828">
        <f t="shared" si="26"/>
        <v>5.7524556728980292</v>
      </c>
      <c r="E11" s="828">
        <f t="shared" si="27"/>
        <v>136</v>
      </c>
      <c r="F11" s="50">
        <f t="shared" si="28"/>
        <v>0.76940767806547317</v>
      </c>
      <c r="G11" s="50">
        <f t="shared" si="29"/>
        <v>0.23059232193452683</v>
      </c>
      <c r="H11" s="269">
        <f t="shared" si="30"/>
        <v>1</v>
      </c>
      <c r="I11" s="829">
        <f>IF(ISNUMBER('Endpoint outcomes'!U11)=TRUE,'Endpoint outcomes'!U11,(IF(ISNUMBER('Endpoint outcomes'!W11)=TRUE,'Endpoint outcomes'!W11,0)))</f>
        <v>28.5</v>
      </c>
      <c r="J11" s="829">
        <f>IF(ISNUMBER('Endpoint outcomes'!U11)=TRUE,'Endpoint outcomes'!V11,IF(ISNUMBER('Endpoint outcomes'!W11)=TRUE,'Endpoint outcomes'!X11,0))</f>
        <v>5.7</v>
      </c>
      <c r="K11" s="829">
        <f>IF(ISNUMBER('Endpoint outcomes'!U11)=TRUE,'Endpoint outcomes'!AI11,IF(ISNUMBER('Endpoint outcomes'!W11)=TRUE,'Endpoint outcomes'!AK11,0))</f>
        <v>65</v>
      </c>
      <c r="L11" s="829">
        <f>IF(ISNUMBER('Endpoint outcomes'!AZ11)=TRUE,'Endpoint outcomes'!AZ11,(IF(ISNUMBER('Endpoint outcomes'!BB11)=TRUE,'Endpoint outcomes'!BB11,0)))</f>
        <v>28</v>
      </c>
      <c r="M11" s="829">
        <f>IF(ISNUMBER('Endpoint outcomes'!AZ11)=TRUE,'Endpoint outcomes'!BA11,IF(ISNUMBER('Endpoint outcomes'!BB11)=TRUE,'Endpoint outcomes'!BC11,0))</f>
        <v>5.8</v>
      </c>
      <c r="N11" s="829">
        <f>IF(ISNUMBER('Endpoint outcomes'!AZ11)=TRUE,'Endpoint outcomes'!BN11,IF(ISNUMBER('Endpoint outcomes'!BB11)=TRUE,'Endpoint outcomes'!BP11,0))</f>
        <v>71</v>
      </c>
      <c r="O11" s="829">
        <f>IF(ISNUMBER('Endpoint outcomes'!CE11)=TRUE,'Endpoint outcomes'!CE11,(IF(ISNUMBER('Endpoint outcomes'!CG11)=TRUE,'Endpoint outcomes'!CG11,0)))</f>
        <v>0</v>
      </c>
      <c r="P11" s="829">
        <f>IF(ISNUMBER('Endpoint outcomes'!CE11)=TRUE,'Endpoint outcomes'!CF11,IF(ISNUMBER('Endpoint outcomes'!CG11)=TRUE,'Endpoint outcomes'!CH11,0))</f>
        <v>0</v>
      </c>
      <c r="Q11" s="829">
        <f>IF(ISNUMBER('Endpoint outcomes'!CE11)=TRUE,'Endpoint outcomes'!CS11,IF(ISNUMBER('Endpoint outcomes'!CG11)=TRUE,'Endpoint outcomes'!CU11,0))</f>
        <v>0</v>
      </c>
      <c r="R11" s="825">
        <f>IF(ISNUMBER('Endpoint outcomes'!DJ11)=TRUE,'Endpoint outcomes'!DJ11,(IF(ISNUMBER('Endpoint outcomes'!DL11)=TRUE,'Endpoint outcomes'!DL11,0)))</f>
        <v>0</v>
      </c>
      <c r="S11" s="825">
        <f>IF(ISNUMBER('Endpoint outcomes'!DJ11)=TRUE,'Endpoint outcomes'!DK11,IF(ISNUMBER('Endpoint outcomes'!DL11)=TRUE,'Endpoint outcomes'!DM11,0))</f>
        <v>0</v>
      </c>
      <c r="T11" s="825">
        <f>IF(ISNUMBER('Endpoint outcomes'!DJ11)=TRUE,'Endpoint outcomes'!DX11,IF(ISNUMBER('Endpoint outcomes'!DL11)=TRUE,'Endpoint outcomes'!DZ11,0))</f>
        <v>0</v>
      </c>
      <c r="U11" s="825">
        <f>IF(ISNUMBER('Endpoint outcomes'!EO11)=TRUE,'Endpoint outcomes'!EO11,(IF(ISNUMBER('Endpoint outcomes'!EQ11)=TRUE,'Endpoint outcomes'!EQ11,0)))</f>
        <v>0</v>
      </c>
      <c r="V11" s="825">
        <f>IF(ISNUMBER('Endpoint outcomes'!EO11)=TRUE,'Endpoint outcomes'!EP11,IF(ISNUMBER('Endpoint outcomes'!EQ11)=TRUE,'Endpoint outcomes'!ER11,0))</f>
        <v>0</v>
      </c>
      <c r="W11" s="825">
        <f>IF(ISNUMBER('Endpoint outcomes'!EO11)=TRUE,'Endpoint outcomes'!FC11,IF(ISNUMBER('Endpoint outcomes'!EQ11)=TRUE,'Endpoint outcomes'!FE11,0))</f>
        <v>0</v>
      </c>
      <c r="X11" s="37"/>
      <c r="Y11" s="824">
        <f t="shared" si="31"/>
        <v>65</v>
      </c>
      <c r="Z11" s="827">
        <f t="shared" si="32"/>
        <v>64</v>
      </c>
      <c r="AA11" s="827">
        <f t="shared" si="33"/>
        <v>2079.36</v>
      </c>
      <c r="AB11" s="824">
        <f t="shared" si="34"/>
        <v>71</v>
      </c>
      <c r="AC11" s="827">
        <f t="shared" si="35"/>
        <v>70</v>
      </c>
      <c r="AD11" s="827">
        <f t="shared" si="36"/>
        <v>2354.8000000000002</v>
      </c>
      <c r="AE11" s="824">
        <f t="shared" si="37"/>
        <v>0</v>
      </c>
      <c r="AF11" s="827">
        <f t="shared" si="38"/>
        <v>-1</v>
      </c>
      <c r="AG11" s="827">
        <f t="shared" si="39"/>
        <v>0</v>
      </c>
      <c r="AH11" s="824">
        <f t="shared" si="40"/>
        <v>0</v>
      </c>
      <c r="AI11" s="827">
        <f t="shared" si="41"/>
        <v>-1</v>
      </c>
      <c r="AJ11" s="827">
        <f t="shared" si="42"/>
        <v>0</v>
      </c>
      <c r="AK11" s="824">
        <f t="shared" si="43"/>
        <v>0</v>
      </c>
      <c r="AL11" s="827">
        <f t="shared" si="44"/>
        <v>-1</v>
      </c>
      <c r="AM11" s="827">
        <f t="shared" si="45"/>
        <v>0</v>
      </c>
      <c r="AN11" s="827">
        <f t="shared" si="46"/>
        <v>134</v>
      </c>
      <c r="AO11" s="827">
        <f t="shared" si="47"/>
        <v>4434.16</v>
      </c>
      <c r="AP11" s="827">
        <f t="shared" si="48"/>
        <v>28.238970588235293</v>
      </c>
      <c r="AQ11" s="827">
        <f t="shared" si="49"/>
        <v>5.7524556728980292</v>
      </c>
      <c r="AR11" s="827">
        <f t="shared" si="50"/>
        <v>136</v>
      </c>
      <c r="AS11" s="38"/>
      <c r="AT11" s="38"/>
      <c r="AW11" s="254" t="s">
        <v>3009</v>
      </c>
      <c r="AX11" s="255">
        <v>18</v>
      </c>
      <c r="AY11" s="279">
        <v>9</v>
      </c>
      <c r="AZ11" s="207"/>
      <c r="BA11" s="207"/>
      <c r="BB11" s="207" t="s">
        <v>3749</v>
      </c>
      <c r="BC11" s="207">
        <v>20.279393939393938</v>
      </c>
      <c r="BE11" t="s">
        <v>3002</v>
      </c>
      <c r="BF11">
        <v>19.45</v>
      </c>
    </row>
    <row r="12" spans="1:58" ht="15.75">
      <c r="A12" s="826" t="str">
        <f>'Endpoint outcomes'!A12</f>
        <v>Bedi 2000</v>
      </c>
      <c r="B12" s="826" t="str">
        <f>CONCATENATE('Endpoint outcomes'!S12,'Endpoint outcomes'!T12)</f>
        <v>BDI-i21</v>
      </c>
      <c r="C12" s="828">
        <f t="shared" si="25"/>
        <v>27.047560975609755</v>
      </c>
      <c r="D12" s="828">
        <f t="shared" si="26"/>
        <v>7.95</v>
      </c>
      <c r="E12" s="828">
        <f t="shared" si="27"/>
        <v>82</v>
      </c>
      <c r="F12" s="50">
        <f t="shared" si="28"/>
        <v>0.60162475664489601</v>
      </c>
      <c r="G12" s="50">
        <f t="shared" si="29"/>
        <v>0.39837524335510399</v>
      </c>
      <c r="H12" s="269">
        <f t="shared" si="30"/>
        <v>1</v>
      </c>
      <c r="I12" s="829">
        <f>IF(ISNUMBER('Endpoint outcomes'!U12)=TRUE,'Endpoint outcomes'!U12,(IF(ISNUMBER('Endpoint outcomes'!W12)=TRUE,'Endpoint outcomes'!W12,0)))</f>
        <v>27</v>
      </c>
      <c r="J12" s="829">
        <f>IF(ISNUMBER('Endpoint outcomes'!U12)=TRUE,'Endpoint outcomes'!V12,IF(ISNUMBER('Endpoint outcomes'!W12)=TRUE,'Endpoint outcomes'!X12,0))</f>
        <v>7.95</v>
      </c>
      <c r="K12" s="829">
        <f>IF(ISNUMBER('Endpoint outcomes'!U12)=TRUE,'Endpoint outcomes'!AI12,IF(ISNUMBER('Endpoint outcomes'!W12)=TRUE,'Endpoint outcomes'!AK12,0))</f>
        <v>43</v>
      </c>
      <c r="L12" s="829">
        <f>IF(ISNUMBER('Endpoint outcomes'!AZ12)=TRUE,'Endpoint outcomes'!AZ12,(IF(ISNUMBER('Endpoint outcomes'!BB12)=TRUE,'Endpoint outcomes'!BB12,0)))</f>
        <v>27.1</v>
      </c>
      <c r="M12" s="829">
        <f>IF(ISNUMBER('Endpoint outcomes'!AZ12)=TRUE,'Endpoint outcomes'!BA12,IF(ISNUMBER('Endpoint outcomes'!BB12)=TRUE,'Endpoint outcomes'!BC12,0))</f>
        <v>7.95</v>
      </c>
      <c r="N12" s="829">
        <f>IF(ISNUMBER('Endpoint outcomes'!AZ12)=TRUE,'Endpoint outcomes'!BN12,IF(ISNUMBER('Endpoint outcomes'!BB12)=TRUE,'Endpoint outcomes'!BP12,0))</f>
        <v>39</v>
      </c>
      <c r="O12" s="829">
        <f>IF(ISNUMBER('Endpoint outcomes'!CE12)=TRUE,'Endpoint outcomes'!CE12,(IF(ISNUMBER('Endpoint outcomes'!CG12)=TRUE,'Endpoint outcomes'!CG12,0)))</f>
        <v>0</v>
      </c>
      <c r="P12" s="829">
        <f>IF(ISNUMBER('Endpoint outcomes'!CE12)=TRUE,'Endpoint outcomes'!CF12,IF(ISNUMBER('Endpoint outcomes'!CG12)=TRUE,'Endpoint outcomes'!CH12,0))</f>
        <v>0</v>
      </c>
      <c r="Q12" s="829">
        <f>IF(ISNUMBER('Endpoint outcomes'!CE12)=TRUE,'Endpoint outcomes'!CS12,IF(ISNUMBER('Endpoint outcomes'!CG12)=TRUE,'Endpoint outcomes'!CU12,0))</f>
        <v>0</v>
      </c>
      <c r="R12" s="825">
        <f>IF(ISNUMBER('Endpoint outcomes'!DJ12)=TRUE,'Endpoint outcomes'!DJ12,(IF(ISNUMBER('Endpoint outcomes'!DL12)=TRUE,'Endpoint outcomes'!DL12,0)))</f>
        <v>0</v>
      </c>
      <c r="S12" s="825">
        <f>IF(ISNUMBER('Endpoint outcomes'!DJ12)=TRUE,'Endpoint outcomes'!DK12,IF(ISNUMBER('Endpoint outcomes'!DL12)=TRUE,'Endpoint outcomes'!DM12,0))</f>
        <v>0</v>
      </c>
      <c r="T12" s="825">
        <f>IF(ISNUMBER('Endpoint outcomes'!DJ12)=TRUE,'Endpoint outcomes'!DX12,IF(ISNUMBER('Endpoint outcomes'!DL12)=TRUE,'Endpoint outcomes'!DZ12,0))</f>
        <v>0</v>
      </c>
      <c r="U12" s="825">
        <f>IF(ISNUMBER('Endpoint outcomes'!EO12)=TRUE,'Endpoint outcomes'!EO12,(IF(ISNUMBER('Endpoint outcomes'!EQ12)=TRUE,'Endpoint outcomes'!EQ12,0)))</f>
        <v>0</v>
      </c>
      <c r="V12" s="825">
        <f>IF(ISNUMBER('Endpoint outcomes'!EO12)=TRUE,'Endpoint outcomes'!EP12,IF(ISNUMBER('Endpoint outcomes'!EQ12)=TRUE,'Endpoint outcomes'!ER12,0))</f>
        <v>0</v>
      </c>
      <c r="W12" s="825">
        <f>IF(ISNUMBER('Endpoint outcomes'!EO12)=TRUE,'Endpoint outcomes'!FC12,IF(ISNUMBER('Endpoint outcomes'!EQ12)=TRUE,'Endpoint outcomes'!FE12,0))</f>
        <v>0</v>
      </c>
      <c r="X12" s="37"/>
      <c r="Y12" s="824">
        <f t="shared" si="31"/>
        <v>43</v>
      </c>
      <c r="Z12" s="827">
        <f t="shared" si="32"/>
        <v>42</v>
      </c>
      <c r="AA12" s="827">
        <f t="shared" si="33"/>
        <v>2654.5050000000001</v>
      </c>
      <c r="AB12" s="824">
        <f t="shared" si="34"/>
        <v>39</v>
      </c>
      <c r="AC12" s="827">
        <f t="shared" si="35"/>
        <v>38</v>
      </c>
      <c r="AD12" s="827">
        <f t="shared" si="36"/>
        <v>2401.6950000000002</v>
      </c>
      <c r="AE12" s="824">
        <f t="shared" si="37"/>
        <v>0</v>
      </c>
      <c r="AF12" s="827">
        <f t="shared" si="38"/>
        <v>-1</v>
      </c>
      <c r="AG12" s="827">
        <f t="shared" si="39"/>
        <v>0</v>
      </c>
      <c r="AH12" s="824">
        <f t="shared" si="40"/>
        <v>0</v>
      </c>
      <c r="AI12" s="827">
        <f t="shared" si="41"/>
        <v>-1</v>
      </c>
      <c r="AJ12" s="827">
        <f t="shared" si="42"/>
        <v>0</v>
      </c>
      <c r="AK12" s="824">
        <f t="shared" si="43"/>
        <v>0</v>
      </c>
      <c r="AL12" s="827">
        <f t="shared" si="44"/>
        <v>-1</v>
      </c>
      <c r="AM12" s="827">
        <f t="shared" si="45"/>
        <v>0</v>
      </c>
      <c r="AN12" s="827">
        <f t="shared" si="46"/>
        <v>80</v>
      </c>
      <c r="AO12" s="827">
        <f t="shared" si="47"/>
        <v>5056.2000000000007</v>
      </c>
      <c r="AP12" s="827">
        <f t="shared" si="48"/>
        <v>27.047560975609755</v>
      </c>
      <c r="AQ12" s="827">
        <f t="shared" si="49"/>
        <v>7.95</v>
      </c>
      <c r="AR12" s="827">
        <f t="shared" si="50"/>
        <v>82</v>
      </c>
      <c r="AS12" s="38"/>
      <c r="AT12" s="38"/>
      <c r="AW12" s="256" t="s">
        <v>3024</v>
      </c>
      <c r="AX12" s="255">
        <v>13</v>
      </c>
      <c r="AY12" s="279" t="s">
        <v>3164</v>
      </c>
      <c r="AZ12" s="207"/>
      <c r="BA12" s="207"/>
      <c r="BB12" s="207" t="s">
        <v>3749</v>
      </c>
      <c r="BC12" s="207">
        <v>20.85</v>
      </c>
      <c r="BE12" t="s">
        <v>3002</v>
      </c>
      <c r="BF12">
        <v>35.17878787878788</v>
      </c>
    </row>
    <row r="13" spans="1:58" ht="15.75">
      <c r="A13" s="826" t="str">
        <f>'Endpoint outcomes'!A13</f>
        <v>Beeber 2010</v>
      </c>
      <c r="B13" s="826" t="str">
        <f>CONCATENATE('Endpoint outcomes'!S13,'Endpoint outcomes'!T13)</f>
        <v>CES-D20</v>
      </c>
      <c r="C13" s="828">
        <f t="shared" si="25"/>
        <v>24.506250000000001</v>
      </c>
      <c r="D13" s="828">
        <f t="shared" si="26"/>
        <v>12.946279536845859</v>
      </c>
      <c r="E13" s="828">
        <f t="shared" si="27"/>
        <v>80</v>
      </c>
      <c r="F13" s="50">
        <f t="shared" si="28"/>
        <v>0.36425530062143574</v>
      </c>
      <c r="G13" s="50">
        <f t="shared" si="29"/>
        <v>0.63574469937856426</v>
      </c>
      <c r="H13" s="269">
        <f t="shared" si="30"/>
        <v>1</v>
      </c>
      <c r="I13" s="829">
        <f>IF(ISNUMBER('Endpoint outcomes'!U13)=TRUE,'Endpoint outcomes'!U13,(IF(ISNUMBER('Endpoint outcomes'!W13)=TRUE,'Endpoint outcomes'!W13,0)))</f>
        <v>26.3</v>
      </c>
      <c r="J13" s="829">
        <f>IF(ISNUMBER('Endpoint outcomes'!U13)=TRUE,'Endpoint outcomes'!V13,IF(ISNUMBER('Endpoint outcomes'!W13)=TRUE,'Endpoint outcomes'!X13,0))</f>
        <v>13.4</v>
      </c>
      <c r="K13" s="829">
        <f>IF(ISNUMBER('Endpoint outcomes'!U13)=TRUE,'Endpoint outcomes'!AI13,IF(ISNUMBER('Endpoint outcomes'!W13)=TRUE,'Endpoint outcomes'!AK13,0))</f>
        <v>39</v>
      </c>
      <c r="L13" s="829">
        <f>IF(ISNUMBER('Endpoint outcomes'!AZ13)=TRUE,'Endpoint outcomes'!AZ13,(IF(ISNUMBER('Endpoint outcomes'!BB13)=TRUE,'Endpoint outcomes'!BB13,0)))</f>
        <v>22.8</v>
      </c>
      <c r="M13" s="829">
        <f>IF(ISNUMBER('Endpoint outcomes'!AZ13)=TRUE,'Endpoint outcomes'!BA13,IF(ISNUMBER('Endpoint outcomes'!BB13)=TRUE,'Endpoint outcomes'!BC13,0))</f>
        <v>12.5</v>
      </c>
      <c r="N13" s="829">
        <f>IF(ISNUMBER('Endpoint outcomes'!AZ13)=TRUE,'Endpoint outcomes'!BN13,IF(ISNUMBER('Endpoint outcomes'!BB13)=TRUE,'Endpoint outcomes'!BP13,0))</f>
        <v>41</v>
      </c>
      <c r="O13" s="829">
        <f>IF(ISNUMBER('Endpoint outcomes'!CE13)=TRUE,'Endpoint outcomes'!CE13,(IF(ISNUMBER('Endpoint outcomes'!CG13)=TRUE,'Endpoint outcomes'!CG13,0)))</f>
        <v>0</v>
      </c>
      <c r="P13" s="829">
        <f>IF(ISNUMBER('Endpoint outcomes'!CE13)=TRUE,'Endpoint outcomes'!CF13,IF(ISNUMBER('Endpoint outcomes'!CG13)=TRUE,'Endpoint outcomes'!CH13,0))</f>
        <v>0</v>
      </c>
      <c r="Q13" s="829">
        <f>IF(ISNUMBER('Endpoint outcomes'!CE13)=TRUE,'Endpoint outcomes'!CS13,IF(ISNUMBER('Endpoint outcomes'!CG13)=TRUE,'Endpoint outcomes'!CU13,0))</f>
        <v>0</v>
      </c>
      <c r="R13" s="825">
        <f>IF(ISNUMBER('Endpoint outcomes'!DJ13)=TRUE,'Endpoint outcomes'!DJ13,(IF(ISNUMBER('Endpoint outcomes'!DL13)=TRUE,'Endpoint outcomes'!DL13,0)))</f>
        <v>0</v>
      </c>
      <c r="S13" s="825">
        <f>IF(ISNUMBER('Endpoint outcomes'!DJ13)=TRUE,'Endpoint outcomes'!DK13,IF(ISNUMBER('Endpoint outcomes'!DL13)=TRUE,'Endpoint outcomes'!DM13,0))</f>
        <v>0</v>
      </c>
      <c r="T13" s="825">
        <f>IF(ISNUMBER('Endpoint outcomes'!DJ13)=TRUE,'Endpoint outcomes'!DX13,IF(ISNUMBER('Endpoint outcomes'!DL13)=TRUE,'Endpoint outcomes'!DZ13,0))</f>
        <v>0</v>
      </c>
      <c r="U13" s="825">
        <f>IF(ISNUMBER('Endpoint outcomes'!EO13)=TRUE,'Endpoint outcomes'!EO13,(IF(ISNUMBER('Endpoint outcomes'!EQ13)=TRUE,'Endpoint outcomes'!EQ13,0)))</f>
        <v>0</v>
      </c>
      <c r="V13" s="825">
        <f>IF(ISNUMBER('Endpoint outcomes'!EO13)=TRUE,'Endpoint outcomes'!EP13,IF(ISNUMBER('Endpoint outcomes'!EQ13)=TRUE,'Endpoint outcomes'!ER13,0))</f>
        <v>0</v>
      </c>
      <c r="W13" s="825">
        <f>IF(ISNUMBER('Endpoint outcomes'!EO13)=TRUE,'Endpoint outcomes'!FC13,IF(ISNUMBER('Endpoint outcomes'!EQ13)=TRUE,'Endpoint outcomes'!FE13,0))</f>
        <v>0</v>
      </c>
      <c r="X13" s="37"/>
      <c r="Y13" s="824">
        <f t="shared" si="31"/>
        <v>39</v>
      </c>
      <c r="Z13" s="827">
        <f t="shared" si="32"/>
        <v>38</v>
      </c>
      <c r="AA13" s="827">
        <f t="shared" si="33"/>
        <v>6823.28</v>
      </c>
      <c r="AB13" s="824">
        <f t="shared" si="34"/>
        <v>41</v>
      </c>
      <c r="AC13" s="827">
        <f t="shared" si="35"/>
        <v>40</v>
      </c>
      <c r="AD13" s="827">
        <f t="shared" si="36"/>
        <v>6250</v>
      </c>
      <c r="AE13" s="824">
        <f t="shared" si="37"/>
        <v>0</v>
      </c>
      <c r="AF13" s="827">
        <f t="shared" si="38"/>
        <v>-1</v>
      </c>
      <c r="AG13" s="827">
        <f t="shared" si="39"/>
        <v>0</v>
      </c>
      <c r="AH13" s="824">
        <f t="shared" si="40"/>
        <v>0</v>
      </c>
      <c r="AI13" s="827">
        <f t="shared" si="41"/>
        <v>-1</v>
      </c>
      <c r="AJ13" s="827">
        <f t="shared" si="42"/>
        <v>0</v>
      </c>
      <c r="AK13" s="824">
        <f t="shared" si="43"/>
        <v>0</v>
      </c>
      <c r="AL13" s="827">
        <f t="shared" si="44"/>
        <v>-1</v>
      </c>
      <c r="AM13" s="827">
        <f t="shared" si="45"/>
        <v>0</v>
      </c>
      <c r="AN13" s="827">
        <f t="shared" si="46"/>
        <v>78</v>
      </c>
      <c r="AO13" s="827">
        <f t="shared" si="47"/>
        <v>13073.279999999999</v>
      </c>
      <c r="AP13" s="827">
        <f t="shared" si="48"/>
        <v>24.506250000000001</v>
      </c>
      <c r="AQ13" s="827">
        <f t="shared" si="49"/>
        <v>12.946279536845859</v>
      </c>
      <c r="AR13" s="827">
        <f t="shared" si="50"/>
        <v>80</v>
      </c>
      <c r="AS13" s="38"/>
      <c r="AT13" s="38"/>
      <c r="AW13" s="256" t="s">
        <v>3004</v>
      </c>
      <c r="AX13" s="255">
        <v>25</v>
      </c>
      <c r="AY13" s="279">
        <v>11</v>
      </c>
      <c r="AZ13" s="207"/>
      <c r="BA13" s="207"/>
      <c r="BB13" s="207" t="s">
        <v>3749</v>
      </c>
      <c r="BC13" s="207">
        <v>20.864347826086956</v>
      </c>
      <c r="BE13" t="s">
        <v>714</v>
      </c>
      <c r="BF13">
        <v>18.665454545454544</v>
      </c>
    </row>
    <row r="14" spans="1:58" ht="15.75">
      <c r="A14" s="826" t="str">
        <f>'Endpoint outcomes'!A14</f>
        <v>Berger 2011</v>
      </c>
      <c r="B14" s="826" t="str">
        <f>CONCATENATE('Endpoint outcomes'!S14,'Endpoint outcomes'!T14)</f>
        <v>BDI-II21</v>
      </c>
      <c r="C14" s="828">
        <f t="shared" si="25"/>
        <v>29.471052631578949</v>
      </c>
      <c r="D14" s="828">
        <f t="shared" si="26"/>
        <v>8.4705776031807201</v>
      </c>
      <c r="E14" s="828">
        <f t="shared" si="27"/>
        <v>76</v>
      </c>
      <c r="F14" s="50">
        <f t="shared" si="28"/>
        <v>0.61475035200068751</v>
      </c>
      <c r="G14" s="50">
        <f t="shared" si="29"/>
        <v>0.38524964799931249</v>
      </c>
      <c r="H14" s="269">
        <f t="shared" si="30"/>
        <v>1</v>
      </c>
      <c r="I14" s="829">
        <f>IF(ISNUMBER('Endpoint outcomes'!U14)=TRUE,'Endpoint outcomes'!U14,(IF(ISNUMBER('Endpoint outcomes'!W14)=TRUE,'Endpoint outcomes'!W14,0)))</f>
        <v>28.8</v>
      </c>
      <c r="J14" s="829">
        <f>IF(ISNUMBER('Endpoint outcomes'!U14)=TRUE,'Endpoint outcomes'!V14,IF(ISNUMBER('Endpoint outcomes'!W14)=TRUE,'Endpoint outcomes'!X14,0))</f>
        <v>8.1999999999999993</v>
      </c>
      <c r="K14" s="829">
        <f>IF(ISNUMBER('Endpoint outcomes'!U14)=TRUE,'Endpoint outcomes'!AI14,IF(ISNUMBER('Endpoint outcomes'!W14)=TRUE,'Endpoint outcomes'!AK14,0))</f>
        <v>25</v>
      </c>
      <c r="L14" s="829">
        <f>IF(ISNUMBER('Endpoint outcomes'!AZ14)=TRUE,'Endpoint outcomes'!AZ14,(IF(ISNUMBER('Endpoint outcomes'!BB14)=TRUE,'Endpoint outcomes'!BB14,0)))</f>
        <v>29.8</v>
      </c>
      <c r="M14" s="829">
        <f>IF(ISNUMBER('Endpoint outcomes'!AZ14)=TRUE,'Endpoint outcomes'!BA14,IF(ISNUMBER('Endpoint outcomes'!BB14)=TRUE,'Endpoint outcomes'!BC14,0))</f>
        <v>8.6</v>
      </c>
      <c r="N14" s="829">
        <f>IF(ISNUMBER('Endpoint outcomes'!AZ14)=TRUE,'Endpoint outcomes'!BN14,IF(ISNUMBER('Endpoint outcomes'!BB14)=TRUE,'Endpoint outcomes'!BP14,0))</f>
        <v>25</v>
      </c>
      <c r="O14" s="829">
        <f>IF(ISNUMBER('Endpoint outcomes'!CE14)=TRUE,'Endpoint outcomes'!CE14,(IF(ISNUMBER('Endpoint outcomes'!CG14)=TRUE,'Endpoint outcomes'!CG14,0)))</f>
        <v>29.8</v>
      </c>
      <c r="P14" s="829">
        <f>IF(ISNUMBER('Endpoint outcomes'!CE14)=TRUE,'Endpoint outcomes'!CF14,IF(ISNUMBER('Endpoint outcomes'!CG14)=TRUE,'Endpoint outcomes'!CH14,0))</f>
        <v>8.6</v>
      </c>
      <c r="Q14" s="829">
        <f>IF(ISNUMBER('Endpoint outcomes'!CE14)=TRUE,'Endpoint outcomes'!CS14,IF(ISNUMBER('Endpoint outcomes'!CG14)=TRUE,'Endpoint outcomes'!CU14,0))</f>
        <v>26</v>
      </c>
      <c r="R14" s="825">
        <f>IF(ISNUMBER('Endpoint outcomes'!DJ14)=TRUE,'Endpoint outcomes'!DJ14,(IF(ISNUMBER('Endpoint outcomes'!DL14)=TRUE,'Endpoint outcomes'!DL14,0)))</f>
        <v>0</v>
      </c>
      <c r="S14" s="825">
        <f>IF(ISNUMBER('Endpoint outcomes'!DJ14)=TRUE,'Endpoint outcomes'!DK14,IF(ISNUMBER('Endpoint outcomes'!DL14)=TRUE,'Endpoint outcomes'!DM14,0))</f>
        <v>0</v>
      </c>
      <c r="T14" s="825">
        <f>IF(ISNUMBER('Endpoint outcomes'!DJ14)=TRUE,'Endpoint outcomes'!DX14,IF(ISNUMBER('Endpoint outcomes'!DL14)=TRUE,'Endpoint outcomes'!DZ14,0))</f>
        <v>0</v>
      </c>
      <c r="U14" s="825">
        <f>IF(ISNUMBER('Endpoint outcomes'!EO14)=TRUE,'Endpoint outcomes'!EO14,(IF(ISNUMBER('Endpoint outcomes'!EQ14)=TRUE,'Endpoint outcomes'!EQ14,0)))</f>
        <v>0</v>
      </c>
      <c r="V14" s="825">
        <f>IF(ISNUMBER('Endpoint outcomes'!EO14)=TRUE,'Endpoint outcomes'!EP14,IF(ISNUMBER('Endpoint outcomes'!EQ14)=TRUE,'Endpoint outcomes'!ER14,0))</f>
        <v>0</v>
      </c>
      <c r="W14" s="825">
        <f>IF(ISNUMBER('Endpoint outcomes'!EO14)=TRUE,'Endpoint outcomes'!FC14,IF(ISNUMBER('Endpoint outcomes'!EQ14)=TRUE,'Endpoint outcomes'!FE14,0))</f>
        <v>0</v>
      </c>
      <c r="X14" s="37"/>
      <c r="Y14" s="824">
        <f t="shared" si="31"/>
        <v>25</v>
      </c>
      <c r="Z14" s="827">
        <f t="shared" si="32"/>
        <v>24</v>
      </c>
      <c r="AA14" s="827">
        <f t="shared" si="33"/>
        <v>1613.7599999999998</v>
      </c>
      <c r="AB14" s="824">
        <f t="shared" si="34"/>
        <v>25</v>
      </c>
      <c r="AC14" s="827">
        <f t="shared" si="35"/>
        <v>24</v>
      </c>
      <c r="AD14" s="827">
        <f t="shared" si="36"/>
        <v>1775.04</v>
      </c>
      <c r="AE14" s="824">
        <f t="shared" si="37"/>
        <v>26</v>
      </c>
      <c r="AF14" s="827">
        <f t="shared" si="38"/>
        <v>25</v>
      </c>
      <c r="AG14" s="827">
        <f t="shared" si="39"/>
        <v>1848.9999999999998</v>
      </c>
      <c r="AH14" s="824">
        <f t="shared" si="40"/>
        <v>0</v>
      </c>
      <c r="AI14" s="827">
        <f t="shared" si="41"/>
        <v>-1</v>
      </c>
      <c r="AJ14" s="827">
        <f t="shared" si="42"/>
        <v>0</v>
      </c>
      <c r="AK14" s="824">
        <f t="shared" si="43"/>
        <v>0</v>
      </c>
      <c r="AL14" s="827">
        <f t="shared" si="44"/>
        <v>-1</v>
      </c>
      <c r="AM14" s="827">
        <f t="shared" si="45"/>
        <v>0</v>
      </c>
      <c r="AN14" s="827">
        <f t="shared" si="46"/>
        <v>73</v>
      </c>
      <c r="AO14" s="827">
        <f t="shared" si="47"/>
        <v>5237.7999999999993</v>
      </c>
      <c r="AP14" s="827">
        <f t="shared" si="48"/>
        <v>29.471052631578949</v>
      </c>
      <c r="AQ14" s="827">
        <f t="shared" si="49"/>
        <v>8.4705776031807201</v>
      </c>
      <c r="AR14" s="827">
        <f t="shared" si="50"/>
        <v>76</v>
      </c>
      <c r="AS14" s="38"/>
      <c r="AT14" s="38"/>
      <c r="AW14" s="256" t="s">
        <v>3002</v>
      </c>
      <c r="AX14" s="255">
        <v>27</v>
      </c>
      <c r="AY14" s="279">
        <v>13</v>
      </c>
      <c r="AZ14" s="207"/>
      <c r="BA14" s="207"/>
      <c r="BB14" s="207" t="s">
        <v>3749</v>
      </c>
      <c r="BC14" s="207">
        <v>21.726857142857146</v>
      </c>
      <c r="BE14" s="253" t="s">
        <v>713</v>
      </c>
      <c r="BF14">
        <v>22.897391304347824</v>
      </c>
    </row>
    <row r="15" spans="1:58" ht="15.75">
      <c r="A15" s="826" t="str">
        <f>'Endpoint outcomes'!A15</f>
        <v>Bersani 1994</v>
      </c>
      <c r="B15" s="826" t="str">
        <f>CONCATENATE('Endpoint outcomes'!S15,'Endpoint outcomes'!T15)</f>
        <v>HAMD21</v>
      </c>
      <c r="C15" s="828">
        <f t="shared" si="25"/>
        <v>32.5</v>
      </c>
      <c r="D15" s="828">
        <f t="shared" si="26"/>
        <v>5.1088159097779204</v>
      </c>
      <c r="E15" s="828">
        <f t="shared" si="27"/>
        <v>68</v>
      </c>
      <c r="F15" s="50">
        <f t="shared" si="28"/>
        <v>0.95192286062880749</v>
      </c>
      <c r="G15" s="50">
        <f t="shared" si="29"/>
        <v>4.8077139371192512E-2</v>
      </c>
      <c r="H15" s="269">
        <f t="shared" si="30"/>
        <v>1</v>
      </c>
      <c r="I15" s="829">
        <f>IF(ISNUMBER('Endpoint outcomes'!U15)=TRUE,'Endpoint outcomes'!U15,(IF(ISNUMBER('Endpoint outcomes'!W15)=TRUE,'Endpoint outcomes'!W15,0)))</f>
        <v>33</v>
      </c>
      <c r="J15" s="829">
        <f>IF(ISNUMBER('Endpoint outcomes'!U15)=TRUE,'Endpoint outcomes'!V15,IF(ISNUMBER('Endpoint outcomes'!W15)=TRUE,'Endpoint outcomes'!X15,0))</f>
        <v>5.4</v>
      </c>
      <c r="K15" s="829">
        <f>IF(ISNUMBER('Endpoint outcomes'!U15)=TRUE,'Endpoint outcomes'!AI15,IF(ISNUMBER('Endpoint outcomes'!W15)=TRUE,'Endpoint outcomes'!AK15,0))</f>
        <v>34</v>
      </c>
      <c r="L15" s="829">
        <f>IF(ISNUMBER('Endpoint outcomes'!AZ15)=TRUE,'Endpoint outcomes'!AZ15,(IF(ISNUMBER('Endpoint outcomes'!BB15)=TRUE,'Endpoint outcomes'!BB15,0)))</f>
        <v>32</v>
      </c>
      <c r="M15" s="829">
        <f>IF(ISNUMBER('Endpoint outcomes'!AZ15)=TRUE,'Endpoint outcomes'!BA15,IF(ISNUMBER('Endpoint outcomes'!BB15)=TRUE,'Endpoint outcomes'!BC15,0))</f>
        <v>4.8</v>
      </c>
      <c r="N15" s="829">
        <f>IF(ISNUMBER('Endpoint outcomes'!AZ15)=TRUE,'Endpoint outcomes'!BN15,IF(ISNUMBER('Endpoint outcomes'!BB15)=TRUE,'Endpoint outcomes'!BP15,0))</f>
        <v>34</v>
      </c>
      <c r="O15" s="829">
        <f>IF(ISNUMBER('Endpoint outcomes'!CE15)=TRUE,'Endpoint outcomes'!CE15,(IF(ISNUMBER('Endpoint outcomes'!CG15)=TRUE,'Endpoint outcomes'!CG15,0)))</f>
        <v>0</v>
      </c>
      <c r="P15" s="829">
        <f>IF(ISNUMBER('Endpoint outcomes'!CE15)=TRUE,'Endpoint outcomes'!CF15,IF(ISNUMBER('Endpoint outcomes'!CG15)=TRUE,'Endpoint outcomes'!CH15,0))</f>
        <v>0</v>
      </c>
      <c r="Q15" s="829">
        <f>IF(ISNUMBER('Endpoint outcomes'!CE15)=TRUE,'Endpoint outcomes'!CS15,IF(ISNUMBER('Endpoint outcomes'!CG15)=TRUE,'Endpoint outcomes'!CU15,0))</f>
        <v>0</v>
      </c>
      <c r="R15" s="825">
        <f>IF(ISNUMBER('Endpoint outcomes'!DJ15)=TRUE,'Endpoint outcomes'!DJ15,(IF(ISNUMBER('Endpoint outcomes'!DL15)=TRUE,'Endpoint outcomes'!DL15,0)))</f>
        <v>0</v>
      </c>
      <c r="S15" s="825">
        <f>IF(ISNUMBER('Endpoint outcomes'!DJ15)=TRUE,'Endpoint outcomes'!DK15,IF(ISNUMBER('Endpoint outcomes'!DL15)=TRUE,'Endpoint outcomes'!DM15,0))</f>
        <v>0</v>
      </c>
      <c r="T15" s="825">
        <f>IF(ISNUMBER('Endpoint outcomes'!DJ15)=TRUE,'Endpoint outcomes'!DX15,IF(ISNUMBER('Endpoint outcomes'!DL15)=TRUE,'Endpoint outcomes'!DZ15,0))</f>
        <v>0</v>
      </c>
      <c r="U15" s="825">
        <f>IF(ISNUMBER('Endpoint outcomes'!EO15)=TRUE,'Endpoint outcomes'!EO15,(IF(ISNUMBER('Endpoint outcomes'!EQ15)=TRUE,'Endpoint outcomes'!EQ15,0)))</f>
        <v>0</v>
      </c>
      <c r="V15" s="825">
        <f>IF(ISNUMBER('Endpoint outcomes'!EO15)=TRUE,'Endpoint outcomes'!EP15,IF(ISNUMBER('Endpoint outcomes'!EQ15)=TRUE,'Endpoint outcomes'!ER15,0))</f>
        <v>0</v>
      </c>
      <c r="W15" s="825">
        <f>IF(ISNUMBER('Endpoint outcomes'!EO15)=TRUE,'Endpoint outcomes'!FC15,IF(ISNUMBER('Endpoint outcomes'!EQ15)=TRUE,'Endpoint outcomes'!FE15,0))</f>
        <v>0</v>
      </c>
      <c r="X15" s="37"/>
      <c r="Y15" s="824">
        <f t="shared" si="31"/>
        <v>34</v>
      </c>
      <c r="Z15" s="827">
        <f t="shared" si="32"/>
        <v>33</v>
      </c>
      <c r="AA15" s="827">
        <f t="shared" si="33"/>
        <v>962.28000000000009</v>
      </c>
      <c r="AB15" s="824">
        <f t="shared" si="34"/>
        <v>34</v>
      </c>
      <c r="AC15" s="827">
        <f t="shared" si="35"/>
        <v>33</v>
      </c>
      <c r="AD15" s="827">
        <f t="shared" si="36"/>
        <v>760.31999999999994</v>
      </c>
      <c r="AE15" s="824">
        <f t="shared" si="37"/>
        <v>0</v>
      </c>
      <c r="AF15" s="827">
        <f t="shared" si="38"/>
        <v>-1</v>
      </c>
      <c r="AG15" s="827">
        <f t="shared" si="39"/>
        <v>0</v>
      </c>
      <c r="AH15" s="824">
        <f t="shared" si="40"/>
        <v>0</v>
      </c>
      <c r="AI15" s="827">
        <f t="shared" si="41"/>
        <v>-1</v>
      </c>
      <c r="AJ15" s="827">
        <f t="shared" si="42"/>
        <v>0</v>
      </c>
      <c r="AK15" s="824">
        <f t="shared" si="43"/>
        <v>0</v>
      </c>
      <c r="AL15" s="827">
        <f t="shared" si="44"/>
        <v>-1</v>
      </c>
      <c r="AM15" s="827">
        <f t="shared" si="45"/>
        <v>0</v>
      </c>
      <c r="AN15" s="827">
        <f t="shared" si="46"/>
        <v>66</v>
      </c>
      <c r="AO15" s="827">
        <f t="shared" si="47"/>
        <v>1722.6</v>
      </c>
      <c r="AP15" s="827">
        <f t="shared" si="48"/>
        <v>32.5</v>
      </c>
      <c r="AQ15" s="827">
        <f t="shared" si="49"/>
        <v>5.1088159097779204</v>
      </c>
      <c r="AR15" s="827">
        <f t="shared" si="50"/>
        <v>68</v>
      </c>
      <c r="AS15" s="38"/>
      <c r="AT15" s="38"/>
      <c r="AW15" s="256" t="s">
        <v>3008</v>
      </c>
      <c r="AX15" s="255">
        <v>28</v>
      </c>
      <c r="AY15" s="279" t="s">
        <v>3165</v>
      </c>
      <c r="AZ15" s="207"/>
      <c r="BA15" s="207"/>
      <c r="BB15" s="207" t="s">
        <v>3749</v>
      </c>
      <c r="BC15" s="207">
        <v>22.32516129032258</v>
      </c>
      <c r="BE15" t="s">
        <v>713</v>
      </c>
      <c r="BF15">
        <v>22.921999999999997</v>
      </c>
    </row>
    <row r="16" spans="1:58" ht="15.75">
      <c r="A16" s="826" t="str">
        <f>'Endpoint outcomes'!A16</f>
        <v>Bhargava 2012</v>
      </c>
      <c r="B16" s="826" t="str">
        <f>CONCATENATE('Endpoint outcomes'!S16,'Endpoint outcomes'!T16)</f>
        <v>HAMD17</v>
      </c>
      <c r="C16" s="828">
        <f t="shared" si="25"/>
        <v>26.85</v>
      </c>
      <c r="D16" s="828">
        <f t="shared" si="26"/>
        <v>1.827894964159593</v>
      </c>
      <c r="E16" s="828">
        <f t="shared" si="27"/>
        <v>60</v>
      </c>
      <c r="F16" s="50">
        <f t="shared" si="28"/>
        <v>0.94052199063330721</v>
      </c>
      <c r="G16" s="50">
        <f t="shared" si="29"/>
        <v>5.9478009366692786E-2</v>
      </c>
      <c r="H16" s="269">
        <f t="shared" si="30"/>
        <v>1</v>
      </c>
      <c r="I16" s="829">
        <f>IF(ISNUMBER('Endpoint outcomes'!U16)=TRUE,'Endpoint outcomes'!U16,(IF(ISNUMBER('Endpoint outcomes'!W16)=TRUE,'Endpoint outcomes'!W16,0)))</f>
        <v>25.87</v>
      </c>
      <c r="J16" s="829">
        <f>IF(ISNUMBER('Endpoint outcomes'!U16)=TRUE,'Endpoint outcomes'!V16,IF(ISNUMBER('Endpoint outcomes'!W16)=TRUE,'Endpoint outcomes'!X16,0))</f>
        <v>1.18</v>
      </c>
      <c r="K16" s="829">
        <f>IF(ISNUMBER('Endpoint outcomes'!U16)=TRUE,'Endpoint outcomes'!AI16,IF(ISNUMBER('Endpoint outcomes'!W16)=TRUE,'Endpoint outcomes'!AK16,0))</f>
        <v>30</v>
      </c>
      <c r="L16" s="829">
        <f>IF(ISNUMBER('Endpoint outcomes'!AZ16)=TRUE,'Endpoint outcomes'!AZ16,(IF(ISNUMBER('Endpoint outcomes'!BB16)=TRUE,'Endpoint outcomes'!BB16,0)))</f>
        <v>27.83</v>
      </c>
      <c r="M16" s="829">
        <f>IF(ISNUMBER('Endpoint outcomes'!AZ16)=TRUE,'Endpoint outcomes'!BA16,IF(ISNUMBER('Endpoint outcomes'!BB16)=TRUE,'Endpoint outcomes'!BC16,0))</f>
        <v>2.2999999999999998</v>
      </c>
      <c r="N16" s="829">
        <f>IF(ISNUMBER('Endpoint outcomes'!AZ16)=TRUE,'Endpoint outcomes'!BN16,IF(ISNUMBER('Endpoint outcomes'!BB16)=TRUE,'Endpoint outcomes'!BP16,0))</f>
        <v>30</v>
      </c>
      <c r="O16" s="829">
        <f>IF(ISNUMBER('Endpoint outcomes'!CE16)=TRUE,'Endpoint outcomes'!CE16,(IF(ISNUMBER('Endpoint outcomes'!CG16)=TRUE,'Endpoint outcomes'!CG16,0)))</f>
        <v>0</v>
      </c>
      <c r="P16" s="829">
        <f>IF(ISNUMBER('Endpoint outcomes'!CE16)=TRUE,'Endpoint outcomes'!CF16,IF(ISNUMBER('Endpoint outcomes'!CG16)=TRUE,'Endpoint outcomes'!CH16,0))</f>
        <v>0</v>
      </c>
      <c r="Q16" s="829">
        <f>IF(ISNUMBER('Endpoint outcomes'!CE16)=TRUE,'Endpoint outcomes'!CS16,IF(ISNUMBER('Endpoint outcomes'!CG16)=TRUE,'Endpoint outcomes'!CU16,0))</f>
        <v>0</v>
      </c>
      <c r="R16" s="825">
        <f>IF(ISNUMBER('Endpoint outcomes'!DJ16)=TRUE,'Endpoint outcomes'!DJ16,(IF(ISNUMBER('Endpoint outcomes'!DL16)=TRUE,'Endpoint outcomes'!DL16,0)))</f>
        <v>0</v>
      </c>
      <c r="S16" s="825">
        <f>IF(ISNUMBER('Endpoint outcomes'!DJ16)=TRUE,'Endpoint outcomes'!DK16,IF(ISNUMBER('Endpoint outcomes'!DL16)=TRUE,'Endpoint outcomes'!DM16,0))</f>
        <v>0</v>
      </c>
      <c r="T16" s="825">
        <f>IF(ISNUMBER('Endpoint outcomes'!DJ16)=TRUE,'Endpoint outcomes'!DX16,IF(ISNUMBER('Endpoint outcomes'!DL16)=TRUE,'Endpoint outcomes'!DZ16,0))</f>
        <v>0</v>
      </c>
      <c r="U16" s="825">
        <f>IF(ISNUMBER('Endpoint outcomes'!EO16)=TRUE,'Endpoint outcomes'!EO16,(IF(ISNUMBER('Endpoint outcomes'!EQ16)=TRUE,'Endpoint outcomes'!EQ16,0)))</f>
        <v>0</v>
      </c>
      <c r="V16" s="825">
        <f>IF(ISNUMBER('Endpoint outcomes'!EO16)=TRUE,'Endpoint outcomes'!EP16,IF(ISNUMBER('Endpoint outcomes'!EQ16)=TRUE,'Endpoint outcomes'!ER16,0))</f>
        <v>0</v>
      </c>
      <c r="W16" s="825">
        <f>IF(ISNUMBER('Endpoint outcomes'!EO16)=TRUE,'Endpoint outcomes'!FC16,IF(ISNUMBER('Endpoint outcomes'!EQ16)=TRUE,'Endpoint outcomes'!FE16,0))</f>
        <v>0</v>
      </c>
      <c r="X16" s="37"/>
      <c r="Y16" s="824">
        <f t="shared" si="31"/>
        <v>30</v>
      </c>
      <c r="Z16" s="827">
        <f t="shared" si="32"/>
        <v>29</v>
      </c>
      <c r="AA16" s="827">
        <f t="shared" si="33"/>
        <v>40.379599999999996</v>
      </c>
      <c r="AB16" s="824">
        <f t="shared" si="34"/>
        <v>30</v>
      </c>
      <c r="AC16" s="827">
        <f t="shared" si="35"/>
        <v>29</v>
      </c>
      <c r="AD16" s="827">
        <f t="shared" si="36"/>
        <v>153.40999999999997</v>
      </c>
      <c r="AE16" s="824">
        <f t="shared" si="37"/>
        <v>0</v>
      </c>
      <c r="AF16" s="827">
        <f t="shared" si="38"/>
        <v>-1</v>
      </c>
      <c r="AG16" s="827">
        <f t="shared" si="39"/>
        <v>0</v>
      </c>
      <c r="AH16" s="824">
        <f t="shared" si="40"/>
        <v>0</v>
      </c>
      <c r="AI16" s="827">
        <f t="shared" si="41"/>
        <v>-1</v>
      </c>
      <c r="AJ16" s="827">
        <f t="shared" si="42"/>
        <v>0</v>
      </c>
      <c r="AK16" s="824">
        <f t="shared" si="43"/>
        <v>0</v>
      </c>
      <c r="AL16" s="827">
        <f t="shared" si="44"/>
        <v>-1</v>
      </c>
      <c r="AM16" s="827">
        <f t="shared" si="45"/>
        <v>0</v>
      </c>
      <c r="AN16" s="827">
        <f t="shared" si="46"/>
        <v>58</v>
      </c>
      <c r="AO16" s="827">
        <f t="shared" si="47"/>
        <v>193.78959999999995</v>
      </c>
      <c r="AP16" s="827">
        <f t="shared" si="48"/>
        <v>26.85</v>
      </c>
      <c r="AQ16" s="827">
        <f t="shared" si="49"/>
        <v>1.827894964159593</v>
      </c>
      <c r="AR16" s="827">
        <f t="shared" si="50"/>
        <v>60</v>
      </c>
      <c r="AS16" s="38"/>
      <c r="AT16" s="38"/>
      <c r="AW16" s="256" t="s">
        <v>720</v>
      </c>
      <c r="AX16" s="255">
        <v>29</v>
      </c>
      <c r="AY16" s="279">
        <v>15</v>
      </c>
      <c r="AZ16" s="207"/>
      <c r="BA16" s="207"/>
      <c r="BB16" s="207" t="s">
        <v>3749</v>
      </c>
      <c r="BC16" s="207">
        <v>22.963333333333331</v>
      </c>
      <c r="BE16" t="s">
        <v>713</v>
      </c>
      <c r="BF16" s="207">
        <v>24.18</v>
      </c>
    </row>
    <row r="17" spans="1:58" ht="15.75">
      <c r="A17" s="826" t="str">
        <f>'Endpoint outcomes'!A17</f>
        <v>Blackburn 1997</v>
      </c>
      <c r="B17" s="826" t="str">
        <f>CONCATENATE('Endpoint outcomes'!S17,'Endpoint outcomes'!T17)</f>
        <v>HAMD17</v>
      </c>
      <c r="C17" s="828">
        <f t="shared" si="25"/>
        <v>20.230645161290326</v>
      </c>
      <c r="D17" s="828">
        <f t="shared" si="26"/>
        <v>4.1343333034972858</v>
      </c>
      <c r="E17" s="828">
        <f t="shared" si="27"/>
        <v>62</v>
      </c>
      <c r="F17" s="50">
        <f t="shared" si="28"/>
        <v>0.18095803592227</v>
      </c>
      <c r="G17" s="50">
        <f t="shared" si="29"/>
        <v>0.81904196407773</v>
      </c>
      <c r="H17" s="269">
        <f t="shared" si="30"/>
        <v>1</v>
      </c>
      <c r="I17" s="829">
        <f>IF(ISNUMBER('Endpoint outcomes'!U17)=TRUE,'Endpoint outcomes'!U17,(IF(ISNUMBER('Endpoint outcomes'!W17)=TRUE,'Endpoint outcomes'!W17,0)))</f>
        <v>20.6</v>
      </c>
      <c r="J17" s="829">
        <f>IF(ISNUMBER('Endpoint outcomes'!U17)=TRUE,'Endpoint outcomes'!V17,IF(ISNUMBER('Endpoint outcomes'!W17)=TRUE,'Endpoint outcomes'!X17,0))</f>
        <v>4.4000000000000004</v>
      </c>
      <c r="K17" s="829">
        <f>IF(ISNUMBER('Endpoint outcomes'!U17)=TRUE,'Endpoint outcomes'!AI17,IF(ISNUMBER('Endpoint outcomes'!W17)=TRUE,'Endpoint outcomes'!AK17,0))</f>
        <v>21</v>
      </c>
      <c r="L17" s="829">
        <f>IF(ISNUMBER('Endpoint outcomes'!AZ17)=TRUE,'Endpoint outcomes'!AZ17,(IF(ISNUMBER('Endpoint outcomes'!BB17)=TRUE,'Endpoint outcomes'!BB17,0)))</f>
        <v>20.100000000000001</v>
      </c>
      <c r="M17" s="829">
        <f>IF(ISNUMBER('Endpoint outcomes'!AZ17)=TRUE,'Endpoint outcomes'!BA17,IF(ISNUMBER('Endpoint outcomes'!BB17)=TRUE,'Endpoint outcomes'!BC17,0))</f>
        <v>3.5</v>
      </c>
      <c r="N17" s="829">
        <f>IF(ISNUMBER('Endpoint outcomes'!AZ17)=TRUE,'Endpoint outcomes'!BN17,IF(ISNUMBER('Endpoint outcomes'!BB17)=TRUE,'Endpoint outcomes'!BP17,0))</f>
        <v>17</v>
      </c>
      <c r="O17" s="829">
        <f>IF(ISNUMBER('Endpoint outcomes'!CE17)=TRUE,'Endpoint outcomes'!CE17,(IF(ISNUMBER('Endpoint outcomes'!CG17)=TRUE,'Endpoint outcomes'!CG17,0)))</f>
        <v>20</v>
      </c>
      <c r="P17" s="829">
        <f>IF(ISNUMBER('Endpoint outcomes'!CE17)=TRUE,'Endpoint outcomes'!CF17,IF(ISNUMBER('Endpoint outcomes'!CG17)=TRUE,'Endpoint outcomes'!CH17,0))</f>
        <v>4.3</v>
      </c>
      <c r="Q17" s="829">
        <f>IF(ISNUMBER('Endpoint outcomes'!CE17)=TRUE,'Endpoint outcomes'!CS17,IF(ISNUMBER('Endpoint outcomes'!CG17)=TRUE,'Endpoint outcomes'!CU17,0))</f>
        <v>24</v>
      </c>
      <c r="R17" s="825">
        <f>IF(ISNUMBER('Endpoint outcomes'!DJ17)=TRUE,'Endpoint outcomes'!DJ17,(IF(ISNUMBER('Endpoint outcomes'!DL17)=TRUE,'Endpoint outcomes'!DL17,0)))</f>
        <v>0</v>
      </c>
      <c r="S17" s="825">
        <f>IF(ISNUMBER('Endpoint outcomes'!DJ17)=TRUE,'Endpoint outcomes'!DK17,IF(ISNUMBER('Endpoint outcomes'!DL17)=TRUE,'Endpoint outcomes'!DM17,0))</f>
        <v>0</v>
      </c>
      <c r="T17" s="825">
        <f>IF(ISNUMBER('Endpoint outcomes'!DJ17)=TRUE,'Endpoint outcomes'!DX17,IF(ISNUMBER('Endpoint outcomes'!DL17)=TRUE,'Endpoint outcomes'!DZ17,0))</f>
        <v>0</v>
      </c>
      <c r="U17" s="825">
        <f>IF(ISNUMBER('Endpoint outcomes'!EO17)=TRUE,'Endpoint outcomes'!EO17,(IF(ISNUMBER('Endpoint outcomes'!EQ17)=TRUE,'Endpoint outcomes'!EQ17,0)))</f>
        <v>0</v>
      </c>
      <c r="V17" s="825">
        <f>IF(ISNUMBER('Endpoint outcomes'!EO17)=TRUE,'Endpoint outcomes'!EP17,IF(ISNUMBER('Endpoint outcomes'!EQ17)=TRUE,'Endpoint outcomes'!ER17,0))</f>
        <v>0</v>
      </c>
      <c r="W17" s="825">
        <f>IF(ISNUMBER('Endpoint outcomes'!EO17)=TRUE,'Endpoint outcomes'!FC17,IF(ISNUMBER('Endpoint outcomes'!EQ17)=TRUE,'Endpoint outcomes'!FE17,0))</f>
        <v>0</v>
      </c>
      <c r="X17" s="37"/>
      <c r="Y17" s="824">
        <f t="shared" si="31"/>
        <v>21</v>
      </c>
      <c r="Z17" s="827">
        <f t="shared" si="32"/>
        <v>20</v>
      </c>
      <c r="AA17" s="827">
        <f t="shared" si="33"/>
        <v>387.20000000000005</v>
      </c>
      <c r="AB17" s="824">
        <f t="shared" si="34"/>
        <v>17</v>
      </c>
      <c r="AC17" s="827">
        <f t="shared" si="35"/>
        <v>16</v>
      </c>
      <c r="AD17" s="827">
        <f t="shared" si="36"/>
        <v>196</v>
      </c>
      <c r="AE17" s="824">
        <f t="shared" si="37"/>
        <v>24</v>
      </c>
      <c r="AF17" s="827">
        <f t="shared" si="38"/>
        <v>23</v>
      </c>
      <c r="AG17" s="827">
        <f t="shared" si="39"/>
        <v>425.27</v>
      </c>
      <c r="AH17" s="824">
        <f t="shared" si="40"/>
        <v>0</v>
      </c>
      <c r="AI17" s="827">
        <f t="shared" si="41"/>
        <v>-1</v>
      </c>
      <c r="AJ17" s="827">
        <f t="shared" si="42"/>
        <v>0</v>
      </c>
      <c r="AK17" s="824">
        <f t="shared" si="43"/>
        <v>0</v>
      </c>
      <c r="AL17" s="827">
        <f t="shared" si="44"/>
        <v>-1</v>
      </c>
      <c r="AM17" s="827">
        <f t="shared" si="45"/>
        <v>0</v>
      </c>
      <c r="AN17" s="827">
        <f t="shared" si="46"/>
        <v>59</v>
      </c>
      <c r="AO17" s="827">
        <f t="shared" si="47"/>
        <v>1008.47</v>
      </c>
      <c r="AP17" s="827">
        <f t="shared" si="48"/>
        <v>20.230645161290326</v>
      </c>
      <c r="AQ17" s="827">
        <f t="shared" si="49"/>
        <v>4.1343333034972858</v>
      </c>
      <c r="AR17" s="827">
        <f t="shared" si="50"/>
        <v>62</v>
      </c>
      <c r="AS17" s="38"/>
      <c r="AT17" s="38"/>
      <c r="AW17" s="256" t="s">
        <v>719</v>
      </c>
      <c r="AX17" s="255">
        <v>17</v>
      </c>
      <c r="AY17" s="279">
        <v>5</v>
      </c>
      <c r="AZ17" s="207"/>
      <c r="BA17" s="207"/>
      <c r="BB17" s="207" t="s">
        <v>3749</v>
      </c>
      <c r="BC17" s="207">
        <v>23.780392156862749</v>
      </c>
      <c r="BE17" t="s">
        <v>713</v>
      </c>
      <c r="BF17">
        <v>19.593617021276597</v>
      </c>
    </row>
    <row r="18" spans="1:58" ht="16.5" thickBot="1">
      <c r="A18" s="826" t="str">
        <f>'Endpoint outcomes'!A18</f>
        <v>Blumenthal 1999</v>
      </c>
      <c r="B18" s="826" t="str">
        <f>CONCATENATE('Endpoint outcomes'!S18,'Endpoint outcomes'!T18)</f>
        <v>NA</v>
      </c>
      <c r="C18" s="828" t="e">
        <f t="shared" si="25"/>
        <v>#DIV/0!</v>
      </c>
      <c r="D18" s="828" t="e">
        <f t="shared" si="26"/>
        <v>#DIV/0!</v>
      </c>
      <c r="E18" s="828">
        <f t="shared" si="27"/>
        <v>0</v>
      </c>
      <c r="F18" s="50" t="e">
        <f t="shared" si="28"/>
        <v>#N/A</v>
      </c>
      <c r="G18" s="50" t="e">
        <f t="shared" si="29"/>
        <v>#N/A</v>
      </c>
      <c r="H18" s="269">
        <f t="shared" si="30"/>
        <v>0</v>
      </c>
      <c r="I18" s="829">
        <f>IF(ISNUMBER('Endpoint outcomes'!U18)=TRUE,'Endpoint outcomes'!U18,(IF(ISNUMBER('Endpoint outcomes'!W18)=TRUE,'Endpoint outcomes'!W18,0)))</f>
        <v>0</v>
      </c>
      <c r="J18" s="829">
        <f>IF(ISNUMBER('Endpoint outcomes'!U18)=TRUE,'Endpoint outcomes'!V18,IF(ISNUMBER('Endpoint outcomes'!W18)=TRUE,'Endpoint outcomes'!X18,0))</f>
        <v>0</v>
      </c>
      <c r="K18" s="829">
        <f>IF(ISNUMBER('Endpoint outcomes'!U18)=TRUE,'Endpoint outcomes'!AI18,IF(ISNUMBER('Endpoint outcomes'!W18)=TRUE,'Endpoint outcomes'!AK18,0))</f>
        <v>0</v>
      </c>
      <c r="L18" s="829">
        <f>IF(ISNUMBER('Endpoint outcomes'!AZ18)=TRUE,'Endpoint outcomes'!AZ18,(IF(ISNUMBER('Endpoint outcomes'!BB18)=TRUE,'Endpoint outcomes'!BB18,0)))</f>
        <v>0</v>
      </c>
      <c r="M18" s="829">
        <f>IF(ISNUMBER('Endpoint outcomes'!AZ18)=TRUE,'Endpoint outcomes'!BA18,IF(ISNUMBER('Endpoint outcomes'!BB18)=TRUE,'Endpoint outcomes'!BC18,0))</f>
        <v>0</v>
      </c>
      <c r="N18" s="829">
        <f>IF(ISNUMBER('Endpoint outcomes'!AZ18)=TRUE,'Endpoint outcomes'!BN18,IF(ISNUMBER('Endpoint outcomes'!BB18)=TRUE,'Endpoint outcomes'!BP18,0))</f>
        <v>0</v>
      </c>
      <c r="O18" s="829">
        <f>IF(ISNUMBER('Endpoint outcomes'!CE18)=TRUE,'Endpoint outcomes'!CE18,(IF(ISNUMBER('Endpoint outcomes'!CG18)=TRUE,'Endpoint outcomes'!CG18,0)))</f>
        <v>0</v>
      </c>
      <c r="P18" s="829">
        <f>IF(ISNUMBER('Endpoint outcomes'!CE18)=TRUE,'Endpoint outcomes'!CF18,IF(ISNUMBER('Endpoint outcomes'!CG18)=TRUE,'Endpoint outcomes'!CH18,0))</f>
        <v>0</v>
      </c>
      <c r="Q18" s="829">
        <f>IF(ISNUMBER('Endpoint outcomes'!CE18)=TRUE,'Endpoint outcomes'!CS18,IF(ISNUMBER('Endpoint outcomes'!CG18)=TRUE,'Endpoint outcomes'!CU18,0))</f>
        <v>0</v>
      </c>
      <c r="R18" s="825">
        <f>IF(ISNUMBER('Endpoint outcomes'!DJ18)=TRUE,'Endpoint outcomes'!DJ18,(IF(ISNUMBER('Endpoint outcomes'!DL18)=TRUE,'Endpoint outcomes'!DL18,0)))</f>
        <v>0</v>
      </c>
      <c r="S18" s="825">
        <f>IF(ISNUMBER('Endpoint outcomes'!DJ18)=TRUE,'Endpoint outcomes'!DK18,IF(ISNUMBER('Endpoint outcomes'!DL18)=TRUE,'Endpoint outcomes'!DM18,0))</f>
        <v>0</v>
      </c>
      <c r="T18" s="825">
        <f>IF(ISNUMBER('Endpoint outcomes'!DJ18)=TRUE,'Endpoint outcomes'!DX18,IF(ISNUMBER('Endpoint outcomes'!DL18)=TRUE,'Endpoint outcomes'!DZ18,0))</f>
        <v>0</v>
      </c>
      <c r="U18" s="825">
        <f>IF(ISNUMBER('Endpoint outcomes'!EO18)=TRUE,'Endpoint outcomes'!EO18,(IF(ISNUMBER('Endpoint outcomes'!EQ18)=TRUE,'Endpoint outcomes'!EQ18,0)))</f>
        <v>0</v>
      </c>
      <c r="V18" s="825">
        <f>IF(ISNUMBER('Endpoint outcomes'!EO18)=TRUE,'Endpoint outcomes'!EP18,IF(ISNUMBER('Endpoint outcomes'!EQ18)=TRUE,'Endpoint outcomes'!ER18,0))</f>
        <v>0</v>
      </c>
      <c r="W18" s="825">
        <f>IF(ISNUMBER('Endpoint outcomes'!EO18)=TRUE,'Endpoint outcomes'!FC18,IF(ISNUMBER('Endpoint outcomes'!EQ18)=TRUE,'Endpoint outcomes'!FE18,0))</f>
        <v>0</v>
      </c>
      <c r="X18" s="37"/>
      <c r="Y18" s="824">
        <f t="shared" si="31"/>
        <v>0</v>
      </c>
      <c r="Z18" s="827">
        <f t="shared" si="32"/>
        <v>-1</v>
      </c>
      <c r="AA18" s="827">
        <f t="shared" si="33"/>
        <v>0</v>
      </c>
      <c r="AB18" s="824">
        <f t="shared" si="34"/>
        <v>0</v>
      </c>
      <c r="AC18" s="827">
        <f t="shared" si="35"/>
        <v>-1</v>
      </c>
      <c r="AD18" s="827">
        <f t="shared" si="36"/>
        <v>0</v>
      </c>
      <c r="AE18" s="824">
        <f t="shared" si="37"/>
        <v>0</v>
      </c>
      <c r="AF18" s="827">
        <f t="shared" si="38"/>
        <v>-1</v>
      </c>
      <c r="AG18" s="827">
        <f t="shared" si="39"/>
        <v>0</v>
      </c>
      <c r="AH18" s="824">
        <f t="shared" si="40"/>
        <v>0</v>
      </c>
      <c r="AI18" s="827">
        <f t="shared" si="41"/>
        <v>-1</v>
      </c>
      <c r="AJ18" s="827">
        <f t="shared" si="42"/>
        <v>0</v>
      </c>
      <c r="AK18" s="824">
        <f t="shared" si="43"/>
        <v>0</v>
      </c>
      <c r="AL18" s="827">
        <f t="shared" si="44"/>
        <v>-1</v>
      </c>
      <c r="AM18" s="827">
        <f t="shared" si="45"/>
        <v>0</v>
      </c>
      <c r="AN18" s="827" t="b">
        <f t="shared" si="46"/>
        <v>0</v>
      </c>
      <c r="AO18" s="827">
        <f t="shared" si="47"/>
        <v>0</v>
      </c>
      <c r="AP18" s="827" t="e">
        <f t="shared" si="48"/>
        <v>#DIV/0!</v>
      </c>
      <c r="AQ18" s="827" t="e">
        <f t="shared" si="49"/>
        <v>#DIV/0!</v>
      </c>
      <c r="AR18" s="827">
        <f t="shared" si="50"/>
        <v>0</v>
      </c>
      <c r="AS18" s="38"/>
      <c r="AT18" s="38"/>
      <c r="AW18" s="259" t="s">
        <v>737</v>
      </c>
      <c r="AX18" s="281">
        <v>16</v>
      </c>
      <c r="AY18" s="280">
        <v>7</v>
      </c>
      <c r="AZ18" s="207"/>
      <c r="BA18" s="207"/>
      <c r="BB18" s="207" t="s">
        <v>3749</v>
      </c>
      <c r="BC18" s="207">
        <v>24.035</v>
      </c>
      <c r="BE18" t="s">
        <v>713</v>
      </c>
      <c r="BF18">
        <v>23.753968253968253</v>
      </c>
    </row>
    <row r="19" spans="1:58" ht="15.75">
      <c r="A19" s="826" t="str">
        <f>'Endpoint outcomes'!A19</f>
        <v>Bodenmann 2008</v>
      </c>
      <c r="B19" s="826" t="str">
        <f>CONCATENATE('Endpoint outcomes'!S19,'Endpoint outcomes'!T19)</f>
        <v>BDI-i21</v>
      </c>
      <c r="C19" s="828">
        <f t="shared" si="25"/>
        <v>25.4</v>
      </c>
      <c r="D19" s="828">
        <f t="shared" si="26"/>
        <v>7.1858645965534311</v>
      </c>
      <c r="E19" s="828">
        <f t="shared" si="27"/>
        <v>40</v>
      </c>
      <c r="F19" s="50">
        <f t="shared" si="28"/>
        <v>0.52219559499787394</v>
      </c>
      <c r="G19" s="50">
        <f t="shared" si="29"/>
        <v>0.47780440500212606</v>
      </c>
      <c r="H19" s="269">
        <f t="shared" si="30"/>
        <v>1</v>
      </c>
      <c r="I19" s="829">
        <f>IF(ISNUMBER('Endpoint outcomes'!U19)=TRUE,'Endpoint outcomes'!U19,(IF(ISNUMBER('Endpoint outcomes'!W19)=TRUE,'Endpoint outcomes'!W19,0)))</f>
        <v>26.05</v>
      </c>
      <c r="J19" s="829">
        <f>IF(ISNUMBER('Endpoint outcomes'!U19)=TRUE,'Endpoint outcomes'!V19,IF(ISNUMBER('Endpoint outcomes'!W19)=TRUE,'Endpoint outcomes'!X19,0))</f>
        <v>8.18</v>
      </c>
      <c r="K19" s="829">
        <f>IF(ISNUMBER('Endpoint outcomes'!U19)=TRUE,'Endpoint outcomes'!AI19,IF(ISNUMBER('Endpoint outcomes'!W19)=TRUE,'Endpoint outcomes'!AK19,0))</f>
        <v>20</v>
      </c>
      <c r="L19" s="829">
        <f>IF(ISNUMBER('Endpoint outcomes'!AZ19)=TRUE,'Endpoint outcomes'!AZ19,(IF(ISNUMBER('Endpoint outcomes'!BB19)=TRUE,'Endpoint outcomes'!BB19,0)))</f>
        <v>24.75</v>
      </c>
      <c r="M19" s="829">
        <f>IF(ISNUMBER('Endpoint outcomes'!AZ19)=TRUE,'Endpoint outcomes'!BA19,IF(ISNUMBER('Endpoint outcomes'!BB19)=TRUE,'Endpoint outcomes'!BC19,0))</f>
        <v>6.03</v>
      </c>
      <c r="N19" s="829">
        <f>IF(ISNUMBER('Endpoint outcomes'!AZ19)=TRUE,'Endpoint outcomes'!BN19,IF(ISNUMBER('Endpoint outcomes'!BB19)=TRUE,'Endpoint outcomes'!BP19,0))</f>
        <v>20</v>
      </c>
      <c r="O19" s="829">
        <f>IF(ISNUMBER('Endpoint outcomes'!CE19)=TRUE,'Endpoint outcomes'!CE19,(IF(ISNUMBER('Endpoint outcomes'!CG19)=TRUE,'Endpoint outcomes'!CG19,0)))</f>
        <v>0</v>
      </c>
      <c r="P19" s="829">
        <f>IF(ISNUMBER('Endpoint outcomes'!CE19)=TRUE,'Endpoint outcomes'!CF19,IF(ISNUMBER('Endpoint outcomes'!CG19)=TRUE,'Endpoint outcomes'!CH19,0))</f>
        <v>0</v>
      </c>
      <c r="Q19" s="829">
        <f>IF(ISNUMBER('Endpoint outcomes'!CE19)=TRUE,'Endpoint outcomes'!CS19,IF(ISNUMBER('Endpoint outcomes'!CG19)=TRUE,'Endpoint outcomes'!CU19,0))</f>
        <v>0</v>
      </c>
      <c r="R19" s="825">
        <f>IF(ISNUMBER('Endpoint outcomes'!DJ19)=TRUE,'Endpoint outcomes'!DJ19,(IF(ISNUMBER('Endpoint outcomes'!DL19)=TRUE,'Endpoint outcomes'!DL19,0)))</f>
        <v>0</v>
      </c>
      <c r="S19" s="825">
        <f>IF(ISNUMBER('Endpoint outcomes'!DJ19)=TRUE,'Endpoint outcomes'!DK19,IF(ISNUMBER('Endpoint outcomes'!DL19)=TRUE,'Endpoint outcomes'!DM19,0))</f>
        <v>0</v>
      </c>
      <c r="T19" s="825">
        <f>IF(ISNUMBER('Endpoint outcomes'!DJ19)=TRUE,'Endpoint outcomes'!DX19,IF(ISNUMBER('Endpoint outcomes'!DL19)=TRUE,'Endpoint outcomes'!DZ19,0))</f>
        <v>0</v>
      </c>
      <c r="U19" s="825">
        <f>IF(ISNUMBER('Endpoint outcomes'!EO19)=TRUE,'Endpoint outcomes'!EO19,(IF(ISNUMBER('Endpoint outcomes'!EQ19)=TRUE,'Endpoint outcomes'!EQ19,0)))</f>
        <v>0</v>
      </c>
      <c r="V19" s="825">
        <f>IF(ISNUMBER('Endpoint outcomes'!EO19)=TRUE,'Endpoint outcomes'!EP19,IF(ISNUMBER('Endpoint outcomes'!EQ19)=TRUE,'Endpoint outcomes'!ER19,0))</f>
        <v>0</v>
      </c>
      <c r="W19" s="825">
        <f>IF(ISNUMBER('Endpoint outcomes'!EO19)=TRUE,'Endpoint outcomes'!FC19,IF(ISNUMBER('Endpoint outcomes'!EQ19)=TRUE,'Endpoint outcomes'!FE19,0))</f>
        <v>0</v>
      </c>
      <c r="X19" s="37"/>
      <c r="Y19" s="824">
        <f t="shared" si="31"/>
        <v>20</v>
      </c>
      <c r="Z19" s="827">
        <f t="shared" si="32"/>
        <v>19</v>
      </c>
      <c r="AA19" s="827">
        <f t="shared" si="33"/>
        <v>1271.3355999999999</v>
      </c>
      <c r="AB19" s="824">
        <f t="shared" si="34"/>
        <v>20</v>
      </c>
      <c r="AC19" s="827">
        <f t="shared" si="35"/>
        <v>19</v>
      </c>
      <c r="AD19" s="827">
        <f t="shared" si="36"/>
        <v>690.85710000000006</v>
      </c>
      <c r="AE19" s="824">
        <f t="shared" si="37"/>
        <v>0</v>
      </c>
      <c r="AF19" s="827">
        <f t="shared" si="38"/>
        <v>-1</v>
      </c>
      <c r="AG19" s="827">
        <f t="shared" si="39"/>
        <v>0</v>
      </c>
      <c r="AH19" s="824">
        <f t="shared" si="40"/>
        <v>0</v>
      </c>
      <c r="AI19" s="827">
        <f t="shared" si="41"/>
        <v>-1</v>
      </c>
      <c r="AJ19" s="827">
        <f t="shared" si="42"/>
        <v>0</v>
      </c>
      <c r="AK19" s="824">
        <f t="shared" si="43"/>
        <v>0</v>
      </c>
      <c r="AL19" s="827">
        <f t="shared" si="44"/>
        <v>-1</v>
      </c>
      <c r="AM19" s="827">
        <f t="shared" si="45"/>
        <v>0</v>
      </c>
      <c r="AN19" s="827">
        <f t="shared" si="46"/>
        <v>38</v>
      </c>
      <c r="AO19" s="827">
        <f t="shared" si="47"/>
        <v>1962.1927000000001</v>
      </c>
      <c r="AP19" s="827">
        <f t="shared" si="48"/>
        <v>25.4</v>
      </c>
      <c r="AQ19" s="827">
        <f t="shared" si="49"/>
        <v>7.1858645965534311</v>
      </c>
      <c r="AR19" s="827">
        <f t="shared" si="50"/>
        <v>40</v>
      </c>
      <c r="AS19" s="38"/>
      <c r="AT19" s="38"/>
      <c r="AZ19" s="207"/>
      <c r="BA19" s="207"/>
      <c r="BB19" s="207" t="s">
        <v>3749</v>
      </c>
      <c r="BC19" s="207">
        <v>24.085714285714285</v>
      </c>
      <c r="BE19" t="s">
        <v>3004</v>
      </c>
      <c r="BF19">
        <v>28.3</v>
      </c>
    </row>
    <row r="20" spans="1:58" ht="15.75">
      <c r="A20" s="826" t="str">
        <f>'Endpoint outcomes'!A20</f>
        <v>Bohlmeijer 2011</v>
      </c>
      <c r="B20" s="826" t="str">
        <f>CONCATENATE('Endpoint outcomes'!S20,'Endpoint outcomes'!T20)</f>
        <v>CES-D20</v>
      </c>
      <c r="C20" s="828">
        <f t="shared" si="25"/>
        <v>24.966666666666669</v>
      </c>
      <c r="D20" s="828">
        <f t="shared" si="26"/>
        <v>9.5448553543919008</v>
      </c>
      <c r="E20" s="828">
        <f t="shared" si="27"/>
        <v>93</v>
      </c>
      <c r="F20" s="50">
        <f t="shared" si="28"/>
        <v>0.33630589282595857</v>
      </c>
      <c r="G20" s="50">
        <f t="shared" si="29"/>
        <v>0.66369410717404143</v>
      </c>
      <c r="H20" s="269">
        <f t="shared" si="30"/>
        <v>1</v>
      </c>
      <c r="I20" s="829">
        <f>IF(ISNUMBER('Endpoint outcomes'!U20)=TRUE,'Endpoint outcomes'!U20,(IF(ISNUMBER('Endpoint outcomes'!W20)=TRUE,'Endpoint outcomes'!W20,0)))</f>
        <v>23.94</v>
      </c>
      <c r="J20" s="829">
        <f>IF(ISNUMBER('Endpoint outcomes'!U20)=TRUE,'Endpoint outcomes'!V20,IF(ISNUMBER('Endpoint outcomes'!W20)=TRUE,'Endpoint outcomes'!X20,0))</f>
        <v>9.91</v>
      </c>
      <c r="K20" s="829">
        <f>IF(ISNUMBER('Endpoint outcomes'!U20)=TRUE,'Endpoint outcomes'!AI20,IF(ISNUMBER('Endpoint outcomes'!W20)=TRUE,'Endpoint outcomes'!AK20,0))</f>
        <v>49</v>
      </c>
      <c r="L20" s="829">
        <f>IF(ISNUMBER('Endpoint outcomes'!AZ20)=TRUE,'Endpoint outcomes'!AZ20,(IF(ISNUMBER('Endpoint outcomes'!BB20)=TRUE,'Endpoint outcomes'!BB20,0)))</f>
        <v>26.11</v>
      </c>
      <c r="M20" s="829">
        <f>IF(ISNUMBER('Endpoint outcomes'!AZ20)=TRUE,'Endpoint outcomes'!BA20,IF(ISNUMBER('Endpoint outcomes'!BB20)=TRUE,'Endpoint outcomes'!BC20,0))</f>
        <v>9.1199999999999992</v>
      </c>
      <c r="N20" s="829">
        <f>IF(ISNUMBER('Endpoint outcomes'!AZ20)=TRUE,'Endpoint outcomes'!BN20,IF(ISNUMBER('Endpoint outcomes'!BB20)=TRUE,'Endpoint outcomes'!BP20,0))</f>
        <v>44</v>
      </c>
      <c r="O20" s="829">
        <f>IF(ISNUMBER('Endpoint outcomes'!CE20)=TRUE,'Endpoint outcomes'!CE20,(IF(ISNUMBER('Endpoint outcomes'!CG20)=TRUE,'Endpoint outcomes'!CG20,0)))</f>
        <v>0</v>
      </c>
      <c r="P20" s="829">
        <f>IF(ISNUMBER('Endpoint outcomes'!CE20)=TRUE,'Endpoint outcomes'!CF20,IF(ISNUMBER('Endpoint outcomes'!CG20)=TRUE,'Endpoint outcomes'!CH20,0))</f>
        <v>0</v>
      </c>
      <c r="Q20" s="829">
        <f>IF(ISNUMBER('Endpoint outcomes'!CE20)=TRUE,'Endpoint outcomes'!CS20,IF(ISNUMBER('Endpoint outcomes'!CG20)=TRUE,'Endpoint outcomes'!CU20,0))</f>
        <v>0</v>
      </c>
      <c r="R20" s="825">
        <f>IF(ISNUMBER('Endpoint outcomes'!DJ20)=TRUE,'Endpoint outcomes'!DJ20,(IF(ISNUMBER('Endpoint outcomes'!DL20)=TRUE,'Endpoint outcomes'!DL20,0)))</f>
        <v>0</v>
      </c>
      <c r="S20" s="825">
        <f>IF(ISNUMBER('Endpoint outcomes'!DJ20)=TRUE,'Endpoint outcomes'!DK20,IF(ISNUMBER('Endpoint outcomes'!DL20)=TRUE,'Endpoint outcomes'!DM20,0))</f>
        <v>0</v>
      </c>
      <c r="T20" s="825">
        <f>IF(ISNUMBER('Endpoint outcomes'!DJ20)=TRUE,'Endpoint outcomes'!DX20,IF(ISNUMBER('Endpoint outcomes'!DL20)=TRUE,'Endpoint outcomes'!DZ20,0))</f>
        <v>0</v>
      </c>
      <c r="U20" s="825">
        <f>IF(ISNUMBER('Endpoint outcomes'!EO20)=TRUE,'Endpoint outcomes'!EO20,(IF(ISNUMBER('Endpoint outcomes'!EQ20)=TRUE,'Endpoint outcomes'!EQ20,0)))</f>
        <v>0</v>
      </c>
      <c r="V20" s="825">
        <f>IF(ISNUMBER('Endpoint outcomes'!EO20)=TRUE,'Endpoint outcomes'!EP20,IF(ISNUMBER('Endpoint outcomes'!EQ20)=TRUE,'Endpoint outcomes'!ER20,0))</f>
        <v>0</v>
      </c>
      <c r="W20" s="825">
        <f>IF(ISNUMBER('Endpoint outcomes'!EO20)=TRUE,'Endpoint outcomes'!FC20,IF(ISNUMBER('Endpoint outcomes'!EQ20)=TRUE,'Endpoint outcomes'!FE20,0))</f>
        <v>0</v>
      </c>
      <c r="X20" s="37"/>
      <c r="Y20" s="824">
        <f t="shared" si="31"/>
        <v>49</v>
      </c>
      <c r="Z20" s="827">
        <f t="shared" si="32"/>
        <v>48</v>
      </c>
      <c r="AA20" s="827">
        <f t="shared" si="33"/>
        <v>4713.9888000000001</v>
      </c>
      <c r="AB20" s="824">
        <f t="shared" si="34"/>
        <v>44</v>
      </c>
      <c r="AC20" s="827">
        <f t="shared" si="35"/>
        <v>43</v>
      </c>
      <c r="AD20" s="827">
        <f t="shared" si="36"/>
        <v>3576.4991999999997</v>
      </c>
      <c r="AE20" s="824">
        <f t="shared" si="37"/>
        <v>0</v>
      </c>
      <c r="AF20" s="827">
        <f t="shared" si="38"/>
        <v>-1</v>
      </c>
      <c r="AG20" s="827">
        <f t="shared" si="39"/>
        <v>0</v>
      </c>
      <c r="AH20" s="824">
        <f t="shared" si="40"/>
        <v>0</v>
      </c>
      <c r="AI20" s="827">
        <f t="shared" si="41"/>
        <v>-1</v>
      </c>
      <c r="AJ20" s="827">
        <f t="shared" si="42"/>
        <v>0</v>
      </c>
      <c r="AK20" s="824">
        <f t="shared" si="43"/>
        <v>0</v>
      </c>
      <c r="AL20" s="827">
        <f t="shared" si="44"/>
        <v>-1</v>
      </c>
      <c r="AM20" s="827">
        <f t="shared" si="45"/>
        <v>0</v>
      </c>
      <c r="AN20" s="827">
        <f t="shared" si="46"/>
        <v>91</v>
      </c>
      <c r="AO20" s="827">
        <f t="shared" si="47"/>
        <v>8290.4879999999994</v>
      </c>
      <c r="AP20" s="827">
        <f t="shared" si="48"/>
        <v>24.966666666666669</v>
      </c>
      <c r="AQ20" s="827">
        <f t="shared" si="49"/>
        <v>9.5448553543919008</v>
      </c>
      <c r="AR20" s="827">
        <f t="shared" si="50"/>
        <v>93</v>
      </c>
      <c r="AS20" s="38"/>
      <c r="AT20" s="38"/>
      <c r="AZ20" s="207"/>
      <c r="BA20" s="207"/>
      <c r="BB20" s="207" t="s">
        <v>3749</v>
      </c>
      <c r="BC20" s="207">
        <v>24.4</v>
      </c>
      <c r="BE20" t="s">
        <v>713</v>
      </c>
      <c r="BF20">
        <v>27.399999999999995</v>
      </c>
    </row>
    <row r="21" spans="1:58" ht="15.75">
      <c r="A21" s="826" t="str">
        <f>'Endpoint outcomes'!A21</f>
        <v>Bolier 2013</v>
      </c>
      <c r="B21" s="826" t="str">
        <f>CONCATENATE('Endpoint outcomes'!S21,'Endpoint outcomes'!T21)</f>
        <v>CES-D20</v>
      </c>
      <c r="C21" s="828">
        <f t="shared" si="25"/>
        <v>16.790845070422538</v>
      </c>
      <c r="D21" s="828">
        <f t="shared" si="26"/>
        <v>4.140190148783641</v>
      </c>
      <c r="E21" s="828">
        <f t="shared" si="27"/>
        <v>284</v>
      </c>
      <c r="F21" s="50">
        <f t="shared" si="28"/>
        <v>1.5943510680680451E-3</v>
      </c>
      <c r="G21" s="50">
        <f t="shared" si="29"/>
        <v>0.99840564893193195</v>
      </c>
      <c r="H21" s="269">
        <f t="shared" si="30"/>
        <v>1</v>
      </c>
      <c r="I21" s="829">
        <f>IF(ISNUMBER('Endpoint outcomes'!U21)=TRUE,'Endpoint outcomes'!U21,(IF(ISNUMBER('Endpoint outcomes'!W21)=TRUE,'Endpoint outcomes'!W21,0)))</f>
        <v>16.91</v>
      </c>
      <c r="J21" s="829">
        <f>IF(ISNUMBER('Endpoint outcomes'!U21)=TRUE,'Endpoint outcomes'!V21,IF(ISNUMBER('Endpoint outcomes'!W21)=TRUE,'Endpoint outcomes'!X21,0))</f>
        <v>4.16</v>
      </c>
      <c r="K21" s="829">
        <f>IF(ISNUMBER('Endpoint outcomes'!U21)=TRUE,'Endpoint outcomes'!AI21,IF(ISNUMBER('Endpoint outcomes'!W21)=TRUE,'Endpoint outcomes'!AK21,0))</f>
        <v>143</v>
      </c>
      <c r="L21" s="829">
        <f>IF(ISNUMBER('Endpoint outcomes'!AZ21)=TRUE,'Endpoint outcomes'!AZ21,(IF(ISNUMBER('Endpoint outcomes'!BB21)=TRUE,'Endpoint outcomes'!BB21,0)))</f>
        <v>16.670000000000002</v>
      </c>
      <c r="M21" s="829">
        <f>IF(ISNUMBER('Endpoint outcomes'!AZ21)=TRUE,'Endpoint outcomes'!BA21,IF(ISNUMBER('Endpoint outcomes'!BB21)=TRUE,'Endpoint outcomes'!BC21,0))</f>
        <v>4.12</v>
      </c>
      <c r="N21" s="829">
        <f>IF(ISNUMBER('Endpoint outcomes'!AZ21)=TRUE,'Endpoint outcomes'!BN21,IF(ISNUMBER('Endpoint outcomes'!BB21)=TRUE,'Endpoint outcomes'!BP21,0))</f>
        <v>141</v>
      </c>
      <c r="O21" s="829">
        <f>IF(ISNUMBER('Endpoint outcomes'!CE21)=TRUE,'Endpoint outcomes'!CE21,(IF(ISNUMBER('Endpoint outcomes'!CG21)=TRUE,'Endpoint outcomes'!CG21,0)))</f>
        <v>0</v>
      </c>
      <c r="P21" s="829">
        <f>IF(ISNUMBER('Endpoint outcomes'!CE21)=TRUE,'Endpoint outcomes'!CF21,IF(ISNUMBER('Endpoint outcomes'!CG21)=TRUE,'Endpoint outcomes'!CH21,0))</f>
        <v>0</v>
      </c>
      <c r="Q21" s="829">
        <f>IF(ISNUMBER('Endpoint outcomes'!CE21)=TRUE,'Endpoint outcomes'!CS21,IF(ISNUMBER('Endpoint outcomes'!CG21)=TRUE,'Endpoint outcomes'!CU21,0))</f>
        <v>0</v>
      </c>
      <c r="R21" s="825">
        <f>IF(ISNUMBER('Endpoint outcomes'!DJ21)=TRUE,'Endpoint outcomes'!DJ21,(IF(ISNUMBER('Endpoint outcomes'!DL21)=TRUE,'Endpoint outcomes'!DL21,0)))</f>
        <v>0</v>
      </c>
      <c r="S21" s="825">
        <f>IF(ISNUMBER('Endpoint outcomes'!DJ21)=TRUE,'Endpoint outcomes'!DK21,IF(ISNUMBER('Endpoint outcomes'!DL21)=TRUE,'Endpoint outcomes'!DM21,0))</f>
        <v>0</v>
      </c>
      <c r="T21" s="825">
        <f>IF(ISNUMBER('Endpoint outcomes'!DJ21)=TRUE,'Endpoint outcomes'!DX21,IF(ISNUMBER('Endpoint outcomes'!DL21)=TRUE,'Endpoint outcomes'!DZ21,0))</f>
        <v>0</v>
      </c>
      <c r="U21" s="825">
        <f>IF(ISNUMBER('Endpoint outcomes'!EO21)=TRUE,'Endpoint outcomes'!EO21,(IF(ISNUMBER('Endpoint outcomes'!EQ21)=TRUE,'Endpoint outcomes'!EQ21,0)))</f>
        <v>0</v>
      </c>
      <c r="V21" s="825">
        <f>IF(ISNUMBER('Endpoint outcomes'!EO21)=TRUE,'Endpoint outcomes'!EP21,IF(ISNUMBER('Endpoint outcomes'!EQ21)=TRUE,'Endpoint outcomes'!ER21,0))</f>
        <v>0</v>
      </c>
      <c r="W21" s="825">
        <f>IF(ISNUMBER('Endpoint outcomes'!EO21)=TRUE,'Endpoint outcomes'!FC21,IF(ISNUMBER('Endpoint outcomes'!EQ21)=TRUE,'Endpoint outcomes'!FE21,0))</f>
        <v>0</v>
      </c>
      <c r="X21" s="37"/>
      <c r="Y21" s="824">
        <f t="shared" si="31"/>
        <v>143</v>
      </c>
      <c r="Z21" s="827">
        <f t="shared" si="32"/>
        <v>142</v>
      </c>
      <c r="AA21" s="827">
        <f t="shared" si="33"/>
        <v>2457.3952000000004</v>
      </c>
      <c r="AB21" s="824">
        <f t="shared" si="34"/>
        <v>141</v>
      </c>
      <c r="AC21" s="827">
        <f t="shared" si="35"/>
        <v>140</v>
      </c>
      <c r="AD21" s="827">
        <f t="shared" si="36"/>
        <v>2376.4159999999997</v>
      </c>
      <c r="AE21" s="824">
        <f t="shared" si="37"/>
        <v>0</v>
      </c>
      <c r="AF21" s="827">
        <f t="shared" si="38"/>
        <v>-1</v>
      </c>
      <c r="AG21" s="827">
        <f t="shared" si="39"/>
        <v>0</v>
      </c>
      <c r="AH21" s="824">
        <f t="shared" si="40"/>
        <v>0</v>
      </c>
      <c r="AI21" s="827">
        <f t="shared" si="41"/>
        <v>-1</v>
      </c>
      <c r="AJ21" s="827">
        <f t="shared" si="42"/>
        <v>0</v>
      </c>
      <c r="AK21" s="824">
        <f t="shared" si="43"/>
        <v>0</v>
      </c>
      <c r="AL21" s="827">
        <f t="shared" si="44"/>
        <v>-1</v>
      </c>
      <c r="AM21" s="827">
        <f t="shared" si="45"/>
        <v>0</v>
      </c>
      <c r="AN21" s="827">
        <f t="shared" si="46"/>
        <v>282</v>
      </c>
      <c r="AO21" s="827">
        <f t="shared" si="47"/>
        <v>4833.8112000000001</v>
      </c>
      <c r="AP21" s="827">
        <f t="shared" si="48"/>
        <v>16.790845070422538</v>
      </c>
      <c r="AQ21" s="827">
        <f t="shared" si="49"/>
        <v>4.140190148783641</v>
      </c>
      <c r="AR21" s="827">
        <f t="shared" si="50"/>
        <v>284</v>
      </c>
      <c r="AS21" s="38"/>
      <c r="AT21" s="38"/>
      <c r="AW21" s="59"/>
      <c r="AX21" s="247"/>
      <c r="AY21" s="207"/>
      <c r="AZ21" s="207"/>
      <c r="BA21" s="207"/>
      <c r="BB21" s="207" t="s">
        <v>3749</v>
      </c>
      <c r="BC21" s="207">
        <v>24.491325301204821</v>
      </c>
      <c r="BE21" t="s">
        <v>714</v>
      </c>
      <c r="BF21">
        <v>28.238970588235293</v>
      </c>
    </row>
    <row r="22" spans="1:58" ht="15.75">
      <c r="A22" s="826" t="str">
        <f>'Endpoint outcomes'!A22</f>
        <v>Bose 2008</v>
      </c>
      <c r="B22" s="826" t="str">
        <f>CONCATENATE('Endpoint outcomes'!S22,'Endpoint outcomes'!T22)</f>
        <v>MADRS10</v>
      </c>
      <c r="C22" s="828">
        <f t="shared" si="25"/>
        <v>28.894382022471909</v>
      </c>
      <c r="D22" s="828">
        <f t="shared" si="26"/>
        <v>3.8552830696551728</v>
      </c>
      <c r="E22" s="828">
        <f t="shared" si="27"/>
        <v>267</v>
      </c>
      <c r="F22" s="50">
        <f t="shared" si="28"/>
        <v>0.68841867278770974</v>
      </c>
      <c r="G22" s="50">
        <f t="shared" si="29"/>
        <v>0.31158132721229026</v>
      </c>
      <c r="H22" s="269">
        <f t="shared" si="30"/>
        <v>1</v>
      </c>
      <c r="I22" s="829">
        <f>IF(ISNUMBER('Endpoint outcomes'!U22)=TRUE,'Endpoint outcomes'!U22,(IF(ISNUMBER('Endpoint outcomes'!W22)=TRUE,'Endpoint outcomes'!W22,0)))</f>
        <v>29.4</v>
      </c>
      <c r="J22" s="829">
        <f>IF(ISNUMBER('Endpoint outcomes'!U22)=TRUE,'Endpoint outcomes'!V22,IF(ISNUMBER('Endpoint outcomes'!W22)=TRUE,'Endpoint outcomes'!X22,0))</f>
        <v>4.0999999999999996</v>
      </c>
      <c r="K22" s="829">
        <f>IF(ISNUMBER('Endpoint outcomes'!U22)=TRUE,'Endpoint outcomes'!AI22,IF(ISNUMBER('Endpoint outcomes'!W22)=TRUE,'Endpoint outcomes'!AK22,0))</f>
        <v>132</v>
      </c>
      <c r="L22" s="829">
        <f>IF(ISNUMBER('Endpoint outcomes'!AZ22)=TRUE,'Endpoint outcomes'!AZ22,(IF(ISNUMBER('Endpoint outcomes'!BB22)=TRUE,'Endpoint outcomes'!BB22,0)))</f>
        <v>28.4</v>
      </c>
      <c r="M22" s="829">
        <f>IF(ISNUMBER('Endpoint outcomes'!AZ22)=TRUE,'Endpoint outcomes'!BA22,IF(ISNUMBER('Endpoint outcomes'!BB22)=TRUE,'Endpoint outcomes'!BC22,0))</f>
        <v>3.6</v>
      </c>
      <c r="N22" s="829">
        <f>IF(ISNUMBER('Endpoint outcomes'!AZ22)=TRUE,'Endpoint outcomes'!BN22,IF(ISNUMBER('Endpoint outcomes'!BB22)=TRUE,'Endpoint outcomes'!BP22,0))</f>
        <v>135</v>
      </c>
      <c r="O22" s="829">
        <f>IF(ISNUMBER('Endpoint outcomes'!CE22)=TRUE,'Endpoint outcomes'!CE22,(IF(ISNUMBER('Endpoint outcomes'!CG22)=TRUE,'Endpoint outcomes'!CG22,0)))</f>
        <v>0</v>
      </c>
      <c r="P22" s="829">
        <f>IF(ISNUMBER('Endpoint outcomes'!CE22)=TRUE,'Endpoint outcomes'!CF22,IF(ISNUMBER('Endpoint outcomes'!CG22)=TRUE,'Endpoint outcomes'!CH22,0))</f>
        <v>0</v>
      </c>
      <c r="Q22" s="829">
        <f>IF(ISNUMBER('Endpoint outcomes'!CE22)=TRUE,'Endpoint outcomes'!CS22,IF(ISNUMBER('Endpoint outcomes'!CG22)=TRUE,'Endpoint outcomes'!CU22,0))</f>
        <v>0</v>
      </c>
      <c r="R22" s="825">
        <f>IF(ISNUMBER('Endpoint outcomes'!DJ22)=TRUE,'Endpoint outcomes'!DJ22,(IF(ISNUMBER('Endpoint outcomes'!DL22)=TRUE,'Endpoint outcomes'!DL22,0)))</f>
        <v>0</v>
      </c>
      <c r="S22" s="825">
        <f>IF(ISNUMBER('Endpoint outcomes'!DJ22)=TRUE,'Endpoint outcomes'!DK22,IF(ISNUMBER('Endpoint outcomes'!DL22)=TRUE,'Endpoint outcomes'!DM22,0))</f>
        <v>0</v>
      </c>
      <c r="T22" s="825">
        <f>IF(ISNUMBER('Endpoint outcomes'!DJ22)=TRUE,'Endpoint outcomes'!DX22,IF(ISNUMBER('Endpoint outcomes'!DL22)=TRUE,'Endpoint outcomes'!DZ22,0))</f>
        <v>0</v>
      </c>
      <c r="U22" s="825">
        <f>IF(ISNUMBER('Endpoint outcomes'!EO22)=TRUE,'Endpoint outcomes'!EO22,(IF(ISNUMBER('Endpoint outcomes'!EQ22)=TRUE,'Endpoint outcomes'!EQ22,0)))</f>
        <v>0</v>
      </c>
      <c r="V22" s="825">
        <f>IF(ISNUMBER('Endpoint outcomes'!EO22)=TRUE,'Endpoint outcomes'!EP22,IF(ISNUMBER('Endpoint outcomes'!EQ22)=TRUE,'Endpoint outcomes'!ER22,0))</f>
        <v>0</v>
      </c>
      <c r="W22" s="825">
        <f>IF(ISNUMBER('Endpoint outcomes'!EO22)=TRUE,'Endpoint outcomes'!FC22,IF(ISNUMBER('Endpoint outcomes'!EQ22)=TRUE,'Endpoint outcomes'!FE22,0))</f>
        <v>0</v>
      </c>
      <c r="X22" s="37"/>
      <c r="Y22" s="824">
        <f t="shared" si="31"/>
        <v>132</v>
      </c>
      <c r="Z22" s="827">
        <f t="shared" si="32"/>
        <v>131</v>
      </c>
      <c r="AA22" s="827">
        <f t="shared" si="33"/>
        <v>2202.1099999999997</v>
      </c>
      <c r="AB22" s="824">
        <f t="shared" si="34"/>
        <v>135</v>
      </c>
      <c r="AC22" s="827">
        <f t="shared" si="35"/>
        <v>134</v>
      </c>
      <c r="AD22" s="827">
        <f t="shared" si="36"/>
        <v>1736.64</v>
      </c>
      <c r="AE22" s="824">
        <f t="shared" si="37"/>
        <v>0</v>
      </c>
      <c r="AF22" s="827">
        <f t="shared" si="38"/>
        <v>-1</v>
      </c>
      <c r="AG22" s="827">
        <f t="shared" si="39"/>
        <v>0</v>
      </c>
      <c r="AH22" s="824">
        <f t="shared" si="40"/>
        <v>0</v>
      </c>
      <c r="AI22" s="827">
        <f t="shared" si="41"/>
        <v>-1</v>
      </c>
      <c r="AJ22" s="827">
        <f t="shared" si="42"/>
        <v>0</v>
      </c>
      <c r="AK22" s="824">
        <f t="shared" si="43"/>
        <v>0</v>
      </c>
      <c r="AL22" s="827">
        <f t="shared" si="44"/>
        <v>-1</v>
      </c>
      <c r="AM22" s="827">
        <f t="shared" si="45"/>
        <v>0</v>
      </c>
      <c r="AN22" s="827">
        <f t="shared" si="46"/>
        <v>265</v>
      </c>
      <c r="AO22" s="827">
        <f t="shared" si="47"/>
        <v>3938.75</v>
      </c>
      <c r="AP22" s="827">
        <f t="shared" si="48"/>
        <v>28.894382022471909</v>
      </c>
      <c r="AQ22" s="827">
        <f t="shared" si="49"/>
        <v>3.8552830696551728</v>
      </c>
      <c r="AR22" s="827">
        <f t="shared" si="50"/>
        <v>267</v>
      </c>
      <c r="AS22" s="38"/>
      <c r="AT22" s="38"/>
      <c r="AW22" s="59"/>
      <c r="AX22" s="247"/>
      <c r="AY22" s="207"/>
      <c r="AZ22" s="207"/>
      <c r="BA22" s="207"/>
      <c r="BB22" s="207" t="s">
        <v>3749</v>
      </c>
      <c r="BC22" s="207">
        <v>24.617647058823529</v>
      </c>
      <c r="BE22" t="s">
        <v>713</v>
      </c>
      <c r="BF22">
        <v>20.653599999999997</v>
      </c>
    </row>
    <row r="23" spans="1:58" ht="15.75">
      <c r="A23" s="826" t="str">
        <f>'Endpoint outcomes'!A23</f>
        <v>Boyer 1996</v>
      </c>
      <c r="B23" s="826" t="str">
        <f>CONCATENATE('Endpoint outcomes'!S23,'Endpoint outcomes'!T23)</f>
        <v>MADRS10</v>
      </c>
      <c r="C23" s="828">
        <f t="shared" si="25"/>
        <v>24.950000000000003</v>
      </c>
      <c r="D23" s="828" t="e">
        <f t="shared" si="26"/>
        <v>#VALUE!</v>
      </c>
      <c r="E23" s="828">
        <f t="shared" si="27"/>
        <v>146</v>
      </c>
      <c r="F23" s="50" t="e">
        <f t="shared" si="28"/>
        <v>#VALUE!</v>
      </c>
      <c r="G23" s="50" t="e">
        <f t="shared" si="29"/>
        <v>#VALUE!</v>
      </c>
      <c r="H23" s="269">
        <f t="shared" si="30"/>
        <v>0</v>
      </c>
      <c r="I23" s="829">
        <f>IF(ISNUMBER('Endpoint outcomes'!U23)=TRUE,'Endpoint outcomes'!U23,(IF(ISNUMBER('Endpoint outcomes'!W23)=TRUE,'Endpoint outcomes'!W23,0)))</f>
        <v>24.8</v>
      </c>
      <c r="J23" s="829" t="str">
        <f>IF(ISNUMBER('Endpoint outcomes'!U23)=TRUE,'Endpoint outcomes'!V23,IF(ISNUMBER('Endpoint outcomes'!W23)=TRUE,'Endpoint outcomes'!X23,0))</f>
        <v>NA</v>
      </c>
      <c r="K23" s="829">
        <f>IF(ISNUMBER('Endpoint outcomes'!U23)=TRUE,'Endpoint outcomes'!AI23,IF(ISNUMBER('Endpoint outcomes'!W23)=TRUE,'Endpoint outcomes'!AK23,0))</f>
        <v>73</v>
      </c>
      <c r="L23" s="829">
        <f>IF(ISNUMBER('Endpoint outcomes'!AZ23)=TRUE,'Endpoint outcomes'!AZ23,(IF(ISNUMBER('Endpoint outcomes'!BB23)=TRUE,'Endpoint outcomes'!BB23,0)))</f>
        <v>25.1</v>
      </c>
      <c r="M23" s="829" t="str">
        <f>IF(ISNUMBER('Endpoint outcomes'!AZ23)=TRUE,'Endpoint outcomes'!BA23,IF(ISNUMBER('Endpoint outcomes'!BB23)=TRUE,'Endpoint outcomes'!BC23,0))</f>
        <v>NA</v>
      </c>
      <c r="N23" s="829">
        <f>IF(ISNUMBER('Endpoint outcomes'!AZ23)=TRUE,'Endpoint outcomes'!BN23,IF(ISNUMBER('Endpoint outcomes'!BB23)=TRUE,'Endpoint outcomes'!BP23,0))</f>
        <v>73</v>
      </c>
      <c r="O23" s="829">
        <f>IF(ISNUMBER('Endpoint outcomes'!CE23)=TRUE,'Endpoint outcomes'!CE23,(IF(ISNUMBER('Endpoint outcomes'!CG23)=TRUE,'Endpoint outcomes'!CG23,0)))</f>
        <v>0</v>
      </c>
      <c r="P23" s="829">
        <f>IF(ISNUMBER('Endpoint outcomes'!CE23)=TRUE,'Endpoint outcomes'!CF23,IF(ISNUMBER('Endpoint outcomes'!CG23)=TRUE,'Endpoint outcomes'!CH23,0))</f>
        <v>0</v>
      </c>
      <c r="Q23" s="829">
        <f>IF(ISNUMBER('Endpoint outcomes'!CE23)=TRUE,'Endpoint outcomes'!CS23,IF(ISNUMBER('Endpoint outcomes'!CG23)=TRUE,'Endpoint outcomes'!CU23,0))</f>
        <v>0</v>
      </c>
      <c r="R23" s="825">
        <f>IF(ISNUMBER('Endpoint outcomes'!DJ23)=TRUE,'Endpoint outcomes'!DJ23,(IF(ISNUMBER('Endpoint outcomes'!DL23)=TRUE,'Endpoint outcomes'!DL23,0)))</f>
        <v>0</v>
      </c>
      <c r="S23" s="825">
        <f>IF(ISNUMBER('Endpoint outcomes'!DJ23)=TRUE,'Endpoint outcomes'!DK23,IF(ISNUMBER('Endpoint outcomes'!DL23)=TRUE,'Endpoint outcomes'!DM23,0))</f>
        <v>0</v>
      </c>
      <c r="T23" s="825">
        <f>IF(ISNUMBER('Endpoint outcomes'!DJ23)=TRUE,'Endpoint outcomes'!DX23,IF(ISNUMBER('Endpoint outcomes'!DL23)=TRUE,'Endpoint outcomes'!DZ23,0))</f>
        <v>0</v>
      </c>
      <c r="U23" s="825">
        <f>IF(ISNUMBER('Endpoint outcomes'!EO23)=TRUE,'Endpoint outcomes'!EO23,(IF(ISNUMBER('Endpoint outcomes'!EQ23)=TRUE,'Endpoint outcomes'!EQ23,0)))</f>
        <v>0</v>
      </c>
      <c r="V23" s="825">
        <f>IF(ISNUMBER('Endpoint outcomes'!EO23)=TRUE,'Endpoint outcomes'!EP23,IF(ISNUMBER('Endpoint outcomes'!EQ23)=TRUE,'Endpoint outcomes'!ER23,0))</f>
        <v>0</v>
      </c>
      <c r="W23" s="825">
        <f>IF(ISNUMBER('Endpoint outcomes'!EO23)=TRUE,'Endpoint outcomes'!FC23,IF(ISNUMBER('Endpoint outcomes'!EQ23)=TRUE,'Endpoint outcomes'!FE23,0))</f>
        <v>0</v>
      </c>
      <c r="X23" s="37"/>
      <c r="Y23" s="824">
        <f t="shared" si="31"/>
        <v>73</v>
      </c>
      <c r="Z23" s="827">
        <f t="shared" si="32"/>
        <v>72</v>
      </c>
      <c r="AA23" s="827" t="e">
        <f t="shared" si="33"/>
        <v>#VALUE!</v>
      </c>
      <c r="AB23" s="824">
        <f t="shared" si="34"/>
        <v>73</v>
      </c>
      <c r="AC23" s="827">
        <f t="shared" si="35"/>
        <v>72</v>
      </c>
      <c r="AD23" s="827" t="e">
        <f t="shared" si="36"/>
        <v>#VALUE!</v>
      </c>
      <c r="AE23" s="824">
        <f t="shared" si="37"/>
        <v>0</v>
      </c>
      <c r="AF23" s="827">
        <f t="shared" si="38"/>
        <v>-1</v>
      </c>
      <c r="AG23" s="827">
        <f t="shared" si="39"/>
        <v>0</v>
      </c>
      <c r="AH23" s="824">
        <f t="shared" si="40"/>
        <v>0</v>
      </c>
      <c r="AI23" s="827">
        <f t="shared" si="41"/>
        <v>-1</v>
      </c>
      <c r="AJ23" s="827">
        <f t="shared" si="42"/>
        <v>0</v>
      </c>
      <c r="AK23" s="824">
        <f t="shared" si="43"/>
        <v>0</v>
      </c>
      <c r="AL23" s="827">
        <f t="shared" si="44"/>
        <v>-1</v>
      </c>
      <c r="AM23" s="827">
        <f t="shared" si="45"/>
        <v>0</v>
      </c>
      <c r="AN23" s="827">
        <f t="shared" si="46"/>
        <v>144</v>
      </c>
      <c r="AO23" s="827" t="e">
        <f t="shared" si="47"/>
        <v>#VALUE!</v>
      </c>
      <c r="AP23" s="827">
        <f t="shared" si="48"/>
        <v>24.950000000000003</v>
      </c>
      <c r="AQ23" s="827" t="e">
        <f t="shared" si="49"/>
        <v>#VALUE!</v>
      </c>
      <c r="AR23" s="827">
        <f t="shared" si="50"/>
        <v>146</v>
      </c>
      <c r="AS23" s="38"/>
      <c r="AT23" s="38"/>
      <c r="AW23" s="60"/>
      <c r="AX23" s="248"/>
      <c r="AZ23" s="207"/>
      <c r="BA23" s="207"/>
      <c r="BB23" s="207" t="s">
        <v>3004</v>
      </c>
      <c r="BC23" s="207">
        <v>24.62</v>
      </c>
      <c r="BE23" t="s">
        <v>3749</v>
      </c>
      <c r="BF23">
        <v>27.047560975609755</v>
      </c>
    </row>
    <row r="24" spans="1:58" ht="15.75">
      <c r="A24" s="826" t="str">
        <f>'Endpoint outcomes'!A24</f>
        <v>Bremner 1995</v>
      </c>
      <c r="B24" s="826" t="str">
        <f>CONCATENATE('Endpoint outcomes'!S24,'Endpoint outcomes'!T24)</f>
        <v>HAMD17</v>
      </c>
      <c r="C24" s="828">
        <f t="shared" si="25"/>
        <v>27.4</v>
      </c>
      <c r="D24" s="828" t="e">
        <f t="shared" si="26"/>
        <v>#VALUE!</v>
      </c>
      <c r="E24" s="828">
        <f t="shared" si="27"/>
        <v>150</v>
      </c>
      <c r="F24" s="50" t="e">
        <f t="shared" si="28"/>
        <v>#VALUE!</v>
      </c>
      <c r="G24" s="50" t="e">
        <f t="shared" si="29"/>
        <v>#VALUE!</v>
      </c>
      <c r="H24" s="269">
        <f t="shared" si="30"/>
        <v>0</v>
      </c>
      <c r="I24" s="829">
        <f>IF(ISNUMBER('Endpoint outcomes'!U24)=TRUE,'Endpoint outcomes'!U24,(IF(ISNUMBER('Endpoint outcomes'!W24)=TRUE,'Endpoint outcomes'!W24,0)))</f>
        <v>28.3</v>
      </c>
      <c r="J24" s="829" t="str">
        <f>IF(ISNUMBER('Endpoint outcomes'!U24)=TRUE,'Endpoint outcomes'!V24,IF(ISNUMBER('Endpoint outcomes'!W24)=TRUE,'Endpoint outcomes'!X24,0))</f>
        <v>NA</v>
      </c>
      <c r="K24" s="829">
        <f>IF(ISNUMBER('Endpoint outcomes'!U24)=TRUE,'Endpoint outcomes'!AI24,IF(ISNUMBER('Endpoint outcomes'!W24)=TRUE,'Endpoint outcomes'!AK24,0))</f>
        <v>50</v>
      </c>
      <c r="L24" s="829">
        <f>IF(ISNUMBER('Endpoint outcomes'!AZ24)=TRUE,'Endpoint outcomes'!AZ24,(IF(ISNUMBER('Endpoint outcomes'!BB24)=TRUE,'Endpoint outcomes'!BB24,0)))</f>
        <v>27.3</v>
      </c>
      <c r="M24" s="829" t="str">
        <f>IF(ISNUMBER('Endpoint outcomes'!AZ24)=TRUE,'Endpoint outcomes'!BA24,IF(ISNUMBER('Endpoint outcomes'!BB24)=TRUE,'Endpoint outcomes'!BC24,0))</f>
        <v>NA</v>
      </c>
      <c r="N24" s="829">
        <f>IF(ISNUMBER('Endpoint outcomes'!AZ24)=TRUE,'Endpoint outcomes'!BN24,IF(ISNUMBER('Endpoint outcomes'!BB24)=TRUE,'Endpoint outcomes'!BP24,0))</f>
        <v>50</v>
      </c>
      <c r="O24" s="829">
        <f>IF(ISNUMBER('Endpoint outcomes'!CE24)=TRUE,'Endpoint outcomes'!CE24,(IF(ISNUMBER('Endpoint outcomes'!CG24)=TRUE,'Endpoint outcomes'!CG24,0)))</f>
        <v>26.6</v>
      </c>
      <c r="P24" s="829" t="str">
        <f>IF(ISNUMBER('Endpoint outcomes'!CE24)=TRUE,'Endpoint outcomes'!CF24,IF(ISNUMBER('Endpoint outcomes'!CG24)=TRUE,'Endpoint outcomes'!CH24,0))</f>
        <v>NA</v>
      </c>
      <c r="Q24" s="829">
        <f>IF(ISNUMBER('Endpoint outcomes'!CE24)=TRUE,'Endpoint outcomes'!CS24,IF(ISNUMBER('Endpoint outcomes'!CG24)=TRUE,'Endpoint outcomes'!CU24,0))</f>
        <v>50</v>
      </c>
      <c r="R24" s="825">
        <f>IF(ISNUMBER('Endpoint outcomes'!DJ24)=TRUE,'Endpoint outcomes'!DJ24,(IF(ISNUMBER('Endpoint outcomes'!DL24)=TRUE,'Endpoint outcomes'!DL24,0)))</f>
        <v>0</v>
      </c>
      <c r="S24" s="825">
        <f>IF(ISNUMBER('Endpoint outcomes'!DJ24)=TRUE,'Endpoint outcomes'!DK24,IF(ISNUMBER('Endpoint outcomes'!DL24)=TRUE,'Endpoint outcomes'!DM24,0))</f>
        <v>0</v>
      </c>
      <c r="T24" s="825">
        <f>IF(ISNUMBER('Endpoint outcomes'!DJ24)=TRUE,'Endpoint outcomes'!DX24,IF(ISNUMBER('Endpoint outcomes'!DL24)=TRUE,'Endpoint outcomes'!DZ24,0))</f>
        <v>0</v>
      </c>
      <c r="U24" s="825">
        <f>IF(ISNUMBER('Endpoint outcomes'!EO24)=TRUE,'Endpoint outcomes'!EO24,(IF(ISNUMBER('Endpoint outcomes'!EQ24)=TRUE,'Endpoint outcomes'!EQ24,0)))</f>
        <v>0</v>
      </c>
      <c r="V24" s="825">
        <f>IF(ISNUMBER('Endpoint outcomes'!EO24)=TRUE,'Endpoint outcomes'!EP24,IF(ISNUMBER('Endpoint outcomes'!EQ24)=TRUE,'Endpoint outcomes'!ER24,0))</f>
        <v>0</v>
      </c>
      <c r="W24" s="825">
        <f>IF(ISNUMBER('Endpoint outcomes'!EO24)=TRUE,'Endpoint outcomes'!FC24,IF(ISNUMBER('Endpoint outcomes'!EQ24)=TRUE,'Endpoint outcomes'!FE24,0))</f>
        <v>0</v>
      </c>
      <c r="X24" s="37"/>
      <c r="Y24" s="824">
        <f t="shared" si="31"/>
        <v>50</v>
      </c>
      <c r="Z24" s="827">
        <f t="shared" si="32"/>
        <v>49</v>
      </c>
      <c r="AA24" s="827" t="e">
        <f t="shared" si="33"/>
        <v>#VALUE!</v>
      </c>
      <c r="AB24" s="824">
        <f t="shared" si="34"/>
        <v>50</v>
      </c>
      <c r="AC24" s="827">
        <f t="shared" si="35"/>
        <v>49</v>
      </c>
      <c r="AD24" s="827" t="e">
        <f t="shared" si="36"/>
        <v>#VALUE!</v>
      </c>
      <c r="AE24" s="824">
        <f t="shared" si="37"/>
        <v>50</v>
      </c>
      <c r="AF24" s="827">
        <f t="shared" si="38"/>
        <v>49</v>
      </c>
      <c r="AG24" s="827" t="e">
        <f t="shared" si="39"/>
        <v>#VALUE!</v>
      </c>
      <c r="AH24" s="824">
        <f t="shared" si="40"/>
        <v>0</v>
      </c>
      <c r="AI24" s="827">
        <f t="shared" si="41"/>
        <v>-1</v>
      </c>
      <c r="AJ24" s="827">
        <f t="shared" si="42"/>
        <v>0</v>
      </c>
      <c r="AK24" s="824">
        <f t="shared" si="43"/>
        <v>0</v>
      </c>
      <c r="AL24" s="827">
        <f t="shared" si="44"/>
        <v>-1</v>
      </c>
      <c r="AM24" s="827">
        <f t="shared" si="45"/>
        <v>0</v>
      </c>
      <c r="AN24" s="827">
        <f t="shared" si="46"/>
        <v>147</v>
      </c>
      <c r="AO24" s="827" t="e">
        <f t="shared" si="47"/>
        <v>#VALUE!</v>
      </c>
      <c r="AP24" s="827">
        <f t="shared" si="48"/>
        <v>27.4</v>
      </c>
      <c r="AQ24" s="827" t="e">
        <f t="shared" si="49"/>
        <v>#VALUE!</v>
      </c>
      <c r="AR24" s="827">
        <f t="shared" si="50"/>
        <v>150</v>
      </c>
      <c r="AS24" s="38"/>
      <c r="AT24" s="38"/>
      <c r="AZ24" s="207"/>
      <c r="BA24" s="207"/>
      <c r="BB24" t="s">
        <v>3749</v>
      </c>
      <c r="BC24">
        <v>25.4</v>
      </c>
      <c r="BE24" t="s">
        <v>720</v>
      </c>
      <c r="BF24">
        <v>24.506250000000001</v>
      </c>
    </row>
    <row r="25" spans="1:58" ht="15.75">
      <c r="A25" s="826" t="str">
        <f>'Endpoint outcomes'!A25</f>
        <v>Brenes 2007</v>
      </c>
      <c r="B25" s="826" t="str">
        <f>CONCATENATE('Endpoint outcomes'!S25,'Endpoint outcomes'!T25)</f>
        <v>HAMD17</v>
      </c>
      <c r="C25" s="828">
        <f t="shared" si="25"/>
        <v>11.95945945945946</v>
      </c>
      <c r="D25" s="828">
        <f t="shared" si="26"/>
        <v>3.3156048157338724</v>
      </c>
      <c r="E25" s="828">
        <f t="shared" si="27"/>
        <v>37</v>
      </c>
      <c r="F25" s="50">
        <f t="shared" si="28"/>
        <v>1.4090223200735608E-4</v>
      </c>
      <c r="G25" s="50">
        <f t="shared" si="29"/>
        <v>0.99985909776799264</v>
      </c>
      <c r="H25" s="269">
        <f t="shared" si="30"/>
        <v>1</v>
      </c>
      <c r="I25" s="829">
        <f>IF(ISNUMBER('Endpoint outcomes'!U25)=TRUE,'Endpoint outcomes'!U25,(IF(ISNUMBER('Endpoint outcomes'!W25)=TRUE,'Endpoint outcomes'!W25,0)))</f>
        <v>12.7</v>
      </c>
      <c r="J25" s="829">
        <f>IF(ISNUMBER('Endpoint outcomes'!U25)=TRUE,'Endpoint outcomes'!V25,IF(ISNUMBER('Endpoint outcomes'!W25)=TRUE,'Endpoint outcomes'!X25,0))</f>
        <v>3.4</v>
      </c>
      <c r="K25" s="829">
        <f>IF(ISNUMBER('Endpoint outcomes'!U25)=TRUE,'Endpoint outcomes'!AI25,IF(ISNUMBER('Endpoint outcomes'!W25)=TRUE,'Endpoint outcomes'!AK25,0))</f>
        <v>14</v>
      </c>
      <c r="L25" s="829">
        <f>IF(ISNUMBER('Endpoint outcomes'!AZ25)=TRUE,'Endpoint outcomes'!AZ25,(IF(ISNUMBER('Endpoint outcomes'!BB25)=TRUE,'Endpoint outcomes'!BB25,0)))</f>
        <v>13.7</v>
      </c>
      <c r="M25" s="829">
        <f>IF(ISNUMBER('Endpoint outcomes'!AZ25)=TRUE,'Endpoint outcomes'!BA25,IF(ISNUMBER('Endpoint outcomes'!BB25)=TRUE,'Endpoint outcomes'!BC25,0))</f>
        <v>2.7</v>
      </c>
      <c r="N25" s="829">
        <f>IF(ISNUMBER('Endpoint outcomes'!AZ25)=TRUE,'Endpoint outcomes'!BN25,IF(ISNUMBER('Endpoint outcomes'!BB25)=TRUE,'Endpoint outcomes'!BP25,0))</f>
        <v>11</v>
      </c>
      <c r="O25" s="829">
        <f>IF(ISNUMBER('Endpoint outcomes'!CE25)=TRUE,'Endpoint outcomes'!CE25,(IF(ISNUMBER('Endpoint outcomes'!CG25)=TRUE,'Endpoint outcomes'!CG25,0)))</f>
        <v>9.5</v>
      </c>
      <c r="P25" s="829">
        <f>IF(ISNUMBER('Endpoint outcomes'!CE25)=TRUE,'Endpoint outcomes'!CF25,IF(ISNUMBER('Endpoint outcomes'!CG25)=TRUE,'Endpoint outcomes'!CH25,0))</f>
        <v>3.7</v>
      </c>
      <c r="Q25" s="829">
        <f>IF(ISNUMBER('Endpoint outcomes'!CE25)=TRUE,'Endpoint outcomes'!CS25,IF(ISNUMBER('Endpoint outcomes'!CG25)=TRUE,'Endpoint outcomes'!CU25,0))</f>
        <v>12</v>
      </c>
      <c r="R25" s="825">
        <f>IF(ISNUMBER('Endpoint outcomes'!DJ25)=TRUE,'Endpoint outcomes'!DJ25,(IF(ISNUMBER('Endpoint outcomes'!DL25)=TRUE,'Endpoint outcomes'!DL25,0)))</f>
        <v>0</v>
      </c>
      <c r="S25" s="825">
        <f>IF(ISNUMBER('Endpoint outcomes'!DJ25)=TRUE,'Endpoint outcomes'!DK25,IF(ISNUMBER('Endpoint outcomes'!DL25)=TRUE,'Endpoint outcomes'!DM25,0))</f>
        <v>0</v>
      </c>
      <c r="T25" s="825">
        <f>IF(ISNUMBER('Endpoint outcomes'!DJ25)=TRUE,'Endpoint outcomes'!DX25,IF(ISNUMBER('Endpoint outcomes'!DL25)=TRUE,'Endpoint outcomes'!DZ25,0))</f>
        <v>0</v>
      </c>
      <c r="U25" s="825">
        <f>IF(ISNUMBER('Endpoint outcomes'!EO25)=TRUE,'Endpoint outcomes'!EO25,(IF(ISNUMBER('Endpoint outcomes'!EQ25)=TRUE,'Endpoint outcomes'!EQ25,0)))</f>
        <v>0</v>
      </c>
      <c r="V25" s="825">
        <f>IF(ISNUMBER('Endpoint outcomes'!EO25)=TRUE,'Endpoint outcomes'!EP25,IF(ISNUMBER('Endpoint outcomes'!EQ25)=TRUE,'Endpoint outcomes'!ER25,0))</f>
        <v>0</v>
      </c>
      <c r="W25" s="825">
        <f>IF(ISNUMBER('Endpoint outcomes'!EO25)=TRUE,'Endpoint outcomes'!FC25,IF(ISNUMBER('Endpoint outcomes'!EQ25)=TRUE,'Endpoint outcomes'!FE25,0))</f>
        <v>0</v>
      </c>
      <c r="X25" s="37"/>
      <c r="Y25" s="824">
        <f t="shared" si="31"/>
        <v>14</v>
      </c>
      <c r="Z25" s="827">
        <f t="shared" si="32"/>
        <v>13</v>
      </c>
      <c r="AA25" s="827">
        <f t="shared" si="33"/>
        <v>150.27999999999997</v>
      </c>
      <c r="AB25" s="824">
        <f t="shared" si="34"/>
        <v>11</v>
      </c>
      <c r="AC25" s="827">
        <f t="shared" si="35"/>
        <v>10</v>
      </c>
      <c r="AD25" s="827">
        <f t="shared" si="36"/>
        <v>72.900000000000006</v>
      </c>
      <c r="AE25" s="824">
        <f t="shared" si="37"/>
        <v>12</v>
      </c>
      <c r="AF25" s="827">
        <f t="shared" si="38"/>
        <v>11</v>
      </c>
      <c r="AG25" s="827">
        <f t="shared" si="39"/>
        <v>150.59</v>
      </c>
      <c r="AH25" s="824">
        <f t="shared" si="40"/>
        <v>0</v>
      </c>
      <c r="AI25" s="827">
        <f t="shared" si="41"/>
        <v>-1</v>
      </c>
      <c r="AJ25" s="827">
        <f t="shared" si="42"/>
        <v>0</v>
      </c>
      <c r="AK25" s="824">
        <f t="shared" si="43"/>
        <v>0</v>
      </c>
      <c r="AL25" s="827">
        <f t="shared" si="44"/>
        <v>-1</v>
      </c>
      <c r="AM25" s="827">
        <f t="shared" si="45"/>
        <v>0</v>
      </c>
      <c r="AN25" s="827">
        <f t="shared" si="46"/>
        <v>34</v>
      </c>
      <c r="AO25" s="827">
        <f t="shared" si="47"/>
        <v>373.77</v>
      </c>
      <c r="AP25" s="827">
        <f t="shared" si="48"/>
        <v>11.95945945945946</v>
      </c>
      <c r="AQ25" s="827">
        <f t="shared" si="49"/>
        <v>3.3156048157338724</v>
      </c>
      <c r="AR25" s="827">
        <f t="shared" si="50"/>
        <v>37</v>
      </c>
      <c r="AS25" s="38"/>
      <c r="AT25" s="38"/>
      <c r="AZ25" s="207"/>
      <c r="BA25" s="207"/>
      <c r="BB25" t="s">
        <v>3004</v>
      </c>
      <c r="BC25">
        <v>25.949999999999996</v>
      </c>
      <c r="BE25" t="s">
        <v>713</v>
      </c>
      <c r="BF25">
        <v>20.099999999999998</v>
      </c>
    </row>
    <row r="26" spans="1:58" ht="15.75">
      <c r="A26" s="826" t="str">
        <f>'Endpoint outcomes'!A26</f>
        <v>Brown 2004</v>
      </c>
      <c r="B26" s="826" t="str">
        <f>CONCATENATE('Endpoint outcomes'!S26,'Endpoint outcomes'!T26)</f>
        <v>BDI-i21</v>
      </c>
      <c r="C26" s="828">
        <f t="shared" si="25"/>
        <v>19.984999999999999</v>
      </c>
      <c r="D26" s="828">
        <f t="shared" si="26"/>
        <v>10.523186304537234</v>
      </c>
      <c r="E26" s="828">
        <f t="shared" si="27"/>
        <v>120</v>
      </c>
      <c r="F26" s="50">
        <f t="shared" si="28"/>
        <v>0.31683535607834679</v>
      </c>
      <c r="G26" s="50">
        <f t="shared" si="29"/>
        <v>0.68316464392165321</v>
      </c>
      <c r="H26" s="269">
        <f t="shared" si="30"/>
        <v>1</v>
      </c>
      <c r="I26" s="829">
        <f>IF(ISNUMBER('Endpoint outcomes'!U26)=TRUE,'Endpoint outcomes'!U26,(IF(ISNUMBER('Endpoint outcomes'!W26)=TRUE,'Endpoint outcomes'!W26,0)))</f>
        <v>20.67</v>
      </c>
      <c r="J26" s="829">
        <f>IF(ISNUMBER('Endpoint outcomes'!U26)=TRUE,'Endpoint outcomes'!V26,IF(ISNUMBER('Endpoint outcomes'!W26)=TRUE,'Endpoint outcomes'!X26,0))</f>
        <v>10.93</v>
      </c>
      <c r="K26" s="829">
        <f>IF(ISNUMBER('Endpoint outcomes'!U26)=TRUE,'Endpoint outcomes'!AI26,IF(ISNUMBER('Endpoint outcomes'!W26)=TRUE,'Endpoint outcomes'!AK26,0))</f>
        <v>60</v>
      </c>
      <c r="L26" s="829">
        <f>IF(ISNUMBER('Endpoint outcomes'!AZ26)=TRUE,'Endpoint outcomes'!AZ26,(IF(ISNUMBER('Endpoint outcomes'!BB26)=TRUE,'Endpoint outcomes'!BB26,0)))</f>
        <v>19.3</v>
      </c>
      <c r="M26" s="829">
        <f>IF(ISNUMBER('Endpoint outcomes'!AZ26)=TRUE,'Endpoint outcomes'!BA26,IF(ISNUMBER('Endpoint outcomes'!BB26)=TRUE,'Endpoint outcomes'!BC26,0))</f>
        <v>10.1</v>
      </c>
      <c r="N26" s="829">
        <f>IF(ISNUMBER('Endpoint outcomes'!AZ26)=TRUE,'Endpoint outcomes'!BN26,IF(ISNUMBER('Endpoint outcomes'!BB26)=TRUE,'Endpoint outcomes'!BP26,0))</f>
        <v>60</v>
      </c>
      <c r="O26" s="829">
        <f>IF(ISNUMBER('Endpoint outcomes'!CE26)=TRUE,'Endpoint outcomes'!CE26,(IF(ISNUMBER('Endpoint outcomes'!CG26)=TRUE,'Endpoint outcomes'!CG26,0)))</f>
        <v>0</v>
      </c>
      <c r="P26" s="829">
        <f>IF(ISNUMBER('Endpoint outcomes'!CE26)=TRUE,'Endpoint outcomes'!CF26,IF(ISNUMBER('Endpoint outcomes'!CG26)=TRUE,'Endpoint outcomes'!CH26,0))</f>
        <v>0</v>
      </c>
      <c r="Q26" s="829">
        <f>IF(ISNUMBER('Endpoint outcomes'!CE26)=TRUE,'Endpoint outcomes'!CS26,IF(ISNUMBER('Endpoint outcomes'!CG26)=TRUE,'Endpoint outcomes'!CU26,0))</f>
        <v>0</v>
      </c>
      <c r="R26" s="825">
        <f>IF(ISNUMBER('Endpoint outcomes'!DJ26)=TRUE,'Endpoint outcomes'!DJ26,(IF(ISNUMBER('Endpoint outcomes'!DL26)=TRUE,'Endpoint outcomes'!DL26,0)))</f>
        <v>0</v>
      </c>
      <c r="S26" s="825">
        <f>IF(ISNUMBER('Endpoint outcomes'!DJ26)=TRUE,'Endpoint outcomes'!DK26,IF(ISNUMBER('Endpoint outcomes'!DL26)=TRUE,'Endpoint outcomes'!DM26,0))</f>
        <v>0</v>
      </c>
      <c r="T26" s="825">
        <f>IF(ISNUMBER('Endpoint outcomes'!DJ26)=TRUE,'Endpoint outcomes'!DX26,IF(ISNUMBER('Endpoint outcomes'!DL26)=TRUE,'Endpoint outcomes'!DZ26,0))</f>
        <v>0</v>
      </c>
      <c r="U26" s="825">
        <f>IF(ISNUMBER('Endpoint outcomes'!EO26)=TRUE,'Endpoint outcomes'!EO26,(IF(ISNUMBER('Endpoint outcomes'!EQ26)=TRUE,'Endpoint outcomes'!EQ26,0)))</f>
        <v>0</v>
      </c>
      <c r="V26" s="825">
        <f>IF(ISNUMBER('Endpoint outcomes'!EO26)=TRUE,'Endpoint outcomes'!EP26,IF(ISNUMBER('Endpoint outcomes'!EQ26)=TRUE,'Endpoint outcomes'!ER26,0))</f>
        <v>0</v>
      </c>
      <c r="W26" s="825">
        <f>IF(ISNUMBER('Endpoint outcomes'!EO26)=TRUE,'Endpoint outcomes'!FC26,IF(ISNUMBER('Endpoint outcomes'!EQ26)=TRUE,'Endpoint outcomes'!FE26,0))</f>
        <v>0</v>
      </c>
      <c r="X26" s="37"/>
      <c r="Y26" s="824">
        <f t="shared" si="31"/>
        <v>60</v>
      </c>
      <c r="Z26" s="827">
        <f t="shared" si="32"/>
        <v>59</v>
      </c>
      <c r="AA26" s="827">
        <f t="shared" si="33"/>
        <v>7048.4291000000003</v>
      </c>
      <c r="AB26" s="824">
        <f t="shared" si="34"/>
        <v>60</v>
      </c>
      <c r="AC26" s="827">
        <f t="shared" si="35"/>
        <v>59</v>
      </c>
      <c r="AD26" s="827">
        <f t="shared" si="36"/>
        <v>6018.5899999999992</v>
      </c>
      <c r="AE26" s="824">
        <f t="shared" si="37"/>
        <v>0</v>
      </c>
      <c r="AF26" s="827">
        <f t="shared" si="38"/>
        <v>-1</v>
      </c>
      <c r="AG26" s="827">
        <f t="shared" si="39"/>
        <v>0</v>
      </c>
      <c r="AH26" s="824">
        <f t="shared" si="40"/>
        <v>0</v>
      </c>
      <c r="AI26" s="827">
        <f t="shared" si="41"/>
        <v>-1</v>
      </c>
      <c r="AJ26" s="827">
        <f t="shared" si="42"/>
        <v>0</v>
      </c>
      <c r="AK26" s="824">
        <f t="shared" si="43"/>
        <v>0</v>
      </c>
      <c r="AL26" s="827">
        <f t="shared" si="44"/>
        <v>-1</v>
      </c>
      <c r="AM26" s="827">
        <f t="shared" si="45"/>
        <v>0</v>
      </c>
      <c r="AN26" s="827">
        <f t="shared" si="46"/>
        <v>118</v>
      </c>
      <c r="AO26" s="827">
        <f t="shared" si="47"/>
        <v>13067.0191</v>
      </c>
      <c r="AP26" s="827">
        <f t="shared" si="48"/>
        <v>19.984999999999999</v>
      </c>
      <c r="AQ26" s="827">
        <f t="shared" si="49"/>
        <v>10.523186304537234</v>
      </c>
      <c r="AR26" s="827">
        <f t="shared" si="50"/>
        <v>120</v>
      </c>
      <c r="AS26" s="38"/>
      <c r="AT26" s="38"/>
      <c r="AZ26" s="207"/>
      <c r="BA26" s="207"/>
      <c r="BB26" t="s">
        <v>3749</v>
      </c>
      <c r="BC26">
        <v>26.235000000000003</v>
      </c>
      <c r="BE26" t="s">
        <v>3002</v>
      </c>
      <c r="BF26">
        <v>29.471052631578949</v>
      </c>
    </row>
    <row r="27" spans="1:58" ht="15.75">
      <c r="A27" s="826" t="str">
        <f>'Endpoint outcomes'!A27</f>
        <v>Buntrock 2015</v>
      </c>
      <c r="B27" s="826" t="str">
        <f>CONCATENATE('Endpoint outcomes'!S27,'Endpoint outcomes'!T27)</f>
        <v>CES-D20</v>
      </c>
      <c r="C27" s="828">
        <f t="shared" si="25"/>
        <v>26.340394088669953</v>
      </c>
      <c r="D27" s="828">
        <f t="shared" si="26"/>
        <v>7.9257261434514685</v>
      </c>
      <c r="E27" s="828">
        <f t="shared" si="27"/>
        <v>406</v>
      </c>
      <c r="F27" s="50">
        <f t="shared" si="28"/>
        <v>0.36859900286304625</v>
      </c>
      <c r="G27" s="50">
        <f t="shared" si="29"/>
        <v>0.63140099713695375</v>
      </c>
      <c r="H27" s="269">
        <f t="shared" si="30"/>
        <v>1</v>
      </c>
      <c r="I27" s="829">
        <f>IF(ISNUMBER('Endpoint outcomes'!U27)=TRUE,'Endpoint outcomes'!U27,(IF(ISNUMBER('Endpoint outcomes'!W27)=TRUE,'Endpoint outcomes'!W27,0)))</f>
        <v>26.26</v>
      </c>
      <c r="J27" s="829">
        <f>IF(ISNUMBER('Endpoint outcomes'!U27)=TRUE,'Endpoint outcomes'!V27,IF(ISNUMBER('Endpoint outcomes'!W27)=TRUE,'Endpoint outcomes'!X27,0))</f>
        <v>7.85</v>
      </c>
      <c r="K27" s="829">
        <f>IF(ISNUMBER('Endpoint outcomes'!U27)=TRUE,'Endpoint outcomes'!AI27,IF(ISNUMBER('Endpoint outcomes'!W27)=TRUE,'Endpoint outcomes'!AK27,0))</f>
        <v>202</v>
      </c>
      <c r="L27" s="829">
        <f>IF(ISNUMBER('Endpoint outcomes'!AZ27)=TRUE,'Endpoint outcomes'!AZ27,(IF(ISNUMBER('Endpoint outcomes'!BB27)=TRUE,'Endpoint outcomes'!BB27,0)))</f>
        <v>26.42</v>
      </c>
      <c r="M27" s="829">
        <f>IF(ISNUMBER('Endpoint outcomes'!AZ27)=TRUE,'Endpoint outcomes'!BA27,IF(ISNUMBER('Endpoint outcomes'!BB27)=TRUE,'Endpoint outcomes'!BC27,0))</f>
        <v>8</v>
      </c>
      <c r="N27" s="829">
        <f>IF(ISNUMBER('Endpoint outcomes'!AZ27)=TRUE,'Endpoint outcomes'!BN27,IF(ISNUMBER('Endpoint outcomes'!BB27)=TRUE,'Endpoint outcomes'!BP27,0))</f>
        <v>204</v>
      </c>
      <c r="O27" s="829">
        <f>IF(ISNUMBER('Endpoint outcomes'!CE27)=TRUE,'Endpoint outcomes'!CE27,(IF(ISNUMBER('Endpoint outcomes'!CG27)=TRUE,'Endpoint outcomes'!CG27,0)))</f>
        <v>0</v>
      </c>
      <c r="P27" s="829">
        <f>IF(ISNUMBER('Endpoint outcomes'!CE27)=TRUE,'Endpoint outcomes'!CF27,IF(ISNUMBER('Endpoint outcomes'!CG27)=TRUE,'Endpoint outcomes'!CH27,0))</f>
        <v>0</v>
      </c>
      <c r="Q27" s="829">
        <f>IF(ISNUMBER('Endpoint outcomes'!CE27)=TRUE,'Endpoint outcomes'!CS27,IF(ISNUMBER('Endpoint outcomes'!CG27)=TRUE,'Endpoint outcomes'!CU27,0))</f>
        <v>0</v>
      </c>
      <c r="R27" s="825">
        <f>IF(ISNUMBER('Endpoint outcomes'!DJ27)=TRUE,'Endpoint outcomes'!DJ27,(IF(ISNUMBER('Endpoint outcomes'!DL27)=TRUE,'Endpoint outcomes'!DL27,0)))</f>
        <v>0</v>
      </c>
      <c r="S27" s="825">
        <f>IF(ISNUMBER('Endpoint outcomes'!DJ27)=TRUE,'Endpoint outcomes'!DK27,IF(ISNUMBER('Endpoint outcomes'!DL27)=TRUE,'Endpoint outcomes'!DM27,0))</f>
        <v>0</v>
      </c>
      <c r="T27" s="825">
        <f>IF(ISNUMBER('Endpoint outcomes'!DJ27)=TRUE,'Endpoint outcomes'!DX27,IF(ISNUMBER('Endpoint outcomes'!DL27)=TRUE,'Endpoint outcomes'!DZ27,0))</f>
        <v>0</v>
      </c>
      <c r="U27" s="825">
        <f>IF(ISNUMBER('Endpoint outcomes'!EO27)=TRUE,'Endpoint outcomes'!EO27,(IF(ISNUMBER('Endpoint outcomes'!EQ27)=TRUE,'Endpoint outcomes'!EQ27,0)))</f>
        <v>0</v>
      </c>
      <c r="V27" s="825">
        <f>IF(ISNUMBER('Endpoint outcomes'!EO27)=TRUE,'Endpoint outcomes'!EP27,IF(ISNUMBER('Endpoint outcomes'!EQ27)=TRUE,'Endpoint outcomes'!ER27,0))</f>
        <v>0</v>
      </c>
      <c r="W27" s="825">
        <f>IF(ISNUMBER('Endpoint outcomes'!EO27)=TRUE,'Endpoint outcomes'!FC27,IF(ISNUMBER('Endpoint outcomes'!EQ27)=TRUE,'Endpoint outcomes'!FE27,0))</f>
        <v>0</v>
      </c>
      <c r="X27" s="37"/>
      <c r="Y27" s="824">
        <f t="shared" si="31"/>
        <v>202</v>
      </c>
      <c r="Z27" s="827">
        <f t="shared" si="32"/>
        <v>201</v>
      </c>
      <c r="AA27" s="827">
        <f t="shared" si="33"/>
        <v>12386.122499999999</v>
      </c>
      <c r="AB27" s="824">
        <f t="shared" si="34"/>
        <v>204</v>
      </c>
      <c r="AC27" s="827">
        <f t="shared" si="35"/>
        <v>203</v>
      </c>
      <c r="AD27" s="827">
        <f t="shared" si="36"/>
        <v>12992</v>
      </c>
      <c r="AE27" s="824">
        <f t="shared" si="37"/>
        <v>0</v>
      </c>
      <c r="AF27" s="827">
        <f t="shared" si="38"/>
        <v>-1</v>
      </c>
      <c r="AG27" s="827">
        <f t="shared" si="39"/>
        <v>0</v>
      </c>
      <c r="AH27" s="824">
        <f t="shared" si="40"/>
        <v>0</v>
      </c>
      <c r="AI27" s="827">
        <f t="shared" si="41"/>
        <v>-1</v>
      </c>
      <c r="AJ27" s="827">
        <f t="shared" si="42"/>
        <v>0</v>
      </c>
      <c r="AK27" s="824">
        <f t="shared" si="43"/>
        <v>0</v>
      </c>
      <c r="AL27" s="827">
        <f t="shared" si="44"/>
        <v>-1</v>
      </c>
      <c r="AM27" s="827">
        <f t="shared" si="45"/>
        <v>0</v>
      </c>
      <c r="AN27" s="827">
        <f t="shared" si="46"/>
        <v>404</v>
      </c>
      <c r="AO27" s="827">
        <f t="shared" si="47"/>
        <v>25378.122499999998</v>
      </c>
      <c r="AP27" s="827">
        <f t="shared" si="48"/>
        <v>26.340394088669953</v>
      </c>
      <c r="AQ27" s="827">
        <f t="shared" si="49"/>
        <v>7.9257261434514685</v>
      </c>
      <c r="AR27" s="827">
        <f t="shared" si="50"/>
        <v>406</v>
      </c>
      <c r="AS27" s="38"/>
      <c r="AT27" s="38"/>
      <c r="AZ27" s="207"/>
      <c r="BA27" s="207"/>
      <c r="BB27" t="s">
        <v>3004</v>
      </c>
      <c r="BC27">
        <v>26.477664974619291</v>
      </c>
      <c r="BE27" t="s">
        <v>714</v>
      </c>
      <c r="BF27">
        <v>32.5</v>
      </c>
    </row>
    <row r="28" spans="1:58" ht="15.75">
      <c r="A28" s="826" t="str">
        <f>'Endpoint outcomes'!A28</f>
        <v>Burke 2002</v>
      </c>
      <c r="B28" s="826" t="str">
        <f>CONCATENATE('Endpoint outcomes'!S28,'Endpoint outcomes'!T28)</f>
        <v>MADRS10</v>
      </c>
      <c r="C28" s="828">
        <f t="shared" si="25"/>
        <v>28.982886597938148</v>
      </c>
      <c r="D28" s="828">
        <f t="shared" si="26"/>
        <v>4.8770091547195493</v>
      </c>
      <c r="E28" s="828">
        <f t="shared" si="27"/>
        <v>485</v>
      </c>
      <c r="F28" s="50">
        <f t="shared" si="28"/>
        <v>0.65784116928576153</v>
      </c>
      <c r="G28" s="50">
        <f t="shared" si="29"/>
        <v>0.34215883071423847</v>
      </c>
      <c r="H28" s="269">
        <f t="shared" si="30"/>
        <v>1</v>
      </c>
      <c r="I28" s="829">
        <f>IF(ISNUMBER('Endpoint outcomes'!U28)=TRUE,'Endpoint outcomes'!U28,(IF(ISNUMBER('Endpoint outcomes'!W28)=TRUE,'Endpoint outcomes'!W28,0)))</f>
        <v>28</v>
      </c>
      <c r="J28" s="829">
        <f>IF(ISNUMBER('Endpoint outcomes'!U28)=TRUE,'Endpoint outcomes'!V28,IF(ISNUMBER('Endpoint outcomes'!W28)=TRUE,'Endpoint outcomes'!X28,0))</f>
        <v>4.9000000000000004</v>
      </c>
      <c r="K28" s="829">
        <f>IF(ISNUMBER('Endpoint outcomes'!U28)=TRUE,'Endpoint outcomes'!AI28,IF(ISNUMBER('Endpoint outcomes'!W28)=TRUE,'Endpoint outcomes'!AK28,0))</f>
        <v>118</v>
      </c>
      <c r="L28" s="829">
        <f>IF(ISNUMBER('Endpoint outcomes'!AZ28)=TRUE,'Endpoint outcomes'!AZ28,(IF(ISNUMBER('Endpoint outcomes'!BB28)=TRUE,'Endpoint outcomes'!BB28,0)))</f>
        <v>28.9</v>
      </c>
      <c r="M28" s="829">
        <f>IF(ISNUMBER('Endpoint outcomes'!AZ28)=TRUE,'Endpoint outcomes'!BA28,IF(ISNUMBER('Endpoint outcomes'!BB28)=TRUE,'Endpoint outcomes'!BC28,0))</f>
        <v>4.5999999999999996</v>
      </c>
      <c r="N28" s="829">
        <f>IF(ISNUMBER('Endpoint outcomes'!AZ28)=TRUE,'Endpoint outcomes'!BN28,IF(ISNUMBER('Endpoint outcomes'!BB28)=TRUE,'Endpoint outcomes'!BP28,0))</f>
        <v>123</v>
      </c>
      <c r="O28" s="829">
        <f>IF(ISNUMBER('Endpoint outcomes'!CE28)=TRUE,'Endpoint outcomes'!CE28,(IF(ISNUMBER('Endpoint outcomes'!CG28)=TRUE,'Endpoint outcomes'!CG28,0)))</f>
        <v>29.5</v>
      </c>
      <c r="P28" s="829">
        <f>IF(ISNUMBER('Endpoint outcomes'!CE28)=TRUE,'Endpoint outcomes'!CF28,IF(ISNUMBER('Endpoint outcomes'!CG28)=TRUE,'Endpoint outcomes'!CH28,0))</f>
        <v>5</v>
      </c>
      <c r="Q28" s="829">
        <f>IF(ISNUMBER('Endpoint outcomes'!CE28)=TRUE,'Endpoint outcomes'!CS28,IF(ISNUMBER('Endpoint outcomes'!CG28)=TRUE,'Endpoint outcomes'!CU28,0))</f>
        <v>125</v>
      </c>
      <c r="R28" s="825">
        <f>IF(ISNUMBER('Endpoint outcomes'!DJ28)=TRUE,'Endpoint outcomes'!DJ28,(IF(ISNUMBER('Endpoint outcomes'!DL28)=TRUE,'Endpoint outcomes'!DL28,0)))</f>
        <v>29.5</v>
      </c>
      <c r="S28" s="825">
        <f>IF(ISNUMBER('Endpoint outcomes'!DJ28)=TRUE,'Endpoint outcomes'!DK28,IF(ISNUMBER('Endpoint outcomes'!DL28)=TRUE,'Endpoint outcomes'!DM28,0))</f>
        <v>5</v>
      </c>
      <c r="T28" s="825">
        <f>IF(ISNUMBER('Endpoint outcomes'!DJ28)=TRUE,'Endpoint outcomes'!DX28,IF(ISNUMBER('Endpoint outcomes'!DL28)=TRUE,'Endpoint outcomes'!DZ28,0))</f>
        <v>119</v>
      </c>
      <c r="U28" s="825">
        <f>IF(ISNUMBER('Endpoint outcomes'!EO28)=TRUE,'Endpoint outcomes'!EO28,(IF(ISNUMBER('Endpoint outcomes'!EQ28)=TRUE,'Endpoint outcomes'!EQ28,0)))</f>
        <v>0</v>
      </c>
      <c r="V28" s="825">
        <f>IF(ISNUMBER('Endpoint outcomes'!EO28)=TRUE,'Endpoint outcomes'!EP28,IF(ISNUMBER('Endpoint outcomes'!EQ28)=TRUE,'Endpoint outcomes'!ER28,0))</f>
        <v>0</v>
      </c>
      <c r="W28" s="825">
        <f>IF(ISNUMBER('Endpoint outcomes'!EO28)=TRUE,'Endpoint outcomes'!FC28,IF(ISNUMBER('Endpoint outcomes'!EQ28)=TRUE,'Endpoint outcomes'!FE28,0))</f>
        <v>0</v>
      </c>
      <c r="X28" s="37"/>
      <c r="Y28" s="824">
        <f t="shared" si="31"/>
        <v>118</v>
      </c>
      <c r="Z28" s="827">
        <f t="shared" si="32"/>
        <v>117</v>
      </c>
      <c r="AA28" s="827">
        <f t="shared" si="33"/>
        <v>2809.1700000000005</v>
      </c>
      <c r="AB28" s="824">
        <f t="shared" si="34"/>
        <v>123</v>
      </c>
      <c r="AC28" s="827">
        <f t="shared" si="35"/>
        <v>122</v>
      </c>
      <c r="AD28" s="827">
        <f t="shared" si="36"/>
        <v>2581.5199999999995</v>
      </c>
      <c r="AE28" s="824">
        <f t="shared" si="37"/>
        <v>125</v>
      </c>
      <c r="AF28" s="827">
        <f t="shared" si="38"/>
        <v>124</v>
      </c>
      <c r="AG28" s="827">
        <f t="shared" si="39"/>
        <v>3100</v>
      </c>
      <c r="AH28" s="824">
        <f t="shared" si="40"/>
        <v>119</v>
      </c>
      <c r="AI28" s="827">
        <f t="shared" si="41"/>
        <v>118</v>
      </c>
      <c r="AJ28" s="827">
        <f t="shared" si="42"/>
        <v>2950</v>
      </c>
      <c r="AK28" s="824">
        <f t="shared" si="43"/>
        <v>0</v>
      </c>
      <c r="AL28" s="827">
        <f t="shared" si="44"/>
        <v>-1</v>
      </c>
      <c r="AM28" s="827">
        <f t="shared" si="45"/>
        <v>0</v>
      </c>
      <c r="AN28" s="827">
        <f t="shared" si="46"/>
        <v>481</v>
      </c>
      <c r="AO28" s="827">
        <f t="shared" si="47"/>
        <v>11440.69</v>
      </c>
      <c r="AP28" s="827">
        <f t="shared" si="48"/>
        <v>28.982886597938148</v>
      </c>
      <c r="AQ28" s="827">
        <f t="shared" si="49"/>
        <v>4.8770091547195493</v>
      </c>
      <c r="AR28" s="827">
        <f t="shared" si="50"/>
        <v>485</v>
      </c>
      <c r="AS28" s="38"/>
      <c r="AT28" s="38"/>
      <c r="AZ28" s="207"/>
      <c r="BA28" s="207"/>
      <c r="BB28" t="s">
        <v>3749</v>
      </c>
      <c r="BC28">
        <v>27.047560975609755</v>
      </c>
      <c r="BE28" t="s">
        <v>713</v>
      </c>
      <c r="BF28">
        <v>19.025079365079364</v>
      </c>
    </row>
    <row r="29" spans="1:58" ht="15.75">
      <c r="A29" s="826" t="str">
        <f>'Endpoint outcomes'!A29</f>
        <v>Callaghan 2011</v>
      </c>
      <c r="B29" s="826" t="str">
        <f>CONCATENATE('Endpoint outcomes'!S29,'Endpoint outcomes'!T29)</f>
        <v>BDI-ii21</v>
      </c>
      <c r="C29" s="828">
        <f t="shared" si="25"/>
        <v>28.5</v>
      </c>
      <c r="D29" s="828">
        <f t="shared" si="26"/>
        <v>11.368597099026776</v>
      </c>
      <c r="E29" s="828">
        <f t="shared" si="27"/>
        <v>38</v>
      </c>
      <c r="F29" s="50">
        <f t="shared" si="28"/>
        <v>0.55248507477909248</v>
      </c>
      <c r="G29" s="50">
        <f t="shared" si="29"/>
        <v>0.44751492522090752</v>
      </c>
      <c r="H29" s="269">
        <f t="shared" si="30"/>
        <v>1</v>
      </c>
      <c r="I29" s="829">
        <f>IF(ISNUMBER('Endpoint outcomes'!U29)=TRUE,'Endpoint outcomes'!U29,(IF(ISNUMBER('Endpoint outcomes'!W29)=TRUE,'Endpoint outcomes'!W29,0)))</f>
        <v>26.5</v>
      </c>
      <c r="J29" s="829">
        <f>IF(ISNUMBER('Endpoint outcomes'!U29)=TRUE,'Endpoint outcomes'!V29,IF(ISNUMBER('Endpoint outcomes'!W29)=TRUE,'Endpoint outcomes'!X29,0))</f>
        <v>10.7</v>
      </c>
      <c r="K29" s="829">
        <f>IF(ISNUMBER('Endpoint outcomes'!U29)=TRUE,'Endpoint outcomes'!AI29,IF(ISNUMBER('Endpoint outcomes'!W29)=TRUE,'Endpoint outcomes'!AK29,0))</f>
        <v>19</v>
      </c>
      <c r="L29" s="829">
        <f>IF(ISNUMBER('Endpoint outcomes'!AZ29)=TRUE,'Endpoint outcomes'!AZ29,(IF(ISNUMBER('Endpoint outcomes'!BB29)=TRUE,'Endpoint outcomes'!BB29,0)))</f>
        <v>30.5</v>
      </c>
      <c r="M29" s="829">
        <f>IF(ISNUMBER('Endpoint outcomes'!AZ29)=TRUE,'Endpoint outcomes'!BA29,IF(ISNUMBER('Endpoint outcomes'!BB29)=TRUE,'Endpoint outcomes'!BC29,0))</f>
        <v>12</v>
      </c>
      <c r="N29" s="829">
        <f>IF(ISNUMBER('Endpoint outcomes'!AZ29)=TRUE,'Endpoint outcomes'!BN29,IF(ISNUMBER('Endpoint outcomes'!BB29)=TRUE,'Endpoint outcomes'!BP29,0))</f>
        <v>19</v>
      </c>
      <c r="O29" s="829">
        <f>IF(ISNUMBER('Endpoint outcomes'!CE29)=TRUE,'Endpoint outcomes'!CE29,(IF(ISNUMBER('Endpoint outcomes'!CG29)=TRUE,'Endpoint outcomes'!CG29,0)))</f>
        <v>0</v>
      </c>
      <c r="P29" s="829">
        <f>IF(ISNUMBER('Endpoint outcomes'!CE29)=TRUE,'Endpoint outcomes'!CF29,IF(ISNUMBER('Endpoint outcomes'!CG29)=TRUE,'Endpoint outcomes'!CH29,0))</f>
        <v>0</v>
      </c>
      <c r="Q29" s="829">
        <f>IF(ISNUMBER('Endpoint outcomes'!CE29)=TRUE,'Endpoint outcomes'!CS29,IF(ISNUMBER('Endpoint outcomes'!CG29)=TRUE,'Endpoint outcomes'!CU29,0))</f>
        <v>0</v>
      </c>
      <c r="R29" s="825">
        <f>IF(ISNUMBER('Endpoint outcomes'!DJ29)=TRUE,'Endpoint outcomes'!DJ29,(IF(ISNUMBER('Endpoint outcomes'!DL29)=TRUE,'Endpoint outcomes'!DL29,0)))</f>
        <v>0</v>
      </c>
      <c r="S29" s="825">
        <f>IF(ISNUMBER('Endpoint outcomes'!DJ29)=TRUE,'Endpoint outcomes'!DK29,IF(ISNUMBER('Endpoint outcomes'!DL29)=TRUE,'Endpoint outcomes'!DM29,0))</f>
        <v>0</v>
      </c>
      <c r="T29" s="825">
        <f>IF(ISNUMBER('Endpoint outcomes'!DJ29)=TRUE,'Endpoint outcomes'!DX29,IF(ISNUMBER('Endpoint outcomes'!DL29)=TRUE,'Endpoint outcomes'!DZ29,0))</f>
        <v>0</v>
      </c>
      <c r="U29" s="825">
        <f>IF(ISNUMBER('Endpoint outcomes'!EO29)=TRUE,'Endpoint outcomes'!EO29,(IF(ISNUMBER('Endpoint outcomes'!EQ29)=TRUE,'Endpoint outcomes'!EQ29,0)))</f>
        <v>0</v>
      </c>
      <c r="V29" s="825">
        <f>IF(ISNUMBER('Endpoint outcomes'!EO29)=TRUE,'Endpoint outcomes'!EP29,IF(ISNUMBER('Endpoint outcomes'!EQ29)=TRUE,'Endpoint outcomes'!ER29,0))</f>
        <v>0</v>
      </c>
      <c r="W29" s="825">
        <f>IF(ISNUMBER('Endpoint outcomes'!EO29)=TRUE,'Endpoint outcomes'!FC29,IF(ISNUMBER('Endpoint outcomes'!EQ29)=TRUE,'Endpoint outcomes'!FE29,0))</f>
        <v>0</v>
      </c>
      <c r="X29" s="37"/>
      <c r="Y29" s="824">
        <f t="shared" si="31"/>
        <v>19</v>
      </c>
      <c r="Z29" s="827">
        <f t="shared" si="32"/>
        <v>18</v>
      </c>
      <c r="AA29" s="827">
        <f t="shared" si="33"/>
        <v>2060.8199999999997</v>
      </c>
      <c r="AB29" s="824">
        <f t="shared" si="34"/>
        <v>19</v>
      </c>
      <c r="AC29" s="827">
        <f t="shared" si="35"/>
        <v>18</v>
      </c>
      <c r="AD29" s="827">
        <f t="shared" si="36"/>
        <v>2592</v>
      </c>
      <c r="AE29" s="824">
        <f t="shared" si="37"/>
        <v>0</v>
      </c>
      <c r="AF29" s="827">
        <f t="shared" si="38"/>
        <v>-1</v>
      </c>
      <c r="AG29" s="827">
        <f t="shared" si="39"/>
        <v>0</v>
      </c>
      <c r="AH29" s="824">
        <f t="shared" si="40"/>
        <v>0</v>
      </c>
      <c r="AI29" s="827">
        <f t="shared" si="41"/>
        <v>-1</v>
      </c>
      <c r="AJ29" s="827">
        <f t="shared" si="42"/>
        <v>0</v>
      </c>
      <c r="AK29" s="824">
        <f t="shared" si="43"/>
        <v>0</v>
      </c>
      <c r="AL29" s="827">
        <f t="shared" si="44"/>
        <v>-1</v>
      </c>
      <c r="AM29" s="827">
        <f t="shared" si="45"/>
        <v>0</v>
      </c>
      <c r="AN29" s="827">
        <f t="shared" si="46"/>
        <v>36</v>
      </c>
      <c r="AO29" s="827">
        <f t="shared" si="47"/>
        <v>4652.82</v>
      </c>
      <c r="AP29" s="827">
        <f t="shared" si="48"/>
        <v>28.5</v>
      </c>
      <c r="AQ29" s="827">
        <f t="shared" si="49"/>
        <v>11.368597099026776</v>
      </c>
      <c r="AR29" s="827">
        <f t="shared" si="50"/>
        <v>38</v>
      </c>
      <c r="AS29" s="38"/>
      <c r="AT29" s="38"/>
      <c r="AZ29" s="207"/>
      <c r="BA29" s="207"/>
      <c r="BB29" t="s">
        <v>3749</v>
      </c>
      <c r="BC29">
        <v>27.308333333333337</v>
      </c>
      <c r="BE29" t="s">
        <v>713</v>
      </c>
      <c r="BF29">
        <v>26.85</v>
      </c>
    </row>
    <row r="30" spans="1:58" ht="15.75">
      <c r="A30" s="826" t="str">
        <f>'Endpoint outcomes'!A30</f>
        <v>Carter 2013</v>
      </c>
      <c r="B30" s="826" t="str">
        <f>CONCATENATE('Endpoint outcomes'!S30,'Endpoint outcomes'!T30)</f>
        <v>MADRS10</v>
      </c>
      <c r="C30" s="828">
        <f t="shared" si="25"/>
        <v>23</v>
      </c>
      <c r="D30" s="828">
        <f t="shared" si="26"/>
        <v>6.3549193543270084</v>
      </c>
      <c r="E30" s="828">
        <f t="shared" si="27"/>
        <v>100</v>
      </c>
      <c r="F30" s="50">
        <f t="shared" si="28"/>
        <v>0.26453260128284095</v>
      </c>
      <c r="G30" s="50">
        <f t="shared" si="29"/>
        <v>0.73546739871715905</v>
      </c>
      <c r="H30" s="269">
        <f t="shared" si="30"/>
        <v>1</v>
      </c>
      <c r="I30" s="829">
        <f>IF(ISNUMBER('Endpoint outcomes'!U30)=TRUE,'Endpoint outcomes'!U30,(IF(ISNUMBER('Endpoint outcomes'!W30)=TRUE,'Endpoint outcomes'!W30,0)))</f>
        <v>22</v>
      </c>
      <c r="J30" s="829">
        <f>IF(ISNUMBER('Endpoint outcomes'!U30)=TRUE,'Endpoint outcomes'!V30,IF(ISNUMBER('Endpoint outcomes'!W30)=TRUE,'Endpoint outcomes'!X30,0))</f>
        <v>6.6</v>
      </c>
      <c r="K30" s="829">
        <f>IF(ISNUMBER('Endpoint outcomes'!U30)=TRUE,'Endpoint outcomes'!AI30,IF(ISNUMBER('Endpoint outcomes'!W30)=TRUE,'Endpoint outcomes'!AK30,0))</f>
        <v>50</v>
      </c>
      <c r="L30" s="829">
        <f>IF(ISNUMBER('Endpoint outcomes'!AZ30)=TRUE,'Endpoint outcomes'!AZ30,(IF(ISNUMBER('Endpoint outcomes'!BB30)=TRUE,'Endpoint outcomes'!BB30,0)))</f>
        <v>24</v>
      </c>
      <c r="M30" s="829">
        <f>IF(ISNUMBER('Endpoint outcomes'!AZ30)=TRUE,'Endpoint outcomes'!BA30,IF(ISNUMBER('Endpoint outcomes'!BB30)=TRUE,'Endpoint outcomes'!BC30,0))</f>
        <v>6.1</v>
      </c>
      <c r="N30" s="829">
        <f>IF(ISNUMBER('Endpoint outcomes'!AZ30)=TRUE,'Endpoint outcomes'!BN30,IF(ISNUMBER('Endpoint outcomes'!BB30)=TRUE,'Endpoint outcomes'!BP30,0))</f>
        <v>50</v>
      </c>
      <c r="O30" s="829">
        <f>IF(ISNUMBER('Endpoint outcomes'!CE30)=TRUE,'Endpoint outcomes'!CE30,(IF(ISNUMBER('Endpoint outcomes'!CG30)=TRUE,'Endpoint outcomes'!CG30,0)))</f>
        <v>0</v>
      </c>
      <c r="P30" s="829">
        <f>IF(ISNUMBER('Endpoint outcomes'!CE30)=TRUE,'Endpoint outcomes'!CF30,IF(ISNUMBER('Endpoint outcomes'!CG30)=TRUE,'Endpoint outcomes'!CH30,0))</f>
        <v>0</v>
      </c>
      <c r="Q30" s="829">
        <f>IF(ISNUMBER('Endpoint outcomes'!CE30)=TRUE,'Endpoint outcomes'!CS30,IF(ISNUMBER('Endpoint outcomes'!CG30)=TRUE,'Endpoint outcomes'!CU30,0))</f>
        <v>0</v>
      </c>
      <c r="R30" s="825">
        <f>IF(ISNUMBER('Endpoint outcomes'!DJ30)=TRUE,'Endpoint outcomes'!DJ30,(IF(ISNUMBER('Endpoint outcomes'!DL30)=TRUE,'Endpoint outcomes'!DL30,0)))</f>
        <v>0</v>
      </c>
      <c r="S30" s="825">
        <f>IF(ISNUMBER('Endpoint outcomes'!DJ30)=TRUE,'Endpoint outcomes'!DK30,IF(ISNUMBER('Endpoint outcomes'!DL30)=TRUE,'Endpoint outcomes'!DM30,0))</f>
        <v>0</v>
      </c>
      <c r="T30" s="825">
        <f>IF(ISNUMBER('Endpoint outcomes'!DJ30)=TRUE,'Endpoint outcomes'!DX30,IF(ISNUMBER('Endpoint outcomes'!DL30)=TRUE,'Endpoint outcomes'!DZ30,0))</f>
        <v>0</v>
      </c>
      <c r="U30" s="825">
        <f>IF(ISNUMBER('Endpoint outcomes'!EO30)=TRUE,'Endpoint outcomes'!EO30,(IF(ISNUMBER('Endpoint outcomes'!EQ30)=TRUE,'Endpoint outcomes'!EQ30,0)))</f>
        <v>0</v>
      </c>
      <c r="V30" s="825">
        <f>IF(ISNUMBER('Endpoint outcomes'!EO30)=TRUE,'Endpoint outcomes'!EP30,IF(ISNUMBER('Endpoint outcomes'!EQ30)=TRUE,'Endpoint outcomes'!ER30,0))</f>
        <v>0</v>
      </c>
      <c r="W30" s="825">
        <f>IF(ISNUMBER('Endpoint outcomes'!EO30)=TRUE,'Endpoint outcomes'!FC30,IF(ISNUMBER('Endpoint outcomes'!EQ30)=TRUE,'Endpoint outcomes'!FE30,0))</f>
        <v>0</v>
      </c>
      <c r="X30" s="37"/>
      <c r="Y30" s="824">
        <f t="shared" si="31"/>
        <v>50</v>
      </c>
      <c r="Z30" s="827">
        <f t="shared" si="32"/>
        <v>49</v>
      </c>
      <c r="AA30" s="827">
        <f t="shared" si="33"/>
        <v>2134.4399999999996</v>
      </c>
      <c r="AB30" s="824">
        <f t="shared" si="34"/>
        <v>50</v>
      </c>
      <c r="AC30" s="827">
        <f t="shared" si="35"/>
        <v>49</v>
      </c>
      <c r="AD30" s="827">
        <f t="shared" si="36"/>
        <v>1823.2899999999997</v>
      </c>
      <c r="AE30" s="824">
        <f t="shared" si="37"/>
        <v>0</v>
      </c>
      <c r="AF30" s="827">
        <f t="shared" si="38"/>
        <v>-1</v>
      </c>
      <c r="AG30" s="827">
        <f t="shared" si="39"/>
        <v>0</v>
      </c>
      <c r="AH30" s="824">
        <f t="shared" si="40"/>
        <v>0</v>
      </c>
      <c r="AI30" s="827">
        <f t="shared" si="41"/>
        <v>-1</v>
      </c>
      <c r="AJ30" s="827">
        <f t="shared" si="42"/>
        <v>0</v>
      </c>
      <c r="AK30" s="824">
        <f t="shared" si="43"/>
        <v>0</v>
      </c>
      <c r="AL30" s="827">
        <f t="shared" si="44"/>
        <v>-1</v>
      </c>
      <c r="AM30" s="827">
        <f t="shared" si="45"/>
        <v>0</v>
      </c>
      <c r="AN30" s="827">
        <f t="shared" si="46"/>
        <v>98</v>
      </c>
      <c r="AO30" s="827">
        <f t="shared" si="47"/>
        <v>3957.7299999999996</v>
      </c>
      <c r="AP30" s="827">
        <f t="shared" si="48"/>
        <v>23</v>
      </c>
      <c r="AQ30" s="827">
        <f t="shared" si="49"/>
        <v>6.3549193543270084</v>
      </c>
      <c r="AR30" s="827">
        <f t="shared" si="50"/>
        <v>100</v>
      </c>
      <c r="AS30" s="38"/>
      <c r="AT30" s="38"/>
      <c r="AZ30" s="207"/>
      <c r="BA30" s="207"/>
      <c r="BB30" t="s">
        <v>3004</v>
      </c>
      <c r="BC30">
        <v>28.3</v>
      </c>
      <c r="BE30" t="s">
        <v>713</v>
      </c>
      <c r="BF30">
        <v>18.981249999999999</v>
      </c>
    </row>
    <row r="31" spans="1:58" ht="15.75">
      <c r="A31" s="826" t="str">
        <f>'Endpoint outcomes'!A31</f>
        <v>Cassano 1996</v>
      </c>
      <c r="B31" s="826" t="str">
        <f>CONCATENATE('Endpoint outcomes'!S31,'Endpoint outcomes'!T31)</f>
        <v>MADRS10</v>
      </c>
      <c r="C31" s="828">
        <f t="shared" si="25"/>
        <v>31.208130081300812</v>
      </c>
      <c r="D31" s="828">
        <f t="shared" si="26"/>
        <v>4.3268265621785158</v>
      </c>
      <c r="E31" s="828">
        <f t="shared" si="27"/>
        <v>123</v>
      </c>
      <c r="F31" s="50">
        <f t="shared" si="28"/>
        <v>0.83461580246623912</v>
      </c>
      <c r="G31" s="50">
        <f t="shared" si="29"/>
        <v>0.16538419753376088</v>
      </c>
      <c r="H31" s="269">
        <f t="shared" si="30"/>
        <v>1</v>
      </c>
      <c r="I31" s="829">
        <f>IF(ISNUMBER('Endpoint outcomes'!U31)=TRUE,'Endpoint outcomes'!U31,(IF(ISNUMBER('Endpoint outcomes'!W31)=TRUE,'Endpoint outcomes'!W31,0)))</f>
        <v>31.4</v>
      </c>
      <c r="J31" s="829">
        <f>IF(ISNUMBER('Endpoint outcomes'!U31)=TRUE,'Endpoint outcomes'!V31,IF(ISNUMBER('Endpoint outcomes'!W31)=TRUE,'Endpoint outcomes'!X31,0))</f>
        <v>3.84</v>
      </c>
      <c r="K31" s="829">
        <f>IF(ISNUMBER('Endpoint outcomes'!U31)=TRUE,'Endpoint outcomes'!AI31,IF(ISNUMBER('Endpoint outcomes'!W31)=TRUE,'Endpoint outcomes'!AK31,0))</f>
        <v>64</v>
      </c>
      <c r="L31" s="829">
        <f>IF(ISNUMBER('Endpoint outcomes'!AZ31)=TRUE,'Endpoint outcomes'!AZ31,(IF(ISNUMBER('Endpoint outcomes'!BB31)=TRUE,'Endpoint outcomes'!BB31,0)))</f>
        <v>31</v>
      </c>
      <c r="M31" s="829">
        <f>IF(ISNUMBER('Endpoint outcomes'!AZ31)=TRUE,'Endpoint outcomes'!BA31,IF(ISNUMBER('Endpoint outcomes'!BB31)=TRUE,'Endpoint outcomes'!BC31,0))</f>
        <v>4.8</v>
      </c>
      <c r="N31" s="829">
        <f>IF(ISNUMBER('Endpoint outcomes'!AZ31)=TRUE,'Endpoint outcomes'!BN31,IF(ISNUMBER('Endpoint outcomes'!BB31)=TRUE,'Endpoint outcomes'!BP31,0))</f>
        <v>59</v>
      </c>
      <c r="O31" s="829">
        <f>IF(ISNUMBER('Endpoint outcomes'!CE31)=TRUE,'Endpoint outcomes'!CE31,(IF(ISNUMBER('Endpoint outcomes'!CG31)=TRUE,'Endpoint outcomes'!CG31,0)))</f>
        <v>0</v>
      </c>
      <c r="P31" s="829">
        <f>IF(ISNUMBER('Endpoint outcomes'!CE31)=TRUE,'Endpoint outcomes'!CF31,IF(ISNUMBER('Endpoint outcomes'!CG31)=TRUE,'Endpoint outcomes'!CH31,0))</f>
        <v>0</v>
      </c>
      <c r="Q31" s="829">
        <f>IF(ISNUMBER('Endpoint outcomes'!CE31)=TRUE,'Endpoint outcomes'!CS31,IF(ISNUMBER('Endpoint outcomes'!CG31)=TRUE,'Endpoint outcomes'!CU31,0))</f>
        <v>0</v>
      </c>
      <c r="R31" s="825">
        <f>IF(ISNUMBER('Endpoint outcomes'!DJ31)=TRUE,'Endpoint outcomes'!DJ31,(IF(ISNUMBER('Endpoint outcomes'!DL31)=TRUE,'Endpoint outcomes'!DL31,0)))</f>
        <v>0</v>
      </c>
      <c r="S31" s="825">
        <f>IF(ISNUMBER('Endpoint outcomes'!DJ31)=TRUE,'Endpoint outcomes'!DK31,IF(ISNUMBER('Endpoint outcomes'!DL31)=TRUE,'Endpoint outcomes'!DM31,0))</f>
        <v>0</v>
      </c>
      <c r="T31" s="825">
        <f>IF(ISNUMBER('Endpoint outcomes'!DJ31)=TRUE,'Endpoint outcomes'!DX31,IF(ISNUMBER('Endpoint outcomes'!DL31)=TRUE,'Endpoint outcomes'!DZ31,0))</f>
        <v>0</v>
      </c>
      <c r="U31" s="825">
        <f>IF(ISNUMBER('Endpoint outcomes'!EO31)=TRUE,'Endpoint outcomes'!EO31,(IF(ISNUMBER('Endpoint outcomes'!EQ31)=TRUE,'Endpoint outcomes'!EQ31,0)))</f>
        <v>0</v>
      </c>
      <c r="V31" s="825">
        <f>IF(ISNUMBER('Endpoint outcomes'!EO31)=TRUE,'Endpoint outcomes'!EP31,IF(ISNUMBER('Endpoint outcomes'!EQ31)=TRUE,'Endpoint outcomes'!ER31,0))</f>
        <v>0</v>
      </c>
      <c r="W31" s="825">
        <f>IF(ISNUMBER('Endpoint outcomes'!EO31)=TRUE,'Endpoint outcomes'!FC31,IF(ISNUMBER('Endpoint outcomes'!EQ31)=TRUE,'Endpoint outcomes'!FE31,0))</f>
        <v>0</v>
      </c>
      <c r="X31" s="37"/>
      <c r="Y31" s="824">
        <f t="shared" si="31"/>
        <v>64</v>
      </c>
      <c r="Z31" s="827">
        <f t="shared" si="32"/>
        <v>63</v>
      </c>
      <c r="AA31" s="827">
        <f t="shared" si="33"/>
        <v>928.97280000000001</v>
      </c>
      <c r="AB31" s="824">
        <f t="shared" si="34"/>
        <v>59</v>
      </c>
      <c r="AC31" s="827">
        <f t="shared" si="35"/>
        <v>58</v>
      </c>
      <c r="AD31" s="827">
        <f t="shared" si="36"/>
        <v>1336.32</v>
      </c>
      <c r="AE31" s="824">
        <f t="shared" si="37"/>
        <v>0</v>
      </c>
      <c r="AF31" s="827">
        <f t="shared" si="38"/>
        <v>-1</v>
      </c>
      <c r="AG31" s="827">
        <f t="shared" si="39"/>
        <v>0</v>
      </c>
      <c r="AH31" s="824">
        <f t="shared" si="40"/>
        <v>0</v>
      </c>
      <c r="AI31" s="827">
        <f t="shared" si="41"/>
        <v>-1</v>
      </c>
      <c r="AJ31" s="827">
        <f t="shared" si="42"/>
        <v>0</v>
      </c>
      <c r="AK31" s="824">
        <f t="shared" si="43"/>
        <v>0</v>
      </c>
      <c r="AL31" s="827">
        <f t="shared" si="44"/>
        <v>-1</v>
      </c>
      <c r="AM31" s="827">
        <f t="shared" si="45"/>
        <v>0</v>
      </c>
      <c r="AN31" s="827">
        <f t="shared" si="46"/>
        <v>121</v>
      </c>
      <c r="AO31" s="827">
        <f t="shared" si="47"/>
        <v>2265.2928000000002</v>
      </c>
      <c r="AP31" s="827">
        <f t="shared" si="48"/>
        <v>31.208130081300812</v>
      </c>
      <c r="AQ31" s="827">
        <f t="shared" si="49"/>
        <v>4.3268265621785158</v>
      </c>
      <c r="AR31" s="827">
        <f t="shared" si="50"/>
        <v>123</v>
      </c>
      <c r="AS31" s="38"/>
      <c r="AT31" s="38"/>
      <c r="AZ31" s="207"/>
      <c r="BA31" s="207"/>
      <c r="BB31" t="s">
        <v>3749</v>
      </c>
      <c r="BC31">
        <v>29.09</v>
      </c>
      <c r="BE31" t="s">
        <v>713</v>
      </c>
      <c r="BF31">
        <v>20.230645161290326</v>
      </c>
    </row>
    <row r="32" spans="1:58" ht="15.75">
      <c r="A32" s="826" t="str">
        <f>'Endpoint outcomes'!A32</f>
        <v xml:space="preserve">Chan 2012 </v>
      </c>
      <c r="B32" s="826" t="str">
        <f>CONCATENATE('Endpoint outcomes'!S32,'Endpoint outcomes'!T32)</f>
        <v>HAMD17</v>
      </c>
      <c r="C32" s="828">
        <f t="shared" si="25"/>
        <v>11.91030303030303</v>
      </c>
      <c r="D32" s="828">
        <f t="shared" si="26"/>
        <v>4.7589423465791763</v>
      </c>
      <c r="E32" s="828">
        <f t="shared" si="27"/>
        <v>33</v>
      </c>
      <c r="F32" s="50">
        <f t="shared" si="28"/>
        <v>5.5360220593239085E-3</v>
      </c>
      <c r="G32" s="50">
        <f t="shared" si="29"/>
        <v>0.99446397794067609</v>
      </c>
      <c r="H32" s="269">
        <f t="shared" si="30"/>
        <v>1</v>
      </c>
      <c r="I32" s="829">
        <f>IF(ISNUMBER('Endpoint outcomes'!U32)=TRUE,'Endpoint outcomes'!U32,(IF(ISNUMBER('Endpoint outcomes'!W32)=TRUE,'Endpoint outcomes'!W32,0)))</f>
        <v>12.24</v>
      </c>
      <c r="J32" s="829">
        <f>IF(ISNUMBER('Endpoint outcomes'!U32)=TRUE,'Endpoint outcomes'!V32,IF(ISNUMBER('Endpoint outcomes'!W32)=TRUE,'Endpoint outcomes'!X32,0))</f>
        <v>3.9</v>
      </c>
      <c r="K32" s="829">
        <f>IF(ISNUMBER('Endpoint outcomes'!U32)=TRUE,'Endpoint outcomes'!AI32,IF(ISNUMBER('Endpoint outcomes'!W32)=TRUE,'Endpoint outcomes'!AK32,0))</f>
        <v>17</v>
      </c>
      <c r="L32" s="829">
        <f>IF(ISNUMBER('Endpoint outcomes'!AZ32)=TRUE,'Endpoint outcomes'!AZ32,(IF(ISNUMBER('Endpoint outcomes'!BB32)=TRUE,'Endpoint outcomes'!BB32,0)))</f>
        <v>11.56</v>
      </c>
      <c r="M32" s="829">
        <f>IF(ISNUMBER('Endpoint outcomes'!AZ32)=TRUE,'Endpoint outcomes'!BA32,IF(ISNUMBER('Endpoint outcomes'!BB32)=TRUE,'Endpoint outcomes'!BC32,0))</f>
        <v>5.53</v>
      </c>
      <c r="N32" s="829">
        <f>IF(ISNUMBER('Endpoint outcomes'!AZ32)=TRUE,'Endpoint outcomes'!BN32,IF(ISNUMBER('Endpoint outcomes'!BB32)=TRUE,'Endpoint outcomes'!BP32,0))</f>
        <v>16</v>
      </c>
      <c r="O32" s="829">
        <f>IF(ISNUMBER('Endpoint outcomes'!CE32)=TRUE,'Endpoint outcomes'!CE32,(IF(ISNUMBER('Endpoint outcomes'!CG32)=TRUE,'Endpoint outcomes'!CG32,0)))</f>
        <v>0</v>
      </c>
      <c r="P32" s="829">
        <f>IF(ISNUMBER('Endpoint outcomes'!CE32)=TRUE,'Endpoint outcomes'!CF32,IF(ISNUMBER('Endpoint outcomes'!CG32)=TRUE,'Endpoint outcomes'!CH32,0))</f>
        <v>0</v>
      </c>
      <c r="Q32" s="829">
        <f>IF(ISNUMBER('Endpoint outcomes'!CE32)=TRUE,'Endpoint outcomes'!CS32,IF(ISNUMBER('Endpoint outcomes'!CG32)=TRUE,'Endpoint outcomes'!CU32,0))</f>
        <v>0</v>
      </c>
      <c r="R32" s="825">
        <f>IF(ISNUMBER('Endpoint outcomes'!DJ32)=TRUE,'Endpoint outcomes'!DJ32,(IF(ISNUMBER('Endpoint outcomes'!DL32)=TRUE,'Endpoint outcomes'!DL32,0)))</f>
        <v>0</v>
      </c>
      <c r="S32" s="825">
        <f>IF(ISNUMBER('Endpoint outcomes'!DJ32)=TRUE,'Endpoint outcomes'!DK32,IF(ISNUMBER('Endpoint outcomes'!DL32)=TRUE,'Endpoint outcomes'!DM32,0))</f>
        <v>0</v>
      </c>
      <c r="T32" s="825">
        <f>IF(ISNUMBER('Endpoint outcomes'!DJ32)=TRUE,'Endpoint outcomes'!DX32,IF(ISNUMBER('Endpoint outcomes'!DL32)=TRUE,'Endpoint outcomes'!DZ32,0))</f>
        <v>0</v>
      </c>
      <c r="U32" s="825">
        <f>IF(ISNUMBER('Endpoint outcomes'!EO32)=TRUE,'Endpoint outcomes'!EO32,(IF(ISNUMBER('Endpoint outcomes'!EQ32)=TRUE,'Endpoint outcomes'!EQ32,0)))</f>
        <v>0</v>
      </c>
      <c r="V32" s="825">
        <f>IF(ISNUMBER('Endpoint outcomes'!EO32)=TRUE,'Endpoint outcomes'!EP32,IF(ISNUMBER('Endpoint outcomes'!EQ32)=TRUE,'Endpoint outcomes'!ER32,0))</f>
        <v>0</v>
      </c>
      <c r="W32" s="825">
        <f>IF(ISNUMBER('Endpoint outcomes'!EO32)=TRUE,'Endpoint outcomes'!FC32,IF(ISNUMBER('Endpoint outcomes'!EQ32)=TRUE,'Endpoint outcomes'!FE32,0))</f>
        <v>0</v>
      </c>
      <c r="X32" s="37"/>
      <c r="Y32" s="824">
        <f t="shared" si="31"/>
        <v>17</v>
      </c>
      <c r="Z32" s="827">
        <f t="shared" si="32"/>
        <v>16</v>
      </c>
      <c r="AA32" s="827">
        <f t="shared" si="33"/>
        <v>243.35999999999999</v>
      </c>
      <c r="AB32" s="824">
        <f t="shared" si="34"/>
        <v>16</v>
      </c>
      <c r="AC32" s="827">
        <f t="shared" si="35"/>
        <v>15</v>
      </c>
      <c r="AD32" s="827">
        <f t="shared" si="36"/>
        <v>458.71350000000007</v>
      </c>
      <c r="AE32" s="824">
        <f t="shared" si="37"/>
        <v>0</v>
      </c>
      <c r="AF32" s="827">
        <f t="shared" si="38"/>
        <v>-1</v>
      </c>
      <c r="AG32" s="827">
        <f t="shared" si="39"/>
        <v>0</v>
      </c>
      <c r="AH32" s="824">
        <f t="shared" si="40"/>
        <v>0</v>
      </c>
      <c r="AI32" s="827">
        <f t="shared" si="41"/>
        <v>-1</v>
      </c>
      <c r="AJ32" s="827">
        <f t="shared" si="42"/>
        <v>0</v>
      </c>
      <c r="AK32" s="824">
        <f t="shared" si="43"/>
        <v>0</v>
      </c>
      <c r="AL32" s="827">
        <f t="shared" si="44"/>
        <v>-1</v>
      </c>
      <c r="AM32" s="827">
        <f t="shared" si="45"/>
        <v>0</v>
      </c>
      <c r="AN32" s="827">
        <f t="shared" si="46"/>
        <v>31</v>
      </c>
      <c r="AO32" s="827">
        <f t="shared" si="47"/>
        <v>702.07350000000008</v>
      </c>
      <c r="AP32" s="827">
        <f t="shared" si="48"/>
        <v>11.91030303030303</v>
      </c>
      <c r="AQ32" s="827">
        <f t="shared" si="49"/>
        <v>4.7589423465791763</v>
      </c>
      <c r="AR32" s="827">
        <f t="shared" si="50"/>
        <v>33</v>
      </c>
      <c r="AS32" s="38"/>
      <c r="AT32" s="38"/>
      <c r="AZ32" s="207"/>
      <c r="BA32" s="207"/>
      <c r="BB32" t="s">
        <v>3749</v>
      </c>
      <c r="BC32">
        <v>29.967674418604656</v>
      </c>
      <c r="BE32" t="s">
        <v>718</v>
      </c>
      <c r="BF32">
        <v>29.645360824742273</v>
      </c>
    </row>
    <row r="33" spans="1:58" ht="15.75">
      <c r="A33" s="826" t="str">
        <f>'Endpoint outcomes'!A33</f>
        <v>Choi 2012</v>
      </c>
      <c r="B33" s="826" t="str">
        <f>CONCATENATE('Endpoint outcomes'!S33,'Endpoint outcomes'!T33)</f>
        <v>BDI-ICH21</v>
      </c>
      <c r="C33" s="828">
        <f t="shared" si="25"/>
        <v>23.334126984126982</v>
      </c>
      <c r="D33" s="828">
        <f t="shared" si="26"/>
        <v>8.0767627624755374</v>
      </c>
      <c r="E33" s="828">
        <f t="shared" si="27"/>
        <v>63</v>
      </c>
      <c r="F33" s="50">
        <f t="shared" si="28"/>
        <v>0.28173638415322522</v>
      </c>
      <c r="G33" s="50">
        <f t="shared" si="29"/>
        <v>0.71826361584677478</v>
      </c>
      <c r="H33" s="269">
        <f t="shared" si="30"/>
        <v>1</v>
      </c>
      <c r="I33" s="829">
        <f>IF(ISNUMBER('Endpoint outcomes'!U33)=TRUE,'Endpoint outcomes'!U33,(IF(ISNUMBER('Endpoint outcomes'!W33)=TRUE,'Endpoint outcomes'!W33,0)))</f>
        <v>25.76</v>
      </c>
      <c r="J33" s="829">
        <f>IF(ISNUMBER('Endpoint outcomes'!U33)=TRUE,'Endpoint outcomes'!V33,IF(ISNUMBER('Endpoint outcomes'!W33)=TRUE,'Endpoint outcomes'!X33,0))</f>
        <v>8.5299999999999994</v>
      </c>
      <c r="K33" s="829">
        <f>IF(ISNUMBER('Endpoint outcomes'!U33)=TRUE,'Endpoint outcomes'!AI33,IF(ISNUMBER('Endpoint outcomes'!W33)=TRUE,'Endpoint outcomes'!AK33,0))</f>
        <v>32</v>
      </c>
      <c r="L33" s="829">
        <f>IF(ISNUMBER('Endpoint outcomes'!AZ33)=TRUE,'Endpoint outcomes'!AZ33,(IF(ISNUMBER('Endpoint outcomes'!BB33)=TRUE,'Endpoint outcomes'!BB33,0)))</f>
        <v>20.83</v>
      </c>
      <c r="M33" s="829">
        <f>IF(ISNUMBER('Endpoint outcomes'!AZ33)=TRUE,'Endpoint outcomes'!BA33,IF(ISNUMBER('Endpoint outcomes'!BB33)=TRUE,'Endpoint outcomes'!BC33,0))</f>
        <v>7.58</v>
      </c>
      <c r="N33" s="829">
        <f>IF(ISNUMBER('Endpoint outcomes'!AZ33)=TRUE,'Endpoint outcomes'!BN33,IF(ISNUMBER('Endpoint outcomes'!BB33)=TRUE,'Endpoint outcomes'!BP33,0))</f>
        <v>31</v>
      </c>
      <c r="O33" s="829">
        <f>IF(ISNUMBER('Endpoint outcomes'!CE33)=TRUE,'Endpoint outcomes'!CE33,(IF(ISNUMBER('Endpoint outcomes'!CG33)=TRUE,'Endpoint outcomes'!CG33,0)))</f>
        <v>0</v>
      </c>
      <c r="P33" s="829">
        <f>IF(ISNUMBER('Endpoint outcomes'!CE33)=TRUE,'Endpoint outcomes'!CF33,IF(ISNUMBER('Endpoint outcomes'!CG33)=TRUE,'Endpoint outcomes'!CH33,0))</f>
        <v>0</v>
      </c>
      <c r="Q33" s="829">
        <f>IF(ISNUMBER('Endpoint outcomes'!CE33)=TRUE,'Endpoint outcomes'!CS33,IF(ISNUMBER('Endpoint outcomes'!CG33)=TRUE,'Endpoint outcomes'!CU33,0))</f>
        <v>0</v>
      </c>
      <c r="R33" s="825">
        <f>IF(ISNUMBER('Endpoint outcomes'!DJ33)=TRUE,'Endpoint outcomes'!DJ33,(IF(ISNUMBER('Endpoint outcomes'!DL33)=TRUE,'Endpoint outcomes'!DL33,0)))</f>
        <v>0</v>
      </c>
      <c r="S33" s="825">
        <f>IF(ISNUMBER('Endpoint outcomes'!DJ33)=TRUE,'Endpoint outcomes'!DK33,IF(ISNUMBER('Endpoint outcomes'!DL33)=TRUE,'Endpoint outcomes'!DM33,0))</f>
        <v>0</v>
      </c>
      <c r="T33" s="825">
        <f>IF(ISNUMBER('Endpoint outcomes'!DJ33)=TRUE,'Endpoint outcomes'!DX33,IF(ISNUMBER('Endpoint outcomes'!DL33)=TRUE,'Endpoint outcomes'!DZ33,0))</f>
        <v>0</v>
      </c>
      <c r="U33" s="825">
        <f>IF(ISNUMBER('Endpoint outcomes'!EO33)=TRUE,'Endpoint outcomes'!EO33,(IF(ISNUMBER('Endpoint outcomes'!EQ33)=TRUE,'Endpoint outcomes'!EQ33,0)))</f>
        <v>0</v>
      </c>
      <c r="V33" s="825">
        <f>IF(ISNUMBER('Endpoint outcomes'!EO33)=TRUE,'Endpoint outcomes'!EP33,IF(ISNUMBER('Endpoint outcomes'!EQ33)=TRUE,'Endpoint outcomes'!ER33,0))</f>
        <v>0</v>
      </c>
      <c r="W33" s="825">
        <f>IF(ISNUMBER('Endpoint outcomes'!EO33)=TRUE,'Endpoint outcomes'!FC33,IF(ISNUMBER('Endpoint outcomes'!EQ33)=TRUE,'Endpoint outcomes'!FE33,0))</f>
        <v>0</v>
      </c>
      <c r="X33" s="37"/>
      <c r="Y33" s="824">
        <f t="shared" si="31"/>
        <v>32</v>
      </c>
      <c r="Z33" s="827">
        <f t="shared" si="32"/>
        <v>31</v>
      </c>
      <c r="AA33" s="827">
        <f t="shared" si="33"/>
        <v>2255.5878999999995</v>
      </c>
      <c r="AB33" s="824">
        <f t="shared" si="34"/>
        <v>31</v>
      </c>
      <c r="AC33" s="827">
        <f t="shared" si="35"/>
        <v>30</v>
      </c>
      <c r="AD33" s="827">
        <f t="shared" si="36"/>
        <v>1723.692</v>
      </c>
      <c r="AE33" s="824">
        <f t="shared" si="37"/>
        <v>0</v>
      </c>
      <c r="AF33" s="827">
        <f t="shared" si="38"/>
        <v>-1</v>
      </c>
      <c r="AG33" s="827">
        <f t="shared" si="39"/>
        <v>0</v>
      </c>
      <c r="AH33" s="824">
        <f t="shared" si="40"/>
        <v>0</v>
      </c>
      <c r="AI33" s="827">
        <f t="shared" si="41"/>
        <v>-1</v>
      </c>
      <c r="AJ33" s="827">
        <f t="shared" si="42"/>
        <v>0</v>
      </c>
      <c r="AK33" s="824">
        <f t="shared" si="43"/>
        <v>0</v>
      </c>
      <c r="AL33" s="827">
        <f t="shared" si="44"/>
        <v>-1</v>
      </c>
      <c r="AM33" s="827">
        <f t="shared" si="45"/>
        <v>0</v>
      </c>
      <c r="AN33" s="827">
        <f t="shared" si="46"/>
        <v>61</v>
      </c>
      <c r="AO33" s="827">
        <f t="shared" si="47"/>
        <v>3979.2798999999995</v>
      </c>
      <c r="AP33" s="827">
        <f t="shared" si="48"/>
        <v>23.334126984126982</v>
      </c>
      <c r="AQ33" s="827">
        <f t="shared" si="49"/>
        <v>8.0767627624755374</v>
      </c>
      <c r="AR33" s="827">
        <f t="shared" si="50"/>
        <v>63</v>
      </c>
      <c r="AS33" s="38"/>
      <c r="AT33" s="38"/>
      <c r="AZ33" s="207"/>
      <c r="BA33" s="207"/>
      <c r="BB33" t="s">
        <v>3749</v>
      </c>
      <c r="BC33">
        <v>30.14560975609756</v>
      </c>
      <c r="BE33" t="s">
        <v>455</v>
      </c>
      <c r="BF33" t="e">
        <v>#DIV/0!</v>
      </c>
    </row>
    <row r="34" spans="1:58" ht="15.75">
      <c r="A34" s="826" t="str">
        <f>'Endpoint outcomes'!A34</f>
        <v>Claghorn 1983b</v>
      </c>
      <c r="B34" s="826" t="str">
        <f>CONCATENATE('Endpoint outcomes'!S34,'Endpoint outcomes'!T34)</f>
        <v>NA</v>
      </c>
      <c r="C34" s="828" t="e">
        <f t="shared" si="25"/>
        <v>#DIV/0!</v>
      </c>
      <c r="D34" s="828" t="e">
        <f t="shared" si="26"/>
        <v>#DIV/0!</v>
      </c>
      <c r="E34" s="828">
        <f t="shared" si="27"/>
        <v>0</v>
      </c>
      <c r="F34" s="50" t="e">
        <f t="shared" si="28"/>
        <v>#N/A</v>
      </c>
      <c r="G34" s="50" t="e">
        <f t="shared" si="29"/>
        <v>#N/A</v>
      </c>
      <c r="H34" s="269">
        <f t="shared" si="30"/>
        <v>0</v>
      </c>
      <c r="I34" s="829">
        <f>IF(ISNUMBER('Endpoint outcomes'!U34)=TRUE,'Endpoint outcomes'!U34,(IF(ISNUMBER('Endpoint outcomes'!W34)=TRUE,'Endpoint outcomes'!W34,0)))</f>
        <v>0</v>
      </c>
      <c r="J34" s="829">
        <f>IF(ISNUMBER('Endpoint outcomes'!U34)=TRUE,'Endpoint outcomes'!V34,IF(ISNUMBER('Endpoint outcomes'!W34)=TRUE,'Endpoint outcomes'!X34,0))</f>
        <v>0</v>
      </c>
      <c r="K34" s="829">
        <f>IF(ISNUMBER('Endpoint outcomes'!U34)=TRUE,'Endpoint outcomes'!AI34,IF(ISNUMBER('Endpoint outcomes'!W34)=TRUE,'Endpoint outcomes'!AK34,0))</f>
        <v>0</v>
      </c>
      <c r="L34" s="829">
        <f>IF(ISNUMBER('Endpoint outcomes'!AZ34)=TRUE,'Endpoint outcomes'!AZ34,(IF(ISNUMBER('Endpoint outcomes'!BB34)=TRUE,'Endpoint outcomes'!BB34,0)))</f>
        <v>0</v>
      </c>
      <c r="M34" s="829">
        <f>IF(ISNUMBER('Endpoint outcomes'!AZ34)=TRUE,'Endpoint outcomes'!BA34,IF(ISNUMBER('Endpoint outcomes'!BB34)=TRUE,'Endpoint outcomes'!BC34,0))</f>
        <v>0</v>
      </c>
      <c r="N34" s="829">
        <f>IF(ISNUMBER('Endpoint outcomes'!AZ34)=TRUE,'Endpoint outcomes'!BN34,IF(ISNUMBER('Endpoint outcomes'!BB34)=TRUE,'Endpoint outcomes'!BP34,0))</f>
        <v>0</v>
      </c>
      <c r="O34" s="829">
        <f>IF(ISNUMBER('Endpoint outcomes'!CE34)=TRUE,'Endpoint outcomes'!CE34,(IF(ISNUMBER('Endpoint outcomes'!CG34)=TRUE,'Endpoint outcomes'!CG34,0)))</f>
        <v>0</v>
      </c>
      <c r="P34" s="829">
        <f>IF(ISNUMBER('Endpoint outcomes'!CE34)=TRUE,'Endpoint outcomes'!CF34,IF(ISNUMBER('Endpoint outcomes'!CG34)=TRUE,'Endpoint outcomes'!CH34,0))</f>
        <v>0</v>
      </c>
      <c r="Q34" s="829">
        <f>IF(ISNUMBER('Endpoint outcomes'!CE34)=TRUE,'Endpoint outcomes'!CS34,IF(ISNUMBER('Endpoint outcomes'!CG34)=TRUE,'Endpoint outcomes'!CU34,0))</f>
        <v>0</v>
      </c>
      <c r="R34" s="825">
        <f>IF(ISNUMBER('Endpoint outcomes'!DJ34)=TRUE,'Endpoint outcomes'!DJ34,(IF(ISNUMBER('Endpoint outcomes'!DL34)=TRUE,'Endpoint outcomes'!DL34,0)))</f>
        <v>0</v>
      </c>
      <c r="S34" s="825">
        <f>IF(ISNUMBER('Endpoint outcomes'!DJ34)=TRUE,'Endpoint outcomes'!DK34,IF(ISNUMBER('Endpoint outcomes'!DL34)=TRUE,'Endpoint outcomes'!DM34,0))</f>
        <v>0</v>
      </c>
      <c r="T34" s="825">
        <f>IF(ISNUMBER('Endpoint outcomes'!DJ34)=TRUE,'Endpoint outcomes'!DX34,IF(ISNUMBER('Endpoint outcomes'!DL34)=TRUE,'Endpoint outcomes'!DZ34,0))</f>
        <v>0</v>
      </c>
      <c r="U34" s="825">
        <f>IF(ISNUMBER('Endpoint outcomes'!EO34)=TRUE,'Endpoint outcomes'!EO34,(IF(ISNUMBER('Endpoint outcomes'!EQ34)=TRUE,'Endpoint outcomes'!EQ34,0)))</f>
        <v>0</v>
      </c>
      <c r="V34" s="825">
        <f>IF(ISNUMBER('Endpoint outcomes'!EO34)=TRUE,'Endpoint outcomes'!EP34,IF(ISNUMBER('Endpoint outcomes'!EQ34)=TRUE,'Endpoint outcomes'!ER34,0))</f>
        <v>0</v>
      </c>
      <c r="W34" s="825">
        <f>IF(ISNUMBER('Endpoint outcomes'!EO34)=TRUE,'Endpoint outcomes'!FC34,IF(ISNUMBER('Endpoint outcomes'!EQ34)=TRUE,'Endpoint outcomes'!FE34,0))</f>
        <v>0</v>
      </c>
      <c r="X34" s="37"/>
      <c r="Y34" s="824">
        <f t="shared" si="31"/>
        <v>0</v>
      </c>
      <c r="Z34" s="827">
        <f t="shared" si="32"/>
        <v>-1</v>
      </c>
      <c r="AA34" s="827">
        <f t="shared" si="33"/>
        <v>0</v>
      </c>
      <c r="AB34" s="824">
        <f t="shared" si="34"/>
        <v>0</v>
      </c>
      <c r="AC34" s="827">
        <f t="shared" si="35"/>
        <v>-1</v>
      </c>
      <c r="AD34" s="827">
        <f t="shared" si="36"/>
        <v>0</v>
      </c>
      <c r="AE34" s="824">
        <f t="shared" si="37"/>
        <v>0</v>
      </c>
      <c r="AF34" s="827">
        <f t="shared" si="38"/>
        <v>-1</v>
      </c>
      <c r="AG34" s="827">
        <f t="shared" si="39"/>
        <v>0</v>
      </c>
      <c r="AH34" s="824">
        <f t="shared" si="40"/>
        <v>0</v>
      </c>
      <c r="AI34" s="827">
        <f t="shared" si="41"/>
        <v>-1</v>
      </c>
      <c r="AJ34" s="827">
        <f t="shared" si="42"/>
        <v>0</v>
      </c>
      <c r="AK34" s="824">
        <f t="shared" si="43"/>
        <v>0</v>
      </c>
      <c r="AL34" s="827">
        <f t="shared" si="44"/>
        <v>-1</v>
      </c>
      <c r="AM34" s="827">
        <f t="shared" si="45"/>
        <v>0</v>
      </c>
      <c r="AN34" s="827" t="b">
        <f t="shared" si="46"/>
        <v>0</v>
      </c>
      <c r="AO34" s="827">
        <f t="shared" si="47"/>
        <v>0</v>
      </c>
      <c r="AP34" s="827" t="e">
        <f t="shared" si="48"/>
        <v>#DIV/0!</v>
      </c>
      <c r="AQ34" s="827" t="e">
        <f t="shared" si="49"/>
        <v>#DIV/0!</v>
      </c>
      <c r="AR34" s="827">
        <f t="shared" si="50"/>
        <v>0</v>
      </c>
      <c r="AS34" s="38"/>
      <c r="AT34" s="38"/>
      <c r="AZ34" s="207"/>
      <c r="BA34" s="207"/>
      <c r="BB34" t="s">
        <v>3749</v>
      </c>
      <c r="BC34">
        <v>33.148821548821552</v>
      </c>
      <c r="BE34" t="s">
        <v>713</v>
      </c>
      <c r="BF34">
        <v>16.504950495049506</v>
      </c>
    </row>
    <row r="35" spans="1:58" ht="15.75">
      <c r="A35" s="826" t="str">
        <f>'Endpoint outcomes'!A35</f>
        <v>Claghorn 1995</v>
      </c>
      <c r="B35" s="826" t="str">
        <f>CONCATENATE('Endpoint outcomes'!S35,'Endpoint outcomes'!T35)</f>
        <v>HAMD17</v>
      </c>
      <c r="C35" s="828">
        <f t="shared" si="25"/>
        <v>22.1</v>
      </c>
      <c r="D35" s="828" t="e">
        <f t="shared" si="26"/>
        <v>#VALUE!</v>
      </c>
      <c r="E35" s="828">
        <f t="shared" si="27"/>
        <v>90</v>
      </c>
      <c r="F35" s="50" t="e">
        <f t="shared" si="28"/>
        <v>#VALUE!</v>
      </c>
      <c r="G35" s="50" t="e">
        <f t="shared" si="29"/>
        <v>#VALUE!</v>
      </c>
      <c r="H35" s="269">
        <f t="shared" si="30"/>
        <v>0</v>
      </c>
      <c r="I35" s="829">
        <f>IF(ISNUMBER('Endpoint outcomes'!U35)=TRUE,'Endpoint outcomes'!U35,(IF(ISNUMBER('Endpoint outcomes'!W35)=TRUE,'Endpoint outcomes'!W35,0)))</f>
        <v>21.5</v>
      </c>
      <c r="J35" s="829" t="str">
        <f>IF(ISNUMBER('Endpoint outcomes'!U35)=TRUE,'Endpoint outcomes'!V35,IF(ISNUMBER('Endpoint outcomes'!W35)=TRUE,'Endpoint outcomes'!X35,0))</f>
        <v>NA</v>
      </c>
      <c r="K35" s="829">
        <f>IF(ISNUMBER('Endpoint outcomes'!U35)=TRUE,'Endpoint outcomes'!AI35,IF(ISNUMBER('Endpoint outcomes'!W35)=TRUE,'Endpoint outcomes'!AK35,0))</f>
        <v>45</v>
      </c>
      <c r="L35" s="829">
        <f>IF(ISNUMBER('Endpoint outcomes'!AZ35)=TRUE,'Endpoint outcomes'!AZ35,(IF(ISNUMBER('Endpoint outcomes'!BB35)=TRUE,'Endpoint outcomes'!BB35,0)))</f>
        <v>22.7</v>
      </c>
      <c r="M35" s="829" t="str">
        <f>IF(ISNUMBER('Endpoint outcomes'!AZ35)=TRUE,'Endpoint outcomes'!BA35,IF(ISNUMBER('Endpoint outcomes'!BB35)=TRUE,'Endpoint outcomes'!BC35,0))</f>
        <v>NA</v>
      </c>
      <c r="N35" s="829">
        <f>IF(ISNUMBER('Endpoint outcomes'!AZ35)=TRUE,'Endpoint outcomes'!BN35,IF(ISNUMBER('Endpoint outcomes'!BB35)=TRUE,'Endpoint outcomes'!BP35,0))</f>
        <v>45</v>
      </c>
      <c r="O35" s="829">
        <f>IF(ISNUMBER('Endpoint outcomes'!CE35)=TRUE,'Endpoint outcomes'!CE35,(IF(ISNUMBER('Endpoint outcomes'!CG35)=TRUE,'Endpoint outcomes'!CG35,0)))</f>
        <v>0</v>
      </c>
      <c r="P35" s="829">
        <f>IF(ISNUMBER('Endpoint outcomes'!CE35)=TRUE,'Endpoint outcomes'!CF35,IF(ISNUMBER('Endpoint outcomes'!CG35)=TRUE,'Endpoint outcomes'!CH35,0))</f>
        <v>0</v>
      </c>
      <c r="Q35" s="829">
        <f>IF(ISNUMBER('Endpoint outcomes'!CE35)=TRUE,'Endpoint outcomes'!CS35,IF(ISNUMBER('Endpoint outcomes'!CG35)=TRUE,'Endpoint outcomes'!CU35,0))</f>
        <v>0</v>
      </c>
      <c r="R35" s="825">
        <f>IF(ISNUMBER('Endpoint outcomes'!DJ35)=TRUE,'Endpoint outcomes'!DJ35,(IF(ISNUMBER('Endpoint outcomes'!DL35)=TRUE,'Endpoint outcomes'!DL35,0)))</f>
        <v>0</v>
      </c>
      <c r="S35" s="825">
        <f>IF(ISNUMBER('Endpoint outcomes'!DJ35)=TRUE,'Endpoint outcomes'!DK35,IF(ISNUMBER('Endpoint outcomes'!DL35)=TRUE,'Endpoint outcomes'!DM35,0))</f>
        <v>0</v>
      </c>
      <c r="T35" s="825">
        <f>IF(ISNUMBER('Endpoint outcomes'!DJ35)=TRUE,'Endpoint outcomes'!DX35,IF(ISNUMBER('Endpoint outcomes'!DL35)=TRUE,'Endpoint outcomes'!DZ35,0))</f>
        <v>0</v>
      </c>
      <c r="U35" s="825">
        <f>IF(ISNUMBER('Endpoint outcomes'!EO35)=TRUE,'Endpoint outcomes'!EO35,(IF(ISNUMBER('Endpoint outcomes'!EQ35)=TRUE,'Endpoint outcomes'!EQ35,0)))</f>
        <v>0</v>
      </c>
      <c r="V35" s="825">
        <f>IF(ISNUMBER('Endpoint outcomes'!EO35)=TRUE,'Endpoint outcomes'!EP35,IF(ISNUMBER('Endpoint outcomes'!EQ35)=TRUE,'Endpoint outcomes'!ER35,0))</f>
        <v>0</v>
      </c>
      <c r="W35" s="825">
        <f>IF(ISNUMBER('Endpoint outcomes'!EO35)=TRUE,'Endpoint outcomes'!FC35,IF(ISNUMBER('Endpoint outcomes'!EQ35)=TRUE,'Endpoint outcomes'!FE35,0))</f>
        <v>0</v>
      </c>
      <c r="X35" s="37"/>
      <c r="Y35" s="824">
        <f t="shared" si="31"/>
        <v>45</v>
      </c>
      <c r="Z35" s="827">
        <f t="shared" si="32"/>
        <v>44</v>
      </c>
      <c r="AA35" s="827" t="e">
        <f t="shared" si="33"/>
        <v>#VALUE!</v>
      </c>
      <c r="AB35" s="824">
        <f t="shared" si="34"/>
        <v>45</v>
      </c>
      <c r="AC35" s="827">
        <f t="shared" si="35"/>
        <v>44</v>
      </c>
      <c r="AD35" s="827" t="e">
        <f t="shared" si="36"/>
        <v>#VALUE!</v>
      </c>
      <c r="AE35" s="824">
        <f t="shared" si="37"/>
        <v>0</v>
      </c>
      <c r="AF35" s="827">
        <f t="shared" si="38"/>
        <v>-1</v>
      </c>
      <c r="AG35" s="827">
        <f t="shared" si="39"/>
        <v>0</v>
      </c>
      <c r="AH35" s="824">
        <f t="shared" si="40"/>
        <v>0</v>
      </c>
      <c r="AI35" s="827">
        <f t="shared" si="41"/>
        <v>-1</v>
      </c>
      <c r="AJ35" s="827">
        <f t="shared" si="42"/>
        <v>0</v>
      </c>
      <c r="AK35" s="824">
        <f t="shared" si="43"/>
        <v>0</v>
      </c>
      <c r="AL35" s="827">
        <f t="shared" si="44"/>
        <v>-1</v>
      </c>
      <c r="AM35" s="827">
        <f t="shared" si="45"/>
        <v>0</v>
      </c>
      <c r="AN35" s="827">
        <f t="shared" si="46"/>
        <v>88</v>
      </c>
      <c r="AO35" s="827" t="e">
        <f t="shared" si="47"/>
        <v>#VALUE!</v>
      </c>
      <c r="AP35" s="827">
        <f t="shared" si="48"/>
        <v>22.1</v>
      </c>
      <c r="AQ35" s="827" t="e">
        <f t="shared" si="49"/>
        <v>#VALUE!</v>
      </c>
      <c r="AR35" s="827">
        <f t="shared" si="50"/>
        <v>90</v>
      </c>
      <c r="AS35" s="38"/>
      <c r="AT35" s="38"/>
      <c r="AZ35" s="207"/>
      <c r="BA35" s="207"/>
      <c r="BB35" t="s">
        <v>3749</v>
      </c>
      <c r="BC35">
        <v>36.299999999999997</v>
      </c>
      <c r="BE35" t="s">
        <v>3749</v>
      </c>
      <c r="BF35">
        <v>25.4</v>
      </c>
    </row>
    <row r="36" spans="1:58" ht="15.75">
      <c r="A36" s="826" t="str">
        <f>'Endpoint outcomes'!A36</f>
        <v>Coleman 2001</v>
      </c>
      <c r="B36" s="826" t="str">
        <f>CONCATENATE('Endpoint outcomes'!S36,'Endpoint outcomes'!T36)</f>
        <v>NA</v>
      </c>
      <c r="C36" s="828" t="e">
        <f t="shared" si="25"/>
        <v>#DIV/0!</v>
      </c>
      <c r="D36" s="828" t="e">
        <f t="shared" si="26"/>
        <v>#DIV/0!</v>
      </c>
      <c r="E36" s="828">
        <f t="shared" si="27"/>
        <v>0</v>
      </c>
      <c r="F36" s="50" t="e">
        <f t="shared" si="28"/>
        <v>#N/A</v>
      </c>
      <c r="G36" s="50" t="e">
        <f t="shared" si="29"/>
        <v>#N/A</v>
      </c>
      <c r="H36" s="269">
        <f t="shared" si="30"/>
        <v>0</v>
      </c>
      <c r="I36" s="829">
        <f>IF(ISNUMBER('Endpoint outcomes'!U36)=TRUE,'Endpoint outcomes'!U36,(IF(ISNUMBER('Endpoint outcomes'!W36)=TRUE,'Endpoint outcomes'!W36,0)))</f>
        <v>0</v>
      </c>
      <c r="J36" s="829">
        <f>IF(ISNUMBER('Endpoint outcomes'!U36)=TRUE,'Endpoint outcomes'!V36,IF(ISNUMBER('Endpoint outcomes'!W36)=TRUE,'Endpoint outcomes'!X36,0))</f>
        <v>0</v>
      </c>
      <c r="K36" s="829">
        <f>IF(ISNUMBER('Endpoint outcomes'!U36)=TRUE,'Endpoint outcomes'!AI36,IF(ISNUMBER('Endpoint outcomes'!W36)=TRUE,'Endpoint outcomes'!AK36,0))</f>
        <v>0</v>
      </c>
      <c r="L36" s="829">
        <f>IF(ISNUMBER('Endpoint outcomes'!AZ36)=TRUE,'Endpoint outcomes'!AZ36,(IF(ISNUMBER('Endpoint outcomes'!BB36)=TRUE,'Endpoint outcomes'!BB36,0)))</f>
        <v>0</v>
      </c>
      <c r="M36" s="829">
        <f>IF(ISNUMBER('Endpoint outcomes'!AZ36)=TRUE,'Endpoint outcomes'!BA36,IF(ISNUMBER('Endpoint outcomes'!BB36)=TRUE,'Endpoint outcomes'!BC36,0))</f>
        <v>0</v>
      </c>
      <c r="N36" s="829">
        <f>IF(ISNUMBER('Endpoint outcomes'!AZ36)=TRUE,'Endpoint outcomes'!BN36,IF(ISNUMBER('Endpoint outcomes'!BB36)=TRUE,'Endpoint outcomes'!BP36,0))</f>
        <v>0</v>
      </c>
      <c r="O36" s="829">
        <f>IF(ISNUMBER('Endpoint outcomes'!CE36)=TRUE,'Endpoint outcomes'!CE36,(IF(ISNUMBER('Endpoint outcomes'!CG36)=TRUE,'Endpoint outcomes'!CG36,0)))</f>
        <v>0</v>
      </c>
      <c r="P36" s="829">
        <f>IF(ISNUMBER('Endpoint outcomes'!CE36)=TRUE,'Endpoint outcomes'!CF36,IF(ISNUMBER('Endpoint outcomes'!CG36)=TRUE,'Endpoint outcomes'!CH36,0))</f>
        <v>0</v>
      </c>
      <c r="Q36" s="829">
        <f>IF(ISNUMBER('Endpoint outcomes'!CE36)=TRUE,'Endpoint outcomes'!CS36,IF(ISNUMBER('Endpoint outcomes'!CG36)=TRUE,'Endpoint outcomes'!CU36,0))</f>
        <v>0</v>
      </c>
      <c r="R36" s="825">
        <f>IF(ISNUMBER('Endpoint outcomes'!DJ36)=TRUE,'Endpoint outcomes'!DJ36,(IF(ISNUMBER('Endpoint outcomes'!DL36)=TRUE,'Endpoint outcomes'!DL36,0)))</f>
        <v>0</v>
      </c>
      <c r="S36" s="825">
        <f>IF(ISNUMBER('Endpoint outcomes'!DJ36)=TRUE,'Endpoint outcomes'!DK36,IF(ISNUMBER('Endpoint outcomes'!DL36)=TRUE,'Endpoint outcomes'!DM36,0))</f>
        <v>0</v>
      </c>
      <c r="T36" s="825">
        <f>IF(ISNUMBER('Endpoint outcomes'!DJ36)=TRUE,'Endpoint outcomes'!DX36,IF(ISNUMBER('Endpoint outcomes'!DL36)=TRUE,'Endpoint outcomes'!DZ36,0))</f>
        <v>0</v>
      </c>
      <c r="U36" s="825">
        <f>IF(ISNUMBER('Endpoint outcomes'!EO36)=TRUE,'Endpoint outcomes'!EO36,(IF(ISNUMBER('Endpoint outcomes'!EQ36)=TRUE,'Endpoint outcomes'!EQ36,0)))</f>
        <v>0</v>
      </c>
      <c r="V36" s="825">
        <f>IF(ISNUMBER('Endpoint outcomes'!EO36)=TRUE,'Endpoint outcomes'!EP36,IF(ISNUMBER('Endpoint outcomes'!EQ36)=TRUE,'Endpoint outcomes'!ER36,0))</f>
        <v>0</v>
      </c>
      <c r="W36" s="825">
        <f>IF(ISNUMBER('Endpoint outcomes'!EO36)=TRUE,'Endpoint outcomes'!FC36,IF(ISNUMBER('Endpoint outcomes'!EQ36)=TRUE,'Endpoint outcomes'!FE36,0))</f>
        <v>0</v>
      </c>
      <c r="X36" s="37"/>
      <c r="Y36" s="824">
        <f t="shared" si="31"/>
        <v>0</v>
      </c>
      <c r="Z36" s="827">
        <f t="shared" si="32"/>
        <v>-1</v>
      </c>
      <c r="AA36" s="827">
        <f t="shared" si="33"/>
        <v>0</v>
      </c>
      <c r="AB36" s="824">
        <f t="shared" si="34"/>
        <v>0</v>
      </c>
      <c r="AC36" s="827">
        <f t="shared" si="35"/>
        <v>-1</v>
      </c>
      <c r="AD36" s="827">
        <f t="shared" si="36"/>
        <v>0</v>
      </c>
      <c r="AE36" s="824">
        <f t="shared" si="37"/>
        <v>0</v>
      </c>
      <c r="AF36" s="827">
        <f t="shared" si="38"/>
        <v>-1</v>
      </c>
      <c r="AG36" s="827">
        <f t="shared" si="39"/>
        <v>0</v>
      </c>
      <c r="AH36" s="824">
        <f t="shared" si="40"/>
        <v>0</v>
      </c>
      <c r="AI36" s="827">
        <f t="shared" si="41"/>
        <v>-1</v>
      </c>
      <c r="AJ36" s="827">
        <f t="shared" si="42"/>
        <v>0</v>
      </c>
      <c r="AK36" s="824">
        <f t="shared" si="43"/>
        <v>0</v>
      </c>
      <c r="AL36" s="827">
        <f t="shared" si="44"/>
        <v>-1</v>
      </c>
      <c r="AM36" s="827">
        <f t="shared" si="45"/>
        <v>0</v>
      </c>
      <c r="AN36" s="827" t="b">
        <f t="shared" si="46"/>
        <v>0</v>
      </c>
      <c r="AO36" s="827">
        <f t="shared" si="47"/>
        <v>0</v>
      </c>
      <c r="AP36" s="827" t="e">
        <f t="shared" si="48"/>
        <v>#DIV/0!</v>
      </c>
      <c r="AQ36" s="827" t="e">
        <f t="shared" si="49"/>
        <v>#DIV/0!</v>
      </c>
      <c r="AR36" s="827">
        <f t="shared" si="50"/>
        <v>0</v>
      </c>
      <c r="AS36" s="38"/>
      <c r="AT36" s="38"/>
      <c r="AZ36" s="207"/>
      <c r="BA36" s="207"/>
      <c r="BB36" t="s">
        <v>3749</v>
      </c>
      <c r="BC36">
        <v>42.8</v>
      </c>
      <c r="BE36" t="s">
        <v>720</v>
      </c>
      <c r="BF36">
        <v>24.966666666666669</v>
      </c>
    </row>
    <row r="37" spans="1:58" ht="15.75">
      <c r="A37" s="826" t="str">
        <f>'Endpoint outcomes'!A37</f>
        <v>Colonna 2005</v>
      </c>
      <c r="B37" s="826" t="str">
        <f>CONCATENATE('Endpoint outcomes'!S37,'Endpoint outcomes'!T37)</f>
        <v>MADRS10</v>
      </c>
      <c r="C37" s="828">
        <f t="shared" si="25"/>
        <v>29.856862745098038</v>
      </c>
      <c r="D37" s="828">
        <f t="shared" si="26"/>
        <v>4.5083803031406386</v>
      </c>
      <c r="E37" s="828">
        <f t="shared" si="27"/>
        <v>357</v>
      </c>
      <c r="F37" s="50">
        <f t="shared" si="28"/>
        <v>0.73685460373709788</v>
      </c>
      <c r="G37" s="50">
        <f t="shared" si="29"/>
        <v>0.26314539626290212</v>
      </c>
      <c r="H37" s="269">
        <f t="shared" si="30"/>
        <v>1</v>
      </c>
      <c r="I37" s="829">
        <f>IF(ISNUMBER('Endpoint outcomes'!U37)=TRUE,'Endpoint outcomes'!U37,(IF(ISNUMBER('Endpoint outcomes'!W37)=TRUE,'Endpoint outcomes'!W37,0)))</f>
        <v>29.5</v>
      </c>
      <c r="J37" s="829">
        <f>IF(ISNUMBER('Endpoint outcomes'!U37)=TRUE,'Endpoint outcomes'!V37,IF(ISNUMBER('Endpoint outcomes'!W37)=TRUE,'Endpoint outcomes'!X37,0))</f>
        <v>4.3</v>
      </c>
      <c r="K37" s="829">
        <f>IF(ISNUMBER('Endpoint outcomes'!U37)=TRUE,'Endpoint outcomes'!AI37,IF(ISNUMBER('Endpoint outcomes'!W37)=TRUE,'Endpoint outcomes'!AK37,0))</f>
        <v>175</v>
      </c>
      <c r="L37" s="829">
        <f>IF(ISNUMBER('Endpoint outcomes'!AZ37)=TRUE,'Endpoint outcomes'!AZ37,(IF(ISNUMBER('Endpoint outcomes'!BB37)=TRUE,'Endpoint outcomes'!BB37,0)))</f>
        <v>30.2</v>
      </c>
      <c r="M37" s="829">
        <f>IF(ISNUMBER('Endpoint outcomes'!AZ37)=TRUE,'Endpoint outcomes'!BA37,IF(ISNUMBER('Endpoint outcomes'!BB37)=TRUE,'Endpoint outcomes'!BC37,0))</f>
        <v>4.7</v>
      </c>
      <c r="N37" s="829">
        <f>IF(ISNUMBER('Endpoint outcomes'!AZ37)=TRUE,'Endpoint outcomes'!BN37,IF(ISNUMBER('Endpoint outcomes'!BB37)=TRUE,'Endpoint outcomes'!BP37,0))</f>
        <v>182</v>
      </c>
      <c r="O37" s="829">
        <f>IF(ISNUMBER('Endpoint outcomes'!CE37)=TRUE,'Endpoint outcomes'!CE37,(IF(ISNUMBER('Endpoint outcomes'!CG37)=TRUE,'Endpoint outcomes'!CG37,0)))</f>
        <v>0</v>
      </c>
      <c r="P37" s="829">
        <f>IF(ISNUMBER('Endpoint outcomes'!CE37)=TRUE,'Endpoint outcomes'!CF37,IF(ISNUMBER('Endpoint outcomes'!CG37)=TRUE,'Endpoint outcomes'!CH37,0))</f>
        <v>0</v>
      </c>
      <c r="Q37" s="829">
        <f>IF(ISNUMBER('Endpoint outcomes'!CE37)=TRUE,'Endpoint outcomes'!CS37,IF(ISNUMBER('Endpoint outcomes'!CG37)=TRUE,'Endpoint outcomes'!CU37,0))</f>
        <v>0</v>
      </c>
      <c r="R37" s="825">
        <f>IF(ISNUMBER('Endpoint outcomes'!DJ37)=TRUE,'Endpoint outcomes'!DJ37,(IF(ISNUMBER('Endpoint outcomes'!DL37)=TRUE,'Endpoint outcomes'!DL37,0)))</f>
        <v>0</v>
      </c>
      <c r="S37" s="825">
        <f>IF(ISNUMBER('Endpoint outcomes'!DJ37)=TRUE,'Endpoint outcomes'!DK37,IF(ISNUMBER('Endpoint outcomes'!DL37)=TRUE,'Endpoint outcomes'!DM37,0))</f>
        <v>0</v>
      </c>
      <c r="T37" s="825">
        <f>IF(ISNUMBER('Endpoint outcomes'!DJ37)=TRUE,'Endpoint outcomes'!DX37,IF(ISNUMBER('Endpoint outcomes'!DL37)=TRUE,'Endpoint outcomes'!DZ37,0))</f>
        <v>0</v>
      </c>
      <c r="U37" s="825">
        <f>IF(ISNUMBER('Endpoint outcomes'!EO37)=TRUE,'Endpoint outcomes'!EO37,(IF(ISNUMBER('Endpoint outcomes'!EQ37)=TRUE,'Endpoint outcomes'!EQ37,0)))</f>
        <v>0</v>
      </c>
      <c r="V37" s="825">
        <f>IF(ISNUMBER('Endpoint outcomes'!EO37)=TRUE,'Endpoint outcomes'!EP37,IF(ISNUMBER('Endpoint outcomes'!EQ37)=TRUE,'Endpoint outcomes'!ER37,0))</f>
        <v>0</v>
      </c>
      <c r="W37" s="825">
        <f>IF(ISNUMBER('Endpoint outcomes'!EO37)=TRUE,'Endpoint outcomes'!FC37,IF(ISNUMBER('Endpoint outcomes'!EQ37)=TRUE,'Endpoint outcomes'!FE37,0))</f>
        <v>0</v>
      </c>
      <c r="X37" s="37"/>
      <c r="Y37" s="824">
        <f t="shared" si="31"/>
        <v>175</v>
      </c>
      <c r="Z37" s="827">
        <f t="shared" si="32"/>
        <v>174</v>
      </c>
      <c r="AA37" s="827">
        <f t="shared" si="33"/>
        <v>3217.2599999999998</v>
      </c>
      <c r="AB37" s="824">
        <f t="shared" si="34"/>
        <v>182</v>
      </c>
      <c r="AC37" s="827">
        <f t="shared" si="35"/>
        <v>181</v>
      </c>
      <c r="AD37" s="827">
        <f t="shared" si="36"/>
        <v>3998.2900000000004</v>
      </c>
      <c r="AE37" s="824">
        <f t="shared" si="37"/>
        <v>0</v>
      </c>
      <c r="AF37" s="827">
        <f t="shared" si="38"/>
        <v>-1</v>
      </c>
      <c r="AG37" s="827">
        <f t="shared" si="39"/>
        <v>0</v>
      </c>
      <c r="AH37" s="824">
        <f t="shared" si="40"/>
        <v>0</v>
      </c>
      <c r="AI37" s="827">
        <f t="shared" si="41"/>
        <v>-1</v>
      </c>
      <c r="AJ37" s="827">
        <f t="shared" si="42"/>
        <v>0</v>
      </c>
      <c r="AK37" s="824">
        <f t="shared" si="43"/>
        <v>0</v>
      </c>
      <c r="AL37" s="827">
        <f t="shared" si="44"/>
        <v>-1</v>
      </c>
      <c r="AM37" s="827">
        <f t="shared" si="45"/>
        <v>0</v>
      </c>
      <c r="AN37" s="827">
        <f t="shared" si="46"/>
        <v>355</v>
      </c>
      <c r="AO37" s="827">
        <f t="shared" si="47"/>
        <v>7215.55</v>
      </c>
      <c r="AP37" s="827">
        <f t="shared" si="48"/>
        <v>29.856862745098038</v>
      </c>
      <c r="AQ37" s="827">
        <f t="shared" si="49"/>
        <v>4.5083803031406386</v>
      </c>
      <c r="AR37" s="827">
        <f t="shared" si="50"/>
        <v>357</v>
      </c>
      <c r="AS37" s="38"/>
      <c r="AT37" s="38"/>
      <c r="AZ37" s="207"/>
      <c r="BA37" s="207"/>
      <c r="BB37" t="s">
        <v>3749</v>
      </c>
      <c r="BC37">
        <v>46.05</v>
      </c>
      <c r="BE37" t="s">
        <v>720</v>
      </c>
      <c r="BF37">
        <v>16.790845070422538</v>
      </c>
    </row>
    <row r="38" spans="1:58" ht="15.75">
      <c r="A38" s="826" t="str">
        <f>'Endpoint outcomes'!A38</f>
        <v>Constantino 2008</v>
      </c>
      <c r="B38" s="826" t="str">
        <f>CONCATENATE('Endpoint outcomes'!S38,'Endpoint outcomes'!T38)</f>
        <v>BDI-i21</v>
      </c>
      <c r="C38" s="828">
        <f t="shared" si="25"/>
        <v>29.09</v>
      </c>
      <c r="D38" s="828">
        <f t="shared" si="26"/>
        <v>5.3047243095188277</v>
      </c>
      <c r="E38" s="828">
        <f t="shared" si="27"/>
        <v>22</v>
      </c>
      <c r="F38" s="50">
        <f t="shared" si="28"/>
        <v>0.7796497498259285</v>
      </c>
      <c r="G38" s="50">
        <f t="shared" si="29"/>
        <v>0.2203502501740715</v>
      </c>
      <c r="H38" s="269">
        <f t="shared" si="30"/>
        <v>1</v>
      </c>
      <c r="I38" s="829">
        <f>IF(ISNUMBER('Endpoint outcomes'!U38)=TRUE,'Endpoint outcomes'!U38,(IF(ISNUMBER('Endpoint outcomes'!W38)=TRUE,'Endpoint outcomes'!W38,0)))</f>
        <v>31.18</v>
      </c>
      <c r="J38" s="829">
        <f>IF(ISNUMBER('Endpoint outcomes'!U38)=TRUE,'Endpoint outcomes'!V38,IF(ISNUMBER('Endpoint outcomes'!W38)=TRUE,'Endpoint outcomes'!X38,0))</f>
        <v>6.79</v>
      </c>
      <c r="K38" s="829">
        <f>IF(ISNUMBER('Endpoint outcomes'!U38)=TRUE,'Endpoint outcomes'!AI38,IF(ISNUMBER('Endpoint outcomes'!W38)=TRUE,'Endpoint outcomes'!AK38,0))</f>
        <v>11</v>
      </c>
      <c r="L38" s="829">
        <f>IF(ISNUMBER('Endpoint outcomes'!AZ38)=TRUE,'Endpoint outcomes'!AZ38,(IF(ISNUMBER('Endpoint outcomes'!BB38)=TRUE,'Endpoint outcomes'!BB38,0)))</f>
        <v>27</v>
      </c>
      <c r="M38" s="829">
        <f>IF(ISNUMBER('Endpoint outcomes'!AZ38)=TRUE,'Endpoint outcomes'!BA38,IF(ISNUMBER('Endpoint outcomes'!BB38)=TRUE,'Endpoint outcomes'!BC38,0))</f>
        <v>3.19</v>
      </c>
      <c r="N38" s="829">
        <f>IF(ISNUMBER('Endpoint outcomes'!AZ38)=TRUE,'Endpoint outcomes'!BN38,IF(ISNUMBER('Endpoint outcomes'!BB38)=TRUE,'Endpoint outcomes'!BP38,0))</f>
        <v>11</v>
      </c>
      <c r="O38" s="829">
        <f>IF(ISNUMBER('Endpoint outcomes'!CE38)=TRUE,'Endpoint outcomes'!CE38,(IF(ISNUMBER('Endpoint outcomes'!CG38)=TRUE,'Endpoint outcomes'!CG38,0)))</f>
        <v>0</v>
      </c>
      <c r="P38" s="829">
        <f>IF(ISNUMBER('Endpoint outcomes'!CE38)=TRUE,'Endpoint outcomes'!CF38,IF(ISNUMBER('Endpoint outcomes'!CG38)=TRUE,'Endpoint outcomes'!CH38,0))</f>
        <v>0</v>
      </c>
      <c r="Q38" s="829">
        <f>IF(ISNUMBER('Endpoint outcomes'!CE38)=TRUE,'Endpoint outcomes'!CS38,IF(ISNUMBER('Endpoint outcomes'!CG38)=TRUE,'Endpoint outcomes'!CU38,0))</f>
        <v>0</v>
      </c>
      <c r="R38" s="825">
        <f>IF(ISNUMBER('Endpoint outcomes'!DJ38)=TRUE,'Endpoint outcomes'!DJ38,(IF(ISNUMBER('Endpoint outcomes'!DL38)=TRUE,'Endpoint outcomes'!DL38,0)))</f>
        <v>0</v>
      </c>
      <c r="S38" s="825">
        <f>IF(ISNUMBER('Endpoint outcomes'!DJ38)=TRUE,'Endpoint outcomes'!DK38,IF(ISNUMBER('Endpoint outcomes'!DL38)=TRUE,'Endpoint outcomes'!DM38,0))</f>
        <v>0</v>
      </c>
      <c r="T38" s="825">
        <f>IF(ISNUMBER('Endpoint outcomes'!DJ38)=TRUE,'Endpoint outcomes'!DX38,IF(ISNUMBER('Endpoint outcomes'!DL38)=TRUE,'Endpoint outcomes'!DZ38,0))</f>
        <v>0</v>
      </c>
      <c r="U38" s="825">
        <f>IF(ISNUMBER('Endpoint outcomes'!EO38)=TRUE,'Endpoint outcomes'!EO38,(IF(ISNUMBER('Endpoint outcomes'!EQ38)=TRUE,'Endpoint outcomes'!EQ38,0)))</f>
        <v>0</v>
      </c>
      <c r="V38" s="825">
        <f>IF(ISNUMBER('Endpoint outcomes'!EO38)=TRUE,'Endpoint outcomes'!EP38,IF(ISNUMBER('Endpoint outcomes'!EQ38)=TRUE,'Endpoint outcomes'!ER38,0))</f>
        <v>0</v>
      </c>
      <c r="W38" s="825">
        <f>IF(ISNUMBER('Endpoint outcomes'!EO38)=TRUE,'Endpoint outcomes'!FC38,IF(ISNUMBER('Endpoint outcomes'!EQ38)=TRUE,'Endpoint outcomes'!FE38,0))</f>
        <v>0</v>
      </c>
      <c r="X38" s="37"/>
      <c r="Y38" s="824">
        <f t="shared" si="31"/>
        <v>11</v>
      </c>
      <c r="Z38" s="827">
        <f t="shared" si="32"/>
        <v>10</v>
      </c>
      <c r="AA38" s="827">
        <f t="shared" si="33"/>
        <v>461.04100000000005</v>
      </c>
      <c r="AB38" s="824">
        <f t="shared" si="34"/>
        <v>11</v>
      </c>
      <c r="AC38" s="827">
        <f t="shared" si="35"/>
        <v>10</v>
      </c>
      <c r="AD38" s="827">
        <f t="shared" si="36"/>
        <v>101.761</v>
      </c>
      <c r="AE38" s="824">
        <f t="shared" si="37"/>
        <v>0</v>
      </c>
      <c r="AF38" s="827">
        <f t="shared" si="38"/>
        <v>-1</v>
      </c>
      <c r="AG38" s="827">
        <f t="shared" si="39"/>
        <v>0</v>
      </c>
      <c r="AH38" s="824">
        <f t="shared" si="40"/>
        <v>0</v>
      </c>
      <c r="AI38" s="827">
        <f t="shared" si="41"/>
        <v>-1</v>
      </c>
      <c r="AJ38" s="827">
        <f t="shared" si="42"/>
        <v>0</v>
      </c>
      <c r="AK38" s="824">
        <f t="shared" si="43"/>
        <v>0</v>
      </c>
      <c r="AL38" s="827">
        <f t="shared" si="44"/>
        <v>-1</v>
      </c>
      <c r="AM38" s="827">
        <f t="shared" si="45"/>
        <v>0</v>
      </c>
      <c r="AN38" s="827">
        <f t="shared" si="46"/>
        <v>20</v>
      </c>
      <c r="AO38" s="827">
        <f t="shared" si="47"/>
        <v>562.80200000000002</v>
      </c>
      <c r="AP38" s="827">
        <f t="shared" si="48"/>
        <v>29.09</v>
      </c>
      <c r="AQ38" s="827">
        <f t="shared" si="49"/>
        <v>5.3047243095188277</v>
      </c>
      <c r="AR38" s="827">
        <f t="shared" si="50"/>
        <v>22</v>
      </c>
      <c r="AS38" s="38"/>
      <c r="AT38" s="38"/>
      <c r="AZ38" s="207"/>
      <c r="BA38" s="207"/>
      <c r="BB38" t="s">
        <v>3002</v>
      </c>
      <c r="BC38">
        <v>11.85</v>
      </c>
      <c r="BE38" t="s">
        <v>714</v>
      </c>
      <c r="BF38">
        <v>19.899999999999999</v>
      </c>
    </row>
    <row r="39" spans="1:58" ht="15.75">
      <c r="A39" s="826" t="str">
        <f>'Endpoint outcomes'!A39</f>
        <v>Corrigan 2000</v>
      </c>
      <c r="B39" s="826" t="str">
        <f>CONCATENATE('Endpoint outcomes'!S39,'Endpoint outcomes'!T39)</f>
        <v>NA</v>
      </c>
      <c r="C39" s="828" t="e">
        <f t="shared" si="25"/>
        <v>#DIV/0!</v>
      </c>
      <c r="D39" s="828" t="e">
        <f t="shared" si="26"/>
        <v>#DIV/0!</v>
      </c>
      <c r="E39" s="828">
        <f t="shared" si="27"/>
        <v>0</v>
      </c>
      <c r="F39" s="50" t="e">
        <f t="shared" si="28"/>
        <v>#N/A</v>
      </c>
      <c r="G39" s="50" t="e">
        <f t="shared" si="29"/>
        <v>#N/A</v>
      </c>
      <c r="H39" s="269">
        <f t="shared" si="30"/>
        <v>0</v>
      </c>
      <c r="I39" s="829">
        <f>IF(ISNUMBER('Endpoint outcomes'!U39)=TRUE,'Endpoint outcomes'!U39,(IF(ISNUMBER('Endpoint outcomes'!W39)=TRUE,'Endpoint outcomes'!W39,0)))</f>
        <v>0</v>
      </c>
      <c r="J39" s="829">
        <f>IF(ISNUMBER('Endpoint outcomes'!U39)=TRUE,'Endpoint outcomes'!V39,IF(ISNUMBER('Endpoint outcomes'!W39)=TRUE,'Endpoint outcomes'!X39,0))</f>
        <v>0</v>
      </c>
      <c r="K39" s="829">
        <f>IF(ISNUMBER('Endpoint outcomes'!U39)=TRUE,'Endpoint outcomes'!AI39,IF(ISNUMBER('Endpoint outcomes'!W39)=TRUE,'Endpoint outcomes'!AK39,0))</f>
        <v>0</v>
      </c>
      <c r="L39" s="829">
        <f>IF(ISNUMBER('Endpoint outcomes'!AZ39)=TRUE,'Endpoint outcomes'!AZ39,(IF(ISNUMBER('Endpoint outcomes'!BB39)=TRUE,'Endpoint outcomes'!BB39,0)))</f>
        <v>0</v>
      </c>
      <c r="M39" s="829">
        <f>IF(ISNUMBER('Endpoint outcomes'!AZ39)=TRUE,'Endpoint outcomes'!BA39,IF(ISNUMBER('Endpoint outcomes'!BB39)=TRUE,'Endpoint outcomes'!BC39,0))</f>
        <v>0</v>
      </c>
      <c r="N39" s="829">
        <f>IF(ISNUMBER('Endpoint outcomes'!AZ39)=TRUE,'Endpoint outcomes'!BN39,IF(ISNUMBER('Endpoint outcomes'!BB39)=TRUE,'Endpoint outcomes'!BP39,0))</f>
        <v>0</v>
      </c>
      <c r="O39" s="829">
        <f>IF(ISNUMBER('Endpoint outcomes'!CE39)=TRUE,'Endpoint outcomes'!CE39,(IF(ISNUMBER('Endpoint outcomes'!CG39)=TRUE,'Endpoint outcomes'!CG39,0)))</f>
        <v>0</v>
      </c>
      <c r="P39" s="829">
        <f>IF(ISNUMBER('Endpoint outcomes'!CE39)=TRUE,'Endpoint outcomes'!CF39,IF(ISNUMBER('Endpoint outcomes'!CG39)=TRUE,'Endpoint outcomes'!CH39,0))</f>
        <v>0</v>
      </c>
      <c r="Q39" s="829">
        <f>IF(ISNUMBER('Endpoint outcomes'!CE39)=TRUE,'Endpoint outcomes'!CS39,IF(ISNUMBER('Endpoint outcomes'!CG39)=TRUE,'Endpoint outcomes'!CU39,0))</f>
        <v>0</v>
      </c>
      <c r="R39" s="825">
        <f>IF(ISNUMBER('Endpoint outcomes'!DJ39)=TRUE,'Endpoint outcomes'!DJ39,(IF(ISNUMBER('Endpoint outcomes'!DL39)=TRUE,'Endpoint outcomes'!DL39,0)))</f>
        <v>0</v>
      </c>
      <c r="S39" s="825">
        <f>IF(ISNUMBER('Endpoint outcomes'!DJ39)=TRUE,'Endpoint outcomes'!DK39,IF(ISNUMBER('Endpoint outcomes'!DL39)=TRUE,'Endpoint outcomes'!DM39,0))</f>
        <v>0</v>
      </c>
      <c r="T39" s="825">
        <f>IF(ISNUMBER('Endpoint outcomes'!DJ39)=TRUE,'Endpoint outcomes'!DX39,IF(ISNUMBER('Endpoint outcomes'!DL39)=TRUE,'Endpoint outcomes'!DZ39,0))</f>
        <v>0</v>
      </c>
      <c r="U39" s="825">
        <f>IF(ISNUMBER('Endpoint outcomes'!EO39)=TRUE,'Endpoint outcomes'!EO39,(IF(ISNUMBER('Endpoint outcomes'!EQ39)=TRUE,'Endpoint outcomes'!EQ39,0)))</f>
        <v>0</v>
      </c>
      <c r="V39" s="825">
        <f>IF(ISNUMBER('Endpoint outcomes'!EO39)=TRUE,'Endpoint outcomes'!EP39,IF(ISNUMBER('Endpoint outcomes'!EQ39)=TRUE,'Endpoint outcomes'!ER39,0))</f>
        <v>0</v>
      </c>
      <c r="W39" s="825">
        <f>IF(ISNUMBER('Endpoint outcomes'!EO39)=TRUE,'Endpoint outcomes'!FC39,IF(ISNUMBER('Endpoint outcomes'!EQ39)=TRUE,'Endpoint outcomes'!FE39,0))</f>
        <v>0</v>
      </c>
      <c r="X39" s="37"/>
      <c r="Y39" s="824">
        <f t="shared" si="31"/>
        <v>0</v>
      </c>
      <c r="Z39" s="827">
        <f t="shared" si="32"/>
        <v>-1</v>
      </c>
      <c r="AA39" s="827">
        <f t="shared" si="33"/>
        <v>0</v>
      </c>
      <c r="AB39" s="824">
        <f t="shared" si="34"/>
        <v>0</v>
      </c>
      <c r="AC39" s="827">
        <f t="shared" si="35"/>
        <v>-1</v>
      </c>
      <c r="AD39" s="827">
        <f t="shared" si="36"/>
        <v>0</v>
      </c>
      <c r="AE39" s="824">
        <f t="shared" si="37"/>
        <v>0</v>
      </c>
      <c r="AF39" s="827">
        <f t="shared" si="38"/>
        <v>-1</v>
      </c>
      <c r="AG39" s="827">
        <f t="shared" si="39"/>
        <v>0</v>
      </c>
      <c r="AH39" s="824">
        <f t="shared" si="40"/>
        <v>0</v>
      </c>
      <c r="AI39" s="827">
        <f t="shared" si="41"/>
        <v>-1</v>
      </c>
      <c r="AJ39" s="827">
        <f t="shared" si="42"/>
        <v>0</v>
      </c>
      <c r="AK39" s="824">
        <f t="shared" si="43"/>
        <v>0</v>
      </c>
      <c r="AL39" s="827">
        <f t="shared" si="44"/>
        <v>-1</v>
      </c>
      <c r="AM39" s="827">
        <f t="shared" si="45"/>
        <v>0</v>
      </c>
      <c r="AN39" s="827" t="b">
        <f t="shared" si="46"/>
        <v>0</v>
      </c>
      <c r="AO39" s="827">
        <f t="shared" si="47"/>
        <v>0</v>
      </c>
      <c r="AP39" s="827" t="e">
        <f t="shared" si="48"/>
        <v>#DIV/0!</v>
      </c>
      <c r="AQ39" s="827" t="e">
        <f t="shared" si="49"/>
        <v>#DIV/0!</v>
      </c>
      <c r="AR39" s="827">
        <f t="shared" si="50"/>
        <v>0</v>
      </c>
      <c r="AS39" s="38"/>
      <c r="AT39" s="38"/>
      <c r="AZ39" s="207"/>
      <c r="BA39" s="207"/>
      <c r="BB39" t="s">
        <v>3002</v>
      </c>
      <c r="BC39">
        <v>17.24237288135593</v>
      </c>
      <c r="BE39" t="s">
        <v>718</v>
      </c>
      <c r="BF39">
        <v>24.950000000000003</v>
      </c>
    </row>
    <row r="40" spans="1:58" ht="15.75">
      <c r="A40" s="826" t="str">
        <f>'Endpoint outcomes'!A40</f>
        <v>Davidson 2002</v>
      </c>
      <c r="B40" s="826" t="str">
        <f>CONCATENATE('Endpoint outcomes'!S40,'Endpoint outcomes'!T40)</f>
        <v>HAMD17</v>
      </c>
      <c r="C40" s="828">
        <f t="shared" si="25"/>
        <v>22.602202643171804</v>
      </c>
      <c r="D40" s="828">
        <f t="shared" si="26"/>
        <v>2.6041419998831778</v>
      </c>
      <c r="E40" s="828">
        <f t="shared" si="27"/>
        <v>227</v>
      </c>
      <c r="F40" s="50">
        <f t="shared" si="28"/>
        <v>0.29571695491161343</v>
      </c>
      <c r="G40" s="50">
        <f t="shared" si="29"/>
        <v>0.70428304508838657</v>
      </c>
      <c r="H40" s="269">
        <f t="shared" si="30"/>
        <v>1</v>
      </c>
      <c r="I40" s="829">
        <f>IF(ISNUMBER('Endpoint outcomes'!U40)=TRUE,'Endpoint outcomes'!U40,(IF(ISNUMBER('Endpoint outcomes'!W40)=TRUE,'Endpoint outcomes'!W40,0)))</f>
        <v>22.5</v>
      </c>
      <c r="J40" s="829">
        <f>IF(ISNUMBER('Endpoint outcomes'!U40)=TRUE,'Endpoint outcomes'!V40,IF(ISNUMBER('Endpoint outcomes'!W40)=TRUE,'Endpoint outcomes'!X40,0))</f>
        <v>2.5</v>
      </c>
      <c r="K40" s="829">
        <f>IF(ISNUMBER('Endpoint outcomes'!U40)=TRUE,'Endpoint outcomes'!AI40,IF(ISNUMBER('Endpoint outcomes'!W40)=TRUE,'Endpoint outcomes'!AK40,0))</f>
        <v>111</v>
      </c>
      <c r="L40" s="829">
        <f>IF(ISNUMBER('Endpoint outcomes'!AZ40)=TRUE,'Endpoint outcomes'!AZ40,(IF(ISNUMBER('Endpoint outcomes'!BB40)=TRUE,'Endpoint outcomes'!BB40,0)))</f>
        <v>22.7</v>
      </c>
      <c r="M40" s="829">
        <f>IF(ISNUMBER('Endpoint outcomes'!AZ40)=TRUE,'Endpoint outcomes'!BA40,IF(ISNUMBER('Endpoint outcomes'!BB40)=TRUE,'Endpoint outcomes'!BC40,0))</f>
        <v>2.7</v>
      </c>
      <c r="N40" s="829">
        <f>IF(ISNUMBER('Endpoint outcomes'!AZ40)=TRUE,'Endpoint outcomes'!BN40,IF(ISNUMBER('Endpoint outcomes'!BB40)=TRUE,'Endpoint outcomes'!BP40,0))</f>
        <v>116</v>
      </c>
      <c r="O40" s="829">
        <f>IF(ISNUMBER('Endpoint outcomes'!CE40)=TRUE,'Endpoint outcomes'!CE40,(IF(ISNUMBER('Endpoint outcomes'!CG40)=TRUE,'Endpoint outcomes'!CG40,0)))</f>
        <v>0</v>
      </c>
      <c r="P40" s="829">
        <f>IF(ISNUMBER('Endpoint outcomes'!CE40)=TRUE,'Endpoint outcomes'!CF40,IF(ISNUMBER('Endpoint outcomes'!CG40)=TRUE,'Endpoint outcomes'!CH40,0))</f>
        <v>0</v>
      </c>
      <c r="Q40" s="829">
        <f>IF(ISNUMBER('Endpoint outcomes'!CE40)=TRUE,'Endpoint outcomes'!CS40,IF(ISNUMBER('Endpoint outcomes'!CG40)=TRUE,'Endpoint outcomes'!CU40,0))</f>
        <v>0</v>
      </c>
      <c r="R40" s="825">
        <f>IF(ISNUMBER('Endpoint outcomes'!DJ40)=TRUE,'Endpoint outcomes'!DJ40,(IF(ISNUMBER('Endpoint outcomes'!DL40)=TRUE,'Endpoint outcomes'!DL40,0)))</f>
        <v>0</v>
      </c>
      <c r="S40" s="825">
        <f>IF(ISNUMBER('Endpoint outcomes'!DJ40)=TRUE,'Endpoint outcomes'!DK40,IF(ISNUMBER('Endpoint outcomes'!DL40)=TRUE,'Endpoint outcomes'!DM40,0))</f>
        <v>0</v>
      </c>
      <c r="T40" s="825">
        <f>IF(ISNUMBER('Endpoint outcomes'!DJ40)=TRUE,'Endpoint outcomes'!DX40,IF(ISNUMBER('Endpoint outcomes'!DL40)=TRUE,'Endpoint outcomes'!DZ40,0))</f>
        <v>0</v>
      </c>
      <c r="U40" s="825">
        <f>IF(ISNUMBER('Endpoint outcomes'!EO40)=TRUE,'Endpoint outcomes'!EO40,(IF(ISNUMBER('Endpoint outcomes'!EQ40)=TRUE,'Endpoint outcomes'!EQ40,0)))</f>
        <v>0</v>
      </c>
      <c r="V40" s="825">
        <f>IF(ISNUMBER('Endpoint outcomes'!EO40)=TRUE,'Endpoint outcomes'!EP40,IF(ISNUMBER('Endpoint outcomes'!EQ40)=TRUE,'Endpoint outcomes'!ER40,0))</f>
        <v>0</v>
      </c>
      <c r="W40" s="825">
        <f>IF(ISNUMBER('Endpoint outcomes'!EO40)=TRUE,'Endpoint outcomes'!FC40,IF(ISNUMBER('Endpoint outcomes'!EQ40)=TRUE,'Endpoint outcomes'!FE40,0))</f>
        <v>0</v>
      </c>
      <c r="X40" s="37"/>
      <c r="Y40" s="824">
        <f t="shared" si="31"/>
        <v>111</v>
      </c>
      <c r="Z40" s="827">
        <f t="shared" si="32"/>
        <v>110</v>
      </c>
      <c r="AA40" s="827">
        <f t="shared" si="33"/>
        <v>687.5</v>
      </c>
      <c r="AB40" s="824">
        <f t="shared" si="34"/>
        <v>116</v>
      </c>
      <c r="AC40" s="827">
        <f t="shared" si="35"/>
        <v>115</v>
      </c>
      <c r="AD40" s="827">
        <f t="shared" si="36"/>
        <v>838.35000000000014</v>
      </c>
      <c r="AE40" s="824">
        <f t="shared" si="37"/>
        <v>0</v>
      </c>
      <c r="AF40" s="827">
        <f t="shared" si="38"/>
        <v>-1</v>
      </c>
      <c r="AG40" s="827">
        <f t="shared" si="39"/>
        <v>0</v>
      </c>
      <c r="AH40" s="824">
        <f t="shared" si="40"/>
        <v>0</v>
      </c>
      <c r="AI40" s="827">
        <f t="shared" si="41"/>
        <v>-1</v>
      </c>
      <c r="AJ40" s="827">
        <f t="shared" si="42"/>
        <v>0</v>
      </c>
      <c r="AK40" s="824">
        <f t="shared" si="43"/>
        <v>0</v>
      </c>
      <c r="AL40" s="827">
        <f t="shared" si="44"/>
        <v>-1</v>
      </c>
      <c r="AM40" s="827">
        <f t="shared" si="45"/>
        <v>0</v>
      </c>
      <c r="AN40" s="827">
        <f t="shared" si="46"/>
        <v>225</v>
      </c>
      <c r="AO40" s="827">
        <f t="shared" si="47"/>
        <v>1525.8500000000001</v>
      </c>
      <c r="AP40" s="827">
        <f t="shared" si="48"/>
        <v>22.602202643171804</v>
      </c>
      <c r="AQ40" s="827">
        <f t="shared" si="49"/>
        <v>2.6041419998831778</v>
      </c>
      <c r="AR40" s="827">
        <f t="shared" si="50"/>
        <v>227</v>
      </c>
      <c r="AS40" s="38"/>
      <c r="AT40" s="38"/>
      <c r="AZ40" s="207"/>
      <c r="BA40" s="207"/>
      <c r="BB40" t="s">
        <v>3002</v>
      </c>
      <c r="BC40">
        <v>18.403488372093026</v>
      </c>
      <c r="BE40" t="s">
        <v>3009</v>
      </c>
      <c r="BF40">
        <v>16.609665427509295</v>
      </c>
    </row>
    <row r="41" spans="1:58" ht="15.75">
      <c r="A41" s="826" t="str">
        <f>'Endpoint outcomes'!A41</f>
        <v>de la Cerda 2011</v>
      </c>
      <c r="B41" s="826" t="str">
        <f>CONCATENATE('Endpoint outcomes'!S41,'Endpoint outcomes'!T41)</f>
        <v>BDI-I21</v>
      </c>
      <c r="C41" s="828">
        <f t="shared" si="25"/>
        <v>25.949999999999996</v>
      </c>
      <c r="D41" s="828">
        <f t="shared" si="26"/>
        <v>2.5250445540623634</v>
      </c>
      <c r="E41" s="828">
        <f t="shared" si="27"/>
        <v>82</v>
      </c>
      <c r="F41" s="50">
        <f t="shared" si="28"/>
        <v>0.64662740900117377</v>
      </c>
      <c r="G41" s="50">
        <f t="shared" si="29"/>
        <v>0.35337259099882623</v>
      </c>
      <c r="H41" s="269">
        <f t="shared" si="30"/>
        <v>1</v>
      </c>
      <c r="I41" s="829">
        <f>IF(ISNUMBER('Endpoint outcomes'!U41)=TRUE,'Endpoint outcomes'!U41,(IF(ISNUMBER('Endpoint outcomes'!W41)=TRUE,'Endpoint outcomes'!W41,0)))</f>
        <v>26.29</v>
      </c>
      <c r="J41" s="829">
        <f>IF(ISNUMBER('Endpoint outcomes'!U41)=TRUE,'Endpoint outcomes'!V41,IF(ISNUMBER('Endpoint outcomes'!W41)=TRUE,'Endpoint outcomes'!X41,0))</f>
        <v>2.5099999999999998</v>
      </c>
      <c r="K41" s="829">
        <f>IF(ISNUMBER('Endpoint outcomes'!U41)=TRUE,'Endpoint outcomes'!AI41,IF(ISNUMBER('Endpoint outcomes'!W41)=TRUE,'Endpoint outcomes'!AK41,0))</f>
        <v>41</v>
      </c>
      <c r="L41" s="829">
        <f>IF(ISNUMBER('Endpoint outcomes'!AZ41)=TRUE,'Endpoint outcomes'!AZ41,(IF(ISNUMBER('Endpoint outcomes'!BB41)=TRUE,'Endpoint outcomes'!BB41,0)))</f>
        <v>25.61</v>
      </c>
      <c r="M41" s="829">
        <f>IF(ISNUMBER('Endpoint outcomes'!AZ41)=TRUE,'Endpoint outcomes'!BA41,IF(ISNUMBER('Endpoint outcomes'!BB41)=TRUE,'Endpoint outcomes'!BC41,0))</f>
        <v>2.54</v>
      </c>
      <c r="N41" s="829">
        <f>IF(ISNUMBER('Endpoint outcomes'!AZ41)=TRUE,'Endpoint outcomes'!BN41,IF(ISNUMBER('Endpoint outcomes'!BB41)=TRUE,'Endpoint outcomes'!BP41,0))</f>
        <v>41</v>
      </c>
      <c r="O41" s="829">
        <f>IF(ISNUMBER('Endpoint outcomes'!CE41)=TRUE,'Endpoint outcomes'!CE41,(IF(ISNUMBER('Endpoint outcomes'!CG41)=TRUE,'Endpoint outcomes'!CG41,0)))</f>
        <v>0</v>
      </c>
      <c r="P41" s="829">
        <f>IF(ISNUMBER('Endpoint outcomes'!CE41)=TRUE,'Endpoint outcomes'!CF41,IF(ISNUMBER('Endpoint outcomes'!CG41)=TRUE,'Endpoint outcomes'!CH41,0))</f>
        <v>0</v>
      </c>
      <c r="Q41" s="829">
        <f>IF(ISNUMBER('Endpoint outcomes'!CE41)=TRUE,'Endpoint outcomes'!CS41,IF(ISNUMBER('Endpoint outcomes'!CG41)=TRUE,'Endpoint outcomes'!CU41,0))</f>
        <v>0</v>
      </c>
      <c r="R41" s="825">
        <f>IF(ISNUMBER('Endpoint outcomes'!DJ41)=TRUE,'Endpoint outcomes'!DJ41,(IF(ISNUMBER('Endpoint outcomes'!DL41)=TRUE,'Endpoint outcomes'!DL41,0)))</f>
        <v>0</v>
      </c>
      <c r="S41" s="825">
        <f>IF(ISNUMBER('Endpoint outcomes'!DJ41)=TRUE,'Endpoint outcomes'!DK41,IF(ISNUMBER('Endpoint outcomes'!DL41)=TRUE,'Endpoint outcomes'!DM41,0))</f>
        <v>0</v>
      </c>
      <c r="T41" s="825">
        <f>IF(ISNUMBER('Endpoint outcomes'!DJ41)=TRUE,'Endpoint outcomes'!DX41,IF(ISNUMBER('Endpoint outcomes'!DL41)=TRUE,'Endpoint outcomes'!DZ41,0))</f>
        <v>0</v>
      </c>
      <c r="U41" s="825">
        <f>IF(ISNUMBER('Endpoint outcomes'!EO41)=TRUE,'Endpoint outcomes'!EO41,(IF(ISNUMBER('Endpoint outcomes'!EQ41)=TRUE,'Endpoint outcomes'!EQ41,0)))</f>
        <v>0</v>
      </c>
      <c r="V41" s="825">
        <f>IF(ISNUMBER('Endpoint outcomes'!EO41)=TRUE,'Endpoint outcomes'!EP41,IF(ISNUMBER('Endpoint outcomes'!EQ41)=TRUE,'Endpoint outcomes'!ER41,0))</f>
        <v>0</v>
      </c>
      <c r="W41" s="825">
        <f>IF(ISNUMBER('Endpoint outcomes'!EO41)=TRUE,'Endpoint outcomes'!FC41,IF(ISNUMBER('Endpoint outcomes'!EQ41)=TRUE,'Endpoint outcomes'!FE41,0))</f>
        <v>0</v>
      </c>
      <c r="X41" s="37"/>
      <c r="Y41" s="824">
        <f t="shared" si="31"/>
        <v>41</v>
      </c>
      <c r="Z41" s="827">
        <f t="shared" si="32"/>
        <v>40</v>
      </c>
      <c r="AA41" s="827">
        <f t="shared" si="33"/>
        <v>252.00399999999996</v>
      </c>
      <c r="AB41" s="824">
        <f t="shared" si="34"/>
        <v>41</v>
      </c>
      <c r="AC41" s="827">
        <f t="shared" si="35"/>
        <v>40</v>
      </c>
      <c r="AD41" s="827">
        <f t="shared" si="36"/>
        <v>258.06400000000002</v>
      </c>
      <c r="AE41" s="824">
        <f t="shared" si="37"/>
        <v>0</v>
      </c>
      <c r="AF41" s="827">
        <f t="shared" si="38"/>
        <v>-1</v>
      </c>
      <c r="AG41" s="827">
        <f t="shared" si="39"/>
        <v>0</v>
      </c>
      <c r="AH41" s="824">
        <f t="shared" si="40"/>
        <v>0</v>
      </c>
      <c r="AI41" s="827">
        <f t="shared" si="41"/>
        <v>-1</v>
      </c>
      <c r="AJ41" s="827">
        <f t="shared" si="42"/>
        <v>0</v>
      </c>
      <c r="AK41" s="824">
        <f t="shared" si="43"/>
        <v>0</v>
      </c>
      <c r="AL41" s="827">
        <f t="shared" si="44"/>
        <v>-1</v>
      </c>
      <c r="AM41" s="827">
        <f t="shared" si="45"/>
        <v>0</v>
      </c>
      <c r="AN41" s="827">
        <f t="shared" si="46"/>
        <v>80</v>
      </c>
      <c r="AO41" s="827">
        <f t="shared" si="47"/>
        <v>510.06799999999998</v>
      </c>
      <c r="AP41" s="827">
        <f t="shared" si="48"/>
        <v>25.949999999999996</v>
      </c>
      <c r="AQ41" s="827">
        <f t="shared" si="49"/>
        <v>2.5250445540623634</v>
      </c>
      <c r="AR41" s="827">
        <f t="shared" si="50"/>
        <v>82</v>
      </c>
      <c r="AS41" s="38"/>
      <c r="AT41" s="38"/>
      <c r="AZ41" s="207"/>
      <c r="BA41" s="207"/>
      <c r="BB41" t="s">
        <v>3002</v>
      </c>
      <c r="BC41">
        <v>18.546497175141244</v>
      </c>
      <c r="BE41" t="s">
        <v>713</v>
      </c>
      <c r="BF41">
        <v>27.4</v>
      </c>
    </row>
    <row r="42" spans="1:58" ht="15.75">
      <c r="A42" s="826" t="str">
        <f>'Endpoint outcomes'!A42</f>
        <v>De Ronchi 1998</v>
      </c>
      <c r="B42" s="826" t="str">
        <f>CONCATENATE('Endpoint outcomes'!S42,'Endpoint outcomes'!T42)</f>
        <v>HAMD17</v>
      </c>
      <c r="C42" s="828">
        <f t="shared" si="25"/>
        <v>26.056923076923077</v>
      </c>
      <c r="D42" s="828">
        <f t="shared" si="26"/>
        <v>5.7992747220309626</v>
      </c>
      <c r="E42" s="828">
        <f t="shared" si="27"/>
        <v>65</v>
      </c>
      <c r="F42" s="50">
        <f t="shared" si="28"/>
        <v>0.63858767821944828</v>
      </c>
      <c r="G42" s="50">
        <f t="shared" si="29"/>
        <v>0.36141232178055172</v>
      </c>
      <c r="H42" s="269">
        <f t="shared" si="30"/>
        <v>1</v>
      </c>
      <c r="I42" s="829">
        <f>IF(ISNUMBER('Endpoint outcomes'!U42)=TRUE,'Endpoint outcomes'!U42,(IF(ISNUMBER('Endpoint outcomes'!W42)=TRUE,'Endpoint outcomes'!W42,0)))</f>
        <v>25.6</v>
      </c>
      <c r="J42" s="829">
        <f>IF(ISNUMBER('Endpoint outcomes'!U42)=TRUE,'Endpoint outcomes'!V42,IF(ISNUMBER('Endpoint outcomes'!W42)=TRUE,'Endpoint outcomes'!X42,0))</f>
        <v>5.9</v>
      </c>
      <c r="K42" s="829">
        <f>IF(ISNUMBER('Endpoint outcomes'!U42)=TRUE,'Endpoint outcomes'!AI42,IF(ISNUMBER('Endpoint outcomes'!W42)=TRUE,'Endpoint outcomes'!AK42,0))</f>
        <v>32</v>
      </c>
      <c r="L42" s="829">
        <f>IF(ISNUMBER('Endpoint outcomes'!AZ42)=TRUE,'Endpoint outcomes'!AZ42,(IF(ISNUMBER('Endpoint outcomes'!BB42)=TRUE,'Endpoint outcomes'!BB42,0)))</f>
        <v>26.5</v>
      </c>
      <c r="M42" s="829">
        <f>IF(ISNUMBER('Endpoint outcomes'!AZ42)=TRUE,'Endpoint outcomes'!BA42,IF(ISNUMBER('Endpoint outcomes'!BB42)=TRUE,'Endpoint outcomes'!BC42,0))</f>
        <v>5.7</v>
      </c>
      <c r="N42" s="829">
        <f>IF(ISNUMBER('Endpoint outcomes'!AZ42)=TRUE,'Endpoint outcomes'!BN42,IF(ISNUMBER('Endpoint outcomes'!BB42)=TRUE,'Endpoint outcomes'!BP42,0))</f>
        <v>33</v>
      </c>
      <c r="O42" s="829">
        <f>IF(ISNUMBER('Endpoint outcomes'!CE42)=TRUE,'Endpoint outcomes'!CE42,(IF(ISNUMBER('Endpoint outcomes'!CG42)=TRUE,'Endpoint outcomes'!CG42,0)))</f>
        <v>0</v>
      </c>
      <c r="P42" s="829">
        <f>IF(ISNUMBER('Endpoint outcomes'!CE42)=TRUE,'Endpoint outcomes'!CF42,IF(ISNUMBER('Endpoint outcomes'!CG42)=TRUE,'Endpoint outcomes'!CH42,0))</f>
        <v>0</v>
      </c>
      <c r="Q42" s="829">
        <f>IF(ISNUMBER('Endpoint outcomes'!CE42)=TRUE,'Endpoint outcomes'!CS42,IF(ISNUMBER('Endpoint outcomes'!CG42)=TRUE,'Endpoint outcomes'!CU42,0))</f>
        <v>0</v>
      </c>
      <c r="R42" s="825">
        <f>IF(ISNUMBER('Endpoint outcomes'!DJ42)=TRUE,'Endpoint outcomes'!DJ42,(IF(ISNUMBER('Endpoint outcomes'!DL42)=TRUE,'Endpoint outcomes'!DL42,0)))</f>
        <v>0</v>
      </c>
      <c r="S42" s="825">
        <f>IF(ISNUMBER('Endpoint outcomes'!DJ42)=TRUE,'Endpoint outcomes'!DK42,IF(ISNUMBER('Endpoint outcomes'!DL42)=TRUE,'Endpoint outcomes'!DM42,0))</f>
        <v>0</v>
      </c>
      <c r="T42" s="825">
        <f>IF(ISNUMBER('Endpoint outcomes'!DJ42)=TRUE,'Endpoint outcomes'!DX42,IF(ISNUMBER('Endpoint outcomes'!DL42)=TRUE,'Endpoint outcomes'!DZ42,0))</f>
        <v>0</v>
      </c>
      <c r="U42" s="825">
        <f>IF(ISNUMBER('Endpoint outcomes'!EO42)=TRUE,'Endpoint outcomes'!EO42,(IF(ISNUMBER('Endpoint outcomes'!EQ42)=TRUE,'Endpoint outcomes'!EQ42,0)))</f>
        <v>0</v>
      </c>
      <c r="V42" s="825">
        <f>IF(ISNUMBER('Endpoint outcomes'!EO42)=TRUE,'Endpoint outcomes'!EP42,IF(ISNUMBER('Endpoint outcomes'!EQ42)=TRUE,'Endpoint outcomes'!ER42,0))</f>
        <v>0</v>
      </c>
      <c r="W42" s="825">
        <f>IF(ISNUMBER('Endpoint outcomes'!EO42)=TRUE,'Endpoint outcomes'!FC42,IF(ISNUMBER('Endpoint outcomes'!EQ42)=TRUE,'Endpoint outcomes'!FE42,0))</f>
        <v>0</v>
      </c>
      <c r="X42" s="37"/>
      <c r="Y42" s="824">
        <f t="shared" si="31"/>
        <v>32</v>
      </c>
      <c r="Z42" s="827">
        <f t="shared" si="32"/>
        <v>31</v>
      </c>
      <c r="AA42" s="827">
        <f t="shared" si="33"/>
        <v>1079.1100000000001</v>
      </c>
      <c r="AB42" s="824">
        <f t="shared" si="34"/>
        <v>33</v>
      </c>
      <c r="AC42" s="827">
        <f t="shared" si="35"/>
        <v>32</v>
      </c>
      <c r="AD42" s="827">
        <f t="shared" si="36"/>
        <v>1039.68</v>
      </c>
      <c r="AE42" s="824">
        <f t="shared" si="37"/>
        <v>0</v>
      </c>
      <c r="AF42" s="827">
        <f t="shared" si="38"/>
        <v>-1</v>
      </c>
      <c r="AG42" s="827">
        <f t="shared" si="39"/>
        <v>0</v>
      </c>
      <c r="AH42" s="824">
        <f t="shared" si="40"/>
        <v>0</v>
      </c>
      <c r="AI42" s="827">
        <f t="shared" si="41"/>
        <v>-1</v>
      </c>
      <c r="AJ42" s="827">
        <f t="shared" si="42"/>
        <v>0</v>
      </c>
      <c r="AK42" s="824">
        <f t="shared" si="43"/>
        <v>0</v>
      </c>
      <c r="AL42" s="827">
        <f t="shared" si="44"/>
        <v>-1</v>
      </c>
      <c r="AM42" s="827">
        <f t="shared" si="45"/>
        <v>0</v>
      </c>
      <c r="AN42" s="827">
        <f t="shared" si="46"/>
        <v>63</v>
      </c>
      <c r="AO42" s="827">
        <f t="shared" si="47"/>
        <v>2118.79</v>
      </c>
      <c r="AP42" s="827">
        <f t="shared" si="48"/>
        <v>26.056923076923077</v>
      </c>
      <c r="AQ42" s="827">
        <f t="shared" si="49"/>
        <v>5.7992747220309626</v>
      </c>
      <c r="AR42" s="827">
        <f t="shared" si="50"/>
        <v>65</v>
      </c>
      <c r="AS42" s="38"/>
      <c r="AT42" s="38"/>
      <c r="AZ42" s="207"/>
      <c r="BA42" s="207"/>
      <c r="BB42" t="s">
        <v>3002</v>
      </c>
      <c r="BC42">
        <v>19.45</v>
      </c>
      <c r="BE42" t="s">
        <v>713</v>
      </c>
      <c r="BF42">
        <v>11.95945945945946</v>
      </c>
    </row>
    <row r="43" spans="1:58" ht="15.75">
      <c r="A43" s="826" t="str">
        <f>'Endpoint outcomes'!A43</f>
        <v>Demyttenaere 1998</v>
      </c>
      <c r="B43" s="826" t="str">
        <f>CONCATENATE('Endpoint outcomes'!S43,'Endpoint outcomes'!T43)</f>
        <v>HAMD17</v>
      </c>
      <c r="C43" s="828">
        <f t="shared" si="25"/>
        <v>24.430303030303033</v>
      </c>
      <c r="D43" s="828">
        <f t="shared" si="26"/>
        <v>3.9175885439897846</v>
      </c>
      <c r="E43" s="828">
        <f t="shared" si="27"/>
        <v>66</v>
      </c>
      <c r="F43" s="50">
        <f t="shared" si="28"/>
        <v>0.54373137071464717</v>
      </c>
      <c r="G43" s="50">
        <f t="shared" si="29"/>
        <v>0.45626862928535283</v>
      </c>
      <c r="H43" s="269">
        <f t="shared" si="30"/>
        <v>1</v>
      </c>
      <c r="I43" s="829">
        <f>IF(ISNUMBER('Endpoint outcomes'!U43)=TRUE,'Endpoint outcomes'!U43,(IF(ISNUMBER('Endpoint outcomes'!W43)=TRUE,'Endpoint outcomes'!W43,0)))</f>
        <v>24.9</v>
      </c>
      <c r="J43" s="829">
        <f>IF(ISNUMBER('Endpoint outcomes'!U43)=TRUE,'Endpoint outcomes'!V43,IF(ISNUMBER('Endpoint outcomes'!W43)=TRUE,'Endpoint outcomes'!X43,0))</f>
        <v>4.0999999999999996</v>
      </c>
      <c r="K43" s="829">
        <f>IF(ISNUMBER('Endpoint outcomes'!U43)=TRUE,'Endpoint outcomes'!AI43,IF(ISNUMBER('Endpoint outcomes'!W43)=TRUE,'Endpoint outcomes'!AK43,0))</f>
        <v>35</v>
      </c>
      <c r="L43" s="829">
        <f>IF(ISNUMBER('Endpoint outcomes'!AZ43)=TRUE,'Endpoint outcomes'!AZ43,(IF(ISNUMBER('Endpoint outcomes'!BB43)=TRUE,'Endpoint outcomes'!BB43,0)))</f>
        <v>23.9</v>
      </c>
      <c r="M43" s="829">
        <f>IF(ISNUMBER('Endpoint outcomes'!AZ43)=TRUE,'Endpoint outcomes'!BA43,IF(ISNUMBER('Endpoint outcomes'!BB43)=TRUE,'Endpoint outcomes'!BC43,0))</f>
        <v>3.7</v>
      </c>
      <c r="N43" s="829">
        <f>IF(ISNUMBER('Endpoint outcomes'!AZ43)=TRUE,'Endpoint outcomes'!BN43,IF(ISNUMBER('Endpoint outcomes'!BB43)=TRUE,'Endpoint outcomes'!BP43,0))</f>
        <v>31</v>
      </c>
      <c r="O43" s="829">
        <f>IF(ISNUMBER('Endpoint outcomes'!CE43)=TRUE,'Endpoint outcomes'!CE43,(IF(ISNUMBER('Endpoint outcomes'!CG43)=TRUE,'Endpoint outcomes'!CG43,0)))</f>
        <v>0</v>
      </c>
      <c r="P43" s="829">
        <f>IF(ISNUMBER('Endpoint outcomes'!CE43)=TRUE,'Endpoint outcomes'!CF43,IF(ISNUMBER('Endpoint outcomes'!CG43)=TRUE,'Endpoint outcomes'!CH43,0))</f>
        <v>0</v>
      </c>
      <c r="Q43" s="829">
        <f>IF(ISNUMBER('Endpoint outcomes'!CE43)=TRUE,'Endpoint outcomes'!CS43,IF(ISNUMBER('Endpoint outcomes'!CG43)=TRUE,'Endpoint outcomes'!CU43,0))</f>
        <v>0</v>
      </c>
      <c r="R43" s="825">
        <f>IF(ISNUMBER('Endpoint outcomes'!DJ43)=TRUE,'Endpoint outcomes'!DJ43,(IF(ISNUMBER('Endpoint outcomes'!DL43)=TRUE,'Endpoint outcomes'!DL43,0)))</f>
        <v>0</v>
      </c>
      <c r="S43" s="825">
        <f>IF(ISNUMBER('Endpoint outcomes'!DJ43)=TRUE,'Endpoint outcomes'!DK43,IF(ISNUMBER('Endpoint outcomes'!DL43)=TRUE,'Endpoint outcomes'!DM43,0))</f>
        <v>0</v>
      </c>
      <c r="T43" s="825">
        <f>IF(ISNUMBER('Endpoint outcomes'!DJ43)=TRUE,'Endpoint outcomes'!DX43,IF(ISNUMBER('Endpoint outcomes'!DL43)=TRUE,'Endpoint outcomes'!DZ43,0))</f>
        <v>0</v>
      </c>
      <c r="U43" s="825">
        <f>IF(ISNUMBER('Endpoint outcomes'!EO43)=TRUE,'Endpoint outcomes'!EO43,(IF(ISNUMBER('Endpoint outcomes'!EQ43)=TRUE,'Endpoint outcomes'!EQ43,0)))</f>
        <v>0</v>
      </c>
      <c r="V43" s="825">
        <f>IF(ISNUMBER('Endpoint outcomes'!EO43)=TRUE,'Endpoint outcomes'!EP43,IF(ISNUMBER('Endpoint outcomes'!EQ43)=TRUE,'Endpoint outcomes'!ER43,0))</f>
        <v>0</v>
      </c>
      <c r="W43" s="825">
        <f>IF(ISNUMBER('Endpoint outcomes'!EO43)=TRUE,'Endpoint outcomes'!FC43,IF(ISNUMBER('Endpoint outcomes'!EQ43)=TRUE,'Endpoint outcomes'!FE43,0))</f>
        <v>0</v>
      </c>
      <c r="X43" s="37"/>
      <c r="Y43" s="824">
        <f t="shared" si="31"/>
        <v>35</v>
      </c>
      <c r="Z43" s="827">
        <f t="shared" si="32"/>
        <v>34</v>
      </c>
      <c r="AA43" s="827">
        <f t="shared" si="33"/>
        <v>571.54</v>
      </c>
      <c r="AB43" s="824">
        <f t="shared" si="34"/>
        <v>31</v>
      </c>
      <c r="AC43" s="827">
        <f t="shared" si="35"/>
        <v>30</v>
      </c>
      <c r="AD43" s="827">
        <f t="shared" si="36"/>
        <v>410.70000000000005</v>
      </c>
      <c r="AE43" s="824">
        <f t="shared" si="37"/>
        <v>0</v>
      </c>
      <c r="AF43" s="827">
        <f t="shared" si="38"/>
        <v>-1</v>
      </c>
      <c r="AG43" s="827">
        <f t="shared" si="39"/>
        <v>0</v>
      </c>
      <c r="AH43" s="824">
        <f t="shared" si="40"/>
        <v>0</v>
      </c>
      <c r="AI43" s="827">
        <f t="shared" si="41"/>
        <v>-1</v>
      </c>
      <c r="AJ43" s="827">
        <f t="shared" si="42"/>
        <v>0</v>
      </c>
      <c r="AK43" s="824">
        <f t="shared" si="43"/>
        <v>0</v>
      </c>
      <c r="AL43" s="827">
        <f t="shared" si="44"/>
        <v>-1</v>
      </c>
      <c r="AM43" s="827">
        <f t="shared" si="45"/>
        <v>0</v>
      </c>
      <c r="AN43" s="827">
        <f t="shared" si="46"/>
        <v>64</v>
      </c>
      <c r="AO43" s="827">
        <f t="shared" si="47"/>
        <v>982.24</v>
      </c>
      <c r="AP43" s="827">
        <f t="shared" si="48"/>
        <v>24.430303030303033</v>
      </c>
      <c r="AQ43" s="827">
        <f t="shared" si="49"/>
        <v>3.9175885439897846</v>
      </c>
      <c r="AR43" s="827">
        <f t="shared" si="50"/>
        <v>66</v>
      </c>
      <c r="AS43" s="38"/>
      <c r="AT43" s="38"/>
      <c r="AZ43" s="207"/>
      <c r="BA43" s="207"/>
      <c r="BB43" t="s">
        <v>3002</v>
      </c>
      <c r="BC43">
        <v>20.36</v>
      </c>
      <c r="BE43" t="s">
        <v>720</v>
      </c>
      <c r="BF43">
        <v>22.225555555555552</v>
      </c>
    </row>
    <row r="44" spans="1:58" ht="15.75">
      <c r="A44" s="826" t="str">
        <f>'Endpoint outcomes'!A44</f>
        <v>Doogan 1994</v>
      </c>
      <c r="B44" s="826" t="str">
        <f>CONCATENATE('Endpoint outcomes'!S44,'Endpoint outcomes'!T44)</f>
        <v>NA</v>
      </c>
      <c r="C44" s="828" t="e">
        <f t="shared" si="25"/>
        <v>#DIV/0!</v>
      </c>
      <c r="D44" s="828" t="e">
        <f t="shared" si="26"/>
        <v>#DIV/0!</v>
      </c>
      <c r="E44" s="828">
        <f t="shared" si="27"/>
        <v>0</v>
      </c>
      <c r="F44" s="50" t="e">
        <f t="shared" si="28"/>
        <v>#N/A</v>
      </c>
      <c r="G44" s="50" t="e">
        <f t="shared" si="29"/>
        <v>#N/A</v>
      </c>
      <c r="H44" s="269">
        <f t="shared" si="30"/>
        <v>0</v>
      </c>
      <c r="I44" s="829">
        <f>IF(ISNUMBER('Endpoint outcomes'!U44)=TRUE,'Endpoint outcomes'!U44,(IF(ISNUMBER('Endpoint outcomes'!W44)=TRUE,'Endpoint outcomes'!W44,0)))</f>
        <v>0</v>
      </c>
      <c r="J44" s="829">
        <f>IF(ISNUMBER('Endpoint outcomes'!U44)=TRUE,'Endpoint outcomes'!V44,IF(ISNUMBER('Endpoint outcomes'!W44)=TRUE,'Endpoint outcomes'!X44,0))</f>
        <v>0</v>
      </c>
      <c r="K44" s="829">
        <f>IF(ISNUMBER('Endpoint outcomes'!U44)=TRUE,'Endpoint outcomes'!AI44,IF(ISNUMBER('Endpoint outcomes'!W44)=TRUE,'Endpoint outcomes'!AK44,0))</f>
        <v>0</v>
      </c>
      <c r="L44" s="829">
        <f>IF(ISNUMBER('Endpoint outcomes'!AZ44)=TRUE,'Endpoint outcomes'!AZ44,(IF(ISNUMBER('Endpoint outcomes'!BB44)=TRUE,'Endpoint outcomes'!BB44,0)))</f>
        <v>0</v>
      </c>
      <c r="M44" s="829">
        <f>IF(ISNUMBER('Endpoint outcomes'!AZ44)=TRUE,'Endpoint outcomes'!BA44,IF(ISNUMBER('Endpoint outcomes'!BB44)=TRUE,'Endpoint outcomes'!BC44,0))</f>
        <v>0</v>
      </c>
      <c r="N44" s="829">
        <f>IF(ISNUMBER('Endpoint outcomes'!AZ44)=TRUE,'Endpoint outcomes'!BN44,IF(ISNUMBER('Endpoint outcomes'!BB44)=TRUE,'Endpoint outcomes'!BP44,0))</f>
        <v>0</v>
      </c>
      <c r="O44" s="829">
        <f>IF(ISNUMBER('Endpoint outcomes'!CE44)=TRUE,'Endpoint outcomes'!CE44,(IF(ISNUMBER('Endpoint outcomes'!CG44)=TRUE,'Endpoint outcomes'!CG44,0)))</f>
        <v>0</v>
      </c>
      <c r="P44" s="829">
        <f>IF(ISNUMBER('Endpoint outcomes'!CE44)=TRUE,'Endpoint outcomes'!CF44,IF(ISNUMBER('Endpoint outcomes'!CG44)=TRUE,'Endpoint outcomes'!CH44,0))</f>
        <v>0</v>
      </c>
      <c r="Q44" s="829">
        <f>IF(ISNUMBER('Endpoint outcomes'!CE44)=TRUE,'Endpoint outcomes'!CS44,IF(ISNUMBER('Endpoint outcomes'!CG44)=TRUE,'Endpoint outcomes'!CU44,0))</f>
        <v>0</v>
      </c>
      <c r="R44" s="825">
        <f>IF(ISNUMBER('Endpoint outcomes'!DJ44)=TRUE,'Endpoint outcomes'!DJ44,(IF(ISNUMBER('Endpoint outcomes'!DL44)=TRUE,'Endpoint outcomes'!DL44,0)))</f>
        <v>0</v>
      </c>
      <c r="S44" s="825">
        <f>IF(ISNUMBER('Endpoint outcomes'!DJ44)=TRUE,'Endpoint outcomes'!DK44,IF(ISNUMBER('Endpoint outcomes'!DL44)=TRUE,'Endpoint outcomes'!DM44,0))</f>
        <v>0</v>
      </c>
      <c r="T44" s="825">
        <f>IF(ISNUMBER('Endpoint outcomes'!DJ44)=TRUE,'Endpoint outcomes'!DX44,IF(ISNUMBER('Endpoint outcomes'!DL44)=TRUE,'Endpoint outcomes'!DZ44,0))</f>
        <v>0</v>
      </c>
      <c r="U44" s="825">
        <f>IF(ISNUMBER('Endpoint outcomes'!EO44)=TRUE,'Endpoint outcomes'!EO44,(IF(ISNUMBER('Endpoint outcomes'!EQ44)=TRUE,'Endpoint outcomes'!EQ44,0)))</f>
        <v>0</v>
      </c>
      <c r="V44" s="825">
        <f>IF(ISNUMBER('Endpoint outcomes'!EO44)=TRUE,'Endpoint outcomes'!EP44,IF(ISNUMBER('Endpoint outcomes'!EQ44)=TRUE,'Endpoint outcomes'!ER44,0))</f>
        <v>0</v>
      </c>
      <c r="W44" s="825">
        <f>IF(ISNUMBER('Endpoint outcomes'!EO44)=TRUE,'Endpoint outcomes'!FC44,IF(ISNUMBER('Endpoint outcomes'!EQ44)=TRUE,'Endpoint outcomes'!FE44,0))</f>
        <v>0</v>
      </c>
      <c r="X44" s="37"/>
      <c r="Y44" s="824">
        <f t="shared" si="31"/>
        <v>0</v>
      </c>
      <c r="Z44" s="827">
        <f t="shared" si="32"/>
        <v>-1</v>
      </c>
      <c r="AA44" s="827">
        <f t="shared" si="33"/>
        <v>0</v>
      </c>
      <c r="AB44" s="824">
        <f t="shared" si="34"/>
        <v>0</v>
      </c>
      <c r="AC44" s="827">
        <f t="shared" si="35"/>
        <v>-1</v>
      </c>
      <c r="AD44" s="827">
        <f t="shared" si="36"/>
        <v>0</v>
      </c>
      <c r="AE44" s="824">
        <f t="shared" si="37"/>
        <v>0</v>
      </c>
      <c r="AF44" s="827">
        <f t="shared" si="38"/>
        <v>-1</v>
      </c>
      <c r="AG44" s="827">
        <f t="shared" si="39"/>
        <v>0</v>
      </c>
      <c r="AH44" s="824">
        <f t="shared" si="40"/>
        <v>0</v>
      </c>
      <c r="AI44" s="827">
        <f t="shared" si="41"/>
        <v>-1</v>
      </c>
      <c r="AJ44" s="827">
        <f t="shared" si="42"/>
        <v>0</v>
      </c>
      <c r="AK44" s="824">
        <f t="shared" si="43"/>
        <v>0</v>
      </c>
      <c r="AL44" s="827">
        <f t="shared" si="44"/>
        <v>-1</v>
      </c>
      <c r="AM44" s="827">
        <f t="shared" si="45"/>
        <v>0</v>
      </c>
      <c r="AN44" s="827" t="b">
        <f t="shared" si="46"/>
        <v>0</v>
      </c>
      <c r="AO44" s="827">
        <f t="shared" si="47"/>
        <v>0</v>
      </c>
      <c r="AP44" s="827" t="e">
        <f t="shared" si="48"/>
        <v>#DIV/0!</v>
      </c>
      <c r="AQ44" s="827" t="e">
        <f t="shared" si="49"/>
        <v>#DIV/0!</v>
      </c>
      <c r="AR44" s="827">
        <f t="shared" si="50"/>
        <v>0</v>
      </c>
      <c r="AS44" s="38"/>
      <c r="AT44" s="38"/>
      <c r="AZ44" s="207"/>
      <c r="BA44" s="207"/>
      <c r="BB44" t="s">
        <v>3002</v>
      </c>
      <c r="BC44">
        <v>20.594444444444441</v>
      </c>
      <c r="BE44" t="s">
        <v>3749</v>
      </c>
      <c r="BF44">
        <v>19.984999999999999</v>
      </c>
    </row>
    <row r="45" spans="1:58" ht="15.75">
      <c r="A45" s="826" t="str">
        <f>'Endpoint outcomes'!A45</f>
        <v>Doose 2015</v>
      </c>
      <c r="B45" s="826" t="str">
        <f>CONCATENATE('Endpoint outcomes'!S45,'Endpoint outcomes'!T45)</f>
        <v>HAMD17</v>
      </c>
      <c r="C45" s="828">
        <f t="shared" si="25"/>
        <v>14.178260869565218</v>
      </c>
      <c r="D45" s="828">
        <f t="shared" si="26"/>
        <v>3.104944736735554</v>
      </c>
      <c r="E45" s="828">
        <f t="shared" si="27"/>
        <v>46</v>
      </c>
      <c r="F45" s="50">
        <f t="shared" si="28"/>
        <v>7.8007185901995957E-4</v>
      </c>
      <c r="G45" s="50">
        <f t="shared" si="29"/>
        <v>0.99921992814098004</v>
      </c>
      <c r="H45" s="269">
        <f t="shared" si="30"/>
        <v>1</v>
      </c>
      <c r="I45" s="829">
        <f>IF(ISNUMBER('Endpoint outcomes'!U45)=TRUE,'Endpoint outcomes'!U45,(IF(ISNUMBER('Endpoint outcomes'!W45)=TRUE,'Endpoint outcomes'!W45,0)))</f>
        <v>13.9</v>
      </c>
      <c r="J45" s="829">
        <f>IF(ISNUMBER('Endpoint outcomes'!U45)=TRUE,'Endpoint outcomes'!V45,IF(ISNUMBER('Endpoint outcomes'!W45)=TRUE,'Endpoint outcomes'!X45,0))</f>
        <v>2.6</v>
      </c>
      <c r="K45" s="829">
        <f>IF(ISNUMBER('Endpoint outcomes'!U45)=TRUE,'Endpoint outcomes'!AI45,IF(ISNUMBER('Endpoint outcomes'!W45)=TRUE,'Endpoint outcomes'!AK45,0))</f>
        <v>30</v>
      </c>
      <c r="L45" s="829">
        <f>IF(ISNUMBER('Endpoint outcomes'!AZ45)=TRUE,'Endpoint outcomes'!AZ45,(IF(ISNUMBER('Endpoint outcomes'!BB45)=TRUE,'Endpoint outcomes'!BB45,0)))</f>
        <v>14.7</v>
      </c>
      <c r="M45" s="829">
        <f>IF(ISNUMBER('Endpoint outcomes'!AZ45)=TRUE,'Endpoint outcomes'!BA45,IF(ISNUMBER('Endpoint outcomes'!BB45)=TRUE,'Endpoint outcomes'!BC45,0))</f>
        <v>3.9</v>
      </c>
      <c r="N45" s="829">
        <f>IF(ISNUMBER('Endpoint outcomes'!AZ45)=TRUE,'Endpoint outcomes'!BN45,IF(ISNUMBER('Endpoint outcomes'!BB45)=TRUE,'Endpoint outcomes'!BP45,0))</f>
        <v>16</v>
      </c>
      <c r="O45" s="829">
        <f>IF(ISNUMBER('Endpoint outcomes'!CE45)=TRUE,'Endpoint outcomes'!CE45,(IF(ISNUMBER('Endpoint outcomes'!CG45)=TRUE,'Endpoint outcomes'!CG45,0)))</f>
        <v>0</v>
      </c>
      <c r="P45" s="829">
        <f>IF(ISNUMBER('Endpoint outcomes'!CE45)=TRUE,'Endpoint outcomes'!CF45,IF(ISNUMBER('Endpoint outcomes'!CG45)=TRUE,'Endpoint outcomes'!CH45,0))</f>
        <v>0</v>
      </c>
      <c r="Q45" s="829">
        <f>IF(ISNUMBER('Endpoint outcomes'!CE45)=TRUE,'Endpoint outcomes'!CS45,IF(ISNUMBER('Endpoint outcomes'!CG45)=TRUE,'Endpoint outcomes'!CU45,0))</f>
        <v>0</v>
      </c>
      <c r="R45" s="825">
        <f>IF(ISNUMBER('Endpoint outcomes'!DJ45)=TRUE,'Endpoint outcomes'!DJ45,(IF(ISNUMBER('Endpoint outcomes'!DL45)=TRUE,'Endpoint outcomes'!DL45,0)))</f>
        <v>0</v>
      </c>
      <c r="S45" s="825">
        <f>IF(ISNUMBER('Endpoint outcomes'!DJ45)=TRUE,'Endpoint outcomes'!DK45,IF(ISNUMBER('Endpoint outcomes'!DL45)=TRUE,'Endpoint outcomes'!DM45,0))</f>
        <v>0</v>
      </c>
      <c r="T45" s="825">
        <f>IF(ISNUMBER('Endpoint outcomes'!DJ45)=TRUE,'Endpoint outcomes'!DX45,IF(ISNUMBER('Endpoint outcomes'!DL45)=TRUE,'Endpoint outcomes'!DZ45,0))</f>
        <v>0</v>
      </c>
      <c r="U45" s="825">
        <f>IF(ISNUMBER('Endpoint outcomes'!EO45)=TRUE,'Endpoint outcomes'!EO45,(IF(ISNUMBER('Endpoint outcomes'!EQ45)=TRUE,'Endpoint outcomes'!EQ45,0)))</f>
        <v>0</v>
      </c>
      <c r="V45" s="825">
        <f>IF(ISNUMBER('Endpoint outcomes'!EO45)=TRUE,'Endpoint outcomes'!EP45,IF(ISNUMBER('Endpoint outcomes'!EQ45)=TRUE,'Endpoint outcomes'!ER45,0))</f>
        <v>0</v>
      </c>
      <c r="W45" s="825">
        <f>IF(ISNUMBER('Endpoint outcomes'!EO45)=TRUE,'Endpoint outcomes'!FC45,IF(ISNUMBER('Endpoint outcomes'!EQ45)=TRUE,'Endpoint outcomes'!FE45,0))</f>
        <v>0</v>
      </c>
      <c r="X45" s="37"/>
      <c r="Y45" s="824">
        <f t="shared" si="31"/>
        <v>30</v>
      </c>
      <c r="Z45" s="827">
        <f t="shared" si="32"/>
        <v>29</v>
      </c>
      <c r="AA45" s="827">
        <f t="shared" si="33"/>
        <v>196.04000000000002</v>
      </c>
      <c r="AB45" s="824">
        <f t="shared" si="34"/>
        <v>16</v>
      </c>
      <c r="AC45" s="827">
        <f t="shared" si="35"/>
        <v>15</v>
      </c>
      <c r="AD45" s="827">
        <f t="shared" si="36"/>
        <v>228.14999999999998</v>
      </c>
      <c r="AE45" s="824">
        <f t="shared" si="37"/>
        <v>0</v>
      </c>
      <c r="AF45" s="827">
        <f t="shared" si="38"/>
        <v>-1</v>
      </c>
      <c r="AG45" s="827">
        <f t="shared" si="39"/>
        <v>0</v>
      </c>
      <c r="AH45" s="824">
        <f t="shared" si="40"/>
        <v>0</v>
      </c>
      <c r="AI45" s="827">
        <f t="shared" si="41"/>
        <v>-1</v>
      </c>
      <c r="AJ45" s="827">
        <f t="shared" si="42"/>
        <v>0</v>
      </c>
      <c r="AK45" s="824">
        <f t="shared" si="43"/>
        <v>0</v>
      </c>
      <c r="AL45" s="827">
        <f t="shared" si="44"/>
        <v>-1</v>
      </c>
      <c r="AM45" s="827">
        <f t="shared" si="45"/>
        <v>0</v>
      </c>
      <c r="AN45" s="827">
        <f t="shared" si="46"/>
        <v>44</v>
      </c>
      <c r="AO45" s="827">
        <f t="shared" si="47"/>
        <v>424.19</v>
      </c>
      <c r="AP45" s="827">
        <f t="shared" si="48"/>
        <v>14.178260869565218</v>
      </c>
      <c r="AQ45" s="827">
        <f t="shared" si="49"/>
        <v>3.104944736735554</v>
      </c>
      <c r="AR45" s="827">
        <f t="shared" si="50"/>
        <v>46</v>
      </c>
      <c r="AS45" s="38"/>
      <c r="AT45" s="38"/>
      <c r="AZ45" s="207"/>
      <c r="BA45" s="207"/>
      <c r="BB45" t="s">
        <v>3002</v>
      </c>
      <c r="BC45">
        <v>20.851063829787233</v>
      </c>
      <c r="BE45" t="s">
        <v>720</v>
      </c>
      <c r="BF45">
        <v>26.340394088669953</v>
      </c>
    </row>
    <row r="46" spans="1:58" ht="15.75">
      <c r="A46" s="826" t="str">
        <f>'Endpoint outcomes'!A46</f>
        <v>Dunn 2005</v>
      </c>
      <c r="B46" s="826" t="str">
        <f>CONCATENATE('Endpoint outcomes'!S46,'Endpoint outcomes'!T46)</f>
        <v>HAMD17</v>
      </c>
      <c r="C46" s="828">
        <f t="shared" si="25"/>
        <v>19.39</v>
      </c>
      <c r="D46" s="828">
        <f t="shared" si="26"/>
        <v>2.2653623698354899</v>
      </c>
      <c r="E46" s="828">
        <f t="shared" si="27"/>
        <v>80</v>
      </c>
      <c r="F46" s="50">
        <f t="shared" si="28"/>
        <v>2.0925712377864114E-2</v>
      </c>
      <c r="G46" s="50">
        <f t="shared" si="29"/>
        <v>0.97907428762213589</v>
      </c>
      <c r="H46" s="269">
        <f t="shared" si="30"/>
        <v>1</v>
      </c>
      <c r="I46" s="829">
        <f>IF(ISNUMBER('Endpoint outcomes'!U46)=TRUE,'Endpoint outcomes'!U46,(IF(ISNUMBER('Endpoint outcomes'!W46)=TRUE,'Endpoint outcomes'!W46,0)))</f>
        <v>19.3</v>
      </c>
      <c r="J46" s="829">
        <f>IF(ISNUMBER('Endpoint outcomes'!U46)=TRUE,'Endpoint outcomes'!V46,IF(ISNUMBER('Endpoint outcomes'!W46)=TRUE,'Endpoint outcomes'!X46,0))</f>
        <v>2.6</v>
      </c>
      <c r="K46" s="829">
        <f>IF(ISNUMBER('Endpoint outcomes'!U46)=TRUE,'Endpoint outcomes'!AI46,IF(ISNUMBER('Endpoint outcomes'!W46)=TRUE,'Endpoint outcomes'!AK46,0))</f>
        <v>16</v>
      </c>
      <c r="L46" s="829">
        <f>IF(ISNUMBER('Endpoint outcomes'!AZ46)=TRUE,'Endpoint outcomes'!AZ46,(IF(ISNUMBER('Endpoint outcomes'!BB46)=TRUE,'Endpoint outcomes'!BB46,0)))</f>
        <v>19.2</v>
      </c>
      <c r="M46" s="829">
        <f>IF(ISNUMBER('Endpoint outcomes'!AZ46)=TRUE,'Endpoint outcomes'!BA46,IF(ISNUMBER('Endpoint outcomes'!BB46)=TRUE,'Endpoint outcomes'!BC46,0))</f>
        <v>2.2999999999999998</v>
      </c>
      <c r="N46" s="829">
        <f>IF(ISNUMBER('Endpoint outcomes'!AZ46)=TRUE,'Endpoint outcomes'!BN46,IF(ISNUMBER('Endpoint outcomes'!BB46)=TRUE,'Endpoint outcomes'!BP46,0))</f>
        <v>18</v>
      </c>
      <c r="O46" s="829">
        <f>IF(ISNUMBER('Endpoint outcomes'!CE46)=TRUE,'Endpoint outcomes'!CE46,(IF(ISNUMBER('Endpoint outcomes'!CG46)=TRUE,'Endpoint outcomes'!CG46,0)))</f>
        <v>19.100000000000001</v>
      </c>
      <c r="P46" s="829">
        <f>IF(ISNUMBER('Endpoint outcomes'!CE46)=TRUE,'Endpoint outcomes'!CF46,IF(ISNUMBER('Endpoint outcomes'!CG46)=TRUE,'Endpoint outcomes'!CH46,0))</f>
        <v>1.8</v>
      </c>
      <c r="Q46" s="829">
        <f>IF(ISNUMBER('Endpoint outcomes'!CE46)=TRUE,'Endpoint outcomes'!CS46,IF(ISNUMBER('Endpoint outcomes'!CG46)=TRUE,'Endpoint outcomes'!CU46,0))</f>
        <v>17</v>
      </c>
      <c r="R46" s="825">
        <f>IF(ISNUMBER('Endpoint outcomes'!DJ46)=TRUE,'Endpoint outcomes'!DJ46,(IF(ISNUMBER('Endpoint outcomes'!DL46)=TRUE,'Endpoint outcomes'!DL46,0)))</f>
        <v>19.100000000000001</v>
      </c>
      <c r="S46" s="825">
        <f>IF(ISNUMBER('Endpoint outcomes'!DJ46)=TRUE,'Endpoint outcomes'!DK46,IF(ISNUMBER('Endpoint outcomes'!DL46)=TRUE,'Endpoint outcomes'!DM46,0))</f>
        <v>2.2000000000000002</v>
      </c>
      <c r="T46" s="825">
        <f>IF(ISNUMBER('Endpoint outcomes'!DJ46)=TRUE,'Endpoint outcomes'!DX46,IF(ISNUMBER('Endpoint outcomes'!DL46)=TRUE,'Endpoint outcomes'!DZ46,0))</f>
        <v>16</v>
      </c>
      <c r="U46" s="825">
        <f>IF(ISNUMBER('Endpoint outcomes'!EO46)=TRUE,'Endpoint outcomes'!EO46,(IF(ISNUMBER('Endpoint outcomes'!EQ46)=TRUE,'Endpoint outcomes'!EQ46,0)))</f>
        <v>20.5</v>
      </c>
      <c r="V46" s="825">
        <f>IF(ISNUMBER('Endpoint outcomes'!EO46)=TRUE,'Endpoint outcomes'!EP46,IF(ISNUMBER('Endpoint outcomes'!EQ46)=TRUE,'Endpoint outcomes'!ER46,0))</f>
        <v>2.4</v>
      </c>
      <c r="W46" s="825">
        <f>IF(ISNUMBER('Endpoint outcomes'!EO46)=TRUE,'Endpoint outcomes'!FC46,IF(ISNUMBER('Endpoint outcomes'!EQ46)=TRUE,'Endpoint outcomes'!FE46,0))</f>
        <v>13</v>
      </c>
      <c r="X46" s="37"/>
      <c r="Y46" s="824">
        <f t="shared" si="31"/>
        <v>16</v>
      </c>
      <c r="Z46" s="827">
        <f t="shared" si="32"/>
        <v>15</v>
      </c>
      <c r="AA46" s="827">
        <f t="shared" si="33"/>
        <v>101.4</v>
      </c>
      <c r="AB46" s="824">
        <f t="shared" si="34"/>
        <v>18</v>
      </c>
      <c r="AC46" s="827">
        <f t="shared" si="35"/>
        <v>17</v>
      </c>
      <c r="AD46" s="827">
        <f t="shared" si="36"/>
        <v>89.929999999999978</v>
      </c>
      <c r="AE46" s="824">
        <f t="shared" si="37"/>
        <v>17</v>
      </c>
      <c r="AF46" s="827">
        <f t="shared" si="38"/>
        <v>16</v>
      </c>
      <c r="AG46" s="827">
        <f t="shared" si="39"/>
        <v>51.84</v>
      </c>
      <c r="AH46" s="824">
        <f t="shared" si="40"/>
        <v>16</v>
      </c>
      <c r="AI46" s="827">
        <f t="shared" si="41"/>
        <v>15</v>
      </c>
      <c r="AJ46" s="827">
        <f t="shared" si="42"/>
        <v>72.600000000000009</v>
      </c>
      <c r="AK46" s="824">
        <f t="shared" si="43"/>
        <v>13</v>
      </c>
      <c r="AL46" s="827">
        <f t="shared" si="44"/>
        <v>12</v>
      </c>
      <c r="AM46" s="827">
        <f t="shared" si="45"/>
        <v>69.12</v>
      </c>
      <c r="AN46" s="827">
        <f t="shared" si="46"/>
        <v>75</v>
      </c>
      <c r="AO46" s="827">
        <f t="shared" si="47"/>
        <v>384.89</v>
      </c>
      <c r="AP46" s="827">
        <f t="shared" si="48"/>
        <v>19.39</v>
      </c>
      <c r="AQ46" s="827">
        <f t="shared" si="49"/>
        <v>2.2653623698354899</v>
      </c>
      <c r="AR46" s="827">
        <f t="shared" si="50"/>
        <v>80</v>
      </c>
      <c r="AS46" s="38"/>
      <c r="AT46" s="38"/>
      <c r="AZ46" s="207"/>
      <c r="BA46" s="207"/>
      <c r="BB46" t="s">
        <v>3002</v>
      </c>
      <c r="BC46">
        <v>21.721923076923076</v>
      </c>
      <c r="BE46" t="s">
        <v>718</v>
      </c>
      <c r="BF46">
        <v>28.982886597938148</v>
      </c>
    </row>
    <row r="47" spans="1:58" ht="15.75">
      <c r="A47" s="826" t="str">
        <f>'Endpoint outcomes'!A47</f>
        <v>Dwight-Johnson 2011</v>
      </c>
      <c r="B47" s="826" t="str">
        <f>CONCATENATE('Endpoint outcomes'!S47,'Endpoint outcomes'!T47)</f>
        <v>PHQ9</v>
      </c>
      <c r="C47" s="828">
        <f t="shared" si="25"/>
        <v>17.181584158415841</v>
      </c>
      <c r="D47" s="828">
        <f t="shared" si="26"/>
        <v>0.81496483161402533</v>
      </c>
      <c r="E47" s="828">
        <f t="shared" si="27"/>
        <v>101</v>
      </c>
      <c r="F47" s="50">
        <f t="shared" si="28"/>
        <v>0.15763278604211561</v>
      </c>
      <c r="G47" s="50">
        <f t="shared" si="29"/>
        <v>0.84236721395788439</v>
      </c>
      <c r="H47" s="269">
        <f t="shared" si="30"/>
        <v>1</v>
      </c>
      <c r="I47" s="829">
        <f>IF(ISNUMBER('Endpoint outcomes'!U47)=TRUE,'Endpoint outcomes'!U47,(IF(ISNUMBER('Endpoint outcomes'!W47)=TRUE,'Endpoint outcomes'!W47,0)))</f>
        <v>17.02</v>
      </c>
      <c r="J47" s="829">
        <f>IF(ISNUMBER('Endpoint outcomes'!U47)=TRUE,'Endpoint outcomes'!V47,IF(ISNUMBER('Endpoint outcomes'!W47)=TRUE,'Endpoint outcomes'!X47,0))</f>
        <v>0.82</v>
      </c>
      <c r="K47" s="829">
        <f>IF(ISNUMBER('Endpoint outcomes'!U47)=TRUE,'Endpoint outcomes'!AI47,IF(ISNUMBER('Endpoint outcomes'!W47)=TRUE,'Endpoint outcomes'!AK47,0))</f>
        <v>50</v>
      </c>
      <c r="L47" s="829">
        <f>IF(ISNUMBER('Endpoint outcomes'!AZ47)=TRUE,'Endpoint outcomes'!AZ47,(IF(ISNUMBER('Endpoint outcomes'!BB47)=TRUE,'Endpoint outcomes'!BB47,0)))</f>
        <v>17.34</v>
      </c>
      <c r="M47" s="829">
        <f>IF(ISNUMBER('Endpoint outcomes'!AZ47)=TRUE,'Endpoint outcomes'!BA47,IF(ISNUMBER('Endpoint outcomes'!BB47)=TRUE,'Endpoint outcomes'!BC47,0))</f>
        <v>0.81</v>
      </c>
      <c r="N47" s="829">
        <f>IF(ISNUMBER('Endpoint outcomes'!AZ47)=TRUE,'Endpoint outcomes'!BN47,IF(ISNUMBER('Endpoint outcomes'!BB47)=TRUE,'Endpoint outcomes'!BP47,0))</f>
        <v>51</v>
      </c>
      <c r="O47" s="829">
        <f>IF(ISNUMBER('Endpoint outcomes'!CE47)=TRUE,'Endpoint outcomes'!CE47,(IF(ISNUMBER('Endpoint outcomes'!CG47)=TRUE,'Endpoint outcomes'!CG47,0)))</f>
        <v>0</v>
      </c>
      <c r="P47" s="829">
        <f>IF(ISNUMBER('Endpoint outcomes'!CE47)=TRUE,'Endpoint outcomes'!CF47,IF(ISNUMBER('Endpoint outcomes'!CG47)=TRUE,'Endpoint outcomes'!CH47,0))</f>
        <v>0</v>
      </c>
      <c r="Q47" s="829">
        <f>IF(ISNUMBER('Endpoint outcomes'!CE47)=TRUE,'Endpoint outcomes'!CS47,IF(ISNUMBER('Endpoint outcomes'!CG47)=TRUE,'Endpoint outcomes'!CU47,0))</f>
        <v>0</v>
      </c>
      <c r="R47" s="825">
        <f>IF(ISNUMBER('Endpoint outcomes'!DJ47)=TRUE,'Endpoint outcomes'!DJ47,(IF(ISNUMBER('Endpoint outcomes'!DL47)=TRUE,'Endpoint outcomes'!DL47,0)))</f>
        <v>0</v>
      </c>
      <c r="S47" s="825">
        <f>IF(ISNUMBER('Endpoint outcomes'!DJ47)=TRUE,'Endpoint outcomes'!DK47,IF(ISNUMBER('Endpoint outcomes'!DL47)=TRUE,'Endpoint outcomes'!DM47,0))</f>
        <v>0</v>
      </c>
      <c r="T47" s="825">
        <f>IF(ISNUMBER('Endpoint outcomes'!DJ47)=TRUE,'Endpoint outcomes'!DX47,IF(ISNUMBER('Endpoint outcomes'!DL47)=TRUE,'Endpoint outcomes'!DZ47,0))</f>
        <v>0</v>
      </c>
      <c r="U47" s="825">
        <f>IF(ISNUMBER('Endpoint outcomes'!EO47)=TRUE,'Endpoint outcomes'!EO47,(IF(ISNUMBER('Endpoint outcomes'!EQ47)=TRUE,'Endpoint outcomes'!EQ47,0)))</f>
        <v>0</v>
      </c>
      <c r="V47" s="825">
        <f>IF(ISNUMBER('Endpoint outcomes'!EO47)=TRUE,'Endpoint outcomes'!EP47,IF(ISNUMBER('Endpoint outcomes'!EQ47)=TRUE,'Endpoint outcomes'!ER47,0))</f>
        <v>0</v>
      </c>
      <c r="W47" s="825">
        <f>IF(ISNUMBER('Endpoint outcomes'!EO47)=TRUE,'Endpoint outcomes'!FC47,IF(ISNUMBER('Endpoint outcomes'!EQ47)=TRUE,'Endpoint outcomes'!FE47,0))</f>
        <v>0</v>
      </c>
      <c r="X47" s="37"/>
      <c r="Y47" s="824">
        <f t="shared" si="31"/>
        <v>50</v>
      </c>
      <c r="Z47" s="827">
        <f t="shared" si="32"/>
        <v>49</v>
      </c>
      <c r="AA47" s="827">
        <f t="shared" si="33"/>
        <v>32.947599999999994</v>
      </c>
      <c r="AB47" s="824">
        <f t="shared" si="34"/>
        <v>51</v>
      </c>
      <c r="AC47" s="827">
        <f t="shared" si="35"/>
        <v>50</v>
      </c>
      <c r="AD47" s="827">
        <f t="shared" si="36"/>
        <v>32.805000000000007</v>
      </c>
      <c r="AE47" s="824">
        <f t="shared" si="37"/>
        <v>0</v>
      </c>
      <c r="AF47" s="827">
        <f t="shared" si="38"/>
        <v>-1</v>
      </c>
      <c r="AG47" s="827">
        <f t="shared" si="39"/>
        <v>0</v>
      </c>
      <c r="AH47" s="824">
        <f t="shared" si="40"/>
        <v>0</v>
      </c>
      <c r="AI47" s="827">
        <f t="shared" si="41"/>
        <v>-1</v>
      </c>
      <c r="AJ47" s="827">
        <f t="shared" si="42"/>
        <v>0</v>
      </c>
      <c r="AK47" s="824">
        <f t="shared" si="43"/>
        <v>0</v>
      </c>
      <c r="AL47" s="827">
        <f t="shared" si="44"/>
        <v>-1</v>
      </c>
      <c r="AM47" s="827">
        <f t="shared" si="45"/>
        <v>0</v>
      </c>
      <c r="AN47" s="827">
        <f t="shared" si="46"/>
        <v>99</v>
      </c>
      <c r="AO47" s="827">
        <f t="shared" si="47"/>
        <v>65.752600000000001</v>
      </c>
      <c r="AP47" s="827">
        <f t="shared" si="48"/>
        <v>17.181584158415841</v>
      </c>
      <c r="AQ47" s="827">
        <f t="shared" si="49"/>
        <v>0.81496483161402533</v>
      </c>
      <c r="AR47" s="827">
        <f t="shared" si="50"/>
        <v>101</v>
      </c>
      <c r="AS47" s="38"/>
      <c r="AT47" s="38"/>
      <c r="AZ47" s="207"/>
      <c r="BA47" s="207"/>
      <c r="BB47" t="s">
        <v>3002</v>
      </c>
      <c r="BC47">
        <v>22.466666666666669</v>
      </c>
      <c r="BE47" t="s">
        <v>713</v>
      </c>
      <c r="BF47">
        <v>24.141891891891891</v>
      </c>
    </row>
    <row r="48" spans="1:58" ht="15.75">
      <c r="A48" s="826" t="str">
        <f>'Endpoint outcomes'!A48</f>
        <v>Ekers 2011</v>
      </c>
      <c r="B48" s="826" t="str">
        <f>CONCATENATE('Endpoint outcomes'!S48,'Endpoint outcomes'!T48)</f>
        <v>BDI-II21</v>
      </c>
      <c r="C48" s="828">
        <f t="shared" si="25"/>
        <v>35.31978723404255</v>
      </c>
      <c r="D48" s="828">
        <f t="shared" si="26"/>
        <v>9.6</v>
      </c>
      <c r="E48" s="828">
        <f t="shared" si="27"/>
        <v>47</v>
      </c>
      <c r="F48" s="50">
        <f t="shared" si="28"/>
        <v>0.80693158929649622</v>
      </c>
      <c r="G48" s="50">
        <f t="shared" si="29"/>
        <v>0.19306841070350378</v>
      </c>
      <c r="H48" s="269">
        <f t="shared" si="30"/>
        <v>1</v>
      </c>
      <c r="I48" s="829">
        <f>IF(ISNUMBER('Endpoint outcomes'!U48)=TRUE,'Endpoint outcomes'!U48,(IF(ISNUMBER('Endpoint outcomes'!W48)=TRUE,'Endpoint outcomes'!W48,0)))</f>
        <v>35.57</v>
      </c>
      <c r="J48" s="829">
        <f>IF(ISNUMBER('Endpoint outcomes'!U48)=TRUE,'Endpoint outcomes'!V48,IF(ISNUMBER('Endpoint outcomes'!W48)=TRUE,'Endpoint outcomes'!X48,0))</f>
        <v>9.6</v>
      </c>
      <c r="K48" s="829">
        <f>IF(ISNUMBER('Endpoint outcomes'!U48)=TRUE,'Endpoint outcomes'!AI48,IF(ISNUMBER('Endpoint outcomes'!W48)=TRUE,'Endpoint outcomes'!AK48,0))</f>
        <v>23</v>
      </c>
      <c r="L48" s="829">
        <f>IF(ISNUMBER('Endpoint outcomes'!AZ48)=TRUE,'Endpoint outcomes'!AZ48,(IF(ISNUMBER('Endpoint outcomes'!BB48)=TRUE,'Endpoint outcomes'!BB48,0)))</f>
        <v>35.08</v>
      </c>
      <c r="M48" s="829">
        <f>IF(ISNUMBER('Endpoint outcomes'!AZ48)=TRUE,'Endpoint outcomes'!BA48,IF(ISNUMBER('Endpoint outcomes'!BB48)=TRUE,'Endpoint outcomes'!BC48,0))</f>
        <v>9.6</v>
      </c>
      <c r="N48" s="829">
        <f>IF(ISNUMBER('Endpoint outcomes'!AZ48)=TRUE,'Endpoint outcomes'!BN48,IF(ISNUMBER('Endpoint outcomes'!BB48)=TRUE,'Endpoint outcomes'!BP48,0))</f>
        <v>24</v>
      </c>
      <c r="O48" s="829">
        <f>IF(ISNUMBER('Endpoint outcomes'!CE48)=TRUE,'Endpoint outcomes'!CE48,(IF(ISNUMBER('Endpoint outcomes'!CG48)=TRUE,'Endpoint outcomes'!CG48,0)))</f>
        <v>0</v>
      </c>
      <c r="P48" s="829">
        <f>IF(ISNUMBER('Endpoint outcomes'!CE48)=TRUE,'Endpoint outcomes'!CF48,IF(ISNUMBER('Endpoint outcomes'!CG48)=TRUE,'Endpoint outcomes'!CH48,0))</f>
        <v>0</v>
      </c>
      <c r="Q48" s="829">
        <f>IF(ISNUMBER('Endpoint outcomes'!CE48)=TRUE,'Endpoint outcomes'!CS48,IF(ISNUMBER('Endpoint outcomes'!CG48)=TRUE,'Endpoint outcomes'!CU48,0))</f>
        <v>0</v>
      </c>
      <c r="R48" s="825">
        <f>IF(ISNUMBER('Endpoint outcomes'!DJ48)=TRUE,'Endpoint outcomes'!DJ48,(IF(ISNUMBER('Endpoint outcomes'!DL48)=TRUE,'Endpoint outcomes'!DL48,0)))</f>
        <v>0</v>
      </c>
      <c r="S48" s="825">
        <f>IF(ISNUMBER('Endpoint outcomes'!DJ48)=TRUE,'Endpoint outcomes'!DK48,IF(ISNUMBER('Endpoint outcomes'!DL48)=TRUE,'Endpoint outcomes'!DM48,0))</f>
        <v>0</v>
      </c>
      <c r="T48" s="825">
        <f>IF(ISNUMBER('Endpoint outcomes'!DJ48)=TRUE,'Endpoint outcomes'!DX48,IF(ISNUMBER('Endpoint outcomes'!DL48)=TRUE,'Endpoint outcomes'!DZ48,0))</f>
        <v>0</v>
      </c>
      <c r="U48" s="825">
        <f>IF(ISNUMBER('Endpoint outcomes'!EO48)=TRUE,'Endpoint outcomes'!EO48,(IF(ISNUMBER('Endpoint outcomes'!EQ48)=TRUE,'Endpoint outcomes'!EQ48,0)))</f>
        <v>0</v>
      </c>
      <c r="V48" s="825">
        <f>IF(ISNUMBER('Endpoint outcomes'!EO48)=TRUE,'Endpoint outcomes'!EP48,IF(ISNUMBER('Endpoint outcomes'!EQ48)=TRUE,'Endpoint outcomes'!ER48,0))</f>
        <v>0</v>
      </c>
      <c r="W48" s="825">
        <f>IF(ISNUMBER('Endpoint outcomes'!EO48)=TRUE,'Endpoint outcomes'!FC48,IF(ISNUMBER('Endpoint outcomes'!EQ48)=TRUE,'Endpoint outcomes'!FE48,0))</f>
        <v>0</v>
      </c>
      <c r="X48" s="37"/>
      <c r="Y48" s="824">
        <f t="shared" si="31"/>
        <v>23</v>
      </c>
      <c r="Z48" s="827">
        <f t="shared" si="32"/>
        <v>22</v>
      </c>
      <c r="AA48" s="827">
        <f t="shared" si="33"/>
        <v>2027.52</v>
      </c>
      <c r="AB48" s="824">
        <f t="shared" si="34"/>
        <v>24</v>
      </c>
      <c r="AC48" s="827">
        <f t="shared" si="35"/>
        <v>23</v>
      </c>
      <c r="AD48" s="827">
        <f t="shared" si="36"/>
        <v>2119.6799999999998</v>
      </c>
      <c r="AE48" s="824">
        <f t="shared" si="37"/>
        <v>0</v>
      </c>
      <c r="AF48" s="827">
        <f t="shared" si="38"/>
        <v>-1</v>
      </c>
      <c r="AG48" s="827">
        <f t="shared" si="39"/>
        <v>0</v>
      </c>
      <c r="AH48" s="824">
        <f t="shared" si="40"/>
        <v>0</v>
      </c>
      <c r="AI48" s="827">
        <f t="shared" si="41"/>
        <v>-1</v>
      </c>
      <c r="AJ48" s="827">
        <f t="shared" si="42"/>
        <v>0</v>
      </c>
      <c r="AK48" s="824">
        <f t="shared" si="43"/>
        <v>0</v>
      </c>
      <c r="AL48" s="827">
        <f t="shared" si="44"/>
        <v>-1</v>
      </c>
      <c r="AM48" s="827">
        <f t="shared" si="45"/>
        <v>0</v>
      </c>
      <c r="AN48" s="827">
        <f t="shared" si="46"/>
        <v>45</v>
      </c>
      <c r="AO48" s="827">
        <f t="shared" si="47"/>
        <v>4147.2</v>
      </c>
      <c r="AP48" s="827">
        <f t="shared" si="48"/>
        <v>35.31978723404255</v>
      </c>
      <c r="AQ48" s="827">
        <f t="shared" si="49"/>
        <v>9.6</v>
      </c>
      <c r="AR48" s="827">
        <f t="shared" si="50"/>
        <v>47</v>
      </c>
      <c r="AS48" s="38"/>
      <c r="AT48" s="38"/>
      <c r="AZ48" s="207"/>
      <c r="BA48" s="207"/>
      <c r="BB48" t="s">
        <v>3002</v>
      </c>
      <c r="BC48">
        <v>24.806451612903224</v>
      </c>
      <c r="BE48" t="s">
        <v>714</v>
      </c>
      <c r="BF48">
        <v>27.624210526315792</v>
      </c>
    </row>
    <row r="49" spans="1:58" ht="15.75">
      <c r="A49" s="826" t="str">
        <f>'Endpoint outcomes'!A49</f>
        <v>Fabre 1980</v>
      </c>
      <c r="B49" s="826" t="str">
        <f>CONCATENATE('Endpoint outcomes'!S49,'Endpoint outcomes'!T49)</f>
        <v>NA</v>
      </c>
      <c r="C49" s="828" t="e">
        <f t="shared" si="25"/>
        <v>#DIV/0!</v>
      </c>
      <c r="D49" s="828" t="e">
        <f t="shared" si="26"/>
        <v>#DIV/0!</v>
      </c>
      <c r="E49" s="828">
        <f t="shared" si="27"/>
        <v>0</v>
      </c>
      <c r="F49" s="50" t="e">
        <f t="shared" si="28"/>
        <v>#N/A</v>
      </c>
      <c r="G49" s="50" t="e">
        <f t="shared" si="29"/>
        <v>#N/A</v>
      </c>
      <c r="H49" s="269">
        <f t="shared" si="30"/>
        <v>0</v>
      </c>
      <c r="I49" s="829">
        <f>IF(ISNUMBER('Endpoint outcomes'!U49)=TRUE,'Endpoint outcomes'!U49,(IF(ISNUMBER('Endpoint outcomes'!W49)=TRUE,'Endpoint outcomes'!W49,0)))</f>
        <v>0</v>
      </c>
      <c r="J49" s="829">
        <f>IF(ISNUMBER('Endpoint outcomes'!U49)=TRUE,'Endpoint outcomes'!V49,IF(ISNUMBER('Endpoint outcomes'!W49)=TRUE,'Endpoint outcomes'!X49,0))</f>
        <v>0</v>
      </c>
      <c r="K49" s="829">
        <f>IF(ISNUMBER('Endpoint outcomes'!U49)=TRUE,'Endpoint outcomes'!AI49,IF(ISNUMBER('Endpoint outcomes'!W49)=TRUE,'Endpoint outcomes'!AK49,0))</f>
        <v>0</v>
      </c>
      <c r="L49" s="829">
        <f>IF(ISNUMBER('Endpoint outcomes'!AZ49)=TRUE,'Endpoint outcomes'!AZ49,(IF(ISNUMBER('Endpoint outcomes'!BB49)=TRUE,'Endpoint outcomes'!BB49,0)))</f>
        <v>0</v>
      </c>
      <c r="M49" s="829">
        <f>IF(ISNUMBER('Endpoint outcomes'!AZ49)=TRUE,'Endpoint outcomes'!BA49,IF(ISNUMBER('Endpoint outcomes'!BB49)=TRUE,'Endpoint outcomes'!BC49,0))</f>
        <v>0</v>
      </c>
      <c r="N49" s="829">
        <f>IF(ISNUMBER('Endpoint outcomes'!AZ49)=TRUE,'Endpoint outcomes'!BN49,IF(ISNUMBER('Endpoint outcomes'!BB49)=TRUE,'Endpoint outcomes'!BP49,0))</f>
        <v>0</v>
      </c>
      <c r="O49" s="829">
        <f>IF(ISNUMBER('Endpoint outcomes'!CE49)=TRUE,'Endpoint outcomes'!CE49,(IF(ISNUMBER('Endpoint outcomes'!CG49)=TRUE,'Endpoint outcomes'!CG49,0)))</f>
        <v>0</v>
      </c>
      <c r="P49" s="829">
        <f>IF(ISNUMBER('Endpoint outcomes'!CE49)=TRUE,'Endpoint outcomes'!CF49,IF(ISNUMBER('Endpoint outcomes'!CG49)=TRUE,'Endpoint outcomes'!CH49,0))</f>
        <v>0</v>
      </c>
      <c r="Q49" s="829">
        <f>IF(ISNUMBER('Endpoint outcomes'!CE49)=TRUE,'Endpoint outcomes'!CS49,IF(ISNUMBER('Endpoint outcomes'!CG49)=TRUE,'Endpoint outcomes'!CU49,0))</f>
        <v>0</v>
      </c>
      <c r="R49" s="825">
        <f>IF(ISNUMBER('Endpoint outcomes'!DJ49)=TRUE,'Endpoint outcomes'!DJ49,(IF(ISNUMBER('Endpoint outcomes'!DL49)=TRUE,'Endpoint outcomes'!DL49,0)))</f>
        <v>0</v>
      </c>
      <c r="S49" s="825">
        <f>IF(ISNUMBER('Endpoint outcomes'!DJ49)=TRUE,'Endpoint outcomes'!DK49,IF(ISNUMBER('Endpoint outcomes'!DL49)=TRUE,'Endpoint outcomes'!DM49,0))</f>
        <v>0</v>
      </c>
      <c r="T49" s="825">
        <f>IF(ISNUMBER('Endpoint outcomes'!DJ49)=TRUE,'Endpoint outcomes'!DX49,IF(ISNUMBER('Endpoint outcomes'!DL49)=TRUE,'Endpoint outcomes'!DZ49,0))</f>
        <v>0</v>
      </c>
      <c r="U49" s="825">
        <f>IF(ISNUMBER('Endpoint outcomes'!EO49)=TRUE,'Endpoint outcomes'!EO49,(IF(ISNUMBER('Endpoint outcomes'!EQ49)=TRUE,'Endpoint outcomes'!EQ49,0)))</f>
        <v>0</v>
      </c>
      <c r="V49" s="825">
        <f>IF(ISNUMBER('Endpoint outcomes'!EO49)=TRUE,'Endpoint outcomes'!EP49,IF(ISNUMBER('Endpoint outcomes'!EQ49)=TRUE,'Endpoint outcomes'!ER49,0))</f>
        <v>0</v>
      </c>
      <c r="W49" s="825">
        <f>IF(ISNUMBER('Endpoint outcomes'!EO49)=TRUE,'Endpoint outcomes'!FC49,IF(ISNUMBER('Endpoint outcomes'!EQ49)=TRUE,'Endpoint outcomes'!FE49,0))</f>
        <v>0</v>
      </c>
      <c r="X49" s="37"/>
      <c r="Y49" s="824">
        <f t="shared" si="31"/>
        <v>0</v>
      </c>
      <c r="Z49" s="827">
        <f t="shared" si="32"/>
        <v>-1</v>
      </c>
      <c r="AA49" s="827">
        <f t="shared" si="33"/>
        <v>0</v>
      </c>
      <c r="AB49" s="824">
        <f t="shared" si="34"/>
        <v>0</v>
      </c>
      <c r="AC49" s="827">
        <f t="shared" si="35"/>
        <v>-1</v>
      </c>
      <c r="AD49" s="827">
        <f t="shared" si="36"/>
        <v>0</v>
      </c>
      <c r="AE49" s="824">
        <f t="shared" si="37"/>
        <v>0</v>
      </c>
      <c r="AF49" s="827">
        <f t="shared" si="38"/>
        <v>-1</v>
      </c>
      <c r="AG49" s="827">
        <f t="shared" si="39"/>
        <v>0</v>
      </c>
      <c r="AH49" s="824">
        <f t="shared" si="40"/>
        <v>0</v>
      </c>
      <c r="AI49" s="827">
        <f t="shared" si="41"/>
        <v>-1</v>
      </c>
      <c r="AJ49" s="827">
        <f t="shared" si="42"/>
        <v>0</v>
      </c>
      <c r="AK49" s="824">
        <f t="shared" si="43"/>
        <v>0</v>
      </c>
      <c r="AL49" s="827">
        <f t="shared" si="44"/>
        <v>-1</v>
      </c>
      <c r="AM49" s="827">
        <f t="shared" si="45"/>
        <v>0</v>
      </c>
      <c r="AN49" s="827" t="b">
        <f t="shared" si="46"/>
        <v>0</v>
      </c>
      <c r="AO49" s="827">
        <f t="shared" si="47"/>
        <v>0</v>
      </c>
      <c r="AP49" s="827" t="e">
        <f t="shared" si="48"/>
        <v>#DIV/0!</v>
      </c>
      <c r="AQ49" s="827" t="e">
        <f t="shared" si="49"/>
        <v>#DIV/0!</v>
      </c>
      <c r="AR49" s="827">
        <f t="shared" si="50"/>
        <v>0</v>
      </c>
      <c r="AS49" s="38"/>
      <c r="AT49" s="38"/>
      <c r="AZ49" s="207"/>
      <c r="BA49" s="207"/>
      <c r="BB49" t="s">
        <v>3002</v>
      </c>
      <c r="BC49">
        <v>25.632692307692309</v>
      </c>
      <c r="BE49" t="s">
        <v>3750</v>
      </c>
      <c r="BF49">
        <v>28.5</v>
      </c>
    </row>
    <row r="50" spans="1:58" ht="15.75">
      <c r="A50" s="826" t="str">
        <f>'Endpoint outcomes'!A50</f>
        <v>Feighner 1979</v>
      </c>
      <c r="B50" s="826" t="str">
        <f>CONCATENATE('Endpoint outcomes'!S50,'Endpoint outcomes'!T50)</f>
        <v>HAMD24</v>
      </c>
      <c r="C50" s="828">
        <f t="shared" si="25"/>
        <v>35.545454545454547</v>
      </c>
      <c r="D50" s="828" t="e">
        <f t="shared" si="26"/>
        <v>#VALUE!</v>
      </c>
      <c r="E50" s="828">
        <f t="shared" si="27"/>
        <v>143</v>
      </c>
      <c r="F50" s="50" t="e">
        <f t="shared" si="28"/>
        <v>#VALUE!</v>
      </c>
      <c r="G50" s="50" t="e">
        <f t="shared" si="29"/>
        <v>#VALUE!</v>
      </c>
      <c r="H50" s="269">
        <f t="shared" si="30"/>
        <v>0</v>
      </c>
      <c r="I50" s="829">
        <f>IF(ISNUMBER('Endpoint outcomes'!U50)=TRUE,'Endpoint outcomes'!U50,(IF(ISNUMBER('Endpoint outcomes'!W50)=TRUE,'Endpoint outcomes'!W50,0)))</f>
        <v>36</v>
      </c>
      <c r="J50" s="829" t="str">
        <f>IF(ISNUMBER('Endpoint outcomes'!U50)=TRUE,'Endpoint outcomes'!V50,IF(ISNUMBER('Endpoint outcomes'!W50)=TRUE,'Endpoint outcomes'!X50,0))</f>
        <v>NA</v>
      </c>
      <c r="K50" s="829">
        <f>IF(ISNUMBER('Endpoint outcomes'!U50)=TRUE,'Endpoint outcomes'!AI50,IF(ISNUMBER('Endpoint outcomes'!W50)=TRUE,'Endpoint outcomes'!AK50,0))</f>
        <v>93</v>
      </c>
      <c r="L50" s="829">
        <f>IF(ISNUMBER('Endpoint outcomes'!AZ50)=TRUE,'Endpoint outcomes'!AZ50,(IF(ISNUMBER('Endpoint outcomes'!BB50)=TRUE,'Endpoint outcomes'!BB50,0)))</f>
        <v>34.700000000000003</v>
      </c>
      <c r="M50" s="829" t="str">
        <f>IF(ISNUMBER('Endpoint outcomes'!AZ50)=TRUE,'Endpoint outcomes'!BA50,IF(ISNUMBER('Endpoint outcomes'!BB50)=TRUE,'Endpoint outcomes'!BC50,0))</f>
        <v>NA</v>
      </c>
      <c r="N50" s="829">
        <f>IF(ISNUMBER('Endpoint outcomes'!AZ50)=TRUE,'Endpoint outcomes'!BN50,IF(ISNUMBER('Endpoint outcomes'!BB50)=TRUE,'Endpoint outcomes'!BP50,0))</f>
        <v>50</v>
      </c>
      <c r="O50" s="829">
        <f>IF(ISNUMBER('Endpoint outcomes'!CE50)=TRUE,'Endpoint outcomes'!CE50,(IF(ISNUMBER('Endpoint outcomes'!CG50)=TRUE,'Endpoint outcomes'!CG50,0)))</f>
        <v>0</v>
      </c>
      <c r="P50" s="829">
        <f>IF(ISNUMBER('Endpoint outcomes'!CE50)=TRUE,'Endpoint outcomes'!CF50,IF(ISNUMBER('Endpoint outcomes'!CG50)=TRUE,'Endpoint outcomes'!CH50,0))</f>
        <v>0</v>
      </c>
      <c r="Q50" s="829">
        <f>IF(ISNUMBER('Endpoint outcomes'!CE50)=TRUE,'Endpoint outcomes'!CS50,IF(ISNUMBER('Endpoint outcomes'!CG50)=TRUE,'Endpoint outcomes'!CU50,0))</f>
        <v>0</v>
      </c>
      <c r="R50" s="825">
        <f>IF(ISNUMBER('Endpoint outcomes'!DJ50)=TRUE,'Endpoint outcomes'!DJ50,(IF(ISNUMBER('Endpoint outcomes'!DL50)=TRUE,'Endpoint outcomes'!DL50,0)))</f>
        <v>0</v>
      </c>
      <c r="S50" s="825">
        <f>IF(ISNUMBER('Endpoint outcomes'!DJ50)=TRUE,'Endpoint outcomes'!DK50,IF(ISNUMBER('Endpoint outcomes'!DL50)=TRUE,'Endpoint outcomes'!DM50,0))</f>
        <v>0</v>
      </c>
      <c r="T50" s="825">
        <f>IF(ISNUMBER('Endpoint outcomes'!DJ50)=TRUE,'Endpoint outcomes'!DX50,IF(ISNUMBER('Endpoint outcomes'!DL50)=TRUE,'Endpoint outcomes'!DZ50,0))</f>
        <v>0</v>
      </c>
      <c r="U50" s="825">
        <f>IF(ISNUMBER('Endpoint outcomes'!EO50)=TRUE,'Endpoint outcomes'!EO50,(IF(ISNUMBER('Endpoint outcomes'!EQ50)=TRUE,'Endpoint outcomes'!EQ50,0)))</f>
        <v>0</v>
      </c>
      <c r="V50" s="825">
        <f>IF(ISNUMBER('Endpoint outcomes'!EO50)=TRUE,'Endpoint outcomes'!EP50,IF(ISNUMBER('Endpoint outcomes'!EQ50)=TRUE,'Endpoint outcomes'!ER50,0))</f>
        <v>0</v>
      </c>
      <c r="W50" s="825">
        <f>IF(ISNUMBER('Endpoint outcomes'!EO50)=TRUE,'Endpoint outcomes'!FC50,IF(ISNUMBER('Endpoint outcomes'!EQ50)=TRUE,'Endpoint outcomes'!FE50,0))</f>
        <v>0</v>
      </c>
      <c r="X50" s="37"/>
      <c r="Y50" s="824">
        <f t="shared" si="31"/>
        <v>93</v>
      </c>
      <c r="Z50" s="827">
        <f t="shared" si="32"/>
        <v>92</v>
      </c>
      <c r="AA50" s="827" t="e">
        <f t="shared" si="33"/>
        <v>#VALUE!</v>
      </c>
      <c r="AB50" s="824">
        <f t="shared" si="34"/>
        <v>50</v>
      </c>
      <c r="AC50" s="827">
        <f t="shared" si="35"/>
        <v>49</v>
      </c>
      <c r="AD50" s="827" t="e">
        <f t="shared" si="36"/>
        <v>#VALUE!</v>
      </c>
      <c r="AE50" s="824">
        <f t="shared" si="37"/>
        <v>0</v>
      </c>
      <c r="AF50" s="827">
        <f t="shared" si="38"/>
        <v>-1</v>
      </c>
      <c r="AG50" s="827">
        <f t="shared" si="39"/>
        <v>0</v>
      </c>
      <c r="AH50" s="824">
        <f t="shared" si="40"/>
        <v>0</v>
      </c>
      <c r="AI50" s="827">
        <f t="shared" si="41"/>
        <v>-1</v>
      </c>
      <c r="AJ50" s="827">
        <f t="shared" si="42"/>
        <v>0</v>
      </c>
      <c r="AK50" s="824">
        <f t="shared" si="43"/>
        <v>0</v>
      </c>
      <c r="AL50" s="827">
        <f t="shared" si="44"/>
        <v>-1</v>
      </c>
      <c r="AM50" s="827">
        <f t="shared" si="45"/>
        <v>0</v>
      </c>
      <c r="AN50" s="827">
        <f t="shared" si="46"/>
        <v>141</v>
      </c>
      <c r="AO50" s="827" t="e">
        <f t="shared" si="47"/>
        <v>#VALUE!</v>
      </c>
      <c r="AP50" s="827">
        <f t="shared" si="48"/>
        <v>35.545454545454547</v>
      </c>
      <c r="AQ50" s="827" t="e">
        <f t="shared" si="49"/>
        <v>#VALUE!</v>
      </c>
      <c r="AR50" s="827">
        <f t="shared" si="50"/>
        <v>143</v>
      </c>
      <c r="AS50" s="38"/>
      <c r="AT50" s="38"/>
      <c r="AZ50" s="207"/>
      <c r="BA50" s="207"/>
      <c r="BB50" t="s">
        <v>3002</v>
      </c>
      <c r="BC50">
        <v>25.982372881355932</v>
      </c>
      <c r="BE50" t="s">
        <v>718</v>
      </c>
      <c r="BF50">
        <v>23.834463276836161</v>
      </c>
    </row>
    <row r="51" spans="1:58" ht="15.75">
      <c r="A51" s="826" t="str">
        <f>'Endpoint outcomes'!A51</f>
        <v>Feighner 1982</v>
      </c>
      <c r="B51" s="826" t="str">
        <f>CONCATENATE('Endpoint outcomes'!S51,'Endpoint outcomes'!T51)</f>
        <v>HAMD21</v>
      </c>
      <c r="C51" s="828">
        <f t="shared" si="25"/>
        <v>27.089208633093524</v>
      </c>
      <c r="D51" s="828">
        <f t="shared" si="26"/>
        <v>4.0585465885911312</v>
      </c>
      <c r="E51" s="828">
        <f t="shared" si="27"/>
        <v>139</v>
      </c>
      <c r="F51" s="50">
        <f t="shared" si="28"/>
        <v>0.77671963750984696</v>
      </c>
      <c r="G51" s="50">
        <f t="shared" si="29"/>
        <v>0.22328036249015304</v>
      </c>
      <c r="H51" s="269">
        <f t="shared" si="30"/>
        <v>1</v>
      </c>
      <c r="I51" s="829">
        <f>IF(ISNUMBER('Endpoint outcomes'!U51)=TRUE,'Endpoint outcomes'!U51,(IF(ISNUMBER('Endpoint outcomes'!W51)=TRUE,'Endpoint outcomes'!W51,0)))</f>
        <v>26.94</v>
      </c>
      <c r="J51" s="829">
        <f>IF(ISNUMBER('Endpoint outcomes'!U51)=TRUE,'Endpoint outcomes'!V51,IF(ISNUMBER('Endpoint outcomes'!W51)=TRUE,'Endpoint outcomes'!X51,0))</f>
        <v>4.1500000000000004</v>
      </c>
      <c r="K51" s="829">
        <f>IF(ISNUMBER('Endpoint outcomes'!U51)=TRUE,'Endpoint outcomes'!AI51,IF(ISNUMBER('Endpoint outcomes'!W51)=TRUE,'Endpoint outcomes'!AK51,0))</f>
        <v>48</v>
      </c>
      <c r="L51" s="829">
        <f>IF(ISNUMBER('Endpoint outcomes'!AZ51)=TRUE,'Endpoint outcomes'!AZ51,(IF(ISNUMBER('Endpoint outcomes'!BB51)=TRUE,'Endpoint outcomes'!BB51,0)))</f>
        <v>26.98</v>
      </c>
      <c r="M51" s="829">
        <f>IF(ISNUMBER('Endpoint outcomes'!AZ51)=TRUE,'Endpoint outcomes'!BA51,IF(ISNUMBER('Endpoint outcomes'!BB51)=TRUE,'Endpoint outcomes'!BC51,0))</f>
        <v>4.0599999999999996</v>
      </c>
      <c r="N51" s="829">
        <f>IF(ISNUMBER('Endpoint outcomes'!AZ51)=TRUE,'Endpoint outcomes'!BN51,IF(ISNUMBER('Endpoint outcomes'!BB51)=TRUE,'Endpoint outcomes'!BP51,0))</f>
        <v>46</v>
      </c>
      <c r="O51" s="829">
        <f>IF(ISNUMBER('Endpoint outcomes'!CE51)=TRUE,'Endpoint outcomes'!CE51,(IF(ISNUMBER('Endpoint outcomes'!CG51)=TRUE,'Endpoint outcomes'!CG51,0)))</f>
        <v>27.36</v>
      </c>
      <c r="P51" s="829">
        <f>IF(ISNUMBER('Endpoint outcomes'!CE51)=TRUE,'Endpoint outcomes'!CF51,IF(ISNUMBER('Endpoint outcomes'!CG51)=TRUE,'Endpoint outcomes'!CH51,0))</f>
        <v>3.9569999999999999</v>
      </c>
      <c r="Q51" s="829">
        <f>IF(ISNUMBER('Endpoint outcomes'!CE51)=TRUE,'Endpoint outcomes'!CS51,IF(ISNUMBER('Endpoint outcomes'!CG51)=TRUE,'Endpoint outcomes'!CU51,0))</f>
        <v>45</v>
      </c>
      <c r="R51" s="825">
        <f>IF(ISNUMBER('Endpoint outcomes'!DJ51)=TRUE,'Endpoint outcomes'!DJ51,(IF(ISNUMBER('Endpoint outcomes'!DL51)=TRUE,'Endpoint outcomes'!DL51,0)))</f>
        <v>0</v>
      </c>
      <c r="S51" s="825">
        <f>IF(ISNUMBER('Endpoint outcomes'!DJ51)=TRUE,'Endpoint outcomes'!DK51,IF(ISNUMBER('Endpoint outcomes'!DL51)=TRUE,'Endpoint outcomes'!DM51,0))</f>
        <v>0</v>
      </c>
      <c r="T51" s="825">
        <f>IF(ISNUMBER('Endpoint outcomes'!DJ51)=TRUE,'Endpoint outcomes'!DX51,IF(ISNUMBER('Endpoint outcomes'!DL51)=TRUE,'Endpoint outcomes'!DZ51,0))</f>
        <v>0</v>
      </c>
      <c r="U51" s="825">
        <f>IF(ISNUMBER('Endpoint outcomes'!EO51)=TRUE,'Endpoint outcomes'!EO51,(IF(ISNUMBER('Endpoint outcomes'!EQ51)=TRUE,'Endpoint outcomes'!EQ51,0)))</f>
        <v>0</v>
      </c>
      <c r="V51" s="825">
        <f>IF(ISNUMBER('Endpoint outcomes'!EO51)=TRUE,'Endpoint outcomes'!EP51,IF(ISNUMBER('Endpoint outcomes'!EQ51)=TRUE,'Endpoint outcomes'!ER51,0))</f>
        <v>0</v>
      </c>
      <c r="W51" s="825">
        <f>IF(ISNUMBER('Endpoint outcomes'!EO51)=TRUE,'Endpoint outcomes'!FC51,IF(ISNUMBER('Endpoint outcomes'!EQ51)=TRUE,'Endpoint outcomes'!FE51,0))</f>
        <v>0</v>
      </c>
      <c r="X51" s="37"/>
      <c r="Y51" s="824">
        <f t="shared" si="31"/>
        <v>48</v>
      </c>
      <c r="Z51" s="827">
        <f t="shared" si="32"/>
        <v>47</v>
      </c>
      <c r="AA51" s="827">
        <f t="shared" si="33"/>
        <v>809.45750000000021</v>
      </c>
      <c r="AB51" s="824">
        <f t="shared" si="34"/>
        <v>46</v>
      </c>
      <c r="AC51" s="827">
        <f t="shared" si="35"/>
        <v>45</v>
      </c>
      <c r="AD51" s="827">
        <f t="shared" si="36"/>
        <v>741.76199999999983</v>
      </c>
      <c r="AE51" s="824">
        <f t="shared" si="37"/>
        <v>45</v>
      </c>
      <c r="AF51" s="827">
        <f t="shared" si="38"/>
        <v>44</v>
      </c>
      <c r="AG51" s="827">
        <f t="shared" si="39"/>
        <v>688.94535599999995</v>
      </c>
      <c r="AH51" s="824">
        <f t="shared" si="40"/>
        <v>0</v>
      </c>
      <c r="AI51" s="827">
        <f t="shared" si="41"/>
        <v>-1</v>
      </c>
      <c r="AJ51" s="827">
        <f t="shared" si="42"/>
        <v>0</v>
      </c>
      <c r="AK51" s="824">
        <f t="shared" si="43"/>
        <v>0</v>
      </c>
      <c r="AL51" s="827">
        <f t="shared" si="44"/>
        <v>-1</v>
      </c>
      <c r="AM51" s="827">
        <f t="shared" si="45"/>
        <v>0</v>
      </c>
      <c r="AN51" s="827">
        <f t="shared" si="46"/>
        <v>136</v>
      </c>
      <c r="AO51" s="827">
        <f t="shared" si="47"/>
        <v>2240.1648560000003</v>
      </c>
      <c r="AP51" s="827">
        <f t="shared" si="48"/>
        <v>27.089208633093524</v>
      </c>
      <c r="AQ51" s="827">
        <f t="shared" si="49"/>
        <v>4.0585465885911312</v>
      </c>
      <c r="AR51" s="827">
        <f t="shared" si="50"/>
        <v>139</v>
      </c>
      <c r="AS51" s="38"/>
      <c r="AT51" s="38"/>
      <c r="AZ51" s="207"/>
      <c r="BA51" s="207"/>
      <c r="BB51" t="s">
        <v>3002</v>
      </c>
      <c r="BC51">
        <v>26.434999999999995</v>
      </c>
      <c r="BE51" t="s">
        <v>718</v>
      </c>
      <c r="BF51">
        <v>23</v>
      </c>
    </row>
    <row r="52" spans="1:58" ht="15.75">
      <c r="A52" s="826" t="str">
        <f>'Endpoint outcomes'!A52</f>
        <v>Feighner 1983c</v>
      </c>
      <c r="B52" s="826" t="str">
        <f>CONCATENATE('Endpoint outcomes'!S52,'Endpoint outcomes'!T52)</f>
        <v>HAMD21</v>
      </c>
      <c r="C52" s="828">
        <f t="shared" si="25"/>
        <v>30.195454545454542</v>
      </c>
      <c r="D52" s="828" t="e">
        <f t="shared" si="26"/>
        <v>#VALUE!</v>
      </c>
      <c r="E52" s="828">
        <f t="shared" si="27"/>
        <v>88</v>
      </c>
      <c r="F52" s="50" t="e">
        <f t="shared" si="28"/>
        <v>#VALUE!</v>
      </c>
      <c r="G52" s="50" t="e">
        <f t="shared" si="29"/>
        <v>#VALUE!</v>
      </c>
      <c r="H52" s="269">
        <f t="shared" si="30"/>
        <v>0</v>
      </c>
      <c r="I52" s="829">
        <f>IF(ISNUMBER('Endpoint outcomes'!U52)=TRUE,'Endpoint outcomes'!U52,(IF(ISNUMBER('Endpoint outcomes'!W52)=TRUE,'Endpoint outcomes'!W52,0)))</f>
        <v>30.4</v>
      </c>
      <c r="J52" s="829" t="str">
        <f>IF(ISNUMBER('Endpoint outcomes'!U52)=TRUE,'Endpoint outcomes'!V52,IF(ISNUMBER('Endpoint outcomes'!W52)=TRUE,'Endpoint outcomes'!X52,0))</f>
        <v>NA</v>
      </c>
      <c r="K52" s="829">
        <f>IF(ISNUMBER('Endpoint outcomes'!U52)=TRUE,'Endpoint outcomes'!AI52,IF(ISNUMBER('Endpoint outcomes'!W52)=TRUE,'Endpoint outcomes'!AK52,0))</f>
        <v>43</v>
      </c>
      <c r="L52" s="829">
        <f>IF(ISNUMBER('Endpoint outcomes'!AZ52)=TRUE,'Endpoint outcomes'!AZ52,(IF(ISNUMBER('Endpoint outcomes'!BB52)=TRUE,'Endpoint outcomes'!BB52,0)))</f>
        <v>30</v>
      </c>
      <c r="M52" s="829" t="str">
        <f>IF(ISNUMBER('Endpoint outcomes'!AZ52)=TRUE,'Endpoint outcomes'!BA52,IF(ISNUMBER('Endpoint outcomes'!BB52)=TRUE,'Endpoint outcomes'!BC52,0))</f>
        <v>NA</v>
      </c>
      <c r="N52" s="829">
        <f>IF(ISNUMBER('Endpoint outcomes'!AZ52)=TRUE,'Endpoint outcomes'!BN52,IF(ISNUMBER('Endpoint outcomes'!BB52)=TRUE,'Endpoint outcomes'!BP52,0))</f>
        <v>45</v>
      </c>
      <c r="O52" s="829">
        <f>IF(ISNUMBER('Endpoint outcomes'!CE52)=TRUE,'Endpoint outcomes'!CE52,(IF(ISNUMBER('Endpoint outcomes'!CG52)=TRUE,'Endpoint outcomes'!CG52,0)))</f>
        <v>0</v>
      </c>
      <c r="P52" s="829">
        <f>IF(ISNUMBER('Endpoint outcomes'!CE52)=TRUE,'Endpoint outcomes'!CF52,IF(ISNUMBER('Endpoint outcomes'!CG52)=TRUE,'Endpoint outcomes'!CH52,0))</f>
        <v>0</v>
      </c>
      <c r="Q52" s="829">
        <f>IF(ISNUMBER('Endpoint outcomes'!CE52)=TRUE,'Endpoint outcomes'!CS52,IF(ISNUMBER('Endpoint outcomes'!CG52)=TRUE,'Endpoint outcomes'!CU52,0))</f>
        <v>0</v>
      </c>
      <c r="R52" s="825">
        <f>IF(ISNUMBER('Endpoint outcomes'!DJ52)=TRUE,'Endpoint outcomes'!DJ52,(IF(ISNUMBER('Endpoint outcomes'!DL52)=TRUE,'Endpoint outcomes'!DL52,0)))</f>
        <v>0</v>
      </c>
      <c r="S52" s="825">
        <f>IF(ISNUMBER('Endpoint outcomes'!DJ52)=TRUE,'Endpoint outcomes'!DK52,IF(ISNUMBER('Endpoint outcomes'!DL52)=TRUE,'Endpoint outcomes'!DM52,0))</f>
        <v>0</v>
      </c>
      <c r="T52" s="825">
        <f>IF(ISNUMBER('Endpoint outcomes'!DJ52)=TRUE,'Endpoint outcomes'!DX52,IF(ISNUMBER('Endpoint outcomes'!DL52)=TRUE,'Endpoint outcomes'!DZ52,0))</f>
        <v>0</v>
      </c>
      <c r="U52" s="825">
        <f>IF(ISNUMBER('Endpoint outcomes'!EO52)=TRUE,'Endpoint outcomes'!EO52,(IF(ISNUMBER('Endpoint outcomes'!EQ52)=TRUE,'Endpoint outcomes'!EQ52,0)))</f>
        <v>0</v>
      </c>
      <c r="V52" s="825">
        <f>IF(ISNUMBER('Endpoint outcomes'!EO52)=TRUE,'Endpoint outcomes'!EP52,IF(ISNUMBER('Endpoint outcomes'!EQ52)=TRUE,'Endpoint outcomes'!ER52,0))</f>
        <v>0</v>
      </c>
      <c r="W52" s="825">
        <f>IF(ISNUMBER('Endpoint outcomes'!EO52)=TRUE,'Endpoint outcomes'!FC52,IF(ISNUMBER('Endpoint outcomes'!EQ52)=TRUE,'Endpoint outcomes'!FE52,0))</f>
        <v>0</v>
      </c>
      <c r="X52" s="37"/>
      <c r="Y52" s="824">
        <f t="shared" si="31"/>
        <v>43</v>
      </c>
      <c r="Z52" s="827">
        <f t="shared" si="32"/>
        <v>42</v>
      </c>
      <c r="AA52" s="827" t="e">
        <f t="shared" si="33"/>
        <v>#VALUE!</v>
      </c>
      <c r="AB52" s="824">
        <f t="shared" si="34"/>
        <v>45</v>
      </c>
      <c r="AC52" s="827">
        <f t="shared" si="35"/>
        <v>44</v>
      </c>
      <c r="AD52" s="827" t="e">
        <f t="shared" si="36"/>
        <v>#VALUE!</v>
      </c>
      <c r="AE52" s="824">
        <f t="shared" si="37"/>
        <v>0</v>
      </c>
      <c r="AF52" s="827">
        <f t="shared" si="38"/>
        <v>-1</v>
      </c>
      <c r="AG52" s="827">
        <f t="shared" si="39"/>
        <v>0</v>
      </c>
      <c r="AH52" s="824">
        <f t="shared" si="40"/>
        <v>0</v>
      </c>
      <c r="AI52" s="827">
        <f t="shared" si="41"/>
        <v>-1</v>
      </c>
      <c r="AJ52" s="827">
        <f t="shared" si="42"/>
        <v>0</v>
      </c>
      <c r="AK52" s="824">
        <f t="shared" si="43"/>
        <v>0</v>
      </c>
      <c r="AL52" s="827">
        <f t="shared" si="44"/>
        <v>-1</v>
      </c>
      <c r="AM52" s="827">
        <f t="shared" si="45"/>
        <v>0</v>
      </c>
      <c r="AN52" s="827">
        <f t="shared" si="46"/>
        <v>86</v>
      </c>
      <c r="AO52" s="827" t="e">
        <f t="shared" si="47"/>
        <v>#VALUE!</v>
      </c>
      <c r="AP52" s="827">
        <f t="shared" si="48"/>
        <v>30.195454545454542</v>
      </c>
      <c r="AQ52" s="827" t="e">
        <f t="shared" si="49"/>
        <v>#VALUE!</v>
      </c>
      <c r="AR52" s="827">
        <f t="shared" si="50"/>
        <v>88</v>
      </c>
      <c r="AS52" s="38"/>
      <c r="AT52" s="38"/>
      <c r="AZ52" s="207"/>
      <c r="BA52" s="207"/>
      <c r="BB52" t="s">
        <v>3002</v>
      </c>
      <c r="BC52">
        <v>27.135784313725491</v>
      </c>
      <c r="BE52" t="s">
        <v>3749</v>
      </c>
      <c r="BF52">
        <v>20.279393939393938</v>
      </c>
    </row>
    <row r="53" spans="1:58" ht="15.75">
      <c r="A53" s="826" t="str">
        <f>'Endpoint outcomes'!A53</f>
        <v>Feighner 1989d</v>
      </c>
      <c r="B53" s="826" t="str">
        <f>CONCATENATE('Endpoint outcomes'!S53,'Endpoint outcomes'!T53)</f>
        <v>NA</v>
      </c>
      <c r="C53" s="828" t="e">
        <f t="shared" si="25"/>
        <v>#DIV/0!</v>
      </c>
      <c r="D53" s="828" t="e">
        <f t="shared" si="26"/>
        <v>#DIV/0!</v>
      </c>
      <c r="E53" s="828">
        <f t="shared" si="27"/>
        <v>0</v>
      </c>
      <c r="F53" s="50" t="e">
        <f t="shared" si="28"/>
        <v>#N/A</v>
      </c>
      <c r="G53" s="50" t="e">
        <f t="shared" si="29"/>
        <v>#N/A</v>
      </c>
      <c r="H53" s="269">
        <f t="shared" si="30"/>
        <v>0</v>
      </c>
      <c r="I53" s="829">
        <f>IF(ISNUMBER('Endpoint outcomes'!U53)=TRUE,'Endpoint outcomes'!U53,(IF(ISNUMBER('Endpoint outcomes'!W53)=TRUE,'Endpoint outcomes'!W53,0)))</f>
        <v>0</v>
      </c>
      <c r="J53" s="829">
        <f>IF(ISNUMBER('Endpoint outcomes'!U53)=TRUE,'Endpoint outcomes'!V53,IF(ISNUMBER('Endpoint outcomes'!W53)=TRUE,'Endpoint outcomes'!X53,0))</f>
        <v>0</v>
      </c>
      <c r="K53" s="829">
        <f>IF(ISNUMBER('Endpoint outcomes'!U53)=TRUE,'Endpoint outcomes'!AI53,IF(ISNUMBER('Endpoint outcomes'!W53)=TRUE,'Endpoint outcomes'!AK53,0))</f>
        <v>0</v>
      </c>
      <c r="L53" s="829">
        <f>IF(ISNUMBER('Endpoint outcomes'!AZ53)=TRUE,'Endpoint outcomes'!AZ53,(IF(ISNUMBER('Endpoint outcomes'!BB53)=TRUE,'Endpoint outcomes'!BB53,0)))</f>
        <v>0</v>
      </c>
      <c r="M53" s="829">
        <f>IF(ISNUMBER('Endpoint outcomes'!AZ53)=TRUE,'Endpoint outcomes'!BA53,IF(ISNUMBER('Endpoint outcomes'!BB53)=TRUE,'Endpoint outcomes'!BC53,0))</f>
        <v>0</v>
      </c>
      <c r="N53" s="829">
        <f>IF(ISNUMBER('Endpoint outcomes'!AZ53)=TRUE,'Endpoint outcomes'!BN53,IF(ISNUMBER('Endpoint outcomes'!BB53)=TRUE,'Endpoint outcomes'!BP53,0))</f>
        <v>0</v>
      </c>
      <c r="O53" s="829">
        <f>IF(ISNUMBER('Endpoint outcomes'!CE53)=TRUE,'Endpoint outcomes'!CE53,(IF(ISNUMBER('Endpoint outcomes'!CG53)=TRUE,'Endpoint outcomes'!CG53,0)))</f>
        <v>0</v>
      </c>
      <c r="P53" s="829">
        <f>IF(ISNUMBER('Endpoint outcomes'!CE53)=TRUE,'Endpoint outcomes'!CF53,IF(ISNUMBER('Endpoint outcomes'!CG53)=TRUE,'Endpoint outcomes'!CH53,0))</f>
        <v>0</v>
      </c>
      <c r="Q53" s="829">
        <f>IF(ISNUMBER('Endpoint outcomes'!CE53)=TRUE,'Endpoint outcomes'!CS53,IF(ISNUMBER('Endpoint outcomes'!CG53)=TRUE,'Endpoint outcomes'!CU53,0))</f>
        <v>0</v>
      </c>
      <c r="R53" s="825">
        <f>IF(ISNUMBER('Endpoint outcomes'!DJ53)=TRUE,'Endpoint outcomes'!DJ53,(IF(ISNUMBER('Endpoint outcomes'!DL53)=TRUE,'Endpoint outcomes'!DL53,0)))</f>
        <v>0</v>
      </c>
      <c r="S53" s="825">
        <f>IF(ISNUMBER('Endpoint outcomes'!DJ53)=TRUE,'Endpoint outcomes'!DK53,IF(ISNUMBER('Endpoint outcomes'!DL53)=TRUE,'Endpoint outcomes'!DM53,0))</f>
        <v>0</v>
      </c>
      <c r="T53" s="825">
        <f>IF(ISNUMBER('Endpoint outcomes'!DJ53)=TRUE,'Endpoint outcomes'!DX53,IF(ISNUMBER('Endpoint outcomes'!DL53)=TRUE,'Endpoint outcomes'!DZ53,0))</f>
        <v>0</v>
      </c>
      <c r="U53" s="825">
        <f>IF(ISNUMBER('Endpoint outcomes'!EO53)=TRUE,'Endpoint outcomes'!EO53,(IF(ISNUMBER('Endpoint outcomes'!EQ53)=TRUE,'Endpoint outcomes'!EQ53,0)))</f>
        <v>0</v>
      </c>
      <c r="V53" s="825">
        <f>IF(ISNUMBER('Endpoint outcomes'!EO53)=TRUE,'Endpoint outcomes'!EP53,IF(ISNUMBER('Endpoint outcomes'!EQ53)=TRUE,'Endpoint outcomes'!ER53,0))</f>
        <v>0</v>
      </c>
      <c r="W53" s="825">
        <f>IF(ISNUMBER('Endpoint outcomes'!EO53)=TRUE,'Endpoint outcomes'!FC53,IF(ISNUMBER('Endpoint outcomes'!EQ53)=TRUE,'Endpoint outcomes'!FE53,0))</f>
        <v>0</v>
      </c>
      <c r="X53" s="37"/>
      <c r="Y53" s="824">
        <f t="shared" si="31"/>
        <v>0</v>
      </c>
      <c r="Z53" s="827">
        <f t="shared" si="32"/>
        <v>-1</v>
      </c>
      <c r="AA53" s="827">
        <f t="shared" si="33"/>
        <v>0</v>
      </c>
      <c r="AB53" s="824">
        <f t="shared" si="34"/>
        <v>0</v>
      </c>
      <c r="AC53" s="827">
        <f t="shared" si="35"/>
        <v>-1</v>
      </c>
      <c r="AD53" s="827">
        <f t="shared" si="36"/>
        <v>0</v>
      </c>
      <c r="AE53" s="824">
        <f t="shared" si="37"/>
        <v>0</v>
      </c>
      <c r="AF53" s="827">
        <f t="shared" si="38"/>
        <v>-1</v>
      </c>
      <c r="AG53" s="827">
        <f t="shared" si="39"/>
        <v>0</v>
      </c>
      <c r="AH53" s="824">
        <f t="shared" si="40"/>
        <v>0</v>
      </c>
      <c r="AI53" s="827">
        <f t="shared" si="41"/>
        <v>-1</v>
      </c>
      <c r="AJ53" s="827">
        <f t="shared" si="42"/>
        <v>0</v>
      </c>
      <c r="AK53" s="824">
        <f t="shared" si="43"/>
        <v>0</v>
      </c>
      <c r="AL53" s="827">
        <f t="shared" si="44"/>
        <v>-1</v>
      </c>
      <c r="AM53" s="827">
        <f t="shared" si="45"/>
        <v>0</v>
      </c>
      <c r="AN53" s="827" t="b">
        <f t="shared" si="46"/>
        <v>0</v>
      </c>
      <c r="AO53" s="827">
        <f t="shared" si="47"/>
        <v>0</v>
      </c>
      <c r="AP53" s="827" t="e">
        <f t="shared" si="48"/>
        <v>#DIV/0!</v>
      </c>
      <c r="AQ53" s="827" t="e">
        <f t="shared" si="49"/>
        <v>#DIV/0!</v>
      </c>
      <c r="AR53" s="827">
        <f t="shared" si="50"/>
        <v>0</v>
      </c>
      <c r="AS53" s="38"/>
      <c r="AT53" s="38"/>
      <c r="AZ53" s="207"/>
      <c r="BA53" s="207"/>
      <c r="BB53" t="s">
        <v>3002</v>
      </c>
      <c r="BC53">
        <v>27.276250000000001</v>
      </c>
      <c r="BE53" t="s">
        <v>718</v>
      </c>
      <c r="BF53">
        <v>31.208130081300812</v>
      </c>
    </row>
    <row r="54" spans="1:58" ht="15.75">
      <c r="A54" s="826" t="str">
        <f>'Endpoint outcomes'!A54</f>
        <v>Feighner 1999</v>
      </c>
      <c r="B54" s="826" t="str">
        <f>CONCATENATE('Endpoint outcomes'!S54,'Endpoint outcomes'!T54)</f>
        <v>NA</v>
      </c>
      <c r="C54" s="828">
        <f t="shared" si="25"/>
        <v>24.6</v>
      </c>
      <c r="D54" s="828" t="e">
        <f t="shared" si="26"/>
        <v>#VALUE!</v>
      </c>
      <c r="E54" s="828">
        <f t="shared" si="27"/>
        <v>129</v>
      </c>
      <c r="F54" s="50" t="e">
        <f t="shared" si="28"/>
        <v>#N/A</v>
      </c>
      <c r="G54" s="50" t="e">
        <f t="shared" si="29"/>
        <v>#N/A</v>
      </c>
      <c r="H54" s="269">
        <f t="shared" si="30"/>
        <v>0</v>
      </c>
      <c r="I54" s="829">
        <f>IF(ISNUMBER('Endpoint outcomes'!U54)=TRUE,'Endpoint outcomes'!U54,(IF(ISNUMBER('Endpoint outcomes'!W54)=TRUE,'Endpoint outcomes'!W54,0)))</f>
        <v>0</v>
      </c>
      <c r="J54" s="829">
        <f>IF(ISNUMBER('Endpoint outcomes'!U54)=TRUE,'Endpoint outcomes'!V54,IF(ISNUMBER('Endpoint outcomes'!W54)=TRUE,'Endpoint outcomes'!X54,0))</f>
        <v>0</v>
      </c>
      <c r="K54" s="829">
        <f>IF(ISNUMBER('Endpoint outcomes'!U54)=TRUE,'Endpoint outcomes'!AI54,IF(ISNUMBER('Endpoint outcomes'!W54)=TRUE,'Endpoint outcomes'!AK54,0))</f>
        <v>0</v>
      </c>
      <c r="L54" s="829">
        <f>IF(ISNUMBER('Endpoint outcomes'!AZ54)=TRUE,'Endpoint outcomes'!AZ54,(IF(ISNUMBER('Endpoint outcomes'!BB54)=TRUE,'Endpoint outcomes'!BB54,0)))</f>
        <v>0</v>
      </c>
      <c r="M54" s="829">
        <f>IF(ISNUMBER('Endpoint outcomes'!AZ54)=TRUE,'Endpoint outcomes'!BA54,IF(ISNUMBER('Endpoint outcomes'!BB54)=TRUE,'Endpoint outcomes'!BC54,0))</f>
        <v>0</v>
      </c>
      <c r="N54" s="829">
        <f>IF(ISNUMBER('Endpoint outcomes'!AZ54)=TRUE,'Endpoint outcomes'!BN54,IF(ISNUMBER('Endpoint outcomes'!BB54)=TRUE,'Endpoint outcomes'!BP54,0))</f>
        <v>0</v>
      </c>
      <c r="O54" s="829">
        <f>IF(ISNUMBER('Endpoint outcomes'!CE54)=TRUE,'Endpoint outcomes'!CE54,(IF(ISNUMBER('Endpoint outcomes'!CG54)=TRUE,'Endpoint outcomes'!CG54,0)))</f>
        <v>0</v>
      </c>
      <c r="P54" s="829">
        <f>IF(ISNUMBER('Endpoint outcomes'!CE54)=TRUE,'Endpoint outcomes'!CF54,IF(ISNUMBER('Endpoint outcomes'!CG54)=TRUE,'Endpoint outcomes'!CH54,0))</f>
        <v>0</v>
      </c>
      <c r="Q54" s="829">
        <f>IF(ISNUMBER('Endpoint outcomes'!CE54)=TRUE,'Endpoint outcomes'!CS54,IF(ISNUMBER('Endpoint outcomes'!CG54)=TRUE,'Endpoint outcomes'!CU54,0))</f>
        <v>0</v>
      </c>
      <c r="R54" s="825">
        <f>IF(ISNUMBER('Endpoint outcomes'!DJ54)=TRUE,'Endpoint outcomes'!DJ54,(IF(ISNUMBER('Endpoint outcomes'!DL54)=TRUE,'Endpoint outcomes'!DL54,0)))</f>
        <v>0</v>
      </c>
      <c r="S54" s="825">
        <f>IF(ISNUMBER('Endpoint outcomes'!DJ54)=TRUE,'Endpoint outcomes'!DK54,IF(ISNUMBER('Endpoint outcomes'!DL54)=TRUE,'Endpoint outcomes'!DM54,0))</f>
        <v>0</v>
      </c>
      <c r="T54" s="825">
        <f>IF(ISNUMBER('Endpoint outcomes'!DJ54)=TRUE,'Endpoint outcomes'!DX54,IF(ISNUMBER('Endpoint outcomes'!DL54)=TRUE,'Endpoint outcomes'!DZ54,0))</f>
        <v>0</v>
      </c>
      <c r="U54" s="825">
        <f>IF(ISNUMBER('Endpoint outcomes'!EO54)=TRUE,'Endpoint outcomes'!EO54,(IF(ISNUMBER('Endpoint outcomes'!EQ54)=TRUE,'Endpoint outcomes'!EQ54,0)))</f>
        <v>24.6</v>
      </c>
      <c r="V54" s="825" t="str">
        <f>IF(ISNUMBER('Endpoint outcomes'!EO54)=TRUE,'Endpoint outcomes'!EP54,IF(ISNUMBER('Endpoint outcomes'!EQ54)=TRUE,'Endpoint outcomes'!ER54,0))</f>
        <v>NA</v>
      </c>
      <c r="W54" s="825">
        <f>IF(ISNUMBER('Endpoint outcomes'!EO54)=TRUE,'Endpoint outcomes'!FC54,IF(ISNUMBER('Endpoint outcomes'!EQ54)=TRUE,'Endpoint outcomes'!FE54,0))</f>
        <v>129</v>
      </c>
      <c r="X54" s="37"/>
      <c r="Y54" s="824">
        <f t="shared" si="31"/>
        <v>0</v>
      </c>
      <c r="Z54" s="827">
        <f t="shared" si="32"/>
        <v>-1</v>
      </c>
      <c r="AA54" s="827">
        <f t="shared" si="33"/>
        <v>0</v>
      </c>
      <c r="AB54" s="824">
        <f t="shared" si="34"/>
        <v>0</v>
      </c>
      <c r="AC54" s="827">
        <f t="shared" si="35"/>
        <v>-1</v>
      </c>
      <c r="AD54" s="827">
        <f t="shared" si="36"/>
        <v>0</v>
      </c>
      <c r="AE54" s="824">
        <f t="shared" si="37"/>
        <v>0</v>
      </c>
      <c r="AF54" s="827">
        <f t="shared" si="38"/>
        <v>-1</v>
      </c>
      <c r="AG54" s="827">
        <f t="shared" si="39"/>
        <v>0</v>
      </c>
      <c r="AH54" s="824">
        <f t="shared" si="40"/>
        <v>0</v>
      </c>
      <c r="AI54" s="827">
        <f t="shared" si="41"/>
        <v>-1</v>
      </c>
      <c r="AJ54" s="827">
        <f t="shared" si="42"/>
        <v>0</v>
      </c>
      <c r="AK54" s="824">
        <f t="shared" si="43"/>
        <v>129</v>
      </c>
      <c r="AL54" s="827">
        <f t="shared" si="44"/>
        <v>128</v>
      </c>
      <c r="AM54" s="827" t="e">
        <f t="shared" si="45"/>
        <v>#VALUE!</v>
      </c>
      <c r="AN54" s="827" t="b">
        <f t="shared" si="46"/>
        <v>0</v>
      </c>
      <c r="AO54" s="827" t="e">
        <f t="shared" si="47"/>
        <v>#VALUE!</v>
      </c>
      <c r="AP54" s="827">
        <f t="shared" si="48"/>
        <v>24.6</v>
      </c>
      <c r="AQ54" s="827" t="e">
        <f t="shared" si="49"/>
        <v>#VALUE!</v>
      </c>
      <c r="AR54" s="827">
        <f t="shared" si="50"/>
        <v>129</v>
      </c>
      <c r="AS54" s="38"/>
      <c r="AT54" s="38"/>
      <c r="AZ54" s="207"/>
      <c r="BA54" s="207"/>
      <c r="BB54" t="s">
        <v>3002</v>
      </c>
      <c r="BC54">
        <v>27.983333333333331</v>
      </c>
      <c r="BE54" t="s">
        <v>3004</v>
      </c>
      <c r="BF54">
        <v>25.949999999999996</v>
      </c>
    </row>
    <row r="55" spans="1:58" ht="15.75">
      <c r="A55" s="826" t="str">
        <f>'Endpoint outcomes'!A55</f>
        <v>Fledderus 2012</v>
      </c>
      <c r="B55" s="826" t="str">
        <f>CONCATENATE('Endpoint outcomes'!S55,'Endpoint outcomes'!T55)</f>
        <v>CES-D20</v>
      </c>
      <c r="C55" s="828">
        <f t="shared" si="25"/>
        <v>22.672739361702131</v>
      </c>
      <c r="D55" s="828">
        <f t="shared" si="26"/>
        <v>6.604125690764084</v>
      </c>
      <c r="E55" s="828">
        <f t="shared" si="27"/>
        <v>376</v>
      </c>
      <c r="F55" s="50">
        <f t="shared" si="28"/>
        <v>0.16901197729511197</v>
      </c>
      <c r="G55" s="50">
        <f t="shared" si="29"/>
        <v>0.83098802270488803</v>
      </c>
      <c r="H55" s="269">
        <f t="shared" si="30"/>
        <v>1</v>
      </c>
      <c r="I55" s="829">
        <f>IF(ISNUMBER('Endpoint outcomes'!U55)=TRUE,'Endpoint outcomes'!U55,(IF(ISNUMBER('Endpoint outcomes'!W55)=TRUE,'Endpoint outcomes'!W55,0)))</f>
        <v>23.14</v>
      </c>
      <c r="J55" s="829">
        <f>IF(ISNUMBER('Endpoint outcomes'!U55)=TRUE,'Endpoint outcomes'!V55,IF(ISNUMBER('Endpoint outcomes'!W55)=TRUE,'Endpoint outcomes'!X55,0))</f>
        <v>6.48</v>
      </c>
      <c r="K55" s="829">
        <f>IF(ISNUMBER('Endpoint outcomes'!U55)=TRUE,'Endpoint outcomes'!AI55,IF(ISNUMBER('Endpoint outcomes'!W55)=TRUE,'Endpoint outcomes'!AK55,0))</f>
        <v>125</v>
      </c>
      <c r="L55" s="829">
        <f>IF(ISNUMBER('Endpoint outcomes'!AZ55)=TRUE,'Endpoint outcomes'!AZ55,(IF(ISNUMBER('Endpoint outcomes'!BB55)=TRUE,'Endpoint outcomes'!BB55,0)))</f>
        <v>22.43</v>
      </c>
      <c r="M55" s="829">
        <f>IF(ISNUMBER('Endpoint outcomes'!AZ55)=TRUE,'Endpoint outcomes'!BA55,IF(ISNUMBER('Endpoint outcomes'!BB55)=TRUE,'Endpoint outcomes'!BC55,0))</f>
        <v>6.65</v>
      </c>
      <c r="N55" s="829">
        <f>IF(ISNUMBER('Endpoint outcomes'!AZ55)=TRUE,'Endpoint outcomes'!BN55,IF(ISNUMBER('Endpoint outcomes'!BB55)=TRUE,'Endpoint outcomes'!BP55,0))</f>
        <v>125</v>
      </c>
      <c r="O55" s="829">
        <f>IF(ISNUMBER('Endpoint outcomes'!CE55)=TRUE,'Endpoint outcomes'!CE55,(IF(ISNUMBER('Endpoint outcomes'!CG55)=TRUE,'Endpoint outcomes'!CG55,0)))</f>
        <v>22.45</v>
      </c>
      <c r="P55" s="829">
        <f>IF(ISNUMBER('Endpoint outcomes'!CE55)=TRUE,'Endpoint outcomes'!CF55,IF(ISNUMBER('Endpoint outcomes'!CG55)=TRUE,'Endpoint outcomes'!CH55,0))</f>
        <v>6.68</v>
      </c>
      <c r="Q55" s="829">
        <f>IF(ISNUMBER('Endpoint outcomes'!CE55)=TRUE,'Endpoint outcomes'!CS55,IF(ISNUMBER('Endpoint outcomes'!CG55)=TRUE,'Endpoint outcomes'!CU55,0))</f>
        <v>126</v>
      </c>
      <c r="R55" s="825">
        <f>IF(ISNUMBER('Endpoint outcomes'!DJ55)=TRUE,'Endpoint outcomes'!DJ55,(IF(ISNUMBER('Endpoint outcomes'!DL55)=TRUE,'Endpoint outcomes'!DL55,0)))</f>
        <v>0</v>
      </c>
      <c r="S55" s="825">
        <f>IF(ISNUMBER('Endpoint outcomes'!DJ55)=TRUE,'Endpoint outcomes'!DK55,IF(ISNUMBER('Endpoint outcomes'!DL55)=TRUE,'Endpoint outcomes'!DM55,0))</f>
        <v>0</v>
      </c>
      <c r="T55" s="825">
        <f>IF(ISNUMBER('Endpoint outcomes'!DJ55)=TRUE,'Endpoint outcomes'!DX55,IF(ISNUMBER('Endpoint outcomes'!DL55)=TRUE,'Endpoint outcomes'!DZ55,0))</f>
        <v>0</v>
      </c>
      <c r="U55" s="825">
        <f>IF(ISNUMBER('Endpoint outcomes'!EO55)=TRUE,'Endpoint outcomes'!EO55,(IF(ISNUMBER('Endpoint outcomes'!EQ55)=TRUE,'Endpoint outcomes'!EQ55,0)))</f>
        <v>0</v>
      </c>
      <c r="V55" s="825">
        <f>IF(ISNUMBER('Endpoint outcomes'!EO55)=TRUE,'Endpoint outcomes'!EP55,IF(ISNUMBER('Endpoint outcomes'!EQ55)=TRUE,'Endpoint outcomes'!ER55,0))</f>
        <v>0</v>
      </c>
      <c r="W55" s="825">
        <f>IF(ISNUMBER('Endpoint outcomes'!EO55)=TRUE,'Endpoint outcomes'!FC55,IF(ISNUMBER('Endpoint outcomes'!EQ55)=TRUE,'Endpoint outcomes'!FE55,0))</f>
        <v>0</v>
      </c>
      <c r="X55" s="37"/>
      <c r="Y55" s="824">
        <f t="shared" si="31"/>
        <v>125</v>
      </c>
      <c r="Z55" s="827">
        <f t="shared" si="32"/>
        <v>124</v>
      </c>
      <c r="AA55" s="827">
        <f t="shared" si="33"/>
        <v>5206.8096000000014</v>
      </c>
      <c r="AB55" s="824">
        <f t="shared" si="34"/>
        <v>125</v>
      </c>
      <c r="AC55" s="827">
        <f t="shared" si="35"/>
        <v>124</v>
      </c>
      <c r="AD55" s="827">
        <f t="shared" si="36"/>
        <v>5483.59</v>
      </c>
      <c r="AE55" s="824">
        <f t="shared" si="37"/>
        <v>126</v>
      </c>
      <c r="AF55" s="827">
        <f t="shared" si="38"/>
        <v>125</v>
      </c>
      <c r="AG55" s="827">
        <f t="shared" si="39"/>
        <v>5577.8</v>
      </c>
      <c r="AH55" s="824">
        <f t="shared" si="40"/>
        <v>0</v>
      </c>
      <c r="AI55" s="827">
        <f t="shared" si="41"/>
        <v>-1</v>
      </c>
      <c r="AJ55" s="827">
        <f t="shared" si="42"/>
        <v>0</v>
      </c>
      <c r="AK55" s="824">
        <f t="shared" si="43"/>
        <v>0</v>
      </c>
      <c r="AL55" s="827">
        <f t="shared" si="44"/>
        <v>-1</v>
      </c>
      <c r="AM55" s="827">
        <f t="shared" si="45"/>
        <v>0</v>
      </c>
      <c r="AN55" s="827">
        <f t="shared" si="46"/>
        <v>373</v>
      </c>
      <c r="AO55" s="827">
        <f t="shared" si="47"/>
        <v>16268.1996</v>
      </c>
      <c r="AP55" s="827">
        <f t="shared" si="48"/>
        <v>22.672739361702131</v>
      </c>
      <c r="AQ55" s="827">
        <f t="shared" si="49"/>
        <v>6.604125690764084</v>
      </c>
      <c r="AR55" s="827">
        <f t="shared" si="50"/>
        <v>376</v>
      </c>
      <c r="AS55" s="38"/>
      <c r="AT55" s="38"/>
      <c r="AZ55" s="207"/>
      <c r="BA55" s="207"/>
      <c r="BB55" t="s">
        <v>3002</v>
      </c>
      <c r="BC55">
        <v>28.047783251231525</v>
      </c>
      <c r="BE55" t="s">
        <v>713</v>
      </c>
      <c r="BF55">
        <v>11.91030303030303</v>
      </c>
    </row>
    <row r="56" spans="1:58" ht="15.75">
      <c r="A56" s="826" t="str">
        <f>'Endpoint outcomes'!A56</f>
        <v>Foley 2008</v>
      </c>
      <c r="B56" s="826" t="str">
        <f>CONCATENATE('Endpoint outcomes'!S56,'Endpoint outcomes'!T56)</f>
        <v>MADRS10</v>
      </c>
      <c r="C56" s="828">
        <f t="shared" si="25"/>
        <v>28.737826086956524</v>
      </c>
      <c r="D56" s="828">
        <f t="shared" si="26"/>
        <v>9.1558817941567714</v>
      </c>
      <c r="E56" s="828">
        <f t="shared" si="27"/>
        <v>23</v>
      </c>
      <c r="F56" s="50">
        <f t="shared" si="28"/>
        <v>0.57526877195053649</v>
      </c>
      <c r="G56" s="50">
        <f t="shared" si="29"/>
        <v>0.42473122804946351</v>
      </c>
      <c r="H56" s="269">
        <f t="shared" si="30"/>
        <v>1</v>
      </c>
      <c r="I56" s="829">
        <f>IF(ISNUMBER('Endpoint outcomes'!U56)=TRUE,'Endpoint outcomes'!U56,(IF(ISNUMBER('Endpoint outcomes'!W56)=TRUE,'Endpoint outcomes'!W56,0)))</f>
        <v>28.8</v>
      </c>
      <c r="J56" s="829">
        <f>IF(ISNUMBER('Endpoint outcomes'!U56)=TRUE,'Endpoint outcomes'!V56,IF(ISNUMBER('Endpoint outcomes'!W56)=TRUE,'Endpoint outcomes'!X56,0))</f>
        <v>9.86</v>
      </c>
      <c r="K56" s="829">
        <f>IF(ISNUMBER('Endpoint outcomes'!U56)=TRUE,'Endpoint outcomes'!AI56,IF(ISNUMBER('Endpoint outcomes'!W56)=TRUE,'Endpoint outcomes'!AK56,0))</f>
        <v>10</v>
      </c>
      <c r="L56" s="829">
        <f>IF(ISNUMBER('Endpoint outcomes'!AZ56)=TRUE,'Endpoint outcomes'!AZ56,(IF(ISNUMBER('Endpoint outcomes'!BB56)=TRUE,'Endpoint outcomes'!BB56,0)))</f>
        <v>28.69</v>
      </c>
      <c r="M56" s="829">
        <f>IF(ISNUMBER('Endpoint outcomes'!AZ56)=TRUE,'Endpoint outcomes'!BA56,IF(ISNUMBER('Endpoint outcomes'!BB56)=TRUE,'Endpoint outcomes'!BC56,0))</f>
        <v>8.59</v>
      </c>
      <c r="N56" s="829">
        <f>IF(ISNUMBER('Endpoint outcomes'!AZ56)=TRUE,'Endpoint outcomes'!BN56,IF(ISNUMBER('Endpoint outcomes'!BB56)=TRUE,'Endpoint outcomes'!BP56,0))</f>
        <v>13</v>
      </c>
      <c r="O56" s="829">
        <f>IF(ISNUMBER('Endpoint outcomes'!CE56)=TRUE,'Endpoint outcomes'!CE56,(IF(ISNUMBER('Endpoint outcomes'!CG56)=TRUE,'Endpoint outcomes'!CG56,0)))</f>
        <v>0</v>
      </c>
      <c r="P56" s="829">
        <f>IF(ISNUMBER('Endpoint outcomes'!CE56)=TRUE,'Endpoint outcomes'!CF56,IF(ISNUMBER('Endpoint outcomes'!CG56)=TRUE,'Endpoint outcomes'!CH56,0))</f>
        <v>0</v>
      </c>
      <c r="Q56" s="829">
        <f>IF(ISNUMBER('Endpoint outcomes'!CE56)=TRUE,'Endpoint outcomes'!CS56,IF(ISNUMBER('Endpoint outcomes'!CG56)=TRUE,'Endpoint outcomes'!CU56,0))</f>
        <v>0</v>
      </c>
      <c r="R56" s="825">
        <f>IF(ISNUMBER('Endpoint outcomes'!DJ56)=TRUE,'Endpoint outcomes'!DJ56,(IF(ISNUMBER('Endpoint outcomes'!DL56)=TRUE,'Endpoint outcomes'!DL56,0)))</f>
        <v>0</v>
      </c>
      <c r="S56" s="825">
        <f>IF(ISNUMBER('Endpoint outcomes'!DJ56)=TRUE,'Endpoint outcomes'!DK56,IF(ISNUMBER('Endpoint outcomes'!DL56)=TRUE,'Endpoint outcomes'!DM56,0))</f>
        <v>0</v>
      </c>
      <c r="T56" s="825">
        <f>IF(ISNUMBER('Endpoint outcomes'!DJ56)=TRUE,'Endpoint outcomes'!DX56,IF(ISNUMBER('Endpoint outcomes'!DL56)=TRUE,'Endpoint outcomes'!DZ56,0))</f>
        <v>0</v>
      </c>
      <c r="U56" s="825">
        <f>IF(ISNUMBER('Endpoint outcomes'!EO56)=TRUE,'Endpoint outcomes'!EO56,(IF(ISNUMBER('Endpoint outcomes'!EQ56)=TRUE,'Endpoint outcomes'!EQ56,0)))</f>
        <v>0</v>
      </c>
      <c r="V56" s="825">
        <f>IF(ISNUMBER('Endpoint outcomes'!EO56)=TRUE,'Endpoint outcomes'!EP56,IF(ISNUMBER('Endpoint outcomes'!EQ56)=TRUE,'Endpoint outcomes'!ER56,0))</f>
        <v>0</v>
      </c>
      <c r="W56" s="825">
        <f>IF(ISNUMBER('Endpoint outcomes'!EO56)=TRUE,'Endpoint outcomes'!FC56,IF(ISNUMBER('Endpoint outcomes'!EQ56)=TRUE,'Endpoint outcomes'!FE56,0))</f>
        <v>0</v>
      </c>
      <c r="X56" s="37"/>
      <c r="Y56" s="824">
        <f t="shared" si="31"/>
        <v>10</v>
      </c>
      <c r="Z56" s="827">
        <f t="shared" si="32"/>
        <v>9</v>
      </c>
      <c r="AA56" s="827">
        <f t="shared" si="33"/>
        <v>874.9763999999999</v>
      </c>
      <c r="AB56" s="824">
        <f t="shared" si="34"/>
        <v>13</v>
      </c>
      <c r="AC56" s="827">
        <f t="shared" si="35"/>
        <v>12</v>
      </c>
      <c r="AD56" s="827">
        <f t="shared" si="36"/>
        <v>885.45720000000006</v>
      </c>
      <c r="AE56" s="824">
        <f t="shared" si="37"/>
        <v>0</v>
      </c>
      <c r="AF56" s="827">
        <f t="shared" si="38"/>
        <v>-1</v>
      </c>
      <c r="AG56" s="827">
        <f t="shared" si="39"/>
        <v>0</v>
      </c>
      <c r="AH56" s="824">
        <f t="shared" si="40"/>
        <v>0</v>
      </c>
      <c r="AI56" s="827">
        <f t="shared" si="41"/>
        <v>-1</v>
      </c>
      <c r="AJ56" s="827">
        <f t="shared" si="42"/>
        <v>0</v>
      </c>
      <c r="AK56" s="824">
        <f t="shared" si="43"/>
        <v>0</v>
      </c>
      <c r="AL56" s="827">
        <f t="shared" si="44"/>
        <v>-1</v>
      </c>
      <c r="AM56" s="827">
        <f t="shared" si="45"/>
        <v>0</v>
      </c>
      <c r="AN56" s="827">
        <f t="shared" si="46"/>
        <v>21</v>
      </c>
      <c r="AO56" s="827">
        <f t="shared" si="47"/>
        <v>1760.4335999999998</v>
      </c>
      <c r="AP56" s="827">
        <f t="shared" si="48"/>
        <v>28.737826086956524</v>
      </c>
      <c r="AQ56" s="827">
        <f t="shared" si="49"/>
        <v>9.1558817941567714</v>
      </c>
      <c r="AR56" s="827">
        <f t="shared" si="50"/>
        <v>23</v>
      </c>
      <c r="AS56" s="38"/>
      <c r="AT56" s="38"/>
      <c r="AZ56" s="207"/>
      <c r="BA56" s="207"/>
      <c r="BB56" t="s">
        <v>3002</v>
      </c>
      <c r="BC56">
        <v>28.131182795698923</v>
      </c>
      <c r="BE56" t="s">
        <v>713</v>
      </c>
      <c r="BF56">
        <v>24.4</v>
      </c>
    </row>
    <row r="57" spans="1:58" ht="15.75">
      <c r="A57" s="826" t="str">
        <f>'Endpoint outcomes'!A57</f>
        <v>Forest Laboratories 2000</v>
      </c>
      <c r="B57" s="826" t="str">
        <f>CONCATENATE('Endpoint outcomes'!S57,'Endpoint outcomes'!T57)</f>
        <v>MADRS10</v>
      </c>
      <c r="C57" s="828">
        <f t="shared" si="25"/>
        <v>27.506476683937823</v>
      </c>
      <c r="D57" s="828">
        <f t="shared" si="26"/>
        <v>4.9563288654461086</v>
      </c>
      <c r="E57" s="828">
        <f t="shared" si="27"/>
        <v>386</v>
      </c>
      <c r="F57" s="50">
        <f t="shared" si="28"/>
        <v>0.54069622168736764</v>
      </c>
      <c r="G57" s="50">
        <f t="shared" si="29"/>
        <v>0.45930377831263236</v>
      </c>
      <c r="H57" s="269">
        <f t="shared" si="30"/>
        <v>1</v>
      </c>
      <c r="I57" s="829">
        <f>IF(ISNUMBER('Endpoint outcomes'!U57)=TRUE,'Endpoint outcomes'!U57,(IF(ISNUMBER('Endpoint outcomes'!W57)=TRUE,'Endpoint outcomes'!W57,0)))</f>
        <v>28.7</v>
      </c>
      <c r="J57" s="829">
        <f>IF(ISNUMBER('Endpoint outcomes'!U57)=TRUE,'Endpoint outcomes'!V57,IF(ISNUMBER('Endpoint outcomes'!W57)=TRUE,'Endpoint outcomes'!X57,0))</f>
        <v>4.3</v>
      </c>
      <c r="K57" s="829">
        <f>IF(ISNUMBER('Endpoint outcomes'!U57)=TRUE,'Endpoint outcomes'!AI57,IF(ISNUMBER('Endpoint outcomes'!W57)=TRUE,'Endpoint outcomes'!AK57,0))</f>
        <v>129</v>
      </c>
      <c r="L57" s="829">
        <f>IF(ISNUMBER('Endpoint outcomes'!AZ57)=TRUE,'Endpoint outcomes'!AZ57,(IF(ISNUMBER('Endpoint outcomes'!BB57)=TRUE,'Endpoint outcomes'!BB57,0)))</f>
        <v>25</v>
      </c>
      <c r="M57" s="829">
        <f>IF(ISNUMBER('Endpoint outcomes'!AZ57)=TRUE,'Endpoint outcomes'!BA57,IF(ISNUMBER('Endpoint outcomes'!BB57)=TRUE,'Endpoint outcomes'!BC57,0))</f>
        <v>5.5</v>
      </c>
      <c r="N57" s="829">
        <f>IF(ISNUMBER('Endpoint outcomes'!AZ57)=TRUE,'Endpoint outcomes'!BN57,IF(ISNUMBER('Endpoint outcomes'!BB57)=TRUE,'Endpoint outcomes'!BP57,0))</f>
        <v>128</v>
      </c>
      <c r="O57" s="829">
        <f>IF(ISNUMBER('Endpoint outcomes'!CE57)=TRUE,'Endpoint outcomes'!CE57,(IF(ISNUMBER('Endpoint outcomes'!CG57)=TRUE,'Endpoint outcomes'!CG57,0)))</f>
        <v>28.8</v>
      </c>
      <c r="P57" s="829">
        <f>IF(ISNUMBER('Endpoint outcomes'!CE57)=TRUE,'Endpoint outcomes'!CF57,IF(ISNUMBER('Endpoint outcomes'!CG57)=TRUE,'Endpoint outcomes'!CH57,0))</f>
        <v>5</v>
      </c>
      <c r="Q57" s="829">
        <f>IF(ISNUMBER('Endpoint outcomes'!CE57)=TRUE,'Endpoint outcomes'!CS57,IF(ISNUMBER('Endpoint outcomes'!CG57)=TRUE,'Endpoint outcomes'!CU57,0))</f>
        <v>129</v>
      </c>
      <c r="R57" s="825">
        <f>IF(ISNUMBER('Endpoint outcomes'!DJ57)=TRUE,'Endpoint outcomes'!DJ57,(IF(ISNUMBER('Endpoint outcomes'!DL57)=TRUE,'Endpoint outcomes'!DL57,0)))</f>
        <v>0</v>
      </c>
      <c r="S57" s="825">
        <f>IF(ISNUMBER('Endpoint outcomes'!DJ57)=TRUE,'Endpoint outcomes'!DK57,IF(ISNUMBER('Endpoint outcomes'!DL57)=TRUE,'Endpoint outcomes'!DM57,0))</f>
        <v>0</v>
      </c>
      <c r="T57" s="825">
        <f>IF(ISNUMBER('Endpoint outcomes'!DJ57)=TRUE,'Endpoint outcomes'!DX57,IF(ISNUMBER('Endpoint outcomes'!DL57)=TRUE,'Endpoint outcomes'!DZ57,0))</f>
        <v>0</v>
      </c>
      <c r="U57" s="825">
        <f>IF(ISNUMBER('Endpoint outcomes'!EO57)=TRUE,'Endpoint outcomes'!EO57,(IF(ISNUMBER('Endpoint outcomes'!EQ57)=TRUE,'Endpoint outcomes'!EQ57,0)))</f>
        <v>0</v>
      </c>
      <c r="V57" s="825">
        <f>IF(ISNUMBER('Endpoint outcomes'!EO57)=TRUE,'Endpoint outcomes'!EP57,IF(ISNUMBER('Endpoint outcomes'!EQ57)=TRUE,'Endpoint outcomes'!ER57,0))</f>
        <v>0</v>
      </c>
      <c r="W57" s="825">
        <f>IF(ISNUMBER('Endpoint outcomes'!EO57)=TRUE,'Endpoint outcomes'!FC57,IF(ISNUMBER('Endpoint outcomes'!EQ57)=TRUE,'Endpoint outcomes'!FE57,0))</f>
        <v>0</v>
      </c>
      <c r="X57" s="37"/>
      <c r="Y57" s="824">
        <f t="shared" si="31"/>
        <v>129</v>
      </c>
      <c r="Z57" s="827">
        <f t="shared" si="32"/>
        <v>128</v>
      </c>
      <c r="AA57" s="827">
        <f t="shared" si="33"/>
        <v>2366.7199999999998</v>
      </c>
      <c r="AB57" s="824">
        <f t="shared" si="34"/>
        <v>128</v>
      </c>
      <c r="AC57" s="827">
        <f t="shared" si="35"/>
        <v>127</v>
      </c>
      <c r="AD57" s="827">
        <f t="shared" si="36"/>
        <v>3841.75</v>
      </c>
      <c r="AE57" s="824">
        <f t="shared" si="37"/>
        <v>129</v>
      </c>
      <c r="AF57" s="827">
        <f t="shared" si="38"/>
        <v>128</v>
      </c>
      <c r="AG57" s="827">
        <f t="shared" si="39"/>
        <v>3200</v>
      </c>
      <c r="AH57" s="824">
        <f t="shared" si="40"/>
        <v>0</v>
      </c>
      <c r="AI57" s="827">
        <f t="shared" si="41"/>
        <v>-1</v>
      </c>
      <c r="AJ57" s="827">
        <f t="shared" si="42"/>
        <v>0</v>
      </c>
      <c r="AK57" s="824">
        <f t="shared" si="43"/>
        <v>0</v>
      </c>
      <c r="AL57" s="827">
        <f t="shared" si="44"/>
        <v>-1</v>
      </c>
      <c r="AM57" s="827">
        <f t="shared" si="45"/>
        <v>0</v>
      </c>
      <c r="AN57" s="827">
        <f t="shared" si="46"/>
        <v>383</v>
      </c>
      <c r="AO57" s="827">
        <f t="shared" si="47"/>
        <v>9408.4699999999993</v>
      </c>
      <c r="AP57" s="827">
        <f t="shared" si="48"/>
        <v>27.506476683937823</v>
      </c>
      <c r="AQ57" s="827">
        <f t="shared" si="49"/>
        <v>4.9563288654461086</v>
      </c>
      <c r="AR57" s="827">
        <f t="shared" si="50"/>
        <v>386</v>
      </c>
      <c r="AS57" s="38"/>
      <c r="AT57" s="38"/>
      <c r="AZ57" s="207"/>
      <c r="BA57" s="207"/>
      <c r="BB57" t="s">
        <v>3750</v>
      </c>
      <c r="BC57">
        <v>28.5</v>
      </c>
      <c r="BE57" t="s">
        <v>714</v>
      </c>
      <c r="BF57">
        <v>39.031728395061727</v>
      </c>
    </row>
    <row r="58" spans="1:58" ht="15.75">
      <c r="A58" s="826" t="str">
        <f>'Endpoint outcomes'!A58</f>
        <v>Forest Research Institute 2003</v>
      </c>
      <c r="B58" s="826" t="str">
        <f>CONCATENATE('Endpoint outcomes'!S58,'Endpoint outcomes'!T58)</f>
        <v>MADRS10</v>
      </c>
      <c r="C58" s="828">
        <f t="shared" si="25"/>
        <v>30.450161812297729</v>
      </c>
      <c r="D58" s="828">
        <f t="shared" si="26"/>
        <v>4.0657313407928077</v>
      </c>
      <c r="E58" s="828">
        <f t="shared" si="27"/>
        <v>309</v>
      </c>
      <c r="F58" s="50">
        <f t="shared" si="28"/>
        <v>0.80194682778751991</v>
      </c>
      <c r="G58" s="50">
        <f t="shared" si="29"/>
        <v>0.19805317221248009</v>
      </c>
      <c r="H58" s="269">
        <f t="shared" si="30"/>
        <v>1</v>
      </c>
      <c r="I58" s="829">
        <f>IF(ISNUMBER('Endpoint outcomes'!U58)=TRUE,'Endpoint outcomes'!U58,(IF(ISNUMBER('Endpoint outcomes'!W58)=TRUE,'Endpoint outcomes'!W58,0)))</f>
        <v>30.4</v>
      </c>
      <c r="J58" s="829">
        <f>IF(ISNUMBER('Endpoint outcomes'!U58)=TRUE,'Endpoint outcomes'!V58,IF(ISNUMBER('Endpoint outcomes'!W58)=TRUE,'Endpoint outcomes'!X58,0))</f>
        <v>4</v>
      </c>
      <c r="K58" s="829">
        <f>IF(ISNUMBER('Endpoint outcomes'!U58)=TRUE,'Endpoint outcomes'!AI58,IF(ISNUMBER('Endpoint outcomes'!W58)=TRUE,'Endpoint outcomes'!AK58,0))</f>
        <v>154</v>
      </c>
      <c r="L58" s="829">
        <f>IF(ISNUMBER('Endpoint outcomes'!AZ58)=TRUE,'Endpoint outcomes'!AZ58,(IF(ISNUMBER('Endpoint outcomes'!BB58)=TRUE,'Endpoint outcomes'!BB58,0)))</f>
        <v>30.5</v>
      </c>
      <c r="M58" s="829">
        <f>IF(ISNUMBER('Endpoint outcomes'!AZ58)=TRUE,'Endpoint outcomes'!BA58,IF(ISNUMBER('Endpoint outcomes'!BB58)=TRUE,'Endpoint outcomes'!BC58,0))</f>
        <v>4.13</v>
      </c>
      <c r="N58" s="829">
        <f>IF(ISNUMBER('Endpoint outcomes'!AZ58)=TRUE,'Endpoint outcomes'!BN58,IF(ISNUMBER('Endpoint outcomes'!BB58)=TRUE,'Endpoint outcomes'!BP58,0))</f>
        <v>155</v>
      </c>
      <c r="O58" s="829">
        <f>IF(ISNUMBER('Endpoint outcomes'!CE58)=TRUE,'Endpoint outcomes'!CE58,(IF(ISNUMBER('Endpoint outcomes'!CG58)=TRUE,'Endpoint outcomes'!CG58,0)))</f>
        <v>0</v>
      </c>
      <c r="P58" s="829">
        <f>IF(ISNUMBER('Endpoint outcomes'!CE58)=TRUE,'Endpoint outcomes'!CF58,IF(ISNUMBER('Endpoint outcomes'!CG58)=TRUE,'Endpoint outcomes'!CH58,0))</f>
        <v>0</v>
      </c>
      <c r="Q58" s="829">
        <f>IF(ISNUMBER('Endpoint outcomes'!CE58)=TRUE,'Endpoint outcomes'!CS58,IF(ISNUMBER('Endpoint outcomes'!CG58)=TRUE,'Endpoint outcomes'!CU58,0))</f>
        <v>0</v>
      </c>
      <c r="R58" s="825">
        <f>IF(ISNUMBER('Endpoint outcomes'!DJ58)=TRUE,'Endpoint outcomes'!DJ58,(IF(ISNUMBER('Endpoint outcomes'!DL58)=TRUE,'Endpoint outcomes'!DL58,0)))</f>
        <v>0</v>
      </c>
      <c r="S58" s="825">
        <f>IF(ISNUMBER('Endpoint outcomes'!DJ58)=TRUE,'Endpoint outcomes'!DK58,IF(ISNUMBER('Endpoint outcomes'!DL58)=TRUE,'Endpoint outcomes'!DM58,0))</f>
        <v>0</v>
      </c>
      <c r="T58" s="825">
        <f>IF(ISNUMBER('Endpoint outcomes'!DJ58)=TRUE,'Endpoint outcomes'!DX58,IF(ISNUMBER('Endpoint outcomes'!DL58)=TRUE,'Endpoint outcomes'!DZ58,0))</f>
        <v>0</v>
      </c>
      <c r="U58" s="825">
        <f>IF(ISNUMBER('Endpoint outcomes'!EO58)=TRUE,'Endpoint outcomes'!EO58,(IF(ISNUMBER('Endpoint outcomes'!EQ58)=TRUE,'Endpoint outcomes'!EQ58,0)))</f>
        <v>0</v>
      </c>
      <c r="V58" s="825">
        <f>IF(ISNUMBER('Endpoint outcomes'!EO58)=TRUE,'Endpoint outcomes'!EP58,IF(ISNUMBER('Endpoint outcomes'!EQ58)=TRUE,'Endpoint outcomes'!ER58,0))</f>
        <v>0</v>
      </c>
      <c r="W58" s="825">
        <f>IF(ISNUMBER('Endpoint outcomes'!EO58)=TRUE,'Endpoint outcomes'!FC58,IF(ISNUMBER('Endpoint outcomes'!EQ58)=TRUE,'Endpoint outcomes'!FE58,0))</f>
        <v>0</v>
      </c>
      <c r="X58" s="37"/>
      <c r="Y58" s="824">
        <f t="shared" si="31"/>
        <v>154</v>
      </c>
      <c r="Z58" s="827">
        <f t="shared" si="32"/>
        <v>153</v>
      </c>
      <c r="AA58" s="827">
        <f t="shared" si="33"/>
        <v>2448</v>
      </c>
      <c r="AB58" s="824">
        <f t="shared" si="34"/>
        <v>155</v>
      </c>
      <c r="AC58" s="827">
        <f t="shared" si="35"/>
        <v>154</v>
      </c>
      <c r="AD58" s="827">
        <f t="shared" si="36"/>
        <v>2626.7626</v>
      </c>
      <c r="AE58" s="824">
        <f t="shared" si="37"/>
        <v>0</v>
      </c>
      <c r="AF58" s="827">
        <f t="shared" si="38"/>
        <v>-1</v>
      </c>
      <c r="AG58" s="827">
        <f t="shared" si="39"/>
        <v>0</v>
      </c>
      <c r="AH58" s="824">
        <f t="shared" si="40"/>
        <v>0</v>
      </c>
      <c r="AI58" s="827">
        <f t="shared" si="41"/>
        <v>-1</v>
      </c>
      <c r="AJ58" s="827">
        <f t="shared" si="42"/>
        <v>0</v>
      </c>
      <c r="AK58" s="824">
        <f t="shared" si="43"/>
        <v>0</v>
      </c>
      <c r="AL58" s="827">
        <f t="shared" si="44"/>
        <v>-1</v>
      </c>
      <c r="AM58" s="827">
        <f t="shared" si="45"/>
        <v>0</v>
      </c>
      <c r="AN58" s="827">
        <f t="shared" si="46"/>
        <v>307</v>
      </c>
      <c r="AO58" s="827">
        <f t="shared" si="47"/>
        <v>5074.7626</v>
      </c>
      <c r="AP58" s="827">
        <f t="shared" si="48"/>
        <v>30.450161812297729</v>
      </c>
      <c r="AQ58" s="827">
        <f t="shared" si="49"/>
        <v>4.0657313407928077</v>
      </c>
      <c r="AR58" s="827">
        <f t="shared" si="50"/>
        <v>309</v>
      </c>
      <c r="AS58" s="38"/>
      <c r="AT58" s="38"/>
      <c r="AZ58" s="207"/>
      <c r="BA58" s="207"/>
      <c r="BB58" t="s">
        <v>3002</v>
      </c>
      <c r="BC58">
        <v>29.302614379084968</v>
      </c>
      <c r="BE58" t="s">
        <v>3008</v>
      </c>
      <c r="BF58">
        <v>23.334126984126982</v>
      </c>
    </row>
    <row r="59" spans="1:58" ht="15.75">
      <c r="A59" s="826" t="str">
        <f>'Endpoint outcomes'!A59</f>
        <v>Forest Research Institute 2004a</v>
      </c>
      <c r="B59" s="826" t="str">
        <f>CONCATENATE('Endpoint outcomes'!S59,'Endpoint outcomes'!T59)</f>
        <v>MADRS10</v>
      </c>
      <c r="C59" s="828">
        <f t="shared" si="25"/>
        <v>24.8</v>
      </c>
      <c r="D59" s="828">
        <f t="shared" si="26"/>
        <v>3.0452454745061197</v>
      </c>
      <c r="E59" s="828">
        <f t="shared" si="27"/>
        <v>27</v>
      </c>
      <c r="F59" s="50">
        <f t="shared" si="28"/>
        <v>0.23501272147045826</v>
      </c>
      <c r="G59" s="50">
        <f t="shared" si="29"/>
        <v>0.76498727852954174</v>
      </c>
      <c r="H59" s="269">
        <f t="shared" si="30"/>
        <v>1</v>
      </c>
      <c r="I59" s="829">
        <f>IF(ISNUMBER('Endpoint outcomes'!U59)=TRUE,'Endpoint outcomes'!U59,(IF(ISNUMBER('Endpoint outcomes'!W59)=TRUE,'Endpoint outcomes'!W59,0)))</f>
        <v>24.4</v>
      </c>
      <c r="J59" s="829">
        <f>IF(ISNUMBER('Endpoint outcomes'!U59)=TRUE,'Endpoint outcomes'!V59,IF(ISNUMBER('Endpoint outcomes'!W59)=TRUE,'Endpoint outcomes'!X59,0))</f>
        <v>2.36</v>
      </c>
      <c r="K59" s="829">
        <f>IF(ISNUMBER('Endpoint outcomes'!U59)=TRUE,'Endpoint outcomes'!AI59,IF(ISNUMBER('Endpoint outcomes'!W59)=TRUE,'Endpoint outcomes'!AK59,0))</f>
        <v>15</v>
      </c>
      <c r="L59" s="829">
        <f>IF(ISNUMBER('Endpoint outcomes'!AZ59)=TRUE,'Endpoint outcomes'!AZ59,(IF(ISNUMBER('Endpoint outcomes'!BB59)=TRUE,'Endpoint outcomes'!BB59,0)))</f>
        <v>25.3</v>
      </c>
      <c r="M59" s="829">
        <f>IF(ISNUMBER('Endpoint outcomes'!AZ59)=TRUE,'Endpoint outcomes'!BA59,IF(ISNUMBER('Endpoint outcomes'!BB59)=TRUE,'Endpoint outcomes'!BC59,0))</f>
        <v>3.74</v>
      </c>
      <c r="N59" s="829">
        <f>IF(ISNUMBER('Endpoint outcomes'!AZ59)=TRUE,'Endpoint outcomes'!BN59,IF(ISNUMBER('Endpoint outcomes'!BB59)=TRUE,'Endpoint outcomes'!BP59,0))</f>
        <v>12</v>
      </c>
      <c r="O59" s="829">
        <f>IF(ISNUMBER('Endpoint outcomes'!CE59)=TRUE,'Endpoint outcomes'!CE59,(IF(ISNUMBER('Endpoint outcomes'!CG59)=TRUE,'Endpoint outcomes'!CG59,0)))</f>
        <v>0</v>
      </c>
      <c r="P59" s="829">
        <f>IF(ISNUMBER('Endpoint outcomes'!CE59)=TRUE,'Endpoint outcomes'!CF59,IF(ISNUMBER('Endpoint outcomes'!CG59)=TRUE,'Endpoint outcomes'!CH59,0))</f>
        <v>0</v>
      </c>
      <c r="Q59" s="829">
        <f>IF(ISNUMBER('Endpoint outcomes'!CE59)=TRUE,'Endpoint outcomes'!CS59,IF(ISNUMBER('Endpoint outcomes'!CG59)=TRUE,'Endpoint outcomes'!CU59,0))</f>
        <v>0</v>
      </c>
      <c r="R59" s="825">
        <f>IF(ISNUMBER('Endpoint outcomes'!DJ59)=TRUE,'Endpoint outcomes'!DJ59,(IF(ISNUMBER('Endpoint outcomes'!DL59)=TRUE,'Endpoint outcomes'!DL59,0)))</f>
        <v>0</v>
      </c>
      <c r="S59" s="825">
        <f>IF(ISNUMBER('Endpoint outcomes'!DJ59)=TRUE,'Endpoint outcomes'!DK59,IF(ISNUMBER('Endpoint outcomes'!DL59)=TRUE,'Endpoint outcomes'!DM59,0))</f>
        <v>0</v>
      </c>
      <c r="T59" s="825">
        <f>IF(ISNUMBER('Endpoint outcomes'!DJ59)=TRUE,'Endpoint outcomes'!DX59,IF(ISNUMBER('Endpoint outcomes'!DL59)=TRUE,'Endpoint outcomes'!DZ59,0))</f>
        <v>0</v>
      </c>
      <c r="U59" s="825">
        <f>IF(ISNUMBER('Endpoint outcomes'!EO59)=TRUE,'Endpoint outcomes'!EO59,(IF(ISNUMBER('Endpoint outcomes'!EQ59)=TRUE,'Endpoint outcomes'!EQ59,0)))</f>
        <v>0</v>
      </c>
      <c r="V59" s="825">
        <f>IF(ISNUMBER('Endpoint outcomes'!EO59)=TRUE,'Endpoint outcomes'!EP59,IF(ISNUMBER('Endpoint outcomes'!EQ59)=TRUE,'Endpoint outcomes'!ER59,0))</f>
        <v>0</v>
      </c>
      <c r="W59" s="825">
        <f>IF(ISNUMBER('Endpoint outcomes'!EO59)=TRUE,'Endpoint outcomes'!FC59,IF(ISNUMBER('Endpoint outcomes'!EQ59)=TRUE,'Endpoint outcomes'!FE59,0))</f>
        <v>0</v>
      </c>
      <c r="X59" s="37"/>
      <c r="Y59" s="824">
        <f t="shared" si="31"/>
        <v>15</v>
      </c>
      <c r="Z59" s="827">
        <f t="shared" si="32"/>
        <v>14</v>
      </c>
      <c r="AA59" s="827">
        <f t="shared" si="33"/>
        <v>77.974399999999989</v>
      </c>
      <c r="AB59" s="824">
        <f t="shared" si="34"/>
        <v>12</v>
      </c>
      <c r="AC59" s="827">
        <f t="shared" si="35"/>
        <v>11</v>
      </c>
      <c r="AD59" s="827">
        <f t="shared" si="36"/>
        <v>153.86360000000002</v>
      </c>
      <c r="AE59" s="824">
        <f t="shared" si="37"/>
        <v>0</v>
      </c>
      <c r="AF59" s="827">
        <f t="shared" si="38"/>
        <v>-1</v>
      </c>
      <c r="AG59" s="827">
        <f t="shared" si="39"/>
        <v>0</v>
      </c>
      <c r="AH59" s="824">
        <f t="shared" si="40"/>
        <v>0</v>
      </c>
      <c r="AI59" s="827">
        <f t="shared" si="41"/>
        <v>-1</v>
      </c>
      <c r="AJ59" s="827">
        <f t="shared" si="42"/>
        <v>0</v>
      </c>
      <c r="AK59" s="824">
        <f t="shared" si="43"/>
        <v>0</v>
      </c>
      <c r="AL59" s="827">
        <f t="shared" si="44"/>
        <v>-1</v>
      </c>
      <c r="AM59" s="827">
        <f t="shared" si="45"/>
        <v>0</v>
      </c>
      <c r="AN59" s="827">
        <f t="shared" si="46"/>
        <v>25</v>
      </c>
      <c r="AO59" s="827">
        <f t="shared" si="47"/>
        <v>231.83800000000002</v>
      </c>
      <c r="AP59" s="827">
        <f t="shared" si="48"/>
        <v>24.8</v>
      </c>
      <c r="AQ59" s="827">
        <f t="shared" si="49"/>
        <v>3.0452454745061197</v>
      </c>
      <c r="AR59" s="827">
        <f t="shared" si="50"/>
        <v>27</v>
      </c>
      <c r="AS59" s="38"/>
      <c r="AT59" s="38"/>
      <c r="AZ59" s="207"/>
      <c r="BA59" s="207"/>
      <c r="BB59" t="s">
        <v>3002</v>
      </c>
      <c r="BC59">
        <v>29.414999999999999</v>
      </c>
      <c r="BE59" t="s">
        <v>455</v>
      </c>
      <c r="BF59" t="e">
        <v>#DIV/0!</v>
      </c>
    </row>
    <row r="60" spans="1:58" ht="15.75">
      <c r="A60" s="826" t="str">
        <f>'Endpoint outcomes'!A60</f>
        <v>Forest Research Institute 2004b</v>
      </c>
      <c r="B60" s="826" t="str">
        <f>CONCATENATE('Endpoint outcomes'!S60,'Endpoint outcomes'!T60)</f>
        <v>MADRS10</v>
      </c>
      <c r="C60" s="828">
        <f t="shared" si="25"/>
        <v>30.299512195121949</v>
      </c>
      <c r="D60" s="828">
        <f t="shared" si="26"/>
        <v>4.7461599723101013</v>
      </c>
      <c r="E60" s="828">
        <f t="shared" si="27"/>
        <v>205</v>
      </c>
      <c r="F60" s="50">
        <f t="shared" si="28"/>
        <v>0.75653381125343833</v>
      </c>
      <c r="G60" s="50">
        <f t="shared" si="29"/>
        <v>0.24346618874656167</v>
      </c>
      <c r="H60" s="269">
        <f t="shared" si="30"/>
        <v>1</v>
      </c>
      <c r="I60" s="829">
        <f>IF(ISNUMBER('Endpoint outcomes'!U60)=TRUE,'Endpoint outcomes'!U60,(IF(ISNUMBER('Endpoint outcomes'!W60)=TRUE,'Endpoint outcomes'!W60,0)))</f>
        <v>30.4</v>
      </c>
      <c r="J60" s="829">
        <f>IF(ISNUMBER('Endpoint outcomes'!U60)=TRUE,'Endpoint outcomes'!V60,IF(ISNUMBER('Endpoint outcomes'!W60)=TRUE,'Endpoint outcomes'!X60,0))</f>
        <v>4.3</v>
      </c>
      <c r="K60" s="829">
        <f>IF(ISNUMBER('Endpoint outcomes'!U60)=TRUE,'Endpoint outcomes'!AI60,IF(ISNUMBER('Endpoint outcomes'!W60)=TRUE,'Endpoint outcomes'!AK60,0))</f>
        <v>102</v>
      </c>
      <c r="L60" s="829">
        <f>IF(ISNUMBER('Endpoint outcomes'!AZ60)=TRUE,'Endpoint outcomes'!AZ60,(IF(ISNUMBER('Endpoint outcomes'!BB60)=TRUE,'Endpoint outcomes'!BB60,0)))</f>
        <v>30.2</v>
      </c>
      <c r="M60" s="829">
        <f>IF(ISNUMBER('Endpoint outcomes'!AZ60)=TRUE,'Endpoint outcomes'!BA60,IF(ISNUMBER('Endpoint outcomes'!BB60)=TRUE,'Endpoint outcomes'!BC60,0))</f>
        <v>5.15</v>
      </c>
      <c r="N60" s="829">
        <f>IF(ISNUMBER('Endpoint outcomes'!AZ60)=TRUE,'Endpoint outcomes'!BN60,IF(ISNUMBER('Endpoint outcomes'!BB60)=TRUE,'Endpoint outcomes'!BP60,0))</f>
        <v>103</v>
      </c>
      <c r="O60" s="829">
        <f>IF(ISNUMBER('Endpoint outcomes'!CE60)=TRUE,'Endpoint outcomes'!CE60,(IF(ISNUMBER('Endpoint outcomes'!CG60)=TRUE,'Endpoint outcomes'!CG60,0)))</f>
        <v>0</v>
      </c>
      <c r="P60" s="829">
        <f>IF(ISNUMBER('Endpoint outcomes'!CE60)=TRUE,'Endpoint outcomes'!CF60,IF(ISNUMBER('Endpoint outcomes'!CG60)=TRUE,'Endpoint outcomes'!CH60,0))</f>
        <v>0</v>
      </c>
      <c r="Q60" s="829">
        <f>IF(ISNUMBER('Endpoint outcomes'!CE60)=TRUE,'Endpoint outcomes'!CS60,IF(ISNUMBER('Endpoint outcomes'!CG60)=TRUE,'Endpoint outcomes'!CU60,0))</f>
        <v>0</v>
      </c>
      <c r="R60" s="825">
        <f>IF(ISNUMBER('Endpoint outcomes'!DJ60)=TRUE,'Endpoint outcomes'!DJ60,(IF(ISNUMBER('Endpoint outcomes'!DL60)=TRUE,'Endpoint outcomes'!DL60,0)))</f>
        <v>0</v>
      </c>
      <c r="S60" s="825">
        <f>IF(ISNUMBER('Endpoint outcomes'!DJ60)=TRUE,'Endpoint outcomes'!DK60,IF(ISNUMBER('Endpoint outcomes'!DL60)=TRUE,'Endpoint outcomes'!DM60,0))</f>
        <v>0</v>
      </c>
      <c r="T60" s="825">
        <f>IF(ISNUMBER('Endpoint outcomes'!DJ60)=TRUE,'Endpoint outcomes'!DX60,IF(ISNUMBER('Endpoint outcomes'!DL60)=TRUE,'Endpoint outcomes'!DZ60,0))</f>
        <v>0</v>
      </c>
      <c r="U60" s="825">
        <f>IF(ISNUMBER('Endpoint outcomes'!EO60)=TRUE,'Endpoint outcomes'!EO60,(IF(ISNUMBER('Endpoint outcomes'!EQ60)=TRUE,'Endpoint outcomes'!EQ60,0)))</f>
        <v>0</v>
      </c>
      <c r="V60" s="825">
        <f>IF(ISNUMBER('Endpoint outcomes'!EO60)=TRUE,'Endpoint outcomes'!EP60,IF(ISNUMBER('Endpoint outcomes'!EQ60)=TRUE,'Endpoint outcomes'!ER60,0))</f>
        <v>0</v>
      </c>
      <c r="W60" s="825">
        <f>IF(ISNUMBER('Endpoint outcomes'!EO60)=TRUE,'Endpoint outcomes'!FC60,IF(ISNUMBER('Endpoint outcomes'!EQ60)=TRUE,'Endpoint outcomes'!FE60,0))</f>
        <v>0</v>
      </c>
      <c r="X60" s="37"/>
      <c r="Y60" s="824">
        <f t="shared" si="31"/>
        <v>102</v>
      </c>
      <c r="Z60" s="827">
        <f t="shared" si="32"/>
        <v>101</v>
      </c>
      <c r="AA60" s="827">
        <f t="shared" si="33"/>
        <v>1867.4899999999998</v>
      </c>
      <c r="AB60" s="824">
        <f t="shared" si="34"/>
        <v>103</v>
      </c>
      <c r="AC60" s="827">
        <f t="shared" si="35"/>
        <v>102</v>
      </c>
      <c r="AD60" s="827">
        <f t="shared" si="36"/>
        <v>2705.2950000000005</v>
      </c>
      <c r="AE60" s="824">
        <f t="shared" si="37"/>
        <v>0</v>
      </c>
      <c r="AF60" s="827">
        <f t="shared" si="38"/>
        <v>-1</v>
      </c>
      <c r="AG60" s="827">
        <f t="shared" si="39"/>
        <v>0</v>
      </c>
      <c r="AH60" s="824">
        <f t="shared" si="40"/>
        <v>0</v>
      </c>
      <c r="AI60" s="827">
        <f t="shared" si="41"/>
        <v>-1</v>
      </c>
      <c r="AJ60" s="827">
        <f t="shared" si="42"/>
        <v>0</v>
      </c>
      <c r="AK60" s="824">
        <f t="shared" si="43"/>
        <v>0</v>
      </c>
      <c r="AL60" s="827">
        <f t="shared" si="44"/>
        <v>-1</v>
      </c>
      <c r="AM60" s="827">
        <f t="shared" si="45"/>
        <v>0</v>
      </c>
      <c r="AN60" s="827">
        <f t="shared" si="46"/>
        <v>203</v>
      </c>
      <c r="AO60" s="827">
        <f t="shared" si="47"/>
        <v>4572.7849999999999</v>
      </c>
      <c r="AP60" s="827">
        <f t="shared" si="48"/>
        <v>30.299512195121949</v>
      </c>
      <c r="AQ60" s="827">
        <f t="shared" si="49"/>
        <v>4.7461599723101013</v>
      </c>
      <c r="AR60" s="827">
        <f t="shared" si="50"/>
        <v>205</v>
      </c>
      <c r="AS60" s="38"/>
      <c r="AT60" s="38"/>
      <c r="AZ60" s="207"/>
      <c r="BA60" s="207"/>
      <c r="BB60" t="s">
        <v>3002</v>
      </c>
      <c r="BC60">
        <v>29.451245551601421</v>
      </c>
      <c r="BE60" t="s">
        <v>3002</v>
      </c>
      <c r="BF60">
        <v>22.466666666666669</v>
      </c>
    </row>
    <row r="61" spans="1:58" ht="15.75">
      <c r="A61" s="826" t="str">
        <f>'Endpoint outcomes'!A61</f>
        <v>Frank 2011</v>
      </c>
      <c r="B61" s="826" t="str">
        <f>CONCATENATE('Endpoint outcomes'!S61,'Endpoint outcomes'!T61)</f>
        <v>NA</v>
      </c>
      <c r="C61" s="828" t="e">
        <f t="shared" si="25"/>
        <v>#DIV/0!</v>
      </c>
      <c r="D61" s="828" t="e">
        <f t="shared" si="26"/>
        <v>#DIV/0!</v>
      </c>
      <c r="E61" s="828">
        <f t="shared" si="27"/>
        <v>0</v>
      </c>
      <c r="F61" s="50" t="e">
        <f t="shared" si="28"/>
        <v>#N/A</v>
      </c>
      <c r="G61" s="50" t="e">
        <f t="shared" si="29"/>
        <v>#N/A</v>
      </c>
      <c r="H61" s="269">
        <f t="shared" si="30"/>
        <v>0</v>
      </c>
      <c r="I61" s="829">
        <f>IF(ISNUMBER('Endpoint outcomes'!U61)=TRUE,'Endpoint outcomes'!U61,(IF(ISNUMBER('Endpoint outcomes'!W61)=TRUE,'Endpoint outcomes'!W61,0)))</f>
        <v>0</v>
      </c>
      <c r="J61" s="829">
        <f>IF(ISNUMBER('Endpoint outcomes'!U61)=TRUE,'Endpoint outcomes'!V61,IF(ISNUMBER('Endpoint outcomes'!W61)=TRUE,'Endpoint outcomes'!X61,0))</f>
        <v>0</v>
      </c>
      <c r="K61" s="829">
        <f>IF(ISNUMBER('Endpoint outcomes'!U61)=TRUE,'Endpoint outcomes'!AI61,IF(ISNUMBER('Endpoint outcomes'!W61)=TRUE,'Endpoint outcomes'!AK61,0))</f>
        <v>0</v>
      </c>
      <c r="L61" s="829">
        <f>IF(ISNUMBER('Endpoint outcomes'!AZ61)=TRUE,'Endpoint outcomes'!AZ61,(IF(ISNUMBER('Endpoint outcomes'!BB61)=TRUE,'Endpoint outcomes'!BB61,0)))</f>
        <v>0</v>
      </c>
      <c r="M61" s="829">
        <f>IF(ISNUMBER('Endpoint outcomes'!AZ61)=TRUE,'Endpoint outcomes'!BA61,IF(ISNUMBER('Endpoint outcomes'!BB61)=TRUE,'Endpoint outcomes'!BC61,0))</f>
        <v>0</v>
      </c>
      <c r="N61" s="829">
        <f>IF(ISNUMBER('Endpoint outcomes'!AZ61)=TRUE,'Endpoint outcomes'!BN61,IF(ISNUMBER('Endpoint outcomes'!BB61)=TRUE,'Endpoint outcomes'!BP61,0))</f>
        <v>0</v>
      </c>
      <c r="O61" s="829">
        <f>IF(ISNUMBER('Endpoint outcomes'!CE61)=TRUE,'Endpoint outcomes'!CE61,(IF(ISNUMBER('Endpoint outcomes'!CG61)=TRUE,'Endpoint outcomes'!CG61,0)))</f>
        <v>0</v>
      </c>
      <c r="P61" s="829">
        <f>IF(ISNUMBER('Endpoint outcomes'!CE61)=TRUE,'Endpoint outcomes'!CF61,IF(ISNUMBER('Endpoint outcomes'!CG61)=TRUE,'Endpoint outcomes'!CH61,0))</f>
        <v>0</v>
      </c>
      <c r="Q61" s="829">
        <f>IF(ISNUMBER('Endpoint outcomes'!CE61)=TRUE,'Endpoint outcomes'!CS61,IF(ISNUMBER('Endpoint outcomes'!CG61)=TRUE,'Endpoint outcomes'!CU61,0))</f>
        <v>0</v>
      </c>
      <c r="R61" s="825">
        <f>IF(ISNUMBER('Endpoint outcomes'!DJ61)=TRUE,'Endpoint outcomes'!DJ61,(IF(ISNUMBER('Endpoint outcomes'!DL61)=TRUE,'Endpoint outcomes'!DL61,0)))</f>
        <v>0</v>
      </c>
      <c r="S61" s="825">
        <f>IF(ISNUMBER('Endpoint outcomes'!DJ61)=TRUE,'Endpoint outcomes'!DK61,IF(ISNUMBER('Endpoint outcomes'!DL61)=TRUE,'Endpoint outcomes'!DM61,0))</f>
        <v>0</v>
      </c>
      <c r="T61" s="825">
        <f>IF(ISNUMBER('Endpoint outcomes'!DJ61)=TRUE,'Endpoint outcomes'!DX61,IF(ISNUMBER('Endpoint outcomes'!DL61)=TRUE,'Endpoint outcomes'!DZ61,0))</f>
        <v>0</v>
      </c>
      <c r="U61" s="825">
        <f>IF(ISNUMBER('Endpoint outcomes'!EO61)=TRUE,'Endpoint outcomes'!EO61,(IF(ISNUMBER('Endpoint outcomes'!EQ61)=TRUE,'Endpoint outcomes'!EQ61,0)))</f>
        <v>0</v>
      </c>
      <c r="V61" s="825">
        <f>IF(ISNUMBER('Endpoint outcomes'!EO61)=TRUE,'Endpoint outcomes'!EP61,IF(ISNUMBER('Endpoint outcomes'!EQ61)=TRUE,'Endpoint outcomes'!ER61,0))</f>
        <v>0</v>
      </c>
      <c r="W61" s="825">
        <f>IF(ISNUMBER('Endpoint outcomes'!EO61)=TRUE,'Endpoint outcomes'!FC61,IF(ISNUMBER('Endpoint outcomes'!EQ61)=TRUE,'Endpoint outcomes'!FE61,0))</f>
        <v>0</v>
      </c>
      <c r="X61" s="37"/>
      <c r="Y61" s="824">
        <f t="shared" si="31"/>
        <v>0</v>
      </c>
      <c r="Z61" s="827">
        <f t="shared" si="32"/>
        <v>-1</v>
      </c>
      <c r="AA61" s="827">
        <f t="shared" si="33"/>
        <v>0</v>
      </c>
      <c r="AB61" s="824">
        <f t="shared" si="34"/>
        <v>0</v>
      </c>
      <c r="AC61" s="827">
        <f t="shared" si="35"/>
        <v>-1</v>
      </c>
      <c r="AD61" s="827">
        <f t="shared" si="36"/>
        <v>0</v>
      </c>
      <c r="AE61" s="824">
        <f t="shared" si="37"/>
        <v>0</v>
      </c>
      <c r="AF61" s="827">
        <f t="shared" si="38"/>
        <v>-1</v>
      </c>
      <c r="AG61" s="827">
        <f t="shared" si="39"/>
        <v>0</v>
      </c>
      <c r="AH61" s="824">
        <f t="shared" si="40"/>
        <v>0</v>
      </c>
      <c r="AI61" s="827">
        <f t="shared" si="41"/>
        <v>-1</v>
      </c>
      <c r="AJ61" s="827">
        <f t="shared" si="42"/>
        <v>0</v>
      </c>
      <c r="AK61" s="824">
        <f t="shared" si="43"/>
        <v>0</v>
      </c>
      <c r="AL61" s="827">
        <f t="shared" si="44"/>
        <v>-1</v>
      </c>
      <c r="AM61" s="827">
        <f t="shared" si="45"/>
        <v>0</v>
      </c>
      <c r="AN61" s="827" t="b">
        <f t="shared" si="46"/>
        <v>0</v>
      </c>
      <c r="AO61" s="827">
        <f t="shared" si="47"/>
        <v>0</v>
      </c>
      <c r="AP61" s="827" t="e">
        <f t="shared" si="48"/>
        <v>#DIV/0!</v>
      </c>
      <c r="AQ61" s="827" t="e">
        <f t="shared" si="49"/>
        <v>#DIV/0!</v>
      </c>
      <c r="AR61" s="827">
        <f t="shared" si="50"/>
        <v>0</v>
      </c>
      <c r="AS61" s="38"/>
      <c r="AT61" s="38"/>
      <c r="AZ61" s="207"/>
      <c r="BA61" s="207"/>
      <c r="BB61" t="s">
        <v>3002</v>
      </c>
      <c r="BC61">
        <v>29.471052631578949</v>
      </c>
      <c r="BE61" t="s">
        <v>455</v>
      </c>
      <c r="BF61" t="e">
        <v>#DIV/0!</v>
      </c>
    </row>
    <row r="62" spans="1:58" ht="15.75">
      <c r="A62" s="826" t="str">
        <f>'Endpoint outcomes'!A62</f>
        <v>Freire 2015</v>
      </c>
      <c r="B62" s="826" t="str">
        <f>CONCATENATE('Endpoint outcomes'!S62,'Endpoint outcomes'!T62)</f>
        <v>HAMD17</v>
      </c>
      <c r="C62" s="828">
        <f t="shared" si="25"/>
        <v>14.730555555555554</v>
      </c>
      <c r="D62" s="828">
        <f t="shared" si="26"/>
        <v>4.5977616037269575</v>
      </c>
      <c r="E62" s="828">
        <f t="shared" si="27"/>
        <v>36</v>
      </c>
      <c r="F62" s="50">
        <f t="shared" si="28"/>
        <v>2.1895927967392592E-2</v>
      </c>
      <c r="G62" s="50">
        <f t="shared" si="29"/>
        <v>0.97810407203260741</v>
      </c>
      <c r="H62" s="269">
        <f t="shared" si="30"/>
        <v>1</v>
      </c>
      <c r="I62" s="829">
        <f>IF(ISNUMBER('Endpoint outcomes'!U62)=TRUE,'Endpoint outcomes'!U62,(IF(ISNUMBER('Endpoint outcomes'!W62)=TRUE,'Endpoint outcomes'!W62,0)))</f>
        <v>16.100000000000001</v>
      </c>
      <c r="J62" s="829">
        <f>IF(ISNUMBER('Endpoint outcomes'!U62)=TRUE,'Endpoint outcomes'!V62,IF(ISNUMBER('Endpoint outcomes'!W62)=TRUE,'Endpoint outcomes'!X62,0))</f>
        <v>4.0999999999999996</v>
      </c>
      <c r="K62" s="829">
        <f>IF(ISNUMBER('Endpoint outcomes'!U62)=TRUE,'Endpoint outcomes'!AI62,IF(ISNUMBER('Endpoint outcomes'!W62)=TRUE,'Endpoint outcomes'!AK62,0))</f>
        <v>19</v>
      </c>
      <c r="L62" s="829">
        <f>IF(ISNUMBER('Endpoint outcomes'!AZ62)=TRUE,'Endpoint outcomes'!AZ62,(IF(ISNUMBER('Endpoint outcomes'!BB62)=TRUE,'Endpoint outcomes'!BB62,0)))</f>
        <v>13.2</v>
      </c>
      <c r="M62" s="829">
        <f>IF(ISNUMBER('Endpoint outcomes'!AZ62)=TRUE,'Endpoint outcomes'!BA62,IF(ISNUMBER('Endpoint outcomes'!BB62)=TRUE,'Endpoint outcomes'!BC62,0))</f>
        <v>5.0999999999999996</v>
      </c>
      <c r="N62" s="829">
        <f>IF(ISNUMBER('Endpoint outcomes'!AZ62)=TRUE,'Endpoint outcomes'!BN62,IF(ISNUMBER('Endpoint outcomes'!BB62)=TRUE,'Endpoint outcomes'!BP62,0))</f>
        <v>17</v>
      </c>
      <c r="O62" s="829">
        <f>IF(ISNUMBER('Endpoint outcomes'!CE62)=TRUE,'Endpoint outcomes'!CE62,(IF(ISNUMBER('Endpoint outcomes'!CG62)=TRUE,'Endpoint outcomes'!CG62,0)))</f>
        <v>0</v>
      </c>
      <c r="P62" s="829">
        <f>IF(ISNUMBER('Endpoint outcomes'!CE62)=TRUE,'Endpoint outcomes'!CF62,IF(ISNUMBER('Endpoint outcomes'!CG62)=TRUE,'Endpoint outcomes'!CH62,0))</f>
        <v>0</v>
      </c>
      <c r="Q62" s="829">
        <f>IF(ISNUMBER('Endpoint outcomes'!CE62)=TRUE,'Endpoint outcomes'!CS62,IF(ISNUMBER('Endpoint outcomes'!CG62)=TRUE,'Endpoint outcomes'!CU62,0))</f>
        <v>0</v>
      </c>
      <c r="R62" s="825">
        <f>IF(ISNUMBER('Endpoint outcomes'!DJ62)=TRUE,'Endpoint outcomes'!DJ62,(IF(ISNUMBER('Endpoint outcomes'!DL62)=TRUE,'Endpoint outcomes'!DL62,0)))</f>
        <v>0</v>
      </c>
      <c r="S62" s="825">
        <f>IF(ISNUMBER('Endpoint outcomes'!DJ62)=TRUE,'Endpoint outcomes'!DK62,IF(ISNUMBER('Endpoint outcomes'!DL62)=TRUE,'Endpoint outcomes'!DM62,0))</f>
        <v>0</v>
      </c>
      <c r="T62" s="825">
        <f>IF(ISNUMBER('Endpoint outcomes'!DJ62)=TRUE,'Endpoint outcomes'!DX62,IF(ISNUMBER('Endpoint outcomes'!DL62)=TRUE,'Endpoint outcomes'!DZ62,0))</f>
        <v>0</v>
      </c>
      <c r="U62" s="825">
        <f>IF(ISNUMBER('Endpoint outcomes'!EO62)=TRUE,'Endpoint outcomes'!EO62,(IF(ISNUMBER('Endpoint outcomes'!EQ62)=TRUE,'Endpoint outcomes'!EQ62,0)))</f>
        <v>0</v>
      </c>
      <c r="V62" s="825">
        <f>IF(ISNUMBER('Endpoint outcomes'!EO62)=TRUE,'Endpoint outcomes'!EP62,IF(ISNUMBER('Endpoint outcomes'!EQ62)=TRUE,'Endpoint outcomes'!ER62,0))</f>
        <v>0</v>
      </c>
      <c r="W62" s="825">
        <f>IF(ISNUMBER('Endpoint outcomes'!EO62)=TRUE,'Endpoint outcomes'!FC62,IF(ISNUMBER('Endpoint outcomes'!EQ62)=TRUE,'Endpoint outcomes'!FE62,0))</f>
        <v>0</v>
      </c>
      <c r="X62" s="37"/>
      <c r="Y62" s="824">
        <f t="shared" si="31"/>
        <v>19</v>
      </c>
      <c r="Z62" s="827">
        <f t="shared" si="32"/>
        <v>18</v>
      </c>
      <c r="AA62" s="827">
        <f t="shared" si="33"/>
        <v>302.58</v>
      </c>
      <c r="AB62" s="824">
        <f t="shared" si="34"/>
        <v>17</v>
      </c>
      <c r="AC62" s="827">
        <f t="shared" si="35"/>
        <v>16</v>
      </c>
      <c r="AD62" s="827">
        <f t="shared" si="36"/>
        <v>416.15999999999997</v>
      </c>
      <c r="AE62" s="824">
        <f t="shared" si="37"/>
        <v>0</v>
      </c>
      <c r="AF62" s="827">
        <f t="shared" si="38"/>
        <v>-1</v>
      </c>
      <c r="AG62" s="827">
        <f t="shared" si="39"/>
        <v>0</v>
      </c>
      <c r="AH62" s="824">
        <f t="shared" si="40"/>
        <v>0</v>
      </c>
      <c r="AI62" s="827">
        <f t="shared" si="41"/>
        <v>-1</v>
      </c>
      <c r="AJ62" s="827">
        <f t="shared" si="42"/>
        <v>0</v>
      </c>
      <c r="AK62" s="824">
        <f t="shared" si="43"/>
        <v>0</v>
      </c>
      <c r="AL62" s="827">
        <f t="shared" si="44"/>
        <v>-1</v>
      </c>
      <c r="AM62" s="827">
        <f t="shared" si="45"/>
        <v>0</v>
      </c>
      <c r="AN62" s="827">
        <f t="shared" si="46"/>
        <v>34</v>
      </c>
      <c r="AO62" s="827">
        <f t="shared" si="47"/>
        <v>718.74</v>
      </c>
      <c r="AP62" s="827">
        <f t="shared" si="48"/>
        <v>14.730555555555554</v>
      </c>
      <c r="AQ62" s="827">
        <f t="shared" si="49"/>
        <v>4.5977616037269575</v>
      </c>
      <c r="AR62" s="827">
        <f t="shared" si="50"/>
        <v>36</v>
      </c>
      <c r="AS62" s="38"/>
      <c r="AT62" s="38"/>
      <c r="AZ62" s="207"/>
      <c r="BA62" s="207"/>
      <c r="BB62" t="s">
        <v>3002</v>
      </c>
      <c r="BC62">
        <v>29.690109890109888</v>
      </c>
      <c r="BE62" t="s">
        <v>714</v>
      </c>
      <c r="BF62">
        <v>24.441379310344825</v>
      </c>
    </row>
    <row r="63" spans="1:58" ht="15.75">
      <c r="A63" s="826" t="str">
        <f>'Endpoint outcomes'!A63</f>
        <v>Fremont 1987</v>
      </c>
      <c r="B63" s="826" t="str">
        <f>CONCATENATE('Endpoint outcomes'!S63,'Endpoint outcomes'!T63)</f>
        <v>BDI-i21</v>
      </c>
      <c r="C63" s="828">
        <f t="shared" si="25"/>
        <v>17.910204081632653</v>
      </c>
      <c r="D63" s="828">
        <f t="shared" si="26"/>
        <v>7.2336923039223953</v>
      </c>
      <c r="E63" s="828">
        <f t="shared" si="27"/>
        <v>49</v>
      </c>
      <c r="F63" s="50">
        <f t="shared" si="28"/>
        <v>0.16351653421130441</v>
      </c>
      <c r="G63" s="50">
        <f t="shared" si="29"/>
        <v>0.83648346578869559</v>
      </c>
      <c r="H63" s="269">
        <f t="shared" si="30"/>
        <v>1</v>
      </c>
      <c r="I63" s="829">
        <f>IF(ISNUMBER('Endpoint outcomes'!U63)=TRUE,'Endpoint outcomes'!U63,(IF(ISNUMBER('Endpoint outcomes'!W63)=TRUE,'Endpoint outcomes'!W63,0)))</f>
        <v>17</v>
      </c>
      <c r="J63" s="829">
        <f>IF(ISNUMBER('Endpoint outcomes'!U63)=TRUE,'Endpoint outcomes'!V63,IF(ISNUMBER('Endpoint outcomes'!W63)=TRUE,'Endpoint outcomes'!X63,0))</f>
        <v>6.2</v>
      </c>
      <c r="K63" s="829">
        <f>IF(ISNUMBER('Endpoint outcomes'!U63)=TRUE,'Endpoint outcomes'!AI63,IF(ISNUMBER('Endpoint outcomes'!W63)=TRUE,'Endpoint outcomes'!AK63,0))</f>
        <v>15</v>
      </c>
      <c r="L63" s="829">
        <f>IF(ISNUMBER('Endpoint outcomes'!AZ63)=TRUE,'Endpoint outcomes'!AZ63,(IF(ISNUMBER('Endpoint outcomes'!BB63)=TRUE,'Endpoint outcomes'!BB63,0)))</f>
        <v>19</v>
      </c>
      <c r="M63" s="829">
        <f>IF(ISNUMBER('Endpoint outcomes'!AZ63)=TRUE,'Endpoint outcomes'!BA63,IF(ISNUMBER('Endpoint outcomes'!BB63)=TRUE,'Endpoint outcomes'!BC63,0))</f>
        <v>7.8</v>
      </c>
      <c r="N63" s="829">
        <f>IF(ISNUMBER('Endpoint outcomes'!AZ63)=TRUE,'Endpoint outcomes'!BN63,IF(ISNUMBER('Endpoint outcomes'!BB63)=TRUE,'Endpoint outcomes'!BP63,0))</f>
        <v>16</v>
      </c>
      <c r="O63" s="829">
        <f>IF(ISNUMBER('Endpoint outcomes'!CE63)=TRUE,'Endpoint outcomes'!CE63,(IF(ISNUMBER('Endpoint outcomes'!CG63)=TRUE,'Endpoint outcomes'!CG63,0)))</f>
        <v>17.7</v>
      </c>
      <c r="P63" s="829">
        <f>IF(ISNUMBER('Endpoint outcomes'!CE63)=TRUE,'Endpoint outcomes'!CF63,IF(ISNUMBER('Endpoint outcomes'!CG63)=TRUE,'Endpoint outcomes'!CH63,0))</f>
        <v>7.5</v>
      </c>
      <c r="Q63" s="829">
        <f>IF(ISNUMBER('Endpoint outcomes'!CE63)=TRUE,'Endpoint outcomes'!CS63,IF(ISNUMBER('Endpoint outcomes'!CG63)=TRUE,'Endpoint outcomes'!CU63,0))</f>
        <v>18</v>
      </c>
      <c r="R63" s="825">
        <f>IF(ISNUMBER('Endpoint outcomes'!DJ63)=TRUE,'Endpoint outcomes'!DJ63,(IF(ISNUMBER('Endpoint outcomes'!DL63)=TRUE,'Endpoint outcomes'!DL63,0)))</f>
        <v>0</v>
      </c>
      <c r="S63" s="825">
        <f>IF(ISNUMBER('Endpoint outcomes'!DJ63)=TRUE,'Endpoint outcomes'!DK63,IF(ISNUMBER('Endpoint outcomes'!DL63)=TRUE,'Endpoint outcomes'!DM63,0))</f>
        <v>0</v>
      </c>
      <c r="T63" s="825">
        <f>IF(ISNUMBER('Endpoint outcomes'!DJ63)=TRUE,'Endpoint outcomes'!DX63,IF(ISNUMBER('Endpoint outcomes'!DL63)=TRUE,'Endpoint outcomes'!DZ63,0))</f>
        <v>0</v>
      </c>
      <c r="U63" s="825">
        <f>IF(ISNUMBER('Endpoint outcomes'!EO63)=TRUE,'Endpoint outcomes'!EO63,(IF(ISNUMBER('Endpoint outcomes'!EQ63)=TRUE,'Endpoint outcomes'!EQ63,0)))</f>
        <v>0</v>
      </c>
      <c r="V63" s="825">
        <f>IF(ISNUMBER('Endpoint outcomes'!EO63)=TRUE,'Endpoint outcomes'!EP63,IF(ISNUMBER('Endpoint outcomes'!EQ63)=TRUE,'Endpoint outcomes'!ER63,0))</f>
        <v>0</v>
      </c>
      <c r="W63" s="825">
        <f>IF(ISNUMBER('Endpoint outcomes'!EO63)=TRUE,'Endpoint outcomes'!FC63,IF(ISNUMBER('Endpoint outcomes'!EQ63)=TRUE,'Endpoint outcomes'!FE63,0))</f>
        <v>0</v>
      </c>
      <c r="X63" s="37"/>
      <c r="Y63" s="824">
        <f t="shared" si="31"/>
        <v>15</v>
      </c>
      <c r="Z63" s="827">
        <f t="shared" si="32"/>
        <v>14</v>
      </c>
      <c r="AA63" s="827">
        <f t="shared" si="33"/>
        <v>538.16000000000008</v>
      </c>
      <c r="AB63" s="824">
        <f t="shared" si="34"/>
        <v>16</v>
      </c>
      <c r="AC63" s="827">
        <f t="shared" si="35"/>
        <v>15</v>
      </c>
      <c r="AD63" s="827">
        <f t="shared" si="36"/>
        <v>912.59999999999991</v>
      </c>
      <c r="AE63" s="824">
        <f t="shared" si="37"/>
        <v>18</v>
      </c>
      <c r="AF63" s="827">
        <f t="shared" si="38"/>
        <v>17</v>
      </c>
      <c r="AG63" s="827">
        <f t="shared" si="39"/>
        <v>956.25</v>
      </c>
      <c r="AH63" s="824">
        <f t="shared" si="40"/>
        <v>0</v>
      </c>
      <c r="AI63" s="827">
        <f t="shared" si="41"/>
        <v>-1</v>
      </c>
      <c r="AJ63" s="827">
        <f t="shared" si="42"/>
        <v>0</v>
      </c>
      <c r="AK63" s="824">
        <f t="shared" si="43"/>
        <v>0</v>
      </c>
      <c r="AL63" s="827">
        <f t="shared" si="44"/>
        <v>-1</v>
      </c>
      <c r="AM63" s="827">
        <f t="shared" si="45"/>
        <v>0</v>
      </c>
      <c r="AN63" s="827">
        <f t="shared" si="46"/>
        <v>46</v>
      </c>
      <c r="AO63" s="827">
        <f t="shared" si="47"/>
        <v>2407.0100000000002</v>
      </c>
      <c r="AP63" s="827">
        <f t="shared" si="48"/>
        <v>17.910204081632653</v>
      </c>
      <c r="AQ63" s="827">
        <f t="shared" si="49"/>
        <v>7.2336923039223953</v>
      </c>
      <c r="AR63" s="827">
        <f t="shared" si="50"/>
        <v>49</v>
      </c>
      <c r="AS63" s="38"/>
      <c r="AT63" s="38"/>
      <c r="AZ63" s="207"/>
      <c r="BA63" s="207"/>
      <c r="BB63" t="s">
        <v>3002</v>
      </c>
      <c r="BC63">
        <v>34.621333333333332</v>
      </c>
      <c r="BE63" t="s">
        <v>713</v>
      </c>
      <c r="BF63">
        <v>22.1</v>
      </c>
    </row>
    <row r="64" spans="1:58" ht="15.75">
      <c r="A64" s="826" t="str">
        <f>'Endpoint outcomes'!A64</f>
        <v>Gallagher 1982</v>
      </c>
      <c r="B64" s="826" t="str">
        <f>CONCATENATE('Endpoint outcomes'!S64,'Endpoint outcomes'!T64)</f>
        <v>HAMD21</v>
      </c>
      <c r="C64" s="828">
        <f t="shared" si="25"/>
        <v>18.333333333333332</v>
      </c>
      <c r="D64" s="828">
        <f t="shared" si="26"/>
        <v>2.0708854788873929</v>
      </c>
      <c r="E64" s="828">
        <f t="shared" si="27"/>
        <v>30</v>
      </c>
      <c r="F64" s="50">
        <f t="shared" si="28"/>
        <v>3.1062492441399359E-3</v>
      </c>
      <c r="G64" s="50">
        <f t="shared" si="29"/>
        <v>0.99689375075586006</v>
      </c>
      <c r="H64" s="269">
        <f t="shared" si="30"/>
        <v>1</v>
      </c>
      <c r="I64" s="829">
        <f>IF(ISNUMBER('Endpoint outcomes'!U64)=TRUE,'Endpoint outcomes'!U64,(IF(ISNUMBER('Endpoint outcomes'!W64)=TRUE,'Endpoint outcomes'!W64,0)))</f>
        <v>17.5</v>
      </c>
      <c r="J64" s="829">
        <f>IF(ISNUMBER('Endpoint outcomes'!U64)=TRUE,'Endpoint outcomes'!V64,IF(ISNUMBER('Endpoint outcomes'!W64)=TRUE,'Endpoint outcomes'!X64,0))</f>
        <v>1.18</v>
      </c>
      <c r="K64" s="829">
        <f>IF(ISNUMBER('Endpoint outcomes'!U64)=TRUE,'Endpoint outcomes'!AI64,IF(ISNUMBER('Endpoint outcomes'!W64)=TRUE,'Endpoint outcomes'!AK64,0))</f>
        <v>10</v>
      </c>
      <c r="L64" s="829">
        <f>IF(ISNUMBER('Endpoint outcomes'!AZ64)=TRUE,'Endpoint outcomes'!AZ64,(IF(ISNUMBER('Endpoint outcomes'!BB64)=TRUE,'Endpoint outcomes'!BB64,0)))</f>
        <v>18.899999999999999</v>
      </c>
      <c r="M64" s="829">
        <f>IF(ISNUMBER('Endpoint outcomes'!AZ64)=TRUE,'Endpoint outcomes'!BA64,IF(ISNUMBER('Endpoint outcomes'!BB64)=TRUE,'Endpoint outcomes'!BC64,0))</f>
        <v>2.42</v>
      </c>
      <c r="N64" s="829">
        <f>IF(ISNUMBER('Endpoint outcomes'!AZ64)=TRUE,'Endpoint outcomes'!BN64,IF(ISNUMBER('Endpoint outcomes'!BB64)=TRUE,'Endpoint outcomes'!BP64,0))</f>
        <v>10</v>
      </c>
      <c r="O64" s="829">
        <f>IF(ISNUMBER('Endpoint outcomes'!CE64)=TRUE,'Endpoint outcomes'!CE64,(IF(ISNUMBER('Endpoint outcomes'!CG64)=TRUE,'Endpoint outcomes'!CG64,0)))</f>
        <v>18.600000000000001</v>
      </c>
      <c r="P64" s="829">
        <f>IF(ISNUMBER('Endpoint outcomes'!CE64)=TRUE,'Endpoint outcomes'!CF64,IF(ISNUMBER('Endpoint outcomes'!CG64)=TRUE,'Endpoint outcomes'!CH64,0))</f>
        <v>2.37</v>
      </c>
      <c r="Q64" s="829">
        <f>IF(ISNUMBER('Endpoint outcomes'!CE64)=TRUE,'Endpoint outcomes'!CS64,IF(ISNUMBER('Endpoint outcomes'!CG64)=TRUE,'Endpoint outcomes'!CU64,0))</f>
        <v>10</v>
      </c>
      <c r="R64" s="825">
        <f>IF(ISNUMBER('Endpoint outcomes'!DJ64)=TRUE,'Endpoint outcomes'!DJ64,(IF(ISNUMBER('Endpoint outcomes'!DL64)=TRUE,'Endpoint outcomes'!DL64,0)))</f>
        <v>0</v>
      </c>
      <c r="S64" s="825">
        <f>IF(ISNUMBER('Endpoint outcomes'!DJ64)=TRUE,'Endpoint outcomes'!DK64,IF(ISNUMBER('Endpoint outcomes'!DL64)=TRUE,'Endpoint outcomes'!DM64,0))</f>
        <v>0</v>
      </c>
      <c r="T64" s="825">
        <f>IF(ISNUMBER('Endpoint outcomes'!DJ64)=TRUE,'Endpoint outcomes'!DX64,IF(ISNUMBER('Endpoint outcomes'!DL64)=TRUE,'Endpoint outcomes'!DZ64,0))</f>
        <v>0</v>
      </c>
      <c r="U64" s="825">
        <f>IF(ISNUMBER('Endpoint outcomes'!EO64)=TRUE,'Endpoint outcomes'!EO64,(IF(ISNUMBER('Endpoint outcomes'!EQ64)=TRUE,'Endpoint outcomes'!EQ64,0)))</f>
        <v>0</v>
      </c>
      <c r="V64" s="825">
        <f>IF(ISNUMBER('Endpoint outcomes'!EO64)=TRUE,'Endpoint outcomes'!EP64,IF(ISNUMBER('Endpoint outcomes'!EQ64)=TRUE,'Endpoint outcomes'!ER64,0))</f>
        <v>0</v>
      </c>
      <c r="W64" s="825">
        <f>IF(ISNUMBER('Endpoint outcomes'!EO64)=TRUE,'Endpoint outcomes'!FC64,IF(ISNUMBER('Endpoint outcomes'!EQ64)=TRUE,'Endpoint outcomes'!FE64,0))</f>
        <v>0</v>
      </c>
      <c r="X64" s="37"/>
      <c r="Y64" s="824">
        <f t="shared" si="31"/>
        <v>10</v>
      </c>
      <c r="Z64" s="827">
        <f t="shared" si="32"/>
        <v>9</v>
      </c>
      <c r="AA64" s="827">
        <f t="shared" si="33"/>
        <v>12.531599999999999</v>
      </c>
      <c r="AB64" s="824">
        <f t="shared" si="34"/>
        <v>10</v>
      </c>
      <c r="AC64" s="827">
        <f t="shared" si="35"/>
        <v>9</v>
      </c>
      <c r="AD64" s="827">
        <f t="shared" si="36"/>
        <v>52.707599999999999</v>
      </c>
      <c r="AE64" s="824">
        <f t="shared" si="37"/>
        <v>10</v>
      </c>
      <c r="AF64" s="827">
        <f t="shared" si="38"/>
        <v>9</v>
      </c>
      <c r="AG64" s="827">
        <f t="shared" si="39"/>
        <v>50.552100000000003</v>
      </c>
      <c r="AH64" s="824">
        <f t="shared" si="40"/>
        <v>0</v>
      </c>
      <c r="AI64" s="827">
        <f t="shared" si="41"/>
        <v>-1</v>
      </c>
      <c r="AJ64" s="827">
        <f t="shared" si="42"/>
        <v>0</v>
      </c>
      <c r="AK64" s="824">
        <f t="shared" si="43"/>
        <v>0</v>
      </c>
      <c r="AL64" s="827">
        <f t="shared" si="44"/>
        <v>-1</v>
      </c>
      <c r="AM64" s="827">
        <f t="shared" si="45"/>
        <v>0</v>
      </c>
      <c r="AN64" s="827">
        <f t="shared" si="46"/>
        <v>27</v>
      </c>
      <c r="AO64" s="827">
        <f t="shared" si="47"/>
        <v>115.79130000000001</v>
      </c>
      <c r="AP64" s="827">
        <f t="shared" si="48"/>
        <v>18.333333333333332</v>
      </c>
      <c r="AQ64" s="827">
        <f t="shared" si="49"/>
        <v>2.0708854788873929</v>
      </c>
      <c r="AR64" s="827">
        <f t="shared" si="50"/>
        <v>30</v>
      </c>
      <c r="AS64" s="38"/>
      <c r="AT64" s="38"/>
      <c r="AZ64" s="207"/>
      <c r="BA64" s="207"/>
      <c r="BB64" t="s">
        <v>3002</v>
      </c>
      <c r="BC64">
        <v>35.17878787878788</v>
      </c>
      <c r="BE64" t="s">
        <v>720</v>
      </c>
      <c r="BF64">
        <v>31.011036789297656</v>
      </c>
    </row>
    <row r="65" spans="1:58" ht="15.75">
      <c r="A65" s="826" t="str">
        <f>'Endpoint outcomes'!A65</f>
        <v>Gallagher-Thompson 1994</v>
      </c>
      <c r="B65" s="826" t="str">
        <f>CONCATENATE('Endpoint outcomes'!S65,'Endpoint outcomes'!T65)</f>
        <v>NA</v>
      </c>
      <c r="C65" s="828" t="e">
        <f t="shared" si="25"/>
        <v>#DIV/0!</v>
      </c>
      <c r="D65" s="828" t="e">
        <f t="shared" si="26"/>
        <v>#DIV/0!</v>
      </c>
      <c r="E65" s="828">
        <f t="shared" si="27"/>
        <v>0</v>
      </c>
      <c r="F65" s="50" t="e">
        <f t="shared" si="28"/>
        <v>#N/A</v>
      </c>
      <c r="G65" s="50" t="e">
        <f t="shared" si="29"/>
        <v>#N/A</v>
      </c>
      <c r="H65" s="269">
        <f t="shared" si="30"/>
        <v>0</v>
      </c>
      <c r="I65" s="829">
        <f>IF(ISNUMBER('Endpoint outcomes'!U65)=TRUE,'Endpoint outcomes'!U65,(IF(ISNUMBER('Endpoint outcomes'!W65)=TRUE,'Endpoint outcomes'!W65,0)))</f>
        <v>0</v>
      </c>
      <c r="J65" s="829">
        <f>IF(ISNUMBER('Endpoint outcomes'!U65)=TRUE,'Endpoint outcomes'!V65,IF(ISNUMBER('Endpoint outcomes'!W65)=TRUE,'Endpoint outcomes'!X65,0))</f>
        <v>0</v>
      </c>
      <c r="K65" s="829">
        <f>IF(ISNUMBER('Endpoint outcomes'!U65)=TRUE,'Endpoint outcomes'!AI65,IF(ISNUMBER('Endpoint outcomes'!W65)=TRUE,'Endpoint outcomes'!AK65,0))</f>
        <v>0</v>
      </c>
      <c r="L65" s="829">
        <f>IF(ISNUMBER('Endpoint outcomes'!AZ65)=TRUE,'Endpoint outcomes'!AZ65,(IF(ISNUMBER('Endpoint outcomes'!BB65)=TRUE,'Endpoint outcomes'!BB65,0)))</f>
        <v>0</v>
      </c>
      <c r="M65" s="829">
        <f>IF(ISNUMBER('Endpoint outcomes'!AZ65)=TRUE,'Endpoint outcomes'!BA65,IF(ISNUMBER('Endpoint outcomes'!BB65)=TRUE,'Endpoint outcomes'!BC65,0))</f>
        <v>0</v>
      </c>
      <c r="N65" s="829">
        <f>IF(ISNUMBER('Endpoint outcomes'!AZ65)=TRUE,'Endpoint outcomes'!BN65,IF(ISNUMBER('Endpoint outcomes'!BB65)=TRUE,'Endpoint outcomes'!BP65,0))</f>
        <v>0</v>
      </c>
      <c r="O65" s="829">
        <f>IF(ISNUMBER('Endpoint outcomes'!CE65)=TRUE,'Endpoint outcomes'!CE65,(IF(ISNUMBER('Endpoint outcomes'!CG65)=TRUE,'Endpoint outcomes'!CG65,0)))</f>
        <v>0</v>
      </c>
      <c r="P65" s="829">
        <f>IF(ISNUMBER('Endpoint outcomes'!CE65)=TRUE,'Endpoint outcomes'!CF65,IF(ISNUMBER('Endpoint outcomes'!CG65)=TRUE,'Endpoint outcomes'!CH65,0))</f>
        <v>0</v>
      </c>
      <c r="Q65" s="829">
        <f>IF(ISNUMBER('Endpoint outcomes'!CE65)=TRUE,'Endpoint outcomes'!CS65,IF(ISNUMBER('Endpoint outcomes'!CG65)=TRUE,'Endpoint outcomes'!CU65,0))</f>
        <v>0</v>
      </c>
      <c r="R65" s="825">
        <f>IF(ISNUMBER('Endpoint outcomes'!DJ65)=TRUE,'Endpoint outcomes'!DJ65,(IF(ISNUMBER('Endpoint outcomes'!DL65)=TRUE,'Endpoint outcomes'!DL65,0)))</f>
        <v>0</v>
      </c>
      <c r="S65" s="825">
        <f>IF(ISNUMBER('Endpoint outcomes'!DJ65)=TRUE,'Endpoint outcomes'!DK65,IF(ISNUMBER('Endpoint outcomes'!DL65)=TRUE,'Endpoint outcomes'!DM65,0))</f>
        <v>0</v>
      </c>
      <c r="T65" s="825">
        <f>IF(ISNUMBER('Endpoint outcomes'!DJ65)=TRUE,'Endpoint outcomes'!DX65,IF(ISNUMBER('Endpoint outcomes'!DL65)=TRUE,'Endpoint outcomes'!DZ65,0))</f>
        <v>0</v>
      </c>
      <c r="U65" s="825">
        <f>IF(ISNUMBER('Endpoint outcomes'!EO65)=TRUE,'Endpoint outcomes'!EO65,(IF(ISNUMBER('Endpoint outcomes'!EQ65)=TRUE,'Endpoint outcomes'!EQ65,0)))</f>
        <v>0</v>
      </c>
      <c r="V65" s="825">
        <f>IF(ISNUMBER('Endpoint outcomes'!EO65)=TRUE,'Endpoint outcomes'!EP65,IF(ISNUMBER('Endpoint outcomes'!EQ65)=TRUE,'Endpoint outcomes'!ER65,0))</f>
        <v>0</v>
      </c>
      <c r="W65" s="825">
        <f>IF(ISNUMBER('Endpoint outcomes'!EO65)=TRUE,'Endpoint outcomes'!FC65,IF(ISNUMBER('Endpoint outcomes'!EQ65)=TRUE,'Endpoint outcomes'!FE65,0))</f>
        <v>0</v>
      </c>
      <c r="X65" s="37"/>
      <c r="Y65" s="824">
        <f t="shared" si="31"/>
        <v>0</v>
      </c>
      <c r="Z65" s="827">
        <f t="shared" si="32"/>
        <v>-1</v>
      </c>
      <c r="AA65" s="827">
        <f t="shared" si="33"/>
        <v>0</v>
      </c>
      <c r="AB65" s="824">
        <f t="shared" si="34"/>
        <v>0</v>
      </c>
      <c r="AC65" s="827">
        <f t="shared" si="35"/>
        <v>-1</v>
      </c>
      <c r="AD65" s="827">
        <f t="shared" si="36"/>
        <v>0</v>
      </c>
      <c r="AE65" s="824">
        <f t="shared" si="37"/>
        <v>0</v>
      </c>
      <c r="AF65" s="827">
        <f t="shared" si="38"/>
        <v>-1</v>
      </c>
      <c r="AG65" s="827">
        <f t="shared" si="39"/>
        <v>0</v>
      </c>
      <c r="AH65" s="824">
        <f t="shared" si="40"/>
        <v>0</v>
      </c>
      <c r="AI65" s="827">
        <f t="shared" si="41"/>
        <v>-1</v>
      </c>
      <c r="AJ65" s="827">
        <f t="shared" si="42"/>
        <v>0</v>
      </c>
      <c r="AK65" s="824">
        <f t="shared" si="43"/>
        <v>0</v>
      </c>
      <c r="AL65" s="827">
        <f t="shared" si="44"/>
        <v>-1</v>
      </c>
      <c r="AM65" s="827">
        <f t="shared" si="45"/>
        <v>0</v>
      </c>
      <c r="AN65" s="827" t="b">
        <f t="shared" si="46"/>
        <v>0</v>
      </c>
      <c r="AO65" s="827">
        <f t="shared" si="47"/>
        <v>0</v>
      </c>
      <c r="AP65" s="827" t="e">
        <f t="shared" si="48"/>
        <v>#DIV/0!</v>
      </c>
      <c r="AQ65" s="827" t="e">
        <f t="shared" si="49"/>
        <v>#DIV/0!</v>
      </c>
      <c r="AR65" s="827">
        <f t="shared" si="50"/>
        <v>0</v>
      </c>
      <c r="AS65" s="38"/>
      <c r="AT65" s="38"/>
      <c r="AZ65" s="207"/>
      <c r="BA65" s="207"/>
      <c r="BB65" t="s">
        <v>3002</v>
      </c>
      <c r="BC65">
        <v>35.31978723404255</v>
      </c>
      <c r="BE65" t="s">
        <v>720</v>
      </c>
      <c r="BF65">
        <v>29.701960784313727</v>
      </c>
    </row>
    <row r="66" spans="1:58" ht="15.75">
      <c r="A66" s="826" t="str">
        <f>'Endpoint outcomes'!A66</f>
        <v>Gastpar 2006</v>
      </c>
      <c r="B66" s="826" t="str">
        <f>CONCATENATE('Endpoint outcomes'!S66,'Endpoint outcomes'!T66)</f>
        <v>HAMD17</v>
      </c>
      <c r="C66" s="828">
        <f t="shared" si="25"/>
        <v>21.901167315175098</v>
      </c>
      <c r="D66" s="828">
        <f t="shared" si="26"/>
        <v>1.2</v>
      </c>
      <c r="E66" s="828">
        <f t="shared" si="27"/>
        <v>257</v>
      </c>
      <c r="F66" s="50">
        <f t="shared" si="28"/>
        <v>4.014315568028104E-2</v>
      </c>
      <c r="G66" s="50">
        <f t="shared" si="29"/>
        <v>0.95985684431971896</v>
      </c>
      <c r="H66" s="269">
        <f t="shared" si="30"/>
        <v>1</v>
      </c>
      <c r="I66" s="829">
        <f>IF(ISNUMBER('Endpoint outcomes'!U66)=TRUE,'Endpoint outcomes'!U66,(IF(ISNUMBER('Endpoint outcomes'!W66)=TRUE,'Endpoint outcomes'!W66,0)))</f>
        <v>21.8</v>
      </c>
      <c r="J66" s="829">
        <f>IF(ISNUMBER('Endpoint outcomes'!U66)=TRUE,'Endpoint outcomes'!V66,IF(ISNUMBER('Endpoint outcomes'!W66)=TRUE,'Endpoint outcomes'!X66,0))</f>
        <v>1.2</v>
      </c>
      <c r="K66" s="829">
        <f>IF(ISNUMBER('Endpoint outcomes'!U66)=TRUE,'Endpoint outcomes'!AI66,IF(ISNUMBER('Endpoint outcomes'!W66)=TRUE,'Endpoint outcomes'!AK66,0))</f>
        <v>127</v>
      </c>
      <c r="L66" s="829">
        <f>IF(ISNUMBER('Endpoint outcomes'!AZ66)=TRUE,'Endpoint outcomes'!AZ66,(IF(ISNUMBER('Endpoint outcomes'!BB66)=TRUE,'Endpoint outcomes'!BB66,0)))</f>
        <v>22</v>
      </c>
      <c r="M66" s="829">
        <f>IF(ISNUMBER('Endpoint outcomes'!AZ66)=TRUE,'Endpoint outcomes'!BA66,IF(ISNUMBER('Endpoint outcomes'!BB66)=TRUE,'Endpoint outcomes'!BC66,0))</f>
        <v>1.2</v>
      </c>
      <c r="N66" s="829">
        <f>IF(ISNUMBER('Endpoint outcomes'!AZ66)=TRUE,'Endpoint outcomes'!BN66,IF(ISNUMBER('Endpoint outcomes'!BB66)=TRUE,'Endpoint outcomes'!BP66,0))</f>
        <v>130</v>
      </c>
      <c r="O66" s="829">
        <f>IF(ISNUMBER('Endpoint outcomes'!CE66)=TRUE,'Endpoint outcomes'!CE66,(IF(ISNUMBER('Endpoint outcomes'!CG66)=TRUE,'Endpoint outcomes'!CG66,0)))</f>
        <v>0</v>
      </c>
      <c r="P66" s="829">
        <f>IF(ISNUMBER('Endpoint outcomes'!CE66)=TRUE,'Endpoint outcomes'!CF66,IF(ISNUMBER('Endpoint outcomes'!CG66)=TRUE,'Endpoint outcomes'!CH66,0))</f>
        <v>0</v>
      </c>
      <c r="Q66" s="829">
        <f>IF(ISNUMBER('Endpoint outcomes'!CE66)=TRUE,'Endpoint outcomes'!CS66,IF(ISNUMBER('Endpoint outcomes'!CG66)=TRUE,'Endpoint outcomes'!CU66,0))</f>
        <v>0</v>
      </c>
      <c r="R66" s="825">
        <f>IF(ISNUMBER('Endpoint outcomes'!DJ66)=TRUE,'Endpoint outcomes'!DJ66,(IF(ISNUMBER('Endpoint outcomes'!DL66)=TRUE,'Endpoint outcomes'!DL66,0)))</f>
        <v>0</v>
      </c>
      <c r="S66" s="825">
        <f>IF(ISNUMBER('Endpoint outcomes'!DJ66)=TRUE,'Endpoint outcomes'!DK66,IF(ISNUMBER('Endpoint outcomes'!DL66)=TRUE,'Endpoint outcomes'!DM66,0))</f>
        <v>0</v>
      </c>
      <c r="T66" s="825">
        <f>IF(ISNUMBER('Endpoint outcomes'!DJ66)=TRUE,'Endpoint outcomes'!DX66,IF(ISNUMBER('Endpoint outcomes'!DL66)=TRUE,'Endpoint outcomes'!DZ66,0))</f>
        <v>0</v>
      </c>
      <c r="U66" s="825">
        <f>IF(ISNUMBER('Endpoint outcomes'!EO66)=TRUE,'Endpoint outcomes'!EO66,(IF(ISNUMBER('Endpoint outcomes'!EQ66)=TRUE,'Endpoint outcomes'!EQ66,0)))</f>
        <v>0</v>
      </c>
      <c r="V66" s="825">
        <f>IF(ISNUMBER('Endpoint outcomes'!EO66)=TRUE,'Endpoint outcomes'!EP66,IF(ISNUMBER('Endpoint outcomes'!EQ66)=TRUE,'Endpoint outcomes'!ER66,0))</f>
        <v>0</v>
      </c>
      <c r="W66" s="825">
        <f>IF(ISNUMBER('Endpoint outcomes'!EO66)=TRUE,'Endpoint outcomes'!FC66,IF(ISNUMBER('Endpoint outcomes'!EQ66)=TRUE,'Endpoint outcomes'!FE66,0))</f>
        <v>0</v>
      </c>
      <c r="X66" s="37"/>
      <c r="Y66" s="824">
        <f t="shared" si="31"/>
        <v>127</v>
      </c>
      <c r="Z66" s="827">
        <f t="shared" si="32"/>
        <v>126</v>
      </c>
      <c r="AA66" s="827">
        <f t="shared" si="33"/>
        <v>181.44</v>
      </c>
      <c r="AB66" s="824">
        <f t="shared" si="34"/>
        <v>130</v>
      </c>
      <c r="AC66" s="827">
        <f t="shared" si="35"/>
        <v>129</v>
      </c>
      <c r="AD66" s="827">
        <f t="shared" si="36"/>
        <v>185.76</v>
      </c>
      <c r="AE66" s="824">
        <f t="shared" si="37"/>
        <v>0</v>
      </c>
      <c r="AF66" s="827">
        <f t="shared" si="38"/>
        <v>-1</v>
      </c>
      <c r="AG66" s="827">
        <f t="shared" si="39"/>
        <v>0</v>
      </c>
      <c r="AH66" s="824">
        <f t="shared" si="40"/>
        <v>0</v>
      </c>
      <c r="AI66" s="827">
        <f t="shared" si="41"/>
        <v>-1</v>
      </c>
      <c r="AJ66" s="827">
        <f t="shared" si="42"/>
        <v>0</v>
      </c>
      <c r="AK66" s="824">
        <f t="shared" si="43"/>
        <v>0</v>
      </c>
      <c r="AL66" s="827">
        <f t="shared" si="44"/>
        <v>-1</v>
      </c>
      <c r="AM66" s="827">
        <f t="shared" si="45"/>
        <v>0</v>
      </c>
      <c r="AN66" s="827">
        <f t="shared" si="46"/>
        <v>255</v>
      </c>
      <c r="AO66" s="827">
        <f t="shared" si="47"/>
        <v>367.2</v>
      </c>
      <c r="AP66" s="827">
        <f t="shared" si="48"/>
        <v>21.901167315175098</v>
      </c>
      <c r="AQ66" s="827">
        <f t="shared" si="49"/>
        <v>1.2</v>
      </c>
      <c r="AR66" s="827">
        <f t="shared" si="50"/>
        <v>257</v>
      </c>
      <c r="AS66" s="38"/>
      <c r="AT66" s="38"/>
      <c r="AZ66" s="207"/>
      <c r="BA66" s="207"/>
      <c r="BB66" t="s">
        <v>720</v>
      </c>
      <c r="BC66">
        <v>16.790845070422538</v>
      </c>
      <c r="BE66" t="s">
        <v>455</v>
      </c>
      <c r="BF66" t="e">
        <v>#DIV/0!</v>
      </c>
    </row>
    <row r="67" spans="1:58" ht="15.75">
      <c r="A67" s="826" t="str">
        <f>'Endpoint outcomes'!A67</f>
        <v>Gawrysiak 2009</v>
      </c>
      <c r="B67" s="826" t="str">
        <f>CONCATENATE('Endpoint outcomes'!S67,'Endpoint outcomes'!T67)</f>
        <v>BDI-II21</v>
      </c>
      <c r="C67" s="828">
        <f t="shared" si="25"/>
        <v>20.36</v>
      </c>
      <c r="D67" s="828">
        <f t="shared" si="26"/>
        <v>5.6619973759897029</v>
      </c>
      <c r="E67" s="828">
        <f t="shared" si="27"/>
        <v>30</v>
      </c>
      <c r="F67" s="50">
        <f t="shared" ref="F67:F130" si="51">1-NORMDIST((VLOOKUP(B67,$AW$5:$AX$23,2,0)),C67,D67,TRUE)</f>
        <v>0.12045184240615137</v>
      </c>
      <c r="G67" s="50">
        <f t="shared" ref="G67:G127" si="52">1-F67</f>
        <v>0.87954815759384863</v>
      </c>
      <c r="H67" s="269">
        <f t="shared" ref="H67:H127" si="53">IF(ISERROR(F67),0,1)</f>
        <v>1</v>
      </c>
      <c r="I67" s="829">
        <f>IF(ISNUMBER('Endpoint outcomes'!U67)=TRUE,'Endpoint outcomes'!U67,(IF(ISNUMBER('Endpoint outcomes'!W67)=TRUE,'Endpoint outcomes'!W67,0)))</f>
        <v>21</v>
      </c>
      <c r="J67" s="829">
        <f>IF(ISNUMBER('Endpoint outcomes'!U67)=TRUE,'Endpoint outcomes'!V67,IF(ISNUMBER('Endpoint outcomes'!W67)=TRUE,'Endpoint outcomes'!X67,0))</f>
        <v>6.6</v>
      </c>
      <c r="K67" s="829">
        <f>IF(ISNUMBER('Endpoint outcomes'!U67)=TRUE,'Endpoint outcomes'!AI67,IF(ISNUMBER('Endpoint outcomes'!W67)=TRUE,'Endpoint outcomes'!AK67,0))</f>
        <v>14</v>
      </c>
      <c r="L67" s="829">
        <f>IF(ISNUMBER('Endpoint outcomes'!AZ67)=TRUE,'Endpoint outcomes'!AZ67,(IF(ISNUMBER('Endpoint outcomes'!BB67)=TRUE,'Endpoint outcomes'!BB67,0)))</f>
        <v>19.8</v>
      </c>
      <c r="M67" s="829">
        <f>IF(ISNUMBER('Endpoint outcomes'!AZ67)=TRUE,'Endpoint outcomes'!BA67,IF(ISNUMBER('Endpoint outcomes'!BB67)=TRUE,'Endpoint outcomes'!BC67,0))</f>
        <v>4.7</v>
      </c>
      <c r="N67" s="829">
        <f>IF(ISNUMBER('Endpoint outcomes'!AZ67)=TRUE,'Endpoint outcomes'!BN67,IF(ISNUMBER('Endpoint outcomes'!BB67)=TRUE,'Endpoint outcomes'!BP67,0))</f>
        <v>16</v>
      </c>
      <c r="O67" s="829">
        <f>IF(ISNUMBER('Endpoint outcomes'!CE67)=TRUE,'Endpoint outcomes'!CE67,(IF(ISNUMBER('Endpoint outcomes'!CG67)=TRUE,'Endpoint outcomes'!CG67,0)))</f>
        <v>0</v>
      </c>
      <c r="P67" s="829">
        <f>IF(ISNUMBER('Endpoint outcomes'!CE67)=TRUE,'Endpoint outcomes'!CF67,IF(ISNUMBER('Endpoint outcomes'!CG67)=TRUE,'Endpoint outcomes'!CH67,0))</f>
        <v>0</v>
      </c>
      <c r="Q67" s="829">
        <f>IF(ISNUMBER('Endpoint outcomes'!CE67)=TRUE,'Endpoint outcomes'!CS67,IF(ISNUMBER('Endpoint outcomes'!CG67)=TRUE,'Endpoint outcomes'!CU67,0))</f>
        <v>0</v>
      </c>
      <c r="R67" s="825">
        <f>IF(ISNUMBER('Endpoint outcomes'!DJ67)=TRUE,'Endpoint outcomes'!DJ67,(IF(ISNUMBER('Endpoint outcomes'!DL67)=TRUE,'Endpoint outcomes'!DL67,0)))</f>
        <v>0</v>
      </c>
      <c r="S67" s="825">
        <f>IF(ISNUMBER('Endpoint outcomes'!DJ67)=TRUE,'Endpoint outcomes'!DK67,IF(ISNUMBER('Endpoint outcomes'!DL67)=TRUE,'Endpoint outcomes'!DM67,0))</f>
        <v>0</v>
      </c>
      <c r="T67" s="825">
        <f>IF(ISNUMBER('Endpoint outcomes'!DJ67)=TRUE,'Endpoint outcomes'!DX67,IF(ISNUMBER('Endpoint outcomes'!DL67)=TRUE,'Endpoint outcomes'!DZ67,0))</f>
        <v>0</v>
      </c>
      <c r="U67" s="825">
        <f>IF(ISNUMBER('Endpoint outcomes'!EO67)=TRUE,'Endpoint outcomes'!EO67,(IF(ISNUMBER('Endpoint outcomes'!EQ67)=TRUE,'Endpoint outcomes'!EQ67,0)))</f>
        <v>0</v>
      </c>
      <c r="V67" s="825">
        <f>IF(ISNUMBER('Endpoint outcomes'!EO67)=TRUE,'Endpoint outcomes'!EP67,IF(ISNUMBER('Endpoint outcomes'!EQ67)=TRUE,'Endpoint outcomes'!ER67,0))</f>
        <v>0</v>
      </c>
      <c r="W67" s="825">
        <f>IF(ISNUMBER('Endpoint outcomes'!EO67)=TRUE,'Endpoint outcomes'!FC67,IF(ISNUMBER('Endpoint outcomes'!EQ67)=TRUE,'Endpoint outcomes'!FE67,0))</f>
        <v>0</v>
      </c>
      <c r="X67" s="37"/>
      <c r="Y67" s="824">
        <f t="shared" si="31"/>
        <v>14</v>
      </c>
      <c r="Z67" s="827">
        <f t="shared" si="32"/>
        <v>13</v>
      </c>
      <c r="AA67" s="827">
        <f t="shared" si="33"/>
        <v>566.28</v>
      </c>
      <c r="AB67" s="824">
        <f t="shared" si="34"/>
        <v>16</v>
      </c>
      <c r="AC67" s="827">
        <f t="shared" si="35"/>
        <v>15</v>
      </c>
      <c r="AD67" s="827">
        <f t="shared" si="36"/>
        <v>331.35</v>
      </c>
      <c r="AE67" s="824">
        <f t="shared" si="37"/>
        <v>0</v>
      </c>
      <c r="AF67" s="827">
        <f t="shared" si="38"/>
        <v>-1</v>
      </c>
      <c r="AG67" s="827">
        <f t="shared" si="39"/>
        <v>0</v>
      </c>
      <c r="AH67" s="824">
        <f t="shared" si="40"/>
        <v>0</v>
      </c>
      <c r="AI67" s="827">
        <f t="shared" si="41"/>
        <v>-1</v>
      </c>
      <c r="AJ67" s="827">
        <f t="shared" si="42"/>
        <v>0</v>
      </c>
      <c r="AK67" s="824">
        <f t="shared" si="43"/>
        <v>0</v>
      </c>
      <c r="AL67" s="827">
        <f t="shared" si="44"/>
        <v>-1</v>
      </c>
      <c r="AM67" s="827">
        <f t="shared" si="45"/>
        <v>0</v>
      </c>
      <c r="AN67" s="827">
        <f t="shared" si="46"/>
        <v>28</v>
      </c>
      <c r="AO67" s="827">
        <f t="shared" si="47"/>
        <v>897.63</v>
      </c>
      <c r="AP67" s="827">
        <f t="shared" si="48"/>
        <v>20.36</v>
      </c>
      <c r="AQ67" s="827">
        <f t="shared" si="49"/>
        <v>5.6619973759897029</v>
      </c>
      <c r="AR67" s="827">
        <f t="shared" si="50"/>
        <v>30</v>
      </c>
      <c r="AS67" s="38"/>
      <c r="AT67" s="38"/>
      <c r="AZ67" s="207"/>
      <c r="BA67" s="207"/>
      <c r="BB67" t="s">
        <v>720</v>
      </c>
      <c r="BC67">
        <v>17.953333333333333</v>
      </c>
      <c r="BE67" t="s">
        <v>718</v>
      </c>
      <c r="BF67">
        <v>29.856862745098038</v>
      </c>
    </row>
    <row r="68" spans="1:58" ht="15.75">
      <c r="A68" s="826" t="str">
        <f>'Endpoint outcomes'!A68</f>
        <v>Geisner 2006</v>
      </c>
      <c r="B68" s="826" t="str">
        <f>CONCATENATE('Endpoint outcomes'!S68,'Endpoint outcomes'!T68)</f>
        <v>BDI-II21</v>
      </c>
      <c r="C68" s="828">
        <f t="shared" ref="C68:C131" si="54">IF(ISBLANK(I68)=TRUE,"",IF(ISBLANK(L68)=TRUE,"",IF(ISBLANK(N68)=TRUE,"",AP68)))</f>
        <v>18.546497175141244</v>
      </c>
      <c r="D68" s="828">
        <f t="shared" ref="D68:D131" si="55">IF(ISBLANK(J68)=TRUE, "", IF(ISBLANK(M68)=TRUE,"",IF(ISBLANK(N68)=TRUE,"",AQ68)))</f>
        <v>7.2629611827998319</v>
      </c>
      <c r="E68" s="828">
        <f t="shared" ref="E68:E131" si="56">IF(ISBLANK(I68)=TRUE, "", AR68)</f>
        <v>177</v>
      </c>
      <c r="F68" s="50">
        <f t="shared" si="51"/>
        <v>0.12222829928068757</v>
      </c>
      <c r="G68" s="50">
        <f t="shared" si="52"/>
        <v>0.87777170071931243</v>
      </c>
      <c r="H68" s="269">
        <f t="shared" si="53"/>
        <v>1</v>
      </c>
      <c r="I68" s="829">
        <f>IF(ISNUMBER('Endpoint outcomes'!U68)=TRUE,'Endpoint outcomes'!U68,(IF(ISNUMBER('Endpoint outcomes'!W68)=TRUE,'Endpoint outcomes'!W68,0)))</f>
        <v>18.809999999999999</v>
      </c>
      <c r="J68" s="829">
        <f>IF(ISNUMBER('Endpoint outcomes'!U68)=TRUE,'Endpoint outcomes'!V68,IF(ISNUMBER('Endpoint outcomes'!W68)=TRUE,'Endpoint outcomes'!X68,0))</f>
        <v>7.43</v>
      </c>
      <c r="K68" s="829">
        <f>IF(ISNUMBER('Endpoint outcomes'!U68)=TRUE,'Endpoint outcomes'!AI68,IF(ISNUMBER('Endpoint outcomes'!W68)=TRUE,'Endpoint outcomes'!AK68,0))</f>
        <v>89</v>
      </c>
      <c r="L68" s="829">
        <f>IF(ISNUMBER('Endpoint outcomes'!AZ68)=TRUE,'Endpoint outcomes'!AZ68,(IF(ISNUMBER('Endpoint outcomes'!BB68)=TRUE,'Endpoint outcomes'!BB68,0)))</f>
        <v>18.28</v>
      </c>
      <c r="M68" s="829">
        <f>IF(ISNUMBER('Endpoint outcomes'!AZ68)=TRUE,'Endpoint outcomes'!BA68,IF(ISNUMBER('Endpoint outcomes'!BB68)=TRUE,'Endpoint outcomes'!BC68,0))</f>
        <v>7.09</v>
      </c>
      <c r="N68" s="829">
        <f>IF(ISNUMBER('Endpoint outcomes'!AZ68)=TRUE,'Endpoint outcomes'!BN68,IF(ISNUMBER('Endpoint outcomes'!BB68)=TRUE,'Endpoint outcomes'!BP68,0))</f>
        <v>88</v>
      </c>
      <c r="O68" s="829">
        <f>IF(ISNUMBER('Endpoint outcomes'!CE68)=TRUE,'Endpoint outcomes'!CE68,(IF(ISNUMBER('Endpoint outcomes'!CG68)=TRUE,'Endpoint outcomes'!CG68,0)))</f>
        <v>0</v>
      </c>
      <c r="P68" s="829">
        <f>IF(ISNUMBER('Endpoint outcomes'!CE68)=TRUE,'Endpoint outcomes'!CF68,IF(ISNUMBER('Endpoint outcomes'!CG68)=TRUE,'Endpoint outcomes'!CH68,0))</f>
        <v>0</v>
      </c>
      <c r="Q68" s="829">
        <f>IF(ISNUMBER('Endpoint outcomes'!CE68)=TRUE,'Endpoint outcomes'!CS68,IF(ISNUMBER('Endpoint outcomes'!CG68)=TRUE,'Endpoint outcomes'!CU68,0))</f>
        <v>0</v>
      </c>
      <c r="R68" s="825">
        <f>IF(ISNUMBER('Endpoint outcomes'!DJ68)=TRUE,'Endpoint outcomes'!DJ68,(IF(ISNUMBER('Endpoint outcomes'!DL68)=TRUE,'Endpoint outcomes'!DL68,0)))</f>
        <v>0</v>
      </c>
      <c r="S68" s="825">
        <f>IF(ISNUMBER('Endpoint outcomes'!DJ68)=TRUE,'Endpoint outcomes'!DK68,IF(ISNUMBER('Endpoint outcomes'!DL68)=TRUE,'Endpoint outcomes'!DM68,0))</f>
        <v>0</v>
      </c>
      <c r="T68" s="825">
        <f>IF(ISNUMBER('Endpoint outcomes'!DJ68)=TRUE,'Endpoint outcomes'!DX68,IF(ISNUMBER('Endpoint outcomes'!DL68)=TRUE,'Endpoint outcomes'!DZ68,0))</f>
        <v>0</v>
      </c>
      <c r="U68" s="825">
        <f>IF(ISNUMBER('Endpoint outcomes'!EO68)=TRUE,'Endpoint outcomes'!EO68,(IF(ISNUMBER('Endpoint outcomes'!EQ68)=TRUE,'Endpoint outcomes'!EQ68,0)))</f>
        <v>0</v>
      </c>
      <c r="V68" s="825">
        <f>IF(ISNUMBER('Endpoint outcomes'!EO68)=TRUE,'Endpoint outcomes'!EP68,IF(ISNUMBER('Endpoint outcomes'!EQ68)=TRUE,'Endpoint outcomes'!ER68,0))</f>
        <v>0</v>
      </c>
      <c r="W68" s="825">
        <f>IF(ISNUMBER('Endpoint outcomes'!EO68)=TRUE,'Endpoint outcomes'!FC68,IF(ISNUMBER('Endpoint outcomes'!EQ68)=TRUE,'Endpoint outcomes'!FE68,0))</f>
        <v>0</v>
      </c>
      <c r="X68" s="37"/>
      <c r="Y68" s="824">
        <f t="shared" ref="Y68:Y131" si="57">K68</f>
        <v>89</v>
      </c>
      <c r="Z68" s="827">
        <f t="shared" ref="Z68:Z131" si="58">Y68-1</f>
        <v>88</v>
      </c>
      <c r="AA68" s="827">
        <f t="shared" ref="AA68:AA131" si="59">IF(Y68&gt;0, J68^2*Z68,0)</f>
        <v>4858.0311999999994</v>
      </c>
      <c r="AB68" s="824">
        <f t="shared" ref="AB68:AB131" si="60">N68</f>
        <v>88</v>
      </c>
      <c r="AC68" s="827">
        <f t="shared" ref="AC68:AC131" si="61">AB68-1</f>
        <v>87</v>
      </c>
      <c r="AD68" s="827">
        <f t="shared" ref="AD68:AD131" si="62">IF(AB68&gt;0, M68^2*AC68,0)</f>
        <v>4373.3247000000001</v>
      </c>
      <c r="AE68" s="824">
        <f t="shared" ref="AE68:AE131" si="63">Q68</f>
        <v>0</v>
      </c>
      <c r="AF68" s="827">
        <f t="shared" ref="AF68:AF131" si="64">AE68-1</f>
        <v>-1</v>
      </c>
      <c r="AG68" s="827">
        <f t="shared" ref="AG68:AG131" si="65">IF(AE68&gt;0, P68^2*AF68,0)</f>
        <v>0</v>
      </c>
      <c r="AH68" s="824">
        <f t="shared" ref="AH68:AH131" si="66">T68</f>
        <v>0</v>
      </c>
      <c r="AI68" s="827">
        <f t="shared" ref="AI68:AI131" si="67">AH68-1</f>
        <v>-1</v>
      </c>
      <c r="AJ68" s="827">
        <f t="shared" ref="AJ68:AJ131" si="68">IF(AH68&gt;0, S68^2*AI68,0)</f>
        <v>0</v>
      </c>
      <c r="AK68" s="824">
        <f t="shared" ref="AK68:AK131" si="69">W68</f>
        <v>0</v>
      </c>
      <c r="AL68" s="827">
        <f t="shared" ref="AL68:AL131" si="70">AK68-1</f>
        <v>-1</v>
      </c>
      <c r="AM68" s="827">
        <f t="shared" ref="AM68:AM131" si="71">IF(AK68&gt;0, V68^2*AL68,0)</f>
        <v>0</v>
      </c>
      <c r="AN68" s="827">
        <f t="shared" ref="AN68:AN131" si="72">IF(AB68&gt;0,IF(AE68=0,Z68+AC68,IF(AH68=0,Z68+AC68+AF68,IF(AK68=0,Z68+AC68+AF68+AI68,Z68+AC68+AF68+AI68+AL68))))</f>
        <v>175</v>
      </c>
      <c r="AO68" s="827">
        <f t="shared" ref="AO68:AO131" si="73">AD68+AA68+AG68+AJ68+AM68</f>
        <v>9231.3558999999987</v>
      </c>
      <c r="AP68" s="827">
        <f t="shared" ref="AP68:AP131" si="74">(I68*Y68+L68*AB68+O68*AE68+R68*AH68+U68*AK68)/AR68</f>
        <v>18.546497175141244</v>
      </c>
      <c r="AQ68" s="827">
        <f t="shared" ref="AQ68:AQ131" si="75">SQRT(AO68/AN68)</f>
        <v>7.2629611827998319</v>
      </c>
      <c r="AR68" s="827">
        <f t="shared" ref="AR68:AR131" si="76">K68+N68+Q68+T68+W68</f>
        <v>177</v>
      </c>
      <c r="AS68" s="38"/>
      <c r="AT68" s="38"/>
      <c r="AZ68" s="207"/>
      <c r="BA68" s="207"/>
      <c r="BB68" t="s">
        <v>720</v>
      </c>
      <c r="BC68">
        <v>18.539285714285715</v>
      </c>
      <c r="BE68" t="s">
        <v>3749</v>
      </c>
      <c r="BF68">
        <v>29.09</v>
      </c>
    </row>
    <row r="69" spans="1:58" ht="15.75">
      <c r="A69" s="826" t="str">
        <f>'Endpoint outcomes'!A69</f>
        <v>Gelenberg 1990b</v>
      </c>
      <c r="B69" s="826" t="str">
        <f>CONCATENATE('Endpoint outcomes'!S69,'Endpoint outcomes'!T69)</f>
        <v>HAMD27</v>
      </c>
      <c r="C69" s="828">
        <f t="shared" si="54"/>
        <v>24.4</v>
      </c>
      <c r="D69" s="828" t="e">
        <f t="shared" si="55"/>
        <v>#VALUE!</v>
      </c>
      <c r="E69" s="828">
        <f t="shared" si="56"/>
        <v>44</v>
      </c>
      <c r="F69" s="50" t="e">
        <f t="shared" si="51"/>
        <v>#N/A</v>
      </c>
      <c r="G69" s="50" t="e">
        <f t="shared" si="52"/>
        <v>#N/A</v>
      </c>
      <c r="H69" s="269">
        <f t="shared" si="53"/>
        <v>0</v>
      </c>
      <c r="I69" s="829">
        <f>IF(ISNUMBER('Endpoint outcomes'!U69)=TRUE,'Endpoint outcomes'!U69,(IF(ISNUMBER('Endpoint outcomes'!W69)=TRUE,'Endpoint outcomes'!W69,0)))</f>
        <v>24.3</v>
      </c>
      <c r="J69" s="829" t="str">
        <f>IF(ISNUMBER('Endpoint outcomes'!U69)=TRUE,'Endpoint outcomes'!V69,IF(ISNUMBER('Endpoint outcomes'!W69)=TRUE,'Endpoint outcomes'!X69,0))</f>
        <v>NA</v>
      </c>
      <c r="K69" s="829">
        <f>IF(ISNUMBER('Endpoint outcomes'!U69)=TRUE,'Endpoint outcomes'!AI69,IF(ISNUMBER('Endpoint outcomes'!W69)=TRUE,'Endpoint outcomes'!AK69,0))</f>
        <v>22</v>
      </c>
      <c r="L69" s="829">
        <f>IF(ISNUMBER('Endpoint outcomes'!AZ69)=TRUE,'Endpoint outcomes'!AZ69,(IF(ISNUMBER('Endpoint outcomes'!BB69)=TRUE,'Endpoint outcomes'!BB69,0)))</f>
        <v>24.5</v>
      </c>
      <c r="M69" s="829" t="str">
        <f>IF(ISNUMBER('Endpoint outcomes'!AZ69)=TRUE,'Endpoint outcomes'!BA69,IF(ISNUMBER('Endpoint outcomes'!BB69)=TRUE,'Endpoint outcomes'!BC69,0))</f>
        <v>NA</v>
      </c>
      <c r="N69" s="829">
        <f>IF(ISNUMBER('Endpoint outcomes'!AZ69)=TRUE,'Endpoint outcomes'!BN69,IF(ISNUMBER('Endpoint outcomes'!BB69)=TRUE,'Endpoint outcomes'!BP69,0))</f>
        <v>22</v>
      </c>
      <c r="O69" s="829">
        <f>IF(ISNUMBER('Endpoint outcomes'!CE69)=TRUE,'Endpoint outcomes'!CE69,(IF(ISNUMBER('Endpoint outcomes'!CG69)=TRUE,'Endpoint outcomes'!CG69,0)))</f>
        <v>0</v>
      </c>
      <c r="P69" s="829">
        <f>IF(ISNUMBER('Endpoint outcomes'!CE69)=TRUE,'Endpoint outcomes'!CF69,IF(ISNUMBER('Endpoint outcomes'!CG69)=TRUE,'Endpoint outcomes'!CH69,0))</f>
        <v>0</v>
      </c>
      <c r="Q69" s="829">
        <f>IF(ISNUMBER('Endpoint outcomes'!CE69)=TRUE,'Endpoint outcomes'!CS69,IF(ISNUMBER('Endpoint outcomes'!CG69)=TRUE,'Endpoint outcomes'!CU69,0))</f>
        <v>0</v>
      </c>
      <c r="R69" s="825">
        <f>IF(ISNUMBER('Endpoint outcomes'!DJ69)=TRUE,'Endpoint outcomes'!DJ69,(IF(ISNUMBER('Endpoint outcomes'!DL69)=TRUE,'Endpoint outcomes'!DL69,0)))</f>
        <v>0</v>
      </c>
      <c r="S69" s="825">
        <f>IF(ISNUMBER('Endpoint outcomes'!DJ69)=TRUE,'Endpoint outcomes'!DK69,IF(ISNUMBER('Endpoint outcomes'!DL69)=TRUE,'Endpoint outcomes'!DM69,0))</f>
        <v>0</v>
      </c>
      <c r="T69" s="825">
        <f>IF(ISNUMBER('Endpoint outcomes'!DJ69)=TRUE,'Endpoint outcomes'!DX69,IF(ISNUMBER('Endpoint outcomes'!DL69)=TRUE,'Endpoint outcomes'!DZ69,0))</f>
        <v>0</v>
      </c>
      <c r="U69" s="825">
        <f>IF(ISNUMBER('Endpoint outcomes'!EO69)=TRUE,'Endpoint outcomes'!EO69,(IF(ISNUMBER('Endpoint outcomes'!EQ69)=TRUE,'Endpoint outcomes'!EQ69,0)))</f>
        <v>0</v>
      </c>
      <c r="V69" s="825">
        <f>IF(ISNUMBER('Endpoint outcomes'!EO69)=TRUE,'Endpoint outcomes'!EP69,IF(ISNUMBER('Endpoint outcomes'!EQ69)=TRUE,'Endpoint outcomes'!ER69,0))</f>
        <v>0</v>
      </c>
      <c r="W69" s="825">
        <f>IF(ISNUMBER('Endpoint outcomes'!EO69)=TRUE,'Endpoint outcomes'!FC69,IF(ISNUMBER('Endpoint outcomes'!EQ69)=TRUE,'Endpoint outcomes'!FE69,0))</f>
        <v>0</v>
      </c>
      <c r="X69" s="37"/>
      <c r="Y69" s="824">
        <f t="shared" si="57"/>
        <v>22</v>
      </c>
      <c r="Z69" s="827">
        <f t="shared" si="58"/>
        <v>21</v>
      </c>
      <c r="AA69" s="827" t="e">
        <f t="shared" si="59"/>
        <v>#VALUE!</v>
      </c>
      <c r="AB69" s="824">
        <f t="shared" si="60"/>
        <v>22</v>
      </c>
      <c r="AC69" s="827">
        <f t="shared" si="61"/>
        <v>21</v>
      </c>
      <c r="AD69" s="827" t="e">
        <f t="shared" si="62"/>
        <v>#VALUE!</v>
      </c>
      <c r="AE69" s="824">
        <f t="shared" si="63"/>
        <v>0</v>
      </c>
      <c r="AF69" s="827">
        <f t="shared" si="64"/>
        <v>-1</v>
      </c>
      <c r="AG69" s="827">
        <f t="shared" si="65"/>
        <v>0</v>
      </c>
      <c r="AH69" s="824">
        <f t="shared" si="66"/>
        <v>0</v>
      </c>
      <c r="AI69" s="827">
        <f t="shared" si="67"/>
        <v>-1</v>
      </c>
      <c r="AJ69" s="827">
        <f t="shared" si="68"/>
        <v>0</v>
      </c>
      <c r="AK69" s="824">
        <f t="shared" si="69"/>
        <v>0</v>
      </c>
      <c r="AL69" s="827">
        <f t="shared" si="70"/>
        <v>-1</v>
      </c>
      <c r="AM69" s="827">
        <f t="shared" si="71"/>
        <v>0</v>
      </c>
      <c r="AN69" s="827">
        <f t="shared" si="72"/>
        <v>42</v>
      </c>
      <c r="AO69" s="827" t="e">
        <f t="shared" si="73"/>
        <v>#VALUE!</v>
      </c>
      <c r="AP69" s="827">
        <f t="shared" si="74"/>
        <v>24.4</v>
      </c>
      <c r="AQ69" s="827" t="e">
        <f t="shared" si="75"/>
        <v>#VALUE!</v>
      </c>
      <c r="AR69" s="827">
        <f t="shared" si="76"/>
        <v>44</v>
      </c>
      <c r="AS69" s="38"/>
      <c r="AT69" s="38"/>
      <c r="AZ69" s="207"/>
      <c r="BA69" s="207"/>
      <c r="BB69" t="s">
        <v>720</v>
      </c>
      <c r="BC69">
        <v>21.604823529411767</v>
      </c>
      <c r="BE69" t="s">
        <v>455</v>
      </c>
      <c r="BF69" t="e">
        <v>#DIV/0!</v>
      </c>
    </row>
    <row r="70" spans="1:58" ht="15.75">
      <c r="A70" s="826" t="str">
        <f>'Endpoint outcomes'!A70</f>
        <v>Georgotas 1982</v>
      </c>
      <c r="B70" s="826" t="str">
        <f>CONCATENATE('Endpoint outcomes'!S70,'Endpoint outcomes'!T70)</f>
        <v>HAMD21</v>
      </c>
      <c r="C70" s="828">
        <f t="shared" si="54"/>
        <v>28.554545454545458</v>
      </c>
      <c r="D70" s="828">
        <f t="shared" si="55"/>
        <v>5.6374611077980381</v>
      </c>
      <c r="E70" s="828">
        <f t="shared" si="56"/>
        <v>33</v>
      </c>
      <c r="F70" s="50">
        <f t="shared" si="51"/>
        <v>0.79042799874019531</v>
      </c>
      <c r="G70" s="50">
        <f t="shared" si="52"/>
        <v>0.20957200125980469</v>
      </c>
      <c r="H70" s="269">
        <f t="shared" si="53"/>
        <v>1</v>
      </c>
      <c r="I70" s="829">
        <f>IF(ISNUMBER('Endpoint outcomes'!U70)=TRUE,'Endpoint outcomes'!U70,(IF(ISNUMBER('Endpoint outcomes'!W70)=TRUE,'Endpoint outcomes'!W70,0)))</f>
        <v>28.5</v>
      </c>
      <c r="J70" s="829">
        <f>IF(ISNUMBER('Endpoint outcomes'!U70)=TRUE,'Endpoint outcomes'!V70,IF(ISNUMBER('Endpoint outcomes'!W70)=TRUE,'Endpoint outcomes'!X70,0))</f>
        <v>5.8</v>
      </c>
      <c r="K70" s="829">
        <f>IF(ISNUMBER('Endpoint outcomes'!U70)=TRUE,'Endpoint outcomes'!AI70,IF(ISNUMBER('Endpoint outcomes'!W70)=TRUE,'Endpoint outcomes'!AK70,0))</f>
        <v>15</v>
      </c>
      <c r="L70" s="829">
        <f>IF(ISNUMBER('Endpoint outcomes'!AZ70)=TRUE,'Endpoint outcomes'!AZ70,(IF(ISNUMBER('Endpoint outcomes'!BB70)=TRUE,'Endpoint outcomes'!BB70,0)))</f>
        <v>28.6</v>
      </c>
      <c r="M70" s="829">
        <f>IF(ISNUMBER('Endpoint outcomes'!AZ70)=TRUE,'Endpoint outcomes'!BA70,IF(ISNUMBER('Endpoint outcomes'!BB70)=TRUE,'Endpoint outcomes'!BC70,0))</f>
        <v>5.5</v>
      </c>
      <c r="N70" s="829">
        <f>IF(ISNUMBER('Endpoint outcomes'!AZ70)=TRUE,'Endpoint outcomes'!BN70,IF(ISNUMBER('Endpoint outcomes'!BB70)=TRUE,'Endpoint outcomes'!BP70,0))</f>
        <v>18</v>
      </c>
      <c r="O70" s="829">
        <f>IF(ISNUMBER('Endpoint outcomes'!CE70)=TRUE,'Endpoint outcomes'!CE70,(IF(ISNUMBER('Endpoint outcomes'!CG70)=TRUE,'Endpoint outcomes'!CG70,0)))</f>
        <v>0</v>
      </c>
      <c r="P70" s="829">
        <f>IF(ISNUMBER('Endpoint outcomes'!CE70)=TRUE,'Endpoint outcomes'!CF70,IF(ISNUMBER('Endpoint outcomes'!CG70)=TRUE,'Endpoint outcomes'!CH70,0))</f>
        <v>0</v>
      </c>
      <c r="Q70" s="829">
        <f>IF(ISNUMBER('Endpoint outcomes'!CE70)=TRUE,'Endpoint outcomes'!CS70,IF(ISNUMBER('Endpoint outcomes'!CG70)=TRUE,'Endpoint outcomes'!CU70,0))</f>
        <v>0</v>
      </c>
      <c r="R70" s="825">
        <f>IF(ISNUMBER('Endpoint outcomes'!DJ70)=TRUE,'Endpoint outcomes'!DJ70,(IF(ISNUMBER('Endpoint outcomes'!DL70)=TRUE,'Endpoint outcomes'!DL70,0)))</f>
        <v>0</v>
      </c>
      <c r="S70" s="825">
        <f>IF(ISNUMBER('Endpoint outcomes'!DJ70)=TRUE,'Endpoint outcomes'!DK70,IF(ISNUMBER('Endpoint outcomes'!DL70)=TRUE,'Endpoint outcomes'!DM70,0))</f>
        <v>0</v>
      </c>
      <c r="T70" s="825">
        <f>IF(ISNUMBER('Endpoint outcomes'!DJ70)=TRUE,'Endpoint outcomes'!DX70,IF(ISNUMBER('Endpoint outcomes'!DL70)=TRUE,'Endpoint outcomes'!DZ70,0))</f>
        <v>0</v>
      </c>
      <c r="U70" s="825">
        <f>IF(ISNUMBER('Endpoint outcomes'!EO70)=TRUE,'Endpoint outcomes'!EO70,(IF(ISNUMBER('Endpoint outcomes'!EQ70)=TRUE,'Endpoint outcomes'!EQ70,0)))</f>
        <v>0</v>
      </c>
      <c r="V70" s="825">
        <f>IF(ISNUMBER('Endpoint outcomes'!EO70)=TRUE,'Endpoint outcomes'!EP70,IF(ISNUMBER('Endpoint outcomes'!EQ70)=TRUE,'Endpoint outcomes'!ER70,0))</f>
        <v>0</v>
      </c>
      <c r="W70" s="825">
        <f>IF(ISNUMBER('Endpoint outcomes'!EO70)=TRUE,'Endpoint outcomes'!FC70,IF(ISNUMBER('Endpoint outcomes'!EQ70)=TRUE,'Endpoint outcomes'!FE70,0))</f>
        <v>0</v>
      </c>
      <c r="X70" s="37"/>
      <c r="Y70" s="824">
        <f t="shared" si="57"/>
        <v>15</v>
      </c>
      <c r="Z70" s="827">
        <f t="shared" si="58"/>
        <v>14</v>
      </c>
      <c r="AA70" s="827">
        <f t="shared" si="59"/>
        <v>470.96000000000004</v>
      </c>
      <c r="AB70" s="824">
        <f t="shared" si="60"/>
        <v>18</v>
      </c>
      <c r="AC70" s="827">
        <f t="shared" si="61"/>
        <v>17</v>
      </c>
      <c r="AD70" s="827">
        <f t="shared" si="62"/>
        <v>514.25</v>
      </c>
      <c r="AE70" s="824">
        <f t="shared" si="63"/>
        <v>0</v>
      </c>
      <c r="AF70" s="827">
        <f t="shared" si="64"/>
        <v>-1</v>
      </c>
      <c r="AG70" s="827">
        <f t="shared" si="65"/>
        <v>0</v>
      </c>
      <c r="AH70" s="824">
        <f t="shared" si="66"/>
        <v>0</v>
      </c>
      <c r="AI70" s="827">
        <f t="shared" si="67"/>
        <v>-1</v>
      </c>
      <c r="AJ70" s="827">
        <f t="shared" si="68"/>
        <v>0</v>
      </c>
      <c r="AK70" s="824">
        <f t="shared" si="69"/>
        <v>0</v>
      </c>
      <c r="AL70" s="827">
        <f t="shared" si="70"/>
        <v>-1</v>
      </c>
      <c r="AM70" s="827">
        <f t="shared" si="71"/>
        <v>0</v>
      </c>
      <c r="AN70" s="827">
        <f t="shared" si="72"/>
        <v>31</v>
      </c>
      <c r="AO70" s="827">
        <f t="shared" si="73"/>
        <v>985.21</v>
      </c>
      <c r="AP70" s="827">
        <f t="shared" si="74"/>
        <v>28.554545454545458</v>
      </c>
      <c r="AQ70" s="827">
        <f t="shared" si="75"/>
        <v>5.6374611077980381</v>
      </c>
      <c r="AR70" s="827">
        <f t="shared" si="76"/>
        <v>33</v>
      </c>
      <c r="AS70" s="38"/>
      <c r="AT70" s="38"/>
      <c r="AZ70" s="207"/>
      <c r="BA70" s="207"/>
      <c r="BB70" t="s">
        <v>720</v>
      </c>
      <c r="BC70">
        <v>22.225555555555552</v>
      </c>
      <c r="BE70" t="s">
        <v>719</v>
      </c>
      <c r="BF70">
        <v>19.599095022624432</v>
      </c>
    </row>
    <row r="71" spans="1:58" ht="15.75">
      <c r="A71" s="826" t="str">
        <f>'Endpoint outcomes'!A71</f>
        <v>Gibbons 2012</v>
      </c>
      <c r="B71" s="826" t="str">
        <f>CONCATENATE('Endpoint outcomes'!S71,'Endpoint outcomes'!T71)</f>
        <v>HAMD17</v>
      </c>
      <c r="C71" s="828">
        <f t="shared" si="54"/>
        <v>21.432499999999997</v>
      </c>
      <c r="D71" s="828">
        <f t="shared" si="55"/>
        <v>4.1534323155674517</v>
      </c>
      <c r="E71" s="828">
        <f t="shared" si="56"/>
        <v>40</v>
      </c>
      <c r="F71" s="50">
        <f t="shared" si="51"/>
        <v>0.26823380418893195</v>
      </c>
      <c r="G71" s="50">
        <f t="shared" si="52"/>
        <v>0.73176619581106805</v>
      </c>
      <c r="H71" s="269">
        <f t="shared" si="53"/>
        <v>1</v>
      </c>
      <c r="I71" s="829">
        <f>IF(ISNUMBER('Endpoint outcomes'!U71)=TRUE,'Endpoint outcomes'!U71,(IF(ISNUMBER('Endpoint outcomes'!W71)=TRUE,'Endpoint outcomes'!W71,0)))</f>
        <v>23</v>
      </c>
      <c r="J71" s="829">
        <f>IF(ISNUMBER('Endpoint outcomes'!U71)=TRUE,'Endpoint outcomes'!V71,IF(ISNUMBER('Endpoint outcomes'!W71)=TRUE,'Endpoint outcomes'!X71,0))</f>
        <v>4.7300000000000004</v>
      </c>
      <c r="K71" s="829">
        <f>IF(ISNUMBER('Endpoint outcomes'!U71)=TRUE,'Endpoint outcomes'!AI71,IF(ISNUMBER('Endpoint outcomes'!W71)=TRUE,'Endpoint outcomes'!AK71,0))</f>
        <v>21</v>
      </c>
      <c r="L71" s="829">
        <f>IF(ISNUMBER('Endpoint outcomes'!AZ71)=TRUE,'Endpoint outcomes'!AZ71,(IF(ISNUMBER('Endpoint outcomes'!BB71)=TRUE,'Endpoint outcomes'!BB71,0)))</f>
        <v>19.7</v>
      </c>
      <c r="M71" s="829">
        <f>IF(ISNUMBER('Endpoint outcomes'!AZ71)=TRUE,'Endpoint outcomes'!BA71,IF(ISNUMBER('Endpoint outcomes'!BB71)=TRUE,'Endpoint outcomes'!BC71,0))</f>
        <v>3.4</v>
      </c>
      <c r="N71" s="829">
        <f>IF(ISNUMBER('Endpoint outcomes'!AZ71)=TRUE,'Endpoint outcomes'!BN71,IF(ISNUMBER('Endpoint outcomes'!BB71)=TRUE,'Endpoint outcomes'!BP71,0))</f>
        <v>19</v>
      </c>
      <c r="O71" s="829">
        <f>IF(ISNUMBER('Endpoint outcomes'!CE71)=TRUE,'Endpoint outcomes'!CE71,(IF(ISNUMBER('Endpoint outcomes'!CG71)=TRUE,'Endpoint outcomes'!CG71,0)))</f>
        <v>0</v>
      </c>
      <c r="P71" s="829">
        <f>IF(ISNUMBER('Endpoint outcomes'!CE71)=TRUE,'Endpoint outcomes'!CF71,IF(ISNUMBER('Endpoint outcomes'!CG71)=TRUE,'Endpoint outcomes'!CH71,0))</f>
        <v>0</v>
      </c>
      <c r="Q71" s="829">
        <f>IF(ISNUMBER('Endpoint outcomes'!CE71)=TRUE,'Endpoint outcomes'!CS71,IF(ISNUMBER('Endpoint outcomes'!CG71)=TRUE,'Endpoint outcomes'!CU71,0))</f>
        <v>0</v>
      </c>
      <c r="R71" s="825">
        <f>IF(ISNUMBER('Endpoint outcomes'!DJ71)=TRUE,'Endpoint outcomes'!DJ71,(IF(ISNUMBER('Endpoint outcomes'!DL71)=TRUE,'Endpoint outcomes'!DL71,0)))</f>
        <v>0</v>
      </c>
      <c r="S71" s="825">
        <f>IF(ISNUMBER('Endpoint outcomes'!DJ71)=TRUE,'Endpoint outcomes'!DK71,IF(ISNUMBER('Endpoint outcomes'!DL71)=TRUE,'Endpoint outcomes'!DM71,0))</f>
        <v>0</v>
      </c>
      <c r="T71" s="825">
        <f>IF(ISNUMBER('Endpoint outcomes'!DJ71)=TRUE,'Endpoint outcomes'!DX71,IF(ISNUMBER('Endpoint outcomes'!DL71)=TRUE,'Endpoint outcomes'!DZ71,0))</f>
        <v>0</v>
      </c>
      <c r="U71" s="825">
        <f>IF(ISNUMBER('Endpoint outcomes'!EO71)=TRUE,'Endpoint outcomes'!EO71,(IF(ISNUMBER('Endpoint outcomes'!EQ71)=TRUE,'Endpoint outcomes'!EQ71,0)))</f>
        <v>0</v>
      </c>
      <c r="V71" s="825">
        <f>IF(ISNUMBER('Endpoint outcomes'!EO71)=TRUE,'Endpoint outcomes'!EP71,IF(ISNUMBER('Endpoint outcomes'!EQ71)=TRUE,'Endpoint outcomes'!ER71,0))</f>
        <v>0</v>
      </c>
      <c r="W71" s="825">
        <f>IF(ISNUMBER('Endpoint outcomes'!EO71)=TRUE,'Endpoint outcomes'!FC71,IF(ISNUMBER('Endpoint outcomes'!EQ71)=TRUE,'Endpoint outcomes'!FE71,0))</f>
        <v>0</v>
      </c>
      <c r="X71" s="37"/>
      <c r="Y71" s="824">
        <f t="shared" si="57"/>
        <v>21</v>
      </c>
      <c r="Z71" s="827">
        <f t="shared" si="58"/>
        <v>20</v>
      </c>
      <c r="AA71" s="827">
        <f t="shared" si="59"/>
        <v>447.45800000000008</v>
      </c>
      <c r="AB71" s="824">
        <f t="shared" si="60"/>
        <v>19</v>
      </c>
      <c r="AC71" s="827">
        <f t="shared" si="61"/>
        <v>18</v>
      </c>
      <c r="AD71" s="827">
        <f t="shared" si="62"/>
        <v>208.07999999999998</v>
      </c>
      <c r="AE71" s="824">
        <f t="shared" si="63"/>
        <v>0</v>
      </c>
      <c r="AF71" s="827">
        <f t="shared" si="64"/>
        <v>-1</v>
      </c>
      <c r="AG71" s="827">
        <f t="shared" si="65"/>
        <v>0</v>
      </c>
      <c r="AH71" s="824">
        <f t="shared" si="66"/>
        <v>0</v>
      </c>
      <c r="AI71" s="827">
        <f t="shared" si="67"/>
        <v>-1</v>
      </c>
      <c r="AJ71" s="827">
        <f t="shared" si="68"/>
        <v>0</v>
      </c>
      <c r="AK71" s="824">
        <f t="shared" si="69"/>
        <v>0</v>
      </c>
      <c r="AL71" s="827">
        <f t="shared" si="70"/>
        <v>-1</v>
      </c>
      <c r="AM71" s="827">
        <f t="shared" si="71"/>
        <v>0</v>
      </c>
      <c r="AN71" s="827">
        <f t="shared" si="72"/>
        <v>38</v>
      </c>
      <c r="AO71" s="827">
        <f t="shared" si="73"/>
        <v>655.53800000000001</v>
      </c>
      <c r="AP71" s="827">
        <f t="shared" si="74"/>
        <v>21.432499999999997</v>
      </c>
      <c r="AQ71" s="827">
        <f t="shared" si="75"/>
        <v>4.1534323155674517</v>
      </c>
      <c r="AR71" s="827">
        <f t="shared" si="76"/>
        <v>40</v>
      </c>
      <c r="AS71" s="38"/>
      <c r="AT71" s="38"/>
      <c r="AZ71" s="207"/>
      <c r="BA71" s="207"/>
      <c r="BB71" t="s">
        <v>720</v>
      </c>
      <c r="BC71">
        <v>22.672739361702131</v>
      </c>
      <c r="BE71" t="s">
        <v>455</v>
      </c>
      <c r="BF71" t="e">
        <v>#DIV/0!</v>
      </c>
    </row>
    <row r="72" spans="1:58" ht="15.75">
      <c r="A72" s="826" t="str">
        <f>'Endpoint outcomes'!A72</f>
        <v>Greenberg 1998</v>
      </c>
      <c r="B72" s="826" t="str">
        <f>CONCATENATE('Endpoint outcomes'!S72,'Endpoint outcomes'!T72)</f>
        <v>BDI-i21</v>
      </c>
      <c r="C72" s="828">
        <f t="shared" si="54"/>
        <v>24.035</v>
      </c>
      <c r="D72" s="828">
        <f t="shared" si="55"/>
        <v>6.0134890038978206</v>
      </c>
      <c r="E72" s="828">
        <f t="shared" si="56"/>
        <v>30</v>
      </c>
      <c r="F72" s="50">
        <f t="shared" si="51"/>
        <v>0.43625441608070403</v>
      </c>
      <c r="G72" s="50">
        <f t="shared" si="52"/>
        <v>0.56374558391929597</v>
      </c>
      <c r="H72" s="269">
        <f t="shared" si="53"/>
        <v>1</v>
      </c>
      <c r="I72" s="829">
        <f>IF(ISNUMBER('Endpoint outcomes'!U72)=TRUE,'Endpoint outcomes'!U72,(IF(ISNUMBER('Endpoint outcomes'!W72)=TRUE,'Endpoint outcomes'!W72,0)))</f>
        <v>22.69</v>
      </c>
      <c r="J72" s="829">
        <f>IF(ISNUMBER('Endpoint outcomes'!U72)=TRUE,'Endpoint outcomes'!V72,IF(ISNUMBER('Endpoint outcomes'!W72)=TRUE,'Endpoint outcomes'!X72,0))</f>
        <v>5.04</v>
      </c>
      <c r="K72" s="829">
        <f>IF(ISNUMBER('Endpoint outcomes'!U72)=TRUE,'Endpoint outcomes'!AI72,IF(ISNUMBER('Endpoint outcomes'!W72)=TRUE,'Endpoint outcomes'!AK72,0))</f>
        <v>15</v>
      </c>
      <c r="L72" s="829">
        <f>IF(ISNUMBER('Endpoint outcomes'!AZ72)=TRUE,'Endpoint outcomes'!AZ72,(IF(ISNUMBER('Endpoint outcomes'!BB72)=TRUE,'Endpoint outcomes'!BB72,0)))</f>
        <v>25.38</v>
      </c>
      <c r="M72" s="829">
        <f>IF(ISNUMBER('Endpoint outcomes'!AZ72)=TRUE,'Endpoint outcomes'!BA72,IF(ISNUMBER('Endpoint outcomes'!BB72)=TRUE,'Endpoint outcomes'!BC72,0))</f>
        <v>6.85</v>
      </c>
      <c r="N72" s="829">
        <f>IF(ISNUMBER('Endpoint outcomes'!AZ72)=TRUE,'Endpoint outcomes'!BN72,IF(ISNUMBER('Endpoint outcomes'!BB72)=TRUE,'Endpoint outcomes'!BP72,0))</f>
        <v>15</v>
      </c>
      <c r="O72" s="829">
        <f>IF(ISNUMBER('Endpoint outcomes'!CE72)=TRUE,'Endpoint outcomes'!CE72,(IF(ISNUMBER('Endpoint outcomes'!CG72)=TRUE,'Endpoint outcomes'!CG72,0)))</f>
        <v>0</v>
      </c>
      <c r="P72" s="829">
        <f>IF(ISNUMBER('Endpoint outcomes'!CE72)=TRUE,'Endpoint outcomes'!CF72,IF(ISNUMBER('Endpoint outcomes'!CG72)=TRUE,'Endpoint outcomes'!CH72,0))</f>
        <v>0</v>
      </c>
      <c r="Q72" s="829">
        <f>IF(ISNUMBER('Endpoint outcomes'!CE72)=TRUE,'Endpoint outcomes'!CS72,IF(ISNUMBER('Endpoint outcomes'!CG72)=TRUE,'Endpoint outcomes'!CU72,0))</f>
        <v>0</v>
      </c>
      <c r="R72" s="825">
        <f>IF(ISNUMBER('Endpoint outcomes'!DJ72)=TRUE,'Endpoint outcomes'!DJ72,(IF(ISNUMBER('Endpoint outcomes'!DL72)=TRUE,'Endpoint outcomes'!DL72,0)))</f>
        <v>0</v>
      </c>
      <c r="S72" s="825">
        <f>IF(ISNUMBER('Endpoint outcomes'!DJ72)=TRUE,'Endpoint outcomes'!DK72,IF(ISNUMBER('Endpoint outcomes'!DL72)=TRUE,'Endpoint outcomes'!DM72,0))</f>
        <v>0</v>
      </c>
      <c r="T72" s="825">
        <f>IF(ISNUMBER('Endpoint outcomes'!DJ72)=TRUE,'Endpoint outcomes'!DX72,IF(ISNUMBER('Endpoint outcomes'!DL72)=TRUE,'Endpoint outcomes'!DZ72,0))</f>
        <v>0</v>
      </c>
      <c r="U72" s="825">
        <f>IF(ISNUMBER('Endpoint outcomes'!EO72)=TRUE,'Endpoint outcomes'!EO72,(IF(ISNUMBER('Endpoint outcomes'!EQ72)=TRUE,'Endpoint outcomes'!EQ72,0)))</f>
        <v>0</v>
      </c>
      <c r="V72" s="825">
        <f>IF(ISNUMBER('Endpoint outcomes'!EO72)=TRUE,'Endpoint outcomes'!EP72,IF(ISNUMBER('Endpoint outcomes'!EQ72)=TRUE,'Endpoint outcomes'!ER72,0))</f>
        <v>0</v>
      </c>
      <c r="W72" s="825">
        <f>IF(ISNUMBER('Endpoint outcomes'!EO72)=TRUE,'Endpoint outcomes'!FC72,IF(ISNUMBER('Endpoint outcomes'!EQ72)=TRUE,'Endpoint outcomes'!FE72,0))</f>
        <v>0</v>
      </c>
      <c r="X72" s="37"/>
      <c r="Y72" s="824">
        <f t="shared" si="57"/>
        <v>15</v>
      </c>
      <c r="Z72" s="827">
        <f t="shared" si="58"/>
        <v>14</v>
      </c>
      <c r="AA72" s="827">
        <f t="shared" si="59"/>
        <v>355.62240000000003</v>
      </c>
      <c r="AB72" s="824">
        <f t="shared" si="60"/>
        <v>15</v>
      </c>
      <c r="AC72" s="827">
        <f t="shared" si="61"/>
        <v>14</v>
      </c>
      <c r="AD72" s="827">
        <f t="shared" si="62"/>
        <v>656.91499999999985</v>
      </c>
      <c r="AE72" s="824">
        <f t="shared" si="63"/>
        <v>0</v>
      </c>
      <c r="AF72" s="827">
        <f t="shared" si="64"/>
        <v>-1</v>
      </c>
      <c r="AG72" s="827">
        <f t="shared" si="65"/>
        <v>0</v>
      </c>
      <c r="AH72" s="824">
        <f t="shared" si="66"/>
        <v>0</v>
      </c>
      <c r="AI72" s="827">
        <f t="shared" si="67"/>
        <v>-1</v>
      </c>
      <c r="AJ72" s="827">
        <f t="shared" si="68"/>
        <v>0</v>
      </c>
      <c r="AK72" s="824">
        <f t="shared" si="69"/>
        <v>0</v>
      </c>
      <c r="AL72" s="827">
        <f t="shared" si="70"/>
        <v>-1</v>
      </c>
      <c r="AM72" s="827">
        <f t="shared" si="71"/>
        <v>0</v>
      </c>
      <c r="AN72" s="827">
        <f t="shared" si="72"/>
        <v>28</v>
      </c>
      <c r="AO72" s="827">
        <f t="shared" si="73"/>
        <v>1012.5373999999999</v>
      </c>
      <c r="AP72" s="827">
        <f t="shared" si="74"/>
        <v>24.035</v>
      </c>
      <c r="AQ72" s="827">
        <f t="shared" si="75"/>
        <v>6.0134890038978206</v>
      </c>
      <c r="AR72" s="827">
        <f t="shared" si="76"/>
        <v>30</v>
      </c>
      <c r="AS72" s="38"/>
      <c r="AT72" s="38"/>
      <c r="AZ72" s="207"/>
      <c r="BA72" s="207"/>
      <c r="BB72" t="s">
        <v>720</v>
      </c>
      <c r="BC72">
        <v>23.692261904761903</v>
      </c>
      <c r="BE72" t="s">
        <v>3009</v>
      </c>
      <c r="BF72">
        <v>13.344776119402983</v>
      </c>
    </row>
    <row r="73" spans="1:58" ht="15.75">
      <c r="A73" s="826" t="str">
        <f>'Endpoint outcomes'!A73</f>
        <v>Haboush 2006</v>
      </c>
      <c r="B73" s="826" t="str">
        <f>CONCATENATE('Endpoint outcomes'!S73,'Endpoint outcomes'!T73)</f>
        <v>HAMD17</v>
      </c>
      <c r="C73" s="828">
        <f t="shared" si="54"/>
        <v>18.125</v>
      </c>
      <c r="D73" s="828">
        <f t="shared" si="55"/>
        <v>4.6547287783500337</v>
      </c>
      <c r="E73" s="828">
        <f t="shared" si="56"/>
        <v>24</v>
      </c>
      <c r="F73" s="50">
        <f t="shared" si="51"/>
        <v>0.103446091489106</v>
      </c>
      <c r="G73" s="50">
        <f t="shared" si="52"/>
        <v>0.896553908510894</v>
      </c>
      <c r="H73" s="269">
        <f t="shared" si="53"/>
        <v>1</v>
      </c>
      <c r="I73" s="829">
        <f>IF(ISNUMBER('Endpoint outcomes'!U73)=TRUE,'Endpoint outcomes'!U73,(IF(ISNUMBER('Endpoint outcomes'!W73)=TRUE,'Endpoint outcomes'!W73,0)))</f>
        <v>17.329999999999998</v>
      </c>
      <c r="J73" s="829">
        <f>IF(ISNUMBER('Endpoint outcomes'!U73)=TRUE,'Endpoint outcomes'!V73,IF(ISNUMBER('Endpoint outcomes'!W73)=TRUE,'Endpoint outcomes'!X73,0))</f>
        <v>4.2699999999999996</v>
      </c>
      <c r="K73" s="829">
        <f>IF(ISNUMBER('Endpoint outcomes'!U73)=TRUE,'Endpoint outcomes'!AI73,IF(ISNUMBER('Endpoint outcomes'!W73)=TRUE,'Endpoint outcomes'!AK73,0))</f>
        <v>12</v>
      </c>
      <c r="L73" s="829">
        <f>IF(ISNUMBER('Endpoint outcomes'!AZ73)=TRUE,'Endpoint outcomes'!AZ73,(IF(ISNUMBER('Endpoint outcomes'!BB73)=TRUE,'Endpoint outcomes'!BB73,0)))</f>
        <v>18.920000000000002</v>
      </c>
      <c r="M73" s="829">
        <f>IF(ISNUMBER('Endpoint outcomes'!AZ73)=TRUE,'Endpoint outcomes'!BA73,IF(ISNUMBER('Endpoint outcomes'!BB73)=TRUE,'Endpoint outcomes'!BC73,0))</f>
        <v>5.01</v>
      </c>
      <c r="N73" s="829">
        <f>IF(ISNUMBER('Endpoint outcomes'!AZ73)=TRUE,'Endpoint outcomes'!BN73,IF(ISNUMBER('Endpoint outcomes'!BB73)=TRUE,'Endpoint outcomes'!BP73,0))</f>
        <v>12</v>
      </c>
      <c r="O73" s="829">
        <f>IF(ISNUMBER('Endpoint outcomes'!CE73)=TRUE,'Endpoint outcomes'!CE73,(IF(ISNUMBER('Endpoint outcomes'!CG73)=TRUE,'Endpoint outcomes'!CG73,0)))</f>
        <v>0</v>
      </c>
      <c r="P73" s="829">
        <f>IF(ISNUMBER('Endpoint outcomes'!CE73)=TRUE,'Endpoint outcomes'!CF73,IF(ISNUMBER('Endpoint outcomes'!CG73)=TRUE,'Endpoint outcomes'!CH73,0))</f>
        <v>0</v>
      </c>
      <c r="Q73" s="829">
        <f>IF(ISNUMBER('Endpoint outcomes'!CE73)=TRUE,'Endpoint outcomes'!CS73,IF(ISNUMBER('Endpoint outcomes'!CG73)=TRUE,'Endpoint outcomes'!CU73,0))</f>
        <v>0</v>
      </c>
      <c r="R73" s="825">
        <f>IF(ISNUMBER('Endpoint outcomes'!DJ73)=TRUE,'Endpoint outcomes'!DJ73,(IF(ISNUMBER('Endpoint outcomes'!DL73)=TRUE,'Endpoint outcomes'!DL73,0)))</f>
        <v>0</v>
      </c>
      <c r="S73" s="825">
        <f>IF(ISNUMBER('Endpoint outcomes'!DJ73)=TRUE,'Endpoint outcomes'!DK73,IF(ISNUMBER('Endpoint outcomes'!DL73)=TRUE,'Endpoint outcomes'!DM73,0))</f>
        <v>0</v>
      </c>
      <c r="T73" s="825">
        <f>IF(ISNUMBER('Endpoint outcomes'!DJ73)=TRUE,'Endpoint outcomes'!DX73,IF(ISNUMBER('Endpoint outcomes'!DL73)=TRUE,'Endpoint outcomes'!DZ73,0))</f>
        <v>0</v>
      </c>
      <c r="U73" s="825">
        <f>IF(ISNUMBER('Endpoint outcomes'!EO73)=TRUE,'Endpoint outcomes'!EO73,(IF(ISNUMBER('Endpoint outcomes'!EQ73)=TRUE,'Endpoint outcomes'!EQ73,0)))</f>
        <v>0</v>
      </c>
      <c r="V73" s="825">
        <f>IF(ISNUMBER('Endpoint outcomes'!EO73)=TRUE,'Endpoint outcomes'!EP73,IF(ISNUMBER('Endpoint outcomes'!EQ73)=TRUE,'Endpoint outcomes'!ER73,0))</f>
        <v>0</v>
      </c>
      <c r="W73" s="825">
        <f>IF(ISNUMBER('Endpoint outcomes'!EO73)=TRUE,'Endpoint outcomes'!FC73,IF(ISNUMBER('Endpoint outcomes'!EQ73)=TRUE,'Endpoint outcomes'!FE73,0))</f>
        <v>0</v>
      </c>
      <c r="X73" s="37"/>
      <c r="Y73" s="824">
        <f t="shared" si="57"/>
        <v>12</v>
      </c>
      <c r="Z73" s="827">
        <f t="shared" si="58"/>
        <v>11</v>
      </c>
      <c r="AA73" s="827">
        <f t="shared" si="59"/>
        <v>200.56189999999998</v>
      </c>
      <c r="AB73" s="824">
        <f t="shared" si="60"/>
        <v>12</v>
      </c>
      <c r="AC73" s="827">
        <f t="shared" si="61"/>
        <v>11</v>
      </c>
      <c r="AD73" s="827">
        <f t="shared" si="62"/>
        <v>276.10109999999997</v>
      </c>
      <c r="AE73" s="824">
        <f t="shared" si="63"/>
        <v>0</v>
      </c>
      <c r="AF73" s="827">
        <f t="shared" si="64"/>
        <v>-1</v>
      </c>
      <c r="AG73" s="827">
        <f t="shared" si="65"/>
        <v>0</v>
      </c>
      <c r="AH73" s="824">
        <f t="shared" si="66"/>
        <v>0</v>
      </c>
      <c r="AI73" s="827">
        <f t="shared" si="67"/>
        <v>-1</v>
      </c>
      <c r="AJ73" s="827">
        <f t="shared" si="68"/>
        <v>0</v>
      </c>
      <c r="AK73" s="824">
        <f t="shared" si="69"/>
        <v>0</v>
      </c>
      <c r="AL73" s="827">
        <f t="shared" si="70"/>
        <v>-1</v>
      </c>
      <c r="AM73" s="827">
        <f t="shared" si="71"/>
        <v>0</v>
      </c>
      <c r="AN73" s="827">
        <f t="shared" si="72"/>
        <v>22</v>
      </c>
      <c r="AO73" s="827">
        <f t="shared" si="73"/>
        <v>476.66299999999995</v>
      </c>
      <c r="AP73" s="827">
        <f t="shared" si="74"/>
        <v>18.125</v>
      </c>
      <c r="AQ73" s="827">
        <f t="shared" si="75"/>
        <v>4.6547287783500337</v>
      </c>
      <c r="AR73" s="827">
        <f t="shared" si="76"/>
        <v>24</v>
      </c>
      <c r="AS73" s="38"/>
      <c r="AT73" s="38"/>
      <c r="AZ73" s="207"/>
      <c r="BA73" s="207"/>
      <c r="BB73" t="s">
        <v>720</v>
      </c>
      <c r="BC73">
        <v>24.506250000000001</v>
      </c>
      <c r="BE73" t="s">
        <v>455</v>
      </c>
      <c r="BF73" t="e">
        <v>#DIV/0!</v>
      </c>
    </row>
    <row r="74" spans="1:58" ht="15.75">
      <c r="A74" s="826" t="str">
        <f>'Endpoint outcomes'!A74</f>
        <v>Hallgren 2015</v>
      </c>
      <c r="B74" s="826" t="str">
        <f>CONCATENATE('Endpoint outcomes'!S74,'Endpoint outcomes'!T74)</f>
        <v>MADRS10</v>
      </c>
      <c r="C74" s="828">
        <f t="shared" si="54"/>
        <v>21.536680761099362</v>
      </c>
      <c r="D74" s="828">
        <f t="shared" si="55"/>
        <v>7.0063469181020048</v>
      </c>
      <c r="E74" s="828">
        <f t="shared" si="56"/>
        <v>946</v>
      </c>
      <c r="F74" s="50">
        <f t="shared" si="51"/>
        <v>0.21776396976620438</v>
      </c>
      <c r="G74" s="50">
        <f t="shared" si="52"/>
        <v>0.78223603023379562</v>
      </c>
      <c r="H74" s="269">
        <f t="shared" si="53"/>
        <v>1</v>
      </c>
      <c r="I74" s="829">
        <f>IF(ISNUMBER('Endpoint outcomes'!U74)=TRUE,'Endpoint outcomes'!U74,(IF(ISNUMBER('Endpoint outcomes'!W74)=TRUE,'Endpoint outcomes'!W74,0)))</f>
        <v>22.2</v>
      </c>
      <c r="J74" s="829">
        <f>IF(ISNUMBER('Endpoint outcomes'!U74)=TRUE,'Endpoint outcomes'!V74,IF(ISNUMBER('Endpoint outcomes'!W74)=TRUE,'Endpoint outcomes'!X74,0))</f>
        <v>6.8</v>
      </c>
      <c r="K74" s="829">
        <f>IF(ISNUMBER('Endpoint outcomes'!U74)=TRUE,'Endpoint outcomes'!AI74,IF(ISNUMBER('Endpoint outcomes'!W74)=TRUE,'Endpoint outcomes'!AK74,0))</f>
        <v>317</v>
      </c>
      <c r="L74" s="829">
        <f>IF(ISNUMBER('Endpoint outcomes'!AZ74)=TRUE,'Endpoint outcomes'!AZ74,(IF(ISNUMBER('Endpoint outcomes'!BB74)=TRUE,'Endpoint outcomes'!BB74,0)))</f>
        <v>21.5</v>
      </c>
      <c r="M74" s="829">
        <f>IF(ISNUMBER('Endpoint outcomes'!AZ74)=TRUE,'Endpoint outcomes'!BA74,IF(ISNUMBER('Endpoint outcomes'!BB74)=TRUE,'Endpoint outcomes'!BC74,0))</f>
        <v>6.7</v>
      </c>
      <c r="N74" s="829">
        <f>IF(ISNUMBER('Endpoint outcomes'!AZ74)=TRUE,'Endpoint outcomes'!BN74,IF(ISNUMBER('Endpoint outcomes'!BB74)=TRUE,'Endpoint outcomes'!BP74,0))</f>
        <v>317</v>
      </c>
      <c r="O74" s="829">
        <f>IF(ISNUMBER('Endpoint outcomes'!CE74)=TRUE,'Endpoint outcomes'!CE74,(IF(ISNUMBER('Endpoint outcomes'!CG74)=TRUE,'Endpoint outcomes'!CG74,0)))</f>
        <v>20.9</v>
      </c>
      <c r="P74" s="829">
        <f>IF(ISNUMBER('Endpoint outcomes'!CE74)=TRUE,'Endpoint outcomes'!CF74,IF(ISNUMBER('Endpoint outcomes'!CG74)=TRUE,'Endpoint outcomes'!CH74,0))</f>
        <v>7.5</v>
      </c>
      <c r="Q74" s="829">
        <f>IF(ISNUMBER('Endpoint outcomes'!CE74)=TRUE,'Endpoint outcomes'!CS74,IF(ISNUMBER('Endpoint outcomes'!CG74)=TRUE,'Endpoint outcomes'!CU74,0))</f>
        <v>312</v>
      </c>
      <c r="R74" s="825">
        <f>IF(ISNUMBER('Endpoint outcomes'!DJ74)=TRUE,'Endpoint outcomes'!DJ74,(IF(ISNUMBER('Endpoint outcomes'!DL74)=TRUE,'Endpoint outcomes'!DL74,0)))</f>
        <v>0</v>
      </c>
      <c r="S74" s="825">
        <f>IF(ISNUMBER('Endpoint outcomes'!DJ74)=TRUE,'Endpoint outcomes'!DK74,IF(ISNUMBER('Endpoint outcomes'!DL74)=TRUE,'Endpoint outcomes'!DM74,0))</f>
        <v>0</v>
      </c>
      <c r="T74" s="825">
        <f>IF(ISNUMBER('Endpoint outcomes'!DJ74)=TRUE,'Endpoint outcomes'!DX74,IF(ISNUMBER('Endpoint outcomes'!DL74)=TRUE,'Endpoint outcomes'!DZ74,0))</f>
        <v>0</v>
      </c>
      <c r="U74" s="825">
        <f>IF(ISNUMBER('Endpoint outcomes'!EO74)=TRUE,'Endpoint outcomes'!EO74,(IF(ISNUMBER('Endpoint outcomes'!EQ74)=TRUE,'Endpoint outcomes'!EQ74,0)))</f>
        <v>0</v>
      </c>
      <c r="V74" s="825">
        <f>IF(ISNUMBER('Endpoint outcomes'!EO74)=TRUE,'Endpoint outcomes'!EP74,IF(ISNUMBER('Endpoint outcomes'!EQ74)=TRUE,'Endpoint outcomes'!ER74,0))</f>
        <v>0</v>
      </c>
      <c r="W74" s="825">
        <f>IF(ISNUMBER('Endpoint outcomes'!EO74)=TRUE,'Endpoint outcomes'!FC74,IF(ISNUMBER('Endpoint outcomes'!EQ74)=TRUE,'Endpoint outcomes'!FE74,0))</f>
        <v>0</v>
      </c>
      <c r="X74" s="37"/>
      <c r="Y74" s="824">
        <f t="shared" si="57"/>
        <v>317</v>
      </c>
      <c r="Z74" s="827">
        <f t="shared" si="58"/>
        <v>316</v>
      </c>
      <c r="AA74" s="827">
        <f t="shared" si="59"/>
        <v>14611.839999999998</v>
      </c>
      <c r="AB74" s="824">
        <f t="shared" si="60"/>
        <v>317</v>
      </c>
      <c r="AC74" s="827">
        <f t="shared" si="61"/>
        <v>316</v>
      </c>
      <c r="AD74" s="827">
        <f t="shared" si="62"/>
        <v>14185.24</v>
      </c>
      <c r="AE74" s="824">
        <f t="shared" si="63"/>
        <v>312</v>
      </c>
      <c r="AF74" s="827">
        <f t="shared" si="64"/>
        <v>311</v>
      </c>
      <c r="AG74" s="827">
        <f t="shared" si="65"/>
        <v>17493.75</v>
      </c>
      <c r="AH74" s="824">
        <f t="shared" si="66"/>
        <v>0</v>
      </c>
      <c r="AI74" s="827">
        <f t="shared" si="67"/>
        <v>-1</v>
      </c>
      <c r="AJ74" s="827">
        <f t="shared" si="68"/>
        <v>0</v>
      </c>
      <c r="AK74" s="824">
        <f t="shared" si="69"/>
        <v>0</v>
      </c>
      <c r="AL74" s="827">
        <f t="shared" si="70"/>
        <v>-1</v>
      </c>
      <c r="AM74" s="827">
        <f t="shared" si="71"/>
        <v>0</v>
      </c>
      <c r="AN74" s="827">
        <f t="shared" si="72"/>
        <v>943</v>
      </c>
      <c r="AO74" s="827">
        <f t="shared" si="73"/>
        <v>46290.83</v>
      </c>
      <c r="AP74" s="827">
        <f t="shared" si="74"/>
        <v>21.536680761099362</v>
      </c>
      <c r="AQ74" s="827">
        <f t="shared" si="75"/>
        <v>7.0063469181020048</v>
      </c>
      <c r="AR74" s="827">
        <f t="shared" si="76"/>
        <v>946</v>
      </c>
      <c r="AS74" s="38"/>
      <c r="AT74" s="38"/>
      <c r="AZ74" s="207"/>
      <c r="BA74" s="207"/>
      <c r="BB74" t="s">
        <v>720</v>
      </c>
      <c r="BC74">
        <v>24.706363636363633</v>
      </c>
      <c r="BE74" t="s">
        <v>3749</v>
      </c>
      <c r="BF74">
        <v>22.32516129032258</v>
      </c>
    </row>
    <row r="75" spans="1:58" ht="15.75">
      <c r="A75" s="826" t="str">
        <f>'Endpoint outcomes'!A75</f>
        <v>Hegerl 2010</v>
      </c>
      <c r="B75" s="826" t="str">
        <f>CONCATENATE('Endpoint outcomes'!S75,'Endpoint outcomes'!T75)</f>
        <v>HAMD17</v>
      </c>
      <c r="C75" s="828">
        <f t="shared" si="54"/>
        <v>16.155947136563878</v>
      </c>
      <c r="D75" s="828">
        <f t="shared" si="55"/>
        <v>4.42246699091291</v>
      </c>
      <c r="E75" s="828">
        <f t="shared" si="56"/>
        <v>227</v>
      </c>
      <c r="F75" s="50">
        <f t="shared" si="51"/>
        <v>3.8057830972701212E-2</v>
      </c>
      <c r="G75" s="50">
        <f t="shared" si="52"/>
        <v>0.96194216902729879</v>
      </c>
      <c r="H75" s="269">
        <f t="shared" si="53"/>
        <v>1</v>
      </c>
      <c r="I75" s="829">
        <f>IF(ISNUMBER('Endpoint outcomes'!U75)=TRUE,'Endpoint outcomes'!U75,(IF(ISNUMBER('Endpoint outcomes'!W75)=TRUE,'Endpoint outcomes'!W75,0)))</f>
        <v>16.399999999999999</v>
      </c>
      <c r="J75" s="829">
        <f>IF(ISNUMBER('Endpoint outcomes'!U75)=TRUE,'Endpoint outcomes'!V75,IF(ISNUMBER('Endpoint outcomes'!W75)=TRUE,'Endpoint outcomes'!X75,0))</f>
        <v>4.4000000000000004</v>
      </c>
      <c r="K75" s="829">
        <f>IF(ISNUMBER('Endpoint outcomes'!U75)=TRUE,'Endpoint outcomes'!AI75,IF(ISNUMBER('Endpoint outcomes'!W75)=TRUE,'Endpoint outcomes'!AK75,0))</f>
        <v>83</v>
      </c>
      <c r="L75" s="829">
        <f>IF(ISNUMBER('Endpoint outcomes'!AZ75)=TRUE,'Endpoint outcomes'!AZ75,(IF(ISNUMBER('Endpoint outcomes'!BB75)=TRUE,'Endpoint outcomes'!BB75,0)))</f>
        <v>16.100000000000001</v>
      </c>
      <c r="M75" s="829">
        <f>IF(ISNUMBER('Endpoint outcomes'!AZ75)=TRUE,'Endpoint outcomes'!BA75,IF(ISNUMBER('Endpoint outcomes'!BB75)=TRUE,'Endpoint outcomes'!BC75,0))</f>
        <v>4.5999999999999996</v>
      </c>
      <c r="N75" s="829">
        <f>IF(ISNUMBER('Endpoint outcomes'!AZ75)=TRUE,'Endpoint outcomes'!BN75,IF(ISNUMBER('Endpoint outcomes'!BB75)=TRUE,'Endpoint outcomes'!BP75,0))</f>
        <v>83</v>
      </c>
      <c r="O75" s="829">
        <f>IF(ISNUMBER('Endpoint outcomes'!CE75)=TRUE,'Endpoint outcomes'!CE75,(IF(ISNUMBER('Endpoint outcomes'!CG75)=TRUE,'Endpoint outcomes'!CG75,0)))</f>
        <v>15.9</v>
      </c>
      <c r="P75" s="829">
        <f>IF(ISNUMBER('Endpoint outcomes'!CE75)=TRUE,'Endpoint outcomes'!CF75,IF(ISNUMBER('Endpoint outcomes'!CG75)=TRUE,'Endpoint outcomes'!CH75,0))</f>
        <v>4.2</v>
      </c>
      <c r="Q75" s="829">
        <f>IF(ISNUMBER('Endpoint outcomes'!CE75)=TRUE,'Endpoint outcomes'!CS75,IF(ISNUMBER('Endpoint outcomes'!CG75)=TRUE,'Endpoint outcomes'!CU75,0))</f>
        <v>61</v>
      </c>
      <c r="R75" s="825">
        <f>IF(ISNUMBER('Endpoint outcomes'!DJ75)=TRUE,'Endpoint outcomes'!DJ75,(IF(ISNUMBER('Endpoint outcomes'!DL75)=TRUE,'Endpoint outcomes'!DL75,0)))</f>
        <v>0</v>
      </c>
      <c r="S75" s="825">
        <f>IF(ISNUMBER('Endpoint outcomes'!DJ75)=TRUE,'Endpoint outcomes'!DK75,IF(ISNUMBER('Endpoint outcomes'!DL75)=TRUE,'Endpoint outcomes'!DM75,0))</f>
        <v>0</v>
      </c>
      <c r="T75" s="825">
        <f>IF(ISNUMBER('Endpoint outcomes'!DJ75)=TRUE,'Endpoint outcomes'!DX75,IF(ISNUMBER('Endpoint outcomes'!DL75)=TRUE,'Endpoint outcomes'!DZ75,0))</f>
        <v>0</v>
      </c>
      <c r="U75" s="825">
        <f>IF(ISNUMBER('Endpoint outcomes'!EO75)=TRUE,'Endpoint outcomes'!EO75,(IF(ISNUMBER('Endpoint outcomes'!EQ75)=TRUE,'Endpoint outcomes'!EQ75,0)))</f>
        <v>0</v>
      </c>
      <c r="V75" s="825">
        <f>IF(ISNUMBER('Endpoint outcomes'!EO75)=TRUE,'Endpoint outcomes'!EP75,IF(ISNUMBER('Endpoint outcomes'!EQ75)=TRUE,'Endpoint outcomes'!ER75,0))</f>
        <v>0</v>
      </c>
      <c r="W75" s="825">
        <f>IF(ISNUMBER('Endpoint outcomes'!EO75)=TRUE,'Endpoint outcomes'!FC75,IF(ISNUMBER('Endpoint outcomes'!EQ75)=TRUE,'Endpoint outcomes'!FE75,0))</f>
        <v>0</v>
      </c>
      <c r="X75" s="37"/>
      <c r="Y75" s="824">
        <f t="shared" si="57"/>
        <v>83</v>
      </c>
      <c r="Z75" s="827">
        <f t="shared" si="58"/>
        <v>82</v>
      </c>
      <c r="AA75" s="827">
        <f t="shared" si="59"/>
        <v>1587.5200000000002</v>
      </c>
      <c r="AB75" s="824">
        <f t="shared" si="60"/>
        <v>83</v>
      </c>
      <c r="AC75" s="827">
        <f t="shared" si="61"/>
        <v>82</v>
      </c>
      <c r="AD75" s="827">
        <f t="shared" si="62"/>
        <v>1735.1199999999997</v>
      </c>
      <c r="AE75" s="824">
        <f t="shared" si="63"/>
        <v>61</v>
      </c>
      <c r="AF75" s="827">
        <f t="shared" si="64"/>
        <v>60</v>
      </c>
      <c r="AG75" s="827">
        <f t="shared" si="65"/>
        <v>1058.4000000000001</v>
      </c>
      <c r="AH75" s="824">
        <f t="shared" si="66"/>
        <v>0</v>
      </c>
      <c r="AI75" s="827">
        <f t="shared" si="67"/>
        <v>-1</v>
      </c>
      <c r="AJ75" s="827">
        <f t="shared" si="68"/>
        <v>0</v>
      </c>
      <c r="AK75" s="824">
        <f t="shared" si="69"/>
        <v>0</v>
      </c>
      <c r="AL75" s="827">
        <f t="shared" si="70"/>
        <v>-1</v>
      </c>
      <c r="AM75" s="827">
        <f t="shared" si="71"/>
        <v>0</v>
      </c>
      <c r="AN75" s="827">
        <f t="shared" si="72"/>
        <v>224</v>
      </c>
      <c r="AO75" s="827">
        <f t="shared" si="73"/>
        <v>4381.04</v>
      </c>
      <c r="AP75" s="827">
        <f t="shared" si="74"/>
        <v>16.155947136563878</v>
      </c>
      <c r="AQ75" s="827">
        <f t="shared" si="75"/>
        <v>4.42246699091291</v>
      </c>
      <c r="AR75" s="827">
        <f t="shared" si="76"/>
        <v>227</v>
      </c>
      <c r="AS75" s="38"/>
      <c r="AT75" s="38"/>
      <c r="AZ75" s="207"/>
      <c r="BA75" s="207"/>
      <c r="BB75" t="s">
        <v>720</v>
      </c>
      <c r="BC75">
        <v>24.966666666666669</v>
      </c>
      <c r="BE75" t="s">
        <v>713</v>
      </c>
      <c r="BF75">
        <v>22.464117647058821</v>
      </c>
    </row>
    <row r="76" spans="1:58" ht="15.75">
      <c r="A76" s="826" t="str">
        <f>'Endpoint outcomes'!A76</f>
        <v>Hemat-Far 2012</v>
      </c>
      <c r="B76" s="826" t="str">
        <f>CONCATENATE('Endpoint outcomes'!S76,'Endpoint outcomes'!T76)</f>
        <v>BDI-i21</v>
      </c>
      <c r="C76" s="828">
        <f t="shared" si="54"/>
        <v>24.4</v>
      </c>
      <c r="D76" s="828">
        <f t="shared" si="55"/>
        <v>5.008991914547277</v>
      </c>
      <c r="E76" s="828">
        <f t="shared" si="56"/>
        <v>20</v>
      </c>
      <c r="F76" s="50">
        <f t="shared" si="51"/>
        <v>0.45232689810414928</v>
      </c>
      <c r="G76" s="50">
        <f t="shared" si="52"/>
        <v>0.54767310189585072</v>
      </c>
      <c r="H76" s="269">
        <f t="shared" si="53"/>
        <v>1</v>
      </c>
      <c r="I76" s="829">
        <f>IF(ISNUMBER('Endpoint outcomes'!U76)=TRUE,'Endpoint outcomes'!U76,(IF(ISNUMBER('Endpoint outcomes'!W76)=TRUE,'Endpoint outcomes'!W76,0)))</f>
        <v>25</v>
      </c>
      <c r="J76" s="829">
        <f>IF(ISNUMBER('Endpoint outcomes'!U76)=TRUE,'Endpoint outcomes'!V76,IF(ISNUMBER('Endpoint outcomes'!W76)=TRUE,'Endpoint outcomes'!X76,0))</f>
        <v>5.3</v>
      </c>
      <c r="K76" s="829">
        <f>IF(ISNUMBER('Endpoint outcomes'!U76)=TRUE,'Endpoint outcomes'!AI76,IF(ISNUMBER('Endpoint outcomes'!W76)=TRUE,'Endpoint outcomes'!AK76,0))</f>
        <v>10</v>
      </c>
      <c r="L76" s="829">
        <f>IF(ISNUMBER('Endpoint outcomes'!AZ76)=TRUE,'Endpoint outcomes'!AZ76,(IF(ISNUMBER('Endpoint outcomes'!BB76)=TRUE,'Endpoint outcomes'!BB76,0)))</f>
        <v>23.8</v>
      </c>
      <c r="M76" s="829">
        <f>IF(ISNUMBER('Endpoint outcomes'!AZ76)=TRUE,'Endpoint outcomes'!BA76,IF(ISNUMBER('Endpoint outcomes'!BB76)=TRUE,'Endpoint outcomes'!BC76,0))</f>
        <v>4.7</v>
      </c>
      <c r="N76" s="829">
        <f>IF(ISNUMBER('Endpoint outcomes'!AZ76)=TRUE,'Endpoint outcomes'!BN76,IF(ISNUMBER('Endpoint outcomes'!BB76)=TRUE,'Endpoint outcomes'!BP76,0))</f>
        <v>10</v>
      </c>
      <c r="O76" s="829">
        <f>IF(ISNUMBER('Endpoint outcomes'!CE76)=TRUE,'Endpoint outcomes'!CE76,(IF(ISNUMBER('Endpoint outcomes'!CG76)=TRUE,'Endpoint outcomes'!CG76,0)))</f>
        <v>0</v>
      </c>
      <c r="P76" s="829">
        <f>IF(ISNUMBER('Endpoint outcomes'!CE76)=TRUE,'Endpoint outcomes'!CF76,IF(ISNUMBER('Endpoint outcomes'!CG76)=TRUE,'Endpoint outcomes'!CH76,0))</f>
        <v>0</v>
      </c>
      <c r="Q76" s="829">
        <f>IF(ISNUMBER('Endpoint outcomes'!CE76)=TRUE,'Endpoint outcomes'!CS76,IF(ISNUMBER('Endpoint outcomes'!CG76)=TRUE,'Endpoint outcomes'!CU76,0))</f>
        <v>0</v>
      </c>
      <c r="R76" s="825">
        <f>IF(ISNUMBER('Endpoint outcomes'!DJ76)=TRUE,'Endpoint outcomes'!DJ76,(IF(ISNUMBER('Endpoint outcomes'!DL76)=TRUE,'Endpoint outcomes'!DL76,0)))</f>
        <v>0</v>
      </c>
      <c r="S76" s="825">
        <f>IF(ISNUMBER('Endpoint outcomes'!DJ76)=TRUE,'Endpoint outcomes'!DK76,IF(ISNUMBER('Endpoint outcomes'!DL76)=TRUE,'Endpoint outcomes'!DM76,0))</f>
        <v>0</v>
      </c>
      <c r="T76" s="825">
        <f>IF(ISNUMBER('Endpoint outcomes'!DJ76)=TRUE,'Endpoint outcomes'!DX76,IF(ISNUMBER('Endpoint outcomes'!DL76)=TRUE,'Endpoint outcomes'!DZ76,0))</f>
        <v>0</v>
      </c>
      <c r="U76" s="825">
        <f>IF(ISNUMBER('Endpoint outcomes'!EO76)=TRUE,'Endpoint outcomes'!EO76,(IF(ISNUMBER('Endpoint outcomes'!EQ76)=TRUE,'Endpoint outcomes'!EQ76,0)))</f>
        <v>0</v>
      </c>
      <c r="V76" s="825">
        <f>IF(ISNUMBER('Endpoint outcomes'!EO76)=TRUE,'Endpoint outcomes'!EP76,IF(ISNUMBER('Endpoint outcomes'!EQ76)=TRUE,'Endpoint outcomes'!ER76,0))</f>
        <v>0</v>
      </c>
      <c r="W76" s="825">
        <f>IF(ISNUMBER('Endpoint outcomes'!EO76)=TRUE,'Endpoint outcomes'!FC76,IF(ISNUMBER('Endpoint outcomes'!EQ76)=TRUE,'Endpoint outcomes'!FE76,0))</f>
        <v>0</v>
      </c>
      <c r="X76" s="37"/>
      <c r="Y76" s="824">
        <f t="shared" si="57"/>
        <v>10</v>
      </c>
      <c r="Z76" s="827">
        <f t="shared" si="58"/>
        <v>9</v>
      </c>
      <c r="AA76" s="827">
        <f t="shared" si="59"/>
        <v>252.81</v>
      </c>
      <c r="AB76" s="824">
        <f t="shared" si="60"/>
        <v>10</v>
      </c>
      <c r="AC76" s="827">
        <f t="shared" si="61"/>
        <v>9</v>
      </c>
      <c r="AD76" s="827">
        <f t="shared" si="62"/>
        <v>198.81000000000003</v>
      </c>
      <c r="AE76" s="824">
        <f t="shared" si="63"/>
        <v>0</v>
      </c>
      <c r="AF76" s="827">
        <f t="shared" si="64"/>
        <v>-1</v>
      </c>
      <c r="AG76" s="827">
        <f t="shared" si="65"/>
        <v>0</v>
      </c>
      <c r="AH76" s="824">
        <f t="shared" si="66"/>
        <v>0</v>
      </c>
      <c r="AI76" s="827">
        <f t="shared" si="67"/>
        <v>-1</v>
      </c>
      <c r="AJ76" s="827">
        <f t="shared" si="68"/>
        <v>0</v>
      </c>
      <c r="AK76" s="824">
        <f t="shared" si="69"/>
        <v>0</v>
      </c>
      <c r="AL76" s="827">
        <f t="shared" si="70"/>
        <v>-1</v>
      </c>
      <c r="AM76" s="827">
        <f t="shared" si="71"/>
        <v>0</v>
      </c>
      <c r="AN76" s="827">
        <f t="shared" si="72"/>
        <v>18</v>
      </c>
      <c r="AO76" s="827">
        <f t="shared" si="73"/>
        <v>451.62</v>
      </c>
      <c r="AP76" s="827">
        <f t="shared" si="74"/>
        <v>24.4</v>
      </c>
      <c r="AQ76" s="827">
        <f t="shared" si="75"/>
        <v>5.008991914547277</v>
      </c>
      <c r="AR76" s="827">
        <f t="shared" si="76"/>
        <v>20</v>
      </c>
      <c r="AS76" s="38"/>
      <c r="AT76" s="38"/>
      <c r="AZ76" s="207"/>
      <c r="BA76" s="207"/>
      <c r="BB76" t="s">
        <v>720</v>
      </c>
      <c r="BC76">
        <v>25.899134199134199</v>
      </c>
      <c r="BE76" t="s">
        <v>713</v>
      </c>
      <c r="BF76">
        <v>22.602202643171804</v>
      </c>
    </row>
    <row r="77" spans="1:58" ht="15.75">
      <c r="A77" s="826" t="str">
        <f>'Endpoint outcomes'!A77</f>
        <v>Herman 2002</v>
      </c>
      <c r="B77" s="826" t="str">
        <f>CONCATENATE('Endpoint outcomes'!S77,'Endpoint outcomes'!T77)</f>
        <v>HAMD17</v>
      </c>
      <c r="C77" s="828">
        <f t="shared" si="54"/>
        <v>17.699193548387097</v>
      </c>
      <c r="D77" s="828">
        <f t="shared" si="55"/>
        <v>3.5890098544775815</v>
      </c>
      <c r="E77" s="828">
        <f t="shared" si="56"/>
        <v>124</v>
      </c>
      <c r="F77" s="50">
        <f t="shared" si="51"/>
        <v>3.9579776531203592E-2</v>
      </c>
      <c r="G77" s="50">
        <f t="shared" si="52"/>
        <v>0.96042022346879641</v>
      </c>
      <c r="H77" s="269">
        <f t="shared" si="53"/>
        <v>1</v>
      </c>
      <c r="I77" s="829">
        <f>IF(ISNUMBER('Endpoint outcomes'!U77)=TRUE,'Endpoint outcomes'!U77,(IF(ISNUMBER('Endpoint outcomes'!W77)=TRUE,'Endpoint outcomes'!W77,0)))</f>
        <v>18.399999999999999</v>
      </c>
      <c r="J77" s="829">
        <f>IF(ISNUMBER('Endpoint outcomes'!U77)=TRUE,'Endpoint outcomes'!V77,IF(ISNUMBER('Endpoint outcomes'!W77)=TRUE,'Endpoint outcomes'!X77,0))</f>
        <v>4.0999999999999996</v>
      </c>
      <c r="K77" s="829">
        <f>IF(ISNUMBER('Endpoint outcomes'!U77)=TRUE,'Endpoint outcomes'!AI77,IF(ISNUMBER('Endpoint outcomes'!W77)=TRUE,'Endpoint outcomes'!AK77,0))</f>
        <v>41</v>
      </c>
      <c r="L77" s="829">
        <f>IF(ISNUMBER('Endpoint outcomes'!AZ77)=TRUE,'Endpoint outcomes'!AZ77,(IF(ISNUMBER('Endpoint outcomes'!BB77)=TRUE,'Endpoint outcomes'!BB77,0)))</f>
        <v>17.3</v>
      </c>
      <c r="M77" s="829">
        <f>IF(ISNUMBER('Endpoint outcomes'!AZ77)=TRUE,'Endpoint outcomes'!BA77,IF(ISNUMBER('Endpoint outcomes'!BB77)=TRUE,'Endpoint outcomes'!BC77,0))</f>
        <v>3.2</v>
      </c>
      <c r="N77" s="829">
        <f>IF(ISNUMBER('Endpoint outcomes'!AZ77)=TRUE,'Endpoint outcomes'!BN77,IF(ISNUMBER('Endpoint outcomes'!BB77)=TRUE,'Endpoint outcomes'!BP77,0))</f>
        <v>39</v>
      </c>
      <c r="O77" s="829">
        <f>IF(ISNUMBER('Endpoint outcomes'!CE77)=TRUE,'Endpoint outcomes'!CE77,(IF(ISNUMBER('Endpoint outcomes'!CG77)=TRUE,'Endpoint outcomes'!CG77,0)))</f>
        <v>17.399999999999999</v>
      </c>
      <c r="P77" s="829">
        <f>IF(ISNUMBER('Endpoint outcomes'!CE77)=TRUE,'Endpoint outcomes'!CF77,IF(ISNUMBER('Endpoint outcomes'!CG77)=TRUE,'Endpoint outcomes'!CH77,0))</f>
        <v>3.4</v>
      </c>
      <c r="Q77" s="829">
        <f>IF(ISNUMBER('Endpoint outcomes'!CE77)=TRUE,'Endpoint outcomes'!CS77,IF(ISNUMBER('Endpoint outcomes'!CG77)=TRUE,'Endpoint outcomes'!CU77,0))</f>
        <v>44</v>
      </c>
      <c r="R77" s="825">
        <f>IF(ISNUMBER('Endpoint outcomes'!DJ77)=TRUE,'Endpoint outcomes'!DJ77,(IF(ISNUMBER('Endpoint outcomes'!DL77)=TRUE,'Endpoint outcomes'!DL77,0)))</f>
        <v>0</v>
      </c>
      <c r="S77" s="825">
        <f>IF(ISNUMBER('Endpoint outcomes'!DJ77)=TRUE,'Endpoint outcomes'!DK77,IF(ISNUMBER('Endpoint outcomes'!DL77)=TRUE,'Endpoint outcomes'!DM77,0))</f>
        <v>0</v>
      </c>
      <c r="T77" s="825">
        <f>IF(ISNUMBER('Endpoint outcomes'!DJ77)=TRUE,'Endpoint outcomes'!DX77,IF(ISNUMBER('Endpoint outcomes'!DL77)=TRUE,'Endpoint outcomes'!DZ77,0))</f>
        <v>0</v>
      </c>
      <c r="U77" s="825">
        <f>IF(ISNUMBER('Endpoint outcomes'!EO77)=TRUE,'Endpoint outcomes'!EO77,(IF(ISNUMBER('Endpoint outcomes'!EQ77)=TRUE,'Endpoint outcomes'!EQ77,0)))</f>
        <v>0</v>
      </c>
      <c r="V77" s="825">
        <f>IF(ISNUMBER('Endpoint outcomes'!EO77)=TRUE,'Endpoint outcomes'!EP77,IF(ISNUMBER('Endpoint outcomes'!EQ77)=TRUE,'Endpoint outcomes'!ER77,0))</f>
        <v>0</v>
      </c>
      <c r="W77" s="825">
        <f>IF(ISNUMBER('Endpoint outcomes'!EO77)=TRUE,'Endpoint outcomes'!FC77,IF(ISNUMBER('Endpoint outcomes'!EQ77)=TRUE,'Endpoint outcomes'!FE77,0))</f>
        <v>0</v>
      </c>
      <c r="X77" s="37"/>
      <c r="Y77" s="824">
        <f t="shared" si="57"/>
        <v>41</v>
      </c>
      <c r="Z77" s="827">
        <f t="shared" si="58"/>
        <v>40</v>
      </c>
      <c r="AA77" s="827">
        <f t="shared" si="59"/>
        <v>672.4</v>
      </c>
      <c r="AB77" s="824">
        <f t="shared" si="60"/>
        <v>39</v>
      </c>
      <c r="AC77" s="827">
        <f t="shared" si="61"/>
        <v>38</v>
      </c>
      <c r="AD77" s="827">
        <f t="shared" si="62"/>
        <v>389.12000000000006</v>
      </c>
      <c r="AE77" s="824">
        <f t="shared" si="63"/>
        <v>44</v>
      </c>
      <c r="AF77" s="827">
        <f t="shared" si="64"/>
        <v>43</v>
      </c>
      <c r="AG77" s="827">
        <f t="shared" si="65"/>
        <v>497.07999999999993</v>
      </c>
      <c r="AH77" s="824">
        <f t="shared" si="66"/>
        <v>0</v>
      </c>
      <c r="AI77" s="827">
        <f t="shared" si="67"/>
        <v>-1</v>
      </c>
      <c r="AJ77" s="827">
        <f t="shared" si="68"/>
        <v>0</v>
      </c>
      <c r="AK77" s="824">
        <f t="shared" si="69"/>
        <v>0</v>
      </c>
      <c r="AL77" s="827">
        <f t="shared" si="70"/>
        <v>-1</v>
      </c>
      <c r="AM77" s="827">
        <f t="shared" si="71"/>
        <v>0</v>
      </c>
      <c r="AN77" s="827">
        <f t="shared" si="72"/>
        <v>121</v>
      </c>
      <c r="AO77" s="827">
        <f t="shared" si="73"/>
        <v>1558.6</v>
      </c>
      <c r="AP77" s="827">
        <f t="shared" si="74"/>
        <v>17.699193548387097</v>
      </c>
      <c r="AQ77" s="827">
        <f t="shared" si="75"/>
        <v>3.5890098544775815</v>
      </c>
      <c r="AR77" s="827">
        <f t="shared" si="76"/>
        <v>124</v>
      </c>
      <c r="AS77" s="38"/>
      <c r="AT77" s="38"/>
      <c r="AZ77" s="207"/>
      <c r="BA77" s="207"/>
      <c r="BB77" t="s">
        <v>720</v>
      </c>
      <c r="BC77">
        <v>26.340394088669953</v>
      </c>
      <c r="BE77" t="s">
        <v>3002</v>
      </c>
      <c r="BF77">
        <v>28.047783251231525</v>
      </c>
    </row>
    <row r="78" spans="1:58" ht="15.75">
      <c r="A78" s="826" t="str">
        <f>'Endpoint outcomes'!A78</f>
        <v>Hicks 1988</v>
      </c>
      <c r="B78" s="826" t="str">
        <f>CONCATENATE('Endpoint outcomes'!S78,'Endpoint outcomes'!T78)</f>
        <v>HAMD17</v>
      </c>
      <c r="C78" s="828">
        <f t="shared" si="54"/>
        <v>30.122580645161289</v>
      </c>
      <c r="D78" s="828" t="e">
        <f t="shared" si="55"/>
        <v>#VALUE!</v>
      </c>
      <c r="E78" s="828">
        <f t="shared" si="56"/>
        <v>31</v>
      </c>
      <c r="F78" s="50" t="e">
        <f t="shared" si="51"/>
        <v>#VALUE!</v>
      </c>
      <c r="G78" s="50" t="e">
        <f t="shared" si="52"/>
        <v>#VALUE!</v>
      </c>
      <c r="H78" s="269">
        <f t="shared" si="53"/>
        <v>0</v>
      </c>
      <c r="I78" s="829">
        <f>IF(ISNUMBER('Endpoint outcomes'!U78)=TRUE,'Endpoint outcomes'!U78,(IF(ISNUMBER('Endpoint outcomes'!W78)=TRUE,'Endpoint outcomes'!W78,0)))</f>
        <v>30.8</v>
      </c>
      <c r="J78" s="829" t="str">
        <f>IF(ISNUMBER('Endpoint outcomes'!U78)=TRUE,'Endpoint outcomes'!V78,IF(ISNUMBER('Endpoint outcomes'!W78)=TRUE,'Endpoint outcomes'!X78,0))</f>
        <v>NA</v>
      </c>
      <c r="K78" s="829">
        <f>IF(ISNUMBER('Endpoint outcomes'!U78)=TRUE,'Endpoint outcomes'!AI78,IF(ISNUMBER('Endpoint outcomes'!W78)=TRUE,'Endpoint outcomes'!AK78,0))</f>
        <v>16</v>
      </c>
      <c r="L78" s="829">
        <f>IF(ISNUMBER('Endpoint outcomes'!AZ78)=TRUE,'Endpoint outcomes'!AZ78,(IF(ISNUMBER('Endpoint outcomes'!BB78)=TRUE,'Endpoint outcomes'!BB78,0)))</f>
        <v>29.4</v>
      </c>
      <c r="M78" s="829" t="str">
        <f>IF(ISNUMBER('Endpoint outcomes'!AZ78)=TRUE,'Endpoint outcomes'!BA78,IF(ISNUMBER('Endpoint outcomes'!BB78)=TRUE,'Endpoint outcomes'!BC78,0))</f>
        <v>NA</v>
      </c>
      <c r="N78" s="829">
        <f>IF(ISNUMBER('Endpoint outcomes'!AZ78)=TRUE,'Endpoint outcomes'!BN78,IF(ISNUMBER('Endpoint outcomes'!BB78)=TRUE,'Endpoint outcomes'!BP78,0))</f>
        <v>15</v>
      </c>
      <c r="O78" s="829">
        <f>IF(ISNUMBER('Endpoint outcomes'!CE78)=TRUE,'Endpoint outcomes'!CE78,(IF(ISNUMBER('Endpoint outcomes'!CG78)=TRUE,'Endpoint outcomes'!CG78,0)))</f>
        <v>0</v>
      </c>
      <c r="P78" s="829">
        <f>IF(ISNUMBER('Endpoint outcomes'!CE78)=TRUE,'Endpoint outcomes'!CF78,IF(ISNUMBER('Endpoint outcomes'!CG78)=TRUE,'Endpoint outcomes'!CH78,0))</f>
        <v>0</v>
      </c>
      <c r="Q78" s="829">
        <f>IF(ISNUMBER('Endpoint outcomes'!CE78)=TRUE,'Endpoint outcomes'!CS78,IF(ISNUMBER('Endpoint outcomes'!CG78)=TRUE,'Endpoint outcomes'!CU78,0))</f>
        <v>0</v>
      </c>
      <c r="R78" s="825">
        <f>IF(ISNUMBER('Endpoint outcomes'!DJ78)=TRUE,'Endpoint outcomes'!DJ78,(IF(ISNUMBER('Endpoint outcomes'!DL78)=TRUE,'Endpoint outcomes'!DL78,0)))</f>
        <v>0</v>
      </c>
      <c r="S78" s="825">
        <f>IF(ISNUMBER('Endpoint outcomes'!DJ78)=TRUE,'Endpoint outcomes'!DK78,IF(ISNUMBER('Endpoint outcomes'!DL78)=TRUE,'Endpoint outcomes'!DM78,0))</f>
        <v>0</v>
      </c>
      <c r="T78" s="825">
        <f>IF(ISNUMBER('Endpoint outcomes'!DJ78)=TRUE,'Endpoint outcomes'!DX78,IF(ISNUMBER('Endpoint outcomes'!DL78)=TRUE,'Endpoint outcomes'!DZ78,0))</f>
        <v>0</v>
      </c>
      <c r="U78" s="825">
        <f>IF(ISNUMBER('Endpoint outcomes'!EO78)=TRUE,'Endpoint outcomes'!EO78,(IF(ISNUMBER('Endpoint outcomes'!EQ78)=TRUE,'Endpoint outcomes'!EQ78,0)))</f>
        <v>0</v>
      </c>
      <c r="V78" s="825">
        <f>IF(ISNUMBER('Endpoint outcomes'!EO78)=TRUE,'Endpoint outcomes'!EP78,IF(ISNUMBER('Endpoint outcomes'!EQ78)=TRUE,'Endpoint outcomes'!ER78,0))</f>
        <v>0</v>
      </c>
      <c r="W78" s="825">
        <f>IF(ISNUMBER('Endpoint outcomes'!EO78)=TRUE,'Endpoint outcomes'!FC78,IF(ISNUMBER('Endpoint outcomes'!EQ78)=TRUE,'Endpoint outcomes'!FE78,0))</f>
        <v>0</v>
      </c>
      <c r="X78" s="37"/>
      <c r="Y78" s="824">
        <f t="shared" si="57"/>
        <v>16</v>
      </c>
      <c r="Z78" s="827">
        <f t="shared" si="58"/>
        <v>15</v>
      </c>
      <c r="AA78" s="827" t="e">
        <f t="shared" si="59"/>
        <v>#VALUE!</v>
      </c>
      <c r="AB78" s="824">
        <f t="shared" si="60"/>
        <v>15</v>
      </c>
      <c r="AC78" s="827">
        <f t="shared" si="61"/>
        <v>14</v>
      </c>
      <c r="AD78" s="827" t="e">
        <f t="shared" si="62"/>
        <v>#VALUE!</v>
      </c>
      <c r="AE78" s="824">
        <f t="shared" si="63"/>
        <v>0</v>
      </c>
      <c r="AF78" s="827">
        <f t="shared" si="64"/>
        <v>-1</v>
      </c>
      <c r="AG78" s="827">
        <f t="shared" si="65"/>
        <v>0</v>
      </c>
      <c r="AH78" s="824">
        <f t="shared" si="66"/>
        <v>0</v>
      </c>
      <c r="AI78" s="827">
        <f t="shared" si="67"/>
        <v>-1</v>
      </c>
      <c r="AJ78" s="827">
        <f t="shared" si="68"/>
        <v>0</v>
      </c>
      <c r="AK78" s="824">
        <f t="shared" si="69"/>
        <v>0</v>
      </c>
      <c r="AL78" s="827">
        <f t="shared" si="70"/>
        <v>-1</v>
      </c>
      <c r="AM78" s="827">
        <f t="shared" si="71"/>
        <v>0</v>
      </c>
      <c r="AN78" s="827">
        <f t="shared" si="72"/>
        <v>29</v>
      </c>
      <c r="AO78" s="827" t="e">
        <f t="shared" si="73"/>
        <v>#VALUE!</v>
      </c>
      <c r="AP78" s="827">
        <f t="shared" si="74"/>
        <v>30.122580645161289</v>
      </c>
      <c r="AQ78" s="827" t="e">
        <f t="shared" si="75"/>
        <v>#VALUE!</v>
      </c>
      <c r="AR78" s="827">
        <f t="shared" si="76"/>
        <v>31</v>
      </c>
      <c r="AS78" s="38"/>
      <c r="AT78" s="38"/>
      <c r="AZ78" s="207"/>
      <c r="BA78" s="207"/>
      <c r="BB78" t="s">
        <v>720</v>
      </c>
      <c r="BC78">
        <v>28.058222222222224</v>
      </c>
      <c r="BE78" t="s">
        <v>713</v>
      </c>
      <c r="BF78">
        <v>20.542558139534883</v>
      </c>
    </row>
    <row r="79" spans="1:58" ht="15.75">
      <c r="A79" s="826" t="str">
        <f>'Endpoint outcomes'!A79</f>
        <v>Hoffman 2008</v>
      </c>
      <c r="B79" s="826" t="str">
        <f>CONCATENATE('Endpoint outcomes'!S79,'Endpoint outcomes'!T79)</f>
        <v>HAMD17</v>
      </c>
      <c r="C79" s="828">
        <f t="shared" si="54"/>
        <v>16.757425742574256</v>
      </c>
      <c r="D79" s="828">
        <f t="shared" si="55"/>
        <v>4.2649736224272239</v>
      </c>
      <c r="E79" s="828">
        <f t="shared" si="56"/>
        <v>202</v>
      </c>
      <c r="F79" s="50">
        <f t="shared" si="51"/>
        <v>4.4739521604468702E-2</v>
      </c>
      <c r="G79" s="50">
        <f t="shared" si="52"/>
        <v>0.9552604783955313</v>
      </c>
      <c r="H79" s="269">
        <f t="shared" si="53"/>
        <v>1</v>
      </c>
      <c r="I79" s="829">
        <f>IF(ISNUMBER('Endpoint outcomes'!U79)=TRUE,'Endpoint outcomes'!U79,(IF(ISNUMBER('Endpoint outcomes'!W79)=TRUE,'Endpoint outcomes'!W79,0)))</f>
        <v>16.399999999999999</v>
      </c>
      <c r="J79" s="829">
        <f>IF(ISNUMBER('Endpoint outcomes'!U79)=TRUE,'Endpoint outcomes'!V79,IF(ISNUMBER('Endpoint outcomes'!W79)=TRUE,'Endpoint outcomes'!X79,0))</f>
        <v>3.7</v>
      </c>
      <c r="K79" s="829">
        <f>IF(ISNUMBER('Endpoint outcomes'!U79)=TRUE,'Endpoint outcomes'!AI79,IF(ISNUMBER('Endpoint outcomes'!W79)=TRUE,'Endpoint outcomes'!AK79,0))</f>
        <v>51</v>
      </c>
      <c r="L79" s="829">
        <f>IF(ISNUMBER('Endpoint outcomes'!AZ79)=TRUE,'Endpoint outcomes'!AZ79,(IF(ISNUMBER('Endpoint outcomes'!BB79)=TRUE,'Endpoint outcomes'!BB79,0)))</f>
        <v>17.3</v>
      </c>
      <c r="M79" s="829">
        <f>IF(ISNUMBER('Endpoint outcomes'!AZ79)=TRUE,'Endpoint outcomes'!BA79,IF(ISNUMBER('Endpoint outcomes'!BB79)=TRUE,'Endpoint outcomes'!BC79,0))</f>
        <v>4.5999999999999996</v>
      </c>
      <c r="N79" s="829">
        <f>IF(ISNUMBER('Endpoint outcomes'!AZ79)=TRUE,'Endpoint outcomes'!BN79,IF(ISNUMBER('Endpoint outcomes'!BB79)=TRUE,'Endpoint outcomes'!BP79,0))</f>
        <v>53</v>
      </c>
      <c r="O79" s="829">
        <f>IF(ISNUMBER('Endpoint outcomes'!CE79)=TRUE,'Endpoint outcomes'!CE79,(IF(ISNUMBER('Endpoint outcomes'!CG79)=TRUE,'Endpoint outcomes'!CG79,0)))</f>
        <v>16.100000000000001</v>
      </c>
      <c r="P79" s="829">
        <f>IF(ISNUMBER('Endpoint outcomes'!CE79)=TRUE,'Endpoint outcomes'!CF79,IF(ISNUMBER('Endpoint outcomes'!CG79)=TRUE,'Endpoint outcomes'!CH79,0))</f>
        <v>4.4000000000000004</v>
      </c>
      <c r="Q79" s="829">
        <f>IF(ISNUMBER('Endpoint outcomes'!CE79)=TRUE,'Endpoint outcomes'!CS79,IF(ISNUMBER('Endpoint outcomes'!CG79)=TRUE,'Endpoint outcomes'!CU79,0))</f>
        <v>49</v>
      </c>
      <c r="R79" s="825">
        <f>IF(ISNUMBER('Endpoint outcomes'!DJ79)=TRUE,'Endpoint outcomes'!DJ79,(IF(ISNUMBER('Endpoint outcomes'!DL79)=TRUE,'Endpoint outcomes'!DL79,0)))</f>
        <v>17.2</v>
      </c>
      <c r="S79" s="825">
        <f>IF(ISNUMBER('Endpoint outcomes'!DJ79)=TRUE,'Endpoint outcomes'!DK79,IF(ISNUMBER('Endpoint outcomes'!DL79)=TRUE,'Endpoint outcomes'!DM79,0))</f>
        <v>4.3</v>
      </c>
      <c r="T79" s="825">
        <f>IF(ISNUMBER('Endpoint outcomes'!DJ79)=TRUE,'Endpoint outcomes'!DX79,IF(ISNUMBER('Endpoint outcomes'!DL79)=TRUE,'Endpoint outcomes'!DZ79,0))</f>
        <v>49</v>
      </c>
      <c r="U79" s="825">
        <f>IF(ISNUMBER('Endpoint outcomes'!EO79)=TRUE,'Endpoint outcomes'!EO79,(IF(ISNUMBER('Endpoint outcomes'!EQ79)=TRUE,'Endpoint outcomes'!EQ79,0)))</f>
        <v>0</v>
      </c>
      <c r="V79" s="825">
        <f>IF(ISNUMBER('Endpoint outcomes'!EO79)=TRUE,'Endpoint outcomes'!EP79,IF(ISNUMBER('Endpoint outcomes'!EQ79)=TRUE,'Endpoint outcomes'!ER79,0))</f>
        <v>0</v>
      </c>
      <c r="W79" s="825">
        <f>IF(ISNUMBER('Endpoint outcomes'!EO79)=TRUE,'Endpoint outcomes'!FC79,IF(ISNUMBER('Endpoint outcomes'!EQ79)=TRUE,'Endpoint outcomes'!FE79,0))</f>
        <v>0</v>
      </c>
      <c r="X79" s="37"/>
      <c r="Y79" s="824">
        <f t="shared" si="57"/>
        <v>51</v>
      </c>
      <c r="Z79" s="827">
        <f t="shared" si="58"/>
        <v>50</v>
      </c>
      <c r="AA79" s="827">
        <f t="shared" si="59"/>
        <v>684.50000000000011</v>
      </c>
      <c r="AB79" s="824">
        <f t="shared" si="60"/>
        <v>53</v>
      </c>
      <c r="AC79" s="827">
        <f t="shared" si="61"/>
        <v>52</v>
      </c>
      <c r="AD79" s="827">
        <f t="shared" si="62"/>
        <v>1100.3199999999997</v>
      </c>
      <c r="AE79" s="824">
        <f t="shared" si="63"/>
        <v>49</v>
      </c>
      <c r="AF79" s="827">
        <f t="shared" si="64"/>
        <v>48</v>
      </c>
      <c r="AG79" s="827">
        <f t="shared" si="65"/>
        <v>929.2800000000002</v>
      </c>
      <c r="AH79" s="824">
        <f t="shared" si="66"/>
        <v>49</v>
      </c>
      <c r="AI79" s="827">
        <f t="shared" si="67"/>
        <v>48</v>
      </c>
      <c r="AJ79" s="827">
        <f t="shared" si="68"/>
        <v>887.52</v>
      </c>
      <c r="AK79" s="824">
        <f t="shared" si="69"/>
        <v>0</v>
      </c>
      <c r="AL79" s="827">
        <f t="shared" si="70"/>
        <v>-1</v>
      </c>
      <c r="AM79" s="827">
        <f t="shared" si="71"/>
        <v>0</v>
      </c>
      <c r="AN79" s="827">
        <f t="shared" si="72"/>
        <v>198</v>
      </c>
      <c r="AO79" s="827">
        <f t="shared" si="73"/>
        <v>3601.62</v>
      </c>
      <c r="AP79" s="827">
        <f t="shared" si="74"/>
        <v>16.757425742574256</v>
      </c>
      <c r="AQ79" s="827">
        <f t="shared" si="75"/>
        <v>4.2649736224272239</v>
      </c>
      <c r="AR79" s="827">
        <f t="shared" si="76"/>
        <v>202</v>
      </c>
      <c r="AS79" s="38"/>
      <c r="AT79" s="38"/>
      <c r="AZ79" s="207"/>
      <c r="BA79" s="207"/>
      <c r="BB79" t="s">
        <v>720</v>
      </c>
      <c r="BC79">
        <v>29.701960784313727</v>
      </c>
      <c r="BE79" t="s">
        <v>713</v>
      </c>
      <c r="BF79">
        <v>18.070357142857141</v>
      </c>
    </row>
    <row r="80" spans="1:58" ht="15.75">
      <c r="A80" s="826" t="str">
        <f>'Endpoint outcomes'!A80</f>
        <v>Hollyman 1988</v>
      </c>
      <c r="B80" s="826" t="str">
        <f>CONCATENATE('Endpoint outcomes'!S80,'Endpoint outcomes'!T80)</f>
        <v>HAMD17</v>
      </c>
      <c r="C80" s="828">
        <f t="shared" si="54"/>
        <v>14.752482269503545</v>
      </c>
      <c r="D80" s="828">
        <f t="shared" si="55"/>
        <v>3.6455254923135447</v>
      </c>
      <c r="E80" s="828">
        <f t="shared" si="56"/>
        <v>141</v>
      </c>
      <c r="F80" s="50">
        <f t="shared" si="51"/>
        <v>5.5955206032985982E-3</v>
      </c>
      <c r="G80" s="50">
        <f t="shared" si="52"/>
        <v>0.9944044793967014</v>
      </c>
      <c r="H80" s="269">
        <f t="shared" si="53"/>
        <v>1</v>
      </c>
      <c r="I80" s="829">
        <f>IF(ISNUMBER('Endpoint outcomes'!U80)=TRUE,'Endpoint outcomes'!U80,(IF(ISNUMBER('Endpoint outcomes'!W80)=TRUE,'Endpoint outcomes'!W80,0)))</f>
        <v>14.7</v>
      </c>
      <c r="J80" s="829">
        <f>IF(ISNUMBER('Endpoint outcomes'!U80)=TRUE,'Endpoint outcomes'!V80,IF(ISNUMBER('Endpoint outcomes'!W80)=TRUE,'Endpoint outcomes'!X80,0))</f>
        <v>3.8</v>
      </c>
      <c r="K80" s="829">
        <f>IF(ISNUMBER('Endpoint outcomes'!U80)=TRUE,'Endpoint outcomes'!AI80,IF(ISNUMBER('Endpoint outcomes'!W80)=TRUE,'Endpoint outcomes'!AK80,0))</f>
        <v>67</v>
      </c>
      <c r="L80" s="829">
        <f>IF(ISNUMBER('Endpoint outcomes'!AZ80)=TRUE,'Endpoint outcomes'!AZ80,(IF(ISNUMBER('Endpoint outcomes'!BB80)=TRUE,'Endpoint outcomes'!BB80,0)))</f>
        <v>14.8</v>
      </c>
      <c r="M80" s="829">
        <f>IF(ISNUMBER('Endpoint outcomes'!AZ80)=TRUE,'Endpoint outcomes'!BA80,IF(ISNUMBER('Endpoint outcomes'!BB80)=TRUE,'Endpoint outcomes'!BC80,0))</f>
        <v>3.5</v>
      </c>
      <c r="N80" s="829">
        <f>IF(ISNUMBER('Endpoint outcomes'!AZ80)=TRUE,'Endpoint outcomes'!BN80,IF(ISNUMBER('Endpoint outcomes'!BB80)=TRUE,'Endpoint outcomes'!BP80,0))</f>
        <v>74</v>
      </c>
      <c r="O80" s="829">
        <f>IF(ISNUMBER('Endpoint outcomes'!CE80)=TRUE,'Endpoint outcomes'!CE80,(IF(ISNUMBER('Endpoint outcomes'!CG80)=TRUE,'Endpoint outcomes'!CG80,0)))</f>
        <v>0</v>
      </c>
      <c r="P80" s="829">
        <f>IF(ISNUMBER('Endpoint outcomes'!CE80)=TRUE,'Endpoint outcomes'!CF80,IF(ISNUMBER('Endpoint outcomes'!CG80)=TRUE,'Endpoint outcomes'!CH80,0))</f>
        <v>0</v>
      </c>
      <c r="Q80" s="829">
        <f>IF(ISNUMBER('Endpoint outcomes'!CE80)=TRUE,'Endpoint outcomes'!CS80,IF(ISNUMBER('Endpoint outcomes'!CG80)=TRUE,'Endpoint outcomes'!CU80,0))</f>
        <v>0</v>
      </c>
      <c r="R80" s="825">
        <f>IF(ISNUMBER('Endpoint outcomes'!DJ80)=TRUE,'Endpoint outcomes'!DJ80,(IF(ISNUMBER('Endpoint outcomes'!DL80)=TRUE,'Endpoint outcomes'!DL80,0)))</f>
        <v>0</v>
      </c>
      <c r="S80" s="825">
        <f>IF(ISNUMBER('Endpoint outcomes'!DJ80)=TRUE,'Endpoint outcomes'!DK80,IF(ISNUMBER('Endpoint outcomes'!DL80)=TRUE,'Endpoint outcomes'!DM80,0))</f>
        <v>0</v>
      </c>
      <c r="T80" s="825">
        <f>IF(ISNUMBER('Endpoint outcomes'!DJ80)=TRUE,'Endpoint outcomes'!DX80,IF(ISNUMBER('Endpoint outcomes'!DL80)=TRUE,'Endpoint outcomes'!DZ80,0))</f>
        <v>0</v>
      </c>
      <c r="U80" s="825">
        <f>IF(ISNUMBER('Endpoint outcomes'!EO80)=TRUE,'Endpoint outcomes'!EO80,(IF(ISNUMBER('Endpoint outcomes'!EQ80)=TRUE,'Endpoint outcomes'!EQ80,0)))</f>
        <v>0</v>
      </c>
      <c r="V80" s="825">
        <f>IF(ISNUMBER('Endpoint outcomes'!EO80)=TRUE,'Endpoint outcomes'!EP80,IF(ISNUMBER('Endpoint outcomes'!EQ80)=TRUE,'Endpoint outcomes'!ER80,0))</f>
        <v>0</v>
      </c>
      <c r="W80" s="825">
        <f>IF(ISNUMBER('Endpoint outcomes'!EO80)=TRUE,'Endpoint outcomes'!FC80,IF(ISNUMBER('Endpoint outcomes'!EQ80)=TRUE,'Endpoint outcomes'!FE80,0))</f>
        <v>0</v>
      </c>
      <c r="X80" s="37"/>
      <c r="Y80" s="824">
        <f t="shared" si="57"/>
        <v>67</v>
      </c>
      <c r="Z80" s="827">
        <f t="shared" si="58"/>
        <v>66</v>
      </c>
      <c r="AA80" s="827">
        <f t="shared" si="59"/>
        <v>953.04</v>
      </c>
      <c r="AB80" s="824">
        <f t="shared" si="60"/>
        <v>74</v>
      </c>
      <c r="AC80" s="827">
        <f t="shared" si="61"/>
        <v>73</v>
      </c>
      <c r="AD80" s="827">
        <f t="shared" si="62"/>
        <v>894.25</v>
      </c>
      <c r="AE80" s="824">
        <f t="shared" si="63"/>
        <v>0</v>
      </c>
      <c r="AF80" s="827">
        <f t="shared" si="64"/>
        <v>-1</v>
      </c>
      <c r="AG80" s="827">
        <f t="shared" si="65"/>
        <v>0</v>
      </c>
      <c r="AH80" s="824">
        <f t="shared" si="66"/>
        <v>0</v>
      </c>
      <c r="AI80" s="827">
        <f t="shared" si="67"/>
        <v>-1</v>
      </c>
      <c r="AJ80" s="827">
        <f t="shared" si="68"/>
        <v>0</v>
      </c>
      <c r="AK80" s="824">
        <f t="shared" si="69"/>
        <v>0</v>
      </c>
      <c r="AL80" s="827">
        <f t="shared" si="70"/>
        <v>-1</v>
      </c>
      <c r="AM80" s="827">
        <f t="shared" si="71"/>
        <v>0</v>
      </c>
      <c r="AN80" s="827">
        <f t="shared" si="72"/>
        <v>139</v>
      </c>
      <c r="AO80" s="827">
        <f t="shared" si="73"/>
        <v>1847.29</v>
      </c>
      <c r="AP80" s="827">
        <f t="shared" si="74"/>
        <v>14.752482269503545</v>
      </c>
      <c r="AQ80" s="827">
        <f t="shared" si="75"/>
        <v>3.6455254923135447</v>
      </c>
      <c r="AR80" s="827">
        <f t="shared" si="76"/>
        <v>141</v>
      </c>
      <c r="AS80" s="38"/>
      <c r="AT80" s="38"/>
      <c r="AZ80" s="207"/>
      <c r="BA80" s="207"/>
      <c r="BB80" t="s">
        <v>720</v>
      </c>
      <c r="BC80">
        <v>29.844791666666669</v>
      </c>
      <c r="BE80" t="s">
        <v>713</v>
      </c>
      <c r="BF80">
        <v>20.146504854368935</v>
      </c>
    </row>
    <row r="81" spans="1:58" ht="15.75">
      <c r="A81" s="826" t="str">
        <f>'Endpoint outcomes'!A81</f>
        <v>Hopko 2003</v>
      </c>
      <c r="B81" s="826" t="str">
        <f>CONCATENATE('Endpoint outcomes'!S81,'Endpoint outcomes'!T81)</f>
        <v>BDI-i21</v>
      </c>
      <c r="C81" s="828">
        <f t="shared" si="54"/>
        <v>36.299999999999997</v>
      </c>
      <c r="D81" s="828">
        <f t="shared" si="55"/>
        <v>11.433512906858695</v>
      </c>
      <c r="E81" s="828">
        <f t="shared" si="56"/>
        <v>25</v>
      </c>
      <c r="F81" s="50">
        <f t="shared" si="51"/>
        <v>0.83850267679867585</v>
      </c>
      <c r="G81" s="50">
        <f t="shared" si="52"/>
        <v>0.16149732320132415</v>
      </c>
      <c r="H81" s="269">
        <f t="shared" si="53"/>
        <v>1</v>
      </c>
      <c r="I81" s="829">
        <f>IF(ISNUMBER('Endpoint outcomes'!U81)=TRUE,'Endpoint outcomes'!U81,(IF(ISNUMBER('Endpoint outcomes'!W81)=TRUE,'Endpoint outcomes'!W81,0)))</f>
        <v>35.1</v>
      </c>
      <c r="J81" s="829">
        <f>IF(ISNUMBER('Endpoint outcomes'!U81)=TRUE,'Endpoint outcomes'!V81,IF(ISNUMBER('Endpoint outcomes'!W81)=TRUE,'Endpoint outcomes'!X81,0))</f>
        <v>7.4</v>
      </c>
      <c r="K81" s="829">
        <f>IF(ISNUMBER('Endpoint outcomes'!U81)=TRUE,'Endpoint outcomes'!AI81,IF(ISNUMBER('Endpoint outcomes'!W81)=TRUE,'Endpoint outcomes'!AK81,0))</f>
        <v>10</v>
      </c>
      <c r="L81" s="829">
        <f>IF(ISNUMBER('Endpoint outcomes'!AZ81)=TRUE,'Endpoint outcomes'!AZ81,(IF(ISNUMBER('Endpoint outcomes'!BB81)=TRUE,'Endpoint outcomes'!BB81,0)))</f>
        <v>37.1</v>
      </c>
      <c r="M81" s="829">
        <f>IF(ISNUMBER('Endpoint outcomes'!AZ81)=TRUE,'Endpoint outcomes'!BA81,IF(ISNUMBER('Endpoint outcomes'!BB81)=TRUE,'Endpoint outcomes'!BC81,0))</f>
        <v>13.4</v>
      </c>
      <c r="N81" s="829">
        <f>IF(ISNUMBER('Endpoint outcomes'!AZ81)=TRUE,'Endpoint outcomes'!BN81,IF(ISNUMBER('Endpoint outcomes'!BB81)=TRUE,'Endpoint outcomes'!BP81,0))</f>
        <v>15</v>
      </c>
      <c r="O81" s="829">
        <f>IF(ISNUMBER('Endpoint outcomes'!CE81)=TRUE,'Endpoint outcomes'!CE81,(IF(ISNUMBER('Endpoint outcomes'!CG81)=TRUE,'Endpoint outcomes'!CG81,0)))</f>
        <v>0</v>
      </c>
      <c r="P81" s="829">
        <f>IF(ISNUMBER('Endpoint outcomes'!CE81)=TRUE,'Endpoint outcomes'!CF81,IF(ISNUMBER('Endpoint outcomes'!CG81)=TRUE,'Endpoint outcomes'!CH81,0))</f>
        <v>0</v>
      </c>
      <c r="Q81" s="829">
        <f>IF(ISNUMBER('Endpoint outcomes'!CE81)=TRUE,'Endpoint outcomes'!CS81,IF(ISNUMBER('Endpoint outcomes'!CG81)=TRUE,'Endpoint outcomes'!CU81,0))</f>
        <v>0</v>
      </c>
      <c r="R81" s="825">
        <f>IF(ISNUMBER('Endpoint outcomes'!DJ81)=TRUE,'Endpoint outcomes'!DJ81,(IF(ISNUMBER('Endpoint outcomes'!DL81)=TRUE,'Endpoint outcomes'!DL81,0)))</f>
        <v>0</v>
      </c>
      <c r="S81" s="825">
        <f>IF(ISNUMBER('Endpoint outcomes'!DJ81)=TRUE,'Endpoint outcomes'!DK81,IF(ISNUMBER('Endpoint outcomes'!DL81)=TRUE,'Endpoint outcomes'!DM81,0))</f>
        <v>0</v>
      </c>
      <c r="T81" s="825">
        <f>IF(ISNUMBER('Endpoint outcomes'!DJ81)=TRUE,'Endpoint outcomes'!DX81,IF(ISNUMBER('Endpoint outcomes'!DL81)=TRUE,'Endpoint outcomes'!DZ81,0))</f>
        <v>0</v>
      </c>
      <c r="U81" s="825">
        <f>IF(ISNUMBER('Endpoint outcomes'!EO81)=TRUE,'Endpoint outcomes'!EO81,(IF(ISNUMBER('Endpoint outcomes'!EQ81)=TRUE,'Endpoint outcomes'!EQ81,0)))</f>
        <v>0</v>
      </c>
      <c r="V81" s="825">
        <f>IF(ISNUMBER('Endpoint outcomes'!EO81)=TRUE,'Endpoint outcomes'!EP81,IF(ISNUMBER('Endpoint outcomes'!EQ81)=TRUE,'Endpoint outcomes'!ER81,0))</f>
        <v>0</v>
      </c>
      <c r="W81" s="825">
        <f>IF(ISNUMBER('Endpoint outcomes'!EO81)=TRUE,'Endpoint outcomes'!FC81,IF(ISNUMBER('Endpoint outcomes'!EQ81)=TRUE,'Endpoint outcomes'!FE81,0))</f>
        <v>0</v>
      </c>
      <c r="X81" s="37"/>
      <c r="Y81" s="824">
        <f t="shared" si="57"/>
        <v>10</v>
      </c>
      <c r="Z81" s="827">
        <f t="shared" si="58"/>
        <v>9</v>
      </c>
      <c r="AA81" s="827">
        <f t="shared" si="59"/>
        <v>492.84000000000003</v>
      </c>
      <c r="AB81" s="824">
        <f t="shared" si="60"/>
        <v>15</v>
      </c>
      <c r="AC81" s="827">
        <f t="shared" si="61"/>
        <v>14</v>
      </c>
      <c r="AD81" s="827">
        <f t="shared" si="62"/>
        <v>2513.84</v>
      </c>
      <c r="AE81" s="824">
        <f t="shared" si="63"/>
        <v>0</v>
      </c>
      <c r="AF81" s="827">
        <f t="shared" si="64"/>
        <v>-1</v>
      </c>
      <c r="AG81" s="827">
        <f t="shared" si="65"/>
        <v>0</v>
      </c>
      <c r="AH81" s="824">
        <f t="shared" si="66"/>
        <v>0</v>
      </c>
      <c r="AI81" s="827">
        <f t="shared" si="67"/>
        <v>-1</v>
      </c>
      <c r="AJ81" s="827">
        <f t="shared" si="68"/>
        <v>0</v>
      </c>
      <c r="AK81" s="824">
        <f t="shared" si="69"/>
        <v>0</v>
      </c>
      <c r="AL81" s="827">
        <f t="shared" si="70"/>
        <v>-1</v>
      </c>
      <c r="AM81" s="827">
        <f t="shared" si="71"/>
        <v>0</v>
      </c>
      <c r="AN81" s="827">
        <f t="shared" si="72"/>
        <v>23</v>
      </c>
      <c r="AO81" s="827">
        <f t="shared" si="73"/>
        <v>3006.6800000000003</v>
      </c>
      <c r="AP81" s="827">
        <f t="shared" si="74"/>
        <v>36.299999999999997</v>
      </c>
      <c r="AQ81" s="827">
        <f t="shared" si="75"/>
        <v>11.433512906858695</v>
      </c>
      <c r="AR81" s="827">
        <f t="shared" si="76"/>
        <v>25</v>
      </c>
      <c r="AS81" s="38"/>
      <c r="AT81" s="38"/>
      <c r="AZ81" s="207"/>
      <c r="BA81" s="207"/>
      <c r="BB81" t="s">
        <v>720</v>
      </c>
      <c r="BC81">
        <v>31.011036789297656</v>
      </c>
      <c r="BE81" t="s">
        <v>713</v>
      </c>
      <c r="BF81">
        <v>26.056923076923077</v>
      </c>
    </row>
    <row r="82" spans="1:58" ht="15.75">
      <c r="A82" s="826" t="str">
        <f>'Endpoint outcomes'!A82</f>
        <v>Hormazabal 1985</v>
      </c>
      <c r="B82" s="826" t="str">
        <f>CONCATENATE('Endpoint outcomes'!S82,'Endpoint outcomes'!T82)</f>
        <v>HAMD21</v>
      </c>
      <c r="C82" s="828">
        <f t="shared" si="54"/>
        <v>36.25</v>
      </c>
      <c r="D82" s="828">
        <f t="shared" si="55"/>
        <v>7.4783019462977016</v>
      </c>
      <c r="E82" s="828">
        <f t="shared" si="56"/>
        <v>40</v>
      </c>
      <c r="F82" s="50">
        <f t="shared" si="51"/>
        <v>0.94929670391907583</v>
      </c>
      <c r="G82" s="50">
        <f t="shared" si="52"/>
        <v>5.0703296080924165E-2</v>
      </c>
      <c r="H82" s="269">
        <f t="shared" si="53"/>
        <v>1</v>
      </c>
      <c r="I82" s="829">
        <f>IF(ISNUMBER('Endpoint outcomes'!U82)=TRUE,'Endpoint outcomes'!U82,(IF(ISNUMBER('Endpoint outcomes'!W82)=TRUE,'Endpoint outcomes'!W82,0)))</f>
        <v>36.700000000000003</v>
      </c>
      <c r="J82" s="829">
        <f>IF(ISNUMBER('Endpoint outcomes'!U82)=TRUE,'Endpoint outcomes'!V82,IF(ISNUMBER('Endpoint outcomes'!W82)=TRUE,'Endpoint outcomes'!X82,0))</f>
        <v>6.8</v>
      </c>
      <c r="K82" s="829">
        <f>IF(ISNUMBER('Endpoint outcomes'!U82)=TRUE,'Endpoint outcomes'!AI82,IF(ISNUMBER('Endpoint outcomes'!W82)=TRUE,'Endpoint outcomes'!AK82,0))</f>
        <v>20</v>
      </c>
      <c r="L82" s="829">
        <f>IF(ISNUMBER('Endpoint outcomes'!AZ82)=TRUE,'Endpoint outcomes'!AZ82,(IF(ISNUMBER('Endpoint outcomes'!BB82)=TRUE,'Endpoint outcomes'!BB82,0)))</f>
        <v>35.799999999999997</v>
      </c>
      <c r="M82" s="829">
        <f>IF(ISNUMBER('Endpoint outcomes'!AZ82)=TRUE,'Endpoint outcomes'!BA82,IF(ISNUMBER('Endpoint outcomes'!BB82)=TRUE,'Endpoint outcomes'!BC82,0))</f>
        <v>8.1</v>
      </c>
      <c r="N82" s="829">
        <f>IF(ISNUMBER('Endpoint outcomes'!AZ82)=TRUE,'Endpoint outcomes'!BN82,IF(ISNUMBER('Endpoint outcomes'!BB82)=TRUE,'Endpoint outcomes'!BP82,0))</f>
        <v>20</v>
      </c>
      <c r="O82" s="829">
        <f>IF(ISNUMBER('Endpoint outcomes'!CE82)=TRUE,'Endpoint outcomes'!CE82,(IF(ISNUMBER('Endpoint outcomes'!CG82)=TRUE,'Endpoint outcomes'!CG82,0)))</f>
        <v>0</v>
      </c>
      <c r="P82" s="829">
        <f>IF(ISNUMBER('Endpoint outcomes'!CE82)=TRUE,'Endpoint outcomes'!CF82,IF(ISNUMBER('Endpoint outcomes'!CG82)=TRUE,'Endpoint outcomes'!CH82,0))</f>
        <v>0</v>
      </c>
      <c r="Q82" s="829">
        <f>IF(ISNUMBER('Endpoint outcomes'!CE82)=TRUE,'Endpoint outcomes'!CS82,IF(ISNUMBER('Endpoint outcomes'!CG82)=TRUE,'Endpoint outcomes'!CU82,0))</f>
        <v>0</v>
      </c>
      <c r="R82" s="825">
        <f>IF(ISNUMBER('Endpoint outcomes'!DJ82)=TRUE,'Endpoint outcomes'!DJ82,(IF(ISNUMBER('Endpoint outcomes'!DL82)=TRUE,'Endpoint outcomes'!DL82,0)))</f>
        <v>0</v>
      </c>
      <c r="S82" s="825">
        <f>IF(ISNUMBER('Endpoint outcomes'!DJ82)=TRUE,'Endpoint outcomes'!DK82,IF(ISNUMBER('Endpoint outcomes'!DL82)=TRUE,'Endpoint outcomes'!DM82,0))</f>
        <v>0</v>
      </c>
      <c r="T82" s="825">
        <f>IF(ISNUMBER('Endpoint outcomes'!DJ82)=TRUE,'Endpoint outcomes'!DX82,IF(ISNUMBER('Endpoint outcomes'!DL82)=TRUE,'Endpoint outcomes'!DZ82,0))</f>
        <v>0</v>
      </c>
      <c r="U82" s="825">
        <f>IF(ISNUMBER('Endpoint outcomes'!EO82)=TRUE,'Endpoint outcomes'!EO82,(IF(ISNUMBER('Endpoint outcomes'!EQ82)=TRUE,'Endpoint outcomes'!EQ82,0)))</f>
        <v>0</v>
      </c>
      <c r="V82" s="825">
        <f>IF(ISNUMBER('Endpoint outcomes'!EO82)=TRUE,'Endpoint outcomes'!EP82,IF(ISNUMBER('Endpoint outcomes'!EQ82)=TRUE,'Endpoint outcomes'!ER82,0))</f>
        <v>0</v>
      </c>
      <c r="W82" s="825">
        <f>IF(ISNUMBER('Endpoint outcomes'!EO82)=TRUE,'Endpoint outcomes'!FC82,IF(ISNUMBER('Endpoint outcomes'!EQ82)=TRUE,'Endpoint outcomes'!FE82,0))</f>
        <v>0</v>
      </c>
      <c r="X82" s="37"/>
      <c r="Y82" s="824">
        <f t="shared" si="57"/>
        <v>20</v>
      </c>
      <c r="Z82" s="827">
        <f t="shared" si="58"/>
        <v>19</v>
      </c>
      <c r="AA82" s="827">
        <f t="shared" si="59"/>
        <v>878.56</v>
      </c>
      <c r="AB82" s="824">
        <f t="shared" si="60"/>
        <v>20</v>
      </c>
      <c r="AC82" s="827">
        <f t="shared" si="61"/>
        <v>19</v>
      </c>
      <c r="AD82" s="827">
        <f t="shared" si="62"/>
        <v>1246.5899999999999</v>
      </c>
      <c r="AE82" s="824">
        <f t="shared" si="63"/>
        <v>0</v>
      </c>
      <c r="AF82" s="827">
        <f t="shared" si="64"/>
        <v>-1</v>
      </c>
      <c r="AG82" s="827">
        <f t="shared" si="65"/>
        <v>0</v>
      </c>
      <c r="AH82" s="824">
        <f t="shared" si="66"/>
        <v>0</v>
      </c>
      <c r="AI82" s="827">
        <f t="shared" si="67"/>
        <v>-1</v>
      </c>
      <c r="AJ82" s="827">
        <f t="shared" si="68"/>
        <v>0</v>
      </c>
      <c r="AK82" s="824">
        <f t="shared" si="69"/>
        <v>0</v>
      </c>
      <c r="AL82" s="827">
        <f t="shared" si="70"/>
        <v>-1</v>
      </c>
      <c r="AM82" s="827">
        <f t="shared" si="71"/>
        <v>0</v>
      </c>
      <c r="AN82" s="827">
        <f t="shared" si="72"/>
        <v>38</v>
      </c>
      <c r="AO82" s="827">
        <f t="shared" si="73"/>
        <v>2125.1499999999996</v>
      </c>
      <c r="AP82" s="827">
        <f t="shared" si="74"/>
        <v>36.25</v>
      </c>
      <c r="AQ82" s="827">
        <f t="shared" si="75"/>
        <v>7.4783019462977016</v>
      </c>
      <c r="AR82" s="827">
        <f t="shared" si="76"/>
        <v>40</v>
      </c>
      <c r="AS82" s="38"/>
      <c r="AT82" s="38"/>
      <c r="AZ82" s="207"/>
      <c r="BA82" s="207"/>
      <c r="BB82" t="s">
        <v>720</v>
      </c>
      <c r="BC82">
        <v>33.562827225130889</v>
      </c>
      <c r="BE82" t="s">
        <v>713</v>
      </c>
      <c r="BF82">
        <v>24.430303030303033</v>
      </c>
    </row>
    <row r="83" spans="1:58" ht="15.75">
      <c r="A83" s="826" t="str">
        <f>'Endpoint outcomes'!A83</f>
        <v xml:space="preserve">Horrell 2014 </v>
      </c>
      <c r="B83" s="826" t="str">
        <f>CONCATENATE('Endpoint outcomes'!S83,'Endpoint outcomes'!T83)</f>
        <v>BDI-II21</v>
      </c>
      <c r="C83" s="828">
        <f t="shared" si="54"/>
        <v>29.302614379084968</v>
      </c>
      <c r="D83" s="828">
        <f t="shared" si="55"/>
        <v>10.458155654495409</v>
      </c>
      <c r="E83" s="828">
        <f t="shared" si="56"/>
        <v>459</v>
      </c>
      <c r="F83" s="50">
        <f t="shared" si="51"/>
        <v>0.58713219309446341</v>
      </c>
      <c r="G83" s="50">
        <f t="shared" si="52"/>
        <v>0.41286780690553659</v>
      </c>
      <c r="H83" s="269">
        <f t="shared" si="53"/>
        <v>1</v>
      </c>
      <c r="I83" s="829">
        <f>IF(ISNUMBER('Endpoint outcomes'!U83)=TRUE,'Endpoint outcomes'!U83,(IF(ISNUMBER('Endpoint outcomes'!W83)=TRUE,'Endpoint outcomes'!W83,0)))</f>
        <v>28.9</v>
      </c>
      <c r="J83" s="829">
        <f>IF(ISNUMBER('Endpoint outcomes'!U83)=TRUE,'Endpoint outcomes'!V83,IF(ISNUMBER('Endpoint outcomes'!W83)=TRUE,'Endpoint outcomes'!X83,0))</f>
        <v>10.1</v>
      </c>
      <c r="K83" s="829">
        <f>IF(ISNUMBER('Endpoint outcomes'!U83)=TRUE,'Endpoint outcomes'!AI83,IF(ISNUMBER('Endpoint outcomes'!W83)=TRUE,'Endpoint outcomes'!AK83,0))</f>
        <v>228</v>
      </c>
      <c r="L83" s="829">
        <f>IF(ISNUMBER('Endpoint outcomes'!AZ83)=TRUE,'Endpoint outcomes'!AZ83,(IF(ISNUMBER('Endpoint outcomes'!BB83)=TRUE,'Endpoint outcomes'!BB83,0)))</f>
        <v>29.7</v>
      </c>
      <c r="M83" s="829">
        <f>IF(ISNUMBER('Endpoint outcomes'!AZ83)=TRUE,'Endpoint outcomes'!BA83,IF(ISNUMBER('Endpoint outcomes'!BB83)=TRUE,'Endpoint outcomes'!BC83,0))</f>
        <v>10.8</v>
      </c>
      <c r="N83" s="829">
        <f>IF(ISNUMBER('Endpoint outcomes'!AZ83)=TRUE,'Endpoint outcomes'!BN83,IF(ISNUMBER('Endpoint outcomes'!BB83)=TRUE,'Endpoint outcomes'!BP83,0))</f>
        <v>231</v>
      </c>
      <c r="O83" s="829">
        <f>IF(ISNUMBER('Endpoint outcomes'!CE83)=TRUE,'Endpoint outcomes'!CE83,(IF(ISNUMBER('Endpoint outcomes'!CG83)=TRUE,'Endpoint outcomes'!CG83,0)))</f>
        <v>0</v>
      </c>
      <c r="P83" s="829">
        <f>IF(ISNUMBER('Endpoint outcomes'!CE83)=TRUE,'Endpoint outcomes'!CF83,IF(ISNUMBER('Endpoint outcomes'!CG83)=TRUE,'Endpoint outcomes'!CH83,0))</f>
        <v>0</v>
      </c>
      <c r="Q83" s="829">
        <f>IF(ISNUMBER('Endpoint outcomes'!CE83)=TRUE,'Endpoint outcomes'!CS83,IF(ISNUMBER('Endpoint outcomes'!CG83)=TRUE,'Endpoint outcomes'!CU83,0))</f>
        <v>0</v>
      </c>
      <c r="R83" s="825">
        <f>IF(ISNUMBER('Endpoint outcomes'!DJ83)=TRUE,'Endpoint outcomes'!DJ83,(IF(ISNUMBER('Endpoint outcomes'!DL83)=TRUE,'Endpoint outcomes'!DL83,0)))</f>
        <v>0</v>
      </c>
      <c r="S83" s="825">
        <f>IF(ISNUMBER('Endpoint outcomes'!DJ83)=TRUE,'Endpoint outcomes'!DK83,IF(ISNUMBER('Endpoint outcomes'!DL83)=TRUE,'Endpoint outcomes'!DM83,0))</f>
        <v>0</v>
      </c>
      <c r="T83" s="825">
        <f>IF(ISNUMBER('Endpoint outcomes'!DJ83)=TRUE,'Endpoint outcomes'!DX83,IF(ISNUMBER('Endpoint outcomes'!DL83)=TRUE,'Endpoint outcomes'!DZ83,0))</f>
        <v>0</v>
      </c>
      <c r="U83" s="825">
        <f>IF(ISNUMBER('Endpoint outcomes'!EO83)=TRUE,'Endpoint outcomes'!EO83,(IF(ISNUMBER('Endpoint outcomes'!EQ83)=TRUE,'Endpoint outcomes'!EQ83,0)))</f>
        <v>0</v>
      </c>
      <c r="V83" s="825">
        <f>IF(ISNUMBER('Endpoint outcomes'!EO83)=TRUE,'Endpoint outcomes'!EP83,IF(ISNUMBER('Endpoint outcomes'!EQ83)=TRUE,'Endpoint outcomes'!ER83,0))</f>
        <v>0</v>
      </c>
      <c r="W83" s="825">
        <f>IF(ISNUMBER('Endpoint outcomes'!EO83)=TRUE,'Endpoint outcomes'!FC83,IF(ISNUMBER('Endpoint outcomes'!EQ83)=TRUE,'Endpoint outcomes'!FE83,0))</f>
        <v>0</v>
      </c>
      <c r="X83" s="37"/>
      <c r="Y83" s="824">
        <f t="shared" si="57"/>
        <v>228</v>
      </c>
      <c r="Z83" s="827">
        <f t="shared" si="58"/>
        <v>227</v>
      </c>
      <c r="AA83" s="827">
        <f t="shared" si="59"/>
        <v>23156.269999999997</v>
      </c>
      <c r="AB83" s="824">
        <f t="shared" si="60"/>
        <v>231</v>
      </c>
      <c r="AC83" s="827">
        <f t="shared" si="61"/>
        <v>230</v>
      </c>
      <c r="AD83" s="827">
        <f t="shared" si="62"/>
        <v>26827.200000000004</v>
      </c>
      <c r="AE83" s="824">
        <f t="shared" si="63"/>
        <v>0</v>
      </c>
      <c r="AF83" s="827">
        <f t="shared" si="64"/>
        <v>-1</v>
      </c>
      <c r="AG83" s="827">
        <f t="shared" si="65"/>
        <v>0</v>
      </c>
      <c r="AH83" s="824">
        <f t="shared" si="66"/>
        <v>0</v>
      </c>
      <c r="AI83" s="827">
        <f t="shared" si="67"/>
        <v>-1</v>
      </c>
      <c r="AJ83" s="827">
        <f t="shared" si="68"/>
        <v>0</v>
      </c>
      <c r="AK83" s="824">
        <f t="shared" si="69"/>
        <v>0</v>
      </c>
      <c r="AL83" s="827">
        <f t="shared" si="70"/>
        <v>-1</v>
      </c>
      <c r="AM83" s="827">
        <f t="shared" si="71"/>
        <v>0</v>
      </c>
      <c r="AN83" s="827">
        <f t="shared" si="72"/>
        <v>457</v>
      </c>
      <c r="AO83" s="827">
        <f t="shared" si="73"/>
        <v>49983.47</v>
      </c>
      <c r="AP83" s="827">
        <f t="shared" si="74"/>
        <v>29.302614379084968</v>
      </c>
      <c r="AQ83" s="827">
        <f t="shared" si="75"/>
        <v>10.458155654495409</v>
      </c>
      <c r="AR83" s="827">
        <f t="shared" si="76"/>
        <v>459</v>
      </c>
      <c r="AS83" s="38"/>
      <c r="AT83" s="38"/>
      <c r="AZ83" s="207"/>
      <c r="BA83" s="207"/>
      <c r="BB83" t="s">
        <v>720</v>
      </c>
      <c r="BC83">
        <v>36.259354838709676</v>
      </c>
      <c r="BE83" t="s">
        <v>713</v>
      </c>
      <c r="BF83">
        <v>20.622180451127818</v>
      </c>
    </row>
    <row r="84" spans="1:58" ht="15.75">
      <c r="A84" s="826" t="str">
        <f>'Endpoint outcomes'!A84</f>
        <v xml:space="preserve">Hoyberg 1996 </v>
      </c>
      <c r="B84" s="826" t="str">
        <f>CONCATENATE('Endpoint outcomes'!S84,'Endpoint outcomes'!T84)</f>
        <v>MADRS10</v>
      </c>
      <c r="C84" s="828">
        <f t="shared" si="54"/>
        <v>31.371304347826086</v>
      </c>
      <c r="D84" s="828">
        <f t="shared" si="55"/>
        <v>6.3615479276193634</v>
      </c>
      <c r="E84" s="828">
        <f t="shared" si="56"/>
        <v>115</v>
      </c>
      <c r="F84" s="50">
        <f t="shared" si="51"/>
        <v>0.7540042459411207</v>
      </c>
      <c r="G84" s="50">
        <f t="shared" si="52"/>
        <v>0.2459957540588793</v>
      </c>
      <c r="H84" s="269">
        <f t="shared" si="53"/>
        <v>1</v>
      </c>
      <c r="I84" s="829">
        <f>IF(ISNUMBER('Endpoint outcomes'!U84)=TRUE,'Endpoint outcomes'!U84,(IF(ISNUMBER('Endpoint outcomes'!W84)=TRUE,'Endpoint outcomes'!W84,0)))</f>
        <v>32.5</v>
      </c>
      <c r="J84" s="829">
        <f>IF(ISNUMBER('Endpoint outcomes'!U84)=TRUE,'Endpoint outcomes'!V84,IF(ISNUMBER('Endpoint outcomes'!W84)=TRUE,'Endpoint outcomes'!X84,0))</f>
        <v>6.1</v>
      </c>
      <c r="K84" s="829">
        <f>IF(ISNUMBER('Endpoint outcomes'!U84)=TRUE,'Endpoint outcomes'!AI84,IF(ISNUMBER('Endpoint outcomes'!W84)=TRUE,'Endpoint outcomes'!AK84,0))</f>
        <v>56</v>
      </c>
      <c r="L84" s="829">
        <f>IF(ISNUMBER('Endpoint outcomes'!AZ84)=TRUE,'Endpoint outcomes'!AZ84,(IF(ISNUMBER('Endpoint outcomes'!BB84)=TRUE,'Endpoint outcomes'!BB84,0)))</f>
        <v>30.3</v>
      </c>
      <c r="M84" s="829">
        <f>IF(ISNUMBER('Endpoint outcomes'!AZ84)=TRUE,'Endpoint outcomes'!BA84,IF(ISNUMBER('Endpoint outcomes'!BB84)=TRUE,'Endpoint outcomes'!BC84,0))</f>
        <v>6.6</v>
      </c>
      <c r="N84" s="829">
        <f>IF(ISNUMBER('Endpoint outcomes'!AZ84)=TRUE,'Endpoint outcomes'!BN84,IF(ISNUMBER('Endpoint outcomes'!BB84)=TRUE,'Endpoint outcomes'!BP84,0))</f>
        <v>59</v>
      </c>
      <c r="O84" s="829">
        <f>IF(ISNUMBER('Endpoint outcomes'!CE84)=TRUE,'Endpoint outcomes'!CE84,(IF(ISNUMBER('Endpoint outcomes'!CG84)=TRUE,'Endpoint outcomes'!CG84,0)))</f>
        <v>0</v>
      </c>
      <c r="P84" s="829">
        <f>IF(ISNUMBER('Endpoint outcomes'!CE84)=TRUE,'Endpoint outcomes'!CF84,IF(ISNUMBER('Endpoint outcomes'!CG84)=TRUE,'Endpoint outcomes'!CH84,0))</f>
        <v>0</v>
      </c>
      <c r="Q84" s="829">
        <f>IF(ISNUMBER('Endpoint outcomes'!CE84)=TRUE,'Endpoint outcomes'!CS84,IF(ISNUMBER('Endpoint outcomes'!CG84)=TRUE,'Endpoint outcomes'!CU84,0))</f>
        <v>0</v>
      </c>
      <c r="R84" s="825">
        <f>IF(ISNUMBER('Endpoint outcomes'!DJ84)=TRUE,'Endpoint outcomes'!DJ84,(IF(ISNUMBER('Endpoint outcomes'!DL84)=TRUE,'Endpoint outcomes'!DL84,0)))</f>
        <v>0</v>
      </c>
      <c r="S84" s="825">
        <f>IF(ISNUMBER('Endpoint outcomes'!DJ84)=TRUE,'Endpoint outcomes'!DK84,IF(ISNUMBER('Endpoint outcomes'!DL84)=TRUE,'Endpoint outcomes'!DM84,0))</f>
        <v>0</v>
      </c>
      <c r="T84" s="825">
        <f>IF(ISNUMBER('Endpoint outcomes'!DJ84)=TRUE,'Endpoint outcomes'!DX84,IF(ISNUMBER('Endpoint outcomes'!DL84)=TRUE,'Endpoint outcomes'!DZ84,0))</f>
        <v>0</v>
      </c>
      <c r="U84" s="825">
        <f>IF(ISNUMBER('Endpoint outcomes'!EO84)=TRUE,'Endpoint outcomes'!EO84,(IF(ISNUMBER('Endpoint outcomes'!EQ84)=TRUE,'Endpoint outcomes'!EQ84,0)))</f>
        <v>0</v>
      </c>
      <c r="V84" s="825">
        <f>IF(ISNUMBER('Endpoint outcomes'!EO84)=TRUE,'Endpoint outcomes'!EP84,IF(ISNUMBER('Endpoint outcomes'!EQ84)=TRUE,'Endpoint outcomes'!ER84,0))</f>
        <v>0</v>
      </c>
      <c r="W84" s="825">
        <f>IF(ISNUMBER('Endpoint outcomes'!EO84)=TRUE,'Endpoint outcomes'!FC84,IF(ISNUMBER('Endpoint outcomes'!EQ84)=TRUE,'Endpoint outcomes'!FE84,0))</f>
        <v>0</v>
      </c>
      <c r="X84" s="37"/>
      <c r="Y84" s="824">
        <f t="shared" si="57"/>
        <v>56</v>
      </c>
      <c r="Z84" s="827">
        <f t="shared" si="58"/>
        <v>55</v>
      </c>
      <c r="AA84" s="827">
        <f t="shared" si="59"/>
        <v>2046.5499999999997</v>
      </c>
      <c r="AB84" s="824">
        <f t="shared" si="60"/>
        <v>59</v>
      </c>
      <c r="AC84" s="827">
        <f t="shared" si="61"/>
        <v>58</v>
      </c>
      <c r="AD84" s="827">
        <f t="shared" si="62"/>
        <v>2526.4799999999996</v>
      </c>
      <c r="AE84" s="824">
        <f t="shared" si="63"/>
        <v>0</v>
      </c>
      <c r="AF84" s="827">
        <f t="shared" si="64"/>
        <v>-1</v>
      </c>
      <c r="AG84" s="827">
        <f t="shared" si="65"/>
        <v>0</v>
      </c>
      <c r="AH84" s="824">
        <f t="shared" si="66"/>
        <v>0</v>
      </c>
      <c r="AI84" s="827">
        <f t="shared" si="67"/>
        <v>-1</v>
      </c>
      <c r="AJ84" s="827">
        <f t="shared" si="68"/>
        <v>0</v>
      </c>
      <c r="AK84" s="824">
        <f t="shared" si="69"/>
        <v>0</v>
      </c>
      <c r="AL84" s="827">
        <f t="shared" si="70"/>
        <v>-1</v>
      </c>
      <c r="AM84" s="827">
        <f t="shared" si="71"/>
        <v>0</v>
      </c>
      <c r="AN84" s="827">
        <f t="shared" si="72"/>
        <v>113</v>
      </c>
      <c r="AO84" s="827">
        <f t="shared" si="73"/>
        <v>4573.0299999999988</v>
      </c>
      <c r="AP84" s="827">
        <f t="shared" si="74"/>
        <v>31.371304347826086</v>
      </c>
      <c r="AQ84" s="827">
        <f t="shared" si="75"/>
        <v>6.3615479276193634</v>
      </c>
      <c r="AR84" s="827">
        <f t="shared" si="76"/>
        <v>115</v>
      </c>
      <c r="AS84" s="38"/>
      <c r="AT84" s="38"/>
      <c r="AZ84" s="207"/>
      <c r="BA84" s="207"/>
      <c r="BB84" t="s">
        <v>737</v>
      </c>
      <c r="BC84">
        <v>9.1999999999999975</v>
      </c>
      <c r="BE84" t="s">
        <v>455</v>
      </c>
      <c r="BF84" t="e">
        <v>#DIV/0!</v>
      </c>
    </row>
    <row r="85" spans="1:58" ht="15.75">
      <c r="A85" s="826" t="str">
        <f>'Endpoint outcomes'!A85</f>
        <v>Hsu 2011</v>
      </c>
      <c r="B85" s="826" t="str">
        <f>CONCATENATE('Endpoint outcomes'!S85,'Endpoint outcomes'!T85)</f>
        <v>MADRS10</v>
      </c>
      <c r="C85" s="828">
        <f t="shared" si="54"/>
        <v>37.415686274509802</v>
      </c>
      <c r="D85" s="828">
        <f t="shared" si="55"/>
        <v>5.2025307813228983</v>
      </c>
      <c r="E85" s="828">
        <f t="shared" si="56"/>
        <v>51</v>
      </c>
      <c r="F85" s="50">
        <f t="shared" si="51"/>
        <v>0.97735990452953947</v>
      </c>
      <c r="G85" s="50">
        <f t="shared" si="52"/>
        <v>2.2640095470460531E-2</v>
      </c>
      <c r="H85" s="269">
        <f t="shared" si="53"/>
        <v>1</v>
      </c>
      <c r="I85" s="829">
        <f>IF(ISNUMBER('Endpoint outcomes'!U85)=TRUE,'Endpoint outcomes'!U85,(IF(ISNUMBER('Endpoint outcomes'!W85)=TRUE,'Endpoint outcomes'!W85,0)))</f>
        <v>36.6</v>
      </c>
      <c r="J85" s="829">
        <f>IF(ISNUMBER('Endpoint outcomes'!U85)=TRUE,'Endpoint outcomes'!V85,IF(ISNUMBER('Endpoint outcomes'!W85)=TRUE,'Endpoint outcomes'!X85,0))</f>
        <v>5.5</v>
      </c>
      <c r="K85" s="829">
        <f>IF(ISNUMBER('Endpoint outcomes'!U85)=TRUE,'Endpoint outcomes'!AI85,IF(ISNUMBER('Endpoint outcomes'!W85)=TRUE,'Endpoint outcomes'!AK85,0))</f>
        <v>25</v>
      </c>
      <c r="L85" s="829">
        <f>IF(ISNUMBER('Endpoint outcomes'!AZ85)=TRUE,'Endpoint outcomes'!AZ85,(IF(ISNUMBER('Endpoint outcomes'!BB85)=TRUE,'Endpoint outcomes'!BB85,0)))</f>
        <v>38.200000000000003</v>
      </c>
      <c r="M85" s="829">
        <f>IF(ISNUMBER('Endpoint outcomes'!AZ85)=TRUE,'Endpoint outcomes'!BA85,IF(ISNUMBER('Endpoint outcomes'!BB85)=TRUE,'Endpoint outcomes'!BC85,0))</f>
        <v>4.9000000000000004</v>
      </c>
      <c r="N85" s="829">
        <f>IF(ISNUMBER('Endpoint outcomes'!AZ85)=TRUE,'Endpoint outcomes'!BN85,IF(ISNUMBER('Endpoint outcomes'!BB85)=TRUE,'Endpoint outcomes'!BP85,0))</f>
        <v>26</v>
      </c>
      <c r="O85" s="829">
        <f>IF(ISNUMBER('Endpoint outcomes'!CE85)=TRUE,'Endpoint outcomes'!CE85,(IF(ISNUMBER('Endpoint outcomes'!CG85)=TRUE,'Endpoint outcomes'!CG85,0)))</f>
        <v>0</v>
      </c>
      <c r="P85" s="829">
        <f>IF(ISNUMBER('Endpoint outcomes'!CE85)=TRUE,'Endpoint outcomes'!CF85,IF(ISNUMBER('Endpoint outcomes'!CG85)=TRUE,'Endpoint outcomes'!CH85,0))</f>
        <v>0</v>
      </c>
      <c r="Q85" s="829">
        <f>IF(ISNUMBER('Endpoint outcomes'!CE85)=TRUE,'Endpoint outcomes'!CS85,IF(ISNUMBER('Endpoint outcomes'!CG85)=TRUE,'Endpoint outcomes'!CU85,0))</f>
        <v>0</v>
      </c>
      <c r="R85" s="825">
        <f>IF(ISNUMBER('Endpoint outcomes'!DJ85)=TRUE,'Endpoint outcomes'!DJ85,(IF(ISNUMBER('Endpoint outcomes'!DL85)=TRUE,'Endpoint outcomes'!DL85,0)))</f>
        <v>0</v>
      </c>
      <c r="S85" s="825">
        <f>IF(ISNUMBER('Endpoint outcomes'!DJ85)=TRUE,'Endpoint outcomes'!DK85,IF(ISNUMBER('Endpoint outcomes'!DL85)=TRUE,'Endpoint outcomes'!DM85,0))</f>
        <v>0</v>
      </c>
      <c r="T85" s="825">
        <f>IF(ISNUMBER('Endpoint outcomes'!DJ85)=TRUE,'Endpoint outcomes'!DX85,IF(ISNUMBER('Endpoint outcomes'!DL85)=TRUE,'Endpoint outcomes'!DZ85,0))</f>
        <v>0</v>
      </c>
      <c r="U85" s="825">
        <f>IF(ISNUMBER('Endpoint outcomes'!EO85)=TRUE,'Endpoint outcomes'!EO85,(IF(ISNUMBER('Endpoint outcomes'!EQ85)=TRUE,'Endpoint outcomes'!EQ85,0)))</f>
        <v>0</v>
      </c>
      <c r="V85" s="825">
        <f>IF(ISNUMBER('Endpoint outcomes'!EO85)=TRUE,'Endpoint outcomes'!EP85,IF(ISNUMBER('Endpoint outcomes'!EQ85)=TRUE,'Endpoint outcomes'!ER85,0))</f>
        <v>0</v>
      </c>
      <c r="W85" s="825">
        <f>IF(ISNUMBER('Endpoint outcomes'!EO85)=TRUE,'Endpoint outcomes'!FC85,IF(ISNUMBER('Endpoint outcomes'!EQ85)=TRUE,'Endpoint outcomes'!FE85,0))</f>
        <v>0</v>
      </c>
      <c r="X85" s="37"/>
      <c r="Y85" s="824">
        <f t="shared" si="57"/>
        <v>25</v>
      </c>
      <c r="Z85" s="827">
        <f t="shared" si="58"/>
        <v>24</v>
      </c>
      <c r="AA85" s="827">
        <f t="shared" si="59"/>
        <v>726</v>
      </c>
      <c r="AB85" s="824">
        <f t="shared" si="60"/>
        <v>26</v>
      </c>
      <c r="AC85" s="827">
        <f t="shared" si="61"/>
        <v>25</v>
      </c>
      <c r="AD85" s="827">
        <f t="shared" si="62"/>
        <v>600.25000000000011</v>
      </c>
      <c r="AE85" s="824">
        <f t="shared" si="63"/>
        <v>0</v>
      </c>
      <c r="AF85" s="827">
        <f t="shared" si="64"/>
        <v>-1</v>
      </c>
      <c r="AG85" s="827">
        <f t="shared" si="65"/>
        <v>0</v>
      </c>
      <c r="AH85" s="824">
        <f t="shared" si="66"/>
        <v>0</v>
      </c>
      <c r="AI85" s="827">
        <f t="shared" si="67"/>
        <v>-1</v>
      </c>
      <c r="AJ85" s="827">
        <f t="shared" si="68"/>
        <v>0</v>
      </c>
      <c r="AK85" s="824">
        <f t="shared" si="69"/>
        <v>0</v>
      </c>
      <c r="AL85" s="827">
        <f t="shared" si="70"/>
        <v>-1</v>
      </c>
      <c r="AM85" s="827">
        <f t="shared" si="71"/>
        <v>0</v>
      </c>
      <c r="AN85" s="827">
        <f t="shared" si="72"/>
        <v>49</v>
      </c>
      <c r="AO85" s="827">
        <f t="shared" si="73"/>
        <v>1326.25</v>
      </c>
      <c r="AP85" s="827">
        <f t="shared" si="74"/>
        <v>37.415686274509802</v>
      </c>
      <c r="AQ85" s="827">
        <f t="shared" si="75"/>
        <v>5.2025307813228983</v>
      </c>
      <c r="AR85" s="827">
        <f t="shared" si="76"/>
        <v>51</v>
      </c>
      <c r="AS85" s="38"/>
      <c r="AT85" s="38"/>
      <c r="AZ85" s="207"/>
      <c r="BA85" s="207"/>
      <c r="BB85" t="s">
        <v>737</v>
      </c>
      <c r="BC85">
        <v>9.7514285714285709</v>
      </c>
      <c r="BE85" t="s">
        <v>713</v>
      </c>
      <c r="BF85">
        <v>25.6875</v>
      </c>
    </row>
    <row r="86" spans="1:58" ht="15.75">
      <c r="A86" s="826" t="str">
        <f>'Endpoint outcomes'!A86</f>
        <v>Jakobsen 2014</v>
      </c>
      <c r="B86" s="826" t="str">
        <f>CONCATENATE('Endpoint outcomes'!S86,'Endpoint outcomes'!T86)</f>
        <v>HAMD17</v>
      </c>
      <c r="C86" s="828">
        <f t="shared" si="54"/>
        <v>22.3</v>
      </c>
      <c r="D86" s="828">
        <f t="shared" si="55"/>
        <v>5.4230987451824992</v>
      </c>
      <c r="E86" s="828">
        <f t="shared" si="56"/>
        <v>44</v>
      </c>
      <c r="F86" s="50">
        <f t="shared" si="51"/>
        <v>0.37696031742949532</v>
      </c>
      <c r="G86" s="50">
        <f t="shared" si="52"/>
        <v>0.62303968257050468</v>
      </c>
      <c r="H86" s="269">
        <f t="shared" si="53"/>
        <v>1</v>
      </c>
      <c r="I86" s="829">
        <f>IF(ISNUMBER('Endpoint outcomes'!U86)=TRUE,'Endpoint outcomes'!U86,(IF(ISNUMBER('Endpoint outcomes'!W86)=TRUE,'Endpoint outcomes'!W86,0)))</f>
        <v>22.1</v>
      </c>
      <c r="J86" s="829">
        <f>IF(ISNUMBER('Endpoint outcomes'!U86)=TRUE,'Endpoint outcomes'!V86,IF(ISNUMBER('Endpoint outcomes'!W86)=TRUE,'Endpoint outcomes'!X86,0))</f>
        <v>5.9</v>
      </c>
      <c r="K86" s="829">
        <f>IF(ISNUMBER('Endpoint outcomes'!U86)=TRUE,'Endpoint outcomes'!AI86,IF(ISNUMBER('Endpoint outcomes'!W86)=TRUE,'Endpoint outcomes'!AK86,0))</f>
        <v>22</v>
      </c>
      <c r="L86" s="829">
        <f>IF(ISNUMBER('Endpoint outcomes'!AZ86)=TRUE,'Endpoint outcomes'!AZ86,(IF(ISNUMBER('Endpoint outcomes'!BB86)=TRUE,'Endpoint outcomes'!BB86,0)))</f>
        <v>22.5</v>
      </c>
      <c r="M86" s="829">
        <f>IF(ISNUMBER('Endpoint outcomes'!AZ86)=TRUE,'Endpoint outcomes'!BA86,IF(ISNUMBER('Endpoint outcomes'!BB86)=TRUE,'Endpoint outcomes'!BC86,0))</f>
        <v>4.9000000000000004</v>
      </c>
      <c r="N86" s="829">
        <f>IF(ISNUMBER('Endpoint outcomes'!AZ86)=TRUE,'Endpoint outcomes'!BN86,IF(ISNUMBER('Endpoint outcomes'!BB86)=TRUE,'Endpoint outcomes'!BP86,0))</f>
        <v>22</v>
      </c>
      <c r="O86" s="829">
        <f>IF(ISNUMBER('Endpoint outcomes'!CE86)=TRUE,'Endpoint outcomes'!CE86,(IF(ISNUMBER('Endpoint outcomes'!CG86)=TRUE,'Endpoint outcomes'!CG86,0)))</f>
        <v>0</v>
      </c>
      <c r="P86" s="829">
        <f>IF(ISNUMBER('Endpoint outcomes'!CE86)=TRUE,'Endpoint outcomes'!CF86,IF(ISNUMBER('Endpoint outcomes'!CG86)=TRUE,'Endpoint outcomes'!CH86,0))</f>
        <v>0</v>
      </c>
      <c r="Q86" s="829">
        <f>IF(ISNUMBER('Endpoint outcomes'!CE86)=TRUE,'Endpoint outcomes'!CS86,IF(ISNUMBER('Endpoint outcomes'!CG86)=TRUE,'Endpoint outcomes'!CU86,0))</f>
        <v>0</v>
      </c>
      <c r="R86" s="825">
        <f>IF(ISNUMBER('Endpoint outcomes'!DJ86)=TRUE,'Endpoint outcomes'!DJ86,(IF(ISNUMBER('Endpoint outcomes'!DL86)=TRUE,'Endpoint outcomes'!DL86,0)))</f>
        <v>0</v>
      </c>
      <c r="S86" s="825">
        <f>IF(ISNUMBER('Endpoint outcomes'!DJ86)=TRUE,'Endpoint outcomes'!DK86,IF(ISNUMBER('Endpoint outcomes'!DL86)=TRUE,'Endpoint outcomes'!DM86,0))</f>
        <v>0</v>
      </c>
      <c r="T86" s="825">
        <f>IF(ISNUMBER('Endpoint outcomes'!DJ86)=TRUE,'Endpoint outcomes'!DX86,IF(ISNUMBER('Endpoint outcomes'!DL86)=TRUE,'Endpoint outcomes'!DZ86,0))</f>
        <v>0</v>
      </c>
      <c r="U86" s="825">
        <f>IF(ISNUMBER('Endpoint outcomes'!EO86)=TRUE,'Endpoint outcomes'!EO86,(IF(ISNUMBER('Endpoint outcomes'!EQ86)=TRUE,'Endpoint outcomes'!EQ86,0)))</f>
        <v>0</v>
      </c>
      <c r="V86" s="825">
        <f>IF(ISNUMBER('Endpoint outcomes'!EO86)=TRUE,'Endpoint outcomes'!EP86,IF(ISNUMBER('Endpoint outcomes'!EQ86)=TRUE,'Endpoint outcomes'!ER86,0))</f>
        <v>0</v>
      </c>
      <c r="W86" s="825">
        <f>IF(ISNUMBER('Endpoint outcomes'!EO86)=TRUE,'Endpoint outcomes'!FC86,IF(ISNUMBER('Endpoint outcomes'!EQ86)=TRUE,'Endpoint outcomes'!FE86,0))</f>
        <v>0</v>
      </c>
      <c r="X86" s="37"/>
      <c r="Y86" s="824">
        <f t="shared" si="57"/>
        <v>22</v>
      </c>
      <c r="Z86" s="827">
        <f t="shared" si="58"/>
        <v>21</v>
      </c>
      <c r="AA86" s="827">
        <f t="shared" si="59"/>
        <v>731.01</v>
      </c>
      <c r="AB86" s="824">
        <f t="shared" si="60"/>
        <v>22</v>
      </c>
      <c r="AC86" s="827">
        <f t="shared" si="61"/>
        <v>21</v>
      </c>
      <c r="AD86" s="827">
        <f t="shared" si="62"/>
        <v>504.21000000000009</v>
      </c>
      <c r="AE86" s="824">
        <f t="shared" si="63"/>
        <v>0</v>
      </c>
      <c r="AF86" s="827">
        <f t="shared" si="64"/>
        <v>-1</v>
      </c>
      <c r="AG86" s="827">
        <f t="shared" si="65"/>
        <v>0</v>
      </c>
      <c r="AH86" s="824">
        <f t="shared" si="66"/>
        <v>0</v>
      </c>
      <c r="AI86" s="827">
        <f t="shared" si="67"/>
        <v>-1</v>
      </c>
      <c r="AJ86" s="827">
        <f t="shared" si="68"/>
        <v>0</v>
      </c>
      <c r="AK86" s="824">
        <f t="shared" si="69"/>
        <v>0</v>
      </c>
      <c r="AL86" s="827">
        <f t="shared" si="70"/>
        <v>-1</v>
      </c>
      <c r="AM86" s="827">
        <f t="shared" si="71"/>
        <v>0</v>
      </c>
      <c r="AN86" s="827">
        <f t="shared" si="72"/>
        <v>42</v>
      </c>
      <c r="AO86" s="827">
        <f t="shared" si="73"/>
        <v>1235.22</v>
      </c>
      <c r="AP86" s="827">
        <f t="shared" si="74"/>
        <v>22.3</v>
      </c>
      <c r="AQ86" s="827">
        <f t="shared" si="75"/>
        <v>5.4230987451824992</v>
      </c>
      <c r="AR86" s="827">
        <f t="shared" si="76"/>
        <v>44</v>
      </c>
      <c r="AS86" s="38"/>
      <c r="AT86" s="38"/>
      <c r="AZ86" s="207"/>
      <c r="BA86" s="207"/>
      <c r="BB86" t="s">
        <v>737</v>
      </c>
      <c r="BC86">
        <v>13.15</v>
      </c>
      <c r="BE86" t="s">
        <v>455</v>
      </c>
      <c r="BF86" t="e">
        <v>#DIV/0!</v>
      </c>
    </row>
    <row r="87" spans="1:58" ht="15.75">
      <c r="A87" s="826" t="str">
        <f>'Endpoint outcomes'!A87</f>
        <v>Jamison 1995</v>
      </c>
      <c r="B87" s="826" t="str">
        <f>CONCATENATE('Endpoint outcomes'!S87,'Endpoint outcomes'!T87)</f>
        <v>HAMD21</v>
      </c>
      <c r="C87" s="828">
        <f t="shared" si="54"/>
        <v>19.8</v>
      </c>
      <c r="D87" s="828">
        <f t="shared" si="55"/>
        <v>4.1862871377868958</v>
      </c>
      <c r="E87" s="828">
        <f t="shared" si="56"/>
        <v>80</v>
      </c>
      <c r="F87" s="50">
        <f t="shared" si="51"/>
        <v>0.15786393776034446</v>
      </c>
      <c r="G87" s="50">
        <f t="shared" si="52"/>
        <v>0.84213606223965554</v>
      </c>
      <c r="H87" s="269">
        <f t="shared" si="53"/>
        <v>1</v>
      </c>
      <c r="I87" s="829">
        <f>IF(ISNUMBER('Endpoint outcomes'!U87)=TRUE,'Endpoint outcomes'!U87,(IF(ISNUMBER('Endpoint outcomes'!W87)=TRUE,'Endpoint outcomes'!W87,0)))</f>
        <v>20</v>
      </c>
      <c r="J87" s="829">
        <f>IF(ISNUMBER('Endpoint outcomes'!U87)=TRUE,'Endpoint outcomes'!V87,IF(ISNUMBER('Endpoint outcomes'!W87)=TRUE,'Endpoint outcomes'!X87,0))</f>
        <v>4.7</v>
      </c>
      <c r="K87" s="829">
        <f>IF(ISNUMBER('Endpoint outcomes'!U87)=TRUE,'Endpoint outcomes'!AI87,IF(ISNUMBER('Endpoint outcomes'!W87)=TRUE,'Endpoint outcomes'!AK87,0))</f>
        <v>40</v>
      </c>
      <c r="L87" s="829">
        <f>IF(ISNUMBER('Endpoint outcomes'!AZ87)=TRUE,'Endpoint outcomes'!AZ87,(IF(ISNUMBER('Endpoint outcomes'!BB87)=TRUE,'Endpoint outcomes'!BB87,0)))</f>
        <v>19.600000000000001</v>
      </c>
      <c r="M87" s="829">
        <f>IF(ISNUMBER('Endpoint outcomes'!AZ87)=TRUE,'Endpoint outcomes'!BA87,IF(ISNUMBER('Endpoint outcomes'!BB87)=TRUE,'Endpoint outcomes'!BC87,0))</f>
        <v>3.6</v>
      </c>
      <c r="N87" s="829">
        <f>IF(ISNUMBER('Endpoint outcomes'!AZ87)=TRUE,'Endpoint outcomes'!BN87,IF(ISNUMBER('Endpoint outcomes'!BB87)=TRUE,'Endpoint outcomes'!BP87,0))</f>
        <v>40</v>
      </c>
      <c r="O87" s="829">
        <f>IF(ISNUMBER('Endpoint outcomes'!CE87)=TRUE,'Endpoint outcomes'!CE87,(IF(ISNUMBER('Endpoint outcomes'!CG87)=TRUE,'Endpoint outcomes'!CG87,0)))</f>
        <v>0</v>
      </c>
      <c r="P87" s="829">
        <f>IF(ISNUMBER('Endpoint outcomes'!CE87)=TRUE,'Endpoint outcomes'!CF87,IF(ISNUMBER('Endpoint outcomes'!CG87)=TRUE,'Endpoint outcomes'!CH87,0))</f>
        <v>0</v>
      </c>
      <c r="Q87" s="829">
        <f>IF(ISNUMBER('Endpoint outcomes'!CE87)=TRUE,'Endpoint outcomes'!CS87,IF(ISNUMBER('Endpoint outcomes'!CG87)=TRUE,'Endpoint outcomes'!CU87,0))</f>
        <v>0</v>
      </c>
      <c r="R87" s="825">
        <f>IF(ISNUMBER('Endpoint outcomes'!DJ87)=TRUE,'Endpoint outcomes'!DJ87,(IF(ISNUMBER('Endpoint outcomes'!DL87)=TRUE,'Endpoint outcomes'!DL87,0)))</f>
        <v>0</v>
      </c>
      <c r="S87" s="825">
        <f>IF(ISNUMBER('Endpoint outcomes'!DJ87)=TRUE,'Endpoint outcomes'!DK87,IF(ISNUMBER('Endpoint outcomes'!DL87)=TRUE,'Endpoint outcomes'!DM87,0))</f>
        <v>0</v>
      </c>
      <c r="T87" s="825">
        <f>IF(ISNUMBER('Endpoint outcomes'!DJ87)=TRUE,'Endpoint outcomes'!DX87,IF(ISNUMBER('Endpoint outcomes'!DL87)=TRUE,'Endpoint outcomes'!DZ87,0))</f>
        <v>0</v>
      </c>
      <c r="U87" s="825">
        <f>IF(ISNUMBER('Endpoint outcomes'!EO87)=TRUE,'Endpoint outcomes'!EO87,(IF(ISNUMBER('Endpoint outcomes'!EQ87)=TRUE,'Endpoint outcomes'!EQ87,0)))</f>
        <v>0</v>
      </c>
      <c r="V87" s="825">
        <f>IF(ISNUMBER('Endpoint outcomes'!EO87)=TRUE,'Endpoint outcomes'!EP87,IF(ISNUMBER('Endpoint outcomes'!EQ87)=TRUE,'Endpoint outcomes'!ER87,0))</f>
        <v>0</v>
      </c>
      <c r="W87" s="825">
        <f>IF(ISNUMBER('Endpoint outcomes'!EO87)=TRUE,'Endpoint outcomes'!FC87,IF(ISNUMBER('Endpoint outcomes'!EQ87)=TRUE,'Endpoint outcomes'!FE87,0))</f>
        <v>0</v>
      </c>
      <c r="X87" s="37"/>
      <c r="Y87" s="824">
        <f t="shared" si="57"/>
        <v>40</v>
      </c>
      <c r="Z87" s="827">
        <f t="shared" si="58"/>
        <v>39</v>
      </c>
      <c r="AA87" s="827">
        <f t="shared" si="59"/>
        <v>861.5100000000001</v>
      </c>
      <c r="AB87" s="824">
        <f t="shared" si="60"/>
        <v>40</v>
      </c>
      <c r="AC87" s="827">
        <f t="shared" si="61"/>
        <v>39</v>
      </c>
      <c r="AD87" s="827">
        <f t="shared" si="62"/>
        <v>505.44000000000005</v>
      </c>
      <c r="AE87" s="824">
        <f t="shared" si="63"/>
        <v>0</v>
      </c>
      <c r="AF87" s="827">
        <f t="shared" si="64"/>
        <v>-1</v>
      </c>
      <c r="AG87" s="827">
        <f t="shared" si="65"/>
        <v>0</v>
      </c>
      <c r="AH87" s="824">
        <f t="shared" si="66"/>
        <v>0</v>
      </c>
      <c r="AI87" s="827">
        <f t="shared" si="67"/>
        <v>-1</v>
      </c>
      <c r="AJ87" s="827">
        <f t="shared" si="68"/>
        <v>0</v>
      </c>
      <c r="AK87" s="824">
        <f t="shared" si="69"/>
        <v>0</v>
      </c>
      <c r="AL87" s="827">
        <f t="shared" si="70"/>
        <v>-1</v>
      </c>
      <c r="AM87" s="827">
        <f t="shared" si="71"/>
        <v>0</v>
      </c>
      <c r="AN87" s="827">
        <f t="shared" si="72"/>
        <v>78</v>
      </c>
      <c r="AO87" s="827">
        <f t="shared" si="73"/>
        <v>1366.9500000000003</v>
      </c>
      <c r="AP87" s="827">
        <f t="shared" si="74"/>
        <v>19.8</v>
      </c>
      <c r="AQ87" s="827">
        <f t="shared" si="75"/>
        <v>4.1862871377868958</v>
      </c>
      <c r="AR87" s="827">
        <f t="shared" si="76"/>
        <v>80</v>
      </c>
      <c r="AS87" s="38"/>
      <c r="AT87" s="38"/>
      <c r="AZ87" s="207"/>
      <c r="BA87" s="207"/>
      <c r="BB87" t="s">
        <v>737</v>
      </c>
      <c r="BC87">
        <v>15.200729927007298</v>
      </c>
      <c r="BE87" t="s">
        <v>713</v>
      </c>
      <c r="BF87" t="e">
        <v>#DIV/0!</v>
      </c>
    </row>
    <row r="88" spans="1:58" ht="15.75">
      <c r="A88" s="826" t="str">
        <f>'Endpoint outcomes'!A88</f>
        <v>Jeong 2015</v>
      </c>
      <c r="B88" s="826" t="str">
        <f>CONCATENATE('Endpoint outcomes'!S88,'Endpoint outcomes'!T88)</f>
        <v>MADRS10</v>
      </c>
      <c r="C88" s="828">
        <f t="shared" si="54"/>
        <v>30.750632911392408</v>
      </c>
      <c r="D88" s="828">
        <f t="shared" si="55"/>
        <v>5.4167120313682204</v>
      </c>
      <c r="E88" s="828">
        <f t="shared" si="56"/>
        <v>158</v>
      </c>
      <c r="F88" s="50">
        <f t="shared" si="51"/>
        <v>0.75566279924790847</v>
      </c>
      <c r="G88" s="50">
        <f t="shared" si="52"/>
        <v>0.24433720075209153</v>
      </c>
      <c r="H88" s="269">
        <f t="shared" si="53"/>
        <v>1</v>
      </c>
      <c r="I88" s="829">
        <f>IF(ISNUMBER('Endpoint outcomes'!U88)=TRUE,'Endpoint outcomes'!U88,(IF(ISNUMBER('Endpoint outcomes'!W88)=TRUE,'Endpoint outcomes'!W88,0)))</f>
        <v>30.7</v>
      </c>
      <c r="J88" s="829">
        <f>IF(ISNUMBER('Endpoint outcomes'!U88)=TRUE,'Endpoint outcomes'!V88,IF(ISNUMBER('Endpoint outcomes'!W88)=TRUE,'Endpoint outcomes'!X88,0))</f>
        <v>5.9</v>
      </c>
      <c r="K88" s="829">
        <f>IF(ISNUMBER('Endpoint outcomes'!U88)=TRUE,'Endpoint outcomes'!AI88,IF(ISNUMBER('Endpoint outcomes'!W88)=TRUE,'Endpoint outcomes'!AK88,0))</f>
        <v>78</v>
      </c>
      <c r="L88" s="829">
        <f>IF(ISNUMBER('Endpoint outcomes'!AZ88)=TRUE,'Endpoint outcomes'!AZ88,(IF(ISNUMBER('Endpoint outcomes'!BB88)=TRUE,'Endpoint outcomes'!BB88,0)))</f>
        <v>30.8</v>
      </c>
      <c r="M88" s="829">
        <f>IF(ISNUMBER('Endpoint outcomes'!AZ88)=TRUE,'Endpoint outcomes'!BA88,IF(ISNUMBER('Endpoint outcomes'!BB88)=TRUE,'Endpoint outcomes'!BC88,0))</f>
        <v>4.9000000000000004</v>
      </c>
      <c r="N88" s="829">
        <f>IF(ISNUMBER('Endpoint outcomes'!AZ88)=TRUE,'Endpoint outcomes'!BN88,IF(ISNUMBER('Endpoint outcomes'!BB88)=TRUE,'Endpoint outcomes'!BP88,0))</f>
        <v>80</v>
      </c>
      <c r="O88" s="829">
        <f>IF(ISNUMBER('Endpoint outcomes'!CE88)=TRUE,'Endpoint outcomes'!CE88,(IF(ISNUMBER('Endpoint outcomes'!CG88)=TRUE,'Endpoint outcomes'!CG88,0)))</f>
        <v>0</v>
      </c>
      <c r="P88" s="829">
        <f>IF(ISNUMBER('Endpoint outcomes'!CE88)=TRUE,'Endpoint outcomes'!CF88,IF(ISNUMBER('Endpoint outcomes'!CG88)=TRUE,'Endpoint outcomes'!CH88,0))</f>
        <v>0</v>
      </c>
      <c r="Q88" s="829">
        <f>IF(ISNUMBER('Endpoint outcomes'!CE88)=TRUE,'Endpoint outcomes'!CS88,IF(ISNUMBER('Endpoint outcomes'!CG88)=TRUE,'Endpoint outcomes'!CU88,0))</f>
        <v>0</v>
      </c>
      <c r="R88" s="825">
        <f>IF(ISNUMBER('Endpoint outcomes'!DJ88)=TRUE,'Endpoint outcomes'!DJ88,(IF(ISNUMBER('Endpoint outcomes'!DL88)=TRUE,'Endpoint outcomes'!DL88,0)))</f>
        <v>0</v>
      </c>
      <c r="S88" s="825">
        <f>IF(ISNUMBER('Endpoint outcomes'!DJ88)=TRUE,'Endpoint outcomes'!DK88,IF(ISNUMBER('Endpoint outcomes'!DL88)=TRUE,'Endpoint outcomes'!DM88,0))</f>
        <v>0</v>
      </c>
      <c r="T88" s="825">
        <f>IF(ISNUMBER('Endpoint outcomes'!DJ88)=TRUE,'Endpoint outcomes'!DX88,IF(ISNUMBER('Endpoint outcomes'!DL88)=TRUE,'Endpoint outcomes'!DZ88,0))</f>
        <v>0</v>
      </c>
      <c r="U88" s="825">
        <f>IF(ISNUMBER('Endpoint outcomes'!EO88)=TRUE,'Endpoint outcomes'!EO88,(IF(ISNUMBER('Endpoint outcomes'!EQ88)=TRUE,'Endpoint outcomes'!EQ88,0)))</f>
        <v>0</v>
      </c>
      <c r="V88" s="825">
        <f>IF(ISNUMBER('Endpoint outcomes'!EO88)=TRUE,'Endpoint outcomes'!EP88,IF(ISNUMBER('Endpoint outcomes'!EQ88)=TRUE,'Endpoint outcomes'!ER88,0))</f>
        <v>0</v>
      </c>
      <c r="W88" s="825">
        <f>IF(ISNUMBER('Endpoint outcomes'!EO88)=TRUE,'Endpoint outcomes'!FC88,IF(ISNUMBER('Endpoint outcomes'!EQ88)=TRUE,'Endpoint outcomes'!FE88,0))</f>
        <v>0</v>
      </c>
      <c r="X88" s="37"/>
      <c r="Y88" s="824">
        <f t="shared" si="57"/>
        <v>78</v>
      </c>
      <c r="Z88" s="827">
        <f t="shared" si="58"/>
        <v>77</v>
      </c>
      <c r="AA88" s="827">
        <f t="shared" si="59"/>
        <v>2680.3700000000003</v>
      </c>
      <c r="AB88" s="824">
        <f t="shared" si="60"/>
        <v>80</v>
      </c>
      <c r="AC88" s="827">
        <f t="shared" si="61"/>
        <v>79</v>
      </c>
      <c r="AD88" s="827">
        <f t="shared" si="62"/>
        <v>1896.7900000000004</v>
      </c>
      <c r="AE88" s="824">
        <f t="shared" si="63"/>
        <v>0</v>
      </c>
      <c r="AF88" s="827">
        <f t="shared" si="64"/>
        <v>-1</v>
      </c>
      <c r="AG88" s="827">
        <f t="shared" si="65"/>
        <v>0</v>
      </c>
      <c r="AH88" s="824">
        <f t="shared" si="66"/>
        <v>0</v>
      </c>
      <c r="AI88" s="827">
        <f t="shared" si="67"/>
        <v>-1</v>
      </c>
      <c r="AJ88" s="827">
        <f t="shared" si="68"/>
        <v>0</v>
      </c>
      <c r="AK88" s="824">
        <f t="shared" si="69"/>
        <v>0</v>
      </c>
      <c r="AL88" s="827">
        <f t="shared" si="70"/>
        <v>-1</v>
      </c>
      <c r="AM88" s="827">
        <f t="shared" si="71"/>
        <v>0</v>
      </c>
      <c r="AN88" s="827">
        <f t="shared" si="72"/>
        <v>156</v>
      </c>
      <c r="AO88" s="827">
        <f t="shared" si="73"/>
        <v>4577.1600000000008</v>
      </c>
      <c r="AP88" s="827">
        <f t="shared" si="74"/>
        <v>30.750632911392408</v>
      </c>
      <c r="AQ88" s="827">
        <f t="shared" si="75"/>
        <v>5.4167120313682204</v>
      </c>
      <c r="AR88" s="827">
        <f t="shared" si="76"/>
        <v>158</v>
      </c>
      <c r="AS88" s="38"/>
      <c r="AT88" s="38"/>
      <c r="AZ88" s="207"/>
      <c r="BA88" s="207"/>
      <c r="BB88" t="s">
        <v>713</v>
      </c>
      <c r="BC88">
        <v>11.609090909090911</v>
      </c>
      <c r="BE88" t="s">
        <v>713</v>
      </c>
      <c r="BF88">
        <v>19.39</v>
      </c>
    </row>
    <row r="89" spans="1:58" ht="15.75">
      <c r="A89" s="826" t="str">
        <f>'Endpoint outcomes'!A89</f>
        <v>Johansson 2012a</v>
      </c>
      <c r="B89" s="826" t="str">
        <f>CONCATENATE('Endpoint outcomes'!S89,'Endpoint outcomes'!T89)</f>
        <v>BDI-II21</v>
      </c>
      <c r="C89" s="828">
        <f t="shared" si="54"/>
        <v>26.434999999999995</v>
      </c>
      <c r="D89" s="828">
        <f t="shared" si="55"/>
        <v>6.2661790590438766</v>
      </c>
      <c r="E89" s="828">
        <f t="shared" si="56"/>
        <v>92</v>
      </c>
      <c r="F89" s="50">
        <f t="shared" si="51"/>
        <v>0.46407741661316648</v>
      </c>
      <c r="G89" s="50">
        <f t="shared" si="52"/>
        <v>0.53592258338683352</v>
      </c>
      <c r="H89" s="269">
        <f t="shared" si="53"/>
        <v>1</v>
      </c>
      <c r="I89" s="829">
        <f>IF(ISNUMBER('Endpoint outcomes'!U89)=TRUE,'Endpoint outcomes'!U89,(IF(ISNUMBER('Endpoint outcomes'!W89)=TRUE,'Endpoint outcomes'!W89,0)))</f>
        <v>26.54</v>
      </c>
      <c r="J89" s="829">
        <f>IF(ISNUMBER('Endpoint outcomes'!U89)=TRUE,'Endpoint outcomes'!V89,IF(ISNUMBER('Endpoint outcomes'!W89)=TRUE,'Endpoint outcomes'!X89,0))</f>
        <v>5.8</v>
      </c>
      <c r="K89" s="829">
        <f>IF(ISNUMBER('Endpoint outcomes'!U89)=TRUE,'Endpoint outcomes'!AI89,IF(ISNUMBER('Endpoint outcomes'!W89)=TRUE,'Endpoint outcomes'!AK89,0))</f>
        <v>46</v>
      </c>
      <c r="L89" s="829">
        <f>IF(ISNUMBER('Endpoint outcomes'!AZ89)=TRUE,'Endpoint outcomes'!AZ89,(IF(ISNUMBER('Endpoint outcomes'!BB89)=TRUE,'Endpoint outcomes'!BB89,0)))</f>
        <v>26.33</v>
      </c>
      <c r="M89" s="829">
        <f>IF(ISNUMBER('Endpoint outcomes'!AZ89)=TRUE,'Endpoint outcomes'!BA89,IF(ISNUMBER('Endpoint outcomes'!BB89)=TRUE,'Endpoint outcomes'!BC89,0))</f>
        <v>6.7</v>
      </c>
      <c r="N89" s="829">
        <f>IF(ISNUMBER('Endpoint outcomes'!AZ89)=TRUE,'Endpoint outcomes'!BN89,IF(ISNUMBER('Endpoint outcomes'!BB89)=TRUE,'Endpoint outcomes'!BP89,0))</f>
        <v>46</v>
      </c>
      <c r="O89" s="829">
        <f>IF(ISNUMBER('Endpoint outcomes'!CE89)=TRUE,'Endpoint outcomes'!CE89,(IF(ISNUMBER('Endpoint outcomes'!CG89)=TRUE,'Endpoint outcomes'!CG89,0)))</f>
        <v>0</v>
      </c>
      <c r="P89" s="829">
        <f>IF(ISNUMBER('Endpoint outcomes'!CE89)=TRUE,'Endpoint outcomes'!CF89,IF(ISNUMBER('Endpoint outcomes'!CG89)=TRUE,'Endpoint outcomes'!CH89,0))</f>
        <v>0</v>
      </c>
      <c r="Q89" s="829">
        <f>IF(ISNUMBER('Endpoint outcomes'!CE89)=TRUE,'Endpoint outcomes'!CS89,IF(ISNUMBER('Endpoint outcomes'!CG89)=TRUE,'Endpoint outcomes'!CU89,0))</f>
        <v>0</v>
      </c>
      <c r="R89" s="825">
        <f>IF(ISNUMBER('Endpoint outcomes'!DJ89)=TRUE,'Endpoint outcomes'!DJ89,(IF(ISNUMBER('Endpoint outcomes'!DL89)=TRUE,'Endpoint outcomes'!DL89,0)))</f>
        <v>0</v>
      </c>
      <c r="S89" s="825">
        <f>IF(ISNUMBER('Endpoint outcomes'!DJ89)=TRUE,'Endpoint outcomes'!DK89,IF(ISNUMBER('Endpoint outcomes'!DL89)=TRUE,'Endpoint outcomes'!DM89,0))</f>
        <v>0</v>
      </c>
      <c r="T89" s="825">
        <f>IF(ISNUMBER('Endpoint outcomes'!DJ89)=TRUE,'Endpoint outcomes'!DX89,IF(ISNUMBER('Endpoint outcomes'!DL89)=TRUE,'Endpoint outcomes'!DZ89,0))</f>
        <v>0</v>
      </c>
      <c r="U89" s="825">
        <f>IF(ISNUMBER('Endpoint outcomes'!EO89)=TRUE,'Endpoint outcomes'!EO89,(IF(ISNUMBER('Endpoint outcomes'!EQ89)=TRUE,'Endpoint outcomes'!EQ89,0)))</f>
        <v>0</v>
      </c>
      <c r="V89" s="825">
        <f>IF(ISNUMBER('Endpoint outcomes'!EO89)=TRUE,'Endpoint outcomes'!EP89,IF(ISNUMBER('Endpoint outcomes'!EQ89)=TRUE,'Endpoint outcomes'!ER89,0))</f>
        <v>0</v>
      </c>
      <c r="W89" s="825">
        <f>IF(ISNUMBER('Endpoint outcomes'!EO89)=TRUE,'Endpoint outcomes'!FC89,IF(ISNUMBER('Endpoint outcomes'!EQ89)=TRUE,'Endpoint outcomes'!FE89,0))</f>
        <v>0</v>
      </c>
      <c r="X89" s="37"/>
      <c r="Y89" s="824">
        <f t="shared" si="57"/>
        <v>46</v>
      </c>
      <c r="Z89" s="827">
        <f t="shared" si="58"/>
        <v>45</v>
      </c>
      <c r="AA89" s="827">
        <f t="shared" si="59"/>
        <v>1513.8</v>
      </c>
      <c r="AB89" s="824">
        <f t="shared" si="60"/>
        <v>46</v>
      </c>
      <c r="AC89" s="827">
        <f t="shared" si="61"/>
        <v>45</v>
      </c>
      <c r="AD89" s="827">
        <f t="shared" si="62"/>
        <v>2020.05</v>
      </c>
      <c r="AE89" s="824">
        <f t="shared" si="63"/>
        <v>0</v>
      </c>
      <c r="AF89" s="827">
        <f t="shared" si="64"/>
        <v>-1</v>
      </c>
      <c r="AG89" s="827">
        <f t="shared" si="65"/>
        <v>0</v>
      </c>
      <c r="AH89" s="824">
        <f t="shared" si="66"/>
        <v>0</v>
      </c>
      <c r="AI89" s="827">
        <f t="shared" si="67"/>
        <v>-1</v>
      </c>
      <c r="AJ89" s="827">
        <f t="shared" si="68"/>
        <v>0</v>
      </c>
      <c r="AK89" s="824">
        <f t="shared" si="69"/>
        <v>0</v>
      </c>
      <c r="AL89" s="827">
        <f t="shared" si="70"/>
        <v>-1</v>
      </c>
      <c r="AM89" s="827">
        <f t="shared" si="71"/>
        <v>0</v>
      </c>
      <c r="AN89" s="827">
        <f t="shared" si="72"/>
        <v>90</v>
      </c>
      <c r="AO89" s="827">
        <f t="shared" si="73"/>
        <v>3533.85</v>
      </c>
      <c r="AP89" s="827">
        <f t="shared" si="74"/>
        <v>26.434999999999995</v>
      </c>
      <c r="AQ89" s="827">
        <f t="shared" si="75"/>
        <v>6.2661790590438766</v>
      </c>
      <c r="AR89" s="827">
        <f t="shared" si="76"/>
        <v>92</v>
      </c>
      <c r="AS89" s="38"/>
      <c r="AT89" s="38"/>
      <c r="AZ89" s="207"/>
      <c r="BA89" s="207"/>
      <c r="BB89" t="s">
        <v>713</v>
      </c>
      <c r="BC89">
        <v>11.615</v>
      </c>
      <c r="BE89" t="s">
        <v>3009</v>
      </c>
      <c r="BF89">
        <v>17.181584158415841</v>
      </c>
    </row>
    <row r="90" spans="1:58" ht="15.75">
      <c r="A90" s="826" t="str">
        <f>'Endpoint outcomes'!A90</f>
        <v>Johansson 2012b</v>
      </c>
      <c r="B90" s="826" t="str">
        <f>CONCATENATE('Endpoint outcomes'!S90,'Endpoint outcomes'!T90)</f>
        <v>BDI-II21</v>
      </c>
      <c r="C90" s="828">
        <f t="shared" si="54"/>
        <v>25.982372881355932</v>
      </c>
      <c r="D90" s="828">
        <f t="shared" si="55"/>
        <v>7.8443610319770469</v>
      </c>
      <c r="E90" s="828">
        <f t="shared" si="56"/>
        <v>118</v>
      </c>
      <c r="F90" s="50">
        <f t="shared" si="51"/>
        <v>0.44839112459727037</v>
      </c>
      <c r="G90" s="50">
        <f t="shared" si="52"/>
        <v>0.55160887540272963</v>
      </c>
      <c r="H90" s="269">
        <f t="shared" si="53"/>
        <v>1</v>
      </c>
      <c r="I90" s="829">
        <f>IF(ISNUMBER('Endpoint outcomes'!U90)=TRUE,'Endpoint outcomes'!U90,(IF(ISNUMBER('Endpoint outcomes'!W90)=TRUE,'Endpoint outcomes'!W90,0)))</f>
        <v>26.44</v>
      </c>
      <c r="J90" s="829">
        <f>IF(ISNUMBER('Endpoint outcomes'!U90)=TRUE,'Endpoint outcomes'!V90,IF(ISNUMBER('Endpoint outcomes'!W90)=TRUE,'Endpoint outcomes'!X90,0))</f>
        <v>7.6</v>
      </c>
      <c r="K90" s="829">
        <f>IF(ISNUMBER('Endpoint outcomes'!U90)=TRUE,'Endpoint outcomes'!AI90,IF(ISNUMBER('Endpoint outcomes'!W90)=TRUE,'Endpoint outcomes'!AK90,0))</f>
        <v>36</v>
      </c>
      <c r="L90" s="829">
        <f>IF(ISNUMBER('Endpoint outcomes'!AZ90)=TRUE,'Endpoint outcomes'!AZ90,(IF(ISNUMBER('Endpoint outcomes'!BB90)=TRUE,'Endpoint outcomes'!BB90,0)))</f>
        <v>25.3</v>
      </c>
      <c r="M90" s="829">
        <f>IF(ISNUMBER('Endpoint outcomes'!AZ90)=TRUE,'Endpoint outcomes'!BA90,IF(ISNUMBER('Endpoint outcomes'!BB90)=TRUE,'Endpoint outcomes'!BC90,0))</f>
        <v>8</v>
      </c>
      <c r="N90" s="829">
        <f>IF(ISNUMBER('Endpoint outcomes'!AZ90)=TRUE,'Endpoint outcomes'!BN90,IF(ISNUMBER('Endpoint outcomes'!BB90)=TRUE,'Endpoint outcomes'!BP90,0))</f>
        <v>40</v>
      </c>
      <c r="O90" s="829">
        <f>IF(ISNUMBER('Endpoint outcomes'!CE90)=TRUE,'Endpoint outcomes'!CE90,(IF(ISNUMBER('Endpoint outcomes'!CG90)=TRUE,'Endpoint outcomes'!CG90,0)))</f>
        <v>26.24</v>
      </c>
      <c r="P90" s="829">
        <f>IF(ISNUMBER('Endpoint outcomes'!CE90)=TRUE,'Endpoint outcomes'!CF90,IF(ISNUMBER('Endpoint outcomes'!CG90)=TRUE,'Endpoint outcomes'!CH90,0))</f>
        <v>7.9</v>
      </c>
      <c r="Q90" s="829">
        <f>IF(ISNUMBER('Endpoint outcomes'!CE90)=TRUE,'Endpoint outcomes'!CS90,IF(ISNUMBER('Endpoint outcomes'!CG90)=TRUE,'Endpoint outcomes'!CU90,0))</f>
        <v>42</v>
      </c>
      <c r="R90" s="825">
        <f>IF(ISNUMBER('Endpoint outcomes'!DJ90)=TRUE,'Endpoint outcomes'!DJ90,(IF(ISNUMBER('Endpoint outcomes'!DL90)=TRUE,'Endpoint outcomes'!DL90,0)))</f>
        <v>0</v>
      </c>
      <c r="S90" s="825">
        <f>IF(ISNUMBER('Endpoint outcomes'!DJ90)=TRUE,'Endpoint outcomes'!DK90,IF(ISNUMBER('Endpoint outcomes'!DL90)=TRUE,'Endpoint outcomes'!DM90,0))</f>
        <v>0</v>
      </c>
      <c r="T90" s="825">
        <f>IF(ISNUMBER('Endpoint outcomes'!DJ90)=TRUE,'Endpoint outcomes'!DX90,IF(ISNUMBER('Endpoint outcomes'!DL90)=TRUE,'Endpoint outcomes'!DZ90,0))</f>
        <v>0</v>
      </c>
      <c r="U90" s="825">
        <f>IF(ISNUMBER('Endpoint outcomes'!EO90)=TRUE,'Endpoint outcomes'!EO90,(IF(ISNUMBER('Endpoint outcomes'!EQ90)=TRUE,'Endpoint outcomes'!EQ90,0)))</f>
        <v>0</v>
      </c>
      <c r="V90" s="825">
        <f>IF(ISNUMBER('Endpoint outcomes'!EO90)=TRUE,'Endpoint outcomes'!EP90,IF(ISNUMBER('Endpoint outcomes'!EQ90)=TRUE,'Endpoint outcomes'!ER90,0))</f>
        <v>0</v>
      </c>
      <c r="W90" s="825">
        <f>IF(ISNUMBER('Endpoint outcomes'!EO90)=TRUE,'Endpoint outcomes'!FC90,IF(ISNUMBER('Endpoint outcomes'!EQ90)=TRUE,'Endpoint outcomes'!FE90,0))</f>
        <v>0</v>
      </c>
      <c r="X90" s="37"/>
      <c r="Y90" s="824">
        <f t="shared" si="57"/>
        <v>36</v>
      </c>
      <c r="Z90" s="827">
        <f t="shared" si="58"/>
        <v>35</v>
      </c>
      <c r="AA90" s="827">
        <f t="shared" si="59"/>
        <v>2021.6</v>
      </c>
      <c r="AB90" s="824">
        <f t="shared" si="60"/>
        <v>40</v>
      </c>
      <c r="AC90" s="827">
        <f t="shared" si="61"/>
        <v>39</v>
      </c>
      <c r="AD90" s="827">
        <f t="shared" si="62"/>
        <v>2496</v>
      </c>
      <c r="AE90" s="824">
        <f t="shared" si="63"/>
        <v>42</v>
      </c>
      <c r="AF90" s="827">
        <f t="shared" si="64"/>
        <v>41</v>
      </c>
      <c r="AG90" s="827">
        <f t="shared" si="65"/>
        <v>2558.81</v>
      </c>
      <c r="AH90" s="824">
        <f t="shared" si="66"/>
        <v>0</v>
      </c>
      <c r="AI90" s="827">
        <f t="shared" si="67"/>
        <v>-1</v>
      </c>
      <c r="AJ90" s="827">
        <f t="shared" si="68"/>
        <v>0</v>
      </c>
      <c r="AK90" s="824">
        <f t="shared" si="69"/>
        <v>0</v>
      </c>
      <c r="AL90" s="827">
        <f t="shared" si="70"/>
        <v>-1</v>
      </c>
      <c r="AM90" s="827">
        <f t="shared" si="71"/>
        <v>0</v>
      </c>
      <c r="AN90" s="827">
        <f t="shared" si="72"/>
        <v>115</v>
      </c>
      <c r="AO90" s="827">
        <f t="shared" si="73"/>
        <v>7076.41</v>
      </c>
      <c r="AP90" s="827">
        <f t="shared" si="74"/>
        <v>25.982372881355932</v>
      </c>
      <c r="AQ90" s="827">
        <f t="shared" si="75"/>
        <v>7.8443610319770469</v>
      </c>
      <c r="AR90" s="827">
        <f t="shared" si="76"/>
        <v>118</v>
      </c>
      <c r="AS90" s="38"/>
      <c r="AT90" s="38"/>
      <c r="AZ90" s="207"/>
      <c r="BA90" s="207"/>
      <c r="BB90" t="s">
        <v>713</v>
      </c>
      <c r="BC90">
        <v>11.878125000000001</v>
      </c>
      <c r="BE90" t="s">
        <v>3002</v>
      </c>
      <c r="BF90">
        <v>35.31978723404255</v>
      </c>
    </row>
    <row r="91" spans="1:58" ht="15.75">
      <c r="A91" s="826" t="str">
        <f>'Endpoint outcomes'!A91</f>
        <v>Jordan 2014</v>
      </c>
      <c r="B91" s="826" t="str">
        <f>CONCATENATE('Endpoint outcomes'!S91,'Endpoint outcomes'!T91)</f>
        <v>MADRS10</v>
      </c>
      <c r="C91" s="828">
        <f t="shared" si="54"/>
        <v>22.563124999999999</v>
      </c>
      <c r="D91" s="828">
        <f t="shared" si="55"/>
        <v>7.312462263001847</v>
      </c>
      <c r="E91" s="828">
        <f t="shared" si="56"/>
        <v>48</v>
      </c>
      <c r="F91" s="50">
        <f t="shared" si="51"/>
        <v>0.27200666904639192</v>
      </c>
      <c r="G91" s="50">
        <f t="shared" si="52"/>
        <v>0.72799333095360808</v>
      </c>
      <c r="H91" s="269">
        <f t="shared" si="53"/>
        <v>1</v>
      </c>
      <c r="I91" s="829">
        <f>IF(ISNUMBER('Endpoint outcomes'!U91)=TRUE,'Endpoint outcomes'!U91,(IF(ISNUMBER('Endpoint outcomes'!W91)=TRUE,'Endpoint outcomes'!W91,0)))</f>
        <v>23.61</v>
      </c>
      <c r="J91" s="829">
        <f>IF(ISNUMBER('Endpoint outcomes'!U91)=TRUE,'Endpoint outcomes'!V91,IF(ISNUMBER('Endpoint outcomes'!W91)=TRUE,'Endpoint outcomes'!X91,0))</f>
        <v>7.38</v>
      </c>
      <c r="K91" s="829">
        <f>IF(ISNUMBER('Endpoint outcomes'!U91)=TRUE,'Endpoint outcomes'!AI91,IF(ISNUMBER('Endpoint outcomes'!W91)=TRUE,'Endpoint outcomes'!AK91,0))</f>
        <v>23</v>
      </c>
      <c r="L91" s="829">
        <f>IF(ISNUMBER('Endpoint outcomes'!AZ91)=TRUE,'Endpoint outcomes'!AZ91,(IF(ISNUMBER('Endpoint outcomes'!BB91)=TRUE,'Endpoint outcomes'!BB91,0)))</f>
        <v>21.6</v>
      </c>
      <c r="M91" s="829">
        <f>IF(ISNUMBER('Endpoint outcomes'!AZ91)=TRUE,'Endpoint outcomes'!BA91,IF(ISNUMBER('Endpoint outcomes'!BB91)=TRUE,'Endpoint outcomes'!BC91,0))</f>
        <v>7.25</v>
      </c>
      <c r="N91" s="829">
        <f>IF(ISNUMBER('Endpoint outcomes'!AZ91)=TRUE,'Endpoint outcomes'!BN91,IF(ISNUMBER('Endpoint outcomes'!BB91)=TRUE,'Endpoint outcomes'!BP91,0))</f>
        <v>25</v>
      </c>
      <c r="O91" s="829">
        <f>IF(ISNUMBER('Endpoint outcomes'!CE91)=TRUE,'Endpoint outcomes'!CE91,(IF(ISNUMBER('Endpoint outcomes'!CG91)=TRUE,'Endpoint outcomes'!CG91,0)))</f>
        <v>0</v>
      </c>
      <c r="P91" s="829">
        <f>IF(ISNUMBER('Endpoint outcomes'!CE91)=TRUE,'Endpoint outcomes'!CF91,IF(ISNUMBER('Endpoint outcomes'!CG91)=TRUE,'Endpoint outcomes'!CH91,0))</f>
        <v>0</v>
      </c>
      <c r="Q91" s="829">
        <f>IF(ISNUMBER('Endpoint outcomes'!CE91)=TRUE,'Endpoint outcomes'!CS91,IF(ISNUMBER('Endpoint outcomes'!CG91)=TRUE,'Endpoint outcomes'!CU91,0))</f>
        <v>0</v>
      </c>
      <c r="R91" s="825">
        <f>IF(ISNUMBER('Endpoint outcomes'!DJ91)=TRUE,'Endpoint outcomes'!DJ91,(IF(ISNUMBER('Endpoint outcomes'!DL91)=TRUE,'Endpoint outcomes'!DL91,0)))</f>
        <v>0</v>
      </c>
      <c r="S91" s="825">
        <f>IF(ISNUMBER('Endpoint outcomes'!DJ91)=TRUE,'Endpoint outcomes'!DK91,IF(ISNUMBER('Endpoint outcomes'!DL91)=TRUE,'Endpoint outcomes'!DM91,0))</f>
        <v>0</v>
      </c>
      <c r="T91" s="825">
        <f>IF(ISNUMBER('Endpoint outcomes'!DJ91)=TRUE,'Endpoint outcomes'!DX91,IF(ISNUMBER('Endpoint outcomes'!DL91)=TRUE,'Endpoint outcomes'!DZ91,0))</f>
        <v>0</v>
      </c>
      <c r="U91" s="825">
        <f>IF(ISNUMBER('Endpoint outcomes'!EO91)=TRUE,'Endpoint outcomes'!EO91,(IF(ISNUMBER('Endpoint outcomes'!EQ91)=TRUE,'Endpoint outcomes'!EQ91,0)))</f>
        <v>0</v>
      </c>
      <c r="V91" s="825">
        <f>IF(ISNUMBER('Endpoint outcomes'!EO91)=TRUE,'Endpoint outcomes'!EP91,IF(ISNUMBER('Endpoint outcomes'!EQ91)=TRUE,'Endpoint outcomes'!ER91,0))</f>
        <v>0</v>
      </c>
      <c r="W91" s="825">
        <f>IF(ISNUMBER('Endpoint outcomes'!EO91)=TRUE,'Endpoint outcomes'!FC91,IF(ISNUMBER('Endpoint outcomes'!EQ91)=TRUE,'Endpoint outcomes'!FE91,0))</f>
        <v>0</v>
      </c>
      <c r="X91" s="37"/>
      <c r="Y91" s="824">
        <f t="shared" si="57"/>
        <v>23</v>
      </c>
      <c r="Z91" s="827">
        <f t="shared" si="58"/>
        <v>22</v>
      </c>
      <c r="AA91" s="827">
        <f t="shared" si="59"/>
        <v>1198.2167999999999</v>
      </c>
      <c r="AB91" s="824">
        <f t="shared" si="60"/>
        <v>25</v>
      </c>
      <c r="AC91" s="827">
        <f t="shared" si="61"/>
        <v>24</v>
      </c>
      <c r="AD91" s="827">
        <f t="shared" si="62"/>
        <v>1261.5</v>
      </c>
      <c r="AE91" s="824">
        <f t="shared" si="63"/>
        <v>0</v>
      </c>
      <c r="AF91" s="827">
        <f t="shared" si="64"/>
        <v>-1</v>
      </c>
      <c r="AG91" s="827">
        <f t="shared" si="65"/>
        <v>0</v>
      </c>
      <c r="AH91" s="824">
        <f t="shared" si="66"/>
        <v>0</v>
      </c>
      <c r="AI91" s="827">
        <f t="shared" si="67"/>
        <v>-1</v>
      </c>
      <c r="AJ91" s="827">
        <f t="shared" si="68"/>
        <v>0</v>
      </c>
      <c r="AK91" s="824">
        <f t="shared" si="69"/>
        <v>0</v>
      </c>
      <c r="AL91" s="827">
        <f t="shared" si="70"/>
        <v>-1</v>
      </c>
      <c r="AM91" s="827">
        <f t="shared" si="71"/>
        <v>0</v>
      </c>
      <c r="AN91" s="827">
        <f t="shared" si="72"/>
        <v>46</v>
      </c>
      <c r="AO91" s="827">
        <f t="shared" si="73"/>
        <v>2459.7168000000001</v>
      </c>
      <c r="AP91" s="827">
        <f t="shared" si="74"/>
        <v>22.563124999999999</v>
      </c>
      <c r="AQ91" s="827">
        <f t="shared" si="75"/>
        <v>7.312462263001847</v>
      </c>
      <c r="AR91" s="827">
        <f t="shared" si="76"/>
        <v>48</v>
      </c>
      <c r="AS91" s="38"/>
      <c r="AT91" s="38"/>
      <c r="AZ91" s="207"/>
      <c r="BA91" s="207"/>
      <c r="BB91" t="s">
        <v>713</v>
      </c>
      <c r="BC91">
        <v>11.91030303030303</v>
      </c>
      <c r="BE91" t="s">
        <v>719</v>
      </c>
      <c r="BF91">
        <v>12.416236559139785</v>
      </c>
    </row>
    <row r="92" spans="1:58" ht="15.75">
      <c r="A92" s="826" t="str">
        <f>'Endpoint outcomes'!A92</f>
        <v>Kendrick 2009</v>
      </c>
      <c r="B92" s="826" t="str">
        <f>CONCATENATE('Endpoint outcomes'!S92,'Endpoint outcomes'!T92)</f>
        <v>HAMD17</v>
      </c>
      <c r="C92" s="828">
        <f t="shared" si="54"/>
        <v>15.561290322580643</v>
      </c>
      <c r="D92" s="828">
        <f t="shared" si="55"/>
        <v>2.2764888821241325</v>
      </c>
      <c r="E92" s="828">
        <f t="shared" si="56"/>
        <v>186</v>
      </c>
      <c r="F92" s="50">
        <f t="shared" si="51"/>
        <v>1.0490713595345813E-4</v>
      </c>
      <c r="G92" s="50">
        <f t="shared" si="52"/>
        <v>0.99989509286404654</v>
      </c>
      <c r="H92" s="269">
        <f t="shared" si="53"/>
        <v>1</v>
      </c>
      <c r="I92" s="829">
        <f>IF(ISNUMBER('Endpoint outcomes'!U92)=TRUE,'Endpoint outcomes'!U92,(IF(ISNUMBER('Endpoint outcomes'!W92)=TRUE,'Endpoint outcomes'!W92,0)))</f>
        <v>15.45</v>
      </c>
      <c r="J92" s="829">
        <f>IF(ISNUMBER('Endpoint outcomes'!U92)=TRUE,'Endpoint outcomes'!V92,IF(ISNUMBER('Endpoint outcomes'!W92)=TRUE,'Endpoint outcomes'!X92,0))</f>
        <v>2.09</v>
      </c>
      <c r="K92" s="829">
        <f>IF(ISNUMBER('Endpoint outcomes'!U92)=TRUE,'Endpoint outcomes'!AI92,IF(ISNUMBER('Endpoint outcomes'!W92)=TRUE,'Endpoint outcomes'!AK92,0))</f>
        <v>96</v>
      </c>
      <c r="L92" s="829">
        <f>IF(ISNUMBER('Endpoint outcomes'!AZ92)=TRUE,'Endpoint outcomes'!AZ92,(IF(ISNUMBER('Endpoint outcomes'!BB92)=TRUE,'Endpoint outcomes'!BB92,0)))</f>
        <v>15.68</v>
      </c>
      <c r="M92" s="829">
        <f>IF(ISNUMBER('Endpoint outcomes'!AZ92)=TRUE,'Endpoint outcomes'!BA92,IF(ISNUMBER('Endpoint outcomes'!BB92)=TRUE,'Endpoint outcomes'!BC92,0))</f>
        <v>2.46</v>
      </c>
      <c r="N92" s="829">
        <f>IF(ISNUMBER('Endpoint outcomes'!AZ92)=TRUE,'Endpoint outcomes'!BN92,IF(ISNUMBER('Endpoint outcomes'!BB92)=TRUE,'Endpoint outcomes'!BP92,0))</f>
        <v>90</v>
      </c>
      <c r="O92" s="829">
        <f>IF(ISNUMBER('Endpoint outcomes'!CE92)=TRUE,'Endpoint outcomes'!CE92,(IF(ISNUMBER('Endpoint outcomes'!CG92)=TRUE,'Endpoint outcomes'!CG92,0)))</f>
        <v>0</v>
      </c>
      <c r="P92" s="829">
        <f>IF(ISNUMBER('Endpoint outcomes'!CE92)=TRUE,'Endpoint outcomes'!CF92,IF(ISNUMBER('Endpoint outcomes'!CG92)=TRUE,'Endpoint outcomes'!CH92,0))</f>
        <v>0</v>
      </c>
      <c r="Q92" s="829">
        <f>IF(ISNUMBER('Endpoint outcomes'!CE92)=TRUE,'Endpoint outcomes'!CS92,IF(ISNUMBER('Endpoint outcomes'!CG92)=TRUE,'Endpoint outcomes'!CU92,0))</f>
        <v>0</v>
      </c>
      <c r="R92" s="825">
        <f>IF(ISNUMBER('Endpoint outcomes'!DJ92)=TRUE,'Endpoint outcomes'!DJ92,(IF(ISNUMBER('Endpoint outcomes'!DL92)=TRUE,'Endpoint outcomes'!DL92,0)))</f>
        <v>0</v>
      </c>
      <c r="S92" s="825">
        <f>IF(ISNUMBER('Endpoint outcomes'!DJ92)=TRUE,'Endpoint outcomes'!DK92,IF(ISNUMBER('Endpoint outcomes'!DL92)=TRUE,'Endpoint outcomes'!DM92,0))</f>
        <v>0</v>
      </c>
      <c r="T92" s="825">
        <f>IF(ISNUMBER('Endpoint outcomes'!DJ92)=TRUE,'Endpoint outcomes'!DX92,IF(ISNUMBER('Endpoint outcomes'!DL92)=TRUE,'Endpoint outcomes'!DZ92,0))</f>
        <v>0</v>
      </c>
      <c r="U92" s="825">
        <f>IF(ISNUMBER('Endpoint outcomes'!EO92)=TRUE,'Endpoint outcomes'!EO92,(IF(ISNUMBER('Endpoint outcomes'!EQ92)=TRUE,'Endpoint outcomes'!EQ92,0)))</f>
        <v>0</v>
      </c>
      <c r="V92" s="825">
        <f>IF(ISNUMBER('Endpoint outcomes'!EO92)=TRUE,'Endpoint outcomes'!EP92,IF(ISNUMBER('Endpoint outcomes'!EQ92)=TRUE,'Endpoint outcomes'!ER92,0))</f>
        <v>0</v>
      </c>
      <c r="W92" s="825">
        <f>IF(ISNUMBER('Endpoint outcomes'!EO92)=TRUE,'Endpoint outcomes'!FC92,IF(ISNUMBER('Endpoint outcomes'!EQ92)=TRUE,'Endpoint outcomes'!FE92,0))</f>
        <v>0</v>
      </c>
      <c r="X92" s="37"/>
      <c r="Y92" s="824">
        <f t="shared" si="57"/>
        <v>96</v>
      </c>
      <c r="Z92" s="827">
        <f t="shared" si="58"/>
        <v>95</v>
      </c>
      <c r="AA92" s="827">
        <f t="shared" si="59"/>
        <v>414.96949999999993</v>
      </c>
      <c r="AB92" s="824">
        <f t="shared" si="60"/>
        <v>90</v>
      </c>
      <c r="AC92" s="827">
        <f t="shared" si="61"/>
        <v>89</v>
      </c>
      <c r="AD92" s="827">
        <f t="shared" si="62"/>
        <v>538.5924</v>
      </c>
      <c r="AE92" s="824">
        <f t="shared" si="63"/>
        <v>0</v>
      </c>
      <c r="AF92" s="827">
        <f t="shared" si="64"/>
        <v>-1</v>
      </c>
      <c r="AG92" s="827">
        <f t="shared" si="65"/>
        <v>0</v>
      </c>
      <c r="AH92" s="824">
        <f t="shared" si="66"/>
        <v>0</v>
      </c>
      <c r="AI92" s="827">
        <f t="shared" si="67"/>
        <v>-1</v>
      </c>
      <c r="AJ92" s="827">
        <f t="shared" si="68"/>
        <v>0</v>
      </c>
      <c r="AK92" s="824">
        <f t="shared" si="69"/>
        <v>0</v>
      </c>
      <c r="AL92" s="827">
        <f t="shared" si="70"/>
        <v>-1</v>
      </c>
      <c r="AM92" s="827">
        <f t="shared" si="71"/>
        <v>0</v>
      </c>
      <c r="AN92" s="827">
        <f t="shared" si="72"/>
        <v>184</v>
      </c>
      <c r="AO92" s="827">
        <f t="shared" si="73"/>
        <v>953.56189999999992</v>
      </c>
      <c r="AP92" s="827">
        <f t="shared" si="74"/>
        <v>15.561290322580643</v>
      </c>
      <c r="AQ92" s="827">
        <f t="shared" si="75"/>
        <v>2.2764888821241325</v>
      </c>
      <c r="AR92" s="827">
        <f t="shared" si="76"/>
        <v>186</v>
      </c>
      <c r="AS92" s="38"/>
      <c r="AT92" s="38"/>
      <c r="AZ92" s="207"/>
      <c r="BA92" s="207"/>
      <c r="BB92" t="s">
        <v>713</v>
      </c>
      <c r="BC92">
        <v>11.95945945945946</v>
      </c>
      <c r="BE92" t="s">
        <v>713</v>
      </c>
      <c r="BF92">
        <v>19.087096774193547</v>
      </c>
    </row>
    <row r="93" spans="1:58" ht="15.75">
      <c r="A93" s="826" t="str">
        <f>'Endpoint outcomes'!A93</f>
        <v>Krogh 2012</v>
      </c>
      <c r="B93" s="826" t="str">
        <f>CONCATENATE('Endpoint outcomes'!S93,'Endpoint outcomes'!T93)</f>
        <v>HAMD17</v>
      </c>
      <c r="C93" s="828">
        <f t="shared" si="54"/>
        <v>18.892173913043482</v>
      </c>
      <c r="D93" s="828">
        <f t="shared" si="55"/>
        <v>4.3547857917508868</v>
      </c>
      <c r="E93" s="828">
        <f t="shared" si="56"/>
        <v>115</v>
      </c>
      <c r="F93" s="50">
        <f t="shared" si="51"/>
        <v>0.12041344984066515</v>
      </c>
      <c r="G93" s="50">
        <f t="shared" si="52"/>
        <v>0.87958655015933485</v>
      </c>
      <c r="H93" s="269">
        <f t="shared" si="53"/>
        <v>1</v>
      </c>
      <c r="I93" s="829">
        <f>IF(ISNUMBER('Endpoint outcomes'!U93)=TRUE,'Endpoint outcomes'!U93,(IF(ISNUMBER('Endpoint outcomes'!W93)=TRUE,'Endpoint outcomes'!W93,0)))</f>
        <v>19.2</v>
      </c>
      <c r="J93" s="829">
        <f>IF(ISNUMBER('Endpoint outcomes'!U93)=TRUE,'Endpoint outcomes'!V93,IF(ISNUMBER('Endpoint outcomes'!W93)=TRUE,'Endpoint outcomes'!X93,0))</f>
        <v>4.7</v>
      </c>
      <c r="K93" s="829">
        <f>IF(ISNUMBER('Endpoint outcomes'!U93)=TRUE,'Endpoint outcomes'!AI93,IF(ISNUMBER('Endpoint outcomes'!W93)=TRUE,'Endpoint outcomes'!AK93,0))</f>
        <v>56</v>
      </c>
      <c r="L93" s="829">
        <f>IF(ISNUMBER('Endpoint outcomes'!AZ93)=TRUE,'Endpoint outcomes'!AZ93,(IF(ISNUMBER('Endpoint outcomes'!BB93)=TRUE,'Endpoint outcomes'!BB93,0)))</f>
        <v>18.600000000000001</v>
      </c>
      <c r="M93" s="829">
        <f>IF(ISNUMBER('Endpoint outcomes'!AZ93)=TRUE,'Endpoint outcomes'!BA93,IF(ISNUMBER('Endpoint outcomes'!BB93)=TRUE,'Endpoint outcomes'!BC93,0))</f>
        <v>4</v>
      </c>
      <c r="N93" s="829">
        <f>IF(ISNUMBER('Endpoint outcomes'!AZ93)=TRUE,'Endpoint outcomes'!BN93,IF(ISNUMBER('Endpoint outcomes'!BB93)=TRUE,'Endpoint outcomes'!BP93,0))</f>
        <v>59</v>
      </c>
      <c r="O93" s="829">
        <f>IF(ISNUMBER('Endpoint outcomes'!CE93)=TRUE,'Endpoint outcomes'!CE93,(IF(ISNUMBER('Endpoint outcomes'!CG93)=TRUE,'Endpoint outcomes'!CG93,0)))</f>
        <v>0</v>
      </c>
      <c r="P93" s="829">
        <f>IF(ISNUMBER('Endpoint outcomes'!CE93)=TRUE,'Endpoint outcomes'!CF93,IF(ISNUMBER('Endpoint outcomes'!CG93)=TRUE,'Endpoint outcomes'!CH93,0))</f>
        <v>0</v>
      </c>
      <c r="Q93" s="829">
        <f>IF(ISNUMBER('Endpoint outcomes'!CE93)=TRUE,'Endpoint outcomes'!CS93,IF(ISNUMBER('Endpoint outcomes'!CG93)=TRUE,'Endpoint outcomes'!CU93,0))</f>
        <v>0</v>
      </c>
      <c r="R93" s="825">
        <f>IF(ISNUMBER('Endpoint outcomes'!DJ93)=TRUE,'Endpoint outcomes'!DJ93,(IF(ISNUMBER('Endpoint outcomes'!DL93)=TRUE,'Endpoint outcomes'!DL93,0)))</f>
        <v>0</v>
      </c>
      <c r="S93" s="825">
        <f>IF(ISNUMBER('Endpoint outcomes'!DJ93)=TRUE,'Endpoint outcomes'!DK93,IF(ISNUMBER('Endpoint outcomes'!DL93)=TRUE,'Endpoint outcomes'!DM93,0))</f>
        <v>0</v>
      </c>
      <c r="T93" s="825">
        <f>IF(ISNUMBER('Endpoint outcomes'!DJ93)=TRUE,'Endpoint outcomes'!DX93,IF(ISNUMBER('Endpoint outcomes'!DL93)=TRUE,'Endpoint outcomes'!DZ93,0))</f>
        <v>0</v>
      </c>
      <c r="U93" s="825">
        <f>IF(ISNUMBER('Endpoint outcomes'!EO93)=TRUE,'Endpoint outcomes'!EO93,(IF(ISNUMBER('Endpoint outcomes'!EQ93)=TRUE,'Endpoint outcomes'!EQ93,0)))</f>
        <v>0</v>
      </c>
      <c r="V93" s="825">
        <f>IF(ISNUMBER('Endpoint outcomes'!EO93)=TRUE,'Endpoint outcomes'!EP93,IF(ISNUMBER('Endpoint outcomes'!EQ93)=TRUE,'Endpoint outcomes'!ER93,0))</f>
        <v>0</v>
      </c>
      <c r="W93" s="825">
        <f>IF(ISNUMBER('Endpoint outcomes'!EO93)=TRUE,'Endpoint outcomes'!FC93,IF(ISNUMBER('Endpoint outcomes'!EQ93)=TRUE,'Endpoint outcomes'!FE93,0))</f>
        <v>0</v>
      </c>
      <c r="X93" s="37"/>
      <c r="Y93" s="824">
        <f t="shared" si="57"/>
        <v>56</v>
      </c>
      <c r="Z93" s="827">
        <f t="shared" si="58"/>
        <v>55</v>
      </c>
      <c r="AA93" s="827">
        <f t="shared" si="59"/>
        <v>1214.9500000000003</v>
      </c>
      <c r="AB93" s="824">
        <f t="shared" si="60"/>
        <v>59</v>
      </c>
      <c r="AC93" s="827">
        <f t="shared" si="61"/>
        <v>58</v>
      </c>
      <c r="AD93" s="827">
        <f t="shared" si="62"/>
        <v>928</v>
      </c>
      <c r="AE93" s="824">
        <f t="shared" si="63"/>
        <v>0</v>
      </c>
      <c r="AF93" s="827">
        <f t="shared" si="64"/>
        <v>-1</v>
      </c>
      <c r="AG93" s="827">
        <f t="shared" si="65"/>
        <v>0</v>
      </c>
      <c r="AH93" s="824">
        <f t="shared" si="66"/>
        <v>0</v>
      </c>
      <c r="AI93" s="827">
        <f t="shared" si="67"/>
        <v>-1</v>
      </c>
      <c r="AJ93" s="827">
        <f t="shared" si="68"/>
        <v>0</v>
      </c>
      <c r="AK93" s="824">
        <f t="shared" si="69"/>
        <v>0</v>
      </c>
      <c r="AL93" s="827">
        <f t="shared" si="70"/>
        <v>-1</v>
      </c>
      <c r="AM93" s="827">
        <f t="shared" si="71"/>
        <v>0</v>
      </c>
      <c r="AN93" s="827">
        <f t="shared" si="72"/>
        <v>113</v>
      </c>
      <c r="AO93" s="827">
        <f t="shared" si="73"/>
        <v>2142.9500000000003</v>
      </c>
      <c r="AP93" s="827">
        <f t="shared" si="74"/>
        <v>18.892173913043482</v>
      </c>
      <c r="AQ93" s="827">
        <f t="shared" si="75"/>
        <v>4.3547857917508868</v>
      </c>
      <c r="AR93" s="827">
        <f t="shared" si="76"/>
        <v>115</v>
      </c>
      <c r="AS93" s="38"/>
      <c r="AT93" s="38"/>
      <c r="AZ93" s="207"/>
      <c r="BA93" s="207"/>
      <c r="BB93" t="s">
        <v>713</v>
      </c>
      <c r="BC93">
        <v>11.966666666666667</v>
      </c>
      <c r="BE93" t="s">
        <v>455</v>
      </c>
      <c r="BF93" t="e">
        <v>#DIV/0!</v>
      </c>
    </row>
    <row r="94" spans="1:58" ht="15.75">
      <c r="A94" s="826" t="str">
        <f>'Endpoint outcomes'!A94</f>
        <v>Kyle 1998</v>
      </c>
      <c r="B94" s="826" t="str">
        <f>CONCATENATE('Endpoint outcomes'!S94,'Endpoint outcomes'!T94)</f>
        <v>NA</v>
      </c>
      <c r="C94" s="828" t="e">
        <f t="shared" si="54"/>
        <v>#DIV/0!</v>
      </c>
      <c r="D94" s="828" t="e">
        <f t="shared" si="55"/>
        <v>#DIV/0!</v>
      </c>
      <c r="E94" s="828">
        <f t="shared" si="56"/>
        <v>0</v>
      </c>
      <c r="F94" s="50" t="e">
        <f t="shared" si="51"/>
        <v>#N/A</v>
      </c>
      <c r="G94" s="50" t="e">
        <f t="shared" si="52"/>
        <v>#N/A</v>
      </c>
      <c r="H94" s="269">
        <f t="shared" si="53"/>
        <v>0</v>
      </c>
      <c r="I94" s="829">
        <f>IF(ISNUMBER('Endpoint outcomes'!U94)=TRUE,'Endpoint outcomes'!U94,(IF(ISNUMBER('Endpoint outcomes'!W94)=TRUE,'Endpoint outcomes'!W94,0)))</f>
        <v>0</v>
      </c>
      <c r="J94" s="829">
        <f>IF(ISNUMBER('Endpoint outcomes'!U94)=TRUE,'Endpoint outcomes'!V94,IF(ISNUMBER('Endpoint outcomes'!W94)=TRUE,'Endpoint outcomes'!X94,0))</f>
        <v>0</v>
      </c>
      <c r="K94" s="829">
        <f>IF(ISNUMBER('Endpoint outcomes'!U94)=TRUE,'Endpoint outcomes'!AI94,IF(ISNUMBER('Endpoint outcomes'!W94)=TRUE,'Endpoint outcomes'!AK94,0))</f>
        <v>0</v>
      </c>
      <c r="L94" s="829">
        <f>IF(ISNUMBER('Endpoint outcomes'!AZ94)=TRUE,'Endpoint outcomes'!AZ94,(IF(ISNUMBER('Endpoint outcomes'!BB94)=TRUE,'Endpoint outcomes'!BB94,0)))</f>
        <v>0</v>
      </c>
      <c r="M94" s="829">
        <f>IF(ISNUMBER('Endpoint outcomes'!AZ94)=TRUE,'Endpoint outcomes'!BA94,IF(ISNUMBER('Endpoint outcomes'!BB94)=TRUE,'Endpoint outcomes'!BC94,0))</f>
        <v>0</v>
      </c>
      <c r="N94" s="829">
        <f>IF(ISNUMBER('Endpoint outcomes'!AZ94)=TRUE,'Endpoint outcomes'!BN94,IF(ISNUMBER('Endpoint outcomes'!BB94)=TRUE,'Endpoint outcomes'!BP94,0))</f>
        <v>0</v>
      </c>
      <c r="O94" s="829">
        <f>IF(ISNUMBER('Endpoint outcomes'!CE94)=TRUE,'Endpoint outcomes'!CE94,(IF(ISNUMBER('Endpoint outcomes'!CG94)=TRUE,'Endpoint outcomes'!CG94,0)))</f>
        <v>0</v>
      </c>
      <c r="P94" s="829">
        <f>IF(ISNUMBER('Endpoint outcomes'!CE94)=TRUE,'Endpoint outcomes'!CF94,IF(ISNUMBER('Endpoint outcomes'!CG94)=TRUE,'Endpoint outcomes'!CH94,0))</f>
        <v>0</v>
      </c>
      <c r="Q94" s="829">
        <f>IF(ISNUMBER('Endpoint outcomes'!CE94)=TRUE,'Endpoint outcomes'!CS94,IF(ISNUMBER('Endpoint outcomes'!CG94)=TRUE,'Endpoint outcomes'!CU94,0))</f>
        <v>0</v>
      </c>
      <c r="R94" s="825">
        <f>IF(ISNUMBER('Endpoint outcomes'!DJ94)=TRUE,'Endpoint outcomes'!DJ94,(IF(ISNUMBER('Endpoint outcomes'!DL94)=TRUE,'Endpoint outcomes'!DL94,0)))</f>
        <v>0</v>
      </c>
      <c r="S94" s="825">
        <f>IF(ISNUMBER('Endpoint outcomes'!DJ94)=TRUE,'Endpoint outcomes'!DK94,IF(ISNUMBER('Endpoint outcomes'!DL94)=TRUE,'Endpoint outcomes'!DM94,0))</f>
        <v>0</v>
      </c>
      <c r="T94" s="825">
        <f>IF(ISNUMBER('Endpoint outcomes'!DJ94)=TRUE,'Endpoint outcomes'!DX94,IF(ISNUMBER('Endpoint outcomes'!DL94)=TRUE,'Endpoint outcomes'!DZ94,0))</f>
        <v>0</v>
      </c>
      <c r="U94" s="825">
        <f>IF(ISNUMBER('Endpoint outcomes'!EO94)=TRUE,'Endpoint outcomes'!EO94,(IF(ISNUMBER('Endpoint outcomes'!EQ94)=TRUE,'Endpoint outcomes'!EQ94,0)))</f>
        <v>0</v>
      </c>
      <c r="V94" s="825">
        <f>IF(ISNUMBER('Endpoint outcomes'!EO94)=TRUE,'Endpoint outcomes'!EP94,IF(ISNUMBER('Endpoint outcomes'!EQ94)=TRUE,'Endpoint outcomes'!ER94,0))</f>
        <v>0</v>
      </c>
      <c r="W94" s="825">
        <f>IF(ISNUMBER('Endpoint outcomes'!EO94)=TRUE,'Endpoint outcomes'!FC94,IF(ISNUMBER('Endpoint outcomes'!EQ94)=TRUE,'Endpoint outcomes'!FE94,0))</f>
        <v>0</v>
      </c>
      <c r="X94" s="37"/>
      <c r="Y94" s="824">
        <f t="shared" si="57"/>
        <v>0</v>
      </c>
      <c r="Z94" s="827">
        <f t="shared" si="58"/>
        <v>-1</v>
      </c>
      <c r="AA94" s="827">
        <f t="shared" si="59"/>
        <v>0</v>
      </c>
      <c r="AB94" s="824">
        <f t="shared" si="60"/>
        <v>0</v>
      </c>
      <c r="AC94" s="827">
        <f t="shared" si="61"/>
        <v>-1</v>
      </c>
      <c r="AD94" s="827">
        <f t="shared" si="62"/>
        <v>0</v>
      </c>
      <c r="AE94" s="824">
        <f t="shared" si="63"/>
        <v>0</v>
      </c>
      <c r="AF94" s="827">
        <f t="shared" si="64"/>
        <v>-1</v>
      </c>
      <c r="AG94" s="827">
        <f t="shared" si="65"/>
        <v>0</v>
      </c>
      <c r="AH94" s="824">
        <f t="shared" si="66"/>
        <v>0</v>
      </c>
      <c r="AI94" s="827">
        <f t="shared" si="67"/>
        <v>-1</v>
      </c>
      <c r="AJ94" s="827">
        <f t="shared" si="68"/>
        <v>0</v>
      </c>
      <c r="AK94" s="824">
        <f t="shared" si="69"/>
        <v>0</v>
      </c>
      <c r="AL94" s="827">
        <f t="shared" si="70"/>
        <v>-1</v>
      </c>
      <c r="AM94" s="827">
        <f t="shared" si="71"/>
        <v>0</v>
      </c>
      <c r="AN94" s="827" t="b">
        <f t="shared" si="72"/>
        <v>0</v>
      </c>
      <c r="AO94" s="827">
        <f t="shared" si="73"/>
        <v>0</v>
      </c>
      <c r="AP94" s="827" t="e">
        <f t="shared" si="74"/>
        <v>#DIV/0!</v>
      </c>
      <c r="AQ94" s="827" t="e">
        <f t="shared" si="75"/>
        <v>#DIV/0!</v>
      </c>
      <c r="AR94" s="827">
        <f t="shared" si="76"/>
        <v>0</v>
      </c>
      <c r="AS94" s="38"/>
      <c r="AT94" s="38"/>
      <c r="AZ94" s="207"/>
      <c r="BA94" s="207"/>
      <c r="BB94" t="s">
        <v>713</v>
      </c>
      <c r="BC94">
        <v>14.178260869565218</v>
      </c>
      <c r="BE94" t="s">
        <v>455</v>
      </c>
      <c r="BF94" t="e">
        <v>#DIV/0!</v>
      </c>
    </row>
    <row r="95" spans="1:58" ht="15.75">
      <c r="A95" s="826" t="str">
        <f>'Endpoint outcomes'!A95</f>
        <v>Laidlaw 2008</v>
      </c>
      <c r="B95" s="826" t="str">
        <f>CONCATENATE('Endpoint outcomes'!S95,'Endpoint outcomes'!T95)</f>
        <v>HAMD17</v>
      </c>
      <c r="C95" s="828">
        <f t="shared" si="54"/>
        <v>11.609090909090911</v>
      </c>
      <c r="D95" s="828">
        <f t="shared" si="55"/>
        <v>2.9567163253466551</v>
      </c>
      <c r="E95" s="828">
        <f t="shared" si="56"/>
        <v>44</v>
      </c>
      <c r="F95" s="50">
        <f t="shared" si="51"/>
        <v>1.3900654558085535E-5</v>
      </c>
      <c r="G95" s="50">
        <f t="shared" si="52"/>
        <v>0.99998609934544191</v>
      </c>
      <c r="H95" s="269">
        <f t="shared" si="53"/>
        <v>1</v>
      </c>
      <c r="I95" s="829">
        <f>IF(ISNUMBER('Endpoint outcomes'!U95)=TRUE,'Endpoint outcomes'!U95,(IF(ISNUMBER('Endpoint outcomes'!W95)=TRUE,'Endpoint outcomes'!W95,0)))</f>
        <v>11.4</v>
      </c>
      <c r="J95" s="829">
        <f>IF(ISNUMBER('Endpoint outcomes'!U95)=TRUE,'Endpoint outcomes'!V95,IF(ISNUMBER('Endpoint outcomes'!W95)=TRUE,'Endpoint outcomes'!X95,0))</f>
        <v>3.08</v>
      </c>
      <c r="K95" s="829">
        <f>IF(ISNUMBER('Endpoint outcomes'!U95)=TRUE,'Endpoint outcomes'!AI95,IF(ISNUMBER('Endpoint outcomes'!W95)=TRUE,'Endpoint outcomes'!AK95,0))</f>
        <v>21</v>
      </c>
      <c r="L95" s="829">
        <f>IF(ISNUMBER('Endpoint outcomes'!AZ95)=TRUE,'Endpoint outcomes'!AZ95,(IF(ISNUMBER('Endpoint outcomes'!BB95)=TRUE,'Endpoint outcomes'!BB95,0)))</f>
        <v>11.8</v>
      </c>
      <c r="M95" s="829">
        <f>IF(ISNUMBER('Endpoint outcomes'!AZ95)=TRUE,'Endpoint outcomes'!BA95,IF(ISNUMBER('Endpoint outcomes'!BB95)=TRUE,'Endpoint outcomes'!BC95,0))</f>
        <v>2.84</v>
      </c>
      <c r="N95" s="829">
        <f>IF(ISNUMBER('Endpoint outcomes'!AZ95)=TRUE,'Endpoint outcomes'!BN95,IF(ISNUMBER('Endpoint outcomes'!BB95)=TRUE,'Endpoint outcomes'!BP95,0))</f>
        <v>23</v>
      </c>
      <c r="O95" s="829">
        <f>IF(ISNUMBER('Endpoint outcomes'!CE95)=TRUE,'Endpoint outcomes'!CE95,(IF(ISNUMBER('Endpoint outcomes'!CG95)=TRUE,'Endpoint outcomes'!CG95,0)))</f>
        <v>0</v>
      </c>
      <c r="P95" s="829">
        <f>IF(ISNUMBER('Endpoint outcomes'!CE95)=TRUE,'Endpoint outcomes'!CF95,IF(ISNUMBER('Endpoint outcomes'!CG95)=TRUE,'Endpoint outcomes'!CH95,0))</f>
        <v>0</v>
      </c>
      <c r="Q95" s="829">
        <f>IF(ISNUMBER('Endpoint outcomes'!CE95)=TRUE,'Endpoint outcomes'!CS95,IF(ISNUMBER('Endpoint outcomes'!CG95)=TRUE,'Endpoint outcomes'!CU95,0))</f>
        <v>0</v>
      </c>
      <c r="R95" s="825">
        <f>IF(ISNUMBER('Endpoint outcomes'!DJ95)=TRUE,'Endpoint outcomes'!DJ95,(IF(ISNUMBER('Endpoint outcomes'!DL95)=TRUE,'Endpoint outcomes'!DL95,0)))</f>
        <v>0</v>
      </c>
      <c r="S95" s="825">
        <f>IF(ISNUMBER('Endpoint outcomes'!DJ95)=TRUE,'Endpoint outcomes'!DK95,IF(ISNUMBER('Endpoint outcomes'!DL95)=TRUE,'Endpoint outcomes'!DM95,0))</f>
        <v>0</v>
      </c>
      <c r="T95" s="825">
        <f>IF(ISNUMBER('Endpoint outcomes'!DJ95)=TRUE,'Endpoint outcomes'!DX95,IF(ISNUMBER('Endpoint outcomes'!DL95)=TRUE,'Endpoint outcomes'!DZ95,0))</f>
        <v>0</v>
      </c>
      <c r="U95" s="825">
        <f>IF(ISNUMBER('Endpoint outcomes'!EO95)=TRUE,'Endpoint outcomes'!EO95,(IF(ISNUMBER('Endpoint outcomes'!EQ95)=TRUE,'Endpoint outcomes'!EQ95,0)))</f>
        <v>0</v>
      </c>
      <c r="V95" s="825">
        <f>IF(ISNUMBER('Endpoint outcomes'!EO95)=TRUE,'Endpoint outcomes'!EP95,IF(ISNUMBER('Endpoint outcomes'!EQ95)=TRUE,'Endpoint outcomes'!ER95,0))</f>
        <v>0</v>
      </c>
      <c r="W95" s="825">
        <f>IF(ISNUMBER('Endpoint outcomes'!EO95)=TRUE,'Endpoint outcomes'!FC95,IF(ISNUMBER('Endpoint outcomes'!EQ95)=TRUE,'Endpoint outcomes'!FE95,0))</f>
        <v>0</v>
      </c>
      <c r="X95" s="37"/>
      <c r="Y95" s="824">
        <f t="shared" si="57"/>
        <v>21</v>
      </c>
      <c r="Z95" s="827">
        <f t="shared" si="58"/>
        <v>20</v>
      </c>
      <c r="AA95" s="827">
        <f t="shared" si="59"/>
        <v>189.72800000000001</v>
      </c>
      <c r="AB95" s="824">
        <f t="shared" si="60"/>
        <v>23</v>
      </c>
      <c r="AC95" s="827">
        <f t="shared" si="61"/>
        <v>22</v>
      </c>
      <c r="AD95" s="827">
        <f t="shared" si="62"/>
        <v>177.44319999999999</v>
      </c>
      <c r="AE95" s="824">
        <f t="shared" si="63"/>
        <v>0</v>
      </c>
      <c r="AF95" s="827">
        <f t="shared" si="64"/>
        <v>-1</v>
      </c>
      <c r="AG95" s="827">
        <f t="shared" si="65"/>
        <v>0</v>
      </c>
      <c r="AH95" s="824">
        <f t="shared" si="66"/>
        <v>0</v>
      </c>
      <c r="AI95" s="827">
        <f t="shared" si="67"/>
        <v>-1</v>
      </c>
      <c r="AJ95" s="827">
        <f t="shared" si="68"/>
        <v>0</v>
      </c>
      <c r="AK95" s="824">
        <f t="shared" si="69"/>
        <v>0</v>
      </c>
      <c r="AL95" s="827">
        <f t="shared" si="70"/>
        <v>-1</v>
      </c>
      <c r="AM95" s="827">
        <f t="shared" si="71"/>
        <v>0</v>
      </c>
      <c r="AN95" s="827">
        <f t="shared" si="72"/>
        <v>42</v>
      </c>
      <c r="AO95" s="827">
        <f t="shared" si="73"/>
        <v>367.1712</v>
      </c>
      <c r="AP95" s="827">
        <f t="shared" si="74"/>
        <v>11.609090909090911</v>
      </c>
      <c r="AQ95" s="827">
        <f t="shared" si="75"/>
        <v>2.9567163253466551</v>
      </c>
      <c r="AR95" s="827">
        <f t="shared" si="76"/>
        <v>44</v>
      </c>
      <c r="AS95" s="38"/>
      <c r="AT95" s="38"/>
      <c r="AZ95" s="207"/>
      <c r="BA95" s="207"/>
      <c r="BB95" t="s">
        <v>713</v>
      </c>
      <c r="BC95">
        <v>14.275333333333332</v>
      </c>
      <c r="BE95" t="s">
        <v>714</v>
      </c>
      <c r="BF95">
        <v>28.293506493506499</v>
      </c>
    </row>
    <row r="96" spans="1:58" ht="15.75">
      <c r="A96" s="826" t="str">
        <f>'Endpoint outcomes'!A96</f>
        <v>Lecrubier 1997a</v>
      </c>
      <c r="B96" s="826" t="str">
        <f>CONCATENATE('Endpoint outcomes'!S96,'Endpoint outcomes'!T96)</f>
        <v>MADRS10</v>
      </c>
      <c r="C96" s="828">
        <f t="shared" si="54"/>
        <v>24.746357615894038</v>
      </c>
      <c r="D96" s="828" t="e">
        <f t="shared" si="55"/>
        <v>#VALUE!</v>
      </c>
      <c r="E96" s="828">
        <f t="shared" si="56"/>
        <v>151</v>
      </c>
      <c r="F96" s="50" t="e">
        <f t="shared" si="51"/>
        <v>#VALUE!</v>
      </c>
      <c r="G96" s="50" t="e">
        <f t="shared" si="52"/>
        <v>#VALUE!</v>
      </c>
      <c r="H96" s="269">
        <f t="shared" si="53"/>
        <v>0</v>
      </c>
      <c r="I96" s="829">
        <f>IF(ISNUMBER('Endpoint outcomes'!U96)=TRUE,'Endpoint outcomes'!U96,(IF(ISNUMBER('Endpoint outcomes'!W96)=TRUE,'Endpoint outcomes'!W96,0)))</f>
        <v>25.3</v>
      </c>
      <c r="J96" s="829" t="str">
        <f>IF(ISNUMBER('Endpoint outcomes'!U96)=TRUE,'Endpoint outcomes'!V96,IF(ISNUMBER('Endpoint outcomes'!W96)=TRUE,'Endpoint outcomes'!X96,0))</f>
        <v>NA</v>
      </c>
      <c r="K96" s="829">
        <f>IF(ISNUMBER('Endpoint outcomes'!U96)=TRUE,'Endpoint outcomes'!AI96,IF(ISNUMBER('Endpoint outcomes'!W96)=TRUE,'Endpoint outcomes'!AK96,0))</f>
        <v>75</v>
      </c>
      <c r="L96" s="829">
        <f>IF(ISNUMBER('Endpoint outcomes'!AZ96)=TRUE,'Endpoint outcomes'!AZ96,(IF(ISNUMBER('Endpoint outcomes'!BB96)=TRUE,'Endpoint outcomes'!BB96,0)))</f>
        <v>24.2</v>
      </c>
      <c r="M96" s="829" t="str">
        <f>IF(ISNUMBER('Endpoint outcomes'!AZ96)=TRUE,'Endpoint outcomes'!BA96,IF(ISNUMBER('Endpoint outcomes'!BB96)=TRUE,'Endpoint outcomes'!BC96,0))</f>
        <v>NA</v>
      </c>
      <c r="N96" s="829">
        <f>IF(ISNUMBER('Endpoint outcomes'!AZ96)=TRUE,'Endpoint outcomes'!BN96,IF(ISNUMBER('Endpoint outcomes'!BB96)=TRUE,'Endpoint outcomes'!BP96,0))</f>
        <v>76</v>
      </c>
      <c r="O96" s="829">
        <f>IF(ISNUMBER('Endpoint outcomes'!CE96)=TRUE,'Endpoint outcomes'!CE96,(IF(ISNUMBER('Endpoint outcomes'!CG96)=TRUE,'Endpoint outcomes'!CG96,0)))</f>
        <v>0</v>
      </c>
      <c r="P96" s="829">
        <f>IF(ISNUMBER('Endpoint outcomes'!CE96)=TRUE,'Endpoint outcomes'!CF96,IF(ISNUMBER('Endpoint outcomes'!CG96)=TRUE,'Endpoint outcomes'!CH96,0))</f>
        <v>0</v>
      </c>
      <c r="Q96" s="829">
        <f>IF(ISNUMBER('Endpoint outcomes'!CE96)=TRUE,'Endpoint outcomes'!CS96,IF(ISNUMBER('Endpoint outcomes'!CG96)=TRUE,'Endpoint outcomes'!CU96,0))</f>
        <v>0</v>
      </c>
      <c r="R96" s="825">
        <f>IF(ISNUMBER('Endpoint outcomes'!DJ96)=TRUE,'Endpoint outcomes'!DJ96,(IF(ISNUMBER('Endpoint outcomes'!DL96)=TRUE,'Endpoint outcomes'!DL96,0)))</f>
        <v>0</v>
      </c>
      <c r="S96" s="825">
        <f>IF(ISNUMBER('Endpoint outcomes'!DJ96)=TRUE,'Endpoint outcomes'!DK96,IF(ISNUMBER('Endpoint outcomes'!DL96)=TRUE,'Endpoint outcomes'!DM96,0))</f>
        <v>0</v>
      </c>
      <c r="T96" s="825">
        <f>IF(ISNUMBER('Endpoint outcomes'!DJ96)=TRUE,'Endpoint outcomes'!DX96,IF(ISNUMBER('Endpoint outcomes'!DL96)=TRUE,'Endpoint outcomes'!DZ96,0))</f>
        <v>0</v>
      </c>
      <c r="U96" s="825">
        <f>IF(ISNUMBER('Endpoint outcomes'!EO96)=TRUE,'Endpoint outcomes'!EO96,(IF(ISNUMBER('Endpoint outcomes'!EQ96)=TRUE,'Endpoint outcomes'!EQ96,0)))</f>
        <v>0</v>
      </c>
      <c r="V96" s="825">
        <f>IF(ISNUMBER('Endpoint outcomes'!EO96)=TRUE,'Endpoint outcomes'!EP96,IF(ISNUMBER('Endpoint outcomes'!EQ96)=TRUE,'Endpoint outcomes'!ER96,0))</f>
        <v>0</v>
      </c>
      <c r="W96" s="825">
        <f>IF(ISNUMBER('Endpoint outcomes'!EO96)=TRUE,'Endpoint outcomes'!FC96,IF(ISNUMBER('Endpoint outcomes'!EQ96)=TRUE,'Endpoint outcomes'!FE96,0))</f>
        <v>0</v>
      </c>
      <c r="X96" s="37"/>
      <c r="Y96" s="824">
        <f t="shared" si="57"/>
        <v>75</v>
      </c>
      <c r="Z96" s="827">
        <f t="shared" si="58"/>
        <v>74</v>
      </c>
      <c r="AA96" s="827" t="e">
        <f t="shared" si="59"/>
        <v>#VALUE!</v>
      </c>
      <c r="AB96" s="824">
        <f t="shared" si="60"/>
        <v>76</v>
      </c>
      <c r="AC96" s="827">
        <f t="shared" si="61"/>
        <v>75</v>
      </c>
      <c r="AD96" s="827" t="e">
        <f t="shared" si="62"/>
        <v>#VALUE!</v>
      </c>
      <c r="AE96" s="824">
        <f t="shared" si="63"/>
        <v>0</v>
      </c>
      <c r="AF96" s="827">
        <f t="shared" si="64"/>
        <v>-1</v>
      </c>
      <c r="AG96" s="827">
        <f t="shared" si="65"/>
        <v>0</v>
      </c>
      <c r="AH96" s="824">
        <f t="shared" si="66"/>
        <v>0</v>
      </c>
      <c r="AI96" s="827">
        <f t="shared" si="67"/>
        <v>-1</v>
      </c>
      <c r="AJ96" s="827">
        <f t="shared" si="68"/>
        <v>0</v>
      </c>
      <c r="AK96" s="824">
        <f t="shared" si="69"/>
        <v>0</v>
      </c>
      <c r="AL96" s="827">
        <f t="shared" si="70"/>
        <v>-1</v>
      </c>
      <c r="AM96" s="827">
        <f t="shared" si="71"/>
        <v>0</v>
      </c>
      <c r="AN96" s="827">
        <f t="shared" si="72"/>
        <v>149</v>
      </c>
      <c r="AO96" s="827" t="e">
        <f t="shared" si="73"/>
        <v>#VALUE!</v>
      </c>
      <c r="AP96" s="827">
        <f t="shared" si="74"/>
        <v>24.746357615894038</v>
      </c>
      <c r="AQ96" s="827" t="e">
        <f t="shared" si="75"/>
        <v>#VALUE!</v>
      </c>
      <c r="AR96" s="827">
        <f t="shared" si="76"/>
        <v>151</v>
      </c>
      <c r="AS96" s="38"/>
      <c r="AT96" s="38"/>
      <c r="AZ96" s="207"/>
      <c r="BA96" s="207"/>
      <c r="BB96" t="s">
        <v>713</v>
      </c>
      <c r="BC96">
        <v>14.730555555555554</v>
      </c>
      <c r="BE96" t="s">
        <v>720</v>
      </c>
      <c r="BF96">
        <v>36.259354838709676</v>
      </c>
    </row>
    <row r="97" spans="1:58" ht="15.75">
      <c r="A97" s="826" t="str">
        <f>'Endpoint outcomes'!A97</f>
        <v>Legrand 2014</v>
      </c>
      <c r="B97" s="826" t="str">
        <f>CONCATENATE('Endpoint outcomes'!S97,'Endpoint outcomes'!T97)</f>
        <v>BDI-II21</v>
      </c>
      <c r="C97" s="828">
        <f t="shared" si="54"/>
        <v>20.594444444444441</v>
      </c>
      <c r="D97" s="828">
        <f t="shared" si="55"/>
        <v>8.0078691297997615</v>
      </c>
      <c r="E97" s="828">
        <f t="shared" si="56"/>
        <v>27</v>
      </c>
      <c r="F97" s="50">
        <f t="shared" si="51"/>
        <v>0.21188216060261855</v>
      </c>
      <c r="G97" s="50">
        <f t="shared" si="52"/>
        <v>0.78811783939738145</v>
      </c>
      <c r="H97" s="269">
        <f t="shared" si="53"/>
        <v>1</v>
      </c>
      <c r="I97" s="829">
        <f>IF(ISNUMBER('Endpoint outcomes'!U97)=TRUE,'Endpoint outcomes'!U97,(IF(ISNUMBER('Endpoint outcomes'!W97)=TRUE,'Endpoint outcomes'!W97,0)))</f>
        <v>21.67</v>
      </c>
      <c r="J97" s="829">
        <f>IF(ISNUMBER('Endpoint outcomes'!U97)=TRUE,'Endpoint outcomes'!V97,IF(ISNUMBER('Endpoint outcomes'!W97)=TRUE,'Endpoint outcomes'!X97,0))</f>
        <v>6.78</v>
      </c>
      <c r="K97" s="829">
        <f>IF(ISNUMBER('Endpoint outcomes'!U97)=TRUE,'Endpoint outcomes'!AI97,IF(ISNUMBER('Endpoint outcomes'!W97)=TRUE,'Endpoint outcomes'!AK97,0))</f>
        <v>15</v>
      </c>
      <c r="L97" s="829">
        <f>IF(ISNUMBER('Endpoint outcomes'!AZ97)=TRUE,'Endpoint outcomes'!AZ97,(IF(ISNUMBER('Endpoint outcomes'!BB97)=TRUE,'Endpoint outcomes'!BB97,0)))</f>
        <v>19.25</v>
      </c>
      <c r="M97" s="829">
        <f>IF(ISNUMBER('Endpoint outcomes'!AZ97)=TRUE,'Endpoint outcomes'!BA97,IF(ISNUMBER('Endpoint outcomes'!BB97)=TRUE,'Endpoint outcomes'!BC97,0))</f>
        <v>9.34</v>
      </c>
      <c r="N97" s="829">
        <f>IF(ISNUMBER('Endpoint outcomes'!AZ97)=TRUE,'Endpoint outcomes'!BN97,IF(ISNUMBER('Endpoint outcomes'!BB97)=TRUE,'Endpoint outcomes'!BP97,0))</f>
        <v>12</v>
      </c>
      <c r="O97" s="829">
        <f>IF(ISNUMBER('Endpoint outcomes'!CE97)=TRUE,'Endpoint outcomes'!CE97,(IF(ISNUMBER('Endpoint outcomes'!CG97)=TRUE,'Endpoint outcomes'!CG97,0)))</f>
        <v>0</v>
      </c>
      <c r="P97" s="829">
        <f>IF(ISNUMBER('Endpoint outcomes'!CE97)=TRUE,'Endpoint outcomes'!CF97,IF(ISNUMBER('Endpoint outcomes'!CG97)=TRUE,'Endpoint outcomes'!CH97,0))</f>
        <v>0</v>
      </c>
      <c r="Q97" s="829">
        <f>IF(ISNUMBER('Endpoint outcomes'!CE97)=TRUE,'Endpoint outcomes'!CS97,IF(ISNUMBER('Endpoint outcomes'!CG97)=TRUE,'Endpoint outcomes'!CU97,0))</f>
        <v>0</v>
      </c>
      <c r="R97" s="825">
        <f>IF(ISNUMBER('Endpoint outcomes'!DJ97)=TRUE,'Endpoint outcomes'!DJ97,(IF(ISNUMBER('Endpoint outcomes'!DL97)=TRUE,'Endpoint outcomes'!DL97,0)))</f>
        <v>0</v>
      </c>
      <c r="S97" s="825">
        <f>IF(ISNUMBER('Endpoint outcomes'!DJ97)=TRUE,'Endpoint outcomes'!DK97,IF(ISNUMBER('Endpoint outcomes'!DL97)=TRUE,'Endpoint outcomes'!DM97,0))</f>
        <v>0</v>
      </c>
      <c r="T97" s="825">
        <f>IF(ISNUMBER('Endpoint outcomes'!DJ97)=TRUE,'Endpoint outcomes'!DX97,IF(ISNUMBER('Endpoint outcomes'!DL97)=TRUE,'Endpoint outcomes'!DZ97,0))</f>
        <v>0</v>
      </c>
      <c r="U97" s="825">
        <f>IF(ISNUMBER('Endpoint outcomes'!EO97)=TRUE,'Endpoint outcomes'!EO97,(IF(ISNUMBER('Endpoint outcomes'!EQ97)=TRUE,'Endpoint outcomes'!EQ97,0)))</f>
        <v>0</v>
      </c>
      <c r="V97" s="825">
        <f>IF(ISNUMBER('Endpoint outcomes'!EO97)=TRUE,'Endpoint outcomes'!EP97,IF(ISNUMBER('Endpoint outcomes'!EQ97)=TRUE,'Endpoint outcomes'!ER97,0))</f>
        <v>0</v>
      </c>
      <c r="W97" s="825">
        <f>IF(ISNUMBER('Endpoint outcomes'!EO97)=TRUE,'Endpoint outcomes'!FC97,IF(ISNUMBER('Endpoint outcomes'!EQ97)=TRUE,'Endpoint outcomes'!FE97,0))</f>
        <v>0</v>
      </c>
      <c r="X97" s="37"/>
      <c r="Y97" s="824">
        <f t="shared" si="57"/>
        <v>15</v>
      </c>
      <c r="Z97" s="827">
        <f t="shared" si="58"/>
        <v>14</v>
      </c>
      <c r="AA97" s="827">
        <f t="shared" si="59"/>
        <v>643.55760000000009</v>
      </c>
      <c r="AB97" s="824">
        <f t="shared" si="60"/>
        <v>12</v>
      </c>
      <c r="AC97" s="827">
        <f t="shared" si="61"/>
        <v>11</v>
      </c>
      <c r="AD97" s="827">
        <f t="shared" si="62"/>
        <v>959.59159999999986</v>
      </c>
      <c r="AE97" s="824">
        <f t="shared" si="63"/>
        <v>0</v>
      </c>
      <c r="AF97" s="827">
        <f t="shared" si="64"/>
        <v>-1</v>
      </c>
      <c r="AG97" s="827">
        <f t="shared" si="65"/>
        <v>0</v>
      </c>
      <c r="AH97" s="824">
        <f t="shared" si="66"/>
        <v>0</v>
      </c>
      <c r="AI97" s="827">
        <f t="shared" si="67"/>
        <v>-1</v>
      </c>
      <c r="AJ97" s="827">
        <f t="shared" si="68"/>
        <v>0</v>
      </c>
      <c r="AK97" s="824">
        <f t="shared" si="69"/>
        <v>0</v>
      </c>
      <c r="AL97" s="827">
        <f t="shared" si="70"/>
        <v>-1</v>
      </c>
      <c r="AM97" s="827">
        <f t="shared" si="71"/>
        <v>0</v>
      </c>
      <c r="AN97" s="827">
        <f t="shared" si="72"/>
        <v>25</v>
      </c>
      <c r="AO97" s="827">
        <f t="shared" si="73"/>
        <v>1603.1491999999998</v>
      </c>
      <c r="AP97" s="827">
        <f t="shared" si="74"/>
        <v>20.594444444444441</v>
      </c>
      <c r="AQ97" s="827">
        <f t="shared" si="75"/>
        <v>8.0078691297997615</v>
      </c>
      <c r="AR97" s="827">
        <f t="shared" si="76"/>
        <v>27</v>
      </c>
      <c r="AS97" s="38"/>
      <c r="AT97" s="38"/>
      <c r="AZ97" s="207"/>
      <c r="BA97" s="207"/>
      <c r="BB97" t="s">
        <v>713</v>
      </c>
      <c r="BC97">
        <v>14.752482269503545</v>
      </c>
      <c r="BE97" t="s">
        <v>455</v>
      </c>
      <c r="BF97" t="e">
        <v>#DIV/0!</v>
      </c>
    </row>
    <row r="98" spans="1:58" ht="15.75">
      <c r="A98" s="826" t="str">
        <f>'Endpoint outcomes'!A98</f>
        <v>Leinonen 1999</v>
      </c>
      <c r="B98" s="826" t="str">
        <f>CONCATENATE('Endpoint outcomes'!S98,'Endpoint outcomes'!T98)</f>
        <v>MADRS10</v>
      </c>
      <c r="C98" s="828">
        <f t="shared" si="54"/>
        <v>29.353703703703705</v>
      </c>
      <c r="D98" s="828">
        <f t="shared" si="55"/>
        <v>4.7072348254036083</v>
      </c>
      <c r="E98" s="828">
        <f t="shared" si="56"/>
        <v>270</v>
      </c>
      <c r="F98" s="50">
        <f t="shared" si="51"/>
        <v>0.69146891515440734</v>
      </c>
      <c r="G98" s="50">
        <f t="shared" si="52"/>
        <v>0.30853108484559266</v>
      </c>
      <c r="H98" s="269">
        <f t="shared" si="53"/>
        <v>1</v>
      </c>
      <c r="I98" s="829">
        <f>IF(ISNUMBER('Endpoint outcomes'!U98)=TRUE,'Endpoint outcomes'!U98,(IF(ISNUMBER('Endpoint outcomes'!W98)=TRUE,'Endpoint outcomes'!W98,0)))</f>
        <v>29.6</v>
      </c>
      <c r="J98" s="829">
        <f>IF(ISNUMBER('Endpoint outcomes'!U98)=TRUE,'Endpoint outcomes'!V98,IF(ISNUMBER('Endpoint outcomes'!W98)=TRUE,'Endpoint outcomes'!X98,0))</f>
        <v>4.9000000000000004</v>
      </c>
      <c r="K98" s="829">
        <f>IF(ISNUMBER('Endpoint outcomes'!U98)=TRUE,'Endpoint outcomes'!AI98,IF(ISNUMBER('Endpoint outcomes'!W98)=TRUE,'Endpoint outcomes'!AK98,0))</f>
        <v>137</v>
      </c>
      <c r="L98" s="829">
        <f>IF(ISNUMBER('Endpoint outcomes'!AZ98)=TRUE,'Endpoint outcomes'!AZ98,(IF(ISNUMBER('Endpoint outcomes'!BB98)=TRUE,'Endpoint outcomes'!BB98,0)))</f>
        <v>29.1</v>
      </c>
      <c r="M98" s="829">
        <f>IF(ISNUMBER('Endpoint outcomes'!AZ98)=TRUE,'Endpoint outcomes'!BA98,IF(ISNUMBER('Endpoint outcomes'!BB98)=TRUE,'Endpoint outcomes'!BC98,0))</f>
        <v>4.5</v>
      </c>
      <c r="N98" s="829">
        <f>IF(ISNUMBER('Endpoint outcomes'!AZ98)=TRUE,'Endpoint outcomes'!BN98,IF(ISNUMBER('Endpoint outcomes'!BB98)=TRUE,'Endpoint outcomes'!BP98,0))</f>
        <v>133</v>
      </c>
      <c r="O98" s="829">
        <f>IF(ISNUMBER('Endpoint outcomes'!CE98)=TRUE,'Endpoint outcomes'!CE98,(IF(ISNUMBER('Endpoint outcomes'!CG98)=TRUE,'Endpoint outcomes'!CG98,0)))</f>
        <v>0</v>
      </c>
      <c r="P98" s="829">
        <f>IF(ISNUMBER('Endpoint outcomes'!CE98)=TRUE,'Endpoint outcomes'!CF98,IF(ISNUMBER('Endpoint outcomes'!CG98)=TRUE,'Endpoint outcomes'!CH98,0))</f>
        <v>0</v>
      </c>
      <c r="Q98" s="829">
        <f>IF(ISNUMBER('Endpoint outcomes'!CE98)=TRUE,'Endpoint outcomes'!CS98,IF(ISNUMBER('Endpoint outcomes'!CG98)=TRUE,'Endpoint outcomes'!CU98,0))</f>
        <v>0</v>
      </c>
      <c r="R98" s="825">
        <f>IF(ISNUMBER('Endpoint outcomes'!DJ98)=TRUE,'Endpoint outcomes'!DJ98,(IF(ISNUMBER('Endpoint outcomes'!DL98)=TRUE,'Endpoint outcomes'!DL98,0)))</f>
        <v>0</v>
      </c>
      <c r="S98" s="825">
        <f>IF(ISNUMBER('Endpoint outcomes'!DJ98)=TRUE,'Endpoint outcomes'!DK98,IF(ISNUMBER('Endpoint outcomes'!DL98)=TRUE,'Endpoint outcomes'!DM98,0))</f>
        <v>0</v>
      </c>
      <c r="T98" s="825">
        <f>IF(ISNUMBER('Endpoint outcomes'!DJ98)=TRUE,'Endpoint outcomes'!DX98,IF(ISNUMBER('Endpoint outcomes'!DL98)=TRUE,'Endpoint outcomes'!DZ98,0))</f>
        <v>0</v>
      </c>
      <c r="U98" s="825">
        <f>IF(ISNUMBER('Endpoint outcomes'!EO98)=TRUE,'Endpoint outcomes'!EO98,(IF(ISNUMBER('Endpoint outcomes'!EQ98)=TRUE,'Endpoint outcomes'!EQ98,0)))</f>
        <v>0</v>
      </c>
      <c r="V98" s="825">
        <f>IF(ISNUMBER('Endpoint outcomes'!EO98)=TRUE,'Endpoint outcomes'!EP98,IF(ISNUMBER('Endpoint outcomes'!EQ98)=TRUE,'Endpoint outcomes'!ER98,0))</f>
        <v>0</v>
      </c>
      <c r="W98" s="825">
        <f>IF(ISNUMBER('Endpoint outcomes'!EO98)=TRUE,'Endpoint outcomes'!FC98,IF(ISNUMBER('Endpoint outcomes'!EQ98)=TRUE,'Endpoint outcomes'!FE98,0))</f>
        <v>0</v>
      </c>
      <c r="X98" s="37"/>
      <c r="Y98" s="824">
        <f t="shared" si="57"/>
        <v>137</v>
      </c>
      <c r="Z98" s="827">
        <f t="shared" si="58"/>
        <v>136</v>
      </c>
      <c r="AA98" s="827">
        <f t="shared" si="59"/>
        <v>3265.3600000000006</v>
      </c>
      <c r="AB98" s="824">
        <f t="shared" si="60"/>
        <v>133</v>
      </c>
      <c r="AC98" s="827">
        <f t="shared" si="61"/>
        <v>132</v>
      </c>
      <c r="AD98" s="827">
        <f t="shared" si="62"/>
        <v>2673</v>
      </c>
      <c r="AE98" s="824">
        <f t="shared" si="63"/>
        <v>0</v>
      </c>
      <c r="AF98" s="827">
        <f t="shared" si="64"/>
        <v>-1</v>
      </c>
      <c r="AG98" s="827">
        <f t="shared" si="65"/>
        <v>0</v>
      </c>
      <c r="AH98" s="824">
        <f t="shared" si="66"/>
        <v>0</v>
      </c>
      <c r="AI98" s="827">
        <f t="shared" si="67"/>
        <v>-1</v>
      </c>
      <c r="AJ98" s="827">
        <f t="shared" si="68"/>
        <v>0</v>
      </c>
      <c r="AK98" s="824">
        <f t="shared" si="69"/>
        <v>0</v>
      </c>
      <c r="AL98" s="827">
        <f t="shared" si="70"/>
        <v>-1</v>
      </c>
      <c r="AM98" s="827">
        <f t="shared" si="71"/>
        <v>0</v>
      </c>
      <c r="AN98" s="827">
        <f t="shared" si="72"/>
        <v>268</v>
      </c>
      <c r="AO98" s="827">
        <f t="shared" si="73"/>
        <v>5938.3600000000006</v>
      </c>
      <c r="AP98" s="827">
        <f t="shared" si="74"/>
        <v>29.353703703703705</v>
      </c>
      <c r="AQ98" s="827">
        <f t="shared" si="75"/>
        <v>4.7072348254036083</v>
      </c>
      <c r="AR98" s="827">
        <f t="shared" si="76"/>
        <v>270</v>
      </c>
      <c r="AS98" s="38"/>
      <c r="AT98" s="38"/>
      <c r="AZ98" s="207"/>
      <c r="BA98" s="207"/>
      <c r="BB98" t="s">
        <v>713</v>
      </c>
      <c r="BC98">
        <v>15.530434782608696</v>
      </c>
      <c r="BE98" t="s">
        <v>736</v>
      </c>
      <c r="BF98">
        <v>35.545454545454547</v>
      </c>
    </row>
    <row r="99" spans="1:58" ht="15.75">
      <c r="A99" s="826" t="str">
        <f>'Endpoint outcomes'!A99</f>
        <v>Lepola 2003</v>
      </c>
      <c r="B99" s="826" t="str">
        <f>CONCATENATE('Endpoint outcomes'!S99,'Endpoint outcomes'!T99)</f>
        <v>MADRS10</v>
      </c>
      <c r="C99" s="828">
        <f t="shared" si="54"/>
        <v>28.969722814498933</v>
      </c>
      <c r="D99" s="828">
        <f t="shared" si="55"/>
        <v>4.1692261094753942</v>
      </c>
      <c r="E99" s="828">
        <f t="shared" si="56"/>
        <v>469</v>
      </c>
      <c r="F99" s="50">
        <f t="shared" si="51"/>
        <v>0.68169478715510612</v>
      </c>
      <c r="G99" s="50">
        <f t="shared" si="52"/>
        <v>0.31830521284489388</v>
      </c>
      <c r="H99" s="269">
        <f t="shared" si="53"/>
        <v>1</v>
      </c>
      <c r="I99" s="829">
        <f>IF(ISNUMBER('Endpoint outcomes'!U99)=TRUE,'Endpoint outcomes'!U99,(IF(ISNUMBER('Endpoint outcomes'!W99)=TRUE,'Endpoint outcomes'!W99,0)))</f>
        <v>29</v>
      </c>
      <c r="J99" s="829">
        <f>IF(ISNUMBER('Endpoint outcomes'!U99)=TRUE,'Endpoint outcomes'!V99,IF(ISNUMBER('Endpoint outcomes'!W99)=TRUE,'Endpoint outcomes'!X99,0))</f>
        <v>4.3</v>
      </c>
      <c r="K99" s="829">
        <f>IF(ISNUMBER('Endpoint outcomes'!U99)=TRUE,'Endpoint outcomes'!AI99,IF(ISNUMBER('Endpoint outcomes'!W99)=TRUE,'Endpoint outcomes'!AK99,0))</f>
        <v>155</v>
      </c>
      <c r="L99" s="829">
        <f>IF(ISNUMBER('Endpoint outcomes'!AZ99)=TRUE,'Endpoint outcomes'!AZ99,(IF(ISNUMBER('Endpoint outcomes'!BB99)=TRUE,'Endpoint outcomes'!BB99,0)))</f>
        <v>29.2</v>
      </c>
      <c r="M99" s="829">
        <f>IF(ISNUMBER('Endpoint outcomes'!AZ99)=TRUE,'Endpoint outcomes'!BA99,IF(ISNUMBER('Endpoint outcomes'!BB99)=TRUE,'Endpoint outcomes'!BC99,0))</f>
        <v>4.2</v>
      </c>
      <c r="N99" s="829">
        <f>IF(ISNUMBER('Endpoint outcomes'!AZ99)=TRUE,'Endpoint outcomes'!BN99,IF(ISNUMBER('Endpoint outcomes'!BB99)=TRUE,'Endpoint outcomes'!BP99,0))</f>
        <v>160</v>
      </c>
      <c r="O99" s="829">
        <f>IF(ISNUMBER('Endpoint outcomes'!CE99)=TRUE,'Endpoint outcomes'!CE99,(IF(ISNUMBER('Endpoint outcomes'!CG99)=TRUE,'Endpoint outcomes'!CG99,0)))</f>
        <v>28.7</v>
      </c>
      <c r="P99" s="829">
        <f>IF(ISNUMBER('Endpoint outcomes'!CE99)=TRUE,'Endpoint outcomes'!CF99,IF(ISNUMBER('Endpoint outcomes'!CG99)=TRUE,'Endpoint outcomes'!CH99,0))</f>
        <v>4</v>
      </c>
      <c r="Q99" s="829">
        <f>IF(ISNUMBER('Endpoint outcomes'!CE99)=TRUE,'Endpoint outcomes'!CS99,IF(ISNUMBER('Endpoint outcomes'!CG99)=TRUE,'Endpoint outcomes'!CU99,0))</f>
        <v>154</v>
      </c>
      <c r="R99" s="825">
        <f>IF(ISNUMBER('Endpoint outcomes'!DJ99)=TRUE,'Endpoint outcomes'!DJ99,(IF(ISNUMBER('Endpoint outcomes'!DL99)=TRUE,'Endpoint outcomes'!DL99,0)))</f>
        <v>0</v>
      </c>
      <c r="S99" s="825">
        <f>IF(ISNUMBER('Endpoint outcomes'!DJ99)=TRUE,'Endpoint outcomes'!DK99,IF(ISNUMBER('Endpoint outcomes'!DL99)=TRUE,'Endpoint outcomes'!DM99,0))</f>
        <v>0</v>
      </c>
      <c r="T99" s="825">
        <f>IF(ISNUMBER('Endpoint outcomes'!DJ99)=TRUE,'Endpoint outcomes'!DX99,IF(ISNUMBER('Endpoint outcomes'!DL99)=TRUE,'Endpoint outcomes'!DZ99,0))</f>
        <v>0</v>
      </c>
      <c r="U99" s="825">
        <f>IF(ISNUMBER('Endpoint outcomes'!EO99)=TRUE,'Endpoint outcomes'!EO99,(IF(ISNUMBER('Endpoint outcomes'!EQ99)=TRUE,'Endpoint outcomes'!EQ99,0)))</f>
        <v>0</v>
      </c>
      <c r="V99" s="825">
        <f>IF(ISNUMBER('Endpoint outcomes'!EO99)=TRUE,'Endpoint outcomes'!EP99,IF(ISNUMBER('Endpoint outcomes'!EQ99)=TRUE,'Endpoint outcomes'!ER99,0))</f>
        <v>0</v>
      </c>
      <c r="W99" s="825">
        <f>IF(ISNUMBER('Endpoint outcomes'!EO99)=TRUE,'Endpoint outcomes'!FC99,IF(ISNUMBER('Endpoint outcomes'!EQ99)=TRUE,'Endpoint outcomes'!FE99,0))</f>
        <v>0</v>
      </c>
      <c r="X99" s="37"/>
      <c r="Y99" s="824">
        <f t="shared" si="57"/>
        <v>155</v>
      </c>
      <c r="Z99" s="827">
        <f t="shared" si="58"/>
        <v>154</v>
      </c>
      <c r="AA99" s="827">
        <f t="shared" si="59"/>
        <v>2847.4599999999996</v>
      </c>
      <c r="AB99" s="824">
        <f t="shared" si="60"/>
        <v>160</v>
      </c>
      <c r="AC99" s="827">
        <f t="shared" si="61"/>
        <v>159</v>
      </c>
      <c r="AD99" s="827">
        <f t="shared" si="62"/>
        <v>2804.76</v>
      </c>
      <c r="AE99" s="824">
        <f t="shared" si="63"/>
        <v>154</v>
      </c>
      <c r="AF99" s="827">
        <f t="shared" si="64"/>
        <v>153</v>
      </c>
      <c r="AG99" s="827">
        <f t="shared" si="65"/>
        <v>2448</v>
      </c>
      <c r="AH99" s="824">
        <f t="shared" si="66"/>
        <v>0</v>
      </c>
      <c r="AI99" s="827">
        <f t="shared" si="67"/>
        <v>-1</v>
      </c>
      <c r="AJ99" s="827">
        <f t="shared" si="68"/>
        <v>0</v>
      </c>
      <c r="AK99" s="824">
        <f t="shared" si="69"/>
        <v>0</v>
      </c>
      <c r="AL99" s="827">
        <f t="shared" si="70"/>
        <v>-1</v>
      </c>
      <c r="AM99" s="827">
        <f t="shared" si="71"/>
        <v>0</v>
      </c>
      <c r="AN99" s="827">
        <f t="shared" si="72"/>
        <v>466</v>
      </c>
      <c r="AO99" s="827">
        <f t="shared" si="73"/>
        <v>8100.2199999999993</v>
      </c>
      <c r="AP99" s="827">
        <f t="shared" si="74"/>
        <v>28.969722814498933</v>
      </c>
      <c r="AQ99" s="827">
        <f t="shared" si="75"/>
        <v>4.1692261094753942</v>
      </c>
      <c r="AR99" s="827">
        <f t="shared" si="76"/>
        <v>469</v>
      </c>
      <c r="AS99" s="38"/>
      <c r="AT99" s="38"/>
      <c r="AZ99" s="207"/>
      <c r="BA99" s="207"/>
      <c r="BB99" t="s">
        <v>713</v>
      </c>
      <c r="BC99">
        <v>15.561290322580643</v>
      </c>
      <c r="BE99" t="s">
        <v>713</v>
      </c>
      <c r="BF99">
        <v>36.385714285714286</v>
      </c>
    </row>
    <row r="100" spans="1:58" ht="15.75">
      <c r="A100" s="826" t="str">
        <f>'Endpoint outcomes'!A100</f>
        <v>Losada 2015</v>
      </c>
      <c r="B100" s="826" t="str">
        <f>CONCATENATE('Endpoint outcomes'!S100,'Endpoint outcomes'!T100)</f>
        <v>CES-D20</v>
      </c>
      <c r="C100" s="828">
        <f t="shared" si="54"/>
        <v>28.058222222222224</v>
      </c>
      <c r="D100" s="828">
        <f t="shared" si="55"/>
        <v>9.6645125604089834</v>
      </c>
      <c r="E100" s="828">
        <f t="shared" si="56"/>
        <v>135</v>
      </c>
      <c r="F100" s="50">
        <f t="shared" si="51"/>
        <v>0.46118570993333297</v>
      </c>
      <c r="G100" s="50">
        <f t="shared" si="52"/>
        <v>0.53881429006666703</v>
      </c>
      <c r="H100" s="269">
        <f t="shared" si="53"/>
        <v>1</v>
      </c>
      <c r="I100" s="829">
        <f>IF(ISNUMBER('Endpoint outcomes'!U100)=TRUE,'Endpoint outcomes'!U100,(IF(ISNUMBER('Endpoint outcomes'!W100)=TRUE,'Endpoint outcomes'!W100,0)))</f>
        <v>27.88</v>
      </c>
      <c r="J100" s="829">
        <f>IF(ISNUMBER('Endpoint outcomes'!U100)=TRUE,'Endpoint outcomes'!V100,IF(ISNUMBER('Endpoint outcomes'!W100)=TRUE,'Endpoint outcomes'!X100,0))</f>
        <v>9.6999999999999993</v>
      </c>
      <c r="K100" s="829">
        <f>IF(ISNUMBER('Endpoint outcomes'!U100)=TRUE,'Endpoint outcomes'!AI100,IF(ISNUMBER('Endpoint outcomes'!W100)=TRUE,'Endpoint outcomes'!AK100,0))</f>
        <v>42</v>
      </c>
      <c r="L100" s="829">
        <f>IF(ISNUMBER('Endpoint outcomes'!AZ100)=TRUE,'Endpoint outcomes'!AZ100,(IF(ISNUMBER('Endpoint outcomes'!BB100)=TRUE,'Endpoint outcomes'!BB100,0)))</f>
        <v>28.18</v>
      </c>
      <c r="M100" s="829">
        <f>IF(ISNUMBER('Endpoint outcomes'!AZ100)=TRUE,'Endpoint outcomes'!BA100,IF(ISNUMBER('Endpoint outcomes'!BB100)=TRUE,'Endpoint outcomes'!BC100,0))</f>
        <v>9.6999999999999993</v>
      </c>
      <c r="N100" s="829">
        <f>IF(ISNUMBER('Endpoint outcomes'!AZ100)=TRUE,'Endpoint outcomes'!BN100,IF(ISNUMBER('Endpoint outcomes'!BB100)=TRUE,'Endpoint outcomes'!BP100,0))</f>
        <v>45</v>
      </c>
      <c r="O100" s="829">
        <f>IF(ISNUMBER('Endpoint outcomes'!CE100)=TRUE,'Endpoint outcomes'!CE100,(IF(ISNUMBER('Endpoint outcomes'!CG100)=TRUE,'Endpoint outcomes'!CG100,0)))</f>
        <v>28.1</v>
      </c>
      <c r="P100" s="829">
        <f>IF(ISNUMBER('Endpoint outcomes'!CE100)=TRUE,'Endpoint outcomes'!CF100,IF(ISNUMBER('Endpoint outcomes'!CG100)=TRUE,'Endpoint outcomes'!CH100,0))</f>
        <v>9.6</v>
      </c>
      <c r="Q100" s="829">
        <f>IF(ISNUMBER('Endpoint outcomes'!CE100)=TRUE,'Endpoint outcomes'!CS100,IF(ISNUMBER('Endpoint outcomes'!CG100)=TRUE,'Endpoint outcomes'!CU100,0))</f>
        <v>48</v>
      </c>
      <c r="R100" s="825">
        <f>IF(ISNUMBER('Endpoint outcomes'!DJ100)=TRUE,'Endpoint outcomes'!DJ100,(IF(ISNUMBER('Endpoint outcomes'!DL100)=TRUE,'Endpoint outcomes'!DL100,0)))</f>
        <v>0</v>
      </c>
      <c r="S100" s="825">
        <f>IF(ISNUMBER('Endpoint outcomes'!DJ100)=TRUE,'Endpoint outcomes'!DK100,IF(ISNUMBER('Endpoint outcomes'!DL100)=TRUE,'Endpoint outcomes'!DM100,0))</f>
        <v>0</v>
      </c>
      <c r="T100" s="825">
        <f>IF(ISNUMBER('Endpoint outcomes'!DJ100)=TRUE,'Endpoint outcomes'!DX100,IF(ISNUMBER('Endpoint outcomes'!DL100)=TRUE,'Endpoint outcomes'!DZ100,0))</f>
        <v>0</v>
      </c>
      <c r="U100" s="825">
        <f>IF(ISNUMBER('Endpoint outcomes'!EO100)=TRUE,'Endpoint outcomes'!EO100,(IF(ISNUMBER('Endpoint outcomes'!EQ100)=TRUE,'Endpoint outcomes'!EQ100,0)))</f>
        <v>0</v>
      </c>
      <c r="V100" s="825">
        <f>IF(ISNUMBER('Endpoint outcomes'!EO100)=TRUE,'Endpoint outcomes'!EP100,IF(ISNUMBER('Endpoint outcomes'!EQ100)=TRUE,'Endpoint outcomes'!ER100,0))</f>
        <v>0</v>
      </c>
      <c r="W100" s="825">
        <f>IF(ISNUMBER('Endpoint outcomes'!EO100)=TRUE,'Endpoint outcomes'!FC100,IF(ISNUMBER('Endpoint outcomes'!EQ100)=TRUE,'Endpoint outcomes'!FE100,0))</f>
        <v>0</v>
      </c>
      <c r="X100" s="37"/>
      <c r="Y100" s="824">
        <f t="shared" si="57"/>
        <v>42</v>
      </c>
      <c r="Z100" s="827">
        <f t="shared" si="58"/>
        <v>41</v>
      </c>
      <c r="AA100" s="827">
        <f t="shared" si="59"/>
        <v>3857.6899999999996</v>
      </c>
      <c r="AB100" s="824">
        <f t="shared" si="60"/>
        <v>45</v>
      </c>
      <c r="AC100" s="827">
        <f t="shared" si="61"/>
        <v>44</v>
      </c>
      <c r="AD100" s="827">
        <f t="shared" si="62"/>
        <v>4139.9599999999991</v>
      </c>
      <c r="AE100" s="824">
        <f t="shared" si="63"/>
        <v>48</v>
      </c>
      <c r="AF100" s="827">
        <f t="shared" si="64"/>
        <v>47</v>
      </c>
      <c r="AG100" s="827">
        <f t="shared" si="65"/>
        <v>4331.5199999999995</v>
      </c>
      <c r="AH100" s="824">
        <f t="shared" si="66"/>
        <v>0</v>
      </c>
      <c r="AI100" s="827">
        <f t="shared" si="67"/>
        <v>-1</v>
      </c>
      <c r="AJ100" s="827">
        <f t="shared" si="68"/>
        <v>0</v>
      </c>
      <c r="AK100" s="824">
        <f t="shared" si="69"/>
        <v>0</v>
      </c>
      <c r="AL100" s="827">
        <f t="shared" si="70"/>
        <v>-1</v>
      </c>
      <c r="AM100" s="827">
        <f t="shared" si="71"/>
        <v>0</v>
      </c>
      <c r="AN100" s="827">
        <f t="shared" si="72"/>
        <v>132</v>
      </c>
      <c r="AO100" s="827">
        <f t="shared" si="73"/>
        <v>12329.169999999998</v>
      </c>
      <c r="AP100" s="827">
        <f t="shared" si="74"/>
        <v>28.058222222222224</v>
      </c>
      <c r="AQ100" s="827">
        <f t="shared" si="75"/>
        <v>9.6645125604089834</v>
      </c>
      <c r="AR100" s="827">
        <f t="shared" si="76"/>
        <v>135</v>
      </c>
      <c r="AS100" s="38"/>
      <c r="AT100" s="38"/>
      <c r="AZ100" s="207"/>
      <c r="BA100" s="207"/>
      <c r="BB100" t="s">
        <v>713</v>
      </c>
      <c r="BC100">
        <v>15.990555555555554</v>
      </c>
      <c r="BE100" t="s">
        <v>714</v>
      </c>
      <c r="BF100">
        <v>27.089208633093524</v>
      </c>
    </row>
    <row r="101" spans="1:58" ht="15.75">
      <c r="A101" s="826" t="str">
        <f>'Endpoint outcomes'!A101</f>
        <v>Luty 2007</v>
      </c>
      <c r="B101" s="826" t="str">
        <f>CONCATENATE('Endpoint outcomes'!S101,'Endpoint outcomes'!T101)</f>
        <v>MADRS10</v>
      </c>
      <c r="C101" s="828">
        <f t="shared" si="54"/>
        <v>23.834463276836161</v>
      </c>
      <c r="D101" s="828">
        <f t="shared" si="55"/>
        <v>6.3560544814710775</v>
      </c>
      <c r="E101" s="828">
        <f t="shared" si="56"/>
        <v>177</v>
      </c>
      <c r="F101" s="50">
        <f t="shared" si="51"/>
        <v>0.30922973487537586</v>
      </c>
      <c r="G101" s="50">
        <f t="shared" si="52"/>
        <v>0.69077026512462414</v>
      </c>
      <c r="H101" s="269">
        <f t="shared" si="53"/>
        <v>1</v>
      </c>
      <c r="I101" s="829">
        <f>IF(ISNUMBER('Endpoint outcomes'!U101)=TRUE,'Endpoint outcomes'!U101,(IF(ISNUMBER('Endpoint outcomes'!W101)=TRUE,'Endpoint outcomes'!W101,0)))</f>
        <v>23.3</v>
      </c>
      <c r="J101" s="829">
        <f>IF(ISNUMBER('Endpoint outcomes'!U101)=TRUE,'Endpoint outcomes'!V101,IF(ISNUMBER('Endpoint outcomes'!W101)=TRUE,'Endpoint outcomes'!X101,0))</f>
        <v>6.5</v>
      </c>
      <c r="K101" s="829">
        <f>IF(ISNUMBER('Endpoint outcomes'!U101)=TRUE,'Endpoint outcomes'!AI101,IF(ISNUMBER('Endpoint outcomes'!W101)=TRUE,'Endpoint outcomes'!AK101,0))</f>
        <v>91</v>
      </c>
      <c r="L101" s="829">
        <f>IF(ISNUMBER('Endpoint outcomes'!AZ101)=TRUE,'Endpoint outcomes'!AZ101,(IF(ISNUMBER('Endpoint outcomes'!BB101)=TRUE,'Endpoint outcomes'!BB101,0)))</f>
        <v>24.4</v>
      </c>
      <c r="M101" s="829">
        <f>IF(ISNUMBER('Endpoint outcomes'!AZ101)=TRUE,'Endpoint outcomes'!BA101,IF(ISNUMBER('Endpoint outcomes'!BB101)=TRUE,'Endpoint outcomes'!BC101,0))</f>
        <v>6.2</v>
      </c>
      <c r="N101" s="829">
        <f>IF(ISNUMBER('Endpoint outcomes'!AZ101)=TRUE,'Endpoint outcomes'!BN101,IF(ISNUMBER('Endpoint outcomes'!BB101)=TRUE,'Endpoint outcomes'!BP101,0))</f>
        <v>86</v>
      </c>
      <c r="O101" s="829">
        <f>IF(ISNUMBER('Endpoint outcomes'!CE101)=TRUE,'Endpoint outcomes'!CE101,(IF(ISNUMBER('Endpoint outcomes'!CG101)=TRUE,'Endpoint outcomes'!CG101,0)))</f>
        <v>0</v>
      </c>
      <c r="P101" s="829">
        <f>IF(ISNUMBER('Endpoint outcomes'!CE101)=TRUE,'Endpoint outcomes'!CF101,IF(ISNUMBER('Endpoint outcomes'!CG101)=TRUE,'Endpoint outcomes'!CH101,0))</f>
        <v>0</v>
      </c>
      <c r="Q101" s="829">
        <f>IF(ISNUMBER('Endpoint outcomes'!CE101)=TRUE,'Endpoint outcomes'!CS101,IF(ISNUMBER('Endpoint outcomes'!CG101)=TRUE,'Endpoint outcomes'!CU101,0))</f>
        <v>0</v>
      </c>
      <c r="R101" s="825">
        <f>IF(ISNUMBER('Endpoint outcomes'!DJ101)=TRUE,'Endpoint outcomes'!DJ101,(IF(ISNUMBER('Endpoint outcomes'!DL101)=TRUE,'Endpoint outcomes'!DL101,0)))</f>
        <v>0</v>
      </c>
      <c r="S101" s="825">
        <f>IF(ISNUMBER('Endpoint outcomes'!DJ101)=TRUE,'Endpoint outcomes'!DK101,IF(ISNUMBER('Endpoint outcomes'!DL101)=TRUE,'Endpoint outcomes'!DM101,0))</f>
        <v>0</v>
      </c>
      <c r="T101" s="825">
        <f>IF(ISNUMBER('Endpoint outcomes'!DJ101)=TRUE,'Endpoint outcomes'!DX101,IF(ISNUMBER('Endpoint outcomes'!DL101)=TRUE,'Endpoint outcomes'!DZ101,0))</f>
        <v>0</v>
      </c>
      <c r="U101" s="825">
        <f>IF(ISNUMBER('Endpoint outcomes'!EO101)=TRUE,'Endpoint outcomes'!EO101,(IF(ISNUMBER('Endpoint outcomes'!EQ101)=TRUE,'Endpoint outcomes'!EQ101,0)))</f>
        <v>0</v>
      </c>
      <c r="V101" s="825">
        <f>IF(ISNUMBER('Endpoint outcomes'!EO101)=TRUE,'Endpoint outcomes'!EP101,IF(ISNUMBER('Endpoint outcomes'!EQ101)=TRUE,'Endpoint outcomes'!ER101,0))</f>
        <v>0</v>
      </c>
      <c r="W101" s="825">
        <f>IF(ISNUMBER('Endpoint outcomes'!EO101)=TRUE,'Endpoint outcomes'!FC101,IF(ISNUMBER('Endpoint outcomes'!EQ101)=TRUE,'Endpoint outcomes'!FE101,0))</f>
        <v>0</v>
      </c>
      <c r="X101" s="37"/>
      <c r="Y101" s="824">
        <f t="shared" si="57"/>
        <v>91</v>
      </c>
      <c r="Z101" s="827">
        <f t="shared" si="58"/>
        <v>90</v>
      </c>
      <c r="AA101" s="827">
        <f t="shared" si="59"/>
        <v>3802.5</v>
      </c>
      <c r="AB101" s="824">
        <f t="shared" si="60"/>
        <v>86</v>
      </c>
      <c r="AC101" s="827">
        <f t="shared" si="61"/>
        <v>85</v>
      </c>
      <c r="AD101" s="827">
        <f t="shared" si="62"/>
        <v>3267.4000000000005</v>
      </c>
      <c r="AE101" s="824">
        <f t="shared" si="63"/>
        <v>0</v>
      </c>
      <c r="AF101" s="827">
        <f t="shared" si="64"/>
        <v>-1</v>
      </c>
      <c r="AG101" s="827">
        <f t="shared" si="65"/>
        <v>0</v>
      </c>
      <c r="AH101" s="824">
        <f t="shared" si="66"/>
        <v>0</v>
      </c>
      <c r="AI101" s="827">
        <f t="shared" si="67"/>
        <v>-1</v>
      </c>
      <c r="AJ101" s="827">
        <f t="shared" si="68"/>
        <v>0</v>
      </c>
      <c r="AK101" s="824">
        <f t="shared" si="69"/>
        <v>0</v>
      </c>
      <c r="AL101" s="827">
        <f t="shared" si="70"/>
        <v>-1</v>
      </c>
      <c r="AM101" s="827">
        <f t="shared" si="71"/>
        <v>0</v>
      </c>
      <c r="AN101" s="827">
        <f t="shared" si="72"/>
        <v>175</v>
      </c>
      <c r="AO101" s="827">
        <f t="shared" si="73"/>
        <v>7069.9000000000005</v>
      </c>
      <c r="AP101" s="827">
        <f t="shared" si="74"/>
        <v>23.834463276836161</v>
      </c>
      <c r="AQ101" s="827">
        <f t="shared" si="75"/>
        <v>6.3560544814710775</v>
      </c>
      <c r="AR101" s="827">
        <f t="shared" si="76"/>
        <v>177</v>
      </c>
      <c r="AS101" s="38"/>
      <c r="AT101" s="38"/>
      <c r="AZ101" s="207"/>
      <c r="BA101" s="207"/>
      <c r="BB101" t="s">
        <v>713</v>
      </c>
      <c r="BC101">
        <v>16.155947136563878</v>
      </c>
      <c r="BE101" t="s">
        <v>714</v>
      </c>
      <c r="BF101">
        <v>30.195454545454542</v>
      </c>
    </row>
    <row r="102" spans="1:58" ht="15.75">
      <c r="A102" s="826" t="str">
        <f>'Endpoint outcomes'!A102</f>
        <v>Ly 2015</v>
      </c>
      <c r="B102" s="826" t="str">
        <f>CONCATENATE('Endpoint outcomes'!S102,'Endpoint outcomes'!T102)</f>
        <v>BDI-II21</v>
      </c>
      <c r="C102" s="828">
        <f t="shared" si="54"/>
        <v>28.131182795698923</v>
      </c>
      <c r="D102" s="828">
        <f t="shared" si="55"/>
        <v>7.9795184932811187</v>
      </c>
      <c r="E102" s="828">
        <f t="shared" si="56"/>
        <v>93</v>
      </c>
      <c r="F102" s="50">
        <f t="shared" si="51"/>
        <v>0.55636551941020218</v>
      </c>
      <c r="G102" s="50">
        <f t="shared" si="52"/>
        <v>0.44363448058979782</v>
      </c>
      <c r="H102" s="269">
        <f t="shared" si="53"/>
        <v>1</v>
      </c>
      <c r="I102" s="829">
        <f>IF(ISNUMBER('Endpoint outcomes'!U102)=TRUE,'Endpoint outcomes'!U102,(IF(ISNUMBER('Endpoint outcomes'!W102)=TRUE,'Endpoint outcomes'!W102,0)))</f>
        <v>28.96</v>
      </c>
      <c r="J102" s="829">
        <f>IF(ISNUMBER('Endpoint outcomes'!U102)=TRUE,'Endpoint outcomes'!V102,IF(ISNUMBER('Endpoint outcomes'!W102)=TRUE,'Endpoint outcomes'!X102,0))</f>
        <v>8.07</v>
      </c>
      <c r="K102" s="829">
        <f>IF(ISNUMBER('Endpoint outcomes'!U102)=TRUE,'Endpoint outcomes'!AI102,IF(ISNUMBER('Endpoint outcomes'!W102)=TRUE,'Endpoint outcomes'!AK102,0))</f>
        <v>46</v>
      </c>
      <c r="L102" s="829">
        <f>IF(ISNUMBER('Endpoint outcomes'!AZ102)=TRUE,'Endpoint outcomes'!AZ102,(IF(ISNUMBER('Endpoint outcomes'!BB102)=TRUE,'Endpoint outcomes'!BB102,0)))</f>
        <v>27.32</v>
      </c>
      <c r="M102" s="829">
        <f>IF(ISNUMBER('Endpoint outcomes'!AZ102)=TRUE,'Endpoint outcomes'!BA102,IF(ISNUMBER('Endpoint outcomes'!BB102)=TRUE,'Endpoint outcomes'!BC102,0))</f>
        <v>7.89</v>
      </c>
      <c r="N102" s="829">
        <f>IF(ISNUMBER('Endpoint outcomes'!AZ102)=TRUE,'Endpoint outcomes'!BN102,IF(ISNUMBER('Endpoint outcomes'!BB102)=TRUE,'Endpoint outcomes'!BP102,0))</f>
        <v>47</v>
      </c>
      <c r="O102" s="829">
        <f>IF(ISNUMBER('Endpoint outcomes'!CE102)=TRUE,'Endpoint outcomes'!CE102,(IF(ISNUMBER('Endpoint outcomes'!CG102)=TRUE,'Endpoint outcomes'!CG102,0)))</f>
        <v>0</v>
      </c>
      <c r="P102" s="829">
        <f>IF(ISNUMBER('Endpoint outcomes'!CE102)=TRUE,'Endpoint outcomes'!CF102,IF(ISNUMBER('Endpoint outcomes'!CG102)=TRUE,'Endpoint outcomes'!CH102,0))</f>
        <v>0</v>
      </c>
      <c r="Q102" s="829">
        <f>IF(ISNUMBER('Endpoint outcomes'!CE102)=TRUE,'Endpoint outcomes'!CS102,IF(ISNUMBER('Endpoint outcomes'!CG102)=TRUE,'Endpoint outcomes'!CU102,0))</f>
        <v>0</v>
      </c>
      <c r="R102" s="825">
        <f>IF(ISNUMBER('Endpoint outcomes'!DJ102)=TRUE,'Endpoint outcomes'!DJ102,(IF(ISNUMBER('Endpoint outcomes'!DL102)=TRUE,'Endpoint outcomes'!DL102,0)))</f>
        <v>0</v>
      </c>
      <c r="S102" s="825">
        <f>IF(ISNUMBER('Endpoint outcomes'!DJ102)=TRUE,'Endpoint outcomes'!DK102,IF(ISNUMBER('Endpoint outcomes'!DL102)=TRUE,'Endpoint outcomes'!DM102,0))</f>
        <v>0</v>
      </c>
      <c r="T102" s="825">
        <f>IF(ISNUMBER('Endpoint outcomes'!DJ102)=TRUE,'Endpoint outcomes'!DX102,IF(ISNUMBER('Endpoint outcomes'!DL102)=TRUE,'Endpoint outcomes'!DZ102,0))</f>
        <v>0</v>
      </c>
      <c r="U102" s="825">
        <f>IF(ISNUMBER('Endpoint outcomes'!EO102)=TRUE,'Endpoint outcomes'!EO102,(IF(ISNUMBER('Endpoint outcomes'!EQ102)=TRUE,'Endpoint outcomes'!EQ102,0)))</f>
        <v>0</v>
      </c>
      <c r="V102" s="825">
        <f>IF(ISNUMBER('Endpoint outcomes'!EO102)=TRUE,'Endpoint outcomes'!EP102,IF(ISNUMBER('Endpoint outcomes'!EQ102)=TRUE,'Endpoint outcomes'!ER102,0))</f>
        <v>0</v>
      </c>
      <c r="W102" s="825">
        <f>IF(ISNUMBER('Endpoint outcomes'!EO102)=TRUE,'Endpoint outcomes'!FC102,IF(ISNUMBER('Endpoint outcomes'!EQ102)=TRUE,'Endpoint outcomes'!FE102,0))</f>
        <v>0</v>
      </c>
      <c r="X102" s="37"/>
      <c r="Y102" s="824">
        <f t="shared" si="57"/>
        <v>46</v>
      </c>
      <c r="Z102" s="827">
        <f t="shared" si="58"/>
        <v>45</v>
      </c>
      <c r="AA102" s="827">
        <f t="shared" si="59"/>
        <v>2930.6205000000004</v>
      </c>
      <c r="AB102" s="824">
        <f t="shared" si="60"/>
        <v>47</v>
      </c>
      <c r="AC102" s="827">
        <f t="shared" si="61"/>
        <v>46</v>
      </c>
      <c r="AD102" s="827">
        <f t="shared" si="62"/>
        <v>2863.5965999999994</v>
      </c>
      <c r="AE102" s="824">
        <f t="shared" si="63"/>
        <v>0</v>
      </c>
      <c r="AF102" s="827">
        <f t="shared" si="64"/>
        <v>-1</v>
      </c>
      <c r="AG102" s="827">
        <f t="shared" si="65"/>
        <v>0</v>
      </c>
      <c r="AH102" s="824">
        <f t="shared" si="66"/>
        <v>0</v>
      </c>
      <c r="AI102" s="827">
        <f t="shared" si="67"/>
        <v>-1</v>
      </c>
      <c r="AJ102" s="827">
        <f t="shared" si="68"/>
        <v>0</v>
      </c>
      <c r="AK102" s="824">
        <f t="shared" si="69"/>
        <v>0</v>
      </c>
      <c r="AL102" s="827">
        <f t="shared" si="70"/>
        <v>-1</v>
      </c>
      <c r="AM102" s="827">
        <f t="shared" si="71"/>
        <v>0</v>
      </c>
      <c r="AN102" s="827">
        <f t="shared" si="72"/>
        <v>91</v>
      </c>
      <c r="AO102" s="827">
        <f t="shared" si="73"/>
        <v>5794.2170999999998</v>
      </c>
      <c r="AP102" s="827">
        <f t="shared" si="74"/>
        <v>28.131182795698923</v>
      </c>
      <c r="AQ102" s="827">
        <f t="shared" si="75"/>
        <v>7.9795184932811187</v>
      </c>
      <c r="AR102" s="827">
        <f t="shared" si="76"/>
        <v>93</v>
      </c>
      <c r="AS102" s="38"/>
      <c r="AT102" s="38"/>
      <c r="AZ102" s="207"/>
      <c r="BA102" s="207"/>
      <c r="BB102" t="s">
        <v>713</v>
      </c>
      <c r="BC102">
        <v>16.504950495049506</v>
      </c>
      <c r="BE102" t="s">
        <v>455</v>
      </c>
      <c r="BF102" t="e">
        <v>#DIV/0!</v>
      </c>
    </row>
    <row r="103" spans="1:58" ht="15.75">
      <c r="A103" s="826" t="str">
        <f>'Endpoint outcomes'!A103</f>
        <v>Lydiard 1989</v>
      </c>
      <c r="B103" s="826" t="str">
        <f>CONCATENATE('Endpoint outcomes'!S103,'Endpoint outcomes'!T103)</f>
        <v>HAMD21</v>
      </c>
      <c r="C103" s="828">
        <f t="shared" si="54"/>
        <v>26.200000000000003</v>
      </c>
      <c r="D103" s="828" t="e">
        <f t="shared" si="55"/>
        <v>#VALUE!</v>
      </c>
      <c r="E103" s="828">
        <f t="shared" si="56"/>
        <v>36</v>
      </c>
      <c r="F103" s="50" t="e">
        <f t="shared" si="51"/>
        <v>#VALUE!</v>
      </c>
      <c r="G103" s="50" t="e">
        <f t="shared" si="52"/>
        <v>#VALUE!</v>
      </c>
      <c r="H103" s="269">
        <f t="shared" si="53"/>
        <v>0</v>
      </c>
      <c r="I103" s="829">
        <f>IF(ISNUMBER('Endpoint outcomes'!U103)=TRUE,'Endpoint outcomes'!U103,(IF(ISNUMBER('Endpoint outcomes'!W103)=TRUE,'Endpoint outcomes'!W103,0)))</f>
        <v>26.4</v>
      </c>
      <c r="J103" s="829" t="str">
        <f>IF(ISNUMBER('Endpoint outcomes'!U103)=TRUE,'Endpoint outcomes'!V103,IF(ISNUMBER('Endpoint outcomes'!W103)=TRUE,'Endpoint outcomes'!X103,0))</f>
        <v>NA</v>
      </c>
      <c r="K103" s="829">
        <f>IF(ISNUMBER('Endpoint outcomes'!U103)=TRUE,'Endpoint outcomes'!AI103,IF(ISNUMBER('Endpoint outcomes'!W103)=TRUE,'Endpoint outcomes'!AK103,0))</f>
        <v>18</v>
      </c>
      <c r="L103" s="829">
        <f>IF(ISNUMBER('Endpoint outcomes'!AZ103)=TRUE,'Endpoint outcomes'!AZ103,(IF(ISNUMBER('Endpoint outcomes'!BB103)=TRUE,'Endpoint outcomes'!BB103,0)))</f>
        <v>26</v>
      </c>
      <c r="M103" s="829" t="str">
        <f>IF(ISNUMBER('Endpoint outcomes'!AZ103)=TRUE,'Endpoint outcomes'!BA103,IF(ISNUMBER('Endpoint outcomes'!BB103)=TRUE,'Endpoint outcomes'!BC103,0))</f>
        <v>NA</v>
      </c>
      <c r="N103" s="829">
        <f>IF(ISNUMBER('Endpoint outcomes'!AZ103)=TRUE,'Endpoint outcomes'!BN103,IF(ISNUMBER('Endpoint outcomes'!BB103)=TRUE,'Endpoint outcomes'!BP103,0))</f>
        <v>18</v>
      </c>
      <c r="O103" s="829">
        <f>IF(ISNUMBER('Endpoint outcomes'!CE103)=TRUE,'Endpoint outcomes'!CE103,(IF(ISNUMBER('Endpoint outcomes'!CG103)=TRUE,'Endpoint outcomes'!CG103,0)))</f>
        <v>0</v>
      </c>
      <c r="P103" s="829">
        <f>IF(ISNUMBER('Endpoint outcomes'!CE103)=TRUE,'Endpoint outcomes'!CF103,IF(ISNUMBER('Endpoint outcomes'!CG103)=TRUE,'Endpoint outcomes'!CH103,0))</f>
        <v>0</v>
      </c>
      <c r="Q103" s="829">
        <f>IF(ISNUMBER('Endpoint outcomes'!CE103)=TRUE,'Endpoint outcomes'!CS103,IF(ISNUMBER('Endpoint outcomes'!CG103)=TRUE,'Endpoint outcomes'!CU103,0))</f>
        <v>0</v>
      </c>
      <c r="R103" s="825">
        <f>IF(ISNUMBER('Endpoint outcomes'!DJ103)=TRUE,'Endpoint outcomes'!DJ103,(IF(ISNUMBER('Endpoint outcomes'!DL103)=TRUE,'Endpoint outcomes'!DL103,0)))</f>
        <v>0</v>
      </c>
      <c r="S103" s="825">
        <f>IF(ISNUMBER('Endpoint outcomes'!DJ103)=TRUE,'Endpoint outcomes'!DK103,IF(ISNUMBER('Endpoint outcomes'!DL103)=TRUE,'Endpoint outcomes'!DM103,0))</f>
        <v>0</v>
      </c>
      <c r="T103" s="825">
        <f>IF(ISNUMBER('Endpoint outcomes'!DJ103)=TRUE,'Endpoint outcomes'!DX103,IF(ISNUMBER('Endpoint outcomes'!DL103)=TRUE,'Endpoint outcomes'!DZ103,0))</f>
        <v>0</v>
      </c>
      <c r="U103" s="825">
        <f>IF(ISNUMBER('Endpoint outcomes'!EO103)=TRUE,'Endpoint outcomes'!EO103,(IF(ISNUMBER('Endpoint outcomes'!EQ103)=TRUE,'Endpoint outcomes'!EQ103,0)))</f>
        <v>0</v>
      </c>
      <c r="V103" s="825">
        <f>IF(ISNUMBER('Endpoint outcomes'!EO103)=TRUE,'Endpoint outcomes'!EP103,IF(ISNUMBER('Endpoint outcomes'!EQ103)=TRUE,'Endpoint outcomes'!ER103,0))</f>
        <v>0</v>
      </c>
      <c r="W103" s="825">
        <f>IF(ISNUMBER('Endpoint outcomes'!EO103)=TRUE,'Endpoint outcomes'!FC103,IF(ISNUMBER('Endpoint outcomes'!EQ103)=TRUE,'Endpoint outcomes'!FE103,0))</f>
        <v>0</v>
      </c>
      <c r="X103" s="37"/>
      <c r="Y103" s="824">
        <f t="shared" si="57"/>
        <v>18</v>
      </c>
      <c r="Z103" s="827">
        <f t="shared" si="58"/>
        <v>17</v>
      </c>
      <c r="AA103" s="827" t="e">
        <f t="shared" si="59"/>
        <v>#VALUE!</v>
      </c>
      <c r="AB103" s="824">
        <f t="shared" si="60"/>
        <v>18</v>
      </c>
      <c r="AC103" s="827">
        <f t="shared" si="61"/>
        <v>17</v>
      </c>
      <c r="AD103" s="827" t="e">
        <f t="shared" si="62"/>
        <v>#VALUE!</v>
      </c>
      <c r="AE103" s="824">
        <f t="shared" si="63"/>
        <v>0</v>
      </c>
      <c r="AF103" s="827">
        <f t="shared" si="64"/>
        <v>-1</v>
      </c>
      <c r="AG103" s="827">
        <f t="shared" si="65"/>
        <v>0</v>
      </c>
      <c r="AH103" s="824">
        <f t="shared" si="66"/>
        <v>0</v>
      </c>
      <c r="AI103" s="827">
        <f t="shared" si="67"/>
        <v>-1</v>
      </c>
      <c r="AJ103" s="827">
        <f t="shared" si="68"/>
        <v>0</v>
      </c>
      <c r="AK103" s="824">
        <f t="shared" si="69"/>
        <v>0</v>
      </c>
      <c r="AL103" s="827">
        <f t="shared" si="70"/>
        <v>-1</v>
      </c>
      <c r="AM103" s="827">
        <f t="shared" si="71"/>
        <v>0</v>
      </c>
      <c r="AN103" s="827">
        <f t="shared" si="72"/>
        <v>34</v>
      </c>
      <c r="AO103" s="827" t="e">
        <f t="shared" si="73"/>
        <v>#VALUE!</v>
      </c>
      <c r="AP103" s="827">
        <f t="shared" si="74"/>
        <v>26.200000000000003</v>
      </c>
      <c r="AQ103" s="827" t="e">
        <f t="shared" si="75"/>
        <v>#VALUE!</v>
      </c>
      <c r="AR103" s="827">
        <f t="shared" si="76"/>
        <v>36</v>
      </c>
      <c r="AS103" s="38"/>
      <c r="AT103" s="38"/>
      <c r="AZ103" s="207"/>
      <c r="BA103" s="207"/>
      <c r="BB103" t="s">
        <v>713</v>
      </c>
      <c r="BC103">
        <v>16.598048780487805</v>
      </c>
      <c r="BE103" t="s">
        <v>714</v>
      </c>
      <c r="BF103">
        <v>26.401257861635219</v>
      </c>
    </row>
    <row r="104" spans="1:58" ht="15.75">
      <c r="A104" s="826" t="str">
        <f>'Endpoint outcomes'!A104</f>
        <v>Maina 2005</v>
      </c>
      <c r="B104" s="826" t="str">
        <f>CONCATENATE('Endpoint outcomes'!S104,'Endpoint outcomes'!T104)</f>
        <v>HAMD17</v>
      </c>
      <c r="C104" s="828">
        <f t="shared" si="54"/>
        <v>11.966666666666667</v>
      </c>
      <c r="D104" s="828">
        <f t="shared" si="55"/>
        <v>2.4725155880870262</v>
      </c>
      <c r="E104" s="828">
        <f t="shared" si="56"/>
        <v>30</v>
      </c>
      <c r="F104" s="50">
        <f t="shared" si="51"/>
        <v>5.6698893635687142E-7</v>
      </c>
      <c r="G104" s="50">
        <f t="shared" si="52"/>
        <v>0.99999943301106364</v>
      </c>
      <c r="H104" s="269">
        <f t="shared" si="53"/>
        <v>1</v>
      </c>
      <c r="I104" s="829">
        <f>IF(ISNUMBER('Endpoint outcomes'!U104)=TRUE,'Endpoint outcomes'!U104,(IF(ISNUMBER('Endpoint outcomes'!W104)=TRUE,'Endpoint outcomes'!W104,0)))</f>
        <v>12.6</v>
      </c>
      <c r="J104" s="829">
        <f>IF(ISNUMBER('Endpoint outcomes'!U104)=TRUE,'Endpoint outcomes'!V104,IF(ISNUMBER('Endpoint outcomes'!W104)=TRUE,'Endpoint outcomes'!X104,0))</f>
        <v>2.4</v>
      </c>
      <c r="K104" s="829">
        <f>IF(ISNUMBER('Endpoint outcomes'!U104)=TRUE,'Endpoint outcomes'!AI104,IF(ISNUMBER('Endpoint outcomes'!W104)=TRUE,'Endpoint outcomes'!AK104,0))</f>
        <v>10</v>
      </c>
      <c r="L104" s="829">
        <f>IF(ISNUMBER('Endpoint outcomes'!AZ104)=TRUE,'Endpoint outcomes'!AZ104,(IF(ISNUMBER('Endpoint outcomes'!BB104)=TRUE,'Endpoint outcomes'!BB104,0)))</f>
        <v>11.5</v>
      </c>
      <c r="M104" s="829">
        <f>IF(ISNUMBER('Endpoint outcomes'!AZ104)=TRUE,'Endpoint outcomes'!BA104,IF(ISNUMBER('Endpoint outcomes'!BB104)=TRUE,'Endpoint outcomes'!BC104,0))</f>
        <v>2.7</v>
      </c>
      <c r="N104" s="829">
        <f>IF(ISNUMBER('Endpoint outcomes'!AZ104)=TRUE,'Endpoint outcomes'!BN104,IF(ISNUMBER('Endpoint outcomes'!BB104)=TRUE,'Endpoint outcomes'!BP104,0))</f>
        <v>10</v>
      </c>
      <c r="O104" s="829">
        <f>IF(ISNUMBER('Endpoint outcomes'!CE104)=TRUE,'Endpoint outcomes'!CE104,(IF(ISNUMBER('Endpoint outcomes'!CG104)=TRUE,'Endpoint outcomes'!CG104,0)))</f>
        <v>11.8</v>
      </c>
      <c r="P104" s="829">
        <f>IF(ISNUMBER('Endpoint outcomes'!CE104)=TRUE,'Endpoint outcomes'!CF104,IF(ISNUMBER('Endpoint outcomes'!CG104)=TRUE,'Endpoint outcomes'!CH104,0))</f>
        <v>2.2999999999999998</v>
      </c>
      <c r="Q104" s="829">
        <f>IF(ISNUMBER('Endpoint outcomes'!CE104)=TRUE,'Endpoint outcomes'!CS104,IF(ISNUMBER('Endpoint outcomes'!CG104)=TRUE,'Endpoint outcomes'!CU104,0))</f>
        <v>10</v>
      </c>
      <c r="R104" s="825">
        <f>IF(ISNUMBER('Endpoint outcomes'!DJ104)=TRUE,'Endpoint outcomes'!DJ104,(IF(ISNUMBER('Endpoint outcomes'!DL104)=TRUE,'Endpoint outcomes'!DL104,0)))</f>
        <v>0</v>
      </c>
      <c r="S104" s="825">
        <f>IF(ISNUMBER('Endpoint outcomes'!DJ104)=TRUE,'Endpoint outcomes'!DK104,IF(ISNUMBER('Endpoint outcomes'!DL104)=TRUE,'Endpoint outcomes'!DM104,0))</f>
        <v>0</v>
      </c>
      <c r="T104" s="825">
        <f>IF(ISNUMBER('Endpoint outcomes'!DJ104)=TRUE,'Endpoint outcomes'!DX104,IF(ISNUMBER('Endpoint outcomes'!DL104)=TRUE,'Endpoint outcomes'!DZ104,0))</f>
        <v>0</v>
      </c>
      <c r="U104" s="825">
        <f>IF(ISNUMBER('Endpoint outcomes'!EO104)=TRUE,'Endpoint outcomes'!EO104,(IF(ISNUMBER('Endpoint outcomes'!EQ104)=TRUE,'Endpoint outcomes'!EQ104,0)))</f>
        <v>0</v>
      </c>
      <c r="V104" s="825">
        <f>IF(ISNUMBER('Endpoint outcomes'!EO104)=TRUE,'Endpoint outcomes'!EP104,IF(ISNUMBER('Endpoint outcomes'!EQ104)=TRUE,'Endpoint outcomes'!ER104,0))</f>
        <v>0</v>
      </c>
      <c r="W104" s="825">
        <f>IF(ISNUMBER('Endpoint outcomes'!EO104)=TRUE,'Endpoint outcomes'!FC104,IF(ISNUMBER('Endpoint outcomes'!EQ104)=TRUE,'Endpoint outcomes'!FE104,0))</f>
        <v>0</v>
      </c>
      <c r="X104" s="37"/>
      <c r="Y104" s="824">
        <f t="shared" si="57"/>
        <v>10</v>
      </c>
      <c r="Z104" s="827">
        <f t="shared" si="58"/>
        <v>9</v>
      </c>
      <c r="AA104" s="827">
        <f t="shared" si="59"/>
        <v>51.839999999999996</v>
      </c>
      <c r="AB104" s="824">
        <f t="shared" si="60"/>
        <v>10</v>
      </c>
      <c r="AC104" s="827">
        <f t="shared" si="61"/>
        <v>9</v>
      </c>
      <c r="AD104" s="827">
        <f t="shared" si="62"/>
        <v>65.610000000000014</v>
      </c>
      <c r="AE104" s="824">
        <f t="shared" si="63"/>
        <v>10</v>
      </c>
      <c r="AF104" s="827">
        <f t="shared" si="64"/>
        <v>9</v>
      </c>
      <c r="AG104" s="827">
        <f t="shared" si="65"/>
        <v>47.609999999999992</v>
      </c>
      <c r="AH104" s="824">
        <f t="shared" si="66"/>
        <v>0</v>
      </c>
      <c r="AI104" s="827">
        <f t="shared" si="67"/>
        <v>-1</v>
      </c>
      <c r="AJ104" s="827">
        <f t="shared" si="68"/>
        <v>0</v>
      </c>
      <c r="AK104" s="824">
        <f t="shared" si="69"/>
        <v>0</v>
      </c>
      <c r="AL104" s="827">
        <f t="shared" si="70"/>
        <v>-1</v>
      </c>
      <c r="AM104" s="827">
        <f t="shared" si="71"/>
        <v>0</v>
      </c>
      <c r="AN104" s="827">
        <f t="shared" si="72"/>
        <v>27</v>
      </c>
      <c r="AO104" s="827">
        <f t="shared" si="73"/>
        <v>165.06</v>
      </c>
      <c r="AP104" s="827">
        <f t="shared" si="74"/>
        <v>11.966666666666667</v>
      </c>
      <c r="AQ104" s="827">
        <f t="shared" si="75"/>
        <v>2.4725155880870262</v>
      </c>
      <c r="AR104" s="827">
        <f t="shared" si="76"/>
        <v>30</v>
      </c>
      <c r="AS104" s="38"/>
      <c r="AT104" s="38"/>
      <c r="AZ104" s="207"/>
      <c r="BA104" s="207"/>
      <c r="BB104" t="s">
        <v>713</v>
      </c>
      <c r="BC104">
        <v>16.757425742574256</v>
      </c>
      <c r="BE104" t="s">
        <v>455</v>
      </c>
      <c r="BF104">
        <v>24.6</v>
      </c>
    </row>
    <row r="105" spans="1:58" ht="15.75">
      <c r="A105" s="826" t="str">
        <f>'Endpoint outcomes'!A105</f>
        <v>Manicavasgar 2011</v>
      </c>
      <c r="B105" s="826" t="str">
        <f>CONCATENATE('Endpoint outcomes'!S105,'Endpoint outcomes'!T105)</f>
        <v>BDI-II21</v>
      </c>
      <c r="C105" s="828">
        <f t="shared" si="54"/>
        <v>34.621333333333332</v>
      </c>
      <c r="D105" s="828">
        <f t="shared" si="55"/>
        <v>10.283249305500171</v>
      </c>
      <c r="E105" s="828">
        <f t="shared" si="56"/>
        <v>45</v>
      </c>
      <c r="F105" s="50">
        <f t="shared" si="51"/>
        <v>0.77069589589093057</v>
      </c>
      <c r="G105" s="50">
        <f t="shared" si="52"/>
        <v>0.22930410410906943</v>
      </c>
      <c r="H105" s="269">
        <f t="shared" si="53"/>
        <v>1</v>
      </c>
      <c r="I105" s="829">
        <f>IF(ISNUMBER('Endpoint outcomes'!U105)=TRUE,'Endpoint outcomes'!U105,(IF(ISNUMBER('Endpoint outcomes'!W105)=TRUE,'Endpoint outcomes'!W105,0)))</f>
        <v>36.229999999999997</v>
      </c>
      <c r="J105" s="829">
        <f>IF(ISNUMBER('Endpoint outcomes'!U105)=TRUE,'Endpoint outcomes'!V105,IF(ISNUMBER('Endpoint outcomes'!W105)=TRUE,'Endpoint outcomes'!X105,0))</f>
        <v>11.11</v>
      </c>
      <c r="K105" s="829">
        <f>IF(ISNUMBER('Endpoint outcomes'!U105)=TRUE,'Endpoint outcomes'!AI105,IF(ISNUMBER('Endpoint outcomes'!W105)=TRUE,'Endpoint outcomes'!AK105,0))</f>
        <v>26</v>
      </c>
      <c r="L105" s="829">
        <f>IF(ISNUMBER('Endpoint outcomes'!AZ105)=TRUE,'Endpoint outcomes'!AZ105,(IF(ISNUMBER('Endpoint outcomes'!BB105)=TRUE,'Endpoint outcomes'!BB105,0)))</f>
        <v>32.42</v>
      </c>
      <c r="M105" s="829">
        <f>IF(ISNUMBER('Endpoint outcomes'!AZ105)=TRUE,'Endpoint outcomes'!BA105,IF(ISNUMBER('Endpoint outcomes'!BB105)=TRUE,'Endpoint outcomes'!BC105,0))</f>
        <v>9.01</v>
      </c>
      <c r="N105" s="829">
        <f>IF(ISNUMBER('Endpoint outcomes'!AZ105)=TRUE,'Endpoint outcomes'!BN105,IF(ISNUMBER('Endpoint outcomes'!BB105)=TRUE,'Endpoint outcomes'!BP105,0))</f>
        <v>19</v>
      </c>
      <c r="O105" s="829">
        <f>IF(ISNUMBER('Endpoint outcomes'!CE105)=TRUE,'Endpoint outcomes'!CE105,(IF(ISNUMBER('Endpoint outcomes'!CG105)=TRUE,'Endpoint outcomes'!CG105,0)))</f>
        <v>0</v>
      </c>
      <c r="P105" s="829">
        <f>IF(ISNUMBER('Endpoint outcomes'!CE105)=TRUE,'Endpoint outcomes'!CF105,IF(ISNUMBER('Endpoint outcomes'!CG105)=TRUE,'Endpoint outcomes'!CH105,0))</f>
        <v>0</v>
      </c>
      <c r="Q105" s="829">
        <f>IF(ISNUMBER('Endpoint outcomes'!CE105)=TRUE,'Endpoint outcomes'!CS105,IF(ISNUMBER('Endpoint outcomes'!CG105)=TRUE,'Endpoint outcomes'!CU105,0))</f>
        <v>0</v>
      </c>
      <c r="R105" s="825">
        <f>IF(ISNUMBER('Endpoint outcomes'!DJ105)=TRUE,'Endpoint outcomes'!DJ105,(IF(ISNUMBER('Endpoint outcomes'!DL105)=TRUE,'Endpoint outcomes'!DL105,0)))</f>
        <v>0</v>
      </c>
      <c r="S105" s="825">
        <f>IF(ISNUMBER('Endpoint outcomes'!DJ105)=TRUE,'Endpoint outcomes'!DK105,IF(ISNUMBER('Endpoint outcomes'!DL105)=TRUE,'Endpoint outcomes'!DM105,0))</f>
        <v>0</v>
      </c>
      <c r="T105" s="825">
        <f>IF(ISNUMBER('Endpoint outcomes'!DJ105)=TRUE,'Endpoint outcomes'!DX105,IF(ISNUMBER('Endpoint outcomes'!DL105)=TRUE,'Endpoint outcomes'!DZ105,0))</f>
        <v>0</v>
      </c>
      <c r="U105" s="825">
        <f>IF(ISNUMBER('Endpoint outcomes'!EO105)=TRUE,'Endpoint outcomes'!EO105,(IF(ISNUMBER('Endpoint outcomes'!EQ105)=TRUE,'Endpoint outcomes'!EQ105,0)))</f>
        <v>0</v>
      </c>
      <c r="V105" s="825">
        <f>IF(ISNUMBER('Endpoint outcomes'!EO105)=TRUE,'Endpoint outcomes'!EP105,IF(ISNUMBER('Endpoint outcomes'!EQ105)=TRUE,'Endpoint outcomes'!ER105,0))</f>
        <v>0</v>
      </c>
      <c r="W105" s="825">
        <f>IF(ISNUMBER('Endpoint outcomes'!EO105)=TRUE,'Endpoint outcomes'!FC105,IF(ISNUMBER('Endpoint outcomes'!EQ105)=TRUE,'Endpoint outcomes'!FE105,0))</f>
        <v>0</v>
      </c>
      <c r="X105" s="37"/>
      <c r="Y105" s="824">
        <f t="shared" si="57"/>
        <v>26</v>
      </c>
      <c r="Z105" s="827">
        <f t="shared" si="58"/>
        <v>25</v>
      </c>
      <c r="AA105" s="827">
        <f t="shared" si="59"/>
        <v>3085.8024999999998</v>
      </c>
      <c r="AB105" s="824">
        <f t="shared" si="60"/>
        <v>19</v>
      </c>
      <c r="AC105" s="827">
        <f t="shared" si="61"/>
        <v>18</v>
      </c>
      <c r="AD105" s="827">
        <f t="shared" si="62"/>
        <v>1461.2418</v>
      </c>
      <c r="AE105" s="824">
        <f t="shared" si="63"/>
        <v>0</v>
      </c>
      <c r="AF105" s="827">
        <f t="shared" si="64"/>
        <v>-1</v>
      </c>
      <c r="AG105" s="827">
        <f t="shared" si="65"/>
        <v>0</v>
      </c>
      <c r="AH105" s="824">
        <f t="shared" si="66"/>
        <v>0</v>
      </c>
      <c r="AI105" s="827">
        <f t="shared" si="67"/>
        <v>-1</v>
      </c>
      <c r="AJ105" s="827">
        <f t="shared" si="68"/>
        <v>0</v>
      </c>
      <c r="AK105" s="824">
        <f t="shared" si="69"/>
        <v>0</v>
      </c>
      <c r="AL105" s="827">
        <f t="shared" si="70"/>
        <v>-1</v>
      </c>
      <c r="AM105" s="827">
        <f t="shared" si="71"/>
        <v>0</v>
      </c>
      <c r="AN105" s="827">
        <f t="shared" si="72"/>
        <v>43</v>
      </c>
      <c r="AO105" s="827">
        <f t="shared" si="73"/>
        <v>4547.0442999999996</v>
      </c>
      <c r="AP105" s="827">
        <f t="shared" si="74"/>
        <v>34.621333333333332</v>
      </c>
      <c r="AQ105" s="827">
        <f t="shared" si="75"/>
        <v>10.283249305500171</v>
      </c>
      <c r="AR105" s="827">
        <f t="shared" si="76"/>
        <v>45</v>
      </c>
      <c r="AS105" s="38"/>
      <c r="AT105" s="38"/>
      <c r="AZ105" s="207"/>
      <c r="BA105" s="207"/>
      <c r="BB105" t="s">
        <v>713</v>
      </c>
      <c r="BC105">
        <v>16.926966292134832</v>
      </c>
      <c r="BE105" t="s">
        <v>720</v>
      </c>
      <c r="BF105">
        <v>22.672739361702131</v>
      </c>
    </row>
    <row r="106" spans="1:58" ht="15.75">
      <c r="A106" s="826" t="str">
        <f>'Endpoint outcomes'!A106</f>
        <v>Marshall 2008</v>
      </c>
      <c r="B106" s="826" t="str">
        <f>CONCATENATE('Endpoint outcomes'!S106,'Endpoint outcomes'!T106)</f>
        <v>HAMD17</v>
      </c>
      <c r="C106" s="828">
        <f t="shared" si="54"/>
        <v>18.271666666666668</v>
      </c>
      <c r="D106" s="828">
        <f t="shared" si="55"/>
        <v>3.7517785681250464</v>
      </c>
      <c r="E106" s="828">
        <f t="shared" si="56"/>
        <v>102</v>
      </c>
      <c r="F106" s="50">
        <f t="shared" si="51"/>
        <v>6.3401470372538959E-2</v>
      </c>
      <c r="G106" s="50">
        <f t="shared" si="52"/>
        <v>0.93659852962746104</v>
      </c>
      <c r="H106" s="269">
        <f t="shared" si="53"/>
        <v>1</v>
      </c>
      <c r="I106" s="829">
        <f>IF(ISNUMBER('Endpoint outcomes'!U106)=TRUE,'Endpoint outcomes'!U106,(IF(ISNUMBER('Endpoint outcomes'!W106)=TRUE,'Endpoint outcomes'!W106,0)))</f>
        <v>17.78</v>
      </c>
      <c r="J106" s="829">
        <f>IF(ISNUMBER('Endpoint outcomes'!U106)=TRUE,'Endpoint outcomes'!V106,IF(ISNUMBER('Endpoint outcomes'!W106)=TRUE,'Endpoint outcomes'!X106,0))</f>
        <v>3.58</v>
      </c>
      <c r="K106" s="829">
        <f>IF(ISNUMBER('Endpoint outcomes'!U106)=TRUE,'Endpoint outcomes'!AI106,IF(ISNUMBER('Endpoint outcomes'!W106)=TRUE,'Endpoint outcomes'!AK106,0))</f>
        <v>37</v>
      </c>
      <c r="L106" s="829">
        <f>IF(ISNUMBER('Endpoint outcomes'!AZ106)=TRUE,'Endpoint outcomes'!AZ106,(IF(ISNUMBER('Endpoint outcomes'!BB106)=TRUE,'Endpoint outcomes'!BB106,0)))</f>
        <v>18.57</v>
      </c>
      <c r="M106" s="829">
        <f>IF(ISNUMBER('Endpoint outcomes'!AZ106)=TRUE,'Endpoint outcomes'!BA106,IF(ISNUMBER('Endpoint outcomes'!BB106)=TRUE,'Endpoint outcomes'!BC106,0))</f>
        <v>4.0599999999999996</v>
      </c>
      <c r="N106" s="829">
        <f>IF(ISNUMBER('Endpoint outcomes'!AZ106)=TRUE,'Endpoint outcomes'!BN106,IF(ISNUMBER('Endpoint outcomes'!BB106)=TRUE,'Endpoint outcomes'!BP106,0))</f>
        <v>35</v>
      </c>
      <c r="O106" s="829">
        <f>IF(ISNUMBER('Endpoint outcomes'!CE106)=TRUE,'Endpoint outcomes'!CE106,(IF(ISNUMBER('Endpoint outcomes'!CG106)=TRUE,'Endpoint outcomes'!CG106,0)))</f>
        <v>18.53</v>
      </c>
      <c r="P106" s="829">
        <f>IF(ISNUMBER('Endpoint outcomes'!CE106)=TRUE,'Endpoint outcomes'!CF106,IF(ISNUMBER('Endpoint outcomes'!CG106)=TRUE,'Endpoint outcomes'!CH106,0))</f>
        <v>3.58</v>
      </c>
      <c r="Q106" s="829">
        <f>IF(ISNUMBER('Endpoint outcomes'!CE106)=TRUE,'Endpoint outcomes'!CS106,IF(ISNUMBER('Endpoint outcomes'!CG106)=TRUE,'Endpoint outcomes'!CU106,0))</f>
        <v>30</v>
      </c>
      <c r="R106" s="825">
        <f>IF(ISNUMBER('Endpoint outcomes'!DJ106)=TRUE,'Endpoint outcomes'!DJ106,(IF(ISNUMBER('Endpoint outcomes'!DL106)=TRUE,'Endpoint outcomes'!DL106,0)))</f>
        <v>0</v>
      </c>
      <c r="S106" s="825">
        <f>IF(ISNUMBER('Endpoint outcomes'!DJ106)=TRUE,'Endpoint outcomes'!DK106,IF(ISNUMBER('Endpoint outcomes'!DL106)=TRUE,'Endpoint outcomes'!DM106,0))</f>
        <v>0</v>
      </c>
      <c r="T106" s="825">
        <f>IF(ISNUMBER('Endpoint outcomes'!DJ106)=TRUE,'Endpoint outcomes'!DX106,IF(ISNUMBER('Endpoint outcomes'!DL106)=TRUE,'Endpoint outcomes'!DZ106,0))</f>
        <v>0</v>
      </c>
      <c r="U106" s="825">
        <f>IF(ISNUMBER('Endpoint outcomes'!EO106)=TRUE,'Endpoint outcomes'!EO106,(IF(ISNUMBER('Endpoint outcomes'!EQ106)=TRUE,'Endpoint outcomes'!EQ106,0)))</f>
        <v>0</v>
      </c>
      <c r="V106" s="825">
        <f>IF(ISNUMBER('Endpoint outcomes'!EO106)=TRUE,'Endpoint outcomes'!EP106,IF(ISNUMBER('Endpoint outcomes'!EQ106)=TRUE,'Endpoint outcomes'!ER106,0))</f>
        <v>0</v>
      </c>
      <c r="W106" s="825">
        <f>IF(ISNUMBER('Endpoint outcomes'!EO106)=TRUE,'Endpoint outcomes'!FC106,IF(ISNUMBER('Endpoint outcomes'!EQ106)=TRUE,'Endpoint outcomes'!FE106,0))</f>
        <v>0</v>
      </c>
      <c r="X106" s="37"/>
      <c r="Y106" s="824">
        <f t="shared" si="57"/>
        <v>37</v>
      </c>
      <c r="Z106" s="827">
        <f t="shared" si="58"/>
        <v>36</v>
      </c>
      <c r="AA106" s="827">
        <f t="shared" si="59"/>
        <v>461.3904</v>
      </c>
      <c r="AB106" s="824">
        <f t="shared" si="60"/>
        <v>35</v>
      </c>
      <c r="AC106" s="827">
        <f t="shared" si="61"/>
        <v>34</v>
      </c>
      <c r="AD106" s="827">
        <f t="shared" si="62"/>
        <v>560.44239999999991</v>
      </c>
      <c r="AE106" s="824">
        <f t="shared" si="63"/>
        <v>30</v>
      </c>
      <c r="AF106" s="827">
        <f t="shared" si="64"/>
        <v>29</v>
      </c>
      <c r="AG106" s="827">
        <f t="shared" si="65"/>
        <v>371.67559999999997</v>
      </c>
      <c r="AH106" s="824">
        <f t="shared" si="66"/>
        <v>0</v>
      </c>
      <c r="AI106" s="827">
        <f t="shared" si="67"/>
        <v>-1</v>
      </c>
      <c r="AJ106" s="827">
        <f t="shared" si="68"/>
        <v>0</v>
      </c>
      <c r="AK106" s="824">
        <f t="shared" si="69"/>
        <v>0</v>
      </c>
      <c r="AL106" s="827">
        <f t="shared" si="70"/>
        <v>-1</v>
      </c>
      <c r="AM106" s="827">
        <f t="shared" si="71"/>
        <v>0</v>
      </c>
      <c r="AN106" s="827">
        <f t="shared" si="72"/>
        <v>99</v>
      </c>
      <c r="AO106" s="827">
        <f t="shared" si="73"/>
        <v>1393.5083999999999</v>
      </c>
      <c r="AP106" s="827">
        <f t="shared" si="74"/>
        <v>18.271666666666668</v>
      </c>
      <c r="AQ106" s="827">
        <f t="shared" si="75"/>
        <v>3.7517785681250464</v>
      </c>
      <c r="AR106" s="827">
        <f t="shared" si="76"/>
        <v>102</v>
      </c>
      <c r="AS106" s="38"/>
      <c r="AT106" s="38"/>
      <c r="AZ106" s="207"/>
      <c r="BA106" s="207"/>
      <c r="BB106" t="s">
        <v>713</v>
      </c>
      <c r="BC106">
        <v>17.05</v>
      </c>
      <c r="BE106" t="s">
        <v>714</v>
      </c>
      <c r="BF106">
        <v>16.87</v>
      </c>
    </row>
    <row r="107" spans="1:58" ht="15.75">
      <c r="A107" s="826" t="str">
        <f>'Endpoint outcomes'!A107</f>
        <v>McCallum 1975</v>
      </c>
      <c r="B107" s="826" t="str">
        <f>CONCATENATE('Endpoint outcomes'!S107,'Endpoint outcomes'!T107)</f>
        <v>HAMD17</v>
      </c>
      <c r="C107" s="828">
        <f t="shared" si="54"/>
        <v>22.599999999999998</v>
      </c>
      <c r="D107" s="828">
        <f t="shared" si="55"/>
        <v>5.4037024344425184</v>
      </c>
      <c r="E107" s="828">
        <f t="shared" si="56"/>
        <v>24</v>
      </c>
      <c r="F107" s="50">
        <f t="shared" si="51"/>
        <v>0.39778613155569997</v>
      </c>
      <c r="G107" s="50">
        <f t="shared" si="52"/>
        <v>0.60221386844430003</v>
      </c>
      <c r="H107" s="269">
        <f t="shared" si="53"/>
        <v>1</v>
      </c>
      <c r="I107" s="829">
        <f>IF(ISNUMBER('Endpoint outcomes'!U107)=TRUE,'Endpoint outcomes'!U107,(IF(ISNUMBER('Endpoint outcomes'!W107)=TRUE,'Endpoint outcomes'!W107,0)))</f>
        <v>22.9</v>
      </c>
      <c r="J107" s="829">
        <f>IF(ISNUMBER('Endpoint outcomes'!U107)=TRUE,'Endpoint outcomes'!V107,IF(ISNUMBER('Endpoint outcomes'!W107)=TRUE,'Endpoint outcomes'!X107,0))</f>
        <v>5.2</v>
      </c>
      <c r="K107" s="829">
        <f>IF(ISNUMBER('Endpoint outcomes'!U107)=TRUE,'Endpoint outcomes'!AI107,IF(ISNUMBER('Endpoint outcomes'!W107)=TRUE,'Endpoint outcomes'!AK107,0))</f>
        <v>12</v>
      </c>
      <c r="L107" s="829">
        <f>IF(ISNUMBER('Endpoint outcomes'!AZ107)=TRUE,'Endpoint outcomes'!AZ107,(IF(ISNUMBER('Endpoint outcomes'!BB107)=TRUE,'Endpoint outcomes'!BB107,0)))</f>
        <v>22.3</v>
      </c>
      <c r="M107" s="829">
        <f>IF(ISNUMBER('Endpoint outcomes'!AZ107)=TRUE,'Endpoint outcomes'!BA107,IF(ISNUMBER('Endpoint outcomes'!BB107)=TRUE,'Endpoint outcomes'!BC107,0))</f>
        <v>5.6</v>
      </c>
      <c r="N107" s="829">
        <f>IF(ISNUMBER('Endpoint outcomes'!AZ107)=TRUE,'Endpoint outcomes'!BN107,IF(ISNUMBER('Endpoint outcomes'!BB107)=TRUE,'Endpoint outcomes'!BP107,0))</f>
        <v>12</v>
      </c>
      <c r="O107" s="829">
        <f>IF(ISNUMBER('Endpoint outcomes'!CE107)=TRUE,'Endpoint outcomes'!CE107,(IF(ISNUMBER('Endpoint outcomes'!CG107)=TRUE,'Endpoint outcomes'!CG107,0)))</f>
        <v>0</v>
      </c>
      <c r="P107" s="829">
        <f>IF(ISNUMBER('Endpoint outcomes'!CE107)=TRUE,'Endpoint outcomes'!CF107,IF(ISNUMBER('Endpoint outcomes'!CG107)=TRUE,'Endpoint outcomes'!CH107,0))</f>
        <v>0</v>
      </c>
      <c r="Q107" s="829">
        <f>IF(ISNUMBER('Endpoint outcomes'!CE107)=TRUE,'Endpoint outcomes'!CS107,IF(ISNUMBER('Endpoint outcomes'!CG107)=TRUE,'Endpoint outcomes'!CU107,0))</f>
        <v>0</v>
      </c>
      <c r="R107" s="825">
        <f>IF(ISNUMBER('Endpoint outcomes'!DJ107)=TRUE,'Endpoint outcomes'!DJ107,(IF(ISNUMBER('Endpoint outcomes'!DL107)=TRUE,'Endpoint outcomes'!DL107,0)))</f>
        <v>0</v>
      </c>
      <c r="S107" s="825">
        <f>IF(ISNUMBER('Endpoint outcomes'!DJ107)=TRUE,'Endpoint outcomes'!DK107,IF(ISNUMBER('Endpoint outcomes'!DL107)=TRUE,'Endpoint outcomes'!DM107,0))</f>
        <v>0</v>
      </c>
      <c r="T107" s="825">
        <f>IF(ISNUMBER('Endpoint outcomes'!DJ107)=TRUE,'Endpoint outcomes'!DX107,IF(ISNUMBER('Endpoint outcomes'!DL107)=TRUE,'Endpoint outcomes'!DZ107,0))</f>
        <v>0</v>
      </c>
      <c r="U107" s="825">
        <f>IF(ISNUMBER('Endpoint outcomes'!EO107)=TRUE,'Endpoint outcomes'!EO107,(IF(ISNUMBER('Endpoint outcomes'!EQ107)=TRUE,'Endpoint outcomes'!EQ107,0)))</f>
        <v>0</v>
      </c>
      <c r="V107" s="825">
        <f>IF(ISNUMBER('Endpoint outcomes'!EO107)=TRUE,'Endpoint outcomes'!EP107,IF(ISNUMBER('Endpoint outcomes'!EQ107)=TRUE,'Endpoint outcomes'!ER107,0))</f>
        <v>0</v>
      </c>
      <c r="W107" s="825">
        <f>IF(ISNUMBER('Endpoint outcomes'!EO107)=TRUE,'Endpoint outcomes'!FC107,IF(ISNUMBER('Endpoint outcomes'!EQ107)=TRUE,'Endpoint outcomes'!FE107,0))</f>
        <v>0</v>
      </c>
      <c r="X107" s="37"/>
      <c r="Y107" s="824">
        <f t="shared" si="57"/>
        <v>12</v>
      </c>
      <c r="Z107" s="827">
        <f t="shared" si="58"/>
        <v>11</v>
      </c>
      <c r="AA107" s="827">
        <f t="shared" si="59"/>
        <v>297.44000000000005</v>
      </c>
      <c r="AB107" s="824">
        <f t="shared" si="60"/>
        <v>12</v>
      </c>
      <c r="AC107" s="827">
        <f t="shared" si="61"/>
        <v>11</v>
      </c>
      <c r="AD107" s="827">
        <f t="shared" si="62"/>
        <v>344.96</v>
      </c>
      <c r="AE107" s="824">
        <f t="shared" si="63"/>
        <v>0</v>
      </c>
      <c r="AF107" s="827">
        <f t="shared" si="64"/>
        <v>-1</v>
      </c>
      <c r="AG107" s="827">
        <f t="shared" si="65"/>
        <v>0</v>
      </c>
      <c r="AH107" s="824">
        <f t="shared" si="66"/>
        <v>0</v>
      </c>
      <c r="AI107" s="827">
        <f t="shared" si="67"/>
        <v>-1</v>
      </c>
      <c r="AJ107" s="827">
        <f t="shared" si="68"/>
        <v>0</v>
      </c>
      <c r="AK107" s="824">
        <f t="shared" si="69"/>
        <v>0</v>
      </c>
      <c r="AL107" s="827">
        <f t="shared" si="70"/>
        <v>-1</v>
      </c>
      <c r="AM107" s="827">
        <f t="shared" si="71"/>
        <v>0</v>
      </c>
      <c r="AN107" s="827">
        <f t="shared" si="72"/>
        <v>22</v>
      </c>
      <c r="AO107" s="827">
        <f t="shared" si="73"/>
        <v>642.40000000000009</v>
      </c>
      <c r="AP107" s="827">
        <f t="shared" si="74"/>
        <v>22.599999999999998</v>
      </c>
      <c r="AQ107" s="827">
        <f t="shared" si="75"/>
        <v>5.4037024344425184</v>
      </c>
      <c r="AR107" s="827">
        <f t="shared" si="76"/>
        <v>24</v>
      </c>
      <c r="AS107" s="38"/>
      <c r="AT107" s="38"/>
      <c r="AZ107" s="207"/>
      <c r="BA107" s="207"/>
      <c r="BB107" t="s">
        <v>713</v>
      </c>
      <c r="BC107">
        <v>17.666666666666668</v>
      </c>
      <c r="BE107" t="s">
        <v>718</v>
      </c>
      <c r="BF107">
        <v>28.737826086956524</v>
      </c>
    </row>
    <row r="108" spans="1:58" ht="15.75">
      <c r="A108" s="826" t="str">
        <f>'Endpoint outcomes'!A108</f>
        <v>McCann 1984</v>
      </c>
      <c r="B108" s="826" t="str">
        <f>CONCATENATE('Endpoint outcomes'!S108,'Endpoint outcomes'!T108)</f>
        <v>NA</v>
      </c>
      <c r="C108" s="828" t="e">
        <f t="shared" si="54"/>
        <v>#DIV/0!</v>
      </c>
      <c r="D108" s="828" t="e">
        <f t="shared" si="55"/>
        <v>#DIV/0!</v>
      </c>
      <c r="E108" s="828">
        <f t="shared" si="56"/>
        <v>0</v>
      </c>
      <c r="F108" s="50" t="e">
        <f t="shared" si="51"/>
        <v>#N/A</v>
      </c>
      <c r="G108" s="50" t="e">
        <f t="shared" si="52"/>
        <v>#N/A</v>
      </c>
      <c r="H108" s="269">
        <f t="shared" si="53"/>
        <v>0</v>
      </c>
      <c r="I108" s="829">
        <f>IF(ISNUMBER('Endpoint outcomes'!U108)=TRUE,'Endpoint outcomes'!U108,(IF(ISNUMBER('Endpoint outcomes'!W108)=TRUE,'Endpoint outcomes'!W108,0)))</f>
        <v>0</v>
      </c>
      <c r="J108" s="829">
        <f>IF(ISNUMBER('Endpoint outcomes'!U108)=TRUE,'Endpoint outcomes'!V108,IF(ISNUMBER('Endpoint outcomes'!W108)=TRUE,'Endpoint outcomes'!X108,0))</f>
        <v>0</v>
      </c>
      <c r="K108" s="829">
        <f>IF(ISNUMBER('Endpoint outcomes'!U108)=TRUE,'Endpoint outcomes'!AI108,IF(ISNUMBER('Endpoint outcomes'!W108)=TRUE,'Endpoint outcomes'!AK108,0))</f>
        <v>0</v>
      </c>
      <c r="L108" s="829">
        <f>IF(ISNUMBER('Endpoint outcomes'!AZ108)=TRUE,'Endpoint outcomes'!AZ108,(IF(ISNUMBER('Endpoint outcomes'!BB108)=TRUE,'Endpoint outcomes'!BB108,0)))</f>
        <v>0</v>
      </c>
      <c r="M108" s="829">
        <f>IF(ISNUMBER('Endpoint outcomes'!AZ108)=TRUE,'Endpoint outcomes'!BA108,IF(ISNUMBER('Endpoint outcomes'!BB108)=TRUE,'Endpoint outcomes'!BC108,0))</f>
        <v>0</v>
      </c>
      <c r="N108" s="829">
        <f>IF(ISNUMBER('Endpoint outcomes'!AZ108)=TRUE,'Endpoint outcomes'!BN108,IF(ISNUMBER('Endpoint outcomes'!BB108)=TRUE,'Endpoint outcomes'!BP108,0))</f>
        <v>0</v>
      </c>
      <c r="O108" s="829">
        <f>IF(ISNUMBER('Endpoint outcomes'!CE108)=TRUE,'Endpoint outcomes'!CE108,(IF(ISNUMBER('Endpoint outcomes'!CG108)=TRUE,'Endpoint outcomes'!CG108,0)))</f>
        <v>0</v>
      </c>
      <c r="P108" s="829">
        <f>IF(ISNUMBER('Endpoint outcomes'!CE108)=TRUE,'Endpoint outcomes'!CF108,IF(ISNUMBER('Endpoint outcomes'!CG108)=TRUE,'Endpoint outcomes'!CH108,0))</f>
        <v>0</v>
      </c>
      <c r="Q108" s="829">
        <f>IF(ISNUMBER('Endpoint outcomes'!CE108)=TRUE,'Endpoint outcomes'!CS108,IF(ISNUMBER('Endpoint outcomes'!CG108)=TRUE,'Endpoint outcomes'!CU108,0))</f>
        <v>0</v>
      </c>
      <c r="R108" s="825">
        <f>IF(ISNUMBER('Endpoint outcomes'!DJ108)=TRUE,'Endpoint outcomes'!DJ108,(IF(ISNUMBER('Endpoint outcomes'!DL108)=TRUE,'Endpoint outcomes'!DL108,0)))</f>
        <v>0</v>
      </c>
      <c r="S108" s="825">
        <f>IF(ISNUMBER('Endpoint outcomes'!DJ108)=TRUE,'Endpoint outcomes'!DK108,IF(ISNUMBER('Endpoint outcomes'!DL108)=TRUE,'Endpoint outcomes'!DM108,0))</f>
        <v>0</v>
      </c>
      <c r="T108" s="825">
        <f>IF(ISNUMBER('Endpoint outcomes'!DJ108)=TRUE,'Endpoint outcomes'!DX108,IF(ISNUMBER('Endpoint outcomes'!DL108)=TRUE,'Endpoint outcomes'!DZ108,0))</f>
        <v>0</v>
      </c>
      <c r="U108" s="825">
        <f>IF(ISNUMBER('Endpoint outcomes'!EO108)=TRUE,'Endpoint outcomes'!EO108,(IF(ISNUMBER('Endpoint outcomes'!EQ108)=TRUE,'Endpoint outcomes'!EQ108,0)))</f>
        <v>0</v>
      </c>
      <c r="V108" s="825">
        <f>IF(ISNUMBER('Endpoint outcomes'!EO108)=TRUE,'Endpoint outcomes'!EP108,IF(ISNUMBER('Endpoint outcomes'!EQ108)=TRUE,'Endpoint outcomes'!ER108,0))</f>
        <v>0</v>
      </c>
      <c r="W108" s="825">
        <f>IF(ISNUMBER('Endpoint outcomes'!EO108)=TRUE,'Endpoint outcomes'!FC108,IF(ISNUMBER('Endpoint outcomes'!EQ108)=TRUE,'Endpoint outcomes'!FE108,0))</f>
        <v>0</v>
      </c>
      <c r="X108" s="37"/>
      <c r="Y108" s="824">
        <f t="shared" si="57"/>
        <v>0</v>
      </c>
      <c r="Z108" s="827">
        <f t="shared" si="58"/>
        <v>-1</v>
      </c>
      <c r="AA108" s="827">
        <f t="shared" si="59"/>
        <v>0</v>
      </c>
      <c r="AB108" s="824">
        <f t="shared" si="60"/>
        <v>0</v>
      </c>
      <c r="AC108" s="827">
        <f t="shared" si="61"/>
        <v>-1</v>
      </c>
      <c r="AD108" s="827">
        <f t="shared" si="62"/>
        <v>0</v>
      </c>
      <c r="AE108" s="824">
        <f t="shared" si="63"/>
        <v>0</v>
      </c>
      <c r="AF108" s="827">
        <f t="shared" si="64"/>
        <v>-1</v>
      </c>
      <c r="AG108" s="827">
        <f t="shared" si="65"/>
        <v>0</v>
      </c>
      <c r="AH108" s="824">
        <f t="shared" si="66"/>
        <v>0</v>
      </c>
      <c r="AI108" s="827">
        <f t="shared" si="67"/>
        <v>-1</v>
      </c>
      <c r="AJ108" s="827">
        <f t="shared" si="68"/>
        <v>0</v>
      </c>
      <c r="AK108" s="824">
        <f t="shared" si="69"/>
        <v>0</v>
      </c>
      <c r="AL108" s="827">
        <f t="shared" si="70"/>
        <v>-1</v>
      </c>
      <c r="AM108" s="827">
        <f t="shared" si="71"/>
        <v>0</v>
      </c>
      <c r="AN108" s="827" t="b">
        <f t="shared" si="72"/>
        <v>0</v>
      </c>
      <c r="AO108" s="827">
        <f t="shared" si="73"/>
        <v>0</v>
      </c>
      <c r="AP108" s="827" t="e">
        <f t="shared" si="74"/>
        <v>#DIV/0!</v>
      </c>
      <c r="AQ108" s="827" t="e">
        <f t="shared" si="75"/>
        <v>#DIV/0!</v>
      </c>
      <c r="AR108" s="827">
        <f t="shared" si="76"/>
        <v>0</v>
      </c>
      <c r="AS108" s="38"/>
      <c r="AT108" s="38"/>
      <c r="AZ108" s="207"/>
      <c r="BA108" s="207"/>
      <c r="BB108" t="s">
        <v>713</v>
      </c>
      <c r="BC108">
        <v>17.699193548387097</v>
      </c>
      <c r="BE108" t="s">
        <v>3749</v>
      </c>
      <c r="BF108">
        <v>21.726857142857146</v>
      </c>
    </row>
    <row r="109" spans="1:58" ht="15.75">
      <c r="A109" s="826" t="str">
        <f>'Endpoint outcomes'!A109</f>
        <v>McClelland 1979</v>
      </c>
      <c r="B109" s="826" t="str">
        <f>CONCATENATE('Endpoint outcomes'!S109,'Endpoint outcomes'!T109)</f>
        <v>HAMD17</v>
      </c>
      <c r="C109" s="828">
        <f t="shared" si="54"/>
        <v>19.5</v>
      </c>
      <c r="D109" s="828">
        <f t="shared" si="55"/>
        <v>4.398572029356334</v>
      </c>
      <c r="E109" s="828">
        <f t="shared" si="56"/>
        <v>41</v>
      </c>
      <c r="F109" s="50">
        <f t="shared" si="51"/>
        <v>0.15313990558246482</v>
      </c>
      <c r="G109" s="50">
        <f t="shared" si="52"/>
        <v>0.84686009441753518</v>
      </c>
      <c r="H109" s="269">
        <f t="shared" si="53"/>
        <v>1</v>
      </c>
      <c r="I109" s="829">
        <f>IF(ISNUMBER('Endpoint outcomes'!U109)=TRUE,'Endpoint outcomes'!U109,(IF(ISNUMBER('Endpoint outcomes'!W109)=TRUE,'Endpoint outcomes'!W109,0)))</f>
        <v>19.5</v>
      </c>
      <c r="J109" s="829">
        <f>IF(ISNUMBER('Endpoint outcomes'!U109)=TRUE,'Endpoint outcomes'!V109,IF(ISNUMBER('Endpoint outcomes'!W109)=TRUE,'Endpoint outcomes'!X109,0))</f>
        <v>4.5</v>
      </c>
      <c r="K109" s="829">
        <f>IF(ISNUMBER('Endpoint outcomes'!U109)=TRUE,'Endpoint outcomes'!AI109,IF(ISNUMBER('Endpoint outcomes'!W109)=TRUE,'Endpoint outcomes'!AK109,0))</f>
        <v>20</v>
      </c>
      <c r="L109" s="829">
        <f>IF(ISNUMBER('Endpoint outcomes'!AZ109)=TRUE,'Endpoint outcomes'!AZ109,(IF(ISNUMBER('Endpoint outcomes'!BB109)=TRUE,'Endpoint outcomes'!BB109,0)))</f>
        <v>19.5</v>
      </c>
      <c r="M109" s="829">
        <f>IF(ISNUMBER('Endpoint outcomes'!AZ109)=TRUE,'Endpoint outcomes'!BA109,IF(ISNUMBER('Endpoint outcomes'!BB109)=TRUE,'Endpoint outcomes'!BC109,0))</f>
        <v>4.3</v>
      </c>
      <c r="N109" s="829">
        <f>IF(ISNUMBER('Endpoint outcomes'!AZ109)=TRUE,'Endpoint outcomes'!BN109,IF(ISNUMBER('Endpoint outcomes'!BB109)=TRUE,'Endpoint outcomes'!BP109,0))</f>
        <v>21</v>
      </c>
      <c r="O109" s="829">
        <f>IF(ISNUMBER('Endpoint outcomes'!CE109)=TRUE,'Endpoint outcomes'!CE109,(IF(ISNUMBER('Endpoint outcomes'!CG109)=TRUE,'Endpoint outcomes'!CG109,0)))</f>
        <v>0</v>
      </c>
      <c r="P109" s="829">
        <f>IF(ISNUMBER('Endpoint outcomes'!CE109)=TRUE,'Endpoint outcomes'!CF109,IF(ISNUMBER('Endpoint outcomes'!CG109)=TRUE,'Endpoint outcomes'!CH109,0))</f>
        <v>0</v>
      </c>
      <c r="Q109" s="829">
        <f>IF(ISNUMBER('Endpoint outcomes'!CE109)=TRUE,'Endpoint outcomes'!CS109,IF(ISNUMBER('Endpoint outcomes'!CG109)=TRUE,'Endpoint outcomes'!CU109,0))</f>
        <v>0</v>
      </c>
      <c r="R109" s="825">
        <f>IF(ISNUMBER('Endpoint outcomes'!DJ109)=TRUE,'Endpoint outcomes'!DJ109,(IF(ISNUMBER('Endpoint outcomes'!DL109)=TRUE,'Endpoint outcomes'!DL109,0)))</f>
        <v>0</v>
      </c>
      <c r="S109" s="825">
        <f>IF(ISNUMBER('Endpoint outcomes'!DJ109)=TRUE,'Endpoint outcomes'!DK109,IF(ISNUMBER('Endpoint outcomes'!DL109)=TRUE,'Endpoint outcomes'!DM109,0))</f>
        <v>0</v>
      </c>
      <c r="T109" s="825">
        <f>IF(ISNUMBER('Endpoint outcomes'!DJ109)=TRUE,'Endpoint outcomes'!DX109,IF(ISNUMBER('Endpoint outcomes'!DL109)=TRUE,'Endpoint outcomes'!DZ109,0))</f>
        <v>0</v>
      </c>
      <c r="U109" s="825">
        <f>IF(ISNUMBER('Endpoint outcomes'!EO109)=TRUE,'Endpoint outcomes'!EO109,(IF(ISNUMBER('Endpoint outcomes'!EQ109)=TRUE,'Endpoint outcomes'!EQ109,0)))</f>
        <v>0</v>
      </c>
      <c r="V109" s="825">
        <f>IF(ISNUMBER('Endpoint outcomes'!EO109)=TRUE,'Endpoint outcomes'!EP109,IF(ISNUMBER('Endpoint outcomes'!EQ109)=TRUE,'Endpoint outcomes'!ER109,0))</f>
        <v>0</v>
      </c>
      <c r="W109" s="825">
        <f>IF(ISNUMBER('Endpoint outcomes'!EO109)=TRUE,'Endpoint outcomes'!FC109,IF(ISNUMBER('Endpoint outcomes'!EQ109)=TRUE,'Endpoint outcomes'!FE109,0))</f>
        <v>0</v>
      </c>
      <c r="X109" s="37"/>
      <c r="Y109" s="824">
        <f t="shared" si="57"/>
        <v>20</v>
      </c>
      <c r="Z109" s="827">
        <f t="shared" si="58"/>
        <v>19</v>
      </c>
      <c r="AA109" s="827">
        <f t="shared" si="59"/>
        <v>384.75</v>
      </c>
      <c r="AB109" s="824">
        <f t="shared" si="60"/>
        <v>21</v>
      </c>
      <c r="AC109" s="827">
        <f t="shared" si="61"/>
        <v>20</v>
      </c>
      <c r="AD109" s="827">
        <f t="shared" si="62"/>
        <v>369.79999999999995</v>
      </c>
      <c r="AE109" s="824">
        <f t="shared" si="63"/>
        <v>0</v>
      </c>
      <c r="AF109" s="827">
        <f t="shared" si="64"/>
        <v>-1</v>
      </c>
      <c r="AG109" s="827">
        <f t="shared" si="65"/>
        <v>0</v>
      </c>
      <c r="AH109" s="824">
        <f t="shared" si="66"/>
        <v>0</v>
      </c>
      <c r="AI109" s="827">
        <f t="shared" si="67"/>
        <v>-1</v>
      </c>
      <c r="AJ109" s="827">
        <f t="shared" si="68"/>
        <v>0</v>
      </c>
      <c r="AK109" s="824">
        <f t="shared" si="69"/>
        <v>0</v>
      </c>
      <c r="AL109" s="827">
        <f t="shared" si="70"/>
        <v>-1</v>
      </c>
      <c r="AM109" s="827">
        <f t="shared" si="71"/>
        <v>0</v>
      </c>
      <c r="AN109" s="827">
        <f t="shared" si="72"/>
        <v>39</v>
      </c>
      <c r="AO109" s="827">
        <f t="shared" si="73"/>
        <v>754.55</v>
      </c>
      <c r="AP109" s="827">
        <f t="shared" si="74"/>
        <v>19.5</v>
      </c>
      <c r="AQ109" s="827">
        <f t="shared" si="75"/>
        <v>4.398572029356334</v>
      </c>
      <c r="AR109" s="827">
        <f t="shared" si="76"/>
        <v>41</v>
      </c>
      <c r="AS109" s="38"/>
      <c r="AT109" s="38"/>
      <c r="AZ109" s="207"/>
      <c r="BA109" s="207"/>
      <c r="BB109" t="s">
        <v>713</v>
      </c>
      <c r="BC109">
        <v>17.766666666666669</v>
      </c>
      <c r="BE109" t="s">
        <v>713</v>
      </c>
      <c r="BF109">
        <v>22.767307692307693</v>
      </c>
    </row>
    <row r="110" spans="1:58" ht="15.75">
      <c r="A110" s="826" t="str">
        <f>'Endpoint outcomes'!A110</f>
        <v>McIndoo 2016</v>
      </c>
      <c r="B110" s="826" t="str">
        <f>CONCATENATE('Endpoint outcomes'!S110,'Endpoint outcomes'!T110)</f>
        <v>HAMD17</v>
      </c>
      <c r="C110" s="828">
        <f t="shared" si="54"/>
        <v>14.275333333333332</v>
      </c>
      <c r="D110" s="828">
        <f t="shared" si="55"/>
        <v>3.3226001006096761</v>
      </c>
      <c r="E110" s="828">
        <f t="shared" si="56"/>
        <v>30</v>
      </c>
      <c r="F110" s="50">
        <f t="shared" si="51"/>
        <v>1.7122114707832647E-3</v>
      </c>
      <c r="G110" s="50">
        <f t="shared" si="52"/>
        <v>0.99828778852921674</v>
      </c>
      <c r="H110" s="269">
        <f t="shared" si="53"/>
        <v>1</v>
      </c>
      <c r="I110" s="829">
        <f>IF(ISNUMBER('Endpoint outcomes'!U110)=TRUE,'Endpoint outcomes'!U110,(IF(ISNUMBER('Endpoint outcomes'!W110)=TRUE,'Endpoint outcomes'!W110,0)))</f>
        <v>13.93</v>
      </c>
      <c r="J110" s="829">
        <f>IF(ISNUMBER('Endpoint outcomes'!U110)=TRUE,'Endpoint outcomes'!V110,IF(ISNUMBER('Endpoint outcomes'!W110)=TRUE,'Endpoint outcomes'!X110,0))</f>
        <v>3.71</v>
      </c>
      <c r="K110" s="829">
        <f>IF(ISNUMBER('Endpoint outcomes'!U110)=TRUE,'Endpoint outcomes'!AI110,IF(ISNUMBER('Endpoint outcomes'!W110)=TRUE,'Endpoint outcomes'!AK110,0))</f>
        <v>16</v>
      </c>
      <c r="L110" s="829">
        <f>IF(ISNUMBER('Endpoint outcomes'!AZ110)=TRUE,'Endpoint outcomes'!AZ110,(IF(ISNUMBER('Endpoint outcomes'!BB110)=TRUE,'Endpoint outcomes'!BB110,0)))</f>
        <v>14.67</v>
      </c>
      <c r="M110" s="829">
        <f>IF(ISNUMBER('Endpoint outcomes'!AZ110)=TRUE,'Endpoint outcomes'!BA110,IF(ISNUMBER('Endpoint outcomes'!BB110)=TRUE,'Endpoint outcomes'!BC110,0))</f>
        <v>2.81</v>
      </c>
      <c r="N110" s="829">
        <f>IF(ISNUMBER('Endpoint outcomes'!AZ110)=TRUE,'Endpoint outcomes'!BN110,IF(ISNUMBER('Endpoint outcomes'!BB110)=TRUE,'Endpoint outcomes'!BP110,0))</f>
        <v>14</v>
      </c>
      <c r="O110" s="829">
        <f>IF(ISNUMBER('Endpoint outcomes'!CE110)=TRUE,'Endpoint outcomes'!CE110,(IF(ISNUMBER('Endpoint outcomes'!CG110)=TRUE,'Endpoint outcomes'!CG110,0)))</f>
        <v>0</v>
      </c>
      <c r="P110" s="829">
        <f>IF(ISNUMBER('Endpoint outcomes'!CE110)=TRUE,'Endpoint outcomes'!CF110,IF(ISNUMBER('Endpoint outcomes'!CG110)=TRUE,'Endpoint outcomes'!CH110,0))</f>
        <v>0</v>
      </c>
      <c r="Q110" s="829">
        <f>IF(ISNUMBER('Endpoint outcomes'!CE110)=TRUE,'Endpoint outcomes'!CS110,IF(ISNUMBER('Endpoint outcomes'!CG110)=TRUE,'Endpoint outcomes'!CU110,0))</f>
        <v>0</v>
      </c>
      <c r="R110" s="825">
        <f>IF(ISNUMBER('Endpoint outcomes'!DJ110)=TRUE,'Endpoint outcomes'!DJ110,(IF(ISNUMBER('Endpoint outcomes'!DL110)=TRUE,'Endpoint outcomes'!DL110,0)))</f>
        <v>0</v>
      </c>
      <c r="S110" s="825">
        <f>IF(ISNUMBER('Endpoint outcomes'!DJ110)=TRUE,'Endpoint outcomes'!DK110,IF(ISNUMBER('Endpoint outcomes'!DL110)=TRUE,'Endpoint outcomes'!DM110,0))</f>
        <v>0</v>
      </c>
      <c r="T110" s="825">
        <f>IF(ISNUMBER('Endpoint outcomes'!DJ110)=TRUE,'Endpoint outcomes'!DX110,IF(ISNUMBER('Endpoint outcomes'!DL110)=TRUE,'Endpoint outcomes'!DZ110,0))</f>
        <v>0</v>
      </c>
      <c r="U110" s="825">
        <f>IF(ISNUMBER('Endpoint outcomes'!EO110)=TRUE,'Endpoint outcomes'!EO110,(IF(ISNUMBER('Endpoint outcomes'!EQ110)=TRUE,'Endpoint outcomes'!EQ110,0)))</f>
        <v>0</v>
      </c>
      <c r="V110" s="825">
        <f>IF(ISNUMBER('Endpoint outcomes'!EO110)=TRUE,'Endpoint outcomes'!EP110,IF(ISNUMBER('Endpoint outcomes'!EQ110)=TRUE,'Endpoint outcomes'!ER110,0))</f>
        <v>0</v>
      </c>
      <c r="W110" s="825">
        <f>IF(ISNUMBER('Endpoint outcomes'!EO110)=TRUE,'Endpoint outcomes'!FC110,IF(ISNUMBER('Endpoint outcomes'!EQ110)=TRUE,'Endpoint outcomes'!FE110,0))</f>
        <v>0</v>
      </c>
      <c r="X110" s="37"/>
      <c r="Y110" s="824">
        <f t="shared" si="57"/>
        <v>16</v>
      </c>
      <c r="Z110" s="827">
        <f t="shared" si="58"/>
        <v>15</v>
      </c>
      <c r="AA110" s="827">
        <f t="shared" si="59"/>
        <v>206.4615</v>
      </c>
      <c r="AB110" s="824">
        <f t="shared" si="60"/>
        <v>14</v>
      </c>
      <c r="AC110" s="827">
        <f t="shared" si="61"/>
        <v>13</v>
      </c>
      <c r="AD110" s="827">
        <f t="shared" si="62"/>
        <v>102.64930000000001</v>
      </c>
      <c r="AE110" s="824">
        <f t="shared" si="63"/>
        <v>0</v>
      </c>
      <c r="AF110" s="827">
        <f t="shared" si="64"/>
        <v>-1</v>
      </c>
      <c r="AG110" s="827">
        <f t="shared" si="65"/>
        <v>0</v>
      </c>
      <c r="AH110" s="824">
        <f t="shared" si="66"/>
        <v>0</v>
      </c>
      <c r="AI110" s="827">
        <f t="shared" si="67"/>
        <v>-1</v>
      </c>
      <c r="AJ110" s="827">
        <f t="shared" si="68"/>
        <v>0</v>
      </c>
      <c r="AK110" s="824">
        <f t="shared" si="69"/>
        <v>0</v>
      </c>
      <c r="AL110" s="827">
        <f t="shared" si="70"/>
        <v>-1</v>
      </c>
      <c r="AM110" s="827">
        <f t="shared" si="71"/>
        <v>0</v>
      </c>
      <c r="AN110" s="827">
        <f t="shared" si="72"/>
        <v>28</v>
      </c>
      <c r="AO110" s="827">
        <f t="shared" si="73"/>
        <v>309.11080000000004</v>
      </c>
      <c r="AP110" s="827">
        <f t="shared" si="74"/>
        <v>14.275333333333332</v>
      </c>
      <c r="AQ110" s="827">
        <f t="shared" si="75"/>
        <v>3.3226001006096761</v>
      </c>
      <c r="AR110" s="827">
        <f t="shared" si="76"/>
        <v>30</v>
      </c>
      <c r="AS110" s="38"/>
      <c r="AT110" s="38"/>
      <c r="AZ110" s="207"/>
      <c r="BA110" s="207"/>
      <c r="BB110" t="s">
        <v>713</v>
      </c>
      <c r="BC110">
        <v>17.976859504132229</v>
      </c>
      <c r="BE110" t="s">
        <v>713</v>
      </c>
      <c r="BF110">
        <v>25.85</v>
      </c>
    </row>
    <row r="111" spans="1:58" ht="15.75">
      <c r="A111" s="826" t="str">
        <f>'Endpoint outcomes'!A111</f>
        <v>McNeil 1991</v>
      </c>
      <c r="B111" s="826" t="str">
        <f>CONCATENATE('Endpoint outcomes'!S111,'Endpoint outcomes'!T111)</f>
        <v>BDI-i21</v>
      </c>
      <c r="C111" s="828">
        <f t="shared" si="54"/>
        <v>15.933333333333334</v>
      </c>
      <c r="D111" s="828">
        <f t="shared" si="55"/>
        <v>3.0730007050655446</v>
      </c>
      <c r="E111" s="828">
        <f t="shared" si="56"/>
        <v>30</v>
      </c>
      <c r="F111" s="50">
        <f t="shared" si="51"/>
        <v>1.5866710851191179E-3</v>
      </c>
      <c r="G111" s="50">
        <f t="shared" si="52"/>
        <v>0.99841332891488088</v>
      </c>
      <c r="H111" s="269">
        <f t="shared" si="53"/>
        <v>1</v>
      </c>
      <c r="I111" s="829">
        <f>IF(ISNUMBER('Endpoint outcomes'!U111)=TRUE,'Endpoint outcomes'!U111,(IF(ISNUMBER('Endpoint outcomes'!W111)=TRUE,'Endpoint outcomes'!W111,0)))</f>
        <v>16.600000000000001</v>
      </c>
      <c r="J111" s="829">
        <f>IF(ISNUMBER('Endpoint outcomes'!U111)=TRUE,'Endpoint outcomes'!V111,IF(ISNUMBER('Endpoint outcomes'!W111)=TRUE,'Endpoint outcomes'!X111,0))</f>
        <v>3.1</v>
      </c>
      <c r="K111" s="829">
        <f>IF(ISNUMBER('Endpoint outcomes'!U111)=TRUE,'Endpoint outcomes'!AI111,IF(ISNUMBER('Endpoint outcomes'!W111)=TRUE,'Endpoint outcomes'!AK111,0))</f>
        <v>10</v>
      </c>
      <c r="L111" s="829">
        <f>IF(ISNUMBER('Endpoint outcomes'!AZ111)=TRUE,'Endpoint outcomes'!AZ111,(IF(ISNUMBER('Endpoint outcomes'!BB111)=TRUE,'Endpoint outcomes'!BB111,0)))</f>
        <v>16</v>
      </c>
      <c r="M111" s="829">
        <f>IF(ISNUMBER('Endpoint outcomes'!AZ111)=TRUE,'Endpoint outcomes'!BA111,IF(ISNUMBER('Endpoint outcomes'!BB111)=TRUE,'Endpoint outcomes'!BC111,0))</f>
        <v>3.6</v>
      </c>
      <c r="N111" s="829">
        <f>IF(ISNUMBER('Endpoint outcomes'!AZ111)=TRUE,'Endpoint outcomes'!BN111,IF(ISNUMBER('Endpoint outcomes'!BB111)=TRUE,'Endpoint outcomes'!BP111,0))</f>
        <v>10</v>
      </c>
      <c r="O111" s="829">
        <f>IF(ISNUMBER('Endpoint outcomes'!CE111)=TRUE,'Endpoint outcomes'!CE111,(IF(ISNUMBER('Endpoint outcomes'!CG111)=TRUE,'Endpoint outcomes'!CG111,0)))</f>
        <v>15.2</v>
      </c>
      <c r="P111" s="829">
        <f>IF(ISNUMBER('Endpoint outcomes'!CE111)=TRUE,'Endpoint outcomes'!CF111,IF(ISNUMBER('Endpoint outcomes'!CG111)=TRUE,'Endpoint outcomes'!CH111,0))</f>
        <v>2.4</v>
      </c>
      <c r="Q111" s="829">
        <f>IF(ISNUMBER('Endpoint outcomes'!CE111)=TRUE,'Endpoint outcomes'!CS111,IF(ISNUMBER('Endpoint outcomes'!CG111)=TRUE,'Endpoint outcomes'!CU111,0))</f>
        <v>10</v>
      </c>
      <c r="R111" s="825">
        <f>IF(ISNUMBER('Endpoint outcomes'!DJ111)=TRUE,'Endpoint outcomes'!DJ111,(IF(ISNUMBER('Endpoint outcomes'!DL111)=TRUE,'Endpoint outcomes'!DL111,0)))</f>
        <v>0</v>
      </c>
      <c r="S111" s="825">
        <f>IF(ISNUMBER('Endpoint outcomes'!DJ111)=TRUE,'Endpoint outcomes'!DK111,IF(ISNUMBER('Endpoint outcomes'!DL111)=TRUE,'Endpoint outcomes'!DM111,0))</f>
        <v>0</v>
      </c>
      <c r="T111" s="825">
        <f>IF(ISNUMBER('Endpoint outcomes'!DJ111)=TRUE,'Endpoint outcomes'!DX111,IF(ISNUMBER('Endpoint outcomes'!DL111)=TRUE,'Endpoint outcomes'!DZ111,0))</f>
        <v>0</v>
      </c>
      <c r="U111" s="825">
        <f>IF(ISNUMBER('Endpoint outcomes'!EO111)=TRUE,'Endpoint outcomes'!EO111,(IF(ISNUMBER('Endpoint outcomes'!EQ111)=TRUE,'Endpoint outcomes'!EQ111,0)))</f>
        <v>0</v>
      </c>
      <c r="V111" s="825">
        <f>IF(ISNUMBER('Endpoint outcomes'!EO111)=TRUE,'Endpoint outcomes'!EP111,IF(ISNUMBER('Endpoint outcomes'!EQ111)=TRUE,'Endpoint outcomes'!ER111,0))</f>
        <v>0</v>
      </c>
      <c r="W111" s="825">
        <f>IF(ISNUMBER('Endpoint outcomes'!EO111)=TRUE,'Endpoint outcomes'!FC111,IF(ISNUMBER('Endpoint outcomes'!EQ111)=TRUE,'Endpoint outcomes'!FE111,0))</f>
        <v>0</v>
      </c>
      <c r="X111" s="37"/>
      <c r="Y111" s="824">
        <f t="shared" si="57"/>
        <v>10</v>
      </c>
      <c r="Z111" s="827">
        <f t="shared" si="58"/>
        <v>9</v>
      </c>
      <c r="AA111" s="827">
        <f t="shared" si="59"/>
        <v>86.490000000000009</v>
      </c>
      <c r="AB111" s="824">
        <f t="shared" si="60"/>
        <v>10</v>
      </c>
      <c r="AC111" s="827">
        <f t="shared" si="61"/>
        <v>9</v>
      </c>
      <c r="AD111" s="827">
        <f t="shared" si="62"/>
        <v>116.64000000000001</v>
      </c>
      <c r="AE111" s="824">
        <f t="shared" si="63"/>
        <v>10</v>
      </c>
      <c r="AF111" s="827">
        <f t="shared" si="64"/>
        <v>9</v>
      </c>
      <c r="AG111" s="827">
        <f t="shared" si="65"/>
        <v>51.839999999999996</v>
      </c>
      <c r="AH111" s="824">
        <f t="shared" si="66"/>
        <v>0</v>
      </c>
      <c r="AI111" s="827">
        <f t="shared" si="67"/>
        <v>-1</v>
      </c>
      <c r="AJ111" s="827">
        <f t="shared" si="68"/>
        <v>0</v>
      </c>
      <c r="AK111" s="824">
        <f t="shared" si="69"/>
        <v>0</v>
      </c>
      <c r="AL111" s="827">
        <f t="shared" si="70"/>
        <v>-1</v>
      </c>
      <c r="AM111" s="827">
        <f t="shared" si="71"/>
        <v>0</v>
      </c>
      <c r="AN111" s="827">
        <f t="shared" si="72"/>
        <v>27</v>
      </c>
      <c r="AO111" s="827">
        <f t="shared" si="73"/>
        <v>254.97000000000003</v>
      </c>
      <c r="AP111" s="827">
        <f t="shared" si="74"/>
        <v>15.933333333333334</v>
      </c>
      <c r="AQ111" s="827">
        <f t="shared" si="75"/>
        <v>3.0730007050655446</v>
      </c>
      <c r="AR111" s="827">
        <f t="shared" si="76"/>
        <v>30</v>
      </c>
      <c r="AS111" s="38"/>
      <c r="AT111" s="38"/>
      <c r="AZ111" s="207"/>
      <c r="BA111" s="207"/>
      <c r="BB111" t="s">
        <v>713</v>
      </c>
      <c r="BC111">
        <v>18.070357142857141</v>
      </c>
      <c r="BE111" t="s">
        <v>718</v>
      </c>
      <c r="BF111">
        <v>27.506476683937823</v>
      </c>
    </row>
    <row r="112" spans="1:58" ht="15.75">
      <c r="A112" s="826" t="str">
        <f>'Endpoint outcomes'!A112</f>
        <v>Mendels 1999</v>
      </c>
      <c r="B112" s="826" t="str">
        <f>CONCATENATE('Endpoint outcomes'!S112,'Endpoint outcomes'!T112)</f>
        <v>HAMD17</v>
      </c>
      <c r="C112" s="828">
        <f t="shared" si="54"/>
        <v>24.001111111111111</v>
      </c>
      <c r="D112" s="828">
        <f t="shared" si="55"/>
        <v>3.3550398112140876</v>
      </c>
      <c r="E112" s="828">
        <f t="shared" si="56"/>
        <v>180</v>
      </c>
      <c r="F112" s="50">
        <f t="shared" si="51"/>
        <v>0.50013212039715937</v>
      </c>
      <c r="G112" s="50">
        <f t="shared" si="52"/>
        <v>0.49986787960284063</v>
      </c>
      <c r="H112" s="269">
        <f t="shared" si="53"/>
        <v>1</v>
      </c>
      <c r="I112" s="829">
        <f>IF(ISNUMBER('Endpoint outcomes'!U112)=TRUE,'Endpoint outcomes'!U112,(IF(ISNUMBER('Endpoint outcomes'!W112)=TRUE,'Endpoint outcomes'!W112,0)))</f>
        <v>23.9</v>
      </c>
      <c r="J112" s="829">
        <f>IF(ISNUMBER('Endpoint outcomes'!U112)=TRUE,'Endpoint outcomes'!V112,IF(ISNUMBER('Endpoint outcomes'!W112)=TRUE,'Endpoint outcomes'!X112,0))</f>
        <v>3.2</v>
      </c>
      <c r="K112" s="829">
        <f>IF(ISNUMBER('Endpoint outcomes'!U112)=TRUE,'Endpoint outcomes'!AI112,IF(ISNUMBER('Endpoint outcomes'!W112)=TRUE,'Endpoint outcomes'!AK112,0))</f>
        <v>89</v>
      </c>
      <c r="L112" s="829">
        <f>IF(ISNUMBER('Endpoint outcomes'!AZ112)=TRUE,'Endpoint outcomes'!AZ112,(IF(ISNUMBER('Endpoint outcomes'!BB112)=TRUE,'Endpoint outcomes'!BB112,0)))</f>
        <v>24.1</v>
      </c>
      <c r="M112" s="829">
        <f>IF(ISNUMBER('Endpoint outcomes'!AZ112)=TRUE,'Endpoint outcomes'!BA112,IF(ISNUMBER('Endpoint outcomes'!BB112)=TRUE,'Endpoint outcomes'!BC112,0))</f>
        <v>3.5</v>
      </c>
      <c r="N112" s="829">
        <f>IF(ISNUMBER('Endpoint outcomes'!AZ112)=TRUE,'Endpoint outcomes'!BN112,IF(ISNUMBER('Endpoint outcomes'!BB112)=TRUE,'Endpoint outcomes'!BP112,0))</f>
        <v>91</v>
      </c>
      <c r="O112" s="829">
        <f>IF(ISNUMBER('Endpoint outcomes'!CE112)=TRUE,'Endpoint outcomes'!CE112,(IF(ISNUMBER('Endpoint outcomes'!CG112)=TRUE,'Endpoint outcomes'!CG112,0)))</f>
        <v>0</v>
      </c>
      <c r="P112" s="829">
        <f>IF(ISNUMBER('Endpoint outcomes'!CE112)=TRUE,'Endpoint outcomes'!CF112,IF(ISNUMBER('Endpoint outcomes'!CG112)=TRUE,'Endpoint outcomes'!CH112,0))</f>
        <v>0</v>
      </c>
      <c r="Q112" s="829">
        <f>IF(ISNUMBER('Endpoint outcomes'!CE112)=TRUE,'Endpoint outcomes'!CS112,IF(ISNUMBER('Endpoint outcomes'!CG112)=TRUE,'Endpoint outcomes'!CU112,0))</f>
        <v>0</v>
      </c>
      <c r="R112" s="825">
        <f>IF(ISNUMBER('Endpoint outcomes'!DJ112)=TRUE,'Endpoint outcomes'!DJ112,(IF(ISNUMBER('Endpoint outcomes'!DL112)=TRUE,'Endpoint outcomes'!DL112,0)))</f>
        <v>0</v>
      </c>
      <c r="S112" s="825">
        <f>IF(ISNUMBER('Endpoint outcomes'!DJ112)=TRUE,'Endpoint outcomes'!DK112,IF(ISNUMBER('Endpoint outcomes'!DL112)=TRUE,'Endpoint outcomes'!DM112,0))</f>
        <v>0</v>
      </c>
      <c r="T112" s="825">
        <f>IF(ISNUMBER('Endpoint outcomes'!DJ112)=TRUE,'Endpoint outcomes'!DX112,IF(ISNUMBER('Endpoint outcomes'!DL112)=TRUE,'Endpoint outcomes'!DZ112,0))</f>
        <v>0</v>
      </c>
      <c r="U112" s="825">
        <f>IF(ISNUMBER('Endpoint outcomes'!EO112)=TRUE,'Endpoint outcomes'!EO112,(IF(ISNUMBER('Endpoint outcomes'!EQ112)=TRUE,'Endpoint outcomes'!EQ112,0)))</f>
        <v>0</v>
      </c>
      <c r="V112" s="825">
        <f>IF(ISNUMBER('Endpoint outcomes'!EO112)=TRUE,'Endpoint outcomes'!EP112,IF(ISNUMBER('Endpoint outcomes'!EQ112)=TRUE,'Endpoint outcomes'!ER112,0))</f>
        <v>0</v>
      </c>
      <c r="W112" s="825">
        <f>IF(ISNUMBER('Endpoint outcomes'!EO112)=TRUE,'Endpoint outcomes'!FC112,IF(ISNUMBER('Endpoint outcomes'!EQ112)=TRUE,'Endpoint outcomes'!FE112,0))</f>
        <v>0</v>
      </c>
      <c r="X112" s="37"/>
      <c r="Y112" s="824">
        <f t="shared" si="57"/>
        <v>89</v>
      </c>
      <c r="Z112" s="827">
        <f t="shared" si="58"/>
        <v>88</v>
      </c>
      <c r="AA112" s="827">
        <f t="shared" si="59"/>
        <v>901.12000000000012</v>
      </c>
      <c r="AB112" s="824">
        <f t="shared" si="60"/>
        <v>91</v>
      </c>
      <c r="AC112" s="827">
        <f t="shared" si="61"/>
        <v>90</v>
      </c>
      <c r="AD112" s="827">
        <f t="shared" si="62"/>
        <v>1102.5</v>
      </c>
      <c r="AE112" s="824">
        <f t="shared" si="63"/>
        <v>0</v>
      </c>
      <c r="AF112" s="827">
        <f t="shared" si="64"/>
        <v>-1</v>
      </c>
      <c r="AG112" s="827">
        <f t="shared" si="65"/>
        <v>0</v>
      </c>
      <c r="AH112" s="824">
        <f t="shared" si="66"/>
        <v>0</v>
      </c>
      <c r="AI112" s="827">
        <f t="shared" si="67"/>
        <v>-1</v>
      </c>
      <c r="AJ112" s="827">
        <f t="shared" si="68"/>
        <v>0</v>
      </c>
      <c r="AK112" s="824">
        <f t="shared" si="69"/>
        <v>0</v>
      </c>
      <c r="AL112" s="827">
        <f t="shared" si="70"/>
        <v>-1</v>
      </c>
      <c r="AM112" s="827">
        <f t="shared" si="71"/>
        <v>0</v>
      </c>
      <c r="AN112" s="827">
        <f t="shared" si="72"/>
        <v>178</v>
      </c>
      <c r="AO112" s="827">
        <f t="shared" si="73"/>
        <v>2003.6200000000001</v>
      </c>
      <c r="AP112" s="827">
        <f t="shared" si="74"/>
        <v>24.001111111111111</v>
      </c>
      <c r="AQ112" s="827">
        <f t="shared" si="75"/>
        <v>3.3550398112140876</v>
      </c>
      <c r="AR112" s="827">
        <f t="shared" si="76"/>
        <v>180</v>
      </c>
      <c r="AS112" s="38"/>
      <c r="AT112" s="38"/>
      <c r="AZ112" s="207"/>
      <c r="BA112" s="207"/>
      <c r="BB112" t="s">
        <v>713</v>
      </c>
      <c r="BC112">
        <v>18.125</v>
      </c>
      <c r="BE112" t="s">
        <v>718</v>
      </c>
      <c r="BF112">
        <v>30.450161812297729</v>
      </c>
    </row>
    <row r="113" spans="1:58" ht="15.75">
      <c r="A113" s="826" t="str">
        <f>'Endpoint outcomes'!A113</f>
        <v>Mischoulon 2014</v>
      </c>
      <c r="B113" s="826" t="str">
        <f>CONCATENATE('Endpoint outcomes'!S113,'Endpoint outcomes'!T113)</f>
        <v>HAMD17</v>
      </c>
      <c r="C113" s="828">
        <f t="shared" si="54"/>
        <v>19.336400000000001</v>
      </c>
      <c r="D113" s="828">
        <f t="shared" si="55"/>
        <v>4.5096560357720863</v>
      </c>
      <c r="E113" s="828">
        <f t="shared" si="56"/>
        <v>125</v>
      </c>
      <c r="F113" s="50">
        <f t="shared" si="51"/>
        <v>0.15053617270744979</v>
      </c>
      <c r="G113" s="50">
        <f t="shared" si="52"/>
        <v>0.84946382729255021</v>
      </c>
      <c r="H113" s="269">
        <f t="shared" si="53"/>
        <v>1</v>
      </c>
      <c r="I113" s="829">
        <f>IF(ISNUMBER('Endpoint outcomes'!U113)=TRUE,'Endpoint outcomes'!U113,(IF(ISNUMBER('Endpoint outcomes'!W113)=TRUE,'Endpoint outcomes'!W113,0)))</f>
        <v>19.25</v>
      </c>
      <c r="J113" s="829">
        <f>IF(ISNUMBER('Endpoint outcomes'!U113)=TRUE,'Endpoint outcomes'!V113,IF(ISNUMBER('Endpoint outcomes'!W113)=TRUE,'Endpoint outcomes'!X113,0))</f>
        <v>4.88</v>
      </c>
      <c r="K113" s="829">
        <f>IF(ISNUMBER('Endpoint outcomes'!U113)=TRUE,'Endpoint outcomes'!AI113,IF(ISNUMBER('Endpoint outcomes'!W113)=TRUE,'Endpoint outcomes'!AK113,0))</f>
        <v>65</v>
      </c>
      <c r="L113" s="829">
        <f>IF(ISNUMBER('Endpoint outcomes'!AZ113)=TRUE,'Endpoint outcomes'!AZ113,(IF(ISNUMBER('Endpoint outcomes'!BB113)=TRUE,'Endpoint outcomes'!BB113,0)))</f>
        <v>19.43</v>
      </c>
      <c r="M113" s="829">
        <f>IF(ISNUMBER('Endpoint outcomes'!AZ113)=TRUE,'Endpoint outcomes'!BA113,IF(ISNUMBER('Endpoint outcomes'!BB113)=TRUE,'Endpoint outcomes'!BC113,0))</f>
        <v>4.07</v>
      </c>
      <c r="N113" s="829">
        <f>IF(ISNUMBER('Endpoint outcomes'!AZ113)=TRUE,'Endpoint outcomes'!BN113,IF(ISNUMBER('Endpoint outcomes'!BB113)=TRUE,'Endpoint outcomes'!BP113,0))</f>
        <v>60</v>
      </c>
      <c r="O113" s="829">
        <f>IF(ISNUMBER('Endpoint outcomes'!CE113)=TRUE,'Endpoint outcomes'!CE113,(IF(ISNUMBER('Endpoint outcomes'!CG113)=TRUE,'Endpoint outcomes'!CG113,0)))</f>
        <v>0</v>
      </c>
      <c r="P113" s="829">
        <f>IF(ISNUMBER('Endpoint outcomes'!CE113)=TRUE,'Endpoint outcomes'!CF113,IF(ISNUMBER('Endpoint outcomes'!CG113)=TRUE,'Endpoint outcomes'!CH113,0))</f>
        <v>0</v>
      </c>
      <c r="Q113" s="829">
        <f>IF(ISNUMBER('Endpoint outcomes'!CE113)=TRUE,'Endpoint outcomes'!CS113,IF(ISNUMBER('Endpoint outcomes'!CG113)=TRUE,'Endpoint outcomes'!CU113,0))</f>
        <v>0</v>
      </c>
      <c r="R113" s="825">
        <f>IF(ISNUMBER('Endpoint outcomes'!DJ113)=TRUE,'Endpoint outcomes'!DJ113,(IF(ISNUMBER('Endpoint outcomes'!DL113)=TRUE,'Endpoint outcomes'!DL113,0)))</f>
        <v>0</v>
      </c>
      <c r="S113" s="825">
        <f>IF(ISNUMBER('Endpoint outcomes'!DJ113)=TRUE,'Endpoint outcomes'!DK113,IF(ISNUMBER('Endpoint outcomes'!DL113)=TRUE,'Endpoint outcomes'!DM113,0))</f>
        <v>0</v>
      </c>
      <c r="T113" s="825">
        <f>IF(ISNUMBER('Endpoint outcomes'!DJ113)=TRUE,'Endpoint outcomes'!DX113,IF(ISNUMBER('Endpoint outcomes'!DL113)=TRUE,'Endpoint outcomes'!DZ113,0))</f>
        <v>0</v>
      </c>
      <c r="U113" s="825">
        <f>IF(ISNUMBER('Endpoint outcomes'!EO113)=TRUE,'Endpoint outcomes'!EO113,(IF(ISNUMBER('Endpoint outcomes'!EQ113)=TRUE,'Endpoint outcomes'!EQ113,0)))</f>
        <v>0</v>
      </c>
      <c r="V113" s="825">
        <f>IF(ISNUMBER('Endpoint outcomes'!EO113)=TRUE,'Endpoint outcomes'!EP113,IF(ISNUMBER('Endpoint outcomes'!EQ113)=TRUE,'Endpoint outcomes'!ER113,0))</f>
        <v>0</v>
      </c>
      <c r="W113" s="825">
        <f>IF(ISNUMBER('Endpoint outcomes'!EO113)=TRUE,'Endpoint outcomes'!FC113,IF(ISNUMBER('Endpoint outcomes'!EQ113)=TRUE,'Endpoint outcomes'!FE113,0))</f>
        <v>0</v>
      </c>
      <c r="X113" s="37"/>
      <c r="Y113" s="824">
        <f t="shared" si="57"/>
        <v>65</v>
      </c>
      <c r="Z113" s="827">
        <f t="shared" si="58"/>
        <v>64</v>
      </c>
      <c r="AA113" s="827">
        <f t="shared" si="59"/>
        <v>1524.1215999999999</v>
      </c>
      <c r="AB113" s="824">
        <f t="shared" si="60"/>
        <v>60</v>
      </c>
      <c r="AC113" s="827">
        <f t="shared" si="61"/>
        <v>59</v>
      </c>
      <c r="AD113" s="827">
        <f t="shared" si="62"/>
        <v>977.32910000000004</v>
      </c>
      <c r="AE113" s="824">
        <f t="shared" si="63"/>
        <v>0</v>
      </c>
      <c r="AF113" s="827">
        <f t="shared" si="64"/>
        <v>-1</v>
      </c>
      <c r="AG113" s="827">
        <f t="shared" si="65"/>
        <v>0</v>
      </c>
      <c r="AH113" s="824">
        <f t="shared" si="66"/>
        <v>0</v>
      </c>
      <c r="AI113" s="827">
        <f t="shared" si="67"/>
        <v>-1</v>
      </c>
      <c r="AJ113" s="827">
        <f t="shared" si="68"/>
        <v>0</v>
      </c>
      <c r="AK113" s="824">
        <f t="shared" si="69"/>
        <v>0</v>
      </c>
      <c r="AL113" s="827">
        <f t="shared" si="70"/>
        <v>-1</v>
      </c>
      <c r="AM113" s="827">
        <f t="shared" si="71"/>
        <v>0</v>
      </c>
      <c r="AN113" s="827">
        <f t="shared" si="72"/>
        <v>123</v>
      </c>
      <c r="AO113" s="827">
        <f t="shared" si="73"/>
        <v>2501.4506999999999</v>
      </c>
      <c r="AP113" s="827">
        <f t="shared" si="74"/>
        <v>19.336400000000001</v>
      </c>
      <c r="AQ113" s="827">
        <f t="shared" si="75"/>
        <v>4.5096560357720863</v>
      </c>
      <c r="AR113" s="827">
        <f t="shared" si="76"/>
        <v>125</v>
      </c>
      <c r="AS113" s="38"/>
      <c r="AT113" s="38"/>
      <c r="AZ113" s="207"/>
      <c r="BA113" s="207"/>
      <c r="BB113" t="s">
        <v>713</v>
      </c>
      <c r="BC113">
        <v>18.164027777777775</v>
      </c>
      <c r="BE113" t="s">
        <v>718</v>
      </c>
      <c r="BF113">
        <v>24.8</v>
      </c>
    </row>
    <row r="114" spans="1:58" ht="15.75">
      <c r="A114" s="826" t="str">
        <f>'Endpoint outcomes'!A114</f>
        <v>Mohr 2011</v>
      </c>
      <c r="B114" s="826" t="str">
        <f>CONCATENATE('Endpoint outcomes'!S114,'Endpoint outcomes'!T114)</f>
        <v>HAMD17</v>
      </c>
      <c r="C114" s="828">
        <f t="shared" si="54"/>
        <v>20.001764705882355</v>
      </c>
      <c r="D114" s="828">
        <f t="shared" si="55"/>
        <v>3.8375368606212117</v>
      </c>
      <c r="E114" s="828">
        <f t="shared" si="56"/>
        <v>85</v>
      </c>
      <c r="F114" s="50">
        <f t="shared" si="51"/>
        <v>0.14873472279218591</v>
      </c>
      <c r="G114" s="50">
        <f t="shared" si="52"/>
        <v>0.85126527720781409</v>
      </c>
      <c r="H114" s="269">
        <f t="shared" si="53"/>
        <v>1</v>
      </c>
      <c r="I114" s="829">
        <f>IF(ISNUMBER('Endpoint outcomes'!U114)=TRUE,'Endpoint outcomes'!U114,(IF(ISNUMBER('Endpoint outcomes'!W114)=TRUE,'Endpoint outcomes'!W114,0)))</f>
        <v>20.83</v>
      </c>
      <c r="J114" s="829">
        <f>IF(ISNUMBER('Endpoint outcomes'!U114)=TRUE,'Endpoint outcomes'!V114,IF(ISNUMBER('Endpoint outcomes'!W114)=TRUE,'Endpoint outcomes'!X114,0))</f>
        <v>3.96</v>
      </c>
      <c r="K114" s="829">
        <f>IF(ISNUMBER('Endpoint outcomes'!U114)=TRUE,'Endpoint outcomes'!AI114,IF(ISNUMBER('Endpoint outcomes'!W114)=TRUE,'Endpoint outcomes'!AK114,0))</f>
        <v>41</v>
      </c>
      <c r="L114" s="829">
        <f>IF(ISNUMBER('Endpoint outcomes'!AZ114)=TRUE,'Endpoint outcomes'!AZ114,(IF(ISNUMBER('Endpoint outcomes'!BB114)=TRUE,'Endpoint outcomes'!BB114,0)))</f>
        <v>19.23</v>
      </c>
      <c r="M114" s="829">
        <f>IF(ISNUMBER('Endpoint outcomes'!AZ114)=TRUE,'Endpoint outcomes'!BA114,IF(ISNUMBER('Endpoint outcomes'!BB114)=TRUE,'Endpoint outcomes'!BC114,0))</f>
        <v>3.72</v>
      </c>
      <c r="N114" s="829">
        <f>IF(ISNUMBER('Endpoint outcomes'!AZ114)=TRUE,'Endpoint outcomes'!BN114,IF(ISNUMBER('Endpoint outcomes'!BB114)=TRUE,'Endpoint outcomes'!BP114,0))</f>
        <v>44</v>
      </c>
      <c r="O114" s="829">
        <f>IF(ISNUMBER('Endpoint outcomes'!CE114)=TRUE,'Endpoint outcomes'!CE114,(IF(ISNUMBER('Endpoint outcomes'!CG114)=TRUE,'Endpoint outcomes'!CG114,0)))</f>
        <v>0</v>
      </c>
      <c r="P114" s="829">
        <f>IF(ISNUMBER('Endpoint outcomes'!CE114)=TRUE,'Endpoint outcomes'!CF114,IF(ISNUMBER('Endpoint outcomes'!CG114)=TRUE,'Endpoint outcomes'!CH114,0))</f>
        <v>0</v>
      </c>
      <c r="Q114" s="829">
        <f>IF(ISNUMBER('Endpoint outcomes'!CE114)=TRUE,'Endpoint outcomes'!CS114,IF(ISNUMBER('Endpoint outcomes'!CG114)=TRUE,'Endpoint outcomes'!CU114,0))</f>
        <v>0</v>
      </c>
      <c r="R114" s="825">
        <f>IF(ISNUMBER('Endpoint outcomes'!DJ114)=TRUE,'Endpoint outcomes'!DJ114,(IF(ISNUMBER('Endpoint outcomes'!DL114)=TRUE,'Endpoint outcomes'!DL114,0)))</f>
        <v>0</v>
      </c>
      <c r="S114" s="825">
        <f>IF(ISNUMBER('Endpoint outcomes'!DJ114)=TRUE,'Endpoint outcomes'!DK114,IF(ISNUMBER('Endpoint outcomes'!DL114)=TRUE,'Endpoint outcomes'!DM114,0))</f>
        <v>0</v>
      </c>
      <c r="T114" s="825">
        <f>IF(ISNUMBER('Endpoint outcomes'!DJ114)=TRUE,'Endpoint outcomes'!DX114,IF(ISNUMBER('Endpoint outcomes'!DL114)=TRUE,'Endpoint outcomes'!DZ114,0))</f>
        <v>0</v>
      </c>
      <c r="U114" s="825">
        <f>IF(ISNUMBER('Endpoint outcomes'!EO114)=TRUE,'Endpoint outcomes'!EO114,(IF(ISNUMBER('Endpoint outcomes'!EQ114)=TRUE,'Endpoint outcomes'!EQ114,0)))</f>
        <v>0</v>
      </c>
      <c r="V114" s="825">
        <f>IF(ISNUMBER('Endpoint outcomes'!EO114)=TRUE,'Endpoint outcomes'!EP114,IF(ISNUMBER('Endpoint outcomes'!EQ114)=TRUE,'Endpoint outcomes'!ER114,0))</f>
        <v>0</v>
      </c>
      <c r="W114" s="825">
        <f>IF(ISNUMBER('Endpoint outcomes'!EO114)=TRUE,'Endpoint outcomes'!FC114,IF(ISNUMBER('Endpoint outcomes'!EQ114)=TRUE,'Endpoint outcomes'!FE114,0))</f>
        <v>0</v>
      </c>
      <c r="X114" s="37"/>
      <c r="Y114" s="824">
        <f t="shared" si="57"/>
        <v>41</v>
      </c>
      <c r="Z114" s="827">
        <f t="shared" si="58"/>
        <v>40</v>
      </c>
      <c r="AA114" s="827">
        <f t="shared" si="59"/>
        <v>627.26400000000001</v>
      </c>
      <c r="AB114" s="824">
        <f t="shared" si="60"/>
        <v>44</v>
      </c>
      <c r="AC114" s="827">
        <f t="shared" si="61"/>
        <v>43</v>
      </c>
      <c r="AD114" s="827">
        <f t="shared" si="62"/>
        <v>595.05120000000011</v>
      </c>
      <c r="AE114" s="824">
        <f t="shared" si="63"/>
        <v>0</v>
      </c>
      <c r="AF114" s="827">
        <f t="shared" si="64"/>
        <v>-1</v>
      </c>
      <c r="AG114" s="827">
        <f t="shared" si="65"/>
        <v>0</v>
      </c>
      <c r="AH114" s="824">
        <f t="shared" si="66"/>
        <v>0</v>
      </c>
      <c r="AI114" s="827">
        <f t="shared" si="67"/>
        <v>-1</v>
      </c>
      <c r="AJ114" s="827">
        <f t="shared" si="68"/>
        <v>0</v>
      </c>
      <c r="AK114" s="824">
        <f t="shared" si="69"/>
        <v>0</v>
      </c>
      <c r="AL114" s="827">
        <f t="shared" si="70"/>
        <v>-1</v>
      </c>
      <c r="AM114" s="827">
        <f t="shared" si="71"/>
        <v>0</v>
      </c>
      <c r="AN114" s="827">
        <f t="shared" si="72"/>
        <v>83</v>
      </c>
      <c r="AO114" s="827">
        <f t="shared" si="73"/>
        <v>1222.3152</v>
      </c>
      <c r="AP114" s="827">
        <f t="shared" si="74"/>
        <v>20.001764705882355</v>
      </c>
      <c r="AQ114" s="827">
        <f t="shared" si="75"/>
        <v>3.8375368606212117</v>
      </c>
      <c r="AR114" s="827">
        <f t="shared" si="76"/>
        <v>85</v>
      </c>
      <c r="AS114" s="38"/>
      <c r="AT114" s="38"/>
      <c r="AZ114" s="207"/>
      <c r="BA114" s="207"/>
      <c r="BB114" t="s">
        <v>713</v>
      </c>
      <c r="BC114">
        <v>18.349152542372881</v>
      </c>
      <c r="BE114" t="s">
        <v>718</v>
      </c>
      <c r="BF114">
        <v>30.299512195121949</v>
      </c>
    </row>
    <row r="115" spans="1:58" ht="15.75">
      <c r="A115" s="826" t="str">
        <f>'Endpoint outcomes'!A115</f>
        <v>Mohr 2012</v>
      </c>
      <c r="B115" s="826" t="str">
        <f>CONCATENATE('Endpoint outcomes'!S115,'Endpoint outcomes'!T115)</f>
        <v>HAMD17</v>
      </c>
      <c r="C115" s="828">
        <f t="shared" si="54"/>
        <v>22.83</v>
      </c>
      <c r="D115" s="828">
        <f t="shared" si="55"/>
        <v>3.2</v>
      </c>
      <c r="E115" s="828">
        <f t="shared" si="56"/>
        <v>325</v>
      </c>
      <c r="F115" s="50">
        <f t="shared" si="51"/>
        <v>0.35732245880227731</v>
      </c>
      <c r="G115" s="50">
        <f t="shared" si="52"/>
        <v>0.64267754119772269</v>
      </c>
      <c r="H115" s="269">
        <f t="shared" si="53"/>
        <v>1</v>
      </c>
      <c r="I115" s="829">
        <f>IF(ISNUMBER('Endpoint outcomes'!U115)=TRUE,'Endpoint outcomes'!U115,(IF(ISNUMBER('Endpoint outcomes'!W115)=TRUE,'Endpoint outcomes'!W115,0)))</f>
        <v>22.83</v>
      </c>
      <c r="J115" s="829">
        <f>IF(ISNUMBER('Endpoint outcomes'!U115)=TRUE,'Endpoint outcomes'!V115,IF(ISNUMBER('Endpoint outcomes'!W115)=TRUE,'Endpoint outcomes'!X115,0))</f>
        <v>3.2</v>
      </c>
      <c r="K115" s="829">
        <f>IF(ISNUMBER('Endpoint outcomes'!U115)=TRUE,'Endpoint outcomes'!AI115,IF(ISNUMBER('Endpoint outcomes'!W115)=TRUE,'Endpoint outcomes'!AK115,0))</f>
        <v>162</v>
      </c>
      <c r="L115" s="829">
        <f>IF(ISNUMBER('Endpoint outcomes'!AZ115)=TRUE,'Endpoint outcomes'!AZ115,(IF(ISNUMBER('Endpoint outcomes'!BB115)=TRUE,'Endpoint outcomes'!BB115,0)))</f>
        <v>22.83</v>
      </c>
      <c r="M115" s="829">
        <f>IF(ISNUMBER('Endpoint outcomes'!AZ115)=TRUE,'Endpoint outcomes'!BA115,IF(ISNUMBER('Endpoint outcomes'!BB115)=TRUE,'Endpoint outcomes'!BC115,0))</f>
        <v>3.2</v>
      </c>
      <c r="N115" s="829">
        <f>IF(ISNUMBER('Endpoint outcomes'!AZ115)=TRUE,'Endpoint outcomes'!BN115,IF(ISNUMBER('Endpoint outcomes'!BB115)=TRUE,'Endpoint outcomes'!BP115,0))</f>
        <v>163</v>
      </c>
      <c r="O115" s="829">
        <f>IF(ISNUMBER('Endpoint outcomes'!CE115)=TRUE,'Endpoint outcomes'!CE115,(IF(ISNUMBER('Endpoint outcomes'!CG115)=TRUE,'Endpoint outcomes'!CG115,0)))</f>
        <v>0</v>
      </c>
      <c r="P115" s="829">
        <f>IF(ISNUMBER('Endpoint outcomes'!CE115)=TRUE,'Endpoint outcomes'!CF115,IF(ISNUMBER('Endpoint outcomes'!CG115)=TRUE,'Endpoint outcomes'!CH115,0))</f>
        <v>0</v>
      </c>
      <c r="Q115" s="829">
        <f>IF(ISNUMBER('Endpoint outcomes'!CE115)=TRUE,'Endpoint outcomes'!CS115,IF(ISNUMBER('Endpoint outcomes'!CG115)=TRUE,'Endpoint outcomes'!CU115,0))</f>
        <v>0</v>
      </c>
      <c r="R115" s="825">
        <f>IF(ISNUMBER('Endpoint outcomes'!DJ115)=TRUE,'Endpoint outcomes'!DJ115,(IF(ISNUMBER('Endpoint outcomes'!DL115)=TRUE,'Endpoint outcomes'!DL115,0)))</f>
        <v>0</v>
      </c>
      <c r="S115" s="825">
        <f>IF(ISNUMBER('Endpoint outcomes'!DJ115)=TRUE,'Endpoint outcomes'!DK115,IF(ISNUMBER('Endpoint outcomes'!DL115)=TRUE,'Endpoint outcomes'!DM115,0))</f>
        <v>0</v>
      </c>
      <c r="T115" s="825">
        <f>IF(ISNUMBER('Endpoint outcomes'!DJ115)=TRUE,'Endpoint outcomes'!DX115,IF(ISNUMBER('Endpoint outcomes'!DL115)=TRUE,'Endpoint outcomes'!DZ115,0))</f>
        <v>0</v>
      </c>
      <c r="U115" s="825">
        <f>IF(ISNUMBER('Endpoint outcomes'!EO115)=TRUE,'Endpoint outcomes'!EO115,(IF(ISNUMBER('Endpoint outcomes'!EQ115)=TRUE,'Endpoint outcomes'!EQ115,0)))</f>
        <v>0</v>
      </c>
      <c r="V115" s="825">
        <f>IF(ISNUMBER('Endpoint outcomes'!EO115)=TRUE,'Endpoint outcomes'!EP115,IF(ISNUMBER('Endpoint outcomes'!EQ115)=TRUE,'Endpoint outcomes'!ER115,0))</f>
        <v>0</v>
      </c>
      <c r="W115" s="825">
        <f>IF(ISNUMBER('Endpoint outcomes'!EO115)=TRUE,'Endpoint outcomes'!FC115,IF(ISNUMBER('Endpoint outcomes'!EQ115)=TRUE,'Endpoint outcomes'!FE115,0))</f>
        <v>0</v>
      </c>
      <c r="X115" s="37"/>
      <c r="Y115" s="824">
        <f t="shared" si="57"/>
        <v>162</v>
      </c>
      <c r="Z115" s="827">
        <f t="shared" si="58"/>
        <v>161</v>
      </c>
      <c r="AA115" s="827">
        <f t="shared" si="59"/>
        <v>1648.6400000000003</v>
      </c>
      <c r="AB115" s="824">
        <f t="shared" si="60"/>
        <v>163</v>
      </c>
      <c r="AC115" s="827">
        <f t="shared" si="61"/>
        <v>162</v>
      </c>
      <c r="AD115" s="827">
        <f t="shared" si="62"/>
        <v>1658.8800000000003</v>
      </c>
      <c r="AE115" s="824">
        <f t="shared" si="63"/>
        <v>0</v>
      </c>
      <c r="AF115" s="827">
        <f t="shared" si="64"/>
        <v>-1</v>
      </c>
      <c r="AG115" s="827">
        <f t="shared" si="65"/>
        <v>0</v>
      </c>
      <c r="AH115" s="824">
        <f t="shared" si="66"/>
        <v>0</v>
      </c>
      <c r="AI115" s="827">
        <f t="shared" si="67"/>
        <v>-1</v>
      </c>
      <c r="AJ115" s="827">
        <f t="shared" si="68"/>
        <v>0</v>
      </c>
      <c r="AK115" s="824">
        <f t="shared" si="69"/>
        <v>0</v>
      </c>
      <c r="AL115" s="827">
        <f t="shared" si="70"/>
        <v>-1</v>
      </c>
      <c r="AM115" s="827">
        <f t="shared" si="71"/>
        <v>0</v>
      </c>
      <c r="AN115" s="827">
        <f t="shared" si="72"/>
        <v>323</v>
      </c>
      <c r="AO115" s="827">
        <f t="shared" si="73"/>
        <v>3307.5200000000004</v>
      </c>
      <c r="AP115" s="827">
        <f t="shared" si="74"/>
        <v>22.83</v>
      </c>
      <c r="AQ115" s="827">
        <f t="shared" si="75"/>
        <v>3.2</v>
      </c>
      <c r="AR115" s="827">
        <f t="shared" si="76"/>
        <v>325</v>
      </c>
      <c r="AS115" s="38"/>
      <c r="AT115" s="38"/>
      <c r="AZ115" s="207"/>
      <c r="BA115" s="207"/>
      <c r="BB115" t="s">
        <v>713</v>
      </c>
      <c r="BC115">
        <v>18.795000000000002</v>
      </c>
      <c r="BE115" t="s">
        <v>713</v>
      </c>
      <c r="BF115">
        <v>23.248076923076926</v>
      </c>
    </row>
    <row r="116" spans="1:58" ht="15.75">
      <c r="A116" s="826" t="str">
        <f>'Endpoint outcomes'!A116</f>
        <v>Moldovan 2013</v>
      </c>
      <c r="B116" s="826" t="str">
        <f>CONCATENATE('Endpoint outcomes'!S116,'Endpoint outcomes'!T116)</f>
        <v>BDI-II21</v>
      </c>
      <c r="C116" s="828">
        <f t="shared" si="54"/>
        <v>11.85</v>
      </c>
      <c r="D116" s="828">
        <f t="shared" si="55"/>
        <v>2.0186629238186349</v>
      </c>
      <c r="E116" s="828">
        <f t="shared" si="56"/>
        <v>96</v>
      </c>
      <c r="F116" s="50">
        <f t="shared" si="51"/>
        <v>3.0753177782116836E-14</v>
      </c>
      <c r="G116" s="50">
        <f t="shared" si="52"/>
        <v>0.99999999999996925</v>
      </c>
      <c r="H116" s="269">
        <f t="shared" si="53"/>
        <v>1</v>
      </c>
      <c r="I116" s="829">
        <f>IF(ISNUMBER('Endpoint outcomes'!U116)=TRUE,'Endpoint outcomes'!U116,(IF(ISNUMBER('Endpoint outcomes'!W116)=TRUE,'Endpoint outcomes'!W116,0)))</f>
        <v>11.7</v>
      </c>
      <c r="J116" s="829">
        <f>IF(ISNUMBER('Endpoint outcomes'!U116)=TRUE,'Endpoint outcomes'!V116,IF(ISNUMBER('Endpoint outcomes'!W116)=TRUE,'Endpoint outcomes'!X116,0))</f>
        <v>2.2000000000000002</v>
      </c>
      <c r="K116" s="829">
        <f>IF(ISNUMBER('Endpoint outcomes'!U116)=TRUE,'Endpoint outcomes'!AI116,IF(ISNUMBER('Endpoint outcomes'!W116)=TRUE,'Endpoint outcomes'!AK116,0))</f>
        <v>24</v>
      </c>
      <c r="L116" s="829">
        <f>IF(ISNUMBER('Endpoint outcomes'!AZ116)=TRUE,'Endpoint outcomes'!AZ116,(IF(ISNUMBER('Endpoint outcomes'!BB116)=TRUE,'Endpoint outcomes'!BB116,0)))</f>
        <v>12.7</v>
      </c>
      <c r="M116" s="829">
        <f>IF(ISNUMBER('Endpoint outcomes'!AZ116)=TRUE,'Endpoint outcomes'!BA116,IF(ISNUMBER('Endpoint outcomes'!BB116)=TRUE,'Endpoint outcomes'!BC116,0))</f>
        <v>2.2999999999999998</v>
      </c>
      <c r="N116" s="829">
        <f>IF(ISNUMBER('Endpoint outcomes'!AZ116)=TRUE,'Endpoint outcomes'!BN116,IF(ISNUMBER('Endpoint outcomes'!BB116)=TRUE,'Endpoint outcomes'!BP116,0))</f>
        <v>24</v>
      </c>
      <c r="O116" s="829">
        <f>IF(ISNUMBER('Endpoint outcomes'!CE116)=TRUE,'Endpoint outcomes'!CE116,(IF(ISNUMBER('Endpoint outcomes'!CG116)=TRUE,'Endpoint outcomes'!CG116,0)))</f>
        <v>11.7</v>
      </c>
      <c r="P116" s="829">
        <f>IF(ISNUMBER('Endpoint outcomes'!CE116)=TRUE,'Endpoint outcomes'!CF116,IF(ISNUMBER('Endpoint outcomes'!CG116)=TRUE,'Endpoint outcomes'!CH116,0))</f>
        <v>1.6</v>
      </c>
      <c r="Q116" s="829">
        <f>IF(ISNUMBER('Endpoint outcomes'!CE116)=TRUE,'Endpoint outcomes'!CS116,IF(ISNUMBER('Endpoint outcomes'!CG116)=TRUE,'Endpoint outcomes'!CU116,0))</f>
        <v>24</v>
      </c>
      <c r="R116" s="825">
        <f>IF(ISNUMBER('Endpoint outcomes'!DJ116)=TRUE,'Endpoint outcomes'!DJ116,(IF(ISNUMBER('Endpoint outcomes'!DL116)=TRUE,'Endpoint outcomes'!DL116,0)))</f>
        <v>11.3</v>
      </c>
      <c r="S116" s="825">
        <f>IF(ISNUMBER('Endpoint outcomes'!DJ116)=TRUE,'Endpoint outcomes'!DK116,IF(ISNUMBER('Endpoint outcomes'!DL116)=TRUE,'Endpoint outcomes'!DM116,0))</f>
        <v>1.9</v>
      </c>
      <c r="T116" s="825">
        <f>IF(ISNUMBER('Endpoint outcomes'!DJ116)=TRUE,'Endpoint outcomes'!DX116,IF(ISNUMBER('Endpoint outcomes'!DL116)=TRUE,'Endpoint outcomes'!DZ116,0))</f>
        <v>24</v>
      </c>
      <c r="U116" s="825">
        <f>IF(ISNUMBER('Endpoint outcomes'!EO116)=TRUE,'Endpoint outcomes'!EO116,(IF(ISNUMBER('Endpoint outcomes'!EQ116)=TRUE,'Endpoint outcomes'!EQ116,0)))</f>
        <v>0</v>
      </c>
      <c r="V116" s="825">
        <f>IF(ISNUMBER('Endpoint outcomes'!EO116)=TRUE,'Endpoint outcomes'!EP116,IF(ISNUMBER('Endpoint outcomes'!EQ116)=TRUE,'Endpoint outcomes'!ER116,0))</f>
        <v>0</v>
      </c>
      <c r="W116" s="825">
        <f>IF(ISNUMBER('Endpoint outcomes'!EO116)=TRUE,'Endpoint outcomes'!FC116,IF(ISNUMBER('Endpoint outcomes'!EQ116)=TRUE,'Endpoint outcomes'!FE116,0))</f>
        <v>0</v>
      </c>
      <c r="X116" s="37"/>
      <c r="Y116" s="824">
        <f t="shared" si="57"/>
        <v>24</v>
      </c>
      <c r="Z116" s="827">
        <f t="shared" si="58"/>
        <v>23</v>
      </c>
      <c r="AA116" s="827">
        <f t="shared" si="59"/>
        <v>111.32000000000002</v>
      </c>
      <c r="AB116" s="824">
        <f t="shared" si="60"/>
        <v>24</v>
      </c>
      <c r="AC116" s="827">
        <f t="shared" si="61"/>
        <v>23</v>
      </c>
      <c r="AD116" s="827">
        <f t="shared" si="62"/>
        <v>121.66999999999999</v>
      </c>
      <c r="AE116" s="824">
        <f t="shared" si="63"/>
        <v>24</v>
      </c>
      <c r="AF116" s="827">
        <f t="shared" si="64"/>
        <v>23</v>
      </c>
      <c r="AG116" s="827">
        <f t="shared" si="65"/>
        <v>58.88000000000001</v>
      </c>
      <c r="AH116" s="824">
        <f t="shared" si="66"/>
        <v>24</v>
      </c>
      <c r="AI116" s="827">
        <f t="shared" si="67"/>
        <v>23</v>
      </c>
      <c r="AJ116" s="827">
        <f t="shared" si="68"/>
        <v>83.03</v>
      </c>
      <c r="AK116" s="824">
        <f t="shared" si="69"/>
        <v>0</v>
      </c>
      <c r="AL116" s="827">
        <f t="shared" si="70"/>
        <v>-1</v>
      </c>
      <c r="AM116" s="827">
        <f t="shared" si="71"/>
        <v>0</v>
      </c>
      <c r="AN116" s="827">
        <f t="shared" si="72"/>
        <v>92</v>
      </c>
      <c r="AO116" s="827">
        <f t="shared" si="73"/>
        <v>374.9</v>
      </c>
      <c r="AP116" s="827">
        <f t="shared" si="74"/>
        <v>11.85</v>
      </c>
      <c r="AQ116" s="827">
        <f t="shared" si="75"/>
        <v>2.0186629238186349</v>
      </c>
      <c r="AR116" s="827">
        <f t="shared" si="76"/>
        <v>96</v>
      </c>
      <c r="AS116" s="38"/>
      <c r="AT116" s="38"/>
      <c r="AZ116" s="207"/>
      <c r="BA116" s="207"/>
      <c r="BB116" t="s">
        <v>713</v>
      </c>
      <c r="BC116">
        <v>18.892173913043482</v>
      </c>
      <c r="BE116" t="s">
        <v>455</v>
      </c>
      <c r="BF116" t="e">
        <v>#DIV/0!</v>
      </c>
    </row>
    <row r="117" spans="1:58" ht="15.75">
      <c r="A117" s="826" t="str">
        <f>'Endpoint outcomes'!A117</f>
        <v>Molenaar 2011</v>
      </c>
      <c r="B117" s="826" t="str">
        <f>CONCATENATE('Endpoint outcomes'!S117,'Endpoint outcomes'!T117)</f>
        <v>HAMD17</v>
      </c>
      <c r="C117" s="828">
        <f t="shared" si="54"/>
        <v>19.909708737864076</v>
      </c>
      <c r="D117" s="828">
        <f t="shared" si="55"/>
        <v>4.1147524978802643</v>
      </c>
      <c r="E117" s="828">
        <f t="shared" si="56"/>
        <v>103</v>
      </c>
      <c r="F117" s="50">
        <f t="shared" si="51"/>
        <v>0.16009798859845537</v>
      </c>
      <c r="G117" s="50">
        <f t="shared" si="52"/>
        <v>0.83990201140154463</v>
      </c>
      <c r="H117" s="269">
        <f t="shared" si="53"/>
        <v>1</v>
      </c>
      <c r="I117" s="829">
        <f>IF(ISNUMBER('Endpoint outcomes'!U117)=TRUE,'Endpoint outcomes'!U117,(IF(ISNUMBER('Endpoint outcomes'!W117)=TRUE,'Endpoint outcomes'!W117,0)))</f>
        <v>19.7</v>
      </c>
      <c r="J117" s="829">
        <f>IF(ISNUMBER('Endpoint outcomes'!U117)=TRUE,'Endpoint outcomes'!V117,IF(ISNUMBER('Endpoint outcomes'!W117)=TRUE,'Endpoint outcomes'!X117,0))</f>
        <v>3.9</v>
      </c>
      <c r="K117" s="829">
        <f>IF(ISNUMBER('Endpoint outcomes'!U117)=TRUE,'Endpoint outcomes'!AI117,IF(ISNUMBER('Endpoint outcomes'!W117)=TRUE,'Endpoint outcomes'!AK117,0))</f>
        <v>49</v>
      </c>
      <c r="L117" s="829">
        <f>IF(ISNUMBER('Endpoint outcomes'!AZ117)=TRUE,'Endpoint outcomes'!AZ117,(IF(ISNUMBER('Endpoint outcomes'!BB117)=TRUE,'Endpoint outcomes'!BB117,0)))</f>
        <v>20.100000000000001</v>
      </c>
      <c r="M117" s="829">
        <f>IF(ISNUMBER('Endpoint outcomes'!AZ117)=TRUE,'Endpoint outcomes'!BA117,IF(ISNUMBER('Endpoint outcomes'!BB117)=TRUE,'Endpoint outcomes'!BC117,0))</f>
        <v>4.3</v>
      </c>
      <c r="N117" s="829">
        <f>IF(ISNUMBER('Endpoint outcomes'!AZ117)=TRUE,'Endpoint outcomes'!BN117,IF(ISNUMBER('Endpoint outcomes'!BB117)=TRUE,'Endpoint outcomes'!BP117,0))</f>
        <v>54</v>
      </c>
      <c r="O117" s="829">
        <f>IF(ISNUMBER('Endpoint outcomes'!CE117)=TRUE,'Endpoint outcomes'!CE117,(IF(ISNUMBER('Endpoint outcomes'!CG117)=TRUE,'Endpoint outcomes'!CG117,0)))</f>
        <v>0</v>
      </c>
      <c r="P117" s="829">
        <f>IF(ISNUMBER('Endpoint outcomes'!CE117)=TRUE,'Endpoint outcomes'!CF117,IF(ISNUMBER('Endpoint outcomes'!CG117)=TRUE,'Endpoint outcomes'!CH117,0))</f>
        <v>0</v>
      </c>
      <c r="Q117" s="829">
        <f>IF(ISNUMBER('Endpoint outcomes'!CE117)=TRUE,'Endpoint outcomes'!CS117,IF(ISNUMBER('Endpoint outcomes'!CG117)=TRUE,'Endpoint outcomes'!CU117,0))</f>
        <v>0</v>
      </c>
      <c r="R117" s="825">
        <f>IF(ISNUMBER('Endpoint outcomes'!DJ117)=TRUE,'Endpoint outcomes'!DJ117,(IF(ISNUMBER('Endpoint outcomes'!DL117)=TRUE,'Endpoint outcomes'!DL117,0)))</f>
        <v>0</v>
      </c>
      <c r="S117" s="825">
        <f>IF(ISNUMBER('Endpoint outcomes'!DJ117)=TRUE,'Endpoint outcomes'!DK117,IF(ISNUMBER('Endpoint outcomes'!DL117)=TRUE,'Endpoint outcomes'!DM117,0))</f>
        <v>0</v>
      </c>
      <c r="T117" s="825">
        <f>IF(ISNUMBER('Endpoint outcomes'!DJ117)=TRUE,'Endpoint outcomes'!DX117,IF(ISNUMBER('Endpoint outcomes'!DL117)=TRUE,'Endpoint outcomes'!DZ117,0))</f>
        <v>0</v>
      </c>
      <c r="U117" s="825">
        <f>IF(ISNUMBER('Endpoint outcomes'!EO117)=TRUE,'Endpoint outcomes'!EO117,(IF(ISNUMBER('Endpoint outcomes'!EQ117)=TRUE,'Endpoint outcomes'!EQ117,0)))</f>
        <v>0</v>
      </c>
      <c r="V117" s="825">
        <f>IF(ISNUMBER('Endpoint outcomes'!EO117)=TRUE,'Endpoint outcomes'!EP117,IF(ISNUMBER('Endpoint outcomes'!EQ117)=TRUE,'Endpoint outcomes'!ER117,0))</f>
        <v>0</v>
      </c>
      <c r="W117" s="825">
        <f>IF(ISNUMBER('Endpoint outcomes'!EO117)=TRUE,'Endpoint outcomes'!FC117,IF(ISNUMBER('Endpoint outcomes'!EQ117)=TRUE,'Endpoint outcomes'!FE117,0))</f>
        <v>0</v>
      </c>
      <c r="X117" s="37"/>
      <c r="Y117" s="824">
        <f t="shared" si="57"/>
        <v>49</v>
      </c>
      <c r="Z117" s="827">
        <f t="shared" si="58"/>
        <v>48</v>
      </c>
      <c r="AA117" s="827">
        <f t="shared" si="59"/>
        <v>730.07999999999993</v>
      </c>
      <c r="AB117" s="824">
        <f t="shared" si="60"/>
        <v>54</v>
      </c>
      <c r="AC117" s="827">
        <f t="shared" si="61"/>
        <v>53</v>
      </c>
      <c r="AD117" s="827">
        <f t="shared" si="62"/>
        <v>979.96999999999991</v>
      </c>
      <c r="AE117" s="824">
        <f t="shared" si="63"/>
        <v>0</v>
      </c>
      <c r="AF117" s="827">
        <f t="shared" si="64"/>
        <v>-1</v>
      </c>
      <c r="AG117" s="827">
        <f t="shared" si="65"/>
        <v>0</v>
      </c>
      <c r="AH117" s="824">
        <f t="shared" si="66"/>
        <v>0</v>
      </c>
      <c r="AI117" s="827">
        <f t="shared" si="67"/>
        <v>-1</v>
      </c>
      <c r="AJ117" s="827">
        <f t="shared" si="68"/>
        <v>0</v>
      </c>
      <c r="AK117" s="824">
        <f t="shared" si="69"/>
        <v>0</v>
      </c>
      <c r="AL117" s="827">
        <f t="shared" si="70"/>
        <v>-1</v>
      </c>
      <c r="AM117" s="827">
        <f t="shared" si="71"/>
        <v>0</v>
      </c>
      <c r="AN117" s="827">
        <f t="shared" si="72"/>
        <v>101</v>
      </c>
      <c r="AO117" s="827">
        <f t="shared" si="73"/>
        <v>1710.0499999999997</v>
      </c>
      <c r="AP117" s="827">
        <f t="shared" si="74"/>
        <v>19.909708737864076</v>
      </c>
      <c r="AQ117" s="827">
        <f t="shared" si="75"/>
        <v>4.1147524978802643</v>
      </c>
      <c r="AR117" s="827">
        <f t="shared" si="76"/>
        <v>103</v>
      </c>
      <c r="AS117" s="38"/>
      <c r="AT117" s="38"/>
      <c r="AZ117" s="207"/>
      <c r="BA117" s="207"/>
      <c r="BB117" t="s">
        <v>713</v>
      </c>
      <c r="BC117">
        <v>18.981249999999999</v>
      </c>
      <c r="BE117" t="s">
        <v>713</v>
      </c>
      <c r="BF117">
        <v>14.730555555555554</v>
      </c>
    </row>
    <row r="118" spans="1:58" ht="15.75">
      <c r="A118" s="826" t="str">
        <f>'Endpoint outcomes'!A118</f>
        <v>Moller 2000</v>
      </c>
      <c r="B118" s="826" t="str">
        <f>CONCATENATE('Endpoint outcomes'!S118,'Endpoint outcomes'!T118)</f>
        <v>HAMD21</v>
      </c>
      <c r="C118" s="828">
        <f t="shared" si="54"/>
        <v>27.305714285714288</v>
      </c>
      <c r="D118" s="828">
        <f t="shared" si="55"/>
        <v>4.3569076454257365</v>
      </c>
      <c r="E118" s="828">
        <f t="shared" si="56"/>
        <v>210</v>
      </c>
      <c r="F118" s="50">
        <f t="shared" si="51"/>
        <v>0.77599280183353103</v>
      </c>
      <c r="G118" s="50">
        <f t="shared" si="52"/>
        <v>0.22400719816646897</v>
      </c>
      <c r="H118" s="269">
        <f t="shared" si="53"/>
        <v>1</v>
      </c>
      <c r="I118" s="829">
        <f>IF(ISNUMBER('Endpoint outcomes'!U118)=TRUE,'Endpoint outcomes'!U118,(IF(ISNUMBER('Endpoint outcomes'!W118)=TRUE,'Endpoint outcomes'!W118,0)))</f>
        <v>27.1</v>
      </c>
      <c r="J118" s="829">
        <f>IF(ISNUMBER('Endpoint outcomes'!U118)=TRUE,'Endpoint outcomes'!V118,IF(ISNUMBER('Endpoint outcomes'!W118)=TRUE,'Endpoint outcomes'!X118,0))</f>
        <v>4.2</v>
      </c>
      <c r="K118" s="829">
        <f>IF(ISNUMBER('Endpoint outcomes'!U118)=TRUE,'Endpoint outcomes'!AI118,IF(ISNUMBER('Endpoint outcomes'!W118)=TRUE,'Endpoint outcomes'!AK118,0))</f>
        <v>102</v>
      </c>
      <c r="L118" s="829">
        <f>IF(ISNUMBER('Endpoint outcomes'!AZ118)=TRUE,'Endpoint outcomes'!AZ118,(IF(ISNUMBER('Endpoint outcomes'!BB118)=TRUE,'Endpoint outcomes'!BB118,0)))</f>
        <v>27.5</v>
      </c>
      <c r="M118" s="829">
        <f>IF(ISNUMBER('Endpoint outcomes'!AZ118)=TRUE,'Endpoint outcomes'!BA118,IF(ISNUMBER('Endpoint outcomes'!BB118)=TRUE,'Endpoint outcomes'!BC118,0))</f>
        <v>4.5</v>
      </c>
      <c r="N118" s="829">
        <f>IF(ISNUMBER('Endpoint outcomes'!AZ118)=TRUE,'Endpoint outcomes'!BN118,IF(ISNUMBER('Endpoint outcomes'!BB118)=TRUE,'Endpoint outcomes'!BP118,0))</f>
        <v>108</v>
      </c>
      <c r="O118" s="829">
        <f>IF(ISNUMBER('Endpoint outcomes'!CE118)=TRUE,'Endpoint outcomes'!CE118,(IF(ISNUMBER('Endpoint outcomes'!CG118)=TRUE,'Endpoint outcomes'!CG118,0)))</f>
        <v>0</v>
      </c>
      <c r="P118" s="829">
        <f>IF(ISNUMBER('Endpoint outcomes'!CE118)=TRUE,'Endpoint outcomes'!CF118,IF(ISNUMBER('Endpoint outcomes'!CG118)=TRUE,'Endpoint outcomes'!CH118,0))</f>
        <v>0</v>
      </c>
      <c r="Q118" s="829">
        <f>IF(ISNUMBER('Endpoint outcomes'!CE118)=TRUE,'Endpoint outcomes'!CS118,IF(ISNUMBER('Endpoint outcomes'!CG118)=TRUE,'Endpoint outcomes'!CU118,0))</f>
        <v>0</v>
      </c>
      <c r="R118" s="825">
        <f>IF(ISNUMBER('Endpoint outcomes'!DJ118)=TRUE,'Endpoint outcomes'!DJ118,(IF(ISNUMBER('Endpoint outcomes'!DL118)=TRUE,'Endpoint outcomes'!DL118,0)))</f>
        <v>0</v>
      </c>
      <c r="S118" s="825">
        <f>IF(ISNUMBER('Endpoint outcomes'!DJ118)=TRUE,'Endpoint outcomes'!DK118,IF(ISNUMBER('Endpoint outcomes'!DL118)=TRUE,'Endpoint outcomes'!DM118,0))</f>
        <v>0</v>
      </c>
      <c r="T118" s="825">
        <f>IF(ISNUMBER('Endpoint outcomes'!DJ118)=TRUE,'Endpoint outcomes'!DX118,IF(ISNUMBER('Endpoint outcomes'!DL118)=TRUE,'Endpoint outcomes'!DZ118,0))</f>
        <v>0</v>
      </c>
      <c r="U118" s="825">
        <f>IF(ISNUMBER('Endpoint outcomes'!EO118)=TRUE,'Endpoint outcomes'!EO118,(IF(ISNUMBER('Endpoint outcomes'!EQ118)=TRUE,'Endpoint outcomes'!EQ118,0)))</f>
        <v>0</v>
      </c>
      <c r="V118" s="825">
        <f>IF(ISNUMBER('Endpoint outcomes'!EO118)=TRUE,'Endpoint outcomes'!EP118,IF(ISNUMBER('Endpoint outcomes'!EQ118)=TRUE,'Endpoint outcomes'!ER118,0))</f>
        <v>0</v>
      </c>
      <c r="W118" s="825">
        <f>IF(ISNUMBER('Endpoint outcomes'!EO118)=TRUE,'Endpoint outcomes'!FC118,IF(ISNUMBER('Endpoint outcomes'!EQ118)=TRUE,'Endpoint outcomes'!FE118,0))</f>
        <v>0</v>
      </c>
      <c r="X118" s="37"/>
      <c r="Y118" s="824">
        <f t="shared" si="57"/>
        <v>102</v>
      </c>
      <c r="Z118" s="827">
        <f t="shared" si="58"/>
        <v>101</v>
      </c>
      <c r="AA118" s="827">
        <f t="shared" si="59"/>
        <v>1781.64</v>
      </c>
      <c r="AB118" s="824">
        <f t="shared" si="60"/>
        <v>108</v>
      </c>
      <c r="AC118" s="827">
        <f t="shared" si="61"/>
        <v>107</v>
      </c>
      <c r="AD118" s="827">
        <f t="shared" si="62"/>
        <v>2166.75</v>
      </c>
      <c r="AE118" s="824">
        <f t="shared" si="63"/>
        <v>0</v>
      </c>
      <c r="AF118" s="827">
        <f t="shared" si="64"/>
        <v>-1</v>
      </c>
      <c r="AG118" s="827">
        <f t="shared" si="65"/>
        <v>0</v>
      </c>
      <c r="AH118" s="824">
        <f t="shared" si="66"/>
        <v>0</v>
      </c>
      <c r="AI118" s="827">
        <f t="shared" si="67"/>
        <v>-1</v>
      </c>
      <c r="AJ118" s="827">
        <f t="shared" si="68"/>
        <v>0</v>
      </c>
      <c r="AK118" s="824">
        <f t="shared" si="69"/>
        <v>0</v>
      </c>
      <c r="AL118" s="827">
        <f t="shared" si="70"/>
        <v>-1</v>
      </c>
      <c r="AM118" s="827">
        <f t="shared" si="71"/>
        <v>0</v>
      </c>
      <c r="AN118" s="827">
        <f t="shared" si="72"/>
        <v>208</v>
      </c>
      <c r="AO118" s="827">
        <f t="shared" si="73"/>
        <v>3948.3900000000003</v>
      </c>
      <c r="AP118" s="827">
        <f t="shared" si="74"/>
        <v>27.305714285714288</v>
      </c>
      <c r="AQ118" s="827">
        <f t="shared" si="75"/>
        <v>4.3569076454257365</v>
      </c>
      <c r="AR118" s="827">
        <f t="shared" si="76"/>
        <v>210</v>
      </c>
      <c r="AS118" s="38"/>
      <c r="AT118" s="38"/>
      <c r="AZ118" s="207"/>
      <c r="BA118" s="207"/>
      <c r="BB118" t="s">
        <v>713</v>
      </c>
      <c r="BC118">
        <v>19.025079365079364</v>
      </c>
      <c r="BE118" t="s">
        <v>3749</v>
      </c>
      <c r="BF118">
        <v>17.910204081632653</v>
      </c>
    </row>
    <row r="119" spans="1:58" ht="15.75">
      <c r="A119" s="826" t="str">
        <f>'Endpoint outcomes'!A119</f>
        <v>Moore 2005</v>
      </c>
      <c r="B119" s="826" t="str">
        <f>CONCATENATE('Endpoint outcomes'!S119,'Endpoint outcomes'!T119)</f>
        <v>MADRS10</v>
      </c>
      <c r="C119" s="828">
        <f t="shared" si="54"/>
        <v>35.989795918367349</v>
      </c>
      <c r="D119" s="828">
        <f t="shared" si="55"/>
        <v>4.5974978304910445</v>
      </c>
      <c r="E119" s="828">
        <f t="shared" si="56"/>
        <v>294</v>
      </c>
      <c r="F119" s="50">
        <f t="shared" si="51"/>
        <v>0.97473012072344967</v>
      </c>
      <c r="G119" s="50">
        <f t="shared" si="52"/>
        <v>2.5269879276550333E-2</v>
      </c>
      <c r="H119" s="269">
        <f t="shared" si="53"/>
        <v>1</v>
      </c>
      <c r="I119" s="829">
        <f>IF(ISNUMBER('Endpoint outcomes'!U119)=TRUE,'Endpoint outcomes'!U119,(IF(ISNUMBER('Endpoint outcomes'!W119)=TRUE,'Endpoint outcomes'!W119,0)))</f>
        <v>36.299999999999997</v>
      </c>
      <c r="J119" s="829">
        <f>IF(ISNUMBER('Endpoint outcomes'!U119)=TRUE,'Endpoint outcomes'!V119,IF(ISNUMBER('Endpoint outcomes'!W119)=TRUE,'Endpoint outcomes'!X119,0))</f>
        <v>4.8</v>
      </c>
      <c r="K119" s="829">
        <f>IF(ISNUMBER('Endpoint outcomes'!U119)=TRUE,'Endpoint outcomes'!AI119,IF(ISNUMBER('Endpoint outcomes'!W119)=TRUE,'Endpoint outcomes'!AK119,0))</f>
        <v>142</v>
      </c>
      <c r="L119" s="829">
        <f>IF(ISNUMBER('Endpoint outcomes'!AZ119)=TRUE,'Endpoint outcomes'!AZ119,(IF(ISNUMBER('Endpoint outcomes'!BB119)=TRUE,'Endpoint outcomes'!BB119,0)))</f>
        <v>35.700000000000003</v>
      </c>
      <c r="M119" s="829">
        <f>IF(ISNUMBER('Endpoint outcomes'!AZ119)=TRUE,'Endpoint outcomes'!BA119,IF(ISNUMBER('Endpoint outcomes'!BB119)=TRUE,'Endpoint outcomes'!BC119,0))</f>
        <v>4.4000000000000004</v>
      </c>
      <c r="N119" s="829">
        <f>IF(ISNUMBER('Endpoint outcomes'!AZ119)=TRUE,'Endpoint outcomes'!BN119,IF(ISNUMBER('Endpoint outcomes'!BB119)=TRUE,'Endpoint outcomes'!BP119,0))</f>
        <v>152</v>
      </c>
      <c r="O119" s="829">
        <f>IF(ISNUMBER('Endpoint outcomes'!CE119)=TRUE,'Endpoint outcomes'!CE119,(IF(ISNUMBER('Endpoint outcomes'!CG119)=TRUE,'Endpoint outcomes'!CG119,0)))</f>
        <v>0</v>
      </c>
      <c r="P119" s="829">
        <f>IF(ISNUMBER('Endpoint outcomes'!CE119)=TRUE,'Endpoint outcomes'!CF119,IF(ISNUMBER('Endpoint outcomes'!CG119)=TRUE,'Endpoint outcomes'!CH119,0))</f>
        <v>0</v>
      </c>
      <c r="Q119" s="829">
        <f>IF(ISNUMBER('Endpoint outcomes'!CE119)=TRUE,'Endpoint outcomes'!CS119,IF(ISNUMBER('Endpoint outcomes'!CG119)=TRUE,'Endpoint outcomes'!CU119,0))</f>
        <v>0</v>
      </c>
      <c r="R119" s="825">
        <f>IF(ISNUMBER('Endpoint outcomes'!DJ119)=TRUE,'Endpoint outcomes'!DJ119,(IF(ISNUMBER('Endpoint outcomes'!DL119)=TRUE,'Endpoint outcomes'!DL119,0)))</f>
        <v>0</v>
      </c>
      <c r="S119" s="825">
        <f>IF(ISNUMBER('Endpoint outcomes'!DJ119)=TRUE,'Endpoint outcomes'!DK119,IF(ISNUMBER('Endpoint outcomes'!DL119)=TRUE,'Endpoint outcomes'!DM119,0))</f>
        <v>0</v>
      </c>
      <c r="T119" s="825">
        <f>IF(ISNUMBER('Endpoint outcomes'!DJ119)=TRUE,'Endpoint outcomes'!DX119,IF(ISNUMBER('Endpoint outcomes'!DL119)=TRUE,'Endpoint outcomes'!DZ119,0))</f>
        <v>0</v>
      </c>
      <c r="U119" s="825">
        <f>IF(ISNUMBER('Endpoint outcomes'!EO119)=TRUE,'Endpoint outcomes'!EO119,(IF(ISNUMBER('Endpoint outcomes'!EQ119)=TRUE,'Endpoint outcomes'!EQ119,0)))</f>
        <v>0</v>
      </c>
      <c r="V119" s="825">
        <f>IF(ISNUMBER('Endpoint outcomes'!EO119)=TRUE,'Endpoint outcomes'!EP119,IF(ISNUMBER('Endpoint outcomes'!EQ119)=TRUE,'Endpoint outcomes'!ER119,0))</f>
        <v>0</v>
      </c>
      <c r="W119" s="825">
        <f>IF(ISNUMBER('Endpoint outcomes'!EO119)=TRUE,'Endpoint outcomes'!FC119,IF(ISNUMBER('Endpoint outcomes'!EQ119)=TRUE,'Endpoint outcomes'!FE119,0))</f>
        <v>0</v>
      </c>
      <c r="X119" s="37"/>
      <c r="Y119" s="824">
        <f t="shared" si="57"/>
        <v>142</v>
      </c>
      <c r="Z119" s="827">
        <f t="shared" si="58"/>
        <v>141</v>
      </c>
      <c r="AA119" s="827">
        <f t="shared" si="59"/>
        <v>3248.64</v>
      </c>
      <c r="AB119" s="824">
        <f t="shared" si="60"/>
        <v>152</v>
      </c>
      <c r="AC119" s="827">
        <f t="shared" si="61"/>
        <v>151</v>
      </c>
      <c r="AD119" s="827">
        <f t="shared" si="62"/>
        <v>2923.3600000000006</v>
      </c>
      <c r="AE119" s="824">
        <f t="shared" si="63"/>
        <v>0</v>
      </c>
      <c r="AF119" s="827">
        <f t="shared" si="64"/>
        <v>-1</v>
      </c>
      <c r="AG119" s="827">
        <f t="shared" si="65"/>
        <v>0</v>
      </c>
      <c r="AH119" s="824">
        <f t="shared" si="66"/>
        <v>0</v>
      </c>
      <c r="AI119" s="827">
        <f t="shared" si="67"/>
        <v>-1</v>
      </c>
      <c r="AJ119" s="827">
        <f t="shared" si="68"/>
        <v>0</v>
      </c>
      <c r="AK119" s="824">
        <f t="shared" si="69"/>
        <v>0</v>
      </c>
      <c r="AL119" s="827">
        <f t="shared" si="70"/>
        <v>-1</v>
      </c>
      <c r="AM119" s="827">
        <f t="shared" si="71"/>
        <v>0</v>
      </c>
      <c r="AN119" s="827">
        <f t="shared" si="72"/>
        <v>292</v>
      </c>
      <c r="AO119" s="827">
        <f t="shared" si="73"/>
        <v>6172</v>
      </c>
      <c r="AP119" s="827">
        <f t="shared" si="74"/>
        <v>35.989795918367349</v>
      </c>
      <c r="AQ119" s="827">
        <f t="shared" si="75"/>
        <v>4.5974978304910445</v>
      </c>
      <c r="AR119" s="827">
        <f t="shared" si="76"/>
        <v>294</v>
      </c>
      <c r="AS119" s="38"/>
      <c r="AT119" s="38"/>
      <c r="AZ119" s="207"/>
      <c r="BA119" s="207"/>
      <c r="BB119" t="s">
        <v>713</v>
      </c>
      <c r="BC119">
        <v>19.07037037037037</v>
      </c>
      <c r="BE119" t="s">
        <v>3002</v>
      </c>
      <c r="BF119">
        <v>17.24237288135593</v>
      </c>
    </row>
    <row r="120" spans="1:58" ht="15.75">
      <c r="A120" s="826" t="str">
        <f>'Endpoint outcomes'!A120</f>
        <v>Moradveisi 2013</v>
      </c>
      <c r="B120" s="826" t="str">
        <f>CONCATENATE('Endpoint outcomes'!S120,'Endpoint outcomes'!T120)</f>
        <v>HAMD17</v>
      </c>
      <c r="C120" s="828">
        <f t="shared" si="54"/>
        <v>21.35</v>
      </c>
      <c r="D120" s="828">
        <f t="shared" si="55"/>
        <v>5.3502336397581738</v>
      </c>
      <c r="E120" s="828">
        <f t="shared" si="56"/>
        <v>100</v>
      </c>
      <c r="F120" s="50">
        <f t="shared" si="51"/>
        <v>0.31019225433814945</v>
      </c>
      <c r="G120" s="50">
        <f t="shared" si="52"/>
        <v>0.68980774566185055</v>
      </c>
      <c r="H120" s="269">
        <f t="shared" si="53"/>
        <v>1</v>
      </c>
      <c r="I120" s="829">
        <f>IF(ISNUMBER('Endpoint outcomes'!U120)=TRUE,'Endpoint outcomes'!U120,(IF(ISNUMBER('Endpoint outcomes'!W120)=TRUE,'Endpoint outcomes'!W120,0)))</f>
        <v>21.1</v>
      </c>
      <c r="J120" s="829">
        <f>IF(ISNUMBER('Endpoint outcomes'!U120)=TRUE,'Endpoint outcomes'!V120,IF(ISNUMBER('Endpoint outcomes'!W120)=TRUE,'Endpoint outcomes'!X120,0))</f>
        <v>5.3</v>
      </c>
      <c r="K120" s="829">
        <f>IF(ISNUMBER('Endpoint outcomes'!U120)=TRUE,'Endpoint outcomes'!AI120,IF(ISNUMBER('Endpoint outcomes'!W120)=TRUE,'Endpoint outcomes'!AK120,0))</f>
        <v>50</v>
      </c>
      <c r="L120" s="829">
        <f>IF(ISNUMBER('Endpoint outcomes'!AZ120)=TRUE,'Endpoint outcomes'!AZ120,(IF(ISNUMBER('Endpoint outcomes'!BB120)=TRUE,'Endpoint outcomes'!BB120,0)))</f>
        <v>21.6</v>
      </c>
      <c r="M120" s="829">
        <f>IF(ISNUMBER('Endpoint outcomes'!AZ120)=TRUE,'Endpoint outcomes'!BA120,IF(ISNUMBER('Endpoint outcomes'!BB120)=TRUE,'Endpoint outcomes'!BC120,0))</f>
        <v>5.4</v>
      </c>
      <c r="N120" s="829">
        <f>IF(ISNUMBER('Endpoint outcomes'!AZ120)=TRUE,'Endpoint outcomes'!BN120,IF(ISNUMBER('Endpoint outcomes'!BB120)=TRUE,'Endpoint outcomes'!BP120,0))</f>
        <v>50</v>
      </c>
      <c r="O120" s="829">
        <f>IF(ISNUMBER('Endpoint outcomes'!CE120)=TRUE,'Endpoint outcomes'!CE120,(IF(ISNUMBER('Endpoint outcomes'!CG120)=TRUE,'Endpoint outcomes'!CG120,0)))</f>
        <v>0</v>
      </c>
      <c r="P120" s="829">
        <f>IF(ISNUMBER('Endpoint outcomes'!CE120)=TRUE,'Endpoint outcomes'!CF120,IF(ISNUMBER('Endpoint outcomes'!CG120)=TRUE,'Endpoint outcomes'!CH120,0))</f>
        <v>0</v>
      </c>
      <c r="Q120" s="829">
        <f>IF(ISNUMBER('Endpoint outcomes'!CE120)=TRUE,'Endpoint outcomes'!CS120,IF(ISNUMBER('Endpoint outcomes'!CG120)=TRUE,'Endpoint outcomes'!CU120,0))</f>
        <v>0</v>
      </c>
      <c r="R120" s="825">
        <f>IF(ISNUMBER('Endpoint outcomes'!DJ120)=TRUE,'Endpoint outcomes'!DJ120,(IF(ISNUMBER('Endpoint outcomes'!DL120)=TRUE,'Endpoint outcomes'!DL120,0)))</f>
        <v>0</v>
      </c>
      <c r="S120" s="825">
        <f>IF(ISNUMBER('Endpoint outcomes'!DJ120)=TRUE,'Endpoint outcomes'!DK120,IF(ISNUMBER('Endpoint outcomes'!DL120)=TRUE,'Endpoint outcomes'!DM120,0))</f>
        <v>0</v>
      </c>
      <c r="T120" s="825">
        <f>IF(ISNUMBER('Endpoint outcomes'!DJ120)=TRUE,'Endpoint outcomes'!DX120,IF(ISNUMBER('Endpoint outcomes'!DL120)=TRUE,'Endpoint outcomes'!DZ120,0))</f>
        <v>0</v>
      </c>
      <c r="U120" s="825">
        <f>IF(ISNUMBER('Endpoint outcomes'!EO120)=TRUE,'Endpoint outcomes'!EO120,(IF(ISNUMBER('Endpoint outcomes'!EQ120)=TRUE,'Endpoint outcomes'!EQ120,0)))</f>
        <v>0</v>
      </c>
      <c r="V120" s="825">
        <f>IF(ISNUMBER('Endpoint outcomes'!EO120)=TRUE,'Endpoint outcomes'!EP120,IF(ISNUMBER('Endpoint outcomes'!EQ120)=TRUE,'Endpoint outcomes'!ER120,0))</f>
        <v>0</v>
      </c>
      <c r="W120" s="825">
        <f>IF(ISNUMBER('Endpoint outcomes'!EO120)=TRUE,'Endpoint outcomes'!FC120,IF(ISNUMBER('Endpoint outcomes'!EQ120)=TRUE,'Endpoint outcomes'!FE120,0))</f>
        <v>0</v>
      </c>
      <c r="X120" s="37"/>
      <c r="Y120" s="824">
        <f t="shared" si="57"/>
        <v>50</v>
      </c>
      <c r="Z120" s="827">
        <f t="shared" si="58"/>
        <v>49</v>
      </c>
      <c r="AA120" s="827">
        <f t="shared" si="59"/>
        <v>1376.41</v>
      </c>
      <c r="AB120" s="824">
        <f t="shared" si="60"/>
        <v>50</v>
      </c>
      <c r="AC120" s="827">
        <f t="shared" si="61"/>
        <v>49</v>
      </c>
      <c r="AD120" s="827">
        <f t="shared" si="62"/>
        <v>1428.8400000000001</v>
      </c>
      <c r="AE120" s="824">
        <f t="shared" si="63"/>
        <v>0</v>
      </c>
      <c r="AF120" s="827">
        <f t="shared" si="64"/>
        <v>-1</v>
      </c>
      <c r="AG120" s="827">
        <f t="shared" si="65"/>
        <v>0</v>
      </c>
      <c r="AH120" s="824">
        <f t="shared" si="66"/>
        <v>0</v>
      </c>
      <c r="AI120" s="827">
        <f t="shared" si="67"/>
        <v>-1</v>
      </c>
      <c r="AJ120" s="827">
        <f t="shared" si="68"/>
        <v>0</v>
      </c>
      <c r="AK120" s="824">
        <f t="shared" si="69"/>
        <v>0</v>
      </c>
      <c r="AL120" s="827">
        <f t="shared" si="70"/>
        <v>-1</v>
      </c>
      <c r="AM120" s="827">
        <f t="shared" si="71"/>
        <v>0</v>
      </c>
      <c r="AN120" s="827">
        <f t="shared" si="72"/>
        <v>98</v>
      </c>
      <c r="AO120" s="827">
        <f t="shared" si="73"/>
        <v>2805.25</v>
      </c>
      <c r="AP120" s="827">
        <f t="shared" si="74"/>
        <v>21.35</v>
      </c>
      <c r="AQ120" s="827">
        <f t="shared" si="75"/>
        <v>5.3502336397581738</v>
      </c>
      <c r="AR120" s="827">
        <f t="shared" si="76"/>
        <v>100</v>
      </c>
      <c r="AS120" s="38"/>
      <c r="AT120" s="38"/>
      <c r="AZ120" s="207"/>
      <c r="BA120" s="207"/>
      <c r="BB120" t="s">
        <v>713</v>
      </c>
      <c r="BC120">
        <v>19.074647887323945</v>
      </c>
      <c r="BE120" t="s">
        <v>714</v>
      </c>
      <c r="BF120">
        <v>18.333333333333332</v>
      </c>
    </row>
    <row r="121" spans="1:58" ht="15.75">
      <c r="A121" s="826" t="str">
        <f>'Endpoint outcomes'!A121</f>
        <v>Moritz 2012</v>
      </c>
      <c r="B121" s="826" t="str">
        <f>CONCATENATE('Endpoint outcomes'!S121,'Endpoint outcomes'!T121)</f>
        <v>BDI-II21</v>
      </c>
      <c r="C121" s="828">
        <f t="shared" si="54"/>
        <v>29.414999999999999</v>
      </c>
      <c r="D121" s="828">
        <f t="shared" si="55"/>
        <v>10.655151336325542</v>
      </c>
      <c r="E121" s="828">
        <f t="shared" si="56"/>
        <v>210</v>
      </c>
      <c r="F121" s="50">
        <f t="shared" si="51"/>
        <v>0.58965240833792065</v>
      </c>
      <c r="G121" s="50">
        <f t="shared" si="52"/>
        <v>0.41034759166207935</v>
      </c>
      <c r="H121" s="269">
        <f t="shared" si="53"/>
        <v>1</v>
      </c>
      <c r="I121" s="829">
        <f>IF(ISNUMBER('Endpoint outcomes'!U121)=TRUE,'Endpoint outcomes'!U121,(IF(ISNUMBER('Endpoint outcomes'!W121)=TRUE,'Endpoint outcomes'!W121,0)))</f>
        <v>28.81</v>
      </c>
      <c r="J121" s="829">
        <f>IF(ISNUMBER('Endpoint outcomes'!U121)=TRUE,'Endpoint outcomes'!V121,IF(ISNUMBER('Endpoint outcomes'!W121)=TRUE,'Endpoint outcomes'!X121,0))</f>
        <v>11.11</v>
      </c>
      <c r="K121" s="829">
        <f>IF(ISNUMBER('Endpoint outcomes'!U121)=TRUE,'Endpoint outcomes'!AI121,IF(ISNUMBER('Endpoint outcomes'!W121)=TRUE,'Endpoint outcomes'!AK121,0))</f>
        <v>105</v>
      </c>
      <c r="L121" s="829">
        <f>IF(ISNUMBER('Endpoint outcomes'!AZ121)=TRUE,'Endpoint outcomes'!AZ121,(IF(ISNUMBER('Endpoint outcomes'!BB121)=TRUE,'Endpoint outcomes'!BB121,0)))</f>
        <v>30.02</v>
      </c>
      <c r="M121" s="829">
        <f>IF(ISNUMBER('Endpoint outcomes'!AZ121)=TRUE,'Endpoint outcomes'!BA121,IF(ISNUMBER('Endpoint outcomes'!BB121)=TRUE,'Endpoint outcomes'!BC121,0))</f>
        <v>10.18</v>
      </c>
      <c r="N121" s="829">
        <f>IF(ISNUMBER('Endpoint outcomes'!AZ121)=TRUE,'Endpoint outcomes'!BN121,IF(ISNUMBER('Endpoint outcomes'!BB121)=TRUE,'Endpoint outcomes'!BP121,0))</f>
        <v>105</v>
      </c>
      <c r="O121" s="829">
        <f>IF(ISNUMBER('Endpoint outcomes'!CE121)=TRUE,'Endpoint outcomes'!CE121,(IF(ISNUMBER('Endpoint outcomes'!CG121)=TRUE,'Endpoint outcomes'!CG121,0)))</f>
        <v>0</v>
      </c>
      <c r="P121" s="829">
        <f>IF(ISNUMBER('Endpoint outcomes'!CE121)=TRUE,'Endpoint outcomes'!CF121,IF(ISNUMBER('Endpoint outcomes'!CG121)=TRUE,'Endpoint outcomes'!CH121,0))</f>
        <v>0</v>
      </c>
      <c r="Q121" s="829">
        <f>IF(ISNUMBER('Endpoint outcomes'!CE121)=TRUE,'Endpoint outcomes'!CS121,IF(ISNUMBER('Endpoint outcomes'!CG121)=TRUE,'Endpoint outcomes'!CU121,0))</f>
        <v>0</v>
      </c>
      <c r="R121" s="825">
        <f>IF(ISNUMBER('Endpoint outcomes'!DJ121)=TRUE,'Endpoint outcomes'!DJ121,(IF(ISNUMBER('Endpoint outcomes'!DL121)=TRUE,'Endpoint outcomes'!DL121,0)))</f>
        <v>0</v>
      </c>
      <c r="S121" s="825">
        <f>IF(ISNUMBER('Endpoint outcomes'!DJ121)=TRUE,'Endpoint outcomes'!DK121,IF(ISNUMBER('Endpoint outcomes'!DL121)=TRUE,'Endpoint outcomes'!DM121,0))</f>
        <v>0</v>
      </c>
      <c r="T121" s="825">
        <f>IF(ISNUMBER('Endpoint outcomes'!DJ121)=TRUE,'Endpoint outcomes'!DX121,IF(ISNUMBER('Endpoint outcomes'!DL121)=TRUE,'Endpoint outcomes'!DZ121,0))</f>
        <v>0</v>
      </c>
      <c r="U121" s="825">
        <f>IF(ISNUMBER('Endpoint outcomes'!EO121)=TRUE,'Endpoint outcomes'!EO121,(IF(ISNUMBER('Endpoint outcomes'!EQ121)=TRUE,'Endpoint outcomes'!EQ121,0)))</f>
        <v>0</v>
      </c>
      <c r="V121" s="825">
        <f>IF(ISNUMBER('Endpoint outcomes'!EO121)=TRUE,'Endpoint outcomes'!EP121,IF(ISNUMBER('Endpoint outcomes'!EQ121)=TRUE,'Endpoint outcomes'!ER121,0))</f>
        <v>0</v>
      </c>
      <c r="W121" s="825">
        <f>IF(ISNUMBER('Endpoint outcomes'!EO121)=TRUE,'Endpoint outcomes'!FC121,IF(ISNUMBER('Endpoint outcomes'!EQ121)=TRUE,'Endpoint outcomes'!FE121,0))</f>
        <v>0</v>
      </c>
      <c r="X121" s="37"/>
      <c r="Y121" s="824">
        <f t="shared" si="57"/>
        <v>105</v>
      </c>
      <c r="Z121" s="827">
        <f t="shared" si="58"/>
        <v>104</v>
      </c>
      <c r="AA121" s="827">
        <f t="shared" si="59"/>
        <v>12836.938399999999</v>
      </c>
      <c r="AB121" s="824">
        <f t="shared" si="60"/>
        <v>105</v>
      </c>
      <c r="AC121" s="827">
        <f t="shared" si="61"/>
        <v>104</v>
      </c>
      <c r="AD121" s="827">
        <f t="shared" si="62"/>
        <v>10777.7696</v>
      </c>
      <c r="AE121" s="824">
        <f t="shared" si="63"/>
        <v>0</v>
      </c>
      <c r="AF121" s="827">
        <f t="shared" si="64"/>
        <v>-1</v>
      </c>
      <c r="AG121" s="827">
        <f t="shared" si="65"/>
        <v>0</v>
      </c>
      <c r="AH121" s="824">
        <f t="shared" si="66"/>
        <v>0</v>
      </c>
      <c r="AI121" s="827">
        <f t="shared" si="67"/>
        <v>-1</v>
      </c>
      <c r="AJ121" s="827">
        <f t="shared" si="68"/>
        <v>0</v>
      </c>
      <c r="AK121" s="824">
        <f t="shared" si="69"/>
        <v>0</v>
      </c>
      <c r="AL121" s="827">
        <f t="shared" si="70"/>
        <v>-1</v>
      </c>
      <c r="AM121" s="827">
        <f t="shared" si="71"/>
        <v>0</v>
      </c>
      <c r="AN121" s="827">
        <f t="shared" si="72"/>
        <v>208</v>
      </c>
      <c r="AO121" s="827">
        <f t="shared" si="73"/>
        <v>23614.707999999999</v>
      </c>
      <c r="AP121" s="827">
        <f t="shared" si="74"/>
        <v>29.414999999999999</v>
      </c>
      <c r="AQ121" s="827">
        <f t="shared" si="75"/>
        <v>10.655151336325542</v>
      </c>
      <c r="AR121" s="827">
        <f t="shared" si="76"/>
        <v>210</v>
      </c>
      <c r="AS121" s="38"/>
      <c r="AT121" s="38"/>
      <c r="AZ121" s="207"/>
      <c r="BA121" s="207"/>
      <c r="BB121" t="s">
        <v>713</v>
      </c>
      <c r="BC121">
        <v>19.087096774193547</v>
      </c>
      <c r="BE121" t="s">
        <v>455</v>
      </c>
      <c r="BF121" t="e">
        <v>#DIV/0!</v>
      </c>
    </row>
    <row r="122" spans="1:58" ht="15.75">
      <c r="A122" s="826" t="str">
        <f>'Endpoint outcomes'!A122</f>
        <v>Moss 2012</v>
      </c>
      <c r="B122" s="826" t="str">
        <f>CONCATENATE('Endpoint outcomes'!S122,'Endpoint outcomes'!T122)</f>
        <v>HAMD17</v>
      </c>
      <c r="C122" s="828">
        <f t="shared" si="54"/>
        <v>11.615</v>
      </c>
      <c r="D122" s="828">
        <f t="shared" si="55"/>
        <v>6.136521816143083</v>
      </c>
      <c r="E122" s="828">
        <f t="shared" si="56"/>
        <v>26</v>
      </c>
      <c r="F122" s="50">
        <f t="shared" si="51"/>
        <v>2.1782913764052947E-2</v>
      </c>
      <c r="G122" s="50">
        <f t="shared" si="52"/>
        <v>0.97821708623594705</v>
      </c>
      <c r="H122" s="269">
        <f t="shared" si="53"/>
        <v>1</v>
      </c>
      <c r="I122" s="829">
        <f>IF(ISNUMBER('Endpoint outcomes'!U122)=TRUE,'Endpoint outcomes'!U122,(IF(ISNUMBER('Endpoint outcomes'!W122)=TRUE,'Endpoint outcomes'!W122,0)))</f>
        <v>11.23</v>
      </c>
      <c r="J122" s="829">
        <f>IF(ISNUMBER('Endpoint outcomes'!U122)=TRUE,'Endpoint outcomes'!V122,IF(ISNUMBER('Endpoint outcomes'!W122)=TRUE,'Endpoint outcomes'!X122,0))</f>
        <v>6.57</v>
      </c>
      <c r="K122" s="829">
        <f>IF(ISNUMBER('Endpoint outcomes'!U122)=TRUE,'Endpoint outcomes'!AI122,IF(ISNUMBER('Endpoint outcomes'!W122)=TRUE,'Endpoint outcomes'!AK122,0))</f>
        <v>13</v>
      </c>
      <c r="L122" s="829">
        <f>IF(ISNUMBER('Endpoint outcomes'!AZ122)=TRUE,'Endpoint outcomes'!AZ122,(IF(ISNUMBER('Endpoint outcomes'!BB122)=TRUE,'Endpoint outcomes'!BB122,0)))</f>
        <v>12</v>
      </c>
      <c r="M122" s="829">
        <f>IF(ISNUMBER('Endpoint outcomes'!AZ122)=TRUE,'Endpoint outcomes'!BA122,IF(ISNUMBER('Endpoint outcomes'!BB122)=TRUE,'Endpoint outcomes'!BC122,0))</f>
        <v>5.67</v>
      </c>
      <c r="N122" s="829">
        <f>IF(ISNUMBER('Endpoint outcomes'!AZ122)=TRUE,'Endpoint outcomes'!BN122,IF(ISNUMBER('Endpoint outcomes'!BB122)=TRUE,'Endpoint outcomes'!BP122,0))</f>
        <v>13</v>
      </c>
      <c r="O122" s="829">
        <f>IF(ISNUMBER('Endpoint outcomes'!CE122)=TRUE,'Endpoint outcomes'!CE122,(IF(ISNUMBER('Endpoint outcomes'!CG122)=TRUE,'Endpoint outcomes'!CG122,0)))</f>
        <v>0</v>
      </c>
      <c r="P122" s="829">
        <f>IF(ISNUMBER('Endpoint outcomes'!CE122)=TRUE,'Endpoint outcomes'!CF122,IF(ISNUMBER('Endpoint outcomes'!CG122)=TRUE,'Endpoint outcomes'!CH122,0))</f>
        <v>0</v>
      </c>
      <c r="Q122" s="829">
        <f>IF(ISNUMBER('Endpoint outcomes'!CE122)=TRUE,'Endpoint outcomes'!CS122,IF(ISNUMBER('Endpoint outcomes'!CG122)=TRUE,'Endpoint outcomes'!CU122,0))</f>
        <v>0</v>
      </c>
      <c r="R122" s="825">
        <f>IF(ISNUMBER('Endpoint outcomes'!DJ122)=TRUE,'Endpoint outcomes'!DJ122,(IF(ISNUMBER('Endpoint outcomes'!DL122)=TRUE,'Endpoint outcomes'!DL122,0)))</f>
        <v>0</v>
      </c>
      <c r="S122" s="825">
        <f>IF(ISNUMBER('Endpoint outcomes'!DJ122)=TRUE,'Endpoint outcomes'!DK122,IF(ISNUMBER('Endpoint outcomes'!DL122)=TRUE,'Endpoint outcomes'!DM122,0))</f>
        <v>0</v>
      </c>
      <c r="T122" s="825">
        <f>IF(ISNUMBER('Endpoint outcomes'!DJ122)=TRUE,'Endpoint outcomes'!DX122,IF(ISNUMBER('Endpoint outcomes'!DL122)=TRUE,'Endpoint outcomes'!DZ122,0))</f>
        <v>0</v>
      </c>
      <c r="U122" s="825">
        <f>IF(ISNUMBER('Endpoint outcomes'!EO122)=TRUE,'Endpoint outcomes'!EO122,(IF(ISNUMBER('Endpoint outcomes'!EQ122)=TRUE,'Endpoint outcomes'!EQ122,0)))</f>
        <v>0</v>
      </c>
      <c r="V122" s="825">
        <f>IF(ISNUMBER('Endpoint outcomes'!EO122)=TRUE,'Endpoint outcomes'!EP122,IF(ISNUMBER('Endpoint outcomes'!EQ122)=TRUE,'Endpoint outcomes'!ER122,0))</f>
        <v>0</v>
      </c>
      <c r="W122" s="825">
        <f>IF(ISNUMBER('Endpoint outcomes'!EO122)=TRUE,'Endpoint outcomes'!FC122,IF(ISNUMBER('Endpoint outcomes'!EQ122)=TRUE,'Endpoint outcomes'!FE122,0))</f>
        <v>0</v>
      </c>
      <c r="X122" s="37"/>
      <c r="Y122" s="824">
        <f t="shared" si="57"/>
        <v>13</v>
      </c>
      <c r="Z122" s="827">
        <f t="shared" si="58"/>
        <v>12</v>
      </c>
      <c r="AA122" s="827">
        <f t="shared" si="59"/>
        <v>517.97880000000009</v>
      </c>
      <c r="AB122" s="824">
        <f t="shared" si="60"/>
        <v>13</v>
      </c>
      <c r="AC122" s="827">
        <f t="shared" si="61"/>
        <v>12</v>
      </c>
      <c r="AD122" s="827">
        <f t="shared" si="62"/>
        <v>385.78679999999997</v>
      </c>
      <c r="AE122" s="824">
        <f t="shared" si="63"/>
        <v>0</v>
      </c>
      <c r="AF122" s="827">
        <f t="shared" si="64"/>
        <v>-1</v>
      </c>
      <c r="AG122" s="827">
        <f t="shared" si="65"/>
        <v>0</v>
      </c>
      <c r="AH122" s="824">
        <f t="shared" si="66"/>
        <v>0</v>
      </c>
      <c r="AI122" s="827">
        <f t="shared" si="67"/>
        <v>-1</v>
      </c>
      <c r="AJ122" s="827">
        <f t="shared" si="68"/>
        <v>0</v>
      </c>
      <c r="AK122" s="824">
        <f t="shared" si="69"/>
        <v>0</v>
      </c>
      <c r="AL122" s="827">
        <f t="shared" si="70"/>
        <v>-1</v>
      </c>
      <c r="AM122" s="827">
        <f t="shared" si="71"/>
        <v>0</v>
      </c>
      <c r="AN122" s="827">
        <f t="shared" si="72"/>
        <v>24</v>
      </c>
      <c r="AO122" s="827">
        <f t="shared" si="73"/>
        <v>903.76560000000006</v>
      </c>
      <c r="AP122" s="827">
        <f t="shared" si="74"/>
        <v>11.615</v>
      </c>
      <c r="AQ122" s="827">
        <f t="shared" si="75"/>
        <v>6.136521816143083</v>
      </c>
      <c r="AR122" s="827">
        <f t="shared" si="76"/>
        <v>26</v>
      </c>
      <c r="AS122" s="38"/>
      <c r="AT122" s="38"/>
      <c r="AZ122" s="207"/>
      <c r="BA122" s="207"/>
      <c r="BB122" t="s">
        <v>713</v>
      </c>
      <c r="BC122">
        <v>19.336400000000001</v>
      </c>
      <c r="BE122" t="s">
        <v>713</v>
      </c>
      <c r="BF122">
        <v>21.901167315175098</v>
      </c>
    </row>
    <row r="123" spans="1:58" ht="15.75">
      <c r="A123" s="826" t="str">
        <f>'Endpoint outcomes'!A123</f>
        <v>Muijen 1988</v>
      </c>
      <c r="B123" s="826" t="str">
        <f>CONCATENATE('Endpoint outcomes'!S123,'Endpoint outcomes'!T123)</f>
        <v>HAMD21</v>
      </c>
      <c r="C123" s="828">
        <f t="shared" si="54"/>
        <v>25.844444444444441</v>
      </c>
      <c r="D123" s="828">
        <f t="shared" si="55"/>
        <v>4.1494207195333068</v>
      </c>
      <c r="E123" s="828">
        <f t="shared" si="56"/>
        <v>54</v>
      </c>
      <c r="F123" s="50">
        <f t="shared" si="51"/>
        <v>0.6716617815755288</v>
      </c>
      <c r="G123" s="50">
        <f t="shared" si="52"/>
        <v>0.3283382184244712</v>
      </c>
      <c r="H123" s="269">
        <f t="shared" si="53"/>
        <v>1</v>
      </c>
      <c r="I123" s="829">
        <f>IF(ISNUMBER('Endpoint outcomes'!U123)=TRUE,'Endpoint outcomes'!U123,(IF(ISNUMBER('Endpoint outcomes'!W123)=TRUE,'Endpoint outcomes'!W123,0)))</f>
        <v>26</v>
      </c>
      <c r="J123" s="829">
        <f>IF(ISNUMBER('Endpoint outcomes'!U123)=TRUE,'Endpoint outcomes'!V123,IF(ISNUMBER('Endpoint outcomes'!W123)=TRUE,'Endpoint outcomes'!X123,0))</f>
        <v>3.6</v>
      </c>
      <c r="K123" s="829">
        <f>IF(ISNUMBER('Endpoint outcomes'!U123)=TRUE,'Endpoint outcomes'!AI123,IF(ISNUMBER('Endpoint outcomes'!W123)=TRUE,'Endpoint outcomes'!AK123,0))</f>
        <v>26</v>
      </c>
      <c r="L123" s="829">
        <f>IF(ISNUMBER('Endpoint outcomes'!AZ123)=TRUE,'Endpoint outcomes'!AZ123,(IF(ISNUMBER('Endpoint outcomes'!BB123)=TRUE,'Endpoint outcomes'!BB123,0)))</f>
        <v>25.7</v>
      </c>
      <c r="M123" s="829">
        <f>IF(ISNUMBER('Endpoint outcomes'!AZ123)=TRUE,'Endpoint outcomes'!BA123,IF(ISNUMBER('Endpoint outcomes'!BB123)=TRUE,'Endpoint outcomes'!BC123,0))</f>
        <v>4.5999999999999996</v>
      </c>
      <c r="N123" s="829">
        <f>IF(ISNUMBER('Endpoint outcomes'!AZ123)=TRUE,'Endpoint outcomes'!BN123,IF(ISNUMBER('Endpoint outcomes'!BB123)=TRUE,'Endpoint outcomes'!BP123,0))</f>
        <v>28</v>
      </c>
      <c r="O123" s="829">
        <f>IF(ISNUMBER('Endpoint outcomes'!CE123)=TRUE,'Endpoint outcomes'!CE123,(IF(ISNUMBER('Endpoint outcomes'!CG123)=TRUE,'Endpoint outcomes'!CG123,0)))</f>
        <v>0</v>
      </c>
      <c r="P123" s="829">
        <f>IF(ISNUMBER('Endpoint outcomes'!CE123)=TRUE,'Endpoint outcomes'!CF123,IF(ISNUMBER('Endpoint outcomes'!CG123)=TRUE,'Endpoint outcomes'!CH123,0))</f>
        <v>0</v>
      </c>
      <c r="Q123" s="829">
        <f>IF(ISNUMBER('Endpoint outcomes'!CE123)=TRUE,'Endpoint outcomes'!CS123,IF(ISNUMBER('Endpoint outcomes'!CG123)=TRUE,'Endpoint outcomes'!CU123,0))</f>
        <v>0</v>
      </c>
      <c r="R123" s="825">
        <f>IF(ISNUMBER('Endpoint outcomes'!DJ123)=TRUE,'Endpoint outcomes'!DJ123,(IF(ISNUMBER('Endpoint outcomes'!DL123)=TRUE,'Endpoint outcomes'!DL123,0)))</f>
        <v>0</v>
      </c>
      <c r="S123" s="825">
        <f>IF(ISNUMBER('Endpoint outcomes'!DJ123)=TRUE,'Endpoint outcomes'!DK123,IF(ISNUMBER('Endpoint outcomes'!DL123)=TRUE,'Endpoint outcomes'!DM123,0))</f>
        <v>0</v>
      </c>
      <c r="T123" s="825">
        <f>IF(ISNUMBER('Endpoint outcomes'!DJ123)=TRUE,'Endpoint outcomes'!DX123,IF(ISNUMBER('Endpoint outcomes'!DL123)=TRUE,'Endpoint outcomes'!DZ123,0))</f>
        <v>0</v>
      </c>
      <c r="U123" s="825">
        <f>IF(ISNUMBER('Endpoint outcomes'!EO123)=TRUE,'Endpoint outcomes'!EO123,(IF(ISNUMBER('Endpoint outcomes'!EQ123)=TRUE,'Endpoint outcomes'!EQ123,0)))</f>
        <v>0</v>
      </c>
      <c r="V123" s="825">
        <f>IF(ISNUMBER('Endpoint outcomes'!EO123)=TRUE,'Endpoint outcomes'!EP123,IF(ISNUMBER('Endpoint outcomes'!EQ123)=TRUE,'Endpoint outcomes'!ER123,0))</f>
        <v>0</v>
      </c>
      <c r="W123" s="825">
        <f>IF(ISNUMBER('Endpoint outcomes'!EO123)=TRUE,'Endpoint outcomes'!FC123,IF(ISNUMBER('Endpoint outcomes'!EQ123)=TRUE,'Endpoint outcomes'!FE123,0))</f>
        <v>0</v>
      </c>
      <c r="X123" s="37"/>
      <c r="Y123" s="824">
        <f t="shared" si="57"/>
        <v>26</v>
      </c>
      <c r="Z123" s="827">
        <f t="shared" si="58"/>
        <v>25</v>
      </c>
      <c r="AA123" s="827">
        <f t="shared" si="59"/>
        <v>324</v>
      </c>
      <c r="AB123" s="824">
        <f t="shared" si="60"/>
        <v>28</v>
      </c>
      <c r="AC123" s="827">
        <f t="shared" si="61"/>
        <v>27</v>
      </c>
      <c r="AD123" s="827">
        <f t="shared" si="62"/>
        <v>571.31999999999994</v>
      </c>
      <c r="AE123" s="824">
        <f t="shared" si="63"/>
        <v>0</v>
      </c>
      <c r="AF123" s="827">
        <f t="shared" si="64"/>
        <v>-1</v>
      </c>
      <c r="AG123" s="827">
        <f t="shared" si="65"/>
        <v>0</v>
      </c>
      <c r="AH123" s="824">
        <f t="shared" si="66"/>
        <v>0</v>
      </c>
      <c r="AI123" s="827">
        <f t="shared" si="67"/>
        <v>-1</v>
      </c>
      <c r="AJ123" s="827">
        <f t="shared" si="68"/>
        <v>0</v>
      </c>
      <c r="AK123" s="824">
        <f t="shared" si="69"/>
        <v>0</v>
      </c>
      <c r="AL123" s="827">
        <f t="shared" si="70"/>
        <v>-1</v>
      </c>
      <c r="AM123" s="827">
        <f t="shared" si="71"/>
        <v>0</v>
      </c>
      <c r="AN123" s="827">
        <f t="shared" si="72"/>
        <v>52</v>
      </c>
      <c r="AO123" s="827">
        <f t="shared" si="73"/>
        <v>895.31999999999994</v>
      </c>
      <c r="AP123" s="827">
        <f t="shared" si="74"/>
        <v>25.844444444444441</v>
      </c>
      <c r="AQ123" s="827">
        <f t="shared" si="75"/>
        <v>4.1494207195333068</v>
      </c>
      <c r="AR123" s="827">
        <f t="shared" si="76"/>
        <v>54</v>
      </c>
      <c r="AS123" s="38"/>
      <c r="AT123" s="38"/>
      <c r="AZ123" s="207"/>
      <c r="BA123" s="207"/>
      <c r="BB123" t="s">
        <v>713</v>
      </c>
      <c r="BC123">
        <v>19.39</v>
      </c>
      <c r="BE123" t="s">
        <v>3002</v>
      </c>
      <c r="BF123">
        <v>20.36</v>
      </c>
    </row>
    <row r="124" spans="1:58" ht="15.75">
      <c r="A124" s="826" t="str">
        <f>'Endpoint outcomes'!A124</f>
        <v>Mullin 1996</v>
      </c>
      <c r="B124" s="826" t="str">
        <f>CONCATENATE('Endpoint outcomes'!S124,'Endpoint outcomes'!T124)</f>
        <v>MADRS10</v>
      </c>
      <c r="C124" s="828">
        <f t="shared" si="54"/>
        <v>30.454487179487185</v>
      </c>
      <c r="D124" s="828">
        <f t="shared" si="55"/>
        <v>4.8067593100690056</v>
      </c>
      <c r="E124" s="828">
        <f t="shared" si="56"/>
        <v>156</v>
      </c>
      <c r="F124" s="50">
        <f t="shared" si="51"/>
        <v>0.76382872733051665</v>
      </c>
      <c r="G124" s="50">
        <f t="shared" si="52"/>
        <v>0.23617127266948335</v>
      </c>
      <c r="H124" s="269">
        <f t="shared" si="53"/>
        <v>1</v>
      </c>
      <c r="I124" s="829">
        <f>IF(ISNUMBER('Endpoint outcomes'!U124)=TRUE,'Endpoint outcomes'!U124,(IF(ISNUMBER('Endpoint outcomes'!W124)=TRUE,'Endpoint outcomes'!W124,0)))</f>
        <v>30.8</v>
      </c>
      <c r="J124" s="829">
        <f>IF(ISNUMBER('Endpoint outcomes'!U124)=TRUE,'Endpoint outcomes'!V124,IF(ISNUMBER('Endpoint outcomes'!W124)=TRUE,'Endpoint outcomes'!X124,0))</f>
        <v>5</v>
      </c>
      <c r="K124" s="829">
        <f>IF(ISNUMBER('Endpoint outcomes'!U124)=TRUE,'Endpoint outcomes'!AI124,IF(ISNUMBER('Endpoint outcomes'!W124)=TRUE,'Endpoint outcomes'!AK124,0))</f>
        <v>79</v>
      </c>
      <c r="L124" s="829">
        <f>IF(ISNUMBER('Endpoint outcomes'!AZ124)=TRUE,'Endpoint outcomes'!AZ124,(IF(ISNUMBER('Endpoint outcomes'!BB124)=TRUE,'Endpoint outcomes'!BB124,0)))</f>
        <v>30.1</v>
      </c>
      <c r="M124" s="829">
        <f>IF(ISNUMBER('Endpoint outcomes'!AZ124)=TRUE,'Endpoint outcomes'!BA124,IF(ISNUMBER('Endpoint outcomes'!BB124)=TRUE,'Endpoint outcomes'!BC124,0))</f>
        <v>4.5999999999999996</v>
      </c>
      <c r="N124" s="829">
        <f>IF(ISNUMBER('Endpoint outcomes'!AZ124)=TRUE,'Endpoint outcomes'!BN124,IF(ISNUMBER('Endpoint outcomes'!BB124)=TRUE,'Endpoint outcomes'!BP124,0))</f>
        <v>77</v>
      </c>
      <c r="O124" s="829">
        <f>IF(ISNUMBER('Endpoint outcomes'!CE124)=TRUE,'Endpoint outcomes'!CE124,(IF(ISNUMBER('Endpoint outcomes'!CG124)=TRUE,'Endpoint outcomes'!CG124,0)))</f>
        <v>0</v>
      </c>
      <c r="P124" s="829">
        <f>IF(ISNUMBER('Endpoint outcomes'!CE124)=TRUE,'Endpoint outcomes'!CF124,IF(ISNUMBER('Endpoint outcomes'!CG124)=TRUE,'Endpoint outcomes'!CH124,0))</f>
        <v>0</v>
      </c>
      <c r="Q124" s="829">
        <f>IF(ISNUMBER('Endpoint outcomes'!CE124)=TRUE,'Endpoint outcomes'!CS124,IF(ISNUMBER('Endpoint outcomes'!CG124)=TRUE,'Endpoint outcomes'!CU124,0))</f>
        <v>0</v>
      </c>
      <c r="R124" s="825">
        <f>IF(ISNUMBER('Endpoint outcomes'!DJ124)=TRUE,'Endpoint outcomes'!DJ124,(IF(ISNUMBER('Endpoint outcomes'!DL124)=TRUE,'Endpoint outcomes'!DL124,0)))</f>
        <v>0</v>
      </c>
      <c r="S124" s="825">
        <f>IF(ISNUMBER('Endpoint outcomes'!DJ124)=TRUE,'Endpoint outcomes'!DK124,IF(ISNUMBER('Endpoint outcomes'!DL124)=TRUE,'Endpoint outcomes'!DM124,0))</f>
        <v>0</v>
      </c>
      <c r="T124" s="825">
        <f>IF(ISNUMBER('Endpoint outcomes'!DJ124)=TRUE,'Endpoint outcomes'!DX124,IF(ISNUMBER('Endpoint outcomes'!DL124)=TRUE,'Endpoint outcomes'!DZ124,0))</f>
        <v>0</v>
      </c>
      <c r="U124" s="825">
        <f>IF(ISNUMBER('Endpoint outcomes'!EO124)=TRUE,'Endpoint outcomes'!EO124,(IF(ISNUMBER('Endpoint outcomes'!EQ124)=TRUE,'Endpoint outcomes'!EQ124,0)))</f>
        <v>0</v>
      </c>
      <c r="V124" s="825">
        <f>IF(ISNUMBER('Endpoint outcomes'!EO124)=TRUE,'Endpoint outcomes'!EP124,IF(ISNUMBER('Endpoint outcomes'!EQ124)=TRUE,'Endpoint outcomes'!ER124,0))</f>
        <v>0</v>
      </c>
      <c r="W124" s="825">
        <f>IF(ISNUMBER('Endpoint outcomes'!EO124)=TRUE,'Endpoint outcomes'!FC124,IF(ISNUMBER('Endpoint outcomes'!EQ124)=TRUE,'Endpoint outcomes'!FE124,0))</f>
        <v>0</v>
      </c>
      <c r="X124" s="37"/>
      <c r="Y124" s="824">
        <f t="shared" si="57"/>
        <v>79</v>
      </c>
      <c r="Z124" s="827">
        <f t="shared" si="58"/>
        <v>78</v>
      </c>
      <c r="AA124" s="827">
        <f t="shared" si="59"/>
        <v>1950</v>
      </c>
      <c r="AB124" s="824">
        <f t="shared" si="60"/>
        <v>77</v>
      </c>
      <c r="AC124" s="827">
        <f t="shared" si="61"/>
        <v>76</v>
      </c>
      <c r="AD124" s="827">
        <f t="shared" si="62"/>
        <v>1608.1599999999999</v>
      </c>
      <c r="AE124" s="824">
        <f t="shared" si="63"/>
        <v>0</v>
      </c>
      <c r="AF124" s="827">
        <f t="shared" si="64"/>
        <v>-1</v>
      </c>
      <c r="AG124" s="827">
        <f t="shared" si="65"/>
        <v>0</v>
      </c>
      <c r="AH124" s="824">
        <f t="shared" si="66"/>
        <v>0</v>
      </c>
      <c r="AI124" s="827">
        <f t="shared" si="67"/>
        <v>-1</v>
      </c>
      <c r="AJ124" s="827">
        <f t="shared" si="68"/>
        <v>0</v>
      </c>
      <c r="AK124" s="824">
        <f t="shared" si="69"/>
        <v>0</v>
      </c>
      <c r="AL124" s="827">
        <f t="shared" si="70"/>
        <v>-1</v>
      </c>
      <c r="AM124" s="827">
        <f t="shared" si="71"/>
        <v>0</v>
      </c>
      <c r="AN124" s="827">
        <f t="shared" si="72"/>
        <v>154</v>
      </c>
      <c r="AO124" s="827">
        <f t="shared" si="73"/>
        <v>3558.16</v>
      </c>
      <c r="AP124" s="827">
        <f t="shared" si="74"/>
        <v>30.454487179487185</v>
      </c>
      <c r="AQ124" s="827">
        <f t="shared" si="75"/>
        <v>4.8067593100690056</v>
      </c>
      <c r="AR124" s="827">
        <f t="shared" si="76"/>
        <v>156</v>
      </c>
      <c r="AS124" s="38"/>
      <c r="AT124" s="38"/>
      <c r="AZ124" s="207"/>
      <c r="BA124" s="207"/>
      <c r="BB124" t="s">
        <v>713</v>
      </c>
      <c r="BC124">
        <v>19.394400000000001</v>
      </c>
      <c r="BE124" t="s">
        <v>3002</v>
      </c>
      <c r="BF124">
        <v>18.546497175141244</v>
      </c>
    </row>
    <row r="125" spans="1:58" ht="15.75">
      <c r="A125" s="826" t="str">
        <f>'Endpoint outcomes'!A125</f>
        <v>Mullin 2015</v>
      </c>
      <c r="B125" s="826" t="str">
        <f>CONCATENATE('Endpoint outcomes'!S125,'Endpoint outcomes'!T125)</f>
        <v>PHQ9</v>
      </c>
      <c r="C125" s="828">
        <f t="shared" si="54"/>
        <v>10.676363636363638</v>
      </c>
      <c r="D125" s="828">
        <f t="shared" si="55"/>
        <v>5.3</v>
      </c>
      <c r="E125" s="828">
        <f t="shared" si="56"/>
        <v>55</v>
      </c>
      <c r="F125" s="50">
        <f t="shared" si="51"/>
        <v>8.3513767454271193E-2</v>
      </c>
      <c r="G125" s="50">
        <f t="shared" si="52"/>
        <v>0.91648623254572881</v>
      </c>
      <c r="H125" s="269">
        <f t="shared" si="53"/>
        <v>1</v>
      </c>
      <c r="I125" s="829">
        <f>IF(ISNUMBER('Endpoint outcomes'!U125)=TRUE,'Endpoint outcomes'!U125,(IF(ISNUMBER('Endpoint outcomes'!W125)=TRUE,'Endpoint outcomes'!W125,0)))</f>
        <v>11.2</v>
      </c>
      <c r="J125" s="829">
        <f>IF(ISNUMBER('Endpoint outcomes'!U125)=TRUE,'Endpoint outcomes'!V125,IF(ISNUMBER('Endpoint outcomes'!W125)=TRUE,'Endpoint outcomes'!X125,0))</f>
        <v>5.3</v>
      </c>
      <c r="K125" s="829">
        <f>IF(ISNUMBER('Endpoint outcomes'!U125)=TRUE,'Endpoint outcomes'!AI125,IF(ISNUMBER('Endpoint outcomes'!W125)=TRUE,'Endpoint outcomes'!AK125,0))</f>
        <v>31</v>
      </c>
      <c r="L125" s="829">
        <f>IF(ISNUMBER('Endpoint outcomes'!AZ125)=TRUE,'Endpoint outcomes'!AZ125,(IF(ISNUMBER('Endpoint outcomes'!BB125)=TRUE,'Endpoint outcomes'!BB125,0)))</f>
        <v>10</v>
      </c>
      <c r="M125" s="829">
        <f>IF(ISNUMBER('Endpoint outcomes'!AZ125)=TRUE,'Endpoint outcomes'!BA125,IF(ISNUMBER('Endpoint outcomes'!BB125)=TRUE,'Endpoint outcomes'!BC125,0))</f>
        <v>5.3</v>
      </c>
      <c r="N125" s="829">
        <f>IF(ISNUMBER('Endpoint outcomes'!AZ125)=TRUE,'Endpoint outcomes'!BN125,IF(ISNUMBER('Endpoint outcomes'!BB125)=TRUE,'Endpoint outcomes'!BP125,0))</f>
        <v>24</v>
      </c>
      <c r="O125" s="829">
        <f>IF(ISNUMBER('Endpoint outcomes'!CE125)=TRUE,'Endpoint outcomes'!CE125,(IF(ISNUMBER('Endpoint outcomes'!CG125)=TRUE,'Endpoint outcomes'!CG125,0)))</f>
        <v>0</v>
      </c>
      <c r="P125" s="829">
        <f>IF(ISNUMBER('Endpoint outcomes'!CE125)=TRUE,'Endpoint outcomes'!CF125,IF(ISNUMBER('Endpoint outcomes'!CG125)=TRUE,'Endpoint outcomes'!CH125,0))</f>
        <v>0</v>
      </c>
      <c r="Q125" s="829">
        <f>IF(ISNUMBER('Endpoint outcomes'!CE125)=TRUE,'Endpoint outcomes'!CS125,IF(ISNUMBER('Endpoint outcomes'!CG125)=TRUE,'Endpoint outcomes'!CU125,0))</f>
        <v>0</v>
      </c>
      <c r="R125" s="825">
        <f>IF(ISNUMBER('Endpoint outcomes'!DJ125)=TRUE,'Endpoint outcomes'!DJ125,(IF(ISNUMBER('Endpoint outcomes'!DL125)=TRUE,'Endpoint outcomes'!DL125,0)))</f>
        <v>0</v>
      </c>
      <c r="S125" s="825">
        <f>IF(ISNUMBER('Endpoint outcomes'!DJ125)=TRUE,'Endpoint outcomes'!DK125,IF(ISNUMBER('Endpoint outcomes'!DL125)=TRUE,'Endpoint outcomes'!DM125,0))</f>
        <v>0</v>
      </c>
      <c r="T125" s="825">
        <f>IF(ISNUMBER('Endpoint outcomes'!DJ125)=TRUE,'Endpoint outcomes'!DX125,IF(ISNUMBER('Endpoint outcomes'!DL125)=TRUE,'Endpoint outcomes'!DZ125,0))</f>
        <v>0</v>
      </c>
      <c r="U125" s="825">
        <f>IF(ISNUMBER('Endpoint outcomes'!EO125)=TRUE,'Endpoint outcomes'!EO125,(IF(ISNUMBER('Endpoint outcomes'!EQ125)=TRUE,'Endpoint outcomes'!EQ125,0)))</f>
        <v>0</v>
      </c>
      <c r="V125" s="825">
        <f>IF(ISNUMBER('Endpoint outcomes'!EO125)=TRUE,'Endpoint outcomes'!EP125,IF(ISNUMBER('Endpoint outcomes'!EQ125)=TRUE,'Endpoint outcomes'!ER125,0))</f>
        <v>0</v>
      </c>
      <c r="W125" s="825">
        <f>IF(ISNUMBER('Endpoint outcomes'!EO125)=TRUE,'Endpoint outcomes'!FC125,IF(ISNUMBER('Endpoint outcomes'!EQ125)=TRUE,'Endpoint outcomes'!FE125,0))</f>
        <v>0</v>
      </c>
      <c r="X125" s="37"/>
      <c r="Y125" s="824">
        <f t="shared" si="57"/>
        <v>31</v>
      </c>
      <c r="Z125" s="827">
        <f t="shared" si="58"/>
        <v>30</v>
      </c>
      <c r="AA125" s="827">
        <f t="shared" si="59"/>
        <v>842.7</v>
      </c>
      <c r="AB125" s="824">
        <f t="shared" si="60"/>
        <v>24</v>
      </c>
      <c r="AC125" s="827">
        <f t="shared" si="61"/>
        <v>23</v>
      </c>
      <c r="AD125" s="827">
        <f t="shared" si="62"/>
        <v>646.07000000000005</v>
      </c>
      <c r="AE125" s="824">
        <f t="shared" si="63"/>
        <v>0</v>
      </c>
      <c r="AF125" s="827">
        <f t="shared" si="64"/>
        <v>-1</v>
      </c>
      <c r="AG125" s="827">
        <f t="shared" si="65"/>
        <v>0</v>
      </c>
      <c r="AH125" s="824">
        <f t="shared" si="66"/>
        <v>0</v>
      </c>
      <c r="AI125" s="827">
        <f t="shared" si="67"/>
        <v>-1</v>
      </c>
      <c r="AJ125" s="827">
        <f t="shared" si="68"/>
        <v>0</v>
      </c>
      <c r="AK125" s="824">
        <f t="shared" si="69"/>
        <v>0</v>
      </c>
      <c r="AL125" s="827">
        <f t="shared" si="70"/>
        <v>-1</v>
      </c>
      <c r="AM125" s="827">
        <f t="shared" si="71"/>
        <v>0</v>
      </c>
      <c r="AN125" s="827">
        <f t="shared" si="72"/>
        <v>53</v>
      </c>
      <c r="AO125" s="827">
        <f t="shared" si="73"/>
        <v>1488.77</v>
      </c>
      <c r="AP125" s="827">
        <f t="shared" si="74"/>
        <v>10.676363636363638</v>
      </c>
      <c r="AQ125" s="827">
        <f t="shared" si="75"/>
        <v>5.3</v>
      </c>
      <c r="AR125" s="827">
        <f t="shared" si="76"/>
        <v>55</v>
      </c>
      <c r="AS125" s="38"/>
      <c r="AT125" s="38"/>
      <c r="AZ125" s="207"/>
      <c r="BA125" s="207"/>
      <c r="BB125" t="s">
        <v>713</v>
      </c>
      <c r="BC125">
        <v>19.5</v>
      </c>
      <c r="BE125" t="s">
        <v>455</v>
      </c>
      <c r="BF125" t="e">
        <v>#DIV/0!</v>
      </c>
    </row>
    <row r="126" spans="1:58" ht="15.75">
      <c r="A126" s="826" t="str">
        <f>'Endpoint outcomes'!A126</f>
        <v>Naylor 2010</v>
      </c>
      <c r="B126" s="826" t="str">
        <f>CONCATENATE('Endpoint outcomes'!S126,'Endpoint outcomes'!T126)</f>
        <v>BDI7</v>
      </c>
      <c r="C126" s="828">
        <f t="shared" si="54"/>
        <v>7.9149999999999991</v>
      </c>
      <c r="D126" s="828">
        <f t="shared" si="55"/>
        <v>3.8529209698616973</v>
      </c>
      <c r="E126" s="828">
        <f t="shared" si="56"/>
        <v>38</v>
      </c>
      <c r="F126" s="50">
        <f t="shared" si="51"/>
        <v>9.3454588825602314E-2</v>
      </c>
      <c r="G126" s="50">
        <f t="shared" si="52"/>
        <v>0.90654541117439769</v>
      </c>
      <c r="H126" s="269">
        <f t="shared" si="53"/>
        <v>1</v>
      </c>
      <c r="I126" s="829">
        <f>IF(ISNUMBER('Endpoint outcomes'!U126)=TRUE,'Endpoint outcomes'!U126,(IF(ISNUMBER('Endpoint outcomes'!W126)=TRUE,'Endpoint outcomes'!W126,0)))</f>
        <v>8.3000000000000007</v>
      </c>
      <c r="J126" s="829">
        <f>IF(ISNUMBER('Endpoint outcomes'!U126)=TRUE,'Endpoint outcomes'!V126,IF(ISNUMBER('Endpoint outcomes'!W126)=TRUE,'Endpoint outcomes'!X126,0))</f>
        <v>3.7</v>
      </c>
      <c r="K126" s="829">
        <f>IF(ISNUMBER('Endpoint outcomes'!U126)=TRUE,'Endpoint outcomes'!AI126,IF(ISNUMBER('Endpoint outcomes'!W126)=TRUE,'Endpoint outcomes'!AK126,0))</f>
        <v>19</v>
      </c>
      <c r="L126" s="829">
        <f>IF(ISNUMBER('Endpoint outcomes'!AZ126)=TRUE,'Endpoint outcomes'!AZ126,(IF(ISNUMBER('Endpoint outcomes'!BB126)=TRUE,'Endpoint outcomes'!BB126,0)))</f>
        <v>7.53</v>
      </c>
      <c r="M126" s="829">
        <f>IF(ISNUMBER('Endpoint outcomes'!AZ126)=TRUE,'Endpoint outcomes'!BA126,IF(ISNUMBER('Endpoint outcomes'!BB126)=TRUE,'Endpoint outcomes'!BC126,0))</f>
        <v>4</v>
      </c>
      <c r="N126" s="829">
        <f>IF(ISNUMBER('Endpoint outcomes'!AZ126)=TRUE,'Endpoint outcomes'!BN126,IF(ISNUMBER('Endpoint outcomes'!BB126)=TRUE,'Endpoint outcomes'!BP126,0))</f>
        <v>19</v>
      </c>
      <c r="O126" s="829">
        <f>IF(ISNUMBER('Endpoint outcomes'!CE126)=TRUE,'Endpoint outcomes'!CE126,(IF(ISNUMBER('Endpoint outcomes'!CG126)=TRUE,'Endpoint outcomes'!CG126,0)))</f>
        <v>0</v>
      </c>
      <c r="P126" s="829">
        <f>IF(ISNUMBER('Endpoint outcomes'!CE126)=TRUE,'Endpoint outcomes'!CF126,IF(ISNUMBER('Endpoint outcomes'!CG126)=TRUE,'Endpoint outcomes'!CH126,0))</f>
        <v>0</v>
      </c>
      <c r="Q126" s="829">
        <f>IF(ISNUMBER('Endpoint outcomes'!CE126)=TRUE,'Endpoint outcomes'!CS126,IF(ISNUMBER('Endpoint outcomes'!CG126)=TRUE,'Endpoint outcomes'!CU126,0))</f>
        <v>0</v>
      </c>
      <c r="R126" s="825">
        <f>IF(ISNUMBER('Endpoint outcomes'!DJ126)=TRUE,'Endpoint outcomes'!DJ126,(IF(ISNUMBER('Endpoint outcomes'!DL126)=TRUE,'Endpoint outcomes'!DL126,0)))</f>
        <v>0</v>
      </c>
      <c r="S126" s="825">
        <f>IF(ISNUMBER('Endpoint outcomes'!DJ126)=TRUE,'Endpoint outcomes'!DK126,IF(ISNUMBER('Endpoint outcomes'!DL126)=TRUE,'Endpoint outcomes'!DM126,0))</f>
        <v>0</v>
      </c>
      <c r="T126" s="825">
        <f>IF(ISNUMBER('Endpoint outcomes'!DJ126)=TRUE,'Endpoint outcomes'!DX126,IF(ISNUMBER('Endpoint outcomes'!DL126)=TRUE,'Endpoint outcomes'!DZ126,0))</f>
        <v>0</v>
      </c>
      <c r="U126" s="825">
        <f>IF(ISNUMBER('Endpoint outcomes'!EO126)=TRUE,'Endpoint outcomes'!EO126,(IF(ISNUMBER('Endpoint outcomes'!EQ126)=TRUE,'Endpoint outcomes'!EQ126,0)))</f>
        <v>0</v>
      </c>
      <c r="V126" s="825">
        <f>IF(ISNUMBER('Endpoint outcomes'!EO126)=TRUE,'Endpoint outcomes'!EP126,IF(ISNUMBER('Endpoint outcomes'!EQ126)=TRUE,'Endpoint outcomes'!ER126,0))</f>
        <v>0</v>
      </c>
      <c r="W126" s="825">
        <f>IF(ISNUMBER('Endpoint outcomes'!EO126)=TRUE,'Endpoint outcomes'!FC126,IF(ISNUMBER('Endpoint outcomes'!EQ126)=TRUE,'Endpoint outcomes'!FE126,0))</f>
        <v>0</v>
      </c>
      <c r="X126" s="37"/>
      <c r="Y126" s="824">
        <f t="shared" si="57"/>
        <v>19</v>
      </c>
      <c r="Z126" s="827">
        <f t="shared" si="58"/>
        <v>18</v>
      </c>
      <c r="AA126" s="827">
        <f t="shared" si="59"/>
        <v>246.42000000000002</v>
      </c>
      <c r="AB126" s="824">
        <f t="shared" si="60"/>
        <v>19</v>
      </c>
      <c r="AC126" s="827">
        <f t="shared" si="61"/>
        <v>18</v>
      </c>
      <c r="AD126" s="827">
        <f t="shared" si="62"/>
        <v>288</v>
      </c>
      <c r="AE126" s="824">
        <f t="shared" si="63"/>
        <v>0</v>
      </c>
      <c r="AF126" s="827">
        <f t="shared" si="64"/>
        <v>-1</v>
      </c>
      <c r="AG126" s="827">
        <f t="shared" si="65"/>
        <v>0</v>
      </c>
      <c r="AH126" s="824">
        <f t="shared" si="66"/>
        <v>0</v>
      </c>
      <c r="AI126" s="827">
        <f t="shared" si="67"/>
        <v>-1</v>
      </c>
      <c r="AJ126" s="827">
        <f t="shared" si="68"/>
        <v>0</v>
      </c>
      <c r="AK126" s="824">
        <f t="shared" si="69"/>
        <v>0</v>
      </c>
      <c r="AL126" s="827">
        <f t="shared" si="70"/>
        <v>-1</v>
      </c>
      <c r="AM126" s="827">
        <f t="shared" si="71"/>
        <v>0</v>
      </c>
      <c r="AN126" s="827">
        <f t="shared" si="72"/>
        <v>36</v>
      </c>
      <c r="AO126" s="827">
        <f t="shared" si="73"/>
        <v>534.42000000000007</v>
      </c>
      <c r="AP126" s="827">
        <f t="shared" si="74"/>
        <v>7.9149999999999991</v>
      </c>
      <c r="AQ126" s="827">
        <f t="shared" si="75"/>
        <v>3.8529209698616973</v>
      </c>
      <c r="AR126" s="827">
        <f t="shared" si="76"/>
        <v>38</v>
      </c>
      <c r="AS126" s="38"/>
      <c r="AT126" s="38"/>
      <c r="AZ126" s="207"/>
      <c r="BA126" s="207"/>
      <c r="BB126" t="s">
        <v>713</v>
      </c>
      <c r="BC126">
        <v>19.593617021276597</v>
      </c>
      <c r="BE126" t="s">
        <v>3751</v>
      </c>
      <c r="BF126">
        <v>24.4</v>
      </c>
    </row>
    <row r="127" spans="1:58" ht="15.75">
      <c r="A127" s="826" t="str">
        <f>'Endpoint outcomes'!A127</f>
        <v>Nierenberg 2007</v>
      </c>
      <c r="B127" s="826" t="str">
        <f>CONCATENATE('Endpoint outcomes'!S127,'Endpoint outcomes'!T127)</f>
        <v>HAMD17</v>
      </c>
      <c r="C127" s="828">
        <f t="shared" si="54"/>
        <v>17.766666666666669</v>
      </c>
      <c r="D127" s="828">
        <f t="shared" si="55"/>
        <v>5.1334680175813467</v>
      </c>
      <c r="E127" s="828">
        <f t="shared" si="56"/>
        <v>411</v>
      </c>
      <c r="F127" s="50">
        <f t="shared" si="51"/>
        <v>0.11232540030650739</v>
      </c>
      <c r="G127" s="50">
        <f t="shared" si="52"/>
        <v>0.88767459969349261</v>
      </c>
      <c r="H127" s="269">
        <f t="shared" si="53"/>
        <v>1</v>
      </c>
      <c r="I127" s="829">
        <f>IF(ISNUMBER('Endpoint outcomes'!U127)=TRUE,'Endpoint outcomes'!U127,(IF(ISNUMBER('Endpoint outcomes'!W127)=TRUE,'Endpoint outcomes'!W127,0)))</f>
        <v>17.8</v>
      </c>
      <c r="J127" s="829">
        <f>IF(ISNUMBER('Endpoint outcomes'!U127)=TRUE,'Endpoint outcomes'!V127,IF(ISNUMBER('Endpoint outcomes'!W127)=TRUE,'Endpoint outcomes'!X127,0))</f>
        <v>5.0999999999999996</v>
      </c>
      <c r="K127" s="829">
        <f>IF(ISNUMBER('Endpoint outcomes'!U127)=TRUE,'Endpoint outcomes'!AI127,IF(ISNUMBER('Endpoint outcomes'!W127)=TRUE,'Endpoint outcomes'!AK127,0))</f>
        <v>274</v>
      </c>
      <c r="L127" s="829">
        <f>IF(ISNUMBER('Endpoint outcomes'!AZ127)=TRUE,'Endpoint outcomes'!AZ127,(IF(ISNUMBER('Endpoint outcomes'!BB127)=TRUE,'Endpoint outcomes'!BB127,0)))</f>
        <v>17.7</v>
      </c>
      <c r="M127" s="829">
        <f>IF(ISNUMBER('Endpoint outcomes'!AZ127)=TRUE,'Endpoint outcomes'!BA127,IF(ISNUMBER('Endpoint outcomes'!BB127)=TRUE,'Endpoint outcomes'!BC127,0))</f>
        <v>5.2</v>
      </c>
      <c r="N127" s="829">
        <f>IF(ISNUMBER('Endpoint outcomes'!AZ127)=TRUE,'Endpoint outcomes'!BN127,IF(ISNUMBER('Endpoint outcomes'!BB127)=TRUE,'Endpoint outcomes'!BP127,0))</f>
        <v>137</v>
      </c>
      <c r="O127" s="829">
        <f>IF(ISNUMBER('Endpoint outcomes'!CE127)=TRUE,'Endpoint outcomes'!CE127,(IF(ISNUMBER('Endpoint outcomes'!CG127)=TRUE,'Endpoint outcomes'!CG127,0)))</f>
        <v>0</v>
      </c>
      <c r="P127" s="829">
        <f>IF(ISNUMBER('Endpoint outcomes'!CE127)=TRUE,'Endpoint outcomes'!CF127,IF(ISNUMBER('Endpoint outcomes'!CG127)=TRUE,'Endpoint outcomes'!CH127,0))</f>
        <v>0</v>
      </c>
      <c r="Q127" s="829">
        <f>IF(ISNUMBER('Endpoint outcomes'!CE127)=TRUE,'Endpoint outcomes'!CS127,IF(ISNUMBER('Endpoint outcomes'!CG127)=TRUE,'Endpoint outcomes'!CU127,0))</f>
        <v>0</v>
      </c>
      <c r="R127" s="825">
        <f>IF(ISNUMBER('Endpoint outcomes'!DJ127)=TRUE,'Endpoint outcomes'!DJ127,(IF(ISNUMBER('Endpoint outcomes'!DL127)=TRUE,'Endpoint outcomes'!DL127,0)))</f>
        <v>0</v>
      </c>
      <c r="S127" s="825">
        <f>IF(ISNUMBER('Endpoint outcomes'!DJ127)=TRUE,'Endpoint outcomes'!DK127,IF(ISNUMBER('Endpoint outcomes'!DL127)=TRUE,'Endpoint outcomes'!DM127,0))</f>
        <v>0</v>
      </c>
      <c r="T127" s="825">
        <f>IF(ISNUMBER('Endpoint outcomes'!DJ127)=TRUE,'Endpoint outcomes'!DX127,IF(ISNUMBER('Endpoint outcomes'!DL127)=TRUE,'Endpoint outcomes'!DZ127,0))</f>
        <v>0</v>
      </c>
      <c r="U127" s="825">
        <f>IF(ISNUMBER('Endpoint outcomes'!EO127)=TRUE,'Endpoint outcomes'!EO127,(IF(ISNUMBER('Endpoint outcomes'!EQ127)=TRUE,'Endpoint outcomes'!EQ127,0)))</f>
        <v>0</v>
      </c>
      <c r="V127" s="825">
        <f>IF(ISNUMBER('Endpoint outcomes'!EO127)=TRUE,'Endpoint outcomes'!EP127,IF(ISNUMBER('Endpoint outcomes'!EQ127)=TRUE,'Endpoint outcomes'!ER127,0))</f>
        <v>0</v>
      </c>
      <c r="W127" s="825">
        <f>IF(ISNUMBER('Endpoint outcomes'!EO127)=TRUE,'Endpoint outcomes'!FC127,IF(ISNUMBER('Endpoint outcomes'!EQ127)=TRUE,'Endpoint outcomes'!FE127,0))</f>
        <v>0</v>
      </c>
      <c r="X127" s="37"/>
      <c r="Y127" s="824">
        <f t="shared" si="57"/>
        <v>274</v>
      </c>
      <c r="Z127" s="827">
        <f t="shared" si="58"/>
        <v>273</v>
      </c>
      <c r="AA127" s="827">
        <f t="shared" si="59"/>
        <v>7100.73</v>
      </c>
      <c r="AB127" s="824">
        <f t="shared" si="60"/>
        <v>137</v>
      </c>
      <c r="AC127" s="827">
        <f t="shared" si="61"/>
        <v>136</v>
      </c>
      <c r="AD127" s="827">
        <f t="shared" si="62"/>
        <v>3677.4400000000005</v>
      </c>
      <c r="AE127" s="824">
        <f t="shared" si="63"/>
        <v>0</v>
      </c>
      <c r="AF127" s="827">
        <f t="shared" si="64"/>
        <v>-1</v>
      </c>
      <c r="AG127" s="827">
        <f t="shared" si="65"/>
        <v>0</v>
      </c>
      <c r="AH127" s="824">
        <f t="shared" si="66"/>
        <v>0</v>
      </c>
      <c r="AI127" s="827">
        <f t="shared" si="67"/>
        <v>-1</v>
      </c>
      <c r="AJ127" s="827">
        <f t="shared" si="68"/>
        <v>0</v>
      </c>
      <c r="AK127" s="824">
        <f t="shared" si="69"/>
        <v>0</v>
      </c>
      <c r="AL127" s="827">
        <f t="shared" si="70"/>
        <v>-1</v>
      </c>
      <c r="AM127" s="827">
        <f t="shared" si="71"/>
        <v>0</v>
      </c>
      <c r="AN127" s="827">
        <f t="shared" si="72"/>
        <v>409</v>
      </c>
      <c r="AO127" s="827">
        <f t="shared" si="73"/>
        <v>10778.17</v>
      </c>
      <c r="AP127" s="827">
        <f t="shared" si="74"/>
        <v>17.766666666666669</v>
      </c>
      <c r="AQ127" s="827">
        <f t="shared" si="75"/>
        <v>5.1334680175813467</v>
      </c>
      <c r="AR127" s="827">
        <f t="shared" si="76"/>
        <v>411</v>
      </c>
      <c r="AS127" s="38"/>
      <c r="AT127" s="38"/>
      <c r="AZ127" s="207"/>
      <c r="BA127" s="207"/>
      <c r="BB127" t="s">
        <v>713</v>
      </c>
      <c r="BC127">
        <v>19.909708737864076</v>
      </c>
      <c r="BE127" t="s">
        <v>714</v>
      </c>
      <c r="BF127">
        <v>28.554545454545458</v>
      </c>
    </row>
    <row r="128" spans="1:58" ht="15.75">
      <c r="A128" s="826" t="str">
        <f>'Endpoint outcomes'!A128</f>
        <v>O'Leary 1990</v>
      </c>
      <c r="B128" s="826" t="str">
        <f>CONCATENATE('Endpoint outcomes'!S128,'Endpoint outcomes'!T128)</f>
        <v>NA</v>
      </c>
      <c r="C128" s="828" t="e">
        <f t="shared" si="54"/>
        <v>#DIV/0!</v>
      </c>
      <c r="D128" s="828" t="e">
        <f t="shared" si="55"/>
        <v>#DIV/0!</v>
      </c>
      <c r="E128" s="828">
        <f t="shared" si="56"/>
        <v>0</v>
      </c>
      <c r="F128" s="50" t="e">
        <f t="shared" si="51"/>
        <v>#N/A</v>
      </c>
      <c r="G128" s="50" t="e">
        <f t="shared" ref="G128:G160" si="77">1-F128</f>
        <v>#N/A</v>
      </c>
      <c r="H128" s="269">
        <f t="shared" ref="H128:H160" si="78">IF(ISERROR(F128),0,1)</f>
        <v>0</v>
      </c>
      <c r="I128" s="829">
        <f>IF(ISNUMBER('Endpoint outcomes'!U128)=TRUE,'Endpoint outcomes'!U128,(IF(ISNUMBER('Endpoint outcomes'!W128)=TRUE,'Endpoint outcomes'!W128,0)))</f>
        <v>0</v>
      </c>
      <c r="J128" s="829">
        <f>IF(ISNUMBER('Endpoint outcomes'!U128)=TRUE,'Endpoint outcomes'!V128,IF(ISNUMBER('Endpoint outcomes'!W128)=TRUE,'Endpoint outcomes'!X128,0))</f>
        <v>0</v>
      </c>
      <c r="K128" s="829">
        <f>IF(ISNUMBER('Endpoint outcomes'!U128)=TRUE,'Endpoint outcomes'!AI128,IF(ISNUMBER('Endpoint outcomes'!W128)=TRUE,'Endpoint outcomes'!AK128,0))</f>
        <v>0</v>
      </c>
      <c r="L128" s="829">
        <f>IF(ISNUMBER('Endpoint outcomes'!AZ128)=TRUE,'Endpoint outcomes'!AZ128,(IF(ISNUMBER('Endpoint outcomes'!BB128)=TRUE,'Endpoint outcomes'!BB128,0)))</f>
        <v>0</v>
      </c>
      <c r="M128" s="829">
        <f>IF(ISNUMBER('Endpoint outcomes'!AZ128)=TRUE,'Endpoint outcomes'!BA128,IF(ISNUMBER('Endpoint outcomes'!BB128)=TRUE,'Endpoint outcomes'!BC128,0))</f>
        <v>0</v>
      </c>
      <c r="N128" s="829">
        <f>IF(ISNUMBER('Endpoint outcomes'!AZ128)=TRUE,'Endpoint outcomes'!BN128,IF(ISNUMBER('Endpoint outcomes'!BB128)=TRUE,'Endpoint outcomes'!BP128,0))</f>
        <v>0</v>
      </c>
      <c r="O128" s="829">
        <f>IF(ISNUMBER('Endpoint outcomes'!CE128)=TRUE,'Endpoint outcomes'!CE128,(IF(ISNUMBER('Endpoint outcomes'!CG128)=TRUE,'Endpoint outcomes'!CG128,0)))</f>
        <v>0</v>
      </c>
      <c r="P128" s="829">
        <f>IF(ISNUMBER('Endpoint outcomes'!CE128)=TRUE,'Endpoint outcomes'!CF128,IF(ISNUMBER('Endpoint outcomes'!CG128)=TRUE,'Endpoint outcomes'!CH128,0))</f>
        <v>0</v>
      </c>
      <c r="Q128" s="829">
        <f>IF(ISNUMBER('Endpoint outcomes'!CE128)=TRUE,'Endpoint outcomes'!CS128,IF(ISNUMBER('Endpoint outcomes'!CG128)=TRUE,'Endpoint outcomes'!CU128,0))</f>
        <v>0</v>
      </c>
      <c r="R128" s="825">
        <f>IF(ISNUMBER('Endpoint outcomes'!DJ128)=TRUE,'Endpoint outcomes'!DJ128,(IF(ISNUMBER('Endpoint outcomes'!DL128)=TRUE,'Endpoint outcomes'!DL128,0)))</f>
        <v>0</v>
      </c>
      <c r="S128" s="825">
        <f>IF(ISNUMBER('Endpoint outcomes'!DJ128)=TRUE,'Endpoint outcomes'!DK128,IF(ISNUMBER('Endpoint outcomes'!DL128)=TRUE,'Endpoint outcomes'!DM128,0))</f>
        <v>0</v>
      </c>
      <c r="T128" s="825">
        <f>IF(ISNUMBER('Endpoint outcomes'!DJ128)=TRUE,'Endpoint outcomes'!DX128,IF(ISNUMBER('Endpoint outcomes'!DL128)=TRUE,'Endpoint outcomes'!DZ128,0))</f>
        <v>0</v>
      </c>
      <c r="U128" s="825">
        <f>IF(ISNUMBER('Endpoint outcomes'!EO128)=TRUE,'Endpoint outcomes'!EO128,(IF(ISNUMBER('Endpoint outcomes'!EQ128)=TRUE,'Endpoint outcomes'!EQ128,0)))</f>
        <v>0</v>
      </c>
      <c r="V128" s="825">
        <f>IF(ISNUMBER('Endpoint outcomes'!EO128)=TRUE,'Endpoint outcomes'!EP128,IF(ISNUMBER('Endpoint outcomes'!EQ128)=TRUE,'Endpoint outcomes'!ER128,0))</f>
        <v>0</v>
      </c>
      <c r="W128" s="825">
        <f>IF(ISNUMBER('Endpoint outcomes'!EO128)=TRUE,'Endpoint outcomes'!FC128,IF(ISNUMBER('Endpoint outcomes'!EQ128)=TRUE,'Endpoint outcomes'!FE128,0))</f>
        <v>0</v>
      </c>
      <c r="X128" s="37"/>
      <c r="Y128" s="824">
        <f t="shared" si="57"/>
        <v>0</v>
      </c>
      <c r="Z128" s="827">
        <f t="shared" si="58"/>
        <v>-1</v>
      </c>
      <c r="AA128" s="827">
        <f t="shared" si="59"/>
        <v>0</v>
      </c>
      <c r="AB128" s="824">
        <f t="shared" si="60"/>
        <v>0</v>
      </c>
      <c r="AC128" s="827">
        <f t="shared" si="61"/>
        <v>-1</v>
      </c>
      <c r="AD128" s="827">
        <f t="shared" si="62"/>
        <v>0</v>
      </c>
      <c r="AE128" s="824">
        <f t="shared" si="63"/>
        <v>0</v>
      </c>
      <c r="AF128" s="827">
        <f t="shared" si="64"/>
        <v>-1</v>
      </c>
      <c r="AG128" s="827">
        <f t="shared" si="65"/>
        <v>0</v>
      </c>
      <c r="AH128" s="824">
        <f t="shared" si="66"/>
        <v>0</v>
      </c>
      <c r="AI128" s="827">
        <f t="shared" si="67"/>
        <v>-1</v>
      </c>
      <c r="AJ128" s="827">
        <f t="shared" si="68"/>
        <v>0</v>
      </c>
      <c r="AK128" s="824">
        <f t="shared" si="69"/>
        <v>0</v>
      </c>
      <c r="AL128" s="827">
        <f t="shared" si="70"/>
        <v>-1</v>
      </c>
      <c r="AM128" s="827">
        <f t="shared" si="71"/>
        <v>0</v>
      </c>
      <c r="AN128" s="827" t="b">
        <f t="shared" si="72"/>
        <v>0</v>
      </c>
      <c r="AO128" s="827">
        <f t="shared" si="73"/>
        <v>0</v>
      </c>
      <c r="AP128" s="827" t="e">
        <f t="shared" si="74"/>
        <v>#DIV/0!</v>
      </c>
      <c r="AQ128" s="827" t="e">
        <f t="shared" si="75"/>
        <v>#DIV/0!</v>
      </c>
      <c r="AR128" s="827">
        <f t="shared" si="76"/>
        <v>0</v>
      </c>
      <c r="AS128" s="38"/>
      <c r="AT128" s="38"/>
      <c r="AZ128" s="207"/>
      <c r="BA128" s="207"/>
      <c r="BB128" t="s">
        <v>713</v>
      </c>
      <c r="BC128">
        <v>20.001764705882355</v>
      </c>
      <c r="BE128" t="s">
        <v>720</v>
      </c>
      <c r="BF128">
        <v>25.899134199134199</v>
      </c>
    </row>
    <row r="129" spans="1:58" ht="15.75">
      <c r="A129" s="826" t="str">
        <f>'Endpoint outcomes'!A129</f>
        <v>Olie 1997</v>
      </c>
      <c r="B129" s="826" t="str">
        <f>CONCATENATE('Endpoint outcomes'!S129,'Endpoint outcomes'!T129)</f>
        <v>MADRS10</v>
      </c>
      <c r="C129" s="828">
        <f t="shared" si="54"/>
        <v>28.65</v>
      </c>
      <c r="D129" s="828">
        <f t="shared" si="55"/>
        <v>5.0700098619233476</v>
      </c>
      <c r="E129" s="828">
        <f t="shared" si="56"/>
        <v>258</v>
      </c>
      <c r="F129" s="50">
        <f t="shared" si="51"/>
        <v>0.62757715031364536</v>
      </c>
      <c r="G129" s="50">
        <f t="shared" si="77"/>
        <v>0.37242284968635464</v>
      </c>
      <c r="H129" s="269">
        <f t="shared" si="78"/>
        <v>1</v>
      </c>
      <c r="I129" s="829">
        <f>IF(ISNUMBER('Endpoint outcomes'!U129)=TRUE,'Endpoint outcomes'!U129,(IF(ISNUMBER('Endpoint outcomes'!W129)=TRUE,'Endpoint outcomes'!W129,0)))</f>
        <v>28.4</v>
      </c>
      <c r="J129" s="829">
        <f>IF(ISNUMBER('Endpoint outcomes'!U129)=TRUE,'Endpoint outcomes'!V129,IF(ISNUMBER('Endpoint outcomes'!W129)=TRUE,'Endpoint outcomes'!X129,0))</f>
        <v>4.5999999999999996</v>
      </c>
      <c r="K129" s="829">
        <f>IF(ISNUMBER('Endpoint outcomes'!U129)=TRUE,'Endpoint outcomes'!AI129,IF(ISNUMBER('Endpoint outcomes'!W129)=TRUE,'Endpoint outcomes'!AK129,0))</f>
        <v>129</v>
      </c>
      <c r="L129" s="829">
        <f>IF(ISNUMBER('Endpoint outcomes'!AZ129)=TRUE,'Endpoint outcomes'!AZ129,(IF(ISNUMBER('Endpoint outcomes'!BB129)=TRUE,'Endpoint outcomes'!BB129,0)))</f>
        <v>28.9</v>
      </c>
      <c r="M129" s="829">
        <f>IF(ISNUMBER('Endpoint outcomes'!AZ129)=TRUE,'Endpoint outcomes'!BA129,IF(ISNUMBER('Endpoint outcomes'!BB129)=TRUE,'Endpoint outcomes'!BC129,0))</f>
        <v>5.5</v>
      </c>
      <c r="N129" s="829">
        <f>IF(ISNUMBER('Endpoint outcomes'!AZ129)=TRUE,'Endpoint outcomes'!BN129,IF(ISNUMBER('Endpoint outcomes'!BB129)=TRUE,'Endpoint outcomes'!BP129,0))</f>
        <v>129</v>
      </c>
      <c r="O129" s="829">
        <f>IF(ISNUMBER('Endpoint outcomes'!CE129)=TRUE,'Endpoint outcomes'!CE129,(IF(ISNUMBER('Endpoint outcomes'!CG129)=TRUE,'Endpoint outcomes'!CG129,0)))</f>
        <v>0</v>
      </c>
      <c r="P129" s="829">
        <f>IF(ISNUMBER('Endpoint outcomes'!CE129)=TRUE,'Endpoint outcomes'!CF129,IF(ISNUMBER('Endpoint outcomes'!CG129)=TRUE,'Endpoint outcomes'!CH129,0))</f>
        <v>0</v>
      </c>
      <c r="Q129" s="829">
        <f>IF(ISNUMBER('Endpoint outcomes'!CE129)=TRUE,'Endpoint outcomes'!CS129,IF(ISNUMBER('Endpoint outcomes'!CG129)=TRUE,'Endpoint outcomes'!CU129,0))</f>
        <v>0</v>
      </c>
      <c r="R129" s="825">
        <f>IF(ISNUMBER('Endpoint outcomes'!DJ129)=TRUE,'Endpoint outcomes'!DJ129,(IF(ISNUMBER('Endpoint outcomes'!DL129)=TRUE,'Endpoint outcomes'!DL129,0)))</f>
        <v>0</v>
      </c>
      <c r="S129" s="825">
        <f>IF(ISNUMBER('Endpoint outcomes'!DJ129)=TRUE,'Endpoint outcomes'!DK129,IF(ISNUMBER('Endpoint outcomes'!DL129)=TRUE,'Endpoint outcomes'!DM129,0))</f>
        <v>0</v>
      </c>
      <c r="T129" s="825">
        <f>IF(ISNUMBER('Endpoint outcomes'!DJ129)=TRUE,'Endpoint outcomes'!DX129,IF(ISNUMBER('Endpoint outcomes'!DL129)=TRUE,'Endpoint outcomes'!DZ129,0))</f>
        <v>0</v>
      </c>
      <c r="U129" s="825">
        <f>IF(ISNUMBER('Endpoint outcomes'!EO129)=TRUE,'Endpoint outcomes'!EO129,(IF(ISNUMBER('Endpoint outcomes'!EQ129)=TRUE,'Endpoint outcomes'!EQ129,0)))</f>
        <v>0</v>
      </c>
      <c r="V129" s="825">
        <f>IF(ISNUMBER('Endpoint outcomes'!EO129)=TRUE,'Endpoint outcomes'!EP129,IF(ISNUMBER('Endpoint outcomes'!EQ129)=TRUE,'Endpoint outcomes'!ER129,0))</f>
        <v>0</v>
      </c>
      <c r="W129" s="825">
        <f>IF(ISNUMBER('Endpoint outcomes'!EO129)=TRUE,'Endpoint outcomes'!FC129,IF(ISNUMBER('Endpoint outcomes'!EQ129)=TRUE,'Endpoint outcomes'!FE129,0))</f>
        <v>0</v>
      </c>
      <c r="X129" s="37"/>
      <c r="Y129" s="824">
        <f t="shared" si="57"/>
        <v>129</v>
      </c>
      <c r="Z129" s="827">
        <f t="shared" si="58"/>
        <v>128</v>
      </c>
      <c r="AA129" s="827">
        <f t="shared" si="59"/>
        <v>2708.4799999999996</v>
      </c>
      <c r="AB129" s="824">
        <f t="shared" si="60"/>
        <v>129</v>
      </c>
      <c r="AC129" s="827">
        <f t="shared" si="61"/>
        <v>128</v>
      </c>
      <c r="AD129" s="827">
        <f t="shared" si="62"/>
        <v>3872</v>
      </c>
      <c r="AE129" s="824">
        <f t="shared" si="63"/>
        <v>0</v>
      </c>
      <c r="AF129" s="827">
        <f t="shared" si="64"/>
        <v>-1</v>
      </c>
      <c r="AG129" s="827">
        <f t="shared" si="65"/>
        <v>0</v>
      </c>
      <c r="AH129" s="824">
        <f t="shared" si="66"/>
        <v>0</v>
      </c>
      <c r="AI129" s="827">
        <f t="shared" si="67"/>
        <v>-1</v>
      </c>
      <c r="AJ129" s="827">
        <f t="shared" si="68"/>
        <v>0</v>
      </c>
      <c r="AK129" s="824">
        <f t="shared" si="69"/>
        <v>0</v>
      </c>
      <c r="AL129" s="827">
        <f t="shared" si="70"/>
        <v>-1</v>
      </c>
      <c r="AM129" s="827">
        <f t="shared" si="71"/>
        <v>0</v>
      </c>
      <c r="AN129" s="827">
        <f t="shared" si="72"/>
        <v>256</v>
      </c>
      <c r="AO129" s="827">
        <f t="shared" si="73"/>
        <v>6580.48</v>
      </c>
      <c r="AP129" s="827">
        <f t="shared" si="74"/>
        <v>28.65</v>
      </c>
      <c r="AQ129" s="827">
        <f t="shared" si="75"/>
        <v>5.0700098619233476</v>
      </c>
      <c r="AR129" s="827">
        <f t="shared" si="76"/>
        <v>258</v>
      </c>
      <c r="AS129" s="38"/>
      <c r="AT129" s="38"/>
      <c r="AZ129" s="207"/>
      <c r="BA129" s="207"/>
      <c r="BB129" t="s">
        <v>713</v>
      </c>
      <c r="BC129">
        <v>20.099999999999998</v>
      </c>
      <c r="BE129" t="s">
        <v>713</v>
      </c>
      <c r="BF129">
        <v>21.432499999999997</v>
      </c>
    </row>
    <row r="130" spans="1:58" ht="15.75">
      <c r="A130" s="826" t="str">
        <f>'Endpoint outcomes'!A130</f>
        <v>Ou 2011</v>
      </c>
      <c r="B130" s="826" t="str">
        <f>CONCATENATE('Endpoint outcomes'!S130,'Endpoint outcomes'!T130)</f>
        <v>HAMD17</v>
      </c>
      <c r="C130" s="828">
        <f t="shared" si="54"/>
        <v>22.95</v>
      </c>
      <c r="D130" s="828">
        <f t="shared" si="55"/>
        <v>4.2047592083257275</v>
      </c>
      <c r="E130" s="828">
        <f t="shared" si="56"/>
        <v>240</v>
      </c>
      <c r="F130" s="50">
        <f t="shared" si="51"/>
        <v>0.40140309194939117</v>
      </c>
      <c r="G130" s="50">
        <f t="shared" si="77"/>
        <v>0.59859690805060883</v>
      </c>
      <c r="H130" s="269">
        <f t="shared" si="78"/>
        <v>1</v>
      </c>
      <c r="I130" s="829">
        <f>IF(ISNUMBER('Endpoint outcomes'!U130)=TRUE,'Endpoint outcomes'!U130,(IF(ISNUMBER('Endpoint outcomes'!W130)=TRUE,'Endpoint outcomes'!W130,0)))</f>
        <v>23</v>
      </c>
      <c r="J130" s="829">
        <f>IF(ISNUMBER('Endpoint outcomes'!U130)=TRUE,'Endpoint outcomes'!V130,IF(ISNUMBER('Endpoint outcomes'!W130)=TRUE,'Endpoint outcomes'!X130,0))</f>
        <v>4</v>
      </c>
      <c r="K130" s="829">
        <f>IF(ISNUMBER('Endpoint outcomes'!U130)=TRUE,'Endpoint outcomes'!AI130,IF(ISNUMBER('Endpoint outcomes'!W130)=TRUE,'Endpoint outcomes'!AK130,0))</f>
        <v>120</v>
      </c>
      <c r="L130" s="829">
        <f>IF(ISNUMBER('Endpoint outcomes'!AZ130)=TRUE,'Endpoint outcomes'!AZ130,(IF(ISNUMBER('Endpoint outcomes'!BB130)=TRUE,'Endpoint outcomes'!BB130,0)))</f>
        <v>22.9</v>
      </c>
      <c r="M130" s="829">
        <f>IF(ISNUMBER('Endpoint outcomes'!AZ130)=TRUE,'Endpoint outcomes'!BA130,IF(ISNUMBER('Endpoint outcomes'!BB130)=TRUE,'Endpoint outcomes'!BC130,0))</f>
        <v>4.4000000000000004</v>
      </c>
      <c r="N130" s="829">
        <f>IF(ISNUMBER('Endpoint outcomes'!AZ130)=TRUE,'Endpoint outcomes'!BN130,IF(ISNUMBER('Endpoint outcomes'!BB130)=TRUE,'Endpoint outcomes'!BP130,0))</f>
        <v>120</v>
      </c>
      <c r="O130" s="829">
        <f>IF(ISNUMBER('Endpoint outcomes'!CE130)=TRUE,'Endpoint outcomes'!CE130,(IF(ISNUMBER('Endpoint outcomes'!CG130)=TRUE,'Endpoint outcomes'!CG130,0)))</f>
        <v>0</v>
      </c>
      <c r="P130" s="829">
        <f>IF(ISNUMBER('Endpoint outcomes'!CE130)=TRUE,'Endpoint outcomes'!CF130,IF(ISNUMBER('Endpoint outcomes'!CG130)=TRUE,'Endpoint outcomes'!CH130,0))</f>
        <v>0</v>
      </c>
      <c r="Q130" s="829">
        <f>IF(ISNUMBER('Endpoint outcomes'!CE130)=TRUE,'Endpoint outcomes'!CS130,IF(ISNUMBER('Endpoint outcomes'!CG130)=TRUE,'Endpoint outcomes'!CU130,0))</f>
        <v>0</v>
      </c>
      <c r="R130" s="825">
        <f>IF(ISNUMBER('Endpoint outcomes'!DJ130)=TRUE,'Endpoint outcomes'!DJ130,(IF(ISNUMBER('Endpoint outcomes'!DL130)=TRUE,'Endpoint outcomes'!DL130,0)))</f>
        <v>0</v>
      </c>
      <c r="S130" s="825">
        <f>IF(ISNUMBER('Endpoint outcomes'!DJ130)=TRUE,'Endpoint outcomes'!DK130,IF(ISNUMBER('Endpoint outcomes'!DL130)=TRUE,'Endpoint outcomes'!DM130,0))</f>
        <v>0</v>
      </c>
      <c r="T130" s="825">
        <f>IF(ISNUMBER('Endpoint outcomes'!DJ130)=TRUE,'Endpoint outcomes'!DX130,IF(ISNUMBER('Endpoint outcomes'!DL130)=TRUE,'Endpoint outcomes'!DZ130,0))</f>
        <v>0</v>
      </c>
      <c r="U130" s="825">
        <f>IF(ISNUMBER('Endpoint outcomes'!EO130)=TRUE,'Endpoint outcomes'!EO130,(IF(ISNUMBER('Endpoint outcomes'!EQ130)=TRUE,'Endpoint outcomes'!EQ130,0)))</f>
        <v>0</v>
      </c>
      <c r="V130" s="825">
        <f>IF(ISNUMBER('Endpoint outcomes'!EO130)=TRUE,'Endpoint outcomes'!EP130,IF(ISNUMBER('Endpoint outcomes'!EQ130)=TRUE,'Endpoint outcomes'!ER130,0))</f>
        <v>0</v>
      </c>
      <c r="W130" s="825">
        <f>IF(ISNUMBER('Endpoint outcomes'!EO130)=TRUE,'Endpoint outcomes'!FC130,IF(ISNUMBER('Endpoint outcomes'!EQ130)=TRUE,'Endpoint outcomes'!FE130,0))</f>
        <v>0</v>
      </c>
      <c r="X130" s="37"/>
      <c r="Y130" s="824">
        <f t="shared" si="57"/>
        <v>120</v>
      </c>
      <c r="Z130" s="827">
        <f t="shared" si="58"/>
        <v>119</v>
      </c>
      <c r="AA130" s="827">
        <f t="shared" si="59"/>
        <v>1904</v>
      </c>
      <c r="AB130" s="824">
        <f t="shared" si="60"/>
        <v>120</v>
      </c>
      <c r="AC130" s="827">
        <f t="shared" si="61"/>
        <v>119</v>
      </c>
      <c r="AD130" s="827">
        <f t="shared" si="62"/>
        <v>2303.84</v>
      </c>
      <c r="AE130" s="824">
        <f t="shared" si="63"/>
        <v>0</v>
      </c>
      <c r="AF130" s="827">
        <f t="shared" si="64"/>
        <v>-1</v>
      </c>
      <c r="AG130" s="827">
        <f t="shared" si="65"/>
        <v>0</v>
      </c>
      <c r="AH130" s="824">
        <f t="shared" si="66"/>
        <v>0</v>
      </c>
      <c r="AI130" s="827">
        <f t="shared" si="67"/>
        <v>-1</v>
      </c>
      <c r="AJ130" s="827">
        <f t="shared" si="68"/>
        <v>0</v>
      </c>
      <c r="AK130" s="824">
        <f t="shared" si="69"/>
        <v>0</v>
      </c>
      <c r="AL130" s="827">
        <f t="shared" si="70"/>
        <v>-1</v>
      </c>
      <c r="AM130" s="827">
        <f t="shared" si="71"/>
        <v>0</v>
      </c>
      <c r="AN130" s="827">
        <f t="shared" si="72"/>
        <v>238</v>
      </c>
      <c r="AO130" s="827">
        <f t="shared" si="73"/>
        <v>4207.84</v>
      </c>
      <c r="AP130" s="827">
        <f t="shared" si="74"/>
        <v>22.95</v>
      </c>
      <c r="AQ130" s="827">
        <f t="shared" si="75"/>
        <v>4.2047592083257275</v>
      </c>
      <c r="AR130" s="827">
        <f t="shared" si="76"/>
        <v>240</v>
      </c>
      <c r="AS130" s="38"/>
      <c r="AT130" s="38"/>
      <c r="AZ130" s="207"/>
      <c r="BA130" s="207"/>
      <c r="BB130" t="s">
        <v>713</v>
      </c>
      <c r="BC130">
        <v>20.146504854368935</v>
      </c>
      <c r="BE130" t="s">
        <v>3009</v>
      </c>
      <c r="BF130">
        <v>16.652416787264837</v>
      </c>
    </row>
    <row r="131" spans="1:58" ht="15.75">
      <c r="A131" s="826" t="str">
        <f>'Endpoint outcomes'!A131</f>
        <v>Pentecost 2015</v>
      </c>
      <c r="B131" s="826" t="str">
        <f>CONCATENATE('Endpoint outcomes'!S131,'Endpoint outcomes'!T131)</f>
        <v>PHQ9</v>
      </c>
      <c r="C131" s="828">
        <f t="shared" si="54"/>
        <v>16.434090909090909</v>
      </c>
      <c r="D131" s="828">
        <f t="shared" si="55"/>
        <v>3.8000000000000003</v>
      </c>
      <c r="E131" s="828">
        <f t="shared" si="56"/>
        <v>44</v>
      </c>
      <c r="F131" s="50">
        <f t="shared" ref="F131:F193" si="79">1-NORMDIST((VLOOKUP(B131,$AW$5:$AX$23,2,0)),C131,D131,TRUE)</f>
        <v>0.34013990271274963</v>
      </c>
      <c r="G131" s="50">
        <f t="shared" si="77"/>
        <v>0.65986009728725037</v>
      </c>
      <c r="H131" s="269">
        <f t="shared" si="78"/>
        <v>1</v>
      </c>
      <c r="I131" s="829">
        <f>IF(ISNUMBER('Endpoint outcomes'!U131)=TRUE,'Endpoint outcomes'!U131,(IF(ISNUMBER('Endpoint outcomes'!W131)=TRUE,'Endpoint outcomes'!W131,0)))</f>
        <v>16.8</v>
      </c>
      <c r="J131" s="829">
        <f>IF(ISNUMBER('Endpoint outcomes'!U131)=TRUE,'Endpoint outcomes'!V131,IF(ISNUMBER('Endpoint outcomes'!W131)=TRUE,'Endpoint outcomes'!X131,0))</f>
        <v>3.8</v>
      </c>
      <c r="K131" s="829">
        <f>IF(ISNUMBER('Endpoint outcomes'!U131)=TRUE,'Endpoint outcomes'!AI131,IF(ISNUMBER('Endpoint outcomes'!W131)=TRUE,'Endpoint outcomes'!AK131,0))</f>
        <v>21</v>
      </c>
      <c r="L131" s="829">
        <f>IF(ISNUMBER('Endpoint outcomes'!AZ131)=TRUE,'Endpoint outcomes'!AZ131,(IF(ISNUMBER('Endpoint outcomes'!BB131)=TRUE,'Endpoint outcomes'!BB131,0)))</f>
        <v>16.100000000000001</v>
      </c>
      <c r="M131" s="829">
        <f>IF(ISNUMBER('Endpoint outcomes'!AZ131)=TRUE,'Endpoint outcomes'!BA131,IF(ISNUMBER('Endpoint outcomes'!BB131)=TRUE,'Endpoint outcomes'!BC131,0))</f>
        <v>3.8</v>
      </c>
      <c r="N131" s="829">
        <f>IF(ISNUMBER('Endpoint outcomes'!AZ131)=TRUE,'Endpoint outcomes'!BN131,IF(ISNUMBER('Endpoint outcomes'!BB131)=TRUE,'Endpoint outcomes'!BP131,0))</f>
        <v>23</v>
      </c>
      <c r="O131" s="829">
        <f>IF(ISNUMBER('Endpoint outcomes'!CE131)=TRUE,'Endpoint outcomes'!CE131,(IF(ISNUMBER('Endpoint outcomes'!CG131)=TRUE,'Endpoint outcomes'!CG131,0)))</f>
        <v>0</v>
      </c>
      <c r="P131" s="829">
        <f>IF(ISNUMBER('Endpoint outcomes'!CE131)=TRUE,'Endpoint outcomes'!CF131,IF(ISNUMBER('Endpoint outcomes'!CG131)=TRUE,'Endpoint outcomes'!CH131,0))</f>
        <v>0</v>
      </c>
      <c r="Q131" s="829">
        <f>IF(ISNUMBER('Endpoint outcomes'!CE131)=TRUE,'Endpoint outcomes'!CS131,IF(ISNUMBER('Endpoint outcomes'!CG131)=TRUE,'Endpoint outcomes'!CU131,0))</f>
        <v>0</v>
      </c>
      <c r="R131" s="825">
        <f>IF(ISNUMBER('Endpoint outcomes'!DJ131)=TRUE,'Endpoint outcomes'!DJ131,(IF(ISNUMBER('Endpoint outcomes'!DL131)=TRUE,'Endpoint outcomes'!DL131,0)))</f>
        <v>0</v>
      </c>
      <c r="S131" s="825">
        <f>IF(ISNUMBER('Endpoint outcomes'!DJ131)=TRUE,'Endpoint outcomes'!DK131,IF(ISNUMBER('Endpoint outcomes'!DL131)=TRUE,'Endpoint outcomes'!DM131,0))</f>
        <v>0</v>
      </c>
      <c r="T131" s="825">
        <f>IF(ISNUMBER('Endpoint outcomes'!DJ131)=TRUE,'Endpoint outcomes'!DX131,IF(ISNUMBER('Endpoint outcomes'!DL131)=TRUE,'Endpoint outcomes'!DZ131,0))</f>
        <v>0</v>
      </c>
      <c r="U131" s="825">
        <f>IF(ISNUMBER('Endpoint outcomes'!EO131)=TRUE,'Endpoint outcomes'!EO131,(IF(ISNUMBER('Endpoint outcomes'!EQ131)=TRUE,'Endpoint outcomes'!EQ131,0)))</f>
        <v>0</v>
      </c>
      <c r="V131" s="825">
        <f>IF(ISNUMBER('Endpoint outcomes'!EO131)=TRUE,'Endpoint outcomes'!EP131,IF(ISNUMBER('Endpoint outcomes'!EQ131)=TRUE,'Endpoint outcomes'!ER131,0))</f>
        <v>0</v>
      </c>
      <c r="W131" s="825">
        <f>IF(ISNUMBER('Endpoint outcomes'!EO131)=TRUE,'Endpoint outcomes'!FC131,IF(ISNUMBER('Endpoint outcomes'!EQ131)=TRUE,'Endpoint outcomes'!FE131,0))</f>
        <v>0</v>
      </c>
      <c r="X131" s="37"/>
      <c r="Y131" s="824">
        <f t="shared" si="57"/>
        <v>21</v>
      </c>
      <c r="Z131" s="827">
        <f t="shared" si="58"/>
        <v>20</v>
      </c>
      <c r="AA131" s="827">
        <f t="shared" si="59"/>
        <v>288.8</v>
      </c>
      <c r="AB131" s="824">
        <f t="shared" si="60"/>
        <v>23</v>
      </c>
      <c r="AC131" s="827">
        <f t="shared" si="61"/>
        <v>22</v>
      </c>
      <c r="AD131" s="827">
        <f t="shared" si="62"/>
        <v>317.68</v>
      </c>
      <c r="AE131" s="824">
        <f t="shared" si="63"/>
        <v>0</v>
      </c>
      <c r="AF131" s="827">
        <f t="shared" si="64"/>
        <v>-1</v>
      </c>
      <c r="AG131" s="827">
        <f t="shared" si="65"/>
        <v>0</v>
      </c>
      <c r="AH131" s="824">
        <f t="shared" si="66"/>
        <v>0</v>
      </c>
      <c r="AI131" s="827">
        <f t="shared" si="67"/>
        <v>-1</v>
      </c>
      <c r="AJ131" s="827">
        <f t="shared" si="68"/>
        <v>0</v>
      </c>
      <c r="AK131" s="824">
        <f t="shared" si="69"/>
        <v>0</v>
      </c>
      <c r="AL131" s="827">
        <f t="shared" si="70"/>
        <v>-1</v>
      </c>
      <c r="AM131" s="827">
        <f t="shared" si="71"/>
        <v>0</v>
      </c>
      <c r="AN131" s="827">
        <f t="shared" si="72"/>
        <v>42</v>
      </c>
      <c r="AO131" s="827">
        <f t="shared" si="73"/>
        <v>606.48</v>
      </c>
      <c r="AP131" s="827">
        <f t="shared" si="74"/>
        <v>16.434090909090909</v>
      </c>
      <c r="AQ131" s="827">
        <f t="shared" si="75"/>
        <v>3.8000000000000003</v>
      </c>
      <c r="AR131" s="827">
        <f t="shared" si="76"/>
        <v>44</v>
      </c>
      <c r="AS131" s="38"/>
      <c r="AT131" s="38"/>
      <c r="AZ131" s="207"/>
      <c r="BA131" s="207"/>
      <c r="BB131" t="s">
        <v>713</v>
      </c>
      <c r="BC131">
        <v>20.230645161290326</v>
      </c>
      <c r="BE131" t="s">
        <v>3749</v>
      </c>
      <c r="BF131">
        <v>26.235000000000003</v>
      </c>
    </row>
    <row r="132" spans="1:58" ht="15.75">
      <c r="A132" s="826" t="str">
        <f>'Endpoint outcomes'!A132</f>
        <v>Philipp 1999</v>
      </c>
      <c r="B132" s="826" t="str">
        <f>CONCATENATE('Endpoint outcomes'!S132,'Endpoint outcomes'!T132)</f>
        <v>HAMD17</v>
      </c>
      <c r="C132" s="828">
        <f t="shared" ref="C132:C194" si="80">IF(ISBLANK(I132)=TRUE,"",IF(ISBLANK(L132)=TRUE,"",IF(ISBLANK(N132)=TRUE,"",AP132)))</f>
        <v>22.349681528662419</v>
      </c>
      <c r="D132" s="828">
        <f t="shared" ref="D132:D194" si="81">IF(ISBLANK(J132)=TRUE, "", IF(ISBLANK(M132)=TRUE,"",IF(ISBLANK(N132)=TRUE,"",AQ132)))</f>
        <v>4.1416530905642794</v>
      </c>
      <c r="E132" s="828">
        <f t="shared" ref="E132:E194" si="82">IF(ISBLANK(I132)=TRUE, "", AR132)</f>
        <v>157</v>
      </c>
      <c r="F132" s="50">
        <f t="shared" si="79"/>
        <v>0.34514242094698933</v>
      </c>
      <c r="G132" s="50">
        <f t="shared" si="77"/>
        <v>0.65485757905301067</v>
      </c>
      <c r="H132" s="269">
        <f t="shared" si="78"/>
        <v>1</v>
      </c>
      <c r="I132" s="829">
        <f>IF(ISNUMBER('Endpoint outcomes'!U132)=TRUE,'Endpoint outcomes'!U132,(IF(ISNUMBER('Endpoint outcomes'!W132)=TRUE,'Endpoint outcomes'!W132,0)))</f>
        <v>22.2</v>
      </c>
      <c r="J132" s="829">
        <f>IF(ISNUMBER('Endpoint outcomes'!U132)=TRUE,'Endpoint outcomes'!V132,IF(ISNUMBER('Endpoint outcomes'!W132)=TRUE,'Endpoint outcomes'!X132,0))</f>
        <v>4.2</v>
      </c>
      <c r="K132" s="829">
        <f>IF(ISNUMBER('Endpoint outcomes'!U132)=TRUE,'Endpoint outcomes'!AI132,IF(ISNUMBER('Endpoint outcomes'!W132)=TRUE,'Endpoint outcomes'!AK132,0))</f>
        <v>110</v>
      </c>
      <c r="L132" s="829">
        <f>IF(ISNUMBER('Endpoint outcomes'!AZ132)=TRUE,'Endpoint outcomes'!AZ132,(IF(ISNUMBER('Endpoint outcomes'!BB132)=TRUE,'Endpoint outcomes'!BB132,0)))</f>
        <v>22.7</v>
      </c>
      <c r="M132" s="829">
        <f>IF(ISNUMBER('Endpoint outcomes'!AZ132)=TRUE,'Endpoint outcomes'!BA132,IF(ISNUMBER('Endpoint outcomes'!BB132)=TRUE,'Endpoint outcomes'!BC132,0))</f>
        <v>4</v>
      </c>
      <c r="N132" s="829">
        <f>IF(ISNUMBER('Endpoint outcomes'!AZ132)=TRUE,'Endpoint outcomes'!BN132,IF(ISNUMBER('Endpoint outcomes'!BB132)=TRUE,'Endpoint outcomes'!BP132,0))</f>
        <v>47</v>
      </c>
      <c r="O132" s="829">
        <f>IF(ISNUMBER('Endpoint outcomes'!CE132)=TRUE,'Endpoint outcomes'!CE132,(IF(ISNUMBER('Endpoint outcomes'!CG132)=TRUE,'Endpoint outcomes'!CG132,0)))</f>
        <v>0</v>
      </c>
      <c r="P132" s="829">
        <f>IF(ISNUMBER('Endpoint outcomes'!CE132)=TRUE,'Endpoint outcomes'!CF132,IF(ISNUMBER('Endpoint outcomes'!CG132)=TRUE,'Endpoint outcomes'!CH132,0))</f>
        <v>0</v>
      </c>
      <c r="Q132" s="829">
        <f>IF(ISNUMBER('Endpoint outcomes'!CE132)=TRUE,'Endpoint outcomes'!CS132,IF(ISNUMBER('Endpoint outcomes'!CG132)=TRUE,'Endpoint outcomes'!CU132,0))</f>
        <v>0</v>
      </c>
      <c r="R132" s="825">
        <f>IF(ISNUMBER('Endpoint outcomes'!DJ132)=TRUE,'Endpoint outcomes'!DJ132,(IF(ISNUMBER('Endpoint outcomes'!DL132)=TRUE,'Endpoint outcomes'!DL132,0)))</f>
        <v>0</v>
      </c>
      <c r="S132" s="825">
        <f>IF(ISNUMBER('Endpoint outcomes'!DJ132)=TRUE,'Endpoint outcomes'!DK132,IF(ISNUMBER('Endpoint outcomes'!DL132)=TRUE,'Endpoint outcomes'!DM132,0))</f>
        <v>0</v>
      </c>
      <c r="T132" s="825">
        <f>IF(ISNUMBER('Endpoint outcomes'!DJ132)=TRUE,'Endpoint outcomes'!DX132,IF(ISNUMBER('Endpoint outcomes'!DL132)=TRUE,'Endpoint outcomes'!DZ132,0))</f>
        <v>0</v>
      </c>
      <c r="U132" s="825">
        <f>IF(ISNUMBER('Endpoint outcomes'!EO132)=TRUE,'Endpoint outcomes'!EO132,(IF(ISNUMBER('Endpoint outcomes'!EQ132)=TRUE,'Endpoint outcomes'!EQ132,0)))</f>
        <v>0</v>
      </c>
      <c r="V132" s="825">
        <f>IF(ISNUMBER('Endpoint outcomes'!EO132)=TRUE,'Endpoint outcomes'!EP132,IF(ISNUMBER('Endpoint outcomes'!EQ132)=TRUE,'Endpoint outcomes'!ER132,0))</f>
        <v>0</v>
      </c>
      <c r="W132" s="825">
        <f>IF(ISNUMBER('Endpoint outcomes'!EO132)=TRUE,'Endpoint outcomes'!FC132,IF(ISNUMBER('Endpoint outcomes'!EQ132)=TRUE,'Endpoint outcomes'!FE132,0))</f>
        <v>0</v>
      </c>
      <c r="X132" s="37"/>
      <c r="Y132" s="824">
        <f t="shared" ref="Y132:Y194" si="83">K132</f>
        <v>110</v>
      </c>
      <c r="Z132" s="827">
        <f t="shared" ref="Z132:Z194" si="84">Y132-1</f>
        <v>109</v>
      </c>
      <c r="AA132" s="827">
        <f t="shared" ref="AA132:AA194" si="85">IF(Y132&gt;0, J132^2*Z132,0)</f>
        <v>1922.76</v>
      </c>
      <c r="AB132" s="824">
        <f t="shared" ref="AB132:AB194" si="86">N132</f>
        <v>47</v>
      </c>
      <c r="AC132" s="827">
        <f t="shared" ref="AC132:AC194" si="87">AB132-1</f>
        <v>46</v>
      </c>
      <c r="AD132" s="827">
        <f t="shared" ref="AD132:AD194" si="88">IF(AB132&gt;0, M132^2*AC132,0)</f>
        <v>736</v>
      </c>
      <c r="AE132" s="824">
        <f t="shared" ref="AE132:AE194" si="89">Q132</f>
        <v>0</v>
      </c>
      <c r="AF132" s="827">
        <f t="shared" ref="AF132:AF194" si="90">AE132-1</f>
        <v>-1</v>
      </c>
      <c r="AG132" s="827">
        <f t="shared" ref="AG132:AG194" si="91">IF(AE132&gt;0, P132^2*AF132,0)</f>
        <v>0</v>
      </c>
      <c r="AH132" s="824">
        <f t="shared" ref="AH132:AH194" si="92">T132</f>
        <v>0</v>
      </c>
      <c r="AI132" s="827">
        <f t="shared" ref="AI132:AI194" si="93">AH132-1</f>
        <v>-1</v>
      </c>
      <c r="AJ132" s="827">
        <f t="shared" ref="AJ132:AJ194" si="94">IF(AH132&gt;0, S132^2*AI132,0)</f>
        <v>0</v>
      </c>
      <c r="AK132" s="824">
        <f t="shared" ref="AK132:AK194" si="95">W132</f>
        <v>0</v>
      </c>
      <c r="AL132" s="827">
        <f t="shared" ref="AL132:AL194" si="96">AK132-1</f>
        <v>-1</v>
      </c>
      <c r="AM132" s="827">
        <f t="shared" ref="AM132:AM194" si="97">IF(AK132&gt;0, V132^2*AL132,0)</f>
        <v>0</v>
      </c>
      <c r="AN132" s="827">
        <f t="shared" ref="AN132:AN194" si="98">IF(AB132&gt;0,IF(AE132=0,Z132+AC132,IF(AH132=0,Z132+AC132+AF132,IF(AK132=0,Z132+AC132+AF132+AI132,Z132+AC132+AF132+AI132+AL132))))</f>
        <v>155</v>
      </c>
      <c r="AO132" s="827">
        <f t="shared" ref="AO132:AO194" si="99">AD132+AA132+AG132+AJ132+AM132</f>
        <v>2658.76</v>
      </c>
      <c r="AP132" s="827">
        <f t="shared" ref="AP132:AP194" si="100">(I132*Y132+L132*AB132+O132*AE132+R132*AH132+U132*AK132)/AR132</f>
        <v>22.349681528662419</v>
      </c>
      <c r="AQ132" s="827">
        <f t="shared" ref="AQ132:AQ194" si="101">SQRT(AO132/AN132)</f>
        <v>4.1416530905642794</v>
      </c>
      <c r="AR132" s="827">
        <f t="shared" ref="AR132:AR194" si="102">K132+N132+Q132+T132+W132</f>
        <v>157</v>
      </c>
      <c r="AS132" s="38"/>
      <c r="AT132" s="38"/>
      <c r="AZ132" s="207"/>
      <c r="BA132" s="207"/>
      <c r="BB132" t="s">
        <v>713</v>
      </c>
      <c r="BC132">
        <v>20.247413793103448</v>
      </c>
      <c r="BE132" t="s">
        <v>3749</v>
      </c>
      <c r="BF132">
        <v>24.035</v>
      </c>
    </row>
    <row r="133" spans="1:58" ht="15.75">
      <c r="A133" s="826" t="str">
        <f>'Endpoint outcomes'!A133</f>
        <v>Preskorn 1991</v>
      </c>
      <c r="B133" s="826" t="str">
        <f>CONCATENATE('Endpoint outcomes'!S133,'Endpoint outcomes'!T133)</f>
        <v>HAMD21</v>
      </c>
      <c r="C133" s="828">
        <f t="shared" si="80"/>
        <v>23.645</v>
      </c>
      <c r="D133" s="828">
        <f t="shared" si="81"/>
        <v>2.7592477735538847</v>
      </c>
      <c r="E133" s="828">
        <f t="shared" si="82"/>
        <v>60</v>
      </c>
      <c r="F133" s="50">
        <f t="shared" si="79"/>
        <v>0.44881403476455817</v>
      </c>
      <c r="G133" s="50">
        <f t="shared" si="77"/>
        <v>0.55118596523544183</v>
      </c>
      <c r="H133" s="269">
        <f t="shared" si="78"/>
        <v>1</v>
      </c>
      <c r="I133" s="829">
        <f>IF(ISNUMBER('Endpoint outcomes'!U133)=TRUE,'Endpoint outcomes'!U133,(IF(ISNUMBER('Endpoint outcomes'!W133)=TRUE,'Endpoint outcomes'!W133,0)))</f>
        <v>23.8</v>
      </c>
      <c r="J133" s="829">
        <f>IF(ISNUMBER('Endpoint outcomes'!U133)=TRUE,'Endpoint outcomes'!V133,IF(ISNUMBER('Endpoint outcomes'!W133)=TRUE,'Endpoint outcomes'!X133,0))</f>
        <v>2.6</v>
      </c>
      <c r="K133" s="829">
        <f>IF(ISNUMBER('Endpoint outcomes'!U133)=TRUE,'Endpoint outcomes'!AI133,IF(ISNUMBER('Endpoint outcomes'!W133)=TRUE,'Endpoint outcomes'!AK133,0))</f>
        <v>29</v>
      </c>
      <c r="L133" s="829">
        <f>IF(ISNUMBER('Endpoint outcomes'!AZ133)=TRUE,'Endpoint outcomes'!AZ133,(IF(ISNUMBER('Endpoint outcomes'!BB133)=TRUE,'Endpoint outcomes'!BB133,0)))</f>
        <v>23.5</v>
      </c>
      <c r="M133" s="829">
        <f>IF(ISNUMBER('Endpoint outcomes'!AZ133)=TRUE,'Endpoint outcomes'!BA133,IF(ISNUMBER('Endpoint outcomes'!BB133)=TRUE,'Endpoint outcomes'!BC133,0))</f>
        <v>2.9</v>
      </c>
      <c r="N133" s="829">
        <f>IF(ISNUMBER('Endpoint outcomes'!AZ133)=TRUE,'Endpoint outcomes'!BN133,IF(ISNUMBER('Endpoint outcomes'!BB133)=TRUE,'Endpoint outcomes'!BP133,0))</f>
        <v>31</v>
      </c>
      <c r="O133" s="829">
        <f>IF(ISNUMBER('Endpoint outcomes'!CE133)=TRUE,'Endpoint outcomes'!CE133,(IF(ISNUMBER('Endpoint outcomes'!CG133)=TRUE,'Endpoint outcomes'!CG133,0)))</f>
        <v>0</v>
      </c>
      <c r="P133" s="829">
        <f>IF(ISNUMBER('Endpoint outcomes'!CE133)=TRUE,'Endpoint outcomes'!CF133,IF(ISNUMBER('Endpoint outcomes'!CG133)=TRUE,'Endpoint outcomes'!CH133,0))</f>
        <v>0</v>
      </c>
      <c r="Q133" s="829">
        <f>IF(ISNUMBER('Endpoint outcomes'!CE133)=TRUE,'Endpoint outcomes'!CS133,IF(ISNUMBER('Endpoint outcomes'!CG133)=TRUE,'Endpoint outcomes'!CU133,0))</f>
        <v>0</v>
      </c>
      <c r="R133" s="825">
        <f>IF(ISNUMBER('Endpoint outcomes'!DJ133)=TRUE,'Endpoint outcomes'!DJ133,(IF(ISNUMBER('Endpoint outcomes'!DL133)=TRUE,'Endpoint outcomes'!DL133,0)))</f>
        <v>0</v>
      </c>
      <c r="S133" s="825">
        <f>IF(ISNUMBER('Endpoint outcomes'!DJ133)=TRUE,'Endpoint outcomes'!DK133,IF(ISNUMBER('Endpoint outcomes'!DL133)=TRUE,'Endpoint outcomes'!DM133,0))</f>
        <v>0</v>
      </c>
      <c r="T133" s="825">
        <f>IF(ISNUMBER('Endpoint outcomes'!DJ133)=TRUE,'Endpoint outcomes'!DX133,IF(ISNUMBER('Endpoint outcomes'!DL133)=TRUE,'Endpoint outcomes'!DZ133,0))</f>
        <v>0</v>
      </c>
      <c r="U133" s="825">
        <f>IF(ISNUMBER('Endpoint outcomes'!EO133)=TRUE,'Endpoint outcomes'!EO133,(IF(ISNUMBER('Endpoint outcomes'!EQ133)=TRUE,'Endpoint outcomes'!EQ133,0)))</f>
        <v>0</v>
      </c>
      <c r="V133" s="825">
        <f>IF(ISNUMBER('Endpoint outcomes'!EO133)=TRUE,'Endpoint outcomes'!EP133,IF(ISNUMBER('Endpoint outcomes'!EQ133)=TRUE,'Endpoint outcomes'!ER133,0))</f>
        <v>0</v>
      </c>
      <c r="W133" s="825">
        <f>IF(ISNUMBER('Endpoint outcomes'!EO133)=TRUE,'Endpoint outcomes'!FC133,IF(ISNUMBER('Endpoint outcomes'!EQ133)=TRUE,'Endpoint outcomes'!FE133,0))</f>
        <v>0</v>
      </c>
      <c r="X133" s="37"/>
      <c r="Y133" s="824">
        <f t="shared" si="83"/>
        <v>29</v>
      </c>
      <c r="Z133" s="827">
        <f t="shared" si="84"/>
        <v>28</v>
      </c>
      <c r="AA133" s="827">
        <f t="shared" si="85"/>
        <v>189.28000000000003</v>
      </c>
      <c r="AB133" s="824">
        <f t="shared" si="86"/>
        <v>31</v>
      </c>
      <c r="AC133" s="827">
        <f t="shared" si="87"/>
        <v>30</v>
      </c>
      <c r="AD133" s="827">
        <f t="shared" si="88"/>
        <v>252.3</v>
      </c>
      <c r="AE133" s="824">
        <f t="shared" si="89"/>
        <v>0</v>
      </c>
      <c r="AF133" s="827">
        <f t="shared" si="90"/>
        <v>-1</v>
      </c>
      <c r="AG133" s="827">
        <f t="shared" si="91"/>
        <v>0</v>
      </c>
      <c r="AH133" s="824">
        <f t="shared" si="92"/>
        <v>0</v>
      </c>
      <c r="AI133" s="827">
        <f t="shared" si="93"/>
        <v>-1</v>
      </c>
      <c r="AJ133" s="827">
        <f t="shared" si="94"/>
        <v>0</v>
      </c>
      <c r="AK133" s="824">
        <f t="shared" si="95"/>
        <v>0</v>
      </c>
      <c r="AL133" s="827">
        <f t="shared" si="96"/>
        <v>-1</v>
      </c>
      <c r="AM133" s="827">
        <f t="shared" si="97"/>
        <v>0</v>
      </c>
      <c r="AN133" s="827">
        <f t="shared" si="98"/>
        <v>58</v>
      </c>
      <c r="AO133" s="827">
        <f t="shared" si="99"/>
        <v>441.58000000000004</v>
      </c>
      <c r="AP133" s="827">
        <f t="shared" si="100"/>
        <v>23.645</v>
      </c>
      <c r="AQ133" s="827">
        <f t="shared" si="101"/>
        <v>2.7592477735538847</v>
      </c>
      <c r="AR133" s="827">
        <f t="shared" si="102"/>
        <v>60</v>
      </c>
      <c r="AS133" s="38"/>
      <c r="AT133" s="38"/>
      <c r="AZ133" s="207"/>
      <c r="BA133" s="207"/>
      <c r="BB133" t="s">
        <v>713</v>
      </c>
      <c r="BC133">
        <v>20.542558139534883</v>
      </c>
      <c r="BE133" t="s">
        <v>455</v>
      </c>
      <c r="BF133" t="e">
        <v>#DIV/0!</v>
      </c>
    </row>
    <row r="134" spans="1:58" ht="15.75">
      <c r="A134" s="826" t="str">
        <f>'Endpoint outcomes'!A134</f>
        <v>Ravindram 1995</v>
      </c>
      <c r="B134" s="826" t="str">
        <f>CONCATENATE('Endpoint outcomes'!S134,'Endpoint outcomes'!T134)</f>
        <v>MADRS10</v>
      </c>
      <c r="C134" s="828">
        <f t="shared" si="80"/>
        <v>26.945454545454545</v>
      </c>
      <c r="D134" s="828">
        <f t="shared" si="81"/>
        <v>6.299603162104737</v>
      </c>
      <c r="E134" s="828">
        <f t="shared" si="82"/>
        <v>66</v>
      </c>
      <c r="F134" s="50">
        <f t="shared" si="79"/>
        <v>0.49654577985855841</v>
      </c>
      <c r="G134" s="50">
        <f t="shared" si="77"/>
        <v>0.50345422014144159</v>
      </c>
      <c r="H134" s="269">
        <f t="shared" si="78"/>
        <v>1</v>
      </c>
      <c r="I134" s="829">
        <f>IF(ISNUMBER('Endpoint outcomes'!U134)=TRUE,'Endpoint outcomes'!U134,(IF(ISNUMBER('Endpoint outcomes'!W134)=TRUE,'Endpoint outcomes'!W134,0)))</f>
        <v>27.3</v>
      </c>
      <c r="J134" s="829">
        <f>IF(ISNUMBER('Endpoint outcomes'!U134)=TRUE,'Endpoint outcomes'!V134,IF(ISNUMBER('Endpoint outcomes'!W134)=TRUE,'Endpoint outcomes'!X134,0))</f>
        <v>6.6</v>
      </c>
      <c r="K134" s="829">
        <f>IF(ISNUMBER('Endpoint outcomes'!U134)=TRUE,'Endpoint outcomes'!AI134,IF(ISNUMBER('Endpoint outcomes'!W134)=TRUE,'Endpoint outcomes'!AK134,0))</f>
        <v>40</v>
      </c>
      <c r="L134" s="829">
        <f>IF(ISNUMBER('Endpoint outcomes'!AZ134)=TRUE,'Endpoint outcomes'!AZ134,(IF(ISNUMBER('Endpoint outcomes'!BB134)=TRUE,'Endpoint outcomes'!BB134,0)))</f>
        <v>26.4</v>
      </c>
      <c r="M134" s="829">
        <f>IF(ISNUMBER('Endpoint outcomes'!AZ134)=TRUE,'Endpoint outcomes'!BA134,IF(ISNUMBER('Endpoint outcomes'!BB134)=TRUE,'Endpoint outcomes'!BC134,0))</f>
        <v>5.8</v>
      </c>
      <c r="N134" s="829">
        <f>IF(ISNUMBER('Endpoint outcomes'!AZ134)=TRUE,'Endpoint outcomes'!BN134,IF(ISNUMBER('Endpoint outcomes'!BB134)=TRUE,'Endpoint outcomes'!BP134,0))</f>
        <v>26</v>
      </c>
      <c r="O134" s="829">
        <f>IF(ISNUMBER('Endpoint outcomes'!CE134)=TRUE,'Endpoint outcomes'!CE134,(IF(ISNUMBER('Endpoint outcomes'!CG134)=TRUE,'Endpoint outcomes'!CG134,0)))</f>
        <v>0</v>
      </c>
      <c r="P134" s="829">
        <f>IF(ISNUMBER('Endpoint outcomes'!CE134)=TRUE,'Endpoint outcomes'!CF134,IF(ISNUMBER('Endpoint outcomes'!CG134)=TRUE,'Endpoint outcomes'!CH134,0))</f>
        <v>0</v>
      </c>
      <c r="Q134" s="829">
        <f>IF(ISNUMBER('Endpoint outcomes'!CE134)=TRUE,'Endpoint outcomes'!CS134,IF(ISNUMBER('Endpoint outcomes'!CG134)=TRUE,'Endpoint outcomes'!CU134,0))</f>
        <v>0</v>
      </c>
      <c r="R134" s="825">
        <f>IF(ISNUMBER('Endpoint outcomes'!DJ134)=TRUE,'Endpoint outcomes'!DJ134,(IF(ISNUMBER('Endpoint outcomes'!DL134)=TRUE,'Endpoint outcomes'!DL134,0)))</f>
        <v>0</v>
      </c>
      <c r="S134" s="825">
        <f>IF(ISNUMBER('Endpoint outcomes'!DJ134)=TRUE,'Endpoint outcomes'!DK134,IF(ISNUMBER('Endpoint outcomes'!DL134)=TRUE,'Endpoint outcomes'!DM134,0))</f>
        <v>0</v>
      </c>
      <c r="T134" s="825">
        <f>IF(ISNUMBER('Endpoint outcomes'!DJ134)=TRUE,'Endpoint outcomes'!DX134,IF(ISNUMBER('Endpoint outcomes'!DL134)=TRUE,'Endpoint outcomes'!DZ134,0))</f>
        <v>0</v>
      </c>
      <c r="U134" s="825">
        <f>IF(ISNUMBER('Endpoint outcomes'!EO134)=TRUE,'Endpoint outcomes'!EO134,(IF(ISNUMBER('Endpoint outcomes'!EQ134)=TRUE,'Endpoint outcomes'!EQ134,0)))</f>
        <v>0</v>
      </c>
      <c r="V134" s="825">
        <f>IF(ISNUMBER('Endpoint outcomes'!EO134)=TRUE,'Endpoint outcomes'!EP134,IF(ISNUMBER('Endpoint outcomes'!EQ134)=TRUE,'Endpoint outcomes'!ER134,0))</f>
        <v>0</v>
      </c>
      <c r="W134" s="825">
        <f>IF(ISNUMBER('Endpoint outcomes'!EO134)=TRUE,'Endpoint outcomes'!FC134,IF(ISNUMBER('Endpoint outcomes'!EQ134)=TRUE,'Endpoint outcomes'!FE134,0))</f>
        <v>0</v>
      </c>
      <c r="X134" s="37"/>
      <c r="Y134" s="824">
        <f t="shared" si="83"/>
        <v>40</v>
      </c>
      <c r="Z134" s="827">
        <f t="shared" si="84"/>
        <v>39</v>
      </c>
      <c r="AA134" s="827">
        <f t="shared" si="85"/>
        <v>1698.84</v>
      </c>
      <c r="AB134" s="824">
        <f t="shared" si="86"/>
        <v>26</v>
      </c>
      <c r="AC134" s="827">
        <f t="shared" si="87"/>
        <v>25</v>
      </c>
      <c r="AD134" s="827">
        <f t="shared" si="88"/>
        <v>841</v>
      </c>
      <c r="AE134" s="824">
        <f t="shared" si="89"/>
        <v>0</v>
      </c>
      <c r="AF134" s="827">
        <f t="shared" si="90"/>
        <v>-1</v>
      </c>
      <c r="AG134" s="827">
        <f t="shared" si="91"/>
        <v>0</v>
      </c>
      <c r="AH134" s="824">
        <f t="shared" si="92"/>
        <v>0</v>
      </c>
      <c r="AI134" s="827">
        <f t="shared" si="93"/>
        <v>-1</v>
      </c>
      <c r="AJ134" s="827">
        <f t="shared" si="94"/>
        <v>0</v>
      </c>
      <c r="AK134" s="824">
        <f t="shared" si="95"/>
        <v>0</v>
      </c>
      <c r="AL134" s="827">
        <f t="shared" si="96"/>
        <v>-1</v>
      </c>
      <c r="AM134" s="827">
        <f t="shared" si="97"/>
        <v>0</v>
      </c>
      <c r="AN134" s="827">
        <f t="shared" si="98"/>
        <v>64</v>
      </c>
      <c r="AO134" s="827">
        <f t="shared" si="99"/>
        <v>2539.84</v>
      </c>
      <c r="AP134" s="827">
        <f t="shared" si="100"/>
        <v>26.945454545454545</v>
      </c>
      <c r="AQ134" s="827">
        <f t="shared" si="101"/>
        <v>6.299603162104737</v>
      </c>
      <c r="AR134" s="827">
        <f t="shared" si="102"/>
        <v>66</v>
      </c>
      <c r="AS134" s="38"/>
      <c r="AT134" s="38"/>
      <c r="AZ134" s="207"/>
      <c r="BA134" s="207"/>
      <c r="BB134" t="s">
        <v>713</v>
      </c>
      <c r="BC134">
        <v>20.622180451127818</v>
      </c>
      <c r="BE134" t="s">
        <v>713</v>
      </c>
      <c r="BF134">
        <v>18.125</v>
      </c>
    </row>
    <row r="135" spans="1:58" ht="15.75">
      <c r="A135" s="826" t="str">
        <f>'Endpoint outcomes'!A135</f>
        <v>Rickels 1981</v>
      </c>
      <c r="B135" s="826" t="str">
        <f>CONCATENATE('Endpoint outcomes'!S135,'Endpoint outcomes'!T135)</f>
        <v>NA</v>
      </c>
      <c r="C135" s="828" t="e">
        <f t="shared" si="80"/>
        <v>#DIV/0!</v>
      </c>
      <c r="D135" s="828" t="e">
        <f t="shared" si="81"/>
        <v>#DIV/0!</v>
      </c>
      <c r="E135" s="828">
        <f t="shared" si="82"/>
        <v>0</v>
      </c>
      <c r="F135" s="50" t="e">
        <f t="shared" si="79"/>
        <v>#N/A</v>
      </c>
      <c r="G135" s="50" t="e">
        <f t="shared" si="77"/>
        <v>#N/A</v>
      </c>
      <c r="H135" s="269">
        <f t="shared" si="78"/>
        <v>0</v>
      </c>
      <c r="I135" s="829">
        <f>IF(ISNUMBER('Endpoint outcomes'!U135)=TRUE,'Endpoint outcomes'!U135,(IF(ISNUMBER('Endpoint outcomes'!W135)=TRUE,'Endpoint outcomes'!W135,0)))</f>
        <v>0</v>
      </c>
      <c r="J135" s="829">
        <f>IF(ISNUMBER('Endpoint outcomes'!U135)=TRUE,'Endpoint outcomes'!V135,IF(ISNUMBER('Endpoint outcomes'!W135)=TRUE,'Endpoint outcomes'!X135,0))</f>
        <v>0</v>
      </c>
      <c r="K135" s="829">
        <f>IF(ISNUMBER('Endpoint outcomes'!U135)=TRUE,'Endpoint outcomes'!AI135,IF(ISNUMBER('Endpoint outcomes'!W135)=TRUE,'Endpoint outcomes'!AK135,0))</f>
        <v>0</v>
      </c>
      <c r="L135" s="829">
        <f>IF(ISNUMBER('Endpoint outcomes'!AZ135)=TRUE,'Endpoint outcomes'!AZ135,(IF(ISNUMBER('Endpoint outcomes'!BB135)=TRUE,'Endpoint outcomes'!BB135,0)))</f>
        <v>0</v>
      </c>
      <c r="M135" s="829">
        <f>IF(ISNUMBER('Endpoint outcomes'!AZ135)=TRUE,'Endpoint outcomes'!BA135,IF(ISNUMBER('Endpoint outcomes'!BB135)=TRUE,'Endpoint outcomes'!BC135,0))</f>
        <v>0</v>
      </c>
      <c r="N135" s="829">
        <f>IF(ISNUMBER('Endpoint outcomes'!AZ135)=TRUE,'Endpoint outcomes'!BN135,IF(ISNUMBER('Endpoint outcomes'!BB135)=TRUE,'Endpoint outcomes'!BP135,0))</f>
        <v>0</v>
      </c>
      <c r="O135" s="829">
        <f>IF(ISNUMBER('Endpoint outcomes'!CE135)=TRUE,'Endpoint outcomes'!CE135,(IF(ISNUMBER('Endpoint outcomes'!CG135)=TRUE,'Endpoint outcomes'!CG135,0)))</f>
        <v>0</v>
      </c>
      <c r="P135" s="829">
        <f>IF(ISNUMBER('Endpoint outcomes'!CE135)=TRUE,'Endpoint outcomes'!CF135,IF(ISNUMBER('Endpoint outcomes'!CG135)=TRUE,'Endpoint outcomes'!CH135,0))</f>
        <v>0</v>
      </c>
      <c r="Q135" s="829">
        <f>IF(ISNUMBER('Endpoint outcomes'!CE135)=TRUE,'Endpoint outcomes'!CS135,IF(ISNUMBER('Endpoint outcomes'!CG135)=TRUE,'Endpoint outcomes'!CU135,0))</f>
        <v>0</v>
      </c>
      <c r="R135" s="825">
        <f>IF(ISNUMBER('Endpoint outcomes'!DJ135)=TRUE,'Endpoint outcomes'!DJ135,(IF(ISNUMBER('Endpoint outcomes'!DL135)=TRUE,'Endpoint outcomes'!DL135,0)))</f>
        <v>0</v>
      </c>
      <c r="S135" s="825">
        <f>IF(ISNUMBER('Endpoint outcomes'!DJ135)=TRUE,'Endpoint outcomes'!DK135,IF(ISNUMBER('Endpoint outcomes'!DL135)=TRUE,'Endpoint outcomes'!DM135,0))</f>
        <v>0</v>
      </c>
      <c r="T135" s="825">
        <f>IF(ISNUMBER('Endpoint outcomes'!DJ135)=TRUE,'Endpoint outcomes'!DX135,IF(ISNUMBER('Endpoint outcomes'!DL135)=TRUE,'Endpoint outcomes'!DZ135,0))</f>
        <v>0</v>
      </c>
      <c r="U135" s="825">
        <f>IF(ISNUMBER('Endpoint outcomes'!EO135)=TRUE,'Endpoint outcomes'!EO135,(IF(ISNUMBER('Endpoint outcomes'!EQ135)=TRUE,'Endpoint outcomes'!EQ135,0)))</f>
        <v>0</v>
      </c>
      <c r="V135" s="825">
        <f>IF(ISNUMBER('Endpoint outcomes'!EO135)=TRUE,'Endpoint outcomes'!EP135,IF(ISNUMBER('Endpoint outcomes'!EQ135)=TRUE,'Endpoint outcomes'!ER135,0))</f>
        <v>0</v>
      </c>
      <c r="W135" s="825">
        <f>IF(ISNUMBER('Endpoint outcomes'!EO135)=TRUE,'Endpoint outcomes'!FC135,IF(ISNUMBER('Endpoint outcomes'!EQ135)=TRUE,'Endpoint outcomes'!FE135,0))</f>
        <v>0</v>
      </c>
      <c r="X135" s="37"/>
      <c r="Y135" s="824">
        <f t="shared" si="83"/>
        <v>0</v>
      </c>
      <c r="Z135" s="827">
        <f t="shared" si="84"/>
        <v>-1</v>
      </c>
      <c r="AA135" s="827">
        <f t="shared" si="85"/>
        <v>0</v>
      </c>
      <c r="AB135" s="824">
        <f t="shared" si="86"/>
        <v>0</v>
      </c>
      <c r="AC135" s="827">
        <f t="shared" si="87"/>
        <v>-1</v>
      </c>
      <c r="AD135" s="827">
        <f t="shared" si="88"/>
        <v>0</v>
      </c>
      <c r="AE135" s="824">
        <f t="shared" si="89"/>
        <v>0</v>
      </c>
      <c r="AF135" s="827">
        <f t="shared" si="90"/>
        <v>-1</v>
      </c>
      <c r="AG135" s="827">
        <f t="shared" si="91"/>
        <v>0</v>
      </c>
      <c r="AH135" s="824">
        <f t="shared" si="92"/>
        <v>0</v>
      </c>
      <c r="AI135" s="827">
        <f t="shared" si="93"/>
        <v>-1</v>
      </c>
      <c r="AJ135" s="827">
        <f t="shared" si="94"/>
        <v>0</v>
      </c>
      <c r="AK135" s="824">
        <f t="shared" si="95"/>
        <v>0</v>
      </c>
      <c r="AL135" s="827">
        <f t="shared" si="96"/>
        <v>-1</v>
      </c>
      <c r="AM135" s="827">
        <f t="shared" si="97"/>
        <v>0</v>
      </c>
      <c r="AN135" s="827" t="b">
        <f t="shared" si="98"/>
        <v>0</v>
      </c>
      <c r="AO135" s="827">
        <f t="shared" si="99"/>
        <v>0</v>
      </c>
      <c r="AP135" s="827" t="e">
        <f t="shared" si="100"/>
        <v>#DIV/0!</v>
      </c>
      <c r="AQ135" s="827" t="e">
        <f t="shared" si="101"/>
        <v>#DIV/0!</v>
      </c>
      <c r="AR135" s="827">
        <f t="shared" si="102"/>
        <v>0</v>
      </c>
      <c r="AS135" s="38"/>
      <c r="AT135" s="38"/>
      <c r="AZ135" s="207"/>
      <c r="BA135" s="207"/>
      <c r="BB135" t="s">
        <v>713</v>
      </c>
      <c r="BC135">
        <v>20.653599999999997</v>
      </c>
      <c r="BE135" t="s">
        <v>714</v>
      </c>
      <c r="BF135">
        <v>24.05</v>
      </c>
    </row>
    <row r="136" spans="1:58" ht="15.75">
      <c r="A136" s="826" t="str">
        <f>'Endpoint outcomes'!A136</f>
        <v>Rickels 1994</v>
      </c>
      <c r="B136" s="826" t="str">
        <f>CONCATENATE('Endpoint outcomes'!S136,'Endpoint outcomes'!T136)</f>
        <v>HAMD17</v>
      </c>
      <c r="C136" s="828">
        <f t="shared" si="80"/>
        <v>23.906417112299465</v>
      </c>
      <c r="D136" s="828">
        <f t="shared" si="81"/>
        <v>1.9353013593110897</v>
      </c>
      <c r="E136" s="828">
        <f t="shared" si="82"/>
        <v>187</v>
      </c>
      <c r="F136" s="50">
        <f t="shared" si="79"/>
        <v>0.48071637476414963</v>
      </c>
      <c r="G136" s="50">
        <f t="shared" si="77"/>
        <v>0.51928362523585037</v>
      </c>
      <c r="H136" s="269">
        <f t="shared" si="78"/>
        <v>1</v>
      </c>
      <c r="I136" s="829">
        <f>IF(ISNUMBER('Endpoint outcomes'!U136)=TRUE,'Endpoint outcomes'!U136,(IF(ISNUMBER('Endpoint outcomes'!W136)=TRUE,'Endpoint outcomes'!W136,0)))</f>
        <v>24.3</v>
      </c>
      <c r="J136" s="829">
        <f>IF(ISNUMBER('Endpoint outcomes'!U136)=TRUE,'Endpoint outcomes'!V136,IF(ISNUMBER('Endpoint outcomes'!W136)=TRUE,'Endpoint outcomes'!X136,0))</f>
        <v>1.95</v>
      </c>
      <c r="K136" s="829">
        <f>IF(ISNUMBER('Endpoint outcomes'!U136)=TRUE,'Endpoint outcomes'!AI136,IF(ISNUMBER('Endpoint outcomes'!W136)=TRUE,'Endpoint outcomes'!AK136,0))</f>
        <v>95</v>
      </c>
      <c r="L136" s="829">
        <f>IF(ISNUMBER('Endpoint outcomes'!AZ136)=TRUE,'Endpoint outcomes'!AZ136,(IF(ISNUMBER('Endpoint outcomes'!BB136)=TRUE,'Endpoint outcomes'!BB136,0)))</f>
        <v>23.5</v>
      </c>
      <c r="M136" s="829">
        <f>IF(ISNUMBER('Endpoint outcomes'!AZ136)=TRUE,'Endpoint outcomes'!BA136,IF(ISNUMBER('Endpoint outcomes'!BB136)=TRUE,'Endpoint outcomes'!BC136,0))</f>
        <v>1.92</v>
      </c>
      <c r="N136" s="829">
        <f>IF(ISNUMBER('Endpoint outcomes'!AZ136)=TRUE,'Endpoint outcomes'!BN136,IF(ISNUMBER('Endpoint outcomes'!BB136)=TRUE,'Endpoint outcomes'!BP136,0))</f>
        <v>92</v>
      </c>
      <c r="O136" s="829">
        <f>IF(ISNUMBER('Endpoint outcomes'!CE136)=TRUE,'Endpoint outcomes'!CE136,(IF(ISNUMBER('Endpoint outcomes'!CG136)=TRUE,'Endpoint outcomes'!CG136,0)))</f>
        <v>0</v>
      </c>
      <c r="P136" s="829">
        <f>IF(ISNUMBER('Endpoint outcomes'!CE136)=TRUE,'Endpoint outcomes'!CF136,IF(ISNUMBER('Endpoint outcomes'!CG136)=TRUE,'Endpoint outcomes'!CH136,0))</f>
        <v>0</v>
      </c>
      <c r="Q136" s="829">
        <f>IF(ISNUMBER('Endpoint outcomes'!CE136)=TRUE,'Endpoint outcomes'!CS136,IF(ISNUMBER('Endpoint outcomes'!CG136)=TRUE,'Endpoint outcomes'!CU136,0))</f>
        <v>0</v>
      </c>
      <c r="R136" s="825">
        <f>IF(ISNUMBER('Endpoint outcomes'!DJ136)=TRUE,'Endpoint outcomes'!DJ136,(IF(ISNUMBER('Endpoint outcomes'!DL136)=TRUE,'Endpoint outcomes'!DL136,0)))</f>
        <v>0</v>
      </c>
      <c r="S136" s="825">
        <f>IF(ISNUMBER('Endpoint outcomes'!DJ136)=TRUE,'Endpoint outcomes'!DK136,IF(ISNUMBER('Endpoint outcomes'!DL136)=TRUE,'Endpoint outcomes'!DM136,0))</f>
        <v>0</v>
      </c>
      <c r="T136" s="825">
        <f>IF(ISNUMBER('Endpoint outcomes'!DJ136)=TRUE,'Endpoint outcomes'!DX136,IF(ISNUMBER('Endpoint outcomes'!DL136)=TRUE,'Endpoint outcomes'!DZ136,0))</f>
        <v>0</v>
      </c>
      <c r="U136" s="825">
        <f>IF(ISNUMBER('Endpoint outcomes'!EO136)=TRUE,'Endpoint outcomes'!EO136,(IF(ISNUMBER('Endpoint outcomes'!EQ136)=TRUE,'Endpoint outcomes'!EQ136,0)))</f>
        <v>0</v>
      </c>
      <c r="V136" s="825">
        <f>IF(ISNUMBER('Endpoint outcomes'!EO136)=TRUE,'Endpoint outcomes'!EP136,IF(ISNUMBER('Endpoint outcomes'!EQ136)=TRUE,'Endpoint outcomes'!ER136,0))</f>
        <v>0</v>
      </c>
      <c r="W136" s="825">
        <f>IF(ISNUMBER('Endpoint outcomes'!EO136)=TRUE,'Endpoint outcomes'!FC136,IF(ISNUMBER('Endpoint outcomes'!EQ136)=TRUE,'Endpoint outcomes'!FE136,0))</f>
        <v>0</v>
      </c>
      <c r="X136" s="37"/>
      <c r="Y136" s="824">
        <f t="shared" si="83"/>
        <v>95</v>
      </c>
      <c r="Z136" s="827">
        <f t="shared" si="84"/>
        <v>94</v>
      </c>
      <c r="AA136" s="827">
        <f t="shared" si="85"/>
        <v>357.435</v>
      </c>
      <c r="AB136" s="824">
        <f t="shared" si="86"/>
        <v>92</v>
      </c>
      <c r="AC136" s="827">
        <f t="shared" si="87"/>
        <v>91</v>
      </c>
      <c r="AD136" s="827">
        <f t="shared" si="88"/>
        <v>335.4624</v>
      </c>
      <c r="AE136" s="824">
        <f t="shared" si="89"/>
        <v>0</v>
      </c>
      <c r="AF136" s="827">
        <f t="shared" si="90"/>
        <v>-1</v>
      </c>
      <c r="AG136" s="827">
        <f t="shared" si="91"/>
        <v>0</v>
      </c>
      <c r="AH136" s="824">
        <f t="shared" si="92"/>
        <v>0</v>
      </c>
      <c r="AI136" s="827">
        <f t="shared" si="93"/>
        <v>-1</v>
      </c>
      <c r="AJ136" s="827">
        <f t="shared" si="94"/>
        <v>0</v>
      </c>
      <c r="AK136" s="824">
        <f t="shared" si="95"/>
        <v>0</v>
      </c>
      <c r="AL136" s="827">
        <f t="shared" si="96"/>
        <v>-1</v>
      </c>
      <c r="AM136" s="827">
        <f t="shared" si="97"/>
        <v>0</v>
      </c>
      <c r="AN136" s="827">
        <f t="shared" si="98"/>
        <v>185</v>
      </c>
      <c r="AO136" s="827">
        <f t="shared" si="99"/>
        <v>692.89740000000006</v>
      </c>
      <c r="AP136" s="827">
        <f t="shared" si="100"/>
        <v>23.906417112299465</v>
      </c>
      <c r="AQ136" s="827">
        <f t="shared" si="101"/>
        <v>1.9353013593110897</v>
      </c>
      <c r="AR136" s="827">
        <f t="shared" si="102"/>
        <v>187</v>
      </c>
      <c r="AS136" s="38"/>
      <c r="AT136" s="38"/>
      <c r="AZ136" s="207"/>
      <c r="BA136" s="207"/>
      <c r="BB136" t="s">
        <v>713</v>
      </c>
      <c r="BC136">
        <v>21.27</v>
      </c>
      <c r="BE136" t="s">
        <v>718</v>
      </c>
      <c r="BF136">
        <v>21.536680761099362</v>
      </c>
    </row>
    <row r="137" spans="1:58" ht="15.75">
      <c r="A137" s="826" t="str">
        <f>'Endpoint outcomes'!A137</f>
        <v xml:space="preserve">Rieu 2011 </v>
      </c>
      <c r="B137" s="826" t="str">
        <f>CONCATENATE('Endpoint outcomes'!S137,'Endpoint outcomes'!T137)</f>
        <v>HAMD17</v>
      </c>
      <c r="C137" s="828">
        <f t="shared" si="80"/>
        <v>21.27</v>
      </c>
      <c r="D137" s="828">
        <f t="shared" si="81"/>
        <v>5.219808425603377</v>
      </c>
      <c r="E137" s="828">
        <f t="shared" si="82"/>
        <v>22</v>
      </c>
      <c r="F137" s="50">
        <f t="shared" si="79"/>
        <v>0.30048444737263724</v>
      </c>
      <c r="G137" s="50">
        <f t="shared" si="77"/>
        <v>0.69951555262736276</v>
      </c>
      <c r="H137" s="269">
        <f t="shared" si="78"/>
        <v>1</v>
      </c>
      <c r="I137" s="829">
        <f>IF(ISNUMBER('Endpoint outcomes'!U137)=TRUE,'Endpoint outcomes'!U137,(IF(ISNUMBER('Endpoint outcomes'!W137)=TRUE,'Endpoint outcomes'!W137,0)))</f>
        <v>23.27</v>
      </c>
      <c r="J137" s="829">
        <f>IF(ISNUMBER('Endpoint outcomes'!U137)=TRUE,'Endpoint outcomes'!V137,IF(ISNUMBER('Endpoint outcomes'!W137)=TRUE,'Endpoint outcomes'!X137,0))</f>
        <v>6.28</v>
      </c>
      <c r="K137" s="829">
        <f>IF(ISNUMBER('Endpoint outcomes'!U137)=TRUE,'Endpoint outcomes'!AI137,IF(ISNUMBER('Endpoint outcomes'!W137)=TRUE,'Endpoint outcomes'!AK137,0))</f>
        <v>11</v>
      </c>
      <c r="L137" s="829">
        <f>IF(ISNUMBER('Endpoint outcomes'!AZ137)=TRUE,'Endpoint outcomes'!AZ137,(IF(ISNUMBER('Endpoint outcomes'!BB137)=TRUE,'Endpoint outcomes'!BB137,0)))</f>
        <v>19.27</v>
      </c>
      <c r="M137" s="829">
        <f>IF(ISNUMBER('Endpoint outcomes'!AZ137)=TRUE,'Endpoint outcomes'!BA137,IF(ISNUMBER('Endpoint outcomes'!BB137)=TRUE,'Endpoint outcomes'!BC137,0))</f>
        <v>3.88</v>
      </c>
      <c r="N137" s="829">
        <f>IF(ISNUMBER('Endpoint outcomes'!AZ137)=TRUE,'Endpoint outcomes'!BN137,IF(ISNUMBER('Endpoint outcomes'!BB137)=TRUE,'Endpoint outcomes'!BP137,0))</f>
        <v>11</v>
      </c>
      <c r="O137" s="829">
        <f>IF(ISNUMBER('Endpoint outcomes'!CE137)=TRUE,'Endpoint outcomes'!CE137,(IF(ISNUMBER('Endpoint outcomes'!CG137)=TRUE,'Endpoint outcomes'!CG137,0)))</f>
        <v>0</v>
      </c>
      <c r="P137" s="829">
        <f>IF(ISNUMBER('Endpoint outcomes'!CE137)=TRUE,'Endpoint outcomes'!CF137,IF(ISNUMBER('Endpoint outcomes'!CG137)=TRUE,'Endpoint outcomes'!CH137,0))</f>
        <v>0</v>
      </c>
      <c r="Q137" s="829">
        <f>IF(ISNUMBER('Endpoint outcomes'!CE137)=TRUE,'Endpoint outcomes'!CS137,IF(ISNUMBER('Endpoint outcomes'!CG137)=TRUE,'Endpoint outcomes'!CU137,0))</f>
        <v>0</v>
      </c>
      <c r="R137" s="825">
        <f>IF(ISNUMBER('Endpoint outcomes'!DJ137)=TRUE,'Endpoint outcomes'!DJ137,(IF(ISNUMBER('Endpoint outcomes'!DL137)=TRUE,'Endpoint outcomes'!DL137,0)))</f>
        <v>0</v>
      </c>
      <c r="S137" s="825">
        <f>IF(ISNUMBER('Endpoint outcomes'!DJ137)=TRUE,'Endpoint outcomes'!DK137,IF(ISNUMBER('Endpoint outcomes'!DL137)=TRUE,'Endpoint outcomes'!DM137,0))</f>
        <v>0</v>
      </c>
      <c r="T137" s="825">
        <f>IF(ISNUMBER('Endpoint outcomes'!DJ137)=TRUE,'Endpoint outcomes'!DX137,IF(ISNUMBER('Endpoint outcomes'!DL137)=TRUE,'Endpoint outcomes'!DZ137,0))</f>
        <v>0</v>
      </c>
      <c r="U137" s="825">
        <f>IF(ISNUMBER('Endpoint outcomes'!EO137)=TRUE,'Endpoint outcomes'!EO137,(IF(ISNUMBER('Endpoint outcomes'!EQ137)=TRUE,'Endpoint outcomes'!EQ137,0)))</f>
        <v>0</v>
      </c>
      <c r="V137" s="825">
        <f>IF(ISNUMBER('Endpoint outcomes'!EO137)=TRUE,'Endpoint outcomes'!EP137,IF(ISNUMBER('Endpoint outcomes'!EQ137)=TRUE,'Endpoint outcomes'!ER137,0))</f>
        <v>0</v>
      </c>
      <c r="W137" s="825">
        <f>IF(ISNUMBER('Endpoint outcomes'!EO137)=TRUE,'Endpoint outcomes'!FC137,IF(ISNUMBER('Endpoint outcomes'!EQ137)=TRUE,'Endpoint outcomes'!FE137,0))</f>
        <v>0</v>
      </c>
      <c r="X137" s="37"/>
      <c r="Y137" s="824">
        <f t="shared" si="83"/>
        <v>11</v>
      </c>
      <c r="Z137" s="827">
        <f t="shared" si="84"/>
        <v>10</v>
      </c>
      <c r="AA137" s="827">
        <f t="shared" si="85"/>
        <v>394.38400000000001</v>
      </c>
      <c r="AB137" s="824">
        <f t="shared" si="86"/>
        <v>11</v>
      </c>
      <c r="AC137" s="827">
        <f t="shared" si="87"/>
        <v>10</v>
      </c>
      <c r="AD137" s="827">
        <f t="shared" si="88"/>
        <v>150.54399999999998</v>
      </c>
      <c r="AE137" s="824">
        <f t="shared" si="89"/>
        <v>0</v>
      </c>
      <c r="AF137" s="827">
        <f t="shared" si="90"/>
        <v>-1</v>
      </c>
      <c r="AG137" s="827">
        <f t="shared" si="91"/>
        <v>0</v>
      </c>
      <c r="AH137" s="824">
        <f t="shared" si="92"/>
        <v>0</v>
      </c>
      <c r="AI137" s="827">
        <f t="shared" si="93"/>
        <v>-1</v>
      </c>
      <c r="AJ137" s="827">
        <f t="shared" si="94"/>
        <v>0</v>
      </c>
      <c r="AK137" s="824">
        <f t="shared" si="95"/>
        <v>0</v>
      </c>
      <c r="AL137" s="827">
        <f t="shared" si="96"/>
        <v>-1</v>
      </c>
      <c r="AM137" s="827">
        <f t="shared" si="97"/>
        <v>0</v>
      </c>
      <c r="AN137" s="827">
        <f t="shared" si="98"/>
        <v>20</v>
      </c>
      <c r="AO137" s="827">
        <f t="shared" si="99"/>
        <v>544.928</v>
      </c>
      <c r="AP137" s="827">
        <f t="shared" si="100"/>
        <v>21.27</v>
      </c>
      <c r="AQ137" s="827">
        <f t="shared" si="101"/>
        <v>5.219808425603377</v>
      </c>
      <c r="AR137" s="827">
        <f t="shared" si="102"/>
        <v>22</v>
      </c>
      <c r="AS137" s="38"/>
      <c r="AT137" s="38"/>
      <c r="AZ137" s="207"/>
      <c r="BA137" s="207"/>
      <c r="BB137" t="s">
        <v>713</v>
      </c>
      <c r="BC137">
        <v>21.35</v>
      </c>
      <c r="BE137" t="s">
        <v>3749</v>
      </c>
      <c r="BF137">
        <v>24.085714285714285</v>
      </c>
    </row>
    <row r="138" spans="1:58" ht="15.75">
      <c r="A138" s="826" t="str">
        <f>'Endpoint outcomes'!A138</f>
        <v>Robertson 1994</v>
      </c>
      <c r="B138" s="826" t="str">
        <f>CONCATENATE('Endpoint outcomes'!S138,'Endpoint outcomes'!T138)</f>
        <v>HAMD17</v>
      </c>
      <c r="C138" s="828">
        <f t="shared" si="80"/>
        <v>23.647540983606557</v>
      </c>
      <c r="D138" s="828">
        <f t="shared" si="81"/>
        <v>3.8996245746487466</v>
      </c>
      <c r="E138" s="828">
        <f t="shared" si="82"/>
        <v>183</v>
      </c>
      <c r="F138" s="50">
        <f t="shared" si="79"/>
        <v>0.46399150928670174</v>
      </c>
      <c r="G138" s="50">
        <f t="shared" si="77"/>
        <v>0.53600849071329826</v>
      </c>
      <c r="H138" s="269">
        <f t="shared" si="78"/>
        <v>1</v>
      </c>
      <c r="I138" s="829">
        <f>IF(ISNUMBER('Endpoint outcomes'!U138)=TRUE,'Endpoint outcomes'!U138,(IF(ISNUMBER('Endpoint outcomes'!W138)=TRUE,'Endpoint outcomes'!W138,0)))</f>
        <v>23.5</v>
      </c>
      <c r="J138" s="829">
        <f>IF(ISNUMBER('Endpoint outcomes'!U138)=TRUE,'Endpoint outcomes'!V138,IF(ISNUMBER('Endpoint outcomes'!W138)=TRUE,'Endpoint outcomes'!X138,0))</f>
        <v>3.8</v>
      </c>
      <c r="K138" s="829">
        <f>IF(ISNUMBER('Endpoint outcomes'!U138)=TRUE,'Endpoint outcomes'!AI138,IF(ISNUMBER('Endpoint outcomes'!W138)=TRUE,'Endpoint outcomes'!AK138,0))</f>
        <v>93</v>
      </c>
      <c r="L138" s="829">
        <f>IF(ISNUMBER('Endpoint outcomes'!AZ138)=TRUE,'Endpoint outcomes'!AZ138,(IF(ISNUMBER('Endpoint outcomes'!BB138)=TRUE,'Endpoint outcomes'!BB138,0)))</f>
        <v>23.8</v>
      </c>
      <c r="M138" s="829">
        <f>IF(ISNUMBER('Endpoint outcomes'!AZ138)=TRUE,'Endpoint outcomes'!BA138,IF(ISNUMBER('Endpoint outcomes'!BB138)=TRUE,'Endpoint outcomes'!BC138,0))</f>
        <v>4</v>
      </c>
      <c r="N138" s="829">
        <f>IF(ISNUMBER('Endpoint outcomes'!AZ138)=TRUE,'Endpoint outcomes'!BN138,IF(ISNUMBER('Endpoint outcomes'!BB138)=TRUE,'Endpoint outcomes'!BP138,0))</f>
        <v>90</v>
      </c>
      <c r="O138" s="829">
        <f>IF(ISNUMBER('Endpoint outcomes'!CE138)=TRUE,'Endpoint outcomes'!CE138,(IF(ISNUMBER('Endpoint outcomes'!CG138)=TRUE,'Endpoint outcomes'!CG138,0)))</f>
        <v>0</v>
      </c>
      <c r="P138" s="829">
        <f>IF(ISNUMBER('Endpoint outcomes'!CE138)=TRUE,'Endpoint outcomes'!CF138,IF(ISNUMBER('Endpoint outcomes'!CG138)=TRUE,'Endpoint outcomes'!CH138,0))</f>
        <v>0</v>
      </c>
      <c r="Q138" s="829">
        <f>IF(ISNUMBER('Endpoint outcomes'!CE138)=TRUE,'Endpoint outcomes'!CS138,IF(ISNUMBER('Endpoint outcomes'!CG138)=TRUE,'Endpoint outcomes'!CU138,0))</f>
        <v>0</v>
      </c>
      <c r="R138" s="825">
        <f>IF(ISNUMBER('Endpoint outcomes'!DJ138)=TRUE,'Endpoint outcomes'!DJ138,(IF(ISNUMBER('Endpoint outcomes'!DL138)=TRUE,'Endpoint outcomes'!DL138,0)))</f>
        <v>0</v>
      </c>
      <c r="S138" s="825">
        <f>IF(ISNUMBER('Endpoint outcomes'!DJ138)=TRUE,'Endpoint outcomes'!DK138,IF(ISNUMBER('Endpoint outcomes'!DL138)=TRUE,'Endpoint outcomes'!DM138,0))</f>
        <v>0</v>
      </c>
      <c r="T138" s="825">
        <f>IF(ISNUMBER('Endpoint outcomes'!DJ138)=TRUE,'Endpoint outcomes'!DX138,IF(ISNUMBER('Endpoint outcomes'!DL138)=TRUE,'Endpoint outcomes'!DZ138,0))</f>
        <v>0</v>
      </c>
      <c r="U138" s="825">
        <f>IF(ISNUMBER('Endpoint outcomes'!EO138)=TRUE,'Endpoint outcomes'!EO138,(IF(ISNUMBER('Endpoint outcomes'!EQ138)=TRUE,'Endpoint outcomes'!EQ138,0)))</f>
        <v>0</v>
      </c>
      <c r="V138" s="825">
        <f>IF(ISNUMBER('Endpoint outcomes'!EO138)=TRUE,'Endpoint outcomes'!EP138,IF(ISNUMBER('Endpoint outcomes'!EQ138)=TRUE,'Endpoint outcomes'!ER138,0))</f>
        <v>0</v>
      </c>
      <c r="W138" s="825">
        <f>IF(ISNUMBER('Endpoint outcomes'!EO138)=TRUE,'Endpoint outcomes'!FC138,IF(ISNUMBER('Endpoint outcomes'!EQ138)=TRUE,'Endpoint outcomes'!FE138,0))</f>
        <v>0</v>
      </c>
      <c r="X138" s="37"/>
      <c r="Y138" s="824">
        <f t="shared" si="83"/>
        <v>93</v>
      </c>
      <c r="Z138" s="827">
        <f t="shared" si="84"/>
        <v>92</v>
      </c>
      <c r="AA138" s="827">
        <f t="shared" si="85"/>
        <v>1328.48</v>
      </c>
      <c r="AB138" s="824">
        <f t="shared" si="86"/>
        <v>90</v>
      </c>
      <c r="AC138" s="827">
        <f t="shared" si="87"/>
        <v>89</v>
      </c>
      <c r="AD138" s="827">
        <f t="shared" si="88"/>
        <v>1424</v>
      </c>
      <c r="AE138" s="824">
        <f t="shared" si="89"/>
        <v>0</v>
      </c>
      <c r="AF138" s="827">
        <f t="shared" si="90"/>
        <v>-1</v>
      </c>
      <c r="AG138" s="827">
        <f t="shared" si="91"/>
        <v>0</v>
      </c>
      <c r="AH138" s="824">
        <f t="shared" si="92"/>
        <v>0</v>
      </c>
      <c r="AI138" s="827">
        <f t="shared" si="93"/>
        <v>-1</v>
      </c>
      <c r="AJ138" s="827">
        <f t="shared" si="94"/>
        <v>0</v>
      </c>
      <c r="AK138" s="824">
        <f t="shared" si="95"/>
        <v>0</v>
      </c>
      <c r="AL138" s="827">
        <f t="shared" si="96"/>
        <v>-1</v>
      </c>
      <c r="AM138" s="827">
        <f t="shared" si="97"/>
        <v>0</v>
      </c>
      <c r="AN138" s="827">
        <f t="shared" si="98"/>
        <v>181</v>
      </c>
      <c r="AO138" s="827">
        <f t="shared" si="99"/>
        <v>2752.48</v>
      </c>
      <c r="AP138" s="827">
        <f t="shared" si="100"/>
        <v>23.647540983606557</v>
      </c>
      <c r="AQ138" s="827">
        <f t="shared" si="101"/>
        <v>3.8996245746487466</v>
      </c>
      <c r="AR138" s="827">
        <f t="shared" si="102"/>
        <v>183</v>
      </c>
      <c r="AS138" s="38"/>
      <c r="AT138" s="38"/>
      <c r="AZ138" s="207"/>
      <c r="BA138" s="207"/>
      <c r="BB138" t="s">
        <v>713</v>
      </c>
      <c r="BC138">
        <v>21.4</v>
      </c>
      <c r="BE138" t="s">
        <v>737</v>
      </c>
      <c r="BF138">
        <v>9.1999999999999975</v>
      </c>
    </row>
    <row r="139" spans="1:58" ht="15.75">
      <c r="A139" s="826" t="str">
        <f>'Endpoint outcomes'!A139</f>
        <v>Rosenberg 1994</v>
      </c>
      <c r="B139" s="826" t="str">
        <f>CONCATENATE('Endpoint outcomes'!S139,'Endpoint outcomes'!T139)</f>
        <v>HAMD17</v>
      </c>
      <c r="C139" s="828">
        <f t="shared" si="80"/>
        <v>21.71885593220339</v>
      </c>
      <c r="D139" s="828" t="e">
        <f t="shared" si="81"/>
        <v>#VALUE!</v>
      </c>
      <c r="E139" s="828">
        <f t="shared" si="82"/>
        <v>472</v>
      </c>
      <c r="F139" s="50" t="e">
        <f t="shared" si="79"/>
        <v>#VALUE!</v>
      </c>
      <c r="G139" s="50" t="e">
        <f t="shared" si="77"/>
        <v>#VALUE!</v>
      </c>
      <c r="H139" s="269">
        <f t="shared" si="78"/>
        <v>0</v>
      </c>
      <c r="I139" s="829">
        <f>IF(ISNUMBER('Endpoint outcomes'!U139)=TRUE,'Endpoint outcomes'!U139,(IF(ISNUMBER('Endpoint outcomes'!W139)=TRUE,'Endpoint outcomes'!W139,0)))</f>
        <v>21.6</v>
      </c>
      <c r="J139" s="829" t="str">
        <f>IF(ISNUMBER('Endpoint outcomes'!U139)=TRUE,'Endpoint outcomes'!V139,IF(ISNUMBER('Endpoint outcomes'!W139)=TRUE,'Endpoint outcomes'!X139,0))</f>
        <v>NA</v>
      </c>
      <c r="K139" s="829">
        <f>IF(ISNUMBER('Endpoint outcomes'!U139)=TRUE,'Endpoint outcomes'!AI139,IF(ISNUMBER('Endpoint outcomes'!W139)=TRUE,'Endpoint outcomes'!AK139,0))</f>
        <v>187</v>
      </c>
      <c r="L139" s="829">
        <f>IF(ISNUMBER('Endpoint outcomes'!AZ139)=TRUE,'Endpoint outcomes'!AZ139,(IF(ISNUMBER('Endpoint outcomes'!BB139)=TRUE,'Endpoint outcomes'!BB139,0)))</f>
        <v>21.7</v>
      </c>
      <c r="M139" s="829" t="str">
        <f>IF(ISNUMBER('Endpoint outcomes'!AZ139)=TRUE,'Endpoint outcomes'!BA139,IF(ISNUMBER('Endpoint outcomes'!BB139)=TRUE,'Endpoint outcomes'!BC139,0))</f>
        <v>NA</v>
      </c>
      <c r="N139" s="829">
        <f>IF(ISNUMBER('Endpoint outcomes'!AZ139)=TRUE,'Endpoint outcomes'!BN139,IF(ISNUMBER('Endpoint outcomes'!BB139)=TRUE,'Endpoint outcomes'!BP139,0))</f>
        <v>193</v>
      </c>
      <c r="O139" s="829">
        <f>IF(ISNUMBER('Endpoint outcomes'!CE139)=TRUE,'Endpoint outcomes'!CE139,(IF(ISNUMBER('Endpoint outcomes'!CG139)=TRUE,'Endpoint outcomes'!CG139,0)))</f>
        <v>22</v>
      </c>
      <c r="P139" s="829" t="str">
        <f>IF(ISNUMBER('Endpoint outcomes'!CE139)=TRUE,'Endpoint outcomes'!CF139,IF(ISNUMBER('Endpoint outcomes'!CG139)=TRUE,'Endpoint outcomes'!CH139,0))</f>
        <v>NA</v>
      </c>
      <c r="Q139" s="829">
        <f>IF(ISNUMBER('Endpoint outcomes'!CE139)=TRUE,'Endpoint outcomes'!CS139,IF(ISNUMBER('Endpoint outcomes'!CG139)=TRUE,'Endpoint outcomes'!CU139,0))</f>
        <v>92</v>
      </c>
      <c r="R139" s="825">
        <f>IF(ISNUMBER('Endpoint outcomes'!DJ139)=TRUE,'Endpoint outcomes'!DJ139,(IF(ISNUMBER('Endpoint outcomes'!DL139)=TRUE,'Endpoint outcomes'!DL139,0)))</f>
        <v>0</v>
      </c>
      <c r="S139" s="825">
        <f>IF(ISNUMBER('Endpoint outcomes'!DJ139)=TRUE,'Endpoint outcomes'!DK139,IF(ISNUMBER('Endpoint outcomes'!DL139)=TRUE,'Endpoint outcomes'!DM139,0))</f>
        <v>0</v>
      </c>
      <c r="T139" s="825">
        <f>IF(ISNUMBER('Endpoint outcomes'!DJ139)=TRUE,'Endpoint outcomes'!DX139,IF(ISNUMBER('Endpoint outcomes'!DL139)=TRUE,'Endpoint outcomes'!DZ139,0))</f>
        <v>0</v>
      </c>
      <c r="U139" s="825">
        <f>IF(ISNUMBER('Endpoint outcomes'!EO139)=TRUE,'Endpoint outcomes'!EO139,(IF(ISNUMBER('Endpoint outcomes'!EQ139)=TRUE,'Endpoint outcomes'!EQ139,0)))</f>
        <v>0</v>
      </c>
      <c r="V139" s="825">
        <f>IF(ISNUMBER('Endpoint outcomes'!EO139)=TRUE,'Endpoint outcomes'!EP139,IF(ISNUMBER('Endpoint outcomes'!EQ139)=TRUE,'Endpoint outcomes'!ER139,0))</f>
        <v>0</v>
      </c>
      <c r="W139" s="825">
        <f>IF(ISNUMBER('Endpoint outcomes'!EO139)=TRUE,'Endpoint outcomes'!FC139,IF(ISNUMBER('Endpoint outcomes'!EQ139)=TRUE,'Endpoint outcomes'!FE139,0))</f>
        <v>0</v>
      </c>
      <c r="X139" s="37"/>
      <c r="Y139" s="824">
        <f t="shared" si="83"/>
        <v>187</v>
      </c>
      <c r="Z139" s="827">
        <f t="shared" si="84"/>
        <v>186</v>
      </c>
      <c r="AA139" s="827" t="e">
        <f t="shared" si="85"/>
        <v>#VALUE!</v>
      </c>
      <c r="AB139" s="824">
        <f t="shared" si="86"/>
        <v>193</v>
      </c>
      <c r="AC139" s="827">
        <f t="shared" si="87"/>
        <v>192</v>
      </c>
      <c r="AD139" s="827" t="e">
        <f t="shared" si="88"/>
        <v>#VALUE!</v>
      </c>
      <c r="AE139" s="824">
        <f t="shared" si="89"/>
        <v>92</v>
      </c>
      <c r="AF139" s="827">
        <f t="shared" si="90"/>
        <v>91</v>
      </c>
      <c r="AG139" s="827" t="e">
        <f t="shared" si="91"/>
        <v>#VALUE!</v>
      </c>
      <c r="AH139" s="824">
        <f t="shared" si="92"/>
        <v>0</v>
      </c>
      <c r="AI139" s="827">
        <f t="shared" si="93"/>
        <v>-1</v>
      </c>
      <c r="AJ139" s="827">
        <f t="shared" si="94"/>
        <v>0</v>
      </c>
      <c r="AK139" s="824">
        <f t="shared" si="95"/>
        <v>0</v>
      </c>
      <c r="AL139" s="827">
        <f t="shared" si="96"/>
        <v>-1</v>
      </c>
      <c r="AM139" s="827">
        <f t="shared" si="97"/>
        <v>0</v>
      </c>
      <c r="AN139" s="827">
        <f t="shared" si="98"/>
        <v>469</v>
      </c>
      <c r="AO139" s="827" t="e">
        <f t="shared" si="99"/>
        <v>#VALUE!</v>
      </c>
      <c r="AP139" s="827">
        <f t="shared" si="100"/>
        <v>21.71885593220339</v>
      </c>
      <c r="AQ139" s="827" t="e">
        <f t="shared" si="101"/>
        <v>#VALUE!</v>
      </c>
      <c r="AR139" s="827">
        <f t="shared" si="102"/>
        <v>472</v>
      </c>
      <c r="AS139" s="38"/>
      <c r="AT139" s="38"/>
      <c r="AZ139" s="207"/>
      <c r="BA139" s="207"/>
      <c r="BB139" t="s">
        <v>713</v>
      </c>
      <c r="BC139">
        <v>21.428571428571427</v>
      </c>
      <c r="BE139" t="s">
        <v>720</v>
      </c>
      <c r="BF139">
        <v>24.706363636363633</v>
      </c>
    </row>
    <row r="140" spans="1:58" ht="15.75">
      <c r="A140" s="826" t="str">
        <f>'Endpoint outcomes'!A140</f>
        <v>Rudolph 1999</v>
      </c>
      <c r="B140" s="826" t="str">
        <f>CONCATENATE('Endpoint outcomes'!S140,'Endpoint outcomes'!T140)</f>
        <v>MADRS10</v>
      </c>
      <c r="C140" s="828">
        <f t="shared" si="80"/>
        <v>29</v>
      </c>
      <c r="D140" s="828" t="e">
        <f t="shared" si="81"/>
        <v>#VALUE!</v>
      </c>
      <c r="E140" s="828">
        <f t="shared" si="82"/>
        <v>201</v>
      </c>
      <c r="F140" s="50" t="e">
        <f t="shared" si="79"/>
        <v>#VALUE!</v>
      </c>
      <c r="G140" s="50" t="e">
        <f t="shared" si="77"/>
        <v>#VALUE!</v>
      </c>
      <c r="H140" s="269">
        <f t="shared" si="78"/>
        <v>0</v>
      </c>
      <c r="I140" s="829">
        <f>IF(ISNUMBER('Endpoint outcomes'!U140)=TRUE,'Endpoint outcomes'!U140,(IF(ISNUMBER('Endpoint outcomes'!W140)=TRUE,'Endpoint outcomes'!W140,0)))</f>
        <v>29</v>
      </c>
      <c r="J140" s="829" t="str">
        <f>IF(ISNUMBER('Endpoint outcomes'!U140)=TRUE,'Endpoint outcomes'!V140,IF(ISNUMBER('Endpoint outcomes'!W140)=TRUE,'Endpoint outcomes'!X140,0))</f>
        <v>NA</v>
      </c>
      <c r="K140" s="829">
        <f>IF(ISNUMBER('Endpoint outcomes'!U140)=TRUE,'Endpoint outcomes'!AI140,IF(ISNUMBER('Endpoint outcomes'!W140)=TRUE,'Endpoint outcomes'!AK140,0))</f>
        <v>103</v>
      </c>
      <c r="L140" s="829">
        <f>IF(ISNUMBER('Endpoint outcomes'!AZ140)=TRUE,'Endpoint outcomes'!AZ140,(IF(ISNUMBER('Endpoint outcomes'!BB140)=TRUE,'Endpoint outcomes'!BB140,0)))</f>
        <v>29</v>
      </c>
      <c r="M140" s="829" t="str">
        <f>IF(ISNUMBER('Endpoint outcomes'!AZ140)=TRUE,'Endpoint outcomes'!BA140,IF(ISNUMBER('Endpoint outcomes'!BB140)=TRUE,'Endpoint outcomes'!BC140,0))</f>
        <v>NA</v>
      </c>
      <c r="N140" s="829">
        <f>IF(ISNUMBER('Endpoint outcomes'!AZ140)=TRUE,'Endpoint outcomes'!BN140,IF(ISNUMBER('Endpoint outcomes'!BB140)=TRUE,'Endpoint outcomes'!BP140,0))</f>
        <v>98</v>
      </c>
      <c r="O140" s="829">
        <f>IF(ISNUMBER('Endpoint outcomes'!CE140)=TRUE,'Endpoint outcomes'!CE140,(IF(ISNUMBER('Endpoint outcomes'!CG140)=TRUE,'Endpoint outcomes'!CG140,0)))</f>
        <v>0</v>
      </c>
      <c r="P140" s="829">
        <f>IF(ISNUMBER('Endpoint outcomes'!CE140)=TRUE,'Endpoint outcomes'!CF140,IF(ISNUMBER('Endpoint outcomes'!CG140)=TRUE,'Endpoint outcomes'!CH140,0))</f>
        <v>0</v>
      </c>
      <c r="Q140" s="829">
        <f>IF(ISNUMBER('Endpoint outcomes'!CE140)=TRUE,'Endpoint outcomes'!CS140,IF(ISNUMBER('Endpoint outcomes'!CG140)=TRUE,'Endpoint outcomes'!CU140,0))</f>
        <v>0</v>
      </c>
      <c r="R140" s="825">
        <f>IF(ISNUMBER('Endpoint outcomes'!DJ140)=TRUE,'Endpoint outcomes'!DJ140,(IF(ISNUMBER('Endpoint outcomes'!DL140)=TRUE,'Endpoint outcomes'!DL140,0)))</f>
        <v>0</v>
      </c>
      <c r="S140" s="825">
        <f>IF(ISNUMBER('Endpoint outcomes'!DJ140)=TRUE,'Endpoint outcomes'!DK140,IF(ISNUMBER('Endpoint outcomes'!DL140)=TRUE,'Endpoint outcomes'!DM140,0))</f>
        <v>0</v>
      </c>
      <c r="T140" s="825">
        <f>IF(ISNUMBER('Endpoint outcomes'!DJ140)=TRUE,'Endpoint outcomes'!DX140,IF(ISNUMBER('Endpoint outcomes'!DL140)=TRUE,'Endpoint outcomes'!DZ140,0))</f>
        <v>0</v>
      </c>
      <c r="U140" s="825">
        <f>IF(ISNUMBER('Endpoint outcomes'!EO140)=TRUE,'Endpoint outcomes'!EO140,(IF(ISNUMBER('Endpoint outcomes'!EQ140)=TRUE,'Endpoint outcomes'!EQ140,0)))</f>
        <v>0</v>
      </c>
      <c r="V140" s="825">
        <f>IF(ISNUMBER('Endpoint outcomes'!EO140)=TRUE,'Endpoint outcomes'!EP140,IF(ISNUMBER('Endpoint outcomes'!EQ140)=TRUE,'Endpoint outcomes'!ER140,0))</f>
        <v>0</v>
      </c>
      <c r="W140" s="825">
        <f>IF(ISNUMBER('Endpoint outcomes'!EO140)=TRUE,'Endpoint outcomes'!FC140,IF(ISNUMBER('Endpoint outcomes'!EQ140)=TRUE,'Endpoint outcomes'!FE140,0))</f>
        <v>0</v>
      </c>
      <c r="X140" s="37"/>
      <c r="Y140" s="824">
        <f t="shared" si="83"/>
        <v>103</v>
      </c>
      <c r="Z140" s="827">
        <f t="shared" si="84"/>
        <v>102</v>
      </c>
      <c r="AA140" s="827" t="e">
        <f t="shared" si="85"/>
        <v>#VALUE!</v>
      </c>
      <c r="AB140" s="824">
        <f t="shared" si="86"/>
        <v>98</v>
      </c>
      <c r="AC140" s="827">
        <f t="shared" si="87"/>
        <v>97</v>
      </c>
      <c r="AD140" s="827" t="e">
        <f t="shared" si="88"/>
        <v>#VALUE!</v>
      </c>
      <c r="AE140" s="824">
        <f t="shared" si="89"/>
        <v>0</v>
      </c>
      <c r="AF140" s="827">
        <f t="shared" si="90"/>
        <v>-1</v>
      </c>
      <c r="AG140" s="827">
        <f t="shared" si="91"/>
        <v>0</v>
      </c>
      <c r="AH140" s="824">
        <f t="shared" si="92"/>
        <v>0</v>
      </c>
      <c r="AI140" s="827">
        <f t="shared" si="93"/>
        <v>-1</v>
      </c>
      <c r="AJ140" s="827">
        <f t="shared" si="94"/>
        <v>0</v>
      </c>
      <c r="AK140" s="824">
        <f t="shared" si="95"/>
        <v>0</v>
      </c>
      <c r="AL140" s="827">
        <f t="shared" si="96"/>
        <v>-1</v>
      </c>
      <c r="AM140" s="827">
        <f t="shared" si="97"/>
        <v>0</v>
      </c>
      <c r="AN140" s="827">
        <f t="shared" si="98"/>
        <v>199</v>
      </c>
      <c r="AO140" s="827" t="e">
        <f t="shared" si="99"/>
        <v>#VALUE!</v>
      </c>
      <c r="AP140" s="827">
        <f t="shared" si="100"/>
        <v>29</v>
      </c>
      <c r="AQ140" s="827" t="e">
        <f t="shared" si="101"/>
        <v>#VALUE!</v>
      </c>
      <c r="AR140" s="827">
        <f t="shared" si="102"/>
        <v>201</v>
      </c>
      <c r="AS140" s="38"/>
      <c r="AT140" s="38"/>
      <c r="AZ140" s="207"/>
      <c r="BA140" s="207"/>
      <c r="BB140" t="s">
        <v>713</v>
      </c>
      <c r="BC140">
        <v>21.432499999999997</v>
      </c>
      <c r="BE140" t="s">
        <v>713</v>
      </c>
      <c r="BF140">
        <v>16.155947136563878</v>
      </c>
    </row>
    <row r="141" spans="1:58" ht="15.75">
      <c r="A141" s="826" t="str">
        <f>'Endpoint outcomes'!A141</f>
        <v>Ruwaard 2009</v>
      </c>
      <c r="B141" s="826" t="str">
        <f>CONCATENATE('Endpoint outcomes'!S141,'Endpoint outcomes'!T141)</f>
        <v>BDI-i21</v>
      </c>
      <c r="C141" s="828">
        <f t="shared" si="80"/>
        <v>20.100000000000001</v>
      </c>
      <c r="D141" s="828">
        <f t="shared" si="81"/>
        <v>5.4354251125230446</v>
      </c>
      <c r="E141" s="828">
        <f t="shared" si="82"/>
        <v>54</v>
      </c>
      <c r="F141" s="50">
        <f t="shared" si="79"/>
        <v>0.18366301411487607</v>
      </c>
      <c r="G141" s="50">
        <f t="shared" si="77"/>
        <v>0.81633698588512393</v>
      </c>
      <c r="H141" s="269">
        <f t="shared" si="78"/>
        <v>1</v>
      </c>
      <c r="I141" s="829">
        <f>IF(ISNUMBER('Endpoint outcomes'!U141)=TRUE,'Endpoint outcomes'!U141,(IF(ISNUMBER('Endpoint outcomes'!W141)=TRUE,'Endpoint outcomes'!W141,0)))</f>
        <v>19.5</v>
      </c>
      <c r="J141" s="829">
        <f>IF(ISNUMBER('Endpoint outcomes'!U141)=TRUE,'Endpoint outcomes'!V141,IF(ISNUMBER('Endpoint outcomes'!W141)=TRUE,'Endpoint outcomes'!X141,0))</f>
        <v>5.5</v>
      </c>
      <c r="K141" s="829">
        <f>IF(ISNUMBER('Endpoint outcomes'!U141)=TRUE,'Endpoint outcomes'!AI141,IF(ISNUMBER('Endpoint outcomes'!W141)=TRUE,'Endpoint outcomes'!AK141,0))</f>
        <v>36</v>
      </c>
      <c r="L141" s="829">
        <f>IF(ISNUMBER('Endpoint outcomes'!AZ141)=TRUE,'Endpoint outcomes'!AZ141,(IF(ISNUMBER('Endpoint outcomes'!BB141)=TRUE,'Endpoint outcomes'!BB141,0)))</f>
        <v>21.3</v>
      </c>
      <c r="M141" s="829">
        <f>IF(ISNUMBER('Endpoint outcomes'!AZ141)=TRUE,'Endpoint outcomes'!BA141,IF(ISNUMBER('Endpoint outcomes'!BB141)=TRUE,'Endpoint outcomes'!BC141,0))</f>
        <v>5.3</v>
      </c>
      <c r="N141" s="829">
        <f>IF(ISNUMBER('Endpoint outcomes'!AZ141)=TRUE,'Endpoint outcomes'!BN141,IF(ISNUMBER('Endpoint outcomes'!BB141)=TRUE,'Endpoint outcomes'!BP141,0))</f>
        <v>18</v>
      </c>
      <c r="O141" s="829">
        <f>IF(ISNUMBER('Endpoint outcomes'!CE141)=TRUE,'Endpoint outcomes'!CE141,(IF(ISNUMBER('Endpoint outcomes'!CG141)=TRUE,'Endpoint outcomes'!CG141,0)))</f>
        <v>0</v>
      </c>
      <c r="P141" s="829">
        <f>IF(ISNUMBER('Endpoint outcomes'!CE141)=TRUE,'Endpoint outcomes'!CF141,IF(ISNUMBER('Endpoint outcomes'!CG141)=TRUE,'Endpoint outcomes'!CH141,0))</f>
        <v>0</v>
      </c>
      <c r="Q141" s="829">
        <f>IF(ISNUMBER('Endpoint outcomes'!CE141)=TRUE,'Endpoint outcomes'!CS141,IF(ISNUMBER('Endpoint outcomes'!CG141)=TRUE,'Endpoint outcomes'!CU141,0))</f>
        <v>0</v>
      </c>
      <c r="R141" s="825">
        <f>IF(ISNUMBER('Endpoint outcomes'!DJ141)=TRUE,'Endpoint outcomes'!DJ141,(IF(ISNUMBER('Endpoint outcomes'!DL141)=TRUE,'Endpoint outcomes'!DL141,0)))</f>
        <v>0</v>
      </c>
      <c r="S141" s="825">
        <f>IF(ISNUMBER('Endpoint outcomes'!DJ141)=TRUE,'Endpoint outcomes'!DK141,IF(ISNUMBER('Endpoint outcomes'!DL141)=TRUE,'Endpoint outcomes'!DM141,0))</f>
        <v>0</v>
      </c>
      <c r="T141" s="825">
        <f>IF(ISNUMBER('Endpoint outcomes'!DJ141)=TRUE,'Endpoint outcomes'!DX141,IF(ISNUMBER('Endpoint outcomes'!DL141)=TRUE,'Endpoint outcomes'!DZ141,0))</f>
        <v>0</v>
      </c>
      <c r="U141" s="825">
        <f>IF(ISNUMBER('Endpoint outcomes'!EO141)=TRUE,'Endpoint outcomes'!EO141,(IF(ISNUMBER('Endpoint outcomes'!EQ141)=TRUE,'Endpoint outcomes'!EQ141,0)))</f>
        <v>0</v>
      </c>
      <c r="V141" s="825">
        <f>IF(ISNUMBER('Endpoint outcomes'!EO141)=TRUE,'Endpoint outcomes'!EP141,IF(ISNUMBER('Endpoint outcomes'!EQ141)=TRUE,'Endpoint outcomes'!ER141,0))</f>
        <v>0</v>
      </c>
      <c r="W141" s="825">
        <f>IF(ISNUMBER('Endpoint outcomes'!EO141)=TRUE,'Endpoint outcomes'!FC141,IF(ISNUMBER('Endpoint outcomes'!EQ141)=TRUE,'Endpoint outcomes'!FE141,0))</f>
        <v>0</v>
      </c>
      <c r="X141" s="37"/>
      <c r="Y141" s="824">
        <f t="shared" si="83"/>
        <v>36</v>
      </c>
      <c r="Z141" s="827">
        <f t="shared" si="84"/>
        <v>35</v>
      </c>
      <c r="AA141" s="827">
        <f t="shared" si="85"/>
        <v>1058.75</v>
      </c>
      <c r="AB141" s="824">
        <f t="shared" si="86"/>
        <v>18</v>
      </c>
      <c r="AC141" s="827">
        <f t="shared" si="87"/>
        <v>17</v>
      </c>
      <c r="AD141" s="827">
        <f t="shared" si="88"/>
        <v>477.53</v>
      </c>
      <c r="AE141" s="824">
        <f t="shared" si="89"/>
        <v>0</v>
      </c>
      <c r="AF141" s="827">
        <f t="shared" si="90"/>
        <v>-1</v>
      </c>
      <c r="AG141" s="827">
        <f t="shared" si="91"/>
        <v>0</v>
      </c>
      <c r="AH141" s="824">
        <f t="shared" si="92"/>
        <v>0</v>
      </c>
      <c r="AI141" s="827">
        <f t="shared" si="93"/>
        <v>-1</v>
      </c>
      <c r="AJ141" s="827">
        <f t="shared" si="94"/>
        <v>0</v>
      </c>
      <c r="AK141" s="824">
        <f t="shared" si="95"/>
        <v>0</v>
      </c>
      <c r="AL141" s="827">
        <f t="shared" si="96"/>
        <v>-1</v>
      </c>
      <c r="AM141" s="827">
        <f t="shared" si="97"/>
        <v>0</v>
      </c>
      <c r="AN141" s="827">
        <f t="shared" si="98"/>
        <v>52</v>
      </c>
      <c r="AO141" s="827">
        <f t="shared" si="99"/>
        <v>1536.28</v>
      </c>
      <c r="AP141" s="827">
        <f t="shared" si="100"/>
        <v>20.100000000000001</v>
      </c>
      <c r="AQ141" s="827">
        <f t="shared" si="101"/>
        <v>5.4354251125230446</v>
      </c>
      <c r="AR141" s="827">
        <f t="shared" si="102"/>
        <v>54</v>
      </c>
      <c r="AS141" s="38"/>
      <c r="AT141" s="38"/>
      <c r="AZ141" s="207"/>
      <c r="BA141" s="207"/>
      <c r="BB141" t="s">
        <v>713</v>
      </c>
      <c r="BC141">
        <v>21.450000000000003</v>
      </c>
      <c r="BE141" t="s">
        <v>713</v>
      </c>
      <c r="BF141">
        <v>16.155947136563878</v>
      </c>
    </row>
    <row r="142" spans="1:58" ht="15.75">
      <c r="A142" s="826" t="str">
        <f>'Endpoint outcomes'!A142</f>
        <v>Salminen 2008</v>
      </c>
      <c r="B142" s="826" t="str">
        <f>CONCATENATE('Endpoint outcomes'!S142,'Endpoint outcomes'!T142)</f>
        <v>BDI-i21</v>
      </c>
      <c r="C142" s="828">
        <f t="shared" si="80"/>
        <v>23.780392156862749</v>
      </c>
      <c r="D142" s="828">
        <f t="shared" si="81"/>
        <v>6.5562713395306504</v>
      </c>
      <c r="E142" s="828">
        <f t="shared" si="82"/>
        <v>51</v>
      </c>
      <c r="F142" s="50">
        <f t="shared" si="79"/>
        <v>0.42621392574727723</v>
      </c>
      <c r="G142" s="50">
        <f t="shared" si="77"/>
        <v>0.57378607425272277</v>
      </c>
      <c r="H142" s="269">
        <f t="shared" si="78"/>
        <v>1</v>
      </c>
      <c r="I142" s="829">
        <f>IF(ISNUMBER('Endpoint outcomes'!U142)=TRUE,'Endpoint outcomes'!U142,(IF(ISNUMBER('Endpoint outcomes'!W142)=TRUE,'Endpoint outcomes'!W142,0)))</f>
        <v>24.8</v>
      </c>
      <c r="J142" s="829">
        <f>IF(ISNUMBER('Endpoint outcomes'!U142)=TRUE,'Endpoint outcomes'!V142,IF(ISNUMBER('Endpoint outcomes'!W142)=TRUE,'Endpoint outcomes'!X142,0))</f>
        <v>7.5</v>
      </c>
      <c r="K142" s="829">
        <f>IF(ISNUMBER('Endpoint outcomes'!U142)=TRUE,'Endpoint outcomes'!AI142,IF(ISNUMBER('Endpoint outcomes'!W142)=TRUE,'Endpoint outcomes'!AK142,0))</f>
        <v>25</v>
      </c>
      <c r="L142" s="829">
        <f>IF(ISNUMBER('Endpoint outcomes'!AZ142)=TRUE,'Endpoint outcomes'!AZ142,(IF(ISNUMBER('Endpoint outcomes'!BB142)=TRUE,'Endpoint outcomes'!BB142,0)))</f>
        <v>22.8</v>
      </c>
      <c r="M142" s="829">
        <f>IF(ISNUMBER('Endpoint outcomes'!AZ142)=TRUE,'Endpoint outcomes'!BA142,IF(ISNUMBER('Endpoint outcomes'!BB142)=TRUE,'Endpoint outcomes'!BC142,0))</f>
        <v>5.5</v>
      </c>
      <c r="N142" s="829">
        <f>IF(ISNUMBER('Endpoint outcomes'!AZ142)=TRUE,'Endpoint outcomes'!BN142,IF(ISNUMBER('Endpoint outcomes'!BB142)=TRUE,'Endpoint outcomes'!BP142,0))</f>
        <v>26</v>
      </c>
      <c r="O142" s="829">
        <f>IF(ISNUMBER('Endpoint outcomes'!CE142)=TRUE,'Endpoint outcomes'!CE142,(IF(ISNUMBER('Endpoint outcomes'!CG142)=TRUE,'Endpoint outcomes'!CG142,0)))</f>
        <v>0</v>
      </c>
      <c r="P142" s="829">
        <f>IF(ISNUMBER('Endpoint outcomes'!CE142)=TRUE,'Endpoint outcomes'!CF142,IF(ISNUMBER('Endpoint outcomes'!CG142)=TRUE,'Endpoint outcomes'!CH142,0))</f>
        <v>0</v>
      </c>
      <c r="Q142" s="829">
        <f>IF(ISNUMBER('Endpoint outcomes'!CE142)=TRUE,'Endpoint outcomes'!CS142,IF(ISNUMBER('Endpoint outcomes'!CG142)=TRUE,'Endpoint outcomes'!CU142,0))</f>
        <v>0</v>
      </c>
      <c r="R142" s="825">
        <f>IF(ISNUMBER('Endpoint outcomes'!DJ142)=TRUE,'Endpoint outcomes'!DJ142,(IF(ISNUMBER('Endpoint outcomes'!DL142)=TRUE,'Endpoint outcomes'!DL142,0)))</f>
        <v>0</v>
      </c>
      <c r="S142" s="825">
        <f>IF(ISNUMBER('Endpoint outcomes'!DJ142)=TRUE,'Endpoint outcomes'!DK142,IF(ISNUMBER('Endpoint outcomes'!DL142)=TRUE,'Endpoint outcomes'!DM142,0))</f>
        <v>0</v>
      </c>
      <c r="T142" s="825">
        <f>IF(ISNUMBER('Endpoint outcomes'!DJ142)=TRUE,'Endpoint outcomes'!DX142,IF(ISNUMBER('Endpoint outcomes'!DL142)=TRUE,'Endpoint outcomes'!DZ142,0))</f>
        <v>0</v>
      </c>
      <c r="U142" s="825">
        <f>IF(ISNUMBER('Endpoint outcomes'!EO142)=TRUE,'Endpoint outcomes'!EO142,(IF(ISNUMBER('Endpoint outcomes'!EQ142)=TRUE,'Endpoint outcomes'!EQ142,0)))</f>
        <v>0</v>
      </c>
      <c r="V142" s="825">
        <f>IF(ISNUMBER('Endpoint outcomes'!EO142)=TRUE,'Endpoint outcomes'!EP142,IF(ISNUMBER('Endpoint outcomes'!EQ142)=TRUE,'Endpoint outcomes'!ER142,0))</f>
        <v>0</v>
      </c>
      <c r="W142" s="825">
        <f>IF(ISNUMBER('Endpoint outcomes'!EO142)=TRUE,'Endpoint outcomes'!FC142,IF(ISNUMBER('Endpoint outcomes'!EQ142)=TRUE,'Endpoint outcomes'!FE142,0))</f>
        <v>0</v>
      </c>
      <c r="X142" s="37"/>
      <c r="Y142" s="824">
        <f t="shared" si="83"/>
        <v>25</v>
      </c>
      <c r="Z142" s="827">
        <f t="shared" si="84"/>
        <v>24</v>
      </c>
      <c r="AA142" s="827">
        <f t="shared" si="85"/>
        <v>1350</v>
      </c>
      <c r="AB142" s="824">
        <f t="shared" si="86"/>
        <v>26</v>
      </c>
      <c r="AC142" s="827">
        <f t="shared" si="87"/>
        <v>25</v>
      </c>
      <c r="AD142" s="827">
        <f t="shared" si="88"/>
        <v>756.25</v>
      </c>
      <c r="AE142" s="824">
        <f t="shared" si="89"/>
        <v>0</v>
      </c>
      <c r="AF142" s="827">
        <f t="shared" si="90"/>
        <v>-1</v>
      </c>
      <c r="AG142" s="827">
        <f t="shared" si="91"/>
        <v>0</v>
      </c>
      <c r="AH142" s="824">
        <f t="shared" si="92"/>
        <v>0</v>
      </c>
      <c r="AI142" s="827">
        <f t="shared" si="93"/>
        <v>-1</v>
      </c>
      <c r="AJ142" s="827">
        <f t="shared" si="94"/>
        <v>0</v>
      </c>
      <c r="AK142" s="824">
        <f t="shared" si="95"/>
        <v>0</v>
      </c>
      <c r="AL142" s="827">
        <f t="shared" si="96"/>
        <v>-1</v>
      </c>
      <c r="AM142" s="827">
        <f t="shared" si="97"/>
        <v>0</v>
      </c>
      <c r="AN142" s="827">
        <f t="shared" si="98"/>
        <v>49</v>
      </c>
      <c r="AO142" s="827">
        <f t="shared" si="99"/>
        <v>2106.25</v>
      </c>
      <c r="AP142" s="827">
        <f t="shared" si="100"/>
        <v>23.780392156862749</v>
      </c>
      <c r="AQ142" s="827">
        <f t="shared" si="101"/>
        <v>6.5562713395306504</v>
      </c>
      <c r="AR142" s="827">
        <f t="shared" si="102"/>
        <v>51</v>
      </c>
      <c r="AS142" s="38"/>
      <c r="AT142" s="38"/>
      <c r="AZ142" s="207"/>
      <c r="BA142" s="207"/>
      <c r="BB142" t="s">
        <v>713</v>
      </c>
      <c r="BC142">
        <v>21.71885593220339</v>
      </c>
      <c r="BE142" t="s">
        <v>3749</v>
      </c>
      <c r="BF142">
        <v>24.4</v>
      </c>
    </row>
    <row r="143" spans="1:58" ht="15.75">
      <c r="A143" s="826" t="str">
        <f>'Endpoint outcomes'!A143</f>
        <v>Selmi 1990</v>
      </c>
      <c r="B143" s="826" t="str">
        <f>CONCATENATE('Endpoint outcomes'!S143,'Endpoint outcomes'!T143)</f>
        <v>HAMD17</v>
      </c>
      <c r="C143" s="828">
        <f t="shared" si="80"/>
        <v>22.506666666666668</v>
      </c>
      <c r="D143" s="828">
        <f t="shared" si="81"/>
        <v>5.5551207607635922</v>
      </c>
      <c r="E143" s="828">
        <f t="shared" si="82"/>
        <v>36</v>
      </c>
      <c r="F143" s="50">
        <f t="shared" si="79"/>
        <v>0.3940337012528724</v>
      </c>
      <c r="G143" s="50">
        <f t="shared" si="77"/>
        <v>0.6059662987471276</v>
      </c>
      <c r="H143" s="269">
        <f t="shared" si="78"/>
        <v>1</v>
      </c>
      <c r="I143" s="829">
        <f>IF(ISNUMBER('Endpoint outcomes'!U143)=TRUE,'Endpoint outcomes'!U143,(IF(ISNUMBER('Endpoint outcomes'!W143)=TRUE,'Endpoint outcomes'!W143,0)))</f>
        <v>21.42</v>
      </c>
      <c r="J143" s="829">
        <f>IF(ISNUMBER('Endpoint outcomes'!U143)=TRUE,'Endpoint outcomes'!V143,IF(ISNUMBER('Endpoint outcomes'!W143)=TRUE,'Endpoint outcomes'!X143,0))</f>
        <v>3.96</v>
      </c>
      <c r="K143" s="829">
        <f>IF(ISNUMBER('Endpoint outcomes'!U143)=TRUE,'Endpoint outcomes'!AI143,IF(ISNUMBER('Endpoint outcomes'!W143)=TRUE,'Endpoint outcomes'!AK143,0))</f>
        <v>12</v>
      </c>
      <c r="L143" s="829">
        <f>IF(ISNUMBER('Endpoint outcomes'!AZ143)=TRUE,'Endpoint outcomes'!AZ143,(IF(ISNUMBER('Endpoint outcomes'!BB143)=TRUE,'Endpoint outcomes'!BB143,0)))</f>
        <v>23.18</v>
      </c>
      <c r="M143" s="829">
        <f>IF(ISNUMBER('Endpoint outcomes'!AZ143)=TRUE,'Endpoint outcomes'!BA143,IF(ISNUMBER('Endpoint outcomes'!BB143)=TRUE,'Endpoint outcomes'!BC143,0))</f>
        <v>7.19</v>
      </c>
      <c r="N143" s="829">
        <f>IF(ISNUMBER('Endpoint outcomes'!AZ143)=TRUE,'Endpoint outcomes'!BN143,IF(ISNUMBER('Endpoint outcomes'!BB143)=TRUE,'Endpoint outcomes'!BP143,0))</f>
        <v>12</v>
      </c>
      <c r="O143" s="829">
        <f>IF(ISNUMBER('Endpoint outcomes'!CE143)=TRUE,'Endpoint outcomes'!CE143,(IF(ISNUMBER('Endpoint outcomes'!CG143)=TRUE,'Endpoint outcomes'!CG143,0)))</f>
        <v>22.92</v>
      </c>
      <c r="P143" s="829">
        <f>IF(ISNUMBER('Endpoint outcomes'!CE143)=TRUE,'Endpoint outcomes'!CF143,IF(ISNUMBER('Endpoint outcomes'!CG143)=TRUE,'Endpoint outcomes'!CH143,0))</f>
        <v>5.0199999999999996</v>
      </c>
      <c r="Q143" s="829">
        <f>IF(ISNUMBER('Endpoint outcomes'!CE143)=TRUE,'Endpoint outcomes'!CS143,IF(ISNUMBER('Endpoint outcomes'!CG143)=TRUE,'Endpoint outcomes'!CU143,0))</f>
        <v>12</v>
      </c>
      <c r="R143" s="825">
        <f>IF(ISNUMBER('Endpoint outcomes'!DJ143)=TRUE,'Endpoint outcomes'!DJ143,(IF(ISNUMBER('Endpoint outcomes'!DL143)=TRUE,'Endpoint outcomes'!DL143,0)))</f>
        <v>0</v>
      </c>
      <c r="S143" s="825">
        <f>IF(ISNUMBER('Endpoint outcomes'!DJ143)=TRUE,'Endpoint outcomes'!DK143,IF(ISNUMBER('Endpoint outcomes'!DL143)=TRUE,'Endpoint outcomes'!DM143,0))</f>
        <v>0</v>
      </c>
      <c r="T143" s="825">
        <f>IF(ISNUMBER('Endpoint outcomes'!DJ143)=TRUE,'Endpoint outcomes'!DX143,IF(ISNUMBER('Endpoint outcomes'!DL143)=TRUE,'Endpoint outcomes'!DZ143,0))</f>
        <v>0</v>
      </c>
      <c r="U143" s="825">
        <f>IF(ISNUMBER('Endpoint outcomes'!EO143)=TRUE,'Endpoint outcomes'!EO143,(IF(ISNUMBER('Endpoint outcomes'!EQ143)=TRUE,'Endpoint outcomes'!EQ143,0)))</f>
        <v>0</v>
      </c>
      <c r="V143" s="825">
        <f>IF(ISNUMBER('Endpoint outcomes'!EO143)=TRUE,'Endpoint outcomes'!EP143,IF(ISNUMBER('Endpoint outcomes'!EQ143)=TRUE,'Endpoint outcomes'!ER143,0))</f>
        <v>0</v>
      </c>
      <c r="W143" s="825">
        <f>IF(ISNUMBER('Endpoint outcomes'!EO143)=TRUE,'Endpoint outcomes'!FC143,IF(ISNUMBER('Endpoint outcomes'!EQ143)=TRUE,'Endpoint outcomes'!FE143,0))</f>
        <v>0</v>
      </c>
      <c r="X143" s="37"/>
      <c r="Y143" s="824">
        <f t="shared" si="83"/>
        <v>12</v>
      </c>
      <c r="Z143" s="827">
        <f t="shared" si="84"/>
        <v>11</v>
      </c>
      <c r="AA143" s="827">
        <f t="shared" si="85"/>
        <v>172.49760000000001</v>
      </c>
      <c r="AB143" s="824">
        <f t="shared" si="86"/>
        <v>12</v>
      </c>
      <c r="AC143" s="827">
        <f t="shared" si="87"/>
        <v>11</v>
      </c>
      <c r="AD143" s="827">
        <f t="shared" si="88"/>
        <v>568.65710000000013</v>
      </c>
      <c r="AE143" s="824">
        <f t="shared" si="89"/>
        <v>12</v>
      </c>
      <c r="AF143" s="827">
        <f t="shared" si="90"/>
        <v>11</v>
      </c>
      <c r="AG143" s="827">
        <f t="shared" si="91"/>
        <v>277.20439999999996</v>
      </c>
      <c r="AH143" s="824">
        <f t="shared" si="92"/>
        <v>0</v>
      </c>
      <c r="AI143" s="827">
        <f t="shared" si="93"/>
        <v>-1</v>
      </c>
      <c r="AJ143" s="827">
        <f t="shared" si="94"/>
        <v>0</v>
      </c>
      <c r="AK143" s="824">
        <f t="shared" si="95"/>
        <v>0</v>
      </c>
      <c r="AL143" s="827">
        <f t="shared" si="96"/>
        <v>-1</v>
      </c>
      <c r="AM143" s="827">
        <f t="shared" si="97"/>
        <v>0</v>
      </c>
      <c r="AN143" s="827">
        <f t="shared" si="98"/>
        <v>33</v>
      </c>
      <c r="AO143" s="827">
        <f t="shared" si="99"/>
        <v>1018.3591000000001</v>
      </c>
      <c r="AP143" s="827">
        <f t="shared" si="100"/>
        <v>22.506666666666668</v>
      </c>
      <c r="AQ143" s="827">
        <f t="shared" si="101"/>
        <v>5.5551207607635922</v>
      </c>
      <c r="AR143" s="827">
        <f t="shared" si="102"/>
        <v>36</v>
      </c>
      <c r="AS143" s="38"/>
      <c r="AT143" s="38"/>
      <c r="AZ143" s="207"/>
      <c r="BA143" s="207"/>
      <c r="BB143" t="s">
        <v>713</v>
      </c>
      <c r="BC143">
        <v>21.883333333333336</v>
      </c>
      <c r="BE143" t="s">
        <v>713</v>
      </c>
      <c r="BF143">
        <v>17.699193548387097</v>
      </c>
    </row>
    <row r="144" spans="1:58" ht="15.75">
      <c r="A144" s="826" t="str">
        <f>'Endpoint outcomes'!A144</f>
        <v>Shamsaei 2008</v>
      </c>
      <c r="B144" s="826" t="str">
        <f>CONCATENATE('Endpoint outcomes'!S144,'Endpoint outcomes'!T144)</f>
        <v>BDI-i21</v>
      </c>
      <c r="C144" s="828">
        <f t="shared" si="80"/>
        <v>42.8</v>
      </c>
      <c r="D144" s="828">
        <f t="shared" si="81"/>
        <v>5.8197938107805847</v>
      </c>
      <c r="E144" s="828">
        <f t="shared" si="82"/>
        <v>120</v>
      </c>
      <c r="F144" s="50">
        <f t="shared" si="79"/>
        <v>0.99888786205672153</v>
      </c>
      <c r="G144" s="50">
        <f t="shared" si="77"/>
        <v>1.1121379432784684E-3</v>
      </c>
      <c r="H144" s="269">
        <f t="shared" si="78"/>
        <v>1</v>
      </c>
      <c r="I144" s="829">
        <f>IF(ISNUMBER('Endpoint outcomes'!U144)=TRUE,'Endpoint outcomes'!U144,(IF(ISNUMBER('Endpoint outcomes'!W144)=TRUE,'Endpoint outcomes'!W144,0)))</f>
        <v>40.299999999999997</v>
      </c>
      <c r="J144" s="829">
        <f>IF(ISNUMBER('Endpoint outcomes'!U144)=TRUE,'Endpoint outcomes'!V144,IF(ISNUMBER('Endpoint outcomes'!W144)=TRUE,'Endpoint outcomes'!X144,0))</f>
        <v>6.8</v>
      </c>
      <c r="K144" s="829">
        <f>IF(ISNUMBER('Endpoint outcomes'!U144)=TRUE,'Endpoint outcomes'!AI144,IF(ISNUMBER('Endpoint outcomes'!W144)=TRUE,'Endpoint outcomes'!AK144,0))</f>
        <v>40</v>
      </c>
      <c r="L144" s="829">
        <f>IF(ISNUMBER('Endpoint outcomes'!AZ144)=TRUE,'Endpoint outcomes'!AZ144,(IF(ISNUMBER('Endpoint outcomes'!BB144)=TRUE,'Endpoint outcomes'!BB144,0)))</f>
        <v>45.8</v>
      </c>
      <c r="M144" s="829">
        <f>IF(ISNUMBER('Endpoint outcomes'!AZ144)=TRUE,'Endpoint outcomes'!BA144,IF(ISNUMBER('Endpoint outcomes'!BB144)=TRUE,'Endpoint outcomes'!BC144,0))</f>
        <v>5.6</v>
      </c>
      <c r="N144" s="829">
        <f>IF(ISNUMBER('Endpoint outcomes'!AZ144)=TRUE,'Endpoint outcomes'!BN144,IF(ISNUMBER('Endpoint outcomes'!BB144)=TRUE,'Endpoint outcomes'!BP144,0))</f>
        <v>40</v>
      </c>
      <c r="O144" s="829">
        <f>IF(ISNUMBER('Endpoint outcomes'!CE144)=TRUE,'Endpoint outcomes'!CE144,(IF(ISNUMBER('Endpoint outcomes'!CG144)=TRUE,'Endpoint outcomes'!CG144,0)))</f>
        <v>42.3</v>
      </c>
      <c r="P144" s="829">
        <f>IF(ISNUMBER('Endpoint outcomes'!CE144)=TRUE,'Endpoint outcomes'!CF144,IF(ISNUMBER('Endpoint outcomes'!CG144)=TRUE,'Endpoint outcomes'!CH144,0))</f>
        <v>4.9000000000000004</v>
      </c>
      <c r="Q144" s="829">
        <f>IF(ISNUMBER('Endpoint outcomes'!CE144)=TRUE,'Endpoint outcomes'!CS144,IF(ISNUMBER('Endpoint outcomes'!CG144)=TRUE,'Endpoint outcomes'!CU144,0))</f>
        <v>40</v>
      </c>
      <c r="R144" s="825">
        <f>IF(ISNUMBER('Endpoint outcomes'!DJ144)=TRUE,'Endpoint outcomes'!DJ144,(IF(ISNUMBER('Endpoint outcomes'!DL144)=TRUE,'Endpoint outcomes'!DL144,0)))</f>
        <v>0</v>
      </c>
      <c r="S144" s="825">
        <f>IF(ISNUMBER('Endpoint outcomes'!DJ144)=TRUE,'Endpoint outcomes'!DK144,IF(ISNUMBER('Endpoint outcomes'!DL144)=TRUE,'Endpoint outcomes'!DM144,0))</f>
        <v>0</v>
      </c>
      <c r="T144" s="825">
        <f>IF(ISNUMBER('Endpoint outcomes'!DJ144)=TRUE,'Endpoint outcomes'!DX144,IF(ISNUMBER('Endpoint outcomes'!DL144)=TRUE,'Endpoint outcomes'!DZ144,0))</f>
        <v>0</v>
      </c>
      <c r="U144" s="825">
        <f>IF(ISNUMBER('Endpoint outcomes'!EO144)=TRUE,'Endpoint outcomes'!EO144,(IF(ISNUMBER('Endpoint outcomes'!EQ144)=TRUE,'Endpoint outcomes'!EQ144,0)))</f>
        <v>0</v>
      </c>
      <c r="V144" s="825">
        <f>IF(ISNUMBER('Endpoint outcomes'!EO144)=TRUE,'Endpoint outcomes'!EP144,IF(ISNUMBER('Endpoint outcomes'!EQ144)=TRUE,'Endpoint outcomes'!ER144,0))</f>
        <v>0</v>
      </c>
      <c r="W144" s="825">
        <f>IF(ISNUMBER('Endpoint outcomes'!EO144)=TRUE,'Endpoint outcomes'!FC144,IF(ISNUMBER('Endpoint outcomes'!EQ144)=TRUE,'Endpoint outcomes'!FE144,0))</f>
        <v>0</v>
      </c>
      <c r="X144" s="37"/>
      <c r="Y144" s="824">
        <f t="shared" si="83"/>
        <v>40</v>
      </c>
      <c r="Z144" s="827">
        <f t="shared" si="84"/>
        <v>39</v>
      </c>
      <c r="AA144" s="827">
        <f t="shared" si="85"/>
        <v>1803.36</v>
      </c>
      <c r="AB144" s="824">
        <f t="shared" si="86"/>
        <v>40</v>
      </c>
      <c r="AC144" s="827">
        <f t="shared" si="87"/>
        <v>39</v>
      </c>
      <c r="AD144" s="827">
        <f t="shared" si="88"/>
        <v>1223.0399999999997</v>
      </c>
      <c r="AE144" s="824">
        <f t="shared" si="89"/>
        <v>40</v>
      </c>
      <c r="AF144" s="827">
        <f t="shared" si="90"/>
        <v>39</v>
      </c>
      <c r="AG144" s="827">
        <f t="shared" si="91"/>
        <v>936.39000000000021</v>
      </c>
      <c r="AH144" s="824">
        <f t="shared" si="92"/>
        <v>0</v>
      </c>
      <c r="AI144" s="827">
        <f t="shared" si="93"/>
        <v>-1</v>
      </c>
      <c r="AJ144" s="827">
        <f t="shared" si="94"/>
        <v>0</v>
      </c>
      <c r="AK144" s="824">
        <f t="shared" si="95"/>
        <v>0</v>
      </c>
      <c r="AL144" s="827">
        <f t="shared" si="96"/>
        <v>-1</v>
      </c>
      <c r="AM144" s="827">
        <f t="shared" si="97"/>
        <v>0</v>
      </c>
      <c r="AN144" s="827">
        <f t="shared" si="98"/>
        <v>117</v>
      </c>
      <c r="AO144" s="827">
        <f t="shared" si="99"/>
        <v>3962.79</v>
      </c>
      <c r="AP144" s="827">
        <f t="shared" si="100"/>
        <v>42.8</v>
      </c>
      <c r="AQ144" s="827">
        <f t="shared" si="101"/>
        <v>5.8197938107805847</v>
      </c>
      <c r="AR144" s="827">
        <f t="shared" si="102"/>
        <v>120</v>
      </c>
      <c r="AS144" s="38"/>
      <c r="AT144" s="38"/>
      <c r="AZ144" s="207"/>
      <c r="BA144" s="207"/>
      <c r="BB144" t="s">
        <v>713</v>
      </c>
      <c r="BC144">
        <v>21.900000000000002</v>
      </c>
      <c r="BE144" t="s">
        <v>713</v>
      </c>
      <c r="BF144">
        <v>30.122580645161289</v>
      </c>
    </row>
    <row r="145" spans="1:58" ht="15.75">
      <c r="A145" s="826" t="str">
        <f>'Endpoint outcomes'!A145</f>
        <v>Singh 1997</v>
      </c>
      <c r="B145" s="826" t="str">
        <f>CONCATENATE('Endpoint outcomes'!S145,'Endpoint outcomes'!T145)</f>
        <v>HAMD17</v>
      </c>
      <c r="C145" s="828">
        <f t="shared" si="80"/>
        <v>11.878125000000001</v>
      </c>
      <c r="D145" s="828">
        <f t="shared" si="81"/>
        <v>0.94798030921885013</v>
      </c>
      <c r="E145" s="828">
        <f t="shared" si="82"/>
        <v>32</v>
      </c>
      <c r="F145" s="50">
        <f t="shared" si="79"/>
        <v>0</v>
      </c>
      <c r="G145" s="50">
        <f t="shared" si="77"/>
        <v>1</v>
      </c>
      <c r="H145" s="269">
        <f t="shared" si="78"/>
        <v>1</v>
      </c>
      <c r="I145" s="829">
        <f>IF(ISNUMBER('Endpoint outcomes'!U145)=TRUE,'Endpoint outcomes'!U145,(IF(ISNUMBER('Endpoint outcomes'!W145)=TRUE,'Endpoint outcomes'!W145,0)))</f>
        <v>12.3</v>
      </c>
      <c r="J145" s="829">
        <f>IF(ISNUMBER('Endpoint outcomes'!U145)=TRUE,'Endpoint outcomes'!V145,IF(ISNUMBER('Endpoint outcomes'!W145)=TRUE,'Endpoint outcomes'!X145,0))</f>
        <v>0.9</v>
      </c>
      <c r="K145" s="829">
        <f>IF(ISNUMBER('Endpoint outcomes'!U145)=TRUE,'Endpoint outcomes'!AI145,IF(ISNUMBER('Endpoint outcomes'!W145)=TRUE,'Endpoint outcomes'!AK145,0))</f>
        <v>17</v>
      </c>
      <c r="L145" s="829">
        <f>IF(ISNUMBER('Endpoint outcomes'!AZ145)=TRUE,'Endpoint outcomes'!AZ145,(IF(ISNUMBER('Endpoint outcomes'!BB145)=TRUE,'Endpoint outcomes'!BB145,0)))</f>
        <v>11.4</v>
      </c>
      <c r="M145" s="829">
        <f>IF(ISNUMBER('Endpoint outcomes'!AZ145)=TRUE,'Endpoint outcomes'!BA145,IF(ISNUMBER('Endpoint outcomes'!BB145)=TRUE,'Endpoint outcomes'!BC145,0))</f>
        <v>1</v>
      </c>
      <c r="N145" s="829">
        <f>IF(ISNUMBER('Endpoint outcomes'!AZ145)=TRUE,'Endpoint outcomes'!BN145,IF(ISNUMBER('Endpoint outcomes'!BB145)=TRUE,'Endpoint outcomes'!BP145,0))</f>
        <v>15</v>
      </c>
      <c r="O145" s="829">
        <f>IF(ISNUMBER('Endpoint outcomes'!CE145)=TRUE,'Endpoint outcomes'!CE145,(IF(ISNUMBER('Endpoint outcomes'!CG145)=TRUE,'Endpoint outcomes'!CG145,0)))</f>
        <v>0</v>
      </c>
      <c r="P145" s="829">
        <f>IF(ISNUMBER('Endpoint outcomes'!CE145)=TRUE,'Endpoint outcomes'!CF145,IF(ISNUMBER('Endpoint outcomes'!CG145)=TRUE,'Endpoint outcomes'!CH145,0))</f>
        <v>0</v>
      </c>
      <c r="Q145" s="829">
        <f>IF(ISNUMBER('Endpoint outcomes'!CE145)=TRUE,'Endpoint outcomes'!CS145,IF(ISNUMBER('Endpoint outcomes'!CG145)=TRUE,'Endpoint outcomes'!CU145,0))</f>
        <v>0</v>
      </c>
      <c r="R145" s="825">
        <f>IF(ISNUMBER('Endpoint outcomes'!DJ145)=TRUE,'Endpoint outcomes'!DJ145,(IF(ISNUMBER('Endpoint outcomes'!DL145)=TRUE,'Endpoint outcomes'!DL145,0)))</f>
        <v>0</v>
      </c>
      <c r="S145" s="825">
        <f>IF(ISNUMBER('Endpoint outcomes'!DJ145)=TRUE,'Endpoint outcomes'!DK145,IF(ISNUMBER('Endpoint outcomes'!DL145)=TRUE,'Endpoint outcomes'!DM145,0))</f>
        <v>0</v>
      </c>
      <c r="T145" s="825">
        <f>IF(ISNUMBER('Endpoint outcomes'!DJ145)=TRUE,'Endpoint outcomes'!DX145,IF(ISNUMBER('Endpoint outcomes'!DL145)=TRUE,'Endpoint outcomes'!DZ145,0))</f>
        <v>0</v>
      </c>
      <c r="U145" s="825">
        <f>IF(ISNUMBER('Endpoint outcomes'!EO145)=TRUE,'Endpoint outcomes'!EO145,(IF(ISNUMBER('Endpoint outcomes'!EQ145)=TRUE,'Endpoint outcomes'!EQ145,0)))</f>
        <v>0</v>
      </c>
      <c r="V145" s="825">
        <f>IF(ISNUMBER('Endpoint outcomes'!EO145)=TRUE,'Endpoint outcomes'!EP145,IF(ISNUMBER('Endpoint outcomes'!EQ145)=TRUE,'Endpoint outcomes'!ER145,0))</f>
        <v>0</v>
      </c>
      <c r="W145" s="825">
        <f>IF(ISNUMBER('Endpoint outcomes'!EO145)=TRUE,'Endpoint outcomes'!FC145,IF(ISNUMBER('Endpoint outcomes'!EQ145)=TRUE,'Endpoint outcomes'!FE145,0))</f>
        <v>0</v>
      </c>
      <c r="X145" s="37"/>
      <c r="Y145" s="824">
        <f t="shared" si="83"/>
        <v>17</v>
      </c>
      <c r="Z145" s="827">
        <f t="shared" si="84"/>
        <v>16</v>
      </c>
      <c r="AA145" s="827">
        <f t="shared" si="85"/>
        <v>12.96</v>
      </c>
      <c r="AB145" s="824">
        <f t="shared" si="86"/>
        <v>15</v>
      </c>
      <c r="AC145" s="827">
        <f t="shared" si="87"/>
        <v>14</v>
      </c>
      <c r="AD145" s="827">
        <f t="shared" si="88"/>
        <v>14</v>
      </c>
      <c r="AE145" s="824">
        <f t="shared" si="89"/>
        <v>0</v>
      </c>
      <c r="AF145" s="827">
        <f t="shared" si="90"/>
        <v>-1</v>
      </c>
      <c r="AG145" s="827">
        <f t="shared" si="91"/>
        <v>0</v>
      </c>
      <c r="AH145" s="824">
        <f t="shared" si="92"/>
        <v>0</v>
      </c>
      <c r="AI145" s="827">
        <f t="shared" si="93"/>
        <v>-1</v>
      </c>
      <c r="AJ145" s="827">
        <f t="shared" si="94"/>
        <v>0</v>
      </c>
      <c r="AK145" s="824">
        <f t="shared" si="95"/>
        <v>0</v>
      </c>
      <c r="AL145" s="827">
        <f t="shared" si="96"/>
        <v>-1</v>
      </c>
      <c r="AM145" s="827">
        <f t="shared" si="97"/>
        <v>0</v>
      </c>
      <c r="AN145" s="827">
        <f t="shared" si="98"/>
        <v>30</v>
      </c>
      <c r="AO145" s="827">
        <f t="shared" si="99"/>
        <v>26.96</v>
      </c>
      <c r="AP145" s="827">
        <f t="shared" si="100"/>
        <v>11.878125000000001</v>
      </c>
      <c r="AQ145" s="827">
        <f t="shared" si="101"/>
        <v>0.94798030921885013</v>
      </c>
      <c r="AR145" s="827">
        <f t="shared" si="102"/>
        <v>32</v>
      </c>
      <c r="AS145" s="38"/>
      <c r="AT145" s="38"/>
      <c r="AZ145" s="207"/>
      <c r="BA145" s="207"/>
      <c r="BB145" t="s">
        <v>713</v>
      </c>
      <c r="BC145">
        <v>21.901167315175098</v>
      </c>
      <c r="BE145" t="s">
        <v>718</v>
      </c>
      <c r="BF145">
        <v>19</v>
      </c>
    </row>
    <row r="146" spans="1:58" ht="15.75">
      <c r="A146" s="826" t="str">
        <f>'Endpoint outcomes'!A146</f>
        <v>Singh 2005</v>
      </c>
      <c r="B146" s="826" t="str">
        <f>CONCATENATE('Endpoint outcomes'!S146,'Endpoint outcomes'!T146)</f>
        <v>HAMD17</v>
      </c>
      <c r="C146" s="828">
        <f t="shared" si="80"/>
        <v>19.07037037037037</v>
      </c>
      <c r="D146" s="828">
        <f t="shared" si="81"/>
        <v>4.5750174113029871</v>
      </c>
      <c r="E146" s="828">
        <f t="shared" si="82"/>
        <v>54</v>
      </c>
      <c r="F146" s="50">
        <f t="shared" si="79"/>
        <v>0.14062611505981781</v>
      </c>
      <c r="G146" s="50">
        <f t="shared" si="77"/>
        <v>0.85937388494018219</v>
      </c>
      <c r="H146" s="269">
        <f t="shared" si="78"/>
        <v>1</v>
      </c>
      <c r="I146" s="829">
        <f>IF(ISNUMBER('Endpoint outcomes'!U146)=TRUE,'Endpoint outcomes'!U146,(IF(ISNUMBER('Endpoint outcomes'!W146)=TRUE,'Endpoint outcomes'!W146,0)))</f>
        <v>18</v>
      </c>
      <c r="J146" s="829">
        <f>IF(ISNUMBER('Endpoint outcomes'!U146)=TRUE,'Endpoint outcomes'!V146,IF(ISNUMBER('Endpoint outcomes'!W146)=TRUE,'Endpoint outcomes'!X146,0))</f>
        <v>4.5</v>
      </c>
      <c r="K146" s="829">
        <f>IF(ISNUMBER('Endpoint outcomes'!U146)=TRUE,'Endpoint outcomes'!AI146,IF(ISNUMBER('Endpoint outcomes'!W146)=TRUE,'Endpoint outcomes'!AK146,0))</f>
        <v>18</v>
      </c>
      <c r="L146" s="829">
        <f>IF(ISNUMBER('Endpoint outcomes'!AZ146)=TRUE,'Endpoint outcomes'!AZ146,(IF(ISNUMBER('Endpoint outcomes'!BB146)=TRUE,'Endpoint outcomes'!BB146,0)))</f>
        <v>19.5</v>
      </c>
      <c r="M146" s="829">
        <f>IF(ISNUMBER('Endpoint outcomes'!AZ146)=TRUE,'Endpoint outcomes'!BA146,IF(ISNUMBER('Endpoint outcomes'!BB146)=TRUE,'Endpoint outcomes'!BC146,0))</f>
        <v>5.3</v>
      </c>
      <c r="N146" s="829">
        <f>IF(ISNUMBER('Endpoint outcomes'!AZ146)=TRUE,'Endpoint outcomes'!BN146,IF(ISNUMBER('Endpoint outcomes'!BB146)=TRUE,'Endpoint outcomes'!BP146,0))</f>
        <v>17</v>
      </c>
      <c r="O146" s="829">
        <f>IF(ISNUMBER('Endpoint outcomes'!CE146)=TRUE,'Endpoint outcomes'!CE146,(IF(ISNUMBER('Endpoint outcomes'!CG146)=TRUE,'Endpoint outcomes'!CG146,0)))</f>
        <v>19.7</v>
      </c>
      <c r="P146" s="829">
        <f>IF(ISNUMBER('Endpoint outcomes'!CE146)=TRUE,'Endpoint outcomes'!CF146,IF(ISNUMBER('Endpoint outcomes'!CG146)=TRUE,'Endpoint outcomes'!CH146,0))</f>
        <v>3.9</v>
      </c>
      <c r="Q146" s="829">
        <f>IF(ISNUMBER('Endpoint outcomes'!CE146)=TRUE,'Endpoint outcomes'!CS146,IF(ISNUMBER('Endpoint outcomes'!CG146)=TRUE,'Endpoint outcomes'!CU146,0))</f>
        <v>19</v>
      </c>
      <c r="R146" s="825">
        <f>IF(ISNUMBER('Endpoint outcomes'!DJ146)=TRUE,'Endpoint outcomes'!DJ146,(IF(ISNUMBER('Endpoint outcomes'!DL146)=TRUE,'Endpoint outcomes'!DL146,0)))</f>
        <v>0</v>
      </c>
      <c r="S146" s="825">
        <f>IF(ISNUMBER('Endpoint outcomes'!DJ146)=TRUE,'Endpoint outcomes'!DK146,IF(ISNUMBER('Endpoint outcomes'!DL146)=TRUE,'Endpoint outcomes'!DM146,0))</f>
        <v>0</v>
      </c>
      <c r="T146" s="825">
        <f>IF(ISNUMBER('Endpoint outcomes'!DJ146)=TRUE,'Endpoint outcomes'!DX146,IF(ISNUMBER('Endpoint outcomes'!DL146)=TRUE,'Endpoint outcomes'!DZ146,0))</f>
        <v>0</v>
      </c>
      <c r="U146" s="825">
        <f>IF(ISNUMBER('Endpoint outcomes'!EO146)=TRUE,'Endpoint outcomes'!EO146,(IF(ISNUMBER('Endpoint outcomes'!EQ146)=TRUE,'Endpoint outcomes'!EQ146,0)))</f>
        <v>0</v>
      </c>
      <c r="V146" s="825">
        <f>IF(ISNUMBER('Endpoint outcomes'!EO146)=TRUE,'Endpoint outcomes'!EP146,IF(ISNUMBER('Endpoint outcomes'!EQ146)=TRUE,'Endpoint outcomes'!ER146,0))</f>
        <v>0</v>
      </c>
      <c r="W146" s="825">
        <f>IF(ISNUMBER('Endpoint outcomes'!EO146)=TRUE,'Endpoint outcomes'!FC146,IF(ISNUMBER('Endpoint outcomes'!EQ146)=TRUE,'Endpoint outcomes'!FE146,0))</f>
        <v>0</v>
      </c>
      <c r="X146" s="37"/>
      <c r="Y146" s="824">
        <f t="shared" si="83"/>
        <v>18</v>
      </c>
      <c r="Z146" s="827">
        <f t="shared" si="84"/>
        <v>17</v>
      </c>
      <c r="AA146" s="827">
        <f t="shared" si="85"/>
        <v>344.25</v>
      </c>
      <c r="AB146" s="824">
        <f t="shared" si="86"/>
        <v>17</v>
      </c>
      <c r="AC146" s="827">
        <f t="shared" si="87"/>
        <v>16</v>
      </c>
      <c r="AD146" s="827">
        <f t="shared" si="88"/>
        <v>449.44</v>
      </c>
      <c r="AE146" s="824">
        <f t="shared" si="89"/>
        <v>19</v>
      </c>
      <c r="AF146" s="827">
        <f t="shared" si="90"/>
        <v>18</v>
      </c>
      <c r="AG146" s="827">
        <f t="shared" si="91"/>
        <v>273.77999999999997</v>
      </c>
      <c r="AH146" s="824">
        <f t="shared" si="92"/>
        <v>0</v>
      </c>
      <c r="AI146" s="827">
        <f t="shared" si="93"/>
        <v>-1</v>
      </c>
      <c r="AJ146" s="827">
        <f t="shared" si="94"/>
        <v>0</v>
      </c>
      <c r="AK146" s="824">
        <f t="shared" si="95"/>
        <v>0</v>
      </c>
      <c r="AL146" s="827">
        <f t="shared" si="96"/>
        <v>-1</v>
      </c>
      <c r="AM146" s="827">
        <f t="shared" si="97"/>
        <v>0</v>
      </c>
      <c r="AN146" s="827">
        <f t="shared" si="98"/>
        <v>51</v>
      </c>
      <c r="AO146" s="827">
        <f t="shared" si="99"/>
        <v>1067.47</v>
      </c>
      <c r="AP146" s="827">
        <f t="shared" si="100"/>
        <v>19.07037037037037</v>
      </c>
      <c r="AQ146" s="827">
        <f t="shared" si="101"/>
        <v>4.5750174113029871</v>
      </c>
      <c r="AR146" s="827">
        <f t="shared" si="102"/>
        <v>54</v>
      </c>
      <c r="AS146" s="38"/>
      <c r="AT146" s="38"/>
      <c r="AZ146" s="207"/>
      <c r="BA146" s="207"/>
      <c r="BB146" t="s">
        <v>713</v>
      </c>
      <c r="BC146">
        <v>21.95</v>
      </c>
      <c r="BE146" t="s">
        <v>713</v>
      </c>
      <c r="BF146">
        <v>16.757425742574256</v>
      </c>
    </row>
    <row r="147" spans="1:58" ht="15.75">
      <c r="A147" s="826" t="str">
        <f>'Endpoint outcomes'!A147</f>
        <v>Tan 1994</v>
      </c>
      <c r="B147" s="826" t="str">
        <f>CONCATENATE('Endpoint outcomes'!S147,'Endpoint outcomes'!T147)</f>
        <v>MADRS10</v>
      </c>
      <c r="C147" s="828">
        <f t="shared" si="80"/>
        <v>17.393650793650796</v>
      </c>
      <c r="D147" s="828">
        <f t="shared" si="81"/>
        <v>6.4531857680820766</v>
      </c>
      <c r="E147" s="828">
        <f t="shared" si="82"/>
        <v>63</v>
      </c>
      <c r="F147" s="50">
        <f t="shared" si="79"/>
        <v>6.8293571592560887E-2</v>
      </c>
      <c r="G147" s="50">
        <f t="shared" si="77"/>
        <v>0.93170642840743911</v>
      </c>
      <c r="H147" s="269">
        <f t="shared" si="78"/>
        <v>1</v>
      </c>
      <c r="I147" s="829">
        <f>IF(ISNUMBER('Endpoint outcomes'!U147)=TRUE,'Endpoint outcomes'!U147,(IF(ISNUMBER('Endpoint outcomes'!W147)=TRUE,'Endpoint outcomes'!W147,0)))</f>
        <v>17</v>
      </c>
      <c r="J147" s="829">
        <f>IF(ISNUMBER('Endpoint outcomes'!U147)=TRUE,'Endpoint outcomes'!V147,IF(ISNUMBER('Endpoint outcomes'!W147)=TRUE,'Endpoint outcomes'!X147,0))</f>
        <v>7.4</v>
      </c>
      <c r="K147" s="829">
        <f>IF(ISNUMBER('Endpoint outcomes'!U147)=TRUE,'Endpoint outcomes'!AI147,IF(ISNUMBER('Endpoint outcomes'!W147)=TRUE,'Endpoint outcomes'!AK147,0))</f>
        <v>32</v>
      </c>
      <c r="L147" s="829">
        <f>IF(ISNUMBER('Endpoint outcomes'!AZ147)=TRUE,'Endpoint outcomes'!AZ147,(IF(ISNUMBER('Endpoint outcomes'!BB147)=TRUE,'Endpoint outcomes'!BB147,0)))</f>
        <v>17.8</v>
      </c>
      <c r="M147" s="829">
        <f>IF(ISNUMBER('Endpoint outcomes'!AZ147)=TRUE,'Endpoint outcomes'!BA147,IF(ISNUMBER('Endpoint outcomes'!BB147)=TRUE,'Endpoint outcomes'!BC147,0))</f>
        <v>5.3</v>
      </c>
      <c r="N147" s="829">
        <f>IF(ISNUMBER('Endpoint outcomes'!AZ147)=TRUE,'Endpoint outcomes'!BN147,IF(ISNUMBER('Endpoint outcomes'!BB147)=TRUE,'Endpoint outcomes'!BP147,0))</f>
        <v>31</v>
      </c>
      <c r="O147" s="829">
        <f>IF(ISNUMBER('Endpoint outcomes'!CE147)=TRUE,'Endpoint outcomes'!CE147,(IF(ISNUMBER('Endpoint outcomes'!CG147)=TRUE,'Endpoint outcomes'!CG147,0)))</f>
        <v>0</v>
      </c>
      <c r="P147" s="829">
        <f>IF(ISNUMBER('Endpoint outcomes'!CE147)=TRUE,'Endpoint outcomes'!CF147,IF(ISNUMBER('Endpoint outcomes'!CG147)=TRUE,'Endpoint outcomes'!CH147,0))</f>
        <v>0</v>
      </c>
      <c r="Q147" s="829">
        <f>IF(ISNUMBER('Endpoint outcomes'!CE147)=TRUE,'Endpoint outcomes'!CS147,IF(ISNUMBER('Endpoint outcomes'!CG147)=TRUE,'Endpoint outcomes'!CU147,0))</f>
        <v>0</v>
      </c>
      <c r="R147" s="825">
        <f>IF(ISNUMBER('Endpoint outcomes'!DJ147)=TRUE,'Endpoint outcomes'!DJ147,(IF(ISNUMBER('Endpoint outcomes'!DL147)=TRUE,'Endpoint outcomes'!DL147,0)))</f>
        <v>0</v>
      </c>
      <c r="S147" s="825">
        <f>IF(ISNUMBER('Endpoint outcomes'!DJ147)=TRUE,'Endpoint outcomes'!DK147,IF(ISNUMBER('Endpoint outcomes'!DL147)=TRUE,'Endpoint outcomes'!DM147,0))</f>
        <v>0</v>
      </c>
      <c r="T147" s="825">
        <f>IF(ISNUMBER('Endpoint outcomes'!DJ147)=TRUE,'Endpoint outcomes'!DX147,IF(ISNUMBER('Endpoint outcomes'!DL147)=TRUE,'Endpoint outcomes'!DZ147,0))</f>
        <v>0</v>
      </c>
      <c r="U147" s="825">
        <f>IF(ISNUMBER('Endpoint outcomes'!EO147)=TRUE,'Endpoint outcomes'!EO147,(IF(ISNUMBER('Endpoint outcomes'!EQ147)=TRUE,'Endpoint outcomes'!EQ147,0)))</f>
        <v>0</v>
      </c>
      <c r="V147" s="825">
        <f>IF(ISNUMBER('Endpoint outcomes'!EO147)=TRUE,'Endpoint outcomes'!EP147,IF(ISNUMBER('Endpoint outcomes'!EQ147)=TRUE,'Endpoint outcomes'!ER147,0))</f>
        <v>0</v>
      </c>
      <c r="W147" s="825">
        <f>IF(ISNUMBER('Endpoint outcomes'!EO147)=TRUE,'Endpoint outcomes'!FC147,IF(ISNUMBER('Endpoint outcomes'!EQ147)=TRUE,'Endpoint outcomes'!FE147,0))</f>
        <v>0</v>
      </c>
      <c r="X147" s="37"/>
      <c r="Y147" s="824">
        <f t="shared" si="83"/>
        <v>32</v>
      </c>
      <c r="Z147" s="827">
        <f t="shared" si="84"/>
        <v>31</v>
      </c>
      <c r="AA147" s="827">
        <f t="shared" si="85"/>
        <v>1697.5600000000002</v>
      </c>
      <c r="AB147" s="824">
        <f t="shared" si="86"/>
        <v>31</v>
      </c>
      <c r="AC147" s="827">
        <f t="shared" si="87"/>
        <v>30</v>
      </c>
      <c r="AD147" s="827">
        <f t="shared" si="88"/>
        <v>842.7</v>
      </c>
      <c r="AE147" s="824">
        <f t="shared" si="89"/>
        <v>0</v>
      </c>
      <c r="AF147" s="827">
        <f t="shared" si="90"/>
        <v>-1</v>
      </c>
      <c r="AG147" s="827">
        <f t="shared" si="91"/>
        <v>0</v>
      </c>
      <c r="AH147" s="824">
        <f t="shared" si="92"/>
        <v>0</v>
      </c>
      <c r="AI147" s="827">
        <f t="shared" si="93"/>
        <v>-1</v>
      </c>
      <c r="AJ147" s="827">
        <f t="shared" si="94"/>
        <v>0</v>
      </c>
      <c r="AK147" s="824">
        <f t="shared" si="95"/>
        <v>0</v>
      </c>
      <c r="AL147" s="827">
        <f t="shared" si="96"/>
        <v>-1</v>
      </c>
      <c r="AM147" s="827">
        <f t="shared" si="97"/>
        <v>0</v>
      </c>
      <c r="AN147" s="827">
        <f t="shared" si="98"/>
        <v>61</v>
      </c>
      <c r="AO147" s="827">
        <f t="shared" si="99"/>
        <v>2540.2600000000002</v>
      </c>
      <c r="AP147" s="827">
        <f t="shared" si="100"/>
        <v>17.393650793650796</v>
      </c>
      <c r="AQ147" s="827">
        <f t="shared" si="101"/>
        <v>6.4531857680820766</v>
      </c>
      <c r="AR147" s="827">
        <f t="shared" si="102"/>
        <v>63</v>
      </c>
      <c r="AS147" s="38"/>
      <c r="AT147" s="38"/>
      <c r="AZ147" s="207"/>
      <c r="BA147" s="207"/>
      <c r="BB147" t="s">
        <v>713</v>
      </c>
      <c r="BC147">
        <v>22</v>
      </c>
      <c r="BE147" t="s">
        <v>3002</v>
      </c>
      <c r="BF147">
        <v>21.721923076923076</v>
      </c>
    </row>
    <row r="148" spans="1:58" ht="15.75">
      <c r="A148" s="826" t="str">
        <f>'Endpoint outcomes'!A148</f>
        <v>Thomson 1982</v>
      </c>
      <c r="B148" s="826" t="str">
        <f>CONCATENATE('Endpoint outcomes'!S148,'Endpoint outcomes'!T148)</f>
        <v>HAMD17</v>
      </c>
      <c r="C148" s="828">
        <f t="shared" si="80"/>
        <v>18.349152542372881</v>
      </c>
      <c r="D148" s="828">
        <f t="shared" si="81"/>
        <v>4.5817716637723631</v>
      </c>
      <c r="E148" s="828">
        <f t="shared" si="82"/>
        <v>59</v>
      </c>
      <c r="F148" s="50">
        <f t="shared" si="79"/>
        <v>0.1087258866272961</v>
      </c>
      <c r="G148" s="50">
        <f t="shared" si="77"/>
        <v>0.8912741133727039</v>
      </c>
      <c r="H148" s="269">
        <f t="shared" si="78"/>
        <v>1</v>
      </c>
      <c r="I148" s="829">
        <f>IF(ISNUMBER('Endpoint outcomes'!U148)=TRUE,'Endpoint outcomes'!U148,(IF(ISNUMBER('Endpoint outcomes'!W148)=TRUE,'Endpoint outcomes'!W148,0)))</f>
        <v>17.399999999999999</v>
      </c>
      <c r="J148" s="829">
        <f>IF(ISNUMBER('Endpoint outcomes'!U148)=TRUE,'Endpoint outcomes'!V148,IF(ISNUMBER('Endpoint outcomes'!W148)=TRUE,'Endpoint outcomes'!X148,0))</f>
        <v>4.9000000000000004</v>
      </c>
      <c r="K148" s="829">
        <f>IF(ISNUMBER('Endpoint outcomes'!U148)=TRUE,'Endpoint outcomes'!AI148,IF(ISNUMBER('Endpoint outcomes'!W148)=TRUE,'Endpoint outcomes'!AK148,0))</f>
        <v>31</v>
      </c>
      <c r="L148" s="829">
        <f>IF(ISNUMBER('Endpoint outcomes'!AZ148)=TRUE,'Endpoint outcomes'!AZ148,(IF(ISNUMBER('Endpoint outcomes'!BB148)=TRUE,'Endpoint outcomes'!BB148,0)))</f>
        <v>19.399999999999999</v>
      </c>
      <c r="M148" s="829">
        <f>IF(ISNUMBER('Endpoint outcomes'!AZ148)=TRUE,'Endpoint outcomes'!BA148,IF(ISNUMBER('Endpoint outcomes'!BB148)=TRUE,'Endpoint outcomes'!BC148,0))</f>
        <v>4.2</v>
      </c>
      <c r="N148" s="829">
        <f>IF(ISNUMBER('Endpoint outcomes'!AZ148)=TRUE,'Endpoint outcomes'!BN148,IF(ISNUMBER('Endpoint outcomes'!BB148)=TRUE,'Endpoint outcomes'!BP148,0))</f>
        <v>28</v>
      </c>
      <c r="O148" s="829">
        <f>IF(ISNUMBER('Endpoint outcomes'!CE148)=TRUE,'Endpoint outcomes'!CE148,(IF(ISNUMBER('Endpoint outcomes'!CG148)=TRUE,'Endpoint outcomes'!CG148,0)))</f>
        <v>0</v>
      </c>
      <c r="P148" s="829">
        <f>IF(ISNUMBER('Endpoint outcomes'!CE148)=TRUE,'Endpoint outcomes'!CF148,IF(ISNUMBER('Endpoint outcomes'!CG148)=TRUE,'Endpoint outcomes'!CH148,0))</f>
        <v>0</v>
      </c>
      <c r="Q148" s="829">
        <f>IF(ISNUMBER('Endpoint outcomes'!CE148)=TRUE,'Endpoint outcomes'!CS148,IF(ISNUMBER('Endpoint outcomes'!CG148)=TRUE,'Endpoint outcomes'!CU148,0))</f>
        <v>0</v>
      </c>
      <c r="R148" s="825">
        <f>IF(ISNUMBER('Endpoint outcomes'!DJ148)=TRUE,'Endpoint outcomes'!DJ148,(IF(ISNUMBER('Endpoint outcomes'!DL148)=TRUE,'Endpoint outcomes'!DL148,0)))</f>
        <v>0</v>
      </c>
      <c r="S148" s="825">
        <f>IF(ISNUMBER('Endpoint outcomes'!DJ148)=TRUE,'Endpoint outcomes'!DK148,IF(ISNUMBER('Endpoint outcomes'!DL148)=TRUE,'Endpoint outcomes'!DM148,0))</f>
        <v>0</v>
      </c>
      <c r="T148" s="825">
        <f>IF(ISNUMBER('Endpoint outcomes'!DJ148)=TRUE,'Endpoint outcomes'!DX148,IF(ISNUMBER('Endpoint outcomes'!DL148)=TRUE,'Endpoint outcomes'!DZ148,0))</f>
        <v>0</v>
      </c>
      <c r="U148" s="825">
        <f>IF(ISNUMBER('Endpoint outcomes'!EO148)=TRUE,'Endpoint outcomes'!EO148,(IF(ISNUMBER('Endpoint outcomes'!EQ148)=TRUE,'Endpoint outcomes'!EQ148,0)))</f>
        <v>0</v>
      </c>
      <c r="V148" s="825">
        <f>IF(ISNUMBER('Endpoint outcomes'!EO148)=TRUE,'Endpoint outcomes'!EP148,IF(ISNUMBER('Endpoint outcomes'!EQ148)=TRUE,'Endpoint outcomes'!ER148,0))</f>
        <v>0</v>
      </c>
      <c r="W148" s="825">
        <f>IF(ISNUMBER('Endpoint outcomes'!EO148)=TRUE,'Endpoint outcomes'!FC148,IF(ISNUMBER('Endpoint outcomes'!EQ148)=TRUE,'Endpoint outcomes'!FE148,0))</f>
        <v>0</v>
      </c>
      <c r="X148" s="37"/>
      <c r="Y148" s="824">
        <f t="shared" si="83"/>
        <v>31</v>
      </c>
      <c r="Z148" s="827">
        <f t="shared" si="84"/>
        <v>30</v>
      </c>
      <c r="AA148" s="827">
        <f t="shared" si="85"/>
        <v>720.30000000000018</v>
      </c>
      <c r="AB148" s="824">
        <f t="shared" si="86"/>
        <v>28</v>
      </c>
      <c r="AC148" s="827">
        <f t="shared" si="87"/>
        <v>27</v>
      </c>
      <c r="AD148" s="827">
        <f t="shared" si="88"/>
        <v>476.28000000000003</v>
      </c>
      <c r="AE148" s="824">
        <f t="shared" si="89"/>
        <v>0</v>
      </c>
      <c r="AF148" s="827">
        <f t="shared" si="90"/>
        <v>-1</v>
      </c>
      <c r="AG148" s="827">
        <f t="shared" si="91"/>
        <v>0</v>
      </c>
      <c r="AH148" s="824">
        <f t="shared" si="92"/>
        <v>0</v>
      </c>
      <c r="AI148" s="827">
        <f t="shared" si="93"/>
        <v>-1</v>
      </c>
      <c r="AJ148" s="827">
        <f t="shared" si="94"/>
        <v>0</v>
      </c>
      <c r="AK148" s="824">
        <f t="shared" si="95"/>
        <v>0</v>
      </c>
      <c r="AL148" s="827">
        <f t="shared" si="96"/>
        <v>-1</v>
      </c>
      <c r="AM148" s="827">
        <f t="shared" si="97"/>
        <v>0</v>
      </c>
      <c r="AN148" s="827">
        <f t="shared" si="98"/>
        <v>57</v>
      </c>
      <c r="AO148" s="827">
        <f t="shared" si="99"/>
        <v>1196.5800000000002</v>
      </c>
      <c r="AP148" s="827">
        <f t="shared" si="100"/>
        <v>18.349152542372881</v>
      </c>
      <c r="AQ148" s="827">
        <f t="shared" si="101"/>
        <v>4.5817716637723631</v>
      </c>
      <c r="AR148" s="827">
        <f t="shared" si="102"/>
        <v>59</v>
      </c>
      <c r="AS148" s="38"/>
      <c r="AT148" s="38"/>
      <c r="AZ148" s="207"/>
      <c r="BA148" s="207"/>
      <c r="BB148" t="s">
        <v>713</v>
      </c>
      <c r="BC148">
        <v>22.1</v>
      </c>
      <c r="BE148" t="s">
        <v>713</v>
      </c>
      <c r="BF148">
        <v>24.05</v>
      </c>
    </row>
    <row r="149" spans="1:58" ht="15.75">
      <c r="A149" s="826" t="str">
        <f>'Endpoint outcomes'!A149</f>
        <v>Vartiainen 1994</v>
      </c>
      <c r="B149" s="826" t="str">
        <f>CONCATENATE('Endpoint outcomes'!S149,'Endpoint outcomes'!T149)</f>
        <v>MADRS10</v>
      </c>
      <c r="C149" s="828">
        <f t="shared" si="80"/>
        <v>32.837719298245617</v>
      </c>
      <c r="D149" s="828">
        <f t="shared" si="81"/>
        <v>6.1724184887287086</v>
      </c>
      <c r="E149" s="828">
        <f t="shared" si="82"/>
        <v>114</v>
      </c>
      <c r="F149" s="50">
        <f t="shared" si="79"/>
        <v>0.82786832866795601</v>
      </c>
      <c r="G149" s="50">
        <f t="shared" si="77"/>
        <v>0.17213167133204399</v>
      </c>
      <c r="H149" s="269">
        <f t="shared" si="78"/>
        <v>1</v>
      </c>
      <c r="I149" s="829">
        <f>IF(ISNUMBER('Endpoint outcomes'!U149)=TRUE,'Endpoint outcomes'!U149,(IF(ISNUMBER('Endpoint outcomes'!W149)=TRUE,'Endpoint outcomes'!W149,0)))</f>
        <v>32.5</v>
      </c>
      <c r="J149" s="829">
        <f>IF(ISNUMBER('Endpoint outcomes'!U149)=TRUE,'Endpoint outcomes'!V149,IF(ISNUMBER('Endpoint outcomes'!W149)=TRUE,'Endpoint outcomes'!X149,0))</f>
        <v>6.5</v>
      </c>
      <c r="K149" s="829">
        <f>IF(ISNUMBER('Endpoint outcomes'!U149)=TRUE,'Endpoint outcomes'!AI149,IF(ISNUMBER('Endpoint outcomes'!W149)=TRUE,'Endpoint outcomes'!AK149,0))</f>
        <v>59</v>
      </c>
      <c r="L149" s="829">
        <f>IF(ISNUMBER('Endpoint outcomes'!AZ149)=TRUE,'Endpoint outcomes'!AZ149,(IF(ISNUMBER('Endpoint outcomes'!BB149)=TRUE,'Endpoint outcomes'!BB149,0)))</f>
        <v>33.200000000000003</v>
      </c>
      <c r="M149" s="829">
        <f>IF(ISNUMBER('Endpoint outcomes'!AZ149)=TRUE,'Endpoint outcomes'!BA149,IF(ISNUMBER('Endpoint outcomes'!BB149)=TRUE,'Endpoint outcomes'!BC149,0))</f>
        <v>5.8</v>
      </c>
      <c r="N149" s="829">
        <f>IF(ISNUMBER('Endpoint outcomes'!AZ149)=TRUE,'Endpoint outcomes'!BN149,IF(ISNUMBER('Endpoint outcomes'!BB149)=TRUE,'Endpoint outcomes'!BP149,0))</f>
        <v>55</v>
      </c>
      <c r="O149" s="829">
        <f>IF(ISNUMBER('Endpoint outcomes'!CE149)=TRUE,'Endpoint outcomes'!CE149,(IF(ISNUMBER('Endpoint outcomes'!CG149)=TRUE,'Endpoint outcomes'!CG149,0)))</f>
        <v>0</v>
      </c>
      <c r="P149" s="829">
        <f>IF(ISNUMBER('Endpoint outcomes'!CE149)=TRUE,'Endpoint outcomes'!CF149,IF(ISNUMBER('Endpoint outcomes'!CG149)=TRUE,'Endpoint outcomes'!CH149,0))</f>
        <v>0</v>
      </c>
      <c r="Q149" s="829">
        <f>IF(ISNUMBER('Endpoint outcomes'!CE149)=TRUE,'Endpoint outcomes'!CS149,IF(ISNUMBER('Endpoint outcomes'!CG149)=TRUE,'Endpoint outcomes'!CU149,0))</f>
        <v>0</v>
      </c>
      <c r="R149" s="825">
        <f>IF(ISNUMBER('Endpoint outcomes'!DJ149)=TRUE,'Endpoint outcomes'!DJ149,(IF(ISNUMBER('Endpoint outcomes'!DL149)=TRUE,'Endpoint outcomes'!DL149,0)))</f>
        <v>0</v>
      </c>
      <c r="S149" s="825">
        <f>IF(ISNUMBER('Endpoint outcomes'!DJ149)=TRUE,'Endpoint outcomes'!DK149,IF(ISNUMBER('Endpoint outcomes'!DL149)=TRUE,'Endpoint outcomes'!DM149,0))</f>
        <v>0</v>
      </c>
      <c r="T149" s="825">
        <f>IF(ISNUMBER('Endpoint outcomes'!DJ149)=TRUE,'Endpoint outcomes'!DX149,IF(ISNUMBER('Endpoint outcomes'!DL149)=TRUE,'Endpoint outcomes'!DZ149,0))</f>
        <v>0</v>
      </c>
      <c r="U149" s="825">
        <f>IF(ISNUMBER('Endpoint outcomes'!EO149)=TRUE,'Endpoint outcomes'!EO149,(IF(ISNUMBER('Endpoint outcomes'!EQ149)=TRUE,'Endpoint outcomes'!EQ149,0)))</f>
        <v>0</v>
      </c>
      <c r="V149" s="825">
        <f>IF(ISNUMBER('Endpoint outcomes'!EO149)=TRUE,'Endpoint outcomes'!EP149,IF(ISNUMBER('Endpoint outcomes'!EQ149)=TRUE,'Endpoint outcomes'!ER149,0))</f>
        <v>0</v>
      </c>
      <c r="W149" s="825">
        <f>IF(ISNUMBER('Endpoint outcomes'!EO149)=TRUE,'Endpoint outcomes'!FC149,IF(ISNUMBER('Endpoint outcomes'!EQ149)=TRUE,'Endpoint outcomes'!FE149,0))</f>
        <v>0</v>
      </c>
      <c r="X149" s="37"/>
      <c r="Y149" s="824">
        <f t="shared" si="83"/>
        <v>59</v>
      </c>
      <c r="Z149" s="827">
        <f t="shared" si="84"/>
        <v>58</v>
      </c>
      <c r="AA149" s="827">
        <f t="shared" si="85"/>
        <v>2450.5</v>
      </c>
      <c r="AB149" s="824">
        <f t="shared" si="86"/>
        <v>55</v>
      </c>
      <c r="AC149" s="827">
        <f t="shared" si="87"/>
        <v>54</v>
      </c>
      <c r="AD149" s="827">
        <f t="shared" si="88"/>
        <v>1816.56</v>
      </c>
      <c r="AE149" s="824">
        <f t="shared" si="89"/>
        <v>0</v>
      </c>
      <c r="AF149" s="827">
        <f t="shared" si="90"/>
        <v>-1</v>
      </c>
      <c r="AG149" s="827">
        <f t="shared" si="91"/>
        <v>0</v>
      </c>
      <c r="AH149" s="824">
        <f t="shared" si="92"/>
        <v>0</v>
      </c>
      <c r="AI149" s="827">
        <f t="shared" si="93"/>
        <v>-1</v>
      </c>
      <c r="AJ149" s="827">
        <f t="shared" si="94"/>
        <v>0</v>
      </c>
      <c r="AK149" s="824">
        <f t="shared" si="95"/>
        <v>0</v>
      </c>
      <c r="AL149" s="827">
        <f t="shared" si="96"/>
        <v>-1</v>
      </c>
      <c r="AM149" s="827">
        <f t="shared" si="97"/>
        <v>0</v>
      </c>
      <c r="AN149" s="827">
        <f t="shared" si="98"/>
        <v>112</v>
      </c>
      <c r="AO149" s="827">
        <f t="shared" si="99"/>
        <v>4267.0599999999995</v>
      </c>
      <c r="AP149" s="827">
        <f t="shared" si="100"/>
        <v>32.837719298245617</v>
      </c>
      <c r="AQ149" s="827">
        <f t="shared" si="101"/>
        <v>6.1724184887287086</v>
      </c>
      <c r="AR149" s="827">
        <f t="shared" si="102"/>
        <v>114</v>
      </c>
      <c r="AS149" s="38"/>
      <c r="AT149" s="38"/>
      <c r="AZ149" s="207"/>
      <c r="BA149" s="207"/>
      <c r="BB149" t="s">
        <v>713</v>
      </c>
      <c r="BC149">
        <v>22.3</v>
      </c>
      <c r="BE149" t="s">
        <v>713</v>
      </c>
      <c r="BF149">
        <v>14.752482269503545</v>
      </c>
    </row>
    <row r="150" spans="1:58" ht="15.75">
      <c r="A150" s="826" t="str">
        <f>'Endpoint outcomes'!A150</f>
        <v>Ventura 2007</v>
      </c>
      <c r="B150" s="826" t="str">
        <f>CONCATENATE('Endpoint outcomes'!S150,'Endpoint outcomes'!T150)</f>
        <v>MADRS10</v>
      </c>
      <c r="C150" s="828">
        <f t="shared" si="80"/>
        <v>29.248837209302327</v>
      </c>
      <c r="D150" s="828">
        <f t="shared" si="81"/>
        <v>4.1086648391616691</v>
      </c>
      <c r="E150" s="828">
        <f t="shared" si="82"/>
        <v>215</v>
      </c>
      <c r="F150" s="50">
        <f t="shared" si="79"/>
        <v>0.70792746585152322</v>
      </c>
      <c r="G150" s="50">
        <f t="shared" si="77"/>
        <v>0.29207253414847678</v>
      </c>
      <c r="H150" s="269">
        <f t="shared" si="78"/>
        <v>1</v>
      </c>
      <c r="I150" s="829">
        <f>IF(ISNUMBER('Endpoint outcomes'!U150)=TRUE,'Endpoint outcomes'!U150,(IF(ISNUMBER('Endpoint outcomes'!W150)=TRUE,'Endpoint outcomes'!W150,0)))</f>
        <v>29.5</v>
      </c>
      <c r="J150" s="829">
        <f>IF(ISNUMBER('Endpoint outcomes'!U150)=TRUE,'Endpoint outcomes'!V150,IF(ISNUMBER('Endpoint outcomes'!W150)=TRUE,'Endpoint outcomes'!X150,0))</f>
        <v>4.0792156108742281</v>
      </c>
      <c r="K150" s="829">
        <f>IF(ISNUMBER('Endpoint outcomes'!U150)=TRUE,'Endpoint outcomes'!AI150,IF(ISNUMBER('Endpoint outcomes'!W150)=TRUE,'Endpoint outcomes'!AK150,0))</f>
        <v>107</v>
      </c>
      <c r="L150" s="829">
        <f>IF(ISNUMBER('Endpoint outcomes'!AZ150)=TRUE,'Endpoint outcomes'!AZ150,(IF(ISNUMBER('Endpoint outcomes'!BB150)=TRUE,'Endpoint outcomes'!BB150,0)))</f>
        <v>29</v>
      </c>
      <c r="M150" s="829">
        <f>IF(ISNUMBER('Endpoint outcomes'!AZ150)=TRUE,'Endpoint outcomes'!BA150,IF(ISNUMBER('Endpoint outcomes'!BB150)=TRUE,'Endpoint outcomes'!BC150,0))</f>
        <v>4.1376321731154411</v>
      </c>
      <c r="N150" s="829">
        <f>IF(ISNUMBER('Endpoint outcomes'!AZ150)=TRUE,'Endpoint outcomes'!BN150,IF(ISNUMBER('Endpoint outcomes'!BB150)=TRUE,'Endpoint outcomes'!BP150,0))</f>
        <v>108</v>
      </c>
      <c r="O150" s="829">
        <f>IF(ISNUMBER('Endpoint outcomes'!CE150)=TRUE,'Endpoint outcomes'!CE150,(IF(ISNUMBER('Endpoint outcomes'!CG150)=TRUE,'Endpoint outcomes'!CG150,0)))</f>
        <v>0</v>
      </c>
      <c r="P150" s="829">
        <f>IF(ISNUMBER('Endpoint outcomes'!CE150)=TRUE,'Endpoint outcomes'!CF150,IF(ISNUMBER('Endpoint outcomes'!CG150)=TRUE,'Endpoint outcomes'!CH150,0))</f>
        <v>0</v>
      </c>
      <c r="Q150" s="829">
        <f>IF(ISNUMBER('Endpoint outcomes'!CE150)=TRUE,'Endpoint outcomes'!CS150,IF(ISNUMBER('Endpoint outcomes'!CG150)=TRUE,'Endpoint outcomes'!CU150,0))</f>
        <v>0</v>
      </c>
      <c r="R150" s="825">
        <f>IF(ISNUMBER('Endpoint outcomes'!DJ150)=TRUE,'Endpoint outcomes'!DJ150,(IF(ISNUMBER('Endpoint outcomes'!DL150)=TRUE,'Endpoint outcomes'!DL150,0)))</f>
        <v>0</v>
      </c>
      <c r="S150" s="825">
        <f>IF(ISNUMBER('Endpoint outcomes'!DJ150)=TRUE,'Endpoint outcomes'!DK150,IF(ISNUMBER('Endpoint outcomes'!DL150)=TRUE,'Endpoint outcomes'!DM150,0))</f>
        <v>0</v>
      </c>
      <c r="T150" s="825">
        <f>IF(ISNUMBER('Endpoint outcomes'!DJ150)=TRUE,'Endpoint outcomes'!DX150,IF(ISNUMBER('Endpoint outcomes'!DL150)=TRUE,'Endpoint outcomes'!DZ150,0))</f>
        <v>0</v>
      </c>
      <c r="U150" s="825">
        <f>IF(ISNUMBER('Endpoint outcomes'!EO150)=TRUE,'Endpoint outcomes'!EO150,(IF(ISNUMBER('Endpoint outcomes'!EQ150)=TRUE,'Endpoint outcomes'!EQ150,0)))</f>
        <v>0</v>
      </c>
      <c r="V150" s="825">
        <f>IF(ISNUMBER('Endpoint outcomes'!EO150)=TRUE,'Endpoint outcomes'!EP150,IF(ISNUMBER('Endpoint outcomes'!EQ150)=TRUE,'Endpoint outcomes'!ER150,0))</f>
        <v>0</v>
      </c>
      <c r="W150" s="825">
        <f>IF(ISNUMBER('Endpoint outcomes'!EO150)=TRUE,'Endpoint outcomes'!FC150,IF(ISNUMBER('Endpoint outcomes'!EQ150)=TRUE,'Endpoint outcomes'!FE150,0))</f>
        <v>0</v>
      </c>
      <c r="X150" s="37"/>
      <c r="Y150" s="824">
        <f t="shared" si="83"/>
        <v>107</v>
      </c>
      <c r="Z150" s="827">
        <f t="shared" si="84"/>
        <v>106</v>
      </c>
      <c r="AA150" s="827">
        <f t="shared" si="85"/>
        <v>1763.8400000000001</v>
      </c>
      <c r="AB150" s="824">
        <f t="shared" si="86"/>
        <v>108</v>
      </c>
      <c r="AC150" s="827">
        <f t="shared" si="87"/>
        <v>107</v>
      </c>
      <c r="AD150" s="827">
        <f t="shared" si="88"/>
        <v>1831.8400000000008</v>
      </c>
      <c r="AE150" s="824">
        <f t="shared" si="89"/>
        <v>0</v>
      </c>
      <c r="AF150" s="827">
        <f t="shared" si="90"/>
        <v>-1</v>
      </c>
      <c r="AG150" s="827">
        <f t="shared" si="91"/>
        <v>0</v>
      </c>
      <c r="AH150" s="824">
        <f t="shared" si="92"/>
        <v>0</v>
      </c>
      <c r="AI150" s="827">
        <f t="shared" si="93"/>
        <v>-1</v>
      </c>
      <c r="AJ150" s="827">
        <f t="shared" si="94"/>
        <v>0</v>
      </c>
      <c r="AK150" s="824">
        <f t="shared" si="95"/>
        <v>0</v>
      </c>
      <c r="AL150" s="827">
        <f t="shared" si="96"/>
        <v>-1</v>
      </c>
      <c r="AM150" s="827">
        <f t="shared" si="97"/>
        <v>0</v>
      </c>
      <c r="AN150" s="827">
        <f t="shared" si="98"/>
        <v>213</v>
      </c>
      <c r="AO150" s="827">
        <f t="shared" si="99"/>
        <v>3595.6800000000012</v>
      </c>
      <c r="AP150" s="827">
        <f t="shared" si="100"/>
        <v>29.248837209302327</v>
      </c>
      <c r="AQ150" s="827">
        <f t="shared" si="101"/>
        <v>4.1086648391616691</v>
      </c>
      <c r="AR150" s="827">
        <f t="shared" si="102"/>
        <v>215</v>
      </c>
      <c r="AS150" s="38"/>
      <c r="AT150" s="38"/>
      <c r="AZ150" s="207"/>
      <c r="BA150" s="207"/>
      <c r="BB150" t="s">
        <v>713</v>
      </c>
      <c r="BC150">
        <v>22.349681528662419</v>
      </c>
      <c r="BE150" t="s">
        <v>3749</v>
      </c>
      <c r="BF150">
        <v>36.299999999999997</v>
      </c>
    </row>
    <row r="151" spans="1:58" ht="15.75">
      <c r="A151" s="826" t="str">
        <f>'Endpoint outcomes'!A151</f>
        <v>Vernmark 2010</v>
      </c>
      <c r="B151" s="826" t="str">
        <f>CONCATENATE('Endpoint outcomes'!S151,'Endpoint outcomes'!T151)</f>
        <v>MADRS9</v>
      </c>
      <c r="C151" s="828">
        <f t="shared" si="80"/>
        <v>21.837500000000002</v>
      </c>
      <c r="D151" s="828">
        <f t="shared" si="81"/>
        <v>3.9013723075801088</v>
      </c>
      <c r="E151" s="828">
        <f t="shared" si="82"/>
        <v>88</v>
      </c>
      <c r="F151" s="50">
        <f t="shared" si="79"/>
        <v>0.48338805543535135</v>
      </c>
      <c r="G151" s="50">
        <f t="shared" si="77"/>
        <v>0.51661194456464865</v>
      </c>
      <c r="H151" s="269">
        <f t="shared" si="78"/>
        <v>1</v>
      </c>
      <c r="I151" s="829">
        <f>IF(ISNUMBER('Endpoint outcomes'!U151)=TRUE,'Endpoint outcomes'!U151,(IF(ISNUMBER('Endpoint outcomes'!W151)=TRUE,'Endpoint outcomes'!W151,0)))</f>
        <v>22.2</v>
      </c>
      <c r="J151" s="829">
        <f>IF(ISNUMBER('Endpoint outcomes'!U151)=TRUE,'Endpoint outcomes'!V151,IF(ISNUMBER('Endpoint outcomes'!W151)=TRUE,'Endpoint outcomes'!X151,0))</f>
        <v>3.8</v>
      </c>
      <c r="K151" s="829">
        <f>IF(ISNUMBER('Endpoint outcomes'!U151)=TRUE,'Endpoint outcomes'!AI151,IF(ISNUMBER('Endpoint outcomes'!W151)=TRUE,'Endpoint outcomes'!AK151,0))</f>
        <v>30</v>
      </c>
      <c r="L151" s="829">
        <f>IF(ISNUMBER('Endpoint outcomes'!AZ151)=TRUE,'Endpoint outcomes'!AZ151,(IF(ISNUMBER('Endpoint outcomes'!BB151)=TRUE,'Endpoint outcomes'!BB151,0)))</f>
        <v>21.2</v>
      </c>
      <c r="M151" s="829">
        <f>IF(ISNUMBER('Endpoint outcomes'!AZ151)=TRUE,'Endpoint outcomes'!BA151,IF(ISNUMBER('Endpoint outcomes'!BB151)=TRUE,'Endpoint outcomes'!BC151,0))</f>
        <v>4.0999999999999996</v>
      </c>
      <c r="N151" s="829">
        <f>IF(ISNUMBER('Endpoint outcomes'!AZ151)=TRUE,'Endpoint outcomes'!BN151,IF(ISNUMBER('Endpoint outcomes'!BB151)=TRUE,'Endpoint outcomes'!BP151,0))</f>
        <v>29</v>
      </c>
      <c r="O151" s="829">
        <f>IF(ISNUMBER('Endpoint outcomes'!CE151)=TRUE,'Endpoint outcomes'!CE151,(IF(ISNUMBER('Endpoint outcomes'!CG151)=TRUE,'Endpoint outcomes'!CG151,0)))</f>
        <v>22.1</v>
      </c>
      <c r="P151" s="829">
        <f>IF(ISNUMBER('Endpoint outcomes'!CE151)=TRUE,'Endpoint outcomes'!CF151,IF(ISNUMBER('Endpoint outcomes'!CG151)=TRUE,'Endpoint outcomes'!CH151,0))</f>
        <v>3.8</v>
      </c>
      <c r="Q151" s="829">
        <f>IF(ISNUMBER('Endpoint outcomes'!CE151)=TRUE,'Endpoint outcomes'!CS151,IF(ISNUMBER('Endpoint outcomes'!CG151)=TRUE,'Endpoint outcomes'!CU151,0))</f>
        <v>29</v>
      </c>
      <c r="R151" s="825">
        <f>IF(ISNUMBER('Endpoint outcomes'!DJ151)=TRUE,'Endpoint outcomes'!DJ151,(IF(ISNUMBER('Endpoint outcomes'!DL151)=TRUE,'Endpoint outcomes'!DL151,0)))</f>
        <v>0</v>
      </c>
      <c r="S151" s="825">
        <f>IF(ISNUMBER('Endpoint outcomes'!DJ151)=TRUE,'Endpoint outcomes'!DK151,IF(ISNUMBER('Endpoint outcomes'!DL151)=TRUE,'Endpoint outcomes'!DM151,0))</f>
        <v>0</v>
      </c>
      <c r="T151" s="825">
        <f>IF(ISNUMBER('Endpoint outcomes'!DJ151)=TRUE,'Endpoint outcomes'!DX151,IF(ISNUMBER('Endpoint outcomes'!DL151)=TRUE,'Endpoint outcomes'!DZ151,0))</f>
        <v>0</v>
      </c>
      <c r="U151" s="825">
        <f>IF(ISNUMBER('Endpoint outcomes'!EO151)=TRUE,'Endpoint outcomes'!EO151,(IF(ISNUMBER('Endpoint outcomes'!EQ151)=TRUE,'Endpoint outcomes'!EQ151,0)))</f>
        <v>0</v>
      </c>
      <c r="V151" s="825">
        <f>IF(ISNUMBER('Endpoint outcomes'!EO151)=TRUE,'Endpoint outcomes'!EP151,IF(ISNUMBER('Endpoint outcomes'!EQ151)=TRUE,'Endpoint outcomes'!ER151,0))</f>
        <v>0</v>
      </c>
      <c r="W151" s="825">
        <f>IF(ISNUMBER('Endpoint outcomes'!EO151)=TRUE,'Endpoint outcomes'!FC151,IF(ISNUMBER('Endpoint outcomes'!EQ151)=TRUE,'Endpoint outcomes'!FE151,0))</f>
        <v>0</v>
      </c>
      <c r="X151" s="37"/>
      <c r="Y151" s="824">
        <f t="shared" si="83"/>
        <v>30</v>
      </c>
      <c r="Z151" s="827">
        <f t="shared" si="84"/>
        <v>29</v>
      </c>
      <c r="AA151" s="827">
        <f t="shared" si="85"/>
        <v>418.76</v>
      </c>
      <c r="AB151" s="824">
        <f t="shared" si="86"/>
        <v>29</v>
      </c>
      <c r="AC151" s="827">
        <f t="shared" si="87"/>
        <v>28</v>
      </c>
      <c r="AD151" s="827">
        <f t="shared" si="88"/>
        <v>470.67999999999995</v>
      </c>
      <c r="AE151" s="824">
        <f t="shared" si="89"/>
        <v>29</v>
      </c>
      <c r="AF151" s="827">
        <f t="shared" si="90"/>
        <v>28</v>
      </c>
      <c r="AG151" s="827">
        <f t="shared" si="91"/>
        <v>404.32</v>
      </c>
      <c r="AH151" s="824">
        <f t="shared" si="92"/>
        <v>0</v>
      </c>
      <c r="AI151" s="827">
        <f t="shared" si="93"/>
        <v>-1</v>
      </c>
      <c r="AJ151" s="827">
        <f t="shared" si="94"/>
        <v>0</v>
      </c>
      <c r="AK151" s="824">
        <f t="shared" si="95"/>
        <v>0</v>
      </c>
      <c r="AL151" s="827">
        <f t="shared" si="96"/>
        <v>-1</v>
      </c>
      <c r="AM151" s="827">
        <f t="shared" si="97"/>
        <v>0</v>
      </c>
      <c r="AN151" s="827">
        <f t="shared" si="98"/>
        <v>85</v>
      </c>
      <c r="AO151" s="827">
        <f t="shared" si="99"/>
        <v>1293.76</v>
      </c>
      <c r="AP151" s="827">
        <f t="shared" si="100"/>
        <v>21.837500000000002</v>
      </c>
      <c r="AQ151" s="827">
        <f t="shared" si="101"/>
        <v>3.9013723075801088</v>
      </c>
      <c r="AR151" s="827">
        <f t="shared" si="102"/>
        <v>88</v>
      </c>
      <c r="AS151" s="38"/>
      <c r="AT151" s="38"/>
      <c r="AZ151" s="207"/>
      <c r="BA151" s="207"/>
      <c r="BB151" t="s">
        <v>713</v>
      </c>
      <c r="BC151">
        <v>22.464117647058821</v>
      </c>
      <c r="BE151" t="s">
        <v>714</v>
      </c>
      <c r="BF151">
        <v>36.25</v>
      </c>
    </row>
    <row r="152" spans="1:58" ht="15.75">
      <c r="A152" s="826" t="str">
        <f>'Endpoint outcomes'!A152</f>
        <v>Versiani 1990</v>
      </c>
      <c r="B152" s="826" t="str">
        <f>CONCATENATE('Endpoint outcomes'!S152,'Endpoint outcomes'!T152)</f>
        <v>NA</v>
      </c>
      <c r="C152" s="828" t="e">
        <f t="shared" si="80"/>
        <v>#DIV/0!</v>
      </c>
      <c r="D152" s="828" t="e">
        <f t="shared" si="81"/>
        <v>#DIV/0!</v>
      </c>
      <c r="E152" s="828">
        <f t="shared" si="82"/>
        <v>0</v>
      </c>
      <c r="F152" s="50" t="e">
        <f t="shared" si="79"/>
        <v>#N/A</v>
      </c>
      <c r="G152" s="50" t="e">
        <f t="shared" si="77"/>
        <v>#N/A</v>
      </c>
      <c r="H152" s="269">
        <f t="shared" si="78"/>
        <v>0</v>
      </c>
      <c r="I152" s="829">
        <f>IF(ISNUMBER('Endpoint outcomes'!U152)=TRUE,'Endpoint outcomes'!U152,(IF(ISNUMBER('Endpoint outcomes'!W152)=TRUE,'Endpoint outcomes'!W152,0)))</f>
        <v>0</v>
      </c>
      <c r="J152" s="829">
        <f>IF(ISNUMBER('Endpoint outcomes'!U152)=TRUE,'Endpoint outcomes'!V152,IF(ISNUMBER('Endpoint outcomes'!W152)=TRUE,'Endpoint outcomes'!X152,0))</f>
        <v>0</v>
      </c>
      <c r="K152" s="829">
        <f>IF(ISNUMBER('Endpoint outcomes'!U152)=TRUE,'Endpoint outcomes'!AI152,IF(ISNUMBER('Endpoint outcomes'!W152)=TRUE,'Endpoint outcomes'!AK152,0))</f>
        <v>0</v>
      </c>
      <c r="L152" s="829">
        <f>IF(ISNUMBER('Endpoint outcomes'!AZ152)=TRUE,'Endpoint outcomes'!AZ152,(IF(ISNUMBER('Endpoint outcomes'!BB152)=TRUE,'Endpoint outcomes'!BB152,0)))</f>
        <v>0</v>
      </c>
      <c r="M152" s="829">
        <f>IF(ISNUMBER('Endpoint outcomes'!AZ152)=TRUE,'Endpoint outcomes'!BA152,IF(ISNUMBER('Endpoint outcomes'!BB152)=TRUE,'Endpoint outcomes'!BC152,0))</f>
        <v>0</v>
      </c>
      <c r="N152" s="829">
        <f>IF(ISNUMBER('Endpoint outcomes'!AZ152)=TRUE,'Endpoint outcomes'!BN152,IF(ISNUMBER('Endpoint outcomes'!BB152)=TRUE,'Endpoint outcomes'!BP152,0))</f>
        <v>0</v>
      </c>
      <c r="O152" s="829">
        <f>IF(ISNUMBER('Endpoint outcomes'!CE152)=TRUE,'Endpoint outcomes'!CE152,(IF(ISNUMBER('Endpoint outcomes'!CG152)=TRUE,'Endpoint outcomes'!CG152,0)))</f>
        <v>0</v>
      </c>
      <c r="P152" s="829">
        <f>IF(ISNUMBER('Endpoint outcomes'!CE152)=TRUE,'Endpoint outcomes'!CF152,IF(ISNUMBER('Endpoint outcomes'!CG152)=TRUE,'Endpoint outcomes'!CH152,0))</f>
        <v>0</v>
      </c>
      <c r="Q152" s="829">
        <f>IF(ISNUMBER('Endpoint outcomes'!CE152)=TRUE,'Endpoint outcomes'!CS152,IF(ISNUMBER('Endpoint outcomes'!CG152)=TRUE,'Endpoint outcomes'!CU152,0))</f>
        <v>0</v>
      </c>
      <c r="R152" s="825">
        <f>IF(ISNUMBER('Endpoint outcomes'!DJ152)=TRUE,'Endpoint outcomes'!DJ152,(IF(ISNUMBER('Endpoint outcomes'!DL152)=TRUE,'Endpoint outcomes'!DL152,0)))</f>
        <v>0</v>
      </c>
      <c r="S152" s="825">
        <f>IF(ISNUMBER('Endpoint outcomes'!DJ152)=TRUE,'Endpoint outcomes'!DK152,IF(ISNUMBER('Endpoint outcomes'!DL152)=TRUE,'Endpoint outcomes'!DM152,0))</f>
        <v>0</v>
      </c>
      <c r="T152" s="825">
        <f>IF(ISNUMBER('Endpoint outcomes'!DJ152)=TRUE,'Endpoint outcomes'!DX152,IF(ISNUMBER('Endpoint outcomes'!DL152)=TRUE,'Endpoint outcomes'!DZ152,0))</f>
        <v>0</v>
      </c>
      <c r="U152" s="825">
        <f>IF(ISNUMBER('Endpoint outcomes'!EO152)=TRUE,'Endpoint outcomes'!EO152,(IF(ISNUMBER('Endpoint outcomes'!EQ152)=TRUE,'Endpoint outcomes'!EQ152,0)))</f>
        <v>0</v>
      </c>
      <c r="V152" s="825">
        <f>IF(ISNUMBER('Endpoint outcomes'!EO152)=TRUE,'Endpoint outcomes'!EP152,IF(ISNUMBER('Endpoint outcomes'!EQ152)=TRUE,'Endpoint outcomes'!ER152,0))</f>
        <v>0</v>
      </c>
      <c r="W152" s="825">
        <f>IF(ISNUMBER('Endpoint outcomes'!EO152)=TRUE,'Endpoint outcomes'!FC152,IF(ISNUMBER('Endpoint outcomes'!EQ152)=TRUE,'Endpoint outcomes'!FE152,0))</f>
        <v>0</v>
      </c>
      <c r="X152" s="37"/>
      <c r="Y152" s="824">
        <f t="shared" si="83"/>
        <v>0</v>
      </c>
      <c r="Z152" s="827">
        <f t="shared" si="84"/>
        <v>-1</v>
      </c>
      <c r="AA152" s="827">
        <f t="shared" si="85"/>
        <v>0</v>
      </c>
      <c r="AB152" s="824">
        <f t="shared" si="86"/>
        <v>0</v>
      </c>
      <c r="AC152" s="827">
        <f t="shared" si="87"/>
        <v>-1</v>
      </c>
      <c r="AD152" s="827">
        <f t="shared" si="88"/>
        <v>0</v>
      </c>
      <c r="AE152" s="824">
        <f t="shared" si="89"/>
        <v>0</v>
      </c>
      <c r="AF152" s="827">
        <f t="shared" si="90"/>
        <v>-1</v>
      </c>
      <c r="AG152" s="827">
        <f t="shared" si="91"/>
        <v>0</v>
      </c>
      <c r="AH152" s="824">
        <f t="shared" si="92"/>
        <v>0</v>
      </c>
      <c r="AI152" s="827">
        <f t="shared" si="93"/>
        <v>-1</v>
      </c>
      <c r="AJ152" s="827">
        <f t="shared" si="94"/>
        <v>0</v>
      </c>
      <c r="AK152" s="824">
        <f t="shared" si="95"/>
        <v>0</v>
      </c>
      <c r="AL152" s="827">
        <f t="shared" si="96"/>
        <v>-1</v>
      </c>
      <c r="AM152" s="827">
        <f t="shared" si="97"/>
        <v>0</v>
      </c>
      <c r="AN152" s="827" t="b">
        <f t="shared" si="98"/>
        <v>0</v>
      </c>
      <c r="AO152" s="827">
        <f t="shared" si="99"/>
        <v>0</v>
      </c>
      <c r="AP152" s="827" t="e">
        <f t="shared" si="100"/>
        <v>#DIV/0!</v>
      </c>
      <c r="AQ152" s="827" t="e">
        <f t="shared" si="101"/>
        <v>#DIV/0!</v>
      </c>
      <c r="AR152" s="827">
        <f t="shared" si="102"/>
        <v>0</v>
      </c>
      <c r="AS152" s="38"/>
      <c r="AT152" s="38"/>
      <c r="AZ152" s="207"/>
      <c r="BA152" s="207"/>
      <c r="BB152" t="s">
        <v>713</v>
      </c>
      <c r="BC152">
        <v>22.506666666666668</v>
      </c>
      <c r="BE152" t="s">
        <v>3002</v>
      </c>
      <c r="BF152">
        <v>29.302614379084968</v>
      </c>
    </row>
    <row r="153" spans="1:58" ht="15.75">
      <c r="A153" s="826" t="str">
        <f>'Endpoint outcomes'!A153</f>
        <v>Versiani 1999a</v>
      </c>
      <c r="B153" s="826" t="str">
        <f>CONCATENATE('Endpoint outcomes'!S153,'Endpoint outcomes'!T153)</f>
        <v>HAMD21</v>
      </c>
      <c r="C153" s="828">
        <f t="shared" si="80"/>
        <v>28.094267515923562</v>
      </c>
      <c r="D153" s="828">
        <f t="shared" si="81"/>
        <v>4.8</v>
      </c>
      <c r="E153" s="828">
        <f t="shared" si="82"/>
        <v>157</v>
      </c>
      <c r="F153" s="50">
        <f t="shared" si="79"/>
        <v>0.80316269476385838</v>
      </c>
      <c r="G153" s="50">
        <f t="shared" si="77"/>
        <v>0.19683730523614162</v>
      </c>
      <c r="H153" s="269">
        <f t="shared" si="78"/>
        <v>1</v>
      </c>
      <c r="I153" s="829">
        <f>IF(ISNUMBER('Endpoint outcomes'!U153)=TRUE,'Endpoint outcomes'!U153,(IF(ISNUMBER('Endpoint outcomes'!W153)=TRUE,'Endpoint outcomes'!W153,0)))</f>
        <v>28.4</v>
      </c>
      <c r="J153" s="829">
        <f>IF(ISNUMBER('Endpoint outcomes'!U153)=TRUE,'Endpoint outcomes'!V153,IF(ISNUMBER('Endpoint outcomes'!W153)=TRUE,'Endpoint outcomes'!X153,0))</f>
        <v>4.8</v>
      </c>
      <c r="K153" s="829">
        <f>IF(ISNUMBER('Endpoint outcomes'!U153)=TRUE,'Endpoint outcomes'!AI153,IF(ISNUMBER('Endpoint outcomes'!W153)=TRUE,'Endpoint outcomes'!AK153,0))</f>
        <v>77</v>
      </c>
      <c r="L153" s="829">
        <f>IF(ISNUMBER('Endpoint outcomes'!AZ153)=TRUE,'Endpoint outcomes'!AZ153,(IF(ISNUMBER('Endpoint outcomes'!BB153)=TRUE,'Endpoint outcomes'!BB153,0)))</f>
        <v>27.8</v>
      </c>
      <c r="M153" s="829">
        <f>IF(ISNUMBER('Endpoint outcomes'!AZ153)=TRUE,'Endpoint outcomes'!BA153,IF(ISNUMBER('Endpoint outcomes'!BB153)=TRUE,'Endpoint outcomes'!BC153,0))</f>
        <v>4.8</v>
      </c>
      <c r="N153" s="829">
        <f>IF(ISNUMBER('Endpoint outcomes'!AZ153)=TRUE,'Endpoint outcomes'!BN153,IF(ISNUMBER('Endpoint outcomes'!BB153)=TRUE,'Endpoint outcomes'!BP153,0))</f>
        <v>80</v>
      </c>
      <c r="O153" s="829">
        <f>IF(ISNUMBER('Endpoint outcomes'!CE153)=TRUE,'Endpoint outcomes'!CE153,(IF(ISNUMBER('Endpoint outcomes'!CG153)=TRUE,'Endpoint outcomes'!CG153,0)))</f>
        <v>0</v>
      </c>
      <c r="P153" s="829">
        <f>IF(ISNUMBER('Endpoint outcomes'!CE153)=TRUE,'Endpoint outcomes'!CF153,IF(ISNUMBER('Endpoint outcomes'!CG153)=TRUE,'Endpoint outcomes'!CH153,0))</f>
        <v>0</v>
      </c>
      <c r="Q153" s="829">
        <f>IF(ISNUMBER('Endpoint outcomes'!CE153)=TRUE,'Endpoint outcomes'!CS153,IF(ISNUMBER('Endpoint outcomes'!CG153)=TRUE,'Endpoint outcomes'!CU153,0))</f>
        <v>0</v>
      </c>
      <c r="R153" s="825">
        <f>IF(ISNUMBER('Endpoint outcomes'!DJ153)=TRUE,'Endpoint outcomes'!DJ153,(IF(ISNUMBER('Endpoint outcomes'!DL153)=TRUE,'Endpoint outcomes'!DL153,0)))</f>
        <v>0</v>
      </c>
      <c r="S153" s="825">
        <f>IF(ISNUMBER('Endpoint outcomes'!DJ153)=TRUE,'Endpoint outcomes'!DK153,IF(ISNUMBER('Endpoint outcomes'!DL153)=TRUE,'Endpoint outcomes'!DM153,0))</f>
        <v>0</v>
      </c>
      <c r="T153" s="825">
        <f>IF(ISNUMBER('Endpoint outcomes'!DJ153)=TRUE,'Endpoint outcomes'!DX153,IF(ISNUMBER('Endpoint outcomes'!DL153)=TRUE,'Endpoint outcomes'!DZ153,0))</f>
        <v>0</v>
      </c>
      <c r="U153" s="825">
        <f>IF(ISNUMBER('Endpoint outcomes'!EO153)=TRUE,'Endpoint outcomes'!EO153,(IF(ISNUMBER('Endpoint outcomes'!EQ153)=TRUE,'Endpoint outcomes'!EQ153,0)))</f>
        <v>0</v>
      </c>
      <c r="V153" s="825">
        <f>IF(ISNUMBER('Endpoint outcomes'!EO153)=TRUE,'Endpoint outcomes'!EP153,IF(ISNUMBER('Endpoint outcomes'!EQ153)=TRUE,'Endpoint outcomes'!ER153,0))</f>
        <v>0</v>
      </c>
      <c r="W153" s="825">
        <f>IF(ISNUMBER('Endpoint outcomes'!EO153)=TRUE,'Endpoint outcomes'!FC153,IF(ISNUMBER('Endpoint outcomes'!EQ153)=TRUE,'Endpoint outcomes'!FE153,0))</f>
        <v>0</v>
      </c>
      <c r="X153" s="37"/>
      <c r="Y153" s="824">
        <f t="shared" si="83"/>
        <v>77</v>
      </c>
      <c r="Z153" s="827">
        <f t="shared" si="84"/>
        <v>76</v>
      </c>
      <c r="AA153" s="827">
        <f t="shared" si="85"/>
        <v>1751.04</v>
      </c>
      <c r="AB153" s="824">
        <f t="shared" si="86"/>
        <v>80</v>
      </c>
      <c r="AC153" s="827">
        <f t="shared" si="87"/>
        <v>79</v>
      </c>
      <c r="AD153" s="827">
        <f t="shared" si="88"/>
        <v>1820.1599999999999</v>
      </c>
      <c r="AE153" s="824">
        <f t="shared" si="89"/>
        <v>0</v>
      </c>
      <c r="AF153" s="827">
        <f t="shared" si="90"/>
        <v>-1</v>
      </c>
      <c r="AG153" s="827">
        <f t="shared" si="91"/>
        <v>0</v>
      </c>
      <c r="AH153" s="824">
        <f t="shared" si="92"/>
        <v>0</v>
      </c>
      <c r="AI153" s="827">
        <f t="shared" si="93"/>
        <v>-1</v>
      </c>
      <c r="AJ153" s="827">
        <f t="shared" si="94"/>
        <v>0</v>
      </c>
      <c r="AK153" s="824">
        <f t="shared" si="95"/>
        <v>0</v>
      </c>
      <c r="AL153" s="827">
        <f t="shared" si="96"/>
        <v>-1</v>
      </c>
      <c r="AM153" s="827">
        <f t="shared" si="97"/>
        <v>0</v>
      </c>
      <c r="AN153" s="827">
        <f t="shared" si="98"/>
        <v>155</v>
      </c>
      <c r="AO153" s="827">
        <f t="shared" si="99"/>
        <v>3571.2</v>
      </c>
      <c r="AP153" s="827">
        <f t="shared" si="100"/>
        <v>28.094267515923562</v>
      </c>
      <c r="AQ153" s="827">
        <f t="shared" si="101"/>
        <v>4.8</v>
      </c>
      <c r="AR153" s="827">
        <f t="shared" si="102"/>
        <v>157</v>
      </c>
      <c r="AS153" s="38"/>
      <c r="AT153" s="38"/>
      <c r="AZ153" s="207"/>
      <c r="BA153" s="207"/>
      <c r="BB153" t="s">
        <v>713</v>
      </c>
      <c r="BC153">
        <v>22.599999999999998</v>
      </c>
      <c r="BE153" t="s">
        <v>718</v>
      </c>
      <c r="BF153">
        <v>31.371304347826086</v>
      </c>
    </row>
    <row r="154" spans="1:58" ht="15.75">
      <c r="A154" s="826" t="str">
        <f>'Endpoint outcomes'!A154</f>
        <v>Wakelin 1986</v>
      </c>
      <c r="B154" s="826" t="str">
        <f>CONCATENATE('Endpoint outcomes'!S154,'Endpoint outcomes'!T154)</f>
        <v>HAMD17</v>
      </c>
      <c r="C154" s="828">
        <f t="shared" si="80"/>
        <v>25.265116279069765</v>
      </c>
      <c r="D154" s="828" t="e">
        <f t="shared" si="81"/>
        <v>#VALUE!</v>
      </c>
      <c r="E154" s="828">
        <f t="shared" si="82"/>
        <v>43</v>
      </c>
      <c r="F154" s="50" t="e">
        <f t="shared" si="79"/>
        <v>#VALUE!</v>
      </c>
      <c r="G154" s="50" t="e">
        <f t="shared" si="77"/>
        <v>#VALUE!</v>
      </c>
      <c r="H154" s="269">
        <f t="shared" si="78"/>
        <v>0</v>
      </c>
      <c r="I154" s="829">
        <f>IF(ISNUMBER('Endpoint outcomes'!U154)=TRUE,'Endpoint outcomes'!U154,(IF(ISNUMBER('Endpoint outcomes'!W154)=TRUE,'Endpoint outcomes'!W154,0)))</f>
        <v>25.2</v>
      </c>
      <c r="J154" s="829" t="str">
        <f>IF(ISNUMBER('Endpoint outcomes'!U154)=TRUE,'Endpoint outcomes'!V154,IF(ISNUMBER('Endpoint outcomes'!W154)=TRUE,'Endpoint outcomes'!X154,0))</f>
        <v>NA</v>
      </c>
      <c r="K154" s="829">
        <f>IF(ISNUMBER('Endpoint outcomes'!U154)=TRUE,'Endpoint outcomes'!AI154,IF(ISNUMBER('Endpoint outcomes'!W154)=TRUE,'Endpoint outcomes'!AK154,0))</f>
        <v>29</v>
      </c>
      <c r="L154" s="829">
        <f>IF(ISNUMBER('Endpoint outcomes'!AZ154)=TRUE,'Endpoint outcomes'!AZ154,(IF(ISNUMBER('Endpoint outcomes'!BB154)=TRUE,'Endpoint outcomes'!BB154,0)))</f>
        <v>25.4</v>
      </c>
      <c r="M154" s="829" t="str">
        <f>IF(ISNUMBER('Endpoint outcomes'!AZ154)=TRUE,'Endpoint outcomes'!BA154,IF(ISNUMBER('Endpoint outcomes'!BB154)=TRUE,'Endpoint outcomes'!BC154,0))</f>
        <v>NA</v>
      </c>
      <c r="N154" s="829">
        <f>IF(ISNUMBER('Endpoint outcomes'!AZ154)=TRUE,'Endpoint outcomes'!BN154,IF(ISNUMBER('Endpoint outcomes'!BB154)=TRUE,'Endpoint outcomes'!BP154,0))</f>
        <v>14</v>
      </c>
      <c r="O154" s="829">
        <f>IF(ISNUMBER('Endpoint outcomes'!CE154)=TRUE,'Endpoint outcomes'!CE154,(IF(ISNUMBER('Endpoint outcomes'!CG154)=TRUE,'Endpoint outcomes'!CG154,0)))</f>
        <v>0</v>
      </c>
      <c r="P154" s="829">
        <f>IF(ISNUMBER('Endpoint outcomes'!CE154)=TRUE,'Endpoint outcomes'!CF154,IF(ISNUMBER('Endpoint outcomes'!CG154)=TRUE,'Endpoint outcomes'!CH154,0))</f>
        <v>0</v>
      </c>
      <c r="Q154" s="829">
        <f>IF(ISNUMBER('Endpoint outcomes'!CE154)=TRUE,'Endpoint outcomes'!CS154,IF(ISNUMBER('Endpoint outcomes'!CG154)=TRUE,'Endpoint outcomes'!CU154,0))</f>
        <v>0</v>
      </c>
      <c r="R154" s="825">
        <f>IF(ISNUMBER('Endpoint outcomes'!DJ154)=TRUE,'Endpoint outcomes'!DJ154,(IF(ISNUMBER('Endpoint outcomes'!DL154)=TRUE,'Endpoint outcomes'!DL154,0)))</f>
        <v>0</v>
      </c>
      <c r="S154" s="825">
        <f>IF(ISNUMBER('Endpoint outcomes'!DJ154)=TRUE,'Endpoint outcomes'!DK154,IF(ISNUMBER('Endpoint outcomes'!DL154)=TRUE,'Endpoint outcomes'!DM154,0))</f>
        <v>0</v>
      </c>
      <c r="T154" s="825">
        <f>IF(ISNUMBER('Endpoint outcomes'!DJ154)=TRUE,'Endpoint outcomes'!DX154,IF(ISNUMBER('Endpoint outcomes'!DL154)=TRUE,'Endpoint outcomes'!DZ154,0))</f>
        <v>0</v>
      </c>
      <c r="U154" s="825">
        <f>IF(ISNUMBER('Endpoint outcomes'!EO154)=TRUE,'Endpoint outcomes'!EO154,(IF(ISNUMBER('Endpoint outcomes'!EQ154)=TRUE,'Endpoint outcomes'!EQ154,0)))</f>
        <v>0</v>
      </c>
      <c r="V154" s="825">
        <f>IF(ISNUMBER('Endpoint outcomes'!EO154)=TRUE,'Endpoint outcomes'!EP154,IF(ISNUMBER('Endpoint outcomes'!EQ154)=TRUE,'Endpoint outcomes'!ER154,0))</f>
        <v>0</v>
      </c>
      <c r="W154" s="825">
        <f>IF(ISNUMBER('Endpoint outcomes'!EO154)=TRUE,'Endpoint outcomes'!FC154,IF(ISNUMBER('Endpoint outcomes'!EQ154)=TRUE,'Endpoint outcomes'!FE154,0))</f>
        <v>0</v>
      </c>
      <c r="X154" s="37"/>
      <c r="Y154" s="824">
        <f t="shared" si="83"/>
        <v>29</v>
      </c>
      <c r="Z154" s="827">
        <f t="shared" si="84"/>
        <v>28</v>
      </c>
      <c r="AA154" s="827" t="e">
        <f t="shared" si="85"/>
        <v>#VALUE!</v>
      </c>
      <c r="AB154" s="824">
        <f t="shared" si="86"/>
        <v>14</v>
      </c>
      <c r="AC154" s="827">
        <f t="shared" si="87"/>
        <v>13</v>
      </c>
      <c r="AD154" s="827" t="e">
        <f t="shared" si="88"/>
        <v>#VALUE!</v>
      </c>
      <c r="AE154" s="824">
        <f t="shared" si="89"/>
        <v>0</v>
      </c>
      <c r="AF154" s="827">
        <f t="shared" si="90"/>
        <v>-1</v>
      </c>
      <c r="AG154" s="827">
        <f t="shared" si="91"/>
        <v>0</v>
      </c>
      <c r="AH154" s="824">
        <f t="shared" si="92"/>
        <v>0</v>
      </c>
      <c r="AI154" s="827">
        <f t="shared" si="93"/>
        <v>-1</v>
      </c>
      <c r="AJ154" s="827">
        <f t="shared" si="94"/>
        <v>0</v>
      </c>
      <c r="AK154" s="824">
        <f t="shared" si="95"/>
        <v>0</v>
      </c>
      <c r="AL154" s="827">
        <f t="shared" si="96"/>
        <v>-1</v>
      </c>
      <c r="AM154" s="827">
        <f t="shared" si="97"/>
        <v>0</v>
      </c>
      <c r="AN154" s="827">
        <f t="shared" si="98"/>
        <v>41</v>
      </c>
      <c r="AO154" s="827" t="e">
        <f t="shared" si="99"/>
        <v>#VALUE!</v>
      </c>
      <c r="AP154" s="827">
        <f t="shared" si="100"/>
        <v>25.265116279069765</v>
      </c>
      <c r="AQ154" s="827" t="e">
        <f t="shared" si="101"/>
        <v>#VALUE!</v>
      </c>
      <c r="AR154" s="827">
        <f t="shared" si="102"/>
        <v>43</v>
      </c>
      <c r="AS154" s="38"/>
      <c r="AT154" s="38"/>
      <c r="AZ154" s="207"/>
      <c r="BA154" s="207"/>
      <c r="BB154" t="s">
        <v>713</v>
      </c>
      <c r="BC154">
        <v>22.602202643171804</v>
      </c>
      <c r="BE154" t="s">
        <v>718</v>
      </c>
      <c r="BF154">
        <v>37.415686274509802</v>
      </c>
    </row>
    <row r="155" spans="1:58" ht="15.75">
      <c r="A155" s="826" t="str">
        <f>'Endpoint outcomes'!A155</f>
        <v>Ward 2000</v>
      </c>
      <c r="B155" s="826" t="str">
        <f>CONCATENATE('Endpoint outcomes'!S155,'Endpoint outcomes'!T155)</f>
        <v>BDI-I21</v>
      </c>
      <c r="C155" s="828">
        <f t="shared" si="80"/>
        <v>26.477664974619291</v>
      </c>
      <c r="D155" s="828">
        <f t="shared" si="81"/>
        <v>8.640572002829586</v>
      </c>
      <c r="E155" s="828">
        <f t="shared" si="82"/>
        <v>197</v>
      </c>
      <c r="F155" s="50">
        <f t="shared" si="79"/>
        <v>0.56789390315987087</v>
      </c>
      <c r="G155" s="50">
        <f t="shared" si="77"/>
        <v>0.43210609684012913</v>
      </c>
      <c r="H155" s="269">
        <f t="shared" si="78"/>
        <v>1</v>
      </c>
      <c r="I155" s="829">
        <f>IF(ISNUMBER('Endpoint outcomes'!U155)=TRUE,'Endpoint outcomes'!U155,(IF(ISNUMBER('Endpoint outcomes'!W155)=TRUE,'Endpoint outcomes'!W155,0)))</f>
        <v>25.4</v>
      </c>
      <c r="J155" s="829">
        <f>IF(ISNUMBER('Endpoint outcomes'!U155)=TRUE,'Endpoint outcomes'!V155,IF(ISNUMBER('Endpoint outcomes'!W155)=TRUE,'Endpoint outcomes'!X155,0))</f>
        <v>8.6</v>
      </c>
      <c r="K155" s="829">
        <f>IF(ISNUMBER('Endpoint outcomes'!U155)=TRUE,'Endpoint outcomes'!AI155,IF(ISNUMBER('Endpoint outcomes'!W155)=TRUE,'Endpoint outcomes'!AK155,0))</f>
        <v>67</v>
      </c>
      <c r="L155" s="829">
        <f>IF(ISNUMBER('Endpoint outcomes'!AZ155)=TRUE,'Endpoint outcomes'!AZ155,(IF(ISNUMBER('Endpoint outcomes'!BB155)=TRUE,'Endpoint outcomes'!BB155,0)))</f>
        <v>27.6</v>
      </c>
      <c r="M155" s="829">
        <f>IF(ISNUMBER('Endpoint outcomes'!AZ155)=TRUE,'Endpoint outcomes'!BA155,IF(ISNUMBER('Endpoint outcomes'!BB155)=TRUE,'Endpoint outcomes'!BC155,0))</f>
        <v>8.4</v>
      </c>
      <c r="N155" s="829">
        <f>IF(ISNUMBER('Endpoint outcomes'!AZ155)=TRUE,'Endpoint outcomes'!BN155,IF(ISNUMBER('Endpoint outcomes'!BB155)=TRUE,'Endpoint outcomes'!BP155,0))</f>
        <v>63</v>
      </c>
      <c r="O155" s="829">
        <f>IF(ISNUMBER('Endpoint outcomes'!CE155)=TRUE,'Endpoint outcomes'!CE155,(IF(ISNUMBER('Endpoint outcomes'!CG155)=TRUE,'Endpoint outcomes'!CG155,0)))</f>
        <v>26.5</v>
      </c>
      <c r="P155" s="829">
        <f>IF(ISNUMBER('Endpoint outcomes'!CE155)=TRUE,'Endpoint outcomes'!CF155,IF(ISNUMBER('Endpoint outcomes'!CG155)=TRUE,'Endpoint outcomes'!CH155,0))</f>
        <v>8.9</v>
      </c>
      <c r="Q155" s="829">
        <f>IF(ISNUMBER('Endpoint outcomes'!CE155)=TRUE,'Endpoint outcomes'!CS155,IF(ISNUMBER('Endpoint outcomes'!CG155)=TRUE,'Endpoint outcomes'!CU155,0))</f>
        <v>67</v>
      </c>
      <c r="R155" s="825">
        <f>IF(ISNUMBER('Endpoint outcomes'!DJ155)=TRUE,'Endpoint outcomes'!DJ155,(IF(ISNUMBER('Endpoint outcomes'!DL155)=TRUE,'Endpoint outcomes'!DL155,0)))</f>
        <v>0</v>
      </c>
      <c r="S155" s="825">
        <f>IF(ISNUMBER('Endpoint outcomes'!DJ155)=TRUE,'Endpoint outcomes'!DK155,IF(ISNUMBER('Endpoint outcomes'!DL155)=TRUE,'Endpoint outcomes'!DM155,0))</f>
        <v>0</v>
      </c>
      <c r="T155" s="825">
        <f>IF(ISNUMBER('Endpoint outcomes'!DJ155)=TRUE,'Endpoint outcomes'!DX155,IF(ISNUMBER('Endpoint outcomes'!DL155)=TRUE,'Endpoint outcomes'!DZ155,0))</f>
        <v>0</v>
      </c>
      <c r="U155" s="825">
        <f>IF(ISNUMBER('Endpoint outcomes'!EO155)=TRUE,'Endpoint outcomes'!EO155,(IF(ISNUMBER('Endpoint outcomes'!EQ155)=TRUE,'Endpoint outcomes'!EQ155,0)))</f>
        <v>0</v>
      </c>
      <c r="V155" s="825">
        <f>IF(ISNUMBER('Endpoint outcomes'!EO155)=TRUE,'Endpoint outcomes'!EP155,IF(ISNUMBER('Endpoint outcomes'!EQ155)=TRUE,'Endpoint outcomes'!ER155,0))</f>
        <v>0</v>
      </c>
      <c r="W155" s="825">
        <f>IF(ISNUMBER('Endpoint outcomes'!EO155)=TRUE,'Endpoint outcomes'!FC155,IF(ISNUMBER('Endpoint outcomes'!EQ155)=TRUE,'Endpoint outcomes'!FE155,0))</f>
        <v>0</v>
      </c>
      <c r="X155" s="37"/>
      <c r="Y155" s="824">
        <f t="shared" si="83"/>
        <v>67</v>
      </c>
      <c r="Z155" s="827">
        <f t="shared" si="84"/>
        <v>66</v>
      </c>
      <c r="AA155" s="827">
        <f t="shared" si="85"/>
        <v>4881.3599999999997</v>
      </c>
      <c r="AB155" s="824">
        <f t="shared" si="86"/>
        <v>63</v>
      </c>
      <c r="AC155" s="827">
        <f t="shared" si="87"/>
        <v>62</v>
      </c>
      <c r="AD155" s="827">
        <f t="shared" si="88"/>
        <v>4374.72</v>
      </c>
      <c r="AE155" s="824">
        <f t="shared" si="89"/>
        <v>67</v>
      </c>
      <c r="AF155" s="827">
        <f t="shared" si="90"/>
        <v>66</v>
      </c>
      <c r="AG155" s="827">
        <f t="shared" si="91"/>
        <v>5227.8600000000006</v>
      </c>
      <c r="AH155" s="824">
        <f t="shared" si="92"/>
        <v>0</v>
      </c>
      <c r="AI155" s="827">
        <f t="shared" si="93"/>
        <v>-1</v>
      </c>
      <c r="AJ155" s="827">
        <f t="shared" si="94"/>
        <v>0</v>
      </c>
      <c r="AK155" s="824">
        <f t="shared" si="95"/>
        <v>0</v>
      </c>
      <c r="AL155" s="827">
        <f t="shared" si="96"/>
        <v>-1</v>
      </c>
      <c r="AM155" s="827">
        <f t="shared" si="97"/>
        <v>0</v>
      </c>
      <c r="AN155" s="827">
        <f t="shared" si="98"/>
        <v>194</v>
      </c>
      <c r="AO155" s="827">
        <f t="shared" si="99"/>
        <v>14483.94</v>
      </c>
      <c r="AP155" s="827">
        <f t="shared" si="100"/>
        <v>26.477664974619291</v>
      </c>
      <c r="AQ155" s="827">
        <f t="shared" si="101"/>
        <v>8.640572002829586</v>
      </c>
      <c r="AR155" s="827">
        <f t="shared" si="102"/>
        <v>197</v>
      </c>
      <c r="AS155" s="38"/>
      <c r="AT155" s="38"/>
      <c r="AZ155" s="207"/>
      <c r="BA155" s="207"/>
      <c r="BB155" t="s">
        <v>713</v>
      </c>
      <c r="BC155">
        <v>22.767307692307693</v>
      </c>
      <c r="BE155" t="s">
        <v>720</v>
      </c>
      <c r="BF155">
        <v>29.844791666666669</v>
      </c>
    </row>
    <row r="156" spans="1:58" ht="15.75">
      <c r="A156" s="826" t="str">
        <f>'Endpoint outcomes'!A156</f>
        <v>Wilcox 1994</v>
      </c>
      <c r="B156" s="826" t="str">
        <f>CONCATENATE('Endpoint outcomes'!S156,'Endpoint outcomes'!T156)</f>
        <v>HAMD21</v>
      </c>
      <c r="C156" s="828">
        <f t="shared" si="80"/>
        <v>25.651515151515152</v>
      </c>
      <c r="D156" s="828" t="e">
        <f t="shared" si="81"/>
        <v>#VALUE!</v>
      </c>
      <c r="E156" s="828">
        <f t="shared" si="82"/>
        <v>99</v>
      </c>
      <c r="F156" s="50" t="e">
        <f t="shared" si="79"/>
        <v>#VALUE!</v>
      </c>
      <c r="G156" s="50" t="e">
        <f t="shared" si="77"/>
        <v>#VALUE!</v>
      </c>
      <c r="H156" s="269">
        <f t="shared" si="78"/>
        <v>0</v>
      </c>
      <c r="I156" s="829">
        <f>IF(ISNUMBER('Endpoint outcomes'!U156)=TRUE,'Endpoint outcomes'!U156,(IF(ISNUMBER('Endpoint outcomes'!W156)=TRUE,'Endpoint outcomes'!W156,0)))</f>
        <v>25.8</v>
      </c>
      <c r="J156" s="829" t="str">
        <f>IF(ISNUMBER('Endpoint outcomes'!U156)=TRUE,'Endpoint outcomes'!V156,IF(ISNUMBER('Endpoint outcomes'!W156)=TRUE,'Endpoint outcomes'!X156,0))</f>
        <v>NA</v>
      </c>
      <c r="K156" s="829">
        <f>IF(ISNUMBER('Endpoint outcomes'!U156)=TRUE,'Endpoint outcomes'!AI156,IF(ISNUMBER('Endpoint outcomes'!W156)=TRUE,'Endpoint outcomes'!AK156,0))</f>
        <v>50</v>
      </c>
      <c r="L156" s="829">
        <f>IF(ISNUMBER('Endpoint outcomes'!AZ156)=TRUE,'Endpoint outcomes'!AZ156,(IF(ISNUMBER('Endpoint outcomes'!BB156)=TRUE,'Endpoint outcomes'!BB156,0)))</f>
        <v>25.5</v>
      </c>
      <c r="M156" s="829" t="str">
        <f>IF(ISNUMBER('Endpoint outcomes'!AZ156)=TRUE,'Endpoint outcomes'!BA156,IF(ISNUMBER('Endpoint outcomes'!BB156)=TRUE,'Endpoint outcomes'!BC156,0))</f>
        <v>NA</v>
      </c>
      <c r="N156" s="829">
        <f>IF(ISNUMBER('Endpoint outcomes'!AZ156)=TRUE,'Endpoint outcomes'!BN156,IF(ISNUMBER('Endpoint outcomes'!BB156)=TRUE,'Endpoint outcomes'!BP156,0))</f>
        <v>49</v>
      </c>
      <c r="O156" s="829">
        <f>IF(ISNUMBER('Endpoint outcomes'!CE156)=TRUE,'Endpoint outcomes'!CE156,(IF(ISNUMBER('Endpoint outcomes'!CG156)=TRUE,'Endpoint outcomes'!CG156,0)))</f>
        <v>0</v>
      </c>
      <c r="P156" s="829">
        <f>IF(ISNUMBER('Endpoint outcomes'!CE156)=TRUE,'Endpoint outcomes'!CF156,IF(ISNUMBER('Endpoint outcomes'!CG156)=TRUE,'Endpoint outcomes'!CH156,0))</f>
        <v>0</v>
      </c>
      <c r="Q156" s="829">
        <f>IF(ISNUMBER('Endpoint outcomes'!CE156)=TRUE,'Endpoint outcomes'!CS156,IF(ISNUMBER('Endpoint outcomes'!CG156)=TRUE,'Endpoint outcomes'!CU156,0))</f>
        <v>0</v>
      </c>
      <c r="R156" s="825">
        <f>IF(ISNUMBER('Endpoint outcomes'!DJ156)=TRUE,'Endpoint outcomes'!DJ156,(IF(ISNUMBER('Endpoint outcomes'!DL156)=TRUE,'Endpoint outcomes'!DL156,0)))</f>
        <v>0</v>
      </c>
      <c r="S156" s="825">
        <f>IF(ISNUMBER('Endpoint outcomes'!DJ156)=TRUE,'Endpoint outcomes'!DK156,IF(ISNUMBER('Endpoint outcomes'!DL156)=TRUE,'Endpoint outcomes'!DM156,0))</f>
        <v>0</v>
      </c>
      <c r="T156" s="825">
        <f>IF(ISNUMBER('Endpoint outcomes'!DJ156)=TRUE,'Endpoint outcomes'!DX156,IF(ISNUMBER('Endpoint outcomes'!DL156)=TRUE,'Endpoint outcomes'!DZ156,0))</f>
        <v>0</v>
      </c>
      <c r="U156" s="825">
        <f>IF(ISNUMBER('Endpoint outcomes'!EO156)=TRUE,'Endpoint outcomes'!EO156,(IF(ISNUMBER('Endpoint outcomes'!EQ156)=TRUE,'Endpoint outcomes'!EQ156,0)))</f>
        <v>0</v>
      </c>
      <c r="V156" s="825">
        <f>IF(ISNUMBER('Endpoint outcomes'!EO156)=TRUE,'Endpoint outcomes'!EP156,IF(ISNUMBER('Endpoint outcomes'!EQ156)=TRUE,'Endpoint outcomes'!ER156,0))</f>
        <v>0</v>
      </c>
      <c r="W156" s="825">
        <f>IF(ISNUMBER('Endpoint outcomes'!EO156)=TRUE,'Endpoint outcomes'!FC156,IF(ISNUMBER('Endpoint outcomes'!EQ156)=TRUE,'Endpoint outcomes'!FE156,0))</f>
        <v>0</v>
      </c>
      <c r="X156" s="37"/>
      <c r="Y156" s="824">
        <f t="shared" si="83"/>
        <v>50</v>
      </c>
      <c r="Z156" s="827">
        <f t="shared" si="84"/>
        <v>49</v>
      </c>
      <c r="AA156" s="827" t="e">
        <f t="shared" si="85"/>
        <v>#VALUE!</v>
      </c>
      <c r="AB156" s="824">
        <f t="shared" si="86"/>
        <v>49</v>
      </c>
      <c r="AC156" s="827">
        <f t="shared" si="87"/>
        <v>48</v>
      </c>
      <c r="AD156" s="827" t="e">
        <f t="shared" si="88"/>
        <v>#VALUE!</v>
      </c>
      <c r="AE156" s="824">
        <f t="shared" si="89"/>
        <v>0</v>
      </c>
      <c r="AF156" s="827">
        <f t="shared" si="90"/>
        <v>-1</v>
      </c>
      <c r="AG156" s="827">
        <f t="shared" si="91"/>
        <v>0</v>
      </c>
      <c r="AH156" s="824">
        <f t="shared" si="92"/>
        <v>0</v>
      </c>
      <c r="AI156" s="827">
        <f t="shared" si="93"/>
        <v>-1</v>
      </c>
      <c r="AJ156" s="827">
        <f t="shared" si="94"/>
        <v>0</v>
      </c>
      <c r="AK156" s="824">
        <f t="shared" si="95"/>
        <v>0</v>
      </c>
      <c r="AL156" s="827">
        <f t="shared" si="96"/>
        <v>-1</v>
      </c>
      <c r="AM156" s="827">
        <f t="shared" si="97"/>
        <v>0</v>
      </c>
      <c r="AN156" s="827">
        <f t="shared" si="98"/>
        <v>97</v>
      </c>
      <c r="AO156" s="827" t="e">
        <f t="shared" si="99"/>
        <v>#VALUE!</v>
      </c>
      <c r="AP156" s="827">
        <f t="shared" si="100"/>
        <v>25.651515151515152</v>
      </c>
      <c r="AQ156" s="827" t="e">
        <f t="shared" si="101"/>
        <v>#VALUE!</v>
      </c>
      <c r="AR156" s="827">
        <f t="shared" si="102"/>
        <v>99</v>
      </c>
      <c r="AS156" s="38"/>
      <c r="AT156" s="38"/>
      <c r="AZ156" s="207"/>
      <c r="BA156" s="207"/>
      <c r="BB156" t="s">
        <v>713</v>
      </c>
      <c r="BC156">
        <v>22.83</v>
      </c>
      <c r="BE156" t="s">
        <v>713</v>
      </c>
      <c r="BF156">
        <v>22.3</v>
      </c>
    </row>
    <row r="157" spans="1:58" ht="15.75">
      <c r="A157" s="826" t="str">
        <f>'Endpoint outcomes'!A157</f>
        <v>Young 1987</v>
      </c>
      <c r="B157" s="826" t="str">
        <f>CONCATENATE('Endpoint outcomes'!S157,'Endpoint outcomes'!T157)</f>
        <v>BDI-i21</v>
      </c>
      <c r="C157" s="828">
        <f t="shared" si="80"/>
        <v>46.05</v>
      </c>
      <c r="D157" s="828" t="e">
        <f t="shared" si="81"/>
        <v>#VALUE!</v>
      </c>
      <c r="E157" s="828">
        <f t="shared" si="82"/>
        <v>64</v>
      </c>
      <c r="F157" s="50" t="e">
        <f t="shared" si="79"/>
        <v>#VALUE!</v>
      </c>
      <c r="G157" s="50" t="e">
        <f t="shared" si="77"/>
        <v>#VALUE!</v>
      </c>
      <c r="H157" s="269">
        <f t="shared" si="78"/>
        <v>0</v>
      </c>
      <c r="I157" s="829">
        <f>IF(ISNUMBER('Endpoint outcomes'!U157)=TRUE,'Endpoint outcomes'!U157,(IF(ISNUMBER('Endpoint outcomes'!W157)=TRUE,'Endpoint outcomes'!W157,0)))</f>
        <v>48.1</v>
      </c>
      <c r="J157" s="829" t="str">
        <f>IF(ISNUMBER('Endpoint outcomes'!U157)=TRUE,'Endpoint outcomes'!V157,IF(ISNUMBER('Endpoint outcomes'!W157)=TRUE,'Endpoint outcomes'!X157,0))</f>
        <v>NA</v>
      </c>
      <c r="K157" s="829">
        <f>IF(ISNUMBER('Endpoint outcomes'!U157)=TRUE,'Endpoint outcomes'!AI157,IF(ISNUMBER('Endpoint outcomes'!W157)=TRUE,'Endpoint outcomes'!AK157,0))</f>
        <v>32</v>
      </c>
      <c r="L157" s="829">
        <f>IF(ISNUMBER('Endpoint outcomes'!AZ157)=TRUE,'Endpoint outcomes'!AZ157,(IF(ISNUMBER('Endpoint outcomes'!BB157)=TRUE,'Endpoint outcomes'!BB157,0)))</f>
        <v>44</v>
      </c>
      <c r="M157" s="829" t="str">
        <f>IF(ISNUMBER('Endpoint outcomes'!AZ157)=TRUE,'Endpoint outcomes'!BA157,IF(ISNUMBER('Endpoint outcomes'!BB157)=TRUE,'Endpoint outcomes'!BC157,0))</f>
        <v>NA</v>
      </c>
      <c r="N157" s="829">
        <f>IF(ISNUMBER('Endpoint outcomes'!AZ157)=TRUE,'Endpoint outcomes'!BN157,IF(ISNUMBER('Endpoint outcomes'!BB157)=TRUE,'Endpoint outcomes'!BP157,0))</f>
        <v>32</v>
      </c>
      <c r="O157" s="829">
        <f>IF(ISNUMBER('Endpoint outcomes'!CE157)=TRUE,'Endpoint outcomes'!CE157,(IF(ISNUMBER('Endpoint outcomes'!CG157)=TRUE,'Endpoint outcomes'!CG157,0)))</f>
        <v>0</v>
      </c>
      <c r="P157" s="829">
        <f>IF(ISNUMBER('Endpoint outcomes'!CE157)=TRUE,'Endpoint outcomes'!CF157,IF(ISNUMBER('Endpoint outcomes'!CG157)=TRUE,'Endpoint outcomes'!CH157,0))</f>
        <v>0</v>
      </c>
      <c r="Q157" s="829">
        <f>IF(ISNUMBER('Endpoint outcomes'!CE157)=TRUE,'Endpoint outcomes'!CS157,IF(ISNUMBER('Endpoint outcomes'!CG157)=TRUE,'Endpoint outcomes'!CU157,0))</f>
        <v>0</v>
      </c>
      <c r="R157" s="825">
        <f>IF(ISNUMBER('Endpoint outcomes'!DJ157)=TRUE,'Endpoint outcomes'!DJ157,(IF(ISNUMBER('Endpoint outcomes'!DL157)=TRUE,'Endpoint outcomes'!DL157,0)))</f>
        <v>0</v>
      </c>
      <c r="S157" s="825">
        <f>IF(ISNUMBER('Endpoint outcomes'!DJ157)=TRUE,'Endpoint outcomes'!DK157,IF(ISNUMBER('Endpoint outcomes'!DL157)=TRUE,'Endpoint outcomes'!DM157,0))</f>
        <v>0</v>
      </c>
      <c r="T157" s="825">
        <f>IF(ISNUMBER('Endpoint outcomes'!DJ157)=TRUE,'Endpoint outcomes'!DX157,IF(ISNUMBER('Endpoint outcomes'!DL157)=TRUE,'Endpoint outcomes'!DZ157,0))</f>
        <v>0</v>
      </c>
      <c r="U157" s="825">
        <f>IF(ISNUMBER('Endpoint outcomes'!EO157)=TRUE,'Endpoint outcomes'!EO157,(IF(ISNUMBER('Endpoint outcomes'!EQ157)=TRUE,'Endpoint outcomes'!EQ157,0)))</f>
        <v>0</v>
      </c>
      <c r="V157" s="825">
        <f>IF(ISNUMBER('Endpoint outcomes'!EO157)=TRUE,'Endpoint outcomes'!EP157,IF(ISNUMBER('Endpoint outcomes'!EQ157)=TRUE,'Endpoint outcomes'!ER157,0))</f>
        <v>0</v>
      </c>
      <c r="W157" s="825">
        <f>IF(ISNUMBER('Endpoint outcomes'!EO157)=TRUE,'Endpoint outcomes'!FC157,IF(ISNUMBER('Endpoint outcomes'!EQ157)=TRUE,'Endpoint outcomes'!FE157,0))</f>
        <v>0</v>
      </c>
      <c r="X157" s="37"/>
      <c r="Y157" s="824">
        <f t="shared" si="83"/>
        <v>32</v>
      </c>
      <c r="Z157" s="827">
        <f t="shared" si="84"/>
        <v>31</v>
      </c>
      <c r="AA157" s="827" t="e">
        <f t="shared" si="85"/>
        <v>#VALUE!</v>
      </c>
      <c r="AB157" s="824">
        <f t="shared" si="86"/>
        <v>32</v>
      </c>
      <c r="AC157" s="827">
        <f t="shared" si="87"/>
        <v>31</v>
      </c>
      <c r="AD157" s="827" t="e">
        <f t="shared" si="88"/>
        <v>#VALUE!</v>
      </c>
      <c r="AE157" s="824">
        <f t="shared" si="89"/>
        <v>0</v>
      </c>
      <c r="AF157" s="827">
        <f t="shared" si="90"/>
        <v>-1</v>
      </c>
      <c r="AG157" s="827">
        <f t="shared" si="91"/>
        <v>0</v>
      </c>
      <c r="AH157" s="824">
        <f t="shared" si="92"/>
        <v>0</v>
      </c>
      <c r="AI157" s="827">
        <f t="shared" si="93"/>
        <v>-1</v>
      </c>
      <c r="AJ157" s="827">
        <f t="shared" si="94"/>
        <v>0</v>
      </c>
      <c r="AK157" s="824">
        <f t="shared" si="95"/>
        <v>0</v>
      </c>
      <c r="AL157" s="827">
        <f t="shared" si="96"/>
        <v>-1</v>
      </c>
      <c r="AM157" s="827">
        <f t="shared" si="97"/>
        <v>0</v>
      </c>
      <c r="AN157" s="827">
        <f t="shared" si="98"/>
        <v>62</v>
      </c>
      <c r="AO157" s="827" t="e">
        <f t="shared" si="99"/>
        <v>#VALUE!</v>
      </c>
      <c r="AP157" s="827">
        <f t="shared" si="100"/>
        <v>46.05</v>
      </c>
      <c r="AQ157" s="827" t="e">
        <f t="shared" si="101"/>
        <v>#VALUE!</v>
      </c>
      <c r="AR157" s="827">
        <f t="shared" si="102"/>
        <v>64</v>
      </c>
      <c r="AS157" s="38"/>
      <c r="AT157" s="38"/>
      <c r="AZ157" s="207"/>
      <c r="BA157" s="207"/>
      <c r="BB157" t="s">
        <v>713</v>
      </c>
      <c r="BC157">
        <v>22.897391304347824</v>
      </c>
      <c r="BE157" t="s">
        <v>714</v>
      </c>
      <c r="BF157">
        <v>19.8</v>
      </c>
    </row>
    <row r="158" spans="1:58" ht="15.75">
      <c r="A158" s="826" t="str">
        <f>'Endpoint outcomes'!A158</f>
        <v>Zu 2014</v>
      </c>
      <c r="B158" s="826" t="str">
        <f>CONCATENATE('Endpoint outcomes'!S158,'Endpoint outcomes'!T158)</f>
        <v>HAMD17</v>
      </c>
      <c r="C158" s="828">
        <f t="shared" si="80"/>
        <v>24.150847457627119</v>
      </c>
      <c r="D158" s="828">
        <f t="shared" si="81"/>
        <v>5.7767683553678131</v>
      </c>
      <c r="E158" s="828">
        <f t="shared" si="82"/>
        <v>59</v>
      </c>
      <c r="F158" s="50">
        <f t="shared" si="79"/>
        <v>0.51041630658775117</v>
      </c>
      <c r="G158" s="50">
        <f t="shared" si="77"/>
        <v>0.48958369341224883</v>
      </c>
      <c r="H158" s="269">
        <f t="shared" si="78"/>
        <v>1</v>
      </c>
      <c r="I158" s="829">
        <f>IF(ISNUMBER('Endpoint outcomes'!U158)=TRUE,'Endpoint outcomes'!U158,(IF(ISNUMBER('Endpoint outcomes'!W158)=TRUE,'Endpoint outcomes'!W158,0)))</f>
        <v>25.1</v>
      </c>
      <c r="J158" s="829">
        <f>IF(ISNUMBER('Endpoint outcomes'!U158)=TRUE,'Endpoint outcomes'!V158,IF(ISNUMBER('Endpoint outcomes'!W158)=TRUE,'Endpoint outcomes'!X158,0))</f>
        <v>6</v>
      </c>
      <c r="K158" s="829">
        <f>IF(ISNUMBER('Endpoint outcomes'!U158)=TRUE,'Endpoint outcomes'!AI158,IF(ISNUMBER('Endpoint outcomes'!W158)=TRUE,'Endpoint outcomes'!AK158,0))</f>
        <v>43</v>
      </c>
      <c r="L158" s="829">
        <f>IF(ISNUMBER('Endpoint outcomes'!AZ158)=TRUE,'Endpoint outcomes'!AZ158,(IF(ISNUMBER('Endpoint outcomes'!BB158)=TRUE,'Endpoint outcomes'!BB158,0)))</f>
        <v>21.6</v>
      </c>
      <c r="M158" s="829">
        <f>IF(ISNUMBER('Endpoint outcomes'!AZ158)=TRUE,'Endpoint outcomes'!BA158,IF(ISNUMBER('Endpoint outcomes'!BB158)=TRUE,'Endpoint outcomes'!BC158,0))</f>
        <v>5.0999999999999996</v>
      </c>
      <c r="N158" s="829">
        <f>IF(ISNUMBER('Endpoint outcomes'!AZ158)=TRUE,'Endpoint outcomes'!BN158,IF(ISNUMBER('Endpoint outcomes'!BB158)=TRUE,'Endpoint outcomes'!BP158,0))</f>
        <v>16</v>
      </c>
      <c r="O158" s="829">
        <f>IF(ISNUMBER('Endpoint outcomes'!CE158)=TRUE,'Endpoint outcomes'!CE158,(IF(ISNUMBER('Endpoint outcomes'!CG158)=TRUE,'Endpoint outcomes'!CG158,0)))</f>
        <v>0</v>
      </c>
      <c r="P158" s="829">
        <f>IF(ISNUMBER('Endpoint outcomes'!CE158)=TRUE,'Endpoint outcomes'!CF158,IF(ISNUMBER('Endpoint outcomes'!CG158)=TRUE,'Endpoint outcomes'!CH158,0))</f>
        <v>0</v>
      </c>
      <c r="Q158" s="829">
        <f>IF(ISNUMBER('Endpoint outcomes'!CE158)=TRUE,'Endpoint outcomes'!CS158,IF(ISNUMBER('Endpoint outcomes'!CG158)=TRUE,'Endpoint outcomes'!CU158,0))</f>
        <v>0</v>
      </c>
      <c r="R158" s="825">
        <f>IF(ISNUMBER('Endpoint outcomes'!DJ158)=TRUE,'Endpoint outcomes'!DJ158,(IF(ISNUMBER('Endpoint outcomes'!DL158)=TRUE,'Endpoint outcomes'!DL158,0)))</f>
        <v>0</v>
      </c>
      <c r="S158" s="825">
        <f>IF(ISNUMBER('Endpoint outcomes'!DJ158)=TRUE,'Endpoint outcomes'!DK158,IF(ISNUMBER('Endpoint outcomes'!DL158)=TRUE,'Endpoint outcomes'!DM158,0))</f>
        <v>0</v>
      </c>
      <c r="T158" s="825">
        <f>IF(ISNUMBER('Endpoint outcomes'!DJ158)=TRUE,'Endpoint outcomes'!DX158,IF(ISNUMBER('Endpoint outcomes'!DL158)=TRUE,'Endpoint outcomes'!DZ158,0))</f>
        <v>0</v>
      </c>
      <c r="U158" s="825">
        <f>IF(ISNUMBER('Endpoint outcomes'!EO158)=TRUE,'Endpoint outcomes'!EO158,(IF(ISNUMBER('Endpoint outcomes'!EQ158)=TRUE,'Endpoint outcomes'!EQ158,0)))</f>
        <v>0</v>
      </c>
      <c r="V158" s="825">
        <f>IF(ISNUMBER('Endpoint outcomes'!EO158)=TRUE,'Endpoint outcomes'!EP158,IF(ISNUMBER('Endpoint outcomes'!EQ158)=TRUE,'Endpoint outcomes'!ER158,0))</f>
        <v>0</v>
      </c>
      <c r="W158" s="825">
        <f>IF(ISNUMBER('Endpoint outcomes'!EO158)=TRUE,'Endpoint outcomes'!FC158,IF(ISNUMBER('Endpoint outcomes'!EQ158)=TRUE,'Endpoint outcomes'!FE158,0))</f>
        <v>0</v>
      </c>
      <c r="X158" s="37"/>
      <c r="Y158" s="824">
        <f t="shared" si="83"/>
        <v>43</v>
      </c>
      <c r="Z158" s="827">
        <f t="shared" si="84"/>
        <v>42</v>
      </c>
      <c r="AA158" s="827">
        <f t="shared" si="85"/>
        <v>1512</v>
      </c>
      <c r="AB158" s="824">
        <f t="shared" si="86"/>
        <v>16</v>
      </c>
      <c r="AC158" s="827">
        <f t="shared" si="87"/>
        <v>15</v>
      </c>
      <c r="AD158" s="827">
        <f t="shared" si="88"/>
        <v>390.15</v>
      </c>
      <c r="AE158" s="824">
        <f t="shared" si="89"/>
        <v>0</v>
      </c>
      <c r="AF158" s="827">
        <f t="shared" si="90"/>
        <v>-1</v>
      </c>
      <c r="AG158" s="827">
        <f t="shared" si="91"/>
        <v>0</v>
      </c>
      <c r="AH158" s="824">
        <f t="shared" si="92"/>
        <v>0</v>
      </c>
      <c r="AI158" s="827">
        <f t="shared" si="93"/>
        <v>-1</v>
      </c>
      <c r="AJ158" s="827">
        <f t="shared" si="94"/>
        <v>0</v>
      </c>
      <c r="AK158" s="824">
        <f t="shared" si="95"/>
        <v>0</v>
      </c>
      <c r="AL158" s="827">
        <f t="shared" si="96"/>
        <v>-1</v>
      </c>
      <c r="AM158" s="827">
        <f t="shared" si="97"/>
        <v>0</v>
      </c>
      <c r="AN158" s="827">
        <f t="shared" si="98"/>
        <v>57</v>
      </c>
      <c r="AO158" s="827">
        <f t="shared" si="99"/>
        <v>1902.15</v>
      </c>
      <c r="AP158" s="827">
        <f t="shared" si="100"/>
        <v>24.150847457627119</v>
      </c>
      <c r="AQ158" s="827">
        <f t="shared" si="101"/>
        <v>5.7767683553678131</v>
      </c>
      <c r="AR158" s="827">
        <f t="shared" si="102"/>
        <v>59</v>
      </c>
      <c r="AS158" s="38"/>
      <c r="AT158" s="38"/>
      <c r="AZ158" s="207"/>
      <c r="BA158" s="207"/>
      <c r="BB158" t="s">
        <v>713</v>
      </c>
      <c r="BC158">
        <v>22.921999999999997</v>
      </c>
      <c r="BE158" t="s">
        <v>718</v>
      </c>
      <c r="BF158">
        <v>30.750632911392408</v>
      </c>
    </row>
    <row r="159" spans="1:58" ht="15.75">
      <c r="A159" s="826" t="str">
        <f>'Endpoint outcomes'!A159</f>
        <v>Wade 2002</v>
      </c>
      <c r="B159" s="826" t="str">
        <f>CONCATENATE('Endpoint outcomes'!S159,'Endpoint outcomes'!T159)</f>
        <v>MADRS10</v>
      </c>
      <c r="C159" s="828">
        <f t="shared" si="80"/>
        <v>28.951315789473686</v>
      </c>
      <c r="D159" s="828">
        <f t="shared" si="81"/>
        <v>3.9592233752908834</v>
      </c>
      <c r="E159" s="828">
        <f t="shared" si="82"/>
        <v>380</v>
      </c>
      <c r="F159" s="50">
        <f t="shared" si="79"/>
        <v>0.68894183056753944</v>
      </c>
      <c r="G159" s="50">
        <f t="shared" si="77"/>
        <v>0.31105816943246056</v>
      </c>
      <c r="H159" s="269">
        <f t="shared" si="78"/>
        <v>1</v>
      </c>
      <c r="I159" s="829">
        <f>IF(ISNUMBER('Endpoint outcomes'!U159)=TRUE,'Endpoint outcomes'!U159,(IF(ISNUMBER('Endpoint outcomes'!W159)=TRUE,'Endpoint outcomes'!W159,0)))</f>
        <v>29.2</v>
      </c>
      <c r="J159" s="829">
        <f>IF(ISNUMBER('Endpoint outcomes'!U159)=TRUE,'Endpoint outcomes'!V159,IF(ISNUMBER('Endpoint outcomes'!W159)=TRUE,'Endpoint outcomes'!X159,0))</f>
        <v>4.2</v>
      </c>
      <c r="K159" s="829">
        <f>IF(ISNUMBER('Endpoint outcomes'!U159)=TRUE,'Endpoint outcomes'!AI159,IF(ISNUMBER('Endpoint outcomes'!W159)=TRUE,'Endpoint outcomes'!AK159,0))</f>
        <v>191</v>
      </c>
      <c r="L159" s="829">
        <f>IF(ISNUMBER('Endpoint outcomes'!AZ159)=TRUE,'Endpoint outcomes'!AZ159,(IF(ISNUMBER('Endpoint outcomes'!BB159)=TRUE,'Endpoint outcomes'!BB159,0)))</f>
        <v>28.7</v>
      </c>
      <c r="M159" s="829">
        <f>IF(ISNUMBER('Endpoint outcomes'!AZ159)=TRUE,'Endpoint outcomes'!BA159,IF(ISNUMBER('Endpoint outcomes'!BB159)=TRUE,'Endpoint outcomes'!BC159,0))</f>
        <v>3.7</v>
      </c>
      <c r="N159" s="829">
        <f>IF(ISNUMBER('Endpoint outcomes'!AZ159)=TRUE,'Endpoint outcomes'!BN159,IF(ISNUMBER('Endpoint outcomes'!BB159)=TRUE,'Endpoint outcomes'!BP159,0))</f>
        <v>189</v>
      </c>
      <c r="O159" s="829">
        <f>IF(ISNUMBER('Endpoint outcomes'!CE159)=TRUE,'Endpoint outcomes'!CE159,(IF(ISNUMBER('Endpoint outcomes'!CG159)=TRUE,'Endpoint outcomes'!CG159,0)))</f>
        <v>0</v>
      </c>
      <c r="P159" s="829">
        <f>IF(ISNUMBER('Endpoint outcomes'!CE159)=TRUE,'Endpoint outcomes'!CF159,IF(ISNUMBER('Endpoint outcomes'!CG159)=TRUE,'Endpoint outcomes'!CH159,0))</f>
        <v>0</v>
      </c>
      <c r="Q159" s="829">
        <f>IF(ISNUMBER('Endpoint outcomes'!CE159)=TRUE,'Endpoint outcomes'!CS159,IF(ISNUMBER('Endpoint outcomes'!CG159)=TRUE,'Endpoint outcomes'!CU159,0))</f>
        <v>0</v>
      </c>
      <c r="R159" s="825">
        <f>IF(ISNUMBER('Endpoint outcomes'!DJ159)=TRUE,'Endpoint outcomes'!DJ159,(IF(ISNUMBER('Endpoint outcomes'!DL159)=TRUE,'Endpoint outcomes'!DL159,0)))</f>
        <v>0</v>
      </c>
      <c r="S159" s="825">
        <f>IF(ISNUMBER('Endpoint outcomes'!DJ159)=TRUE,'Endpoint outcomes'!DK159,IF(ISNUMBER('Endpoint outcomes'!DL159)=TRUE,'Endpoint outcomes'!DM159,0))</f>
        <v>0</v>
      </c>
      <c r="T159" s="825">
        <f>IF(ISNUMBER('Endpoint outcomes'!DJ159)=TRUE,'Endpoint outcomes'!DX159,IF(ISNUMBER('Endpoint outcomes'!DL159)=TRUE,'Endpoint outcomes'!DZ159,0))</f>
        <v>0</v>
      </c>
      <c r="U159" s="825">
        <f>IF(ISNUMBER('Endpoint outcomes'!EO159)=TRUE,'Endpoint outcomes'!EO159,(IF(ISNUMBER('Endpoint outcomes'!EQ159)=TRUE,'Endpoint outcomes'!EQ159,0)))</f>
        <v>0</v>
      </c>
      <c r="V159" s="825">
        <f>IF(ISNUMBER('Endpoint outcomes'!EO159)=TRUE,'Endpoint outcomes'!EP159,IF(ISNUMBER('Endpoint outcomes'!EQ159)=TRUE,'Endpoint outcomes'!ER159,0))</f>
        <v>0</v>
      </c>
      <c r="W159" s="825">
        <f>IF(ISNUMBER('Endpoint outcomes'!EO159)=TRUE,'Endpoint outcomes'!FC159,IF(ISNUMBER('Endpoint outcomes'!EQ159)=TRUE,'Endpoint outcomes'!FE159,0))</f>
        <v>0</v>
      </c>
      <c r="X159" s="37"/>
      <c r="Y159" s="824">
        <f t="shared" si="83"/>
        <v>191</v>
      </c>
      <c r="Z159" s="827">
        <f t="shared" si="84"/>
        <v>190</v>
      </c>
      <c r="AA159" s="827">
        <f t="shared" si="85"/>
        <v>3351.6</v>
      </c>
      <c r="AB159" s="824">
        <f t="shared" si="86"/>
        <v>189</v>
      </c>
      <c r="AC159" s="827">
        <f t="shared" si="87"/>
        <v>188</v>
      </c>
      <c r="AD159" s="827">
        <f t="shared" si="88"/>
        <v>2573.7200000000003</v>
      </c>
      <c r="AE159" s="824">
        <f t="shared" si="89"/>
        <v>0</v>
      </c>
      <c r="AF159" s="827">
        <f t="shared" si="90"/>
        <v>-1</v>
      </c>
      <c r="AG159" s="827">
        <f t="shared" si="91"/>
        <v>0</v>
      </c>
      <c r="AH159" s="824">
        <f t="shared" si="92"/>
        <v>0</v>
      </c>
      <c r="AI159" s="827">
        <f t="shared" si="93"/>
        <v>-1</v>
      </c>
      <c r="AJ159" s="827">
        <f t="shared" si="94"/>
        <v>0</v>
      </c>
      <c r="AK159" s="824">
        <f t="shared" si="95"/>
        <v>0</v>
      </c>
      <c r="AL159" s="827">
        <f t="shared" si="96"/>
        <v>-1</v>
      </c>
      <c r="AM159" s="827">
        <f t="shared" si="97"/>
        <v>0</v>
      </c>
      <c r="AN159" s="827">
        <f t="shared" si="98"/>
        <v>378</v>
      </c>
      <c r="AO159" s="827">
        <f t="shared" si="99"/>
        <v>5925.32</v>
      </c>
      <c r="AP159" s="827">
        <f t="shared" si="100"/>
        <v>28.951315789473686</v>
      </c>
      <c r="AQ159" s="827">
        <f t="shared" si="101"/>
        <v>3.9592233752908834</v>
      </c>
      <c r="AR159" s="827">
        <f t="shared" si="102"/>
        <v>380</v>
      </c>
      <c r="AS159" s="38"/>
      <c r="AT159" s="38"/>
      <c r="AZ159" s="253"/>
      <c r="BA159" s="207"/>
      <c r="BB159" t="s">
        <v>713</v>
      </c>
      <c r="BC159">
        <v>22.95</v>
      </c>
      <c r="BE159" t="s">
        <v>3002</v>
      </c>
      <c r="BF159">
        <v>26.434999999999995</v>
      </c>
    </row>
    <row r="160" spans="1:58" ht="15.75">
      <c r="A160" s="826" t="str">
        <f>'Endpoint outcomes'!A160</f>
        <v>Schramm 2007/Zobel 2011</v>
      </c>
      <c r="B160" s="826" t="str">
        <f>CONCATENATE('Endpoint outcomes'!S160,'Endpoint outcomes'!T160)</f>
        <v>HAMD17</v>
      </c>
      <c r="C160" s="828">
        <f t="shared" si="80"/>
        <v>23.5</v>
      </c>
      <c r="D160" s="828">
        <f t="shared" si="81"/>
        <v>4.6270941205037097</v>
      </c>
      <c r="E160" s="828">
        <f t="shared" si="82"/>
        <v>130</v>
      </c>
      <c r="F160" s="50">
        <f t="shared" si="79"/>
        <v>0.45697437376070293</v>
      </c>
      <c r="G160" s="50">
        <f t="shared" si="77"/>
        <v>0.54302562623929707</v>
      </c>
      <c r="H160" s="269">
        <f t="shared" si="78"/>
        <v>1</v>
      </c>
      <c r="I160" s="829">
        <f>IF(ISNUMBER('Endpoint outcomes'!U160)=TRUE,'Endpoint outcomes'!U160,(IF(ISNUMBER('Endpoint outcomes'!W160)=TRUE,'Endpoint outcomes'!W160,0)))</f>
        <v>25.1</v>
      </c>
      <c r="J160" s="829">
        <f>IF(ISNUMBER('Endpoint outcomes'!U160)=TRUE,'Endpoint outcomes'!V160,IF(ISNUMBER('Endpoint outcomes'!W160)=TRUE,'Endpoint outcomes'!X160,0))</f>
        <v>5.0999999999999996</v>
      </c>
      <c r="K160" s="829">
        <f>IF(ISNUMBER('Endpoint outcomes'!U160)=TRUE,'Endpoint outcomes'!AI160,IF(ISNUMBER('Endpoint outcomes'!W160)=TRUE,'Endpoint outcomes'!AK160,0))</f>
        <v>65</v>
      </c>
      <c r="L160" s="829">
        <f>IF(ISNUMBER('Endpoint outcomes'!AZ160)=TRUE,'Endpoint outcomes'!AZ160,(IF(ISNUMBER('Endpoint outcomes'!BB160)=TRUE,'Endpoint outcomes'!BB160,0)))</f>
        <v>21.9</v>
      </c>
      <c r="M160" s="829">
        <f>IF(ISNUMBER('Endpoint outcomes'!AZ160)=TRUE,'Endpoint outcomes'!BA160,IF(ISNUMBER('Endpoint outcomes'!BB160)=TRUE,'Endpoint outcomes'!BC160,0))</f>
        <v>4.0999999999999996</v>
      </c>
      <c r="N160" s="829">
        <f>IF(ISNUMBER('Endpoint outcomes'!AZ160)=TRUE,'Endpoint outcomes'!BN160,IF(ISNUMBER('Endpoint outcomes'!BB160)=TRUE,'Endpoint outcomes'!BP160,0))</f>
        <v>65</v>
      </c>
      <c r="O160" s="829">
        <f>IF(ISNUMBER('Endpoint outcomes'!CE160)=TRUE,'Endpoint outcomes'!CE160,(IF(ISNUMBER('Endpoint outcomes'!CG160)=TRUE,'Endpoint outcomes'!CG160,0)))</f>
        <v>0</v>
      </c>
      <c r="P160" s="829">
        <f>IF(ISNUMBER('Endpoint outcomes'!CE160)=TRUE,'Endpoint outcomes'!CF160,IF(ISNUMBER('Endpoint outcomes'!CG160)=TRUE,'Endpoint outcomes'!CH160,0))</f>
        <v>0</v>
      </c>
      <c r="Q160" s="829">
        <f>IF(ISNUMBER('Endpoint outcomes'!CE160)=TRUE,'Endpoint outcomes'!CS160,IF(ISNUMBER('Endpoint outcomes'!CG160)=TRUE,'Endpoint outcomes'!CU160,0))</f>
        <v>0</v>
      </c>
      <c r="R160" s="825">
        <f>IF(ISNUMBER('Endpoint outcomes'!DJ160)=TRUE,'Endpoint outcomes'!DJ160,(IF(ISNUMBER('Endpoint outcomes'!DL160)=TRUE,'Endpoint outcomes'!DL160,0)))</f>
        <v>0</v>
      </c>
      <c r="S160" s="825">
        <f>IF(ISNUMBER('Endpoint outcomes'!DJ160)=TRUE,'Endpoint outcomes'!DK160,IF(ISNUMBER('Endpoint outcomes'!DL160)=TRUE,'Endpoint outcomes'!DM160,0))</f>
        <v>0</v>
      </c>
      <c r="T160" s="825">
        <f>IF(ISNUMBER('Endpoint outcomes'!DJ160)=TRUE,'Endpoint outcomes'!DX160,IF(ISNUMBER('Endpoint outcomes'!DL160)=TRUE,'Endpoint outcomes'!DZ160,0))</f>
        <v>0</v>
      </c>
      <c r="U160" s="825">
        <f>IF(ISNUMBER('Endpoint outcomes'!EO160)=TRUE,'Endpoint outcomes'!EO160,(IF(ISNUMBER('Endpoint outcomes'!EQ160)=TRUE,'Endpoint outcomes'!EQ160,0)))</f>
        <v>0</v>
      </c>
      <c r="V160" s="825">
        <f>IF(ISNUMBER('Endpoint outcomes'!EO160)=TRUE,'Endpoint outcomes'!EP160,IF(ISNUMBER('Endpoint outcomes'!EQ160)=TRUE,'Endpoint outcomes'!ER160,0))</f>
        <v>0</v>
      </c>
      <c r="W160" s="825">
        <f>IF(ISNUMBER('Endpoint outcomes'!EO160)=TRUE,'Endpoint outcomes'!FC160,IF(ISNUMBER('Endpoint outcomes'!EQ160)=TRUE,'Endpoint outcomes'!FE160,0))</f>
        <v>0</v>
      </c>
      <c r="X160" s="37"/>
      <c r="Y160" s="824">
        <f t="shared" si="83"/>
        <v>65</v>
      </c>
      <c r="Z160" s="827">
        <f t="shared" si="84"/>
        <v>64</v>
      </c>
      <c r="AA160" s="827">
        <f t="shared" si="85"/>
        <v>1664.6399999999999</v>
      </c>
      <c r="AB160" s="824">
        <f t="shared" si="86"/>
        <v>65</v>
      </c>
      <c r="AC160" s="827">
        <f t="shared" si="87"/>
        <v>64</v>
      </c>
      <c r="AD160" s="827">
        <f t="shared" si="88"/>
        <v>1075.8399999999999</v>
      </c>
      <c r="AE160" s="824">
        <f t="shared" si="89"/>
        <v>0</v>
      </c>
      <c r="AF160" s="827">
        <f t="shared" si="90"/>
        <v>-1</v>
      </c>
      <c r="AG160" s="827">
        <f t="shared" si="91"/>
        <v>0</v>
      </c>
      <c r="AH160" s="824">
        <f t="shared" si="92"/>
        <v>0</v>
      </c>
      <c r="AI160" s="827">
        <f t="shared" si="93"/>
        <v>-1</v>
      </c>
      <c r="AJ160" s="827">
        <f t="shared" si="94"/>
        <v>0</v>
      </c>
      <c r="AK160" s="824">
        <f t="shared" si="95"/>
        <v>0</v>
      </c>
      <c r="AL160" s="827">
        <f t="shared" si="96"/>
        <v>-1</v>
      </c>
      <c r="AM160" s="827">
        <f t="shared" si="97"/>
        <v>0</v>
      </c>
      <c r="AN160" s="827">
        <f t="shared" si="98"/>
        <v>128</v>
      </c>
      <c r="AO160" s="827">
        <f t="shared" si="99"/>
        <v>2740.4799999999996</v>
      </c>
      <c r="AP160" s="827">
        <f t="shared" si="100"/>
        <v>23.5</v>
      </c>
      <c r="AQ160" s="827">
        <f t="shared" si="101"/>
        <v>4.6270941205037097</v>
      </c>
      <c r="AR160" s="827">
        <f t="shared" si="102"/>
        <v>130</v>
      </c>
      <c r="AS160" s="38"/>
      <c r="AT160" s="38"/>
      <c r="AZ160" s="207"/>
      <c r="BA160" s="207"/>
      <c r="BB160" t="s">
        <v>713</v>
      </c>
      <c r="BC160">
        <v>23.128260869565217</v>
      </c>
      <c r="BE160" t="s">
        <v>3002</v>
      </c>
      <c r="BF160">
        <v>25.982372881355932</v>
      </c>
    </row>
    <row r="161" spans="1:58" ht="15.75">
      <c r="A161" s="826" t="str">
        <f>'Endpoint outcomes'!A161</f>
        <v>Weissman 1992</v>
      </c>
      <c r="B161" s="826" t="str">
        <f>CONCATENATE('Endpoint outcomes'!S161,'Endpoint outcomes'!T161)</f>
        <v>NA</v>
      </c>
      <c r="C161" s="828" t="e">
        <f t="shared" si="80"/>
        <v>#DIV/0!</v>
      </c>
      <c r="D161" s="828" t="e">
        <f t="shared" si="81"/>
        <v>#DIV/0!</v>
      </c>
      <c r="E161" s="828">
        <f t="shared" si="82"/>
        <v>0</v>
      </c>
      <c r="F161" s="50" t="e">
        <f t="shared" si="79"/>
        <v>#N/A</v>
      </c>
      <c r="G161" s="50" t="e">
        <f t="shared" ref="G161:G223" si="103">1-F161</f>
        <v>#N/A</v>
      </c>
      <c r="H161" s="269">
        <f t="shared" ref="H161:H223" si="104">IF(ISERROR(F161),0,1)</f>
        <v>0</v>
      </c>
      <c r="I161" s="829">
        <f>IF(ISNUMBER('Endpoint outcomes'!U161)=TRUE,'Endpoint outcomes'!U161,(IF(ISNUMBER('Endpoint outcomes'!W161)=TRUE,'Endpoint outcomes'!W161,0)))</f>
        <v>0</v>
      </c>
      <c r="J161" s="829">
        <f>IF(ISNUMBER('Endpoint outcomes'!U161)=TRUE,'Endpoint outcomes'!V161,IF(ISNUMBER('Endpoint outcomes'!W161)=TRUE,'Endpoint outcomes'!X161,0))</f>
        <v>0</v>
      </c>
      <c r="K161" s="829">
        <f>IF(ISNUMBER('Endpoint outcomes'!U161)=TRUE,'Endpoint outcomes'!AI161,IF(ISNUMBER('Endpoint outcomes'!W161)=TRUE,'Endpoint outcomes'!AK161,0))</f>
        <v>0</v>
      </c>
      <c r="L161" s="829">
        <f>IF(ISNUMBER('Endpoint outcomes'!AZ161)=TRUE,'Endpoint outcomes'!AZ161,(IF(ISNUMBER('Endpoint outcomes'!BB161)=TRUE,'Endpoint outcomes'!BB161,0)))</f>
        <v>0</v>
      </c>
      <c r="M161" s="829">
        <f>IF(ISNUMBER('Endpoint outcomes'!AZ161)=TRUE,'Endpoint outcomes'!BA161,IF(ISNUMBER('Endpoint outcomes'!BB161)=TRUE,'Endpoint outcomes'!BC161,0))</f>
        <v>0</v>
      </c>
      <c r="N161" s="829">
        <f>IF(ISNUMBER('Endpoint outcomes'!AZ161)=TRUE,'Endpoint outcomes'!BN161,IF(ISNUMBER('Endpoint outcomes'!BB161)=TRUE,'Endpoint outcomes'!BP161,0))</f>
        <v>0</v>
      </c>
      <c r="O161" s="829">
        <f>IF(ISNUMBER('Endpoint outcomes'!CE161)=TRUE,'Endpoint outcomes'!CE161,(IF(ISNUMBER('Endpoint outcomes'!CG161)=TRUE,'Endpoint outcomes'!CG161,0)))</f>
        <v>0</v>
      </c>
      <c r="P161" s="829">
        <f>IF(ISNUMBER('Endpoint outcomes'!CE161)=TRUE,'Endpoint outcomes'!CF161,IF(ISNUMBER('Endpoint outcomes'!CG161)=TRUE,'Endpoint outcomes'!CH161,0))</f>
        <v>0</v>
      </c>
      <c r="Q161" s="829">
        <f>IF(ISNUMBER('Endpoint outcomes'!CE161)=TRUE,'Endpoint outcomes'!CS161,IF(ISNUMBER('Endpoint outcomes'!CG161)=TRUE,'Endpoint outcomes'!CU161,0))</f>
        <v>0</v>
      </c>
      <c r="R161" s="825">
        <f>IF(ISNUMBER('Endpoint outcomes'!DJ161)=TRUE,'Endpoint outcomes'!DJ161,(IF(ISNUMBER('Endpoint outcomes'!DL161)=TRUE,'Endpoint outcomes'!DL161,0)))</f>
        <v>0</v>
      </c>
      <c r="S161" s="825">
        <f>IF(ISNUMBER('Endpoint outcomes'!DJ161)=TRUE,'Endpoint outcomes'!DK161,IF(ISNUMBER('Endpoint outcomes'!DL161)=TRUE,'Endpoint outcomes'!DM161,0))</f>
        <v>0</v>
      </c>
      <c r="T161" s="825">
        <f>IF(ISNUMBER('Endpoint outcomes'!DJ161)=TRUE,'Endpoint outcomes'!DX161,IF(ISNUMBER('Endpoint outcomes'!DL161)=TRUE,'Endpoint outcomes'!DZ161,0))</f>
        <v>0</v>
      </c>
      <c r="U161" s="825">
        <f>IF(ISNUMBER('Endpoint outcomes'!EO161)=TRUE,'Endpoint outcomes'!EO161,(IF(ISNUMBER('Endpoint outcomes'!EQ161)=TRUE,'Endpoint outcomes'!EQ161,0)))</f>
        <v>0</v>
      </c>
      <c r="V161" s="825">
        <f>IF(ISNUMBER('Endpoint outcomes'!EO161)=TRUE,'Endpoint outcomes'!EP161,IF(ISNUMBER('Endpoint outcomes'!EQ161)=TRUE,'Endpoint outcomes'!ER161,0))</f>
        <v>0</v>
      </c>
      <c r="W161" s="825">
        <f>IF(ISNUMBER('Endpoint outcomes'!EO161)=TRUE,'Endpoint outcomes'!FC161,IF(ISNUMBER('Endpoint outcomes'!EQ161)=TRUE,'Endpoint outcomes'!FE161,0))</f>
        <v>0</v>
      </c>
      <c r="X161" s="37"/>
      <c r="Y161" s="824">
        <f t="shared" si="83"/>
        <v>0</v>
      </c>
      <c r="Z161" s="827">
        <f t="shared" si="84"/>
        <v>-1</v>
      </c>
      <c r="AA161" s="827">
        <f t="shared" si="85"/>
        <v>0</v>
      </c>
      <c r="AB161" s="824">
        <f t="shared" si="86"/>
        <v>0</v>
      </c>
      <c r="AC161" s="827">
        <f t="shared" si="87"/>
        <v>-1</v>
      </c>
      <c r="AD161" s="827">
        <f t="shared" si="88"/>
        <v>0</v>
      </c>
      <c r="AE161" s="824">
        <f t="shared" si="89"/>
        <v>0</v>
      </c>
      <c r="AF161" s="827">
        <f t="shared" si="90"/>
        <v>-1</v>
      </c>
      <c r="AG161" s="827">
        <f t="shared" si="91"/>
        <v>0</v>
      </c>
      <c r="AH161" s="824">
        <f t="shared" si="92"/>
        <v>0</v>
      </c>
      <c r="AI161" s="827">
        <f t="shared" si="93"/>
        <v>-1</v>
      </c>
      <c r="AJ161" s="827">
        <f t="shared" si="94"/>
        <v>0</v>
      </c>
      <c r="AK161" s="824">
        <f t="shared" si="95"/>
        <v>0</v>
      </c>
      <c r="AL161" s="827">
        <f t="shared" si="96"/>
        <v>-1</v>
      </c>
      <c r="AM161" s="827">
        <f t="shared" si="97"/>
        <v>0</v>
      </c>
      <c r="AN161" s="827" t="b">
        <f t="shared" si="98"/>
        <v>0</v>
      </c>
      <c r="AO161" s="827">
        <f t="shared" si="99"/>
        <v>0</v>
      </c>
      <c r="AP161" s="827" t="e">
        <f t="shared" si="100"/>
        <v>#DIV/0!</v>
      </c>
      <c r="AQ161" s="827" t="e">
        <f t="shared" si="101"/>
        <v>#DIV/0!</v>
      </c>
      <c r="AR161" s="827">
        <f t="shared" si="102"/>
        <v>0</v>
      </c>
      <c r="AS161" s="38"/>
      <c r="AT161" s="38"/>
      <c r="AZ161" s="207"/>
      <c r="BA161" s="207"/>
      <c r="BB161" t="s">
        <v>713</v>
      </c>
      <c r="BC161">
        <v>23.152427184466017</v>
      </c>
      <c r="BE161" t="s">
        <v>720</v>
      </c>
      <c r="BF161">
        <v>21.604823529411767</v>
      </c>
    </row>
    <row r="162" spans="1:58" ht="15.75">
      <c r="A162" s="826" t="str">
        <f>'Endpoint outcomes'!A162</f>
        <v>Dekker 2005</v>
      </c>
      <c r="B162" s="826" t="str">
        <f>CONCATENATE('Endpoint outcomes'!S162,'Endpoint outcomes'!T162)</f>
        <v>HAMD17</v>
      </c>
      <c r="C162" s="828">
        <f t="shared" si="80"/>
        <v>19.850000000000001</v>
      </c>
      <c r="D162" s="828">
        <f t="shared" si="81"/>
        <v>4.1109609582188931</v>
      </c>
      <c r="E162" s="828">
        <f t="shared" si="82"/>
        <v>90</v>
      </c>
      <c r="F162" s="50">
        <f t="shared" si="79"/>
        <v>0.15636833041722964</v>
      </c>
      <c r="G162" s="50">
        <f t="shared" si="103"/>
        <v>0.84363166958277036</v>
      </c>
      <c r="H162" s="269">
        <f t="shared" si="104"/>
        <v>1</v>
      </c>
      <c r="I162" s="829">
        <f>IF(ISNUMBER('Endpoint outcomes'!U162)=TRUE,'Endpoint outcomes'!U162,(IF(ISNUMBER('Endpoint outcomes'!W162)=TRUE,'Endpoint outcomes'!W162,0)))</f>
        <v>19.399999999999999</v>
      </c>
      <c r="J162" s="829">
        <f>IF(ISNUMBER('Endpoint outcomes'!U162)=TRUE,'Endpoint outcomes'!V162,IF(ISNUMBER('Endpoint outcomes'!W162)=TRUE,'Endpoint outcomes'!X162,0))</f>
        <v>3.8</v>
      </c>
      <c r="K162" s="829">
        <f>IF(ISNUMBER('Endpoint outcomes'!U162)=TRUE,'Endpoint outcomes'!AI162,IF(ISNUMBER('Endpoint outcomes'!W162)=TRUE,'Endpoint outcomes'!AK162,0))</f>
        <v>45</v>
      </c>
      <c r="L162" s="829">
        <f>IF(ISNUMBER('Endpoint outcomes'!AZ162)=TRUE,'Endpoint outcomes'!AZ162,(IF(ISNUMBER('Endpoint outcomes'!BB162)=TRUE,'Endpoint outcomes'!BB162,0)))</f>
        <v>20.3</v>
      </c>
      <c r="M162" s="829">
        <f>IF(ISNUMBER('Endpoint outcomes'!AZ162)=TRUE,'Endpoint outcomes'!BA162,IF(ISNUMBER('Endpoint outcomes'!BB162)=TRUE,'Endpoint outcomes'!BC162,0))</f>
        <v>4.4000000000000004</v>
      </c>
      <c r="N162" s="829">
        <f>IF(ISNUMBER('Endpoint outcomes'!AZ162)=TRUE,'Endpoint outcomes'!BN162,IF(ISNUMBER('Endpoint outcomes'!BB162)=TRUE,'Endpoint outcomes'!BP162,0))</f>
        <v>45</v>
      </c>
      <c r="O162" s="829">
        <f>IF(ISNUMBER('Endpoint outcomes'!CE162)=TRUE,'Endpoint outcomes'!CE162,(IF(ISNUMBER('Endpoint outcomes'!CG162)=TRUE,'Endpoint outcomes'!CG162,0)))</f>
        <v>0</v>
      </c>
      <c r="P162" s="829">
        <f>IF(ISNUMBER('Endpoint outcomes'!CE162)=TRUE,'Endpoint outcomes'!CF162,IF(ISNUMBER('Endpoint outcomes'!CG162)=TRUE,'Endpoint outcomes'!CH162,0))</f>
        <v>0</v>
      </c>
      <c r="Q162" s="829">
        <f>IF(ISNUMBER('Endpoint outcomes'!CE162)=TRUE,'Endpoint outcomes'!CS162,IF(ISNUMBER('Endpoint outcomes'!CG162)=TRUE,'Endpoint outcomes'!CU162,0))</f>
        <v>0</v>
      </c>
      <c r="R162" s="825">
        <f>IF(ISNUMBER('Endpoint outcomes'!DJ162)=TRUE,'Endpoint outcomes'!DJ162,(IF(ISNUMBER('Endpoint outcomes'!DL162)=TRUE,'Endpoint outcomes'!DL162,0)))</f>
        <v>0</v>
      </c>
      <c r="S162" s="825">
        <f>IF(ISNUMBER('Endpoint outcomes'!DJ162)=TRUE,'Endpoint outcomes'!DK162,IF(ISNUMBER('Endpoint outcomes'!DL162)=TRUE,'Endpoint outcomes'!DM162,0))</f>
        <v>0</v>
      </c>
      <c r="T162" s="825">
        <f>IF(ISNUMBER('Endpoint outcomes'!DJ162)=TRUE,'Endpoint outcomes'!DX162,IF(ISNUMBER('Endpoint outcomes'!DL162)=TRUE,'Endpoint outcomes'!DZ162,0))</f>
        <v>0</v>
      </c>
      <c r="U162" s="825">
        <f>IF(ISNUMBER('Endpoint outcomes'!EO162)=TRUE,'Endpoint outcomes'!EO162,(IF(ISNUMBER('Endpoint outcomes'!EQ162)=TRUE,'Endpoint outcomes'!EQ162,0)))</f>
        <v>0</v>
      </c>
      <c r="V162" s="825">
        <f>IF(ISNUMBER('Endpoint outcomes'!EO162)=TRUE,'Endpoint outcomes'!EP162,IF(ISNUMBER('Endpoint outcomes'!EQ162)=TRUE,'Endpoint outcomes'!ER162,0))</f>
        <v>0</v>
      </c>
      <c r="W162" s="825">
        <f>IF(ISNUMBER('Endpoint outcomes'!EO162)=TRUE,'Endpoint outcomes'!FC162,IF(ISNUMBER('Endpoint outcomes'!EQ162)=TRUE,'Endpoint outcomes'!FE162,0))</f>
        <v>0</v>
      </c>
      <c r="X162" s="37"/>
      <c r="Y162" s="824">
        <f t="shared" si="83"/>
        <v>45</v>
      </c>
      <c r="Z162" s="827">
        <f t="shared" si="84"/>
        <v>44</v>
      </c>
      <c r="AA162" s="827">
        <f t="shared" si="85"/>
        <v>635.36</v>
      </c>
      <c r="AB162" s="824">
        <f t="shared" si="86"/>
        <v>45</v>
      </c>
      <c r="AC162" s="827">
        <f t="shared" si="87"/>
        <v>44</v>
      </c>
      <c r="AD162" s="827">
        <f t="shared" si="88"/>
        <v>851.84000000000015</v>
      </c>
      <c r="AE162" s="824">
        <f t="shared" si="89"/>
        <v>0</v>
      </c>
      <c r="AF162" s="827">
        <f t="shared" si="90"/>
        <v>-1</v>
      </c>
      <c r="AG162" s="827">
        <f t="shared" si="91"/>
        <v>0</v>
      </c>
      <c r="AH162" s="824">
        <f t="shared" si="92"/>
        <v>0</v>
      </c>
      <c r="AI162" s="827">
        <f t="shared" si="93"/>
        <v>-1</v>
      </c>
      <c r="AJ162" s="827">
        <f t="shared" si="94"/>
        <v>0</v>
      </c>
      <c r="AK162" s="824">
        <f t="shared" si="95"/>
        <v>0</v>
      </c>
      <c r="AL162" s="827">
        <f t="shared" si="96"/>
        <v>-1</v>
      </c>
      <c r="AM162" s="827">
        <f t="shared" si="97"/>
        <v>0</v>
      </c>
      <c r="AN162" s="827">
        <f t="shared" si="98"/>
        <v>88</v>
      </c>
      <c r="AO162" s="827">
        <f t="shared" si="99"/>
        <v>1487.2000000000003</v>
      </c>
      <c r="AP162" s="827">
        <f t="shared" si="100"/>
        <v>19.850000000000001</v>
      </c>
      <c r="AQ162" s="827">
        <f t="shared" si="101"/>
        <v>4.1109609582188931</v>
      </c>
      <c r="AR162" s="827">
        <f t="shared" si="102"/>
        <v>90</v>
      </c>
      <c r="AS162" s="38"/>
      <c r="AT162" s="38"/>
      <c r="AZ162" s="207"/>
      <c r="BA162" s="207"/>
      <c r="BB162" s="207" t="s">
        <v>713</v>
      </c>
      <c r="BC162" s="207">
        <v>23.248076923076926</v>
      </c>
      <c r="BE162" t="s">
        <v>718</v>
      </c>
      <c r="BF162">
        <v>22.563124999999999</v>
      </c>
    </row>
    <row r="163" spans="1:58" ht="15.75">
      <c r="A163" s="826" t="str">
        <f>'Endpoint outcomes'!A163</f>
        <v>Hersen 1984</v>
      </c>
      <c r="B163" s="826" t="str">
        <f>CONCATENATE('Endpoint outcomes'!S163,'Endpoint outcomes'!T163)</f>
        <v>HAMD17</v>
      </c>
      <c r="C163" s="828">
        <f t="shared" si="80"/>
        <v>23.055555555555557</v>
      </c>
      <c r="D163" s="828">
        <f t="shared" si="81"/>
        <v>5.7423076423005703</v>
      </c>
      <c r="E163" s="828">
        <f t="shared" si="82"/>
        <v>36</v>
      </c>
      <c r="F163" s="50">
        <f t="shared" si="79"/>
        <v>0.43468009374292804</v>
      </c>
      <c r="G163" s="50">
        <f t="shared" si="103"/>
        <v>0.56531990625707196</v>
      </c>
      <c r="H163" s="269">
        <f t="shared" si="104"/>
        <v>1</v>
      </c>
      <c r="I163" s="829">
        <f>IF(ISNUMBER('Endpoint outcomes'!U163)=TRUE,'Endpoint outcomes'!U163,(IF(ISNUMBER('Endpoint outcomes'!W163)=TRUE,'Endpoint outcomes'!W163,0)))</f>
        <v>25.5</v>
      </c>
      <c r="J163" s="829">
        <f>IF(ISNUMBER('Endpoint outcomes'!U163)=TRUE,'Endpoint outcomes'!V163,IF(ISNUMBER('Endpoint outcomes'!W163)=TRUE,'Endpoint outcomes'!X163,0))</f>
        <v>5.81</v>
      </c>
      <c r="K163" s="829">
        <f>IF(ISNUMBER('Endpoint outcomes'!U163)=TRUE,'Endpoint outcomes'!AI163,IF(ISNUMBER('Endpoint outcomes'!W163)=TRUE,'Endpoint outcomes'!AK163,0))</f>
        <v>14</v>
      </c>
      <c r="L163" s="829">
        <f>IF(ISNUMBER('Endpoint outcomes'!AZ163)=TRUE,'Endpoint outcomes'!AZ163,(IF(ISNUMBER('Endpoint outcomes'!BB163)=TRUE,'Endpoint outcomes'!BB163,0)))</f>
        <v>21.5</v>
      </c>
      <c r="M163" s="829">
        <f>IF(ISNUMBER('Endpoint outcomes'!AZ163)=TRUE,'Endpoint outcomes'!BA163,IF(ISNUMBER('Endpoint outcomes'!BB163)=TRUE,'Endpoint outcomes'!BC163,0))</f>
        <v>5.7</v>
      </c>
      <c r="N163" s="829">
        <f>IF(ISNUMBER('Endpoint outcomes'!AZ163)=TRUE,'Endpoint outcomes'!BN163,IF(ISNUMBER('Endpoint outcomes'!BB163)=TRUE,'Endpoint outcomes'!BP163,0))</f>
        <v>22</v>
      </c>
      <c r="O163" s="829">
        <f>IF(ISNUMBER('Endpoint outcomes'!CE163)=TRUE,'Endpoint outcomes'!CE163,(IF(ISNUMBER('Endpoint outcomes'!CG163)=TRUE,'Endpoint outcomes'!CG163,0)))</f>
        <v>0</v>
      </c>
      <c r="P163" s="829">
        <f>IF(ISNUMBER('Endpoint outcomes'!CE163)=TRUE,'Endpoint outcomes'!CF163,IF(ISNUMBER('Endpoint outcomes'!CG163)=TRUE,'Endpoint outcomes'!CH163,0))</f>
        <v>0</v>
      </c>
      <c r="Q163" s="829">
        <f>IF(ISNUMBER('Endpoint outcomes'!CE163)=TRUE,'Endpoint outcomes'!CS163,IF(ISNUMBER('Endpoint outcomes'!CG163)=TRUE,'Endpoint outcomes'!CU163,0))</f>
        <v>0</v>
      </c>
      <c r="R163" s="825">
        <f>IF(ISNUMBER('Endpoint outcomes'!DJ163)=TRUE,'Endpoint outcomes'!DJ163,(IF(ISNUMBER('Endpoint outcomes'!DL163)=TRUE,'Endpoint outcomes'!DL163,0)))</f>
        <v>0</v>
      </c>
      <c r="S163" s="825">
        <f>IF(ISNUMBER('Endpoint outcomes'!DJ163)=TRUE,'Endpoint outcomes'!DK163,IF(ISNUMBER('Endpoint outcomes'!DL163)=TRUE,'Endpoint outcomes'!DM163,0))</f>
        <v>0</v>
      </c>
      <c r="T163" s="825">
        <f>IF(ISNUMBER('Endpoint outcomes'!DJ163)=TRUE,'Endpoint outcomes'!DX163,IF(ISNUMBER('Endpoint outcomes'!DL163)=TRUE,'Endpoint outcomes'!DZ163,0))</f>
        <v>0</v>
      </c>
      <c r="U163" s="825">
        <f>IF(ISNUMBER('Endpoint outcomes'!EO163)=TRUE,'Endpoint outcomes'!EO163,(IF(ISNUMBER('Endpoint outcomes'!EQ163)=TRUE,'Endpoint outcomes'!EQ163,0)))</f>
        <v>0</v>
      </c>
      <c r="V163" s="825">
        <f>IF(ISNUMBER('Endpoint outcomes'!EO163)=TRUE,'Endpoint outcomes'!EP163,IF(ISNUMBER('Endpoint outcomes'!EQ163)=TRUE,'Endpoint outcomes'!ER163,0))</f>
        <v>0</v>
      </c>
      <c r="W163" s="825">
        <f>IF(ISNUMBER('Endpoint outcomes'!EO163)=TRUE,'Endpoint outcomes'!FC163,IF(ISNUMBER('Endpoint outcomes'!EQ163)=TRUE,'Endpoint outcomes'!FE163,0))</f>
        <v>0</v>
      </c>
      <c r="X163" s="37"/>
      <c r="Y163" s="824">
        <f t="shared" si="83"/>
        <v>14</v>
      </c>
      <c r="Z163" s="827">
        <f t="shared" si="84"/>
        <v>13</v>
      </c>
      <c r="AA163" s="827">
        <f t="shared" si="85"/>
        <v>438.82929999999993</v>
      </c>
      <c r="AB163" s="824">
        <f t="shared" si="86"/>
        <v>22</v>
      </c>
      <c r="AC163" s="827">
        <f t="shared" si="87"/>
        <v>21</v>
      </c>
      <c r="AD163" s="827">
        <f t="shared" si="88"/>
        <v>682.29000000000008</v>
      </c>
      <c r="AE163" s="824">
        <f t="shared" si="89"/>
        <v>0</v>
      </c>
      <c r="AF163" s="827">
        <f t="shared" si="90"/>
        <v>-1</v>
      </c>
      <c r="AG163" s="827">
        <f t="shared" si="91"/>
        <v>0</v>
      </c>
      <c r="AH163" s="824">
        <f t="shared" si="92"/>
        <v>0</v>
      </c>
      <c r="AI163" s="827">
        <f t="shared" si="93"/>
        <v>-1</v>
      </c>
      <c r="AJ163" s="827">
        <f t="shared" si="94"/>
        <v>0</v>
      </c>
      <c r="AK163" s="824">
        <f t="shared" si="95"/>
        <v>0</v>
      </c>
      <c r="AL163" s="827">
        <f t="shared" si="96"/>
        <v>-1</v>
      </c>
      <c r="AM163" s="827">
        <f t="shared" si="97"/>
        <v>0</v>
      </c>
      <c r="AN163" s="827">
        <f t="shared" si="98"/>
        <v>34</v>
      </c>
      <c r="AO163" s="827">
        <f t="shared" si="99"/>
        <v>1121.1193000000001</v>
      </c>
      <c r="AP163" s="827">
        <f t="shared" si="100"/>
        <v>23.055555555555557</v>
      </c>
      <c r="AQ163" s="827">
        <f t="shared" si="101"/>
        <v>5.7423076423005703</v>
      </c>
      <c r="AR163" s="827">
        <f t="shared" si="102"/>
        <v>36</v>
      </c>
      <c r="AS163" s="38"/>
      <c r="AT163" s="38"/>
      <c r="AZ163" s="207"/>
      <c r="BA163" s="207"/>
      <c r="BB163" t="s">
        <v>713</v>
      </c>
      <c r="BC163">
        <v>23.525806451612901</v>
      </c>
      <c r="BE163" t="s">
        <v>713</v>
      </c>
      <c r="BF163">
        <v>24.062068965517241</v>
      </c>
    </row>
    <row r="164" spans="1:58" s="207" customFormat="1" ht="15.75">
      <c r="A164" s="826" t="str">
        <f>'Endpoint outcomes'!A164</f>
        <v>Lydiard 1997</v>
      </c>
      <c r="B164" s="826" t="str">
        <f>CONCATENATE('Endpoint outcomes'!S164,'Endpoint outcomes'!T164)</f>
        <v>HAMD17</v>
      </c>
      <c r="C164" s="828">
        <f t="shared" si="80"/>
        <v>21.888757396449702</v>
      </c>
      <c r="D164" s="828">
        <f t="shared" si="81"/>
        <v>2.6497593807965667</v>
      </c>
      <c r="E164" s="828">
        <f t="shared" si="82"/>
        <v>338</v>
      </c>
      <c r="F164" s="50">
        <f t="shared" si="79"/>
        <v>0.21279298784117573</v>
      </c>
      <c r="G164" s="50">
        <f t="shared" si="103"/>
        <v>0.78720701215882427</v>
      </c>
      <c r="H164" s="269">
        <f t="shared" si="104"/>
        <v>1</v>
      </c>
      <c r="I164" s="829">
        <f>IF(ISNUMBER('Endpoint outcomes'!U164)=TRUE,'Endpoint outcomes'!U164,(IF(ISNUMBER('Endpoint outcomes'!W164)=TRUE,'Endpoint outcomes'!W164,0)))</f>
        <v>22.1</v>
      </c>
      <c r="J164" s="829">
        <f>IF(ISNUMBER('Endpoint outcomes'!U164)=TRUE,'Endpoint outcomes'!V164,IF(ISNUMBER('Endpoint outcomes'!W164)=TRUE,'Endpoint outcomes'!X164,0))</f>
        <v>2.65</v>
      </c>
      <c r="K164" s="829">
        <f>IF(ISNUMBER('Endpoint outcomes'!U164)=TRUE,'Endpoint outcomes'!AI164,IF(ISNUMBER('Endpoint outcomes'!W164)=TRUE,'Endpoint outcomes'!AK164,0))</f>
        <v>104</v>
      </c>
      <c r="L164" s="829">
        <f>IF(ISNUMBER('Endpoint outcomes'!AZ164)=TRUE,'Endpoint outcomes'!AZ164,(IF(ISNUMBER('Endpoint outcomes'!BB164)=TRUE,'Endpoint outcomes'!BB164,0)))</f>
        <v>21.5</v>
      </c>
      <c r="M164" s="829">
        <f>IF(ISNUMBER('Endpoint outcomes'!AZ164)=TRUE,'Endpoint outcomes'!BA164,IF(ISNUMBER('Endpoint outcomes'!BB164)=TRUE,'Endpoint outcomes'!BC164,0))</f>
        <v>2.62</v>
      </c>
      <c r="N164" s="829">
        <f>IF(ISNUMBER('Endpoint outcomes'!AZ164)=TRUE,'Endpoint outcomes'!BN164,IF(ISNUMBER('Endpoint outcomes'!BB164)=TRUE,'Endpoint outcomes'!BP164,0))</f>
        <v>119</v>
      </c>
      <c r="O164" s="829">
        <f>IF(ISNUMBER('Endpoint outcomes'!CE164)=TRUE,'Endpoint outcomes'!CE164,(IF(ISNUMBER('Endpoint outcomes'!CG164)=TRUE,'Endpoint outcomes'!CG164,0)))</f>
        <v>22.1</v>
      </c>
      <c r="P164" s="829">
        <f>IF(ISNUMBER('Endpoint outcomes'!CE164)=TRUE,'Endpoint outcomes'!CF164,IF(ISNUMBER('Endpoint outcomes'!CG164)=TRUE,'Endpoint outcomes'!CH164,0))</f>
        <v>2.68</v>
      </c>
      <c r="Q164" s="829">
        <f>IF(ISNUMBER('Endpoint outcomes'!CE164)=TRUE,'Endpoint outcomes'!CS164,IF(ISNUMBER('Endpoint outcomes'!CG164)=TRUE,'Endpoint outcomes'!CU164,0))</f>
        <v>115</v>
      </c>
      <c r="R164" s="825">
        <f>IF(ISNUMBER('Endpoint outcomes'!DJ164)=TRUE,'Endpoint outcomes'!DJ164,(IF(ISNUMBER('Endpoint outcomes'!DL164)=TRUE,'Endpoint outcomes'!DL164,0)))</f>
        <v>0</v>
      </c>
      <c r="S164" s="825">
        <f>IF(ISNUMBER('Endpoint outcomes'!DJ164)=TRUE,'Endpoint outcomes'!DK164,IF(ISNUMBER('Endpoint outcomes'!DL164)=TRUE,'Endpoint outcomes'!DM164,0))</f>
        <v>0</v>
      </c>
      <c r="T164" s="825">
        <f>IF(ISNUMBER('Endpoint outcomes'!DJ164)=TRUE,'Endpoint outcomes'!DX164,IF(ISNUMBER('Endpoint outcomes'!DL164)=TRUE,'Endpoint outcomes'!DZ164,0))</f>
        <v>0</v>
      </c>
      <c r="U164" s="825">
        <f>IF(ISNUMBER('Endpoint outcomes'!EO164)=TRUE,'Endpoint outcomes'!EO164,(IF(ISNUMBER('Endpoint outcomes'!EQ164)=TRUE,'Endpoint outcomes'!EQ164,0)))</f>
        <v>0</v>
      </c>
      <c r="V164" s="825">
        <f>IF(ISNUMBER('Endpoint outcomes'!EO164)=TRUE,'Endpoint outcomes'!EP164,IF(ISNUMBER('Endpoint outcomes'!EQ164)=TRUE,'Endpoint outcomes'!ER164,0))</f>
        <v>0</v>
      </c>
      <c r="W164" s="825">
        <f>IF(ISNUMBER('Endpoint outcomes'!EO164)=TRUE,'Endpoint outcomes'!FC164,IF(ISNUMBER('Endpoint outcomes'!EQ164)=TRUE,'Endpoint outcomes'!FE164,0))</f>
        <v>0</v>
      </c>
      <c r="X164" s="37"/>
      <c r="Y164" s="824">
        <f t="shared" si="83"/>
        <v>104</v>
      </c>
      <c r="Z164" s="827">
        <f t="shared" si="84"/>
        <v>103</v>
      </c>
      <c r="AA164" s="827">
        <f t="shared" si="85"/>
        <v>723.3175</v>
      </c>
      <c r="AB164" s="824">
        <f t="shared" si="86"/>
        <v>119</v>
      </c>
      <c r="AC164" s="827">
        <f t="shared" si="87"/>
        <v>118</v>
      </c>
      <c r="AD164" s="827">
        <f t="shared" si="88"/>
        <v>809.99920000000009</v>
      </c>
      <c r="AE164" s="824">
        <f t="shared" si="89"/>
        <v>115</v>
      </c>
      <c r="AF164" s="827">
        <f t="shared" si="90"/>
        <v>114</v>
      </c>
      <c r="AG164" s="827">
        <f t="shared" si="91"/>
        <v>818.7936000000002</v>
      </c>
      <c r="AH164" s="824">
        <f t="shared" si="92"/>
        <v>0</v>
      </c>
      <c r="AI164" s="827">
        <f t="shared" si="93"/>
        <v>-1</v>
      </c>
      <c r="AJ164" s="827">
        <f t="shared" si="94"/>
        <v>0</v>
      </c>
      <c r="AK164" s="824">
        <f t="shared" si="95"/>
        <v>0</v>
      </c>
      <c r="AL164" s="827">
        <f t="shared" si="96"/>
        <v>-1</v>
      </c>
      <c r="AM164" s="827">
        <f t="shared" si="97"/>
        <v>0</v>
      </c>
      <c r="AN164" s="827">
        <f t="shared" si="98"/>
        <v>335</v>
      </c>
      <c r="AO164" s="827">
        <f t="shared" si="99"/>
        <v>2352.1103000000003</v>
      </c>
      <c r="AP164" s="827">
        <f t="shared" si="100"/>
        <v>21.888757396449702</v>
      </c>
      <c r="AQ164" s="827">
        <f t="shared" si="101"/>
        <v>2.6497593807965667</v>
      </c>
      <c r="AR164" s="827">
        <f t="shared" si="102"/>
        <v>338</v>
      </c>
      <c r="AS164" s="38"/>
      <c r="AT164" s="38"/>
      <c r="BB164" t="s">
        <v>713</v>
      </c>
      <c r="BC164">
        <v>23.581250000000001</v>
      </c>
      <c r="BE164" s="207" t="s">
        <v>713</v>
      </c>
      <c r="BF164" s="207">
        <v>23.152427184466017</v>
      </c>
    </row>
    <row r="165" spans="1:58" ht="15.75">
      <c r="A165" s="826" t="str">
        <f>'Endpoint outcomes'!A165</f>
        <v>Maina 2007</v>
      </c>
      <c r="B165" s="826" t="str">
        <f>CONCATENATE('Endpoint outcomes'!S165,'Endpoint outcomes'!T165)</f>
        <v>HAMD17</v>
      </c>
      <c r="C165" s="828">
        <f t="shared" si="80"/>
        <v>20.175000000000001</v>
      </c>
      <c r="D165" s="828">
        <f t="shared" si="81"/>
        <v>2.6250296188805184</v>
      </c>
      <c r="E165" s="828">
        <f t="shared" si="82"/>
        <v>32</v>
      </c>
      <c r="F165" s="50">
        <f t="shared" si="79"/>
        <v>7.2540743914766392E-2</v>
      </c>
      <c r="G165" s="50">
        <f t="shared" si="103"/>
        <v>0.92745925608523361</v>
      </c>
      <c r="H165" s="269">
        <f t="shared" si="104"/>
        <v>1</v>
      </c>
      <c r="I165" s="829">
        <f>IF(ISNUMBER('Endpoint outcomes'!U165)=TRUE,'Endpoint outcomes'!U165,(IF(ISNUMBER('Endpoint outcomes'!W165)=TRUE,'Endpoint outcomes'!W165,0)))</f>
        <v>20.94</v>
      </c>
      <c r="J165" s="829">
        <f>IF(ISNUMBER('Endpoint outcomes'!U165)=TRUE,'Endpoint outcomes'!V165,IF(ISNUMBER('Endpoint outcomes'!W165)=TRUE,'Endpoint outcomes'!X165,0))</f>
        <v>3.2440000000000002</v>
      </c>
      <c r="K165" s="829">
        <f>IF(ISNUMBER('Endpoint outcomes'!U165)=TRUE,'Endpoint outcomes'!AI165,IF(ISNUMBER('Endpoint outcomes'!W165)=TRUE,'Endpoint outcomes'!AK165,0))</f>
        <v>16</v>
      </c>
      <c r="L165" s="829">
        <f>IF(ISNUMBER('Endpoint outcomes'!AZ165)=TRUE,'Endpoint outcomes'!AZ165,(IF(ISNUMBER('Endpoint outcomes'!BB165)=TRUE,'Endpoint outcomes'!BB165,0)))</f>
        <v>19.41</v>
      </c>
      <c r="M165" s="829">
        <f>IF(ISNUMBER('Endpoint outcomes'!AZ165)=TRUE,'Endpoint outcomes'!BA165,IF(ISNUMBER('Endpoint outcomes'!BB165)=TRUE,'Endpoint outcomes'!BC165,0))</f>
        <v>1.8049999999999999</v>
      </c>
      <c r="N165" s="829">
        <f>IF(ISNUMBER('Endpoint outcomes'!AZ165)=TRUE,'Endpoint outcomes'!BN165,IF(ISNUMBER('Endpoint outcomes'!BB165)=TRUE,'Endpoint outcomes'!BP165,0))</f>
        <v>16</v>
      </c>
      <c r="O165" s="829">
        <f>IF(ISNUMBER('Endpoint outcomes'!CE165)=TRUE,'Endpoint outcomes'!CE165,(IF(ISNUMBER('Endpoint outcomes'!CG165)=TRUE,'Endpoint outcomes'!CG165,0)))</f>
        <v>0</v>
      </c>
      <c r="P165" s="829">
        <f>IF(ISNUMBER('Endpoint outcomes'!CE165)=TRUE,'Endpoint outcomes'!CF165,IF(ISNUMBER('Endpoint outcomes'!CG165)=TRUE,'Endpoint outcomes'!CH165,0))</f>
        <v>0</v>
      </c>
      <c r="Q165" s="829">
        <f>IF(ISNUMBER('Endpoint outcomes'!CE165)=TRUE,'Endpoint outcomes'!CS165,IF(ISNUMBER('Endpoint outcomes'!CG165)=TRUE,'Endpoint outcomes'!CU165,0))</f>
        <v>0</v>
      </c>
      <c r="R165" s="825">
        <f>IF(ISNUMBER('Endpoint outcomes'!DJ165)=TRUE,'Endpoint outcomes'!DJ165,(IF(ISNUMBER('Endpoint outcomes'!DL165)=TRUE,'Endpoint outcomes'!DL165,0)))</f>
        <v>0</v>
      </c>
      <c r="S165" s="825">
        <f>IF(ISNUMBER('Endpoint outcomes'!DJ165)=TRUE,'Endpoint outcomes'!DK165,IF(ISNUMBER('Endpoint outcomes'!DL165)=TRUE,'Endpoint outcomes'!DM165,0))</f>
        <v>0</v>
      </c>
      <c r="T165" s="825">
        <f>IF(ISNUMBER('Endpoint outcomes'!DJ165)=TRUE,'Endpoint outcomes'!DX165,IF(ISNUMBER('Endpoint outcomes'!DL165)=TRUE,'Endpoint outcomes'!DZ165,0))</f>
        <v>0</v>
      </c>
      <c r="U165" s="825">
        <f>IF(ISNUMBER('Endpoint outcomes'!EO165)=TRUE,'Endpoint outcomes'!EO165,(IF(ISNUMBER('Endpoint outcomes'!EQ165)=TRUE,'Endpoint outcomes'!EQ165,0)))</f>
        <v>0</v>
      </c>
      <c r="V165" s="825">
        <f>IF(ISNUMBER('Endpoint outcomes'!EO165)=TRUE,'Endpoint outcomes'!EP165,IF(ISNUMBER('Endpoint outcomes'!EQ165)=TRUE,'Endpoint outcomes'!ER165,0))</f>
        <v>0</v>
      </c>
      <c r="W165" s="825">
        <f>IF(ISNUMBER('Endpoint outcomes'!EO165)=TRUE,'Endpoint outcomes'!FC165,IF(ISNUMBER('Endpoint outcomes'!EQ165)=TRUE,'Endpoint outcomes'!FE165,0))</f>
        <v>0</v>
      </c>
      <c r="X165" s="37"/>
      <c r="Y165" s="824">
        <f t="shared" si="83"/>
        <v>16</v>
      </c>
      <c r="Z165" s="827">
        <f t="shared" si="84"/>
        <v>15</v>
      </c>
      <c r="AA165" s="827">
        <f t="shared" si="85"/>
        <v>157.85304000000002</v>
      </c>
      <c r="AB165" s="824">
        <f t="shared" si="86"/>
        <v>16</v>
      </c>
      <c r="AC165" s="827">
        <f t="shared" si="87"/>
        <v>15</v>
      </c>
      <c r="AD165" s="827">
        <f t="shared" si="88"/>
        <v>48.870374999999996</v>
      </c>
      <c r="AE165" s="824">
        <f t="shared" si="89"/>
        <v>0</v>
      </c>
      <c r="AF165" s="827">
        <f t="shared" si="90"/>
        <v>-1</v>
      </c>
      <c r="AG165" s="827">
        <f t="shared" si="91"/>
        <v>0</v>
      </c>
      <c r="AH165" s="824">
        <f t="shared" si="92"/>
        <v>0</v>
      </c>
      <c r="AI165" s="827">
        <f t="shared" si="93"/>
        <v>-1</v>
      </c>
      <c r="AJ165" s="827">
        <f t="shared" si="94"/>
        <v>0</v>
      </c>
      <c r="AK165" s="824">
        <f t="shared" si="95"/>
        <v>0</v>
      </c>
      <c r="AL165" s="827">
        <f t="shared" si="96"/>
        <v>-1</v>
      </c>
      <c r="AM165" s="827">
        <f t="shared" si="97"/>
        <v>0</v>
      </c>
      <c r="AN165" s="827">
        <f t="shared" si="98"/>
        <v>30</v>
      </c>
      <c r="AO165" s="827">
        <f t="shared" si="99"/>
        <v>206.72341500000002</v>
      </c>
      <c r="AP165" s="827">
        <f t="shared" si="100"/>
        <v>20.175000000000001</v>
      </c>
      <c r="AQ165" s="827">
        <f t="shared" si="101"/>
        <v>2.6250296188805184</v>
      </c>
      <c r="AR165" s="827">
        <f t="shared" si="102"/>
        <v>32</v>
      </c>
      <c r="AS165" s="38"/>
      <c r="AT165" s="38"/>
      <c r="AZ165" s="207"/>
      <c r="BA165" s="207"/>
      <c r="BB165" t="s">
        <v>713</v>
      </c>
      <c r="BC165">
        <v>23.647540983606557</v>
      </c>
      <c r="BE165" t="s">
        <v>718</v>
      </c>
      <c r="BF165">
        <v>28.434429400386843</v>
      </c>
    </row>
    <row r="166" spans="1:58" ht="15.75">
      <c r="A166" s="826" t="str">
        <f>'Endpoint outcomes'!A166</f>
        <v>Martini 2011</v>
      </c>
      <c r="B166" s="826" t="str">
        <f>CONCATENATE('Endpoint outcomes'!S166,'Endpoint outcomes'!T166)</f>
        <v>HAMD17</v>
      </c>
      <c r="C166" s="828">
        <f t="shared" si="80"/>
        <v>13.483428571428572</v>
      </c>
      <c r="D166" s="828">
        <f t="shared" si="81"/>
        <v>5.5888029292343262</v>
      </c>
      <c r="E166" s="828">
        <f t="shared" si="82"/>
        <v>35</v>
      </c>
      <c r="F166" s="50">
        <f t="shared" si="79"/>
        <v>2.9936909805391654E-2</v>
      </c>
      <c r="G166" s="50">
        <f t="shared" si="103"/>
        <v>0.97006309019460835</v>
      </c>
      <c r="H166" s="269">
        <f t="shared" si="104"/>
        <v>1</v>
      </c>
      <c r="I166" s="829">
        <f>IF(ISNUMBER('Endpoint outcomes'!U166)=TRUE,'Endpoint outcomes'!U166,(IF(ISNUMBER('Endpoint outcomes'!W166)=TRUE,'Endpoint outcomes'!W166,0)))</f>
        <v>13.25</v>
      </c>
      <c r="J166" s="829">
        <f>IF(ISNUMBER('Endpoint outcomes'!U166)=TRUE,'Endpoint outcomes'!V166,IF(ISNUMBER('Endpoint outcomes'!W166)=TRUE,'Endpoint outcomes'!X166,0))</f>
        <v>4.95</v>
      </c>
      <c r="K166" s="829">
        <f>IF(ISNUMBER('Endpoint outcomes'!U166)=TRUE,'Endpoint outcomes'!AI166,IF(ISNUMBER('Endpoint outcomes'!W166)=TRUE,'Endpoint outcomes'!AK166,0))</f>
        <v>16</v>
      </c>
      <c r="L166" s="829">
        <f>IF(ISNUMBER('Endpoint outcomes'!AZ166)=TRUE,'Endpoint outcomes'!AZ166,(IF(ISNUMBER('Endpoint outcomes'!BB166)=TRUE,'Endpoint outcomes'!BB166,0)))</f>
        <v>13.68</v>
      </c>
      <c r="M166" s="829">
        <f>IF(ISNUMBER('Endpoint outcomes'!AZ166)=TRUE,'Endpoint outcomes'!BA166,IF(ISNUMBER('Endpoint outcomes'!BB166)=TRUE,'Endpoint outcomes'!BC166,0))</f>
        <v>6.07</v>
      </c>
      <c r="N166" s="829">
        <f>IF(ISNUMBER('Endpoint outcomes'!AZ166)=TRUE,'Endpoint outcomes'!BN166,IF(ISNUMBER('Endpoint outcomes'!BB166)=TRUE,'Endpoint outcomes'!BP166,0))</f>
        <v>19</v>
      </c>
      <c r="O166" s="829">
        <f>IF(ISNUMBER('Endpoint outcomes'!CE166)=TRUE,'Endpoint outcomes'!CE166,(IF(ISNUMBER('Endpoint outcomes'!CG166)=TRUE,'Endpoint outcomes'!CG166,0)))</f>
        <v>0</v>
      </c>
      <c r="P166" s="829">
        <f>IF(ISNUMBER('Endpoint outcomes'!CE166)=TRUE,'Endpoint outcomes'!CF166,IF(ISNUMBER('Endpoint outcomes'!CG166)=TRUE,'Endpoint outcomes'!CH166,0))</f>
        <v>0</v>
      </c>
      <c r="Q166" s="829">
        <f>IF(ISNUMBER('Endpoint outcomes'!CE166)=TRUE,'Endpoint outcomes'!CS166,IF(ISNUMBER('Endpoint outcomes'!CG166)=TRUE,'Endpoint outcomes'!CU166,0))</f>
        <v>0</v>
      </c>
      <c r="R166" s="825">
        <f>IF(ISNUMBER('Endpoint outcomes'!DJ166)=TRUE,'Endpoint outcomes'!DJ166,(IF(ISNUMBER('Endpoint outcomes'!DL166)=TRUE,'Endpoint outcomes'!DL166,0)))</f>
        <v>0</v>
      </c>
      <c r="S166" s="825">
        <f>IF(ISNUMBER('Endpoint outcomes'!DJ166)=TRUE,'Endpoint outcomes'!DK166,IF(ISNUMBER('Endpoint outcomes'!DL166)=TRUE,'Endpoint outcomes'!DM166,0))</f>
        <v>0</v>
      </c>
      <c r="T166" s="825">
        <f>IF(ISNUMBER('Endpoint outcomes'!DJ166)=TRUE,'Endpoint outcomes'!DX166,IF(ISNUMBER('Endpoint outcomes'!DL166)=TRUE,'Endpoint outcomes'!DZ166,0))</f>
        <v>0</v>
      </c>
      <c r="U166" s="825">
        <f>IF(ISNUMBER('Endpoint outcomes'!EO166)=TRUE,'Endpoint outcomes'!EO166,(IF(ISNUMBER('Endpoint outcomes'!EQ166)=TRUE,'Endpoint outcomes'!EQ166,0)))</f>
        <v>0</v>
      </c>
      <c r="V166" s="825">
        <f>IF(ISNUMBER('Endpoint outcomes'!EO166)=TRUE,'Endpoint outcomes'!EP166,IF(ISNUMBER('Endpoint outcomes'!EQ166)=TRUE,'Endpoint outcomes'!ER166,0))</f>
        <v>0</v>
      </c>
      <c r="W166" s="825">
        <f>IF(ISNUMBER('Endpoint outcomes'!EO166)=TRUE,'Endpoint outcomes'!FC166,IF(ISNUMBER('Endpoint outcomes'!EQ166)=TRUE,'Endpoint outcomes'!FE166,0))</f>
        <v>0</v>
      </c>
      <c r="X166" s="37"/>
      <c r="Y166" s="824">
        <f t="shared" si="83"/>
        <v>16</v>
      </c>
      <c r="Z166" s="827">
        <f t="shared" si="84"/>
        <v>15</v>
      </c>
      <c r="AA166" s="827">
        <f t="shared" si="85"/>
        <v>367.53750000000002</v>
      </c>
      <c r="AB166" s="824">
        <f t="shared" si="86"/>
        <v>19</v>
      </c>
      <c r="AC166" s="827">
        <f t="shared" si="87"/>
        <v>18</v>
      </c>
      <c r="AD166" s="827">
        <f t="shared" si="88"/>
        <v>663.20820000000003</v>
      </c>
      <c r="AE166" s="824">
        <f t="shared" si="89"/>
        <v>0</v>
      </c>
      <c r="AF166" s="827">
        <f t="shared" si="90"/>
        <v>-1</v>
      </c>
      <c r="AG166" s="827">
        <f t="shared" si="91"/>
        <v>0</v>
      </c>
      <c r="AH166" s="824">
        <f t="shared" si="92"/>
        <v>0</v>
      </c>
      <c r="AI166" s="827">
        <f t="shared" si="93"/>
        <v>-1</v>
      </c>
      <c r="AJ166" s="827">
        <f t="shared" si="94"/>
        <v>0</v>
      </c>
      <c r="AK166" s="824">
        <f t="shared" si="95"/>
        <v>0</v>
      </c>
      <c r="AL166" s="827">
        <f t="shared" si="96"/>
        <v>-1</v>
      </c>
      <c r="AM166" s="827">
        <f t="shared" si="97"/>
        <v>0</v>
      </c>
      <c r="AN166" s="827">
        <f t="shared" si="98"/>
        <v>33</v>
      </c>
      <c r="AO166" s="827">
        <f t="shared" si="99"/>
        <v>1030.7456999999999</v>
      </c>
      <c r="AP166" s="827">
        <f t="shared" si="100"/>
        <v>13.483428571428572</v>
      </c>
      <c r="AQ166" s="827">
        <f t="shared" si="101"/>
        <v>5.5888029292343262</v>
      </c>
      <c r="AR166" s="827">
        <f t="shared" si="102"/>
        <v>35</v>
      </c>
      <c r="AS166" s="38"/>
      <c r="AT166" s="38"/>
      <c r="AZ166" s="207"/>
      <c r="BA166" s="207"/>
      <c r="BB166" t="s">
        <v>713</v>
      </c>
      <c r="BC166">
        <v>23.753968253968253</v>
      </c>
      <c r="BE166" t="s">
        <v>455</v>
      </c>
      <c r="BF166" t="e">
        <v>#DIV/0!</v>
      </c>
    </row>
    <row r="167" spans="1:58" ht="15.75">
      <c r="A167" s="826" t="str">
        <f>'Endpoint outcomes'!A167</f>
        <v>Cohn 1984a</v>
      </c>
      <c r="B167" s="826" t="str">
        <f>CONCATENATE('Endpoint outcomes'!S167,'Endpoint outcomes'!T167)</f>
        <v>HAMD21</v>
      </c>
      <c r="C167" s="828">
        <f t="shared" si="80"/>
        <v>27.5</v>
      </c>
      <c r="D167" s="828" t="e">
        <f t="shared" si="81"/>
        <v>#VALUE!</v>
      </c>
      <c r="E167" s="828">
        <f t="shared" si="82"/>
        <v>42</v>
      </c>
      <c r="F167" s="50" t="e">
        <f t="shared" si="79"/>
        <v>#VALUE!</v>
      </c>
      <c r="G167" s="50" t="e">
        <f t="shared" si="103"/>
        <v>#VALUE!</v>
      </c>
      <c r="H167" s="269">
        <f t="shared" si="104"/>
        <v>0</v>
      </c>
      <c r="I167" s="829">
        <f>IF(ISNUMBER('Endpoint outcomes'!U167)=TRUE,'Endpoint outcomes'!U167,(IF(ISNUMBER('Endpoint outcomes'!W167)=TRUE,'Endpoint outcomes'!W167,0)))</f>
        <v>27</v>
      </c>
      <c r="J167" s="829" t="str">
        <f>IF(ISNUMBER('Endpoint outcomes'!U167)=TRUE,'Endpoint outcomes'!V167,IF(ISNUMBER('Endpoint outcomes'!W167)=TRUE,'Endpoint outcomes'!X167,0))</f>
        <v>NA</v>
      </c>
      <c r="K167" s="829">
        <f>IF(ISNUMBER('Endpoint outcomes'!U167)=TRUE,'Endpoint outcomes'!AI167,IF(ISNUMBER('Endpoint outcomes'!W167)=TRUE,'Endpoint outcomes'!AK167,0))</f>
        <v>21</v>
      </c>
      <c r="L167" s="829">
        <f>IF(ISNUMBER('Endpoint outcomes'!AZ167)=TRUE,'Endpoint outcomes'!AZ167,(IF(ISNUMBER('Endpoint outcomes'!BB167)=TRUE,'Endpoint outcomes'!BB167,0)))</f>
        <v>28</v>
      </c>
      <c r="M167" s="829" t="str">
        <f>IF(ISNUMBER('Endpoint outcomes'!AZ167)=TRUE,'Endpoint outcomes'!BA167,IF(ISNUMBER('Endpoint outcomes'!BB167)=TRUE,'Endpoint outcomes'!BC167,0))</f>
        <v>NA</v>
      </c>
      <c r="N167" s="829">
        <f>IF(ISNUMBER('Endpoint outcomes'!AZ167)=TRUE,'Endpoint outcomes'!BN167,IF(ISNUMBER('Endpoint outcomes'!BB167)=TRUE,'Endpoint outcomes'!BP167,0))</f>
        <v>21</v>
      </c>
      <c r="O167" s="829">
        <f>IF(ISNUMBER('Endpoint outcomes'!CE167)=TRUE,'Endpoint outcomes'!CE167,(IF(ISNUMBER('Endpoint outcomes'!CG167)=TRUE,'Endpoint outcomes'!CG167,0)))</f>
        <v>0</v>
      </c>
      <c r="P167" s="829">
        <f>IF(ISNUMBER('Endpoint outcomes'!CE167)=TRUE,'Endpoint outcomes'!CF167,IF(ISNUMBER('Endpoint outcomes'!CG167)=TRUE,'Endpoint outcomes'!CH167,0))</f>
        <v>0</v>
      </c>
      <c r="Q167" s="829">
        <f>IF(ISNUMBER('Endpoint outcomes'!CE167)=TRUE,'Endpoint outcomes'!CS167,IF(ISNUMBER('Endpoint outcomes'!CG167)=TRUE,'Endpoint outcomes'!CU167,0))</f>
        <v>0</v>
      </c>
      <c r="R167" s="825">
        <f>IF(ISNUMBER('Endpoint outcomes'!DJ167)=TRUE,'Endpoint outcomes'!DJ167,(IF(ISNUMBER('Endpoint outcomes'!DL167)=TRUE,'Endpoint outcomes'!DL167,0)))</f>
        <v>0</v>
      </c>
      <c r="S167" s="825">
        <f>IF(ISNUMBER('Endpoint outcomes'!DJ167)=TRUE,'Endpoint outcomes'!DK167,IF(ISNUMBER('Endpoint outcomes'!DL167)=TRUE,'Endpoint outcomes'!DM167,0))</f>
        <v>0</v>
      </c>
      <c r="T167" s="825">
        <f>IF(ISNUMBER('Endpoint outcomes'!DJ167)=TRUE,'Endpoint outcomes'!DX167,IF(ISNUMBER('Endpoint outcomes'!DL167)=TRUE,'Endpoint outcomes'!DZ167,0))</f>
        <v>0</v>
      </c>
      <c r="U167" s="825">
        <f>IF(ISNUMBER('Endpoint outcomes'!EO167)=TRUE,'Endpoint outcomes'!EO167,(IF(ISNUMBER('Endpoint outcomes'!EQ167)=TRUE,'Endpoint outcomes'!EQ167,0)))</f>
        <v>0</v>
      </c>
      <c r="V167" s="825">
        <f>IF(ISNUMBER('Endpoint outcomes'!EO167)=TRUE,'Endpoint outcomes'!EP167,IF(ISNUMBER('Endpoint outcomes'!EQ167)=TRUE,'Endpoint outcomes'!ER167,0))</f>
        <v>0</v>
      </c>
      <c r="W167" s="825">
        <f>IF(ISNUMBER('Endpoint outcomes'!EO167)=TRUE,'Endpoint outcomes'!FC167,IF(ISNUMBER('Endpoint outcomes'!EQ167)=TRUE,'Endpoint outcomes'!FE167,0))</f>
        <v>0</v>
      </c>
      <c r="X167" s="37"/>
      <c r="Y167" s="824">
        <f t="shared" si="83"/>
        <v>21</v>
      </c>
      <c r="Z167" s="827">
        <f t="shared" si="84"/>
        <v>20</v>
      </c>
      <c r="AA167" s="827" t="e">
        <f t="shared" si="85"/>
        <v>#VALUE!</v>
      </c>
      <c r="AB167" s="824">
        <f t="shared" si="86"/>
        <v>21</v>
      </c>
      <c r="AC167" s="827">
        <f t="shared" si="87"/>
        <v>20</v>
      </c>
      <c r="AD167" s="827" t="e">
        <f t="shared" si="88"/>
        <v>#VALUE!</v>
      </c>
      <c r="AE167" s="824">
        <f t="shared" si="89"/>
        <v>0</v>
      </c>
      <c r="AF167" s="827">
        <f t="shared" si="90"/>
        <v>-1</v>
      </c>
      <c r="AG167" s="827">
        <f t="shared" si="91"/>
        <v>0</v>
      </c>
      <c r="AH167" s="824">
        <f t="shared" si="92"/>
        <v>0</v>
      </c>
      <c r="AI167" s="827">
        <f t="shared" si="93"/>
        <v>-1</v>
      </c>
      <c r="AJ167" s="827">
        <f t="shared" si="94"/>
        <v>0</v>
      </c>
      <c r="AK167" s="824">
        <f t="shared" si="95"/>
        <v>0</v>
      </c>
      <c r="AL167" s="827">
        <f t="shared" si="96"/>
        <v>-1</v>
      </c>
      <c r="AM167" s="827">
        <f t="shared" si="97"/>
        <v>0</v>
      </c>
      <c r="AN167" s="827">
        <f t="shared" si="98"/>
        <v>40</v>
      </c>
      <c r="AO167" s="827" t="e">
        <f t="shared" si="99"/>
        <v>#VALUE!</v>
      </c>
      <c r="AP167" s="827">
        <f t="shared" si="100"/>
        <v>27.5</v>
      </c>
      <c r="AQ167" s="827" t="e">
        <f t="shared" si="101"/>
        <v>#VALUE!</v>
      </c>
      <c r="AR167" s="827">
        <f t="shared" si="102"/>
        <v>42</v>
      </c>
      <c r="AS167" s="38"/>
      <c r="AT167" s="38"/>
      <c r="AZ167" s="207"/>
      <c r="BA167" s="207"/>
      <c r="BB167" t="s">
        <v>713</v>
      </c>
      <c r="BC167">
        <v>23.906417112299465</v>
      </c>
      <c r="BE167" t="s">
        <v>737</v>
      </c>
      <c r="BF167">
        <v>9.7514285714285709</v>
      </c>
    </row>
    <row r="168" spans="1:58" ht="15.75">
      <c r="A168" s="826" t="str">
        <f>'Endpoint outcomes'!A168</f>
        <v>Sheehan 2009b</v>
      </c>
      <c r="B168" s="826" t="str">
        <f>CONCATENATE('Endpoint outcomes'!S168,'Endpoint outcomes'!T168)</f>
        <v>HAMD21</v>
      </c>
      <c r="C168" s="828">
        <f t="shared" si="80"/>
        <v>29.465927835051549</v>
      </c>
      <c r="D168" s="828">
        <f t="shared" si="81"/>
        <v>3.860172842632827</v>
      </c>
      <c r="E168" s="828">
        <f t="shared" si="82"/>
        <v>194</v>
      </c>
      <c r="F168" s="50">
        <f t="shared" si="79"/>
        <v>0.92160933100991149</v>
      </c>
      <c r="G168" s="50">
        <f t="shared" si="103"/>
        <v>7.8390668990088508E-2</v>
      </c>
      <c r="H168" s="269">
        <f t="shared" si="104"/>
        <v>1</v>
      </c>
      <c r="I168" s="829">
        <f>IF(ISNUMBER('Endpoint outcomes'!U168)=TRUE,'Endpoint outcomes'!U168,(IF(ISNUMBER('Endpoint outcomes'!W168)=TRUE,'Endpoint outcomes'!W168,0)))</f>
        <v>29.51</v>
      </c>
      <c r="J168" s="829">
        <f>IF(ISNUMBER('Endpoint outcomes'!U168)=TRUE,'Endpoint outcomes'!V168,IF(ISNUMBER('Endpoint outcomes'!W168)=TRUE,'Endpoint outcomes'!X168,0))</f>
        <v>3.99</v>
      </c>
      <c r="K168" s="829">
        <f>IF(ISNUMBER('Endpoint outcomes'!U168)=TRUE,'Endpoint outcomes'!AI168,IF(ISNUMBER('Endpoint outcomes'!W168)=TRUE,'Endpoint outcomes'!AK168,0))</f>
        <v>99</v>
      </c>
      <c r="L168" s="829">
        <f>IF(ISNUMBER('Endpoint outcomes'!AZ168)=TRUE,'Endpoint outcomes'!AZ168,(IF(ISNUMBER('Endpoint outcomes'!BB168)=TRUE,'Endpoint outcomes'!BB168,0)))</f>
        <v>29.42</v>
      </c>
      <c r="M168" s="829">
        <f>IF(ISNUMBER('Endpoint outcomes'!AZ168)=TRUE,'Endpoint outcomes'!BA168,IF(ISNUMBER('Endpoint outcomes'!BB168)=TRUE,'Endpoint outcomes'!BC168,0))</f>
        <v>3.72</v>
      </c>
      <c r="N168" s="829">
        <f>IF(ISNUMBER('Endpoint outcomes'!AZ168)=TRUE,'Endpoint outcomes'!BN168,IF(ISNUMBER('Endpoint outcomes'!BB168)=TRUE,'Endpoint outcomes'!BP168,0))</f>
        <v>95</v>
      </c>
      <c r="O168" s="829">
        <f>IF(ISNUMBER('Endpoint outcomes'!CE168)=TRUE,'Endpoint outcomes'!CE168,(IF(ISNUMBER('Endpoint outcomes'!CG168)=TRUE,'Endpoint outcomes'!CG168,0)))</f>
        <v>0</v>
      </c>
      <c r="P168" s="829">
        <f>IF(ISNUMBER('Endpoint outcomes'!CE168)=TRUE,'Endpoint outcomes'!CF168,IF(ISNUMBER('Endpoint outcomes'!CG168)=TRUE,'Endpoint outcomes'!CH168,0))</f>
        <v>0</v>
      </c>
      <c r="Q168" s="829">
        <f>IF(ISNUMBER('Endpoint outcomes'!CE168)=TRUE,'Endpoint outcomes'!CS168,IF(ISNUMBER('Endpoint outcomes'!CG168)=TRUE,'Endpoint outcomes'!CU168,0))</f>
        <v>0</v>
      </c>
      <c r="R168" s="825">
        <f>IF(ISNUMBER('Endpoint outcomes'!DJ168)=TRUE,'Endpoint outcomes'!DJ168,(IF(ISNUMBER('Endpoint outcomes'!DL168)=TRUE,'Endpoint outcomes'!DL168,0)))</f>
        <v>0</v>
      </c>
      <c r="S168" s="825">
        <f>IF(ISNUMBER('Endpoint outcomes'!DJ168)=TRUE,'Endpoint outcomes'!DK168,IF(ISNUMBER('Endpoint outcomes'!DL168)=TRUE,'Endpoint outcomes'!DM168,0))</f>
        <v>0</v>
      </c>
      <c r="T168" s="825">
        <f>IF(ISNUMBER('Endpoint outcomes'!DJ168)=TRUE,'Endpoint outcomes'!DX168,IF(ISNUMBER('Endpoint outcomes'!DL168)=TRUE,'Endpoint outcomes'!DZ168,0))</f>
        <v>0</v>
      </c>
      <c r="U168" s="825">
        <f>IF(ISNUMBER('Endpoint outcomes'!EO168)=TRUE,'Endpoint outcomes'!EO168,(IF(ISNUMBER('Endpoint outcomes'!EQ168)=TRUE,'Endpoint outcomes'!EQ168,0)))</f>
        <v>0</v>
      </c>
      <c r="V168" s="825">
        <f>IF(ISNUMBER('Endpoint outcomes'!EO168)=TRUE,'Endpoint outcomes'!EP168,IF(ISNUMBER('Endpoint outcomes'!EQ168)=TRUE,'Endpoint outcomes'!ER168,0))</f>
        <v>0</v>
      </c>
      <c r="W168" s="825">
        <f>IF(ISNUMBER('Endpoint outcomes'!EO168)=TRUE,'Endpoint outcomes'!FC168,IF(ISNUMBER('Endpoint outcomes'!EQ168)=TRUE,'Endpoint outcomes'!FE168,0))</f>
        <v>0</v>
      </c>
      <c r="X168" s="37"/>
      <c r="Y168" s="824">
        <f t="shared" si="83"/>
        <v>99</v>
      </c>
      <c r="Z168" s="827">
        <f t="shared" si="84"/>
        <v>98</v>
      </c>
      <c r="AA168" s="827">
        <f t="shared" si="85"/>
        <v>1560.1698000000001</v>
      </c>
      <c r="AB168" s="824">
        <f t="shared" si="86"/>
        <v>95</v>
      </c>
      <c r="AC168" s="827">
        <f t="shared" si="87"/>
        <v>94</v>
      </c>
      <c r="AD168" s="827">
        <f t="shared" si="88"/>
        <v>1300.8096000000003</v>
      </c>
      <c r="AE168" s="824">
        <f t="shared" si="89"/>
        <v>0</v>
      </c>
      <c r="AF168" s="827">
        <f t="shared" si="90"/>
        <v>-1</v>
      </c>
      <c r="AG168" s="827">
        <f t="shared" si="91"/>
        <v>0</v>
      </c>
      <c r="AH168" s="824">
        <f t="shared" si="92"/>
        <v>0</v>
      </c>
      <c r="AI168" s="827">
        <f t="shared" si="93"/>
        <v>-1</v>
      </c>
      <c r="AJ168" s="827">
        <f t="shared" si="94"/>
        <v>0</v>
      </c>
      <c r="AK168" s="824">
        <f t="shared" si="95"/>
        <v>0</v>
      </c>
      <c r="AL168" s="827">
        <f t="shared" si="96"/>
        <v>-1</v>
      </c>
      <c r="AM168" s="827">
        <f t="shared" si="97"/>
        <v>0</v>
      </c>
      <c r="AN168" s="827">
        <f t="shared" si="98"/>
        <v>192</v>
      </c>
      <c r="AO168" s="827">
        <f t="shared" si="99"/>
        <v>2860.9794000000002</v>
      </c>
      <c r="AP168" s="827">
        <f t="shared" si="100"/>
        <v>29.465927835051549</v>
      </c>
      <c r="AQ168" s="827">
        <f t="shared" si="101"/>
        <v>3.860172842632827</v>
      </c>
      <c r="AR168" s="827">
        <f t="shared" si="102"/>
        <v>194</v>
      </c>
      <c r="AS168" s="38"/>
      <c r="AT168" s="38"/>
      <c r="AZ168" s="207"/>
      <c r="BA168" s="207"/>
      <c r="BB168" t="s">
        <v>713</v>
      </c>
      <c r="BC168">
        <v>24.001111111111111</v>
      </c>
      <c r="BE168" t="s">
        <v>713</v>
      </c>
      <c r="BF168">
        <v>15.561290322580643</v>
      </c>
    </row>
    <row r="169" spans="1:58" ht="15.75">
      <c r="A169" s="826" t="str">
        <f>'Endpoint outcomes'!A169</f>
        <v>Vitriol 2009</v>
      </c>
      <c r="B169" s="826" t="str">
        <f>CONCATENATE('Endpoint outcomes'!S169,'Endpoint outcomes'!T169)</f>
        <v>HAMD17</v>
      </c>
      <c r="C169" s="828">
        <f t="shared" si="80"/>
        <v>34.253103448275866</v>
      </c>
      <c r="D169" s="828">
        <f t="shared" si="81"/>
        <v>6.4565128085568624</v>
      </c>
      <c r="E169" s="828">
        <f t="shared" si="82"/>
        <v>87</v>
      </c>
      <c r="F169" s="50">
        <f t="shared" si="79"/>
        <v>0.94385965162347873</v>
      </c>
      <c r="G169" s="50">
        <f t="shared" si="103"/>
        <v>5.6140348376521265E-2</v>
      </c>
      <c r="H169" s="269">
        <f t="shared" si="104"/>
        <v>1</v>
      </c>
      <c r="I169" s="829">
        <f>IF(ISNUMBER('Endpoint outcomes'!U169)=TRUE,'Endpoint outcomes'!U169,(IF(ISNUMBER('Endpoint outcomes'!W169)=TRUE,'Endpoint outcomes'!W169,0)))</f>
        <v>34.090000000000003</v>
      </c>
      <c r="J169" s="829">
        <f>IF(ISNUMBER('Endpoint outcomes'!U169)=TRUE,'Endpoint outcomes'!V169,IF(ISNUMBER('Endpoint outcomes'!W169)=TRUE,'Endpoint outcomes'!X169,0))</f>
        <v>6.22</v>
      </c>
      <c r="K169" s="829">
        <f>IF(ISNUMBER('Endpoint outcomes'!U169)=TRUE,'Endpoint outcomes'!AI169,IF(ISNUMBER('Endpoint outcomes'!W169)=TRUE,'Endpoint outcomes'!AK169,0))</f>
        <v>44</v>
      </c>
      <c r="L169" s="829">
        <f>IF(ISNUMBER('Endpoint outcomes'!AZ169)=TRUE,'Endpoint outcomes'!AZ169,(IF(ISNUMBER('Endpoint outcomes'!BB169)=TRUE,'Endpoint outcomes'!BB169,0)))</f>
        <v>34.42</v>
      </c>
      <c r="M169" s="829">
        <f>IF(ISNUMBER('Endpoint outcomes'!AZ169)=TRUE,'Endpoint outcomes'!BA169,IF(ISNUMBER('Endpoint outcomes'!BB169)=TRUE,'Endpoint outcomes'!BC169,0))</f>
        <v>6.69</v>
      </c>
      <c r="N169" s="829">
        <f>IF(ISNUMBER('Endpoint outcomes'!AZ169)=TRUE,'Endpoint outcomes'!BN169,IF(ISNUMBER('Endpoint outcomes'!BB169)=TRUE,'Endpoint outcomes'!BP169,0))</f>
        <v>43</v>
      </c>
      <c r="O169" s="829">
        <f>IF(ISNUMBER('Endpoint outcomes'!CE169)=TRUE,'Endpoint outcomes'!CE169,(IF(ISNUMBER('Endpoint outcomes'!CG169)=TRUE,'Endpoint outcomes'!CG169,0)))</f>
        <v>0</v>
      </c>
      <c r="P169" s="829">
        <f>IF(ISNUMBER('Endpoint outcomes'!CE169)=TRUE,'Endpoint outcomes'!CF169,IF(ISNUMBER('Endpoint outcomes'!CG169)=TRUE,'Endpoint outcomes'!CH169,0))</f>
        <v>0</v>
      </c>
      <c r="Q169" s="829">
        <f>IF(ISNUMBER('Endpoint outcomes'!CE169)=TRUE,'Endpoint outcomes'!CS169,IF(ISNUMBER('Endpoint outcomes'!CG169)=TRUE,'Endpoint outcomes'!CU169,0))</f>
        <v>0</v>
      </c>
      <c r="R169" s="825">
        <f>IF(ISNUMBER('Endpoint outcomes'!DJ169)=TRUE,'Endpoint outcomes'!DJ169,(IF(ISNUMBER('Endpoint outcomes'!DL169)=TRUE,'Endpoint outcomes'!DL169,0)))</f>
        <v>0</v>
      </c>
      <c r="S169" s="825">
        <f>IF(ISNUMBER('Endpoint outcomes'!DJ169)=TRUE,'Endpoint outcomes'!DK169,IF(ISNUMBER('Endpoint outcomes'!DL169)=TRUE,'Endpoint outcomes'!DM169,0))</f>
        <v>0</v>
      </c>
      <c r="T169" s="825">
        <f>IF(ISNUMBER('Endpoint outcomes'!DJ169)=TRUE,'Endpoint outcomes'!DX169,IF(ISNUMBER('Endpoint outcomes'!DL169)=TRUE,'Endpoint outcomes'!DZ169,0))</f>
        <v>0</v>
      </c>
      <c r="U169" s="825">
        <f>IF(ISNUMBER('Endpoint outcomes'!EO169)=TRUE,'Endpoint outcomes'!EO169,(IF(ISNUMBER('Endpoint outcomes'!EQ169)=TRUE,'Endpoint outcomes'!EQ169,0)))</f>
        <v>0</v>
      </c>
      <c r="V169" s="825">
        <f>IF(ISNUMBER('Endpoint outcomes'!EO169)=TRUE,'Endpoint outcomes'!EP169,IF(ISNUMBER('Endpoint outcomes'!EQ169)=TRUE,'Endpoint outcomes'!ER169,0))</f>
        <v>0</v>
      </c>
      <c r="W169" s="825">
        <f>IF(ISNUMBER('Endpoint outcomes'!EO169)=TRUE,'Endpoint outcomes'!FC169,IF(ISNUMBER('Endpoint outcomes'!EQ169)=TRUE,'Endpoint outcomes'!FE169,0))</f>
        <v>0</v>
      </c>
      <c r="X169" s="37"/>
      <c r="Y169" s="824">
        <f t="shared" si="83"/>
        <v>44</v>
      </c>
      <c r="Z169" s="827">
        <f t="shared" si="84"/>
        <v>43</v>
      </c>
      <c r="AA169" s="827">
        <f t="shared" si="85"/>
        <v>1663.6011999999998</v>
      </c>
      <c r="AB169" s="824">
        <f t="shared" si="86"/>
        <v>43</v>
      </c>
      <c r="AC169" s="827">
        <f t="shared" si="87"/>
        <v>42</v>
      </c>
      <c r="AD169" s="827">
        <f t="shared" si="88"/>
        <v>1879.7562000000003</v>
      </c>
      <c r="AE169" s="824">
        <f t="shared" si="89"/>
        <v>0</v>
      </c>
      <c r="AF169" s="827">
        <f t="shared" si="90"/>
        <v>-1</v>
      </c>
      <c r="AG169" s="827">
        <f t="shared" si="91"/>
        <v>0</v>
      </c>
      <c r="AH169" s="824">
        <f t="shared" si="92"/>
        <v>0</v>
      </c>
      <c r="AI169" s="827">
        <f t="shared" si="93"/>
        <v>-1</v>
      </c>
      <c r="AJ169" s="827">
        <f t="shared" si="94"/>
        <v>0</v>
      </c>
      <c r="AK169" s="824">
        <f t="shared" si="95"/>
        <v>0</v>
      </c>
      <c r="AL169" s="827">
        <f t="shared" si="96"/>
        <v>-1</v>
      </c>
      <c r="AM169" s="827">
        <f t="shared" si="97"/>
        <v>0</v>
      </c>
      <c r="AN169" s="827">
        <f t="shared" si="98"/>
        <v>85</v>
      </c>
      <c r="AO169" s="827">
        <f t="shared" si="99"/>
        <v>3543.3573999999999</v>
      </c>
      <c r="AP169" s="827">
        <f t="shared" si="100"/>
        <v>34.253103448275866</v>
      </c>
      <c r="AQ169" s="827">
        <f t="shared" si="101"/>
        <v>6.4565128085568624</v>
      </c>
      <c r="AR169" s="827">
        <f t="shared" si="102"/>
        <v>87</v>
      </c>
      <c r="AS169" s="38"/>
      <c r="AT169" s="38"/>
      <c r="AZ169" s="207"/>
      <c r="BA169" s="207"/>
      <c r="BB169" t="s">
        <v>713</v>
      </c>
      <c r="BC169">
        <v>24.05</v>
      </c>
      <c r="BE169" t="s">
        <v>713</v>
      </c>
      <c r="BF169">
        <v>21.900000000000002</v>
      </c>
    </row>
    <row r="170" spans="1:58" ht="15.75">
      <c r="A170" s="826" t="str">
        <f>'Endpoint outcomes'!A170</f>
        <v>Scott 1992</v>
      </c>
      <c r="B170" s="826" t="str">
        <f>CONCATENATE('Endpoint outcomes'!S170,'Endpoint outcomes'!T170)</f>
        <v>HAMD17</v>
      </c>
      <c r="C170" s="828">
        <f t="shared" si="80"/>
        <v>18.752380952380953</v>
      </c>
      <c r="D170" s="828">
        <f t="shared" si="81"/>
        <v>5.7969340555542326</v>
      </c>
      <c r="E170" s="828">
        <f t="shared" si="82"/>
        <v>84</v>
      </c>
      <c r="F170" s="50">
        <f t="shared" si="79"/>
        <v>0.18266901503271482</v>
      </c>
      <c r="G170" s="50">
        <f t="shared" si="103"/>
        <v>0.81733098496728518</v>
      </c>
      <c r="H170" s="269">
        <f t="shared" si="104"/>
        <v>1</v>
      </c>
      <c r="I170" s="829">
        <f>IF(ISNUMBER('Endpoint outcomes'!U170)=TRUE,'Endpoint outcomes'!U170,(IF(ISNUMBER('Endpoint outcomes'!W170)=TRUE,'Endpoint outcomes'!W170,0)))</f>
        <v>18.2</v>
      </c>
      <c r="J170" s="829">
        <f>IF(ISNUMBER('Endpoint outcomes'!U170)=TRUE,'Endpoint outcomes'!V170,IF(ISNUMBER('Endpoint outcomes'!W170)=TRUE,'Endpoint outcomes'!X170,0))</f>
        <v>6.6</v>
      </c>
      <c r="K170" s="829">
        <f>IF(ISNUMBER('Endpoint outcomes'!U170)=TRUE,'Endpoint outcomes'!AI170,IF(ISNUMBER('Endpoint outcomes'!W170)=TRUE,'Endpoint outcomes'!AK170,0))</f>
        <v>26</v>
      </c>
      <c r="L170" s="829">
        <f>IF(ISNUMBER('Endpoint outcomes'!AZ170)=TRUE,'Endpoint outcomes'!AZ170,(IF(ISNUMBER('Endpoint outcomes'!BB170)=TRUE,'Endpoint outcomes'!BB170,0)))</f>
        <v>18.3</v>
      </c>
      <c r="M170" s="829">
        <f>IF(ISNUMBER('Endpoint outcomes'!AZ170)=TRUE,'Endpoint outcomes'!BA170,IF(ISNUMBER('Endpoint outcomes'!BB170)=TRUE,'Endpoint outcomes'!BC170,0))</f>
        <v>5.4</v>
      </c>
      <c r="N170" s="829">
        <f>IF(ISNUMBER('Endpoint outcomes'!AZ170)=TRUE,'Endpoint outcomes'!BN170,IF(ISNUMBER('Endpoint outcomes'!BB170)=TRUE,'Endpoint outcomes'!BP170,0))</f>
        <v>29</v>
      </c>
      <c r="O170" s="829">
        <f>IF(ISNUMBER('Endpoint outcomes'!CE170)=TRUE,'Endpoint outcomes'!CE170,(IF(ISNUMBER('Endpoint outcomes'!CG170)=TRUE,'Endpoint outcomes'!CG170,0)))</f>
        <v>19.7</v>
      </c>
      <c r="P170" s="829">
        <f>IF(ISNUMBER('Endpoint outcomes'!CE170)=TRUE,'Endpoint outcomes'!CF170,IF(ISNUMBER('Endpoint outcomes'!CG170)=TRUE,'Endpoint outcomes'!CH170,0))</f>
        <v>5.4</v>
      </c>
      <c r="Q170" s="829">
        <f>IF(ISNUMBER('Endpoint outcomes'!CE170)=TRUE,'Endpoint outcomes'!CS170,IF(ISNUMBER('Endpoint outcomes'!CG170)=TRUE,'Endpoint outcomes'!CU170,0))</f>
        <v>29</v>
      </c>
      <c r="R170" s="825">
        <f>IF(ISNUMBER('Endpoint outcomes'!DJ170)=TRUE,'Endpoint outcomes'!DJ170,(IF(ISNUMBER('Endpoint outcomes'!DL170)=TRUE,'Endpoint outcomes'!DL170,0)))</f>
        <v>0</v>
      </c>
      <c r="S170" s="825">
        <f>IF(ISNUMBER('Endpoint outcomes'!DJ170)=TRUE,'Endpoint outcomes'!DK170,IF(ISNUMBER('Endpoint outcomes'!DL170)=TRUE,'Endpoint outcomes'!DM170,0))</f>
        <v>0</v>
      </c>
      <c r="T170" s="825">
        <f>IF(ISNUMBER('Endpoint outcomes'!DJ170)=TRUE,'Endpoint outcomes'!DX170,IF(ISNUMBER('Endpoint outcomes'!DL170)=TRUE,'Endpoint outcomes'!DZ170,0))</f>
        <v>0</v>
      </c>
      <c r="U170" s="825">
        <f>IF(ISNUMBER('Endpoint outcomes'!EO170)=TRUE,'Endpoint outcomes'!EO170,(IF(ISNUMBER('Endpoint outcomes'!EQ170)=TRUE,'Endpoint outcomes'!EQ170,0)))</f>
        <v>0</v>
      </c>
      <c r="V170" s="825">
        <f>IF(ISNUMBER('Endpoint outcomes'!EO170)=TRUE,'Endpoint outcomes'!EP170,IF(ISNUMBER('Endpoint outcomes'!EQ170)=TRUE,'Endpoint outcomes'!ER170,0))</f>
        <v>0</v>
      </c>
      <c r="W170" s="825">
        <f>IF(ISNUMBER('Endpoint outcomes'!EO170)=TRUE,'Endpoint outcomes'!FC170,IF(ISNUMBER('Endpoint outcomes'!EQ170)=TRUE,'Endpoint outcomes'!FE170,0))</f>
        <v>0</v>
      </c>
      <c r="X170" s="37"/>
      <c r="Y170" s="824">
        <f t="shared" si="83"/>
        <v>26</v>
      </c>
      <c r="Z170" s="827">
        <f t="shared" si="84"/>
        <v>25</v>
      </c>
      <c r="AA170" s="827">
        <f t="shared" si="85"/>
        <v>1088.9999999999998</v>
      </c>
      <c r="AB170" s="824">
        <f t="shared" si="86"/>
        <v>29</v>
      </c>
      <c r="AC170" s="827">
        <f t="shared" si="87"/>
        <v>28</v>
      </c>
      <c r="AD170" s="827">
        <f t="shared" si="88"/>
        <v>816.48000000000013</v>
      </c>
      <c r="AE170" s="824">
        <f t="shared" si="89"/>
        <v>29</v>
      </c>
      <c r="AF170" s="827">
        <f t="shared" si="90"/>
        <v>28</v>
      </c>
      <c r="AG170" s="827">
        <f t="shared" si="91"/>
        <v>816.48000000000013</v>
      </c>
      <c r="AH170" s="824">
        <f t="shared" si="92"/>
        <v>0</v>
      </c>
      <c r="AI170" s="827">
        <f t="shared" si="93"/>
        <v>-1</v>
      </c>
      <c r="AJ170" s="827">
        <f t="shared" si="94"/>
        <v>0</v>
      </c>
      <c r="AK170" s="824">
        <f t="shared" si="95"/>
        <v>0</v>
      </c>
      <c r="AL170" s="827">
        <f t="shared" si="96"/>
        <v>-1</v>
      </c>
      <c r="AM170" s="827">
        <f t="shared" si="97"/>
        <v>0</v>
      </c>
      <c r="AN170" s="827">
        <f t="shared" si="98"/>
        <v>81</v>
      </c>
      <c r="AO170" s="827">
        <f t="shared" si="99"/>
        <v>2721.96</v>
      </c>
      <c r="AP170" s="827">
        <f t="shared" si="100"/>
        <v>18.752380952380953</v>
      </c>
      <c r="AQ170" s="827">
        <f t="shared" si="101"/>
        <v>5.7969340555542326</v>
      </c>
      <c r="AR170" s="827">
        <f t="shared" si="102"/>
        <v>84</v>
      </c>
      <c r="AS170" s="38"/>
      <c r="AT170" s="38"/>
      <c r="AZ170" s="207"/>
      <c r="BA170" s="207"/>
      <c r="BB170" t="s">
        <v>713</v>
      </c>
      <c r="BC170">
        <v>24.062068965517241</v>
      </c>
      <c r="BE170" t="s">
        <v>3749</v>
      </c>
      <c r="BF170">
        <v>33.148821548821552</v>
      </c>
    </row>
    <row r="171" spans="1:58" ht="15.75">
      <c r="A171" s="826" t="str">
        <f>'Endpoint outcomes'!A171</f>
        <v>Gelenberg 1990a</v>
      </c>
      <c r="B171" s="826" t="str">
        <f>CONCATENATE('Endpoint outcomes'!S171,'Endpoint outcomes'!T171)</f>
        <v>NA</v>
      </c>
      <c r="C171" s="828" t="e">
        <f t="shared" si="80"/>
        <v>#DIV/0!</v>
      </c>
      <c r="D171" s="828" t="e">
        <f t="shared" si="81"/>
        <v>#DIV/0!</v>
      </c>
      <c r="E171" s="828">
        <f t="shared" si="82"/>
        <v>0</v>
      </c>
      <c r="F171" s="50" t="e">
        <f t="shared" si="79"/>
        <v>#N/A</v>
      </c>
      <c r="G171" s="50" t="e">
        <f t="shared" si="103"/>
        <v>#N/A</v>
      </c>
      <c r="H171" s="269">
        <f t="shared" si="104"/>
        <v>0</v>
      </c>
      <c r="I171" s="829">
        <f>IF(ISNUMBER('Endpoint outcomes'!U171)=TRUE,'Endpoint outcomes'!U171,(IF(ISNUMBER('Endpoint outcomes'!W171)=TRUE,'Endpoint outcomes'!W171,0)))</f>
        <v>0</v>
      </c>
      <c r="J171" s="829">
        <f>IF(ISNUMBER('Endpoint outcomes'!U171)=TRUE,'Endpoint outcomes'!V171,IF(ISNUMBER('Endpoint outcomes'!W171)=TRUE,'Endpoint outcomes'!X171,0))</f>
        <v>0</v>
      </c>
      <c r="K171" s="829">
        <f>IF(ISNUMBER('Endpoint outcomes'!U171)=TRUE,'Endpoint outcomes'!AI171,IF(ISNUMBER('Endpoint outcomes'!W171)=TRUE,'Endpoint outcomes'!AK171,0))</f>
        <v>0</v>
      </c>
      <c r="L171" s="829">
        <f>IF(ISNUMBER('Endpoint outcomes'!AZ171)=TRUE,'Endpoint outcomes'!AZ171,(IF(ISNUMBER('Endpoint outcomes'!BB171)=TRUE,'Endpoint outcomes'!BB171,0)))</f>
        <v>0</v>
      </c>
      <c r="M171" s="829">
        <f>IF(ISNUMBER('Endpoint outcomes'!AZ171)=TRUE,'Endpoint outcomes'!BA171,IF(ISNUMBER('Endpoint outcomes'!BB171)=TRUE,'Endpoint outcomes'!BC171,0))</f>
        <v>0</v>
      </c>
      <c r="N171" s="829">
        <f>IF(ISNUMBER('Endpoint outcomes'!AZ171)=TRUE,'Endpoint outcomes'!BN171,IF(ISNUMBER('Endpoint outcomes'!BB171)=TRUE,'Endpoint outcomes'!BP171,0))</f>
        <v>0</v>
      </c>
      <c r="O171" s="829">
        <f>IF(ISNUMBER('Endpoint outcomes'!CE171)=TRUE,'Endpoint outcomes'!CE171,(IF(ISNUMBER('Endpoint outcomes'!CG171)=TRUE,'Endpoint outcomes'!CG171,0)))</f>
        <v>0</v>
      </c>
      <c r="P171" s="829">
        <f>IF(ISNUMBER('Endpoint outcomes'!CE171)=TRUE,'Endpoint outcomes'!CF171,IF(ISNUMBER('Endpoint outcomes'!CG171)=TRUE,'Endpoint outcomes'!CH171,0))</f>
        <v>0</v>
      </c>
      <c r="Q171" s="829">
        <f>IF(ISNUMBER('Endpoint outcomes'!CE171)=TRUE,'Endpoint outcomes'!CS171,IF(ISNUMBER('Endpoint outcomes'!CG171)=TRUE,'Endpoint outcomes'!CU171,0))</f>
        <v>0</v>
      </c>
      <c r="R171" s="825">
        <f>IF(ISNUMBER('Endpoint outcomes'!DJ171)=TRUE,'Endpoint outcomes'!DJ171,(IF(ISNUMBER('Endpoint outcomes'!DL171)=TRUE,'Endpoint outcomes'!DL171,0)))</f>
        <v>0</v>
      </c>
      <c r="S171" s="825">
        <f>IF(ISNUMBER('Endpoint outcomes'!DJ171)=TRUE,'Endpoint outcomes'!DK171,IF(ISNUMBER('Endpoint outcomes'!DL171)=TRUE,'Endpoint outcomes'!DM171,0))</f>
        <v>0</v>
      </c>
      <c r="T171" s="825">
        <f>IF(ISNUMBER('Endpoint outcomes'!DJ171)=TRUE,'Endpoint outcomes'!DX171,IF(ISNUMBER('Endpoint outcomes'!DL171)=TRUE,'Endpoint outcomes'!DZ171,0))</f>
        <v>0</v>
      </c>
      <c r="U171" s="825">
        <f>IF(ISNUMBER('Endpoint outcomes'!EO171)=TRUE,'Endpoint outcomes'!EO171,(IF(ISNUMBER('Endpoint outcomes'!EQ171)=TRUE,'Endpoint outcomes'!EQ171,0)))</f>
        <v>0</v>
      </c>
      <c r="V171" s="825">
        <f>IF(ISNUMBER('Endpoint outcomes'!EO171)=TRUE,'Endpoint outcomes'!EP171,IF(ISNUMBER('Endpoint outcomes'!EQ171)=TRUE,'Endpoint outcomes'!ER171,0))</f>
        <v>0</v>
      </c>
      <c r="W171" s="825">
        <f>IF(ISNUMBER('Endpoint outcomes'!EO171)=TRUE,'Endpoint outcomes'!FC171,IF(ISNUMBER('Endpoint outcomes'!EQ171)=TRUE,'Endpoint outcomes'!FE171,0))</f>
        <v>0</v>
      </c>
      <c r="X171" s="37"/>
      <c r="Y171" s="824">
        <f t="shared" si="83"/>
        <v>0</v>
      </c>
      <c r="Z171" s="827">
        <f t="shared" si="84"/>
        <v>-1</v>
      </c>
      <c r="AA171" s="827">
        <f t="shared" si="85"/>
        <v>0</v>
      </c>
      <c r="AB171" s="824">
        <f t="shared" si="86"/>
        <v>0</v>
      </c>
      <c r="AC171" s="827">
        <f t="shared" si="87"/>
        <v>-1</v>
      </c>
      <c r="AD171" s="827">
        <f t="shared" si="88"/>
        <v>0</v>
      </c>
      <c r="AE171" s="824">
        <f t="shared" si="89"/>
        <v>0</v>
      </c>
      <c r="AF171" s="827">
        <f t="shared" si="90"/>
        <v>-1</v>
      </c>
      <c r="AG171" s="827">
        <f t="shared" si="91"/>
        <v>0</v>
      </c>
      <c r="AH171" s="824">
        <f t="shared" si="92"/>
        <v>0</v>
      </c>
      <c r="AI171" s="827">
        <f t="shared" si="93"/>
        <v>-1</v>
      </c>
      <c r="AJ171" s="827">
        <f t="shared" si="94"/>
        <v>0</v>
      </c>
      <c r="AK171" s="824">
        <f t="shared" si="95"/>
        <v>0</v>
      </c>
      <c r="AL171" s="827">
        <f t="shared" si="96"/>
        <v>-1</v>
      </c>
      <c r="AM171" s="827">
        <f t="shared" si="97"/>
        <v>0</v>
      </c>
      <c r="AN171" s="827" t="b">
        <f t="shared" si="98"/>
        <v>0</v>
      </c>
      <c r="AO171" s="827">
        <f t="shared" si="99"/>
        <v>0</v>
      </c>
      <c r="AP171" s="827" t="e">
        <f t="shared" si="100"/>
        <v>#DIV/0!</v>
      </c>
      <c r="AQ171" s="827" t="e">
        <f t="shared" si="101"/>
        <v>#DIV/0!</v>
      </c>
      <c r="AR171" s="827">
        <f t="shared" si="102"/>
        <v>0</v>
      </c>
      <c r="AS171" s="38"/>
      <c r="AT171" s="38"/>
      <c r="AZ171" s="207"/>
      <c r="BA171" s="207"/>
      <c r="BB171" t="s">
        <v>713</v>
      </c>
      <c r="BC171">
        <v>24.141891891891891</v>
      </c>
      <c r="BE171" t="s">
        <v>3009</v>
      </c>
      <c r="BF171">
        <v>15.455555555555554</v>
      </c>
    </row>
    <row r="172" spans="1:58" ht="15.75">
      <c r="A172" s="826" t="str">
        <f>'Endpoint outcomes'!A172</f>
        <v>Keegan 1991</v>
      </c>
      <c r="B172" s="826" t="str">
        <f>CONCATENATE('Endpoint outcomes'!S172,'Endpoint outcomes'!T172)</f>
        <v>NA</v>
      </c>
      <c r="C172" s="828" t="e">
        <f t="shared" si="80"/>
        <v>#DIV/0!</v>
      </c>
      <c r="D172" s="828" t="e">
        <f t="shared" si="81"/>
        <v>#DIV/0!</v>
      </c>
      <c r="E172" s="828">
        <f t="shared" si="82"/>
        <v>0</v>
      </c>
      <c r="F172" s="50" t="e">
        <f t="shared" si="79"/>
        <v>#N/A</v>
      </c>
      <c r="G172" s="50" t="e">
        <f t="shared" si="103"/>
        <v>#N/A</v>
      </c>
      <c r="H172" s="269">
        <f t="shared" si="104"/>
        <v>0</v>
      </c>
      <c r="I172" s="829">
        <f>IF(ISNUMBER('Endpoint outcomes'!U172)=TRUE,'Endpoint outcomes'!U172,(IF(ISNUMBER('Endpoint outcomes'!W172)=TRUE,'Endpoint outcomes'!W172,0)))</f>
        <v>0</v>
      </c>
      <c r="J172" s="829">
        <f>IF(ISNUMBER('Endpoint outcomes'!U172)=TRUE,'Endpoint outcomes'!V172,IF(ISNUMBER('Endpoint outcomes'!W172)=TRUE,'Endpoint outcomes'!X172,0))</f>
        <v>0</v>
      </c>
      <c r="K172" s="829">
        <f>IF(ISNUMBER('Endpoint outcomes'!U172)=TRUE,'Endpoint outcomes'!AI172,IF(ISNUMBER('Endpoint outcomes'!W172)=TRUE,'Endpoint outcomes'!AK172,0))</f>
        <v>0</v>
      </c>
      <c r="L172" s="829">
        <f>IF(ISNUMBER('Endpoint outcomes'!AZ172)=TRUE,'Endpoint outcomes'!AZ172,(IF(ISNUMBER('Endpoint outcomes'!BB172)=TRUE,'Endpoint outcomes'!BB172,0)))</f>
        <v>0</v>
      </c>
      <c r="M172" s="829">
        <f>IF(ISNUMBER('Endpoint outcomes'!AZ172)=TRUE,'Endpoint outcomes'!BA172,IF(ISNUMBER('Endpoint outcomes'!BB172)=TRUE,'Endpoint outcomes'!BC172,0))</f>
        <v>0</v>
      </c>
      <c r="N172" s="829">
        <f>IF(ISNUMBER('Endpoint outcomes'!AZ172)=TRUE,'Endpoint outcomes'!BN172,IF(ISNUMBER('Endpoint outcomes'!BB172)=TRUE,'Endpoint outcomes'!BP172,0))</f>
        <v>0</v>
      </c>
      <c r="O172" s="829">
        <f>IF(ISNUMBER('Endpoint outcomes'!CE172)=TRUE,'Endpoint outcomes'!CE172,(IF(ISNUMBER('Endpoint outcomes'!CG172)=TRUE,'Endpoint outcomes'!CG172,0)))</f>
        <v>0</v>
      </c>
      <c r="P172" s="829">
        <f>IF(ISNUMBER('Endpoint outcomes'!CE172)=TRUE,'Endpoint outcomes'!CF172,IF(ISNUMBER('Endpoint outcomes'!CG172)=TRUE,'Endpoint outcomes'!CH172,0))</f>
        <v>0</v>
      </c>
      <c r="Q172" s="829">
        <f>IF(ISNUMBER('Endpoint outcomes'!CE172)=TRUE,'Endpoint outcomes'!CS172,IF(ISNUMBER('Endpoint outcomes'!CG172)=TRUE,'Endpoint outcomes'!CU172,0))</f>
        <v>0</v>
      </c>
      <c r="R172" s="825">
        <f>IF(ISNUMBER('Endpoint outcomes'!DJ172)=TRUE,'Endpoint outcomes'!DJ172,(IF(ISNUMBER('Endpoint outcomes'!DL172)=TRUE,'Endpoint outcomes'!DL172,0)))</f>
        <v>0</v>
      </c>
      <c r="S172" s="825">
        <f>IF(ISNUMBER('Endpoint outcomes'!DJ172)=TRUE,'Endpoint outcomes'!DK172,IF(ISNUMBER('Endpoint outcomes'!DL172)=TRUE,'Endpoint outcomes'!DM172,0))</f>
        <v>0</v>
      </c>
      <c r="T172" s="825">
        <f>IF(ISNUMBER('Endpoint outcomes'!DJ172)=TRUE,'Endpoint outcomes'!DX172,IF(ISNUMBER('Endpoint outcomes'!DL172)=TRUE,'Endpoint outcomes'!DZ172,0))</f>
        <v>0</v>
      </c>
      <c r="U172" s="825">
        <f>IF(ISNUMBER('Endpoint outcomes'!EO172)=TRUE,'Endpoint outcomes'!EO172,(IF(ISNUMBER('Endpoint outcomes'!EQ172)=TRUE,'Endpoint outcomes'!EQ172,0)))</f>
        <v>0</v>
      </c>
      <c r="V172" s="825">
        <f>IF(ISNUMBER('Endpoint outcomes'!EO172)=TRUE,'Endpoint outcomes'!EP172,IF(ISNUMBER('Endpoint outcomes'!EQ172)=TRUE,'Endpoint outcomes'!ER172,0))</f>
        <v>0</v>
      </c>
      <c r="W172" s="825">
        <f>IF(ISNUMBER('Endpoint outcomes'!EO172)=TRUE,'Endpoint outcomes'!FC172,IF(ISNUMBER('Endpoint outcomes'!EQ172)=TRUE,'Endpoint outcomes'!FE172,0))</f>
        <v>0</v>
      </c>
      <c r="X172" s="37"/>
      <c r="Y172" s="824">
        <f t="shared" si="83"/>
        <v>0</v>
      </c>
      <c r="Z172" s="827">
        <f t="shared" si="84"/>
        <v>-1</v>
      </c>
      <c r="AA172" s="827">
        <f t="shared" si="85"/>
        <v>0</v>
      </c>
      <c r="AB172" s="824">
        <f t="shared" si="86"/>
        <v>0</v>
      </c>
      <c r="AC172" s="827">
        <f t="shared" si="87"/>
        <v>-1</v>
      </c>
      <c r="AD172" s="827">
        <f t="shared" si="88"/>
        <v>0</v>
      </c>
      <c r="AE172" s="824">
        <f t="shared" si="89"/>
        <v>0</v>
      </c>
      <c r="AF172" s="827">
        <f t="shared" si="90"/>
        <v>-1</v>
      </c>
      <c r="AG172" s="827">
        <f t="shared" si="91"/>
        <v>0</v>
      </c>
      <c r="AH172" s="824">
        <f t="shared" si="92"/>
        <v>0</v>
      </c>
      <c r="AI172" s="827">
        <f t="shared" si="93"/>
        <v>-1</v>
      </c>
      <c r="AJ172" s="827">
        <f t="shared" si="94"/>
        <v>0</v>
      </c>
      <c r="AK172" s="824">
        <f t="shared" si="95"/>
        <v>0</v>
      </c>
      <c r="AL172" s="827">
        <f t="shared" si="96"/>
        <v>-1</v>
      </c>
      <c r="AM172" s="827">
        <f t="shared" si="97"/>
        <v>0</v>
      </c>
      <c r="AN172" s="827" t="b">
        <f t="shared" si="98"/>
        <v>0</v>
      </c>
      <c r="AO172" s="827">
        <f t="shared" si="99"/>
        <v>0</v>
      </c>
      <c r="AP172" s="827" t="e">
        <f t="shared" si="100"/>
        <v>#DIV/0!</v>
      </c>
      <c r="AQ172" s="827" t="e">
        <f t="shared" si="101"/>
        <v>#DIV/0!</v>
      </c>
      <c r="AR172" s="827">
        <f t="shared" si="102"/>
        <v>0</v>
      </c>
      <c r="AS172" s="38"/>
      <c r="AT172" s="38"/>
      <c r="AZ172" s="207"/>
      <c r="BA172" s="207"/>
      <c r="BB172" t="s">
        <v>713</v>
      </c>
      <c r="BC172">
        <v>24.150847457627119</v>
      </c>
      <c r="BE172" t="s">
        <v>3749</v>
      </c>
      <c r="BF172">
        <v>22.963333333333331</v>
      </c>
    </row>
    <row r="173" spans="1:58" ht="15.75">
      <c r="A173" s="826" t="str">
        <f>'Endpoint outcomes'!A173</f>
        <v>Bastos 2015</v>
      </c>
      <c r="B173" s="826" t="str">
        <f>CONCATENATE('Endpoint outcomes'!S173,'Endpoint outcomes'!T173)</f>
        <v>BDI-I21</v>
      </c>
      <c r="C173" s="828">
        <f t="shared" si="80"/>
        <v>26.871727941176474</v>
      </c>
      <c r="D173" s="828">
        <f t="shared" si="81"/>
        <v>3.7862868393374236</v>
      </c>
      <c r="E173" s="828">
        <f t="shared" si="82"/>
        <v>272</v>
      </c>
      <c r="F173" s="50">
        <f t="shared" si="79"/>
        <v>0.68946834970604198</v>
      </c>
      <c r="G173" s="50">
        <f t="shared" si="103"/>
        <v>0.31053165029395802</v>
      </c>
      <c r="H173" s="269">
        <f t="shared" si="104"/>
        <v>1</v>
      </c>
      <c r="I173" s="829">
        <f>IF(ISNUMBER('Endpoint outcomes'!U173)=TRUE,'Endpoint outcomes'!U173,(IF(ISNUMBER('Endpoint outcomes'!W173)=TRUE,'Endpoint outcomes'!W173,0)))</f>
        <v>27.31</v>
      </c>
      <c r="J173" s="829">
        <f>IF(ISNUMBER('Endpoint outcomes'!U173)=TRUE,'Endpoint outcomes'!V173,IF(ISNUMBER('Endpoint outcomes'!W173)=TRUE,'Endpoint outcomes'!X173,0))</f>
        <v>4.16</v>
      </c>
      <c r="K173" s="829">
        <f>IF(ISNUMBER('Endpoint outcomes'!U173)=TRUE,'Endpoint outcomes'!AI173,IF(ISNUMBER('Endpoint outcomes'!W173)=TRUE,'Endpoint outcomes'!AK173,0))</f>
        <v>90</v>
      </c>
      <c r="L173" s="829">
        <f>IF(ISNUMBER('Endpoint outcomes'!AZ173)=TRUE,'Endpoint outcomes'!AZ173,(IF(ISNUMBER('Endpoint outcomes'!BB173)=TRUE,'Endpoint outcomes'!BB173,0)))</f>
        <v>26.71</v>
      </c>
      <c r="M173" s="829">
        <f>IF(ISNUMBER('Endpoint outcomes'!AZ173)=TRUE,'Endpoint outcomes'!BA173,IF(ISNUMBER('Endpoint outcomes'!BB173)=TRUE,'Endpoint outcomes'!BC173,0))</f>
        <v>3.28</v>
      </c>
      <c r="N173" s="829">
        <f>IF(ISNUMBER('Endpoint outcomes'!AZ173)=TRUE,'Endpoint outcomes'!BN173,IF(ISNUMBER('Endpoint outcomes'!BB173)=TRUE,'Endpoint outcomes'!BP173,0))</f>
        <v>91</v>
      </c>
      <c r="O173" s="829">
        <f>IF(ISNUMBER('Endpoint outcomes'!CE173)=TRUE,'Endpoint outcomes'!CE173,(IF(ISNUMBER('Endpoint outcomes'!CG173)=TRUE,'Endpoint outcomes'!CG173,0)))</f>
        <v>26.6</v>
      </c>
      <c r="P173" s="829">
        <f>IF(ISNUMBER('Endpoint outcomes'!CE173)=TRUE,'Endpoint outcomes'!CF173,IF(ISNUMBER('Endpoint outcomes'!CG173)=TRUE,'Endpoint outcomes'!CH173,0))</f>
        <v>3.87</v>
      </c>
      <c r="Q173" s="829">
        <f>IF(ISNUMBER('Endpoint outcomes'!CE173)=TRUE,'Endpoint outcomes'!CS173,IF(ISNUMBER('Endpoint outcomes'!CG173)=TRUE,'Endpoint outcomes'!CU173,0))</f>
        <v>91</v>
      </c>
      <c r="R173" s="825">
        <f>IF(ISNUMBER('Endpoint outcomes'!DJ173)=TRUE,'Endpoint outcomes'!DJ173,(IF(ISNUMBER('Endpoint outcomes'!DL173)=TRUE,'Endpoint outcomes'!DL173,0)))</f>
        <v>0</v>
      </c>
      <c r="S173" s="825">
        <f>IF(ISNUMBER('Endpoint outcomes'!DJ173)=TRUE,'Endpoint outcomes'!DK173,IF(ISNUMBER('Endpoint outcomes'!DL173)=TRUE,'Endpoint outcomes'!DM173,0))</f>
        <v>0</v>
      </c>
      <c r="T173" s="825">
        <f>IF(ISNUMBER('Endpoint outcomes'!DJ173)=TRUE,'Endpoint outcomes'!DX173,IF(ISNUMBER('Endpoint outcomes'!DL173)=TRUE,'Endpoint outcomes'!DZ173,0))</f>
        <v>0</v>
      </c>
      <c r="U173" s="825">
        <f>IF(ISNUMBER('Endpoint outcomes'!EO173)=TRUE,'Endpoint outcomes'!EO173,(IF(ISNUMBER('Endpoint outcomes'!EQ173)=TRUE,'Endpoint outcomes'!EQ173,0)))</f>
        <v>0</v>
      </c>
      <c r="V173" s="825">
        <f>IF(ISNUMBER('Endpoint outcomes'!EO173)=TRUE,'Endpoint outcomes'!EP173,IF(ISNUMBER('Endpoint outcomes'!EQ173)=TRUE,'Endpoint outcomes'!ER173,0))</f>
        <v>0</v>
      </c>
      <c r="W173" s="825">
        <f>IF(ISNUMBER('Endpoint outcomes'!EO173)=TRUE,'Endpoint outcomes'!FC173,IF(ISNUMBER('Endpoint outcomes'!EQ173)=TRUE,'Endpoint outcomes'!FE173,0))</f>
        <v>0</v>
      </c>
      <c r="X173" s="37"/>
      <c r="Y173" s="824">
        <f t="shared" si="83"/>
        <v>90</v>
      </c>
      <c r="Z173" s="827">
        <f t="shared" si="84"/>
        <v>89</v>
      </c>
      <c r="AA173" s="827">
        <f t="shared" si="85"/>
        <v>1540.1984000000002</v>
      </c>
      <c r="AB173" s="824">
        <f t="shared" si="86"/>
        <v>91</v>
      </c>
      <c r="AC173" s="827">
        <f t="shared" si="87"/>
        <v>90</v>
      </c>
      <c r="AD173" s="827">
        <f t="shared" si="88"/>
        <v>968.25599999999986</v>
      </c>
      <c r="AE173" s="824">
        <f t="shared" si="89"/>
        <v>91</v>
      </c>
      <c r="AF173" s="827">
        <f t="shared" si="90"/>
        <v>90</v>
      </c>
      <c r="AG173" s="827">
        <f t="shared" si="91"/>
        <v>1347.921</v>
      </c>
      <c r="AH173" s="824">
        <f t="shared" si="92"/>
        <v>0</v>
      </c>
      <c r="AI173" s="827">
        <f t="shared" si="93"/>
        <v>-1</v>
      </c>
      <c r="AJ173" s="827">
        <f t="shared" si="94"/>
        <v>0</v>
      </c>
      <c r="AK173" s="824">
        <f t="shared" si="95"/>
        <v>0</v>
      </c>
      <c r="AL173" s="827">
        <f t="shared" si="96"/>
        <v>-1</v>
      </c>
      <c r="AM173" s="827">
        <f t="shared" si="97"/>
        <v>0</v>
      </c>
      <c r="AN173" s="827">
        <f t="shared" si="98"/>
        <v>269</v>
      </c>
      <c r="AO173" s="827">
        <f t="shared" si="99"/>
        <v>3856.3753999999999</v>
      </c>
      <c r="AP173" s="827">
        <f t="shared" si="100"/>
        <v>26.871727941176474</v>
      </c>
      <c r="AQ173" s="827">
        <f t="shared" si="101"/>
        <v>3.7862868393374236</v>
      </c>
      <c r="AR173" s="827">
        <f t="shared" si="102"/>
        <v>272</v>
      </c>
      <c r="AS173" s="38"/>
      <c r="AT173" s="38"/>
      <c r="AZ173" s="207"/>
      <c r="BA173" s="207"/>
      <c r="BB173" t="s">
        <v>713</v>
      </c>
      <c r="BC173">
        <v>24.18</v>
      </c>
      <c r="BE173" t="s">
        <v>718</v>
      </c>
      <c r="BF173">
        <v>22.166666666666668</v>
      </c>
    </row>
    <row r="174" spans="1:58" ht="15.75">
      <c r="A174" s="826" t="str">
        <f>'Endpoint outcomes'!A174</f>
        <v>Lemmens 2015 /2016</v>
      </c>
      <c r="B174" s="826" t="str">
        <f>CONCATENATE('Endpoint outcomes'!S174,'Endpoint outcomes'!T174)</f>
        <v>BDI-II21</v>
      </c>
      <c r="C174" s="828">
        <f t="shared" si="80"/>
        <v>29.79072847682119</v>
      </c>
      <c r="D174" s="828">
        <f t="shared" si="81"/>
        <v>8.9504752226576993</v>
      </c>
      <c r="E174" s="828">
        <f t="shared" si="82"/>
        <v>151</v>
      </c>
      <c r="F174" s="50">
        <f t="shared" si="79"/>
        <v>0.62240247709421204</v>
      </c>
      <c r="G174" s="50">
        <f t="shared" si="103"/>
        <v>0.37759752290578796</v>
      </c>
      <c r="H174" s="269">
        <f t="shared" si="104"/>
        <v>1</v>
      </c>
      <c r="I174" s="829">
        <f>IF(ISNUMBER('Endpoint outcomes'!U174)=TRUE,'Endpoint outcomes'!U174,(IF(ISNUMBER('Endpoint outcomes'!W174)=TRUE,'Endpoint outcomes'!W174,0)))</f>
        <v>28.4</v>
      </c>
      <c r="J174" s="829">
        <f>IF(ISNUMBER('Endpoint outcomes'!U174)=TRUE,'Endpoint outcomes'!V174,IF(ISNUMBER('Endpoint outcomes'!W174)=TRUE,'Endpoint outcomes'!X174,0))</f>
        <v>9</v>
      </c>
      <c r="K174" s="829">
        <f>IF(ISNUMBER('Endpoint outcomes'!U174)=TRUE,'Endpoint outcomes'!AI174,IF(ISNUMBER('Endpoint outcomes'!W174)=TRUE,'Endpoint outcomes'!AK174,0))</f>
        <v>76</v>
      </c>
      <c r="L174" s="829">
        <f>IF(ISNUMBER('Endpoint outcomes'!AZ174)=TRUE,'Endpoint outcomes'!AZ174,(IF(ISNUMBER('Endpoint outcomes'!BB174)=TRUE,'Endpoint outcomes'!BB174,0)))</f>
        <v>31.2</v>
      </c>
      <c r="M174" s="829">
        <f>IF(ISNUMBER('Endpoint outcomes'!AZ174)=TRUE,'Endpoint outcomes'!BA174,IF(ISNUMBER('Endpoint outcomes'!BB174)=TRUE,'Endpoint outcomes'!BC174,0))</f>
        <v>8.9</v>
      </c>
      <c r="N174" s="829">
        <f>IF(ISNUMBER('Endpoint outcomes'!AZ174)=TRUE,'Endpoint outcomes'!BN174,IF(ISNUMBER('Endpoint outcomes'!BB174)=TRUE,'Endpoint outcomes'!BP174,0))</f>
        <v>75</v>
      </c>
      <c r="O174" s="829">
        <f>IF(ISNUMBER('Endpoint outcomes'!CE174)=TRUE,'Endpoint outcomes'!CE174,(IF(ISNUMBER('Endpoint outcomes'!CG174)=TRUE,'Endpoint outcomes'!CG174,0)))</f>
        <v>0</v>
      </c>
      <c r="P174" s="829">
        <f>IF(ISNUMBER('Endpoint outcomes'!CE174)=TRUE,'Endpoint outcomes'!CF174,IF(ISNUMBER('Endpoint outcomes'!CG174)=TRUE,'Endpoint outcomes'!CH174,0))</f>
        <v>0</v>
      </c>
      <c r="Q174" s="829">
        <f>IF(ISNUMBER('Endpoint outcomes'!CE174)=TRUE,'Endpoint outcomes'!CS174,IF(ISNUMBER('Endpoint outcomes'!CG174)=TRUE,'Endpoint outcomes'!CU174,0))</f>
        <v>0</v>
      </c>
      <c r="R174" s="825">
        <f>IF(ISNUMBER('Endpoint outcomes'!DJ174)=TRUE,'Endpoint outcomes'!DJ174,(IF(ISNUMBER('Endpoint outcomes'!DL174)=TRUE,'Endpoint outcomes'!DL174,0)))</f>
        <v>0</v>
      </c>
      <c r="S174" s="825">
        <f>IF(ISNUMBER('Endpoint outcomes'!DJ174)=TRUE,'Endpoint outcomes'!DK174,IF(ISNUMBER('Endpoint outcomes'!DL174)=TRUE,'Endpoint outcomes'!DM174,0))</f>
        <v>0</v>
      </c>
      <c r="T174" s="825">
        <f>IF(ISNUMBER('Endpoint outcomes'!DJ174)=TRUE,'Endpoint outcomes'!DX174,IF(ISNUMBER('Endpoint outcomes'!DL174)=TRUE,'Endpoint outcomes'!DZ174,0))</f>
        <v>0</v>
      </c>
      <c r="U174" s="825">
        <f>IF(ISNUMBER('Endpoint outcomes'!EO174)=TRUE,'Endpoint outcomes'!EO174,(IF(ISNUMBER('Endpoint outcomes'!EQ174)=TRUE,'Endpoint outcomes'!EQ174,0)))</f>
        <v>0</v>
      </c>
      <c r="V174" s="825">
        <f>IF(ISNUMBER('Endpoint outcomes'!EO174)=TRUE,'Endpoint outcomes'!EP174,IF(ISNUMBER('Endpoint outcomes'!EQ174)=TRUE,'Endpoint outcomes'!ER174,0))</f>
        <v>0</v>
      </c>
      <c r="W174" s="825">
        <f>IF(ISNUMBER('Endpoint outcomes'!EO174)=TRUE,'Endpoint outcomes'!FC174,IF(ISNUMBER('Endpoint outcomes'!EQ174)=TRUE,'Endpoint outcomes'!FE174,0))</f>
        <v>0</v>
      </c>
      <c r="X174" s="37"/>
      <c r="Y174" s="824">
        <f t="shared" si="83"/>
        <v>76</v>
      </c>
      <c r="Z174" s="827">
        <f t="shared" si="84"/>
        <v>75</v>
      </c>
      <c r="AA174" s="827">
        <f t="shared" si="85"/>
        <v>6075</v>
      </c>
      <c r="AB174" s="824">
        <f t="shared" si="86"/>
        <v>75</v>
      </c>
      <c r="AC174" s="827">
        <f t="shared" si="87"/>
        <v>74</v>
      </c>
      <c r="AD174" s="827">
        <f t="shared" si="88"/>
        <v>5861.5400000000009</v>
      </c>
      <c r="AE174" s="824">
        <f t="shared" si="89"/>
        <v>0</v>
      </c>
      <c r="AF174" s="827">
        <f t="shared" si="90"/>
        <v>-1</v>
      </c>
      <c r="AG174" s="827">
        <f t="shared" si="91"/>
        <v>0</v>
      </c>
      <c r="AH174" s="824">
        <f t="shared" si="92"/>
        <v>0</v>
      </c>
      <c r="AI174" s="827">
        <f t="shared" si="93"/>
        <v>-1</v>
      </c>
      <c r="AJ174" s="827">
        <f t="shared" si="94"/>
        <v>0</v>
      </c>
      <c r="AK174" s="824">
        <f t="shared" si="95"/>
        <v>0</v>
      </c>
      <c r="AL174" s="827">
        <f t="shared" si="96"/>
        <v>-1</v>
      </c>
      <c r="AM174" s="827">
        <f t="shared" si="97"/>
        <v>0</v>
      </c>
      <c r="AN174" s="827">
        <f t="shared" si="98"/>
        <v>149</v>
      </c>
      <c r="AO174" s="827">
        <f t="shared" si="99"/>
        <v>11936.54</v>
      </c>
      <c r="AP174" s="827">
        <f t="shared" si="100"/>
        <v>29.79072847682119</v>
      </c>
      <c r="AQ174" s="827">
        <f t="shared" si="101"/>
        <v>8.9504752226576993</v>
      </c>
      <c r="AR174" s="827">
        <f t="shared" si="102"/>
        <v>151</v>
      </c>
      <c r="AS174" s="38"/>
      <c r="AT174" s="38"/>
      <c r="AZ174" s="207"/>
      <c r="BA174" s="207"/>
      <c r="BB174" t="s">
        <v>713</v>
      </c>
      <c r="BC174">
        <v>24.209733333333332</v>
      </c>
      <c r="BE174" t="s">
        <v>713</v>
      </c>
      <c r="BF174">
        <v>18.892173913043482</v>
      </c>
    </row>
    <row r="175" spans="1:58" ht="15.75">
      <c r="A175" s="826" t="str">
        <f>'Endpoint outcomes'!A175</f>
        <v>Chu 2008</v>
      </c>
      <c r="B175" s="826" t="str">
        <f>CONCATENATE('Endpoint outcomes'!S175,'Endpoint outcomes'!T175)</f>
        <v>BDI-II21</v>
      </c>
      <c r="C175" s="828">
        <f t="shared" si="80"/>
        <v>22.466666666666669</v>
      </c>
      <c r="D175" s="828">
        <f t="shared" si="81"/>
        <v>5.2697248505021586</v>
      </c>
      <c r="E175" s="828">
        <f t="shared" si="82"/>
        <v>54</v>
      </c>
      <c r="F175" s="50">
        <f t="shared" si="79"/>
        <v>0.19482287722891978</v>
      </c>
      <c r="G175" s="50">
        <f t="shared" si="103"/>
        <v>0.80517712277108022</v>
      </c>
      <c r="H175" s="269">
        <f t="shared" si="104"/>
        <v>1</v>
      </c>
      <c r="I175" s="829">
        <f>IF(ISNUMBER('Endpoint outcomes'!U175)=TRUE,'Endpoint outcomes'!U175,(IF(ISNUMBER('Endpoint outcomes'!W175)=TRUE,'Endpoint outcomes'!W175,0)))</f>
        <v>21.6</v>
      </c>
      <c r="J175" s="829">
        <f>IF(ISNUMBER('Endpoint outcomes'!U175)=TRUE,'Endpoint outcomes'!V175,IF(ISNUMBER('Endpoint outcomes'!W175)=TRUE,'Endpoint outcomes'!X175,0))</f>
        <v>6.1</v>
      </c>
      <c r="K175" s="829">
        <f>IF(ISNUMBER('Endpoint outcomes'!U175)=TRUE,'Endpoint outcomes'!AI175,IF(ISNUMBER('Endpoint outcomes'!W175)=TRUE,'Endpoint outcomes'!AK175,0))</f>
        <v>18</v>
      </c>
      <c r="L175" s="829">
        <f>IF(ISNUMBER('Endpoint outcomes'!AZ175)=TRUE,'Endpoint outcomes'!AZ175,(IF(ISNUMBER('Endpoint outcomes'!BB175)=TRUE,'Endpoint outcomes'!BB175,0)))</f>
        <v>22.4</v>
      </c>
      <c r="M175" s="829">
        <f>IF(ISNUMBER('Endpoint outcomes'!AZ175)=TRUE,'Endpoint outcomes'!BA175,IF(ISNUMBER('Endpoint outcomes'!BB175)=TRUE,'Endpoint outcomes'!BC175,0))</f>
        <v>4.9000000000000004</v>
      </c>
      <c r="N175" s="829">
        <f>IF(ISNUMBER('Endpoint outcomes'!AZ175)=TRUE,'Endpoint outcomes'!BN175,IF(ISNUMBER('Endpoint outcomes'!BB175)=TRUE,'Endpoint outcomes'!BP175,0))</f>
        <v>18</v>
      </c>
      <c r="O175" s="829">
        <f>IF(ISNUMBER('Endpoint outcomes'!CE175)=TRUE,'Endpoint outcomes'!CE175,(IF(ISNUMBER('Endpoint outcomes'!CG175)=TRUE,'Endpoint outcomes'!CG175,0)))</f>
        <v>23.4</v>
      </c>
      <c r="P175" s="829">
        <f>IF(ISNUMBER('Endpoint outcomes'!CE175)=TRUE,'Endpoint outcomes'!CF175,IF(ISNUMBER('Endpoint outcomes'!CG175)=TRUE,'Endpoint outcomes'!CH175,0))</f>
        <v>4.7</v>
      </c>
      <c r="Q175" s="829">
        <f>IF(ISNUMBER('Endpoint outcomes'!CE175)=TRUE,'Endpoint outcomes'!CS175,IF(ISNUMBER('Endpoint outcomes'!CG175)=TRUE,'Endpoint outcomes'!CU175,0))</f>
        <v>18</v>
      </c>
      <c r="R175" s="825">
        <f>IF(ISNUMBER('Endpoint outcomes'!DJ175)=TRUE,'Endpoint outcomes'!DJ175,(IF(ISNUMBER('Endpoint outcomes'!DL175)=TRUE,'Endpoint outcomes'!DL175,0)))</f>
        <v>0</v>
      </c>
      <c r="S175" s="825">
        <f>IF(ISNUMBER('Endpoint outcomes'!DJ175)=TRUE,'Endpoint outcomes'!DK175,IF(ISNUMBER('Endpoint outcomes'!DL175)=TRUE,'Endpoint outcomes'!DM175,0))</f>
        <v>0</v>
      </c>
      <c r="T175" s="825">
        <f>IF(ISNUMBER('Endpoint outcomes'!DJ175)=TRUE,'Endpoint outcomes'!DX175,IF(ISNUMBER('Endpoint outcomes'!DL175)=TRUE,'Endpoint outcomes'!DZ175,0))</f>
        <v>0</v>
      </c>
      <c r="U175" s="825">
        <f>IF(ISNUMBER('Endpoint outcomes'!EO175)=TRUE,'Endpoint outcomes'!EO175,(IF(ISNUMBER('Endpoint outcomes'!EQ175)=TRUE,'Endpoint outcomes'!EQ175,0)))</f>
        <v>0</v>
      </c>
      <c r="V175" s="825">
        <f>IF(ISNUMBER('Endpoint outcomes'!EO175)=TRUE,'Endpoint outcomes'!EP175,IF(ISNUMBER('Endpoint outcomes'!EQ175)=TRUE,'Endpoint outcomes'!ER175,0))</f>
        <v>0</v>
      </c>
      <c r="W175" s="825">
        <f>IF(ISNUMBER('Endpoint outcomes'!EO175)=TRUE,'Endpoint outcomes'!FC175,IF(ISNUMBER('Endpoint outcomes'!EQ175)=TRUE,'Endpoint outcomes'!FE175,0))</f>
        <v>0</v>
      </c>
      <c r="X175" s="37"/>
      <c r="Y175" s="824">
        <f t="shared" si="83"/>
        <v>18</v>
      </c>
      <c r="Z175" s="827">
        <f t="shared" si="84"/>
        <v>17</v>
      </c>
      <c r="AA175" s="827">
        <f t="shared" si="85"/>
        <v>632.56999999999994</v>
      </c>
      <c r="AB175" s="824">
        <f t="shared" si="86"/>
        <v>18</v>
      </c>
      <c r="AC175" s="827">
        <f t="shared" si="87"/>
        <v>17</v>
      </c>
      <c r="AD175" s="827">
        <f t="shared" si="88"/>
        <v>408.17000000000007</v>
      </c>
      <c r="AE175" s="824">
        <f t="shared" si="89"/>
        <v>18</v>
      </c>
      <c r="AF175" s="827">
        <f t="shared" si="90"/>
        <v>17</v>
      </c>
      <c r="AG175" s="827">
        <f t="shared" si="91"/>
        <v>375.53000000000009</v>
      </c>
      <c r="AH175" s="824">
        <f t="shared" si="92"/>
        <v>0</v>
      </c>
      <c r="AI175" s="827">
        <f t="shared" si="93"/>
        <v>-1</v>
      </c>
      <c r="AJ175" s="827">
        <f t="shared" si="94"/>
        <v>0</v>
      </c>
      <c r="AK175" s="824">
        <f t="shared" si="95"/>
        <v>0</v>
      </c>
      <c r="AL175" s="827">
        <f t="shared" si="96"/>
        <v>-1</v>
      </c>
      <c r="AM175" s="827">
        <f t="shared" si="97"/>
        <v>0</v>
      </c>
      <c r="AN175" s="827">
        <f t="shared" si="98"/>
        <v>51</v>
      </c>
      <c r="AO175" s="827">
        <f t="shared" si="99"/>
        <v>1416.27</v>
      </c>
      <c r="AP175" s="827">
        <f t="shared" si="100"/>
        <v>22.466666666666669</v>
      </c>
      <c r="AQ175" s="827">
        <f t="shared" si="101"/>
        <v>5.2697248505021586</v>
      </c>
      <c r="AR175" s="827">
        <f t="shared" si="102"/>
        <v>54</v>
      </c>
      <c r="AS175" s="38"/>
      <c r="AT175" s="38"/>
      <c r="AZ175" s="207"/>
      <c r="BA175" s="207"/>
      <c r="BB175" t="s">
        <v>713</v>
      </c>
      <c r="BC175">
        <v>24.4</v>
      </c>
      <c r="BE175" t="s">
        <v>455</v>
      </c>
      <c r="BF175" t="e">
        <v>#DIV/0!</v>
      </c>
    </row>
    <row r="176" spans="1:58" ht="15.75">
      <c r="A176" s="826" t="str">
        <f>'Endpoint outcomes'!A176</f>
        <v>Kessler 2009</v>
      </c>
      <c r="B176" s="826" t="str">
        <f>CONCATENATE('Endpoint outcomes'!S176,'Endpoint outcomes'!T176)</f>
        <v>BDI-I21</v>
      </c>
      <c r="C176" s="828">
        <f t="shared" si="80"/>
        <v>33.148821548821552</v>
      </c>
      <c r="D176" s="828">
        <f t="shared" si="81"/>
        <v>8.8125007512921911</v>
      </c>
      <c r="E176" s="828">
        <f t="shared" si="82"/>
        <v>297</v>
      </c>
      <c r="F176" s="50">
        <f t="shared" si="79"/>
        <v>0.82243612025849988</v>
      </c>
      <c r="G176" s="50">
        <f t="shared" si="103"/>
        <v>0.17756387974150012</v>
      </c>
      <c r="H176" s="269">
        <f t="shared" si="104"/>
        <v>1</v>
      </c>
      <c r="I176" s="829">
        <f>IF(ISNUMBER('Endpoint outcomes'!U176)=TRUE,'Endpoint outcomes'!U176,(IF(ISNUMBER('Endpoint outcomes'!W176)=TRUE,'Endpoint outcomes'!W176,0)))</f>
        <v>32.799999999999997</v>
      </c>
      <c r="J176" s="829">
        <f>IF(ISNUMBER('Endpoint outcomes'!U176)=TRUE,'Endpoint outcomes'!V176,IF(ISNUMBER('Endpoint outcomes'!W176)=TRUE,'Endpoint outcomes'!X176,0))</f>
        <v>8.3000000000000007</v>
      </c>
      <c r="K176" s="829">
        <f>IF(ISNUMBER('Endpoint outcomes'!U176)=TRUE,'Endpoint outcomes'!AI176,IF(ISNUMBER('Endpoint outcomes'!W176)=TRUE,'Endpoint outcomes'!AK176,0))</f>
        <v>149</v>
      </c>
      <c r="L176" s="829">
        <f>IF(ISNUMBER('Endpoint outcomes'!AZ176)=TRUE,'Endpoint outcomes'!AZ176,(IF(ISNUMBER('Endpoint outcomes'!BB176)=TRUE,'Endpoint outcomes'!BB176,0)))</f>
        <v>33.5</v>
      </c>
      <c r="M176" s="829">
        <f>IF(ISNUMBER('Endpoint outcomes'!AZ176)=TRUE,'Endpoint outcomes'!BA176,IF(ISNUMBER('Endpoint outcomes'!BB176)=TRUE,'Endpoint outcomes'!BC176,0))</f>
        <v>9.3000000000000007</v>
      </c>
      <c r="N176" s="829">
        <f>IF(ISNUMBER('Endpoint outcomes'!AZ176)=TRUE,'Endpoint outcomes'!BN176,IF(ISNUMBER('Endpoint outcomes'!BB176)=TRUE,'Endpoint outcomes'!BP176,0))</f>
        <v>148</v>
      </c>
      <c r="O176" s="829">
        <f>IF(ISNUMBER('Endpoint outcomes'!CE176)=TRUE,'Endpoint outcomes'!CE176,(IF(ISNUMBER('Endpoint outcomes'!CG176)=TRUE,'Endpoint outcomes'!CG176,0)))</f>
        <v>0</v>
      </c>
      <c r="P176" s="829">
        <f>IF(ISNUMBER('Endpoint outcomes'!CE176)=TRUE,'Endpoint outcomes'!CF176,IF(ISNUMBER('Endpoint outcomes'!CG176)=TRUE,'Endpoint outcomes'!CH176,0))</f>
        <v>0</v>
      </c>
      <c r="Q176" s="829">
        <f>IF(ISNUMBER('Endpoint outcomes'!CE176)=TRUE,'Endpoint outcomes'!CS176,IF(ISNUMBER('Endpoint outcomes'!CG176)=TRUE,'Endpoint outcomes'!CU176,0))</f>
        <v>0</v>
      </c>
      <c r="R176" s="825">
        <f>IF(ISNUMBER('Endpoint outcomes'!DJ176)=TRUE,'Endpoint outcomes'!DJ176,(IF(ISNUMBER('Endpoint outcomes'!DL176)=TRUE,'Endpoint outcomes'!DL176,0)))</f>
        <v>0</v>
      </c>
      <c r="S176" s="825">
        <f>IF(ISNUMBER('Endpoint outcomes'!DJ176)=TRUE,'Endpoint outcomes'!DK176,IF(ISNUMBER('Endpoint outcomes'!DL176)=TRUE,'Endpoint outcomes'!DM176,0))</f>
        <v>0</v>
      </c>
      <c r="T176" s="825">
        <f>IF(ISNUMBER('Endpoint outcomes'!DJ176)=TRUE,'Endpoint outcomes'!DX176,IF(ISNUMBER('Endpoint outcomes'!DL176)=TRUE,'Endpoint outcomes'!DZ176,0))</f>
        <v>0</v>
      </c>
      <c r="U176" s="825">
        <f>IF(ISNUMBER('Endpoint outcomes'!EO176)=TRUE,'Endpoint outcomes'!EO176,(IF(ISNUMBER('Endpoint outcomes'!EQ176)=TRUE,'Endpoint outcomes'!EQ176,0)))</f>
        <v>0</v>
      </c>
      <c r="V176" s="825">
        <f>IF(ISNUMBER('Endpoint outcomes'!EO176)=TRUE,'Endpoint outcomes'!EP176,IF(ISNUMBER('Endpoint outcomes'!EQ176)=TRUE,'Endpoint outcomes'!ER176,0))</f>
        <v>0</v>
      </c>
      <c r="W176" s="825">
        <f>IF(ISNUMBER('Endpoint outcomes'!EO176)=TRUE,'Endpoint outcomes'!FC176,IF(ISNUMBER('Endpoint outcomes'!EQ176)=TRUE,'Endpoint outcomes'!FE176,0))</f>
        <v>0</v>
      </c>
      <c r="X176" s="37"/>
      <c r="Y176" s="824">
        <f t="shared" si="83"/>
        <v>149</v>
      </c>
      <c r="Z176" s="827">
        <f t="shared" si="84"/>
        <v>148</v>
      </c>
      <c r="AA176" s="827">
        <f t="shared" si="85"/>
        <v>10195.720000000003</v>
      </c>
      <c r="AB176" s="824">
        <f t="shared" si="86"/>
        <v>148</v>
      </c>
      <c r="AC176" s="827">
        <f t="shared" si="87"/>
        <v>147</v>
      </c>
      <c r="AD176" s="827">
        <f t="shared" si="88"/>
        <v>12714.03</v>
      </c>
      <c r="AE176" s="824">
        <f t="shared" si="89"/>
        <v>0</v>
      </c>
      <c r="AF176" s="827">
        <f t="shared" si="90"/>
        <v>-1</v>
      </c>
      <c r="AG176" s="827">
        <f t="shared" si="91"/>
        <v>0</v>
      </c>
      <c r="AH176" s="824">
        <f t="shared" si="92"/>
        <v>0</v>
      </c>
      <c r="AI176" s="827">
        <f t="shared" si="93"/>
        <v>-1</v>
      </c>
      <c r="AJ176" s="827">
        <f t="shared" si="94"/>
        <v>0</v>
      </c>
      <c r="AK176" s="824">
        <f t="shared" si="95"/>
        <v>0</v>
      </c>
      <c r="AL176" s="827">
        <f t="shared" si="96"/>
        <v>-1</v>
      </c>
      <c r="AM176" s="827">
        <f t="shared" si="97"/>
        <v>0</v>
      </c>
      <c r="AN176" s="827">
        <f t="shared" si="98"/>
        <v>295</v>
      </c>
      <c r="AO176" s="827">
        <f t="shared" si="99"/>
        <v>22909.750000000004</v>
      </c>
      <c r="AP176" s="827">
        <f t="shared" si="100"/>
        <v>33.148821548821552</v>
      </c>
      <c r="AQ176" s="827">
        <f t="shared" si="101"/>
        <v>8.8125007512921911</v>
      </c>
      <c r="AR176" s="827">
        <f t="shared" si="102"/>
        <v>297</v>
      </c>
      <c r="AS176" s="38"/>
      <c r="AT176" s="38"/>
      <c r="AZ176" s="207"/>
      <c r="BA176" s="207"/>
      <c r="BB176" t="s">
        <v>713</v>
      </c>
      <c r="BC176">
        <v>24.430303030303033</v>
      </c>
      <c r="BE176" t="s">
        <v>3009</v>
      </c>
      <c r="BF176">
        <v>5.338709677419355</v>
      </c>
    </row>
    <row r="177" spans="1:58" ht="15.75">
      <c r="A177" s="826" t="str">
        <f>'Endpoint outcomes'!A177</f>
        <v>Van Schaik 2006</v>
      </c>
      <c r="B177" s="826" t="str">
        <f>CONCATENATE('Endpoint outcomes'!S177,'Endpoint outcomes'!T177)</f>
        <v>MADRS10</v>
      </c>
      <c r="C177" s="828">
        <f t="shared" si="80"/>
        <v>19.348251748251748</v>
      </c>
      <c r="D177" s="828">
        <f t="shared" si="81"/>
        <v>8.2698118016096682</v>
      </c>
      <c r="E177" s="828">
        <f t="shared" si="82"/>
        <v>143</v>
      </c>
      <c r="F177" s="50">
        <f t="shared" si="79"/>
        <v>0.17741464252297612</v>
      </c>
      <c r="G177" s="50">
        <f t="shared" si="103"/>
        <v>0.82258535747702388</v>
      </c>
      <c r="H177" s="269">
        <f t="shared" si="104"/>
        <v>1</v>
      </c>
      <c r="I177" s="829">
        <f>IF(ISNUMBER('Endpoint outcomes'!U177)=TRUE,'Endpoint outcomes'!U177,(IF(ISNUMBER('Endpoint outcomes'!W177)=TRUE,'Endpoint outcomes'!W177,0)))</f>
        <v>19.399999999999999</v>
      </c>
      <c r="J177" s="829">
        <f>IF(ISNUMBER('Endpoint outcomes'!U177)=TRUE,'Endpoint outcomes'!V177,IF(ISNUMBER('Endpoint outcomes'!W177)=TRUE,'Endpoint outcomes'!X177,0))</f>
        <v>7.9</v>
      </c>
      <c r="K177" s="829">
        <f>IF(ISNUMBER('Endpoint outcomes'!U177)=TRUE,'Endpoint outcomes'!AI177,IF(ISNUMBER('Endpoint outcomes'!W177)=TRUE,'Endpoint outcomes'!AK177,0))</f>
        <v>69</v>
      </c>
      <c r="L177" s="829">
        <f>IF(ISNUMBER('Endpoint outcomes'!AZ177)=TRUE,'Endpoint outcomes'!AZ177,(IF(ISNUMBER('Endpoint outcomes'!BB177)=TRUE,'Endpoint outcomes'!BB177,0)))</f>
        <v>19.3</v>
      </c>
      <c r="M177" s="829">
        <f>IF(ISNUMBER('Endpoint outcomes'!AZ177)=TRUE,'Endpoint outcomes'!BA177,IF(ISNUMBER('Endpoint outcomes'!BB177)=TRUE,'Endpoint outcomes'!BC177,0))</f>
        <v>8.6</v>
      </c>
      <c r="N177" s="829">
        <f>IF(ISNUMBER('Endpoint outcomes'!AZ177)=TRUE,'Endpoint outcomes'!BN177,IF(ISNUMBER('Endpoint outcomes'!BB177)=TRUE,'Endpoint outcomes'!BP177,0))</f>
        <v>74</v>
      </c>
      <c r="O177" s="829">
        <f>IF(ISNUMBER('Endpoint outcomes'!CE177)=TRUE,'Endpoint outcomes'!CE177,(IF(ISNUMBER('Endpoint outcomes'!CG177)=TRUE,'Endpoint outcomes'!CG177,0)))</f>
        <v>0</v>
      </c>
      <c r="P177" s="829">
        <f>IF(ISNUMBER('Endpoint outcomes'!CE177)=TRUE,'Endpoint outcomes'!CF177,IF(ISNUMBER('Endpoint outcomes'!CG177)=TRUE,'Endpoint outcomes'!CH177,0))</f>
        <v>0</v>
      </c>
      <c r="Q177" s="829">
        <f>IF(ISNUMBER('Endpoint outcomes'!CE177)=TRUE,'Endpoint outcomes'!CS177,IF(ISNUMBER('Endpoint outcomes'!CG177)=TRUE,'Endpoint outcomes'!CU177,0))</f>
        <v>0</v>
      </c>
      <c r="R177" s="825">
        <f>IF(ISNUMBER('Endpoint outcomes'!DJ177)=TRUE,'Endpoint outcomes'!DJ177,(IF(ISNUMBER('Endpoint outcomes'!DL177)=TRUE,'Endpoint outcomes'!DL177,0)))</f>
        <v>0</v>
      </c>
      <c r="S177" s="825">
        <f>IF(ISNUMBER('Endpoint outcomes'!DJ177)=TRUE,'Endpoint outcomes'!DK177,IF(ISNUMBER('Endpoint outcomes'!DL177)=TRUE,'Endpoint outcomes'!DM177,0))</f>
        <v>0</v>
      </c>
      <c r="T177" s="825">
        <f>IF(ISNUMBER('Endpoint outcomes'!DJ177)=TRUE,'Endpoint outcomes'!DX177,IF(ISNUMBER('Endpoint outcomes'!DL177)=TRUE,'Endpoint outcomes'!DZ177,0))</f>
        <v>0</v>
      </c>
      <c r="U177" s="825">
        <f>IF(ISNUMBER('Endpoint outcomes'!EO177)=TRUE,'Endpoint outcomes'!EO177,(IF(ISNUMBER('Endpoint outcomes'!EQ177)=TRUE,'Endpoint outcomes'!EQ177,0)))</f>
        <v>0</v>
      </c>
      <c r="V177" s="825">
        <f>IF(ISNUMBER('Endpoint outcomes'!EO177)=TRUE,'Endpoint outcomes'!EP177,IF(ISNUMBER('Endpoint outcomes'!EQ177)=TRUE,'Endpoint outcomes'!ER177,0))</f>
        <v>0</v>
      </c>
      <c r="W177" s="825">
        <f>IF(ISNUMBER('Endpoint outcomes'!EO177)=TRUE,'Endpoint outcomes'!FC177,IF(ISNUMBER('Endpoint outcomes'!EQ177)=TRUE,'Endpoint outcomes'!FE177,0))</f>
        <v>0</v>
      </c>
      <c r="X177" s="37"/>
      <c r="Y177" s="824">
        <f t="shared" si="83"/>
        <v>69</v>
      </c>
      <c r="Z177" s="827">
        <f t="shared" si="84"/>
        <v>68</v>
      </c>
      <c r="AA177" s="827">
        <f t="shared" si="85"/>
        <v>4243.88</v>
      </c>
      <c r="AB177" s="824">
        <f t="shared" si="86"/>
        <v>74</v>
      </c>
      <c r="AC177" s="827">
        <f t="shared" si="87"/>
        <v>73</v>
      </c>
      <c r="AD177" s="827">
        <f t="shared" si="88"/>
        <v>5399.08</v>
      </c>
      <c r="AE177" s="824">
        <f t="shared" si="89"/>
        <v>0</v>
      </c>
      <c r="AF177" s="827">
        <f t="shared" si="90"/>
        <v>-1</v>
      </c>
      <c r="AG177" s="827">
        <f t="shared" si="91"/>
        <v>0</v>
      </c>
      <c r="AH177" s="824">
        <f t="shared" si="92"/>
        <v>0</v>
      </c>
      <c r="AI177" s="827">
        <f t="shared" si="93"/>
        <v>-1</v>
      </c>
      <c r="AJ177" s="827">
        <f t="shared" si="94"/>
        <v>0</v>
      </c>
      <c r="AK177" s="824">
        <f t="shared" si="95"/>
        <v>0</v>
      </c>
      <c r="AL177" s="827">
        <f t="shared" si="96"/>
        <v>-1</v>
      </c>
      <c r="AM177" s="827">
        <f t="shared" si="97"/>
        <v>0</v>
      </c>
      <c r="AN177" s="827">
        <f t="shared" si="98"/>
        <v>141</v>
      </c>
      <c r="AO177" s="827">
        <f t="shared" si="99"/>
        <v>9642.9599999999991</v>
      </c>
      <c r="AP177" s="827">
        <f t="shared" si="100"/>
        <v>19.348251748251748</v>
      </c>
      <c r="AQ177" s="827">
        <f t="shared" si="101"/>
        <v>8.2698118016096682</v>
      </c>
      <c r="AR177" s="827">
        <f t="shared" si="102"/>
        <v>143</v>
      </c>
      <c r="AS177" s="38"/>
      <c r="AT177" s="38"/>
      <c r="AZ177" s="207"/>
      <c r="BA177" s="207"/>
      <c r="BB177" t="s">
        <v>713</v>
      </c>
      <c r="BC177">
        <v>24.888888888888889</v>
      </c>
      <c r="BE177" t="s">
        <v>455</v>
      </c>
      <c r="BF177" t="e">
        <v>#DIV/0!</v>
      </c>
    </row>
    <row r="178" spans="1:58" ht="15.75">
      <c r="A178" s="826" t="str">
        <f>'Endpoint outcomes'!A178</f>
        <v>Spek 2007</v>
      </c>
      <c r="B178" s="826" t="str">
        <f>CONCATENATE('Endpoint outcomes'!S178,'Endpoint outcomes'!T178)</f>
        <v>BDI-II21</v>
      </c>
      <c r="C178" s="828">
        <f t="shared" si="80"/>
        <v>18.403488372093026</v>
      </c>
      <c r="D178" s="828">
        <f t="shared" si="81"/>
        <v>8.4837050876031057</v>
      </c>
      <c r="E178" s="828">
        <f t="shared" si="82"/>
        <v>301</v>
      </c>
      <c r="F178" s="50">
        <f t="shared" si="79"/>
        <v>0.15545919622432502</v>
      </c>
      <c r="G178" s="50">
        <f t="shared" si="103"/>
        <v>0.84454080377567498</v>
      </c>
      <c r="H178" s="269">
        <f t="shared" si="104"/>
        <v>1</v>
      </c>
      <c r="I178" s="829">
        <f>IF(ISNUMBER('Endpoint outcomes'!U178)=TRUE,'Endpoint outcomes'!U178,(IF(ISNUMBER('Endpoint outcomes'!W178)=TRUE,'Endpoint outcomes'!W178,0)))</f>
        <v>19.170000000000002</v>
      </c>
      <c r="J178" s="829">
        <f>IF(ISNUMBER('Endpoint outcomes'!U178)=TRUE,'Endpoint outcomes'!V178,IF(ISNUMBER('Endpoint outcomes'!W178)=TRUE,'Endpoint outcomes'!X178,0))</f>
        <v>7.21</v>
      </c>
      <c r="K178" s="829">
        <f>IF(ISNUMBER('Endpoint outcomes'!U178)=TRUE,'Endpoint outcomes'!AI178,IF(ISNUMBER('Endpoint outcomes'!W178)=TRUE,'Endpoint outcomes'!AK178,0))</f>
        <v>102</v>
      </c>
      <c r="L178" s="829">
        <f>IF(ISNUMBER('Endpoint outcomes'!AZ178)=TRUE,'Endpoint outcomes'!AZ178,(IF(ISNUMBER('Endpoint outcomes'!BB178)=TRUE,'Endpoint outcomes'!BB178,0)))</f>
        <v>17.89</v>
      </c>
      <c r="M178" s="829">
        <f>IF(ISNUMBER('Endpoint outcomes'!AZ178)=TRUE,'Endpoint outcomes'!BA178,IF(ISNUMBER('Endpoint outcomes'!BB178)=TRUE,'Endpoint outcomes'!BC178,0))</f>
        <v>9.9499999999999993</v>
      </c>
      <c r="N178" s="829">
        <f>IF(ISNUMBER('Endpoint outcomes'!AZ178)=TRUE,'Endpoint outcomes'!BN178,IF(ISNUMBER('Endpoint outcomes'!BB178)=TRUE,'Endpoint outcomes'!BP178,0))</f>
        <v>99</v>
      </c>
      <c r="O178" s="829">
        <f>IF(ISNUMBER('Endpoint outcomes'!CE178)=TRUE,'Endpoint outcomes'!CE178,(IF(ISNUMBER('Endpoint outcomes'!CG178)=TRUE,'Endpoint outcomes'!CG178,0)))</f>
        <v>18.13</v>
      </c>
      <c r="P178" s="829">
        <f>IF(ISNUMBER('Endpoint outcomes'!CE178)=TRUE,'Endpoint outcomes'!CF178,IF(ISNUMBER('Endpoint outcomes'!CG178)=TRUE,'Endpoint outcomes'!CH178,0))</f>
        <v>8.1</v>
      </c>
      <c r="Q178" s="829">
        <f>IF(ISNUMBER('Endpoint outcomes'!CE178)=TRUE,'Endpoint outcomes'!CS178,IF(ISNUMBER('Endpoint outcomes'!CG178)=TRUE,'Endpoint outcomes'!CU178,0))</f>
        <v>100</v>
      </c>
      <c r="R178" s="825">
        <f>IF(ISNUMBER('Endpoint outcomes'!DJ178)=TRUE,'Endpoint outcomes'!DJ178,(IF(ISNUMBER('Endpoint outcomes'!DL178)=TRUE,'Endpoint outcomes'!DL178,0)))</f>
        <v>0</v>
      </c>
      <c r="S178" s="825">
        <f>IF(ISNUMBER('Endpoint outcomes'!DJ178)=TRUE,'Endpoint outcomes'!DK178,IF(ISNUMBER('Endpoint outcomes'!DL178)=TRUE,'Endpoint outcomes'!DM178,0))</f>
        <v>0</v>
      </c>
      <c r="T178" s="825">
        <f>IF(ISNUMBER('Endpoint outcomes'!DJ178)=TRUE,'Endpoint outcomes'!DX178,IF(ISNUMBER('Endpoint outcomes'!DL178)=TRUE,'Endpoint outcomes'!DZ178,0))</f>
        <v>0</v>
      </c>
      <c r="U178" s="825">
        <f>IF(ISNUMBER('Endpoint outcomes'!EO178)=TRUE,'Endpoint outcomes'!EO178,(IF(ISNUMBER('Endpoint outcomes'!EQ178)=TRUE,'Endpoint outcomes'!EQ178,0)))</f>
        <v>0</v>
      </c>
      <c r="V178" s="825">
        <f>IF(ISNUMBER('Endpoint outcomes'!EO178)=TRUE,'Endpoint outcomes'!EP178,IF(ISNUMBER('Endpoint outcomes'!EQ178)=TRUE,'Endpoint outcomes'!ER178,0))</f>
        <v>0</v>
      </c>
      <c r="W178" s="825">
        <f>IF(ISNUMBER('Endpoint outcomes'!EO178)=TRUE,'Endpoint outcomes'!FC178,IF(ISNUMBER('Endpoint outcomes'!EQ178)=TRUE,'Endpoint outcomes'!FE178,0))</f>
        <v>0</v>
      </c>
      <c r="X178" s="37"/>
      <c r="Y178" s="824">
        <f t="shared" si="83"/>
        <v>102</v>
      </c>
      <c r="Z178" s="827">
        <f t="shared" si="84"/>
        <v>101</v>
      </c>
      <c r="AA178" s="827">
        <f t="shared" si="85"/>
        <v>5250.3940999999995</v>
      </c>
      <c r="AB178" s="824">
        <f t="shared" si="86"/>
        <v>99</v>
      </c>
      <c r="AC178" s="827">
        <f t="shared" si="87"/>
        <v>98</v>
      </c>
      <c r="AD178" s="827">
        <f t="shared" si="88"/>
        <v>9702.244999999999</v>
      </c>
      <c r="AE178" s="824">
        <f t="shared" si="89"/>
        <v>100</v>
      </c>
      <c r="AF178" s="827">
        <f t="shared" si="90"/>
        <v>99</v>
      </c>
      <c r="AG178" s="827">
        <f t="shared" si="91"/>
        <v>6495.39</v>
      </c>
      <c r="AH178" s="824">
        <f t="shared" si="92"/>
        <v>0</v>
      </c>
      <c r="AI178" s="827">
        <f t="shared" si="93"/>
        <v>-1</v>
      </c>
      <c r="AJ178" s="827">
        <f t="shared" si="94"/>
        <v>0</v>
      </c>
      <c r="AK178" s="824">
        <f t="shared" si="95"/>
        <v>0</v>
      </c>
      <c r="AL178" s="827">
        <f t="shared" si="96"/>
        <v>-1</v>
      </c>
      <c r="AM178" s="827">
        <f t="shared" si="97"/>
        <v>0</v>
      </c>
      <c r="AN178" s="827">
        <f t="shared" si="98"/>
        <v>298</v>
      </c>
      <c r="AO178" s="827">
        <f t="shared" si="99"/>
        <v>21448.0291</v>
      </c>
      <c r="AP178" s="827">
        <f t="shared" si="100"/>
        <v>18.403488372093026</v>
      </c>
      <c r="AQ178" s="827">
        <f t="shared" si="101"/>
        <v>8.4837050876031057</v>
      </c>
      <c r="AR178" s="827">
        <f t="shared" si="102"/>
        <v>301</v>
      </c>
      <c r="AS178" s="38"/>
      <c r="AT178" s="38"/>
      <c r="AZ178" s="207"/>
      <c r="BA178" s="207"/>
      <c r="BB178" t="s">
        <v>713</v>
      </c>
      <c r="BC178">
        <v>25.265116279069765</v>
      </c>
      <c r="BE178" t="s">
        <v>713</v>
      </c>
      <c r="BF178">
        <v>11.609090909090911</v>
      </c>
    </row>
    <row r="179" spans="1:58" ht="15.75">
      <c r="A179" s="826" t="str">
        <f>'Endpoint outcomes'!A179</f>
        <v>Mynors-Wallis 1995</v>
      </c>
      <c r="B179" s="826" t="str">
        <f>CONCATENATE('Endpoint outcomes'!S179,'Endpoint outcomes'!T179)</f>
        <v>HAMD17</v>
      </c>
      <c r="C179" s="828">
        <f t="shared" si="80"/>
        <v>18.984146341463411</v>
      </c>
      <c r="D179" s="828">
        <f t="shared" si="81"/>
        <v>4.4937650195168093</v>
      </c>
      <c r="E179" s="828">
        <f t="shared" si="82"/>
        <v>82</v>
      </c>
      <c r="F179" s="50">
        <f t="shared" si="79"/>
        <v>0.13217240307064038</v>
      </c>
      <c r="G179" s="50">
        <f t="shared" si="103"/>
        <v>0.86782759692935962</v>
      </c>
      <c r="H179" s="269">
        <f t="shared" si="104"/>
        <v>1</v>
      </c>
      <c r="I179" s="829">
        <f>IF(ISNUMBER('Endpoint outcomes'!U179)=TRUE,'Endpoint outcomes'!U179,(IF(ISNUMBER('Endpoint outcomes'!W179)=TRUE,'Endpoint outcomes'!W179,0)))</f>
        <v>19.399999999999999</v>
      </c>
      <c r="J179" s="829">
        <f>IF(ISNUMBER('Endpoint outcomes'!U179)=TRUE,'Endpoint outcomes'!V179,IF(ISNUMBER('Endpoint outcomes'!W179)=TRUE,'Endpoint outcomes'!X179,0))</f>
        <v>4.9000000000000004</v>
      </c>
      <c r="K179" s="829">
        <f>IF(ISNUMBER('Endpoint outcomes'!U179)=TRUE,'Endpoint outcomes'!AI179,IF(ISNUMBER('Endpoint outcomes'!W179)=TRUE,'Endpoint outcomes'!AK179,0))</f>
        <v>29</v>
      </c>
      <c r="L179" s="829">
        <f>IF(ISNUMBER('Endpoint outcomes'!AZ179)=TRUE,'Endpoint outcomes'!AZ179,(IF(ISNUMBER('Endpoint outcomes'!BB179)=TRUE,'Endpoint outcomes'!BB179,0)))</f>
        <v>19.100000000000001</v>
      </c>
      <c r="M179" s="829">
        <f>IF(ISNUMBER('Endpoint outcomes'!AZ179)=TRUE,'Endpoint outcomes'!BA179,IF(ISNUMBER('Endpoint outcomes'!BB179)=TRUE,'Endpoint outcomes'!BC179,0))</f>
        <v>4.8</v>
      </c>
      <c r="N179" s="829">
        <f>IF(ISNUMBER('Endpoint outcomes'!AZ179)=TRUE,'Endpoint outcomes'!BN179,IF(ISNUMBER('Endpoint outcomes'!BB179)=TRUE,'Endpoint outcomes'!BP179,0))</f>
        <v>27</v>
      </c>
      <c r="O179" s="829">
        <f>IF(ISNUMBER('Endpoint outcomes'!CE179)=TRUE,'Endpoint outcomes'!CE179,(IF(ISNUMBER('Endpoint outcomes'!CG179)=TRUE,'Endpoint outcomes'!CG179,0)))</f>
        <v>18.399999999999999</v>
      </c>
      <c r="P179" s="829">
        <f>IF(ISNUMBER('Endpoint outcomes'!CE179)=TRUE,'Endpoint outcomes'!CF179,IF(ISNUMBER('Endpoint outcomes'!CG179)=TRUE,'Endpoint outcomes'!CH179,0))</f>
        <v>3.6</v>
      </c>
      <c r="Q179" s="829">
        <f>IF(ISNUMBER('Endpoint outcomes'!CE179)=TRUE,'Endpoint outcomes'!CS179,IF(ISNUMBER('Endpoint outcomes'!CG179)=TRUE,'Endpoint outcomes'!CU179,0))</f>
        <v>26</v>
      </c>
      <c r="R179" s="825">
        <f>IF(ISNUMBER('Endpoint outcomes'!DJ179)=TRUE,'Endpoint outcomes'!DJ179,(IF(ISNUMBER('Endpoint outcomes'!DL179)=TRUE,'Endpoint outcomes'!DL179,0)))</f>
        <v>0</v>
      </c>
      <c r="S179" s="825">
        <f>IF(ISNUMBER('Endpoint outcomes'!DJ179)=TRUE,'Endpoint outcomes'!DK179,IF(ISNUMBER('Endpoint outcomes'!DL179)=TRUE,'Endpoint outcomes'!DM179,0))</f>
        <v>0</v>
      </c>
      <c r="T179" s="825">
        <f>IF(ISNUMBER('Endpoint outcomes'!DJ179)=TRUE,'Endpoint outcomes'!DX179,IF(ISNUMBER('Endpoint outcomes'!DL179)=TRUE,'Endpoint outcomes'!DZ179,0))</f>
        <v>0</v>
      </c>
      <c r="U179" s="825">
        <f>IF(ISNUMBER('Endpoint outcomes'!EO179)=TRUE,'Endpoint outcomes'!EO179,(IF(ISNUMBER('Endpoint outcomes'!EQ179)=TRUE,'Endpoint outcomes'!EQ179,0)))</f>
        <v>0</v>
      </c>
      <c r="V179" s="825">
        <f>IF(ISNUMBER('Endpoint outcomes'!EO179)=TRUE,'Endpoint outcomes'!EP179,IF(ISNUMBER('Endpoint outcomes'!EQ179)=TRUE,'Endpoint outcomes'!ER179,0))</f>
        <v>0</v>
      </c>
      <c r="W179" s="825">
        <f>IF(ISNUMBER('Endpoint outcomes'!EO179)=TRUE,'Endpoint outcomes'!FC179,IF(ISNUMBER('Endpoint outcomes'!EQ179)=TRUE,'Endpoint outcomes'!FE179,0))</f>
        <v>0</v>
      </c>
      <c r="X179" s="37"/>
      <c r="Y179" s="824">
        <f t="shared" si="83"/>
        <v>29</v>
      </c>
      <c r="Z179" s="827">
        <f t="shared" si="84"/>
        <v>28</v>
      </c>
      <c r="AA179" s="827">
        <f t="shared" si="85"/>
        <v>672.2800000000002</v>
      </c>
      <c r="AB179" s="824">
        <f t="shared" si="86"/>
        <v>27</v>
      </c>
      <c r="AC179" s="827">
        <f t="shared" si="87"/>
        <v>26</v>
      </c>
      <c r="AD179" s="827">
        <f t="shared" si="88"/>
        <v>599.04</v>
      </c>
      <c r="AE179" s="824">
        <f t="shared" si="89"/>
        <v>26</v>
      </c>
      <c r="AF179" s="827">
        <f t="shared" si="90"/>
        <v>25</v>
      </c>
      <c r="AG179" s="827">
        <f t="shared" si="91"/>
        <v>324</v>
      </c>
      <c r="AH179" s="824">
        <f t="shared" si="92"/>
        <v>0</v>
      </c>
      <c r="AI179" s="827">
        <f t="shared" si="93"/>
        <v>-1</v>
      </c>
      <c r="AJ179" s="827">
        <f t="shared" si="94"/>
        <v>0</v>
      </c>
      <c r="AK179" s="824">
        <f t="shared" si="95"/>
        <v>0</v>
      </c>
      <c r="AL179" s="827">
        <f t="shared" si="96"/>
        <v>-1</v>
      </c>
      <c r="AM179" s="827">
        <f t="shared" si="97"/>
        <v>0</v>
      </c>
      <c r="AN179" s="827">
        <f t="shared" si="98"/>
        <v>79</v>
      </c>
      <c r="AO179" s="827">
        <f t="shared" si="99"/>
        <v>1595.3200000000002</v>
      </c>
      <c r="AP179" s="827">
        <f t="shared" si="100"/>
        <v>18.984146341463411</v>
      </c>
      <c r="AQ179" s="827">
        <f t="shared" si="101"/>
        <v>4.4937650195168093</v>
      </c>
      <c r="AR179" s="827">
        <f t="shared" si="102"/>
        <v>82</v>
      </c>
      <c r="AS179" s="38"/>
      <c r="AT179" s="38"/>
      <c r="AZ179" s="207"/>
      <c r="BA179" s="207"/>
      <c r="BB179" t="s">
        <v>713</v>
      </c>
      <c r="BC179">
        <v>25.316129032258065</v>
      </c>
      <c r="BE179" t="s">
        <v>720</v>
      </c>
      <c r="BF179">
        <v>23.692261904761903</v>
      </c>
    </row>
    <row r="180" spans="1:58" ht="15.75">
      <c r="A180" s="826" t="str">
        <f>'Endpoint outcomes'!A180</f>
        <v>Lamers 2015</v>
      </c>
      <c r="B180" s="826" t="str">
        <f>CONCATENATE('Endpoint outcomes'!S180,'Endpoint outcomes'!T180)</f>
        <v>CES-D20</v>
      </c>
      <c r="C180" s="828">
        <f t="shared" si="80"/>
        <v>23.706666666666667</v>
      </c>
      <c r="D180" s="828">
        <f t="shared" si="81"/>
        <v>8.7584511568351324</v>
      </c>
      <c r="E180" s="828">
        <f t="shared" si="82"/>
        <v>174</v>
      </c>
      <c r="F180" s="50">
        <f t="shared" si="79"/>
        <v>0.27279928573333223</v>
      </c>
      <c r="G180" s="50">
        <f t="shared" si="103"/>
        <v>0.72720071426666777</v>
      </c>
      <c r="H180" s="269">
        <f t="shared" si="104"/>
        <v>1</v>
      </c>
      <c r="I180" s="829">
        <f>IF(ISNUMBER('Endpoint outcomes'!U180)=TRUE,'Endpoint outcomes'!U180,(IF(ISNUMBER('Endpoint outcomes'!W180)=TRUE,'Endpoint outcomes'!W180,0)))</f>
        <v>24.31</v>
      </c>
      <c r="J180" s="829">
        <f>IF(ISNUMBER('Endpoint outcomes'!U180)=TRUE,'Endpoint outcomes'!V180,IF(ISNUMBER('Endpoint outcomes'!W180)=TRUE,'Endpoint outcomes'!X180,0))</f>
        <v>9.17</v>
      </c>
      <c r="K180" s="829">
        <f>IF(ISNUMBER('Endpoint outcomes'!U180)=TRUE,'Endpoint outcomes'!AI180,IF(ISNUMBER('Endpoint outcomes'!W180)=TRUE,'Endpoint outcomes'!AK180,0))</f>
        <v>58</v>
      </c>
      <c r="L180" s="829">
        <f>IF(ISNUMBER('Endpoint outcomes'!AZ180)=TRUE,'Endpoint outcomes'!AZ180,(IF(ISNUMBER('Endpoint outcomes'!BB180)=TRUE,'Endpoint outcomes'!BB180,0)))</f>
        <v>23.91</v>
      </c>
      <c r="M180" s="829">
        <f>IF(ISNUMBER('Endpoint outcomes'!AZ180)=TRUE,'Endpoint outcomes'!BA180,IF(ISNUMBER('Endpoint outcomes'!BB180)=TRUE,'Endpoint outcomes'!BC180,0))</f>
        <v>8.48</v>
      </c>
      <c r="N180" s="829">
        <f>IF(ISNUMBER('Endpoint outcomes'!AZ180)=TRUE,'Endpoint outcomes'!BN180,IF(ISNUMBER('Endpoint outcomes'!BB180)=TRUE,'Endpoint outcomes'!BP180,0))</f>
        <v>58</v>
      </c>
      <c r="O180" s="829">
        <f>IF(ISNUMBER('Endpoint outcomes'!CE180)=TRUE,'Endpoint outcomes'!CE180,(IF(ISNUMBER('Endpoint outcomes'!CG180)=TRUE,'Endpoint outcomes'!CG180,0)))</f>
        <v>22.9</v>
      </c>
      <c r="P180" s="829">
        <f>IF(ISNUMBER('Endpoint outcomes'!CE180)=TRUE,'Endpoint outcomes'!CF180,IF(ISNUMBER('Endpoint outcomes'!CG180)=TRUE,'Endpoint outcomes'!CH180,0))</f>
        <v>8.61</v>
      </c>
      <c r="Q180" s="829">
        <f>IF(ISNUMBER('Endpoint outcomes'!CE180)=TRUE,'Endpoint outcomes'!CS180,IF(ISNUMBER('Endpoint outcomes'!CG180)=TRUE,'Endpoint outcomes'!CU180,0))</f>
        <v>58</v>
      </c>
      <c r="R180" s="825">
        <f>IF(ISNUMBER('Endpoint outcomes'!DJ180)=TRUE,'Endpoint outcomes'!DJ180,(IF(ISNUMBER('Endpoint outcomes'!DL180)=TRUE,'Endpoint outcomes'!DL180,0)))</f>
        <v>0</v>
      </c>
      <c r="S180" s="825">
        <f>IF(ISNUMBER('Endpoint outcomes'!DJ180)=TRUE,'Endpoint outcomes'!DK180,IF(ISNUMBER('Endpoint outcomes'!DL180)=TRUE,'Endpoint outcomes'!DM180,0))</f>
        <v>0</v>
      </c>
      <c r="T180" s="825">
        <f>IF(ISNUMBER('Endpoint outcomes'!DJ180)=TRUE,'Endpoint outcomes'!DX180,IF(ISNUMBER('Endpoint outcomes'!DL180)=TRUE,'Endpoint outcomes'!DZ180,0))</f>
        <v>0</v>
      </c>
      <c r="U180" s="825">
        <f>IF(ISNUMBER('Endpoint outcomes'!EO180)=TRUE,'Endpoint outcomes'!EO180,(IF(ISNUMBER('Endpoint outcomes'!EQ180)=TRUE,'Endpoint outcomes'!EQ180,0)))</f>
        <v>0</v>
      </c>
      <c r="V180" s="825">
        <f>IF(ISNUMBER('Endpoint outcomes'!EO180)=TRUE,'Endpoint outcomes'!EP180,IF(ISNUMBER('Endpoint outcomes'!EQ180)=TRUE,'Endpoint outcomes'!ER180,0))</f>
        <v>0</v>
      </c>
      <c r="W180" s="825">
        <f>IF(ISNUMBER('Endpoint outcomes'!EO180)=TRUE,'Endpoint outcomes'!FC180,IF(ISNUMBER('Endpoint outcomes'!EQ180)=TRUE,'Endpoint outcomes'!FE180,0))</f>
        <v>0</v>
      </c>
      <c r="X180" s="37"/>
      <c r="Y180" s="824">
        <f t="shared" si="83"/>
        <v>58</v>
      </c>
      <c r="Z180" s="827">
        <f t="shared" si="84"/>
        <v>57</v>
      </c>
      <c r="AA180" s="827">
        <f t="shared" si="85"/>
        <v>4793.0672999999997</v>
      </c>
      <c r="AB180" s="824">
        <f t="shared" si="86"/>
        <v>58</v>
      </c>
      <c r="AC180" s="827">
        <f t="shared" si="87"/>
        <v>57</v>
      </c>
      <c r="AD180" s="827">
        <f t="shared" si="88"/>
        <v>4098.8928000000005</v>
      </c>
      <c r="AE180" s="824">
        <f t="shared" si="89"/>
        <v>58</v>
      </c>
      <c r="AF180" s="827">
        <f t="shared" si="90"/>
        <v>57</v>
      </c>
      <c r="AG180" s="827">
        <f t="shared" si="91"/>
        <v>4225.5297</v>
      </c>
      <c r="AH180" s="824">
        <f t="shared" si="92"/>
        <v>0</v>
      </c>
      <c r="AI180" s="827">
        <f t="shared" si="93"/>
        <v>-1</v>
      </c>
      <c r="AJ180" s="827">
        <f t="shared" si="94"/>
        <v>0</v>
      </c>
      <c r="AK180" s="824">
        <f t="shared" si="95"/>
        <v>0</v>
      </c>
      <c r="AL180" s="827">
        <f t="shared" si="96"/>
        <v>-1</v>
      </c>
      <c r="AM180" s="827">
        <f t="shared" si="97"/>
        <v>0</v>
      </c>
      <c r="AN180" s="827">
        <f t="shared" si="98"/>
        <v>171</v>
      </c>
      <c r="AO180" s="827">
        <f t="shared" si="99"/>
        <v>13117.489799999999</v>
      </c>
      <c r="AP180" s="827">
        <f t="shared" si="100"/>
        <v>23.706666666666667</v>
      </c>
      <c r="AQ180" s="827">
        <f t="shared" si="101"/>
        <v>8.7584511568351324</v>
      </c>
      <c r="AR180" s="827">
        <f t="shared" si="102"/>
        <v>174</v>
      </c>
      <c r="AS180" s="38"/>
      <c r="AT180" s="38"/>
      <c r="AZ180" s="207"/>
      <c r="BA180" s="207"/>
      <c r="BB180" t="s">
        <v>713</v>
      </c>
      <c r="BC180">
        <v>25.3943661971831</v>
      </c>
      <c r="BE180" t="s">
        <v>3749</v>
      </c>
      <c r="BF180">
        <v>20.864347826086956</v>
      </c>
    </row>
    <row r="181" spans="1:58" ht="15.75">
      <c r="A181" s="826" t="str">
        <f>'Endpoint outcomes'!A181</f>
        <v>Kendrick 2006a</v>
      </c>
      <c r="B181" s="826" t="str">
        <f>CONCATENATE('Endpoint outcomes'!S181,'Endpoint outcomes'!T181)</f>
        <v>HADS-D7</v>
      </c>
      <c r="C181" s="828">
        <f t="shared" si="80"/>
        <v>9.775869565217393</v>
      </c>
      <c r="D181" s="828">
        <f t="shared" si="81"/>
        <v>3.8959959612898394</v>
      </c>
      <c r="E181" s="828">
        <f t="shared" si="82"/>
        <v>184</v>
      </c>
      <c r="F181" s="50">
        <f t="shared" si="79"/>
        <v>5.5069234627249775E-2</v>
      </c>
      <c r="G181" s="50">
        <f t="shared" si="103"/>
        <v>0.94493076537275023</v>
      </c>
      <c r="H181" s="269">
        <f t="shared" si="104"/>
        <v>1</v>
      </c>
      <c r="I181" s="829">
        <f>IF(ISNUMBER('Endpoint outcomes'!U181)=TRUE,'Endpoint outcomes'!U181,(IF(ISNUMBER('Endpoint outcomes'!W181)=TRUE,'Endpoint outcomes'!W181,0)))</f>
        <v>9.24</v>
      </c>
      <c r="J181" s="829">
        <f>IF(ISNUMBER('Endpoint outcomes'!U181)=TRUE,'Endpoint outcomes'!V181,IF(ISNUMBER('Endpoint outcomes'!W181)=TRUE,'Endpoint outcomes'!X181,0))</f>
        <v>3.8</v>
      </c>
      <c r="K181" s="829">
        <f>IF(ISNUMBER('Endpoint outcomes'!U181)=TRUE,'Endpoint outcomes'!AI181,IF(ISNUMBER('Endpoint outcomes'!W181)=TRUE,'Endpoint outcomes'!AK181,0))</f>
        <v>51</v>
      </c>
      <c r="L181" s="829">
        <f>IF(ISNUMBER('Endpoint outcomes'!AZ181)=TRUE,'Endpoint outcomes'!AZ181,(IF(ISNUMBER('Endpoint outcomes'!BB181)=TRUE,'Endpoint outcomes'!BB181,0)))</f>
        <v>9.9600000000000009</v>
      </c>
      <c r="M181" s="829">
        <f>IF(ISNUMBER('Endpoint outcomes'!AZ181)=TRUE,'Endpoint outcomes'!BA181,IF(ISNUMBER('Endpoint outcomes'!BB181)=TRUE,'Endpoint outcomes'!BC181,0))</f>
        <v>3.6</v>
      </c>
      <c r="N181" s="829">
        <f>IF(ISNUMBER('Endpoint outcomes'!AZ181)=TRUE,'Endpoint outcomes'!BN181,IF(ISNUMBER('Endpoint outcomes'!BB181)=TRUE,'Endpoint outcomes'!BP181,0))</f>
        <v>62</v>
      </c>
      <c r="O181" s="829">
        <f>IF(ISNUMBER('Endpoint outcomes'!CE181)=TRUE,'Endpoint outcomes'!CE181,(IF(ISNUMBER('Endpoint outcomes'!CG181)=TRUE,'Endpoint outcomes'!CG181,0)))</f>
        <v>10</v>
      </c>
      <c r="P181" s="829">
        <f>IF(ISNUMBER('Endpoint outcomes'!CE181)=TRUE,'Endpoint outcomes'!CF181,IF(ISNUMBER('Endpoint outcomes'!CG181)=TRUE,'Endpoint outcomes'!CH181,0))</f>
        <v>4.2</v>
      </c>
      <c r="Q181" s="829">
        <f>IF(ISNUMBER('Endpoint outcomes'!CE181)=TRUE,'Endpoint outcomes'!CS181,IF(ISNUMBER('Endpoint outcomes'!CG181)=TRUE,'Endpoint outcomes'!CU181,0))</f>
        <v>71</v>
      </c>
      <c r="R181" s="825">
        <f>IF(ISNUMBER('Endpoint outcomes'!DJ181)=TRUE,'Endpoint outcomes'!DJ181,(IF(ISNUMBER('Endpoint outcomes'!DL181)=TRUE,'Endpoint outcomes'!DL181,0)))</f>
        <v>0</v>
      </c>
      <c r="S181" s="825">
        <f>IF(ISNUMBER('Endpoint outcomes'!DJ181)=TRUE,'Endpoint outcomes'!DK181,IF(ISNUMBER('Endpoint outcomes'!DL181)=TRUE,'Endpoint outcomes'!DM181,0))</f>
        <v>0</v>
      </c>
      <c r="T181" s="825">
        <f>IF(ISNUMBER('Endpoint outcomes'!DJ181)=TRUE,'Endpoint outcomes'!DX181,IF(ISNUMBER('Endpoint outcomes'!DL181)=TRUE,'Endpoint outcomes'!DZ181,0))</f>
        <v>0</v>
      </c>
      <c r="U181" s="825">
        <f>IF(ISNUMBER('Endpoint outcomes'!EO181)=TRUE,'Endpoint outcomes'!EO181,(IF(ISNUMBER('Endpoint outcomes'!EQ181)=TRUE,'Endpoint outcomes'!EQ181,0)))</f>
        <v>0</v>
      </c>
      <c r="V181" s="825">
        <f>IF(ISNUMBER('Endpoint outcomes'!EO181)=TRUE,'Endpoint outcomes'!EP181,IF(ISNUMBER('Endpoint outcomes'!EQ181)=TRUE,'Endpoint outcomes'!ER181,0))</f>
        <v>0</v>
      </c>
      <c r="W181" s="825">
        <f>IF(ISNUMBER('Endpoint outcomes'!EO181)=TRUE,'Endpoint outcomes'!FC181,IF(ISNUMBER('Endpoint outcomes'!EQ181)=TRUE,'Endpoint outcomes'!FE181,0))</f>
        <v>0</v>
      </c>
      <c r="X181" s="37"/>
      <c r="Y181" s="824">
        <f t="shared" si="83"/>
        <v>51</v>
      </c>
      <c r="Z181" s="827">
        <f t="shared" si="84"/>
        <v>50</v>
      </c>
      <c r="AA181" s="827">
        <f t="shared" si="85"/>
        <v>722</v>
      </c>
      <c r="AB181" s="824">
        <f t="shared" si="86"/>
        <v>62</v>
      </c>
      <c r="AC181" s="827">
        <f t="shared" si="87"/>
        <v>61</v>
      </c>
      <c r="AD181" s="827">
        <f t="shared" si="88"/>
        <v>790.56000000000006</v>
      </c>
      <c r="AE181" s="824">
        <f t="shared" si="89"/>
        <v>71</v>
      </c>
      <c r="AF181" s="827">
        <f t="shared" si="90"/>
        <v>70</v>
      </c>
      <c r="AG181" s="827">
        <f t="shared" si="91"/>
        <v>1234.8</v>
      </c>
      <c r="AH181" s="824">
        <f t="shared" si="92"/>
        <v>0</v>
      </c>
      <c r="AI181" s="827">
        <f t="shared" si="93"/>
        <v>-1</v>
      </c>
      <c r="AJ181" s="827">
        <f t="shared" si="94"/>
        <v>0</v>
      </c>
      <c r="AK181" s="824">
        <f t="shared" si="95"/>
        <v>0</v>
      </c>
      <c r="AL181" s="827">
        <f t="shared" si="96"/>
        <v>-1</v>
      </c>
      <c r="AM181" s="827">
        <f t="shared" si="97"/>
        <v>0</v>
      </c>
      <c r="AN181" s="827">
        <f t="shared" si="98"/>
        <v>181</v>
      </c>
      <c r="AO181" s="827">
        <f t="shared" si="99"/>
        <v>2747.3599999999997</v>
      </c>
      <c r="AP181" s="827">
        <f t="shared" si="100"/>
        <v>9.775869565217393</v>
      </c>
      <c r="AQ181" s="827">
        <f t="shared" si="101"/>
        <v>3.8959959612898394</v>
      </c>
      <c r="AR181" s="827">
        <f t="shared" si="102"/>
        <v>184</v>
      </c>
      <c r="AS181" s="38"/>
      <c r="AT181" s="38"/>
      <c r="AZ181" s="207"/>
      <c r="BA181" s="207"/>
      <c r="BB181" t="s">
        <v>713</v>
      </c>
      <c r="BC181">
        <v>25.6875</v>
      </c>
      <c r="BE181" t="s">
        <v>718</v>
      </c>
      <c r="BF181">
        <v>24.746357615894038</v>
      </c>
    </row>
    <row r="182" spans="1:58" ht="15.75">
      <c r="A182" s="826" t="str">
        <f>'Endpoint outcomes'!A182</f>
        <v xml:space="preserve">Yeung 2012 </v>
      </c>
      <c r="B182" s="826" t="str">
        <f>CONCATENATE('Endpoint outcomes'!S182,'Endpoint outcomes'!T182)</f>
        <v>HAMD17</v>
      </c>
      <c r="C182" s="828">
        <f t="shared" si="80"/>
        <v>17.666666666666668</v>
      </c>
      <c r="D182" s="828">
        <f t="shared" si="81"/>
        <v>3</v>
      </c>
      <c r="E182" s="828">
        <f t="shared" si="82"/>
        <v>39</v>
      </c>
      <c r="F182" s="50">
        <f t="shared" si="79"/>
        <v>1.7381381311114219E-2</v>
      </c>
      <c r="G182" s="50">
        <f t="shared" si="103"/>
        <v>0.98261861868888578</v>
      </c>
      <c r="H182" s="269">
        <f t="shared" si="104"/>
        <v>1</v>
      </c>
      <c r="I182" s="829">
        <f>IF(ISNUMBER('Endpoint outcomes'!U182)=TRUE,'Endpoint outcomes'!U182,(IF(ISNUMBER('Endpoint outcomes'!W182)=TRUE,'Endpoint outcomes'!W182,0)))</f>
        <v>18</v>
      </c>
      <c r="J182" s="829">
        <f>IF(ISNUMBER('Endpoint outcomes'!U182)=TRUE,'Endpoint outcomes'!V182,IF(ISNUMBER('Endpoint outcomes'!W182)=TRUE,'Endpoint outcomes'!X182,0))</f>
        <v>3</v>
      </c>
      <c r="K182" s="829">
        <f>IF(ISNUMBER('Endpoint outcomes'!U182)=TRUE,'Endpoint outcomes'!AI182,IF(ISNUMBER('Endpoint outcomes'!W182)=TRUE,'Endpoint outcomes'!AK182,0))</f>
        <v>26</v>
      </c>
      <c r="L182" s="829">
        <f>IF(ISNUMBER('Endpoint outcomes'!AZ182)=TRUE,'Endpoint outcomes'!AZ182,(IF(ISNUMBER('Endpoint outcomes'!BB182)=TRUE,'Endpoint outcomes'!BB182,0)))</f>
        <v>17</v>
      </c>
      <c r="M182" s="829">
        <f>IF(ISNUMBER('Endpoint outcomes'!AZ182)=TRUE,'Endpoint outcomes'!BA182,IF(ISNUMBER('Endpoint outcomes'!BB182)=TRUE,'Endpoint outcomes'!BC182,0))</f>
        <v>3</v>
      </c>
      <c r="N182" s="829">
        <f>IF(ISNUMBER('Endpoint outcomes'!AZ182)=TRUE,'Endpoint outcomes'!BN182,IF(ISNUMBER('Endpoint outcomes'!BB182)=TRUE,'Endpoint outcomes'!BP182,0))</f>
        <v>13</v>
      </c>
      <c r="O182" s="829">
        <f>IF(ISNUMBER('Endpoint outcomes'!CE182)=TRUE,'Endpoint outcomes'!CE182,(IF(ISNUMBER('Endpoint outcomes'!CG182)=TRUE,'Endpoint outcomes'!CG182,0)))</f>
        <v>0</v>
      </c>
      <c r="P182" s="829">
        <f>IF(ISNUMBER('Endpoint outcomes'!CE182)=TRUE,'Endpoint outcomes'!CF182,IF(ISNUMBER('Endpoint outcomes'!CG182)=TRUE,'Endpoint outcomes'!CH182,0))</f>
        <v>0</v>
      </c>
      <c r="Q182" s="829">
        <f>IF(ISNUMBER('Endpoint outcomes'!CE182)=TRUE,'Endpoint outcomes'!CS182,IF(ISNUMBER('Endpoint outcomes'!CG182)=TRUE,'Endpoint outcomes'!CU182,0))</f>
        <v>0</v>
      </c>
      <c r="R182" s="825">
        <f>IF(ISNUMBER('Endpoint outcomes'!DJ182)=TRUE,'Endpoint outcomes'!DJ182,(IF(ISNUMBER('Endpoint outcomes'!DL182)=TRUE,'Endpoint outcomes'!DL182,0)))</f>
        <v>0</v>
      </c>
      <c r="S182" s="825">
        <f>IF(ISNUMBER('Endpoint outcomes'!DJ182)=TRUE,'Endpoint outcomes'!DK182,IF(ISNUMBER('Endpoint outcomes'!DL182)=TRUE,'Endpoint outcomes'!DM182,0))</f>
        <v>0</v>
      </c>
      <c r="T182" s="825">
        <f>IF(ISNUMBER('Endpoint outcomes'!DJ182)=TRUE,'Endpoint outcomes'!DX182,IF(ISNUMBER('Endpoint outcomes'!DL182)=TRUE,'Endpoint outcomes'!DZ182,0))</f>
        <v>0</v>
      </c>
      <c r="U182" s="825">
        <f>IF(ISNUMBER('Endpoint outcomes'!EO182)=TRUE,'Endpoint outcomes'!EO182,(IF(ISNUMBER('Endpoint outcomes'!EQ182)=TRUE,'Endpoint outcomes'!EQ182,0)))</f>
        <v>0</v>
      </c>
      <c r="V182" s="825">
        <f>IF(ISNUMBER('Endpoint outcomes'!EO182)=TRUE,'Endpoint outcomes'!EP182,IF(ISNUMBER('Endpoint outcomes'!EQ182)=TRUE,'Endpoint outcomes'!ER182,0))</f>
        <v>0</v>
      </c>
      <c r="W182" s="825">
        <f>IF(ISNUMBER('Endpoint outcomes'!EO182)=TRUE,'Endpoint outcomes'!FC182,IF(ISNUMBER('Endpoint outcomes'!EQ182)=TRUE,'Endpoint outcomes'!FE182,0))</f>
        <v>0</v>
      </c>
      <c r="X182" s="37"/>
      <c r="Y182" s="824">
        <f t="shared" si="83"/>
        <v>26</v>
      </c>
      <c r="Z182" s="827">
        <f t="shared" si="84"/>
        <v>25</v>
      </c>
      <c r="AA182" s="827">
        <f t="shared" si="85"/>
        <v>225</v>
      </c>
      <c r="AB182" s="824">
        <f t="shared" si="86"/>
        <v>13</v>
      </c>
      <c r="AC182" s="827">
        <f t="shared" si="87"/>
        <v>12</v>
      </c>
      <c r="AD182" s="827">
        <f t="shared" si="88"/>
        <v>108</v>
      </c>
      <c r="AE182" s="824">
        <f t="shared" si="89"/>
        <v>0</v>
      </c>
      <c r="AF182" s="827">
        <f t="shared" si="90"/>
        <v>-1</v>
      </c>
      <c r="AG182" s="827">
        <f t="shared" si="91"/>
        <v>0</v>
      </c>
      <c r="AH182" s="824">
        <f t="shared" si="92"/>
        <v>0</v>
      </c>
      <c r="AI182" s="827">
        <f t="shared" si="93"/>
        <v>-1</v>
      </c>
      <c r="AJ182" s="827">
        <f t="shared" si="94"/>
        <v>0</v>
      </c>
      <c r="AK182" s="824">
        <f t="shared" si="95"/>
        <v>0</v>
      </c>
      <c r="AL182" s="827">
        <f t="shared" si="96"/>
        <v>-1</v>
      </c>
      <c r="AM182" s="827">
        <f t="shared" si="97"/>
        <v>0</v>
      </c>
      <c r="AN182" s="827">
        <f t="shared" si="98"/>
        <v>37</v>
      </c>
      <c r="AO182" s="827">
        <f t="shared" si="99"/>
        <v>333</v>
      </c>
      <c r="AP182" s="827">
        <f t="shared" si="100"/>
        <v>17.666666666666668</v>
      </c>
      <c r="AQ182" s="827">
        <f t="shared" si="101"/>
        <v>3</v>
      </c>
      <c r="AR182" s="827">
        <f t="shared" si="102"/>
        <v>39</v>
      </c>
      <c r="AS182" s="38"/>
      <c r="AT182" s="38"/>
      <c r="AZ182" s="207"/>
      <c r="BA182" s="207"/>
      <c r="BB182" t="s">
        <v>713</v>
      </c>
      <c r="BC182">
        <v>25.85</v>
      </c>
      <c r="BE182" t="s">
        <v>3002</v>
      </c>
      <c r="BF182">
        <v>20.594444444444441</v>
      </c>
    </row>
    <row r="183" spans="1:58" ht="15.75">
      <c r="A183" s="826" t="str">
        <f>'Endpoint outcomes'!A183</f>
        <v>Schweizer 1998</v>
      </c>
      <c r="B183" s="826" t="str">
        <f>CONCATENATE('Endpoint outcomes'!S183,'Endpoint outcomes'!T183)</f>
        <v>HAMD17</v>
      </c>
      <c r="C183" s="828">
        <f t="shared" si="80"/>
        <v>24</v>
      </c>
      <c r="D183" s="828">
        <f t="shared" si="81"/>
        <v>4.1012193308819755</v>
      </c>
      <c r="E183" s="828">
        <f t="shared" si="82"/>
        <v>120</v>
      </c>
      <c r="F183" s="50">
        <f t="shared" si="79"/>
        <v>0.5</v>
      </c>
      <c r="G183" s="50">
        <f t="shared" si="103"/>
        <v>0.5</v>
      </c>
      <c r="H183" s="269">
        <f t="shared" si="104"/>
        <v>1</v>
      </c>
      <c r="I183" s="829">
        <f>IF(ISNUMBER('Endpoint outcomes'!U183)=TRUE,'Endpoint outcomes'!U183,(IF(ISNUMBER('Endpoint outcomes'!W183)=TRUE,'Endpoint outcomes'!W183,0)))</f>
        <v>23.9</v>
      </c>
      <c r="J183" s="829">
        <f>IF(ISNUMBER('Endpoint outcomes'!U183)=TRUE,'Endpoint outcomes'!V183,IF(ISNUMBER('Endpoint outcomes'!W183)=TRUE,'Endpoint outcomes'!X183,0))</f>
        <v>4</v>
      </c>
      <c r="K183" s="829">
        <f>IF(ISNUMBER('Endpoint outcomes'!U183)=TRUE,'Endpoint outcomes'!AI183,IF(ISNUMBER('Endpoint outcomes'!W183)=TRUE,'Endpoint outcomes'!AK183,0))</f>
        <v>60</v>
      </c>
      <c r="L183" s="829">
        <f>IF(ISNUMBER('Endpoint outcomes'!AZ183)=TRUE,'Endpoint outcomes'!AZ183,(IF(ISNUMBER('Endpoint outcomes'!BB183)=TRUE,'Endpoint outcomes'!BB183,0)))</f>
        <v>24.1</v>
      </c>
      <c r="M183" s="829">
        <f>IF(ISNUMBER('Endpoint outcomes'!AZ183)=TRUE,'Endpoint outcomes'!BA183,IF(ISNUMBER('Endpoint outcomes'!BB183)=TRUE,'Endpoint outcomes'!BC183,0))</f>
        <v>4.2</v>
      </c>
      <c r="N183" s="829">
        <f>IF(ISNUMBER('Endpoint outcomes'!AZ183)=TRUE,'Endpoint outcomes'!BN183,IF(ISNUMBER('Endpoint outcomes'!BB183)=TRUE,'Endpoint outcomes'!BP183,0))</f>
        <v>60</v>
      </c>
      <c r="O183" s="829">
        <f>IF(ISNUMBER('Endpoint outcomes'!CE183)=TRUE,'Endpoint outcomes'!CE183,(IF(ISNUMBER('Endpoint outcomes'!CG183)=TRUE,'Endpoint outcomes'!CG183,0)))</f>
        <v>0</v>
      </c>
      <c r="P183" s="829">
        <f>IF(ISNUMBER('Endpoint outcomes'!CE183)=TRUE,'Endpoint outcomes'!CF183,IF(ISNUMBER('Endpoint outcomes'!CG183)=TRUE,'Endpoint outcomes'!CH183,0))</f>
        <v>0</v>
      </c>
      <c r="Q183" s="829">
        <f>IF(ISNUMBER('Endpoint outcomes'!CE183)=TRUE,'Endpoint outcomes'!CS183,IF(ISNUMBER('Endpoint outcomes'!CG183)=TRUE,'Endpoint outcomes'!CU183,0))</f>
        <v>0</v>
      </c>
      <c r="R183" s="825">
        <f>IF(ISNUMBER('Endpoint outcomes'!DJ183)=TRUE,'Endpoint outcomes'!DJ183,(IF(ISNUMBER('Endpoint outcomes'!DL183)=TRUE,'Endpoint outcomes'!DL183,0)))</f>
        <v>0</v>
      </c>
      <c r="S183" s="825">
        <f>IF(ISNUMBER('Endpoint outcomes'!DJ183)=TRUE,'Endpoint outcomes'!DK183,IF(ISNUMBER('Endpoint outcomes'!DL183)=TRUE,'Endpoint outcomes'!DM183,0))</f>
        <v>0</v>
      </c>
      <c r="T183" s="825">
        <f>IF(ISNUMBER('Endpoint outcomes'!DJ183)=TRUE,'Endpoint outcomes'!DX183,IF(ISNUMBER('Endpoint outcomes'!DL183)=TRUE,'Endpoint outcomes'!DZ183,0))</f>
        <v>0</v>
      </c>
      <c r="U183" s="825">
        <f>IF(ISNUMBER('Endpoint outcomes'!EO183)=TRUE,'Endpoint outcomes'!EO183,(IF(ISNUMBER('Endpoint outcomes'!EQ183)=TRUE,'Endpoint outcomes'!EQ183,0)))</f>
        <v>0</v>
      </c>
      <c r="V183" s="825">
        <f>IF(ISNUMBER('Endpoint outcomes'!EO183)=TRUE,'Endpoint outcomes'!EP183,IF(ISNUMBER('Endpoint outcomes'!EQ183)=TRUE,'Endpoint outcomes'!ER183,0))</f>
        <v>0</v>
      </c>
      <c r="W183" s="825">
        <f>IF(ISNUMBER('Endpoint outcomes'!EO183)=TRUE,'Endpoint outcomes'!FC183,IF(ISNUMBER('Endpoint outcomes'!EQ183)=TRUE,'Endpoint outcomes'!FE183,0))</f>
        <v>0</v>
      </c>
      <c r="X183" s="37"/>
      <c r="Y183" s="824">
        <f t="shared" si="83"/>
        <v>60</v>
      </c>
      <c r="Z183" s="827">
        <f t="shared" si="84"/>
        <v>59</v>
      </c>
      <c r="AA183" s="827">
        <f t="shared" si="85"/>
        <v>944</v>
      </c>
      <c r="AB183" s="824">
        <f t="shared" si="86"/>
        <v>60</v>
      </c>
      <c r="AC183" s="827">
        <f t="shared" si="87"/>
        <v>59</v>
      </c>
      <c r="AD183" s="827">
        <f t="shared" si="88"/>
        <v>1040.76</v>
      </c>
      <c r="AE183" s="824">
        <f t="shared" si="89"/>
        <v>0</v>
      </c>
      <c r="AF183" s="827">
        <f t="shared" si="90"/>
        <v>-1</v>
      </c>
      <c r="AG183" s="827">
        <f t="shared" si="91"/>
        <v>0</v>
      </c>
      <c r="AH183" s="824">
        <f t="shared" si="92"/>
        <v>0</v>
      </c>
      <c r="AI183" s="827">
        <f t="shared" si="93"/>
        <v>-1</v>
      </c>
      <c r="AJ183" s="827">
        <f t="shared" si="94"/>
        <v>0</v>
      </c>
      <c r="AK183" s="824">
        <f t="shared" si="95"/>
        <v>0</v>
      </c>
      <c r="AL183" s="827">
        <f t="shared" si="96"/>
        <v>-1</v>
      </c>
      <c r="AM183" s="827">
        <f t="shared" si="97"/>
        <v>0</v>
      </c>
      <c r="AN183" s="827">
        <f t="shared" si="98"/>
        <v>118</v>
      </c>
      <c r="AO183" s="827">
        <f t="shared" si="99"/>
        <v>1984.76</v>
      </c>
      <c r="AP183" s="827">
        <f t="shared" si="100"/>
        <v>24</v>
      </c>
      <c r="AQ183" s="827">
        <f t="shared" si="101"/>
        <v>4.1012193308819755</v>
      </c>
      <c r="AR183" s="827">
        <f t="shared" si="102"/>
        <v>120</v>
      </c>
      <c r="AS183" s="38"/>
      <c r="AT183" s="38"/>
      <c r="AZ183" s="207"/>
      <c r="BA183" s="207"/>
      <c r="BB183" t="s">
        <v>713</v>
      </c>
      <c r="BC183">
        <v>26.048421052631582</v>
      </c>
      <c r="BE183" t="s">
        <v>718</v>
      </c>
      <c r="BF183">
        <v>29.353703703703705</v>
      </c>
    </row>
    <row r="184" spans="1:58" ht="15.75">
      <c r="A184" s="826" t="str">
        <f>'Endpoint outcomes'!A184</f>
        <v>Hamdan-Mansour 2009</v>
      </c>
      <c r="B184" s="826" t="str">
        <f>CONCATENATE('Endpoint outcomes'!S184,'Endpoint outcomes'!T184)</f>
        <v>BDI-i21</v>
      </c>
      <c r="C184" s="828">
        <f t="shared" si="80"/>
        <v>24.085714285714285</v>
      </c>
      <c r="D184" s="828">
        <f t="shared" si="81"/>
        <v>9.0961396261029872</v>
      </c>
      <c r="E184" s="828">
        <f t="shared" si="82"/>
        <v>84</v>
      </c>
      <c r="F184" s="50">
        <f t="shared" si="79"/>
        <v>0.4599682942576786</v>
      </c>
      <c r="G184" s="50">
        <f t="shared" si="103"/>
        <v>0.5400317057423214</v>
      </c>
      <c r="H184" s="269">
        <f t="shared" si="104"/>
        <v>1</v>
      </c>
      <c r="I184" s="829">
        <f>IF(ISNUMBER('Endpoint outcomes'!U184)=TRUE,'Endpoint outcomes'!U184,(IF(ISNUMBER('Endpoint outcomes'!W184)=TRUE,'Endpoint outcomes'!W184,0)))</f>
        <v>26.8</v>
      </c>
      <c r="J184" s="829">
        <f>IF(ISNUMBER('Endpoint outcomes'!U184)=TRUE,'Endpoint outcomes'!V184,IF(ISNUMBER('Endpoint outcomes'!W184)=TRUE,'Endpoint outcomes'!X184,0))</f>
        <v>8.3000000000000007</v>
      </c>
      <c r="K184" s="829">
        <f>IF(ISNUMBER('Endpoint outcomes'!U184)=TRUE,'Endpoint outcomes'!AI184,IF(ISNUMBER('Endpoint outcomes'!W184)=TRUE,'Endpoint outcomes'!AK184,0))</f>
        <v>44</v>
      </c>
      <c r="L184" s="829">
        <f>IF(ISNUMBER('Endpoint outcomes'!AZ184)=TRUE,'Endpoint outcomes'!AZ184,(IF(ISNUMBER('Endpoint outcomes'!BB184)=TRUE,'Endpoint outcomes'!BB184,0)))</f>
        <v>21.1</v>
      </c>
      <c r="M184" s="829">
        <f>IF(ISNUMBER('Endpoint outcomes'!AZ184)=TRUE,'Endpoint outcomes'!BA184,IF(ISNUMBER('Endpoint outcomes'!BB184)=TRUE,'Endpoint outcomes'!BC184,0))</f>
        <v>9.9</v>
      </c>
      <c r="N184" s="829">
        <f>IF(ISNUMBER('Endpoint outcomes'!AZ184)=TRUE,'Endpoint outcomes'!BN184,IF(ISNUMBER('Endpoint outcomes'!BB184)=TRUE,'Endpoint outcomes'!BP184,0))</f>
        <v>40</v>
      </c>
      <c r="O184" s="829">
        <f>IF(ISNUMBER('Endpoint outcomes'!CE184)=TRUE,'Endpoint outcomes'!CE184,(IF(ISNUMBER('Endpoint outcomes'!CG184)=TRUE,'Endpoint outcomes'!CG184,0)))</f>
        <v>0</v>
      </c>
      <c r="P184" s="829">
        <f>IF(ISNUMBER('Endpoint outcomes'!CE184)=TRUE,'Endpoint outcomes'!CF184,IF(ISNUMBER('Endpoint outcomes'!CG184)=TRUE,'Endpoint outcomes'!CH184,0))</f>
        <v>0</v>
      </c>
      <c r="Q184" s="829">
        <f>IF(ISNUMBER('Endpoint outcomes'!CE184)=TRUE,'Endpoint outcomes'!CS184,IF(ISNUMBER('Endpoint outcomes'!CG184)=TRUE,'Endpoint outcomes'!CU184,0))</f>
        <v>0</v>
      </c>
      <c r="R184" s="825">
        <f>IF(ISNUMBER('Endpoint outcomes'!DJ184)=TRUE,'Endpoint outcomes'!DJ184,(IF(ISNUMBER('Endpoint outcomes'!DL184)=TRUE,'Endpoint outcomes'!DL184,0)))</f>
        <v>0</v>
      </c>
      <c r="S184" s="825">
        <f>IF(ISNUMBER('Endpoint outcomes'!DJ184)=TRUE,'Endpoint outcomes'!DK184,IF(ISNUMBER('Endpoint outcomes'!DL184)=TRUE,'Endpoint outcomes'!DM184,0))</f>
        <v>0</v>
      </c>
      <c r="T184" s="825">
        <f>IF(ISNUMBER('Endpoint outcomes'!DJ184)=TRUE,'Endpoint outcomes'!DX184,IF(ISNUMBER('Endpoint outcomes'!DL184)=TRUE,'Endpoint outcomes'!DZ184,0))</f>
        <v>0</v>
      </c>
      <c r="U184" s="825">
        <f>IF(ISNUMBER('Endpoint outcomes'!EO184)=TRUE,'Endpoint outcomes'!EO184,(IF(ISNUMBER('Endpoint outcomes'!EQ184)=TRUE,'Endpoint outcomes'!EQ184,0)))</f>
        <v>0</v>
      </c>
      <c r="V184" s="825">
        <f>IF(ISNUMBER('Endpoint outcomes'!EO184)=TRUE,'Endpoint outcomes'!EP184,IF(ISNUMBER('Endpoint outcomes'!EQ184)=TRUE,'Endpoint outcomes'!ER184,0))</f>
        <v>0</v>
      </c>
      <c r="W184" s="825">
        <f>IF(ISNUMBER('Endpoint outcomes'!EO184)=TRUE,'Endpoint outcomes'!FC184,IF(ISNUMBER('Endpoint outcomes'!EQ184)=TRUE,'Endpoint outcomes'!FE184,0))</f>
        <v>0</v>
      </c>
      <c r="X184" s="37"/>
      <c r="Y184" s="824">
        <f t="shared" si="83"/>
        <v>44</v>
      </c>
      <c r="Z184" s="827">
        <f t="shared" si="84"/>
        <v>43</v>
      </c>
      <c r="AA184" s="827">
        <f t="shared" si="85"/>
        <v>2962.2700000000004</v>
      </c>
      <c r="AB184" s="824">
        <f t="shared" si="86"/>
        <v>40</v>
      </c>
      <c r="AC184" s="827">
        <f t="shared" si="87"/>
        <v>39</v>
      </c>
      <c r="AD184" s="827">
        <f t="shared" si="88"/>
        <v>3822.3900000000003</v>
      </c>
      <c r="AE184" s="824">
        <f t="shared" si="89"/>
        <v>0</v>
      </c>
      <c r="AF184" s="827">
        <f t="shared" si="90"/>
        <v>-1</v>
      </c>
      <c r="AG184" s="827">
        <f t="shared" si="91"/>
        <v>0</v>
      </c>
      <c r="AH184" s="824">
        <f t="shared" si="92"/>
        <v>0</v>
      </c>
      <c r="AI184" s="827">
        <f t="shared" si="93"/>
        <v>-1</v>
      </c>
      <c r="AJ184" s="827">
        <f t="shared" si="94"/>
        <v>0</v>
      </c>
      <c r="AK184" s="824">
        <f t="shared" si="95"/>
        <v>0</v>
      </c>
      <c r="AL184" s="827">
        <f t="shared" si="96"/>
        <v>-1</v>
      </c>
      <c r="AM184" s="827">
        <f t="shared" si="97"/>
        <v>0</v>
      </c>
      <c r="AN184" s="827">
        <f t="shared" si="98"/>
        <v>82</v>
      </c>
      <c r="AO184" s="827">
        <f t="shared" si="99"/>
        <v>6784.6600000000008</v>
      </c>
      <c r="AP184" s="827">
        <f t="shared" si="100"/>
        <v>24.085714285714285</v>
      </c>
      <c r="AQ184" s="827">
        <f t="shared" si="101"/>
        <v>9.0961396261029872</v>
      </c>
      <c r="AR184" s="827">
        <f t="shared" si="102"/>
        <v>84</v>
      </c>
      <c r="AS184" s="38"/>
      <c r="AT184" s="38"/>
      <c r="AZ184" s="207"/>
      <c r="BA184" s="207"/>
      <c r="BB184" t="s">
        <v>713</v>
      </c>
      <c r="BC184">
        <v>26.056923076923077</v>
      </c>
      <c r="BE184" t="s">
        <v>3002</v>
      </c>
      <c r="BF184">
        <v>29.690109890109888</v>
      </c>
    </row>
    <row r="185" spans="1:58" ht="15.75">
      <c r="A185" s="826" t="str">
        <f>'Endpoint outcomes'!A185</f>
        <v>Judd 1993</v>
      </c>
      <c r="B185" s="826" t="str">
        <f>CONCATENATE('Endpoint outcomes'!S185,'Endpoint outcomes'!T185)</f>
        <v>HAMD17</v>
      </c>
      <c r="C185" s="828">
        <f t="shared" si="80"/>
        <v>24.062068965517241</v>
      </c>
      <c r="D185" s="828">
        <f t="shared" si="81"/>
        <v>4.2473521163190604</v>
      </c>
      <c r="E185" s="828">
        <f t="shared" si="82"/>
        <v>58</v>
      </c>
      <c r="F185" s="50">
        <f t="shared" si="79"/>
        <v>0.50582976232038501</v>
      </c>
      <c r="G185" s="50">
        <f t="shared" si="103"/>
        <v>0.49417023767961499</v>
      </c>
      <c r="H185" s="269">
        <f t="shared" si="104"/>
        <v>1</v>
      </c>
      <c r="I185" s="829">
        <f>IF(ISNUMBER('Endpoint outcomes'!U185)=TRUE,'Endpoint outcomes'!U185,(IF(ISNUMBER('Endpoint outcomes'!W185)=TRUE,'Endpoint outcomes'!W185,0)))</f>
        <v>24.4</v>
      </c>
      <c r="J185" s="829">
        <f>IF(ISNUMBER('Endpoint outcomes'!U185)=TRUE,'Endpoint outcomes'!V185,IF(ISNUMBER('Endpoint outcomes'!W185)=TRUE,'Endpoint outcomes'!X185,0))</f>
        <v>4.7</v>
      </c>
      <c r="K185" s="829">
        <f>IF(ISNUMBER('Endpoint outcomes'!U185)=TRUE,'Endpoint outcomes'!AI185,IF(ISNUMBER('Endpoint outcomes'!W185)=TRUE,'Endpoint outcomes'!AK185,0))</f>
        <v>30</v>
      </c>
      <c r="L185" s="829">
        <f>IF(ISNUMBER('Endpoint outcomes'!AZ185)=TRUE,'Endpoint outcomes'!AZ185,(IF(ISNUMBER('Endpoint outcomes'!BB185)=TRUE,'Endpoint outcomes'!BB185,0)))</f>
        <v>23.7</v>
      </c>
      <c r="M185" s="829">
        <f>IF(ISNUMBER('Endpoint outcomes'!AZ185)=TRUE,'Endpoint outcomes'!BA185,IF(ISNUMBER('Endpoint outcomes'!BB185)=TRUE,'Endpoint outcomes'!BC185,0))</f>
        <v>3.7</v>
      </c>
      <c r="N185" s="829">
        <f>IF(ISNUMBER('Endpoint outcomes'!AZ185)=TRUE,'Endpoint outcomes'!BN185,IF(ISNUMBER('Endpoint outcomes'!BB185)=TRUE,'Endpoint outcomes'!BP185,0))</f>
        <v>28</v>
      </c>
      <c r="O185" s="829">
        <f>IF(ISNUMBER('Endpoint outcomes'!CE185)=TRUE,'Endpoint outcomes'!CE185,(IF(ISNUMBER('Endpoint outcomes'!CG185)=TRUE,'Endpoint outcomes'!CG185,0)))</f>
        <v>0</v>
      </c>
      <c r="P185" s="829">
        <f>IF(ISNUMBER('Endpoint outcomes'!CE185)=TRUE,'Endpoint outcomes'!CF185,IF(ISNUMBER('Endpoint outcomes'!CG185)=TRUE,'Endpoint outcomes'!CH185,0))</f>
        <v>0</v>
      </c>
      <c r="Q185" s="829">
        <f>IF(ISNUMBER('Endpoint outcomes'!CE185)=TRUE,'Endpoint outcomes'!CS185,IF(ISNUMBER('Endpoint outcomes'!CG185)=TRUE,'Endpoint outcomes'!CU185,0))</f>
        <v>0</v>
      </c>
      <c r="R185" s="825">
        <f>IF(ISNUMBER('Endpoint outcomes'!DJ185)=TRUE,'Endpoint outcomes'!DJ185,(IF(ISNUMBER('Endpoint outcomes'!DL185)=TRUE,'Endpoint outcomes'!DL185,0)))</f>
        <v>0</v>
      </c>
      <c r="S185" s="825">
        <f>IF(ISNUMBER('Endpoint outcomes'!DJ185)=TRUE,'Endpoint outcomes'!DK185,IF(ISNUMBER('Endpoint outcomes'!DL185)=TRUE,'Endpoint outcomes'!DM185,0))</f>
        <v>0</v>
      </c>
      <c r="T185" s="825">
        <f>IF(ISNUMBER('Endpoint outcomes'!DJ185)=TRUE,'Endpoint outcomes'!DX185,IF(ISNUMBER('Endpoint outcomes'!DL185)=TRUE,'Endpoint outcomes'!DZ185,0))</f>
        <v>0</v>
      </c>
      <c r="U185" s="825">
        <f>IF(ISNUMBER('Endpoint outcomes'!EO185)=TRUE,'Endpoint outcomes'!EO185,(IF(ISNUMBER('Endpoint outcomes'!EQ185)=TRUE,'Endpoint outcomes'!EQ185,0)))</f>
        <v>0</v>
      </c>
      <c r="V185" s="825">
        <f>IF(ISNUMBER('Endpoint outcomes'!EO185)=TRUE,'Endpoint outcomes'!EP185,IF(ISNUMBER('Endpoint outcomes'!EQ185)=TRUE,'Endpoint outcomes'!ER185,0))</f>
        <v>0</v>
      </c>
      <c r="W185" s="825">
        <f>IF(ISNUMBER('Endpoint outcomes'!EO185)=TRUE,'Endpoint outcomes'!FC185,IF(ISNUMBER('Endpoint outcomes'!EQ185)=TRUE,'Endpoint outcomes'!FE185,0))</f>
        <v>0</v>
      </c>
      <c r="X185" s="37"/>
      <c r="Y185" s="824">
        <f t="shared" si="83"/>
        <v>30</v>
      </c>
      <c r="Z185" s="827">
        <f t="shared" si="84"/>
        <v>29</v>
      </c>
      <c r="AA185" s="827">
        <f t="shared" si="85"/>
        <v>640.61000000000013</v>
      </c>
      <c r="AB185" s="824">
        <f t="shared" si="86"/>
        <v>28</v>
      </c>
      <c r="AC185" s="827">
        <f t="shared" si="87"/>
        <v>27</v>
      </c>
      <c r="AD185" s="827">
        <f t="shared" si="88"/>
        <v>369.63000000000005</v>
      </c>
      <c r="AE185" s="824">
        <f t="shared" si="89"/>
        <v>0</v>
      </c>
      <c r="AF185" s="827">
        <f t="shared" si="90"/>
        <v>-1</v>
      </c>
      <c r="AG185" s="827">
        <f t="shared" si="91"/>
        <v>0</v>
      </c>
      <c r="AH185" s="824">
        <f t="shared" si="92"/>
        <v>0</v>
      </c>
      <c r="AI185" s="827">
        <f t="shared" si="93"/>
        <v>-1</v>
      </c>
      <c r="AJ185" s="827">
        <f t="shared" si="94"/>
        <v>0</v>
      </c>
      <c r="AK185" s="824">
        <f t="shared" si="95"/>
        <v>0</v>
      </c>
      <c r="AL185" s="827">
        <f t="shared" si="96"/>
        <v>-1</v>
      </c>
      <c r="AM185" s="827">
        <f t="shared" si="97"/>
        <v>0</v>
      </c>
      <c r="AN185" s="827">
        <f t="shared" si="98"/>
        <v>56</v>
      </c>
      <c r="AO185" s="827">
        <f t="shared" si="99"/>
        <v>1010.2400000000002</v>
      </c>
      <c r="AP185" s="827">
        <f t="shared" si="100"/>
        <v>24.062068965517241</v>
      </c>
      <c r="AQ185" s="827">
        <f t="shared" si="101"/>
        <v>4.2473521163190604</v>
      </c>
      <c r="AR185" s="827">
        <f t="shared" si="102"/>
        <v>58</v>
      </c>
      <c r="AS185" s="38"/>
      <c r="AT185" s="38"/>
      <c r="AZ185" s="207"/>
      <c r="BA185" s="207"/>
      <c r="BB185" t="s">
        <v>713</v>
      </c>
      <c r="BC185">
        <v>26.501153846153844</v>
      </c>
      <c r="BE185" t="s">
        <v>718</v>
      </c>
      <c r="BF185">
        <v>28.969722814498933</v>
      </c>
    </row>
    <row r="186" spans="1:58" ht="15.75">
      <c r="A186" s="826" t="str">
        <f>'Endpoint outcomes'!A186</f>
        <v>Kusalic 1993</v>
      </c>
      <c r="B186" s="826" t="str">
        <f>CONCATENATE('Endpoint outcomes'!S186,'Endpoint outcomes'!T186)</f>
        <v>NA</v>
      </c>
      <c r="C186" s="828" t="e">
        <f t="shared" si="80"/>
        <v>#DIV/0!</v>
      </c>
      <c r="D186" s="828" t="e">
        <f t="shared" si="81"/>
        <v>#DIV/0!</v>
      </c>
      <c r="E186" s="828">
        <f t="shared" si="82"/>
        <v>0</v>
      </c>
      <c r="F186" s="50" t="e">
        <f t="shared" si="79"/>
        <v>#N/A</v>
      </c>
      <c r="G186" s="50" t="e">
        <f t="shared" si="103"/>
        <v>#N/A</v>
      </c>
      <c r="H186" s="269">
        <f t="shared" si="104"/>
        <v>0</v>
      </c>
      <c r="I186" s="829">
        <f>IF(ISNUMBER('Endpoint outcomes'!U186)=TRUE,'Endpoint outcomes'!U186,(IF(ISNUMBER('Endpoint outcomes'!W186)=TRUE,'Endpoint outcomes'!W186,0)))</f>
        <v>0</v>
      </c>
      <c r="J186" s="829">
        <f>IF(ISNUMBER('Endpoint outcomes'!U186)=TRUE,'Endpoint outcomes'!V186,IF(ISNUMBER('Endpoint outcomes'!W186)=TRUE,'Endpoint outcomes'!X186,0))</f>
        <v>0</v>
      </c>
      <c r="K186" s="829">
        <f>IF(ISNUMBER('Endpoint outcomes'!U186)=TRUE,'Endpoint outcomes'!AI186,IF(ISNUMBER('Endpoint outcomes'!W186)=TRUE,'Endpoint outcomes'!AK186,0))</f>
        <v>0</v>
      </c>
      <c r="L186" s="829">
        <f>IF(ISNUMBER('Endpoint outcomes'!AZ186)=TRUE,'Endpoint outcomes'!AZ186,(IF(ISNUMBER('Endpoint outcomes'!BB186)=TRUE,'Endpoint outcomes'!BB186,0)))</f>
        <v>0</v>
      </c>
      <c r="M186" s="829">
        <f>IF(ISNUMBER('Endpoint outcomes'!AZ186)=TRUE,'Endpoint outcomes'!BA186,IF(ISNUMBER('Endpoint outcomes'!BB186)=TRUE,'Endpoint outcomes'!BC186,0))</f>
        <v>0</v>
      </c>
      <c r="N186" s="829">
        <f>IF(ISNUMBER('Endpoint outcomes'!AZ186)=TRUE,'Endpoint outcomes'!BN186,IF(ISNUMBER('Endpoint outcomes'!BB186)=TRUE,'Endpoint outcomes'!BP186,0))</f>
        <v>0</v>
      </c>
      <c r="O186" s="829">
        <f>IF(ISNUMBER('Endpoint outcomes'!CE186)=TRUE,'Endpoint outcomes'!CE186,(IF(ISNUMBER('Endpoint outcomes'!CG186)=TRUE,'Endpoint outcomes'!CG186,0)))</f>
        <v>0</v>
      </c>
      <c r="P186" s="829">
        <f>IF(ISNUMBER('Endpoint outcomes'!CE186)=TRUE,'Endpoint outcomes'!CF186,IF(ISNUMBER('Endpoint outcomes'!CG186)=TRUE,'Endpoint outcomes'!CH186,0))</f>
        <v>0</v>
      </c>
      <c r="Q186" s="829">
        <f>IF(ISNUMBER('Endpoint outcomes'!CE186)=TRUE,'Endpoint outcomes'!CS186,IF(ISNUMBER('Endpoint outcomes'!CG186)=TRUE,'Endpoint outcomes'!CU186,0))</f>
        <v>0</v>
      </c>
      <c r="R186" s="825">
        <f>IF(ISNUMBER('Endpoint outcomes'!DJ186)=TRUE,'Endpoint outcomes'!DJ186,(IF(ISNUMBER('Endpoint outcomes'!DL186)=TRUE,'Endpoint outcomes'!DL186,0)))</f>
        <v>0</v>
      </c>
      <c r="S186" s="825">
        <f>IF(ISNUMBER('Endpoint outcomes'!DJ186)=TRUE,'Endpoint outcomes'!DK186,IF(ISNUMBER('Endpoint outcomes'!DL186)=TRUE,'Endpoint outcomes'!DM186,0))</f>
        <v>0</v>
      </c>
      <c r="T186" s="825">
        <f>IF(ISNUMBER('Endpoint outcomes'!DJ186)=TRUE,'Endpoint outcomes'!DX186,IF(ISNUMBER('Endpoint outcomes'!DL186)=TRUE,'Endpoint outcomes'!DZ186,0))</f>
        <v>0</v>
      </c>
      <c r="U186" s="825">
        <f>IF(ISNUMBER('Endpoint outcomes'!EO186)=TRUE,'Endpoint outcomes'!EO186,(IF(ISNUMBER('Endpoint outcomes'!EQ186)=TRUE,'Endpoint outcomes'!EQ186,0)))</f>
        <v>0</v>
      </c>
      <c r="V186" s="825">
        <f>IF(ISNUMBER('Endpoint outcomes'!EO186)=TRUE,'Endpoint outcomes'!EP186,IF(ISNUMBER('Endpoint outcomes'!EQ186)=TRUE,'Endpoint outcomes'!ER186,0))</f>
        <v>0</v>
      </c>
      <c r="W186" s="825">
        <f>IF(ISNUMBER('Endpoint outcomes'!EO186)=TRUE,'Endpoint outcomes'!FC186,IF(ISNUMBER('Endpoint outcomes'!EQ186)=TRUE,'Endpoint outcomes'!FE186,0))</f>
        <v>0</v>
      </c>
      <c r="X186" s="37"/>
      <c r="Y186" s="824">
        <f t="shared" si="83"/>
        <v>0</v>
      </c>
      <c r="Z186" s="827">
        <f t="shared" si="84"/>
        <v>-1</v>
      </c>
      <c r="AA186" s="827">
        <f t="shared" si="85"/>
        <v>0</v>
      </c>
      <c r="AB186" s="824">
        <f t="shared" si="86"/>
        <v>0</v>
      </c>
      <c r="AC186" s="827">
        <f t="shared" si="87"/>
        <v>-1</v>
      </c>
      <c r="AD186" s="827">
        <f t="shared" si="88"/>
        <v>0</v>
      </c>
      <c r="AE186" s="824">
        <f t="shared" si="89"/>
        <v>0</v>
      </c>
      <c r="AF186" s="827">
        <f t="shared" si="90"/>
        <v>-1</v>
      </c>
      <c r="AG186" s="827">
        <f t="shared" si="91"/>
        <v>0</v>
      </c>
      <c r="AH186" s="824">
        <f t="shared" si="92"/>
        <v>0</v>
      </c>
      <c r="AI186" s="827">
        <f t="shared" si="93"/>
        <v>-1</v>
      </c>
      <c r="AJ186" s="827">
        <f t="shared" si="94"/>
        <v>0</v>
      </c>
      <c r="AK186" s="824">
        <f t="shared" si="95"/>
        <v>0</v>
      </c>
      <c r="AL186" s="827">
        <f t="shared" si="96"/>
        <v>-1</v>
      </c>
      <c r="AM186" s="827">
        <f t="shared" si="97"/>
        <v>0</v>
      </c>
      <c r="AN186" s="827" t="b">
        <f t="shared" si="98"/>
        <v>0</v>
      </c>
      <c r="AO186" s="827">
        <f t="shared" si="99"/>
        <v>0</v>
      </c>
      <c r="AP186" s="827" t="e">
        <f t="shared" si="100"/>
        <v>#DIV/0!</v>
      </c>
      <c r="AQ186" s="827" t="e">
        <f t="shared" si="101"/>
        <v>#DIV/0!</v>
      </c>
      <c r="AR186" s="827">
        <f t="shared" si="102"/>
        <v>0</v>
      </c>
      <c r="AS186" s="38"/>
      <c r="AT186" s="38"/>
      <c r="AZ186" s="207"/>
      <c r="BA186" s="207"/>
      <c r="BB186" t="s">
        <v>713</v>
      </c>
      <c r="BC186">
        <v>26.74</v>
      </c>
      <c r="BE186" t="s">
        <v>720</v>
      </c>
      <c r="BF186">
        <v>33.562827225130889</v>
      </c>
    </row>
    <row r="187" spans="1:58" ht="15.75">
      <c r="A187" s="826" t="str">
        <f>'Endpoint outcomes'!A187</f>
        <v>Landreville 1997</v>
      </c>
      <c r="B187" s="826" t="str">
        <f>CONCATENATE('Endpoint outcomes'!S187,'Endpoint outcomes'!T187)</f>
        <v>BDI-i21</v>
      </c>
      <c r="C187" s="828">
        <f t="shared" si="80"/>
        <v>20.864347826086956</v>
      </c>
      <c r="D187" s="828">
        <f t="shared" si="81"/>
        <v>10.253896123634455</v>
      </c>
      <c r="E187" s="828">
        <f t="shared" si="82"/>
        <v>23</v>
      </c>
      <c r="F187" s="50">
        <f t="shared" si="79"/>
        <v>0.34335459357931697</v>
      </c>
      <c r="G187" s="50">
        <f t="shared" si="103"/>
        <v>0.65664540642068303</v>
      </c>
      <c r="H187" s="269">
        <f t="shared" si="104"/>
        <v>1</v>
      </c>
      <c r="I187" s="829">
        <f>IF(ISNUMBER('Endpoint outcomes'!U187)=TRUE,'Endpoint outcomes'!U187,(IF(ISNUMBER('Endpoint outcomes'!W187)=TRUE,'Endpoint outcomes'!W187,0)))</f>
        <v>19.7</v>
      </c>
      <c r="J187" s="829">
        <f>IF(ISNUMBER('Endpoint outcomes'!U187)=TRUE,'Endpoint outcomes'!V187,IF(ISNUMBER('Endpoint outcomes'!W187)=TRUE,'Endpoint outcomes'!X187,0))</f>
        <v>6.11</v>
      </c>
      <c r="K187" s="829">
        <f>IF(ISNUMBER('Endpoint outcomes'!U187)=TRUE,'Endpoint outcomes'!AI187,IF(ISNUMBER('Endpoint outcomes'!W187)=TRUE,'Endpoint outcomes'!AK187,0))</f>
        <v>10</v>
      </c>
      <c r="L187" s="829">
        <f>IF(ISNUMBER('Endpoint outcomes'!AZ187)=TRUE,'Endpoint outcomes'!AZ187,(IF(ISNUMBER('Endpoint outcomes'!BB187)=TRUE,'Endpoint outcomes'!BB187,0)))</f>
        <v>21.76</v>
      </c>
      <c r="M187" s="829">
        <f>IF(ISNUMBER('Endpoint outcomes'!AZ187)=TRUE,'Endpoint outcomes'!BA187,IF(ISNUMBER('Endpoint outcomes'!BB187)=TRUE,'Endpoint outcomes'!BC187,0))</f>
        <v>12.49</v>
      </c>
      <c r="N187" s="829">
        <f>IF(ISNUMBER('Endpoint outcomes'!AZ187)=TRUE,'Endpoint outcomes'!BN187,IF(ISNUMBER('Endpoint outcomes'!BB187)=TRUE,'Endpoint outcomes'!BP187,0))</f>
        <v>13</v>
      </c>
      <c r="O187" s="829">
        <f>IF(ISNUMBER('Endpoint outcomes'!CE187)=TRUE,'Endpoint outcomes'!CE187,(IF(ISNUMBER('Endpoint outcomes'!CG187)=TRUE,'Endpoint outcomes'!CG187,0)))</f>
        <v>0</v>
      </c>
      <c r="P187" s="829">
        <f>IF(ISNUMBER('Endpoint outcomes'!CE187)=TRUE,'Endpoint outcomes'!CF187,IF(ISNUMBER('Endpoint outcomes'!CG187)=TRUE,'Endpoint outcomes'!CH187,0))</f>
        <v>0</v>
      </c>
      <c r="Q187" s="829">
        <f>IF(ISNUMBER('Endpoint outcomes'!CE187)=TRUE,'Endpoint outcomes'!CS187,IF(ISNUMBER('Endpoint outcomes'!CG187)=TRUE,'Endpoint outcomes'!CU187,0))</f>
        <v>0</v>
      </c>
      <c r="R187" s="825">
        <f>IF(ISNUMBER('Endpoint outcomes'!DJ187)=TRUE,'Endpoint outcomes'!DJ187,(IF(ISNUMBER('Endpoint outcomes'!DL187)=TRUE,'Endpoint outcomes'!DL187,0)))</f>
        <v>0</v>
      </c>
      <c r="S187" s="825">
        <f>IF(ISNUMBER('Endpoint outcomes'!DJ187)=TRUE,'Endpoint outcomes'!DK187,IF(ISNUMBER('Endpoint outcomes'!DL187)=TRUE,'Endpoint outcomes'!DM187,0))</f>
        <v>0</v>
      </c>
      <c r="T187" s="825">
        <f>IF(ISNUMBER('Endpoint outcomes'!DJ187)=TRUE,'Endpoint outcomes'!DX187,IF(ISNUMBER('Endpoint outcomes'!DL187)=TRUE,'Endpoint outcomes'!DZ187,0))</f>
        <v>0</v>
      </c>
      <c r="U187" s="825">
        <f>IF(ISNUMBER('Endpoint outcomes'!EO187)=TRUE,'Endpoint outcomes'!EO187,(IF(ISNUMBER('Endpoint outcomes'!EQ187)=TRUE,'Endpoint outcomes'!EQ187,0)))</f>
        <v>0</v>
      </c>
      <c r="V187" s="825">
        <f>IF(ISNUMBER('Endpoint outcomes'!EO187)=TRUE,'Endpoint outcomes'!EP187,IF(ISNUMBER('Endpoint outcomes'!EQ187)=TRUE,'Endpoint outcomes'!ER187,0))</f>
        <v>0</v>
      </c>
      <c r="W187" s="825">
        <f>IF(ISNUMBER('Endpoint outcomes'!EO187)=TRUE,'Endpoint outcomes'!FC187,IF(ISNUMBER('Endpoint outcomes'!EQ187)=TRUE,'Endpoint outcomes'!FE187,0))</f>
        <v>0</v>
      </c>
      <c r="X187" s="37"/>
      <c r="Y187" s="824">
        <f t="shared" si="83"/>
        <v>10</v>
      </c>
      <c r="Z187" s="827">
        <f t="shared" si="84"/>
        <v>9</v>
      </c>
      <c r="AA187" s="827">
        <f t="shared" si="85"/>
        <v>335.98890000000006</v>
      </c>
      <c r="AB187" s="824">
        <f t="shared" si="86"/>
        <v>13</v>
      </c>
      <c r="AC187" s="827">
        <f t="shared" si="87"/>
        <v>12</v>
      </c>
      <c r="AD187" s="827">
        <f t="shared" si="88"/>
        <v>1872.0012000000002</v>
      </c>
      <c r="AE187" s="824">
        <f t="shared" si="89"/>
        <v>0</v>
      </c>
      <c r="AF187" s="827">
        <f t="shared" si="90"/>
        <v>-1</v>
      </c>
      <c r="AG187" s="827">
        <f t="shared" si="91"/>
        <v>0</v>
      </c>
      <c r="AH187" s="824">
        <f t="shared" si="92"/>
        <v>0</v>
      </c>
      <c r="AI187" s="827">
        <f t="shared" si="93"/>
        <v>-1</v>
      </c>
      <c r="AJ187" s="827">
        <f t="shared" si="94"/>
        <v>0</v>
      </c>
      <c r="AK187" s="824">
        <f t="shared" si="95"/>
        <v>0</v>
      </c>
      <c r="AL187" s="827">
        <f t="shared" si="96"/>
        <v>-1</v>
      </c>
      <c r="AM187" s="827">
        <f t="shared" si="97"/>
        <v>0</v>
      </c>
      <c r="AN187" s="827">
        <f t="shared" si="98"/>
        <v>21</v>
      </c>
      <c r="AO187" s="827">
        <f t="shared" si="99"/>
        <v>2207.9901</v>
      </c>
      <c r="AP187" s="827">
        <f t="shared" si="100"/>
        <v>20.864347826086956</v>
      </c>
      <c r="AQ187" s="827">
        <f t="shared" si="101"/>
        <v>10.253896123634455</v>
      </c>
      <c r="AR187" s="827">
        <f t="shared" si="102"/>
        <v>23</v>
      </c>
      <c r="AS187" s="38"/>
      <c r="AT187" s="38"/>
      <c r="AZ187" s="207"/>
      <c r="BA187" s="207"/>
      <c r="BB187" t="s">
        <v>713</v>
      </c>
      <c r="BC187">
        <v>26.85</v>
      </c>
      <c r="BE187" t="s">
        <v>718</v>
      </c>
      <c r="BF187">
        <v>36.299999999999997</v>
      </c>
    </row>
    <row r="188" spans="1:58" ht="15.75">
      <c r="A188" s="826" t="str">
        <f>'Endpoint outcomes'!A188</f>
        <v>Merideth 1983</v>
      </c>
      <c r="B188" s="826" t="str">
        <f>CONCATENATE('Endpoint outcomes'!S188,'Endpoint outcomes'!T188)</f>
        <v>NA</v>
      </c>
      <c r="C188" s="828" t="e">
        <f t="shared" si="80"/>
        <v>#DIV/0!</v>
      </c>
      <c r="D188" s="828" t="e">
        <f t="shared" si="81"/>
        <v>#DIV/0!</v>
      </c>
      <c r="E188" s="828">
        <f t="shared" si="82"/>
        <v>0</v>
      </c>
      <c r="F188" s="50" t="e">
        <f t="shared" si="79"/>
        <v>#N/A</v>
      </c>
      <c r="G188" s="50" t="e">
        <f t="shared" si="103"/>
        <v>#N/A</v>
      </c>
      <c r="H188" s="269">
        <f t="shared" si="104"/>
        <v>0</v>
      </c>
      <c r="I188" s="829">
        <f>IF(ISNUMBER('Endpoint outcomes'!U188)=TRUE,'Endpoint outcomes'!U188,(IF(ISNUMBER('Endpoint outcomes'!W188)=TRUE,'Endpoint outcomes'!W188,0)))</f>
        <v>0</v>
      </c>
      <c r="J188" s="829">
        <f>IF(ISNUMBER('Endpoint outcomes'!U188)=TRUE,'Endpoint outcomes'!V188,IF(ISNUMBER('Endpoint outcomes'!W188)=TRUE,'Endpoint outcomes'!X188,0))</f>
        <v>0</v>
      </c>
      <c r="K188" s="829">
        <f>IF(ISNUMBER('Endpoint outcomes'!U188)=TRUE,'Endpoint outcomes'!AI188,IF(ISNUMBER('Endpoint outcomes'!W188)=TRUE,'Endpoint outcomes'!AK188,0))</f>
        <v>0</v>
      </c>
      <c r="L188" s="829">
        <f>IF(ISNUMBER('Endpoint outcomes'!AZ188)=TRUE,'Endpoint outcomes'!AZ188,(IF(ISNUMBER('Endpoint outcomes'!BB188)=TRUE,'Endpoint outcomes'!BB188,0)))</f>
        <v>0</v>
      </c>
      <c r="M188" s="829">
        <f>IF(ISNUMBER('Endpoint outcomes'!AZ188)=TRUE,'Endpoint outcomes'!BA188,IF(ISNUMBER('Endpoint outcomes'!BB188)=TRUE,'Endpoint outcomes'!BC188,0))</f>
        <v>0</v>
      </c>
      <c r="N188" s="829">
        <f>IF(ISNUMBER('Endpoint outcomes'!AZ188)=TRUE,'Endpoint outcomes'!BN188,IF(ISNUMBER('Endpoint outcomes'!BB188)=TRUE,'Endpoint outcomes'!BP188,0))</f>
        <v>0</v>
      </c>
      <c r="O188" s="829">
        <f>IF(ISNUMBER('Endpoint outcomes'!CE188)=TRUE,'Endpoint outcomes'!CE188,(IF(ISNUMBER('Endpoint outcomes'!CG188)=TRUE,'Endpoint outcomes'!CG188,0)))</f>
        <v>0</v>
      </c>
      <c r="P188" s="829">
        <f>IF(ISNUMBER('Endpoint outcomes'!CE188)=TRUE,'Endpoint outcomes'!CF188,IF(ISNUMBER('Endpoint outcomes'!CG188)=TRUE,'Endpoint outcomes'!CH188,0))</f>
        <v>0</v>
      </c>
      <c r="Q188" s="829">
        <f>IF(ISNUMBER('Endpoint outcomes'!CE188)=TRUE,'Endpoint outcomes'!CS188,IF(ISNUMBER('Endpoint outcomes'!CG188)=TRUE,'Endpoint outcomes'!CU188,0))</f>
        <v>0</v>
      </c>
      <c r="R188" s="825">
        <f>IF(ISNUMBER('Endpoint outcomes'!DJ188)=TRUE,'Endpoint outcomes'!DJ188,(IF(ISNUMBER('Endpoint outcomes'!DL188)=TRUE,'Endpoint outcomes'!DL188,0)))</f>
        <v>0</v>
      </c>
      <c r="S188" s="825">
        <f>IF(ISNUMBER('Endpoint outcomes'!DJ188)=TRUE,'Endpoint outcomes'!DK188,IF(ISNUMBER('Endpoint outcomes'!DL188)=TRUE,'Endpoint outcomes'!DM188,0))</f>
        <v>0</v>
      </c>
      <c r="T188" s="825">
        <f>IF(ISNUMBER('Endpoint outcomes'!DJ188)=TRUE,'Endpoint outcomes'!DX188,IF(ISNUMBER('Endpoint outcomes'!DL188)=TRUE,'Endpoint outcomes'!DZ188,0))</f>
        <v>0</v>
      </c>
      <c r="U188" s="825">
        <f>IF(ISNUMBER('Endpoint outcomes'!EO188)=TRUE,'Endpoint outcomes'!EO188,(IF(ISNUMBER('Endpoint outcomes'!EQ188)=TRUE,'Endpoint outcomes'!EQ188,0)))</f>
        <v>0</v>
      </c>
      <c r="V188" s="825">
        <f>IF(ISNUMBER('Endpoint outcomes'!EO188)=TRUE,'Endpoint outcomes'!EP188,IF(ISNUMBER('Endpoint outcomes'!EQ188)=TRUE,'Endpoint outcomes'!ER188,0))</f>
        <v>0</v>
      </c>
      <c r="W188" s="825">
        <f>IF(ISNUMBER('Endpoint outcomes'!EO188)=TRUE,'Endpoint outcomes'!FC188,IF(ISNUMBER('Endpoint outcomes'!EQ188)=TRUE,'Endpoint outcomes'!FE188,0))</f>
        <v>0</v>
      </c>
      <c r="X188" s="37"/>
      <c r="Y188" s="824">
        <f t="shared" si="83"/>
        <v>0</v>
      </c>
      <c r="Z188" s="827">
        <f t="shared" si="84"/>
        <v>-1</v>
      </c>
      <c r="AA188" s="827">
        <f t="shared" si="85"/>
        <v>0</v>
      </c>
      <c r="AB188" s="824">
        <f t="shared" si="86"/>
        <v>0</v>
      </c>
      <c r="AC188" s="827">
        <f t="shared" si="87"/>
        <v>-1</v>
      </c>
      <c r="AD188" s="827">
        <f t="shared" si="88"/>
        <v>0</v>
      </c>
      <c r="AE188" s="824">
        <f t="shared" si="89"/>
        <v>0</v>
      </c>
      <c r="AF188" s="827">
        <f t="shared" si="90"/>
        <v>-1</v>
      </c>
      <c r="AG188" s="827">
        <f t="shared" si="91"/>
        <v>0</v>
      </c>
      <c r="AH188" s="824">
        <f t="shared" si="92"/>
        <v>0</v>
      </c>
      <c r="AI188" s="827">
        <f t="shared" si="93"/>
        <v>-1</v>
      </c>
      <c r="AJ188" s="827">
        <f t="shared" si="94"/>
        <v>0</v>
      </c>
      <c r="AK188" s="824">
        <f t="shared" si="95"/>
        <v>0</v>
      </c>
      <c r="AL188" s="827">
        <f t="shared" si="96"/>
        <v>-1</v>
      </c>
      <c r="AM188" s="827">
        <f t="shared" si="97"/>
        <v>0</v>
      </c>
      <c r="AN188" s="827" t="b">
        <f t="shared" si="98"/>
        <v>0</v>
      </c>
      <c r="AO188" s="827">
        <f t="shared" si="99"/>
        <v>0</v>
      </c>
      <c r="AP188" s="827" t="e">
        <f t="shared" si="100"/>
        <v>#DIV/0!</v>
      </c>
      <c r="AQ188" s="827" t="e">
        <f t="shared" si="101"/>
        <v>#DIV/0!</v>
      </c>
      <c r="AR188" s="827">
        <f t="shared" si="102"/>
        <v>0</v>
      </c>
      <c r="AS188" s="38"/>
      <c r="AT188" s="38"/>
      <c r="AZ188" s="207"/>
      <c r="BA188" s="207"/>
      <c r="BB188" t="s">
        <v>713</v>
      </c>
      <c r="BC188">
        <v>27.399999999999995</v>
      </c>
      <c r="BE188" t="s">
        <v>3002</v>
      </c>
      <c r="BF188">
        <v>25.632692307692309</v>
      </c>
    </row>
    <row r="189" spans="1:58" ht="15.75">
      <c r="A189" s="826" t="str">
        <f>'Endpoint outcomes'!A189</f>
        <v>Nandi 1976</v>
      </c>
      <c r="B189" s="826" t="str">
        <f>CONCATENATE('Endpoint outcomes'!S189,'Endpoint outcomes'!T189)</f>
        <v>HAMD21</v>
      </c>
      <c r="C189" s="828">
        <f t="shared" si="80"/>
        <v>59.392592592592592</v>
      </c>
      <c r="D189" s="828">
        <f t="shared" si="81"/>
        <v>9.7508973945991251</v>
      </c>
      <c r="E189" s="828">
        <f t="shared" si="82"/>
        <v>27</v>
      </c>
      <c r="F189" s="50">
        <f t="shared" si="79"/>
        <v>0.99985811108628575</v>
      </c>
      <c r="G189" s="50">
        <f t="shared" si="103"/>
        <v>1.4188891371424983E-4</v>
      </c>
      <c r="H189" s="269">
        <f t="shared" si="104"/>
        <v>1</v>
      </c>
      <c r="I189" s="829">
        <f>IF(ISNUMBER('Endpoint outcomes'!U189)=TRUE,'Endpoint outcomes'!U189,(IF(ISNUMBER('Endpoint outcomes'!W189)=TRUE,'Endpoint outcomes'!W189,0)))</f>
        <v>60.8</v>
      </c>
      <c r="J189" s="829">
        <f>IF(ISNUMBER('Endpoint outcomes'!U189)=TRUE,'Endpoint outcomes'!V189,IF(ISNUMBER('Endpoint outcomes'!W189)=TRUE,'Endpoint outcomes'!X189,0))</f>
        <v>11</v>
      </c>
      <c r="K189" s="829">
        <f>IF(ISNUMBER('Endpoint outcomes'!U189)=TRUE,'Endpoint outcomes'!AI189,IF(ISNUMBER('Endpoint outcomes'!W189)=TRUE,'Endpoint outcomes'!AK189,0))</f>
        <v>17</v>
      </c>
      <c r="L189" s="829">
        <f>IF(ISNUMBER('Endpoint outcomes'!AZ189)=TRUE,'Endpoint outcomes'!AZ189,(IF(ISNUMBER('Endpoint outcomes'!BB189)=TRUE,'Endpoint outcomes'!BB189,0)))</f>
        <v>57</v>
      </c>
      <c r="M189" s="829">
        <f>IF(ISNUMBER('Endpoint outcomes'!AZ189)=TRUE,'Endpoint outcomes'!BA189,IF(ISNUMBER('Endpoint outcomes'!BB189)=TRUE,'Endpoint outcomes'!BC189,0))</f>
        <v>7</v>
      </c>
      <c r="N189" s="829">
        <f>IF(ISNUMBER('Endpoint outcomes'!AZ189)=TRUE,'Endpoint outcomes'!BN189,IF(ISNUMBER('Endpoint outcomes'!BB189)=TRUE,'Endpoint outcomes'!BP189,0))</f>
        <v>10</v>
      </c>
      <c r="O189" s="829">
        <f>IF(ISNUMBER('Endpoint outcomes'!CE189)=TRUE,'Endpoint outcomes'!CE189,(IF(ISNUMBER('Endpoint outcomes'!CG189)=TRUE,'Endpoint outcomes'!CG189,0)))</f>
        <v>0</v>
      </c>
      <c r="P189" s="829">
        <f>IF(ISNUMBER('Endpoint outcomes'!CE189)=TRUE,'Endpoint outcomes'!CF189,IF(ISNUMBER('Endpoint outcomes'!CG189)=TRUE,'Endpoint outcomes'!CH189,0))</f>
        <v>0</v>
      </c>
      <c r="Q189" s="829">
        <f>IF(ISNUMBER('Endpoint outcomes'!CE189)=TRUE,'Endpoint outcomes'!CS189,IF(ISNUMBER('Endpoint outcomes'!CG189)=TRUE,'Endpoint outcomes'!CU189,0))</f>
        <v>0</v>
      </c>
      <c r="R189" s="825">
        <f>IF(ISNUMBER('Endpoint outcomes'!DJ189)=TRUE,'Endpoint outcomes'!DJ189,(IF(ISNUMBER('Endpoint outcomes'!DL189)=TRUE,'Endpoint outcomes'!DL189,0)))</f>
        <v>0</v>
      </c>
      <c r="S189" s="825">
        <f>IF(ISNUMBER('Endpoint outcomes'!DJ189)=TRUE,'Endpoint outcomes'!DK189,IF(ISNUMBER('Endpoint outcomes'!DL189)=TRUE,'Endpoint outcomes'!DM189,0))</f>
        <v>0</v>
      </c>
      <c r="T189" s="825">
        <f>IF(ISNUMBER('Endpoint outcomes'!DJ189)=TRUE,'Endpoint outcomes'!DX189,IF(ISNUMBER('Endpoint outcomes'!DL189)=TRUE,'Endpoint outcomes'!DZ189,0))</f>
        <v>0</v>
      </c>
      <c r="U189" s="825">
        <f>IF(ISNUMBER('Endpoint outcomes'!EO189)=TRUE,'Endpoint outcomes'!EO189,(IF(ISNUMBER('Endpoint outcomes'!EQ189)=TRUE,'Endpoint outcomes'!EQ189,0)))</f>
        <v>0</v>
      </c>
      <c r="V189" s="825">
        <f>IF(ISNUMBER('Endpoint outcomes'!EO189)=TRUE,'Endpoint outcomes'!EP189,IF(ISNUMBER('Endpoint outcomes'!EQ189)=TRUE,'Endpoint outcomes'!ER189,0))</f>
        <v>0</v>
      </c>
      <c r="W189" s="825">
        <f>IF(ISNUMBER('Endpoint outcomes'!EO189)=TRUE,'Endpoint outcomes'!FC189,IF(ISNUMBER('Endpoint outcomes'!EQ189)=TRUE,'Endpoint outcomes'!FE189,0))</f>
        <v>0</v>
      </c>
      <c r="X189" s="37"/>
      <c r="Y189" s="824">
        <f t="shared" si="83"/>
        <v>17</v>
      </c>
      <c r="Z189" s="827">
        <f t="shared" si="84"/>
        <v>16</v>
      </c>
      <c r="AA189" s="827">
        <f t="shared" si="85"/>
        <v>1936</v>
      </c>
      <c r="AB189" s="824">
        <f t="shared" si="86"/>
        <v>10</v>
      </c>
      <c r="AC189" s="827">
        <f t="shared" si="87"/>
        <v>9</v>
      </c>
      <c r="AD189" s="827">
        <f t="shared" si="88"/>
        <v>441</v>
      </c>
      <c r="AE189" s="824">
        <f t="shared" si="89"/>
        <v>0</v>
      </c>
      <c r="AF189" s="827">
        <f t="shared" si="90"/>
        <v>-1</v>
      </c>
      <c r="AG189" s="827">
        <f t="shared" si="91"/>
        <v>0</v>
      </c>
      <c r="AH189" s="824">
        <f t="shared" si="92"/>
        <v>0</v>
      </c>
      <c r="AI189" s="827">
        <f t="shared" si="93"/>
        <v>-1</v>
      </c>
      <c r="AJ189" s="827">
        <f t="shared" si="94"/>
        <v>0</v>
      </c>
      <c r="AK189" s="824">
        <f t="shared" si="95"/>
        <v>0</v>
      </c>
      <c r="AL189" s="827">
        <f t="shared" si="96"/>
        <v>-1</v>
      </c>
      <c r="AM189" s="827">
        <f t="shared" si="97"/>
        <v>0</v>
      </c>
      <c r="AN189" s="827">
        <f t="shared" si="98"/>
        <v>25</v>
      </c>
      <c r="AO189" s="827">
        <f t="shared" si="99"/>
        <v>2377</v>
      </c>
      <c r="AP189" s="827">
        <f t="shared" si="100"/>
        <v>59.392592592592592</v>
      </c>
      <c r="AQ189" s="827">
        <f t="shared" si="101"/>
        <v>9.7508973945991251</v>
      </c>
      <c r="AR189" s="827">
        <f t="shared" si="102"/>
        <v>27</v>
      </c>
      <c r="AS189" s="38"/>
      <c r="AT189" s="38"/>
      <c r="AZ189" s="207"/>
      <c r="BA189" s="207"/>
      <c r="BB189" t="s">
        <v>713</v>
      </c>
      <c r="BC189">
        <v>27.4</v>
      </c>
      <c r="BE189" t="s">
        <v>720</v>
      </c>
      <c r="BF189">
        <v>28.058222222222224</v>
      </c>
    </row>
    <row r="190" spans="1:58" ht="15.75">
      <c r="A190" s="826" t="str">
        <f>'Endpoint outcomes'!A190</f>
        <v>Pedersen 2002</v>
      </c>
      <c r="B190" s="826" t="str">
        <f>CONCATENATE('Endpoint outcomes'!S190,'Endpoint outcomes'!T190)</f>
        <v>HAMD17</v>
      </c>
      <c r="C190" s="828">
        <f t="shared" si="80"/>
        <v>22</v>
      </c>
      <c r="D190" s="828" t="e">
        <f t="shared" si="81"/>
        <v>#VALUE!</v>
      </c>
      <c r="E190" s="828">
        <f t="shared" si="82"/>
        <v>307</v>
      </c>
      <c r="F190" s="50" t="e">
        <f t="shared" si="79"/>
        <v>#VALUE!</v>
      </c>
      <c r="G190" s="50" t="e">
        <f t="shared" si="103"/>
        <v>#VALUE!</v>
      </c>
      <c r="H190" s="269">
        <f t="shared" si="104"/>
        <v>0</v>
      </c>
      <c r="I190" s="829">
        <f>IF(ISNUMBER('Endpoint outcomes'!U190)=TRUE,'Endpoint outcomes'!U190,(IF(ISNUMBER('Endpoint outcomes'!W190)=TRUE,'Endpoint outcomes'!W190,0)))</f>
        <v>22</v>
      </c>
      <c r="J190" s="829" t="str">
        <f>IF(ISNUMBER('Endpoint outcomes'!U190)=TRUE,'Endpoint outcomes'!V190,IF(ISNUMBER('Endpoint outcomes'!W190)=TRUE,'Endpoint outcomes'!X190,0))</f>
        <v>NA</v>
      </c>
      <c r="K190" s="829">
        <f>IF(ISNUMBER('Endpoint outcomes'!U190)=TRUE,'Endpoint outcomes'!AI190,IF(ISNUMBER('Endpoint outcomes'!W190)=TRUE,'Endpoint outcomes'!AK190,0))</f>
        <v>149</v>
      </c>
      <c r="L190" s="829">
        <f>IF(ISNUMBER('Endpoint outcomes'!AZ190)=TRUE,'Endpoint outcomes'!AZ190,(IF(ISNUMBER('Endpoint outcomes'!BB190)=TRUE,'Endpoint outcomes'!BB190,0)))</f>
        <v>22</v>
      </c>
      <c r="M190" s="829" t="str">
        <f>IF(ISNUMBER('Endpoint outcomes'!AZ190)=TRUE,'Endpoint outcomes'!BA190,IF(ISNUMBER('Endpoint outcomes'!BB190)=TRUE,'Endpoint outcomes'!BC190,0))</f>
        <v>NA</v>
      </c>
      <c r="N190" s="829">
        <f>IF(ISNUMBER('Endpoint outcomes'!AZ190)=TRUE,'Endpoint outcomes'!BN190,IF(ISNUMBER('Endpoint outcomes'!BB190)=TRUE,'Endpoint outcomes'!BP190,0))</f>
        <v>158</v>
      </c>
      <c r="O190" s="829">
        <f>IF(ISNUMBER('Endpoint outcomes'!CE190)=TRUE,'Endpoint outcomes'!CE190,(IF(ISNUMBER('Endpoint outcomes'!CG190)=TRUE,'Endpoint outcomes'!CG190,0)))</f>
        <v>0</v>
      </c>
      <c r="P190" s="829">
        <f>IF(ISNUMBER('Endpoint outcomes'!CE190)=TRUE,'Endpoint outcomes'!CF190,IF(ISNUMBER('Endpoint outcomes'!CG190)=TRUE,'Endpoint outcomes'!CH190,0))</f>
        <v>0</v>
      </c>
      <c r="Q190" s="829">
        <f>IF(ISNUMBER('Endpoint outcomes'!CE190)=TRUE,'Endpoint outcomes'!CS190,IF(ISNUMBER('Endpoint outcomes'!CG190)=TRUE,'Endpoint outcomes'!CU190,0))</f>
        <v>0</v>
      </c>
      <c r="R190" s="825">
        <f>IF(ISNUMBER('Endpoint outcomes'!DJ190)=TRUE,'Endpoint outcomes'!DJ190,(IF(ISNUMBER('Endpoint outcomes'!DL190)=TRUE,'Endpoint outcomes'!DL190,0)))</f>
        <v>0</v>
      </c>
      <c r="S190" s="825">
        <f>IF(ISNUMBER('Endpoint outcomes'!DJ190)=TRUE,'Endpoint outcomes'!DK190,IF(ISNUMBER('Endpoint outcomes'!DL190)=TRUE,'Endpoint outcomes'!DM190,0))</f>
        <v>0</v>
      </c>
      <c r="T190" s="825">
        <f>IF(ISNUMBER('Endpoint outcomes'!DJ190)=TRUE,'Endpoint outcomes'!DX190,IF(ISNUMBER('Endpoint outcomes'!DL190)=TRUE,'Endpoint outcomes'!DZ190,0))</f>
        <v>0</v>
      </c>
      <c r="U190" s="825">
        <f>IF(ISNUMBER('Endpoint outcomes'!EO190)=TRUE,'Endpoint outcomes'!EO190,(IF(ISNUMBER('Endpoint outcomes'!EQ190)=TRUE,'Endpoint outcomes'!EQ190,0)))</f>
        <v>0</v>
      </c>
      <c r="V190" s="825">
        <f>IF(ISNUMBER('Endpoint outcomes'!EO190)=TRUE,'Endpoint outcomes'!EP190,IF(ISNUMBER('Endpoint outcomes'!EQ190)=TRUE,'Endpoint outcomes'!ER190,0))</f>
        <v>0</v>
      </c>
      <c r="W190" s="825">
        <f>IF(ISNUMBER('Endpoint outcomes'!EO190)=TRUE,'Endpoint outcomes'!FC190,IF(ISNUMBER('Endpoint outcomes'!EQ190)=TRUE,'Endpoint outcomes'!FE190,0))</f>
        <v>0</v>
      </c>
      <c r="X190" s="37"/>
      <c r="Y190" s="824">
        <f t="shared" si="83"/>
        <v>149</v>
      </c>
      <c r="Z190" s="827">
        <f t="shared" si="84"/>
        <v>148</v>
      </c>
      <c r="AA190" s="827" t="e">
        <f t="shared" si="85"/>
        <v>#VALUE!</v>
      </c>
      <c r="AB190" s="824">
        <f t="shared" si="86"/>
        <v>158</v>
      </c>
      <c r="AC190" s="827">
        <f t="shared" si="87"/>
        <v>157</v>
      </c>
      <c r="AD190" s="827" t="e">
        <f t="shared" si="88"/>
        <v>#VALUE!</v>
      </c>
      <c r="AE190" s="824">
        <f t="shared" si="89"/>
        <v>0</v>
      </c>
      <c r="AF190" s="827">
        <f t="shared" si="90"/>
        <v>-1</v>
      </c>
      <c r="AG190" s="827">
        <f t="shared" si="91"/>
        <v>0</v>
      </c>
      <c r="AH190" s="824">
        <f t="shared" si="92"/>
        <v>0</v>
      </c>
      <c r="AI190" s="827">
        <f t="shared" si="93"/>
        <v>-1</v>
      </c>
      <c r="AJ190" s="827">
        <f t="shared" si="94"/>
        <v>0</v>
      </c>
      <c r="AK190" s="824">
        <f t="shared" si="95"/>
        <v>0</v>
      </c>
      <c r="AL190" s="827">
        <f t="shared" si="96"/>
        <v>-1</v>
      </c>
      <c r="AM190" s="827">
        <f t="shared" si="97"/>
        <v>0</v>
      </c>
      <c r="AN190" s="827">
        <f t="shared" si="98"/>
        <v>305</v>
      </c>
      <c r="AO190" s="827" t="e">
        <f t="shared" si="99"/>
        <v>#VALUE!</v>
      </c>
      <c r="AP190" s="827">
        <f t="shared" si="100"/>
        <v>22</v>
      </c>
      <c r="AQ190" s="827" t="e">
        <f t="shared" si="101"/>
        <v>#VALUE!</v>
      </c>
      <c r="AR190" s="827">
        <f t="shared" si="102"/>
        <v>307</v>
      </c>
      <c r="AS190" s="38"/>
      <c r="AT190" s="38"/>
      <c r="AZ190" s="207"/>
      <c r="BA190" s="207"/>
      <c r="BB190" t="s">
        <v>713</v>
      </c>
      <c r="BC190">
        <v>30.122580645161289</v>
      </c>
      <c r="BE190" t="s">
        <v>3009</v>
      </c>
      <c r="BF190">
        <v>14.875</v>
      </c>
    </row>
    <row r="191" spans="1:58" ht="15.75">
      <c r="A191" s="826" t="str">
        <f>'Endpoint outcomes'!A191</f>
        <v>Peselow 1989a</v>
      </c>
      <c r="B191" s="826" t="str">
        <f>CONCATENATE('Endpoint outcomes'!S191,'Endpoint outcomes'!T191)</f>
        <v>NA</v>
      </c>
      <c r="C191" s="828" t="e">
        <f t="shared" si="80"/>
        <v>#DIV/0!</v>
      </c>
      <c r="D191" s="828" t="e">
        <f t="shared" si="81"/>
        <v>#DIV/0!</v>
      </c>
      <c r="E191" s="828">
        <f t="shared" si="82"/>
        <v>0</v>
      </c>
      <c r="F191" s="50" t="e">
        <f t="shared" si="79"/>
        <v>#N/A</v>
      </c>
      <c r="G191" s="50" t="e">
        <f t="shared" si="103"/>
        <v>#N/A</v>
      </c>
      <c r="H191" s="269">
        <f t="shared" si="104"/>
        <v>0</v>
      </c>
      <c r="I191" s="829">
        <f>IF(ISNUMBER('Endpoint outcomes'!U191)=TRUE,'Endpoint outcomes'!U191,(IF(ISNUMBER('Endpoint outcomes'!W191)=TRUE,'Endpoint outcomes'!W191,0)))</f>
        <v>0</v>
      </c>
      <c r="J191" s="829">
        <f>IF(ISNUMBER('Endpoint outcomes'!U191)=TRUE,'Endpoint outcomes'!V191,IF(ISNUMBER('Endpoint outcomes'!W191)=TRUE,'Endpoint outcomes'!X191,0))</f>
        <v>0</v>
      </c>
      <c r="K191" s="829">
        <f>IF(ISNUMBER('Endpoint outcomes'!U191)=TRUE,'Endpoint outcomes'!AI191,IF(ISNUMBER('Endpoint outcomes'!W191)=TRUE,'Endpoint outcomes'!AK191,0))</f>
        <v>0</v>
      </c>
      <c r="L191" s="829">
        <f>IF(ISNUMBER('Endpoint outcomes'!AZ191)=TRUE,'Endpoint outcomes'!AZ191,(IF(ISNUMBER('Endpoint outcomes'!BB191)=TRUE,'Endpoint outcomes'!BB191,0)))</f>
        <v>0</v>
      </c>
      <c r="M191" s="829">
        <f>IF(ISNUMBER('Endpoint outcomes'!AZ191)=TRUE,'Endpoint outcomes'!BA191,IF(ISNUMBER('Endpoint outcomes'!BB191)=TRUE,'Endpoint outcomes'!BC191,0))</f>
        <v>0</v>
      </c>
      <c r="N191" s="829">
        <f>IF(ISNUMBER('Endpoint outcomes'!AZ191)=TRUE,'Endpoint outcomes'!BN191,IF(ISNUMBER('Endpoint outcomes'!BB191)=TRUE,'Endpoint outcomes'!BP191,0))</f>
        <v>0</v>
      </c>
      <c r="O191" s="829">
        <f>IF(ISNUMBER('Endpoint outcomes'!CE191)=TRUE,'Endpoint outcomes'!CE191,(IF(ISNUMBER('Endpoint outcomes'!CG191)=TRUE,'Endpoint outcomes'!CG191,0)))</f>
        <v>0</v>
      </c>
      <c r="P191" s="829">
        <f>IF(ISNUMBER('Endpoint outcomes'!CE191)=TRUE,'Endpoint outcomes'!CF191,IF(ISNUMBER('Endpoint outcomes'!CG191)=TRUE,'Endpoint outcomes'!CH191,0))</f>
        <v>0</v>
      </c>
      <c r="Q191" s="829">
        <f>IF(ISNUMBER('Endpoint outcomes'!CE191)=TRUE,'Endpoint outcomes'!CS191,IF(ISNUMBER('Endpoint outcomes'!CG191)=TRUE,'Endpoint outcomes'!CU191,0))</f>
        <v>0</v>
      </c>
      <c r="R191" s="825">
        <f>IF(ISNUMBER('Endpoint outcomes'!DJ191)=TRUE,'Endpoint outcomes'!DJ191,(IF(ISNUMBER('Endpoint outcomes'!DL191)=TRUE,'Endpoint outcomes'!DL191,0)))</f>
        <v>0</v>
      </c>
      <c r="S191" s="825">
        <f>IF(ISNUMBER('Endpoint outcomes'!DJ191)=TRUE,'Endpoint outcomes'!DK191,IF(ISNUMBER('Endpoint outcomes'!DL191)=TRUE,'Endpoint outcomes'!DM191,0))</f>
        <v>0</v>
      </c>
      <c r="T191" s="825">
        <f>IF(ISNUMBER('Endpoint outcomes'!DJ191)=TRUE,'Endpoint outcomes'!DX191,IF(ISNUMBER('Endpoint outcomes'!DL191)=TRUE,'Endpoint outcomes'!DZ191,0))</f>
        <v>0</v>
      </c>
      <c r="U191" s="825">
        <f>IF(ISNUMBER('Endpoint outcomes'!EO191)=TRUE,'Endpoint outcomes'!EO191,(IF(ISNUMBER('Endpoint outcomes'!EQ191)=TRUE,'Endpoint outcomes'!EQ191,0)))</f>
        <v>0</v>
      </c>
      <c r="V191" s="825">
        <f>IF(ISNUMBER('Endpoint outcomes'!EO191)=TRUE,'Endpoint outcomes'!EP191,IF(ISNUMBER('Endpoint outcomes'!EQ191)=TRUE,'Endpoint outcomes'!ER191,0))</f>
        <v>0</v>
      </c>
      <c r="W191" s="825">
        <f>IF(ISNUMBER('Endpoint outcomes'!EO191)=TRUE,'Endpoint outcomes'!FC191,IF(ISNUMBER('Endpoint outcomes'!EQ191)=TRUE,'Endpoint outcomes'!FE191,0))</f>
        <v>0</v>
      </c>
      <c r="X191" s="37"/>
      <c r="Y191" s="824">
        <f t="shared" si="83"/>
        <v>0</v>
      </c>
      <c r="Z191" s="827">
        <f t="shared" si="84"/>
        <v>-1</v>
      </c>
      <c r="AA191" s="827">
        <f t="shared" si="85"/>
        <v>0</v>
      </c>
      <c r="AB191" s="824">
        <f t="shared" si="86"/>
        <v>0</v>
      </c>
      <c r="AC191" s="827">
        <f t="shared" si="87"/>
        <v>-1</v>
      </c>
      <c r="AD191" s="827">
        <f t="shared" si="88"/>
        <v>0</v>
      </c>
      <c r="AE191" s="824">
        <f t="shared" si="89"/>
        <v>0</v>
      </c>
      <c r="AF191" s="827">
        <f t="shared" si="90"/>
        <v>-1</v>
      </c>
      <c r="AG191" s="827">
        <f t="shared" si="91"/>
        <v>0</v>
      </c>
      <c r="AH191" s="824">
        <f t="shared" si="92"/>
        <v>0</v>
      </c>
      <c r="AI191" s="827">
        <f t="shared" si="93"/>
        <v>-1</v>
      </c>
      <c r="AJ191" s="827">
        <f t="shared" si="94"/>
        <v>0</v>
      </c>
      <c r="AK191" s="824">
        <f t="shared" si="95"/>
        <v>0</v>
      </c>
      <c r="AL191" s="827">
        <f t="shared" si="96"/>
        <v>-1</v>
      </c>
      <c r="AM191" s="827">
        <f t="shared" si="97"/>
        <v>0</v>
      </c>
      <c r="AN191" s="827" t="b">
        <f t="shared" si="98"/>
        <v>0</v>
      </c>
      <c r="AO191" s="827">
        <f t="shared" si="99"/>
        <v>0</v>
      </c>
      <c r="AP191" s="827" t="e">
        <f t="shared" si="100"/>
        <v>#DIV/0!</v>
      </c>
      <c r="AQ191" s="827" t="e">
        <f t="shared" si="101"/>
        <v>#DIV/0!</v>
      </c>
      <c r="AR191" s="827">
        <f t="shared" si="102"/>
        <v>0</v>
      </c>
      <c r="AS191" s="38"/>
      <c r="AT191" s="38"/>
      <c r="AZ191" s="207"/>
      <c r="BA191" s="207"/>
      <c r="BB191" t="s">
        <v>713</v>
      </c>
      <c r="BC191">
        <v>36.385714285714286</v>
      </c>
      <c r="BE191" t="s">
        <v>718</v>
      </c>
      <c r="BF191">
        <v>23.834463276836161</v>
      </c>
    </row>
    <row r="192" spans="1:58" ht="15.75">
      <c r="A192" s="826" t="str">
        <f>'Endpoint outcomes'!A192</f>
        <v>Rush 1977</v>
      </c>
      <c r="B192" s="826" t="str">
        <f>CONCATENATE('Endpoint outcomes'!S192,'Endpoint outcomes'!T192)</f>
        <v>BDI-I21</v>
      </c>
      <c r="C192" s="828">
        <f t="shared" si="80"/>
        <v>30.14560975609756</v>
      </c>
      <c r="D192" s="828">
        <f t="shared" si="81"/>
        <v>6.3860231997458561</v>
      </c>
      <c r="E192" s="828">
        <f t="shared" si="82"/>
        <v>41</v>
      </c>
      <c r="F192" s="50">
        <f t="shared" si="79"/>
        <v>0.78980972476249856</v>
      </c>
      <c r="G192" s="50">
        <f t="shared" si="103"/>
        <v>0.21019027523750144</v>
      </c>
      <c r="H192" s="269">
        <f t="shared" si="104"/>
        <v>1</v>
      </c>
      <c r="I192" s="829">
        <f>IF(ISNUMBER('Endpoint outcomes'!U192)=TRUE,'Endpoint outcomes'!U192,(IF(ISNUMBER('Endpoint outcomes'!W192)=TRUE,'Endpoint outcomes'!W192,0)))</f>
        <v>30.21</v>
      </c>
      <c r="J192" s="829">
        <f>IF(ISNUMBER('Endpoint outcomes'!U192)=TRUE,'Endpoint outcomes'!V192,IF(ISNUMBER('Endpoint outcomes'!W192)=TRUE,'Endpoint outcomes'!X192,0))</f>
        <v>6.64</v>
      </c>
      <c r="K192" s="829">
        <f>IF(ISNUMBER('Endpoint outcomes'!U192)=TRUE,'Endpoint outcomes'!AI192,IF(ISNUMBER('Endpoint outcomes'!W192)=TRUE,'Endpoint outcomes'!AK192,0))</f>
        <v>19</v>
      </c>
      <c r="L192" s="829">
        <f>IF(ISNUMBER('Endpoint outcomes'!AZ192)=TRUE,'Endpoint outcomes'!AZ192,(IF(ISNUMBER('Endpoint outcomes'!BB192)=TRUE,'Endpoint outcomes'!BB192,0)))</f>
        <v>30.09</v>
      </c>
      <c r="M192" s="829">
        <f>IF(ISNUMBER('Endpoint outcomes'!AZ192)=TRUE,'Endpoint outcomes'!BA192,IF(ISNUMBER('Endpoint outcomes'!BB192)=TRUE,'Endpoint outcomes'!BC192,0))</f>
        <v>6.16</v>
      </c>
      <c r="N192" s="829">
        <f>IF(ISNUMBER('Endpoint outcomes'!AZ192)=TRUE,'Endpoint outcomes'!BN192,IF(ISNUMBER('Endpoint outcomes'!BB192)=TRUE,'Endpoint outcomes'!BP192,0))</f>
        <v>22</v>
      </c>
      <c r="O192" s="829">
        <f>IF(ISNUMBER('Endpoint outcomes'!CE192)=TRUE,'Endpoint outcomes'!CE192,(IF(ISNUMBER('Endpoint outcomes'!CG192)=TRUE,'Endpoint outcomes'!CG192,0)))</f>
        <v>0</v>
      </c>
      <c r="P192" s="829">
        <f>IF(ISNUMBER('Endpoint outcomes'!CE192)=TRUE,'Endpoint outcomes'!CF192,IF(ISNUMBER('Endpoint outcomes'!CG192)=TRUE,'Endpoint outcomes'!CH192,0))</f>
        <v>0</v>
      </c>
      <c r="Q192" s="829">
        <f>IF(ISNUMBER('Endpoint outcomes'!CE192)=TRUE,'Endpoint outcomes'!CS192,IF(ISNUMBER('Endpoint outcomes'!CG192)=TRUE,'Endpoint outcomes'!CU192,0))</f>
        <v>0</v>
      </c>
      <c r="R192" s="825">
        <f>IF(ISNUMBER('Endpoint outcomes'!DJ192)=TRUE,'Endpoint outcomes'!DJ192,(IF(ISNUMBER('Endpoint outcomes'!DL192)=TRUE,'Endpoint outcomes'!DL192,0)))</f>
        <v>0</v>
      </c>
      <c r="S192" s="825">
        <f>IF(ISNUMBER('Endpoint outcomes'!DJ192)=TRUE,'Endpoint outcomes'!DK192,IF(ISNUMBER('Endpoint outcomes'!DL192)=TRUE,'Endpoint outcomes'!DM192,0))</f>
        <v>0</v>
      </c>
      <c r="T192" s="825">
        <f>IF(ISNUMBER('Endpoint outcomes'!DJ192)=TRUE,'Endpoint outcomes'!DX192,IF(ISNUMBER('Endpoint outcomes'!DL192)=TRUE,'Endpoint outcomes'!DZ192,0))</f>
        <v>0</v>
      </c>
      <c r="U192" s="825">
        <f>IF(ISNUMBER('Endpoint outcomes'!EO192)=TRUE,'Endpoint outcomes'!EO192,(IF(ISNUMBER('Endpoint outcomes'!EQ192)=TRUE,'Endpoint outcomes'!EQ192,0)))</f>
        <v>0</v>
      </c>
      <c r="V192" s="825">
        <f>IF(ISNUMBER('Endpoint outcomes'!EO192)=TRUE,'Endpoint outcomes'!EP192,IF(ISNUMBER('Endpoint outcomes'!EQ192)=TRUE,'Endpoint outcomes'!ER192,0))</f>
        <v>0</v>
      </c>
      <c r="W192" s="825">
        <f>IF(ISNUMBER('Endpoint outcomes'!EO192)=TRUE,'Endpoint outcomes'!FC192,IF(ISNUMBER('Endpoint outcomes'!EQ192)=TRUE,'Endpoint outcomes'!FE192,0))</f>
        <v>0</v>
      </c>
      <c r="X192" s="37"/>
      <c r="Y192" s="824">
        <f t="shared" si="83"/>
        <v>19</v>
      </c>
      <c r="Z192" s="827">
        <f t="shared" si="84"/>
        <v>18</v>
      </c>
      <c r="AA192" s="827">
        <f t="shared" si="85"/>
        <v>793.61279999999999</v>
      </c>
      <c r="AB192" s="824">
        <f t="shared" si="86"/>
        <v>22</v>
      </c>
      <c r="AC192" s="827">
        <f t="shared" si="87"/>
        <v>21</v>
      </c>
      <c r="AD192" s="827">
        <f t="shared" si="88"/>
        <v>796.85759999999993</v>
      </c>
      <c r="AE192" s="824">
        <f t="shared" si="89"/>
        <v>0</v>
      </c>
      <c r="AF192" s="827">
        <f t="shared" si="90"/>
        <v>-1</v>
      </c>
      <c r="AG192" s="827">
        <f t="shared" si="91"/>
        <v>0</v>
      </c>
      <c r="AH192" s="824">
        <f t="shared" si="92"/>
        <v>0</v>
      </c>
      <c r="AI192" s="827">
        <f t="shared" si="93"/>
        <v>-1</v>
      </c>
      <c r="AJ192" s="827">
        <f t="shared" si="94"/>
        <v>0</v>
      </c>
      <c r="AK192" s="824">
        <f t="shared" si="95"/>
        <v>0</v>
      </c>
      <c r="AL192" s="827">
        <f t="shared" si="96"/>
        <v>-1</v>
      </c>
      <c r="AM192" s="827">
        <f t="shared" si="97"/>
        <v>0</v>
      </c>
      <c r="AN192" s="827">
        <f t="shared" si="98"/>
        <v>39</v>
      </c>
      <c r="AO192" s="827">
        <f t="shared" si="99"/>
        <v>1590.4703999999999</v>
      </c>
      <c r="AP192" s="827">
        <f t="shared" si="100"/>
        <v>30.14560975609756</v>
      </c>
      <c r="AQ192" s="827">
        <f t="shared" si="101"/>
        <v>6.3860231997458561</v>
      </c>
      <c r="AR192" s="827">
        <f t="shared" si="102"/>
        <v>41</v>
      </c>
      <c r="AS192" s="38"/>
      <c r="AT192" s="38"/>
      <c r="AZ192" s="207"/>
      <c r="BA192" s="207"/>
      <c r="BB192" t="s">
        <v>714</v>
      </c>
      <c r="BC192">
        <v>14.829411764705883</v>
      </c>
      <c r="BE192" t="s">
        <v>3002</v>
      </c>
      <c r="BF192">
        <v>28.131182795698923</v>
      </c>
    </row>
    <row r="193" spans="1:58" ht="15.75">
      <c r="A193" s="826" t="str">
        <f>'Endpoint outcomes'!A193</f>
        <v>Feiger 1996</v>
      </c>
      <c r="B193" s="826" t="str">
        <f>CONCATENATE('Endpoint outcomes'!S193,'Endpoint outcomes'!T193)</f>
        <v>NA</v>
      </c>
      <c r="C193" s="828" t="e">
        <f t="shared" si="80"/>
        <v>#DIV/0!</v>
      </c>
      <c r="D193" s="828" t="e">
        <f t="shared" si="81"/>
        <v>#DIV/0!</v>
      </c>
      <c r="E193" s="828">
        <f t="shared" si="82"/>
        <v>0</v>
      </c>
      <c r="F193" s="50" t="e">
        <f t="shared" si="79"/>
        <v>#N/A</v>
      </c>
      <c r="G193" s="50" t="e">
        <f t="shared" si="103"/>
        <v>#N/A</v>
      </c>
      <c r="H193" s="269">
        <f t="shared" si="104"/>
        <v>0</v>
      </c>
      <c r="I193" s="829">
        <f>IF(ISNUMBER('Endpoint outcomes'!U193)=TRUE,'Endpoint outcomes'!U193,(IF(ISNUMBER('Endpoint outcomes'!W193)=TRUE,'Endpoint outcomes'!W193,0)))</f>
        <v>0</v>
      </c>
      <c r="J193" s="829">
        <f>IF(ISNUMBER('Endpoint outcomes'!U193)=TRUE,'Endpoint outcomes'!V193,IF(ISNUMBER('Endpoint outcomes'!W193)=TRUE,'Endpoint outcomes'!X193,0))</f>
        <v>0</v>
      </c>
      <c r="K193" s="829">
        <f>IF(ISNUMBER('Endpoint outcomes'!U193)=TRUE,'Endpoint outcomes'!AI193,IF(ISNUMBER('Endpoint outcomes'!W193)=TRUE,'Endpoint outcomes'!AK193,0))</f>
        <v>0</v>
      </c>
      <c r="L193" s="829">
        <f>IF(ISNUMBER('Endpoint outcomes'!AZ193)=TRUE,'Endpoint outcomes'!AZ193,(IF(ISNUMBER('Endpoint outcomes'!BB193)=TRUE,'Endpoint outcomes'!BB193,0)))</f>
        <v>0</v>
      </c>
      <c r="M193" s="829">
        <f>IF(ISNUMBER('Endpoint outcomes'!AZ193)=TRUE,'Endpoint outcomes'!BA193,IF(ISNUMBER('Endpoint outcomes'!BB193)=TRUE,'Endpoint outcomes'!BC193,0))</f>
        <v>0</v>
      </c>
      <c r="N193" s="829">
        <f>IF(ISNUMBER('Endpoint outcomes'!AZ193)=TRUE,'Endpoint outcomes'!BN193,IF(ISNUMBER('Endpoint outcomes'!BB193)=TRUE,'Endpoint outcomes'!BP193,0))</f>
        <v>0</v>
      </c>
      <c r="O193" s="829">
        <f>IF(ISNUMBER('Endpoint outcomes'!CE193)=TRUE,'Endpoint outcomes'!CE193,(IF(ISNUMBER('Endpoint outcomes'!CG193)=TRUE,'Endpoint outcomes'!CG193,0)))</f>
        <v>0</v>
      </c>
      <c r="P193" s="829">
        <f>IF(ISNUMBER('Endpoint outcomes'!CE193)=TRUE,'Endpoint outcomes'!CF193,IF(ISNUMBER('Endpoint outcomes'!CG193)=TRUE,'Endpoint outcomes'!CH193,0))</f>
        <v>0</v>
      </c>
      <c r="Q193" s="829">
        <f>IF(ISNUMBER('Endpoint outcomes'!CE193)=TRUE,'Endpoint outcomes'!CS193,IF(ISNUMBER('Endpoint outcomes'!CG193)=TRUE,'Endpoint outcomes'!CU193,0))</f>
        <v>0</v>
      </c>
      <c r="R193" s="825">
        <f>IF(ISNUMBER('Endpoint outcomes'!DJ193)=TRUE,'Endpoint outcomes'!DJ193,(IF(ISNUMBER('Endpoint outcomes'!DL193)=TRUE,'Endpoint outcomes'!DL193,0)))</f>
        <v>0</v>
      </c>
      <c r="S193" s="825">
        <f>IF(ISNUMBER('Endpoint outcomes'!DJ193)=TRUE,'Endpoint outcomes'!DK193,IF(ISNUMBER('Endpoint outcomes'!DL193)=TRUE,'Endpoint outcomes'!DM193,0))</f>
        <v>0</v>
      </c>
      <c r="T193" s="825">
        <f>IF(ISNUMBER('Endpoint outcomes'!DJ193)=TRUE,'Endpoint outcomes'!DX193,IF(ISNUMBER('Endpoint outcomes'!DL193)=TRUE,'Endpoint outcomes'!DZ193,0))</f>
        <v>0</v>
      </c>
      <c r="U193" s="825">
        <f>IF(ISNUMBER('Endpoint outcomes'!EO193)=TRUE,'Endpoint outcomes'!EO193,(IF(ISNUMBER('Endpoint outcomes'!EQ193)=TRUE,'Endpoint outcomes'!EQ193,0)))</f>
        <v>0</v>
      </c>
      <c r="V193" s="825">
        <f>IF(ISNUMBER('Endpoint outcomes'!EO193)=TRUE,'Endpoint outcomes'!EP193,IF(ISNUMBER('Endpoint outcomes'!EQ193)=TRUE,'Endpoint outcomes'!ER193,0))</f>
        <v>0</v>
      </c>
      <c r="W193" s="825">
        <f>IF(ISNUMBER('Endpoint outcomes'!EO193)=TRUE,'Endpoint outcomes'!FC193,IF(ISNUMBER('Endpoint outcomes'!EQ193)=TRUE,'Endpoint outcomes'!FE193,0))</f>
        <v>0</v>
      </c>
      <c r="X193" s="37"/>
      <c r="Y193" s="824">
        <f t="shared" si="83"/>
        <v>0</v>
      </c>
      <c r="Z193" s="827">
        <f t="shared" si="84"/>
        <v>-1</v>
      </c>
      <c r="AA193" s="827">
        <f t="shared" si="85"/>
        <v>0</v>
      </c>
      <c r="AB193" s="824">
        <f t="shared" si="86"/>
        <v>0</v>
      </c>
      <c r="AC193" s="827">
        <f t="shared" si="87"/>
        <v>-1</v>
      </c>
      <c r="AD193" s="827">
        <f t="shared" si="88"/>
        <v>0</v>
      </c>
      <c r="AE193" s="824">
        <f t="shared" si="89"/>
        <v>0</v>
      </c>
      <c r="AF193" s="827">
        <f t="shared" si="90"/>
        <v>-1</v>
      </c>
      <c r="AG193" s="827">
        <f t="shared" si="91"/>
        <v>0</v>
      </c>
      <c r="AH193" s="824">
        <f t="shared" si="92"/>
        <v>0</v>
      </c>
      <c r="AI193" s="827">
        <f t="shared" si="93"/>
        <v>-1</v>
      </c>
      <c r="AJ193" s="827">
        <f t="shared" si="94"/>
        <v>0</v>
      </c>
      <c r="AK193" s="824">
        <f t="shared" si="95"/>
        <v>0</v>
      </c>
      <c r="AL193" s="827">
        <f t="shared" si="96"/>
        <v>-1</v>
      </c>
      <c r="AM193" s="827">
        <f t="shared" si="97"/>
        <v>0</v>
      </c>
      <c r="AN193" s="827" t="b">
        <f t="shared" si="98"/>
        <v>0</v>
      </c>
      <c r="AO193" s="827">
        <f t="shared" si="99"/>
        <v>0</v>
      </c>
      <c r="AP193" s="827" t="e">
        <f t="shared" si="100"/>
        <v>#DIV/0!</v>
      </c>
      <c r="AQ193" s="827" t="e">
        <f t="shared" si="101"/>
        <v>#DIV/0!</v>
      </c>
      <c r="AR193" s="827">
        <f t="shared" si="102"/>
        <v>0</v>
      </c>
      <c r="AS193" s="38"/>
      <c r="AT193" s="38"/>
      <c r="AZ193" s="207"/>
      <c r="BA193" s="207"/>
      <c r="BB193" t="s">
        <v>714</v>
      </c>
      <c r="BC193">
        <v>16.87</v>
      </c>
      <c r="BE193" t="s">
        <v>714</v>
      </c>
      <c r="BF193">
        <v>26.200000000000003</v>
      </c>
    </row>
    <row r="194" spans="1:58" ht="15.75">
      <c r="A194" s="826" t="str">
        <f>'Endpoint outcomes'!A194</f>
        <v>Smith 1990</v>
      </c>
      <c r="B194" s="826" t="str">
        <f>CONCATENATE('Endpoint outcomes'!S194,'Endpoint outcomes'!T194)</f>
        <v>NA</v>
      </c>
      <c r="C194" s="828" t="e">
        <f t="shared" si="80"/>
        <v>#DIV/0!</v>
      </c>
      <c r="D194" s="828" t="e">
        <f t="shared" si="81"/>
        <v>#DIV/0!</v>
      </c>
      <c r="E194" s="828">
        <f t="shared" si="82"/>
        <v>0</v>
      </c>
      <c r="F194" s="50" t="e">
        <f t="shared" ref="F194:F255" si="105">1-NORMDIST((VLOOKUP(B194,$AW$5:$AX$23,2,0)),C194,D194,TRUE)</f>
        <v>#N/A</v>
      </c>
      <c r="G194" s="50" t="e">
        <f t="shared" si="103"/>
        <v>#N/A</v>
      </c>
      <c r="H194" s="269">
        <f t="shared" si="104"/>
        <v>0</v>
      </c>
      <c r="I194" s="829">
        <f>IF(ISNUMBER('Endpoint outcomes'!U194)=TRUE,'Endpoint outcomes'!U194,(IF(ISNUMBER('Endpoint outcomes'!W194)=TRUE,'Endpoint outcomes'!W194,0)))</f>
        <v>0</v>
      </c>
      <c r="J194" s="829">
        <f>IF(ISNUMBER('Endpoint outcomes'!U194)=TRUE,'Endpoint outcomes'!V194,IF(ISNUMBER('Endpoint outcomes'!W194)=TRUE,'Endpoint outcomes'!X194,0))</f>
        <v>0</v>
      </c>
      <c r="K194" s="829">
        <f>IF(ISNUMBER('Endpoint outcomes'!U194)=TRUE,'Endpoint outcomes'!AI194,IF(ISNUMBER('Endpoint outcomes'!W194)=TRUE,'Endpoint outcomes'!AK194,0))</f>
        <v>0</v>
      </c>
      <c r="L194" s="829">
        <f>IF(ISNUMBER('Endpoint outcomes'!AZ194)=TRUE,'Endpoint outcomes'!AZ194,(IF(ISNUMBER('Endpoint outcomes'!BB194)=TRUE,'Endpoint outcomes'!BB194,0)))</f>
        <v>0</v>
      </c>
      <c r="M194" s="829">
        <f>IF(ISNUMBER('Endpoint outcomes'!AZ194)=TRUE,'Endpoint outcomes'!BA194,IF(ISNUMBER('Endpoint outcomes'!BB194)=TRUE,'Endpoint outcomes'!BC194,0))</f>
        <v>0</v>
      </c>
      <c r="N194" s="829">
        <f>IF(ISNUMBER('Endpoint outcomes'!AZ194)=TRUE,'Endpoint outcomes'!BN194,IF(ISNUMBER('Endpoint outcomes'!BB194)=TRUE,'Endpoint outcomes'!BP194,0))</f>
        <v>0</v>
      </c>
      <c r="O194" s="829">
        <f>IF(ISNUMBER('Endpoint outcomes'!CE194)=TRUE,'Endpoint outcomes'!CE194,(IF(ISNUMBER('Endpoint outcomes'!CG194)=TRUE,'Endpoint outcomes'!CG194,0)))</f>
        <v>0</v>
      </c>
      <c r="P194" s="829">
        <f>IF(ISNUMBER('Endpoint outcomes'!CE194)=TRUE,'Endpoint outcomes'!CF194,IF(ISNUMBER('Endpoint outcomes'!CG194)=TRUE,'Endpoint outcomes'!CH194,0))</f>
        <v>0</v>
      </c>
      <c r="Q194" s="829">
        <f>IF(ISNUMBER('Endpoint outcomes'!CE194)=TRUE,'Endpoint outcomes'!CS194,IF(ISNUMBER('Endpoint outcomes'!CG194)=TRUE,'Endpoint outcomes'!CU194,0))</f>
        <v>0</v>
      </c>
      <c r="R194" s="825">
        <f>IF(ISNUMBER('Endpoint outcomes'!DJ194)=TRUE,'Endpoint outcomes'!DJ194,(IF(ISNUMBER('Endpoint outcomes'!DL194)=TRUE,'Endpoint outcomes'!DL194,0)))</f>
        <v>0</v>
      </c>
      <c r="S194" s="825">
        <f>IF(ISNUMBER('Endpoint outcomes'!DJ194)=TRUE,'Endpoint outcomes'!DK194,IF(ISNUMBER('Endpoint outcomes'!DL194)=TRUE,'Endpoint outcomes'!DM194,0))</f>
        <v>0</v>
      </c>
      <c r="T194" s="825">
        <f>IF(ISNUMBER('Endpoint outcomes'!DJ194)=TRUE,'Endpoint outcomes'!DX194,IF(ISNUMBER('Endpoint outcomes'!DL194)=TRUE,'Endpoint outcomes'!DZ194,0))</f>
        <v>0</v>
      </c>
      <c r="U194" s="825">
        <f>IF(ISNUMBER('Endpoint outcomes'!EO194)=TRUE,'Endpoint outcomes'!EO194,(IF(ISNUMBER('Endpoint outcomes'!EQ194)=TRUE,'Endpoint outcomes'!EQ194,0)))</f>
        <v>0</v>
      </c>
      <c r="V194" s="825">
        <f>IF(ISNUMBER('Endpoint outcomes'!EO194)=TRUE,'Endpoint outcomes'!EP194,IF(ISNUMBER('Endpoint outcomes'!EQ194)=TRUE,'Endpoint outcomes'!ER194,0))</f>
        <v>0</v>
      </c>
      <c r="W194" s="825">
        <f>IF(ISNUMBER('Endpoint outcomes'!EO194)=TRUE,'Endpoint outcomes'!FC194,IF(ISNUMBER('Endpoint outcomes'!EQ194)=TRUE,'Endpoint outcomes'!FE194,0))</f>
        <v>0</v>
      </c>
      <c r="X194" s="37"/>
      <c r="Y194" s="824">
        <f t="shared" si="83"/>
        <v>0</v>
      </c>
      <c r="Z194" s="827">
        <f t="shared" si="84"/>
        <v>-1</v>
      </c>
      <c r="AA194" s="827">
        <f t="shared" si="85"/>
        <v>0</v>
      </c>
      <c r="AB194" s="824">
        <f t="shared" si="86"/>
        <v>0</v>
      </c>
      <c r="AC194" s="827">
        <f t="shared" si="87"/>
        <v>-1</v>
      </c>
      <c r="AD194" s="827">
        <f t="shared" si="88"/>
        <v>0</v>
      </c>
      <c r="AE194" s="824">
        <f t="shared" si="89"/>
        <v>0</v>
      </c>
      <c r="AF194" s="827">
        <f t="shared" si="90"/>
        <v>-1</v>
      </c>
      <c r="AG194" s="827">
        <f t="shared" si="91"/>
        <v>0</v>
      </c>
      <c r="AH194" s="824">
        <f t="shared" si="92"/>
        <v>0</v>
      </c>
      <c r="AI194" s="827">
        <f t="shared" si="93"/>
        <v>-1</v>
      </c>
      <c r="AJ194" s="827">
        <f t="shared" si="94"/>
        <v>0</v>
      </c>
      <c r="AK194" s="824">
        <f t="shared" si="95"/>
        <v>0</v>
      </c>
      <c r="AL194" s="827">
        <f t="shared" si="96"/>
        <v>-1</v>
      </c>
      <c r="AM194" s="827">
        <f t="shared" si="97"/>
        <v>0</v>
      </c>
      <c r="AN194" s="827" t="b">
        <f t="shared" si="98"/>
        <v>0</v>
      </c>
      <c r="AO194" s="827">
        <f t="shared" si="99"/>
        <v>0</v>
      </c>
      <c r="AP194" s="827" t="e">
        <f t="shared" si="100"/>
        <v>#DIV/0!</v>
      </c>
      <c r="AQ194" s="827" t="e">
        <f t="shared" si="101"/>
        <v>#DIV/0!</v>
      </c>
      <c r="AR194" s="827">
        <f t="shared" si="102"/>
        <v>0</v>
      </c>
      <c r="AS194" s="38"/>
      <c r="AT194" s="38"/>
      <c r="AZ194" s="207"/>
      <c r="BA194" s="207"/>
      <c r="BB194" t="s">
        <v>714</v>
      </c>
      <c r="BC194">
        <v>17.302181818181818</v>
      </c>
      <c r="BE194" t="s">
        <v>3009</v>
      </c>
      <c r="BF194">
        <v>16.466666666666669</v>
      </c>
    </row>
    <row r="195" spans="1:58" ht="15.75">
      <c r="A195" s="826" t="str">
        <f>'Endpoint outcomes'!A195</f>
        <v>Spring 1992</v>
      </c>
      <c r="B195" s="826" t="str">
        <f>CONCATENATE('Endpoint outcomes'!S195,'Endpoint outcomes'!T195)</f>
        <v>HAMD21</v>
      </c>
      <c r="C195" s="828">
        <f t="shared" ref="C195:C256" si="106">IF(ISBLANK(I195)=TRUE,"",IF(ISBLANK(L195)=TRUE,"",IF(ISBLANK(N195)=TRUE,"",AP195)))</f>
        <v>24.96</v>
      </c>
      <c r="D195" s="828">
        <f t="shared" ref="D195:D256" si="107">IF(ISBLANK(J195)=TRUE, "", IF(ISBLANK(M195)=TRUE,"",IF(ISBLANK(N195)=TRUE,"",AQ195)))</f>
        <v>3.923507747345258</v>
      </c>
      <c r="E195" s="828">
        <f t="shared" ref="E195:E256" si="108">IF(ISBLANK(I195)=TRUE, "", AR195)</f>
        <v>25</v>
      </c>
      <c r="F195" s="50">
        <f t="shared" si="105"/>
        <v>0.59664751000169969</v>
      </c>
      <c r="G195" s="50">
        <f t="shared" si="103"/>
        <v>0.40335248999830031</v>
      </c>
      <c r="H195" s="269">
        <f t="shared" si="104"/>
        <v>1</v>
      </c>
      <c r="I195" s="829">
        <f>IF(ISNUMBER('Endpoint outcomes'!U195)=TRUE,'Endpoint outcomes'!U195,(IF(ISNUMBER('Endpoint outcomes'!W195)=TRUE,'Endpoint outcomes'!W195,0)))</f>
        <v>25.2</v>
      </c>
      <c r="J195" s="829">
        <f>IF(ISNUMBER('Endpoint outcomes'!U195)=TRUE,'Endpoint outcomes'!V195,IF(ISNUMBER('Endpoint outcomes'!W195)=TRUE,'Endpoint outcomes'!X195,0))</f>
        <v>2.8</v>
      </c>
      <c r="K195" s="829">
        <f>IF(ISNUMBER('Endpoint outcomes'!U195)=TRUE,'Endpoint outcomes'!AI195,IF(ISNUMBER('Endpoint outcomes'!W195)=TRUE,'Endpoint outcomes'!AK195,0))</f>
        <v>10</v>
      </c>
      <c r="L195" s="829">
        <f>IF(ISNUMBER('Endpoint outcomes'!AZ195)=TRUE,'Endpoint outcomes'!AZ195,(IF(ISNUMBER('Endpoint outcomes'!BB195)=TRUE,'Endpoint outcomes'!BB195,0)))</f>
        <v>24.8</v>
      </c>
      <c r="M195" s="829">
        <f>IF(ISNUMBER('Endpoint outcomes'!AZ195)=TRUE,'Endpoint outcomes'!BA195,IF(ISNUMBER('Endpoint outcomes'!BB195)=TRUE,'Endpoint outcomes'!BC195,0))</f>
        <v>4.5</v>
      </c>
      <c r="N195" s="829">
        <f>IF(ISNUMBER('Endpoint outcomes'!AZ195)=TRUE,'Endpoint outcomes'!BN195,IF(ISNUMBER('Endpoint outcomes'!BB195)=TRUE,'Endpoint outcomes'!BP195,0))</f>
        <v>15</v>
      </c>
      <c r="O195" s="829">
        <f>IF(ISNUMBER('Endpoint outcomes'!CE195)=TRUE,'Endpoint outcomes'!CE195,(IF(ISNUMBER('Endpoint outcomes'!CG195)=TRUE,'Endpoint outcomes'!CG195,0)))</f>
        <v>0</v>
      </c>
      <c r="P195" s="829">
        <f>IF(ISNUMBER('Endpoint outcomes'!CE195)=TRUE,'Endpoint outcomes'!CF195,IF(ISNUMBER('Endpoint outcomes'!CG195)=TRUE,'Endpoint outcomes'!CH195,0))</f>
        <v>0</v>
      </c>
      <c r="Q195" s="829">
        <f>IF(ISNUMBER('Endpoint outcomes'!CE195)=TRUE,'Endpoint outcomes'!CS195,IF(ISNUMBER('Endpoint outcomes'!CG195)=TRUE,'Endpoint outcomes'!CU195,0))</f>
        <v>0</v>
      </c>
      <c r="R195" s="825">
        <f>IF(ISNUMBER('Endpoint outcomes'!DJ195)=TRUE,'Endpoint outcomes'!DJ195,(IF(ISNUMBER('Endpoint outcomes'!DL195)=TRUE,'Endpoint outcomes'!DL195,0)))</f>
        <v>0</v>
      </c>
      <c r="S195" s="825">
        <f>IF(ISNUMBER('Endpoint outcomes'!DJ195)=TRUE,'Endpoint outcomes'!DK195,IF(ISNUMBER('Endpoint outcomes'!DL195)=TRUE,'Endpoint outcomes'!DM195,0))</f>
        <v>0</v>
      </c>
      <c r="T195" s="825">
        <f>IF(ISNUMBER('Endpoint outcomes'!DJ195)=TRUE,'Endpoint outcomes'!DX195,IF(ISNUMBER('Endpoint outcomes'!DL195)=TRUE,'Endpoint outcomes'!DZ195,0))</f>
        <v>0</v>
      </c>
      <c r="U195" s="825">
        <f>IF(ISNUMBER('Endpoint outcomes'!EO195)=TRUE,'Endpoint outcomes'!EO195,(IF(ISNUMBER('Endpoint outcomes'!EQ195)=TRUE,'Endpoint outcomes'!EQ195,0)))</f>
        <v>0</v>
      </c>
      <c r="V195" s="825">
        <f>IF(ISNUMBER('Endpoint outcomes'!EO195)=TRUE,'Endpoint outcomes'!EP195,IF(ISNUMBER('Endpoint outcomes'!EQ195)=TRUE,'Endpoint outcomes'!ER195,0))</f>
        <v>0</v>
      </c>
      <c r="W195" s="825">
        <f>IF(ISNUMBER('Endpoint outcomes'!EO195)=TRUE,'Endpoint outcomes'!FC195,IF(ISNUMBER('Endpoint outcomes'!EQ195)=TRUE,'Endpoint outcomes'!FE195,0))</f>
        <v>0</v>
      </c>
      <c r="X195" s="37"/>
      <c r="Y195" s="824">
        <f t="shared" ref="Y195:Y256" si="109">K195</f>
        <v>10</v>
      </c>
      <c r="Z195" s="827">
        <f t="shared" ref="Z195:Z256" si="110">Y195-1</f>
        <v>9</v>
      </c>
      <c r="AA195" s="827">
        <f t="shared" ref="AA195:AA256" si="111">IF(Y195&gt;0, J195^2*Z195,0)</f>
        <v>70.559999999999988</v>
      </c>
      <c r="AB195" s="824">
        <f t="shared" ref="AB195:AB256" si="112">N195</f>
        <v>15</v>
      </c>
      <c r="AC195" s="827">
        <f t="shared" ref="AC195:AC256" si="113">AB195-1</f>
        <v>14</v>
      </c>
      <c r="AD195" s="827">
        <f t="shared" ref="AD195:AD256" si="114">IF(AB195&gt;0, M195^2*AC195,0)</f>
        <v>283.5</v>
      </c>
      <c r="AE195" s="824">
        <f t="shared" ref="AE195:AE256" si="115">Q195</f>
        <v>0</v>
      </c>
      <c r="AF195" s="827">
        <f t="shared" ref="AF195:AF256" si="116">AE195-1</f>
        <v>-1</v>
      </c>
      <c r="AG195" s="827">
        <f t="shared" ref="AG195:AG256" si="117">IF(AE195&gt;0, P195^2*AF195,0)</f>
        <v>0</v>
      </c>
      <c r="AH195" s="824">
        <f t="shared" ref="AH195:AH256" si="118">T195</f>
        <v>0</v>
      </c>
      <c r="AI195" s="827">
        <f t="shared" ref="AI195:AI256" si="119">AH195-1</f>
        <v>-1</v>
      </c>
      <c r="AJ195" s="827">
        <f t="shared" ref="AJ195:AJ256" si="120">IF(AH195&gt;0, S195^2*AI195,0)</f>
        <v>0</v>
      </c>
      <c r="AK195" s="824">
        <f t="shared" ref="AK195:AK256" si="121">W195</f>
        <v>0</v>
      </c>
      <c r="AL195" s="827">
        <f t="shared" ref="AL195:AL256" si="122">AK195-1</f>
        <v>-1</v>
      </c>
      <c r="AM195" s="827">
        <f t="shared" ref="AM195:AM256" si="123">IF(AK195&gt;0, V195^2*AL195,0)</f>
        <v>0</v>
      </c>
      <c r="AN195" s="827">
        <f t="shared" ref="AN195:AN256" si="124">IF(AB195&gt;0,IF(AE195=0,Z195+AC195,IF(AH195=0,Z195+AC195+AF195,IF(AK195=0,Z195+AC195+AF195+AI195,Z195+AC195+AF195+AI195+AL195))))</f>
        <v>23</v>
      </c>
      <c r="AO195" s="827">
        <f t="shared" ref="AO195:AO256" si="125">AD195+AA195+AG195+AJ195+AM195</f>
        <v>354.06</v>
      </c>
      <c r="AP195" s="827">
        <f t="shared" ref="AP195:AP256" si="126">(I195*Y195+L195*AB195+O195*AE195+R195*AH195+U195*AK195)/AR195</f>
        <v>24.96</v>
      </c>
      <c r="AQ195" s="827">
        <f t="shared" ref="AQ195:AQ256" si="127">SQRT(AO195/AN195)</f>
        <v>3.923507747345258</v>
      </c>
      <c r="AR195" s="827">
        <f t="shared" ref="AR195:AR256" si="128">K195+N195+Q195+T195+W195</f>
        <v>25</v>
      </c>
      <c r="AS195" s="38"/>
      <c r="AT195" s="38"/>
      <c r="AZ195" s="207"/>
      <c r="BA195" s="207"/>
      <c r="BB195" t="s">
        <v>714</v>
      </c>
      <c r="BC195">
        <v>18.333333333333332</v>
      </c>
      <c r="BE195" t="s">
        <v>713</v>
      </c>
      <c r="BF195">
        <v>19.394400000000001</v>
      </c>
    </row>
    <row r="196" spans="1:58" ht="15.75">
      <c r="A196" s="826" t="str">
        <f>'Endpoint outcomes'!A196</f>
        <v>Watson 2003</v>
      </c>
      <c r="B196" s="826" t="str">
        <f>CONCATENATE('Endpoint outcomes'!S196,'Endpoint outcomes'!T196)</f>
        <v>BDI-I21</v>
      </c>
      <c r="C196" s="828">
        <f t="shared" si="106"/>
        <v>24.62</v>
      </c>
      <c r="D196" s="828">
        <f t="shared" si="107"/>
        <v>8.4420672823663274</v>
      </c>
      <c r="E196" s="828">
        <f t="shared" si="108"/>
        <v>66</v>
      </c>
      <c r="F196" s="50">
        <f t="shared" si="105"/>
        <v>0.48204860446229225</v>
      </c>
      <c r="G196" s="50">
        <f t="shared" si="103"/>
        <v>0.51795139553770775</v>
      </c>
      <c r="H196" s="269">
        <f t="shared" si="104"/>
        <v>1</v>
      </c>
      <c r="I196" s="829">
        <f>IF(ISNUMBER('Endpoint outcomes'!U196)=TRUE,'Endpoint outcomes'!U196,(IF(ISNUMBER('Endpoint outcomes'!W196)=TRUE,'Endpoint outcomes'!W196,0)))</f>
        <v>26</v>
      </c>
      <c r="J196" s="829">
        <f>IF(ISNUMBER('Endpoint outcomes'!U196)=TRUE,'Endpoint outcomes'!V196,IF(ISNUMBER('Endpoint outcomes'!W196)=TRUE,'Endpoint outcomes'!X196,0))</f>
        <v>9.0299999999999994</v>
      </c>
      <c r="K196" s="829">
        <f>IF(ISNUMBER('Endpoint outcomes'!U196)=TRUE,'Endpoint outcomes'!AI196,IF(ISNUMBER('Endpoint outcomes'!W196)=TRUE,'Endpoint outcomes'!AK196,0))</f>
        <v>33</v>
      </c>
      <c r="L196" s="829">
        <f>IF(ISNUMBER('Endpoint outcomes'!AZ196)=TRUE,'Endpoint outcomes'!AZ196,(IF(ISNUMBER('Endpoint outcomes'!BB196)=TRUE,'Endpoint outcomes'!BB196,0)))</f>
        <v>23.24</v>
      </c>
      <c r="M196" s="829">
        <f>IF(ISNUMBER('Endpoint outcomes'!AZ196)=TRUE,'Endpoint outcomes'!BA196,IF(ISNUMBER('Endpoint outcomes'!BB196)=TRUE,'Endpoint outcomes'!BC196,0))</f>
        <v>7.81</v>
      </c>
      <c r="N196" s="829">
        <f>IF(ISNUMBER('Endpoint outcomes'!AZ196)=TRUE,'Endpoint outcomes'!BN196,IF(ISNUMBER('Endpoint outcomes'!BB196)=TRUE,'Endpoint outcomes'!BP196,0))</f>
        <v>33</v>
      </c>
      <c r="O196" s="829">
        <f>IF(ISNUMBER('Endpoint outcomes'!CE196)=TRUE,'Endpoint outcomes'!CE196,(IF(ISNUMBER('Endpoint outcomes'!CG196)=TRUE,'Endpoint outcomes'!CG196,0)))</f>
        <v>0</v>
      </c>
      <c r="P196" s="829">
        <f>IF(ISNUMBER('Endpoint outcomes'!CE196)=TRUE,'Endpoint outcomes'!CF196,IF(ISNUMBER('Endpoint outcomes'!CG196)=TRUE,'Endpoint outcomes'!CH196,0))</f>
        <v>0</v>
      </c>
      <c r="Q196" s="829">
        <f>IF(ISNUMBER('Endpoint outcomes'!CE196)=TRUE,'Endpoint outcomes'!CS196,IF(ISNUMBER('Endpoint outcomes'!CG196)=TRUE,'Endpoint outcomes'!CU196,0))</f>
        <v>0</v>
      </c>
      <c r="R196" s="825">
        <f>IF(ISNUMBER('Endpoint outcomes'!DJ196)=TRUE,'Endpoint outcomes'!DJ196,(IF(ISNUMBER('Endpoint outcomes'!DL196)=TRUE,'Endpoint outcomes'!DL196,0)))</f>
        <v>0</v>
      </c>
      <c r="S196" s="825">
        <f>IF(ISNUMBER('Endpoint outcomes'!DJ196)=TRUE,'Endpoint outcomes'!DK196,IF(ISNUMBER('Endpoint outcomes'!DL196)=TRUE,'Endpoint outcomes'!DM196,0))</f>
        <v>0</v>
      </c>
      <c r="T196" s="825">
        <f>IF(ISNUMBER('Endpoint outcomes'!DJ196)=TRUE,'Endpoint outcomes'!DX196,IF(ISNUMBER('Endpoint outcomes'!DL196)=TRUE,'Endpoint outcomes'!DZ196,0))</f>
        <v>0</v>
      </c>
      <c r="U196" s="825">
        <f>IF(ISNUMBER('Endpoint outcomes'!EO196)=TRUE,'Endpoint outcomes'!EO196,(IF(ISNUMBER('Endpoint outcomes'!EQ196)=TRUE,'Endpoint outcomes'!EQ196,0)))</f>
        <v>0</v>
      </c>
      <c r="V196" s="825">
        <f>IF(ISNUMBER('Endpoint outcomes'!EO196)=TRUE,'Endpoint outcomes'!EP196,IF(ISNUMBER('Endpoint outcomes'!EQ196)=TRUE,'Endpoint outcomes'!ER196,0))</f>
        <v>0</v>
      </c>
      <c r="W196" s="825">
        <f>IF(ISNUMBER('Endpoint outcomes'!EO196)=TRUE,'Endpoint outcomes'!FC196,IF(ISNUMBER('Endpoint outcomes'!EQ196)=TRUE,'Endpoint outcomes'!FE196,0))</f>
        <v>0</v>
      </c>
      <c r="X196" s="37"/>
      <c r="Y196" s="824">
        <f t="shared" si="109"/>
        <v>33</v>
      </c>
      <c r="Z196" s="827">
        <f t="shared" si="110"/>
        <v>32</v>
      </c>
      <c r="AA196" s="827">
        <f t="shared" si="111"/>
        <v>2609.3087999999998</v>
      </c>
      <c r="AB196" s="824">
        <f t="shared" si="112"/>
        <v>33</v>
      </c>
      <c r="AC196" s="827">
        <f t="shared" si="113"/>
        <v>32</v>
      </c>
      <c r="AD196" s="827">
        <f t="shared" si="114"/>
        <v>1951.8751999999997</v>
      </c>
      <c r="AE196" s="824">
        <f t="shared" si="115"/>
        <v>0</v>
      </c>
      <c r="AF196" s="827">
        <f t="shared" si="116"/>
        <v>-1</v>
      </c>
      <c r="AG196" s="827">
        <f t="shared" si="117"/>
        <v>0</v>
      </c>
      <c r="AH196" s="824">
        <f t="shared" si="118"/>
        <v>0</v>
      </c>
      <c r="AI196" s="827">
        <f t="shared" si="119"/>
        <v>-1</v>
      </c>
      <c r="AJ196" s="827">
        <f t="shared" si="120"/>
        <v>0</v>
      </c>
      <c r="AK196" s="824">
        <f t="shared" si="121"/>
        <v>0</v>
      </c>
      <c r="AL196" s="827">
        <f t="shared" si="122"/>
        <v>-1</v>
      </c>
      <c r="AM196" s="827">
        <f t="shared" si="123"/>
        <v>0</v>
      </c>
      <c r="AN196" s="827">
        <f t="shared" si="124"/>
        <v>64</v>
      </c>
      <c r="AO196" s="827">
        <f t="shared" si="125"/>
        <v>4561.1839999999993</v>
      </c>
      <c r="AP196" s="827">
        <f t="shared" si="126"/>
        <v>24.62</v>
      </c>
      <c r="AQ196" s="827">
        <f t="shared" si="127"/>
        <v>8.4420672823663274</v>
      </c>
      <c r="AR196" s="827">
        <f t="shared" si="128"/>
        <v>66</v>
      </c>
      <c r="AS196" s="38"/>
      <c r="AT196" s="38"/>
      <c r="AZ196" s="207"/>
      <c r="BA196" s="207"/>
      <c r="BB196" t="s">
        <v>714</v>
      </c>
      <c r="BC196">
        <v>18.665454545454544</v>
      </c>
      <c r="BE196" t="s">
        <v>713</v>
      </c>
      <c r="BF196">
        <v>11.966666666666667</v>
      </c>
    </row>
    <row r="197" spans="1:58" ht="15.75">
      <c r="A197" s="826" t="str">
        <f>'Endpoint outcomes'!A197</f>
        <v>Williams 2013b</v>
      </c>
      <c r="B197" s="826" t="str">
        <f>CONCATENATE('Endpoint outcomes'!S197,'Endpoint outcomes'!T197)</f>
        <v>BDI-II21</v>
      </c>
      <c r="C197" s="828">
        <f t="shared" si="106"/>
        <v>27.983478260869564</v>
      </c>
      <c r="D197" s="828">
        <f t="shared" si="107"/>
        <v>8.0477750702967317</v>
      </c>
      <c r="E197" s="828">
        <f t="shared" si="108"/>
        <v>69</v>
      </c>
      <c r="F197" s="50">
        <f t="shared" si="105"/>
        <v>0.54863166213829495</v>
      </c>
      <c r="G197" s="50">
        <f t="shared" si="103"/>
        <v>0.45136833786170505</v>
      </c>
      <c r="H197" s="269">
        <f t="shared" si="104"/>
        <v>1</v>
      </c>
      <c r="I197" s="829">
        <f>IF(ISNUMBER('Endpoint outcomes'!U197)=TRUE,'Endpoint outcomes'!U197,(IF(ISNUMBER('Endpoint outcomes'!W197)=TRUE,'Endpoint outcomes'!W197,0)))</f>
        <v>27.97</v>
      </c>
      <c r="J197" s="829">
        <f>IF(ISNUMBER('Endpoint outcomes'!U197)=TRUE,'Endpoint outcomes'!V197,IF(ISNUMBER('Endpoint outcomes'!W197)=TRUE,'Endpoint outcomes'!X197,0))</f>
        <v>7.88</v>
      </c>
      <c r="K197" s="829">
        <f>IF(ISNUMBER('Endpoint outcomes'!U197)=TRUE,'Endpoint outcomes'!AI197,IF(ISNUMBER('Endpoint outcomes'!W197)=TRUE,'Endpoint outcomes'!AK197,0))</f>
        <v>38</v>
      </c>
      <c r="L197" s="829">
        <f>IF(ISNUMBER('Endpoint outcomes'!AZ197)=TRUE,'Endpoint outcomes'!AZ197,(IF(ISNUMBER('Endpoint outcomes'!BB197)=TRUE,'Endpoint outcomes'!BB197,0)))</f>
        <v>28</v>
      </c>
      <c r="M197" s="829">
        <f>IF(ISNUMBER('Endpoint outcomes'!AZ197)=TRUE,'Endpoint outcomes'!BA197,IF(ISNUMBER('Endpoint outcomes'!BB197)=TRUE,'Endpoint outcomes'!BC197,0))</f>
        <v>8.25</v>
      </c>
      <c r="N197" s="829">
        <f>IF(ISNUMBER('Endpoint outcomes'!AZ197)=TRUE,'Endpoint outcomes'!BN197,IF(ISNUMBER('Endpoint outcomes'!BB197)=TRUE,'Endpoint outcomes'!BP197,0))</f>
        <v>31</v>
      </c>
      <c r="O197" s="829">
        <f>IF(ISNUMBER('Endpoint outcomes'!CE197)=TRUE,'Endpoint outcomes'!CE197,(IF(ISNUMBER('Endpoint outcomes'!CG197)=TRUE,'Endpoint outcomes'!CG197,0)))</f>
        <v>0</v>
      </c>
      <c r="P197" s="829">
        <f>IF(ISNUMBER('Endpoint outcomes'!CE197)=TRUE,'Endpoint outcomes'!CF197,IF(ISNUMBER('Endpoint outcomes'!CG197)=TRUE,'Endpoint outcomes'!CH197,0))</f>
        <v>0</v>
      </c>
      <c r="Q197" s="829">
        <f>IF(ISNUMBER('Endpoint outcomes'!CE197)=TRUE,'Endpoint outcomes'!CS197,IF(ISNUMBER('Endpoint outcomes'!CG197)=TRUE,'Endpoint outcomes'!CU197,0))</f>
        <v>0</v>
      </c>
      <c r="R197" s="825">
        <f>IF(ISNUMBER('Endpoint outcomes'!DJ197)=TRUE,'Endpoint outcomes'!DJ197,(IF(ISNUMBER('Endpoint outcomes'!DL197)=TRUE,'Endpoint outcomes'!DL197,0)))</f>
        <v>0</v>
      </c>
      <c r="S197" s="825">
        <f>IF(ISNUMBER('Endpoint outcomes'!DJ197)=TRUE,'Endpoint outcomes'!DK197,IF(ISNUMBER('Endpoint outcomes'!DL197)=TRUE,'Endpoint outcomes'!DM197,0))</f>
        <v>0</v>
      </c>
      <c r="T197" s="825">
        <f>IF(ISNUMBER('Endpoint outcomes'!DJ197)=TRUE,'Endpoint outcomes'!DX197,IF(ISNUMBER('Endpoint outcomes'!DL197)=TRUE,'Endpoint outcomes'!DZ197,0))</f>
        <v>0</v>
      </c>
      <c r="U197" s="825">
        <f>IF(ISNUMBER('Endpoint outcomes'!EO197)=TRUE,'Endpoint outcomes'!EO197,(IF(ISNUMBER('Endpoint outcomes'!EQ197)=TRUE,'Endpoint outcomes'!EQ197,0)))</f>
        <v>0</v>
      </c>
      <c r="V197" s="825">
        <f>IF(ISNUMBER('Endpoint outcomes'!EO197)=TRUE,'Endpoint outcomes'!EP197,IF(ISNUMBER('Endpoint outcomes'!EQ197)=TRUE,'Endpoint outcomes'!ER197,0))</f>
        <v>0</v>
      </c>
      <c r="W197" s="825">
        <f>IF(ISNUMBER('Endpoint outcomes'!EO197)=TRUE,'Endpoint outcomes'!FC197,IF(ISNUMBER('Endpoint outcomes'!EQ197)=TRUE,'Endpoint outcomes'!FE197,0))</f>
        <v>0</v>
      </c>
      <c r="X197" s="37"/>
      <c r="Y197" s="824">
        <f t="shared" si="109"/>
        <v>38</v>
      </c>
      <c r="Z197" s="827">
        <f t="shared" si="110"/>
        <v>37</v>
      </c>
      <c r="AA197" s="827">
        <f t="shared" si="111"/>
        <v>2297.4928</v>
      </c>
      <c r="AB197" s="824">
        <f t="shared" si="112"/>
        <v>31</v>
      </c>
      <c r="AC197" s="827">
        <f t="shared" si="113"/>
        <v>30</v>
      </c>
      <c r="AD197" s="827">
        <f t="shared" si="114"/>
        <v>2041.875</v>
      </c>
      <c r="AE197" s="824">
        <f t="shared" si="115"/>
        <v>0</v>
      </c>
      <c r="AF197" s="827">
        <f t="shared" si="116"/>
        <v>-1</v>
      </c>
      <c r="AG197" s="827">
        <f t="shared" si="117"/>
        <v>0</v>
      </c>
      <c r="AH197" s="824">
        <f t="shared" si="118"/>
        <v>0</v>
      </c>
      <c r="AI197" s="827">
        <f t="shared" si="119"/>
        <v>-1</v>
      </c>
      <c r="AJ197" s="827">
        <f t="shared" si="120"/>
        <v>0</v>
      </c>
      <c r="AK197" s="824">
        <f t="shared" si="121"/>
        <v>0</v>
      </c>
      <c r="AL197" s="827">
        <f t="shared" si="122"/>
        <v>-1</v>
      </c>
      <c r="AM197" s="827">
        <f t="shared" si="123"/>
        <v>0</v>
      </c>
      <c r="AN197" s="827">
        <f t="shared" si="124"/>
        <v>67</v>
      </c>
      <c r="AO197" s="827">
        <f t="shared" si="125"/>
        <v>4339.3678</v>
      </c>
      <c r="AP197" s="827">
        <f t="shared" si="126"/>
        <v>27.983478260869564</v>
      </c>
      <c r="AQ197" s="827">
        <f t="shared" si="127"/>
        <v>8.0477750702967317</v>
      </c>
      <c r="AR197" s="827">
        <f t="shared" si="128"/>
        <v>69</v>
      </c>
      <c r="AS197" s="38"/>
      <c r="AT197" s="38"/>
      <c r="AZ197" s="207"/>
      <c r="BA197" s="207"/>
      <c r="BB197" t="s">
        <v>714</v>
      </c>
      <c r="BC197">
        <v>19.8</v>
      </c>
      <c r="BE197" t="s">
        <v>3002</v>
      </c>
      <c r="BF197">
        <v>34.621333333333332</v>
      </c>
    </row>
    <row r="198" spans="1:58" ht="15.75">
      <c r="A198" s="826" t="str">
        <f>'Endpoint outcomes'!A198</f>
        <v>Yevtunshenko 2007</v>
      </c>
      <c r="B198" s="826" t="str">
        <f>CONCATENATE('Endpoint outcomes'!S198,'Endpoint outcomes'!T198)</f>
        <v>MADRS10</v>
      </c>
      <c r="C198" s="828">
        <f t="shared" si="106"/>
        <v>35.290745341614908</v>
      </c>
      <c r="D198" s="828">
        <f t="shared" si="107"/>
        <v>3.5701440045418535</v>
      </c>
      <c r="E198" s="828">
        <f t="shared" si="108"/>
        <v>322</v>
      </c>
      <c r="F198" s="50">
        <f t="shared" si="105"/>
        <v>0.98989009834968067</v>
      </c>
      <c r="G198" s="50">
        <f t="shared" si="103"/>
        <v>1.0109901650319331E-2</v>
      </c>
      <c r="H198" s="269">
        <f t="shared" si="104"/>
        <v>1</v>
      </c>
      <c r="I198" s="829">
        <f>IF(ISNUMBER('Endpoint outcomes'!U198)=TRUE,'Endpoint outcomes'!U198,(IF(ISNUMBER('Endpoint outcomes'!W198)=TRUE,'Endpoint outcomes'!W198,0)))</f>
        <v>34.78</v>
      </c>
      <c r="J198" s="829">
        <f>IF(ISNUMBER('Endpoint outcomes'!U198)=TRUE,'Endpoint outcomes'!V198,IF(ISNUMBER('Endpoint outcomes'!W198)=TRUE,'Endpoint outcomes'!X198,0))</f>
        <v>3.55</v>
      </c>
      <c r="K198" s="829">
        <f>IF(ISNUMBER('Endpoint outcomes'!U198)=TRUE,'Endpoint outcomes'!AI198,IF(ISNUMBER('Endpoint outcomes'!W198)=TRUE,'Endpoint outcomes'!AK198,0))</f>
        <v>109</v>
      </c>
      <c r="L198" s="829">
        <f>IF(ISNUMBER('Endpoint outcomes'!AZ198)=TRUE,'Endpoint outcomes'!AZ198,(IF(ISNUMBER('Endpoint outcomes'!BB198)=TRUE,'Endpoint outcomes'!BB198,0)))</f>
        <v>35.4</v>
      </c>
      <c r="M198" s="829">
        <f>IF(ISNUMBER('Endpoint outcomes'!AZ198)=TRUE,'Endpoint outcomes'!BA198,IF(ISNUMBER('Endpoint outcomes'!BB198)=TRUE,'Endpoint outcomes'!BC198,0))</f>
        <v>3.28</v>
      </c>
      <c r="N198" s="829">
        <f>IF(ISNUMBER('Endpoint outcomes'!AZ198)=TRUE,'Endpoint outcomes'!BN198,IF(ISNUMBER('Endpoint outcomes'!BB198)=TRUE,'Endpoint outcomes'!BP198,0))</f>
        <v>105</v>
      </c>
      <c r="O198" s="829">
        <f>IF(ISNUMBER('Endpoint outcomes'!CE198)=TRUE,'Endpoint outcomes'!CE198,(IF(ISNUMBER('Endpoint outcomes'!CG198)=TRUE,'Endpoint outcomes'!CG198,0)))</f>
        <v>35.700000000000003</v>
      </c>
      <c r="P198" s="829">
        <f>IF(ISNUMBER('Endpoint outcomes'!CE198)=TRUE,'Endpoint outcomes'!CF198,IF(ISNUMBER('Endpoint outcomes'!CG198)=TRUE,'Endpoint outcomes'!CH198,0))</f>
        <v>3.85</v>
      </c>
      <c r="Q198" s="829">
        <f>IF(ISNUMBER('Endpoint outcomes'!CE198)=TRUE,'Endpoint outcomes'!CS198,IF(ISNUMBER('Endpoint outcomes'!CG198)=TRUE,'Endpoint outcomes'!CU198,0))</f>
        <v>108</v>
      </c>
      <c r="R198" s="825">
        <f>IF(ISNUMBER('Endpoint outcomes'!DJ198)=TRUE,'Endpoint outcomes'!DJ198,(IF(ISNUMBER('Endpoint outcomes'!DL198)=TRUE,'Endpoint outcomes'!DL198,0)))</f>
        <v>0</v>
      </c>
      <c r="S198" s="825">
        <f>IF(ISNUMBER('Endpoint outcomes'!DJ198)=TRUE,'Endpoint outcomes'!DK198,IF(ISNUMBER('Endpoint outcomes'!DL198)=TRUE,'Endpoint outcomes'!DM198,0))</f>
        <v>0</v>
      </c>
      <c r="T198" s="825">
        <f>IF(ISNUMBER('Endpoint outcomes'!DJ198)=TRUE,'Endpoint outcomes'!DX198,IF(ISNUMBER('Endpoint outcomes'!DL198)=TRUE,'Endpoint outcomes'!DZ198,0))</f>
        <v>0</v>
      </c>
      <c r="U198" s="825">
        <f>IF(ISNUMBER('Endpoint outcomes'!EO198)=TRUE,'Endpoint outcomes'!EO198,(IF(ISNUMBER('Endpoint outcomes'!EQ198)=TRUE,'Endpoint outcomes'!EQ198,0)))</f>
        <v>0</v>
      </c>
      <c r="V198" s="825">
        <f>IF(ISNUMBER('Endpoint outcomes'!EO198)=TRUE,'Endpoint outcomes'!EP198,IF(ISNUMBER('Endpoint outcomes'!EQ198)=TRUE,'Endpoint outcomes'!ER198,0))</f>
        <v>0</v>
      </c>
      <c r="W198" s="825">
        <f>IF(ISNUMBER('Endpoint outcomes'!EO198)=TRUE,'Endpoint outcomes'!FC198,IF(ISNUMBER('Endpoint outcomes'!EQ198)=TRUE,'Endpoint outcomes'!FE198,0))</f>
        <v>0</v>
      </c>
      <c r="X198" s="37"/>
      <c r="Y198" s="824">
        <f t="shared" si="109"/>
        <v>109</v>
      </c>
      <c r="Z198" s="827">
        <f t="shared" si="110"/>
        <v>108</v>
      </c>
      <c r="AA198" s="827">
        <f t="shared" si="111"/>
        <v>1361.07</v>
      </c>
      <c r="AB198" s="824">
        <f t="shared" si="112"/>
        <v>105</v>
      </c>
      <c r="AC198" s="827">
        <f t="shared" si="113"/>
        <v>104</v>
      </c>
      <c r="AD198" s="827">
        <f t="shared" si="114"/>
        <v>1118.8735999999999</v>
      </c>
      <c r="AE198" s="824">
        <f t="shared" si="115"/>
        <v>108</v>
      </c>
      <c r="AF198" s="827">
        <f t="shared" si="116"/>
        <v>107</v>
      </c>
      <c r="AG198" s="827">
        <f t="shared" si="117"/>
        <v>1586.0075000000002</v>
      </c>
      <c r="AH198" s="824">
        <f t="shared" si="118"/>
        <v>0</v>
      </c>
      <c r="AI198" s="827">
        <f t="shared" si="119"/>
        <v>-1</v>
      </c>
      <c r="AJ198" s="827">
        <f t="shared" si="120"/>
        <v>0</v>
      </c>
      <c r="AK198" s="824">
        <f t="shared" si="121"/>
        <v>0</v>
      </c>
      <c r="AL198" s="827">
        <f t="shared" si="122"/>
        <v>-1</v>
      </c>
      <c r="AM198" s="827">
        <f t="shared" si="123"/>
        <v>0</v>
      </c>
      <c r="AN198" s="827">
        <f t="shared" si="124"/>
        <v>319</v>
      </c>
      <c r="AO198" s="827">
        <f t="shared" si="125"/>
        <v>4065.9510999999998</v>
      </c>
      <c r="AP198" s="827">
        <f t="shared" si="126"/>
        <v>35.290745341614908</v>
      </c>
      <c r="AQ198" s="827">
        <f t="shared" si="127"/>
        <v>3.5701440045418535</v>
      </c>
      <c r="AR198" s="827">
        <f t="shared" si="128"/>
        <v>322</v>
      </c>
      <c r="AS198" s="38"/>
      <c r="AT198" s="38"/>
      <c r="AZ198" s="207"/>
      <c r="BA198" s="207"/>
      <c r="BB198" t="s">
        <v>714</v>
      </c>
      <c r="BC198">
        <v>19.899999999999999</v>
      </c>
      <c r="BE198" t="s">
        <v>713</v>
      </c>
      <c r="BF198">
        <v>25.3943661971831</v>
      </c>
    </row>
    <row r="199" spans="1:58" ht="15.75">
      <c r="A199" s="826" t="str">
        <f>'Endpoint outcomes'!A199</f>
        <v>DeJonghe 2001/Kool 2003</v>
      </c>
      <c r="B199" s="826" t="str">
        <f>CONCATENATE('Endpoint outcomes'!S199,'Endpoint outcomes'!T199)</f>
        <v>HAMD17</v>
      </c>
      <c r="C199" s="828">
        <f t="shared" si="106"/>
        <v>20.171976047904192</v>
      </c>
      <c r="D199" s="828">
        <f t="shared" si="107"/>
        <v>4.9213684349708338</v>
      </c>
      <c r="E199" s="828">
        <f t="shared" si="108"/>
        <v>167</v>
      </c>
      <c r="F199" s="50">
        <f t="shared" si="105"/>
        <v>0.21833246675281914</v>
      </c>
      <c r="G199" s="50">
        <f t="shared" si="103"/>
        <v>0.78166753324718086</v>
      </c>
      <c r="H199" s="269">
        <f t="shared" si="104"/>
        <v>1</v>
      </c>
      <c r="I199" s="829">
        <f>IF(ISNUMBER('Endpoint outcomes'!U199)=TRUE,'Endpoint outcomes'!U199,(IF(ISNUMBER('Endpoint outcomes'!W199)=TRUE,'Endpoint outcomes'!W199,0)))</f>
        <v>19.84</v>
      </c>
      <c r="J199" s="829">
        <f>IF(ISNUMBER('Endpoint outcomes'!U199)=TRUE,'Endpoint outcomes'!V199,IF(ISNUMBER('Endpoint outcomes'!W199)=TRUE,'Endpoint outcomes'!X199,0))</f>
        <v>4.83</v>
      </c>
      <c r="K199" s="829">
        <f>IF(ISNUMBER('Endpoint outcomes'!U199)=TRUE,'Endpoint outcomes'!AI199,IF(ISNUMBER('Endpoint outcomes'!W199)=TRUE,'Endpoint outcomes'!AK199,0))</f>
        <v>83</v>
      </c>
      <c r="L199" s="829">
        <f>IF(ISNUMBER('Endpoint outcomes'!AZ199)=TRUE,'Endpoint outcomes'!AZ199,(IF(ISNUMBER('Endpoint outcomes'!BB199)=TRUE,'Endpoint outcomes'!BB199,0)))</f>
        <v>20.5</v>
      </c>
      <c r="M199" s="829">
        <f>IF(ISNUMBER('Endpoint outcomes'!AZ199)=TRUE,'Endpoint outcomes'!BA199,IF(ISNUMBER('Endpoint outcomes'!BB199)=TRUE,'Endpoint outcomes'!BC199,0))</f>
        <v>5.01</v>
      </c>
      <c r="N199" s="829">
        <f>IF(ISNUMBER('Endpoint outcomes'!AZ199)=TRUE,'Endpoint outcomes'!BN199,IF(ISNUMBER('Endpoint outcomes'!BB199)=TRUE,'Endpoint outcomes'!BP199,0))</f>
        <v>84</v>
      </c>
      <c r="O199" s="829">
        <f>IF(ISNUMBER('Endpoint outcomes'!CE199)=TRUE,'Endpoint outcomes'!CE199,(IF(ISNUMBER('Endpoint outcomes'!CG199)=TRUE,'Endpoint outcomes'!CG199,0)))</f>
        <v>0</v>
      </c>
      <c r="P199" s="829">
        <f>IF(ISNUMBER('Endpoint outcomes'!CE199)=TRUE,'Endpoint outcomes'!CF199,IF(ISNUMBER('Endpoint outcomes'!CG199)=TRUE,'Endpoint outcomes'!CH199,0))</f>
        <v>0</v>
      </c>
      <c r="Q199" s="829">
        <f>IF(ISNUMBER('Endpoint outcomes'!CE199)=TRUE,'Endpoint outcomes'!CS199,IF(ISNUMBER('Endpoint outcomes'!CG199)=TRUE,'Endpoint outcomes'!CU199,0))</f>
        <v>0</v>
      </c>
      <c r="R199" s="825">
        <f>IF(ISNUMBER('Endpoint outcomes'!DJ199)=TRUE,'Endpoint outcomes'!DJ199,(IF(ISNUMBER('Endpoint outcomes'!DL199)=TRUE,'Endpoint outcomes'!DL199,0)))</f>
        <v>0</v>
      </c>
      <c r="S199" s="825">
        <f>IF(ISNUMBER('Endpoint outcomes'!DJ199)=TRUE,'Endpoint outcomes'!DK199,IF(ISNUMBER('Endpoint outcomes'!DL199)=TRUE,'Endpoint outcomes'!DM199,0))</f>
        <v>0</v>
      </c>
      <c r="T199" s="825">
        <f>IF(ISNUMBER('Endpoint outcomes'!DJ199)=TRUE,'Endpoint outcomes'!DX199,IF(ISNUMBER('Endpoint outcomes'!DL199)=TRUE,'Endpoint outcomes'!DZ199,0))</f>
        <v>0</v>
      </c>
      <c r="U199" s="825">
        <f>IF(ISNUMBER('Endpoint outcomes'!EO199)=TRUE,'Endpoint outcomes'!EO199,(IF(ISNUMBER('Endpoint outcomes'!EQ199)=TRUE,'Endpoint outcomes'!EQ199,0)))</f>
        <v>0</v>
      </c>
      <c r="V199" s="825">
        <f>IF(ISNUMBER('Endpoint outcomes'!EO199)=TRUE,'Endpoint outcomes'!EP199,IF(ISNUMBER('Endpoint outcomes'!EQ199)=TRUE,'Endpoint outcomes'!ER199,0))</f>
        <v>0</v>
      </c>
      <c r="W199" s="825">
        <f>IF(ISNUMBER('Endpoint outcomes'!EO199)=TRUE,'Endpoint outcomes'!FC199,IF(ISNUMBER('Endpoint outcomes'!EQ199)=TRUE,'Endpoint outcomes'!FE199,0))</f>
        <v>0</v>
      </c>
      <c r="X199" s="37"/>
      <c r="Y199" s="824">
        <f t="shared" si="109"/>
        <v>83</v>
      </c>
      <c r="Z199" s="827">
        <f t="shared" si="110"/>
        <v>82</v>
      </c>
      <c r="AA199" s="827">
        <f t="shared" si="111"/>
        <v>1912.9698000000001</v>
      </c>
      <c r="AB199" s="824">
        <f t="shared" si="112"/>
        <v>84</v>
      </c>
      <c r="AC199" s="827">
        <f t="shared" si="113"/>
        <v>83</v>
      </c>
      <c r="AD199" s="827">
        <f t="shared" si="114"/>
        <v>2083.3082999999997</v>
      </c>
      <c r="AE199" s="824">
        <f t="shared" si="115"/>
        <v>0</v>
      </c>
      <c r="AF199" s="827">
        <f t="shared" si="116"/>
        <v>-1</v>
      </c>
      <c r="AG199" s="827">
        <f t="shared" si="117"/>
        <v>0</v>
      </c>
      <c r="AH199" s="824">
        <f t="shared" si="118"/>
        <v>0</v>
      </c>
      <c r="AI199" s="827">
        <f t="shared" si="119"/>
        <v>-1</v>
      </c>
      <c r="AJ199" s="827">
        <f t="shared" si="120"/>
        <v>0</v>
      </c>
      <c r="AK199" s="824">
        <f t="shared" si="121"/>
        <v>0</v>
      </c>
      <c r="AL199" s="827">
        <f t="shared" si="122"/>
        <v>-1</v>
      </c>
      <c r="AM199" s="827">
        <f t="shared" si="123"/>
        <v>0</v>
      </c>
      <c r="AN199" s="827">
        <f t="shared" si="124"/>
        <v>165</v>
      </c>
      <c r="AO199" s="827">
        <f t="shared" si="125"/>
        <v>3996.2780999999995</v>
      </c>
      <c r="AP199" s="827">
        <f t="shared" si="126"/>
        <v>20.171976047904192</v>
      </c>
      <c r="AQ199" s="827">
        <f t="shared" si="127"/>
        <v>4.9213684349708338</v>
      </c>
      <c r="AR199" s="827">
        <f t="shared" si="128"/>
        <v>167</v>
      </c>
      <c r="AS199" s="38"/>
      <c r="AT199" s="38"/>
      <c r="AZ199" s="207"/>
      <c r="BA199" s="207"/>
      <c r="BB199" t="s">
        <v>714</v>
      </c>
      <c r="BC199">
        <v>23.245000000000001</v>
      </c>
      <c r="BE199" t="s">
        <v>713</v>
      </c>
      <c r="BF199">
        <v>18.164027777777775</v>
      </c>
    </row>
    <row r="200" spans="1:58" ht="15.75">
      <c r="A200" s="826" t="str">
        <f>'Endpoint outcomes'!A200</f>
        <v xml:space="preserve">Reimherr 1990 </v>
      </c>
      <c r="B200" s="826" t="str">
        <f>CONCATENATE('Endpoint outcomes'!S200,'Endpoint outcomes'!T200)</f>
        <v>HAMD21</v>
      </c>
      <c r="C200" s="828">
        <f t="shared" si="106"/>
        <v>23.300223214285715</v>
      </c>
      <c r="D200" s="828">
        <f t="shared" si="107"/>
        <v>3.6670442434126791</v>
      </c>
      <c r="E200" s="828">
        <f t="shared" si="108"/>
        <v>448</v>
      </c>
      <c r="F200" s="50">
        <f t="shared" si="105"/>
        <v>0.42432995467907442</v>
      </c>
      <c r="G200" s="50">
        <f t="shared" si="103"/>
        <v>0.57567004532092558</v>
      </c>
      <c r="H200" s="269">
        <f t="shared" si="104"/>
        <v>1</v>
      </c>
      <c r="I200" s="829">
        <f>IF(ISNUMBER('Endpoint outcomes'!U200)=TRUE,'Endpoint outcomes'!U200,(IF(ISNUMBER('Endpoint outcomes'!W200)=TRUE,'Endpoint outcomes'!W200,0)))</f>
        <v>23.3</v>
      </c>
      <c r="J200" s="829">
        <f>IF(ISNUMBER('Endpoint outcomes'!U200)=TRUE,'Endpoint outcomes'!V200,IF(ISNUMBER('Endpoint outcomes'!W200)=TRUE,'Endpoint outcomes'!X200,0))</f>
        <v>3.7</v>
      </c>
      <c r="K200" s="829">
        <f>IF(ISNUMBER('Endpoint outcomes'!U200)=TRUE,'Endpoint outcomes'!AI200,IF(ISNUMBER('Endpoint outcomes'!W200)=TRUE,'Endpoint outcomes'!AK200,0))</f>
        <v>149</v>
      </c>
      <c r="L200" s="829">
        <f>IF(ISNUMBER('Endpoint outcomes'!AZ200)=TRUE,'Endpoint outcomes'!AZ200,(IF(ISNUMBER('Endpoint outcomes'!BB200)=TRUE,'Endpoint outcomes'!BB200,0)))</f>
        <v>23.2</v>
      </c>
      <c r="M200" s="829">
        <f>IF(ISNUMBER('Endpoint outcomes'!AZ200)=TRUE,'Endpoint outcomes'!BA200,IF(ISNUMBER('Endpoint outcomes'!BB200)=TRUE,'Endpoint outcomes'!BC200,0))</f>
        <v>3.6</v>
      </c>
      <c r="N200" s="829">
        <f>IF(ISNUMBER('Endpoint outcomes'!AZ200)=TRUE,'Endpoint outcomes'!BN200,IF(ISNUMBER('Endpoint outcomes'!BB200)=TRUE,'Endpoint outcomes'!BP200,0))</f>
        <v>149</v>
      </c>
      <c r="O200" s="829">
        <f>IF(ISNUMBER('Endpoint outcomes'!CE200)=TRUE,'Endpoint outcomes'!CE200,(IF(ISNUMBER('Endpoint outcomes'!CG200)=TRUE,'Endpoint outcomes'!CG200,0)))</f>
        <v>23.4</v>
      </c>
      <c r="P200" s="829">
        <f>IF(ISNUMBER('Endpoint outcomes'!CE200)=TRUE,'Endpoint outcomes'!CF200,IF(ISNUMBER('Endpoint outcomes'!CG200)=TRUE,'Endpoint outcomes'!CH200,0))</f>
        <v>3.7</v>
      </c>
      <c r="Q200" s="829">
        <f>IF(ISNUMBER('Endpoint outcomes'!CE200)=TRUE,'Endpoint outcomes'!CS200,IF(ISNUMBER('Endpoint outcomes'!CG200)=TRUE,'Endpoint outcomes'!CU200,0))</f>
        <v>150</v>
      </c>
      <c r="R200" s="825">
        <f>IF(ISNUMBER('Endpoint outcomes'!DJ200)=TRUE,'Endpoint outcomes'!DJ200,(IF(ISNUMBER('Endpoint outcomes'!DL200)=TRUE,'Endpoint outcomes'!DL200,0)))</f>
        <v>0</v>
      </c>
      <c r="S200" s="825">
        <f>IF(ISNUMBER('Endpoint outcomes'!DJ200)=TRUE,'Endpoint outcomes'!DK200,IF(ISNUMBER('Endpoint outcomes'!DL200)=TRUE,'Endpoint outcomes'!DM200,0))</f>
        <v>0</v>
      </c>
      <c r="T200" s="825">
        <f>IF(ISNUMBER('Endpoint outcomes'!DJ200)=TRUE,'Endpoint outcomes'!DX200,IF(ISNUMBER('Endpoint outcomes'!DL200)=TRUE,'Endpoint outcomes'!DZ200,0))</f>
        <v>0</v>
      </c>
      <c r="U200" s="825">
        <f>IF(ISNUMBER('Endpoint outcomes'!EO200)=TRUE,'Endpoint outcomes'!EO200,(IF(ISNUMBER('Endpoint outcomes'!EQ200)=TRUE,'Endpoint outcomes'!EQ200,0)))</f>
        <v>0</v>
      </c>
      <c r="V200" s="825">
        <f>IF(ISNUMBER('Endpoint outcomes'!EO200)=TRUE,'Endpoint outcomes'!EP200,IF(ISNUMBER('Endpoint outcomes'!EQ200)=TRUE,'Endpoint outcomes'!ER200,0))</f>
        <v>0</v>
      </c>
      <c r="W200" s="825">
        <f>IF(ISNUMBER('Endpoint outcomes'!EO200)=TRUE,'Endpoint outcomes'!FC200,IF(ISNUMBER('Endpoint outcomes'!EQ200)=TRUE,'Endpoint outcomes'!FE200,0))</f>
        <v>0</v>
      </c>
      <c r="X200" s="37"/>
      <c r="Y200" s="824">
        <f t="shared" si="109"/>
        <v>149</v>
      </c>
      <c r="Z200" s="827">
        <f t="shared" si="110"/>
        <v>148</v>
      </c>
      <c r="AA200" s="827">
        <f t="shared" si="111"/>
        <v>2026.1200000000001</v>
      </c>
      <c r="AB200" s="824">
        <f t="shared" si="112"/>
        <v>149</v>
      </c>
      <c r="AC200" s="827">
        <f t="shared" si="113"/>
        <v>148</v>
      </c>
      <c r="AD200" s="827">
        <f t="shared" si="114"/>
        <v>1918.0800000000002</v>
      </c>
      <c r="AE200" s="824">
        <f t="shared" si="115"/>
        <v>150</v>
      </c>
      <c r="AF200" s="827">
        <f t="shared" si="116"/>
        <v>149</v>
      </c>
      <c r="AG200" s="827">
        <f t="shared" si="117"/>
        <v>2039.8100000000002</v>
      </c>
      <c r="AH200" s="824">
        <f t="shared" si="118"/>
        <v>0</v>
      </c>
      <c r="AI200" s="827">
        <f t="shared" si="119"/>
        <v>-1</v>
      </c>
      <c r="AJ200" s="827">
        <f t="shared" si="120"/>
        <v>0</v>
      </c>
      <c r="AK200" s="824">
        <f t="shared" si="121"/>
        <v>0</v>
      </c>
      <c r="AL200" s="827">
        <f t="shared" si="122"/>
        <v>-1</v>
      </c>
      <c r="AM200" s="827">
        <f t="shared" si="123"/>
        <v>0</v>
      </c>
      <c r="AN200" s="827">
        <f t="shared" si="124"/>
        <v>445</v>
      </c>
      <c r="AO200" s="827">
        <f t="shared" si="125"/>
        <v>5984.01</v>
      </c>
      <c r="AP200" s="827">
        <f t="shared" si="126"/>
        <v>23.300223214285715</v>
      </c>
      <c r="AQ200" s="827">
        <f t="shared" si="127"/>
        <v>3.6670442434126791</v>
      </c>
      <c r="AR200" s="827">
        <f t="shared" si="128"/>
        <v>448</v>
      </c>
      <c r="AS200" s="38"/>
      <c r="AT200" s="38"/>
      <c r="AZ200" s="207"/>
      <c r="BA200" s="207"/>
      <c r="BB200" t="s">
        <v>714</v>
      </c>
      <c r="BC200">
        <v>23.645</v>
      </c>
      <c r="BE200" t="s">
        <v>713</v>
      </c>
      <c r="BF200">
        <v>17.05</v>
      </c>
    </row>
    <row r="201" spans="1:58" ht="15.75">
      <c r="A201" s="826" t="str">
        <f>'Endpoint outcomes'!A201</f>
        <v>Croft 1999</v>
      </c>
      <c r="B201" s="826" t="str">
        <f>CONCATENATE('Endpoint outcomes'!S201,'Endpoint outcomes'!T201)</f>
        <v>NA</v>
      </c>
      <c r="C201" s="828" t="e">
        <f t="shared" si="106"/>
        <v>#DIV/0!</v>
      </c>
      <c r="D201" s="828" t="e">
        <f t="shared" si="107"/>
        <v>#DIV/0!</v>
      </c>
      <c r="E201" s="828">
        <f t="shared" si="108"/>
        <v>0</v>
      </c>
      <c r="F201" s="50" t="e">
        <f t="shared" si="105"/>
        <v>#N/A</v>
      </c>
      <c r="G201" s="50" t="e">
        <f t="shared" si="103"/>
        <v>#N/A</v>
      </c>
      <c r="H201" s="269">
        <f t="shared" si="104"/>
        <v>0</v>
      </c>
      <c r="I201" s="829">
        <f>IF(ISNUMBER('Endpoint outcomes'!U201)=TRUE,'Endpoint outcomes'!U201,(IF(ISNUMBER('Endpoint outcomes'!W201)=TRUE,'Endpoint outcomes'!W201,0)))</f>
        <v>0</v>
      </c>
      <c r="J201" s="829">
        <f>IF(ISNUMBER('Endpoint outcomes'!U201)=TRUE,'Endpoint outcomes'!V201,IF(ISNUMBER('Endpoint outcomes'!W201)=TRUE,'Endpoint outcomes'!X201,0))</f>
        <v>0</v>
      </c>
      <c r="K201" s="829">
        <f>IF(ISNUMBER('Endpoint outcomes'!U201)=TRUE,'Endpoint outcomes'!AI201,IF(ISNUMBER('Endpoint outcomes'!W201)=TRUE,'Endpoint outcomes'!AK201,0))</f>
        <v>0</v>
      </c>
      <c r="L201" s="829">
        <f>IF(ISNUMBER('Endpoint outcomes'!AZ201)=TRUE,'Endpoint outcomes'!AZ201,(IF(ISNUMBER('Endpoint outcomes'!BB201)=TRUE,'Endpoint outcomes'!BB201,0)))</f>
        <v>0</v>
      </c>
      <c r="M201" s="829">
        <f>IF(ISNUMBER('Endpoint outcomes'!AZ201)=TRUE,'Endpoint outcomes'!BA201,IF(ISNUMBER('Endpoint outcomes'!BB201)=TRUE,'Endpoint outcomes'!BC201,0))</f>
        <v>0</v>
      </c>
      <c r="N201" s="829">
        <f>IF(ISNUMBER('Endpoint outcomes'!AZ201)=TRUE,'Endpoint outcomes'!BN201,IF(ISNUMBER('Endpoint outcomes'!BB201)=TRUE,'Endpoint outcomes'!BP201,0))</f>
        <v>0</v>
      </c>
      <c r="O201" s="829">
        <f>IF(ISNUMBER('Endpoint outcomes'!CE201)=TRUE,'Endpoint outcomes'!CE201,(IF(ISNUMBER('Endpoint outcomes'!CG201)=TRUE,'Endpoint outcomes'!CG201,0)))</f>
        <v>0</v>
      </c>
      <c r="P201" s="829">
        <f>IF(ISNUMBER('Endpoint outcomes'!CE201)=TRUE,'Endpoint outcomes'!CF201,IF(ISNUMBER('Endpoint outcomes'!CG201)=TRUE,'Endpoint outcomes'!CH201,0))</f>
        <v>0</v>
      </c>
      <c r="Q201" s="829">
        <f>IF(ISNUMBER('Endpoint outcomes'!CE201)=TRUE,'Endpoint outcomes'!CS201,IF(ISNUMBER('Endpoint outcomes'!CG201)=TRUE,'Endpoint outcomes'!CU201,0))</f>
        <v>0</v>
      </c>
      <c r="R201" s="825">
        <f>IF(ISNUMBER('Endpoint outcomes'!DJ201)=TRUE,'Endpoint outcomes'!DJ201,(IF(ISNUMBER('Endpoint outcomes'!DL201)=TRUE,'Endpoint outcomes'!DL201,0)))</f>
        <v>0</v>
      </c>
      <c r="S201" s="825">
        <f>IF(ISNUMBER('Endpoint outcomes'!DJ201)=TRUE,'Endpoint outcomes'!DK201,IF(ISNUMBER('Endpoint outcomes'!DL201)=TRUE,'Endpoint outcomes'!DM201,0))</f>
        <v>0</v>
      </c>
      <c r="T201" s="825">
        <f>IF(ISNUMBER('Endpoint outcomes'!DJ201)=TRUE,'Endpoint outcomes'!DX201,IF(ISNUMBER('Endpoint outcomes'!DL201)=TRUE,'Endpoint outcomes'!DZ201,0))</f>
        <v>0</v>
      </c>
      <c r="U201" s="825">
        <f>IF(ISNUMBER('Endpoint outcomes'!EO201)=TRUE,'Endpoint outcomes'!EO201,(IF(ISNUMBER('Endpoint outcomes'!EQ201)=TRUE,'Endpoint outcomes'!EQ201,0)))</f>
        <v>0</v>
      </c>
      <c r="V201" s="825">
        <f>IF(ISNUMBER('Endpoint outcomes'!EO201)=TRUE,'Endpoint outcomes'!EP201,IF(ISNUMBER('Endpoint outcomes'!EQ201)=TRUE,'Endpoint outcomes'!ER201,0))</f>
        <v>0</v>
      </c>
      <c r="W201" s="825">
        <f>IF(ISNUMBER('Endpoint outcomes'!EO201)=TRUE,'Endpoint outcomes'!FC201,IF(ISNUMBER('Endpoint outcomes'!EQ201)=TRUE,'Endpoint outcomes'!FE201,0))</f>
        <v>0</v>
      </c>
      <c r="X201" s="37"/>
      <c r="Y201" s="824">
        <f t="shared" si="109"/>
        <v>0</v>
      </c>
      <c r="Z201" s="827">
        <f t="shared" si="110"/>
        <v>-1</v>
      </c>
      <c r="AA201" s="827">
        <f t="shared" si="111"/>
        <v>0</v>
      </c>
      <c r="AB201" s="824">
        <f t="shared" si="112"/>
        <v>0</v>
      </c>
      <c r="AC201" s="827">
        <f t="shared" si="113"/>
        <v>-1</v>
      </c>
      <c r="AD201" s="827">
        <f t="shared" si="114"/>
        <v>0</v>
      </c>
      <c r="AE201" s="824">
        <f t="shared" si="115"/>
        <v>0</v>
      </c>
      <c r="AF201" s="827">
        <f t="shared" si="116"/>
        <v>-1</v>
      </c>
      <c r="AG201" s="827">
        <f t="shared" si="117"/>
        <v>0</v>
      </c>
      <c r="AH201" s="824">
        <f t="shared" si="118"/>
        <v>0</v>
      </c>
      <c r="AI201" s="827">
        <f t="shared" si="119"/>
        <v>-1</v>
      </c>
      <c r="AJ201" s="827">
        <f t="shared" si="120"/>
        <v>0</v>
      </c>
      <c r="AK201" s="824">
        <f t="shared" si="121"/>
        <v>0</v>
      </c>
      <c r="AL201" s="827">
        <f t="shared" si="122"/>
        <v>-1</v>
      </c>
      <c r="AM201" s="827">
        <f t="shared" si="123"/>
        <v>0</v>
      </c>
      <c r="AN201" s="827" t="b">
        <f t="shared" si="124"/>
        <v>0</v>
      </c>
      <c r="AO201" s="827">
        <f t="shared" si="125"/>
        <v>0</v>
      </c>
      <c r="AP201" s="827" t="e">
        <f t="shared" si="126"/>
        <v>#DIV/0!</v>
      </c>
      <c r="AQ201" s="827" t="e">
        <f t="shared" si="127"/>
        <v>#DIV/0!</v>
      </c>
      <c r="AR201" s="827">
        <f t="shared" si="128"/>
        <v>0</v>
      </c>
      <c r="AS201" s="38"/>
      <c r="AT201" s="38"/>
      <c r="AZ201" s="207"/>
      <c r="BA201" s="207"/>
      <c r="BB201" t="s">
        <v>714</v>
      </c>
      <c r="BC201">
        <v>23.848314606741575</v>
      </c>
      <c r="BE201" t="s">
        <v>713</v>
      </c>
      <c r="BF201">
        <v>22.599999999999998</v>
      </c>
    </row>
    <row r="202" spans="1:58" ht="15.75">
      <c r="A202" s="826" t="str">
        <f>'Endpoint outcomes'!A202</f>
        <v>Fournier 1997</v>
      </c>
      <c r="B202" s="826" t="str">
        <f>CONCATENATE('Endpoint outcomes'!S202,'Endpoint outcomes'!T202)</f>
        <v>HAMD17</v>
      </c>
      <c r="C202" s="828">
        <f t="shared" si="106"/>
        <v>23.248076923076926</v>
      </c>
      <c r="D202" s="828" t="e">
        <f t="shared" si="107"/>
        <v>#VALUE!</v>
      </c>
      <c r="E202" s="828">
        <f t="shared" si="108"/>
        <v>104</v>
      </c>
      <c r="F202" s="50" t="e">
        <f t="shared" si="105"/>
        <v>#VALUE!</v>
      </c>
      <c r="G202" s="50" t="e">
        <f t="shared" si="103"/>
        <v>#VALUE!</v>
      </c>
      <c r="H202" s="269">
        <f t="shared" si="104"/>
        <v>0</v>
      </c>
      <c r="I202" s="829">
        <f>IF(ISNUMBER('Endpoint outcomes'!U202)=TRUE,'Endpoint outcomes'!U202,(IF(ISNUMBER('Endpoint outcomes'!W202)=TRUE,'Endpoint outcomes'!W202,0)))</f>
        <v>23.2</v>
      </c>
      <c r="J202" s="829" t="str">
        <f>IF(ISNUMBER('Endpoint outcomes'!U202)=TRUE,'Endpoint outcomes'!V202,IF(ISNUMBER('Endpoint outcomes'!W202)=TRUE,'Endpoint outcomes'!X202,0))</f>
        <v>NA</v>
      </c>
      <c r="K202" s="829">
        <f>IF(ISNUMBER('Endpoint outcomes'!U202)=TRUE,'Endpoint outcomes'!AI202,IF(ISNUMBER('Endpoint outcomes'!W202)=TRUE,'Endpoint outcomes'!AK202,0))</f>
        <v>54</v>
      </c>
      <c r="L202" s="829">
        <f>IF(ISNUMBER('Endpoint outcomes'!AZ202)=TRUE,'Endpoint outcomes'!AZ202,(IF(ISNUMBER('Endpoint outcomes'!BB202)=TRUE,'Endpoint outcomes'!BB202,0)))</f>
        <v>23.3</v>
      </c>
      <c r="M202" s="829" t="str">
        <f>IF(ISNUMBER('Endpoint outcomes'!AZ202)=TRUE,'Endpoint outcomes'!BA202,IF(ISNUMBER('Endpoint outcomes'!BB202)=TRUE,'Endpoint outcomes'!BC202,0))</f>
        <v>NA</v>
      </c>
      <c r="N202" s="829">
        <f>IF(ISNUMBER('Endpoint outcomes'!AZ202)=TRUE,'Endpoint outcomes'!BN202,IF(ISNUMBER('Endpoint outcomes'!BB202)=TRUE,'Endpoint outcomes'!BP202,0))</f>
        <v>50</v>
      </c>
      <c r="O202" s="829">
        <f>IF(ISNUMBER('Endpoint outcomes'!CE202)=TRUE,'Endpoint outcomes'!CE202,(IF(ISNUMBER('Endpoint outcomes'!CG202)=TRUE,'Endpoint outcomes'!CG202,0)))</f>
        <v>0</v>
      </c>
      <c r="P202" s="829">
        <f>IF(ISNUMBER('Endpoint outcomes'!CE202)=TRUE,'Endpoint outcomes'!CF202,IF(ISNUMBER('Endpoint outcomes'!CG202)=TRUE,'Endpoint outcomes'!CH202,0))</f>
        <v>0</v>
      </c>
      <c r="Q202" s="829">
        <f>IF(ISNUMBER('Endpoint outcomes'!CE202)=TRUE,'Endpoint outcomes'!CS202,IF(ISNUMBER('Endpoint outcomes'!CG202)=TRUE,'Endpoint outcomes'!CU202,0))</f>
        <v>0</v>
      </c>
      <c r="R202" s="825">
        <f>IF(ISNUMBER('Endpoint outcomes'!DJ202)=TRUE,'Endpoint outcomes'!DJ202,(IF(ISNUMBER('Endpoint outcomes'!DL202)=TRUE,'Endpoint outcomes'!DL202,0)))</f>
        <v>0</v>
      </c>
      <c r="S202" s="825">
        <f>IF(ISNUMBER('Endpoint outcomes'!DJ202)=TRUE,'Endpoint outcomes'!DK202,IF(ISNUMBER('Endpoint outcomes'!DL202)=TRUE,'Endpoint outcomes'!DM202,0))</f>
        <v>0</v>
      </c>
      <c r="T202" s="825">
        <f>IF(ISNUMBER('Endpoint outcomes'!DJ202)=TRUE,'Endpoint outcomes'!DX202,IF(ISNUMBER('Endpoint outcomes'!DL202)=TRUE,'Endpoint outcomes'!DZ202,0))</f>
        <v>0</v>
      </c>
      <c r="U202" s="825">
        <f>IF(ISNUMBER('Endpoint outcomes'!EO202)=TRUE,'Endpoint outcomes'!EO202,(IF(ISNUMBER('Endpoint outcomes'!EQ202)=TRUE,'Endpoint outcomes'!EQ202,0)))</f>
        <v>0</v>
      </c>
      <c r="V202" s="825">
        <f>IF(ISNUMBER('Endpoint outcomes'!EO202)=TRUE,'Endpoint outcomes'!EP202,IF(ISNUMBER('Endpoint outcomes'!EQ202)=TRUE,'Endpoint outcomes'!ER202,0))</f>
        <v>0</v>
      </c>
      <c r="W202" s="825">
        <f>IF(ISNUMBER('Endpoint outcomes'!EO202)=TRUE,'Endpoint outcomes'!FC202,IF(ISNUMBER('Endpoint outcomes'!EQ202)=TRUE,'Endpoint outcomes'!FE202,0))</f>
        <v>0</v>
      </c>
      <c r="X202" s="37"/>
      <c r="Y202" s="824">
        <f t="shared" si="109"/>
        <v>54</v>
      </c>
      <c r="Z202" s="827">
        <f t="shared" si="110"/>
        <v>53</v>
      </c>
      <c r="AA202" s="827" t="e">
        <f t="shared" si="111"/>
        <v>#VALUE!</v>
      </c>
      <c r="AB202" s="824">
        <f t="shared" si="112"/>
        <v>50</v>
      </c>
      <c r="AC202" s="827">
        <f t="shared" si="113"/>
        <v>49</v>
      </c>
      <c r="AD202" s="827" t="e">
        <f t="shared" si="114"/>
        <v>#VALUE!</v>
      </c>
      <c r="AE202" s="824">
        <f t="shared" si="115"/>
        <v>0</v>
      </c>
      <c r="AF202" s="827">
        <f t="shared" si="116"/>
        <v>-1</v>
      </c>
      <c r="AG202" s="827">
        <f t="shared" si="117"/>
        <v>0</v>
      </c>
      <c r="AH202" s="824">
        <f t="shared" si="118"/>
        <v>0</v>
      </c>
      <c r="AI202" s="827">
        <f t="shared" si="119"/>
        <v>-1</v>
      </c>
      <c r="AJ202" s="827">
        <f t="shared" si="120"/>
        <v>0</v>
      </c>
      <c r="AK202" s="824">
        <f t="shared" si="121"/>
        <v>0</v>
      </c>
      <c r="AL202" s="827">
        <f t="shared" si="122"/>
        <v>-1</v>
      </c>
      <c r="AM202" s="827">
        <f t="shared" si="123"/>
        <v>0</v>
      </c>
      <c r="AN202" s="827">
        <f t="shared" si="124"/>
        <v>102</v>
      </c>
      <c r="AO202" s="827" t="e">
        <f t="shared" si="125"/>
        <v>#VALUE!</v>
      </c>
      <c r="AP202" s="827">
        <f t="shared" si="126"/>
        <v>23.248076923076926</v>
      </c>
      <c r="AQ202" s="827" t="e">
        <f t="shared" si="127"/>
        <v>#VALUE!</v>
      </c>
      <c r="AR202" s="827">
        <f t="shared" si="128"/>
        <v>104</v>
      </c>
      <c r="AS202" s="38"/>
      <c r="AT202" s="38"/>
      <c r="AZ202" s="207"/>
      <c r="BA202" s="207"/>
      <c r="BB202" t="s">
        <v>714</v>
      </c>
      <c r="BC202">
        <v>23.976190476190474</v>
      </c>
      <c r="BE202" t="s">
        <v>455</v>
      </c>
      <c r="BF202" t="e">
        <v>#DIV/0!</v>
      </c>
    </row>
    <row r="203" spans="1:58" ht="15.75">
      <c r="A203" s="826" t="str">
        <f>'Endpoint outcomes'!A203</f>
        <v>Rosso 2013</v>
      </c>
      <c r="B203" s="826" t="str">
        <f>CONCATENATE('Endpoint outcomes'!S203,'Endpoint outcomes'!T203)</f>
        <v>HAMD17</v>
      </c>
      <c r="C203" s="828">
        <f t="shared" si="106"/>
        <v>13.580113636363638</v>
      </c>
      <c r="D203" s="828">
        <f t="shared" si="107"/>
        <v>3.6350973215304547</v>
      </c>
      <c r="E203" s="828">
        <f t="shared" si="108"/>
        <v>88</v>
      </c>
      <c r="F203" s="50">
        <f t="shared" si="105"/>
        <v>2.075407431323617E-3</v>
      </c>
      <c r="G203" s="50">
        <f t="shared" si="103"/>
        <v>0.99792459256867638</v>
      </c>
      <c r="H203" s="269">
        <f t="shared" si="104"/>
        <v>1</v>
      </c>
      <c r="I203" s="829">
        <f>IF(ISNUMBER('Endpoint outcomes'!U203)=TRUE,'Endpoint outcomes'!U203,(IF(ISNUMBER('Endpoint outcomes'!W203)=TRUE,'Endpoint outcomes'!W203,0)))</f>
        <v>14.120000000000001</v>
      </c>
      <c r="J203" s="829">
        <f>IF(ISNUMBER('Endpoint outcomes'!U203)=TRUE,'Endpoint outcomes'!V203,IF(ISNUMBER('Endpoint outcomes'!W203)=TRUE,'Endpoint outcomes'!X203,0))</f>
        <v>3.9109873273893387</v>
      </c>
      <c r="K203" s="829">
        <f>IF(ISNUMBER('Endpoint outcomes'!U203)=TRUE,'Endpoint outcomes'!AI203,IF(ISNUMBER('Endpoint outcomes'!W203)=TRUE,'Endpoint outcomes'!AK203,0))</f>
        <v>33</v>
      </c>
      <c r="L203" s="829">
        <f>IF(ISNUMBER('Endpoint outcomes'!AZ203)=TRUE,'Endpoint outcomes'!AZ203,(IF(ISNUMBER('Endpoint outcomes'!BB203)=TRUE,'Endpoint outcomes'!BB203,0)))</f>
        <v>13.256181818181819</v>
      </c>
      <c r="M203" s="829">
        <f>IF(ISNUMBER('Endpoint outcomes'!AZ203)=TRUE,'Endpoint outcomes'!BA203,IF(ISNUMBER('Endpoint outcomes'!BB203)=TRUE,'Endpoint outcomes'!BC203,0))</f>
        <v>3.4612454892278786</v>
      </c>
      <c r="N203" s="829">
        <f>IF(ISNUMBER('Endpoint outcomes'!AZ203)=TRUE,'Endpoint outcomes'!BN203,IF(ISNUMBER('Endpoint outcomes'!BB203)=TRUE,'Endpoint outcomes'!BP203,0))</f>
        <v>55</v>
      </c>
      <c r="O203" s="829">
        <f>IF(ISNUMBER('Endpoint outcomes'!CE203)=TRUE,'Endpoint outcomes'!CE203,(IF(ISNUMBER('Endpoint outcomes'!CG203)=TRUE,'Endpoint outcomes'!CG203,0)))</f>
        <v>0</v>
      </c>
      <c r="P203" s="829">
        <f>IF(ISNUMBER('Endpoint outcomes'!CE203)=TRUE,'Endpoint outcomes'!CF203,IF(ISNUMBER('Endpoint outcomes'!CG203)=TRUE,'Endpoint outcomes'!CH203,0))</f>
        <v>0</v>
      </c>
      <c r="Q203" s="829">
        <f>IF(ISNUMBER('Endpoint outcomes'!CE203)=TRUE,'Endpoint outcomes'!CS203,IF(ISNUMBER('Endpoint outcomes'!CG203)=TRUE,'Endpoint outcomes'!CU203,0))</f>
        <v>0</v>
      </c>
      <c r="R203" s="825">
        <f>IF(ISNUMBER('Endpoint outcomes'!DJ203)=TRUE,'Endpoint outcomes'!DJ203,(IF(ISNUMBER('Endpoint outcomes'!DL203)=TRUE,'Endpoint outcomes'!DL203,0)))</f>
        <v>0</v>
      </c>
      <c r="S203" s="825">
        <f>IF(ISNUMBER('Endpoint outcomes'!DJ203)=TRUE,'Endpoint outcomes'!DK203,IF(ISNUMBER('Endpoint outcomes'!DL203)=TRUE,'Endpoint outcomes'!DM203,0))</f>
        <v>0</v>
      </c>
      <c r="T203" s="825">
        <f>IF(ISNUMBER('Endpoint outcomes'!DJ203)=TRUE,'Endpoint outcomes'!DX203,IF(ISNUMBER('Endpoint outcomes'!DL203)=TRUE,'Endpoint outcomes'!DZ203,0))</f>
        <v>0</v>
      </c>
      <c r="U203" s="825">
        <f>IF(ISNUMBER('Endpoint outcomes'!EO203)=TRUE,'Endpoint outcomes'!EO203,(IF(ISNUMBER('Endpoint outcomes'!EQ203)=TRUE,'Endpoint outcomes'!EQ203,0)))</f>
        <v>0</v>
      </c>
      <c r="V203" s="825">
        <f>IF(ISNUMBER('Endpoint outcomes'!EO203)=TRUE,'Endpoint outcomes'!EP203,IF(ISNUMBER('Endpoint outcomes'!EQ203)=TRUE,'Endpoint outcomes'!ER203,0))</f>
        <v>0</v>
      </c>
      <c r="W203" s="825">
        <f>IF(ISNUMBER('Endpoint outcomes'!EO203)=TRUE,'Endpoint outcomes'!FC203,IF(ISNUMBER('Endpoint outcomes'!EQ203)=TRUE,'Endpoint outcomes'!FE203,0))</f>
        <v>0</v>
      </c>
      <c r="X203" s="37"/>
      <c r="Y203" s="824">
        <f t="shared" si="109"/>
        <v>33</v>
      </c>
      <c r="Z203" s="827">
        <f t="shared" si="110"/>
        <v>32</v>
      </c>
      <c r="AA203" s="827">
        <f t="shared" si="111"/>
        <v>489.4663000000001</v>
      </c>
      <c r="AB203" s="824">
        <f t="shared" si="112"/>
        <v>55</v>
      </c>
      <c r="AC203" s="827">
        <f t="shared" si="113"/>
        <v>54</v>
      </c>
      <c r="AD203" s="827">
        <f t="shared" si="114"/>
        <v>646.93189818181816</v>
      </c>
      <c r="AE203" s="824">
        <f t="shared" si="115"/>
        <v>0</v>
      </c>
      <c r="AF203" s="827">
        <f t="shared" si="116"/>
        <v>-1</v>
      </c>
      <c r="AG203" s="827">
        <f t="shared" si="117"/>
        <v>0</v>
      </c>
      <c r="AH203" s="824">
        <f t="shared" si="118"/>
        <v>0</v>
      </c>
      <c r="AI203" s="827">
        <f t="shared" si="119"/>
        <v>-1</v>
      </c>
      <c r="AJ203" s="827">
        <f t="shared" si="120"/>
        <v>0</v>
      </c>
      <c r="AK203" s="824">
        <f t="shared" si="121"/>
        <v>0</v>
      </c>
      <c r="AL203" s="827">
        <f t="shared" si="122"/>
        <v>-1</v>
      </c>
      <c r="AM203" s="827">
        <f t="shared" si="123"/>
        <v>0</v>
      </c>
      <c r="AN203" s="827">
        <f t="shared" si="124"/>
        <v>86</v>
      </c>
      <c r="AO203" s="827">
        <f t="shared" si="125"/>
        <v>1136.3981981818183</v>
      </c>
      <c r="AP203" s="827">
        <f t="shared" si="126"/>
        <v>13.580113636363638</v>
      </c>
      <c r="AQ203" s="827">
        <f t="shared" si="127"/>
        <v>3.6350973215304547</v>
      </c>
      <c r="AR203" s="827">
        <f t="shared" si="128"/>
        <v>88</v>
      </c>
      <c r="AS203" s="38"/>
      <c r="AT203" s="38"/>
      <c r="AZ203" s="207"/>
      <c r="BA203" s="207"/>
      <c r="BB203" t="s">
        <v>714</v>
      </c>
      <c r="BC203">
        <v>24.05</v>
      </c>
      <c r="BE203" t="s">
        <v>3009</v>
      </c>
      <c r="BF203">
        <v>14.517391304347825</v>
      </c>
    </row>
    <row r="204" spans="1:58" ht="15.75">
      <c r="A204" s="826" t="str">
        <f>'Endpoint outcomes'!A204</f>
        <v>Burnand 2002</v>
      </c>
      <c r="B204" s="826" t="str">
        <f>CONCATENATE('Endpoint outcomes'!S204,'Endpoint outcomes'!T204)</f>
        <v>HAMD17</v>
      </c>
      <c r="C204" s="828">
        <f t="shared" si="106"/>
        <v>24.141891891891891</v>
      </c>
      <c r="D204" s="828">
        <f t="shared" si="107"/>
        <v>3.0453516490984529</v>
      </c>
      <c r="E204" s="828">
        <f t="shared" si="108"/>
        <v>74</v>
      </c>
      <c r="F204" s="50">
        <f t="shared" si="105"/>
        <v>0.51858117119148461</v>
      </c>
      <c r="G204" s="50">
        <f t="shared" si="103"/>
        <v>0.48141882880851539</v>
      </c>
      <c r="H204" s="269">
        <f t="shared" si="104"/>
        <v>1</v>
      </c>
      <c r="I204" s="829">
        <f>IF(ISNUMBER('Endpoint outcomes'!U204)=TRUE,'Endpoint outcomes'!U204,(IF(ISNUMBER('Endpoint outcomes'!W204)=TRUE,'Endpoint outcomes'!W204,0)))</f>
        <v>24.3</v>
      </c>
      <c r="J204" s="829">
        <f>IF(ISNUMBER('Endpoint outcomes'!U204)=TRUE,'Endpoint outcomes'!V204,IF(ISNUMBER('Endpoint outcomes'!W204)=TRUE,'Endpoint outcomes'!X204,0))</f>
        <v>3.2</v>
      </c>
      <c r="K204" s="829">
        <f>IF(ISNUMBER('Endpoint outcomes'!U204)=TRUE,'Endpoint outcomes'!AI204,IF(ISNUMBER('Endpoint outcomes'!W204)=TRUE,'Endpoint outcomes'!AK204,0))</f>
        <v>35</v>
      </c>
      <c r="L204" s="829">
        <f>IF(ISNUMBER('Endpoint outcomes'!AZ204)=TRUE,'Endpoint outcomes'!AZ204,(IF(ISNUMBER('Endpoint outcomes'!BB204)=TRUE,'Endpoint outcomes'!BB204,0)))</f>
        <v>24</v>
      </c>
      <c r="M204" s="829">
        <f>IF(ISNUMBER('Endpoint outcomes'!AZ204)=TRUE,'Endpoint outcomes'!BA204,IF(ISNUMBER('Endpoint outcomes'!BB204)=TRUE,'Endpoint outcomes'!BC204,0))</f>
        <v>2.9</v>
      </c>
      <c r="N204" s="829">
        <f>IF(ISNUMBER('Endpoint outcomes'!AZ204)=TRUE,'Endpoint outcomes'!BN204,IF(ISNUMBER('Endpoint outcomes'!BB204)=TRUE,'Endpoint outcomes'!BP204,0))</f>
        <v>39</v>
      </c>
      <c r="O204" s="829">
        <f>IF(ISNUMBER('Endpoint outcomes'!CE204)=TRUE,'Endpoint outcomes'!CE204,(IF(ISNUMBER('Endpoint outcomes'!CG204)=TRUE,'Endpoint outcomes'!CG204,0)))</f>
        <v>0</v>
      </c>
      <c r="P204" s="829">
        <f>IF(ISNUMBER('Endpoint outcomes'!CE204)=TRUE,'Endpoint outcomes'!CF204,IF(ISNUMBER('Endpoint outcomes'!CG204)=TRUE,'Endpoint outcomes'!CH204,0))</f>
        <v>0</v>
      </c>
      <c r="Q204" s="829">
        <f>IF(ISNUMBER('Endpoint outcomes'!CE204)=TRUE,'Endpoint outcomes'!CS204,IF(ISNUMBER('Endpoint outcomes'!CG204)=TRUE,'Endpoint outcomes'!CU204,0))</f>
        <v>0</v>
      </c>
      <c r="R204" s="825">
        <f>IF(ISNUMBER('Endpoint outcomes'!DJ204)=TRUE,'Endpoint outcomes'!DJ204,(IF(ISNUMBER('Endpoint outcomes'!DL204)=TRUE,'Endpoint outcomes'!DL204,0)))</f>
        <v>0</v>
      </c>
      <c r="S204" s="825">
        <f>IF(ISNUMBER('Endpoint outcomes'!DJ204)=TRUE,'Endpoint outcomes'!DK204,IF(ISNUMBER('Endpoint outcomes'!DL204)=TRUE,'Endpoint outcomes'!DM204,0))</f>
        <v>0</v>
      </c>
      <c r="T204" s="825">
        <f>IF(ISNUMBER('Endpoint outcomes'!DJ204)=TRUE,'Endpoint outcomes'!DX204,IF(ISNUMBER('Endpoint outcomes'!DL204)=TRUE,'Endpoint outcomes'!DZ204,0))</f>
        <v>0</v>
      </c>
      <c r="U204" s="825">
        <f>IF(ISNUMBER('Endpoint outcomes'!EO204)=TRUE,'Endpoint outcomes'!EO204,(IF(ISNUMBER('Endpoint outcomes'!EQ204)=TRUE,'Endpoint outcomes'!EQ204,0)))</f>
        <v>0</v>
      </c>
      <c r="V204" s="825">
        <f>IF(ISNUMBER('Endpoint outcomes'!EO204)=TRUE,'Endpoint outcomes'!EP204,IF(ISNUMBER('Endpoint outcomes'!EQ204)=TRUE,'Endpoint outcomes'!ER204,0))</f>
        <v>0</v>
      </c>
      <c r="W204" s="825">
        <f>IF(ISNUMBER('Endpoint outcomes'!EO204)=TRUE,'Endpoint outcomes'!FC204,IF(ISNUMBER('Endpoint outcomes'!EQ204)=TRUE,'Endpoint outcomes'!FE204,0))</f>
        <v>0</v>
      </c>
      <c r="X204" s="37"/>
      <c r="Y204" s="824">
        <f t="shared" si="109"/>
        <v>35</v>
      </c>
      <c r="Z204" s="827">
        <f t="shared" si="110"/>
        <v>34</v>
      </c>
      <c r="AA204" s="827">
        <f t="shared" si="111"/>
        <v>348.16000000000008</v>
      </c>
      <c r="AB204" s="824">
        <f t="shared" si="112"/>
        <v>39</v>
      </c>
      <c r="AC204" s="827">
        <f t="shared" si="113"/>
        <v>38</v>
      </c>
      <c r="AD204" s="827">
        <f t="shared" si="114"/>
        <v>319.58</v>
      </c>
      <c r="AE204" s="824">
        <f t="shared" si="115"/>
        <v>0</v>
      </c>
      <c r="AF204" s="827">
        <f t="shared" si="116"/>
        <v>-1</v>
      </c>
      <c r="AG204" s="827">
        <f t="shared" si="117"/>
        <v>0</v>
      </c>
      <c r="AH204" s="824">
        <f t="shared" si="118"/>
        <v>0</v>
      </c>
      <c r="AI204" s="827">
        <f t="shared" si="119"/>
        <v>-1</v>
      </c>
      <c r="AJ204" s="827">
        <f t="shared" si="120"/>
        <v>0</v>
      </c>
      <c r="AK204" s="824">
        <f t="shared" si="121"/>
        <v>0</v>
      </c>
      <c r="AL204" s="827">
        <f t="shared" si="122"/>
        <v>-1</v>
      </c>
      <c r="AM204" s="827">
        <f t="shared" si="123"/>
        <v>0</v>
      </c>
      <c r="AN204" s="827">
        <f t="shared" si="124"/>
        <v>72</v>
      </c>
      <c r="AO204" s="827">
        <f t="shared" si="125"/>
        <v>667.74</v>
      </c>
      <c r="AP204" s="827">
        <f t="shared" si="126"/>
        <v>24.141891891891891</v>
      </c>
      <c r="AQ204" s="827">
        <f t="shared" si="127"/>
        <v>3.0453516490984529</v>
      </c>
      <c r="AR204" s="827">
        <f t="shared" si="128"/>
        <v>74</v>
      </c>
      <c r="AS204" s="38"/>
      <c r="AT204" s="38"/>
      <c r="AZ204" s="207"/>
      <c r="BA204" s="207"/>
      <c r="BB204" t="s">
        <v>714</v>
      </c>
      <c r="BC204">
        <v>24.349206349206348</v>
      </c>
      <c r="BE204" t="s">
        <v>713</v>
      </c>
      <c r="BF204">
        <v>19.5</v>
      </c>
    </row>
    <row r="205" spans="1:58" ht="15.75">
      <c r="A205" s="826" t="str">
        <f>'Endpoint outcomes'!A205</f>
        <v>Murphy 1984</v>
      </c>
      <c r="B205" s="826" t="str">
        <f>CONCATENATE('Endpoint outcomes'!S205,'Endpoint outcomes'!T205)</f>
        <v>HAMD17</v>
      </c>
      <c r="C205" s="828">
        <f t="shared" si="106"/>
        <v>20.341034482758623</v>
      </c>
      <c r="D205" s="828">
        <f t="shared" si="107"/>
        <v>4.3314924109392248</v>
      </c>
      <c r="E205" s="828">
        <f t="shared" si="108"/>
        <v>87</v>
      </c>
      <c r="F205" s="50">
        <f t="shared" si="105"/>
        <v>0.19912925993278296</v>
      </c>
      <c r="G205" s="50">
        <f t="shared" si="103"/>
        <v>0.80087074006721704</v>
      </c>
      <c r="H205" s="269">
        <f t="shared" si="104"/>
        <v>1</v>
      </c>
      <c r="I205" s="829">
        <f>IF(ISNUMBER('Endpoint outcomes'!U205)=TRUE,'Endpoint outcomes'!U205,(IF(ISNUMBER('Endpoint outcomes'!W205)=TRUE,'Endpoint outcomes'!W205,0)))</f>
        <v>18.829999999999998</v>
      </c>
      <c r="J205" s="829">
        <f>IF(ISNUMBER('Endpoint outcomes'!U205)=TRUE,'Endpoint outcomes'!V205,IF(ISNUMBER('Endpoint outcomes'!W205)=TRUE,'Endpoint outcomes'!X205,0))</f>
        <v>3</v>
      </c>
      <c r="K205" s="829">
        <f>IF(ISNUMBER('Endpoint outcomes'!U205)=TRUE,'Endpoint outcomes'!AI205,IF(ISNUMBER('Endpoint outcomes'!W205)=TRUE,'Endpoint outcomes'!AK205,0))</f>
        <v>24</v>
      </c>
      <c r="L205" s="829">
        <f>IF(ISNUMBER('Endpoint outcomes'!AZ205)=TRUE,'Endpoint outcomes'!AZ205,(IF(ISNUMBER('Endpoint outcomes'!BB205)=TRUE,'Endpoint outcomes'!BB205,0)))</f>
        <v>21.35</v>
      </c>
      <c r="M205" s="829">
        <f>IF(ISNUMBER('Endpoint outcomes'!AZ205)=TRUE,'Endpoint outcomes'!BA205,IF(ISNUMBER('Endpoint outcomes'!BB205)=TRUE,'Endpoint outcomes'!BC205,0))</f>
        <v>4.74</v>
      </c>
      <c r="N205" s="829">
        <f>IF(ISNUMBER('Endpoint outcomes'!AZ205)=TRUE,'Endpoint outcomes'!BN205,IF(ISNUMBER('Endpoint outcomes'!BB205)=TRUE,'Endpoint outcomes'!BP205,0))</f>
        <v>17</v>
      </c>
      <c r="O205" s="829">
        <f>IF(ISNUMBER('Endpoint outcomes'!CE205)=TRUE,'Endpoint outcomes'!CE205,(IF(ISNUMBER('Endpoint outcomes'!CG205)=TRUE,'Endpoint outcomes'!CG205,0)))</f>
        <v>20.9</v>
      </c>
      <c r="P205" s="829">
        <f>IF(ISNUMBER('Endpoint outcomes'!CE205)=TRUE,'Endpoint outcomes'!CF205,IF(ISNUMBER('Endpoint outcomes'!CG205)=TRUE,'Endpoint outcomes'!CH205,0))</f>
        <v>4.5</v>
      </c>
      <c r="Q205" s="829">
        <f>IF(ISNUMBER('Endpoint outcomes'!CE205)=TRUE,'Endpoint outcomes'!CS205,IF(ISNUMBER('Endpoint outcomes'!CG205)=TRUE,'Endpoint outcomes'!CU205,0))</f>
        <v>24</v>
      </c>
      <c r="R205" s="825">
        <f>IF(ISNUMBER('Endpoint outcomes'!DJ205)=TRUE,'Endpoint outcomes'!DJ205,(IF(ISNUMBER('Endpoint outcomes'!DL205)=TRUE,'Endpoint outcomes'!DL205,0)))</f>
        <v>20.6</v>
      </c>
      <c r="S205" s="825">
        <f>IF(ISNUMBER('Endpoint outcomes'!DJ205)=TRUE,'Endpoint outcomes'!DK205,IF(ISNUMBER('Endpoint outcomes'!DL205)=TRUE,'Endpoint outcomes'!DM205,0))</f>
        <v>5</v>
      </c>
      <c r="T205" s="825">
        <f>IF(ISNUMBER('Endpoint outcomes'!DJ205)=TRUE,'Endpoint outcomes'!DX205,IF(ISNUMBER('Endpoint outcomes'!DL205)=TRUE,'Endpoint outcomes'!DZ205,0))</f>
        <v>22</v>
      </c>
      <c r="U205" s="825">
        <f>IF(ISNUMBER('Endpoint outcomes'!EO205)=TRUE,'Endpoint outcomes'!EO205,(IF(ISNUMBER('Endpoint outcomes'!EQ205)=TRUE,'Endpoint outcomes'!EQ205,0)))</f>
        <v>0</v>
      </c>
      <c r="V205" s="825">
        <f>IF(ISNUMBER('Endpoint outcomes'!EO205)=TRUE,'Endpoint outcomes'!EP205,IF(ISNUMBER('Endpoint outcomes'!EQ205)=TRUE,'Endpoint outcomes'!ER205,0))</f>
        <v>0</v>
      </c>
      <c r="W205" s="825">
        <f>IF(ISNUMBER('Endpoint outcomes'!EO205)=TRUE,'Endpoint outcomes'!FC205,IF(ISNUMBER('Endpoint outcomes'!EQ205)=TRUE,'Endpoint outcomes'!FE205,0))</f>
        <v>0</v>
      </c>
      <c r="X205" s="37"/>
      <c r="Y205" s="824">
        <f t="shared" si="109"/>
        <v>24</v>
      </c>
      <c r="Z205" s="827">
        <f t="shared" si="110"/>
        <v>23</v>
      </c>
      <c r="AA205" s="827">
        <f t="shared" si="111"/>
        <v>207</v>
      </c>
      <c r="AB205" s="824">
        <f t="shared" si="112"/>
        <v>17</v>
      </c>
      <c r="AC205" s="827">
        <f t="shared" si="113"/>
        <v>16</v>
      </c>
      <c r="AD205" s="827">
        <f t="shared" si="114"/>
        <v>359.48160000000001</v>
      </c>
      <c r="AE205" s="824">
        <f t="shared" si="115"/>
        <v>24</v>
      </c>
      <c r="AF205" s="827">
        <f t="shared" si="116"/>
        <v>23</v>
      </c>
      <c r="AG205" s="827">
        <f t="shared" si="117"/>
        <v>465.75</v>
      </c>
      <c r="AH205" s="824">
        <f t="shared" si="118"/>
        <v>22</v>
      </c>
      <c r="AI205" s="827">
        <f t="shared" si="119"/>
        <v>21</v>
      </c>
      <c r="AJ205" s="827">
        <f t="shared" si="120"/>
        <v>525</v>
      </c>
      <c r="AK205" s="824">
        <f t="shared" si="121"/>
        <v>0</v>
      </c>
      <c r="AL205" s="827">
        <f t="shared" si="122"/>
        <v>-1</v>
      </c>
      <c r="AM205" s="827">
        <f t="shared" si="123"/>
        <v>0</v>
      </c>
      <c r="AN205" s="827">
        <f t="shared" si="124"/>
        <v>83</v>
      </c>
      <c r="AO205" s="827">
        <f t="shared" si="125"/>
        <v>1557.2316000000001</v>
      </c>
      <c r="AP205" s="827">
        <f t="shared" si="126"/>
        <v>20.341034482758623</v>
      </c>
      <c r="AQ205" s="827">
        <f t="shared" si="127"/>
        <v>4.3314924109392248</v>
      </c>
      <c r="AR205" s="827">
        <f t="shared" si="128"/>
        <v>87</v>
      </c>
      <c r="AS205" s="38"/>
      <c r="AT205" s="38"/>
      <c r="AZ205" s="207"/>
      <c r="BA205" s="207"/>
      <c r="BB205" t="s">
        <v>714</v>
      </c>
      <c r="BC205">
        <v>24.441379310344825</v>
      </c>
      <c r="BE205" t="s">
        <v>713</v>
      </c>
      <c r="BF205">
        <v>14.275333333333332</v>
      </c>
    </row>
    <row r="206" spans="1:58" ht="15.75">
      <c r="A206" s="826" t="str">
        <f>'Endpoint outcomes'!A206</f>
        <v xml:space="preserve">Farrer 2011 </v>
      </c>
      <c r="B206" s="826" t="str">
        <f>CONCATENATE('Endpoint outcomes'!S206,'Endpoint outcomes'!T206)</f>
        <v>CES-D20</v>
      </c>
      <c r="C206" s="828">
        <f t="shared" si="106"/>
        <v>36.40451612903226</v>
      </c>
      <c r="D206" s="828">
        <f t="shared" si="107"/>
        <v>10.15075764633862</v>
      </c>
      <c r="E206" s="828">
        <f t="shared" si="108"/>
        <v>155</v>
      </c>
      <c r="F206" s="50">
        <f t="shared" si="105"/>
        <v>0.76713816335516938</v>
      </c>
      <c r="G206" s="50">
        <f t="shared" si="103"/>
        <v>0.23286183664483062</v>
      </c>
      <c r="H206" s="269">
        <f t="shared" si="104"/>
        <v>1</v>
      </c>
      <c r="I206" s="829">
        <f>IF(ISNUMBER('Endpoint outcomes'!U206)=TRUE,'Endpoint outcomes'!U206,(IF(ISNUMBER('Endpoint outcomes'!W206)=TRUE,'Endpoint outcomes'!W206,0)))</f>
        <v>35</v>
      </c>
      <c r="J206" s="829">
        <f>IF(ISNUMBER('Endpoint outcomes'!U206)=TRUE,'Endpoint outcomes'!V206,IF(ISNUMBER('Endpoint outcomes'!W206)=TRUE,'Endpoint outcomes'!X206,0))</f>
        <v>10.8</v>
      </c>
      <c r="K206" s="829">
        <f>IF(ISNUMBER('Endpoint outcomes'!U206)=TRUE,'Endpoint outcomes'!AI206,IF(ISNUMBER('Endpoint outcomes'!W206)=TRUE,'Endpoint outcomes'!AK206,0))</f>
        <v>38</v>
      </c>
      <c r="L206" s="829">
        <f>IF(ISNUMBER('Endpoint outcomes'!AZ206)=TRUE,'Endpoint outcomes'!AZ206,(IF(ISNUMBER('Endpoint outcomes'!BB206)=TRUE,'Endpoint outcomes'!BB206,0)))</f>
        <v>34.9</v>
      </c>
      <c r="M206" s="829">
        <f>IF(ISNUMBER('Endpoint outcomes'!AZ206)=TRUE,'Endpoint outcomes'!BA206,IF(ISNUMBER('Endpoint outcomes'!BB206)=TRUE,'Endpoint outcomes'!BC206,0))</f>
        <v>10.1</v>
      </c>
      <c r="N206" s="829">
        <f>IF(ISNUMBER('Endpoint outcomes'!AZ206)=TRUE,'Endpoint outcomes'!BN206,IF(ISNUMBER('Endpoint outcomes'!BB206)=TRUE,'Endpoint outcomes'!BP206,0))</f>
        <v>45</v>
      </c>
      <c r="O206" s="829">
        <f>IF(ISNUMBER('Endpoint outcomes'!CE206)=TRUE,'Endpoint outcomes'!CE206,(IF(ISNUMBER('Endpoint outcomes'!CG206)=TRUE,'Endpoint outcomes'!CG206,0)))</f>
        <v>37.6</v>
      </c>
      <c r="P206" s="829">
        <f>IF(ISNUMBER('Endpoint outcomes'!CE206)=TRUE,'Endpoint outcomes'!CF206,IF(ISNUMBER('Endpoint outcomes'!CG206)=TRUE,'Endpoint outcomes'!CH206,0))</f>
        <v>10.7</v>
      </c>
      <c r="Q206" s="829">
        <f>IF(ISNUMBER('Endpoint outcomes'!CE206)=TRUE,'Endpoint outcomes'!CS206,IF(ISNUMBER('Endpoint outcomes'!CG206)=TRUE,'Endpoint outcomes'!CU206,0))</f>
        <v>37</v>
      </c>
      <c r="R206" s="825">
        <f>IF(ISNUMBER('Endpoint outcomes'!DJ206)=TRUE,'Endpoint outcomes'!DJ206,(IF(ISNUMBER('Endpoint outcomes'!DL206)=TRUE,'Endpoint outcomes'!DL206,0)))</f>
        <v>38.6</v>
      </c>
      <c r="S206" s="825">
        <f>IF(ISNUMBER('Endpoint outcomes'!DJ206)=TRUE,'Endpoint outcomes'!DK206,IF(ISNUMBER('Endpoint outcomes'!DL206)=TRUE,'Endpoint outcomes'!DM206,0))</f>
        <v>8.8000000000000007</v>
      </c>
      <c r="T206" s="825">
        <f>IF(ISNUMBER('Endpoint outcomes'!DJ206)=TRUE,'Endpoint outcomes'!DX206,IF(ISNUMBER('Endpoint outcomes'!DL206)=TRUE,'Endpoint outcomes'!DZ206,0))</f>
        <v>35</v>
      </c>
      <c r="U206" s="825">
        <f>IF(ISNUMBER('Endpoint outcomes'!EO206)=TRUE,'Endpoint outcomes'!EO206,(IF(ISNUMBER('Endpoint outcomes'!EQ206)=TRUE,'Endpoint outcomes'!EQ206,0)))</f>
        <v>0</v>
      </c>
      <c r="V206" s="825">
        <f>IF(ISNUMBER('Endpoint outcomes'!EO206)=TRUE,'Endpoint outcomes'!EP206,IF(ISNUMBER('Endpoint outcomes'!EQ206)=TRUE,'Endpoint outcomes'!ER206,0))</f>
        <v>0</v>
      </c>
      <c r="W206" s="825">
        <f>IF(ISNUMBER('Endpoint outcomes'!EO206)=TRUE,'Endpoint outcomes'!FC206,IF(ISNUMBER('Endpoint outcomes'!EQ206)=TRUE,'Endpoint outcomes'!FE206,0))</f>
        <v>0</v>
      </c>
      <c r="X206" s="37"/>
      <c r="Y206" s="824">
        <f t="shared" si="109"/>
        <v>38</v>
      </c>
      <c r="Z206" s="827">
        <f t="shared" si="110"/>
        <v>37</v>
      </c>
      <c r="AA206" s="827">
        <f t="shared" si="111"/>
        <v>4315.68</v>
      </c>
      <c r="AB206" s="824">
        <f t="shared" si="112"/>
        <v>45</v>
      </c>
      <c r="AC206" s="827">
        <f t="shared" si="113"/>
        <v>44</v>
      </c>
      <c r="AD206" s="827">
        <f t="shared" si="114"/>
        <v>4488.4399999999996</v>
      </c>
      <c r="AE206" s="824">
        <f t="shared" si="115"/>
        <v>37</v>
      </c>
      <c r="AF206" s="827">
        <f t="shared" si="116"/>
        <v>36</v>
      </c>
      <c r="AG206" s="827">
        <f t="shared" si="117"/>
        <v>4121.6399999999994</v>
      </c>
      <c r="AH206" s="824">
        <f t="shared" si="118"/>
        <v>35</v>
      </c>
      <c r="AI206" s="827">
        <f t="shared" si="119"/>
        <v>34</v>
      </c>
      <c r="AJ206" s="827">
        <f t="shared" si="120"/>
        <v>2632.9600000000005</v>
      </c>
      <c r="AK206" s="824">
        <f t="shared" si="121"/>
        <v>0</v>
      </c>
      <c r="AL206" s="827">
        <f t="shared" si="122"/>
        <v>-1</v>
      </c>
      <c r="AM206" s="827">
        <f t="shared" si="123"/>
        <v>0</v>
      </c>
      <c r="AN206" s="827">
        <f t="shared" si="124"/>
        <v>151</v>
      </c>
      <c r="AO206" s="827">
        <f t="shared" si="125"/>
        <v>15558.72</v>
      </c>
      <c r="AP206" s="827">
        <f t="shared" si="126"/>
        <v>36.40451612903226</v>
      </c>
      <c r="AQ206" s="827">
        <f t="shared" si="127"/>
        <v>10.15075764633862</v>
      </c>
      <c r="AR206" s="827">
        <f t="shared" si="128"/>
        <v>155</v>
      </c>
      <c r="AS206" s="38"/>
      <c r="AT206" s="38"/>
      <c r="AZ206" s="207"/>
      <c r="BA206" s="207"/>
      <c r="BB206" t="s">
        <v>714</v>
      </c>
      <c r="BC206">
        <v>24.96</v>
      </c>
      <c r="BE206" t="s">
        <v>3749</v>
      </c>
      <c r="BF206">
        <v>29.967674418604656</v>
      </c>
    </row>
    <row r="207" spans="1:58" ht="15.75">
      <c r="A207" s="826" t="str">
        <f>'Endpoint outcomes'!A207</f>
        <v>Stassen 1993</v>
      </c>
      <c r="B207" s="826" t="str">
        <f>CONCATENATE('Endpoint outcomes'!S207,'Endpoint outcomes'!T207)</f>
        <v>NA</v>
      </c>
      <c r="C207" s="828" t="e">
        <f t="shared" si="106"/>
        <v>#DIV/0!</v>
      </c>
      <c r="D207" s="828" t="e">
        <f t="shared" si="107"/>
        <v>#DIV/0!</v>
      </c>
      <c r="E207" s="828">
        <f t="shared" si="108"/>
        <v>0</v>
      </c>
      <c r="F207" s="50" t="e">
        <f t="shared" si="105"/>
        <v>#N/A</v>
      </c>
      <c r="G207" s="50" t="e">
        <f t="shared" si="103"/>
        <v>#N/A</v>
      </c>
      <c r="H207" s="269">
        <f t="shared" si="104"/>
        <v>0</v>
      </c>
      <c r="I207" s="829">
        <f>IF(ISNUMBER('Endpoint outcomes'!U207)=TRUE,'Endpoint outcomes'!U207,(IF(ISNUMBER('Endpoint outcomes'!W207)=TRUE,'Endpoint outcomes'!W207,0)))</f>
        <v>0</v>
      </c>
      <c r="J207" s="829">
        <f>IF(ISNUMBER('Endpoint outcomes'!U207)=TRUE,'Endpoint outcomes'!V207,IF(ISNUMBER('Endpoint outcomes'!W207)=TRUE,'Endpoint outcomes'!X207,0))</f>
        <v>0</v>
      </c>
      <c r="K207" s="829">
        <f>IF(ISNUMBER('Endpoint outcomes'!U207)=TRUE,'Endpoint outcomes'!AI207,IF(ISNUMBER('Endpoint outcomes'!W207)=TRUE,'Endpoint outcomes'!AK207,0))</f>
        <v>0</v>
      </c>
      <c r="L207" s="829">
        <f>IF(ISNUMBER('Endpoint outcomes'!AZ207)=TRUE,'Endpoint outcomes'!AZ207,(IF(ISNUMBER('Endpoint outcomes'!BB207)=TRUE,'Endpoint outcomes'!BB207,0)))</f>
        <v>0</v>
      </c>
      <c r="M207" s="829">
        <f>IF(ISNUMBER('Endpoint outcomes'!AZ207)=TRUE,'Endpoint outcomes'!BA207,IF(ISNUMBER('Endpoint outcomes'!BB207)=TRUE,'Endpoint outcomes'!BC207,0))</f>
        <v>0</v>
      </c>
      <c r="N207" s="829">
        <f>IF(ISNUMBER('Endpoint outcomes'!AZ207)=TRUE,'Endpoint outcomes'!BN207,IF(ISNUMBER('Endpoint outcomes'!BB207)=TRUE,'Endpoint outcomes'!BP207,0))</f>
        <v>0</v>
      </c>
      <c r="O207" s="829">
        <f>IF(ISNUMBER('Endpoint outcomes'!CE207)=TRUE,'Endpoint outcomes'!CE207,(IF(ISNUMBER('Endpoint outcomes'!CG207)=TRUE,'Endpoint outcomes'!CG207,0)))</f>
        <v>0</v>
      </c>
      <c r="P207" s="829">
        <f>IF(ISNUMBER('Endpoint outcomes'!CE207)=TRUE,'Endpoint outcomes'!CF207,IF(ISNUMBER('Endpoint outcomes'!CG207)=TRUE,'Endpoint outcomes'!CH207,0))</f>
        <v>0</v>
      </c>
      <c r="Q207" s="829">
        <f>IF(ISNUMBER('Endpoint outcomes'!CE207)=TRUE,'Endpoint outcomes'!CS207,IF(ISNUMBER('Endpoint outcomes'!CG207)=TRUE,'Endpoint outcomes'!CU207,0))</f>
        <v>0</v>
      </c>
      <c r="R207" s="825">
        <f>IF(ISNUMBER('Endpoint outcomes'!DJ207)=TRUE,'Endpoint outcomes'!DJ207,(IF(ISNUMBER('Endpoint outcomes'!DL207)=TRUE,'Endpoint outcomes'!DL207,0)))</f>
        <v>0</v>
      </c>
      <c r="S207" s="825">
        <f>IF(ISNUMBER('Endpoint outcomes'!DJ207)=TRUE,'Endpoint outcomes'!DK207,IF(ISNUMBER('Endpoint outcomes'!DL207)=TRUE,'Endpoint outcomes'!DM207,0))</f>
        <v>0</v>
      </c>
      <c r="T207" s="825">
        <f>IF(ISNUMBER('Endpoint outcomes'!DJ207)=TRUE,'Endpoint outcomes'!DX207,IF(ISNUMBER('Endpoint outcomes'!DL207)=TRUE,'Endpoint outcomes'!DZ207,0))</f>
        <v>0</v>
      </c>
      <c r="U207" s="825">
        <f>IF(ISNUMBER('Endpoint outcomes'!EO207)=TRUE,'Endpoint outcomes'!EO207,(IF(ISNUMBER('Endpoint outcomes'!EQ207)=TRUE,'Endpoint outcomes'!EQ207,0)))</f>
        <v>0</v>
      </c>
      <c r="V207" s="825">
        <f>IF(ISNUMBER('Endpoint outcomes'!EO207)=TRUE,'Endpoint outcomes'!EP207,IF(ISNUMBER('Endpoint outcomes'!EQ207)=TRUE,'Endpoint outcomes'!ER207,0))</f>
        <v>0</v>
      </c>
      <c r="W207" s="825">
        <f>IF(ISNUMBER('Endpoint outcomes'!EO207)=TRUE,'Endpoint outcomes'!FC207,IF(ISNUMBER('Endpoint outcomes'!EQ207)=TRUE,'Endpoint outcomes'!FE207,0))</f>
        <v>0</v>
      </c>
      <c r="X207" s="37"/>
      <c r="Y207" s="824">
        <f t="shared" si="109"/>
        <v>0</v>
      </c>
      <c r="Z207" s="827">
        <f t="shared" si="110"/>
        <v>-1</v>
      </c>
      <c r="AA207" s="827">
        <f t="shared" si="111"/>
        <v>0</v>
      </c>
      <c r="AB207" s="824">
        <f t="shared" si="112"/>
        <v>0</v>
      </c>
      <c r="AC207" s="827">
        <f t="shared" si="113"/>
        <v>-1</v>
      </c>
      <c r="AD207" s="827">
        <f t="shared" si="114"/>
        <v>0</v>
      </c>
      <c r="AE207" s="824">
        <f t="shared" si="115"/>
        <v>0</v>
      </c>
      <c r="AF207" s="827">
        <f t="shared" si="116"/>
        <v>-1</v>
      </c>
      <c r="AG207" s="827">
        <f t="shared" si="117"/>
        <v>0</v>
      </c>
      <c r="AH207" s="824">
        <f t="shared" si="118"/>
        <v>0</v>
      </c>
      <c r="AI207" s="827">
        <f t="shared" si="119"/>
        <v>-1</v>
      </c>
      <c r="AJ207" s="827">
        <f t="shared" si="120"/>
        <v>0</v>
      </c>
      <c r="AK207" s="824">
        <f t="shared" si="121"/>
        <v>0</v>
      </c>
      <c r="AL207" s="827">
        <f t="shared" si="122"/>
        <v>-1</v>
      </c>
      <c r="AM207" s="827">
        <f t="shared" si="123"/>
        <v>0</v>
      </c>
      <c r="AN207" s="827" t="b">
        <f t="shared" si="124"/>
        <v>0</v>
      </c>
      <c r="AO207" s="827">
        <f t="shared" si="125"/>
        <v>0</v>
      </c>
      <c r="AP207" s="827" t="e">
        <f t="shared" si="126"/>
        <v>#DIV/0!</v>
      </c>
      <c r="AQ207" s="827" t="e">
        <f t="shared" si="127"/>
        <v>#DIV/0!</v>
      </c>
      <c r="AR207" s="827">
        <f t="shared" si="128"/>
        <v>0</v>
      </c>
      <c r="AS207" s="38"/>
      <c r="AT207" s="38"/>
      <c r="AZ207" s="207"/>
      <c r="BA207" s="207"/>
      <c r="BB207" t="s">
        <v>714</v>
      </c>
      <c r="BC207">
        <v>25.409961685823752</v>
      </c>
      <c r="BE207" t="s">
        <v>3749</v>
      </c>
      <c r="BF207">
        <v>15.933333333333334</v>
      </c>
    </row>
    <row r="208" spans="1:58" ht="15.75">
      <c r="A208" s="826" t="str">
        <f>'Endpoint outcomes'!A208</f>
        <v>Perini 2009</v>
      </c>
      <c r="B208" s="826" t="str">
        <f>CONCATENATE('Endpoint outcomes'!S208,'Endpoint outcomes'!T208)</f>
        <v>PHQ9</v>
      </c>
      <c r="C208" s="828">
        <f t="shared" si="106"/>
        <v>14.152083333333332</v>
      </c>
      <c r="D208" s="828">
        <f t="shared" si="107"/>
        <v>4.2980556777100567</v>
      </c>
      <c r="E208" s="828">
        <f t="shared" si="108"/>
        <v>48</v>
      </c>
      <c r="F208" s="50">
        <f t="shared" si="105"/>
        <v>0.18532161287044868</v>
      </c>
      <c r="G208" s="50">
        <f t="shared" si="103"/>
        <v>0.81467838712955132</v>
      </c>
      <c r="H208" s="269">
        <f t="shared" si="104"/>
        <v>1</v>
      </c>
      <c r="I208" s="829">
        <f>IF(ISNUMBER('Endpoint outcomes'!U208)=TRUE,'Endpoint outcomes'!U208,(IF(ISNUMBER('Endpoint outcomes'!W208)=TRUE,'Endpoint outcomes'!W208,0)))</f>
        <v>13.78</v>
      </c>
      <c r="J208" s="829">
        <f>IF(ISNUMBER('Endpoint outcomes'!U208)=TRUE,'Endpoint outcomes'!V208,IF(ISNUMBER('Endpoint outcomes'!W208)=TRUE,'Endpoint outcomes'!X208,0))</f>
        <v>4.53</v>
      </c>
      <c r="K208" s="829">
        <f>IF(ISNUMBER('Endpoint outcomes'!U208)=TRUE,'Endpoint outcomes'!AI208,IF(ISNUMBER('Endpoint outcomes'!W208)=TRUE,'Endpoint outcomes'!AK208,0))</f>
        <v>29</v>
      </c>
      <c r="L208" s="829">
        <f>IF(ISNUMBER('Endpoint outcomes'!AZ208)=TRUE,'Endpoint outcomes'!AZ208,(IF(ISNUMBER('Endpoint outcomes'!BB208)=TRUE,'Endpoint outcomes'!BB208,0)))</f>
        <v>14.72</v>
      </c>
      <c r="M208" s="829">
        <f>IF(ISNUMBER('Endpoint outcomes'!AZ208)=TRUE,'Endpoint outcomes'!BA208,IF(ISNUMBER('Endpoint outcomes'!BB208)=TRUE,'Endpoint outcomes'!BC208,0))</f>
        <v>3.91</v>
      </c>
      <c r="N208" s="829">
        <f>IF(ISNUMBER('Endpoint outcomes'!AZ208)=TRUE,'Endpoint outcomes'!BN208,IF(ISNUMBER('Endpoint outcomes'!BB208)=TRUE,'Endpoint outcomes'!BP208,0))</f>
        <v>19</v>
      </c>
      <c r="O208" s="829">
        <f>IF(ISNUMBER('Endpoint outcomes'!CE208)=TRUE,'Endpoint outcomes'!CE208,(IF(ISNUMBER('Endpoint outcomes'!CG208)=TRUE,'Endpoint outcomes'!CG208,0)))</f>
        <v>0</v>
      </c>
      <c r="P208" s="829">
        <f>IF(ISNUMBER('Endpoint outcomes'!CE208)=TRUE,'Endpoint outcomes'!CF208,IF(ISNUMBER('Endpoint outcomes'!CG208)=TRUE,'Endpoint outcomes'!CH208,0))</f>
        <v>0</v>
      </c>
      <c r="Q208" s="829">
        <f>IF(ISNUMBER('Endpoint outcomes'!CE208)=TRUE,'Endpoint outcomes'!CS208,IF(ISNUMBER('Endpoint outcomes'!CG208)=TRUE,'Endpoint outcomes'!CU208,0))</f>
        <v>0</v>
      </c>
      <c r="R208" s="825">
        <f>IF(ISNUMBER('Endpoint outcomes'!DJ208)=TRUE,'Endpoint outcomes'!DJ208,(IF(ISNUMBER('Endpoint outcomes'!DL208)=TRUE,'Endpoint outcomes'!DL208,0)))</f>
        <v>0</v>
      </c>
      <c r="S208" s="825">
        <f>IF(ISNUMBER('Endpoint outcomes'!DJ208)=TRUE,'Endpoint outcomes'!DK208,IF(ISNUMBER('Endpoint outcomes'!DL208)=TRUE,'Endpoint outcomes'!DM208,0))</f>
        <v>0</v>
      </c>
      <c r="T208" s="825">
        <f>IF(ISNUMBER('Endpoint outcomes'!DJ208)=TRUE,'Endpoint outcomes'!DX208,IF(ISNUMBER('Endpoint outcomes'!DL208)=TRUE,'Endpoint outcomes'!DZ208,0))</f>
        <v>0</v>
      </c>
      <c r="U208" s="825">
        <f>IF(ISNUMBER('Endpoint outcomes'!EO208)=TRUE,'Endpoint outcomes'!EO208,(IF(ISNUMBER('Endpoint outcomes'!EQ208)=TRUE,'Endpoint outcomes'!EQ208,0)))</f>
        <v>0</v>
      </c>
      <c r="V208" s="825">
        <f>IF(ISNUMBER('Endpoint outcomes'!EO208)=TRUE,'Endpoint outcomes'!EP208,IF(ISNUMBER('Endpoint outcomes'!EQ208)=TRUE,'Endpoint outcomes'!ER208,0))</f>
        <v>0</v>
      </c>
      <c r="W208" s="825">
        <f>IF(ISNUMBER('Endpoint outcomes'!EO208)=TRUE,'Endpoint outcomes'!FC208,IF(ISNUMBER('Endpoint outcomes'!EQ208)=TRUE,'Endpoint outcomes'!FE208,0))</f>
        <v>0</v>
      </c>
      <c r="X208" s="37"/>
      <c r="Y208" s="824">
        <f t="shared" si="109"/>
        <v>29</v>
      </c>
      <c r="Z208" s="827">
        <f t="shared" si="110"/>
        <v>28</v>
      </c>
      <c r="AA208" s="827">
        <f t="shared" si="111"/>
        <v>574.58519999999999</v>
      </c>
      <c r="AB208" s="824">
        <f t="shared" si="112"/>
        <v>19</v>
      </c>
      <c r="AC208" s="827">
        <f t="shared" si="113"/>
        <v>18</v>
      </c>
      <c r="AD208" s="827">
        <f t="shared" si="114"/>
        <v>275.18580000000003</v>
      </c>
      <c r="AE208" s="824">
        <f t="shared" si="115"/>
        <v>0</v>
      </c>
      <c r="AF208" s="827">
        <f t="shared" si="116"/>
        <v>-1</v>
      </c>
      <c r="AG208" s="827">
        <f t="shared" si="117"/>
        <v>0</v>
      </c>
      <c r="AH208" s="824">
        <f t="shared" si="118"/>
        <v>0</v>
      </c>
      <c r="AI208" s="827">
        <f t="shared" si="119"/>
        <v>-1</v>
      </c>
      <c r="AJ208" s="827">
        <f t="shared" si="120"/>
        <v>0</v>
      </c>
      <c r="AK208" s="824">
        <f t="shared" si="121"/>
        <v>0</v>
      </c>
      <c r="AL208" s="827">
        <f t="shared" si="122"/>
        <v>-1</v>
      </c>
      <c r="AM208" s="827">
        <f t="shared" si="123"/>
        <v>0</v>
      </c>
      <c r="AN208" s="827">
        <f t="shared" si="124"/>
        <v>46</v>
      </c>
      <c r="AO208" s="827">
        <f t="shared" si="125"/>
        <v>849.77099999999996</v>
      </c>
      <c r="AP208" s="827">
        <f t="shared" si="126"/>
        <v>14.152083333333332</v>
      </c>
      <c r="AQ208" s="827">
        <f t="shared" si="127"/>
        <v>4.2980556777100567</v>
      </c>
      <c r="AR208" s="827">
        <f t="shared" si="128"/>
        <v>48</v>
      </c>
      <c r="AS208" s="38"/>
      <c r="AT208" s="38"/>
      <c r="AZ208" s="207"/>
      <c r="BA208" s="207"/>
      <c r="BB208" t="s">
        <v>714</v>
      </c>
      <c r="BC208">
        <v>25.651515151515152</v>
      </c>
      <c r="BE208" t="s">
        <v>713</v>
      </c>
      <c r="BF208">
        <v>24.001111111111111</v>
      </c>
    </row>
    <row r="209" spans="1:58" ht="15.75">
      <c r="A209" s="826" t="str">
        <f>'Endpoint outcomes'!A209</f>
        <v>Zivkov 1995</v>
      </c>
      <c r="B209" s="826" t="str">
        <f>CONCATENATE('Endpoint outcomes'!S209,'Endpoint outcomes'!T209)</f>
        <v>HAMD21</v>
      </c>
      <c r="C209" s="828">
        <f t="shared" si="106"/>
        <v>27.801785714285717</v>
      </c>
      <c r="D209" s="828">
        <f t="shared" si="107"/>
        <v>4.8507081307134294</v>
      </c>
      <c r="E209" s="828">
        <f t="shared" si="108"/>
        <v>224</v>
      </c>
      <c r="F209" s="50">
        <f t="shared" si="105"/>
        <v>0.78340920558012372</v>
      </c>
      <c r="G209" s="50">
        <f t="shared" si="103"/>
        <v>0.21659079441987628</v>
      </c>
      <c r="H209" s="269">
        <f t="shared" si="104"/>
        <v>1</v>
      </c>
      <c r="I209" s="829">
        <f>IF(ISNUMBER('Endpoint outcomes'!U209)=TRUE,'Endpoint outcomes'!U209,(IF(ISNUMBER('Endpoint outcomes'!W209)=TRUE,'Endpoint outcomes'!W209,0)))</f>
        <v>28</v>
      </c>
      <c r="J209" s="829">
        <f>IF(ISNUMBER('Endpoint outcomes'!U209)=TRUE,'Endpoint outcomes'!V209,IF(ISNUMBER('Endpoint outcomes'!W209)=TRUE,'Endpoint outcomes'!X209,0))</f>
        <v>4.9000000000000004</v>
      </c>
      <c r="K209" s="829">
        <f>IF(ISNUMBER('Endpoint outcomes'!U209)=TRUE,'Endpoint outcomes'!AI209,IF(ISNUMBER('Endpoint outcomes'!W209)=TRUE,'Endpoint outcomes'!AK209,0))</f>
        <v>113</v>
      </c>
      <c r="L209" s="829">
        <f>IF(ISNUMBER('Endpoint outcomes'!AZ209)=TRUE,'Endpoint outcomes'!AZ209,(IF(ISNUMBER('Endpoint outcomes'!BB209)=TRUE,'Endpoint outcomes'!BB209,0)))</f>
        <v>27.6</v>
      </c>
      <c r="M209" s="829">
        <f>IF(ISNUMBER('Endpoint outcomes'!AZ209)=TRUE,'Endpoint outcomes'!BA209,IF(ISNUMBER('Endpoint outcomes'!BB209)=TRUE,'Endpoint outcomes'!BC209,0))</f>
        <v>4.8</v>
      </c>
      <c r="N209" s="829">
        <f>IF(ISNUMBER('Endpoint outcomes'!AZ209)=TRUE,'Endpoint outcomes'!BN209,IF(ISNUMBER('Endpoint outcomes'!BB209)=TRUE,'Endpoint outcomes'!BP209,0))</f>
        <v>111</v>
      </c>
      <c r="O209" s="829">
        <f>IF(ISNUMBER('Endpoint outcomes'!CE209)=TRUE,'Endpoint outcomes'!CE209,(IF(ISNUMBER('Endpoint outcomes'!CG209)=TRUE,'Endpoint outcomes'!CG209,0)))</f>
        <v>0</v>
      </c>
      <c r="P209" s="829">
        <f>IF(ISNUMBER('Endpoint outcomes'!CE209)=TRUE,'Endpoint outcomes'!CF209,IF(ISNUMBER('Endpoint outcomes'!CG209)=TRUE,'Endpoint outcomes'!CH209,0))</f>
        <v>0</v>
      </c>
      <c r="Q209" s="829">
        <f>IF(ISNUMBER('Endpoint outcomes'!CE209)=TRUE,'Endpoint outcomes'!CS209,IF(ISNUMBER('Endpoint outcomes'!CG209)=TRUE,'Endpoint outcomes'!CU209,0))</f>
        <v>0</v>
      </c>
      <c r="R209" s="825">
        <f>IF(ISNUMBER('Endpoint outcomes'!DJ209)=TRUE,'Endpoint outcomes'!DJ209,(IF(ISNUMBER('Endpoint outcomes'!DL209)=TRUE,'Endpoint outcomes'!DL209,0)))</f>
        <v>0</v>
      </c>
      <c r="S209" s="825">
        <f>IF(ISNUMBER('Endpoint outcomes'!DJ209)=TRUE,'Endpoint outcomes'!DK209,IF(ISNUMBER('Endpoint outcomes'!DL209)=TRUE,'Endpoint outcomes'!DM209,0))</f>
        <v>0</v>
      </c>
      <c r="T209" s="825">
        <f>IF(ISNUMBER('Endpoint outcomes'!DJ209)=TRUE,'Endpoint outcomes'!DX209,IF(ISNUMBER('Endpoint outcomes'!DL209)=TRUE,'Endpoint outcomes'!DZ209,0))</f>
        <v>0</v>
      </c>
      <c r="U209" s="825">
        <f>IF(ISNUMBER('Endpoint outcomes'!EO209)=TRUE,'Endpoint outcomes'!EO209,(IF(ISNUMBER('Endpoint outcomes'!EQ209)=TRUE,'Endpoint outcomes'!EQ209,0)))</f>
        <v>0</v>
      </c>
      <c r="V209" s="825">
        <f>IF(ISNUMBER('Endpoint outcomes'!EO209)=TRUE,'Endpoint outcomes'!EP209,IF(ISNUMBER('Endpoint outcomes'!EQ209)=TRUE,'Endpoint outcomes'!ER209,0))</f>
        <v>0</v>
      </c>
      <c r="W209" s="825">
        <f>IF(ISNUMBER('Endpoint outcomes'!EO209)=TRUE,'Endpoint outcomes'!FC209,IF(ISNUMBER('Endpoint outcomes'!EQ209)=TRUE,'Endpoint outcomes'!FE209,0))</f>
        <v>0</v>
      </c>
      <c r="X209" s="37"/>
      <c r="Y209" s="824">
        <f t="shared" si="109"/>
        <v>113</v>
      </c>
      <c r="Z209" s="827">
        <f t="shared" si="110"/>
        <v>112</v>
      </c>
      <c r="AA209" s="827">
        <f t="shared" si="111"/>
        <v>2689.1200000000008</v>
      </c>
      <c r="AB209" s="824">
        <f t="shared" si="112"/>
        <v>111</v>
      </c>
      <c r="AC209" s="827">
        <f t="shared" si="113"/>
        <v>110</v>
      </c>
      <c r="AD209" s="827">
        <f t="shared" si="114"/>
        <v>2534.4</v>
      </c>
      <c r="AE209" s="824">
        <f t="shared" si="115"/>
        <v>0</v>
      </c>
      <c r="AF209" s="827">
        <f t="shared" si="116"/>
        <v>-1</v>
      </c>
      <c r="AG209" s="827">
        <f t="shared" si="117"/>
        <v>0</v>
      </c>
      <c r="AH209" s="824">
        <f t="shared" si="118"/>
        <v>0</v>
      </c>
      <c r="AI209" s="827">
        <f t="shared" si="119"/>
        <v>-1</v>
      </c>
      <c r="AJ209" s="827">
        <f t="shared" si="120"/>
        <v>0</v>
      </c>
      <c r="AK209" s="824">
        <f t="shared" si="121"/>
        <v>0</v>
      </c>
      <c r="AL209" s="827">
        <f t="shared" si="122"/>
        <v>-1</v>
      </c>
      <c r="AM209" s="827">
        <f t="shared" si="123"/>
        <v>0</v>
      </c>
      <c r="AN209" s="827">
        <f t="shared" si="124"/>
        <v>222</v>
      </c>
      <c r="AO209" s="827">
        <f t="shared" si="125"/>
        <v>5223.5200000000004</v>
      </c>
      <c r="AP209" s="827">
        <f t="shared" si="126"/>
        <v>27.801785714285717</v>
      </c>
      <c r="AQ209" s="827">
        <f t="shared" si="127"/>
        <v>4.8507081307134294</v>
      </c>
      <c r="AR209" s="827">
        <f t="shared" si="128"/>
        <v>224</v>
      </c>
      <c r="AS209" s="38"/>
      <c r="AT209" s="38"/>
      <c r="AZ209" s="207"/>
      <c r="BA209" s="207"/>
      <c r="BB209" t="s">
        <v>714</v>
      </c>
      <c r="BC209">
        <v>25.844444444444441</v>
      </c>
      <c r="BE209" t="s">
        <v>455</v>
      </c>
      <c r="BF209" t="e">
        <v>#DIV/0!</v>
      </c>
    </row>
    <row r="210" spans="1:58" ht="15.75">
      <c r="A210" s="826" t="str">
        <f>'Endpoint outcomes'!A210</f>
        <v>Schweizer 1994</v>
      </c>
      <c r="B210" s="826" t="str">
        <f>CONCATENATE('Endpoint outcomes'!S210,'Endpoint outcomes'!T210)</f>
        <v>MADRS10</v>
      </c>
      <c r="C210" s="828">
        <f t="shared" si="106"/>
        <v>30.083443708609273</v>
      </c>
      <c r="D210" s="828">
        <f t="shared" si="107"/>
        <v>5.4104050884824249</v>
      </c>
      <c r="E210" s="828">
        <f t="shared" si="108"/>
        <v>151</v>
      </c>
      <c r="F210" s="50">
        <f t="shared" si="105"/>
        <v>0.71563061297536956</v>
      </c>
      <c r="G210" s="50">
        <f t="shared" si="103"/>
        <v>0.28436938702463044</v>
      </c>
      <c r="H210" s="269">
        <f t="shared" si="104"/>
        <v>1</v>
      </c>
      <c r="I210" s="829">
        <f>IF(ISNUMBER('Endpoint outcomes'!U210)=TRUE,'Endpoint outcomes'!U210,(IF(ISNUMBER('Endpoint outcomes'!W210)=TRUE,'Endpoint outcomes'!W210,0)))</f>
        <v>30.6</v>
      </c>
      <c r="J210" s="829">
        <f>IF(ISNUMBER('Endpoint outcomes'!U210)=TRUE,'Endpoint outcomes'!V210,IF(ISNUMBER('Endpoint outcomes'!W210)=TRUE,'Endpoint outcomes'!X210,0))</f>
        <v>5.2</v>
      </c>
      <c r="K210" s="829">
        <f>IF(ISNUMBER('Endpoint outcomes'!U210)=TRUE,'Endpoint outcomes'!AI210,IF(ISNUMBER('Endpoint outcomes'!W210)=TRUE,'Endpoint outcomes'!AK210,0))</f>
        <v>73</v>
      </c>
      <c r="L210" s="829">
        <f>IF(ISNUMBER('Endpoint outcomes'!AZ210)=TRUE,'Endpoint outcomes'!AZ210,(IF(ISNUMBER('Endpoint outcomes'!BB210)=TRUE,'Endpoint outcomes'!BB210,0)))</f>
        <v>29.6</v>
      </c>
      <c r="M210" s="829">
        <f>IF(ISNUMBER('Endpoint outcomes'!AZ210)=TRUE,'Endpoint outcomes'!BA210,IF(ISNUMBER('Endpoint outcomes'!BB210)=TRUE,'Endpoint outcomes'!BC210,0))</f>
        <v>5.6</v>
      </c>
      <c r="N210" s="829">
        <f>IF(ISNUMBER('Endpoint outcomes'!AZ210)=TRUE,'Endpoint outcomes'!BN210,IF(ISNUMBER('Endpoint outcomes'!BB210)=TRUE,'Endpoint outcomes'!BP210,0))</f>
        <v>78</v>
      </c>
      <c r="O210" s="829">
        <f>IF(ISNUMBER('Endpoint outcomes'!CE210)=TRUE,'Endpoint outcomes'!CE210,(IF(ISNUMBER('Endpoint outcomes'!CG210)=TRUE,'Endpoint outcomes'!CG210,0)))</f>
        <v>0</v>
      </c>
      <c r="P210" s="829">
        <f>IF(ISNUMBER('Endpoint outcomes'!CE210)=TRUE,'Endpoint outcomes'!CF210,IF(ISNUMBER('Endpoint outcomes'!CG210)=TRUE,'Endpoint outcomes'!CH210,0))</f>
        <v>0</v>
      </c>
      <c r="Q210" s="829">
        <f>IF(ISNUMBER('Endpoint outcomes'!CE210)=TRUE,'Endpoint outcomes'!CS210,IF(ISNUMBER('Endpoint outcomes'!CG210)=TRUE,'Endpoint outcomes'!CU210,0))</f>
        <v>0</v>
      </c>
      <c r="R210" s="825">
        <f>IF(ISNUMBER('Endpoint outcomes'!DJ210)=TRUE,'Endpoint outcomes'!DJ210,(IF(ISNUMBER('Endpoint outcomes'!DL210)=TRUE,'Endpoint outcomes'!DL210,0)))</f>
        <v>0</v>
      </c>
      <c r="S210" s="825">
        <f>IF(ISNUMBER('Endpoint outcomes'!DJ210)=TRUE,'Endpoint outcomes'!DK210,IF(ISNUMBER('Endpoint outcomes'!DL210)=TRUE,'Endpoint outcomes'!DM210,0))</f>
        <v>0</v>
      </c>
      <c r="T210" s="825">
        <f>IF(ISNUMBER('Endpoint outcomes'!DJ210)=TRUE,'Endpoint outcomes'!DX210,IF(ISNUMBER('Endpoint outcomes'!DL210)=TRUE,'Endpoint outcomes'!DZ210,0))</f>
        <v>0</v>
      </c>
      <c r="U210" s="825">
        <f>IF(ISNUMBER('Endpoint outcomes'!EO210)=TRUE,'Endpoint outcomes'!EO210,(IF(ISNUMBER('Endpoint outcomes'!EQ210)=TRUE,'Endpoint outcomes'!EQ210,0)))</f>
        <v>0</v>
      </c>
      <c r="V210" s="825">
        <f>IF(ISNUMBER('Endpoint outcomes'!EO210)=TRUE,'Endpoint outcomes'!EP210,IF(ISNUMBER('Endpoint outcomes'!EQ210)=TRUE,'Endpoint outcomes'!ER210,0))</f>
        <v>0</v>
      </c>
      <c r="W210" s="825">
        <f>IF(ISNUMBER('Endpoint outcomes'!EO210)=TRUE,'Endpoint outcomes'!FC210,IF(ISNUMBER('Endpoint outcomes'!EQ210)=TRUE,'Endpoint outcomes'!FE210,0))</f>
        <v>0</v>
      </c>
      <c r="X210" s="37"/>
      <c r="Y210" s="824">
        <f t="shared" si="109"/>
        <v>73</v>
      </c>
      <c r="Z210" s="827">
        <f t="shared" si="110"/>
        <v>72</v>
      </c>
      <c r="AA210" s="827">
        <f t="shared" si="111"/>
        <v>1946.88</v>
      </c>
      <c r="AB210" s="824">
        <f t="shared" si="112"/>
        <v>78</v>
      </c>
      <c r="AC210" s="827">
        <f t="shared" si="113"/>
        <v>77</v>
      </c>
      <c r="AD210" s="827">
        <f t="shared" si="114"/>
        <v>2414.7199999999998</v>
      </c>
      <c r="AE210" s="824">
        <f t="shared" si="115"/>
        <v>0</v>
      </c>
      <c r="AF210" s="827">
        <f t="shared" si="116"/>
        <v>-1</v>
      </c>
      <c r="AG210" s="827">
        <f t="shared" si="117"/>
        <v>0</v>
      </c>
      <c r="AH210" s="824">
        <f t="shared" si="118"/>
        <v>0</v>
      </c>
      <c r="AI210" s="827">
        <f t="shared" si="119"/>
        <v>-1</v>
      </c>
      <c r="AJ210" s="827">
        <f t="shared" si="120"/>
        <v>0</v>
      </c>
      <c r="AK210" s="824">
        <f t="shared" si="121"/>
        <v>0</v>
      </c>
      <c r="AL210" s="827">
        <f t="shared" si="122"/>
        <v>-1</v>
      </c>
      <c r="AM210" s="827">
        <f t="shared" si="123"/>
        <v>0</v>
      </c>
      <c r="AN210" s="827">
        <f t="shared" si="124"/>
        <v>149</v>
      </c>
      <c r="AO210" s="827">
        <f t="shared" si="125"/>
        <v>4361.6000000000004</v>
      </c>
      <c r="AP210" s="827">
        <f t="shared" si="126"/>
        <v>30.083443708609273</v>
      </c>
      <c r="AQ210" s="827">
        <f t="shared" si="127"/>
        <v>5.4104050884824249</v>
      </c>
      <c r="AR210" s="827">
        <f t="shared" si="128"/>
        <v>151</v>
      </c>
      <c r="AS210" s="38"/>
      <c r="AT210" s="38"/>
      <c r="AZ210" s="207"/>
      <c r="BA210" s="207"/>
      <c r="BB210" t="s">
        <v>714</v>
      </c>
      <c r="BC210">
        <v>25.940629921259841</v>
      </c>
      <c r="BE210" t="s">
        <v>713</v>
      </c>
      <c r="BF210">
        <v>23.581250000000001</v>
      </c>
    </row>
    <row r="211" spans="1:58" ht="15.75">
      <c r="A211" s="826" t="str">
        <f>'Endpoint outcomes'!A211</f>
        <v>Fabre 1992</v>
      </c>
      <c r="B211" s="826" t="str">
        <f>CONCATENATE('Endpoint outcomes'!S211,'Endpoint outcomes'!T211)</f>
        <v>HAMD21</v>
      </c>
      <c r="C211" s="828">
        <f t="shared" si="106"/>
        <v>28.293150684931508</v>
      </c>
      <c r="D211" s="828">
        <f t="shared" si="107"/>
        <v>0.65494865942215141</v>
      </c>
      <c r="E211" s="828">
        <f t="shared" si="108"/>
        <v>73</v>
      </c>
      <c r="F211" s="50">
        <f t="shared" si="105"/>
        <v>0.99999999997216826</v>
      </c>
      <c r="G211" s="50">
        <f t="shared" si="103"/>
        <v>2.7831736915118199E-11</v>
      </c>
      <c r="H211" s="269">
        <f t="shared" si="104"/>
        <v>1</v>
      </c>
      <c r="I211" s="829">
        <f>IF(ISNUMBER('Endpoint outcomes'!U211)=TRUE,'Endpoint outcomes'!U211,(IF(ISNUMBER('Endpoint outcomes'!W211)=TRUE,'Endpoint outcomes'!W211,0)))</f>
        <v>27.8</v>
      </c>
      <c r="J211" s="829">
        <f>IF(ISNUMBER('Endpoint outcomes'!U211)=TRUE,'Endpoint outcomes'!V211,IF(ISNUMBER('Endpoint outcomes'!W211)=TRUE,'Endpoint outcomes'!X211,0))</f>
        <v>0.65</v>
      </c>
      <c r="K211" s="829">
        <f>IF(ISNUMBER('Endpoint outcomes'!U211)=TRUE,'Endpoint outcomes'!AI211,IF(ISNUMBER('Endpoint outcomes'!W211)=TRUE,'Endpoint outcomes'!AK211,0))</f>
        <v>37</v>
      </c>
      <c r="L211" s="829">
        <f>IF(ISNUMBER('Endpoint outcomes'!AZ211)=TRUE,'Endpoint outcomes'!AZ211,(IF(ISNUMBER('Endpoint outcomes'!BB211)=TRUE,'Endpoint outcomes'!BB211,0)))</f>
        <v>28.8</v>
      </c>
      <c r="M211" s="829">
        <f>IF(ISNUMBER('Endpoint outcomes'!AZ211)=TRUE,'Endpoint outcomes'!BA211,IF(ISNUMBER('Endpoint outcomes'!BB211)=TRUE,'Endpoint outcomes'!BC211,0))</f>
        <v>0.66</v>
      </c>
      <c r="N211" s="829">
        <f>IF(ISNUMBER('Endpoint outcomes'!AZ211)=TRUE,'Endpoint outcomes'!BN211,IF(ISNUMBER('Endpoint outcomes'!BB211)=TRUE,'Endpoint outcomes'!BP211,0))</f>
        <v>36</v>
      </c>
      <c r="O211" s="829">
        <f>IF(ISNUMBER('Endpoint outcomes'!CE211)=TRUE,'Endpoint outcomes'!CE211,(IF(ISNUMBER('Endpoint outcomes'!CG211)=TRUE,'Endpoint outcomes'!CG211,0)))</f>
        <v>0</v>
      </c>
      <c r="P211" s="829">
        <f>IF(ISNUMBER('Endpoint outcomes'!CE211)=TRUE,'Endpoint outcomes'!CF211,IF(ISNUMBER('Endpoint outcomes'!CG211)=TRUE,'Endpoint outcomes'!CH211,0))</f>
        <v>0</v>
      </c>
      <c r="Q211" s="829">
        <f>IF(ISNUMBER('Endpoint outcomes'!CE211)=TRUE,'Endpoint outcomes'!CS211,IF(ISNUMBER('Endpoint outcomes'!CG211)=TRUE,'Endpoint outcomes'!CU211,0))</f>
        <v>0</v>
      </c>
      <c r="R211" s="825">
        <f>IF(ISNUMBER('Endpoint outcomes'!DJ211)=TRUE,'Endpoint outcomes'!DJ211,(IF(ISNUMBER('Endpoint outcomes'!DL211)=TRUE,'Endpoint outcomes'!DL211,0)))</f>
        <v>0</v>
      </c>
      <c r="S211" s="825">
        <f>IF(ISNUMBER('Endpoint outcomes'!DJ211)=TRUE,'Endpoint outcomes'!DK211,IF(ISNUMBER('Endpoint outcomes'!DL211)=TRUE,'Endpoint outcomes'!DM211,0))</f>
        <v>0</v>
      </c>
      <c r="T211" s="825">
        <f>IF(ISNUMBER('Endpoint outcomes'!DJ211)=TRUE,'Endpoint outcomes'!DX211,IF(ISNUMBER('Endpoint outcomes'!DL211)=TRUE,'Endpoint outcomes'!DZ211,0))</f>
        <v>0</v>
      </c>
      <c r="U211" s="825">
        <f>IF(ISNUMBER('Endpoint outcomes'!EO211)=TRUE,'Endpoint outcomes'!EO211,(IF(ISNUMBER('Endpoint outcomes'!EQ211)=TRUE,'Endpoint outcomes'!EQ211,0)))</f>
        <v>0</v>
      </c>
      <c r="V211" s="825">
        <f>IF(ISNUMBER('Endpoint outcomes'!EO211)=TRUE,'Endpoint outcomes'!EP211,IF(ISNUMBER('Endpoint outcomes'!EQ211)=TRUE,'Endpoint outcomes'!ER211,0))</f>
        <v>0</v>
      </c>
      <c r="W211" s="825">
        <f>IF(ISNUMBER('Endpoint outcomes'!EO211)=TRUE,'Endpoint outcomes'!FC211,IF(ISNUMBER('Endpoint outcomes'!EQ211)=TRUE,'Endpoint outcomes'!FE211,0))</f>
        <v>0</v>
      </c>
      <c r="X211" s="37"/>
      <c r="Y211" s="824">
        <f t="shared" si="109"/>
        <v>37</v>
      </c>
      <c r="Z211" s="827">
        <f t="shared" si="110"/>
        <v>36</v>
      </c>
      <c r="AA211" s="827">
        <f t="shared" si="111"/>
        <v>15.21</v>
      </c>
      <c r="AB211" s="824">
        <f t="shared" si="112"/>
        <v>36</v>
      </c>
      <c r="AC211" s="827">
        <f t="shared" si="113"/>
        <v>35</v>
      </c>
      <c r="AD211" s="827">
        <f t="shared" si="114"/>
        <v>15.246000000000002</v>
      </c>
      <c r="AE211" s="824">
        <f t="shared" si="115"/>
        <v>0</v>
      </c>
      <c r="AF211" s="827">
        <f t="shared" si="116"/>
        <v>-1</v>
      </c>
      <c r="AG211" s="827">
        <f t="shared" si="117"/>
        <v>0</v>
      </c>
      <c r="AH211" s="824">
        <f t="shared" si="118"/>
        <v>0</v>
      </c>
      <c r="AI211" s="827">
        <f t="shared" si="119"/>
        <v>-1</v>
      </c>
      <c r="AJ211" s="827">
        <f t="shared" si="120"/>
        <v>0</v>
      </c>
      <c r="AK211" s="824">
        <f t="shared" si="121"/>
        <v>0</v>
      </c>
      <c r="AL211" s="827">
        <f t="shared" si="122"/>
        <v>-1</v>
      </c>
      <c r="AM211" s="827">
        <f t="shared" si="123"/>
        <v>0</v>
      </c>
      <c r="AN211" s="827">
        <f t="shared" si="124"/>
        <v>71</v>
      </c>
      <c r="AO211" s="827">
        <f t="shared" si="125"/>
        <v>30.456000000000003</v>
      </c>
      <c r="AP211" s="827">
        <f t="shared" si="126"/>
        <v>28.293150684931508</v>
      </c>
      <c r="AQ211" s="827">
        <f t="shared" si="127"/>
        <v>0.65494865942215141</v>
      </c>
      <c r="AR211" s="827">
        <f t="shared" si="128"/>
        <v>73</v>
      </c>
      <c r="AS211" s="38"/>
      <c r="AT211" s="38"/>
      <c r="AZ211" s="207"/>
      <c r="BA211" s="207"/>
      <c r="BB211" t="s">
        <v>714</v>
      </c>
      <c r="BC211">
        <v>26.200000000000003</v>
      </c>
      <c r="BE211" t="s">
        <v>713</v>
      </c>
      <c r="BF211">
        <v>16.926966292134832</v>
      </c>
    </row>
    <row r="212" spans="1:58" ht="15.75">
      <c r="A212" s="826" t="str">
        <f>'Endpoint outcomes'!A212</f>
        <v>Kwon 2015</v>
      </c>
      <c r="B212" s="826" t="str">
        <f>CONCATENATE('Endpoint outcomes'!S212,'Endpoint outcomes'!T212)</f>
        <v>PHQ9</v>
      </c>
      <c r="C212" s="828">
        <f t="shared" si="106"/>
        <v>5.338709677419355</v>
      </c>
      <c r="D212" s="828">
        <f t="shared" si="107"/>
        <v>4.9640961462738158</v>
      </c>
      <c r="E212" s="828">
        <f t="shared" si="108"/>
        <v>93</v>
      </c>
      <c r="F212" s="50">
        <f t="shared" si="105"/>
        <v>5.3772976976272924E-3</v>
      </c>
      <c r="G212" s="50">
        <f t="shared" si="103"/>
        <v>0.99462270230237271</v>
      </c>
      <c r="H212" s="269">
        <f t="shared" si="104"/>
        <v>1</v>
      </c>
      <c r="I212" s="829">
        <f>IF(ISNUMBER('Endpoint outcomes'!U212)=TRUE,'Endpoint outcomes'!U212,(IF(ISNUMBER('Endpoint outcomes'!W212)=TRUE,'Endpoint outcomes'!W212,0)))</f>
        <v>6.05</v>
      </c>
      <c r="J212" s="829">
        <f>IF(ISNUMBER('Endpoint outcomes'!U212)=TRUE,'Endpoint outcomes'!V212,IF(ISNUMBER('Endpoint outcomes'!W212)=TRUE,'Endpoint outcomes'!X212,0))</f>
        <v>4.5599999999999996</v>
      </c>
      <c r="K212" s="829">
        <f>IF(ISNUMBER('Endpoint outcomes'!U212)=TRUE,'Endpoint outcomes'!AI212,IF(ISNUMBER('Endpoint outcomes'!W212)=TRUE,'Endpoint outcomes'!AK212,0))</f>
        <v>44</v>
      </c>
      <c r="L212" s="829">
        <f>IF(ISNUMBER('Endpoint outcomes'!AZ212)=TRUE,'Endpoint outcomes'!AZ212,(IF(ISNUMBER('Endpoint outcomes'!BB212)=TRUE,'Endpoint outcomes'!BB212,0)))</f>
        <v>4.7</v>
      </c>
      <c r="M212" s="829">
        <f>IF(ISNUMBER('Endpoint outcomes'!AZ212)=TRUE,'Endpoint outcomes'!BA212,IF(ISNUMBER('Endpoint outcomes'!BB212)=TRUE,'Endpoint outcomes'!BC212,0))</f>
        <v>5.3</v>
      </c>
      <c r="N212" s="829">
        <f>IF(ISNUMBER('Endpoint outcomes'!AZ212)=TRUE,'Endpoint outcomes'!BN212,IF(ISNUMBER('Endpoint outcomes'!BB212)=TRUE,'Endpoint outcomes'!BP212,0))</f>
        <v>49</v>
      </c>
      <c r="O212" s="829">
        <f>IF(ISNUMBER('Endpoint outcomes'!CE212)=TRUE,'Endpoint outcomes'!CE212,(IF(ISNUMBER('Endpoint outcomes'!CG212)=TRUE,'Endpoint outcomes'!CG212,0)))</f>
        <v>0</v>
      </c>
      <c r="P212" s="829">
        <f>IF(ISNUMBER('Endpoint outcomes'!CE212)=TRUE,'Endpoint outcomes'!CF212,IF(ISNUMBER('Endpoint outcomes'!CG212)=TRUE,'Endpoint outcomes'!CH212,0))</f>
        <v>0</v>
      </c>
      <c r="Q212" s="829">
        <f>IF(ISNUMBER('Endpoint outcomes'!CE212)=TRUE,'Endpoint outcomes'!CS212,IF(ISNUMBER('Endpoint outcomes'!CG212)=TRUE,'Endpoint outcomes'!CU212,0))</f>
        <v>0</v>
      </c>
      <c r="R212" s="825">
        <f>IF(ISNUMBER('Endpoint outcomes'!DJ212)=TRUE,'Endpoint outcomes'!DJ212,(IF(ISNUMBER('Endpoint outcomes'!DL212)=TRUE,'Endpoint outcomes'!DL212,0)))</f>
        <v>0</v>
      </c>
      <c r="S212" s="825">
        <f>IF(ISNUMBER('Endpoint outcomes'!DJ212)=TRUE,'Endpoint outcomes'!DK212,IF(ISNUMBER('Endpoint outcomes'!DL212)=TRUE,'Endpoint outcomes'!DM212,0))</f>
        <v>0</v>
      </c>
      <c r="T212" s="825">
        <f>IF(ISNUMBER('Endpoint outcomes'!DJ212)=TRUE,'Endpoint outcomes'!DX212,IF(ISNUMBER('Endpoint outcomes'!DL212)=TRUE,'Endpoint outcomes'!DZ212,0))</f>
        <v>0</v>
      </c>
      <c r="U212" s="825">
        <f>IF(ISNUMBER('Endpoint outcomes'!EO212)=TRUE,'Endpoint outcomes'!EO212,(IF(ISNUMBER('Endpoint outcomes'!EQ212)=TRUE,'Endpoint outcomes'!EQ212,0)))</f>
        <v>0</v>
      </c>
      <c r="V212" s="825">
        <f>IF(ISNUMBER('Endpoint outcomes'!EO212)=TRUE,'Endpoint outcomes'!EP212,IF(ISNUMBER('Endpoint outcomes'!EQ212)=TRUE,'Endpoint outcomes'!ER212,0))</f>
        <v>0</v>
      </c>
      <c r="W212" s="825">
        <f>IF(ISNUMBER('Endpoint outcomes'!EO212)=TRUE,'Endpoint outcomes'!FC212,IF(ISNUMBER('Endpoint outcomes'!EQ212)=TRUE,'Endpoint outcomes'!FE212,0))</f>
        <v>0</v>
      </c>
      <c r="X212" s="37"/>
      <c r="Y212" s="824">
        <f t="shared" si="109"/>
        <v>44</v>
      </c>
      <c r="Z212" s="827">
        <f t="shared" si="110"/>
        <v>43</v>
      </c>
      <c r="AA212" s="827">
        <f t="shared" si="111"/>
        <v>894.12479999999994</v>
      </c>
      <c r="AB212" s="824">
        <f t="shared" si="112"/>
        <v>49</v>
      </c>
      <c r="AC212" s="827">
        <f t="shared" si="113"/>
        <v>48</v>
      </c>
      <c r="AD212" s="827">
        <f t="shared" si="114"/>
        <v>1348.32</v>
      </c>
      <c r="AE212" s="824">
        <f t="shared" si="115"/>
        <v>0</v>
      </c>
      <c r="AF212" s="827">
        <f t="shared" si="116"/>
        <v>-1</v>
      </c>
      <c r="AG212" s="827">
        <f t="shared" si="117"/>
        <v>0</v>
      </c>
      <c r="AH212" s="824">
        <f t="shared" si="118"/>
        <v>0</v>
      </c>
      <c r="AI212" s="827">
        <f t="shared" si="119"/>
        <v>-1</v>
      </c>
      <c r="AJ212" s="827">
        <f t="shared" si="120"/>
        <v>0</v>
      </c>
      <c r="AK212" s="824">
        <f t="shared" si="121"/>
        <v>0</v>
      </c>
      <c r="AL212" s="827">
        <f t="shared" si="122"/>
        <v>-1</v>
      </c>
      <c r="AM212" s="827">
        <f t="shared" si="123"/>
        <v>0</v>
      </c>
      <c r="AN212" s="827">
        <f t="shared" si="124"/>
        <v>91</v>
      </c>
      <c r="AO212" s="827">
        <f t="shared" si="125"/>
        <v>2242.4447999999998</v>
      </c>
      <c r="AP212" s="827">
        <f t="shared" si="126"/>
        <v>5.338709677419355</v>
      </c>
      <c r="AQ212" s="827">
        <f t="shared" si="127"/>
        <v>4.9640961462738158</v>
      </c>
      <c r="AR212" s="827">
        <f t="shared" si="128"/>
        <v>93</v>
      </c>
      <c r="AS212" s="38"/>
      <c r="AT212" s="38"/>
      <c r="AZ212" s="207"/>
      <c r="BA212" s="207"/>
      <c r="BB212" t="s">
        <v>714</v>
      </c>
      <c r="BC212">
        <v>26.401257861635219</v>
      </c>
      <c r="BE212" t="s">
        <v>713</v>
      </c>
      <c r="BF212">
        <v>19.336400000000001</v>
      </c>
    </row>
    <row r="213" spans="1:58" ht="15.75">
      <c r="A213" s="826" t="str">
        <f>'Endpoint outcomes'!A213</f>
        <v>Cook 1999</v>
      </c>
      <c r="B213" s="826" t="str">
        <f>CONCATENATE('Endpoint outcomes'!S213,'Endpoint outcomes'!T213)</f>
        <v>HAMD17</v>
      </c>
      <c r="C213" s="828">
        <f t="shared" si="106"/>
        <v>21.9375</v>
      </c>
      <c r="D213" s="828">
        <f t="shared" si="107"/>
        <v>4.1495958182147641</v>
      </c>
      <c r="E213" s="828">
        <f t="shared" si="108"/>
        <v>24</v>
      </c>
      <c r="F213" s="50">
        <f t="shared" si="105"/>
        <v>0.30958170560689813</v>
      </c>
      <c r="G213" s="50">
        <f t="shared" si="103"/>
        <v>0.69041829439310187</v>
      </c>
      <c r="H213" s="269">
        <f t="shared" si="104"/>
        <v>1</v>
      </c>
      <c r="I213" s="829">
        <f>IF(ISNUMBER('Endpoint outcomes'!U213)=TRUE,'Endpoint outcomes'!U213,(IF(ISNUMBER('Endpoint outcomes'!W213)=TRUE,'Endpoint outcomes'!W213,0)))</f>
        <v>22.9</v>
      </c>
      <c r="J213" s="829">
        <f>IF(ISNUMBER('Endpoint outcomes'!U213)=TRUE,'Endpoint outcomes'!V213,IF(ISNUMBER('Endpoint outcomes'!W213)=TRUE,'Endpoint outcomes'!X213,0))</f>
        <v>4.49</v>
      </c>
      <c r="K213" s="829">
        <f>IF(ISNUMBER('Endpoint outcomes'!U213)=TRUE,'Endpoint outcomes'!AI213,IF(ISNUMBER('Endpoint outcomes'!W213)=TRUE,'Endpoint outcomes'!AK213,0))</f>
        <v>13</v>
      </c>
      <c r="L213" s="829">
        <f>IF(ISNUMBER('Endpoint outcomes'!AZ213)=TRUE,'Endpoint outcomes'!AZ213,(IF(ISNUMBER('Endpoint outcomes'!BB213)=TRUE,'Endpoint outcomes'!BB213,0)))</f>
        <v>20.8</v>
      </c>
      <c r="M213" s="829">
        <f>IF(ISNUMBER('Endpoint outcomes'!AZ213)=TRUE,'Endpoint outcomes'!BA213,IF(ISNUMBER('Endpoint outcomes'!BB213)=TRUE,'Endpoint outcomes'!BC213,0))</f>
        <v>3.7</v>
      </c>
      <c r="N213" s="829">
        <f>IF(ISNUMBER('Endpoint outcomes'!AZ213)=TRUE,'Endpoint outcomes'!BN213,IF(ISNUMBER('Endpoint outcomes'!BB213)=TRUE,'Endpoint outcomes'!BP213,0))</f>
        <v>11</v>
      </c>
      <c r="O213" s="829">
        <f>IF(ISNUMBER('Endpoint outcomes'!CE213)=TRUE,'Endpoint outcomes'!CE213,(IF(ISNUMBER('Endpoint outcomes'!CG213)=TRUE,'Endpoint outcomes'!CG213,0)))</f>
        <v>0</v>
      </c>
      <c r="P213" s="829">
        <f>IF(ISNUMBER('Endpoint outcomes'!CE213)=TRUE,'Endpoint outcomes'!CF213,IF(ISNUMBER('Endpoint outcomes'!CG213)=TRUE,'Endpoint outcomes'!CH213,0))</f>
        <v>0</v>
      </c>
      <c r="Q213" s="829">
        <f>IF(ISNUMBER('Endpoint outcomes'!CE213)=TRUE,'Endpoint outcomes'!CS213,IF(ISNUMBER('Endpoint outcomes'!CG213)=TRUE,'Endpoint outcomes'!CU213,0))</f>
        <v>0</v>
      </c>
      <c r="R213" s="825">
        <f>IF(ISNUMBER('Endpoint outcomes'!DJ213)=TRUE,'Endpoint outcomes'!DJ213,(IF(ISNUMBER('Endpoint outcomes'!DL213)=TRUE,'Endpoint outcomes'!DL213,0)))</f>
        <v>0</v>
      </c>
      <c r="S213" s="825">
        <f>IF(ISNUMBER('Endpoint outcomes'!DJ213)=TRUE,'Endpoint outcomes'!DK213,IF(ISNUMBER('Endpoint outcomes'!DL213)=TRUE,'Endpoint outcomes'!DM213,0))</f>
        <v>0</v>
      </c>
      <c r="T213" s="825">
        <f>IF(ISNUMBER('Endpoint outcomes'!DJ213)=TRUE,'Endpoint outcomes'!DX213,IF(ISNUMBER('Endpoint outcomes'!DL213)=TRUE,'Endpoint outcomes'!DZ213,0))</f>
        <v>0</v>
      </c>
      <c r="U213" s="825">
        <f>IF(ISNUMBER('Endpoint outcomes'!EO213)=TRUE,'Endpoint outcomes'!EO213,(IF(ISNUMBER('Endpoint outcomes'!EQ213)=TRUE,'Endpoint outcomes'!EQ213,0)))</f>
        <v>0</v>
      </c>
      <c r="V213" s="825">
        <f>IF(ISNUMBER('Endpoint outcomes'!EO213)=TRUE,'Endpoint outcomes'!EP213,IF(ISNUMBER('Endpoint outcomes'!EQ213)=TRUE,'Endpoint outcomes'!ER213,0))</f>
        <v>0</v>
      </c>
      <c r="W213" s="825">
        <f>IF(ISNUMBER('Endpoint outcomes'!EO213)=TRUE,'Endpoint outcomes'!FC213,IF(ISNUMBER('Endpoint outcomes'!EQ213)=TRUE,'Endpoint outcomes'!FE213,0))</f>
        <v>0</v>
      </c>
      <c r="X213" s="37"/>
      <c r="Y213" s="824">
        <f t="shared" si="109"/>
        <v>13</v>
      </c>
      <c r="Z213" s="827">
        <f t="shared" si="110"/>
        <v>12</v>
      </c>
      <c r="AA213" s="827">
        <f t="shared" si="111"/>
        <v>241.92120000000006</v>
      </c>
      <c r="AB213" s="824">
        <f t="shared" si="112"/>
        <v>11</v>
      </c>
      <c r="AC213" s="827">
        <f t="shared" si="113"/>
        <v>10</v>
      </c>
      <c r="AD213" s="827">
        <f t="shared" si="114"/>
        <v>136.9</v>
      </c>
      <c r="AE213" s="824">
        <f t="shared" si="115"/>
        <v>0</v>
      </c>
      <c r="AF213" s="827">
        <f t="shared" si="116"/>
        <v>-1</v>
      </c>
      <c r="AG213" s="827">
        <f t="shared" si="117"/>
        <v>0</v>
      </c>
      <c r="AH213" s="824">
        <f t="shared" si="118"/>
        <v>0</v>
      </c>
      <c r="AI213" s="827">
        <f t="shared" si="119"/>
        <v>-1</v>
      </c>
      <c r="AJ213" s="827">
        <f t="shared" si="120"/>
        <v>0</v>
      </c>
      <c r="AK213" s="824">
        <f t="shared" si="121"/>
        <v>0</v>
      </c>
      <c r="AL213" s="827">
        <f t="shared" si="122"/>
        <v>-1</v>
      </c>
      <c r="AM213" s="827">
        <f t="shared" si="123"/>
        <v>0</v>
      </c>
      <c r="AN213" s="827">
        <f t="shared" si="124"/>
        <v>22</v>
      </c>
      <c r="AO213" s="827">
        <f t="shared" si="125"/>
        <v>378.82120000000009</v>
      </c>
      <c r="AP213" s="827">
        <f t="shared" si="126"/>
        <v>21.9375</v>
      </c>
      <c r="AQ213" s="827">
        <f t="shared" si="127"/>
        <v>4.1495958182147641</v>
      </c>
      <c r="AR213" s="827">
        <f t="shared" si="128"/>
        <v>24</v>
      </c>
      <c r="AS213" s="38"/>
      <c r="AT213" s="38"/>
      <c r="AZ213" s="207"/>
      <c r="BA213" s="207"/>
      <c r="BB213" t="s">
        <v>714</v>
      </c>
      <c r="BC213">
        <v>27.049583333333331</v>
      </c>
      <c r="BE213" t="s">
        <v>713</v>
      </c>
      <c r="BF213">
        <v>20.001764705882355</v>
      </c>
    </row>
    <row r="214" spans="1:58" ht="15.75">
      <c r="A214" s="826" t="str">
        <f>'Endpoint outcomes'!A214</f>
        <v>Schuch 2015</v>
      </c>
      <c r="B214" s="826" t="str">
        <f>CONCATENATE('Endpoint outcomes'!S214,'Endpoint outcomes'!T214)</f>
        <v>HAMD17</v>
      </c>
      <c r="C214" s="828">
        <f t="shared" si="106"/>
        <v>26.74</v>
      </c>
      <c r="D214" s="828">
        <f t="shared" si="107"/>
        <v>2.2945587811167534</v>
      </c>
      <c r="E214" s="828">
        <f t="shared" si="108"/>
        <v>50</v>
      </c>
      <c r="F214" s="50">
        <f t="shared" si="105"/>
        <v>0.88378631424006937</v>
      </c>
      <c r="G214" s="50">
        <f t="shared" si="103"/>
        <v>0.11621368575993063</v>
      </c>
      <c r="H214" s="269">
        <f t="shared" si="104"/>
        <v>1</v>
      </c>
      <c r="I214" s="829">
        <f>IF(ISNUMBER('Endpoint outcomes'!U214)=TRUE,'Endpoint outcomes'!U214,(IF(ISNUMBER('Endpoint outcomes'!W214)=TRUE,'Endpoint outcomes'!W214,0)))</f>
        <v>26.52</v>
      </c>
      <c r="J214" s="829">
        <f>IF(ISNUMBER('Endpoint outcomes'!U214)=TRUE,'Endpoint outcomes'!V214,IF(ISNUMBER('Endpoint outcomes'!W214)=TRUE,'Endpoint outcomes'!X214,0))</f>
        <v>1.8</v>
      </c>
      <c r="K214" s="829">
        <f>IF(ISNUMBER('Endpoint outcomes'!U214)=TRUE,'Endpoint outcomes'!AI214,IF(ISNUMBER('Endpoint outcomes'!W214)=TRUE,'Endpoint outcomes'!AK214,0))</f>
        <v>25</v>
      </c>
      <c r="L214" s="829">
        <f>IF(ISNUMBER('Endpoint outcomes'!AZ214)=TRUE,'Endpoint outcomes'!AZ214,(IF(ISNUMBER('Endpoint outcomes'!BB214)=TRUE,'Endpoint outcomes'!BB214,0)))</f>
        <v>26.96</v>
      </c>
      <c r="M214" s="829">
        <f>IF(ISNUMBER('Endpoint outcomes'!AZ214)=TRUE,'Endpoint outcomes'!BA214,IF(ISNUMBER('Endpoint outcomes'!BB214)=TRUE,'Endpoint outcomes'!BC214,0))</f>
        <v>2.7</v>
      </c>
      <c r="N214" s="829">
        <f>IF(ISNUMBER('Endpoint outcomes'!AZ214)=TRUE,'Endpoint outcomes'!BN214,IF(ISNUMBER('Endpoint outcomes'!BB214)=TRUE,'Endpoint outcomes'!BP214,0))</f>
        <v>25</v>
      </c>
      <c r="O214" s="829">
        <f>IF(ISNUMBER('Endpoint outcomes'!CE214)=TRUE,'Endpoint outcomes'!CE214,(IF(ISNUMBER('Endpoint outcomes'!CG214)=TRUE,'Endpoint outcomes'!CG214,0)))</f>
        <v>0</v>
      </c>
      <c r="P214" s="829">
        <f>IF(ISNUMBER('Endpoint outcomes'!CE214)=TRUE,'Endpoint outcomes'!CF214,IF(ISNUMBER('Endpoint outcomes'!CG214)=TRUE,'Endpoint outcomes'!CH214,0))</f>
        <v>0</v>
      </c>
      <c r="Q214" s="829">
        <f>IF(ISNUMBER('Endpoint outcomes'!CE214)=TRUE,'Endpoint outcomes'!CS214,IF(ISNUMBER('Endpoint outcomes'!CG214)=TRUE,'Endpoint outcomes'!CU214,0))</f>
        <v>0</v>
      </c>
      <c r="R214" s="825">
        <f>IF(ISNUMBER('Endpoint outcomes'!DJ214)=TRUE,'Endpoint outcomes'!DJ214,(IF(ISNUMBER('Endpoint outcomes'!DL214)=TRUE,'Endpoint outcomes'!DL214,0)))</f>
        <v>0</v>
      </c>
      <c r="S214" s="825">
        <f>IF(ISNUMBER('Endpoint outcomes'!DJ214)=TRUE,'Endpoint outcomes'!DK214,IF(ISNUMBER('Endpoint outcomes'!DL214)=TRUE,'Endpoint outcomes'!DM214,0))</f>
        <v>0</v>
      </c>
      <c r="T214" s="825">
        <f>IF(ISNUMBER('Endpoint outcomes'!DJ214)=TRUE,'Endpoint outcomes'!DX214,IF(ISNUMBER('Endpoint outcomes'!DL214)=TRUE,'Endpoint outcomes'!DZ214,0))</f>
        <v>0</v>
      </c>
      <c r="U214" s="825">
        <f>IF(ISNUMBER('Endpoint outcomes'!EO214)=TRUE,'Endpoint outcomes'!EO214,(IF(ISNUMBER('Endpoint outcomes'!EQ214)=TRUE,'Endpoint outcomes'!EQ214,0)))</f>
        <v>0</v>
      </c>
      <c r="V214" s="825">
        <f>IF(ISNUMBER('Endpoint outcomes'!EO214)=TRUE,'Endpoint outcomes'!EP214,IF(ISNUMBER('Endpoint outcomes'!EQ214)=TRUE,'Endpoint outcomes'!ER214,0))</f>
        <v>0</v>
      </c>
      <c r="W214" s="825">
        <f>IF(ISNUMBER('Endpoint outcomes'!EO214)=TRUE,'Endpoint outcomes'!FC214,IF(ISNUMBER('Endpoint outcomes'!EQ214)=TRUE,'Endpoint outcomes'!FE214,0))</f>
        <v>0</v>
      </c>
      <c r="X214" s="37"/>
      <c r="Y214" s="824">
        <f t="shared" si="109"/>
        <v>25</v>
      </c>
      <c r="Z214" s="827">
        <f t="shared" si="110"/>
        <v>24</v>
      </c>
      <c r="AA214" s="827">
        <f t="shared" si="111"/>
        <v>77.760000000000005</v>
      </c>
      <c r="AB214" s="824">
        <f t="shared" si="112"/>
        <v>25</v>
      </c>
      <c r="AC214" s="827">
        <f t="shared" si="113"/>
        <v>24</v>
      </c>
      <c r="AD214" s="827">
        <f t="shared" si="114"/>
        <v>174.96000000000004</v>
      </c>
      <c r="AE214" s="824">
        <f t="shared" si="115"/>
        <v>0</v>
      </c>
      <c r="AF214" s="827">
        <f t="shared" si="116"/>
        <v>-1</v>
      </c>
      <c r="AG214" s="827">
        <f t="shared" si="117"/>
        <v>0</v>
      </c>
      <c r="AH214" s="824">
        <f t="shared" si="118"/>
        <v>0</v>
      </c>
      <c r="AI214" s="827">
        <f t="shared" si="119"/>
        <v>-1</v>
      </c>
      <c r="AJ214" s="827">
        <f t="shared" si="120"/>
        <v>0</v>
      </c>
      <c r="AK214" s="824">
        <f t="shared" si="121"/>
        <v>0</v>
      </c>
      <c r="AL214" s="827">
        <f t="shared" si="122"/>
        <v>-1</v>
      </c>
      <c r="AM214" s="827">
        <f t="shared" si="123"/>
        <v>0</v>
      </c>
      <c r="AN214" s="827">
        <f t="shared" si="124"/>
        <v>48</v>
      </c>
      <c r="AO214" s="827">
        <f t="shared" si="125"/>
        <v>252.72000000000003</v>
      </c>
      <c r="AP214" s="827">
        <f t="shared" si="126"/>
        <v>26.74</v>
      </c>
      <c r="AQ214" s="827">
        <f t="shared" si="127"/>
        <v>2.2945587811167534</v>
      </c>
      <c r="AR214" s="827">
        <f t="shared" si="128"/>
        <v>50</v>
      </c>
      <c r="AS214" s="38"/>
      <c r="AT214" s="38"/>
      <c r="AZ214" s="207"/>
      <c r="BA214" s="207"/>
      <c r="BB214" t="s">
        <v>714</v>
      </c>
      <c r="BC214">
        <v>27.089208633093524</v>
      </c>
      <c r="BE214" t="s">
        <v>713</v>
      </c>
      <c r="BF214">
        <v>22.83</v>
      </c>
    </row>
    <row r="215" spans="1:58" ht="15.75">
      <c r="A215" s="826" t="str">
        <f>'Endpoint outcomes'!A215</f>
        <v>Hollon 1992</v>
      </c>
      <c r="B215" s="826" t="str">
        <f>CONCATENATE('Endpoint outcomes'!S215,'Endpoint outcomes'!T215)</f>
        <v>HAMD17</v>
      </c>
      <c r="C215" s="828">
        <f t="shared" si="106"/>
        <v>23.846728971962619</v>
      </c>
      <c r="D215" s="828">
        <f t="shared" si="107"/>
        <v>4.8957595466343671</v>
      </c>
      <c r="E215" s="828">
        <f t="shared" si="108"/>
        <v>107</v>
      </c>
      <c r="F215" s="50">
        <f t="shared" si="105"/>
        <v>0.48751239601066731</v>
      </c>
      <c r="G215" s="50">
        <f t="shared" si="103"/>
        <v>0.51248760398933269</v>
      </c>
      <c r="H215" s="269">
        <f t="shared" si="104"/>
        <v>1</v>
      </c>
      <c r="I215" s="829">
        <f>IF(ISNUMBER('Endpoint outcomes'!U215)=TRUE,'Endpoint outcomes'!U215,(IF(ISNUMBER('Endpoint outcomes'!W215)=TRUE,'Endpoint outcomes'!W215,0)))</f>
        <v>24.1</v>
      </c>
      <c r="J215" s="829">
        <f>IF(ISNUMBER('Endpoint outcomes'!U215)=TRUE,'Endpoint outcomes'!V215,IF(ISNUMBER('Endpoint outcomes'!W215)=TRUE,'Endpoint outcomes'!X215,0))</f>
        <v>4.3</v>
      </c>
      <c r="K215" s="829">
        <f>IF(ISNUMBER('Endpoint outcomes'!U215)=TRUE,'Endpoint outcomes'!AI215,IF(ISNUMBER('Endpoint outcomes'!W215)=TRUE,'Endpoint outcomes'!AK215,0))</f>
        <v>25</v>
      </c>
      <c r="L215" s="829">
        <f>IF(ISNUMBER('Endpoint outcomes'!AZ215)=TRUE,'Endpoint outcomes'!AZ215,(IF(ISNUMBER('Endpoint outcomes'!BB215)=TRUE,'Endpoint outcomes'!BB215,0)))</f>
        <v>23.8</v>
      </c>
      <c r="M215" s="829">
        <f>IF(ISNUMBER('Endpoint outcomes'!AZ215)=TRUE,'Endpoint outcomes'!BA215,IF(ISNUMBER('Endpoint outcomes'!BB215)=TRUE,'Endpoint outcomes'!BC215,0))</f>
        <v>5</v>
      </c>
      <c r="N215" s="829">
        <f>IF(ISNUMBER('Endpoint outcomes'!AZ215)=TRUE,'Endpoint outcomes'!BN215,IF(ISNUMBER('Endpoint outcomes'!BB215)=TRUE,'Endpoint outcomes'!BP215,0))</f>
        <v>57</v>
      </c>
      <c r="O215" s="829">
        <f>IF(ISNUMBER('Endpoint outcomes'!CE215)=TRUE,'Endpoint outcomes'!CE215,(IF(ISNUMBER('Endpoint outcomes'!CG215)=TRUE,'Endpoint outcomes'!CG215,0)))</f>
        <v>23.7</v>
      </c>
      <c r="P215" s="829">
        <f>IF(ISNUMBER('Endpoint outcomes'!CE215)=TRUE,'Endpoint outcomes'!CF215,IF(ISNUMBER('Endpoint outcomes'!CG215)=TRUE,'Endpoint outcomes'!CH215,0))</f>
        <v>5.2</v>
      </c>
      <c r="Q215" s="829">
        <f>IF(ISNUMBER('Endpoint outcomes'!CE215)=TRUE,'Endpoint outcomes'!CS215,IF(ISNUMBER('Endpoint outcomes'!CG215)=TRUE,'Endpoint outcomes'!CU215,0))</f>
        <v>25</v>
      </c>
      <c r="R215" s="825">
        <f>IF(ISNUMBER('Endpoint outcomes'!DJ215)=TRUE,'Endpoint outcomes'!DJ215,(IF(ISNUMBER('Endpoint outcomes'!DL215)=TRUE,'Endpoint outcomes'!DL215,0)))</f>
        <v>0</v>
      </c>
      <c r="S215" s="825">
        <f>IF(ISNUMBER('Endpoint outcomes'!DJ215)=TRUE,'Endpoint outcomes'!DK215,IF(ISNUMBER('Endpoint outcomes'!DL215)=TRUE,'Endpoint outcomes'!DM215,0))</f>
        <v>0</v>
      </c>
      <c r="T215" s="825">
        <f>IF(ISNUMBER('Endpoint outcomes'!DJ215)=TRUE,'Endpoint outcomes'!DX215,IF(ISNUMBER('Endpoint outcomes'!DL215)=TRUE,'Endpoint outcomes'!DZ215,0))</f>
        <v>0</v>
      </c>
      <c r="U215" s="825">
        <f>IF(ISNUMBER('Endpoint outcomes'!EO215)=TRUE,'Endpoint outcomes'!EO215,(IF(ISNUMBER('Endpoint outcomes'!EQ215)=TRUE,'Endpoint outcomes'!EQ215,0)))</f>
        <v>0</v>
      </c>
      <c r="V215" s="825">
        <f>IF(ISNUMBER('Endpoint outcomes'!EO215)=TRUE,'Endpoint outcomes'!EP215,IF(ISNUMBER('Endpoint outcomes'!EQ215)=TRUE,'Endpoint outcomes'!ER215,0))</f>
        <v>0</v>
      </c>
      <c r="W215" s="825">
        <f>IF(ISNUMBER('Endpoint outcomes'!EO215)=TRUE,'Endpoint outcomes'!FC215,IF(ISNUMBER('Endpoint outcomes'!EQ215)=TRUE,'Endpoint outcomes'!FE215,0))</f>
        <v>0</v>
      </c>
      <c r="X215" s="37"/>
      <c r="Y215" s="824">
        <f t="shared" si="109"/>
        <v>25</v>
      </c>
      <c r="Z215" s="827">
        <f t="shared" si="110"/>
        <v>24</v>
      </c>
      <c r="AA215" s="827">
        <f t="shared" si="111"/>
        <v>443.76</v>
      </c>
      <c r="AB215" s="824">
        <f t="shared" si="112"/>
        <v>57</v>
      </c>
      <c r="AC215" s="827">
        <f t="shared" si="113"/>
        <v>56</v>
      </c>
      <c r="AD215" s="827">
        <f t="shared" si="114"/>
        <v>1400</v>
      </c>
      <c r="AE215" s="824">
        <f t="shared" si="115"/>
        <v>25</v>
      </c>
      <c r="AF215" s="827">
        <f t="shared" si="116"/>
        <v>24</v>
      </c>
      <c r="AG215" s="827">
        <f t="shared" si="117"/>
        <v>648.96</v>
      </c>
      <c r="AH215" s="824">
        <f t="shared" si="118"/>
        <v>0</v>
      </c>
      <c r="AI215" s="827">
        <f t="shared" si="119"/>
        <v>-1</v>
      </c>
      <c r="AJ215" s="827">
        <f t="shared" si="120"/>
        <v>0</v>
      </c>
      <c r="AK215" s="824">
        <f t="shared" si="121"/>
        <v>0</v>
      </c>
      <c r="AL215" s="827">
        <f t="shared" si="122"/>
        <v>-1</v>
      </c>
      <c r="AM215" s="827">
        <f t="shared" si="123"/>
        <v>0</v>
      </c>
      <c r="AN215" s="827">
        <f t="shared" si="124"/>
        <v>104</v>
      </c>
      <c r="AO215" s="827">
        <f t="shared" si="125"/>
        <v>2492.7200000000003</v>
      </c>
      <c r="AP215" s="827">
        <f t="shared" si="126"/>
        <v>23.846728971962619</v>
      </c>
      <c r="AQ215" s="827">
        <f t="shared" si="127"/>
        <v>4.8957595466343671</v>
      </c>
      <c r="AR215" s="827">
        <f t="shared" si="128"/>
        <v>107</v>
      </c>
      <c r="AS215" s="38"/>
      <c r="AT215" s="38"/>
      <c r="AZ215" s="207"/>
      <c r="BA215" s="207"/>
      <c r="BB215" t="s">
        <v>714</v>
      </c>
      <c r="BC215">
        <v>27.150980392156864</v>
      </c>
      <c r="BE215" t="s">
        <v>3002</v>
      </c>
      <c r="BF215">
        <v>11.85</v>
      </c>
    </row>
    <row r="216" spans="1:58" ht="15.75">
      <c r="A216" s="826" t="str">
        <f>'Endpoint outcomes'!A216</f>
        <v>Allart-van Dam 2003</v>
      </c>
      <c r="B216" s="826" t="str">
        <f>CONCATENATE('Endpoint outcomes'!S216,'Endpoint outcomes'!T216)</f>
        <v>BDI-I21</v>
      </c>
      <c r="C216" s="828">
        <f t="shared" si="106"/>
        <v>15.064509803921569</v>
      </c>
      <c r="D216" s="828">
        <f t="shared" si="107"/>
        <v>6.8940017406438185</v>
      </c>
      <c r="E216" s="828">
        <f t="shared" si="108"/>
        <v>102</v>
      </c>
      <c r="F216" s="50">
        <f t="shared" si="105"/>
        <v>7.4767066705146545E-2</v>
      </c>
      <c r="G216" s="50">
        <f t="shared" si="103"/>
        <v>0.92523293329485345</v>
      </c>
      <c r="H216" s="269">
        <f t="shared" si="104"/>
        <v>1</v>
      </c>
      <c r="I216" s="829">
        <f>IF(ISNUMBER('Endpoint outcomes'!U216)=TRUE,'Endpoint outcomes'!U216,(IF(ISNUMBER('Endpoint outcomes'!W216)=TRUE,'Endpoint outcomes'!W216,0)))</f>
        <v>15.78</v>
      </c>
      <c r="J216" s="829">
        <f>IF(ISNUMBER('Endpoint outcomes'!U216)=TRUE,'Endpoint outcomes'!V216,IF(ISNUMBER('Endpoint outcomes'!W216)=TRUE,'Endpoint outcomes'!X216,0))</f>
        <v>6.89</v>
      </c>
      <c r="K216" s="829">
        <f>IF(ISNUMBER('Endpoint outcomes'!U216)=TRUE,'Endpoint outcomes'!AI216,IF(ISNUMBER('Endpoint outcomes'!W216)=TRUE,'Endpoint outcomes'!AK216,0))</f>
        <v>61</v>
      </c>
      <c r="L216" s="829">
        <f>IF(ISNUMBER('Endpoint outcomes'!AZ216)=TRUE,'Endpoint outcomes'!AZ216,(IF(ISNUMBER('Endpoint outcomes'!BB216)=TRUE,'Endpoint outcomes'!BB216,0)))</f>
        <v>14</v>
      </c>
      <c r="M216" s="829">
        <f>IF(ISNUMBER('Endpoint outcomes'!AZ216)=TRUE,'Endpoint outcomes'!BA216,IF(ISNUMBER('Endpoint outcomes'!BB216)=TRUE,'Endpoint outcomes'!BC216,0))</f>
        <v>6.9</v>
      </c>
      <c r="N216" s="829">
        <f>IF(ISNUMBER('Endpoint outcomes'!AZ216)=TRUE,'Endpoint outcomes'!BN216,IF(ISNUMBER('Endpoint outcomes'!BB216)=TRUE,'Endpoint outcomes'!BP216,0))</f>
        <v>41</v>
      </c>
      <c r="O216" s="829">
        <f>IF(ISNUMBER('Endpoint outcomes'!CE216)=TRUE,'Endpoint outcomes'!CE216,(IF(ISNUMBER('Endpoint outcomes'!CG216)=TRUE,'Endpoint outcomes'!CG216,0)))</f>
        <v>0</v>
      </c>
      <c r="P216" s="829">
        <f>IF(ISNUMBER('Endpoint outcomes'!CE216)=TRUE,'Endpoint outcomes'!CF216,IF(ISNUMBER('Endpoint outcomes'!CG216)=TRUE,'Endpoint outcomes'!CH216,0))</f>
        <v>0</v>
      </c>
      <c r="Q216" s="829">
        <f>IF(ISNUMBER('Endpoint outcomes'!CE216)=TRUE,'Endpoint outcomes'!CS216,IF(ISNUMBER('Endpoint outcomes'!CG216)=TRUE,'Endpoint outcomes'!CU216,0))</f>
        <v>0</v>
      </c>
      <c r="R216" s="825">
        <f>IF(ISNUMBER('Endpoint outcomes'!DJ216)=TRUE,'Endpoint outcomes'!DJ216,(IF(ISNUMBER('Endpoint outcomes'!DL216)=TRUE,'Endpoint outcomes'!DL216,0)))</f>
        <v>0</v>
      </c>
      <c r="S216" s="825">
        <f>IF(ISNUMBER('Endpoint outcomes'!DJ216)=TRUE,'Endpoint outcomes'!DK216,IF(ISNUMBER('Endpoint outcomes'!DL216)=TRUE,'Endpoint outcomes'!DM216,0))</f>
        <v>0</v>
      </c>
      <c r="T216" s="825">
        <f>IF(ISNUMBER('Endpoint outcomes'!DJ216)=TRUE,'Endpoint outcomes'!DX216,IF(ISNUMBER('Endpoint outcomes'!DL216)=TRUE,'Endpoint outcomes'!DZ216,0))</f>
        <v>0</v>
      </c>
      <c r="U216" s="825">
        <f>IF(ISNUMBER('Endpoint outcomes'!EO216)=TRUE,'Endpoint outcomes'!EO216,(IF(ISNUMBER('Endpoint outcomes'!EQ216)=TRUE,'Endpoint outcomes'!EQ216,0)))</f>
        <v>0</v>
      </c>
      <c r="V216" s="825">
        <f>IF(ISNUMBER('Endpoint outcomes'!EO216)=TRUE,'Endpoint outcomes'!EP216,IF(ISNUMBER('Endpoint outcomes'!EQ216)=TRUE,'Endpoint outcomes'!ER216,0))</f>
        <v>0</v>
      </c>
      <c r="W216" s="825">
        <f>IF(ISNUMBER('Endpoint outcomes'!EO216)=TRUE,'Endpoint outcomes'!FC216,IF(ISNUMBER('Endpoint outcomes'!EQ216)=TRUE,'Endpoint outcomes'!FE216,0))</f>
        <v>0</v>
      </c>
      <c r="X216" s="37"/>
      <c r="Y216" s="824">
        <f t="shared" si="109"/>
        <v>61</v>
      </c>
      <c r="Z216" s="827">
        <f t="shared" si="110"/>
        <v>60</v>
      </c>
      <c r="AA216" s="827">
        <f t="shared" si="111"/>
        <v>2848.326</v>
      </c>
      <c r="AB216" s="824">
        <f t="shared" si="112"/>
        <v>41</v>
      </c>
      <c r="AC216" s="827">
        <f t="shared" si="113"/>
        <v>40</v>
      </c>
      <c r="AD216" s="827">
        <f t="shared" si="114"/>
        <v>1904.4000000000003</v>
      </c>
      <c r="AE216" s="824">
        <f t="shared" si="115"/>
        <v>0</v>
      </c>
      <c r="AF216" s="827">
        <f t="shared" si="116"/>
        <v>-1</v>
      </c>
      <c r="AG216" s="827">
        <f t="shared" si="117"/>
        <v>0</v>
      </c>
      <c r="AH216" s="824">
        <f t="shared" si="118"/>
        <v>0</v>
      </c>
      <c r="AI216" s="827">
        <f t="shared" si="119"/>
        <v>-1</v>
      </c>
      <c r="AJ216" s="827">
        <f t="shared" si="120"/>
        <v>0</v>
      </c>
      <c r="AK216" s="824">
        <f t="shared" si="121"/>
        <v>0</v>
      </c>
      <c r="AL216" s="827">
        <f t="shared" si="122"/>
        <v>-1</v>
      </c>
      <c r="AM216" s="827">
        <f t="shared" si="123"/>
        <v>0</v>
      </c>
      <c r="AN216" s="827">
        <f t="shared" si="124"/>
        <v>100</v>
      </c>
      <c r="AO216" s="827">
        <f t="shared" si="125"/>
        <v>4752.7260000000006</v>
      </c>
      <c r="AP216" s="827">
        <f t="shared" si="126"/>
        <v>15.064509803921569</v>
      </c>
      <c r="AQ216" s="827">
        <f t="shared" si="127"/>
        <v>6.8940017406438185</v>
      </c>
      <c r="AR216" s="827">
        <f t="shared" si="128"/>
        <v>102</v>
      </c>
      <c r="AS216" s="38"/>
      <c r="AT216" s="38"/>
      <c r="AZ216" s="207"/>
      <c r="BA216" s="207"/>
      <c r="BB216" t="s">
        <v>714</v>
      </c>
      <c r="BC216">
        <v>27.305714285714288</v>
      </c>
      <c r="BE216" t="s">
        <v>713</v>
      </c>
      <c r="BF216">
        <v>19.909708737864076</v>
      </c>
    </row>
    <row r="217" spans="1:58" ht="15.75">
      <c r="A217" s="826" t="str">
        <f>'Endpoint outcomes'!A217</f>
        <v>Andersson 2005</v>
      </c>
      <c r="B217" s="826" t="str">
        <f>CONCATENATE('Endpoint outcomes'!S217,'Endpoint outcomes'!T217)</f>
        <v>MADRS9</v>
      </c>
      <c r="C217" s="828">
        <f t="shared" si="106"/>
        <v>20.964705882352941</v>
      </c>
      <c r="D217" s="828">
        <f t="shared" si="107"/>
        <v>6.6091120013041946</v>
      </c>
      <c r="E217" s="828">
        <f t="shared" si="108"/>
        <v>85</v>
      </c>
      <c r="F217" s="50">
        <f t="shared" si="105"/>
        <v>0.43776173527366558</v>
      </c>
      <c r="G217" s="50">
        <f t="shared" si="103"/>
        <v>0.56223826472633442</v>
      </c>
      <c r="H217" s="269">
        <f t="shared" si="104"/>
        <v>1</v>
      </c>
      <c r="I217" s="829">
        <f>IF(ISNUMBER('Endpoint outcomes'!U217)=TRUE,'Endpoint outcomes'!U217,(IF(ISNUMBER('Endpoint outcomes'!W217)=TRUE,'Endpoint outcomes'!W217,0)))</f>
        <v>20.100000000000001</v>
      </c>
      <c r="J217" s="829">
        <f>IF(ISNUMBER('Endpoint outcomes'!U217)=TRUE,'Endpoint outcomes'!V217,IF(ISNUMBER('Endpoint outcomes'!W217)=TRUE,'Endpoint outcomes'!X217,0))</f>
        <v>5.7</v>
      </c>
      <c r="K217" s="829">
        <f>IF(ISNUMBER('Endpoint outcomes'!U217)=TRUE,'Endpoint outcomes'!AI217,IF(ISNUMBER('Endpoint outcomes'!W217)=TRUE,'Endpoint outcomes'!AK217,0))</f>
        <v>36</v>
      </c>
      <c r="L217" s="829">
        <f>IF(ISNUMBER('Endpoint outcomes'!AZ217)=TRUE,'Endpoint outcomes'!AZ217,(IF(ISNUMBER('Endpoint outcomes'!BB217)=TRUE,'Endpoint outcomes'!BB217,0)))</f>
        <v>21.6</v>
      </c>
      <c r="M217" s="829">
        <f>IF(ISNUMBER('Endpoint outcomes'!AZ217)=TRUE,'Endpoint outcomes'!BA217,IF(ISNUMBER('Endpoint outcomes'!BB217)=TRUE,'Endpoint outcomes'!BC217,0))</f>
        <v>7.2</v>
      </c>
      <c r="N217" s="829">
        <f>IF(ISNUMBER('Endpoint outcomes'!AZ217)=TRUE,'Endpoint outcomes'!BN217,IF(ISNUMBER('Endpoint outcomes'!BB217)=TRUE,'Endpoint outcomes'!BP217,0))</f>
        <v>49</v>
      </c>
      <c r="O217" s="829">
        <f>IF(ISNUMBER('Endpoint outcomes'!CE217)=TRUE,'Endpoint outcomes'!CE217,(IF(ISNUMBER('Endpoint outcomes'!CG217)=TRUE,'Endpoint outcomes'!CG217,0)))</f>
        <v>0</v>
      </c>
      <c r="P217" s="829">
        <f>IF(ISNUMBER('Endpoint outcomes'!CE217)=TRUE,'Endpoint outcomes'!CF217,IF(ISNUMBER('Endpoint outcomes'!CG217)=TRUE,'Endpoint outcomes'!CH217,0))</f>
        <v>0</v>
      </c>
      <c r="Q217" s="829">
        <f>IF(ISNUMBER('Endpoint outcomes'!CE217)=TRUE,'Endpoint outcomes'!CS217,IF(ISNUMBER('Endpoint outcomes'!CG217)=TRUE,'Endpoint outcomes'!CU217,0))</f>
        <v>0</v>
      </c>
      <c r="R217" s="825">
        <f>IF(ISNUMBER('Endpoint outcomes'!DJ217)=TRUE,'Endpoint outcomes'!DJ217,(IF(ISNUMBER('Endpoint outcomes'!DL217)=TRUE,'Endpoint outcomes'!DL217,0)))</f>
        <v>0</v>
      </c>
      <c r="S217" s="825">
        <f>IF(ISNUMBER('Endpoint outcomes'!DJ217)=TRUE,'Endpoint outcomes'!DK217,IF(ISNUMBER('Endpoint outcomes'!DL217)=TRUE,'Endpoint outcomes'!DM217,0))</f>
        <v>0</v>
      </c>
      <c r="T217" s="825">
        <f>IF(ISNUMBER('Endpoint outcomes'!DJ217)=TRUE,'Endpoint outcomes'!DX217,IF(ISNUMBER('Endpoint outcomes'!DL217)=TRUE,'Endpoint outcomes'!DZ217,0))</f>
        <v>0</v>
      </c>
      <c r="U217" s="825">
        <f>IF(ISNUMBER('Endpoint outcomes'!EO217)=TRUE,'Endpoint outcomes'!EO217,(IF(ISNUMBER('Endpoint outcomes'!EQ217)=TRUE,'Endpoint outcomes'!EQ217,0)))</f>
        <v>0</v>
      </c>
      <c r="V217" s="825">
        <f>IF(ISNUMBER('Endpoint outcomes'!EO217)=TRUE,'Endpoint outcomes'!EP217,IF(ISNUMBER('Endpoint outcomes'!EQ217)=TRUE,'Endpoint outcomes'!ER217,0))</f>
        <v>0</v>
      </c>
      <c r="W217" s="825">
        <f>IF(ISNUMBER('Endpoint outcomes'!EO217)=TRUE,'Endpoint outcomes'!FC217,IF(ISNUMBER('Endpoint outcomes'!EQ217)=TRUE,'Endpoint outcomes'!FE217,0))</f>
        <v>0</v>
      </c>
      <c r="X217" s="37"/>
      <c r="Y217" s="824">
        <f t="shared" si="109"/>
        <v>36</v>
      </c>
      <c r="Z217" s="827">
        <f t="shared" si="110"/>
        <v>35</v>
      </c>
      <c r="AA217" s="827">
        <f t="shared" si="111"/>
        <v>1137.1500000000001</v>
      </c>
      <c r="AB217" s="824">
        <f t="shared" si="112"/>
        <v>49</v>
      </c>
      <c r="AC217" s="827">
        <f t="shared" si="113"/>
        <v>48</v>
      </c>
      <c r="AD217" s="827">
        <f t="shared" si="114"/>
        <v>2488.3200000000002</v>
      </c>
      <c r="AE217" s="824">
        <f t="shared" si="115"/>
        <v>0</v>
      </c>
      <c r="AF217" s="827">
        <f t="shared" si="116"/>
        <v>-1</v>
      </c>
      <c r="AG217" s="827">
        <f t="shared" si="117"/>
        <v>0</v>
      </c>
      <c r="AH217" s="824">
        <f t="shared" si="118"/>
        <v>0</v>
      </c>
      <c r="AI217" s="827">
        <f t="shared" si="119"/>
        <v>-1</v>
      </c>
      <c r="AJ217" s="827">
        <f t="shared" si="120"/>
        <v>0</v>
      </c>
      <c r="AK217" s="824">
        <f t="shared" si="121"/>
        <v>0</v>
      </c>
      <c r="AL217" s="827">
        <f t="shared" si="122"/>
        <v>-1</v>
      </c>
      <c r="AM217" s="827">
        <f t="shared" si="123"/>
        <v>0</v>
      </c>
      <c r="AN217" s="827">
        <f t="shared" si="124"/>
        <v>83</v>
      </c>
      <c r="AO217" s="827">
        <f t="shared" si="125"/>
        <v>3625.4700000000003</v>
      </c>
      <c r="AP217" s="827">
        <f t="shared" si="126"/>
        <v>20.964705882352941</v>
      </c>
      <c r="AQ217" s="827">
        <f t="shared" si="127"/>
        <v>6.6091120013041946</v>
      </c>
      <c r="AR217" s="827">
        <f t="shared" si="128"/>
        <v>85</v>
      </c>
      <c r="AS217" s="38"/>
      <c r="AT217" s="38"/>
      <c r="AZ217" s="207"/>
      <c r="BA217" s="207"/>
      <c r="BB217" t="s">
        <v>714</v>
      </c>
      <c r="BC217">
        <v>27.624210526315792</v>
      </c>
      <c r="BE217" t="s">
        <v>714</v>
      </c>
      <c r="BF217">
        <v>28.687096774193549</v>
      </c>
    </row>
    <row r="218" spans="1:58" ht="15.75">
      <c r="A218" s="826" t="str">
        <f>'Endpoint outcomes'!A218</f>
        <v>Ashouri 2013</v>
      </c>
      <c r="B218" s="826" t="str">
        <f>CONCATENATE('Endpoint outcomes'!S218,'Endpoint outcomes'!T218)</f>
        <v>BDI-II21</v>
      </c>
      <c r="C218" s="828">
        <f t="shared" si="106"/>
        <v>35.17878787878788</v>
      </c>
      <c r="D218" s="828">
        <f t="shared" si="107"/>
        <v>5.574954708336203</v>
      </c>
      <c r="E218" s="828">
        <f t="shared" si="108"/>
        <v>33</v>
      </c>
      <c r="F218" s="50">
        <f t="shared" si="105"/>
        <v>0.92882000666261888</v>
      </c>
      <c r="G218" s="50">
        <f t="shared" si="103"/>
        <v>7.117999333738112E-2</v>
      </c>
      <c r="H218" s="269">
        <f t="shared" si="104"/>
        <v>1</v>
      </c>
      <c r="I218" s="829">
        <f>IF(ISNUMBER('Endpoint outcomes'!U218)=TRUE,'Endpoint outcomes'!U218,(IF(ISNUMBER('Endpoint outcomes'!W218)=TRUE,'Endpoint outcomes'!W218,0)))</f>
        <v>37.1</v>
      </c>
      <c r="J218" s="829">
        <f>IF(ISNUMBER('Endpoint outcomes'!U218)=TRUE,'Endpoint outcomes'!V218,IF(ISNUMBER('Endpoint outcomes'!W218)=TRUE,'Endpoint outcomes'!X218,0))</f>
        <v>4.04</v>
      </c>
      <c r="K218" s="829">
        <f>IF(ISNUMBER('Endpoint outcomes'!U218)=TRUE,'Endpoint outcomes'!AI218,IF(ISNUMBER('Endpoint outcomes'!W218)=TRUE,'Endpoint outcomes'!AK218,0))</f>
        <v>10</v>
      </c>
      <c r="L218" s="829">
        <f>IF(ISNUMBER('Endpoint outcomes'!AZ218)=TRUE,'Endpoint outcomes'!AZ218,(IF(ISNUMBER('Endpoint outcomes'!BB218)=TRUE,'Endpoint outcomes'!BB218,0)))</f>
        <v>34.4</v>
      </c>
      <c r="M218" s="829">
        <f>IF(ISNUMBER('Endpoint outcomes'!AZ218)=TRUE,'Endpoint outcomes'!BA218,IF(ISNUMBER('Endpoint outcomes'!BB218)=TRUE,'Endpoint outcomes'!BC218,0))</f>
        <v>5.5</v>
      </c>
      <c r="N218" s="829">
        <f>IF(ISNUMBER('Endpoint outcomes'!AZ218)=TRUE,'Endpoint outcomes'!BN218,IF(ISNUMBER('Endpoint outcomes'!BB218)=TRUE,'Endpoint outcomes'!BP218,0))</f>
        <v>10</v>
      </c>
      <c r="O218" s="829">
        <f>IF(ISNUMBER('Endpoint outcomes'!CE218)=TRUE,'Endpoint outcomes'!CE218,(IF(ISNUMBER('Endpoint outcomes'!CG218)=TRUE,'Endpoint outcomes'!CG218,0)))</f>
        <v>34.299999999999997</v>
      </c>
      <c r="P218" s="829">
        <f>IF(ISNUMBER('Endpoint outcomes'!CE218)=TRUE,'Endpoint outcomes'!CF218,IF(ISNUMBER('Endpoint outcomes'!CG218)=TRUE,'Endpoint outcomes'!CH218,0))</f>
        <v>6.54</v>
      </c>
      <c r="Q218" s="829">
        <f>IF(ISNUMBER('Endpoint outcomes'!CE218)=TRUE,'Endpoint outcomes'!CS218,IF(ISNUMBER('Endpoint outcomes'!CG218)=TRUE,'Endpoint outcomes'!CU218,0))</f>
        <v>13</v>
      </c>
      <c r="R218" s="825">
        <f>IF(ISNUMBER('Endpoint outcomes'!DJ218)=TRUE,'Endpoint outcomes'!DJ218,(IF(ISNUMBER('Endpoint outcomes'!DL218)=TRUE,'Endpoint outcomes'!DL218,0)))</f>
        <v>0</v>
      </c>
      <c r="S218" s="825">
        <f>IF(ISNUMBER('Endpoint outcomes'!DJ218)=TRUE,'Endpoint outcomes'!DK218,IF(ISNUMBER('Endpoint outcomes'!DL218)=TRUE,'Endpoint outcomes'!DM218,0))</f>
        <v>0</v>
      </c>
      <c r="T218" s="825">
        <f>IF(ISNUMBER('Endpoint outcomes'!DJ218)=TRUE,'Endpoint outcomes'!DX218,IF(ISNUMBER('Endpoint outcomes'!DL218)=TRUE,'Endpoint outcomes'!DZ218,0))</f>
        <v>0</v>
      </c>
      <c r="U218" s="825">
        <f>IF(ISNUMBER('Endpoint outcomes'!EO218)=TRUE,'Endpoint outcomes'!EO218,(IF(ISNUMBER('Endpoint outcomes'!EQ218)=TRUE,'Endpoint outcomes'!EQ218,0)))</f>
        <v>0</v>
      </c>
      <c r="V218" s="825">
        <f>IF(ISNUMBER('Endpoint outcomes'!EO218)=TRUE,'Endpoint outcomes'!EP218,IF(ISNUMBER('Endpoint outcomes'!EQ218)=TRUE,'Endpoint outcomes'!ER218,0))</f>
        <v>0</v>
      </c>
      <c r="W218" s="825">
        <f>IF(ISNUMBER('Endpoint outcomes'!EO218)=TRUE,'Endpoint outcomes'!FC218,IF(ISNUMBER('Endpoint outcomes'!EQ218)=TRUE,'Endpoint outcomes'!FE218,0))</f>
        <v>0</v>
      </c>
      <c r="X218" s="37"/>
      <c r="Y218" s="824">
        <f t="shared" si="109"/>
        <v>10</v>
      </c>
      <c r="Z218" s="827">
        <f t="shared" si="110"/>
        <v>9</v>
      </c>
      <c r="AA218" s="827">
        <f t="shared" si="111"/>
        <v>146.89439999999999</v>
      </c>
      <c r="AB218" s="824">
        <f t="shared" si="112"/>
        <v>10</v>
      </c>
      <c r="AC218" s="827">
        <f t="shared" si="113"/>
        <v>9</v>
      </c>
      <c r="AD218" s="827">
        <f t="shared" si="114"/>
        <v>272.25</v>
      </c>
      <c r="AE218" s="824">
        <f t="shared" si="115"/>
        <v>13</v>
      </c>
      <c r="AF218" s="827">
        <f t="shared" si="116"/>
        <v>12</v>
      </c>
      <c r="AG218" s="827">
        <f t="shared" si="117"/>
        <v>513.25919999999996</v>
      </c>
      <c r="AH218" s="824">
        <f t="shared" si="118"/>
        <v>0</v>
      </c>
      <c r="AI218" s="827">
        <f t="shared" si="119"/>
        <v>-1</v>
      </c>
      <c r="AJ218" s="827">
        <f t="shared" si="120"/>
        <v>0</v>
      </c>
      <c r="AK218" s="824">
        <f t="shared" si="121"/>
        <v>0</v>
      </c>
      <c r="AL218" s="827">
        <f t="shared" si="122"/>
        <v>-1</v>
      </c>
      <c r="AM218" s="827">
        <f t="shared" si="123"/>
        <v>0</v>
      </c>
      <c r="AN218" s="827">
        <f t="shared" si="124"/>
        <v>30</v>
      </c>
      <c r="AO218" s="827">
        <f t="shared" si="125"/>
        <v>932.40359999999998</v>
      </c>
      <c r="AP218" s="827">
        <f t="shared" si="126"/>
        <v>35.17878787878788</v>
      </c>
      <c r="AQ218" s="827">
        <f t="shared" si="127"/>
        <v>5.574954708336203</v>
      </c>
      <c r="AR218" s="827">
        <f t="shared" si="128"/>
        <v>33</v>
      </c>
      <c r="AS218" s="38"/>
      <c r="AT218" s="38"/>
      <c r="AZ218" s="207"/>
      <c r="BA218" s="207"/>
      <c r="BB218" t="s">
        <v>714</v>
      </c>
      <c r="BC218">
        <v>27.801904761904762</v>
      </c>
      <c r="BE218" t="s">
        <v>714</v>
      </c>
      <c r="BF218">
        <v>27.305714285714288</v>
      </c>
    </row>
    <row r="219" spans="1:58" ht="15.75">
      <c r="A219" s="826" t="str">
        <f>'Endpoint outcomes'!A219</f>
        <v>Casañas 2012</v>
      </c>
      <c r="B219" s="826" t="str">
        <f>CONCATENATE('Endpoint outcomes'!S219,'Endpoint outcomes'!T219)</f>
        <v>BDI-I21</v>
      </c>
      <c r="C219" s="828">
        <f t="shared" si="106"/>
        <v>20.279393939393938</v>
      </c>
      <c r="D219" s="828">
        <f t="shared" si="107"/>
        <v>5.7335823335455682</v>
      </c>
      <c r="E219" s="828">
        <f t="shared" si="108"/>
        <v>231</v>
      </c>
      <c r="F219" s="50">
        <f t="shared" si="105"/>
        <v>0.20516138283730978</v>
      </c>
      <c r="G219" s="50">
        <f t="shared" si="103"/>
        <v>0.79483861716269022</v>
      </c>
      <c r="H219" s="269">
        <f t="shared" si="104"/>
        <v>1</v>
      </c>
      <c r="I219" s="829">
        <f>IF(ISNUMBER('Endpoint outcomes'!U219)=TRUE,'Endpoint outcomes'!U219,(IF(ISNUMBER('Endpoint outcomes'!W219)=TRUE,'Endpoint outcomes'!W219,0)))</f>
        <v>20.9</v>
      </c>
      <c r="J219" s="829">
        <f>IF(ISNUMBER('Endpoint outcomes'!U219)=TRUE,'Endpoint outcomes'!V219,IF(ISNUMBER('Endpoint outcomes'!W219)=TRUE,'Endpoint outcomes'!X219,0))</f>
        <v>5.68</v>
      </c>
      <c r="K219" s="829">
        <f>IF(ISNUMBER('Endpoint outcomes'!U219)=TRUE,'Endpoint outcomes'!AI219,IF(ISNUMBER('Endpoint outcomes'!W219)=TRUE,'Endpoint outcomes'!AK219,0))</f>
        <v>119</v>
      </c>
      <c r="L219" s="829">
        <f>IF(ISNUMBER('Endpoint outcomes'!AZ219)=TRUE,'Endpoint outcomes'!AZ219,(IF(ISNUMBER('Endpoint outcomes'!BB219)=TRUE,'Endpoint outcomes'!BB219,0)))</f>
        <v>19.62</v>
      </c>
      <c r="M219" s="829">
        <f>IF(ISNUMBER('Endpoint outcomes'!AZ219)=TRUE,'Endpoint outcomes'!BA219,IF(ISNUMBER('Endpoint outcomes'!BB219)=TRUE,'Endpoint outcomes'!BC219,0))</f>
        <v>5.79</v>
      </c>
      <c r="N219" s="829">
        <f>IF(ISNUMBER('Endpoint outcomes'!AZ219)=TRUE,'Endpoint outcomes'!BN219,IF(ISNUMBER('Endpoint outcomes'!BB219)=TRUE,'Endpoint outcomes'!BP219,0))</f>
        <v>112</v>
      </c>
      <c r="O219" s="829">
        <f>IF(ISNUMBER('Endpoint outcomes'!CE219)=TRUE,'Endpoint outcomes'!CE219,(IF(ISNUMBER('Endpoint outcomes'!CG219)=TRUE,'Endpoint outcomes'!CG219,0)))</f>
        <v>0</v>
      </c>
      <c r="P219" s="829">
        <f>IF(ISNUMBER('Endpoint outcomes'!CE219)=TRUE,'Endpoint outcomes'!CF219,IF(ISNUMBER('Endpoint outcomes'!CG219)=TRUE,'Endpoint outcomes'!CH219,0))</f>
        <v>0</v>
      </c>
      <c r="Q219" s="829">
        <f>IF(ISNUMBER('Endpoint outcomes'!CE219)=TRUE,'Endpoint outcomes'!CS219,IF(ISNUMBER('Endpoint outcomes'!CG219)=TRUE,'Endpoint outcomes'!CU219,0))</f>
        <v>0</v>
      </c>
      <c r="R219" s="825">
        <f>IF(ISNUMBER('Endpoint outcomes'!DJ219)=TRUE,'Endpoint outcomes'!DJ219,(IF(ISNUMBER('Endpoint outcomes'!DL219)=TRUE,'Endpoint outcomes'!DL219,0)))</f>
        <v>0</v>
      </c>
      <c r="S219" s="825">
        <f>IF(ISNUMBER('Endpoint outcomes'!DJ219)=TRUE,'Endpoint outcomes'!DK219,IF(ISNUMBER('Endpoint outcomes'!DL219)=TRUE,'Endpoint outcomes'!DM219,0))</f>
        <v>0</v>
      </c>
      <c r="T219" s="825">
        <f>IF(ISNUMBER('Endpoint outcomes'!DJ219)=TRUE,'Endpoint outcomes'!DX219,IF(ISNUMBER('Endpoint outcomes'!DL219)=TRUE,'Endpoint outcomes'!DZ219,0))</f>
        <v>0</v>
      </c>
      <c r="U219" s="825">
        <f>IF(ISNUMBER('Endpoint outcomes'!EO219)=TRUE,'Endpoint outcomes'!EO219,(IF(ISNUMBER('Endpoint outcomes'!EQ219)=TRUE,'Endpoint outcomes'!EQ219,0)))</f>
        <v>0</v>
      </c>
      <c r="V219" s="825">
        <f>IF(ISNUMBER('Endpoint outcomes'!EO219)=TRUE,'Endpoint outcomes'!EP219,IF(ISNUMBER('Endpoint outcomes'!EQ219)=TRUE,'Endpoint outcomes'!ER219,0))</f>
        <v>0</v>
      </c>
      <c r="W219" s="825">
        <f>IF(ISNUMBER('Endpoint outcomes'!EO219)=TRUE,'Endpoint outcomes'!FC219,IF(ISNUMBER('Endpoint outcomes'!EQ219)=TRUE,'Endpoint outcomes'!FE219,0))</f>
        <v>0</v>
      </c>
      <c r="X219" s="37"/>
      <c r="Y219" s="824">
        <f t="shared" si="109"/>
        <v>119</v>
      </c>
      <c r="Z219" s="827">
        <f t="shared" si="110"/>
        <v>118</v>
      </c>
      <c r="AA219" s="827">
        <f t="shared" si="111"/>
        <v>3806.9632000000001</v>
      </c>
      <c r="AB219" s="824">
        <f t="shared" si="112"/>
        <v>112</v>
      </c>
      <c r="AC219" s="827">
        <f t="shared" si="113"/>
        <v>111</v>
      </c>
      <c r="AD219" s="827">
        <f t="shared" si="114"/>
        <v>3721.1750999999995</v>
      </c>
      <c r="AE219" s="824">
        <f t="shared" si="115"/>
        <v>0</v>
      </c>
      <c r="AF219" s="827">
        <f t="shared" si="116"/>
        <v>-1</v>
      </c>
      <c r="AG219" s="827">
        <f t="shared" si="117"/>
        <v>0</v>
      </c>
      <c r="AH219" s="824">
        <f t="shared" si="118"/>
        <v>0</v>
      </c>
      <c r="AI219" s="827">
        <f t="shared" si="119"/>
        <v>-1</v>
      </c>
      <c r="AJ219" s="827">
        <f t="shared" si="120"/>
        <v>0</v>
      </c>
      <c r="AK219" s="824">
        <f t="shared" si="121"/>
        <v>0</v>
      </c>
      <c r="AL219" s="827">
        <f t="shared" si="122"/>
        <v>-1</v>
      </c>
      <c r="AM219" s="827">
        <f t="shared" si="123"/>
        <v>0</v>
      </c>
      <c r="AN219" s="827">
        <f t="shared" si="124"/>
        <v>229</v>
      </c>
      <c r="AO219" s="827">
        <f t="shared" si="125"/>
        <v>7528.1382999999996</v>
      </c>
      <c r="AP219" s="827">
        <f t="shared" si="126"/>
        <v>20.279393939393938</v>
      </c>
      <c r="AQ219" s="827">
        <f t="shared" si="127"/>
        <v>5.7335823335455682</v>
      </c>
      <c r="AR219" s="827">
        <f t="shared" si="128"/>
        <v>231</v>
      </c>
      <c r="AS219" s="38"/>
      <c r="AT219" s="38"/>
      <c r="AZ219" s="207"/>
      <c r="BA219" s="207"/>
      <c r="BB219" t="s">
        <v>714</v>
      </c>
      <c r="BC219">
        <v>27.849999999999998</v>
      </c>
      <c r="BE219" t="s">
        <v>718</v>
      </c>
      <c r="BF219">
        <v>35.989795918367349</v>
      </c>
    </row>
    <row r="220" spans="1:58" ht="15.75">
      <c r="A220" s="826" t="str">
        <f>'Endpoint outcomes'!A220</f>
        <v>Clarke 2002</v>
      </c>
      <c r="B220" s="826" t="str">
        <f>CONCATENATE('Endpoint outcomes'!S220,'Endpoint outcomes'!T220)</f>
        <v>CES-D20</v>
      </c>
      <c r="C220" s="828">
        <f t="shared" si="106"/>
        <v>30.862876254180602</v>
      </c>
      <c r="D220" s="828">
        <f t="shared" si="107"/>
        <v>11.992636629754665</v>
      </c>
      <c r="E220" s="828">
        <f t="shared" si="108"/>
        <v>299</v>
      </c>
      <c r="F220" s="50">
        <f t="shared" si="105"/>
        <v>0.56172138918898951</v>
      </c>
      <c r="G220" s="50">
        <f t="shared" si="103"/>
        <v>0.43827861081101049</v>
      </c>
      <c r="H220" s="269">
        <f t="shared" si="104"/>
        <v>1</v>
      </c>
      <c r="I220" s="829">
        <f>IF(ISNUMBER('Endpoint outcomes'!U220)=TRUE,'Endpoint outcomes'!U220,(IF(ISNUMBER('Endpoint outcomes'!W220)=TRUE,'Endpoint outcomes'!W220,0)))</f>
        <v>30.5</v>
      </c>
      <c r="J220" s="829">
        <f>IF(ISNUMBER('Endpoint outcomes'!U220)=TRUE,'Endpoint outcomes'!V220,IF(ISNUMBER('Endpoint outcomes'!W220)=TRUE,'Endpoint outcomes'!X220,0))</f>
        <v>12.3</v>
      </c>
      <c r="K220" s="829">
        <f>IF(ISNUMBER('Endpoint outcomes'!U220)=TRUE,'Endpoint outcomes'!AI220,IF(ISNUMBER('Endpoint outcomes'!W220)=TRUE,'Endpoint outcomes'!AK220,0))</f>
        <v>144</v>
      </c>
      <c r="L220" s="829">
        <f>IF(ISNUMBER('Endpoint outcomes'!AZ220)=TRUE,'Endpoint outcomes'!AZ220,(IF(ISNUMBER('Endpoint outcomes'!BB220)=TRUE,'Endpoint outcomes'!BB220,0)))</f>
        <v>31.2</v>
      </c>
      <c r="M220" s="829">
        <f>IF(ISNUMBER('Endpoint outcomes'!AZ220)=TRUE,'Endpoint outcomes'!BA220,IF(ISNUMBER('Endpoint outcomes'!BB220)=TRUE,'Endpoint outcomes'!BC220,0))</f>
        <v>11.7</v>
      </c>
      <c r="N220" s="829">
        <f>IF(ISNUMBER('Endpoint outcomes'!AZ220)=TRUE,'Endpoint outcomes'!BN220,IF(ISNUMBER('Endpoint outcomes'!BB220)=TRUE,'Endpoint outcomes'!BP220,0))</f>
        <v>155</v>
      </c>
      <c r="O220" s="829">
        <f>IF(ISNUMBER('Endpoint outcomes'!CE220)=TRUE,'Endpoint outcomes'!CE220,(IF(ISNUMBER('Endpoint outcomes'!CG220)=TRUE,'Endpoint outcomes'!CG220,0)))</f>
        <v>0</v>
      </c>
      <c r="P220" s="829">
        <f>IF(ISNUMBER('Endpoint outcomes'!CE220)=TRUE,'Endpoint outcomes'!CF220,IF(ISNUMBER('Endpoint outcomes'!CG220)=TRUE,'Endpoint outcomes'!CH220,0))</f>
        <v>0</v>
      </c>
      <c r="Q220" s="829">
        <f>IF(ISNUMBER('Endpoint outcomes'!CE220)=TRUE,'Endpoint outcomes'!CS220,IF(ISNUMBER('Endpoint outcomes'!CG220)=TRUE,'Endpoint outcomes'!CU220,0))</f>
        <v>0</v>
      </c>
      <c r="R220" s="825">
        <f>IF(ISNUMBER('Endpoint outcomes'!DJ220)=TRUE,'Endpoint outcomes'!DJ220,(IF(ISNUMBER('Endpoint outcomes'!DL220)=TRUE,'Endpoint outcomes'!DL220,0)))</f>
        <v>0</v>
      </c>
      <c r="S220" s="825">
        <f>IF(ISNUMBER('Endpoint outcomes'!DJ220)=TRUE,'Endpoint outcomes'!DK220,IF(ISNUMBER('Endpoint outcomes'!DL220)=TRUE,'Endpoint outcomes'!DM220,0))</f>
        <v>0</v>
      </c>
      <c r="T220" s="825">
        <f>IF(ISNUMBER('Endpoint outcomes'!DJ220)=TRUE,'Endpoint outcomes'!DX220,IF(ISNUMBER('Endpoint outcomes'!DL220)=TRUE,'Endpoint outcomes'!DZ220,0))</f>
        <v>0</v>
      </c>
      <c r="U220" s="825">
        <f>IF(ISNUMBER('Endpoint outcomes'!EO220)=TRUE,'Endpoint outcomes'!EO220,(IF(ISNUMBER('Endpoint outcomes'!EQ220)=TRUE,'Endpoint outcomes'!EQ220,0)))</f>
        <v>0</v>
      </c>
      <c r="V220" s="825">
        <f>IF(ISNUMBER('Endpoint outcomes'!EO220)=TRUE,'Endpoint outcomes'!EP220,IF(ISNUMBER('Endpoint outcomes'!EQ220)=TRUE,'Endpoint outcomes'!ER220,0))</f>
        <v>0</v>
      </c>
      <c r="W220" s="825">
        <f>IF(ISNUMBER('Endpoint outcomes'!EO220)=TRUE,'Endpoint outcomes'!FC220,IF(ISNUMBER('Endpoint outcomes'!EQ220)=TRUE,'Endpoint outcomes'!FE220,0))</f>
        <v>0</v>
      </c>
      <c r="X220" s="37"/>
      <c r="Y220" s="824">
        <f t="shared" si="109"/>
        <v>144</v>
      </c>
      <c r="Z220" s="827">
        <f t="shared" si="110"/>
        <v>143</v>
      </c>
      <c r="AA220" s="827">
        <f t="shared" si="111"/>
        <v>21634.47</v>
      </c>
      <c r="AB220" s="824">
        <f t="shared" si="112"/>
        <v>155</v>
      </c>
      <c r="AC220" s="827">
        <f t="shared" si="113"/>
        <v>154</v>
      </c>
      <c r="AD220" s="827">
        <f t="shared" si="114"/>
        <v>21081.059999999998</v>
      </c>
      <c r="AE220" s="824">
        <f t="shared" si="115"/>
        <v>0</v>
      </c>
      <c r="AF220" s="827">
        <f t="shared" si="116"/>
        <v>-1</v>
      </c>
      <c r="AG220" s="827">
        <f t="shared" si="117"/>
        <v>0</v>
      </c>
      <c r="AH220" s="824">
        <f t="shared" si="118"/>
        <v>0</v>
      </c>
      <c r="AI220" s="827">
        <f t="shared" si="119"/>
        <v>-1</v>
      </c>
      <c r="AJ220" s="827">
        <f t="shared" si="120"/>
        <v>0</v>
      </c>
      <c r="AK220" s="824">
        <f t="shared" si="121"/>
        <v>0</v>
      </c>
      <c r="AL220" s="827">
        <f t="shared" si="122"/>
        <v>-1</v>
      </c>
      <c r="AM220" s="827">
        <f t="shared" si="123"/>
        <v>0</v>
      </c>
      <c r="AN220" s="827">
        <f t="shared" si="124"/>
        <v>297</v>
      </c>
      <c r="AO220" s="827">
        <f t="shared" si="125"/>
        <v>42715.53</v>
      </c>
      <c r="AP220" s="827">
        <f t="shared" si="126"/>
        <v>30.862876254180602</v>
      </c>
      <c r="AQ220" s="827">
        <f t="shared" si="127"/>
        <v>11.992636629754665</v>
      </c>
      <c r="AR220" s="827">
        <f t="shared" si="128"/>
        <v>299</v>
      </c>
      <c r="AS220" s="38"/>
      <c r="AT220" s="38"/>
      <c r="AZ220" s="207"/>
      <c r="BA220" s="207"/>
      <c r="BB220" t="s">
        <v>714</v>
      </c>
      <c r="BC220">
        <v>27.928385899814472</v>
      </c>
      <c r="BE220" t="s">
        <v>713</v>
      </c>
      <c r="BF220">
        <v>21.35</v>
      </c>
    </row>
    <row r="221" spans="1:58" ht="15.75">
      <c r="A221" s="826" t="str">
        <f>'Endpoint outcomes'!A221</f>
        <v>Clarke 2005</v>
      </c>
      <c r="B221" s="826" t="str">
        <f>CONCATENATE('Endpoint outcomes'!S221,'Endpoint outcomes'!T221)</f>
        <v>CES-D20</v>
      </c>
      <c r="C221" s="828">
        <f t="shared" si="106"/>
        <v>29.711764705882352</v>
      </c>
      <c r="D221" s="828">
        <f t="shared" si="107"/>
        <v>12.99498376969372</v>
      </c>
      <c r="E221" s="828">
        <f t="shared" si="108"/>
        <v>255</v>
      </c>
      <c r="F221" s="50">
        <f t="shared" si="105"/>
        <v>0.52184005206937401</v>
      </c>
      <c r="G221" s="50">
        <f t="shared" si="103"/>
        <v>0.47815994793062599</v>
      </c>
      <c r="H221" s="269">
        <f t="shared" si="104"/>
        <v>1</v>
      </c>
      <c r="I221" s="829">
        <f>IF(ISNUMBER('Endpoint outcomes'!U221)=TRUE,'Endpoint outcomes'!U221,(IF(ISNUMBER('Endpoint outcomes'!W221)=TRUE,'Endpoint outcomes'!W221,0)))</f>
        <v>30.3</v>
      </c>
      <c r="J221" s="829">
        <f>IF(ISNUMBER('Endpoint outcomes'!U221)=TRUE,'Endpoint outcomes'!V221,IF(ISNUMBER('Endpoint outcomes'!W221)=TRUE,'Endpoint outcomes'!X221,0))</f>
        <v>11.9</v>
      </c>
      <c r="K221" s="829">
        <f>IF(ISNUMBER('Endpoint outcomes'!U221)=TRUE,'Endpoint outcomes'!AI221,IF(ISNUMBER('Endpoint outcomes'!W221)=TRUE,'Endpoint outcomes'!AK221,0))</f>
        <v>75</v>
      </c>
      <c r="L221" s="829">
        <f>IF(ISNUMBER('Endpoint outcomes'!AZ221)=TRUE,'Endpoint outcomes'!AZ221,(IF(ISNUMBER('Endpoint outcomes'!BB221)=TRUE,'Endpoint outcomes'!BB221,0)))</f>
        <v>31.3</v>
      </c>
      <c r="M221" s="829">
        <f>IF(ISNUMBER('Endpoint outcomes'!AZ221)=TRUE,'Endpoint outcomes'!BA221,IF(ISNUMBER('Endpoint outcomes'!BB221)=TRUE,'Endpoint outcomes'!BC221,0))</f>
        <v>13.2</v>
      </c>
      <c r="N221" s="829">
        <f>IF(ISNUMBER('Endpoint outcomes'!AZ221)=TRUE,'Endpoint outcomes'!BN221,IF(ISNUMBER('Endpoint outcomes'!BB221)=TRUE,'Endpoint outcomes'!BP221,0))</f>
        <v>80</v>
      </c>
      <c r="O221" s="829">
        <f>IF(ISNUMBER('Endpoint outcomes'!CE221)=TRUE,'Endpoint outcomes'!CE221,(IF(ISNUMBER('Endpoint outcomes'!CG221)=TRUE,'Endpoint outcomes'!CG221,0)))</f>
        <v>28</v>
      </c>
      <c r="P221" s="829">
        <f>IF(ISNUMBER('Endpoint outcomes'!CE221)=TRUE,'Endpoint outcomes'!CF221,IF(ISNUMBER('Endpoint outcomes'!CG221)=TRUE,'Endpoint outcomes'!CH221,0))</f>
        <v>13.6</v>
      </c>
      <c r="Q221" s="829">
        <f>IF(ISNUMBER('Endpoint outcomes'!CE221)=TRUE,'Endpoint outcomes'!CS221,IF(ISNUMBER('Endpoint outcomes'!CG221)=TRUE,'Endpoint outcomes'!CU221,0))</f>
        <v>100</v>
      </c>
      <c r="R221" s="825">
        <f>IF(ISNUMBER('Endpoint outcomes'!DJ221)=TRUE,'Endpoint outcomes'!DJ221,(IF(ISNUMBER('Endpoint outcomes'!DL221)=TRUE,'Endpoint outcomes'!DL221,0)))</f>
        <v>0</v>
      </c>
      <c r="S221" s="825">
        <f>IF(ISNUMBER('Endpoint outcomes'!DJ221)=TRUE,'Endpoint outcomes'!DK221,IF(ISNUMBER('Endpoint outcomes'!DL221)=TRUE,'Endpoint outcomes'!DM221,0))</f>
        <v>0</v>
      </c>
      <c r="T221" s="825">
        <f>IF(ISNUMBER('Endpoint outcomes'!DJ221)=TRUE,'Endpoint outcomes'!DX221,IF(ISNUMBER('Endpoint outcomes'!DL221)=TRUE,'Endpoint outcomes'!DZ221,0))</f>
        <v>0</v>
      </c>
      <c r="U221" s="825">
        <f>IF(ISNUMBER('Endpoint outcomes'!EO221)=TRUE,'Endpoint outcomes'!EO221,(IF(ISNUMBER('Endpoint outcomes'!EQ221)=TRUE,'Endpoint outcomes'!EQ221,0)))</f>
        <v>0</v>
      </c>
      <c r="V221" s="825">
        <f>IF(ISNUMBER('Endpoint outcomes'!EO221)=TRUE,'Endpoint outcomes'!EP221,IF(ISNUMBER('Endpoint outcomes'!EQ221)=TRUE,'Endpoint outcomes'!ER221,0))</f>
        <v>0</v>
      </c>
      <c r="W221" s="825">
        <f>IF(ISNUMBER('Endpoint outcomes'!EO221)=TRUE,'Endpoint outcomes'!FC221,IF(ISNUMBER('Endpoint outcomes'!EQ221)=TRUE,'Endpoint outcomes'!FE221,0))</f>
        <v>0</v>
      </c>
      <c r="X221" s="37"/>
      <c r="Y221" s="824">
        <f t="shared" si="109"/>
        <v>75</v>
      </c>
      <c r="Z221" s="827">
        <f t="shared" si="110"/>
        <v>74</v>
      </c>
      <c r="AA221" s="827">
        <f t="shared" si="111"/>
        <v>10479.140000000001</v>
      </c>
      <c r="AB221" s="824">
        <f t="shared" si="112"/>
        <v>80</v>
      </c>
      <c r="AC221" s="827">
        <f t="shared" si="113"/>
        <v>79</v>
      </c>
      <c r="AD221" s="827">
        <f t="shared" si="114"/>
        <v>13764.96</v>
      </c>
      <c r="AE221" s="824">
        <f t="shared" si="115"/>
        <v>100</v>
      </c>
      <c r="AF221" s="827">
        <f t="shared" si="116"/>
        <v>99</v>
      </c>
      <c r="AG221" s="827">
        <f t="shared" si="117"/>
        <v>18311.039999999997</v>
      </c>
      <c r="AH221" s="824">
        <f t="shared" si="118"/>
        <v>0</v>
      </c>
      <c r="AI221" s="827">
        <f t="shared" si="119"/>
        <v>-1</v>
      </c>
      <c r="AJ221" s="827">
        <f t="shared" si="120"/>
        <v>0</v>
      </c>
      <c r="AK221" s="824">
        <f t="shared" si="121"/>
        <v>0</v>
      </c>
      <c r="AL221" s="827">
        <f t="shared" si="122"/>
        <v>-1</v>
      </c>
      <c r="AM221" s="827">
        <f t="shared" si="123"/>
        <v>0</v>
      </c>
      <c r="AN221" s="827">
        <f t="shared" si="124"/>
        <v>252</v>
      </c>
      <c r="AO221" s="827">
        <f t="shared" si="125"/>
        <v>42555.14</v>
      </c>
      <c r="AP221" s="827">
        <f t="shared" si="126"/>
        <v>29.711764705882352</v>
      </c>
      <c r="AQ221" s="827">
        <f t="shared" si="127"/>
        <v>12.99498376969372</v>
      </c>
      <c r="AR221" s="827">
        <f t="shared" si="128"/>
        <v>255</v>
      </c>
      <c r="AS221" s="38"/>
      <c r="AT221" s="38"/>
      <c r="AZ221" s="207"/>
      <c r="BA221" s="207"/>
      <c r="BB221" t="s">
        <v>714</v>
      </c>
      <c r="BC221">
        <v>28.094267515923562</v>
      </c>
      <c r="BE221" t="s">
        <v>3002</v>
      </c>
      <c r="BF221">
        <v>29.414999999999999</v>
      </c>
    </row>
    <row r="222" spans="1:58" ht="15.75">
      <c r="A222" s="826" t="str">
        <f>'Endpoint outcomes'!A222</f>
        <v>Cramer 2011</v>
      </c>
      <c r="B222" s="826" t="str">
        <f>CONCATENATE('Endpoint outcomes'!S222,'Endpoint outcomes'!T222)</f>
        <v>PHQ9</v>
      </c>
      <c r="C222" s="828">
        <f t="shared" si="106"/>
        <v>13.341095890410957</v>
      </c>
      <c r="D222" s="828">
        <f t="shared" si="107"/>
        <v>2.814224432224548</v>
      </c>
      <c r="E222" s="828">
        <f t="shared" si="108"/>
        <v>73</v>
      </c>
      <c r="F222" s="50">
        <f t="shared" si="105"/>
        <v>4.8913158432258408E-2</v>
      </c>
      <c r="G222" s="50">
        <f t="shared" si="103"/>
        <v>0.95108684156774159</v>
      </c>
      <c r="H222" s="269">
        <f t="shared" si="104"/>
        <v>1</v>
      </c>
      <c r="I222" s="829">
        <f>IF(ISNUMBER('Endpoint outcomes'!U222)=TRUE,'Endpoint outcomes'!U222,(IF(ISNUMBER('Endpoint outcomes'!W222)=TRUE,'Endpoint outcomes'!W222,0)))</f>
        <v>13.6</v>
      </c>
      <c r="J222" s="829">
        <f>IF(ISNUMBER('Endpoint outcomes'!U222)=TRUE,'Endpoint outcomes'!V222,IF(ISNUMBER('Endpoint outcomes'!W222)=TRUE,'Endpoint outcomes'!X222,0))</f>
        <v>3.1</v>
      </c>
      <c r="K222" s="829">
        <f>IF(ISNUMBER('Endpoint outcomes'!U222)=TRUE,'Endpoint outcomes'!AI222,IF(ISNUMBER('Endpoint outcomes'!W222)=TRUE,'Endpoint outcomes'!AK222,0))</f>
        <v>52</v>
      </c>
      <c r="L222" s="829">
        <f>IF(ISNUMBER('Endpoint outcomes'!AZ222)=TRUE,'Endpoint outcomes'!AZ222,(IF(ISNUMBER('Endpoint outcomes'!BB222)=TRUE,'Endpoint outcomes'!BB222,0)))</f>
        <v>12.7</v>
      </c>
      <c r="M222" s="829">
        <f>IF(ISNUMBER('Endpoint outcomes'!AZ222)=TRUE,'Endpoint outcomes'!BA222,IF(ISNUMBER('Endpoint outcomes'!BB222)=TRUE,'Endpoint outcomes'!BC222,0))</f>
        <v>1.9</v>
      </c>
      <c r="N222" s="829">
        <f>IF(ISNUMBER('Endpoint outcomes'!AZ222)=TRUE,'Endpoint outcomes'!BN222,IF(ISNUMBER('Endpoint outcomes'!BB222)=TRUE,'Endpoint outcomes'!BP222,0))</f>
        <v>21</v>
      </c>
      <c r="O222" s="829">
        <f>IF(ISNUMBER('Endpoint outcomes'!CE222)=TRUE,'Endpoint outcomes'!CE222,(IF(ISNUMBER('Endpoint outcomes'!CG222)=TRUE,'Endpoint outcomes'!CG222,0)))</f>
        <v>0</v>
      </c>
      <c r="P222" s="829">
        <f>IF(ISNUMBER('Endpoint outcomes'!CE222)=TRUE,'Endpoint outcomes'!CF222,IF(ISNUMBER('Endpoint outcomes'!CG222)=TRUE,'Endpoint outcomes'!CH222,0))</f>
        <v>0</v>
      </c>
      <c r="Q222" s="829">
        <f>IF(ISNUMBER('Endpoint outcomes'!CE222)=TRUE,'Endpoint outcomes'!CS222,IF(ISNUMBER('Endpoint outcomes'!CG222)=TRUE,'Endpoint outcomes'!CU222,0))</f>
        <v>0</v>
      </c>
      <c r="R222" s="825">
        <f>IF(ISNUMBER('Endpoint outcomes'!DJ222)=TRUE,'Endpoint outcomes'!DJ222,(IF(ISNUMBER('Endpoint outcomes'!DL222)=TRUE,'Endpoint outcomes'!DL222,0)))</f>
        <v>0</v>
      </c>
      <c r="S222" s="825">
        <f>IF(ISNUMBER('Endpoint outcomes'!DJ222)=TRUE,'Endpoint outcomes'!DK222,IF(ISNUMBER('Endpoint outcomes'!DL222)=TRUE,'Endpoint outcomes'!DM222,0))</f>
        <v>0</v>
      </c>
      <c r="T222" s="825">
        <f>IF(ISNUMBER('Endpoint outcomes'!DJ222)=TRUE,'Endpoint outcomes'!DX222,IF(ISNUMBER('Endpoint outcomes'!DL222)=TRUE,'Endpoint outcomes'!DZ222,0))</f>
        <v>0</v>
      </c>
      <c r="U222" s="825">
        <f>IF(ISNUMBER('Endpoint outcomes'!EO222)=TRUE,'Endpoint outcomes'!EO222,(IF(ISNUMBER('Endpoint outcomes'!EQ222)=TRUE,'Endpoint outcomes'!EQ222,0)))</f>
        <v>0</v>
      </c>
      <c r="V222" s="825">
        <f>IF(ISNUMBER('Endpoint outcomes'!EO222)=TRUE,'Endpoint outcomes'!EP222,IF(ISNUMBER('Endpoint outcomes'!EQ222)=TRUE,'Endpoint outcomes'!ER222,0))</f>
        <v>0</v>
      </c>
      <c r="W222" s="825">
        <f>IF(ISNUMBER('Endpoint outcomes'!EO222)=TRUE,'Endpoint outcomes'!FC222,IF(ISNUMBER('Endpoint outcomes'!EQ222)=TRUE,'Endpoint outcomes'!FE222,0))</f>
        <v>0</v>
      </c>
      <c r="X222" s="37"/>
      <c r="Y222" s="824">
        <f t="shared" si="109"/>
        <v>52</v>
      </c>
      <c r="Z222" s="827">
        <f t="shared" si="110"/>
        <v>51</v>
      </c>
      <c r="AA222" s="827">
        <f t="shared" si="111"/>
        <v>490.11000000000007</v>
      </c>
      <c r="AB222" s="824">
        <f t="shared" si="112"/>
        <v>21</v>
      </c>
      <c r="AC222" s="827">
        <f t="shared" si="113"/>
        <v>20</v>
      </c>
      <c r="AD222" s="827">
        <f t="shared" si="114"/>
        <v>72.2</v>
      </c>
      <c r="AE222" s="824">
        <f t="shared" si="115"/>
        <v>0</v>
      </c>
      <c r="AF222" s="827">
        <f t="shared" si="116"/>
        <v>-1</v>
      </c>
      <c r="AG222" s="827">
        <f t="shared" si="117"/>
        <v>0</v>
      </c>
      <c r="AH222" s="824">
        <f t="shared" si="118"/>
        <v>0</v>
      </c>
      <c r="AI222" s="827">
        <f t="shared" si="119"/>
        <v>-1</v>
      </c>
      <c r="AJ222" s="827">
        <f t="shared" si="120"/>
        <v>0</v>
      </c>
      <c r="AK222" s="824">
        <f t="shared" si="121"/>
        <v>0</v>
      </c>
      <c r="AL222" s="827">
        <f t="shared" si="122"/>
        <v>-1</v>
      </c>
      <c r="AM222" s="827">
        <f t="shared" si="123"/>
        <v>0</v>
      </c>
      <c r="AN222" s="827">
        <f t="shared" si="124"/>
        <v>71</v>
      </c>
      <c r="AO222" s="827">
        <f t="shared" si="125"/>
        <v>562.31000000000006</v>
      </c>
      <c r="AP222" s="827">
        <f t="shared" si="126"/>
        <v>13.341095890410957</v>
      </c>
      <c r="AQ222" s="827">
        <f t="shared" si="127"/>
        <v>2.814224432224548</v>
      </c>
      <c r="AR222" s="827">
        <f t="shared" si="128"/>
        <v>73</v>
      </c>
      <c r="AS222" s="38"/>
      <c r="AT222" s="38"/>
      <c r="AZ222" s="207"/>
      <c r="BA222" s="207"/>
      <c r="BB222" t="s">
        <v>714</v>
      </c>
      <c r="BC222">
        <v>28.238970588235293</v>
      </c>
      <c r="BE222" t="s">
        <v>713</v>
      </c>
      <c r="BF222">
        <v>11.615</v>
      </c>
    </row>
    <row r="223" spans="1:58" ht="15.75">
      <c r="A223" s="826" t="str">
        <f>'Endpoint outcomes'!A223</f>
        <v>de Graaf 2009</v>
      </c>
      <c r="B223" s="826" t="str">
        <f>CONCATENATE('Endpoint outcomes'!S223,'Endpoint outcomes'!T223)</f>
        <v>BDI-II21</v>
      </c>
      <c r="C223" s="828">
        <f t="shared" si="106"/>
        <v>27.832291666666663</v>
      </c>
      <c r="D223" s="828">
        <f t="shared" si="107"/>
        <v>7.8048702743863716</v>
      </c>
      <c r="E223" s="828">
        <f t="shared" si="108"/>
        <v>288</v>
      </c>
      <c r="F223" s="50">
        <f t="shared" si="105"/>
        <v>0.5424617067372115</v>
      </c>
      <c r="G223" s="50">
        <f t="shared" si="103"/>
        <v>0.4575382932627885</v>
      </c>
      <c r="H223" s="269">
        <f t="shared" si="104"/>
        <v>1</v>
      </c>
      <c r="I223" s="829">
        <f>IF(ISNUMBER('Endpoint outcomes'!U223)=TRUE,'Endpoint outcomes'!U223,(IF(ISNUMBER('Endpoint outcomes'!W223)=TRUE,'Endpoint outcomes'!W223,0)))</f>
        <v>28.2</v>
      </c>
      <c r="J223" s="829">
        <f>IF(ISNUMBER('Endpoint outcomes'!U223)=TRUE,'Endpoint outcomes'!V223,IF(ISNUMBER('Endpoint outcomes'!W223)=TRUE,'Endpoint outcomes'!X223,0))</f>
        <v>7.7</v>
      </c>
      <c r="K223" s="829">
        <f>IF(ISNUMBER('Endpoint outcomes'!U223)=TRUE,'Endpoint outcomes'!AI223,IF(ISNUMBER('Endpoint outcomes'!W223)=TRUE,'Endpoint outcomes'!AK223,0))</f>
        <v>95</v>
      </c>
      <c r="L223" s="829">
        <f>IF(ISNUMBER('Endpoint outcomes'!AZ223)=TRUE,'Endpoint outcomes'!AZ223,(IF(ISNUMBER('Endpoint outcomes'!BB223)=TRUE,'Endpoint outcomes'!BB223,0)))</f>
        <v>27.9</v>
      </c>
      <c r="M223" s="829">
        <f>IF(ISNUMBER('Endpoint outcomes'!AZ223)=TRUE,'Endpoint outcomes'!BA223,IF(ISNUMBER('Endpoint outcomes'!BB223)=TRUE,'Endpoint outcomes'!BC223,0))</f>
        <v>7.5</v>
      </c>
      <c r="N223" s="829">
        <f>IF(ISNUMBER('Endpoint outcomes'!AZ223)=TRUE,'Endpoint outcomes'!BN223,IF(ISNUMBER('Endpoint outcomes'!BB223)=TRUE,'Endpoint outcomes'!BP223,0))</f>
        <v>97</v>
      </c>
      <c r="O223" s="829">
        <f>IF(ISNUMBER('Endpoint outcomes'!CE223)=TRUE,'Endpoint outcomes'!CE223,(IF(ISNUMBER('Endpoint outcomes'!CG223)=TRUE,'Endpoint outcomes'!CG223,0)))</f>
        <v>27.4</v>
      </c>
      <c r="P223" s="829">
        <f>IF(ISNUMBER('Endpoint outcomes'!CE223)=TRUE,'Endpoint outcomes'!CF223,IF(ISNUMBER('Endpoint outcomes'!CG223)=TRUE,'Endpoint outcomes'!CH223,0))</f>
        <v>8.1999999999999993</v>
      </c>
      <c r="Q223" s="829">
        <f>IF(ISNUMBER('Endpoint outcomes'!CE223)=TRUE,'Endpoint outcomes'!CS223,IF(ISNUMBER('Endpoint outcomes'!CG223)=TRUE,'Endpoint outcomes'!CU223,0))</f>
        <v>96</v>
      </c>
      <c r="R223" s="825">
        <f>IF(ISNUMBER('Endpoint outcomes'!DJ223)=TRUE,'Endpoint outcomes'!DJ223,(IF(ISNUMBER('Endpoint outcomes'!DL223)=TRUE,'Endpoint outcomes'!DL223,0)))</f>
        <v>0</v>
      </c>
      <c r="S223" s="825">
        <f>IF(ISNUMBER('Endpoint outcomes'!DJ223)=TRUE,'Endpoint outcomes'!DK223,IF(ISNUMBER('Endpoint outcomes'!DL223)=TRUE,'Endpoint outcomes'!DM223,0))</f>
        <v>0</v>
      </c>
      <c r="T223" s="825">
        <f>IF(ISNUMBER('Endpoint outcomes'!DJ223)=TRUE,'Endpoint outcomes'!DX223,IF(ISNUMBER('Endpoint outcomes'!DL223)=TRUE,'Endpoint outcomes'!DZ223,0))</f>
        <v>0</v>
      </c>
      <c r="U223" s="825">
        <f>IF(ISNUMBER('Endpoint outcomes'!EO223)=TRUE,'Endpoint outcomes'!EO223,(IF(ISNUMBER('Endpoint outcomes'!EQ223)=TRUE,'Endpoint outcomes'!EQ223,0)))</f>
        <v>0</v>
      </c>
      <c r="V223" s="825">
        <f>IF(ISNUMBER('Endpoint outcomes'!EO223)=TRUE,'Endpoint outcomes'!EP223,IF(ISNUMBER('Endpoint outcomes'!EQ223)=TRUE,'Endpoint outcomes'!ER223,0))</f>
        <v>0</v>
      </c>
      <c r="W223" s="825">
        <f>IF(ISNUMBER('Endpoint outcomes'!EO223)=TRUE,'Endpoint outcomes'!FC223,IF(ISNUMBER('Endpoint outcomes'!EQ223)=TRUE,'Endpoint outcomes'!FE223,0))</f>
        <v>0</v>
      </c>
      <c r="X223" s="37"/>
      <c r="Y223" s="824">
        <f t="shared" si="109"/>
        <v>95</v>
      </c>
      <c r="Z223" s="827">
        <f t="shared" si="110"/>
        <v>94</v>
      </c>
      <c r="AA223" s="827">
        <f t="shared" si="111"/>
        <v>5573.26</v>
      </c>
      <c r="AB223" s="824">
        <f t="shared" si="112"/>
        <v>97</v>
      </c>
      <c r="AC223" s="827">
        <f t="shared" si="113"/>
        <v>96</v>
      </c>
      <c r="AD223" s="827">
        <f t="shared" si="114"/>
        <v>5400</v>
      </c>
      <c r="AE223" s="824">
        <f t="shared" si="115"/>
        <v>96</v>
      </c>
      <c r="AF223" s="827">
        <f t="shared" si="116"/>
        <v>95</v>
      </c>
      <c r="AG223" s="827">
        <f t="shared" si="117"/>
        <v>6387.7999999999993</v>
      </c>
      <c r="AH223" s="824">
        <f t="shared" si="118"/>
        <v>0</v>
      </c>
      <c r="AI223" s="827">
        <f t="shared" si="119"/>
        <v>-1</v>
      </c>
      <c r="AJ223" s="827">
        <f t="shared" si="120"/>
        <v>0</v>
      </c>
      <c r="AK223" s="824">
        <f t="shared" si="121"/>
        <v>0</v>
      </c>
      <c r="AL223" s="827">
        <f t="shared" si="122"/>
        <v>-1</v>
      </c>
      <c r="AM223" s="827">
        <f t="shared" si="123"/>
        <v>0</v>
      </c>
      <c r="AN223" s="827">
        <f t="shared" si="124"/>
        <v>285</v>
      </c>
      <c r="AO223" s="827">
        <f t="shared" si="125"/>
        <v>17361.059999999998</v>
      </c>
      <c r="AP223" s="827">
        <f t="shared" si="126"/>
        <v>27.832291666666663</v>
      </c>
      <c r="AQ223" s="827">
        <f t="shared" si="127"/>
        <v>7.8048702743863716</v>
      </c>
      <c r="AR223" s="827">
        <f t="shared" si="128"/>
        <v>288</v>
      </c>
      <c r="AS223" s="38"/>
      <c r="AT223" s="38"/>
      <c r="AZ223" s="207"/>
      <c r="BA223" s="207"/>
      <c r="BB223" t="s">
        <v>714</v>
      </c>
      <c r="BC223">
        <v>28.293506493506499</v>
      </c>
      <c r="BE223" t="s">
        <v>714</v>
      </c>
      <c r="BF223">
        <v>25.844444444444441</v>
      </c>
    </row>
    <row r="224" spans="1:58" ht="15.75">
      <c r="A224" s="826" t="str">
        <f>'Endpoint outcomes'!A224</f>
        <v>Folke 2012</v>
      </c>
      <c r="B224" s="826" t="str">
        <f>CONCATENATE('Endpoint outcomes'!S224,'Endpoint outcomes'!T224)</f>
        <v>BDI-I21</v>
      </c>
      <c r="C224" s="828">
        <f t="shared" si="106"/>
        <v>21.726857142857146</v>
      </c>
      <c r="D224" s="828">
        <f t="shared" si="107"/>
        <v>11.170348737129514</v>
      </c>
      <c r="E224" s="828">
        <f t="shared" si="108"/>
        <v>35</v>
      </c>
      <c r="F224" s="50">
        <f t="shared" si="105"/>
        <v>0.38475318352494492</v>
      </c>
      <c r="G224" s="50">
        <f t="shared" ref="G224:G286" si="129">1-F224</f>
        <v>0.61524681647505508</v>
      </c>
      <c r="H224" s="269">
        <f t="shared" ref="H224:H286" si="130">IF(ISERROR(F224),0,1)</f>
        <v>1</v>
      </c>
      <c r="I224" s="829">
        <f>IF(ISNUMBER('Endpoint outcomes'!U224)=TRUE,'Endpoint outcomes'!U224,(IF(ISNUMBER('Endpoint outcomes'!W224)=TRUE,'Endpoint outcomes'!W224,0)))</f>
        <v>21.11</v>
      </c>
      <c r="J224" s="829">
        <f>IF(ISNUMBER('Endpoint outcomes'!U224)=TRUE,'Endpoint outcomes'!V224,IF(ISNUMBER('Endpoint outcomes'!W224)=TRUE,'Endpoint outcomes'!X224,0))</f>
        <v>10.94</v>
      </c>
      <c r="K224" s="829">
        <f>IF(ISNUMBER('Endpoint outcomes'!U224)=TRUE,'Endpoint outcomes'!AI224,IF(ISNUMBER('Endpoint outcomes'!W224)=TRUE,'Endpoint outcomes'!AK224,0))</f>
        <v>18</v>
      </c>
      <c r="L224" s="829">
        <f>IF(ISNUMBER('Endpoint outcomes'!AZ224)=TRUE,'Endpoint outcomes'!AZ224,(IF(ISNUMBER('Endpoint outcomes'!BB224)=TRUE,'Endpoint outcomes'!BB224,0)))</f>
        <v>22.38</v>
      </c>
      <c r="M224" s="829">
        <f>IF(ISNUMBER('Endpoint outcomes'!AZ224)=TRUE,'Endpoint outcomes'!BA224,IF(ISNUMBER('Endpoint outcomes'!BB224)=TRUE,'Endpoint outcomes'!BC224,0))</f>
        <v>11.41</v>
      </c>
      <c r="N224" s="829">
        <f>IF(ISNUMBER('Endpoint outcomes'!AZ224)=TRUE,'Endpoint outcomes'!BN224,IF(ISNUMBER('Endpoint outcomes'!BB224)=TRUE,'Endpoint outcomes'!BP224,0))</f>
        <v>17</v>
      </c>
      <c r="O224" s="829">
        <f>IF(ISNUMBER('Endpoint outcomes'!CE224)=TRUE,'Endpoint outcomes'!CE224,(IF(ISNUMBER('Endpoint outcomes'!CG224)=TRUE,'Endpoint outcomes'!CG224,0)))</f>
        <v>0</v>
      </c>
      <c r="P224" s="829">
        <f>IF(ISNUMBER('Endpoint outcomes'!CE224)=TRUE,'Endpoint outcomes'!CF224,IF(ISNUMBER('Endpoint outcomes'!CG224)=TRUE,'Endpoint outcomes'!CH224,0))</f>
        <v>0</v>
      </c>
      <c r="Q224" s="829">
        <f>IF(ISNUMBER('Endpoint outcomes'!CE224)=TRUE,'Endpoint outcomes'!CS224,IF(ISNUMBER('Endpoint outcomes'!CG224)=TRUE,'Endpoint outcomes'!CU224,0))</f>
        <v>0</v>
      </c>
      <c r="R224" s="825">
        <f>IF(ISNUMBER('Endpoint outcomes'!DJ224)=TRUE,'Endpoint outcomes'!DJ224,(IF(ISNUMBER('Endpoint outcomes'!DL224)=TRUE,'Endpoint outcomes'!DL224,0)))</f>
        <v>0</v>
      </c>
      <c r="S224" s="825">
        <f>IF(ISNUMBER('Endpoint outcomes'!DJ224)=TRUE,'Endpoint outcomes'!DK224,IF(ISNUMBER('Endpoint outcomes'!DL224)=TRUE,'Endpoint outcomes'!DM224,0))</f>
        <v>0</v>
      </c>
      <c r="T224" s="825">
        <f>IF(ISNUMBER('Endpoint outcomes'!DJ224)=TRUE,'Endpoint outcomes'!DX224,IF(ISNUMBER('Endpoint outcomes'!DL224)=TRUE,'Endpoint outcomes'!DZ224,0))</f>
        <v>0</v>
      </c>
      <c r="U224" s="825">
        <f>IF(ISNUMBER('Endpoint outcomes'!EO224)=TRUE,'Endpoint outcomes'!EO224,(IF(ISNUMBER('Endpoint outcomes'!EQ224)=TRUE,'Endpoint outcomes'!EQ224,0)))</f>
        <v>0</v>
      </c>
      <c r="V224" s="825">
        <f>IF(ISNUMBER('Endpoint outcomes'!EO224)=TRUE,'Endpoint outcomes'!EP224,IF(ISNUMBER('Endpoint outcomes'!EQ224)=TRUE,'Endpoint outcomes'!ER224,0))</f>
        <v>0</v>
      </c>
      <c r="W224" s="825">
        <f>IF(ISNUMBER('Endpoint outcomes'!EO224)=TRUE,'Endpoint outcomes'!FC224,IF(ISNUMBER('Endpoint outcomes'!EQ224)=TRUE,'Endpoint outcomes'!FE224,0))</f>
        <v>0</v>
      </c>
      <c r="X224" s="37"/>
      <c r="Y224" s="824">
        <f t="shared" si="109"/>
        <v>18</v>
      </c>
      <c r="Z224" s="827">
        <f t="shared" si="110"/>
        <v>17</v>
      </c>
      <c r="AA224" s="827">
        <f t="shared" si="111"/>
        <v>2034.6211999999998</v>
      </c>
      <c r="AB224" s="824">
        <f t="shared" si="112"/>
        <v>17</v>
      </c>
      <c r="AC224" s="827">
        <f t="shared" si="113"/>
        <v>16</v>
      </c>
      <c r="AD224" s="827">
        <f t="shared" si="114"/>
        <v>2083.0095999999999</v>
      </c>
      <c r="AE224" s="824">
        <f t="shared" si="115"/>
        <v>0</v>
      </c>
      <c r="AF224" s="827">
        <f t="shared" si="116"/>
        <v>-1</v>
      </c>
      <c r="AG224" s="827">
        <f t="shared" si="117"/>
        <v>0</v>
      </c>
      <c r="AH224" s="824">
        <f t="shared" si="118"/>
        <v>0</v>
      </c>
      <c r="AI224" s="827">
        <f t="shared" si="119"/>
        <v>-1</v>
      </c>
      <c r="AJ224" s="827">
        <f t="shared" si="120"/>
        <v>0</v>
      </c>
      <c r="AK224" s="824">
        <f t="shared" si="121"/>
        <v>0</v>
      </c>
      <c r="AL224" s="827">
        <f t="shared" si="122"/>
        <v>-1</v>
      </c>
      <c r="AM224" s="827">
        <f t="shared" si="123"/>
        <v>0</v>
      </c>
      <c r="AN224" s="827">
        <f t="shared" si="124"/>
        <v>33</v>
      </c>
      <c r="AO224" s="827">
        <f t="shared" si="125"/>
        <v>4117.6307999999999</v>
      </c>
      <c r="AP224" s="827">
        <f t="shared" si="126"/>
        <v>21.726857142857146</v>
      </c>
      <c r="AQ224" s="827">
        <f t="shared" si="127"/>
        <v>11.170348737129514</v>
      </c>
      <c r="AR224" s="827">
        <f t="shared" si="128"/>
        <v>35</v>
      </c>
      <c r="AS224" s="38"/>
      <c r="AT224" s="38"/>
      <c r="AZ224" s="207"/>
      <c r="BA224" s="207"/>
      <c r="BB224" t="s">
        <v>714</v>
      </c>
      <c r="BC224">
        <v>28.554545454545458</v>
      </c>
      <c r="BE224" t="s">
        <v>718</v>
      </c>
      <c r="BF224">
        <v>30.454487179487185</v>
      </c>
    </row>
    <row r="225" spans="1:58" ht="15.75">
      <c r="A225" s="826" t="str">
        <f>'Endpoint outcomes'!A225</f>
        <v>Geraedts 2014</v>
      </c>
      <c r="B225" s="826" t="str">
        <f>CONCATENATE('Endpoint outcomes'!S225,'Endpoint outcomes'!T225)</f>
        <v>CES-D20</v>
      </c>
      <c r="C225" s="828">
        <f t="shared" si="106"/>
        <v>25.899134199134199</v>
      </c>
      <c r="D225" s="828">
        <f t="shared" si="107"/>
        <v>7.2554000368224454</v>
      </c>
      <c r="E225" s="828">
        <f t="shared" si="108"/>
        <v>231</v>
      </c>
      <c r="F225" s="50">
        <f t="shared" si="105"/>
        <v>0.33454862960566611</v>
      </c>
      <c r="G225" s="50">
        <f t="shared" si="129"/>
        <v>0.66545137039433389</v>
      </c>
      <c r="H225" s="269">
        <f t="shared" si="130"/>
        <v>1</v>
      </c>
      <c r="I225" s="829">
        <f>IF(ISNUMBER('Endpoint outcomes'!U225)=TRUE,'Endpoint outcomes'!U225,(IF(ISNUMBER('Endpoint outcomes'!W225)=TRUE,'Endpoint outcomes'!W225,0)))</f>
        <v>25.7</v>
      </c>
      <c r="J225" s="829">
        <f>IF(ISNUMBER('Endpoint outcomes'!U225)=TRUE,'Endpoint outcomes'!V225,IF(ISNUMBER('Endpoint outcomes'!W225)=TRUE,'Endpoint outcomes'!X225,0))</f>
        <v>7.5</v>
      </c>
      <c r="K225" s="829">
        <f>IF(ISNUMBER('Endpoint outcomes'!U225)=TRUE,'Endpoint outcomes'!AI225,IF(ISNUMBER('Endpoint outcomes'!W225)=TRUE,'Endpoint outcomes'!AK225,0))</f>
        <v>116</v>
      </c>
      <c r="L225" s="829">
        <f>IF(ISNUMBER('Endpoint outcomes'!AZ225)=TRUE,'Endpoint outcomes'!AZ225,(IF(ISNUMBER('Endpoint outcomes'!BB225)=TRUE,'Endpoint outcomes'!BB225,0)))</f>
        <v>26.1</v>
      </c>
      <c r="M225" s="829">
        <f>IF(ISNUMBER('Endpoint outcomes'!AZ225)=TRUE,'Endpoint outcomes'!BA225,IF(ISNUMBER('Endpoint outcomes'!BB225)=TRUE,'Endpoint outcomes'!BC225,0))</f>
        <v>7</v>
      </c>
      <c r="N225" s="829">
        <f>IF(ISNUMBER('Endpoint outcomes'!AZ225)=TRUE,'Endpoint outcomes'!BN225,IF(ISNUMBER('Endpoint outcomes'!BB225)=TRUE,'Endpoint outcomes'!BP225,0))</f>
        <v>115</v>
      </c>
      <c r="O225" s="829">
        <f>IF(ISNUMBER('Endpoint outcomes'!CE225)=TRUE,'Endpoint outcomes'!CE225,(IF(ISNUMBER('Endpoint outcomes'!CG225)=TRUE,'Endpoint outcomes'!CG225,0)))</f>
        <v>0</v>
      </c>
      <c r="P225" s="829">
        <f>IF(ISNUMBER('Endpoint outcomes'!CE225)=TRUE,'Endpoint outcomes'!CF225,IF(ISNUMBER('Endpoint outcomes'!CG225)=TRUE,'Endpoint outcomes'!CH225,0))</f>
        <v>0</v>
      </c>
      <c r="Q225" s="829">
        <f>IF(ISNUMBER('Endpoint outcomes'!CE225)=TRUE,'Endpoint outcomes'!CS225,IF(ISNUMBER('Endpoint outcomes'!CG225)=TRUE,'Endpoint outcomes'!CU225,0))</f>
        <v>0</v>
      </c>
      <c r="R225" s="825">
        <f>IF(ISNUMBER('Endpoint outcomes'!DJ225)=TRUE,'Endpoint outcomes'!DJ225,(IF(ISNUMBER('Endpoint outcomes'!DL225)=TRUE,'Endpoint outcomes'!DL225,0)))</f>
        <v>0</v>
      </c>
      <c r="S225" s="825">
        <f>IF(ISNUMBER('Endpoint outcomes'!DJ225)=TRUE,'Endpoint outcomes'!DK225,IF(ISNUMBER('Endpoint outcomes'!DL225)=TRUE,'Endpoint outcomes'!DM225,0))</f>
        <v>0</v>
      </c>
      <c r="T225" s="825">
        <f>IF(ISNUMBER('Endpoint outcomes'!DJ225)=TRUE,'Endpoint outcomes'!DX225,IF(ISNUMBER('Endpoint outcomes'!DL225)=TRUE,'Endpoint outcomes'!DZ225,0))</f>
        <v>0</v>
      </c>
      <c r="U225" s="825">
        <f>IF(ISNUMBER('Endpoint outcomes'!EO225)=TRUE,'Endpoint outcomes'!EO225,(IF(ISNUMBER('Endpoint outcomes'!EQ225)=TRUE,'Endpoint outcomes'!EQ225,0)))</f>
        <v>0</v>
      </c>
      <c r="V225" s="825">
        <f>IF(ISNUMBER('Endpoint outcomes'!EO225)=TRUE,'Endpoint outcomes'!EP225,IF(ISNUMBER('Endpoint outcomes'!EQ225)=TRUE,'Endpoint outcomes'!ER225,0))</f>
        <v>0</v>
      </c>
      <c r="W225" s="825">
        <f>IF(ISNUMBER('Endpoint outcomes'!EO225)=TRUE,'Endpoint outcomes'!FC225,IF(ISNUMBER('Endpoint outcomes'!EQ225)=TRUE,'Endpoint outcomes'!FE225,0))</f>
        <v>0</v>
      </c>
      <c r="X225" s="37"/>
      <c r="Y225" s="824">
        <f t="shared" si="109"/>
        <v>116</v>
      </c>
      <c r="Z225" s="827">
        <f t="shared" si="110"/>
        <v>115</v>
      </c>
      <c r="AA225" s="827">
        <f t="shared" si="111"/>
        <v>6468.75</v>
      </c>
      <c r="AB225" s="824">
        <f t="shared" si="112"/>
        <v>115</v>
      </c>
      <c r="AC225" s="827">
        <f t="shared" si="113"/>
        <v>114</v>
      </c>
      <c r="AD225" s="827">
        <f t="shared" si="114"/>
        <v>5586</v>
      </c>
      <c r="AE225" s="824">
        <f t="shared" si="115"/>
        <v>0</v>
      </c>
      <c r="AF225" s="827">
        <f t="shared" si="116"/>
        <v>-1</v>
      </c>
      <c r="AG225" s="827">
        <f t="shared" si="117"/>
        <v>0</v>
      </c>
      <c r="AH225" s="824">
        <f t="shared" si="118"/>
        <v>0</v>
      </c>
      <c r="AI225" s="827">
        <f t="shared" si="119"/>
        <v>-1</v>
      </c>
      <c r="AJ225" s="827">
        <f t="shared" si="120"/>
        <v>0</v>
      </c>
      <c r="AK225" s="824">
        <f t="shared" si="121"/>
        <v>0</v>
      </c>
      <c r="AL225" s="827">
        <f t="shared" si="122"/>
        <v>-1</v>
      </c>
      <c r="AM225" s="827">
        <f t="shared" si="123"/>
        <v>0</v>
      </c>
      <c r="AN225" s="827">
        <f t="shared" si="124"/>
        <v>229</v>
      </c>
      <c r="AO225" s="827">
        <f t="shared" si="125"/>
        <v>12054.75</v>
      </c>
      <c r="AP225" s="827">
        <f t="shared" si="126"/>
        <v>25.899134199134199</v>
      </c>
      <c r="AQ225" s="827">
        <f t="shared" si="127"/>
        <v>7.2554000368224454</v>
      </c>
      <c r="AR225" s="827">
        <f t="shared" si="128"/>
        <v>231</v>
      </c>
      <c r="AS225" s="38"/>
      <c r="AT225" s="38"/>
      <c r="AZ225" s="207"/>
      <c r="BA225" s="207"/>
      <c r="BB225" t="s">
        <v>714</v>
      </c>
      <c r="BC225">
        <v>28.687096774193549</v>
      </c>
      <c r="BE225" t="s">
        <v>3009</v>
      </c>
      <c r="BF225">
        <v>10.676363636363638</v>
      </c>
    </row>
    <row r="226" spans="1:58" ht="15.75">
      <c r="A226" s="826" t="str">
        <f>'Endpoint outcomes'!A226</f>
        <v>Gilbody 2015</v>
      </c>
      <c r="B226" s="826" t="str">
        <f>CONCATENATE('Endpoint outcomes'!S226,'Endpoint outcomes'!T226)</f>
        <v>PHQ9</v>
      </c>
      <c r="C226" s="828">
        <f t="shared" si="106"/>
        <v>16.652416787264837</v>
      </c>
      <c r="D226" s="828">
        <f t="shared" si="107"/>
        <v>4.2459824033746818</v>
      </c>
      <c r="E226" s="828">
        <f t="shared" si="108"/>
        <v>691</v>
      </c>
      <c r="F226" s="50">
        <f t="shared" si="105"/>
        <v>0.37547823755293064</v>
      </c>
      <c r="G226" s="50">
        <f t="shared" si="129"/>
        <v>0.62452176244706936</v>
      </c>
      <c r="H226" s="269">
        <f t="shared" si="130"/>
        <v>1</v>
      </c>
      <c r="I226" s="829">
        <f>IF(ISNUMBER('Endpoint outcomes'!U226)=TRUE,'Endpoint outcomes'!U226,(IF(ISNUMBER('Endpoint outcomes'!W226)=TRUE,'Endpoint outcomes'!W226,0)))</f>
        <v>16.78</v>
      </c>
      <c r="J226" s="829">
        <f>IF(ISNUMBER('Endpoint outcomes'!U226)=TRUE,'Endpoint outcomes'!V226,IF(ISNUMBER('Endpoint outcomes'!W226)=TRUE,'Endpoint outcomes'!X226,0))</f>
        <v>4.21</v>
      </c>
      <c r="K226" s="829">
        <f>IF(ISNUMBER('Endpoint outcomes'!U226)=TRUE,'Endpoint outcomes'!AI226,IF(ISNUMBER('Endpoint outcomes'!W226)=TRUE,'Endpoint outcomes'!AK226,0))</f>
        <v>210</v>
      </c>
      <c r="L226" s="829">
        <f>IF(ISNUMBER('Endpoint outcomes'!AZ226)=TRUE,'Endpoint outcomes'!AZ226,(IF(ISNUMBER('Endpoint outcomes'!BB226)=TRUE,'Endpoint outcomes'!BB226,0)))</f>
        <v>16.32</v>
      </c>
      <c r="M226" s="829">
        <f>IF(ISNUMBER('Endpoint outcomes'!AZ226)=TRUE,'Endpoint outcomes'!BA226,IF(ISNUMBER('Endpoint outcomes'!BB226)=TRUE,'Endpoint outcomes'!BC226,0))</f>
        <v>4.5199999999999996</v>
      </c>
      <c r="N226" s="829">
        <f>IF(ISNUMBER('Endpoint outcomes'!AZ226)=TRUE,'Endpoint outcomes'!BN226,IF(ISNUMBER('Endpoint outcomes'!BB226)=TRUE,'Endpoint outcomes'!BP226,0))</f>
        <v>239</v>
      </c>
      <c r="O226" s="829">
        <f>IF(ISNUMBER('Endpoint outcomes'!CE226)=TRUE,'Endpoint outcomes'!CE226,(IF(ISNUMBER('Endpoint outcomes'!CG226)=TRUE,'Endpoint outcomes'!CG226,0)))</f>
        <v>16.87</v>
      </c>
      <c r="P226" s="829">
        <f>IF(ISNUMBER('Endpoint outcomes'!CE226)=TRUE,'Endpoint outcomes'!CF226,IF(ISNUMBER('Endpoint outcomes'!CG226)=TRUE,'Endpoint outcomes'!CH226,0))</f>
        <v>3.99</v>
      </c>
      <c r="Q226" s="829">
        <f>IF(ISNUMBER('Endpoint outcomes'!CE226)=TRUE,'Endpoint outcomes'!CS226,IF(ISNUMBER('Endpoint outcomes'!CG226)=TRUE,'Endpoint outcomes'!CU226,0))</f>
        <v>242</v>
      </c>
      <c r="R226" s="825">
        <f>IF(ISNUMBER('Endpoint outcomes'!DJ226)=TRUE,'Endpoint outcomes'!DJ226,(IF(ISNUMBER('Endpoint outcomes'!DL226)=TRUE,'Endpoint outcomes'!DL226,0)))</f>
        <v>0</v>
      </c>
      <c r="S226" s="825">
        <f>IF(ISNUMBER('Endpoint outcomes'!DJ226)=TRUE,'Endpoint outcomes'!DK226,IF(ISNUMBER('Endpoint outcomes'!DL226)=TRUE,'Endpoint outcomes'!DM226,0))</f>
        <v>0</v>
      </c>
      <c r="T226" s="825">
        <f>IF(ISNUMBER('Endpoint outcomes'!DJ226)=TRUE,'Endpoint outcomes'!DX226,IF(ISNUMBER('Endpoint outcomes'!DL226)=TRUE,'Endpoint outcomes'!DZ226,0))</f>
        <v>0</v>
      </c>
      <c r="U226" s="825">
        <f>IF(ISNUMBER('Endpoint outcomes'!EO226)=TRUE,'Endpoint outcomes'!EO226,(IF(ISNUMBER('Endpoint outcomes'!EQ226)=TRUE,'Endpoint outcomes'!EQ226,0)))</f>
        <v>0</v>
      </c>
      <c r="V226" s="825">
        <f>IF(ISNUMBER('Endpoint outcomes'!EO226)=TRUE,'Endpoint outcomes'!EP226,IF(ISNUMBER('Endpoint outcomes'!EQ226)=TRUE,'Endpoint outcomes'!ER226,0))</f>
        <v>0</v>
      </c>
      <c r="W226" s="825">
        <f>IF(ISNUMBER('Endpoint outcomes'!EO226)=TRUE,'Endpoint outcomes'!FC226,IF(ISNUMBER('Endpoint outcomes'!EQ226)=TRUE,'Endpoint outcomes'!FE226,0))</f>
        <v>0</v>
      </c>
      <c r="X226" s="37"/>
      <c r="Y226" s="824">
        <f t="shared" si="109"/>
        <v>210</v>
      </c>
      <c r="Z226" s="827">
        <f t="shared" si="110"/>
        <v>209</v>
      </c>
      <c r="AA226" s="827">
        <f t="shared" si="111"/>
        <v>3704.3368999999998</v>
      </c>
      <c r="AB226" s="824">
        <f t="shared" si="112"/>
        <v>239</v>
      </c>
      <c r="AC226" s="827">
        <f t="shared" si="113"/>
        <v>238</v>
      </c>
      <c r="AD226" s="827">
        <f t="shared" si="114"/>
        <v>4862.435199999999</v>
      </c>
      <c r="AE226" s="824">
        <f t="shared" si="115"/>
        <v>242</v>
      </c>
      <c r="AF226" s="827">
        <f t="shared" si="116"/>
        <v>241</v>
      </c>
      <c r="AG226" s="827">
        <f t="shared" si="117"/>
        <v>3836.7441000000003</v>
      </c>
      <c r="AH226" s="824">
        <f t="shared" si="118"/>
        <v>0</v>
      </c>
      <c r="AI226" s="827">
        <f t="shared" si="119"/>
        <v>-1</v>
      </c>
      <c r="AJ226" s="827">
        <f t="shared" si="120"/>
        <v>0</v>
      </c>
      <c r="AK226" s="824">
        <f t="shared" si="121"/>
        <v>0</v>
      </c>
      <c r="AL226" s="827">
        <f t="shared" si="122"/>
        <v>-1</v>
      </c>
      <c r="AM226" s="827">
        <f t="shared" si="123"/>
        <v>0</v>
      </c>
      <c r="AN226" s="827">
        <f t="shared" si="124"/>
        <v>688</v>
      </c>
      <c r="AO226" s="827">
        <f t="shared" si="125"/>
        <v>12403.516199999998</v>
      </c>
      <c r="AP226" s="827">
        <f t="shared" si="126"/>
        <v>16.652416787264837</v>
      </c>
      <c r="AQ226" s="827">
        <f t="shared" si="127"/>
        <v>4.2459824033746818</v>
      </c>
      <c r="AR226" s="827">
        <f t="shared" si="128"/>
        <v>691</v>
      </c>
      <c r="AS226" s="38"/>
      <c r="AT226" s="38"/>
      <c r="AZ226" s="207"/>
      <c r="BA226" s="207"/>
      <c r="BB226" t="s">
        <v>714</v>
      </c>
      <c r="BC226">
        <v>30.195454545454542</v>
      </c>
      <c r="BE226" t="s">
        <v>713</v>
      </c>
      <c r="BF226">
        <v>24.209733333333332</v>
      </c>
    </row>
    <row r="227" spans="1:58" ht="15.75">
      <c r="A227" s="826" t="str">
        <f>'Endpoint outcomes'!A227</f>
        <v>Hansson 2008</v>
      </c>
      <c r="B227" s="826" t="str">
        <f>CONCATENATE('Endpoint outcomes'!S227,'Endpoint outcomes'!T227)</f>
        <v>HADS-D7</v>
      </c>
      <c r="C227" s="828">
        <f t="shared" si="106"/>
        <v>9.1999999999999993</v>
      </c>
      <c r="D227" s="828">
        <f t="shared" si="107"/>
        <v>4.4000000000000004</v>
      </c>
      <c r="E227" s="828">
        <f t="shared" si="108"/>
        <v>319</v>
      </c>
      <c r="F227" s="50">
        <f t="shared" si="105"/>
        <v>6.1118177724005851E-2</v>
      </c>
      <c r="G227" s="50">
        <f t="shared" si="129"/>
        <v>0.93888182227599415</v>
      </c>
      <c r="H227" s="269">
        <f t="shared" si="130"/>
        <v>1</v>
      </c>
      <c r="I227" s="829">
        <f>IF(ISNUMBER('Endpoint outcomes'!U227)=TRUE,'Endpoint outcomes'!U227,(IF(ISNUMBER('Endpoint outcomes'!W227)=TRUE,'Endpoint outcomes'!W227,0)))</f>
        <v>9.1999999999999993</v>
      </c>
      <c r="J227" s="829">
        <f>IF(ISNUMBER('Endpoint outcomes'!U227)=TRUE,'Endpoint outcomes'!V227,IF(ISNUMBER('Endpoint outcomes'!W227)=TRUE,'Endpoint outcomes'!X227,0))</f>
        <v>4.4000000000000004</v>
      </c>
      <c r="K227" s="829">
        <f>IF(ISNUMBER('Endpoint outcomes'!U227)=TRUE,'Endpoint outcomes'!AI227,IF(ISNUMBER('Endpoint outcomes'!W227)=TRUE,'Endpoint outcomes'!AK227,0))</f>
        <v>205</v>
      </c>
      <c r="L227" s="829">
        <f>IF(ISNUMBER('Endpoint outcomes'!AZ227)=TRUE,'Endpoint outcomes'!AZ227,(IF(ISNUMBER('Endpoint outcomes'!BB227)=TRUE,'Endpoint outcomes'!BB227,0)))</f>
        <v>9.1999999999999993</v>
      </c>
      <c r="M227" s="829">
        <f>IF(ISNUMBER('Endpoint outcomes'!AZ227)=TRUE,'Endpoint outcomes'!BA227,IF(ISNUMBER('Endpoint outcomes'!BB227)=TRUE,'Endpoint outcomes'!BC227,0))</f>
        <v>4.4000000000000004</v>
      </c>
      <c r="N227" s="829">
        <f>IF(ISNUMBER('Endpoint outcomes'!AZ227)=TRUE,'Endpoint outcomes'!BN227,IF(ISNUMBER('Endpoint outcomes'!BB227)=TRUE,'Endpoint outcomes'!BP227,0))</f>
        <v>114</v>
      </c>
      <c r="O227" s="829">
        <f>IF(ISNUMBER('Endpoint outcomes'!CE227)=TRUE,'Endpoint outcomes'!CE227,(IF(ISNUMBER('Endpoint outcomes'!CG227)=TRUE,'Endpoint outcomes'!CG227,0)))</f>
        <v>0</v>
      </c>
      <c r="P227" s="829">
        <f>IF(ISNUMBER('Endpoint outcomes'!CE227)=TRUE,'Endpoint outcomes'!CF227,IF(ISNUMBER('Endpoint outcomes'!CG227)=TRUE,'Endpoint outcomes'!CH227,0))</f>
        <v>0</v>
      </c>
      <c r="Q227" s="829">
        <f>IF(ISNUMBER('Endpoint outcomes'!CE227)=TRUE,'Endpoint outcomes'!CS227,IF(ISNUMBER('Endpoint outcomes'!CG227)=TRUE,'Endpoint outcomes'!CU227,0))</f>
        <v>0</v>
      </c>
      <c r="R227" s="825">
        <f>IF(ISNUMBER('Endpoint outcomes'!DJ227)=TRUE,'Endpoint outcomes'!DJ227,(IF(ISNUMBER('Endpoint outcomes'!DL227)=TRUE,'Endpoint outcomes'!DL227,0)))</f>
        <v>0</v>
      </c>
      <c r="S227" s="825">
        <f>IF(ISNUMBER('Endpoint outcomes'!DJ227)=TRUE,'Endpoint outcomes'!DK227,IF(ISNUMBER('Endpoint outcomes'!DL227)=TRUE,'Endpoint outcomes'!DM227,0))</f>
        <v>0</v>
      </c>
      <c r="T227" s="825">
        <f>IF(ISNUMBER('Endpoint outcomes'!DJ227)=TRUE,'Endpoint outcomes'!DX227,IF(ISNUMBER('Endpoint outcomes'!DL227)=TRUE,'Endpoint outcomes'!DZ227,0))</f>
        <v>0</v>
      </c>
      <c r="U227" s="825">
        <f>IF(ISNUMBER('Endpoint outcomes'!EO227)=TRUE,'Endpoint outcomes'!EO227,(IF(ISNUMBER('Endpoint outcomes'!EQ227)=TRUE,'Endpoint outcomes'!EQ227,0)))</f>
        <v>0</v>
      </c>
      <c r="V227" s="825">
        <f>IF(ISNUMBER('Endpoint outcomes'!EO227)=TRUE,'Endpoint outcomes'!EP227,IF(ISNUMBER('Endpoint outcomes'!EQ227)=TRUE,'Endpoint outcomes'!ER227,0))</f>
        <v>0</v>
      </c>
      <c r="W227" s="825">
        <f>IF(ISNUMBER('Endpoint outcomes'!EO227)=TRUE,'Endpoint outcomes'!FC227,IF(ISNUMBER('Endpoint outcomes'!EQ227)=TRUE,'Endpoint outcomes'!FE227,0))</f>
        <v>0</v>
      </c>
      <c r="X227" s="37"/>
      <c r="Y227" s="824">
        <f t="shared" si="109"/>
        <v>205</v>
      </c>
      <c r="Z227" s="827">
        <f t="shared" si="110"/>
        <v>204</v>
      </c>
      <c r="AA227" s="827">
        <f t="shared" si="111"/>
        <v>3949.4400000000005</v>
      </c>
      <c r="AB227" s="824">
        <f t="shared" si="112"/>
        <v>114</v>
      </c>
      <c r="AC227" s="827">
        <f t="shared" si="113"/>
        <v>113</v>
      </c>
      <c r="AD227" s="827">
        <f t="shared" si="114"/>
        <v>2187.6800000000003</v>
      </c>
      <c r="AE227" s="824">
        <f t="shared" si="115"/>
        <v>0</v>
      </c>
      <c r="AF227" s="827">
        <f t="shared" si="116"/>
        <v>-1</v>
      </c>
      <c r="AG227" s="827">
        <f t="shared" si="117"/>
        <v>0</v>
      </c>
      <c r="AH227" s="824">
        <f t="shared" si="118"/>
        <v>0</v>
      </c>
      <c r="AI227" s="827">
        <f t="shared" si="119"/>
        <v>-1</v>
      </c>
      <c r="AJ227" s="827">
        <f t="shared" si="120"/>
        <v>0</v>
      </c>
      <c r="AK227" s="824">
        <f t="shared" si="121"/>
        <v>0</v>
      </c>
      <c r="AL227" s="827">
        <f t="shared" si="122"/>
        <v>-1</v>
      </c>
      <c r="AM227" s="827">
        <f t="shared" si="123"/>
        <v>0</v>
      </c>
      <c r="AN227" s="827">
        <f t="shared" si="124"/>
        <v>317</v>
      </c>
      <c r="AO227" s="827">
        <f t="shared" si="125"/>
        <v>6137.1200000000008</v>
      </c>
      <c r="AP227" s="827">
        <f t="shared" si="126"/>
        <v>9.1999999999999993</v>
      </c>
      <c r="AQ227" s="827">
        <f t="shared" si="127"/>
        <v>4.4000000000000004</v>
      </c>
      <c r="AR227" s="827">
        <f t="shared" si="128"/>
        <v>319</v>
      </c>
      <c r="AS227" s="38"/>
      <c r="AT227" s="38"/>
      <c r="AZ227" s="207"/>
      <c r="BA227" s="207"/>
      <c r="BB227" t="s">
        <v>714</v>
      </c>
      <c r="BC227">
        <v>32.5</v>
      </c>
      <c r="BE227" t="s">
        <v>713</v>
      </c>
      <c r="BF227">
        <v>15.990555555555554</v>
      </c>
    </row>
    <row r="228" spans="1:58" ht="15.75">
      <c r="A228" s="826" t="str">
        <f>'Endpoint outcomes'!A228</f>
        <v>Ho 2014</v>
      </c>
      <c r="B228" s="826" t="str">
        <f>CONCATENATE('Endpoint outcomes'!S228,'Endpoint outcomes'!T228)</f>
        <v>MADRS10</v>
      </c>
      <c r="C228" s="828">
        <f t="shared" si="106"/>
        <v>19</v>
      </c>
      <c r="D228" s="828">
        <f t="shared" si="107"/>
        <v>10.311401456640121</v>
      </c>
      <c r="E228" s="828">
        <f t="shared" si="108"/>
        <v>52</v>
      </c>
      <c r="F228" s="50">
        <f t="shared" si="105"/>
        <v>0.21892166575528882</v>
      </c>
      <c r="G228" s="50">
        <f t="shared" si="129"/>
        <v>0.78107833424471118</v>
      </c>
      <c r="H228" s="269">
        <f t="shared" si="130"/>
        <v>1</v>
      </c>
      <c r="I228" s="829">
        <f>IF(ISNUMBER('Endpoint outcomes'!U228)=TRUE,'Endpoint outcomes'!U228,(IF(ISNUMBER('Endpoint outcomes'!W228)=TRUE,'Endpoint outcomes'!W228,0)))</f>
        <v>19.23</v>
      </c>
      <c r="J228" s="829">
        <f>IF(ISNUMBER('Endpoint outcomes'!U228)=TRUE,'Endpoint outcomes'!V228,IF(ISNUMBER('Endpoint outcomes'!W228)=TRUE,'Endpoint outcomes'!X228,0))</f>
        <v>10.48</v>
      </c>
      <c r="K228" s="829">
        <f>IF(ISNUMBER('Endpoint outcomes'!U228)=TRUE,'Endpoint outcomes'!AI228,IF(ISNUMBER('Endpoint outcomes'!W228)=TRUE,'Endpoint outcomes'!AK228,0))</f>
        <v>26</v>
      </c>
      <c r="L228" s="829">
        <f>IF(ISNUMBER('Endpoint outcomes'!AZ228)=TRUE,'Endpoint outcomes'!AZ228,(IF(ISNUMBER('Endpoint outcomes'!BB228)=TRUE,'Endpoint outcomes'!BB228,0)))</f>
        <v>18.77</v>
      </c>
      <c r="M228" s="829">
        <f>IF(ISNUMBER('Endpoint outcomes'!AZ228)=TRUE,'Endpoint outcomes'!BA228,IF(ISNUMBER('Endpoint outcomes'!BB228)=TRUE,'Endpoint outcomes'!BC228,0))</f>
        <v>10.14</v>
      </c>
      <c r="N228" s="829">
        <f>IF(ISNUMBER('Endpoint outcomes'!AZ228)=TRUE,'Endpoint outcomes'!BN228,IF(ISNUMBER('Endpoint outcomes'!BB228)=TRUE,'Endpoint outcomes'!BP228,0))</f>
        <v>26</v>
      </c>
      <c r="O228" s="829">
        <f>IF(ISNUMBER('Endpoint outcomes'!CE228)=TRUE,'Endpoint outcomes'!CE228,(IF(ISNUMBER('Endpoint outcomes'!CG228)=TRUE,'Endpoint outcomes'!CG228,0)))</f>
        <v>0</v>
      </c>
      <c r="P228" s="829">
        <f>IF(ISNUMBER('Endpoint outcomes'!CE228)=TRUE,'Endpoint outcomes'!CF228,IF(ISNUMBER('Endpoint outcomes'!CG228)=TRUE,'Endpoint outcomes'!CH228,0))</f>
        <v>0</v>
      </c>
      <c r="Q228" s="829">
        <f>IF(ISNUMBER('Endpoint outcomes'!CE228)=TRUE,'Endpoint outcomes'!CS228,IF(ISNUMBER('Endpoint outcomes'!CG228)=TRUE,'Endpoint outcomes'!CU228,0))</f>
        <v>0</v>
      </c>
      <c r="R228" s="825">
        <f>IF(ISNUMBER('Endpoint outcomes'!DJ228)=TRUE,'Endpoint outcomes'!DJ228,(IF(ISNUMBER('Endpoint outcomes'!DL228)=TRUE,'Endpoint outcomes'!DL228,0)))</f>
        <v>0</v>
      </c>
      <c r="S228" s="825">
        <f>IF(ISNUMBER('Endpoint outcomes'!DJ228)=TRUE,'Endpoint outcomes'!DK228,IF(ISNUMBER('Endpoint outcomes'!DL228)=TRUE,'Endpoint outcomes'!DM228,0))</f>
        <v>0</v>
      </c>
      <c r="T228" s="825">
        <f>IF(ISNUMBER('Endpoint outcomes'!DJ228)=TRUE,'Endpoint outcomes'!DX228,IF(ISNUMBER('Endpoint outcomes'!DL228)=TRUE,'Endpoint outcomes'!DZ228,0))</f>
        <v>0</v>
      </c>
      <c r="U228" s="825">
        <f>IF(ISNUMBER('Endpoint outcomes'!EO228)=TRUE,'Endpoint outcomes'!EO228,(IF(ISNUMBER('Endpoint outcomes'!EQ228)=TRUE,'Endpoint outcomes'!EQ228,0)))</f>
        <v>0</v>
      </c>
      <c r="V228" s="825">
        <f>IF(ISNUMBER('Endpoint outcomes'!EO228)=TRUE,'Endpoint outcomes'!EP228,IF(ISNUMBER('Endpoint outcomes'!EQ228)=TRUE,'Endpoint outcomes'!ER228,0))</f>
        <v>0</v>
      </c>
      <c r="W228" s="825">
        <f>IF(ISNUMBER('Endpoint outcomes'!EO228)=TRUE,'Endpoint outcomes'!FC228,IF(ISNUMBER('Endpoint outcomes'!EQ228)=TRUE,'Endpoint outcomes'!FE228,0))</f>
        <v>0</v>
      </c>
      <c r="X228" s="37"/>
      <c r="Y228" s="824">
        <f t="shared" si="109"/>
        <v>26</v>
      </c>
      <c r="Z228" s="827">
        <f t="shared" si="110"/>
        <v>25</v>
      </c>
      <c r="AA228" s="827">
        <f t="shared" si="111"/>
        <v>2745.76</v>
      </c>
      <c r="AB228" s="824">
        <f t="shared" si="112"/>
        <v>26</v>
      </c>
      <c r="AC228" s="827">
        <f t="shared" si="113"/>
        <v>25</v>
      </c>
      <c r="AD228" s="827">
        <f t="shared" si="114"/>
        <v>2570.4900000000002</v>
      </c>
      <c r="AE228" s="824">
        <f t="shared" si="115"/>
        <v>0</v>
      </c>
      <c r="AF228" s="827">
        <f t="shared" si="116"/>
        <v>-1</v>
      </c>
      <c r="AG228" s="827">
        <f t="shared" si="117"/>
        <v>0</v>
      </c>
      <c r="AH228" s="824">
        <f t="shared" si="118"/>
        <v>0</v>
      </c>
      <c r="AI228" s="827">
        <f t="shared" si="119"/>
        <v>-1</v>
      </c>
      <c r="AJ228" s="827">
        <f t="shared" si="120"/>
        <v>0</v>
      </c>
      <c r="AK228" s="824">
        <f t="shared" si="121"/>
        <v>0</v>
      </c>
      <c r="AL228" s="827">
        <f t="shared" si="122"/>
        <v>-1</v>
      </c>
      <c r="AM228" s="827">
        <f t="shared" si="123"/>
        <v>0</v>
      </c>
      <c r="AN228" s="827">
        <f t="shared" si="124"/>
        <v>50</v>
      </c>
      <c r="AO228" s="827">
        <f t="shared" si="125"/>
        <v>5316.25</v>
      </c>
      <c r="AP228" s="827">
        <f t="shared" si="126"/>
        <v>19</v>
      </c>
      <c r="AQ228" s="827">
        <f t="shared" si="127"/>
        <v>10.311401456640121</v>
      </c>
      <c r="AR228" s="827">
        <f t="shared" si="128"/>
        <v>52</v>
      </c>
      <c r="AS228" s="38"/>
      <c r="AT228" s="38"/>
      <c r="AZ228" s="207"/>
      <c r="BA228" s="207"/>
      <c r="BB228" t="s">
        <v>714</v>
      </c>
      <c r="BC228">
        <v>36.25</v>
      </c>
      <c r="BE228" t="s">
        <v>713</v>
      </c>
      <c r="BF228">
        <v>19.074647887323945</v>
      </c>
    </row>
    <row r="229" spans="1:58" ht="15.75">
      <c r="A229" s="826" t="str">
        <f>'Endpoint outcomes'!A229</f>
        <v>Ince 2013</v>
      </c>
      <c r="B229" s="826" t="str">
        <f>CONCATENATE('Endpoint outcomes'!S229,'Endpoint outcomes'!T229)</f>
        <v>CES-D20</v>
      </c>
      <c r="C229" s="828">
        <f t="shared" si="106"/>
        <v>29.844791666666669</v>
      </c>
      <c r="D229" s="828">
        <f t="shared" si="107"/>
        <v>9.6509177162566999</v>
      </c>
      <c r="E229" s="828">
        <f t="shared" si="108"/>
        <v>96</v>
      </c>
      <c r="F229" s="50">
        <f t="shared" si="105"/>
        <v>0.53487680859807707</v>
      </c>
      <c r="G229" s="50">
        <f t="shared" si="129"/>
        <v>0.46512319140192293</v>
      </c>
      <c r="H229" s="269">
        <f t="shared" si="130"/>
        <v>1</v>
      </c>
      <c r="I229" s="829">
        <f>IF(ISNUMBER('Endpoint outcomes'!U229)=TRUE,'Endpoint outcomes'!U229,(IF(ISNUMBER('Endpoint outcomes'!W229)=TRUE,'Endpoint outcomes'!W229,0)))</f>
        <v>29.6</v>
      </c>
      <c r="J229" s="829">
        <f>IF(ISNUMBER('Endpoint outcomes'!U229)=TRUE,'Endpoint outcomes'!V229,IF(ISNUMBER('Endpoint outcomes'!W229)=TRUE,'Endpoint outcomes'!X229,0))</f>
        <v>9.1999999999999993</v>
      </c>
      <c r="K229" s="829">
        <f>IF(ISNUMBER('Endpoint outcomes'!U229)=TRUE,'Endpoint outcomes'!AI229,IF(ISNUMBER('Endpoint outcomes'!W229)=TRUE,'Endpoint outcomes'!AK229,0))</f>
        <v>49</v>
      </c>
      <c r="L229" s="829">
        <f>IF(ISNUMBER('Endpoint outcomes'!AZ229)=TRUE,'Endpoint outcomes'!AZ229,(IF(ISNUMBER('Endpoint outcomes'!BB229)=TRUE,'Endpoint outcomes'!BB229,0)))</f>
        <v>30.1</v>
      </c>
      <c r="M229" s="829">
        <f>IF(ISNUMBER('Endpoint outcomes'!AZ229)=TRUE,'Endpoint outcomes'!BA229,IF(ISNUMBER('Endpoint outcomes'!BB229)=TRUE,'Endpoint outcomes'!BC229,0))</f>
        <v>10.1</v>
      </c>
      <c r="N229" s="829">
        <f>IF(ISNUMBER('Endpoint outcomes'!AZ229)=TRUE,'Endpoint outcomes'!BN229,IF(ISNUMBER('Endpoint outcomes'!BB229)=TRUE,'Endpoint outcomes'!BP229,0))</f>
        <v>47</v>
      </c>
      <c r="O229" s="829">
        <f>IF(ISNUMBER('Endpoint outcomes'!CE229)=TRUE,'Endpoint outcomes'!CE229,(IF(ISNUMBER('Endpoint outcomes'!CG229)=TRUE,'Endpoint outcomes'!CG229,0)))</f>
        <v>0</v>
      </c>
      <c r="P229" s="829">
        <f>IF(ISNUMBER('Endpoint outcomes'!CE229)=TRUE,'Endpoint outcomes'!CF229,IF(ISNUMBER('Endpoint outcomes'!CG229)=TRUE,'Endpoint outcomes'!CH229,0))</f>
        <v>0</v>
      </c>
      <c r="Q229" s="829">
        <f>IF(ISNUMBER('Endpoint outcomes'!CE229)=TRUE,'Endpoint outcomes'!CS229,IF(ISNUMBER('Endpoint outcomes'!CG229)=TRUE,'Endpoint outcomes'!CU229,0))</f>
        <v>0</v>
      </c>
      <c r="R229" s="825">
        <f>IF(ISNUMBER('Endpoint outcomes'!DJ229)=TRUE,'Endpoint outcomes'!DJ229,(IF(ISNUMBER('Endpoint outcomes'!DL229)=TRUE,'Endpoint outcomes'!DL229,0)))</f>
        <v>0</v>
      </c>
      <c r="S229" s="825">
        <f>IF(ISNUMBER('Endpoint outcomes'!DJ229)=TRUE,'Endpoint outcomes'!DK229,IF(ISNUMBER('Endpoint outcomes'!DL229)=TRUE,'Endpoint outcomes'!DM229,0))</f>
        <v>0</v>
      </c>
      <c r="T229" s="825">
        <f>IF(ISNUMBER('Endpoint outcomes'!DJ229)=TRUE,'Endpoint outcomes'!DX229,IF(ISNUMBER('Endpoint outcomes'!DL229)=TRUE,'Endpoint outcomes'!DZ229,0))</f>
        <v>0</v>
      </c>
      <c r="U229" s="825">
        <f>IF(ISNUMBER('Endpoint outcomes'!EO229)=TRUE,'Endpoint outcomes'!EO229,(IF(ISNUMBER('Endpoint outcomes'!EQ229)=TRUE,'Endpoint outcomes'!EQ229,0)))</f>
        <v>0</v>
      </c>
      <c r="V229" s="825">
        <f>IF(ISNUMBER('Endpoint outcomes'!EO229)=TRUE,'Endpoint outcomes'!EP229,IF(ISNUMBER('Endpoint outcomes'!EQ229)=TRUE,'Endpoint outcomes'!ER229,0))</f>
        <v>0</v>
      </c>
      <c r="W229" s="825">
        <f>IF(ISNUMBER('Endpoint outcomes'!EO229)=TRUE,'Endpoint outcomes'!FC229,IF(ISNUMBER('Endpoint outcomes'!EQ229)=TRUE,'Endpoint outcomes'!FE229,0))</f>
        <v>0</v>
      </c>
      <c r="X229" s="37"/>
      <c r="Y229" s="824">
        <f t="shared" si="109"/>
        <v>49</v>
      </c>
      <c r="Z229" s="827">
        <f t="shared" si="110"/>
        <v>48</v>
      </c>
      <c r="AA229" s="827">
        <f t="shared" si="111"/>
        <v>4062.7199999999993</v>
      </c>
      <c r="AB229" s="824">
        <f t="shared" si="112"/>
        <v>47</v>
      </c>
      <c r="AC229" s="827">
        <f t="shared" si="113"/>
        <v>46</v>
      </c>
      <c r="AD229" s="827">
        <f t="shared" si="114"/>
        <v>4692.4599999999991</v>
      </c>
      <c r="AE229" s="824">
        <f t="shared" si="115"/>
        <v>0</v>
      </c>
      <c r="AF229" s="827">
        <f t="shared" si="116"/>
        <v>-1</v>
      </c>
      <c r="AG229" s="827">
        <f t="shared" si="117"/>
        <v>0</v>
      </c>
      <c r="AH229" s="824">
        <f t="shared" si="118"/>
        <v>0</v>
      </c>
      <c r="AI229" s="827">
        <f t="shared" si="119"/>
        <v>-1</v>
      </c>
      <c r="AJ229" s="827">
        <f t="shared" si="120"/>
        <v>0</v>
      </c>
      <c r="AK229" s="824">
        <f t="shared" si="121"/>
        <v>0</v>
      </c>
      <c r="AL229" s="827">
        <f t="shared" si="122"/>
        <v>-1</v>
      </c>
      <c r="AM229" s="827">
        <f t="shared" si="123"/>
        <v>0</v>
      </c>
      <c r="AN229" s="827">
        <f t="shared" si="124"/>
        <v>94</v>
      </c>
      <c r="AO229" s="827">
        <f t="shared" si="125"/>
        <v>8755.1799999999985</v>
      </c>
      <c r="AP229" s="827">
        <f t="shared" si="126"/>
        <v>29.844791666666669</v>
      </c>
      <c r="AQ229" s="827">
        <f t="shared" si="127"/>
        <v>9.6509177162566999</v>
      </c>
      <c r="AR229" s="827">
        <f t="shared" si="128"/>
        <v>96</v>
      </c>
      <c r="AS229" s="38"/>
      <c r="AT229" s="38"/>
      <c r="AZ229" s="207"/>
      <c r="BA229" s="207"/>
      <c r="BB229" t="s">
        <v>714</v>
      </c>
      <c r="BC229">
        <v>39.031728395061727</v>
      </c>
      <c r="BE229" t="s">
        <v>713</v>
      </c>
      <c r="BF229">
        <v>20.247413793103448</v>
      </c>
    </row>
    <row r="230" spans="1:58" ht="15.75">
      <c r="A230" s="826" t="str">
        <f>'Endpoint outcomes'!A230</f>
        <v>Joling 2011</v>
      </c>
      <c r="B230" s="826" t="str">
        <f>CONCATENATE('Endpoint outcomes'!S230,'Endpoint outcomes'!T230)</f>
        <v>CES-D20</v>
      </c>
      <c r="C230" s="828">
        <f t="shared" si="106"/>
        <v>21.604823529411767</v>
      </c>
      <c r="D230" s="828">
        <f t="shared" si="107"/>
        <v>5.0953370957226785</v>
      </c>
      <c r="E230" s="828">
        <f t="shared" si="108"/>
        <v>170</v>
      </c>
      <c r="F230" s="50">
        <f t="shared" si="105"/>
        <v>7.3339601825153089E-2</v>
      </c>
      <c r="G230" s="50">
        <f t="shared" si="129"/>
        <v>0.92666039817484691</v>
      </c>
      <c r="H230" s="269">
        <f t="shared" si="130"/>
        <v>1</v>
      </c>
      <c r="I230" s="829">
        <f>IF(ISNUMBER('Endpoint outcomes'!U230)=TRUE,'Endpoint outcomes'!U230,(IF(ISNUMBER('Endpoint outcomes'!W230)=TRUE,'Endpoint outcomes'!W230,0)))</f>
        <v>21.17</v>
      </c>
      <c r="J230" s="829">
        <f>IF(ISNUMBER('Endpoint outcomes'!U230)=TRUE,'Endpoint outcomes'!V230,IF(ISNUMBER('Endpoint outcomes'!W230)=TRUE,'Endpoint outcomes'!X230,0))</f>
        <v>4.95</v>
      </c>
      <c r="K230" s="829">
        <f>IF(ISNUMBER('Endpoint outcomes'!U230)=TRUE,'Endpoint outcomes'!AI230,IF(ISNUMBER('Endpoint outcomes'!W230)=TRUE,'Endpoint outcomes'!AK230,0))</f>
        <v>86</v>
      </c>
      <c r="L230" s="829">
        <f>IF(ISNUMBER('Endpoint outcomes'!AZ230)=TRUE,'Endpoint outcomes'!AZ230,(IF(ISNUMBER('Endpoint outcomes'!BB230)=TRUE,'Endpoint outcomes'!BB230,0)))</f>
        <v>22.05</v>
      </c>
      <c r="M230" s="829">
        <f>IF(ISNUMBER('Endpoint outcomes'!AZ230)=TRUE,'Endpoint outcomes'!BA230,IF(ISNUMBER('Endpoint outcomes'!BB230)=TRUE,'Endpoint outcomes'!BC230,0))</f>
        <v>5.24</v>
      </c>
      <c r="N230" s="829">
        <f>IF(ISNUMBER('Endpoint outcomes'!AZ230)=TRUE,'Endpoint outcomes'!BN230,IF(ISNUMBER('Endpoint outcomes'!BB230)=TRUE,'Endpoint outcomes'!BP230,0))</f>
        <v>84</v>
      </c>
      <c r="O230" s="829">
        <f>IF(ISNUMBER('Endpoint outcomes'!CE230)=TRUE,'Endpoint outcomes'!CE230,(IF(ISNUMBER('Endpoint outcomes'!CG230)=TRUE,'Endpoint outcomes'!CG230,0)))</f>
        <v>0</v>
      </c>
      <c r="P230" s="829">
        <f>IF(ISNUMBER('Endpoint outcomes'!CE230)=TRUE,'Endpoint outcomes'!CF230,IF(ISNUMBER('Endpoint outcomes'!CG230)=TRUE,'Endpoint outcomes'!CH230,0))</f>
        <v>0</v>
      </c>
      <c r="Q230" s="829">
        <f>IF(ISNUMBER('Endpoint outcomes'!CE230)=TRUE,'Endpoint outcomes'!CS230,IF(ISNUMBER('Endpoint outcomes'!CG230)=TRUE,'Endpoint outcomes'!CU230,0))</f>
        <v>0</v>
      </c>
      <c r="R230" s="825">
        <f>IF(ISNUMBER('Endpoint outcomes'!DJ230)=TRUE,'Endpoint outcomes'!DJ230,(IF(ISNUMBER('Endpoint outcomes'!DL230)=TRUE,'Endpoint outcomes'!DL230,0)))</f>
        <v>0</v>
      </c>
      <c r="S230" s="825">
        <f>IF(ISNUMBER('Endpoint outcomes'!DJ230)=TRUE,'Endpoint outcomes'!DK230,IF(ISNUMBER('Endpoint outcomes'!DL230)=TRUE,'Endpoint outcomes'!DM230,0))</f>
        <v>0</v>
      </c>
      <c r="T230" s="825">
        <f>IF(ISNUMBER('Endpoint outcomes'!DJ230)=TRUE,'Endpoint outcomes'!DX230,IF(ISNUMBER('Endpoint outcomes'!DL230)=TRUE,'Endpoint outcomes'!DZ230,0))</f>
        <v>0</v>
      </c>
      <c r="U230" s="825">
        <f>IF(ISNUMBER('Endpoint outcomes'!EO230)=TRUE,'Endpoint outcomes'!EO230,(IF(ISNUMBER('Endpoint outcomes'!EQ230)=TRUE,'Endpoint outcomes'!EQ230,0)))</f>
        <v>0</v>
      </c>
      <c r="V230" s="825">
        <f>IF(ISNUMBER('Endpoint outcomes'!EO230)=TRUE,'Endpoint outcomes'!EP230,IF(ISNUMBER('Endpoint outcomes'!EQ230)=TRUE,'Endpoint outcomes'!ER230,0))</f>
        <v>0</v>
      </c>
      <c r="W230" s="825">
        <f>IF(ISNUMBER('Endpoint outcomes'!EO230)=TRUE,'Endpoint outcomes'!FC230,IF(ISNUMBER('Endpoint outcomes'!EQ230)=TRUE,'Endpoint outcomes'!FE230,0))</f>
        <v>0</v>
      </c>
      <c r="X230" s="37"/>
      <c r="Y230" s="824">
        <f t="shared" si="109"/>
        <v>86</v>
      </c>
      <c r="Z230" s="827">
        <f t="shared" si="110"/>
        <v>85</v>
      </c>
      <c r="AA230" s="827">
        <f t="shared" si="111"/>
        <v>2082.7125000000001</v>
      </c>
      <c r="AB230" s="824">
        <f t="shared" si="112"/>
        <v>84</v>
      </c>
      <c r="AC230" s="827">
        <f t="shared" si="113"/>
        <v>83</v>
      </c>
      <c r="AD230" s="827">
        <f t="shared" si="114"/>
        <v>2278.9808000000003</v>
      </c>
      <c r="AE230" s="824">
        <f t="shared" si="115"/>
        <v>0</v>
      </c>
      <c r="AF230" s="827">
        <f t="shared" si="116"/>
        <v>-1</v>
      </c>
      <c r="AG230" s="827">
        <f t="shared" si="117"/>
        <v>0</v>
      </c>
      <c r="AH230" s="824">
        <f t="shared" si="118"/>
        <v>0</v>
      </c>
      <c r="AI230" s="827">
        <f t="shared" si="119"/>
        <v>-1</v>
      </c>
      <c r="AJ230" s="827">
        <f t="shared" si="120"/>
        <v>0</v>
      </c>
      <c r="AK230" s="824">
        <f t="shared" si="121"/>
        <v>0</v>
      </c>
      <c r="AL230" s="827">
        <f t="shared" si="122"/>
        <v>-1</v>
      </c>
      <c r="AM230" s="827">
        <f t="shared" si="123"/>
        <v>0</v>
      </c>
      <c r="AN230" s="827">
        <f t="shared" si="124"/>
        <v>168</v>
      </c>
      <c r="AO230" s="827">
        <f t="shared" si="125"/>
        <v>4361.6933000000008</v>
      </c>
      <c r="AP230" s="827">
        <f t="shared" si="126"/>
        <v>21.604823529411767</v>
      </c>
      <c r="AQ230" s="827">
        <f t="shared" si="127"/>
        <v>5.0953370957226785</v>
      </c>
      <c r="AR230" s="827">
        <f t="shared" si="128"/>
        <v>170</v>
      </c>
      <c r="AS230" s="38"/>
      <c r="AT230" s="38"/>
      <c r="AZ230" s="207"/>
      <c r="BA230" s="207"/>
      <c r="BB230" t="s">
        <v>714</v>
      </c>
      <c r="BC230">
        <v>59.392592592592592</v>
      </c>
      <c r="BE230" t="s">
        <v>720</v>
      </c>
      <c r="BF230">
        <v>19.357142857142858</v>
      </c>
    </row>
    <row r="231" spans="1:58" ht="15.75">
      <c r="A231" s="826" t="str">
        <f>'Endpoint outcomes'!A231</f>
        <v>Kinser 2013</v>
      </c>
      <c r="B231" s="826" t="str">
        <f>CONCATENATE('Endpoint outcomes'!S231,'Endpoint outcomes'!T231)</f>
        <v>PHQ9</v>
      </c>
      <c r="C231" s="828">
        <f t="shared" si="106"/>
        <v>15.455555555555554</v>
      </c>
      <c r="D231" s="828">
        <f t="shared" si="107"/>
        <v>5.9411446708525784</v>
      </c>
      <c r="E231" s="828">
        <f t="shared" si="108"/>
        <v>27</v>
      </c>
      <c r="F231" s="50">
        <f t="shared" si="105"/>
        <v>0.33422541546072826</v>
      </c>
      <c r="G231" s="50">
        <f t="shared" si="129"/>
        <v>0.66577458453927174</v>
      </c>
      <c r="H231" s="269">
        <f t="shared" si="130"/>
        <v>1</v>
      </c>
      <c r="I231" s="829">
        <f>IF(ISNUMBER('Endpoint outcomes'!U231)=TRUE,'Endpoint outcomes'!U231,(IF(ISNUMBER('Endpoint outcomes'!W231)=TRUE,'Endpoint outcomes'!W231,0)))</f>
        <v>14.7</v>
      </c>
      <c r="J231" s="829">
        <f>IF(ISNUMBER('Endpoint outcomes'!U231)=TRUE,'Endpoint outcomes'!V231,IF(ISNUMBER('Endpoint outcomes'!W231)=TRUE,'Endpoint outcomes'!X231,0))</f>
        <v>4.5999999999999996</v>
      </c>
      <c r="K231" s="829">
        <f>IF(ISNUMBER('Endpoint outcomes'!U231)=TRUE,'Endpoint outcomes'!AI231,IF(ISNUMBER('Endpoint outcomes'!W231)=TRUE,'Endpoint outcomes'!AK231,0))</f>
        <v>15</v>
      </c>
      <c r="L231" s="829">
        <f>IF(ISNUMBER('Endpoint outcomes'!AZ231)=TRUE,'Endpoint outcomes'!AZ231,(IF(ISNUMBER('Endpoint outcomes'!BB231)=TRUE,'Endpoint outcomes'!BB231,0)))</f>
        <v>16.399999999999999</v>
      </c>
      <c r="M231" s="829">
        <f>IF(ISNUMBER('Endpoint outcomes'!AZ231)=TRUE,'Endpoint outcomes'!BA231,IF(ISNUMBER('Endpoint outcomes'!BB231)=TRUE,'Endpoint outcomes'!BC231,0))</f>
        <v>7.3</v>
      </c>
      <c r="N231" s="829">
        <f>IF(ISNUMBER('Endpoint outcomes'!AZ231)=TRUE,'Endpoint outcomes'!BN231,IF(ISNUMBER('Endpoint outcomes'!BB231)=TRUE,'Endpoint outcomes'!BP231,0))</f>
        <v>12</v>
      </c>
      <c r="O231" s="829">
        <f>IF(ISNUMBER('Endpoint outcomes'!CE231)=TRUE,'Endpoint outcomes'!CE231,(IF(ISNUMBER('Endpoint outcomes'!CG231)=TRUE,'Endpoint outcomes'!CG231,0)))</f>
        <v>0</v>
      </c>
      <c r="P231" s="829">
        <f>IF(ISNUMBER('Endpoint outcomes'!CE231)=TRUE,'Endpoint outcomes'!CF231,IF(ISNUMBER('Endpoint outcomes'!CG231)=TRUE,'Endpoint outcomes'!CH231,0))</f>
        <v>0</v>
      </c>
      <c r="Q231" s="829">
        <f>IF(ISNUMBER('Endpoint outcomes'!CE231)=TRUE,'Endpoint outcomes'!CS231,IF(ISNUMBER('Endpoint outcomes'!CG231)=TRUE,'Endpoint outcomes'!CU231,0))</f>
        <v>0</v>
      </c>
      <c r="R231" s="825">
        <f>IF(ISNUMBER('Endpoint outcomes'!DJ231)=TRUE,'Endpoint outcomes'!DJ231,(IF(ISNUMBER('Endpoint outcomes'!DL231)=TRUE,'Endpoint outcomes'!DL231,0)))</f>
        <v>0</v>
      </c>
      <c r="S231" s="825">
        <f>IF(ISNUMBER('Endpoint outcomes'!DJ231)=TRUE,'Endpoint outcomes'!DK231,IF(ISNUMBER('Endpoint outcomes'!DL231)=TRUE,'Endpoint outcomes'!DM231,0))</f>
        <v>0</v>
      </c>
      <c r="T231" s="825">
        <f>IF(ISNUMBER('Endpoint outcomes'!DJ231)=TRUE,'Endpoint outcomes'!DX231,IF(ISNUMBER('Endpoint outcomes'!DL231)=TRUE,'Endpoint outcomes'!DZ231,0))</f>
        <v>0</v>
      </c>
      <c r="U231" s="825">
        <f>IF(ISNUMBER('Endpoint outcomes'!EO231)=TRUE,'Endpoint outcomes'!EO231,(IF(ISNUMBER('Endpoint outcomes'!EQ231)=TRUE,'Endpoint outcomes'!EQ231,0)))</f>
        <v>0</v>
      </c>
      <c r="V231" s="825">
        <f>IF(ISNUMBER('Endpoint outcomes'!EO231)=TRUE,'Endpoint outcomes'!EP231,IF(ISNUMBER('Endpoint outcomes'!EQ231)=TRUE,'Endpoint outcomes'!ER231,0))</f>
        <v>0</v>
      </c>
      <c r="W231" s="825">
        <f>IF(ISNUMBER('Endpoint outcomes'!EO231)=TRUE,'Endpoint outcomes'!FC231,IF(ISNUMBER('Endpoint outcomes'!EQ231)=TRUE,'Endpoint outcomes'!FE231,0))</f>
        <v>0</v>
      </c>
      <c r="X231" s="37"/>
      <c r="Y231" s="824">
        <f t="shared" si="109"/>
        <v>15</v>
      </c>
      <c r="Z231" s="827">
        <f t="shared" si="110"/>
        <v>14</v>
      </c>
      <c r="AA231" s="827">
        <f t="shared" si="111"/>
        <v>296.23999999999995</v>
      </c>
      <c r="AB231" s="824">
        <f t="shared" si="112"/>
        <v>12</v>
      </c>
      <c r="AC231" s="827">
        <f t="shared" si="113"/>
        <v>11</v>
      </c>
      <c r="AD231" s="827">
        <f t="shared" si="114"/>
        <v>586.18999999999994</v>
      </c>
      <c r="AE231" s="824">
        <f t="shared" si="115"/>
        <v>0</v>
      </c>
      <c r="AF231" s="827">
        <f t="shared" si="116"/>
        <v>-1</v>
      </c>
      <c r="AG231" s="827">
        <f t="shared" si="117"/>
        <v>0</v>
      </c>
      <c r="AH231" s="824">
        <f t="shared" si="118"/>
        <v>0</v>
      </c>
      <c r="AI231" s="827">
        <f t="shared" si="119"/>
        <v>-1</v>
      </c>
      <c r="AJ231" s="827">
        <f t="shared" si="120"/>
        <v>0</v>
      </c>
      <c r="AK231" s="824">
        <f t="shared" si="121"/>
        <v>0</v>
      </c>
      <c r="AL231" s="827">
        <f t="shared" si="122"/>
        <v>-1</v>
      </c>
      <c r="AM231" s="827">
        <f t="shared" si="123"/>
        <v>0</v>
      </c>
      <c r="AN231" s="827">
        <f t="shared" si="124"/>
        <v>25</v>
      </c>
      <c r="AO231" s="827">
        <f t="shared" si="125"/>
        <v>882.42999999999984</v>
      </c>
      <c r="AP231" s="827">
        <f t="shared" si="126"/>
        <v>15.455555555555554</v>
      </c>
      <c r="AQ231" s="827">
        <f t="shared" si="127"/>
        <v>5.9411446708525784</v>
      </c>
      <c r="AR231" s="827">
        <f t="shared" si="128"/>
        <v>27</v>
      </c>
      <c r="AS231" s="38"/>
      <c r="AT231" s="38"/>
      <c r="AZ231" s="207"/>
      <c r="BA231" s="207"/>
      <c r="BB231" t="s">
        <v>736</v>
      </c>
      <c r="BC231">
        <v>35.545454545454547</v>
      </c>
      <c r="BE231" t="s">
        <v>737</v>
      </c>
      <c r="BF231" t="e">
        <v>#DIV/0!</v>
      </c>
    </row>
    <row r="232" spans="1:58" ht="15.75">
      <c r="A232" s="826" t="str">
        <f>'Endpoint outcomes'!A232</f>
        <v>Krogh 2009/2010</v>
      </c>
      <c r="B232" s="826" t="str">
        <f>CONCATENATE('Endpoint outcomes'!S232,'Endpoint outcomes'!T232)</f>
        <v>MADRS10</v>
      </c>
      <c r="C232" s="828">
        <f t="shared" si="106"/>
        <v>22.166666666666668</v>
      </c>
      <c r="D232" s="828">
        <f t="shared" si="107"/>
        <v>5.2820450584977019</v>
      </c>
      <c r="E232" s="828">
        <f t="shared" si="108"/>
        <v>165</v>
      </c>
      <c r="F232" s="50">
        <f t="shared" si="105"/>
        <v>0.18008279023558194</v>
      </c>
      <c r="G232" s="50">
        <f t="shared" si="129"/>
        <v>0.81991720976441806</v>
      </c>
      <c r="H232" s="269">
        <f t="shared" si="130"/>
        <v>1</v>
      </c>
      <c r="I232" s="829">
        <f>IF(ISNUMBER('Endpoint outcomes'!U232)=TRUE,'Endpoint outcomes'!U232,(IF(ISNUMBER('Endpoint outcomes'!W232)=TRUE,'Endpoint outcomes'!W232,0)))</f>
        <v>22</v>
      </c>
      <c r="J232" s="829">
        <f>IF(ISNUMBER('Endpoint outcomes'!U232)=TRUE,'Endpoint outcomes'!V232,IF(ISNUMBER('Endpoint outcomes'!W232)=TRUE,'Endpoint outcomes'!X232,0))</f>
        <v>5.6</v>
      </c>
      <c r="K232" s="829">
        <f>IF(ISNUMBER('Endpoint outcomes'!U232)=TRUE,'Endpoint outcomes'!AI232,IF(ISNUMBER('Endpoint outcomes'!W232)=TRUE,'Endpoint outcomes'!AK232,0))</f>
        <v>55</v>
      </c>
      <c r="L232" s="829">
        <f>IF(ISNUMBER('Endpoint outcomes'!AZ232)=TRUE,'Endpoint outcomes'!AZ232,(IF(ISNUMBER('Endpoint outcomes'!BB232)=TRUE,'Endpoint outcomes'!BB232,0)))</f>
        <v>22.9</v>
      </c>
      <c r="M232" s="829">
        <f>IF(ISNUMBER('Endpoint outcomes'!AZ232)=TRUE,'Endpoint outcomes'!BA232,IF(ISNUMBER('Endpoint outcomes'!BB232)=TRUE,'Endpoint outcomes'!BC232,0))</f>
        <v>5.5</v>
      </c>
      <c r="N232" s="829">
        <f>IF(ISNUMBER('Endpoint outcomes'!AZ232)=TRUE,'Endpoint outcomes'!BN232,IF(ISNUMBER('Endpoint outcomes'!BB232)=TRUE,'Endpoint outcomes'!BP232,0))</f>
        <v>55</v>
      </c>
      <c r="O232" s="829">
        <f>IF(ISNUMBER('Endpoint outcomes'!CE232)=TRUE,'Endpoint outcomes'!CE232,(IF(ISNUMBER('Endpoint outcomes'!CG232)=TRUE,'Endpoint outcomes'!CG232,0)))</f>
        <v>21.6</v>
      </c>
      <c r="P232" s="829">
        <f>IF(ISNUMBER('Endpoint outcomes'!CE232)=TRUE,'Endpoint outcomes'!CF232,IF(ISNUMBER('Endpoint outcomes'!CG232)=TRUE,'Endpoint outcomes'!CH232,0))</f>
        <v>4.7</v>
      </c>
      <c r="Q232" s="829">
        <f>IF(ISNUMBER('Endpoint outcomes'!CE232)=TRUE,'Endpoint outcomes'!CS232,IF(ISNUMBER('Endpoint outcomes'!CG232)=TRUE,'Endpoint outcomes'!CU232,0))</f>
        <v>55</v>
      </c>
      <c r="R232" s="825">
        <f>IF(ISNUMBER('Endpoint outcomes'!DJ232)=TRUE,'Endpoint outcomes'!DJ232,(IF(ISNUMBER('Endpoint outcomes'!DL232)=TRUE,'Endpoint outcomes'!DL232,0)))</f>
        <v>0</v>
      </c>
      <c r="S232" s="825">
        <f>IF(ISNUMBER('Endpoint outcomes'!DJ232)=TRUE,'Endpoint outcomes'!DK232,IF(ISNUMBER('Endpoint outcomes'!DL232)=TRUE,'Endpoint outcomes'!DM232,0))</f>
        <v>0</v>
      </c>
      <c r="T232" s="825">
        <f>IF(ISNUMBER('Endpoint outcomes'!DJ232)=TRUE,'Endpoint outcomes'!DX232,IF(ISNUMBER('Endpoint outcomes'!DL232)=TRUE,'Endpoint outcomes'!DZ232,0))</f>
        <v>0</v>
      </c>
      <c r="U232" s="825">
        <f>IF(ISNUMBER('Endpoint outcomes'!EO232)=TRUE,'Endpoint outcomes'!EO232,(IF(ISNUMBER('Endpoint outcomes'!EQ232)=TRUE,'Endpoint outcomes'!EQ232,0)))</f>
        <v>0</v>
      </c>
      <c r="V232" s="825">
        <f>IF(ISNUMBER('Endpoint outcomes'!EO232)=TRUE,'Endpoint outcomes'!EP232,IF(ISNUMBER('Endpoint outcomes'!EQ232)=TRUE,'Endpoint outcomes'!ER232,0))</f>
        <v>0</v>
      </c>
      <c r="W232" s="825">
        <f>IF(ISNUMBER('Endpoint outcomes'!EO232)=TRUE,'Endpoint outcomes'!FC232,IF(ISNUMBER('Endpoint outcomes'!EQ232)=TRUE,'Endpoint outcomes'!FE232,0))</f>
        <v>0</v>
      </c>
      <c r="X232" s="37"/>
      <c r="Y232" s="824">
        <f t="shared" si="109"/>
        <v>55</v>
      </c>
      <c r="Z232" s="827">
        <f t="shared" si="110"/>
        <v>54</v>
      </c>
      <c r="AA232" s="827">
        <f t="shared" si="111"/>
        <v>1693.4399999999998</v>
      </c>
      <c r="AB232" s="824">
        <f t="shared" si="112"/>
        <v>55</v>
      </c>
      <c r="AC232" s="827">
        <f t="shared" si="113"/>
        <v>54</v>
      </c>
      <c r="AD232" s="827">
        <f t="shared" si="114"/>
        <v>1633.5</v>
      </c>
      <c r="AE232" s="824">
        <f t="shared" si="115"/>
        <v>55</v>
      </c>
      <c r="AF232" s="827">
        <f t="shared" si="116"/>
        <v>54</v>
      </c>
      <c r="AG232" s="827">
        <f t="shared" si="117"/>
        <v>1192.8600000000001</v>
      </c>
      <c r="AH232" s="824">
        <f t="shared" si="118"/>
        <v>0</v>
      </c>
      <c r="AI232" s="827">
        <f t="shared" si="119"/>
        <v>-1</v>
      </c>
      <c r="AJ232" s="827">
        <f t="shared" si="120"/>
        <v>0</v>
      </c>
      <c r="AK232" s="824">
        <f t="shared" si="121"/>
        <v>0</v>
      </c>
      <c r="AL232" s="827">
        <f t="shared" si="122"/>
        <v>-1</v>
      </c>
      <c r="AM232" s="827">
        <f t="shared" si="123"/>
        <v>0</v>
      </c>
      <c r="AN232" s="827">
        <f t="shared" si="124"/>
        <v>162</v>
      </c>
      <c r="AO232" s="827">
        <f t="shared" si="125"/>
        <v>4519.7999999999993</v>
      </c>
      <c r="AP232" s="827">
        <f t="shared" si="126"/>
        <v>22.166666666666668</v>
      </c>
      <c r="AQ232" s="827">
        <f t="shared" si="127"/>
        <v>5.2820450584977019</v>
      </c>
      <c r="AR232" s="827">
        <f t="shared" si="128"/>
        <v>165</v>
      </c>
      <c r="AS232" s="38"/>
      <c r="AT232" s="38"/>
      <c r="AZ232" s="207"/>
      <c r="BA232" s="207"/>
      <c r="BB232" t="s">
        <v>3751</v>
      </c>
      <c r="BC232">
        <v>24.4</v>
      </c>
      <c r="BE232" t="s">
        <v>737</v>
      </c>
      <c r="BF232">
        <v>13.15</v>
      </c>
    </row>
    <row r="233" spans="1:58" ht="15.75">
      <c r="A233" s="826" t="str">
        <f>'Endpoint outcomes'!A233</f>
        <v>Levin 2011</v>
      </c>
      <c r="B233" s="826" t="str">
        <f>CONCATENATE('Endpoint outcomes'!S233,'Endpoint outcomes'!T233)</f>
        <v>CES-D20</v>
      </c>
      <c r="C233" s="828">
        <f t="shared" si="106"/>
        <v>33.562827225130889</v>
      </c>
      <c r="D233" s="828">
        <f t="shared" si="107"/>
        <v>10.339245620450265</v>
      </c>
      <c r="E233" s="828">
        <f t="shared" si="108"/>
        <v>191</v>
      </c>
      <c r="F233" s="50">
        <f t="shared" si="105"/>
        <v>0.67050622219222866</v>
      </c>
      <c r="G233" s="50">
        <f t="shared" si="129"/>
        <v>0.32949377780777134</v>
      </c>
      <c r="H233" s="269">
        <f t="shared" si="130"/>
        <v>1</v>
      </c>
      <c r="I233" s="829">
        <f>IF(ISNUMBER('Endpoint outcomes'!U233)=TRUE,'Endpoint outcomes'!U233,(IF(ISNUMBER('Endpoint outcomes'!W233)=TRUE,'Endpoint outcomes'!W233,0)))</f>
        <v>31.8</v>
      </c>
      <c r="J233" s="829">
        <f>IF(ISNUMBER('Endpoint outcomes'!U233)=TRUE,'Endpoint outcomes'!V233,IF(ISNUMBER('Endpoint outcomes'!W233)=TRUE,'Endpoint outcomes'!X233,0))</f>
        <v>10</v>
      </c>
      <c r="K233" s="829">
        <f>IF(ISNUMBER('Endpoint outcomes'!U233)=TRUE,'Endpoint outcomes'!AI233,IF(ISNUMBER('Endpoint outcomes'!W233)=TRUE,'Endpoint outcomes'!AK233,0))</f>
        <v>100</v>
      </c>
      <c r="L233" s="829">
        <f>IF(ISNUMBER('Endpoint outcomes'!AZ233)=TRUE,'Endpoint outcomes'!AZ233,(IF(ISNUMBER('Endpoint outcomes'!BB233)=TRUE,'Endpoint outcomes'!BB233,0)))</f>
        <v>35.5</v>
      </c>
      <c r="M233" s="829">
        <f>IF(ISNUMBER('Endpoint outcomes'!AZ233)=TRUE,'Endpoint outcomes'!BA233,IF(ISNUMBER('Endpoint outcomes'!BB233)=TRUE,'Endpoint outcomes'!BC233,0))</f>
        <v>10.7</v>
      </c>
      <c r="N233" s="829">
        <f>IF(ISNUMBER('Endpoint outcomes'!AZ233)=TRUE,'Endpoint outcomes'!BN233,IF(ISNUMBER('Endpoint outcomes'!BB233)=TRUE,'Endpoint outcomes'!BP233,0))</f>
        <v>91</v>
      </c>
      <c r="O233" s="829">
        <f>IF(ISNUMBER('Endpoint outcomes'!CE233)=TRUE,'Endpoint outcomes'!CE233,(IF(ISNUMBER('Endpoint outcomes'!CG233)=TRUE,'Endpoint outcomes'!CG233,0)))</f>
        <v>0</v>
      </c>
      <c r="P233" s="829">
        <f>IF(ISNUMBER('Endpoint outcomes'!CE233)=TRUE,'Endpoint outcomes'!CF233,IF(ISNUMBER('Endpoint outcomes'!CG233)=TRUE,'Endpoint outcomes'!CH233,0))</f>
        <v>0</v>
      </c>
      <c r="Q233" s="829">
        <f>IF(ISNUMBER('Endpoint outcomes'!CE233)=TRUE,'Endpoint outcomes'!CS233,IF(ISNUMBER('Endpoint outcomes'!CG233)=TRUE,'Endpoint outcomes'!CU233,0))</f>
        <v>0</v>
      </c>
      <c r="R233" s="825">
        <f>IF(ISNUMBER('Endpoint outcomes'!DJ233)=TRUE,'Endpoint outcomes'!DJ233,(IF(ISNUMBER('Endpoint outcomes'!DL233)=TRUE,'Endpoint outcomes'!DL233,0)))</f>
        <v>0</v>
      </c>
      <c r="S233" s="825">
        <f>IF(ISNUMBER('Endpoint outcomes'!DJ233)=TRUE,'Endpoint outcomes'!DK233,IF(ISNUMBER('Endpoint outcomes'!DL233)=TRUE,'Endpoint outcomes'!DM233,0))</f>
        <v>0</v>
      </c>
      <c r="T233" s="825">
        <f>IF(ISNUMBER('Endpoint outcomes'!DJ233)=TRUE,'Endpoint outcomes'!DX233,IF(ISNUMBER('Endpoint outcomes'!DL233)=TRUE,'Endpoint outcomes'!DZ233,0))</f>
        <v>0</v>
      </c>
      <c r="U233" s="825">
        <f>IF(ISNUMBER('Endpoint outcomes'!EO233)=TRUE,'Endpoint outcomes'!EO233,(IF(ISNUMBER('Endpoint outcomes'!EQ233)=TRUE,'Endpoint outcomes'!EQ233,0)))</f>
        <v>0</v>
      </c>
      <c r="V233" s="825">
        <f>IF(ISNUMBER('Endpoint outcomes'!EO233)=TRUE,'Endpoint outcomes'!EP233,IF(ISNUMBER('Endpoint outcomes'!EQ233)=TRUE,'Endpoint outcomes'!ER233,0))</f>
        <v>0</v>
      </c>
      <c r="W233" s="825">
        <f>IF(ISNUMBER('Endpoint outcomes'!EO233)=TRUE,'Endpoint outcomes'!FC233,IF(ISNUMBER('Endpoint outcomes'!EQ233)=TRUE,'Endpoint outcomes'!FE233,0))</f>
        <v>0</v>
      </c>
      <c r="X233" s="37"/>
      <c r="Y233" s="824">
        <f t="shared" si="109"/>
        <v>100</v>
      </c>
      <c r="Z233" s="827">
        <f t="shared" si="110"/>
        <v>99</v>
      </c>
      <c r="AA233" s="827">
        <f t="shared" si="111"/>
        <v>9900</v>
      </c>
      <c r="AB233" s="824">
        <f t="shared" si="112"/>
        <v>91</v>
      </c>
      <c r="AC233" s="827">
        <f t="shared" si="113"/>
        <v>90</v>
      </c>
      <c r="AD233" s="827">
        <f t="shared" si="114"/>
        <v>10304.099999999999</v>
      </c>
      <c r="AE233" s="824">
        <f t="shared" si="115"/>
        <v>0</v>
      </c>
      <c r="AF233" s="827">
        <f t="shared" si="116"/>
        <v>-1</v>
      </c>
      <c r="AG233" s="827">
        <f t="shared" si="117"/>
        <v>0</v>
      </c>
      <c r="AH233" s="824">
        <f t="shared" si="118"/>
        <v>0</v>
      </c>
      <c r="AI233" s="827">
        <f t="shared" si="119"/>
        <v>-1</v>
      </c>
      <c r="AJ233" s="827">
        <f t="shared" si="120"/>
        <v>0</v>
      </c>
      <c r="AK233" s="824">
        <f t="shared" si="121"/>
        <v>0</v>
      </c>
      <c r="AL233" s="827">
        <f t="shared" si="122"/>
        <v>-1</v>
      </c>
      <c r="AM233" s="827">
        <f t="shared" si="123"/>
        <v>0</v>
      </c>
      <c r="AN233" s="827">
        <f t="shared" si="124"/>
        <v>189</v>
      </c>
      <c r="AO233" s="827">
        <f t="shared" si="125"/>
        <v>20204.099999999999</v>
      </c>
      <c r="AP233" s="827">
        <f t="shared" si="126"/>
        <v>33.562827225130889</v>
      </c>
      <c r="AQ233" s="827">
        <f t="shared" si="127"/>
        <v>10.339245620450265</v>
      </c>
      <c r="AR233" s="827">
        <f t="shared" si="128"/>
        <v>191</v>
      </c>
      <c r="AS233" s="38"/>
      <c r="AT233" s="38"/>
      <c r="AZ233" s="207"/>
      <c r="BA233" s="207"/>
      <c r="BB233" t="s">
        <v>718</v>
      </c>
      <c r="BC233">
        <v>17.393650793650796</v>
      </c>
      <c r="BE233" t="s">
        <v>737</v>
      </c>
      <c r="BF233">
        <v>15.200729927007298</v>
      </c>
    </row>
    <row r="234" spans="1:58" ht="15.75">
      <c r="A234" s="826" t="str">
        <f>'Endpoint outcomes'!A234</f>
        <v>MacPherson 2013</v>
      </c>
      <c r="B234" s="826" t="str">
        <f>CONCATENATE('Endpoint outcomes'!S234,'Endpoint outcomes'!T234)</f>
        <v>PHQ9</v>
      </c>
      <c r="C234" s="828">
        <f t="shared" si="106"/>
        <v>16.466666666666669</v>
      </c>
      <c r="D234" s="828">
        <f t="shared" si="107"/>
        <v>5.2343293735808052</v>
      </c>
      <c r="E234" s="828">
        <f t="shared" si="108"/>
        <v>453</v>
      </c>
      <c r="F234" s="50">
        <f t="shared" si="105"/>
        <v>0.384784818307639</v>
      </c>
      <c r="G234" s="50">
        <f t="shared" si="129"/>
        <v>0.615215181692361</v>
      </c>
      <c r="H234" s="269">
        <f t="shared" si="130"/>
        <v>1</v>
      </c>
      <c r="I234" s="829">
        <f>IF(ISNUMBER('Endpoint outcomes'!U234)=TRUE,'Endpoint outcomes'!U234,(IF(ISNUMBER('Endpoint outcomes'!W234)=TRUE,'Endpoint outcomes'!W234,0)))</f>
        <v>16.600000000000001</v>
      </c>
      <c r="J234" s="829">
        <f>IF(ISNUMBER('Endpoint outcomes'!U234)=TRUE,'Endpoint outcomes'!V234,IF(ISNUMBER('Endpoint outcomes'!W234)=TRUE,'Endpoint outcomes'!X234,0))</f>
        <v>5.3</v>
      </c>
      <c r="K234" s="829">
        <f>IF(ISNUMBER('Endpoint outcomes'!U234)=TRUE,'Endpoint outcomes'!AI234,IF(ISNUMBER('Endpoint outcomes'!W234)=TRUE,'Endpoint outcomes'!AK234,0))</f>
        <v>302</v>
      </c>
      <c r="L234" s="829">
        <f>IF(ISNUMBER('Endpoint outcomes'!AZ234)=TRUE,'Endpoint outcomes'!AZ234,(IF(ISNUMBER('Endpoint outcomes'!BB234)=TRUE,'Endpoint outcomes'!BB234,0)))</f>
        <v>16.2</v>
      </c>
      <c r="M234" s="829">
        <f>IF(ISNUMBER('Endpoint outcomes'!AZ234)=TRUE,'Endpoint outcomes'!BA234,IF(ISNUMBER('Endpoint outcomes'!BB234)=TRUE,'Endpoint outcomes'!BC234,0))</f>
        <v>5.0999999999999996</v>
      </c>
      <c r="N234" s="829">
        <f>IF(ISNUMBER('Endpoint outcomes'!AZ234)=TRUE,'Endpoint outcomes'!BN234,IF(ISNUMBER('Endpoint outcomes'!BB234)=TRUE,'Endpoint outcomes'!BP234,0))</f>
        <v>151</v>
      </c>
      <c r="O234" s="829">
        <f>IF(ISNUMBER('Endpoint outcomes'!CE234)=TRUE,'Endpoint outcomes'!CE234,(IF(ISNUMBER('Endpoint outcomes'!CG234)=TRUE,'Endpoint outcomes'!CG234,0)))</f>
        <v>0</v>
      </c>
      <c r="P234" s="829">
        <f>IF(ISNUMBER('Endpoint outcomes'!CE234)=TRUE,'Endpoint outcomes'!CF234,IF(ISNUMBER('Endpoint outcomes'!CG234)=TRUE,'Endpoint outcomes'!CH234,0))</f>
        <v>0</v>
      </c>
      <c r="Q234" s="829">
        <f>IF(ISNUMBER('Endpoint outcomes'!CE234)=TRUE,'Endpoint outcomes'!CS234,IF(ISNUMBER('Endpoint outcomes'!CG234)=TRUE,'Endpoint outcomes'!CU234,0))</f>
        <v>0</v>
      </c>
      <c r="R234" s="825">
        <f>IF(ISNUMBER('Endpoint outcomes'!DJ234)=TRUE,'Endpoint outcomes'!DJ234,(IF(ISNUMBER('Endpoint outcomes'!DL234)=TRUE,'Endpoint outcomes'!DL234,0)))</f>
        <v>0</v>
      </c>
      <c r="S234" s="825">
        <f>IF(ISNUMBER('Endpoint outcomes'!DJ234)=TRUE,'Endpoint outcomes'!DK234,IF(ISNUMBER('Endpoint outcomes'!DL234)=TRUE,'Endpoint outcomes'!DM234,0))</f>
        <v>0</v>
      </c>
      <c r="T234" s="825">
        <f>IF(ISNUMBER('Endpoint outcomes'!DJ234)=TRUE,'Endpoint outcomes'!DX234,IF(ISNUMBER('Endpoint outcomes'!DL234)=TRUE,'Endpoint outcomes'!DZ234,0))</f>
        <v>0</v>
      </c>
      <c r="U234" s="825">
        <f>IF(ISNUMBER('Endpoint outcomes'!EO234)=TRUE,'Endpoint outcomes'!EO234,(IF(ISNUMBER('Endpoint outcomes'!EQ234)=TRUE,'Endpoint outcomes'!EQ234,0)))</f>
        <v>0</v>
      </c>
      <c r="V234" s="825">
        <f>IF(ISNUMBER('Endpoint outcomes'!EO234)=TRUE,'Endpoint outcomes'!EP234,IF(ISNUMBER('Endpoint outcomes'!EQ234)=TRUE,'Endpoint outcomes'!ER234,0))</f>
        <v>0</v>
      </c>
      <c r="W234" s="825">
        <f>IF(ISNUMBER('Endpoint outcomes'!EO234)=TRUE,'Endpoint outcomes'!FC234,IF(ISNUMBER('Endpoint outcomes'!EQ234)=TRUE,'Endpoint outcomes'!FE234,0))</f>
        <v>0</v>
      </c>
      <c r="X234" s="37"/>
      <c r="Y234" s="824">
        <f t="shared" si="109"/>
        <v>302</v>
      </c>
      <c r="Z234" s="827">
        <f t="shared" si="110"/>
        <v>301</v>
      </c>
      <c r="AA234" s="827">
        <f t="shared" si="111"/>
        <v>8455.09</v>
      </c>
      <c r="AB234" s="824">
        <f t="shared" si="112"/>
        <v>151</v>
      </c>
      <c r="AC234" s="827">
        <f t="shared" si="113"/>
        <v>150</v>
      </c>
      <c r="AD234" s="827">
        <f t="shared" si="114"/>
        <v>3901.4999999999995</v>
      </c>
      <c r="AE234" s="824">
        <f t="shared" si="115"/>
        <v>0</v>
      </c>
      <c r="AF234" s="827">
        <f t="shared" si="116"/>
        <v>-1</v>
      </c>
      <c r="AG234" s="827">
        <f t="shared" si="117"/>
        <v>0</v>
      </c>
      <c r="AH234" s="824">
        <f t="shared" si="118"/>
        <v>0</v>
      </c>
      <c r="AI234" s="827">
        <f t="shared" si="119"/>
        <v>-1</v>
      </c>
      <c r="AJ234" s="827">
        <f t="shared" si="120"/>
        <v>0</v>
      </c>
      <c r="AK234" s="824">
        <f t="shared" si="121"/>
        <v>0</v>
      </c>
      <c r="AL234" s="827">
        <f t="shared" si="122"/>
        <v>-1</v>
      </c>
      <c r="AM234" s="827">
        <f t="shared" si="123"/>
        <v>0</v>
      </c>
      <c r="AN234" s="827">
        <f t="shared" si="124"/>
        <v>451</v>
      </c>
      <c r="AO234" s="827">
        <f t="shared" si="125"/>
        <v>12356.59</v>
      </c>
      <c r="AP234" s="827">
        <f t="shared" si="126"/>
        <v>16.466666666666669</v>
      </c>
      <c r="AQ234" s="827">
        <f t="shared" si="127"/>
        <v>5.2343293735808052</v>
      </c>
      <c r="AR234" s="827">
        <f t="shared" si="128"/>
        <v>453</v>
      </c>
      <c r="AS234" s="38"/>
      <c r="AT234" s="38"/>
      <c r="AZ234" s="207"/>
      <c r="BA234" s="207"/>
      <c r="BB234" t="s">
        <v>718</v>
      </c>
      <c r="BC234">
        <v>19</v>
      </c>
      <c r="BE234" t="s">
        <v>714</v>
      </c>
      <c r="BF234">
        <v>59.392592592592592</v>
      </c>
    </row>
    <row r="235" spans="1:58" ht="15.75">
      <c r="A235" s="826" t="str">
        <f>'Endpoint outcomes'!A235</f>
        <v>Mather 2002</v>
      </c>
      <c r="B235" s="826" t="str">
        <f>CONCATENATE('Endpoint outcomes'!S235,'Endpoint outcomes'!T235)</f>
        <v>HAMD17</v>
      </c>
      <c r="C235" s="828">
        <f t="shared" si="106"/>
        <v>17.05</v>
      </c>
      <c r="D235" s="828" t="e">
        <f t="shared" si="107"/>
        <v>#VALUE!</v>
      </c>
      <c r="E235" s="828">
        <f t="shared" si="108"/>
        <v>86</v>
      </c>
      <c r="F235" s="50" t="e">
        <f t="shared" si="105"/>
        <v>#VALUE!</v>
      </c>
      <c r="G235" s="50" t="e">
        <f t="shared" si="129"/>
        <v>#VALUE!</v>
      </c>
      <c r="H235" s="269">
        <f t="shared" si="130"/>
        <v>0</v>
      </c>
      <c r="I235" s="829">
        <f>IF(ISNUMBER('Endpoint outcomes'!U235)=TRUE,'Endpoint outcomes'!U235,(IF(ISNUMBER('Endpoint outcomes'!W235)=TRUE,'Endpoint outcomes'!W235,0)))</f>
        <v>16.7</v>
      </c>
      <c r="J235" s="829" t="str">
        <f>IF(ISNUMBER('Endpoint outcomes'!U235)=TRUE,'Endpoint outcomes'!V235,IF(ISNUMBER('Endpoint outcomes'!W235)=TRUE,'Endpoint outcomes'!X235,0))</f>
        <v>NA</v>
      </c>
      <c r="K235" s="829">
        <f>IF(ISNUMBER('Endpoint outcomes'!U235)=TRUE,'Endpoint outcomes'!AI235,IF(ISNUMBER('Endpoint outcomes'!W235)=TRUE,'Endpoint outcomes'!AK235,0))</f>
        <v>43</v>
      </c>
      <c r="L235" s="829">
        <f>IF(ISNUMBER('Endpoint outcomes'!AZ235)=TRUE,'Endpoint outcomes'!AZ235,(IF(ISNUMBER('Endpoint outcomes'!BB235)=TRUE,'Endpoint outcomes'!BB235,0)))</f>
        <v>17.399999999999999</v>
      </c>
      <c r="M235" s="829" t="str">
        <f>IF(ISNUMBER('Endpoint outcomes'!AZ235)=TRUE,'Endpoint outcomes'!BA235,IF(ISNUMBER('Endpoint outcomes'!BB235)=TRUE,'Endpoint outcomes'!BC235,0))</f>
        <v>NA</v>
      </c>
      <c r="N235" s="829">
        <f>IF(ISNUMBER('Endpoint outcomes'!AZ235)=TRUE,'Endpoint outcomes'!BN235,IF(ISNUMBER('Endpoint outcomes'!BB235)=TRUE,'Endpoint outcomes'!BP235,0))</f>
        <v>43</v>
      </c>
      <c r="O235" s="829">
        <f>IF(ISNUMBER('Endpoint outcomes'!CE235)=TRUE,'Endpoint outcomes'!CE235,(IF(ISNUMBER('Endpoint outcomes'!CG235)=TRUE,'Endpoint outcomes'!CG235,0)))</f>
        <v>0</v>
      </c>
      <c r="P235" s="829">
        <f>IF(ISNUMBER('Endpoint outcomes'!CE235)=TRUE,'Endpoint outcomes'!CF235,IF(ISNUMBER('Endpoint outcomes'!CG235)=TRUE,'Endpoint outcomes'!CH235,0))</f>
        <v>0</v>
      </c>
      <c r="Q235" s="829">
        <f>IF(ISNUMBER('Endpoint outcomes'!CE235)=TRUE,'Endpoint outcomes'!CS235,IF(ISNUMBER('Endpoint outcomes'!CG235)=TRUE,'Endpoint outcomes'!CU235,0))</f>
        <v>0</v>
      </c>
      <c r="R235" s="825">
        <f>IF(ISNUMBER('Endpoint outcomes'!DJ235)=TRUE,'Endpoint outcomes'!DJ235,(IF(ISNUMBER('Endpoint outcomes'!DL235)=TRUE,'Endpoint outcomes'!DL235,0)))</f>
        <v>0</v>
      </c>
      <c r="S235" s="825">
        <f>IF(ISNUMBER('Endpoint outcomes'!DJ235)=TRUE,'Endpoint outcomes'!DK235,IF(ISNUMBER('Endpoint outcomes'!DL235)=TRUE,'Endpoint outcomes'!DM235,0))</f>
        <v>0</v>
      </c>
      <c r="T235" s="825">
        <f>IF(ISNUMBER('Endpoint outcomes'!DJ235)=TRUE,'Endpoint outcomes'!DX235,IF(ISNUMBER('Endpoint outcomes'!DL235)=TRUE,'Endpoint outcomes'!DZ235,0))</f>
        <v>0</v>
      </c>
      <c r="U235" s="825">
        <f>IF(ISNUMBER('Endpoint outcomes'!EO235)=TRUE,'Endpoint outcomes'!EO235,(IF(ISNUMBER('Endpoint outcomes'!EQ235)=TRUE,'Endpoint outcomes'!EQ235,0)))</f>
        <v>0</v>
      </c>
      <c r="V235" s="825">
        <f>IF(ISNUMBER('Endpoint outcomes'!EO235)=TRUE,'Endpoint outcomes'!EP235,IF(ISNUMBER('Endpoint outcomes'!EQ235)=TRUE,'Endpoint outcomes'!ER235,0))</f>
        <v>0</v>
      </c>
      <c r="W235" s="825">
        <f>IF(ISNUMBER('Endpoint outcomes'!EO235)=TRUE,'Endpoint outcomes'!FC235,IF(ISNUMBER('Endpoint outcomes'!EQ235)=TRUE,'Endpoint outcomes'!FE235,0))</f>
        <v>0</v>
      </c>
      <c r="X235" s="37"/>
      <c r="Y235" s="824">
        <f t="shared" si="109"/>
        <v>43</v>
      </c>
      <c r="Z235" s="827">
        <f t="shared" si="110"/>
        <v>42</v>
      </c>
      <c r="AA235" s="827" t="e">
        <f t="shared" si="111"/>
        <v>#VALUE!</v>
      </c>
      <c r="AB235" s="824">
        <f t="shared" si="112"/>
        <v>43</v>
      </c>
      <c r="AC235" s="827">
        <f t="shared" si="113"/>
        <v>42</v>
      </c>
      <c r="AD235" s="827" t="e">
        <f t="shared" si="114"/>
        <v>#VALUE!</v>
      </c>
      <c r="AE235" s="824">
        <f t="shared" si="115"/>
        <v>0</v>
      </c>
      <c r="AF235" s="827">
        <f t="shared" si="116"/>
        <v>-1</v>
      </c>
      <c r="AG235" s="827">
        <f t="shared" si="117"/>
        <v>0</v>
      </c>
      <c r="AH235" s="824">
        <f t="shared" si="118"/>
        <v>0</v>
      </c>
      <c r="AI235" s="827">
        <f t="shared" si="119"/>
        <v>-1</v>
      </c>
      <c r="AJ235" s="827">
        <f t="shared" si="120"/>
        <v>0</v>
      </c>
      <c r="AK235" s="824">
        <f t="shared" si="121"/>
        <v>0</v>
      </c>
      <c r="AL235" s="827">
        <f t="shared" si="122"/>
        <v>-1</v>
      </c>
      <c r="AM235" s="827">
        <f t="shared" si="123"/>
        <v>0</v>
      </c>
      <c r="AN235" s="827">
        <f t="shared" si="124"/>
        <v>84</v>
      </c>
      <c r="AO235" s="827" t="e">
        <f t="shared" si="125"/>
        <v>#VALUE!</v>
      </c>
      <c r="AP235" s="827">
        <f t="shared" si="126"/>
        <v>17.05</v>
      </c>
      <c r="AQ235" s="827" t="e">
        <f t="shared" si="127"/>
        <v>#VALUE!</v>
      </c>
      <c r="AR235" s="827">
        <f t="shared" si="128"/>
        <v>86</v>
      </c>
      <c r="AS235" s="38"/>
      <c r="AT235" s="38"/>
      <c r="AZ235" s="207"/>
      <c r="BA235" s="207"/>
      <c r="BB235" t="s">
        <v>718</v>
      </c>
      <c r="BC235">
        <v>19.348251748251748</v>
      </c>
      <c r="BE235" t="s">
        <v>3024</v>
      </c>
      <c r="BF235">
        <v>7.9149999999999991</v>
      </c>
    </row>
    <row r="236" spans="1:58" ht="15.75">
      <c r="A236" s="826" t="str">
        <f>'Endpoint outcomes'!A236</f>
        <v>Naeem 2014</v>
      </c>
      <c r="B236" s="826" t="str">
        <f>CONCATENATE('Endpoint outcomes'!S236,'Endpoint outcomes'!T236)</f>
        <v>HADS-D7</v>
      </c>
      <c r="C236" s="828">
        <f t="shared" si="106"/>
        <v>13.145901639344261</v>
      </c>
      <c r="D236" s="828">
        <f t="shared" si="107"/>
        <v>3.0796067769363811</v>
      </c>
      <c r="E236" s="828">
        <f t="shared" si="108"/>
        <v>183</v>
      </c>
      <c r="F236" s="50">
        <f t="shared" si="105"/>
        <v>0.17702203880156908</v>
      </c>
      <c r="G236" s="50">
        <f t="shared" si="129"/>
        <v>0.82297796119843092</v>
      </c>
      <c r="H236" s="269">
        <f t="shared" si="130"/>
        <v>1</v>
      </c>
      <c r="I236" s="829">
        <f>IF(ISNUMBER('Endpoint outcomes'!U236)=TRUE,'Endpoint outcomes'!U236,(IF(ISNUMBER('Endpoint outcomes'!W236)=TRUE,'Endpoint outcomes'!W236,0)))</f>
        <v>13</v>
      </c>
      <c r="J236" s="829">
        <f>IF(ISNUMBER('Endpoint outcomes'!U236)=TRUE,'Endpoint outcomes'!V236,IF(ISNUMBER('Endpoint outcomes'!W236)=TRUE,'Endpoint outcomes'!X236,0))</f>
        <v>3.4</v>
      </c>
      <c r="K236" s="829">
        <f>IF(ISNUMBER('Endpoint outcomes'!U236)=TRUE,'Endpoint outcomes'!AI236,IF(ISNUMBER('Endpoint outcomes'!W236)=TRUE,'Endpoint outcomes'!AK236,0))</f>
        <v>94</v>
      </c>
      <c r="L236" s="829">
        <f>IF(ISNUMBER('Endpoint outcomes'!AZ236)=TRUE,'Endpoint outcomes'!AZ236,(IF(ISNUMBER('Endpoint outcomes'!BB236)=TRUE,'Endpoint outcomes'!BB236,0)))</f>
        <v>13.3</v>
      </c>
      <c r="M236" s="829">
        <f>IF(ISNUMBER('Endpoint outcomes'!AZ236)=TRUE,'Endpoint outcomes'!BA236,IF(ISNUMBER('Endpoint outcomes'!BB236)=TRUE,'Endpoint outcomes'!BC236,0))</f>
        <v>2.7</v>
      </c>
      <c r="N236" s="829">
        <f>IF(ISNUMBER('Endpoint outcomes'!AZ236)=TRUE,'Endpoint outcomes'!BN236,IF(ISNUMBER('Endpoint outcomes'!BB236)=TRUE,'Endpoint outcomes'!BP236,0))</f>
        <v>89</v>
      </c>
      <c r="O236" s="829">
        <f>IF(ISNUMBER('Endpoint outcomes'!CE236)=TRUE,'Endpoint outcomes'!CE236,(IF(ISNUMBER('Endpoint outcomes'!CG236)=TRUE,'Endpoint outcomes'!CG236,0)))</f>
        <v>0</v>
      </c>
      <c r="P236" s="829">
        <f>IF(ISNUMBER('Endpoint outcomes'!CE236)=TRUE,'Endpoint outcomes'!CF236,IF(ISNUMBER('Endpoint outcomes'!CG236)=TRUE,'Endpoint outcomes'!CH236,0))</f>
        <v>0</v>
      </c>
      <c r="Q236" s="829">
        <f>IF(ISNUMBER('Endpoint outcomes'!CE236)=TRUE,'Endpoint outcomes'!CS236,IF(ISNUMBER('Endpoint outcomes'!CG236)=TRUE,'Endpoint outcomes'!CU236,0))</f>
        <v>0</v>
      </c>
      <c r="R236" s="825">
        <f>IF(ISNUMBER('Endpoint outcomes'!DJ236)=TRUE,'Endpoint outcomes'!DJ236,(IF(ISNUMBER('Endpoint outcomes'!DL236)=TRUE,'Endpoint outcomes'!DL236,0)))</f>
        <v>0</v>
      </c>
      <c r="S236" s="825">
        <f>IF(ISNUMBER('Endpoint outcomes'!DJ236)=TRUE,'Endpoint outcomes'!DK236,IF(ISNUMBER('Endpoint outcomes'!DL236)=TRUE,'Endpoint outcomes'!DM236,0))</f>
        <v>0</v>
      </c>
      <c r="T236" s="825">
        <f>IF(ISNUMBER('Endpoint outcomes'!DJ236)=TRUE,'Endpoint outcomes'!DX236,IF(ISNUMBER('Endpoint outcomes'!DL236)=TRUE,'Endpoint outcomes'!DZ236,0))</f>
        <v>0</v>
      </c>
      <c r="U236" s="825">
        <f>IF(ISNUMBER('Endpoint outcomes'!EO236)=TRUE,'Endpoint outcomes'!EO236,(IF(ISNUMBER('Endpoint outcomes'!EQ236)=TRUE,'Endpoint outcomes'!EQ236,0)))</f>
        <v>0</v>
      </c>
      <c r="V236" s="825">
        <f>IF(ISNUMBER('Endpoint outcomes'!EO236)=TRUE,'Endpoint outcomes'!EP236,IF(ISNUMBER('Endpoint outcomes'!EQ236)=TRUE,'Endpoint outcomes'!ER236,0))</f>
        <v>0</v>
      </c>
      <c r="W236" s="825">
        <f>IF(ISNUMBER('Endpoint outcomes'!EO236)=TRUE,'Endpoint outcomes'!FC236,IF(ISNUMBER('Endpoint outcomes'!EQ236)=TRUE,'Endpoint outcomes'!FE236,0))</f>
        <v>0</v>
      </c>
      <c r="X236" s="37"/>
      <c r="Y236" s="824">
        <f t="shared" si="109"/>
        <v>94</v>
      </c>
      <c r="Z236" s="827">
        <f t="shared" si="110"/>
        <v>93</v>
      </c>
      <c r="AA236" s="827">
        <f t="shared" si="111"/>
        <v>1075.08</v>
      </c>
      <c r="AB236" s="824">
        <f t="shared" si="112"/>
        <v>89</v>
      </c>
      <c r="AC236" s="827">
        <f t="shared" si="113"/>
        <v>88</v>
      </c>
      <c r="AD236" s="827">
        <f t="shared" si="114"/>
        <v>641.5200000000001</v>
      </c>
      <c r="AE236" s="824">
        <f t="shared" si="115"/>
        <v>0</v>
      </c>
      <c r="AF236" s="827">
        <f t="shared" si="116"/>
        <v>-1</v>
      </c>
      <c r="AG236" s="827">
        <f t="shared" si="117"/>
        <v>0</v>
      </c>
      <c r="AH236" s="824">
        <f t="shared" si="118"/>
        <v>0</v>
      </c>
      <c r="AI236" s="827">
        <f t="shared" si="119"/>
        <v>-1</v>
      </c>
      <c r="AJ236" s="827">
        <f t="shared" si="120"/>
        <v>0</v>
      </c>
      <c r="AK236" s="824">
        <f t="shared" si="121"/>
        <v>0</v>
      </c>
      <c r="AL236" s="827">
        <f t="shared" si="122"/>
        <v>-1</v>
      </c>
      <c r="AM236" s="827">
        <f t="shared" si="123"/>
        <v>0</v>
      </c>
      <c r="AN236" s="827">
        <f t="shared" si="124"/>
        <v>181</v>
      </c>
      <c r="AO236" s="827">
        <f t="shared" si="125"/>
        <v>1716.6</v>
      </c>
      <c r="AP236" s="827">
        <f t="shared" si="126"/>
        <v>13.145901639344261</v>
      </c>
      <c r="AQ236" s="827">
        <f t="shared" si="127"/>
        <v>3.0796067769363811</v>
      </c>
      <c r="AR236" s="827">
        <f t="shared" si="128"/>
        <v>183</v>
      </c>
      <c r="AS236" s="38"/>
      <c r="AT236" s="38"/>
      <c r="AZ236" s="207"/>
      <c r="BA236" s="207"/>
      <c r="BB236" t="s">
        <v>718</v>
      </c>
      <c r="BC236">
        <v>21.365600000000001</v>
      </c>
      <c r="BE236" t="s">
        <v>3009</v>
      </c>
      <c r="BF236">
        <v>11.086226415094339</v>
      </c>
    </row>
    <row r="237" spans="1:58" ht="15.75">
      <c r="A237" s="826" t="str">
        <f>'Endpoint outcomes'!A237</f>
        <v>Naeem 2015</v>
      </c>
      <c r="B237" s="826" t="str">
        <f>CONCATENATE('Endpoint outcomes'!S237,'Endpoint outcomes'!T237)</f>
        <v>HADS-D7</v>
      </c>
      <c r="C237" s="828">
        <f t="shared" si="106"/>
        <v>15.200729927007298</v>
      </c>
      <c r="D237" s="828">
        <f t="shared" si="107"/>
        <v>3.6567036359925971</v>
      </c>
      <c r="E237" s="828">
        <f t="shared" si="108"/>
        <v>137</v>
      </c>
      <c r="F237" s="50">
        <f t="shared" si="105"/>
        <v>0.41348991729838347</v>
      </c>
      <c r="G237" s="50">
        <f t="shared" si="129"/>
        <v>0.58651008270161653</v>
      </c>
      <c r="H237" s="269">
        <f t="shared" si="130"/>
        <v>1</v>
      </c>
      <c r="I237" s="829">
        <f>IF(ISNUMBER('Endpoint outcomes'!U237)=TRUE,'Endpoint outcomes'!U237,(IF(ISNUMBER('Endpoint outcomes'!W237)=TRUE,'Endpoint outcomes'!W237,0)))</f>
        <v>15.3</v>
      </c>
      <c r="J237" s="829">
        <f>IF(ISNUMBER('Endpoint outcomes'!U237)=TRUE,'Endpoint outcomes'!V237,IF(ISNUMBER('Endpoint outcomes'!W237)=TRUE,'Endpoint outcomes'!X237,0))</f>
        <v>3.4</v>
      </c>
      <c r="K237" s="829">
        <f>IF(ISNUMBER('Endpoint outcomes'!U237)=TRUE,'Endpoint outcomes'!AI237,IF(ISNUMBER('Endpoint outcomes'!W237)=TRUE,'Endpoint outcomes'!AK237,0))</f>
        <v>69</v>
      </c>
      <c r="L237" s="829">
        <f>IF(ISNUMBER('Endpoint outcomes'!AZ237)=TRUE,'Endpoint outcomes'!AZ237,(IF(ISNUMBER('Endpoint outcomes'!BB237)=TRUE,'Endpoint outcomes'!BB237,0)))</f>
        <v>15.1</v>
      </c>
      <c r="M237" s="829">
        <f>IF(ISNUMBER('Endpoint outcomes'!AZ237)=TRUE,'Endpoint outcomes'!BA237,IF(ISNUMBER('Endpoint outcomes'!BB237)=TRUE,'Endpoint outcomes'!BC237,0))</f>
        <v>3.9</v>
      </c>
      <c r="N237" s="829">
        <f>IF(ISNUMBER('Endpoint outcomes'!AZ237)=TRUE,'Endpoint outcomes'!BN237,IF(ISNUMBER('Endpoint outcomes'!BB237)=TRUE,'Endpoint outcomes'!BP237,0))</f>
        <v>68</v>
      </c>
      <c r="O237" s="829">
        <f>IF(ISNUMBER('Endpoint outcomes'!CE237)=TRUE,'Endpoint outcomes'!CE237,(IF(ISNUMBER('Endpoint outcomes'!CG237)=TRUE,'Endpoint outcomes'!CG237,0)))</f>
        <v>0</v>
      </c>
      <c r="P237" s="829">
        <f>IF(ISNUMBER('Endpoint outcomes'!CE237)=TRUE,'Endpoint outcomes'!CF237,IF(ISNUMBER('Endpoint outcomes'!CG237)=TRUE,'Endpoint outcomes'!CH237,0))</f>
        <v>0</v>
      </c>
      <c r="Q237" s="829">
        <f>IF(ISNUMBER('Endpoint outcomes'!CE237)=TRUE,'Endpoint outcomes'!CS237,IF(ISNUMBER('Endpoint outcomes'!CG237)=TRUE,'Endpoint outcomes'!CU237,0))</f>
        <v>0</v>
      </c>
      <c r="R237" s="825">
        <f>IF(ISNUMBER('Endpoint outcomes'!DJ237)=TRUE,'Endpoint outcomes'!DJ237,(IF(ISNUMBER('Endpoint outcomes'!DL237)=TRUE,'Endpoint outcomes'!DL237,0)))</f>
        <v>0</v>
      </c>
      <c r="S237" s="825">
        <f>IF(ISNUMBER('Endpoint outcomes'!DJ237)=TRUE,'Endpoint outcomes'!DK237,IF(ISNUMBER('Endpoint outcomes'!DL237)=TRUE,'Endpoint outcomes'!DM237,0))</f>
        <v>0</v>
      </c>
      <c r="T237" s="825">
        <f>IF(ISNUMBER('Endpoint outcomes'!DJ237)=TRUE,'Endpoint outcomes'!DX237,IF(ISNUMBER('Endpoint outcomes'!DL237)=TRUE,'Endpoint outcomes'!DZ237,0))</f>
        <v>0</v>
      </c>
      <c r="U237" s="825">
        <f>IF(ISNUMBER('Endpoint outcomes'!EO237)=TRUE,'Endpoint outcomes'!EO237,(IF(ISNUMBER('Endpoint outcomes'!EQ237)=TRUE,'Endpoint outcomes'!EQ237,0)))</f>
        <v>0</v>
      </c>
      <c r="V237" s="825">
        <f>IF(ISNUMBER('Endpoint outcomes'!EO237)=TRUE,'Endpoint outcomes'!EP237,IF(ISNUMBER('Endpoint outcomes'!EQ237)=TRUE,'Endpoint outcomes'!ER237,0))</f>
        <v>0</v>
      </c>
      <c r="W237" s="825">
        <f>IF(ISNUMBER('Endpoint outcomes'!EO237)=TRUE,'Endpoint outcomes'!FC237,IF(ISNUMBER('Endpoint outcomes'!EQ237)=TRUE,'Endpoint outcomes'!FE237,0))</f>
        <v>0</v>
      </c>
      <c r="X237" s="37"/>
      <c r="Y237" s="824">
        <f t="shared" si="109"/>
        <v>69</v>
      </c>
      <c r="Z237" s="827">
        <f t="shared" si="110"/>
        <v>68</v>
      </c>
      <c r="AA237" s="827">
        <f t="shared" si="111"/>
        <v>786.07999999999993</v>
      </c>
      <c r="AB237" s="824">
        <f t="shared" si="112"/>
        <v>68</v>
      </c>
      <c r="AC237" s="827">
        <f t="shared" si="113"/>
        <v>67</v>
      </c>
      <c r="AD237" s="827">
        <f t="shared" si="114"/>
        <v>1019.0699999999999</v>
      </c>
      <c r="AE237" s="824">
        <f t="shared" si="115"/>
        <v>0</v>
      </c>
      <c r="AF237" s="827">
        <f t="shared" si="116"/>
        <v>-1</v>
      </c>
      <c r="AG237" s="827">
        <f t="shared" si="117"/>
        <v>0</v>
      </c>
      <c r="AH237" s="824">
        <f t="shared" si="118"/>
        <v>0</v>
      </c>
      <c r="AI237" s="827">
        <f t="shared" si="119"/>
        <v>-1</v>
      </c>
      <c r="AJ237" s="827">
        <f t="shared" si="120"/>
        <v>0</v>
      </c>
      <c r="AK237" s="824">
        <f t="shared" si="121"/>
        <v>0</v>
      </c>
      <c r="AL237" s="827">
        <f t="shared" si="122"/>
        <v>-1</v>
      </c>
      <c r="AM237" s="827">
        <f t="shared" si="123"/>
        <v>0</v>
      </c>
      <c r="AN237" s="827">
        <f t="shared" si="124"/>
        <v>135</v>
      </c>
      <c r="AO237" s="827">
        <f t="shared" si="125"/>
        <v>1805.1499999999999</v>
      </c>
      <c r="AP237" s="827">
        <f t="shared" si="126"/>
        <v>15.200729927007298</v>
      </c>
      <c r="AQ237" s="827">
        <f t="shared" si="127"/>
        <v>3.6567036359925971</v>
      </c>
      <c r="AR237" s="827">
        <f t="shared" si="128"/>
        <v>137</v>
      </c>
      <c r="AS237" s="38"/>
      <c r="AT237" s="38"/>
      <c r="AZ237" s="207"/>
      <c r="BA237" s="207"/>
      <c r="BB237" t="s">
        <v>718</v>
      </c>
      <c r="BC237">
        <v>21.536680761099362</v>
      </c>
      <c r="BE237" t="s">
        <v>713</v>
      </c>
      <c r="BF237">
        <v>17.766666666666669</v>
      </c>
    </row>
    <row r="238" spans="1:58" ht="15.75">
      <c r="A238" s="826" t="str">
        <f>'Endpoint outcomes'!A238</f>
        <v>Pfaff 2013</v>
      </c>
      <c r="B238" s="826" t="str">
        <f>CONCATENATE('Endpoint outcomes'!S238,'Endpoint outcomes'!T238)</f>
        <v>MADRS10</v>
      </c>
      <c r="C238" s="828">
        <f t="shared" si="106"/>
        <v>21.314399999999999</v>
      </c>
      <c r="D238" s="828" t="e">
        <f t="shared" si="107"/>
        <v>#VALUE!</v>
      </c>
      <c r="E238" s="828">
        <f t="shared" si="108"/>
        <v>200</v>
      </c>
      <c r="F238" s="50" t="e">
        <f t="shared" si="105"/>
        <v>#VALUE!</v>
      </c>
      <c r="G238" s="50" t="e">
        <f t="shared" si="129"/>
        <v>#VALUE!</v>
      </c>
      <c r="H238" s="269">
        <f t="shared" si="130"/>
        <v>0</v>
      </c>
      <c r="I238" s="829">
        <f>IF(ISNUMBER('Endpoint outcomes'!U238)=TRUE,'Endpoint outcomes'!U238,(IF(ISNUMBER('Endpoint outcomes'!W238)=TRUE,'Endpoint outcomes'!W238,0)))</f>
        <v>21.02</v>
      </c>
      <c r="J238" s="829" t="str">
        <f>IF(ISNUMBER('Endpoint outcomes'!U238)=TRUE,'Endpoint outcomes'!V238,IF(ISNUMBER('Endpoint outcomes'!W238)=TRUE,'Endpoint outcomes'!X238,0))</f>
        <v>NA</v>
      </c>
      <c r="K238" s="829">
        <f>IF(ISNUMBER('Endpoint outcomes'!U238)=TRUE,'Endpoint outcomes'!AI238,IF(ISNUMBER('Endpoint outcomes'!W238)=TRUE,'Endpoint outcomes'!AK238,0))</f>
        <v>108</v>
      </c>
      <c r="L238" s="829">
        <f>IF(ISNUMBER('Endpoint outcomes'!AZ238)=TRUE,'Endpoint outcomes'!AZ238,(IF(ISNUMBER('Endpoint outcomes'!BB238)=TRUE,'Endpoint outcomes'!BB238,0)))</f>
        <v>21.66</v>
      </c>
      <c r="M238" s="829" t="str">
        <f>IF(ISNUMBER('Endpoint outcomes'!AZ238)=TRUE,'Endpoint outcomes'!BA238,IF(ISNUMBER('Endpoint outcomes'!BB238)=TRUE,'Endpoint outcomes'!BC238,0))</f>
        <v>NA</v>
      </c>
      <c r="N238" s="829">
        <f>IF(ISNUMBER('Endpoint outcomes'!AZ238)=TRUE,'Endpoint outcomes'!BN238,IF(ISNUMBER('Endpoint outcomes'!BB238)=TRUE,'Endpoint outcomes'!BP238,0))</f>
        <v>92</v>
      </c>
      <c r="O238" s="829">
        <f>IF(ISNUMBER('Endpoint outcomes'!CE238)=TRUE,'Endpoint outcomes'!CE238,(IF(ISNUMBER('Endpoint outcomes'!CG238)=TRUE,'Endpoint outcomes'!CG238,0)))</f>
        <v>0</v>
      </c>
      <c r="P238" s="829">
        <f>IF(ISNUMBER('Endpoint outcomes'!CE238)=TRUE,'Endpoint outcomes'!CF238,IF(ISNUMBER('Endpoint outcomes'!CG238)=TRUE,'Endpoint outcomes'!CH238,0))</f>
        <v>0</v>
      </c>
      <c r="Q238" s="829">
        <f>IF(ISNUMBER('Endpoint outcomes'!CE238)=TRUE,'Endpoint outcomes'!CS238,IF(ISNUMBER('Endpoint outcomes'!CG238)=TRUE,'Endpoint outcomes'!CU238,0))</f>
        <v>0</v>
      </c>
      <c r="R238" s="825">
        <f>IF(ISNUMBER('Endpoint outcomes'!DJ238)=TRUE,'Endpoint outcomes'!DJ238,(IF(ISNUMBER('Endpoint outcomes'!DL238)=TRUE,'Endpoint outcomes'!DL238,0)))</f>
        <v>0</v>
      </c>
      <c r="S238" s="825">
        <f>IF(ISNUMBER('Endpoint outcomes'!DJ238)=TRUE,'Endpoint outcomes'!DK238,IF(ISNUMBER('Endpoint outcomes'!DL238)=TRUE,'Endpoint outcomes'!DM238,0))</f>
        <v>0</v>
      </c>
      <c r="T238" s="825">
        <f>IF(ISNUMBER('Endpoint outcomes'!DJ238)=TRUE,'Endpoint outcomes'!DX238,IF(ISNUMBER('Endpoint outcomes'!DL238)=TRUE,'Endpoint outcomes'!DZ238,0))</f>
        <v>0</v>
      </c>
      <c r="U238" s="825">
        <f>IF(ISNUMBER('Endpoint outcomes'!EO238)=TRUE,'Endpoint outcomes'!EO238,(IF(ISNUMBER('Endpoint outcomes'!EQ238)=TRUE,'Endpoint outcomes'!EQ238,0)))</f>
        <v>0</v>
      </c>
      <c r="V238" s="825">
        <f>IF(ISNUMBER('Endpoint outcomes'!EO238)=TRUE,'Endpoint outcomes'!EP238,IF(ISNUMBER('Endpoint outcomes'!EQ238)=TRUE,'Endpoint outcomes'!ER238,0))</f>
        <v>0</v>
      </c>
      <c r="W238" s="825">
        <f>IF(ISNUMBER('Endpoint outcomes'!EO238)=TRUE,'Endpoint outcomes'!FC238,IF(ISNUMBER('Endpoint outcomes'!EQ238)=TRUE,'Endpoint outcomes'!FE238,0))</f>
        <v>0</v>
      </c>
      <c r="X238" s="37"/>
      <c r="Y238" s="824">
        <f t="shared" si="109"/>
        <v>108</v>
      </c>
      <c r="Z238" s="827">
        <f t="shared" si="110"/>
        <v>107</v>
      </c>
      <c r="AA238" s="827" t="e">
        <f t="shared" si="111"/>
        <v>#VALUE!</v>
      </c>
      <c r="AB238" s="824">
        <f t="shared" si="112"/>
        <v>92</v>
      </c>
      <c r="AC238" s="827">
        <f t="shared" si="113"/>
        <v>91</v>
      </c>
      <c r="AD238" s="827" t="e">
        <f t="shared" si="114"/>
        <v>#VALUE!</v>
      </c>
      <c r="AE238" s="824">
        <f t="shared" si="115"/>
        <v>0</v>
      </c>
      <c r="AF238" s="827">
        <f t="shared" si="116"/>
        <v>-1</v>
      </c>
      <c r="AG238" s="827">
        <f t="shared" si="117"/>
        <v>0</v>
      </c>
      <c r="AH238" s="824">
        <f t="shared" si="118"/>
        <v>0</v>
      </c>
      <c r="AI238" s="827">
        <f t="shared" si="119"/>
        <v>-1</v>
      </c>
      <c r="AJ238" s="827">
        <f t="shared" si="120"/>
        <v>0</v>
      </c>
      <c r="AK238" s="824">
        <f t="shared" si="121"/>
        <v>0</v>
      </c>
      <c r="AL238" s="827">
        <f t="shared" si="122"/>
        <v>-1</v>
      </c>
      <c r="AM238" s="827">
        <f t="shared" si="123"/>
        <v>0</v>
      </c>
      <c r="AN238" s="827">
        <f t="shared" si="124"/>
        <v>198</v>
      </c>
      <c r="AO238" s="827" t="e">
        <f t="shared" si="125"/>
        <v>#VALUE!</v>
      </c>
      <c r="AP238" s="827">
        <f t="shared" si="126"/>
        <v>21.314399999999999</v>
      </c>
      <c r="AQ238" s="827" t="e">
        <f t="shared" si="127"/>
        <v>#VALUE!</v>
      </c>
      <c r="AR238" s="827">
        <f t="shared" si="128"/>
        <v>200</v>
      </c>
      <c r="AS238" s="38"/>
      <c r="AT238" s="38"/>
      <c r="AZ238" s="207"/>
      <c r="BA238" s="207"/>
      <c r="BB238" t="s">
        <v>718</v>
      </c>
      <c r="BC238">
        <v>22.166666666666668</v>
      </c>
      <c r="BE238" t="s">
        <v>718</v>
      </c>
      <c r="BF238">
        <v>25.52330827067669</v>
      </c>
    </row>
    <row r="239" spans="1:58" ht="15.75">
      <c r="A239" s="826" t="str">
        <f>'Endpoint outcomes'!A239</f>
        <v>Proudfoot 2004a</v>
      </c>
      <c r="B239" s="826" t="str">
        <f>CONCATENATE('Endpoint outcomes'!S239,'Endpoint outcomes'!T239)</f>
        <v>BDI-II21</v>
      </c>
      <c r="C239" s="828">
        <f t="shared" si="106"/>
        <v>24.797435897435896</v>
      </c>
      <c r="D239" s="828">
        <f t="shared" si="107"/>
        <v>10.011268262711736</v>
      </c>
      <c r="E239" s="828">
        <f t="shared" si="108"/>
        <v>195</v>
      </c>
      <c r="F239" s="50">
        <f t="shared" si="105"/>
        <v>0.41293226785128578</v>
      </c>
      <c r="G239" s="50">
        <f t="shared" si="129"/>
        <v>0.58706773214871422</v>
      </c>
      <c r="H239" s="269">
        <f t="shared" si="130"/>
        <v>1</v>
      </c>
      <c r="I239" s="829">
        <f>IF(ISNUMBER('Endpoint outcomes'!U239)=TRUE,'Endpoint outcomes'!U239,(IF(ISNUMBER('Endpoint outcomes'!W239)=TRUE,'Endpoint outcomes'!W239,0)))</f>
        <v>24.9</v>
      </c>
      <c r="J239" s="829">
        <f>IF(ISNUMBER('Endpoint outcomes'!U239)=TRUE,'Endpoint outcomes'!V239,IF(ISNUMBER('Endpoint outcomes'!W239)=TRUE,'Endpoint outcomes'!X239,0))</f>
        <v>10.8</v>
      </c>
      <c r="K239" s="829">
        <f>IF(ISNUMBER('Endpoint outcomes'!U239)=TRUE,'Endpoint outcomes'!AI239,IF(ISNUMBER('Endpoint outcomes'!W239)=TRUE,'Endpoint outcomes'!AK239,0))</f>
        <v>95</v>
      </c>
      <c r="L239" s="829">
        <f>IF(ISNUMBER('Endpoint outcomes'!AZ239)=TRUE,'Endpoint outcomes'!AZ239,(IF(ISNUMBER('Endpoint outcomes'!BB239)=TRUE,'Endpoint outcomes'!BB239,0)))</f>
        <v>24.7</v>
      </c>
      <c r="M239" s="829">
        <f>IF(ISNUMBER('Endpoint outcomes'!AZ239)=TRUE,'Endpoint outcomes'!BA239,IF(ISNUMBER('Endpoint outcomes'!BB239)=TRUE,'Endpoint outcomes'!BC239,0))</f>
        <v>9.1999999999999993</v>
      </c>
      <c r="N239" s="829">
        <f>IF(ISNUMBER('Endpoint outcomes'!AZ239)=TRUE,'Endpoint outcomes'!BN239,IF(ISNUMBER('Endpoint outcomes'!BB239)=TRUE,'Endpoint outcomes'!BP239,0))</f>
        <v>100</v>
      </c>
      <c r="O239" s="829">
        <f>IF(ISNUMBER('Endpoint outcomes'!CE239)=TRUE,'Endpoint outcomes'!CE239,(IF(ISNUMBER('Endpoint outcomes'!CG239)=TRUE,'Endpoint outcomes'!CG239,0)))</f>
        <v>0</v>
      </c>
      <c r="P239" s="829">
        <f>IF(ISNUMBER('Endpoint outcomes'!CE239)=TRUE,'Endpoint outcomes'!CF239,IF(ISNUMBER('Endpoint outcomes'!CG239)=TRUE,'Endpoint outcomes'!CH239,0))</f>
        <v>0</v>
      </c>
      <c r="Q239" s="829">
        <f>IF(ISNUMBER('Endpoint outcomes'!CE239)=TRUE,'Endpoint outcomes'!CS239,IF(ISNUMBER('Endpoint outcomes'!CG239)=TRUE,'Endpoint outcomes'!CU239,0))</f>
        <v>0</v>
      </c>
      <c r="R239" s="825">
        <f>IF(ISNUMBER('Endpoint outcomes'!DJ239)=TRUE,'Endpoint outcomes'!DJ239,(IF(ISNUMBER('Endpoint outcomes'!DL239)=TRUE,'Endpoint outcomes'!DL239,0)))</f>
        <v>0</v>
      </c>
      <c r="S239" s="825">
        <f>IF(ISNUMBER('Endpoint outcomes'!DJ239)=TRUE,'Endpoint outcomes'!DK239,IF(ISNUMBER('Endpoint outcomes'!DL239)=TRUE,'Endpoint outcomes'!DM239,0))</f>
        <v>0</v>
      </c>
      <c r="T239" s="825">
        <f>IF(ISNUMBER('Endpoint outcomes'!DJ239)=TRUE,'Endpoint outcomes'!DX239,IF(ISNUMBER('Endpoint outcomes'!DL239)=TRUE,'Endpoint outcomes'!DZ239,0))</f>
        <v>0</v>
      </c>
      <c r="U239" s="825">
        <f>IF(ISNUMBER('Endpoint outcomes'!EO239)=TRUE,'Endpoint outcomes'!EO239,(IF(ISNUMBER('Endpoint outcomes'!EQ239)=TRUE,'Endpoint outcomes'!EQ239,0)))</f>
        <v>0</v>
      </c>
      <c r="V239" s="825">
        <f>IF(ISNUMBER('Endpoint outcomes'!EO239)=TRUE,'Endpoint outcomes'!EP239,IF(ISNUMBER('Endpoint outcomes'!EQ239)=TRUE,'Endpoint outcomes'!ER239,0))</f>
        <v>0</v>
      </c>
      <c r="W239" s="825">
        <f>IF(ISNUMBER('Endpoint outcomes'!EO239)=TRUE,'Endpoint outcomes'!FC239,IF(ISNUMBER('Endpoint outcomes'!EQ239)=TRUE,'Endpoint outcomes'!FE239,0))</f>
        <v>0</v>
      </c>
      <c r="X239" s="37"/>
      <c r="Y239" s="824">
        <f t="shared" si="109"/>
        <v>95</v>
      </c>
      <c r="Z239" s="827">
        <f t="shared" si="110"/>
        <v>94</v>
      </c>
      <c r="AA239" s="827">
        <f t="shared" si="111"/>
        <v>10964.160000000002</v>
      </c>
      <c r="AB239" s="824">
        <f t="shared" si="112"/>
        <v>100</v>
      </c>
      <c r="AC239" s="827">
        <f t="shared" si="113"/>
        <v>99</v>
      </c>
      <c r="AD239" s="827">
        <f t="shared" si="114"/>
        <v>8379.3599999999988</v>
      </c>
      <c r="AE239" s="824">
        <f t="shared" si="115"/>
        <v>0</v>
      </c>
      <c r="AF239" s="827">
        <f t="shared" si="116"/>
        <v>-1</v>
      </c>
      <c r="AG239" s="827">
        <f t="shared" si="117"/>
        <v>0</v>
      </c>
      <c r="AH239" s="824">
        <f t="shared" si="118"/>
        <v>0</v>
      </c>
      <c r="AI239" s="827">
        <f t="shared" si="119"/>
        <v>-1</v>
      </c>
      <c r="AJ239" s="827">
        <f t="shared" si="120"/>
        <v>0</v>
      </c>
      <c r="AK239" s="824">
        <f t="shared" si="121"/>
        <v>0</v>
      </c>
      <c r="AL239" s="827">
        <f t="shared" si="122"/>
        <v>-1</v>
      </c>
      <c r="AM239" s="827">
        <f t="shared" si="123"/>
        <v>0</v>
      </c>
      <c r="AN239" s="827">
        <f t="shared" si="124"/>
        <v>193</v>
      </c>
      <c r="AO239" s="827">
        <f t="shared" si="125"/>
        <v>19343.52</v>
      </c>
      <c r="AP239" s="827">
        <f t="shared" si="126"/>
        <v>24.797435897435896</v>
      </c>
      <c r="AQ239" s="827">
        <f t="shared" si="127"/>
        <v>10.011268262711736</v>
      </c>
      <c r="AR239" s="827">
        <f t="shared" si="128"/>
        <v>195</v>
      </c>
      <c r="AS239" s="38"/>
      <c r="AT239" s="38"/>
      <c r="AZ239" s="207"/>
      <c r="BA239" s="207"/>
      <c r="BB239" t="s">
        <v>718</v>
      </c>
      <c r="BC239">
        <v>22.563124999999999</v>
      </c>
      <c r="BE239" t="s">
        <v>455</v>
      </c>
      <c r="BF239" t="e">
        <v>#DIV/0!</v>
      </c>
    </row>
    <row r="240" spans="1:58" ht="15.75">
      <c r="A240" s="826" t="str">
        <f>'Endpoint outcomes'!A240</f>
        <v>Salkovskis 2006</v>
      </c>
      <c r="B240" s="826" t="str">
        <f>CONCATENATE('Endpoint outcomes'!S240,'Endpoint outcomes'!T240)</f>
        <v>BDI-I21</v>
      </c>
      <c r="C240" s="828">
        <f t="shared" si="106"/>
        <v>27.308333333333337</v>
      </c>
      <c r="D240" s="828">
        <f t="shared" si="107"/>
        <v>10.141136996139442</v>
      </c>
      <c r="E240" s="828">
        <f t="shared" si="108"/>
        <v>96</v>
      </c>
      <c r="F240" s="50">
        <f t="shared" si="105"/>
        <v>0.59002946117075816</v>
      </c>
      <c r="G240" s="50">
        <f t="shared" si="129"/>
        <v>0.40997053882924184</v>
      </c>
      <c r="H240" s="269">
        <f t="shared" si="130"/>
        <v>1</v>
      </c>
      <c r="I240" s="829">
        <f>IF(ISNUMBER('Endpoint outcomes'!U240)=TRUE,'Endpoint outcomes'!U240,(IF(ISNUMBER('Endpoint outcomes'!W240)=TRUE,'Endpoint outcomes'!W240,0)))</f>
        <v>27.5</v>
      </c>
      <c r="J240" s="829">
        <f>IF(ISNUMBER('Endpoint outcomes'!U240)=TRUE,'Endpoint outcomes'!V240,IF(ISNUMBER('Endpoint outcomes'!W240)=TRUE,'Endpoint outcomes'!X240,0))</f>
        <v>9.8000000000000007</v>
      </c>
      <c r="K240" s="829">
        <f>IF(ISNUMBER('Endpoint outcomes'!U240)=TRUE,'Endpoint outcomes'!AI240,IF(ISNUMBER('Endpoint outcomes'!W240)=TRUE,'Endpoint outcomes'!AK240,0))</f>
        <v>50</v>
      </c>
      <c r="L240" s="829">
        <f>IF(ISNUMBER('Endpoint outcomes'!AZ240)=TRUE,'Endpoint outcomes'!AZ240,(IF(ISNUMBER('Endpoint outcomes'!BB240)=TRUE,'Endpoint outcomes'!BB240,0)))</f>
        <v>27.1</v>
      </c>
      <c r="M240" s="829">
        <f>IF(ISNUMBER('Endpoint outcomes'!AZ240)=TRUE,'Endpoint outcomes'!BA240,IF(ISNUMBER('Endpoint outcomes'!BB240)=TRUE,'Endpoint outcomes'!BC240,0))</f>
        <v>10.5</v>
      </c>
      <c r="N240" s="829">
        <f>IF(ISNUMBER('Endpoint outcomes'!AZ240)=TRUE,'Endpoint outcomes'!BN240,IF(ISNUMBER('Endpoint outcomes'!BB240)=TRUE,'Endpoint outcomes'!BP240,0))</f>
        <v>46</v>
      </c>
      <c r="O240" s="829">
        <f>IF(ISNUMBER('Endpoint outcomes'!CE240)=TRUE,'Endpoint outcomes'!CE240,(IF(ISNUMBER('Endpoint outcomes'!CG240)=TRUE,'Endpoint outcomes'!CG240,0)))</f>
        <v>0</v>
      </c>
      <c r="P240" s="829">
        <f>IF(ISNUMBER('Endpoint outcomes'!CE240)=TRUE,'Endpoint outcomes'!CF240,IF(ISNUMBER('Endpoint outcomes'!CG240)=TRUE,'Endpoint outcomes'!CH240,0))</f>
        <v>0</v>
      </c>
      <c r="Q240" s="829">
        <f>IF(ISNUMBER('Endpoint outcomes'!CE240)=TRUE,'Endpoint outcomes'!CS240,IF(ISNUMBER('Endpoint outcomes'!CG240)=TRUE,'Endpoint outcomes'!CU240,0))</f>
        <v>0</v>
      </c>
      <c r="R240" s="825">
        <f>IF(ISNUMBER('Endpoint outcomes'!DJ240)=TRUE,'Endpoint outcomes'!DJ240,(IF(ISNUMBER('Endpoint outcomes'!DL240)=TRUE,'Endpoint outcomes'!DL240,0)))</f>
        <v>0</v>
      </c>
      <c r="S240" s="825">
        <f>IF(ISNUMBER('Endpoint outcomes'!DJ240)=TRUE,'Endpoint outcomes'!DK240,IF(ISNUMBER('Endpoint outcomes'!DL240)=TRUE,'Endpoint outcomes'!DM240,0))</f>
        <v>0</v>
      </c>
      <c r="T240" s="825">
        <f>IF(ISNUMBER('Endpoint outcomes'!DJ240)=TRUE,'Endpoint outcomes'!DX240,IF(ISNUMBER('Endpoint outcomes'!DL240)=TRUE,'Endpoint outcomes'!DZ240,0))</f>
        <v>0</v>
      </c>
      <c r="U240" s="825">
        <f>IF(ISNUMBER('Endpoint outcomes'!EO240)=TRUE,'Endpoint outcomes'!EO240,(IF(ISNUMBER('Endpoint outcomes'!EQ240)=TRUE,'Endpoint outcomes'!EQ240,0)))</f>
        <v>0</v>
      </c>
      <c r="V240" s="825">
        <f>IF(ISNUMBER('Endpoint outcomes'!EO240)=TRUE,'Endpoint outcomes'!EP240,IF(ISNUMBER('Endpoint outcomes'!EQ240)=TRUE,'Endpoint outcomes'!ER240,0))</f>
        <v>0</v>
      </c>
      <c r="W240" s="825">
        <f>IF(ISNUMBER('Endpoint outcomes'!EO240)=TRUE,'Endpoint outcomes'!FC240,IF(ISNUMBER('Endpoint outcomes'!EQ240)=TRUE,'Endpoint outcomes'!FE240,0))</f>
        <v>0</v>
      </c>
      <c r="X240" s="37"/>
      <c r="Y240" s="824">
        <f t="shared" si="109"/>
        <v>50</v>
      </c>
      <c r="Z240" s="827">
        <f t="shared" si="110"/>
        <v>49</v>
      </c>
      <c r="AA240" s="827">
        <f t="shared" si="111"/>
        <v>4705.9600000000009</v>
      </c>
      <c r="AB240" s="824">
        <f t="shared" si="112"/>
        <v>46</v>
      </c>
      <c r="AC240" s="827">
        <f t="shared" si="113"/>
        <v>45</v>
      </c>
      <c r="AD240" s="827">
        <f t="shared" si="114"/>
        <v>4961.25</v>
      </c>
      <c r="AE240" s="824">
        <f t="shared" si="115"/>
        <v>0</v>
      </c>
      <c r="AF240" s="827">
        <f t="shared" si="116"/>
        <v>-1</v>
      </c>
      <c r="AG240" s="827">
        <f t="shared" si="117"/>
        <v>0</v>
      </c>
      <c r="AH240" s="824">
        <f t="shared" si="118"/>
        <v>0</v>
      </c>
      <c r="AI240" s="827">
        <f t="shared" si="119"/>
        <v>-1</v>
      </c>
      <c r="AJ240" s="827">
        <f t="shared" si="120"/>
        <v>0</v>
      </c>
      <c r="AK240" s="824">
        <f t="shared" si="121"/>
        <v>0</v>
      </c>
      <c r="AL240" s="827">
        <f t="shared" si="122"/>
        <v>-1</v>
      </c>
      <c r="AM240" s="827">
        <f t="shared" si="123"/>
        <v>0</v>
      </c>
      <c r="AN240" s="827">
        <f t="shared" si="124"/>
        <v>94</v>
      </c>
      <c r="AO240" s="827">
        <f t="shared" si="125"/>
        <v>9667.2100000000009</v>
      </c>
      <c r="AP240" s="827">
        <f t="shared" si="126"/>
        <v>27.308333333333337</v>
      </c>
      <c r="AQ240" s="827">
        <f t="shared" si="127"/>
        <v>10.141136996139442</v>
      </c>
      <c r="AR240" s="827">
        <f t="shared" si="128"/>
        <v>96</v>
      </c>
      <c r="AS240" s="38"/>
      <c r="AT240" s="38"/>
      <c r="AZ240" s="207"/>
      <c r="BA240" s="207"/>
      <c r="BB240" t="s">
        <v>718</v>
      </c>
      <c r="BC240">
        <v>23</v>
      </c>
      <c r="BE240" t="s">
        <v>718</v>
      </c>
      <c r="BF240">
        <v>28.65</v>
      </c>
    </row>
    <row r="241" spans="1:58" ht="15.75">
      <c r="A241" s="826" t="str">
        <f>'Endpoint outcomes'!A241</f>
        <v>Scott 1997</v>
      </c>
      <c r="B241" s="826" t="str">
        <f>CONCATENATE('Endpoint outcomes'!S241,'Endpoint outcomes'!T241)</f>
        <v>HAMD17</v>
      </c>
      <c r="C241" s="828">
        <f t="shared" si="106"/>
        <v>21.95</v>
      </c>
      <c r="D241" s="828">
        <f t="shared" si="107"/>
        <v>5.1039200620699381</v>
      </c>
      <c r="E241" s="828">
        <f t="shared" si="108"/>
        <v>48</v>
      </c>
      <c r="F241" s="50">
        <f t="shared" si="105"/>
        <v>0.34397005578329165</v>
      </c>
      <c r="G241" s="50">
        <f t="shared" si="129"/>
        <v>0.65602994421670835</v>
      </c>
      <c r="H241" s="269">
        <f t="shared" si="130"/>
        <v>1</v>
      </c>
      <c r="I241" s="829">
        <f>IF(ISNUMBER('Endpoint outcomes'!U241)=TRUE,'Endpoint outcomes'!U241,(IF(ISNUMBER('Endpoint outcomes'!W241)=TRUE,'Endpoint outcomes'!W241,0)))</f>
        <v>21.4</v>
      </c>
      <c r="J241" s="829">
        <f>IF(ISNUMBER('Endpoint outcomes'!U241)=TRUE,'Endpoint outcomes'!V241,IF(ISNUMBER('Endpoint outcomes'!W241)=TRUE,'Endpoint outcomes'!X241,0))</f>
        <v>5.3</v>
      </c>
      <c r="K241" s="829">
        <f>IF(ISNUMBER('Endpoint outcomes'!U241)=TRUE,'Endpoint outcomes'!AI241,IF(ISNUMBER('Endpoint outcomes'!W241)=TRUE,'Endpoint outcomes'!AK241,0))</f>
        <v>24</v>
      </c>
      <c r="L241" s="829">
        <f>IF(ISNUMBER('Endpoint outcomes'!AZ241)=TRUE,'Endpoint outcomes'!AZ241,(IF(ISNUMBER('Endpoint outcomes'!BB241)=TRUE,'Endpoint outcomes'!BB241,0)))</f>
        <v>22.5</v>
      </c>
      <c r="M241" s="829">
        <f>IF(ISNUMBER('Endpoint outcomes'!AZ241)=TRUE,'Endpoint outcomes'!BA241,IF(ISNUMBER('Endpoint outcomes'!BB241)=TRUE,'Endpoint outcomes'!BC241,0))</f>
        <v>4.9000000000000004</v>
      </c>
      <c r="N241" s="829">
        <f>IF(ISNUMBER('Endpoint outcomes'!AZ241)=TRUE,'Endpoint outcomes'!BN241,IF(ISNUMBER('Endpoint outcomes'!BB241)=TRUE,'Endpoint outcomes'!BP241,0))</f>
        <v>24</v>
      </c>
      <c r="O241" s="829">
        <f>IF(ISNUMBER('Endpoint outcomes'!CE241)=TRUE,'Endpoint outcomes'!CE241,(IF(ISNUMBER('Endpoint outcomes'!CG241)=TRUE,'Endpoint outcomes'!CG241,0)))</f>
        <v>0</v>
      </c>
      <c r="P241" s="829">
        <f>IF(ISNUMBER('Endpoint outcomes'!CE241)=TRUE,'Endpoint outcomes'!CF241,IF(ISNUMBER('Endpoint outcomes'!CG241)=TRUE,'Endpoint outcomes'!CH241,0))</f>
        <v>0</v>
      </c>
      <c r="Q241" s="829">
        <f>IF(ISNUMBER('Endpoint outcomes'!CE241)=TRUE,'Endpoint outcomes'!CS241,IF(ISNUMBER('Endpoint outcomes'!CG241)=TRUE,'Endpoint outcomes'!CU241,0))</f>
        <v>0</v>
      </c>
      <c r="R241" s="825">
        <f>IF(ISNUMBER('Endpoint outcomes'!DJ241)=TRUE,'Endpoint outcomes'!DJ241,(IF(ISNUMBER('Endpoint outcomes'!DL241)=TRUE,'Endpoint outcomes'!DL241,0)))</f>
        <v>0</v>
      </c>
      <c r="S241" s="825">
        <f>IF(ISNUMBER('Endpoint outcomes'!DJ241)=TRUE,'Endpoint outcomes'!DK241,IF(ISNUMBER('Endpoint outcomes'!DL241)=TRUE,'Endpoint outcomes'!DM241,0))</f>
        <v>0</v>
      </c>
      <c r="T241" s="825">
        <f>IF(ISNUMBER('Endpoint outcomes'!DJ241)=TRUE,'Endpoint outcomes'!DX241,IF(ISNUMBER('Endpoint outcomes'!DL241)=TRUE,'Endpoint outcomes'!DZ241,0))</f>
        <v>0</v>
      </c>
      <c r="U241" s="825">
        <f>IF(ISNUMBER('Endpoint outcomes'!EO241)=TRUE,'Endpoint outcomes'!EO241,(IF(ISNUMBER('Endpoint outcomes'!EQ241)=TRUE,'Endpoint outcomes'!EQ241,0)))</f>
        <v>0</v>
      </c>
      <c r="V241" s="825">
        <f>IF(ISNUMBER('Endpoint outcomes'!EO241)=TRUE,'Endpoint outcomes'!EP241,IF(ISNUMBER('Endpoint outcomes'!EQ241)=TRUE,'Endpoint outcomes'!ER241,0))</f>
        <v>0</v>
      </c>
      <c r="W241" s="825">
        <f>IF(ISNUMBER('Endpoint outcomes'!EO241)=TRUE,'Endpoint outcomes'!FC241,IF(ISNUMBER('Endpoint outcomes'!EQ241)=TRUE,'Endpoint outcomes'!FE241,0))</f>
        <v>0</v>
      </c>
      <c r="X241" s="37"/>
      <c r="Y241" s="824">
        <f t="shared" si="109"/>
        <v>24</v>
      </c>
      <c r="Z241" s="827">
        <f t="shared" si="110"/>
        <v>23</v>
      </c>
      <c r="AA241" s="827">
        <f t="shared" si="111"/>
        <v>646.07000000000005</v>
      </c>
      <c r="AB241" s="824">
        <f t="shared" si="112"/>
        <v>24</v>
      </c>
      <c r="AC241" s="827">
        <f t="shared" si="113"/>
        <v>23</v>
      </c>
      <c r="AD241" s="827">
        <f t="shared" si="114"/>
        <v>552.23000000000013</v>
      </c>
      <c r="AE241" s="824">
        <f t="shared" si="115"/>
        <v>0</v>
      </c>
      <c r="AF241" s="827">
        <f t="shared" si="116"/>
        <v>-1</v>
      </c>
      <c r="AG241" s="827">
        <f t="shared" si="117"/>
        <v>0</v>
      </c>
      <c r="AH241" s="824">
        <f t="shared" si="118"/>
        <v>0</v>
      </c>
      <c r="AI241" s="827">
        <f t="shared" si="119"/>
        <v>-1</v>
      </c>
      <c r="AJ241" s="827">
        <f t="shared" si="120"/>
        <v>0</v>
      </c>
      <c r="AK241" s="824">
        <f t="shared" si="121"/>
        <v>0</v>
      </c>
      <c r="AL241" s="827">
        <f t="shared" si="122"/>
        <v>-1</v>
      </c>
      <c r="AM241" s="827">
        <f t="shared" si="123"/>
        <v>0</v>
      </c>
      <c r="AN241" s="827">
        <f t="shared" si="124"/>
        <v>46</v>
      </c>
      <c r="AO241" s="827">
        <f t="shared" si="125"/>
        <v>1198.3000000000002</v>
      </c>
      <c r="AP241" s="827">
        <f t="shared" si="126"/>
        <v>21.95</v>
      </c>
      <c r="AQ241" s="827">
        <f t="shared" si="127"/>
        <v>5.1039200620699381</v>
      </c>
      <c r="AR241" s="827">
        <f t="shared" si="128"/>
        <v>48</v>
      </c>
      <c r="AS241" s="38"/>
      <c r="AT241" s="38"/>
      <c r="AZ241" s="207"/>
      <c r="BA241" s="207"/>
      <c r="BB241" t="s">
        <v>718</v>
      </c>
      <c r="BC241">
        <v>23.834463276836161</v>
      </c>
      <c r="BE241" t="s">
        <v>713</v>
      </c>
      <c r="BF241">
        <v>22.95</v>
      </c>
    </row>
    <row r="242" spans="1:58" ht="15.75">
      <c r="A242" s="826" t="str">
        <f>'Endpoint outcomes'!A242</f>
        <v>Serfaty 2009</v>
      </c>
      <c r="B242" s="826" t="str">
        <f>CONCATENATE('Endpoint outcomes'!S242,'Endpoint outcomes'!T242)</f>
        <v>BDI-II21</v>
      </c>
      <c r="C242" s="828">
        <f t="shared" si="106"/>
        <v>27.135784313725491</v>
      </c>
      <c r="D242" s="828">
        <f t="shared" si="107"/>
        <v>7.8156654781068795</v>
      </c>
      <c r="E242" s="828">
        <f t="shared" si="108"/>
        <v>204</v>
      </c>
      <c r="F242" s="50">
        <f t="shared" si="105"/>
        <v>0.50693061633431502</v>
      </c>
      <c r="G242" s="50">
        <f t="shared" si="129"/>
        <v>0.49306938366568498</v>
      </c>
      <c r="H242" s="269">
        <f t="shared" si="130"/>
        <v>1</v>
      </c>
      <c r="I242" s="829">
        <f>IF(ISNUMBER('Endpoint outcomes'!U242)=TRUE,'Endpoint outcomes'!U242,(IF(ISNUMBER('Endpoint outcomes'!W242)=TRUE,'Endpoint outcomes'!W242,0)))</f>
        <v>27.3</v>
      </c>
      <c r="J242" s="829">
        <f>IF(ISNUMBER('Endpoint outcomes'!U242)=TRUE,'Endpoint outcomes'!V242,IF(ISNUMBER('Endpoint outcomes'!W242)=TRUE,'Endpoint outcomes'!X242,0))</f>
        <v>8.6999999999999993</v>
      </c>
      <c r="K242" s="829">
        <f>IF(ISNUMBER('Endpoint outcomes'!U242)=TRUE,'Endpoint outcomes'!AI242,IF(ISNUMBER('Endpoint outcomes'!W242)=TRUE,'Endpoint outcomes'!AK242,0))</f>
        <v>70</v>
      </c>
      <c r="L242" s="829">
        <f>IF(ISNUMBER('Endpoint outcomes'!AZ242)=TRUE,'Endpoint outcomes'!AZ242,(IF(ISNUMBER('Endpoint outcomes'!BB242)=TRUE,'Endpoint outcomes'!BB242,0)))</f>
        <v>26.4</v>
      </c>
      <c r="M242" s="829">
        <f>IF(ISNUMBER('Endpoint outcomes'!AZ242)=TRUE,'Endpoint outcomes'!BA242,IF(ISNUMBER('Endpoint outcomes'!BB242)=TRUE,'Endpoint outcomes'!BC242,0))</f>
        <v>6.9</v>
      </c>
      <c r="N242" s="829">
        <f>IF(ISNUMBER('Endpoint outcomes'!AZ242)=TRUE,'Endpoint outcomes'!BN242,IF(ISNUMBER('Endpoint outcomes'!BB242)=TRUE,'Endpoint outcomes'!BP242,0))</f>
        <v>67</v>
      </c>
      <c r="O242" s="829">
        <f>IF(ISNUMBER('Endpoint outcomes'!CE242)=TRUE,'Endpoint outcomes'!CE242,(IF(ISNUMBER('Endpoint outcomes'!CG242)=TRUE,'Endpoint outcomes'!CG242,0)))</f>
        <v>27.7</v>
      </c>
      <c r="P242" s="829">
        <f>IF(ISNUMBER('Endpoint outcomes'!CE242)=TRUE,'Endpoint outcomes'!CF242,IF(ISNUMBER('Endpoint outcomes'!CG242)=TRUE,'Endpoint outcomes'!CH242,0))</f>
        <v>7.7</v>
      </c>
      <c r="Q242" s="829">
        <f>IF(ISNUMBER('Endpoint outcomes'!CE242)=TRUE,'Endpoint outcomes'!CS242,IF(ISNUMBER('Endpoint outcomes'!CG242)=TRUE,'Endpoint outcomes'!CU242,0))</f>
        <v>67</v>
      </c>
      <c r="R242" s="825">
        <f>IF(ISNUMBER('Endpoint outcomes'!DJ242)=TRUE,'Endpoint outcomes'!DJ242,(IF(ISNUMBER('Endpoint outcomes'!DL242)=TRUE,'Endpoint outcomes'!DL242,0)))</f>
        <v>0</v>
      </c>
      <c r="S242" s="825">
        <f>IF(ISNUMBER('Endpoint outcomes'!DJ242)=TRUE,'Endpoint outcomes'!DK242,IF(ISNUMBER('Endpoint outcomes'!DL242)=TRUE,'Endpoint outcomes'!DM242,0))</f>
        <v>0</v>
      </c>
      <c r="T242" s="825">
        <f>IF(ISNUMBER('Endpoint outcomes'!DJ242)=TRUE,'Endpoint outcomes'!DX242,IF(ISNUMBER('Endpoint outcomes'!DL242)=TRUE,'Endpoint outcomes'!DZ242,0))</f>
        <v>0</v>
      </c>
      <c r="U242" s="825">
        <f>IF(ISNUMBER('Endpoint outcomes'!EO242)=TRUE,'Endpoint outcomes'!EO242,(IF(ISNUMBER('Endpoint outcomes'!EQ242)=TRUE,'Endpoint outcomes'!EQ242,0)))</f>
        <v>0</v>
      </c>
      <c r="V242" s="825">
        <f>IF(ISNUMBER('Endpoint outcomes'!EO242)=TRUE,'Endpoint outcomes'!EP242,IF(ISNUMBER('Endpoint outcomes'!EQ242)=TRUE,'Endpoint outcomes'!ER242,0))</f>
        <v>0</v>
      </c>
      <c r="W242" s="825">
        <f>IF(ISNUMBER('Endpoint outcomes'!EO242)=TRUE,'Endpoint outcomes'!FC242,IF(ISNUMBER('Endpoint outcomes'!EQ242)=TRUE,'Endpoint outcomes'!FE242,0))</f>
        <v>0</v>
      </c>
      <c r="X242" s="37"/>
      <c r="Y242" s="824">
        <f t="shared" si="109"/>
        <v>70</v>
      </c>
      <c r="Z242" s="827">
        <f t="shared" si="110"/>
        <v>69</v>
      </c>
      <c r="AA242" s="827">
        <f t="shared" si="111"/>
        <v>5222.6099999999988</v>
      </c>
      <c r="AB242" s="824">
        <f t="shared" si="112"/>
        <v>67</v>
      </c>
      <c r="AC242" s="827">
        <f t="shared" si="113"/>
        <v>66</v>
      </c>
      <c r="AD242" s="827">
        <f t="shared" si="114"/>
        <v>3142.26</v>
      </c>
      <c r="AE242" s="824">
        <f t="shared" si="115"/>
        <v>67</v>
      </c>
      <c r="AF242" s="827">
        <f t="shared" si="116"/>
        <v>66</v>
      </c>
      <c r="AG242" s="827">
        <f t="shared" si="117"/>
        <v>3913.1400000000003</v>
      </c>
      <c r="AH242" s="824">
        <f t="shared" si="118"/>
        <v>0</v>
      </c>
      <c r="AI242" s="827">
        <f t="shared" si="119"/>
        <v>-1</v>
      </c>
      <c r="AJ242" s="827">
        <f t="shared" si="120"/>
        <v>0</v>
      </c>
      <c r="AK242" s="824">
        <f t="shared" si="121"/>
        <v>0</v>
      </c>
      <c r="AL242" s="827">
        <f t="shared" si="122"/>
        <v>-1</v>
      </c>
      <c r="AM242" s="827">
        <f t="shared" si="123"/>
        <v>0</v>
      </c>
      <c r="AN242" s="827">
        <f t="shared" si="124"/>
        <v>201</v>
      </c>
      <c r="AO242" s="827">
        <f t="shared" si="125"/>
        <v>12278.009999999998</v>
      </c>
      <c r="AP242" s="827">
        <f t="shared" si="126"/>
        <v>27.135784313725491</v>
      </c>
      <c r="AQ242" s="827">
        <f t="shared" si="127"/>
        <v>7.8156654781068795</v>
      </c>
      <c r="AR242" s="827">
        <f t="shared" si="128"/>
        <v>204</v>
      </c>
      <c r="AS242" s="38"/>
      <c r="AT242" s="38"/>
      <c r="AZ242" s="207"/>
      <c r="BA242" s="207"/>
      <c r="BB242" t="s">
        <v>718</v>
      </c>
      <c r="BC242">
        <v>23.834463276836161</v>
      </c>
      <c r="BE242" t="s">
        <v>713</v>
      </c>
      <c r="BF242">
        <v>22</v>
      </c>
    </row>
    <row r="243" spans="1:58" ht="15.75">
      <c r="A243" s="826" t="str">
        <f>'Endpoint outcomes'!A243</f>
        <v>Simpson 2003</v>
      </c>
      <c r="B243" s="826" t="str">
        <f>CONCATENATE('Endpoint outcomes'!S243,'Endpoint outcomes'!T243)</f>
        <v>BDI-I21</v>
      </c>
      <c r="C243" s="828">
        <f t="shared" si="106"/>
        <v>20.857931034482757</v>
      </c>
      <c r="D243" s="828">
        <f t="shared" si="107"/>
        <v>5.8570858407107655</v>
      </c>
      <c r="E243" s="828">
        <f t="shared" si="108"/>
        <v>145</v>
      </c>
      <c r="F243" s="50">
        <f t="shared" si="105"/>
        <v>0.23972439542849577</v>
      </c>
      <c r="G243" s="50">
        <f t="shared" si="129"/>
        <v>0.76027560457150423</v>
      </c>
      <c r="H243" s="269">
        <f t="shared" si="130"/>
        <v>1</v>
      </c>
      <c r="I243" s="829">
        <f>IF(ISNUMBER('Endpoint outcomes'!U243)=TRUE,'Endpoint outcomes'!U243,(IF(ISNUMBER('Endpoint outcomes'!W243)=TRUE,'Endpoint outcomes'!W243,0)))</f>
        <v>22</v>
      </c>
      <c r="J243" s="829">
        <f>IF(ISNUMBER('Endpoint outcomes'!U243)=TRUE,'Endpoint outcomes'!V243,IF(ISNUMBER('Endpoint outcomes'!W243)=TRUE,'Endpoint outcomes'!X243,0))</f>
        <v>6.1</v>
      </c>
      <c r="K243" s="829">
        <f>IF(ISNUMBER('Endpoint outcomes'!U243)=TRUE,'Endpoint outcomes'!AI243,IF(ISNUMBER('Endpoint outcomes'!W243)=TRUE,'Endpoint outcomes'!AK243,0))</f>
        <v>73</v>
      </c>
      <c r="L243" s="829">
        <f>IF(ISNUMBER('Endpoint outcomes'!AZ243)=TRUE,'Endpoint outcomes'!AZ243,(IF(ISNUMBER('Endpoint outcomes'!BB243)=TRUE,'Endpoint outcomes'!BB243,0)))</f>
        <v>19.7</v>
      </c>
      <c r="M243" s="829">
        <f>IF(ISNUMBER('Endpoint outcomes'!AZ243)=TRUE,'Endpoint outcomes'!BA243,IF(ISNUMBER('Endpoint outcomes'!BB243)=TRUE,'Endpoint outcomes'!BC243,0))</f>
        <v>5.6</v>
      </c>
      <c r="N243" s="829">
        <f>IF(ISNUMBER('Endpoint outcomes'!AZ243)=TRUE,'Endpoint outcomes'!BN243,IF(ISNUMBER('Endpoint outcomes'!BB243)=TRUE,'Endpoint outcomes'!BP243,0))</f>
        <v>72</v>
      </c>
      <c r="O243" s="829">
        <f>IF(ISNUMBER('Endpoint outcomes'!CE243)=TRUE,'Endpoint outcomes'!CE243,(IF(ISNUMBER('Endpoint outcomes'!CG243)=TRUE,'Endpoint outcomes'!CG243,0)))</f>
        <v>0</v>
      </c>
      <c r="P243" s="829">
        <f>IF(ISNUMBER('Endpoint outcomes'!CE243)=TRUE,'Endpoint outcomes'!CF243,IF(ISNUMBER('Endpoint outcomes'!CG243)=TRUE,'Endpoint outcomes'!CH243,0))</f>
        <v>0</v>
      </c>
      <c r="Q243" s="829">
        <f>IF(ISNUMBER('Endpoint outcomes'!CE243)=TRUE,'Endpoint outcomes'!CS243,IF(ISNUMBER('Endpoint outcomes'!CG243)=TRUE,'Endpoint outcomes'!CU243,0))</f>
        <v>0</v>
      </c>
      <c r="R243" s="825">
        <f>IF(ISNUMBER('Endpoint outcomes'!DJ243)=TRUE,'Endpoint outcomes'!DJ243,(IF(ISNUMBER('Endpoint outcomes'!DL243)=TRUE,'Endpoint outcomes'!DL243,0)))</f>
        <v>0</v>
      </c>
      <c r="S243" s="825">
        <f>IF(ISNUMBER('Endpoint outcomes'!DJ243)=TRUE,'Endpoint outcomes'!DK243,IF(ISNUMBER('Endpoint outcomes'!DL243)=TRUE,'Endpoint outcomes'!DM243,0))</f>
        <v>0</v>
      </c>
      <c r="T243" s="825">
        <f>IF(ISNUMBER('Endpoint outcomes'!DJ243)=TRUE,'Endpoint outcomes'!DX243,IF(ISNUMBER('Endpoint outcomes'!DL243)=TRUE,'Endpoint outcomes'!DZ243,0))</f>
        <v>0</v>
      </c>
      <c r="U243" s="825">
        <f>IF(ISNUMBER('Endpoint outcomes'!EO243)=TRUE,'Endpoint outcomes'!EO243,(IF(ISNUMBER('Endpoint outcomes'!EQ243)=TRUE,'Endpoint outcomes'!EQ243,0)))</f>
        <v>0</v>
      </c>
      <c r="V243" s="825">
        <f>IF(ISNUMBER('Endpoint outcomes'!EO243)=TRUE,'Endpoint outcomes'!EP243,IF(ISNUMBER('Endpoint outcomes'!EQ243)=TRUE,'Endpoint outcomes'!ER243,0))</f>
        <v>0</v>
      </c>
      <c r="W243" s="825">
        <f>IF(ISNUMBER('Endpoint outcomes'!EO243)=TRUE,'Endpoint outcomes'!FC243,IF(ISNUMBER('Endpoint outcomes'!EQ243)=TRUE,'Endpoint outcomes'!FE243,0))</f>
        <v>0</v>
      </c>
      <c r="X243" s="37"/>
      <c r="Y243" s="824">
        <f t="shared" si="109"/>
        <v>73</v>
      </c>
      <c r="Z243" s="827">
        <f t="shared" si="110"/>
        <v>72</v>
      </c>
      <c r="AA243" s="827">
        <f t="shared" si="111"/>
        <v>2679.1199999999994</v>
      </c>
      <c r="AB243" s="824">
        <f t="shared" si="112"/>
        <v>72</v>
      </c>
      <c r="AC243" s="827">
        <f t="shared" si="113"/>
        <v>71</v>
      </c>
      <c r="AD243" s="827">
        <f t="shared" si="114"/>
        <v>2226.5599999999995</v>
      </c>
      <c r="AE243" s="824">
        <f t="shared" si="115"/>
        <v>0</v>
      </c>
      <c r="AF243" s="827">
        <f t="shared" si="116"/>
        <v>-1</v>
      </c>
      <c r="AG243" s="827">
        <f t="shared" si="117"/>
        <v>0</v>
      </c>
      <c r="AH243" s="824">
        <f t="shared" si="118"/>
        <v>0</v>
      </c>
      <c r="AI243" s="827">
        <f t="shared" si="119"/>
        <v>-1</v>
      </c>
      <c r="AJ243" s="827">
        <f t="shared" si="120"/>
        <v>0</v>
      </c>
      <c r="AK243" s="824">
        <f t="shared" si="121"/>
        <v>0</v>
      </c>
      <c r="AL243" s="827">
        <f t="shared" si="122"/>
        <v>-1</v>
      </c>
      <c r="AM243" s="827">
        <f t="shared" si="123"/>
        <v>0</v>
      </c>
      <c r="AN243" s="827">
        <f t="shared" si="124"/>
        <v>143</v>
      </c>
      <c r="AO243" s="827">
        <f t="shared" si="125"/>
        <v>4905.6799999999985</v>
      </c>
      <c r="AP243" s="827">
        <f t="shared" si="126"/>
        <v>20.857931034482757</v>
      </c>
      <c r="AQ243" s="827">
        <f t="shared" si="127"/>
        <v>5.8570858407107655</v>
      </c>
      <c r="AR243" s="827">
        <f t="shared" si="128"/>
        <v>145</v>
      </c>
      <c r="AS243" s="38"/>
      <c r="AT243" s="38"/>
      <c r="AZ243" s="207"/>
      <c r="BA243" s="207"/>
      <c r="BB243" t="s">
        <v>718</v>
      </c>
      <c r="BC243" s="85">
        <v>24.746357615894038</v>
      </c>
      <c r="BE243" t="s">
        <v>3009</v>
      </c>
      <c r="BF243">
        <v>16.434090909090909</v>
      </c>
    </row>
    <row r="244" spans="1:58" ht="15.75">
      <c r="A244" s="826" t="str">
        <f>'Endpoint outcomes'!A244</f>
        <v>Veale 1992</v>
      </c>
      <c r="B244" s="826" t="str">
        <f>CONCATENATE('Endpoint outcomes'!S244,'Endpoint outcomes'!T244)</f>
        <v>BDI-I21</v>
      </c>
      <c r="C244" s="828">
        <f t="shared" si="106"/>
        <v>24.491325301204821</v>
      </c>
      <c r="D244" s="828">
        <f t="shared" si="107"/>
        <v>8.222905527162645</v>
      </c>
      <c r="E244" s="828">
        <f t="shared" si="108"/>
        <v>83</v>
      </c>
      <c r="F244" s="50">
        <f t="shared" si="105"/>
        <v>0.4753368818606668</v>
      </c>
      <c r="G244" s="50">
        <f t="shared" si="129"/>
        <v>0.5246631181393332</v>
      </c>
      <c r="H244" s="269">
        <f t="shared" si="130"/>
        <v>1</v>
      </c>
      <c r="I244" s="829">
        <f>IF(ISNUMBER('Endpoint outcomes'!U244)=TRUE,'Endpoint outcomes'!U244,(IF(ISNUMBER('Endpoint outcomes'!W244)=TRUE,'Endpoint outcomes'!W244,0)))</f>
        <v>22.91</v>
      </c>
      <c r="J244" s="829">
        <f>IF(ISNUMBER('Endpoint outcomes'!U244)=TRUE,'Endpoint outcomes'!V244,IF(ISNUMBER('Endpoint outcomes'!W244)=TRUE,'Endpoint outcomes'!X244,0))</f>
        <v>7.62</v>
      </c>
      <c r="K244" s="829">
        <f>IF(ISNUMBER('Endpoint outcomes'!U244)=TRUE,'Endpoint outcomes'!AI244,IF(ISNUMBER('Endpoint outcomes'!W244)=TRUE,'Endpoint outcomes'!AK244,0))</f>
        <v>48</v>
      </c>
      <c r="L244" s="829">
        <f>IF(ISNUMBER('Endpoint outcomes'!AZ244)=TRUE,'Endpoint outcomes'!AZ244,(IF(ISNUMBER('Endpoint outcomes'!BB244)=TRUE,'Endpoint outcomes'!BB244,0)))</f>
        <v>26.66</v>
      </c>
      <c r="M244" s="829">
        <f>IF(ISNUMBER('Endpoint outcomes'!AZ244)=TRUE,'Endpoint outcomes'!BA244,IF(ISNUMBER('Endpoint outcomes'!BB244)=TRUE,'Endpoint outcomes'!BC244,0))</f>
        <v>8.99</v>
      </c>
      <c r="N244" s="829">
        <f>IF(ISNUMBER('Endpoint outcomes'!AZ244)=TRUE,'Endpoint outcomes'!BN244,IF(ISNUMBER('Endpoint outcomes'!BB244)=TRUE,'Endpoint outcomes'!BP244,0))</f>
        <v>35</v>
      </c>
      <c r="O244" s="829">
        <f>IF(ISNUMBER('Endpoint outcomes'!CE244)=TRUE,'Endpoint outcomes'!CE244,(IF(ISNUMBER('Endpoint outcomes'!CG244)=TRUE,'Endpoint outcomes'!CG244,0)))</f>
        <v>0</v>
      </c>
      <c r="P244" s="829">
        <f>IF(ISNUMBER('Endpoint outcomes'!CE244)=TRUE,'Endpoint outcomes'!CF244,IF(ISNUMBER('Endpoint outcomes'!CG244)=TRUE,'Endpoint outcomes'!CH244,0))</f>
        <v>0</v>
      </c>
      <c r="Q244" s="829">
        <f>IF(ISNUMBER('Endpoint outcomes'!CE244)=TRUE,'Endpoint outcomes'!CS244,IF(ISNUMBER('Endpoint outcomes'!CG244)=TRUE,'Endpoint outcomes'!CU244,0))</f>
        <v>0</v>
      </c>
      <c r="R244" s="825">
        <f>IF(ISNUMBER('Endpoint outcomes'!DJ244)=TRUE,'Endpoint outcomes'!DJ244,(IF(ISNUMBER('Endpoint outcomes'!DL244)=TRUE,'Endpoint outcomes'!DL244,0)))</f>
        <v>0</v>
      </c>
      <c r="S244" s="825">
        <f>IF(ISNUMBER('Endpoint outcomes'!DJ244)=TRUE,'Endpoint outcomes'!DK244,IF(ISNUMBER('Endpoint outcomes'!DL244)=TRUE,'Endpoint outcomes'!DM244,0))</f>
        <v>0</v>
      </c>
      <c r="T244" s="825">
        <f>IF(ISNUMBER('Endpoint outcomes'!DJ244)=TRUE,'Endpoint outcomes'!DX244,IF(ISNUMBER('Endpoint outcomes'!DL244)=TRUE,'Endpoint outcomes'!DZ244,0))</f>
        <v>0</v>
      </c>
      <c r="U244" s="825">
        <f>IF(ISNUMBER('Endpoint outcomes'!EO244)=TRUE,'Endpoint outcomes'!EO244,(IF(ISNUMBER('Endpoint outcomes'!EQ244)=TRUE,'Endpoint outcomes'!EQ244,0)))</f>
        <v>0</v>
      </c>
      <c r="V244" s="825">
        <f>IF(ISNUMBER('Endpoint outcomes'!EO244)=TRUE,'Endpoint outcomes'!EP244,IF(ISNUMBER('Endpoint outcomes'!EQ244)=TRUE,'Endpoint outcomes'!ER244,0))</f>
        <v>0</v>
      </c>
      <c r="W244" s="825">
        <f>IF(ISNUMBER('Endpoint outcomes'!EO244)=TRUE,'Endpoint outcomes'!FC244,IF(ISNUMBER('Endpoint outcomes'!EQ244)=TRUE,'Endpoint outcomes'!FE244,0))</f>
        <v>0</v>
      </c>
      <c r="X244" s="37"/>
      <c r="Y244" s="824">
        <f t="shared" si="109"/>
        <v>48</v>
      </c>
      <c r="Z244" s="827">
        <f t="shared" si="110"/>
        <v>47</v>
      </c>
      <c r="AA244" s="827">
        <f t="shared" si="111"/>
        <v>2729.0268000000001</v>
      </c>
      <c r="AB244" s="824">
        <f t="shared" si="112"/>
        <v>35</v>
      </c>
      <c r="AC244" s="827">
        <f t="shared" si="113"/>
        <v>34</v>
      </c>
      <c r="AD244" s="827">
        <f t="shared" si="114"/>
        <v>2747.8834000000002</v>
      </c>
      <c r="AE244" s="824">
        <f t="shared" si="115"/>
        <v>0</v>
      </c>
      <c r="AF244" s="827">
        <f t="shared" si="116"/>
        <v>-1</v>
      </c>
      <c r="AG244" s="827">
        <f t="shared" si="117"/>
        <v>0</v>
      </c>
      <c r="AH244" s="824">
        <f t="shared" si="118"/>
        <v>0</v>
      </c>
      <c r="AI244" s="827">
        <f t="shared" si="119"/>
        <v>-1</v>
      </c>
      <c r="AJ244" s="827">
        <f t="shared" si="120"/>
        <v>0</v>
      </c>
      <c r="AK244" s="824">
        <f t="shared" si="121"/>
        <v>0</v>
      </c>
      <c r="AL244" s="827">
        <f t="shared" si="122"/>
        <v>-1</v>
      </c>
      <c r="AM244" s="827">
        <f t="shared" si="123"/>
        <v>0</v>
      </c>
      <c r="AN244" s="827">
        <f t="shared" si="124"/>
        <v>81</v>
      </c>
      <c r="AO244" s="827">
        <f t="shared" si="125"/>
        <v>5476.9102000000003</v>
      </c>
      <c r="AP244" s="827">
        <f t="shared" si="126"/>
        <v>24.491325301204821</v>
      </c>
      <c r="AQ244" s="827">
        <f t="shared" si="127"/>
        <v>8.222905527162645</v>
      </c>
      <c r="AR244" s="827">
        <f t="shared" si="128"/>
        <v>83</v>
      </c>
      <c r="AS244" s="38"/>
      <c r="AT244" s="38"/>
      <c r="AZ244" s="207"/>
      <c r="BA244" s="207"/>
      <c r="BB244" t="s">
        <v>718</v>
      </c>
      <c r="BC244" s="85">
        <v>24.8</v>
      </c>
      <c r="BE244" t="s">
        <v>3002</v>
      </c>
      <c r="BF244">
        <v>27.276250000000001</v>
      </c>
    </row>
    <row r="245" spans="1:58" ht="15.75">
      <c r="A245" s="826" t="str">
        <f>'Endpoint outcomes'!A245</f>
        <v>Watkins 2012</v>
      </c>
      <c r="B245" s="826" t="str">
        <f>CONCATENATE('Endpoint outcomes'!S245,'Endpoint outcomes'!T245)</f>
        <v>HAMD17</v>
      </c>
      <c r="C245" s="828">
        <f t="shared" si="106"/>
        <v>16.598048780487805</v>
      </c>
      <c r="D245" s="828">
        <f t="shared" si="107"/>
        <v>5.6125574607303577</v>
      </c>
      <c r="E245" s="828">
        <f t="shared" si="108"/>
        <v>82</v>
      </c>
      <c r="F245" s="50">
        <f t="shared" si="105"/>
        <v>9.3614702093990143E-2</v>
      </c>
      <c r="G245" s="50">
        <f t="shared" si="129"/>
        <v>0.90638529790600986</v>
      </c>
      <c r="H245" s="269">
        <f t="shared" si="130"/>
        <v>1</v>
      </c>
      <c r="I245" s="829">
        <f>IF(ISNUMBER('Endpoint outcomes'!U245)=TRUE,'Endpoint outcomes'!U245,(IF(ISNUMBER('Endpoint outcomes'!W245)=TRUE,'Endpoint outcomes'!W245,0)))</f>
        <v>17.100000000000001</v>
      </c>
      <c r="J245" s="829">
        <f>IF(ISNUMBER('Endpoint outcomes'!U245)=TRUE,'Endpoint outcomes'!V245,IF(ISNUMBER('Endpoint outcomes'!W245)=TRUE,'Endpoint outcomes'!X245,0))</f>
        <v>6.2</v>
      </c>
      <c r="K245" s="829">
        <f>IF(ISNUMBER('Endpoint outcomes'!U245)=TRUE,'Endpoint outcomes'!AI245,IF(ISNUMBER('Endpoint outcomes'!W245)=TRUE,'Endpoint outcomes'!AK245,0))</f>
        <v>40</v>
      </c>
      <c r="L245" s="829">
        <f>IF(ISNUMBER('Endpoint outcomes'!AZ245)=TRUE,'Endpoint outcomes'!AZ245,(IF(ISNUMBER('Endpoint outcomes'!BB245)=TRUE,'Endpoint outcomes'!BB245,0)))</f>
        <v>16.12</v>
      </c>
      <c r="M245" s="829">
        <f>IF(ISNUMBER('Endpoint outcomes'!AZ245)=TRUE,'Endpoint outcomes'!BA245,IF(ISNUMBER('Endpoint outcomes'!BB245)=TRUE,'Endpoint outcomes'!BC245,0))</f>
        <v>4.99</v>
      </c>
      <c r="N245" s="829">
        <f>IF(ISNUMBER('Endpoint outcomes'!AZ245)=TRUE,'Endpoint outcomes'!BN245,IF(ISNUMBER('Endpoint outcomes'!BB245)=TRUE,'Endpoint outcomes'!BP245,0))</f>
        <v>42</v>
      </c>
      <c r="O245" s="829">
        <f>IF(ISNUMBER('Endpoint outcomes'!CE245)=TRUE,'Endpoint outcomes'!CE245,(IF(ISNUMBER('Endpoint outcomes'!CG245)=TRUE,'Endpoint outcomes'!CG245,0)))</f>
        <v>0</v>
      </c>
      <c r="P245" s="829">
        <f>IF(ISNUMBER('Endpoint outcomes'!CE245)=TRUE,'Endpoint outcomes'!CF245,IF(ISNUMBER('Endpoint outcomes'!CG245)=TRUE,'Endpoint outcomes'!CH245,0))</f>
        <v>0</v>
      </c>
      <c r="Q245" s="829">
        <f>IF(ISNUMBER('Endpoint outcomes'!CE245)=TRUE,'Endpoint outcomes'!CS245,IF(ISNUMBER('Endpoint outcomes'!CG245)=TRUE,'Endpoint outcomes'!CU245,0))</f>
        <v>0</v>
      </c>
      <c r="R245" s="825">
        <f>IF(ISNUMBER('Endpoint outcomes'!DJ245)=TRUE,'Endpoint outcomes'!DJ245,(IF(ISNUMBER('Endpoint outcomes'!DL245)=TRUE,'Endpoint outcomes'!DL245,0)))</f>
        <v>0</v>
      </c>
      <c r="S245" s="825">
        <f>IF(ISNUMBER('Endpoint outcomes'!DJ245)=TRUE,'Endpoint outcomes'!DK245,IF(ISNUMBER('Endpoint outcomes'!DL245)=TRUE,'Endpoint outcomes'!DM245,0))</f>
        <v>0</v>
      </c>
      <c r="T245" s="825">
        <f>IF(ISNUMBER('Endpoint outcomes'!DJ245)=TRUE,'Endpoint outcomes'!DX245,IF(ISNUMBER('Endpoint outcomes'!DL245)=TRUE,'Endpoint outcomes'!DZ245,0))</f>
        <v>0</v>
      </c>
      <c r="U245" s="825">
        <f>IF(ISNUMBER('Endpoint outcomes'!EO245)=TRUE,'Endpoint outcomes'!EO245,(IF(ISNUMBER('Endpoint outcomes'!EQ245)=TRUE,'Endpoint outcomes'!EQ245,0)))</f>
        <v>0</v>
      </c>
      <c r="V245" s="825">
        <f>IF(ISNUMBER('Endpoint outcomes'!EO245)=TRUE,'Endpoint outcomes'!EP245,IF(ISNUMBER('Endpoint outcomes'!EQ245)=TRUE,'Endpoint outcomes'!ER245,0))</f>
        <v>0</v>
      </c>
      <c r="W245" s="825">
        <f>IF(ISNUMBER('Endpoint outcomes'!EO245)=TRUE,'Endpoint outcomes'!FC245,IF(ISNUMBER('Endpoint outcomes'!EQ245)=TRUE,'Endpoint outcomes'!FE245,0))</f>
        <v>0</v>
      </c>
      <c r="X245" s="37"/>
      <c r="Y245" s="824">
        <f t="shared" si="109"/>
        <v>40</v>
      </c>
      <c r="Z245" s="827">
        <f t="shared" si="110"/>
        <v>39</v>
      </c>
      <c r="AA245" s="827">
        <f t="shared" si="111"/>
        <v>1499.16</v>
      </c>
      <c r="AB245" s="824">
        <f t="shared" si="112"/>
        <v>42</v>
      </c>
      <c r="AC245" s="827">
        <f t="shared" si="113"/>
        <v>41</v>
      </c>
      <c r="AD245" s="827">
        <f t="shared" si="114"/>
        <v>1020.9041000000001</v>
      </c>
      <c r="AE245" s="824">
        <f t="shared" si="115"/>
        <v>0</v>
      </c>
      <c r="AF245" s="827">
        <f t="shared" si="116"/>
        <v>-1</v>
      </c>
      <c r="AG245" s="827">
        <f t="shared" si="117"/>
        <v>0</v>
      </c>
      <c r="AH245" s="824">
        <f t="shared" si="118"/>
        <v>0</v>
      </c>
      <c r="AI245" s="827">
        <f t="shared" si="119"/>
        <v>-1</v>
      </c>
      <c r="AJ245" s="827">
        <f t="shared" si="120"/>
        <v>0</v>
      </c>
      <c r="AK245" s="824">
        <f t="shared" si="121"/>
        <v>0</v>
      </c>
      <c r="AL245" s="827">
        <f t="shared" si="122"/>
        <v>-1</v>
      </c>
      <c r="AM245" s="827">
        <f t="shared" si="123"/>
        <v>0</v>
      </c>
      <c r="AN245" s="827">
        <f t="shared" si="124"/>
        <v>80</v>
      </c>
      <c r="AO245" s="827">
        <f t="shared" si="125"/>
        <v>2520.0641000000001</v>
      </c>
      <c r="AP245" s="827">
        <f t="shared" si="126"/>
        <v>16.598048780487805</v>
      </c>
      <c r="AQ245" s="827">
        <f t="shared" si="127"/>
        <v>5.6125574607303577</v>
      </c>
      <c r="AR245" s="827">
        <f t="shared" si="128"/>
        <v>82</v>
      </c>
      <c r="AS245" s="38"/>
      <c r="AT245" s="38"/>
      <c r="AZ245" s="207"/>
      <c r="BA245" s="207"/>
      <c r="BB245" t="s">
        <v>718</v>
      </c>
      <c r="BC245" s="85">
        <v>24.950000000000003</v>
      </c>
      <c r="BE245" t="s">
        <v>455</v>
      </c>
      <c r="BF245" t="e">
        <v>#DIV/0!</v>
      </c>
    </row>
    <row r="246" spans="1:58" ht="15.75">
      <c r="A246" s="826" t="str">
        <f>'Endpoint outcomes'!A246</f>
        <v>Williams 2013c</v>
      </c>
      <c r="B246" s="826" t="str">
        <f>CONCATENATE('Endpoint outcomes'!S246,'Endpoint outcomes'!T246)</f>
        <v>BDI-II21</v>
      </c>
      <c r="C246" s="828">
        <f t="shared" si="106"/>
        <v>29.451245551601421</v>
      </c>
      <c r="D246" s="828">
        <f t="shared" si="107"/>
        <v>9.4028440751992139</v>
      </c>
      <c r="E246" s="828">
        <f t="shared" si="108"/>
        <v>281</v>
      </c>
      <c r="F246" s="50">
        <f t="shared" si="105"/>
        <v>0.60283495433863687</v>
      </c>
      <c r="G246" s="50">
        <f t="shared" si="129"/>
        <v>0.39716504566136313</v>
      </c>
      <c r="H246" s="269">
        <f t="shared" si="130"/>
        <v>1</v>
      </c>
      <c r="I246" s="829">
        <f>IF(ISNUMBER('Endpoint outcomes'!U246)=TRUE,'Endpoint outcomes'!U246,(IF(ISNUMBER('Endpoint outcomes'!W246)=TRUE,'Endpoint outcomes'!W246,0)))</f>
        <v>29.8</v>
      </c>
      <c r="J246" s="829">
        <f>IF(ISNUMBER('Endpoint outcomes'!U246)=TRUE,'Endpoint outcomes'!V246,IF(ISNUMBER('Endpoint outcomes'!W246)=TRUE,'Endpoint outcomes'!X246,0))</f>
        <v>9.6</v>
      </c>
      <c r="K246" s="829">
        <f>IF(ISNUMBER('Endpoint outcomes'!U246)=TRUE,'Endpoint outcomes'!AI246,IF(ISNUMBER('Endpoint outcomes'!W246)=TRUE,'Endpoint outcomes'!AK246,0))</f>
        <v>141</v>
      </c>
      <c r="L246" s="829">
        <f>IF(ISNUMBER('Endpoint outcomes'!AZ246)=TRUE,'Endpoint outcomes'!AZ246,(IF(ISNUMBER('Endpoint outcomes'!BB246)=TRUE,'Endpoint outcomes'!BB246,0)))</f>
        <v>29.1</v>
      </c>
      <c r="M246" s="829">
        <f>IF(ISNUMBER('Endpoint outcomes'!AZ246)=TRUE,'Endpoint outcomes'!BA246,IF(ISNUMBER('Endpoint outcomes'!BB246)=TRUE,'Endpoint outcomes'!BC246,0))</f>
        <v>9.1999999999999993</v>
      </c>
      <c r="N246" s="829">
        <f>IF(ISNUMBER('Endpoint outcomes'!AZ246)=TRUE,'Endpoint outcomes'!BN246,IF(ISNUMBER('Endpoint outcomes'!BB246)=TRUE,'Endpoint outcomes'!BP246,0))</f>
        <v>140</v>
      </c>
      <c r="O246" s="829">
        <f>IF(ISNUMBER('Endpoint outcomes'!CE246)=TRUE,'Endpoint outcomes'!CE246,(IF(ISNUMBER('Endpoint outcomes'!CG246)=TRUE,'Endpoint outcomes'!CG246,0)))</f>
        <v>0</v>
      </c>
      <c r="P246" s="829">
        <f>IF(ISNUMBER('Endpoint outcomes'!CE246)=TRUE,'Endpoint outcomes'!CF246,IF(ISNUMBER('Endpoint outcomes'!CG246)=TRUE,'Endpoint outcomes'!CH246,0))</f>
        <v>0</v>
      </c>
      <c r="Q246" s="829">
        <f>IF(ISNUMBER('Endpoint outcomes'!CE246)=TRUE,'Endpoint outcomes'!CS246,IF(ISNUMBER('Endpoint outcomes'!CG246)=TRUE,'Endpoint outcomes'!CU246,0))</f>
        <v>0</v>
      </c>
      <c r="R246" s="825">
        <f>IF(ISNUMBER('Endpoint outcomes'!DJ246)=TRUE,'Endpoint outcomes'!DJ246,(IF(ISNUMBER('Endpoint outcomes'!DL246)=TRUE,'Endpoint outcomes'!DL246,0)))</f>
        <v>0</v>
      </c>
      <c r="S246" s="825">
        <f>IF(ISNUMBER('Endpoint outcomes'!DJ246)=TRUE,'Endpoint outcomes'!DK246,IF(ISNUMBER('Endpoint outcomes'!DL246)=TRUE,'Endpoint outcomes'!DM246,0))</f>
        <v>0</v>
      </c>
      <c r="T246" s="825">
        <f>IF(ISNUMBER('Endpoint outcomes'!DJ246)=TRUE,'Endpoint outcomes'!DX246,IF(ISNUMBER('Endpoint outcomes'!DL246)=TRUE,'Endpoint outcomes'!DZ246,0))</f>
        <v>0</v>
      </c>
      <c r="U246" s="825">
        <f>IF(ISNUMBER('Endpoint outcomes'!EO246)=TRUE,'Endpoint outcomes'!EO246,(IF(ISNUMBER('Endpoint outcomes'!EQ246)=TRUE,'Endpoint outcomes'!EQ246,0)))</f>
        <v>0</v>
      </c>
      <c r="V246" s="825">
        <f>IF(ISNUMBER('Endpoint outcomes'!EO246)=TRUE,'Endpoint outcomes'!EP246,IF(ISNUMBER('Endpoint outcomes'!EQ246)=TRUE,'Endpoint outcomes'!ER246,0))</f>
        <v>0</v>
      </c>
      <c r="W246" s="825">
        <f>IF(ISNUMBER('Endpoint outcomes'!EO246)=TRUE,'Endpoint outcomes'!FC246,IF(ISNUMBER('Endpoint outcomes'!EQ246)=TRUE,'Endpoint outcomes'!FE246,0))</f>
        <v>0</v>
      </c>
      <c r="X246" s="37"/>
      <c r="Y246" s="824">
        <f t="shared" si="109"/>
        <v>141</v>
      </c>
      <c r="Z246" s="827">
        <f t="shared" si="110"/>
        <v>140</v>
      </c>
      <c r="AA246" s="827">
        <f t="shared" si="111"/>
        <v>12902.4</v>
      </c>
      <c r="AB246" s="824">
        <f t="shared" si="112"/>
        <v>140</v>
      </c>
      <c r="AC246" s="827">
        <f t="shared" si="113"/>
        <v>139</v>
      </c>
      <c r="AD246" s="827">
        <f t="shared" si="114"/>
        <v>11764.959999999997</v>
      </c>
      <c r="AE246" s="824">
        <f t="shared" si="115"/>
        <v>0</v>
      </c>
      <c r="AF246" s="827">
        <f t="shared" si="116"/>
        <v>-1</v>
      </c>
      <c r="AG246" s="827">
        <f t="shared" si="117"/>
        <v>0</v>
      </c>
      <c r="AH246" s="824">
        <f t="shared" si="118"/>
        <v>0</v>
      </c>
      <c r="AI246" s="827">
        <f t="shared" si="119"/>
        <v>-1</v>
      </c>
      <c r="AJ246" s="827">
        <f t="shared" si="120"/>
        <v>0</v>
      </c>
      <c r="AK246" s="824">
        <f t="shared" si="121"/>
        <v>0</v>
      </c>
      <c r="AL246" s="827">
        <f t="shared" si="122"/>
        <v>-1</v>
      </c>
      <c r="AM246" s="827">
        <f t="shared" si="123"/>
        <v>0</v>
      </c>
      <c r="AN246" s="827">
        <f t="shared" si="124"/>
        <v>279</v>
      </c>
      <c r="AO246" s="827">
        <f t="shared" si="125"/>
        <v>24667.359999999997</v>
      </c>
      <c r="AP246" s="827">
        <f t="shared" si="126"/>
        <v>29.451245551601421</v>
      </c>
      <c r="AQ246" s="827">
        <f t="shared" si="127"/>
        <v>9.4028440751992139</v>
      </c>
      <c r="AR246" s="827">
        <f t="shared" si="128"/>
        <v>281</v>
      </c>
      <c r="AS246" s="38"/>
      <c r="AT246" s="38"/>
      <c r="AZ246" s="207"/>
      <c r="BA246" s="207"/>
      <c r="BB246" t="s">
        <v>718</v>
      </c>
      <c r="BC246" s="85">
        <v>25.52330827067669</v>
      </c>
      <c r="BE246" t="s">
        <v>737</v>
      </c>
      <c r="BF246">
        <v>10.554945054945055</v>
      </c>
    </row>
    <row r="247" spans="1:58" ht="15.75">
      <c r="A247" s="826" t="str">
        <f>'Endpoint outcomes'!A247</f>
        <v>Amsterdam 1986</v>
      </c>
      <c r="B247" s="826" t="str">
        <f>CONCATENATE('Endpoint outcomes'!S247,'Endpoint outcomes'!T247)</f>
        <v>HAMD21</v>
      </c>
      <c r="C247" s="828">
        <f t="shared" si="106"/>
        <v>23.976190476190474</v>
      </c>
      <c r="D247" s="828">
        <f t="shared" si="107"/>
        <v>4.5464698777749053</v>
      </c>
      <c r="E247" s="828">
        <f t="shared" si="108"/>
        <v>105</v>
      </c>
      <c r="F247" s="50">
        <f t="shared" si="105"/>
        <v>0.4979107785683996</v>
      </c>
      <c r="G247" s="50">
        <f t="shared" si="129"/>
        <v>0.5020892214316004</v>
      </c>
      <c r="H247" s="269">
        <f t="shared" si="130"/>
        <v>1</v>
      </c>
      <c r="I247" s="829">
        <f>IF(ISNUMBER('Endpoint outcomes'!U247)=TRUE,'Endpoint outcomes'!U247,(IF(ISNUMBER('Endpoint outcomes'!W247)=TRUE,'Endpoint outcomes'!W247,0)))</f>
        <v>24.5</v>
      </c>
      <c r="J247" s="829">
        <f>IF(ISNUMBER('Endpoint outcomes'!U247)=TRUE,'Endpoint outcomes'!V247,IF(ISNUMBER('Endpoint outcomes'!W247)=TRUE,'Endpoint outcomes'!X247,0))</f>
        <v>4.2</v>
      </c>
      <c r="K247" s="829">
        <f>IF(ISNUMBER('Endpoint outcomes'!U247)=TRUE,'Endpoint outcomes'!AI247,IF(ISNUMBER('Endpoint outcomes'!W247)=TRUE,'Endpoint outcomes'!AK247,0))</f>
        <v>55</v>
      </c>
      <c r="L247" s="829">
        <f>IF(ISNUMBER('Endpoint outcomes'!AZ247)=TRUE,'Endpoint outcomes'!AZ247,(IF(ISNUMBER('Endpoint outcomes'!BB247)=TRUE,'Endpoint outcomes'!BB247,0)))</f>
        <v>23.4</v>
      </c>
      <c r="M247" s="829">
        <f>IF(ISNUMBER('Endpoint outcomes'!AZ247)=TRUE,'Endpoint outcomes'!BA247,IF(ISNUMBER('Endpoint outcomes'!BB247)=TRUE,'Endpoint outcomes'!BC247,0))</f>
        <v>4.9000000000000004</v>
      </c>
      <c r="N247" s="829">
        <f>IF(ISNUMBER('Endpoint outcomes'!AZ247)=TRUE,'Endpoint outcomes'!BN247,IF(ISNUMBER('Endpoint outcomes'!BB247)=TRUE,'Endpoint outcomes'!BP247,0))</f>
        <v>50</v>
      </c>
      <c r="O247" s="829">
        <f>IF(ISNUMBER('Endpoint outcomes'!CE247)=TRUE,'Endpoint outcomes'!CE247,(IF(ISNUMBER('Endpoint outcomes'!CG247)=TRUE,'Endpoint outcomes'!CG247,0)))</f>
        <v>0</v>
      </c>
      <c r="P247" s="829">
        <f>IF(ISNUMBER('Endpoint outcomes'!CE247)=TRUE,'Endpoint outcomes'!CF247,IF(ISNUMBER('Endpoint outcomes'!CG247)=TRUE,'Endpoint outcomes'!CH247,0))</f>
        <v>0</v>
      </c>
      <c r="Q247" s="829">
        <f>IF(ISNUMBER('Endpoint outcomes'!CE247)=TRUE,'Endpoint outcomes'!CS247,IF(ISNUMBER('Endpoint outcomes'!CG247)=TRUE,'Endpoint outcomes'!CU247,0))</f>
        <v>0</v>
      </c>
      <c r="R247" s="825">
        <f>IF(ISNUMBER('Endpoint outcomes'!DJ247)=TRUE,'Endpoint outcomes'!DJ247,(IF(ISNUMBER('Endpoint outcomes'!DL247)=TRUE,'Endpoint outcomes'!DL247,0)))</f>
        <v>0</v>
      </c>
      <c r="S247" s="825">
        <f>IF(ISNUMBER('Endpoint outcomes'!DJ247)=TRUE,'Endpoint outcomes'!DK247,IF(ISNUMBER('Endpoint outcomes'!DL247)=TRUE,'Endpoint outcomes'!DM247,0))</f>
        <v>0</v>
      </c>
      <c r="T247" s="825">
        <f>IF(ISNUMBER('Endpoint outcomes'!DJ247)=TRUE,'Endpoint outcomes'!DX247,IF(ISNUMBER('Endpoint outcomes'!DL247)=TRUE,'Endpoint outcomes'!DZ247,0))</f>
        <v>0</v>
      </c>
      <c r="U247" s="825">
        <f>IF(ISNUMBER('Endpoint outcomes'!EO247)=TRUE,'Endpoint outcomes'!EO247,(IF(ISNUMBER('Endpoint outcomes'!EQ247)=TRUE,'Endpoint outcomes'!EQ247,0)))</f>
        <v>0</v>
      </c>
      <c r="V247" s="825">
        <f>IF(ISNUMBER('Endpoint outcomes'!EO247)=TRUE,'Endpoint outcomes'!EP247,IF(ISNUMBER('Endpoint outcomes'!EQ247)=TRUE,'Endpoint outcomes'!ER247,0))</f>
        <v>0</v>
      </c>
      <c r="W247" s="825">
        <f>IF(ISNUMBER('Endpoint outcomes'!EO247)=TRUE,'Endpoint outcomes'!FC247,IF(ISNUMBER('Endpoint outcomes'!EQ247)=TRUE,'Endpoint outcomes'!FE247,0))</f>
        <v>0</v>
      </c>
      <c r="X247" s="37"/>
      <c r="Y247" s="824">
        <f t="shared" si="109"/>
        <v>55</v>
      </c>
      <c r="Z247" s="827">
        <f t="shared" si="110"/>
        <v>54</v>
      </c>
      <c r="AA247" s="827">
        <f t="shared" si="111"/>
        <v>952.56000000000006</v>
      </c>
      <c r="AB247" s="824">
        <f t="shared" si="112"/>
        <v>50</v>
      </c>
      <c r="AC247" s="827">
        <f t="shared" si="113"/>
        <v>49</v>
      </c>
      <c r="AD247" s="827">
        <f t="shared" si="114"/>
        <v>1176.4900000000002</v>
      </c>
      <c r="AE247" s="824">
        <f t="shared" si="115"/>
        <v>0</v>
      </c>
      <c r="AF247" s="827">
        <f t="shared" si="116"/>
        <v>-1</v>
      </c>
      <c r="AG247" s="827">
        <f t="shared" si="117"/>
        <v>0</v>
      </c>
      <c r="AH247" s="824">
        <f t="shared" si="118"/>
        <v>0</v>
      </c>
      <c r="AI247" s="827">
        <f t="shared" si="119"/>
        <v>-1</v>
      </c>
      <c r="AJ247" s="827">
        <f t="shared" si="120"/>
        <v>0</v>
      </c>
      <c r="AK247" s="824">
        <f t="shared" si="121"/>
        <v>0</v>
      </c>
      <c r="AL247" s="827">
        <f t="shared" si="122"/>
        <v>-1</v>
      </c>
      <c r="AM247" s="827">
        <f t="shared" si="123"/>
        <v>0</v>
      </c>
      <c r="AN247" s="827">
        <f t="shared" si="124"/>
        <v>103</v>
      </c>
      <c r="AO247" s="827">
        <f t="shared" si="125"/>
        <v>2129.0500000000002</v>
      </c>
      <c r="AP247" s="827">
        <f t="shared" si="126"/>
        <v>23.976190476190474</v>
      </c>
      <c r="AQ247" s="827">
        <f t="shared" si="127"/>
        <v>4.5464698777749053</v>
      </c>
      <c r="AR247" s="827">
        <f t="shared" si="128"/>
        <v>105</v>
      </c>
      <c r="AS247" s="38"/>
      <c r="AT247" s="38"/>
      <c r="AZ247" s="207"/>
      <c r="BA247" s="207"/>
      <c r="BB247" t="s">
        <v>718</v>
      </c>
      <c r="BC247" s="85">
        <v>26.945454545454545</v>
      </c>
      <c r="BE247" t="s">
        <v>718</v>
      </c>
      <c r="BF247">
        <v>21.365600000000001</v>
      </c>
    </row>
    <row r="248" spans="1:58" ht="15.75">
      <c r="A248" s="826" t="str">
        <f>'Endpoint outcomes'!A248</f>
        <v>Bakish 1992b</v>
      </c>
      <c r="B248" s="826" t="str">
        <f>CONCATENATE('Endpoint outcomes'!S248,'Endpoint outcomes'!T248)</f>
        <v>HAMD17</v>
      </c>
      <c r="C248" s="828">
        <f t="shared" si="106"/>
        <v>22.921999999999997</v>
      </c>
      <c r="D248" s="828">
        <f t="shared" si="107"/>
        <v>3.4938785912821113</v>
      </c>
      <c r="E248" s="828">
        <f t="shared" si="108"/>
        <v>115</v>
      </c>
      <c r="F248" s="50">
        <f t="shared" si="105"/>
        <v>0.37883587570221988</v>
      </c>
      <c r="G248" s="50">
        <f t="shared" si="129"/>
        <v>0.62116412429778012</v>
      </c>
      <c r="H248" s="269">
        <f t="shared" si="130"/>
        <v>1</v>
      </c>
      <c r="I248" s="829">
        <f>IF(ISNUMBER('Endpoint outcomes'!U248)=TRUE,'Endpoint outcomes'!U248,(IF(ISNUMBER('Endpoint outcomes'!W248)=TRUE,'Endpoint outcomes'!W248,0)))</f>
        <v>22.81</v>
      </c>
      <c r="J248" s="829">
        <f>IF(ISNUMBER('Endpoint outcomes'!U248)=TRUE,'Endpoint outcomes'!V248,IF(ISNUMBER('Endpoint outcomes'!W248)=TRUE,'Endpoint outcomes'!X248,0))</f>
        <v>3.43</v>
      </c>
      <c r="K248" s="829">
        <f>IF(ISNUMBER('Endpoint outcomes'!U248)=TRUE,'Endpoint outcomes'!AI248,IF(ISNUMBER('Endpoint outcomes'!W248)=TRUE,'Endpoint outcomes'!AK248,0))</f>
        <v>59</v>
      </c>
      <c r="L248" s="829">
        <f>IF(ISNUMBER('Endpoint outcomes'!AZ248)=TRUE,'Endpoint outcomes'!AZ248,(IF(ISNUMBER('Endpoint outcomes'!BB248)=TRUE,'Endpoint outcomes'!BB248,0)))</f>
        <v>23.04</v>
      </c>
      <c r="M248" s="829">
        <f>IF(ISNUMBER('Endpoint outcomes'!AZ248)=TRUE,'Endpoint outcomes'!BA248,IF(ISNUMBER('Endpoint outcomes'!BB248)=TRUE,'Endpoint outcomes'!BC248,0))</f>
        <v>3.56</v>
      </c>
      <c r="N248" s="829">
        <f>IF(ISNUMBER('Endpoint outcomes'!AZ248)=TRUE,'Endpoint outcomes'!BN248,IF(ISNUMBER('Endpoint outcomes'!BB248)=TRUE,'Endpoint outcomes'!BP248,0))</f>
        <v>56</v>
      </c>
      <c r="O248" s="829">
        <f>IF(ISNUMBER('Endpoint outcomes'!CE248)=TRUE,'Endpoint outcomes'!CE248,(IF(ISNUMBER('Endpoint outcomes'!CG248)=TRUE,'Endpoint outcomes'!CG248,0)))</f>
        <v>0</v>
      </c>
      <c r="P248" s="829">
        <f>IF(ISNUMBER('Endpoint outcomes'!CE248)=TRUE,'Endpoint outcomes'!CF248,IF(ISNUMBER('Endpoint outcomes'!CG248)=TRUE,'Endpoint outcomes'!CH248,0))</f>
        <v>0</v>
      </c>
      <c r="Q248" s="829">
        <f>IF(ISNUMBER('Endpoint outcomes'!CE248)=TRUE,'Endpoint outcomes'!CS248,IF(ISNUMBER('Endpoint outcomes'!CG248)=TRUE,'Endpoint outcomes'!CU248,0))</f>
        <v>0</v>
      </c>
      <c r="R248" s="825">
        <f>IF(ISNUMBER('Endpoint outcomes'!DJ248)=TRUE,'Endpoint outcomes'!DJ248,(IF(ISNUMBER('Endpoint outcomes'!DL248)=TRUE,'Endpoint outcomes'!DL248,0)))</f>
        <v>0</v>
      </c>
      <c r="S248" s="825">
        <f>IF(ISNUMBER('Endpoint outcomes'!DJ248)=TRUE,'Endpoint outcomes'!DK248,IF(ISNUMBER('Endpoint outcomes'!DL248)=TRUE,'Endpoint outcomes'!DM248,0))</f>
        <v>0</v>
      </c>
      <c r="T248" s="825">
        <f>IF(ISNUMBER('Endpoint outcomes'!DJ248)=TRUE,'Endpoint outcomes'!DX248,IF(ISNUMBER('Endpoint outcomes'!DL248)=TRUE,'Endpoint outcomes'!DZ248,0))</f>
        <v>0</v>
      </c>
      <c r="U248" s="825">
        <f>IF(ISNUMBER('Endpoint outcomes'!EO248)=TRUE,'Endpoint outcomes'!EO248,(IF(ISNUMBER('Endpoint outcomes'!EQ248)=TRUE,'Endpoint outcomes'!EQ248,0)))</f>
        <v>0</v>
      </c>
      <c r="V248" s="825">
        <f>IF(ISNUMBER('Endpoint outcomes'!EO248)=TRUE,'Endpoint outcomes'!EP248,IF(ISNUMBER('Endpoint outcomes'!EQ248)=TRUE,'Endpoint outcomes'!ER248,0))</f>
        <v>0</v>
      </c>
      <c r="W248" s="825">
        <f>IF(ISNUMBER('Endpoint outcomes'!EO248)=TRUE,'Endpoint outcomes'!FC248,IF(ISNUMBER('Endpoint outcomes'!EQ248)=TRUE,'Endpoint outcomes'!FE248,0))</f>
        <v>0</v>
      </c>
      <c r="X248" s="37"/>
      <c r="Y248" s="824">
        <f t="shared" si="109"/>
        <v>59</v>
      </c>
      <c r="Z248" s="827">
        <f t="shared" si="110"/>
        <v>58</v>
      </c>
      <c r="AA248" s="827">
        <f t="shared" si="111"/>
        <v>682.3642000000001</v>
      </c>
      <c r="AB248" s="824">
        <f t="shared" si="112"/>
        <v>56</v>
      </c>
      <c r="AC248" s="827">
        <f t="shared" si="113"/>
        <v>55</v>
      </c>
      <c r="AD248" s="827">
        <f t="shared" si="114"/>
        <v>697.048</v>
      </c>
      <c r="AE248" s="824">
        <f t="shared" si="115"/>
        <v>0</v>
      </c>
      <c r="AF248" s="827">
        <f t="shared" si="116"/>
        <v>-1</v>
      </c>
      <c r="AG248" s="827">
        <f t="shared" si="117"/>
        <v>0</v>
      </c>
      <c r="AH248" s="824">
        <f t="shared" si="118"/>
        <v>0</v>
      </c>
      <c r="AI248" s="827">
        <f t="shared" si="119"/>
        <v>-1</v>
      </c>
      <c r="AJ248" s="827">
        <f t="shared" si="120"/>
        <v>0</v>
      </c>
      <c r="AK248" s="824">
        <f t="shared" si="121"/>
        <v>0</v>
      </c>
      <c r="AL248" s="827">
        <f t="shared" si="122"/>
        <v>-1</v>
      </c>
      <c r="AM248" s="827">
        <f t="shared" si="123"/>
        <v>0</v>
      </c>
      <c r="AN248" s="827">
        <f t="shared" si="124"/>
        <v>113</v>
      </c>
      <c r="AO248" s="827">
        <f t="shared" si="125"/>
        <v>1379.4122000000002</v>
      </c>
      <c r="AP248" s="827">
        <f t="shared" si="126"/>
        <v>22.921999999999997</v>
      </c>
      <c r="AQ248" s="827">
        <f t="shared" si="127"/>
        <v>3.4938785912821113</v>
      </c>
      <c r="AR248" s="827">
        <f t="shared" si="128"/>
        <v>115</v>
      </c>
      <c r="AS248" s="38"/>
      <c r="AT248" s="38"/>
      <c r="AZ248" s="207"/>
      <c r="BA248" s="207"/>
      <c r="BB248" t="s">
        <v>718</v>
      </c>
      <c r="BC248" s="282">
        <v>27.506476683937823</v>
      </c>
      <c r="BE248" t="s">
        <v>713</v>
      </c>
      <c r="BF248">
        <v>22.349681528662419</v>
      </c>
    </row>
    <row r="249" spans="1:58" ht="15.75">
      <c r="A249" s="826" t="str">
        <f>'Endpoint outcomes'!A249</f>
        <v xml:space="preserve">Balestrieri 1972 </v>
      </c>
      <c r="B249" s="826" t="str">
        <f>CONCATENATE('Endpoint outcomes'!S249,'Endpoint outcomes'!T249)</f>
        <v>HAMD17</v>
      </c>
      <c r="C249" s="828">
        <f t="shared" si="106"/>
        <v>24.18</v>
      </c>
      <c r="D249" s="828">
        <f t="shared" si="107"/>
        <v>6.61430268433491</v>
      </c>
      <c r="E249" s="828">
        <f t="shared" si="108"/>
        <v>74</v>
      </c>
      <c r="F249" s="50">
        <f t="shared" si="105"/>
        <v>0.51085537679831727</v>
      </c>
      <c r="G249" s="50">
        <f t="shared" si="129"/>
        <v>0.48914462320168273</v>
      </c>
      <c r="H249" s="269">
        <f t="shared" si="130"/>
        <v>1</v>
      </c>
      <c r="I249" s="829">
        <f>IF(ISNUMBER('Endpoint outcomes'!U249)=TRUE,'Endpoint outcomes'!U249,(IF(ISNUMBER('Endpoint outcomes'!W249)=TRUE,'Endpoint outcomes'!W249,0)))</f>
        <v>24.38</v>
      </c>
      <c r="J249" s="829">
        <f>IF(ISNUMBER('Endpoint outcomes'!U249)=TRUE,'Endpoint outcomes'!V249,IF(ISNUMBER('Endpoint outcomes'!W249)=TRUE,'Endpoint outcomes'!X249,0))</f>
        <v>7.68</v>
      </c>
      <c r="K249" s="829">
        <f>IF(ISNUMBER('Endpoint outcomes'!U249)=TRUE,'Endpoint outcomes'!AI249,IF(ISNUMBER('Endpoint outcomes'!W249)=TRUE,'Endpoint outcomes'!AK249,0))</f>
        <v>37</v>
      </c>
      <c r="L249" s="829">
        <f>IF(ISNUMBER('Endpoint outcomes'!AZ249)=TRUE,'Endpoint outcomes'!AZ249,(IF(ISNUMBER('Endpoint outcomes'!BB249)=TRUE,'Endpoint outcomes'!BB249,0)))</f>
        <v>23.98</v>
      </c>
      <c r="M249" s="829">
        <f>IF(ISNUMBER('Endpoint outcomes'!AZ249)=TRUE,'Endpoint outcomes'!BA249,IF(ISNUMBER('Endpoint outcomes'!BB249)=TRUE,'Endpoint outcomes'!BC249,0))</f>
        <v>5.34</v>
      </c>
      <c r="N249" s="829">
        <f>IF(ISNUMBER('Endpoint outcomes'!AZ249)=TRUE,'Endpoint outcomes'!BN249,IF(ISNUMBER('Endpoint outcomes'!BB249)=TRUE,'Endpoint outcomes'!BP249,0))</f>
        <v>37</v>
      </c>
      <c r="O249" s="829">
        <f>IF(ISNUMBER('Endpoint outcomes'!CE249)=TRUE,'Endpoint outcomes'!CE249,(IF(ISNUMBER('Endpoint outcomes'!CG249)=TRUE,'Endpoint outcomes'!CG249,0)))</f>
        <v>0</v>
      </c>
      <c r="P249" s="829">
        <f>IF(ISNUMBER('Endpoint outcomes'!CE249)=TRUE,'Endpoint outcomes'!CF249,IF(ISNUMBER('Endpoint outcomes'!CG249)=TRUE,'Endpoint outcomes'!CH249,0))</f>
        <v>0</v>
      </c>
      <c r="Q249" s="829">
        <f>IF(ISNUMBER('Endpoint outcomes'!CE249)=TRUE,'Endpoint outcomes'!CS249,IF(ISNUMBER('Endpoint outcomes'!CG249)=TRUE,'Endpoint outcomes'!CU249,0))</f>
        <v>0</v>
      </c>
      <c r="R249" s="825">
        <f>IF(ISNUMBER('Endpoint outcomes'!DJ249)=TRUE,'Endpoint outcomes'!DJ249,(IF(ISNUMBER('Endpoint outcomes'!DL249)=TRUE,'Endpoint outcomes'!DL249,0)))</f>
        <v>0</v>
      </c>
      <c r="S249" s="825">
        <f>IF(ISNUMBER('Endpoint outcomes'!DJ249)=TRUE,'Endpoint outcomes'!DK249,IF(ISNUMBER('Endpoint outcomes'!DL249)=TRUE,'Endpoint outcomes'!DM249,0))</f>
        <v>0</v>
      </c>
      <c r="T249" s="825">
        <f>IF(ISNUMBER('Endpoint outcomes'!DJ249)=TRUE,'Endpoint outcomes'!DX249,IF(ISNUMBER('Endpoint outcomes'!DL249)=TRUE,'Endpoint outcomes'!DZ249,0))</f>
        <v>0</v>
      </c>
      <c r="U249" s="825">
        <f>IF(ISNUMBER('Endpoint outcomes'!EO249)=TRUE,'Endpoint outcomes'!EO249,(IF(ISNUMBER('Endpoint outcomes'!EQ249)=TRUE,'Endpoint outcomes'!EQ249,0)))</f>
        <v>0</v>
      </c>
      <c r="V249" s="825">
        <f>IF(ISNUMBER('Endpoint outcomes'!EO249)=TRUE,'Endpoint outcomes'!EP249,IF(ISNUMBER('Endpoint outcomes'!EQ249)=TRUE,'Endpoint outcomes'!ER249,0))</f>
        <v>0</v>
      </c>
      <c r="W249" s="825">
        <f>IF(ISNUMBER('Endpoint outcomes'!EO249)=TRUE,'Endpoint outcomes'!FC249,IF(ISNUMBER('Endpoint outcomes'!EQ249)=TRUE,'Endpoint outcomes'!FE249,0))</f>
        <v>0</v>
      </c>
      <c r="X249" s="37"/>
      <c r="Y249" s="824">
        <f t="shared" si="109"/>
        <v>37</v>
      </c>
      <c r="Z249" s="827">
        <f t="shared" si="110"/>
        <v>36</v>
      </c>
      <c r="AA249" s="827">
        <f t="shared" si="111"/>
        <v>2123.3663999999999</v>
      </c>
      <c r="AB249" s="824">
        <f t="shared" si="112"/>
        <v>37</v>
      </c>
      <c r="AC249" s="827">
        <f t="shared" si="113"/>
        <v>36</v>
      </c>
      <c r="AD249" s="827">
        <f t="shared" si="114"/>
        <v>1026.5616</v>
      </c>
      <c r="AE249" s="824">
        <f t="shared" si="115"/>
        <v>0</v>
      </c>
      <c r="AF249" s="827">
        <f t="shared" si="116"/>
        <v>-1</v>
      </c>
      <c r="AG249" s="827">
        <f t="shared" si="117"/>
        <v>0</v>
      </c>
      <c r="AH249" s="824">
        <f t="shared" si="118"/>
        <v>0</v>
      </c>
      <c r="AI249" s="827">
        <f t="shared" si="119"/>
        <v>-1</v>
      </c>
      <c r="AJ249" s="827">
        <f t="shared" si="120"/>
        <v>0</v>
      </c>
      <c r="AK249" s="824">
        <f t="shared" si="121"/>
        <v>0</v>
      </c>
      <c r="AL249" s="827">
        <f t="shared" si="122"/>
        <v>-1</v>
      </c>
      <c r="AM249" s="827">
        <f t="shared" si="123"/>
        <v>0</v>
      </c>
      <c r="AN249" s="827">
        <f t="shared" si="124"/>
        <v>72</v>
      </c>
      <c r="AO249" s="827">
        <f t="shared" si="125"/>
        <v>3149.9279999999999</v>
      </c>
      <c r="AP249" s="827">
        <f t="shared" si="126"/>
        <v>24.18</v>
      </c>
      <c r="AQ249" s="827">
        <f t="shared" si="127"/>
        <v>6.61430268433491</v>
      </c>
      <c r="AR249" s="827">
        <f t="shared" si="128"/>
        <v>74</v>
      </c>
      <c r="AS249" s="38"/>
      <c r="AT249" s="38"/>
      <c r="AZ249" s="207"/>
      <c r="BA249" s="207"/>
      <c r="BB249" t="s">
        <v>718</v>
      </c>
      <c r="BC249">
        <v>28.434429400386843</v>
      </c>
      <c r="BE249" t="s">
        <v>3009</v>
      </c>
      <c r="BF249">
        <v>14.600000000000001</v>
      </c>
    </row>
    <row r="250" spans="1:58" ht="15.75">
      <c r="A250" s="826" t="str">
        <f>'Endpoint outcomes'!A250</f>
        <v>Barber 2012</v>
      </c>
      <c r="B250" s="826" t="str">
        <f>CONCATENATE('Endpoint outcomes'!S250,'Endpoint outcomes'!T250)</f>
        <v>HAMD17</v>
      </c>
      <c r="C250" s="828">
        <f t="shared" si="106"/>
        <v>19.390384615384615</v>
      </c>
      <c r="D250" s="828">
        <f t="shared" si="107"/>
        <v>3.6979945103654233</v>
      </c>
      <c r="E250" s="828">
        <f t="shared" si="108"/>
        <v>156</v>
      </c>
      <c r="F250" s="50">
        <f t="shared" si="105"/>
        <v>0.10628720886047061</v>
      </c>
      <c r="G250" s="50">
        <f t="shared" si="129"/>
        <v>0.89371279113952939</v>
      </c>
      <c r="H250" s="269">
        <f t="shared" si="130"/>
        <v>1</v>
      </c>
      <c r="I250" s="829">
        <f>IF(ISNUMBER('Endpoint outcomes'!U250)=TRUE,'Endpoint outcomes'!U250,(IF(ISNUMBER('Endpoint outcomes'!W250)=TRUE,'Endpoint outcomes'!W250,0)))</f>
        <v>19.899999999999999</v>
      </c>
      <c r="J250" s="829">
        <f>IF(ISNUMBER('Endpoint outcomes'!U250)=TRUE,'Endpoint outcomes'!V250,IF(ISNUMBER('Endpoint outcomes'!W250)=TRUE,'Endpoint outcomes'!X250,0))</f>
        <v>3.9</v>
      </c>
      <c r="K250" s="829">
        <f>IF(ISNUMBER('Endpoint outcomes'!U250)=TRUE,'Endpoint outcomes'!AI250,IF(ISNUMBER('Endpoint outcomes'!W250)=TRUE,'Endpoint outcomes'!AK250,0))</f>
        <v>51</v>
      </c>
      <c r="L250" s="829">
        <f>IF(ISNUMBER('Endpoint outcomes'!AZ250)=TRUE,'Endpoint outcomes'!AZ250,(IF(ISNUMBER('Endpoint outcomes'!BB250)=TRUE,'Endpoint outcomes'!BB250,0)))</f>
        <v>19.3</v>
      </c>
      <c r="M250" s="829">
        <f>IF(ISNUMBER('Endpoint outcomes'!AZ250)=TRUE,'Endpoint outcomes'!BA250,IF(ISNUMBER('Endpoint outcomes'!BB250)=TRUE,'Endpoint outcomes'!BC250,0))</f>
        <v>3.8</v>
      </c>
      <c r="N250" s="829">
        <f>IF(ISNUMBER('Endpoint outcomes'!AZ250)=TRUE,'Endpoint outcomes'!BN250,IF(ISNUMBER('Endpoint outcomes'!BB250)=TRUE,'Endpoint outcomes'!BP250,0))</f>
        <v>50</v>
      </c>
      <c r="O250" s="829">
        <f>IF(ISNUMBER('Endpoint outcomes'!CE250)=TRUE,'Endpoint outcomes'!CE250,(IF(ISNUMBER('Endpoint outcomes'!CG250)=TRUE,'Endpoint outcomes'!CG250,0)))</f>
        <v>19</v>
      </c>
      <c r="P250" s="829">
        <f>IF(ISNUMBER('Endpoint outcomes'!CE250)=TRUE,'Endpoint outcomes'!CF250,IF(ISNUMBER('Endpoint outcomes'!CG250)=TRUE,'Endpoint outcomes'!CH250,0))</f>
        <v>3.4</v>
      </c>
      <c r="Q250" s="829">
        <f>IF(ISNUMBER('Endpoint outcomes'!CE250)=TRUE,'Endpoint outcomes'!CS250,IF(ISNUMBER('Endpoint outcomes'!CG250)=TRUE,'Endpoint outcomes'!CU250,0))</f>
        <v>55</v>
      </c>
      <c r="R250" s="825">
        <f>IF(ISNUMBER('Endpoint outcomes'!DJ250)=TRUE,'Endpoint outcomes'!DJ250,(IF(ISNUMBER('Endpoint outcomes'!DL250)=TRUE,'Endpoint outcomes'!DL250,0)))</f>
        <v>0</v>
      </c>
      <c r="S250" s="825">
        <f>IF(ISNUMBER('Endpoint outcomes'!DJ250)=TRUE,'Endpoint outcomes'!DK250,IF(ISNUMBER('Endpoint outcomes'!DL250)=TRUE,'Endpoint outcomes'!DM250,0))</f>
        <v>0</v>
      </c>
      <c r="T250" s="825">
        <f>IF(ISNUMBER('Endpoint outcomes'!DJ250)=TRUE,'Endpoint outcomes'!DX250,IF(ISNUMBER('Endpoint outcomes'!DL250)=TRUE,'Endpoint outcomes'!DZ250,0))</f>
        <v>0</v>
      </c>
      <c r="U250" s="825">
        <f>IF(ISNUMBER('Endpoint outcomes'!EO250)=TRUE,'Endpoint outcomes'!EO250,(IF(ISNUMBER('Endpoint outcomes'!EQ250)=TRUE,'Endpoint outcomes'!EQ250,0)))</f>
        <v>0</v>
      </c>
      <c r="V250" s="825">
        <f>IF(ISNUMBER('Endpoint outcomes'!EO250)=TRUE,'Endpoint outcomes'!EP250,IF(ISNUMBER('Endpoint outcomes'!EQ250)=TRUE,'Endpoint outcomes'!ER250,0))</f>
        <v>0</v>
      </c>
      <c r="W250" s="825">
        <f>IF(ISNUMBER('Endpoint outcomes'!EO250)=TRUE,'Endpoint outcomes'!FC250,IF(ISNUMBER('Endpoint outcomes'!EQ250)=TRUE,'Endpoint outcomes'!FE250,0))</f>
        <v>0</v>
      </c>
      <c r="X250" s="37"/>
      <c r="Y250" s="824">
        <f t="shared" si="109"/>
        <v>51</v>
      </c>
      <c r="Z250" s="827">
        <f t="shared" si="110"/>
        <v>50</v>
      </c>
      <c r="AA250" s="827">
        <f t="shared" si="111"/>
        <v>760.5</v>
      </c>
      <c r="AB250" s="824">
        <f t="shared" si="112"/>
        <v>50</v>
      </c>
      <c r="AC250" s="827">
        <f t="shared" si="113"/>
        <v>49</v>
      </c>
      <c r="AD250" s="827">
        <f t="shared" si="114"/>
        <v>707.56</v>
      </c>
      <c r="AE250" s="824">
        <f t="shared" si="115"/>
        <v>55</v>
      </c>
      <c r="AF250" s="827">
        <f t="shared" si="116"/>
        <v>54</v>
      </c>
      <c r="AG250" s="827">
        <f t="shared" si="117"/>
        <v>624.2399999999999</v>
      </c>
      <c r="AH250" s="824">
        <f t="shared" si="118"/>
        <v>0</v>
      </c>
      <c r="AI250" s="827">
        <f t="shared" si="119"/>
        <v>-1</v>
      </c>
      <c r="AJ250" s="827">
        <f t="shared" si="120"/>
        <v>0</v>
      </c>
      <c r="AK250" s="824">
        <f t="shared" si="121"/>
        <v>0</v>
      </c>
      <c r="AL250" s="827">
        <f t="shared" si="122"/>
        <v>-1</v>
      </c>
      <c r="AM250" s="827">
        <f t="shared" si="123"/>
        <v>0</v>
      </c>
      <c r="AN250" s="827">
        <f t="shared" si="124"/>
        <v>153</v>
      </c>
      <c r="AO250" s="827">
        <f t="shared" si="125"/>
        <v>2092.2999999999997</v>
      </c>
      <c r="AP250" s="827">
        <f t="shared" si="126"/>
        <v>19.390384615384615</v>
      </c>
      <c r="AQ250" s="827">
        <f t="shared" si="127"/>
        <v>3.6979945103654233</v>
      </c>
      <c r="AR250" s="827">
        <f t="shared" si="128"/>
        <v>156</v>
      </c>
      <c r="AS250" s="38"/>
      <c r="AT250" s="38"/>
      <c r="AZ250" s="207"/>
      <c r="BA250" s="207"/>
      <c r="BB250" t="s">
        <v>718</v>
      </c>
      <c r="BC250">
        <v>28.65</v>
      </c>
      <c r="BE250" t="s">
        <v>714</v>
      </c>
      <c r="BF250">
        <v>23.645</v>
      </c>
    </row>
    <row r="251" spans="1:58" ht="15.75">
      <c r="A251" s="826" t="str">
        <f>'Endpoint outcomes'!A251</f>
        <v>Beck 1985</v>
      </c>
      <c r="B251" s="826" t="str">
        <f>CONCATENATE('Endpoint outcomes'!S251,'Endpoint outcomes'!T251)</f>
        <v>BDI-I21</v>
      </c>
      <c r="C251" s="828">
        <f t="shared" si="106"/>
        <v>30.56</v>
      </c>
      <c r="D251" s="828">
        <f t="shared" si="107"/>
        <v>7.7087773236802573</v>
      </c>
      <c r="E251" s="828">
        <f t="shared" si="108"/>
        <v>25</v>
      </c>
      <c r="F251" s="50">
        <f t="shared" si="105"/>
        <v>0.76462391281911002</v>
      </c>
      <c r="G251" s="50">
        <f t="shared" si="129"/>
        <v>0.23537608718088998</v>
      </c>
      <c r="H251" s="269">
        <f t="shared" si="130"/>
        <v>1</v>
      </c>
      <c r="I251" s="829">
        <f>IF(ISNUMBER('Endpoint outcomes'!U251)=TRUE,'Endpoint outcomes'!U251,(IF(ISNUMBER('Endpoint outcomes'!W251)=TRUE,'Endpoint outcomes'!W251,0)))</f>
        <v>31</v>
      </c>
      <c r="J251" s="829">
        <f>IF(ISNUMBER('Endpoint outcomes'!U251)=TRUE,'Endpoint outcomes'!V251,IF(ISNUMBER('Endpoint outcomes'!W251)=TRUE,'Endpoint outcomes'!X251,0))</f>
        <v>7.63</v>
      </c>
      <c r="K251" s="829">
        <f>IF(ISNUMBER('Endpoint outcomes'!U251)=TRUE,'Endpoint outcomes'!AI251,IF(ISNUMBER('Endpoint outcomes'!W251)=TRUE,'Endpoint outcomes'!AK251,0))</f>
        <v>14</v>
      </c>
      <c r="L251" s="829">
        <f>IF(ISNUMBER('Endpoint outcomes'!AZ251)=TRUE,'Endpoint outcomes'!AZ251,(IF(ISNUMBER('Endpoint outcomes'!BB251)=TRUE,'Endpoint outcomes'!BB251,0)))</f>
        <v>30</v>
      </c>
      <c r="M251" s="829">
        <f>IF(ISNUMBER('Endpoint outcomes'!AZ251)=TRUE,'Endpoint outcomes'!BA251,IF(ISNUMBER('Endpoint outcomes'!BB251)=TRUE,'Endpoint outcomes'!BC251,0))</f>
        <v>7.81</v>
      </c>
      <c r="N251" s="829">
        <f>IF(ISNUMBER('Endpoint outcomes'!AZ251)=TRUE,'Endpoint outcomes'!BN251,IF(ISNUMBER('Endpoint outcomes'!BB251)=TRUE,'Endpoint outcomes'!BP251,0))</f>
        <v>11</v>
      </c>
      <c r="O251" s="829">
        <f>IF(ISNUMBER('Endpoint outcomes'!CE251)=TRUE,'Endpoint outcomes'!CE251,(IF(ISNUMBER('Endpoint outcomes'!CG251)=TRUE,'Endpoint outcomes'!CG251,0)))</f>
        <v>0</v>
      </c>
      <c r="P251" s="829">
        <f>IF(ISNUMBER('Endpoint outcomes'!CE251)=TRUE,'Endpoint outcomes'!CF251,IF(ISNUMBER('Endpoint outcomes'!CG251)=TRUE,'Endpoint outcomes'!CH251,0))</f>
        <v>0</v>
      </c>
      <c r="Q251" s="829">
        <f>IF(ISNUMBER('Endpoint outcomes'!CE251)=TRUE,'Endpoint outcomes'!CS251,IF(ISNUMBER('Endpoint outcomes'!CG251)=TRUE,'Endpoint outcomes'!CU251,0))</f>
        <v>0</v>
      </c>
      <c r="R251" s="825">
        <f>IF(ISNUMBER('Endpoint outcomes'!DJ251)=TRUE,'Endpoint outcomes'!DJ251,(IF(ISNUMBER('Endpoint outcomes'!DL251)=TRUE,'Endpoint outcomes'!DL251,0)))</f>
        <v>0</v>
      </c>
      <c r="S251" s="825">
        <f>IF(ISNUMBER('Endpoint outcomes'!DJ251)=TRUE,'Endpoint outcomes'!DK251,IF(ISNUMBER('Endpoint outcomes'!DL251)=TRUE,'Endpoint outcomes'!DM251,0))</f>
        <v>0</v>
      </c>
      <c r="T251" s="825">
        <f>IF(ISNUMBER('Endpoint outcomes'!DJ251)=TRUE,'Endpoint outcomes'!DX251,IF(ISNUMBER('Endpoint outcomes'!DL251)=TRUE,'Endpoint outcomes'!DZ251,0))</f>
        <v>0</v>
      </c>
      <c r="U251" s="825">
        <f>IF(ISNUMBER('Endpoint outcomes'!EO251)=TRUE,'Endpoint outcomes'!EO251,(IF(ISNUMBER('Endpoint outcomes'!EQ251)=TRUE,'Endpoint outcomes'!EQ251,0)))</f>
        <v>0</v>
      </c>
      <c r="V251" s="825">
        <f>IF(ISNUMBER('Endpoint outcomes'!EO251)=TRUE,'Endpoint outcomes'!EP251,IF(ISNUMBER('Endpoint outcomes'!EQ251)=TRUE,'Endpoint outcomes'!ER251,0))</f>
        <v>0</v>
      </c>
      <c r="W251" s="825">
        <f>IF(ISNUMBER('Endpoint outcomes'!EO251)=TRUE,'Endpoint outcomes'!FC251,IF(ISNUMBER('Endpoint outcomes'!EQ251)=TRUE,'Endpoint outcomes'!FE251,0))</f>
        <v>0</v>
      </c>
      <c r="X251" s="37"/>
      <c r="Y251" s="824">
        <f t="shared" si="109"/>
        <v>14</v>
      </c>
      <c r="Z251" s="827">
        <f t="shared" si="110"/>
        <v>13</v>
      </c>
      <c r="AA251" s="827">
        <f t="shared" si="111"/>
        <v>756.8196999999999</v>
      </c>
      <c r="AB251" s="824">
        <f t="shared" si="112"/>
        <v>11</v>
      </c>
      <c r="AC251" s="827">
        <f t="shared" si="113"/>
        <v>10</v>
      </c>
      <c r="AD251" s="827">
        <f t="shared" si="114"/>
        <v>609.9609999999999</v>
      </c>
      <c r="AE251" s="824">
        <f t="shared" si="115"/>
        <v>0</v>
      </c>
      <c r="AF251" s="827">
        <f t="shared" si="116"/>
        <v>-1</v>
      </c>
      <c r="AG251" s="827">
        <f t="shared" si="117"/>
        <v>0</v>
      </c>
      <c r="AH251" s="824">
        <f t="shared" si="118"/>
        <v>0</v>
      </c>
      <c r="AI251" s="827">
        <f t="shared" si="119"/>
        <v>-1</v>
      </c>
      <c r="AJ251" s="827">
        <f t="shared" si="120"/>
        <v>0</v>
      </c>
      <c r="AK251" s="824">
        <f t="shared" si="121"/>
        <v>0</v>
      </c>
      <c r="AL251" s="827">
        <f t="shared" si="122"/>
        <v>-1</v>
      </c>
      <c r="AM251" s="827">
        <f t="shared" si="123"/>
        <v>0</v>
      </c>
      <c r="AN251" s="827">
        <f t="shared" si="124"/>
        <v>23</v>
      </c>
      <c r="AO251" s="827">
        <f t="shared" si="125"/>
        <v>1366.7806999999998</v>
      </c>
      <c r="AP251" s="827">
        <f t="shared" si="126"/>
        <v>30.56</v>
      </c>
      <c r="AQ251" s="827">
        <f t="shared" si="127"/>
        <v>7.7087773236802573</v>
      </c>
      <c r="AR251" s="827">
        <f t="shared" si="128"/>
        <v>25</v>
      </c>
      <c r="AS251" s="38"/>
      <c r="AT251" s="38"/>
      <c r="AZ251" s="207"/>
      <c r="BA251" s="207"/>
      <c r="BB251" t="s">
        <v>718</v>
      </c>
      <c r="BC251">
        <v>28.737826086956524</v>
      </c>
      <c r="BE251" t="s">
        <v>3002</v>
      </c>
      <c r="BF251">
        <v>24.806451612903224</v>
      </c>
    </row>
    <row r="252" spans="1:58" ht="15.75">
      <c r="A252" s="826" t="str">
        <f>'Endpoint outcomes'!A252</f>
        <v>Beutler 1991</v>
      </c>
      <c r="B252" s="826" t="str">
        <f>CONCATENATE('Endpoint outcomes'!S252,'Endpoint outcomes'!T252)</f>
        <v>HAMD17</v>
      </c>
      <c r="C252" s="828">
        <f t="shared" si="106"/>
        <v>19.025079365079364</v>
      </c>
      <c r="D252" s="828">
        <f t="shared" si="107"/>
        <v>3.8048462518214845</v>
      </c>
      <c r="E252" s="828">
        <f t="shared" si="108"/>
        <v>63</v>
      </c>
      <c r="F252" s="50">
        <f t="shared" si="105"/>
        <v>9.5517723836154089E-2</v>
      </c>
      <c r="G252" s="50">
        <f t="shared" si="129"/>
        <v>0.90448227616384591</v>
      </c>
      <c r="H252" s="269">
        <f t="shared" si="130"/>
        <v>1</v>
      </c>
      <c r="I252" s="829">
        <f>IF(ISNUMBER('Endpoint outcomes'!U252)=TRUE,'Endpoint outcomes'!U252,(IF(ISNUMBER('Endpoint outcomes'!W252)=TRUE,'Endpoint outcomes'!W252,0)))</f>
        <v>19.600000000000001</v>
      </c>
      <c r="J252" s="829">
        <f>IF(ISNUMBER('Endpoint outcomes'!U252)=TRUE,'Endpoint outcomes'!V252,IF(ISNUMBER('Endpoint outcomes'!W252)=TRUE,'Endpoint outcomes'!X252,0))</f>
        <v>4.04</v>
      </c>
      <c r="K252" s="829">
        <f>IF(ISNUMBER('Endpoint outcomes'!U252)=TRUE,'Endpoint outcomes'!AI252,IF(ISNUMBER('Endpoint outcomes'!W252)=TRUE,'Endpoint outcomes'!AK252,0))</f>
        <v>21</v>
      </c>
      <c r="L252" s="829">
        <f>IF(ISNUMBER('Endpoint outcomes'!AZ252)=TRUE,'Endpoint outcomes'!AZ252,(IF(ISNUMBER('Endpoint outcomes'!BB252)=TRUE,'Endpoint outcomes'!BB252,0)))</f>
        <v>19.89</v>
      </c>
      <c r="M252" s="829">
        <f>IF(ISNUMBER('Endpoint outcomes'!AZ252)=TRUE,'Endpoint outcomes'!BA252,IF(ISNUMBER('Endpoint outcomes'!BB252)=TRUE,'Endpoint outcomes'!BC252,0))</f>
        <v>4.47</v>
      </c>
      <c r="N252" s="829">
        <f>IF(ISNUMBER('Endpoint outcomes'!AZ252)=TRUE,'Endpoint outcomes'!BN252,IF(ISNUMBER('Endpoint outcomes'!BB252)=TRUE,'Endpoint outcomes'!BP252,0))</f>
        <v>22</v>
      </c>
      <c r="O252" s="829">
        <f>IF(ISNUMBER('Endpoint outcomes'!CE252)=TRUE,'Endpoint outcomes'!CE252,(IF(ISNUMBER('Endpoint outcomes'!CG252)=TRUE,'Endpoint outcomes'!CG252,0)))</f>
        <v>17.47</v>
      </c>
      <c r="P252" s="829">
        <f>IF(ISNUMBER('Endpoint outcomes'!CE252)=TRUE,'Endpoint outcomes'!CF252,IF(ISNUMBER('Endpoint outcomes'!CG252)=TRUE,'Endpoint outcomes'!CH252,0))</f>
        <v>2.54</v>
      </c>
      <c r="Q252" s="829">
        <f>IF(ISNUMBER('Endpoint outcomes'!CE252)=TRUE,'Endpoint outcomes'!CS252,IF(ISNUMBER('Endpoint outcomes'!CG252)=TRUE,'Endpoint outcomes'!CU252,0))</f>
        <v>20</v>
      </c>
      <c r="R252" s="825">
        <f>IF(ISNUMBER('Endpoint outcomes'!DJ252)=TRUE,'Endpoint outcomes'!DJ252,(IF(ISNUMBER('Endpoint outcomes'!DL252)=TRUE,'Endpoint outcomes'!DL252,0)))</f>
        <v>0</v>
      </c>
      <c r="S252" s="825">
        <f>IF(ISNUMBER('Endpoint outcomes'!DJ252)=TRUE,'Endpoint outcomes'!DK252,IF(ISNUMBER('Endpoint outcomes'!DL252)=TRUE,'Endpoint outcomes'!DM252,0))</f>
        <v>0</v>
      </c>
      <c r="T252" s="825">
        <f>IF(ISNUMBER('Endpoint outcomes'!DJ252)=TRUE,'Endpoint outcomes'!DX252,IF(ISNUMBER('Endpoint outcomes'!DL252)=TRUE,'Endpoint outcomes'!DZ252,0))</f>
        <v>0</v>
      </c>
      <c r="U252" s="825">
        <f>IF(ISNUMBER('Endpoint outcomes'!EO252)=TRUE,'Endpoint outcomes'!EO252,(IF(ISNUMBER('Endpoint outcomes'!EQ252)=TRUE,'Endpoint outcomes'!EQ252,0)))</f>
        <v>0</v>
      </c>
      <c r="V252" s="825">
        <f>IF(ISNUMBER('Endpoint outcomes'!EO252)=TRUE,'Endpoint outcomes'!EP252,IF(ISNUMBER('Endpoint outcomes'!EQ252)=TRUE,'Endpoint outcomes'!ER252,0))</f>
        <v>0</v>
      </c>
      <c r="W252" s="825">
        <f>IF(ISNUMBER('Endpoint outcomes'!EO252)=TRUE,'Endpoint outcomes'!FC252,IF(ISNUMBER('Endpoint outcomes'!EQ252)=TRUE,'Endpoint outcomes'!FE252,0))</f>
        <v>0</v>
      </c>
      <c r="X252" s="37"/>
      <c r="Y252" s="824">
        <f t="shared" si="109"/>
        <v>21</v>
      </c>
      <c r="Z252" s="827">
        <f t="shared" si="110"/>
        <v>20</v>
      </c>
      <c r="AA252" s="827">
        <f t="shared" si="111"/>
        <v>326.43200000000002</v>
      </c>
      <c r="AB252" s="824">
        <f t="shared" si="112"/>
        <v>22</v>
      </c>
      <c r="AC252" s="827">
        <f t="shared" si="113"/>
        <v>21</v>
      </c>
      <c r="AD252" s="827">
        <f t="shared" si="114"/>
        <v>419.59889999999996</v>
      </c>
      <c r="AE252" s="824">
        <f t="shared" si="115"/>
        <v>20</v>
      </c>
      <c r="AF252" s="827">
        <f t="shared" si="116"/>
        <v>19</v>
      </c>
      <c r="AG252" s="827">
        <f t="shared" si="117"/>
        <v>122.5804</v>
      </c>
      <c r="AH252" s="824">
        <f t="shared" si="118"/>
        <v>0</v>
      </c>
      <c r="AI252" s="827">
        <f t="shared" si="119"/>
        <v>-1</v>
      </c>
      <c r="AJ252" s="827">
        <f t="shared" si="120"/>
        <v>0</v>
      </c>
      <c r="AK252" s="824">
        <f t="shared" si="121"/>
        <v>0</v>
      </c>
      <c r="AL252" s="827">
        <f t="shared" si="122"/>
        <v>-1</v>
      </c>
      <c r="AM252" s="827">
        <f t="shared" si="123"/>
        <v>0</v>
      </c>
      <c r="AN252" s="827">
        <f t="shared" si="124"/>
        <v>60</v>
      </c>
      <c r="AO252" s="827">
        <f t="shared" si="125"/>
        <v>868.61130000000003</v>
      </c>
      <c r="AP252" s="827">
        <f t="shared" si="126"/>
        <v>19.025079365079364</v>
      </c>
      <c r="AQ252" s="827">
        <f t="shared" si="127"/>
        <v>3.8048462518214845</v>
      </c>
      <c r="AR252" s="827">
        <f t="shared" si="128"/>
        <v>63</v>
      </c>
      <c r="AS252" s="38"/>
      <c r="AT252" s="38"/>
      <c r="AZ252" s="207"/>
      <c r="BA252" s="207"/>
      <c r="BB252" t="s">
        <v>718</v>
      </c>
      <c r="BC252">
        <v>28.894382022471909</v>
      </c>
      <c r="BE252" t="s">
        <v>718</v>
      </c>
      <c r="BF252">
        <v>26.945454545454545</v>
      </c>
    </row>
    <row r="253" spans="1:58" ht="15.75">
      <c r="A253" s="826" t="str">
        <f>'Endpoint outcomes'!A253</f>
        <v>Blackburn 1981</v>
      </c>
      <c r="B253" s="826" t="str">
        <f>CONCATENATE('Endpoint outcomes'!S253,'Endpoint outcomes'!T253)</f>
        <v>HAMD17</v>
      </c>
      <c r="C253" s="828">
        <f t="shared" si="106"/>
        <v>18.981249999999999</v>
      </c>
      <c r="D253" s="828">
        <f t="shared" si="107"/>
        <v>4.2535424002611837</v>
      </c>
      <c r="E253" s="828">
        <f t="shared" si="108"/>
        <v>64</v>
      </c>
      <c r="F253" s="50">
        <f t="shared" si="105"/>
        <v>0.11902021367709337</v>
      </c>
      <c r="G253" s="50">
        <f t="shared" si="129"/>
        <v>0.88097978632290663</v>
      </c>
      <c r="H253" s="269">
        <f t="shared" si="130"/>
        <v>1</v>
      </c>
      <c r="I253" s="829">
        <f>IF(ISNUMBER('Endpoint outcomes'!U253)=TRUE,'Endpoint outcomes'!U253,(IF(ISNUMBER('Endpoint outcomes'!W253)=TRUE,'Endpoint outcomes'!W253,0)))</f>
        <v>18.899999999999999</v>
      </c>
      <c r="J253" s="829">
        <f>IF(ISNUMBER('Endpoint outcomes'!U253)=TRUE,'Endpoint outcomes'!V253,IF(ISNUMBER('Endpoint outcomes'!W253)=TRUE,'Endpoint outcomes'!X253,0))</f>
        <v>3.5</v>
      </c>
      <c r="K253" s="829">
        <f>IF(ISNUMBER('Endpoint outcomes'!U253)=TRUE,'Endpoint outcomes'!AI253,IF(ISNUMBER('Endpoint outcomes'!W253)=TRUE,'Endpoint outcomes'!AK253,0))</f>
        <v>22</v>
      </c>
      <c r="L253" s="829">
        <f>IF(ISNUMBER('Endpoint outcomes'!AZ253)=TRUE,'Endpoint outcomes'!AZ253,(IF(ISNUMBER('Endpoint outcomes'!BB253)=TRUE,'Endpoint outcomes'!BB253,0)))</f>
        <v>17.399999999999999</v>
      </c>
      <c r="M253" s="829">
        <f>IF(ISNUMBER('Endpoint outcomes'!AZ253)=TRUE,'Endpoint outcomes'!BA253,IF(ISNUMBER('Endpoint outcomes'!BB253)=TRUE,'Endpoint outcomes'!BC253,0))</f>
        <v>4.5999999999999996</v>
      </c>
      <c r="N253" s="829">
        <f>IF(ISNUMBER('Endpoint outcomes'!AZ253)=TRUE,'Endpoint outcomes'!BN253,IF(ISNUMBER('Endpoint outcomes'!BB253)=TRUE,'Endpoint outcomes'!BP253,0))</f>
        <v>20</v>
      </c>
      <c r="O253" s="829">
        <f>IF(ISNUMBER('Endpoint outcomes'!CE253)=TRUE,'Endpoint outcomes'!CE253,(IF(ISNUMBER('Endpoint outcomes'!CG253)=TRUE,'Endpoint outcomes'!CG253,0)))</f>
        <v>20.5</v>
      </c>
      <c r="P253" s="829">
        <f>IF(ISNUMBER('Endpoint outcomes'!CE253)=TRUE,'Endpoint outcomes'!CF253,IF(ISNUMBER('Endpoint outcomes'!CG253)=TRUE,'Endpoint outcomes'!CH253,0))</f>
        <v>4.5999999999999996</v>
      </c>
      <c r="Q253" s="829">
        <f>IF(ISNUMBER('Endpoint outcomes'!CE253)=TRUE,'Endpoint outcomes'!CS253,IF(ISNUMBER('Endpoint outcomes'!CG253)=TRUE,'Endpoint outcomes'!CU253,0))</f>
        <v>22</v>
      </c>
      <c r="R253" s="825">
        <f>IF(ISNUMBER('Endpoint outcomes'!DJ253)=TRUE,'Endpoint outcomes'!DJ253,(IF(ISNUMBER('Endpoint outcomes'!DL253)=TRUE,'Endpoint outcomes'!DL253,0)))</f>
        <v>0</v>
      </c>
      <c r="S253" s="825">
        <f>IF(ISNUMBER('Endpoint outcomes'!DJ253)=TRUE,'Endpoint outcomes'!DK253,IF(ISNUMBER('Endpoint outcomes'!DL253)=TRUE,'Endpoint outcomes'!DM253,0))</f>
        <v>0</v>
      </c>
      <c r="T253" s="825">
        <f>IF(ISNUMBER('Endpoint outcomes'!DJ253)=TRUE,'Endpoint outcomes'!DX253,IF(ISNUMBER('Endpoint outcomes'!DL253)=TRUE,'Endpoint outcomes'!DZ253,0))</f>
        <v>0</v>
      </c>
      <c r="U253" s="825">
        <f>IF(ISNUMBER('Endpoint outcomes'!EO253)=TRUE,'Endpoint outcomes'!EO253,(IF(ISNUMBER('Endpoint outcomes'!EQ253)=TRUE,'Endpoint outcomes'!EQ253,0)))</f>
        <v>0</v>
      </c>
      <c r="V253" s="825">
        <f>IF(ISNUMBER('Endpoint outcomes'!EO253)=TRUE,'Endpoint outcomes'!EP253,IF(ISNUMBER('Endpoint outcomes'!EQ253)=TRUE,'Endpoint outcomes'!ER253,0))</f>
        <v>0</v>
      </c>
      <c r="W253" s="825">
        <f>IF(ISNUMBER('Endpoint outcomes'!EO253)=TRUE,'Endpoint outcomes'!FC253,IF(ISNUMBER('Endpoint outcomes'!EQ253)=TRUE,'Endpoint outcomes'!FE253,0))</f>
        <v>0</v>
      </c>
      <c r="X253" s="37"/>
      <c r="Y253" s="824">
        <f t="shared" si="109"/>
        <v>22</v>
      </c>
      <c r="Z253" s="827">
        <f t="shared" si="110"/>
        <v>21</v>
      </c>
      <c r="AA253" s="827">
        <f t="shared" si="111"/>
        <v>257.25</v>
      </c>
      <c r="AB253" s="824">
        <f t="shared" si="112"/>
        <v>20</v>
      </c>
      <c r="AC253" s="827">
        <f t="shared" si="113"/>
        <v>19</v>
      </c>
      <c r="AD253" s="827">
        <f t="shared" si="114"/>
        <v>402.03999999999996</v>
      </c>
      <c r="AE253" s="824">
        <f t="shared" si="115"/>
        <v>22</v>
      </c>
      <c r="AF253" s="827">
        <f t="shared" si="116"/>
        <v>21</v>
      </c>
      <c r="AG253" s="827">
        <f t="shared" si="117"/>
        <v>444.3599999999999</v>
      </c>
      <c r="AH253" s="824">
        <f t="shared" si="118"/>
        <v>0</v>
      </c>
      <c r="AI253" s="827">
        <f t="shared" si="119"/>
        <v>-1</v>
      </c>
      <c r="AJ253" s="827">
        <f t="shared" si="120"/>
        <v>0</v>
      </c>
      <c r="AK253" s="824">
        <f t="shared" si="121"/>
        <v>0</v>
      </c>
      <c r="AL253" s="827">
        <f t="shared" si="122"/>
        <v>-1</v>
      </c>
      <c r="AM253" s="827">
        <f t="shared" si="123"/>
        <v>0</v>
      </c>
      <c r="AN253" s="827">
        <f t="shared" si="124"/>
        <v>61</v>
      </c>
      <c r="AO253" s="827">
        <f t="shared" si="125"/>
        <v>1103.6499999999999</v>
      </c>
      <c r="AP253" s="827">
        <f t="shared" si="126"/>
        <v>18.981249999999999</v>
      </c>
      <c r="AQ253" s="827">
        <f t="shared" si="127"/>
        <v>4.2535424002611837</v>
      </c>
      <c r="AR253" s="827">
        <f t="shared" si="128"/>
        <v>64</v>
      </c>
      <c r="AS253" s="38"/>
      <c r="AT253" s="38"/>
      <c r="AZ253" s="207"/>
      <c r="BA253" s="207"/>
      <c r="BB253" t="s">
        <v>718</v>
      </c>
      <c r="BC253">
        <v>28.951315789473686</v>
      </c>
      <c r="BE253" t="s">
        <v>714</v>
      </c>
      <c r="BF253">
        <v>23.245000000000001</v>
      </c>
    </row>
    <row r="254" spans="1:58" ht="15.75">
      <c r="A254" s="826" t="str">
        <f>'Endpoint outcomes'!A254</f>
        <v>Blom 2007</v>
      </c>
      <c r="B254" s="826" t="str">
        <f>CONCATENATE('Endpoint outcomes'!S254,'Endpoint outcomes'!T254)</f>
        <v>MADRS10</v>
      </c>
      <c r="C254" s="828">
        <f t="shared" si="106"/>
        <v>29.670769230769228</v>
      </c>
      <c r="D254" s="828">
        <f t="shared" si="107"/>
        <v>5.9603850946218628</v>
      </c>
      <c r="E254" s="828">
        <f t="shared" si="108"/>
        <v>130</v>
      </c>
      <c r="F254" s="50">
        <f t="shared" si="105"/>
        <v>0.67295468340730058</v>
      </c>
      <c r="G254" s="50">
        <f t="shared" si="129"/>
        <v>0.32704531659269942</v>
      </c>
      <c r="H254" s="269">
        <f t="shared" si="130"/>
        <v>1</v>
      </c>
      <c r="I254" s="829">
        <f>IF(ISNUMBER('Endpoint outcomes'!U254)=TRUE,'Endpoint outcomes'!U254,(IF(ISNUMBER('Endpoint outcomes'!W254)=TRUE,'Endpoint outcomes'!W254,0)))</f>
        <v>29.5</v>
      </c>
      <c r="J254" s="829">
        <f>IF(ISNUMBER('Endpoint outcomes'!U254)=TRUE,'Endpoint outcomes'!V254,IF(ISNUMBER('Endpoint outcomes'!W254)=TRUE,'Endpoint outcomes'!X254,0))</f>
        <v>5.3</v>
      </c>
      <c r="K254" s="829">
        <f>IF(ISNUMBER('Endpoint outcomes'!U254)=TRUE,'Endpoint outcomes'!AI254,IF(ISNUMBER('Endpoint outcomes'!W254)=TRUE,'Endpoint outcomes'!AK254,0))</f>
        <v>34</v>
      </c>
      <c r="L254" s="829">
        <f>IF(ISNUMBER('Endpoint outcomes'!AZ254)=TRUE,'Endpoint outcomes'!AZ254,(IF(ISNUMBER('Endpoint outcomes'!BB254)=TRUE,'Endpoint outcomes'!BB254,0)))</f>
        <v>29.8</v>
      </c>
      <c r="M254" s="829">
        <f>IF(ISNUMBER('Endpoint outcomes'!AZ254)=TRUE,'Endpoint outcomes'!BA254,IF(ISNUMBER('Endpoint outcomes'!BB254)=TRUE,'Endpoint outcomes'!BC254,0))</f>
        <v>6.3</v>
      </c>
      <c r="N254" s="829">
        <f>IF(ISNUMBER('Endpoint outcomes'!AZ254)=TRUE,'Endpoint outcomes'!BN254,IF(ISNUMBER('Endpoint outcomes'!BB254)=TRUE,'Endpoint outcomes'!BP254,0))</f>
        <v>34</v>
      </c>
      <c r="O254" s="829">
        <f>IF(ISNUMBER('Endpoint outcomes'!CE254)=TRUE,'Endpoint outcomes'!CE254,(IF(ISNUMBER('Endpoint outcomes'!CG254)=TRUE,'Endpoint outcomes'!CG254,0)))</f>
        <v>31</v>
      </c>
      <c r="P254" s="829">
        <f>IF(ISNUMBER('Endpoint outcomes'!CE254)=TRUE,'Endpoint outcomes'!CF254,IF(ISNUMBER('Endpoint outcomes'!CG254)=TRUE,'Endpoint outcomes'!CH254,0))</f>
        <v>5.5</v>
      </c>
      <c r="Q254" s="829">
        <f>IF(ISNUMBER('Endpoint outcomes'!CE254)=TRUE,'Endpoint outcomes'!CS254,IF(ISNUMBER('Endpoint outcomes'!CG254)=TRUE,'Endpoint outcomes'!CU254,0))</f>
        <v>32</v>
      </c>
      <c r="R254" s="825">
        <f>IF(ISNUMBER('Endpoint outcomes'!DJ254)=TRUE,'Endpoint outcomes'!DJ254,(IF(ISNUMBER('Endpoint outcomes'!DL254)=TRUE,'Endpoint outcomes'!DL254,0)))</f>
        <v>28.3</v>
      </c>
      <c r="S254" s="825">
        <f>IF(ISNUMBER('Endpoint outcomes'!DJ254)=TRUE,'Endpoint outcomes'!DK254,IF(ISNUMBER('Endpoint outcomes'!DL254)=TRUE,'Endpoint outcomes'!DM254,0))</f>
        <v>6.7</v>
      </c>
      <c r="T254" s="825">
        <f>IF(ISNUMBER('Endpoint outcomes'!DJ254)=TRUE,'Endpoint outcomes'!DX254,IF(ISNUMBER('Endpoint outcomes'!DL254)=TRUE,'Endpoint outcomes'!DZ254,0))</f>
        <v>30</v>
      </c>
      <c r="U254" s="825">
        <f>IF(ISNUMBER('Endpoint outcomes'!EO254)=TRUE,'Endpoint outcomes'!EO254,(IF(ISNUMBER('Endpoint outcomes'!EQ254)=TRUE,'Endpoint outcomes'!EQ254,0)))</f>
        <v>0</v>
      </c>
      <c r="V254" s="825">
        <f>IF(ISNUMBER('Endpoint outcomes'!EO254)=TRUE,'Endpoint outcomes'!EP254,IF(ISNUMBER('Endpoint outcomes'!EQ254)=TRUE,'Endpoint outcomes'!ER254,0))</f>
        <v>0</v>
      </c>
      <c r="W254" s="825">
        <f>IF(ISNUMBER('Endpoint outcomes'!EO254)=TRUE,'Endpoint outcomes'!FC254,IF(ISNUMBER('Endpoint outcomes'!EQ254)=TRUE,'Endpoint outcomes'!FE254,0))</f>
        <v>0</v>
      </c>
      <c r="X254" s="37"/>
      <c r="Y254" s="824">
        <f t="shared" si="109"/>
        <v>34</v>
      </c>
      <c r="Z254" s="827">
        <f t="shared" si="110"/>
        <v>33</v>
      </c>
      <c r="AA254" s="827">
        <f t="shared" si="111"/>
        <v>926.97</v>
      </c>
      <c r="AB254" s="824">
        <f t="shared" si="112"/>
        <v>34</v>
      </c>
      <c r="AC254" s="827">
        <f t="shared" si="113"/>
        <v>33</v>
      </c>
      <c r="AD254" s="827">
        <f t="shared" si="114"/>
        <v>1309.77</v>
      </c>
      <c r="AE254" s="824">
        <f t="shared" si="115"/>
        <v>32</v>
      </c>
      <c r="AF254" s="827">
        <f t="shared" si="116"/>
        <v>31</v>
      </c>
      <c r="AG254" s="827">
        <f t="shared" si="117"/>
        <v>937.75</v>
      </c>
      <c r="AH254" s="824">
        <f t="shared" si="118"/>
        <v>30</v>
      </c>
      <c r="AI254" s="827">
        <f t="shared" si="119"/>
        <v>29</v>
      </c>
      <c r="AJ254" s="827">
        <f t="shared" si="120"/>
        <v>1301.81</v>
      </c>
      <c r="AK254" s="824">
        <f t="shared" si="121"/>
        <v>0</v>
      </c>
      <c r="AL254" s="827">
        <f t="shared" si="122"/>
        <v>-1</v>
      </c>
      <c r="AM254" s="827">
        <f t="shared" si="123"/>
        <v>0</v>
      </c>
      <c r="AN254" s="827">
        <f t="shared" si="124"/>
        <v>126</v>
      </c>
      <c r="AO254" s="827">
        <f t="shared" si="125"/>
        <v>4476.2999999999993</v>
      </c>
      <c r="AP254" s="827">
        <f t="shared" si="126"/>
        <v>29.670769230769228</v>
      </c>
      <c r="AQ254" s="827">
        <f t="shared" si="127"/>
        <v>5.9603850946218628</v>
      </c>
      <c r="AR254" s="827">
        <f t="shared" si="128"/>
        <v>130</v>
      </c>
      <c r="AS254" s="38"/>
      <c r="AT254" s="38"/>
      <c r="AZ254" s="207"/>
      <c r="BA254" s="207"/>
      <c r="BB254" t="s">
        <v>718</v>
      </c>
      <c r="BC254">
        <v>28.951315789473686</v>
      </c>
      <c r="BE254" t="s">
        <v>3002</v>
      </c>
      <c r="BF254">
        <v>20.851063829787233</v>
      </c>
    </row>
    <row r="255" spans="1:58" ht="15.75">
      <c r="A255" s="826" t="str">
        <f>'Endpoint outcomes'!A255</f>
        <v>Brown 1984</v>
      </c>
      <c r="B255" s="826" t="str">
        <f>CONCATENATE('Endpoint outcomes'!S255,'Endpoint outcomes'!T255)</f>
        <v>CES-D20</v>
      </c>
      <c r="C255" s="828">
        <f t="shared" si="106"/>
        <v>22.246190476190478</v>
      </c>
      <c r="D255" s="828">
        <f t="shared" si="107"/>
        <v>7.2375322369821564</v>
      </c>
      <c r="E255" s="828">
        <f t="shared" si="108"/>
        <v>63</v>
      </c>
      <c r="F255" s="50">
        <f t="shared" si="105"/>
        <v>0.17536747147070919</v>
      </c>
      <c r="G255" s="50">
        <f t="shared" si="129"/>
        <v>0.82463252852929081</v>
      </c>
      <c r="H255" s="269">
        <f t="shared" si="130"/>
        <v>1</v>
      </c>
      <c r="I255" s="829">
        <f>IF(ISNUMBER('Endpoint outcomes'!U255)=TRUE,'Endpoint outcomes'!U255,(IF(ISNUMBER('Endpoint outcomes'!W255)=TRUE,'Endpoint outcomes'!W255,0)))</f>
        <v>20.72</v>
      </c>
      <c r="J255" s="829">
        <f>IF(ISNUMBER('Endpoint outcomes'!U255)=TRUE,'Endpoint outcomes'!V255,IF(ISNUMBER('Endpoint outcomes'!W255)=TRUE,'Endpoint outcomes'!X255,0))</f>
        <v>6.94</v>
      </c>
      <c r="K255" s="829">
        <f>IF(ISNUMBER('Endpoint outcomes'!U255)=TRUE,'Endpoint outcomes'!AI255,IF(ISNUMBER('Endpoint outcomes'!W255)=TRUE,'Endpoint outcomes'!AK255,0))</f>
        <v>25</v>
      </c>
      <c r="L255" s="829">
        <f>IF(ISNUMBER('Endpoint outcomes'!AZ255)=TRUE,'Endpoint outcomes'!AZ255,(IF(ISNUMBER('Endpoint outcomes'!BB255)=TRUE,'Endpoint outcomes'!BB255,0)))</f>
        <v>26.8</v>
      </c>
      <c r="M255" s="829">
        <f>IF(ISNUMBER('Endpoint outcomes'!AZ255)=TRUE,'Endpoint outcomes'!BA255,IF(ISNUMBER('Endpoint outcomes'!BB255)=TRUE,'Endpoint outcomes'!BC255,0))</f>
        <v>5.97</v>
      </c>
      <c r="N255" s="829">
        <f>IF(ISNUMBER('Endpoint outcomes'!AZ255)=TRUE,'Endpoint outcomes'!BN255,IF(ISNUMBER('Endpoint outcomes'!BB255)=TRUE,'Endpoint outcomes'!BP255,0))</f>
        <v>13</v>
      </c>
      <c r="O255" s="829">
        <f>IF(ISNUMBER('Endpoint outcomes'!CE255)=TRUE,'Endpoint outcomes'!CE255,(IF(ISNUMBER('Endpoint outcomes'!CG255)=TRUE,'Endpoint outcomes'!CG255,0)))</f>
        <v>21.29</v>
      </c>
      <c r="P255" s="829">
        <f>IF(ISNUMBER('Endpoint outcomes'!CE255)=TRUE,'Endpoint outcomes'!CF255,IF(ISNUMBER('Endpoint outcomes'!CG255)=TRUE,'Endpoint outcomes'!CH255,0))</f>
        <v>6.71</v>
      </c>
      <c r="Q255" s="829">
        <f>IF(ISNUMBER('Endpoint outcomes'!CE255)=TRUE,'Endpoint outcomes'!CS255,IF(ISNUMBER('Endpoint outcomes'!CG255)=TRUE,'Endpoint outcomes'!CU255,0))</f>
        <v>14</v>
      </c>
      <c r="R255" s="825">
        <f>IF(ISNUMBER('Endpoint outcomes'!DJ255)=TRUE,'Endpoint outcomes'!DJ255,(IF(ISNUMBER('Endpoint outcomes'!DL255)=TRUE,'Endpoint outcomes'!DL255,0)))</f>
        <v>21.55</v>
      </c>
      <c r="S255" s="825">
        <f>IF(ISNUMBER('Endpoint outcomes'!DJ255)=TRUE,'Endpoint outcomes'!DK255,IF(ISNUMBER('Endpoint outcomes'!DL255)=TRUE,'Endpoint outcomes'!DM255,0))</f>
        <v>9.6</v>
      </c>
      <c r="T255" s="825">
        <f>IF(ISNUMBER('Endpoint outcomes'!DJ255)=TRUE,'Endpoint outcomes'!DX255,IF(ISNUMBER('Endpoint outcomes'!DL255)=TRUE,'Endpoint outcomes'!DZ255,0))</f>
        <v>11</v>
      </c>
      <c r="U255" s="825">
        <f>IF(ISNUMBER('Endpoint outcomes'!EO255)=TRUE,'Endpoint outcomes'!EO255,(IF(ISNUMBER('Endpoint outcomes'!EQ255)=TRUE,'Endpoint outcomes'!EQ255,0)))</f>
        <v>0</v>
      </c>
      <c r="V255" s="825">
        <f>IF(ISNUMBER('Endpoint outcomes'!EO255)=TRUE,'Endpoint outcomes'!EP255,IF(ISNUMBER('Endpoint outcomes'!EQ255)=TRUE,'Endpoint outcomes'!ER255,0))</f>
        <v>0</v>
      </c>
      <c r="W255" s="825">
        <f>IF(ISNUMBER('Endpoint outcomes'!EO255)=TRUE,'Endpoint outcomes'!FC255,IF(ISNUMBER('Endpoint outcomes'!EQ255)=TRUE,'Endpoint outcomes'!FE255,0))</f>
        <v>0</v>
      </c>
      <c r="X255" s="37"/>
      <c r="Y255" s="824">
        <f t="shared" si="109"/>
        <v>25</v>
      </c>
      <c r="Z255" s="827">
        <f t="shared" si="110"/>
        <v>24</v>
      </c>
      <c r="AA255" s="827">
        <f t="shared" si="111"/>
        <v>1155.9264000000001</v>
      </c>
      <c r="AB255" s="824">
        <f t="shared" si="112"/>
        <v>13</v>
      </c>
      <c r="AC255" s="827">
        <f t="shared" si="113"/>
        <v>12</v>
      </c>
      <c r="AD255" s="827">
        <f t="shared" si="114"/>
        <v>427.69079999999997</v>
      </c>
      <c r="AE255" s="824">
        <f t="shared" si="115"/>
        <v>14</v>
      </c>
      <c r="AF255" s="827">
        <f t="shared" si="116"/>
        <v>13</v>
      </c>
      <c r="AG255" s="827">
        <f t="shared" si="117"/>
        <v>585.31329999999991</v>
      </c>
      <c r="AH255" s="824">
        <f t="shared" si="118"/>
        <v>11</v>
      </c>
      <c r="AI255" s="827">
        <f t="shared" si="119"/>
        <v>10</v>
      </c>
      <c r="AJ255" s="827">
        <f t="shared" si="120"/>
        <v>921.59999999999991</v>
      </c>
      <c r="AK255" s="824">
        <f t="shared" si="121"/>
        <v>0</v>
      </c>
      <c r="AL255" s="827">
        <f t="shared" si="122"/>
        <v>-1</v>
      </c>
      <c r="AM255" s="827">
        <f t="shared" si="123"/>
        <v>0</v>
      </c>
      <c r="AN255" s="827">
        <f t="shared" si="124"/>
        <v>59</v>
      </c>
      <c r="AO255" s="827">
        <f t="shared" si="125"/>
        <v>3090.5304999999998</v>
      </c>
      <c r="AP255" s="827">
        <f t="shared" si="126"/>
        <v>22.246190476190478</v>
      </c>
      <c r="AQ255" s="827">
        <f t="shared" si="127"/>
        <v>7.2375322369821564</v>
      </c>
      <c r="AR255" s="827">
        <f t="shared" si="128"/>
        <v>63</v>
      </c>
      <c r="AS255" s="38"/>
      <c r="AT255" s="38"/>
      <c r="AZ255" s="207"/>
      <c r="BA255" s="207"/>
      <c r="BB255" t="s">
        <v>718</v>
      </c>
      <c r="BC255">
        <v>28.969722814498933</v>
      </c>
      <c r="BE255" t="s">
        <v>3009</v>
      </c>
      <c r="BF255">
        <v>17.550681818181818</v>
      </c>
    </row>
    <row r="256" spans="1:58" ht="15.75">
      <c r="A256" s="826" t="str">
        <f>'Endpoint outcomes'!A256</f>
        <v>Byerley 1988</v>
      </c>
      <c r="B256" s="826" t="str">
        <f>CONCATENATE('Endpoint outcomes'!S256,'Endpoint outcomes'!T256)</f>
        <v>HAMD21</v>
      </c>
      <c r="C256" s="828">
        <f t="shared" si="106"/>
        <v>27.666666666666668</v>
      </c>
      <c r="D256" s="828">
        <f t="shared" si="107"/>
        <v>4.5485875964750875</v>
      </c>
      <c r="E256" s="828">
        <f t="shared" si="108"/>
        <v>60</v>
      </c>
      <c r="F256" s="50">
        <f t="shared" ref="F256:F318" si="131">1-NORMDIST((VLOOKUP(B256,$AW$5:$AX$23,2,0)),C256,D256,TRUE)</f>
        <v>0.78991058604429765</v>
      </c>
      <c r="G256" s="50">
        <f t="shared" si="129"/>
        <v>0.21008941395570235</v>
      </c>
      <c r="H256" s="269">
        <f t="shared" si="130"/>
        <v>1</v>
      </c>
      <c r="I256" s="829">
        <f>IF(ISNUMBER('Endpoint outcomes'!U256)=TRUE,'Endpoint outcomes'!U256,(IF(ISNUMBER('Endpoint outcomes'!W256)=TRUE,'Endpoint outcomes'!W256,0)))</f>
        <v>27.2</v>
      </c>
      <c r="J256" s="829">
        <f>IF(ISNUMBER('Endpoint outcomes'!U256)=TRUE,'Endpoint outcomes'!V256,IF(ISNUMBER('Endpoint outcomes'!W256)=TRUE,'Endpoint outcomes'!X256,0))</f>
        <v>4.9000000000000004</v>
      </c>
      <c r="K256" s="829">
        <f>IF(ISNUMBER('Endpoint outcomes'!U256)=TRUE,'Endpoint outcomes'!AI256,IF(ISNUMBER('Endpoint outcomes'!W256)=TRUE,'Endpoint outcomes'!AK256,0))</f>
        <v>20</v>
      </c>
      <c r="L256" s="829">
        <f>IF(ISNUMBER('Endpoint outcomes'!AZ256)=TRUE,'Endpoint outcomes'!AZ256,(IF(ISNUMBER('Endpoint outcomes'!BB256)=TRUE,'Endpoint outcomes'!BB256,0)))</f>
        <v>28.3</v>
      </c>
      <c r="M256" s="829">
        <f>IF(ISNUMBER('Endpoint outcomes'!AZ256)=TRUE,'Endpoint outcomes'!BA256,IF(ISNUMBER('Endpoint outcomes'!BB256)=TRUE,'Endpoint outcomes'!BC256,0))</f>
        <v>4.2</v>
      </c>
      <c r="N256" s="829">
        <f>IF(ISNUMBER('Endpoint outcomes'!AZ256)=TRUE,'Endpoint outcomes'!BN256,IF(ISNUMBER('Endpoint outcomes'!BB256)=TRUE,'Endpoint outcomes'!BP256,0))</f>
        <v>24</v>
      </c>
      <c r="O256" s="829">
        <f>IF(ISNUMBER('Endpoint outcomes'!CE256)=TRUE,'Endpoint outcomes'!CE256,(IF(ISNUMBER('Endpoint outcomes'!CG256)=TRUE,'Endpoint outcomes'!CG256,0)))</f>
        <v>27.3</v>
      </c>
      <c r="P256" s="829">
        <f>IF(ISNUMBER('Endpoint outcomes'!CE256)=TRUE,'Endpoint outcomes'!CF256,IF(ISNUMBER('Endpoint outcomes'!CG256)=TRUE,'Endpoint outcomes'!CH256,0))</f>
        <v>4.5999999999999996</v>
      </c>
      <c r="Q256" s="829">
        <f>IF(ISNUMBER('Endpoint outcomes'!CE256)=TRUE,'Endpoint outcomes'!CS256,IF(ISNUMBER('Endpoint outcomes'!CG256)=TRUE,'Endpoint outcomes'!CU256,0))</f>
        <v>16</v>
      </c>
      <c r="R256" s="825">
        <f>IF(ISNUMBER('Endpoint outcomes'!DJ256)=TRUE,'Endpoint outcomes'!DJ256,(IF(ISNUMBER('Endpoint outcomes'!DL256)=TRUE,'Endpoint outcomes'!DL256,0)))</f>
        <v>0</v>
      </c>
      <c r="S256" s="825">
        <f>IF(ISNUMBER('Endpoint outcomes'!DJ256)=TRUE,'Endpoint outcomes'!DK256,IF(ISNUMBER('Endpoint outcomes'!DL256)=TRUE,'Endpoint outcomes'!DM256,0))</f>
        <v>0</v>
      </c>
      <c r="T256" s="825">
        <f>IF(ISNUMBER('Endpoint outcomes'!DJ256)=TRUE,'Endpoint outcomes'!DX256,IF(ISNUMBER('Endpoint outcomes'!DL256)=TRUE,'Endpoint outcomes'!DZ256,0))</f>
        <v>0</v>
      </c>
      <c r="U256" s="825">
        <f>IF(ISNUMBER('Endpoint outcomes'!EO256)=TRUE,'Endpoint outcomes'!EO256,(IF(ISNUMBER('Endpoint outcomes'!EQ256)=TRUE,'Endpoint outcomes'!EQ256,0)))</f>
        <v>0</v>
      </c>
      <c r="V256" s="825">
        <f>IF(ISNUMBER('Endpoint outcomes'!EO256)=TRUE,'Endpoint outcomes'!EP256,IF(ISNUMBER('Endpoint outcomes'!EQ256)=TRUE,'Endpoint outcomes'!ER256,0))</f>
        <v>0</v>
      </c>
      <c r="W256" s="825">
        <f>IF(ISNUMBER('Endpoint outcomes'!EO256)=TRUE,'Endpoint outcomes'!FC256,IF(ISNUMBER('Endpoint outcomes'!EQ256)=TRUE,'Endpoint outcomes'!FE256,0))</f>
        <v>0</v>
      </c>
      <c r="X256" s="37"/>
      <c r="Y256" s="824">
        <f t="shared" si="109"/>
        <v>20</v>
      </c>
      <c r="Z256" s="827">
        <f t="shared" si="110"/>
        <v>19</v>
      </c>
      <c r="AA256" s="827">
        <f t="shared" si="111"/>
        <v>456.19000000000011</v>
      </c>
      <c r="AB256" s="824">
        <f t="shared" si="112"/>
        <v>24</v>
      </c>
      <c r="AC256" s="827">
        <f t="shared" si="113"/>
        <v>23</v>
      </c>
      <c r="AD256" s="827">
        <f t="shared" si="114"/>
        <v>405.72</v>
      </c>
      <c r="AE256" s="824">
        <f t="shared" si="115"/>
        <v>16</v>
      </c>
      <c r="AF256" s="827">
        <f t="shared" si="116"/>
        <v>15</v>
      </c>
      <c r="AG256" s="827">
        <f t="shared" si="117"/>
        <v>317.39999999999998</v>
      </c>
      <c r="AH256" s="824">
        <f t="shared" si="118"/>
        <v>0</v>
      </c>
      <c r="AI256" s="827">
        <f t="shared" si="119"/>
        <v>-1</v>
      </c>
      <c r="AJ256" s="827">
        <f t="shared" si="120"/>
        <v>0</v>
      </c>
      <c r="AK256" s="824">
        <f t="shared" si="121"/>
        <v>0</v>
      </c>
      <c r="AL256" s="827">
        <f t="shared" si="122"/>
        <v>-1</v>
      </c>
      <c r="AM256" s="827">
        <f t="shared" si="123"/>
        <v>0</v>
      </c>
      <c r="AN256" s="827">
        <f t="shared" si="124"/>
        <v>57</v>
      </c>
      <c r="AO256" s="827">
        <f t="shared" si="125"/>
        <v>1179.31</v>
      </c>
      <c r="AP256" s="827">
        <f t="shared" si="126"/>
        <v>27.666666666666668</v>
      </c>
      <c r="AQ256" s="827">
        <f t="shared" si="127"/>
        <v>4.5485875964750875</v>
      </c>
      <c r="AR256" s="827">
        <f t="shared" si="128"/>
        <v>60</v>
      </c>
      <c r="AS256" s="38"/>
      <c r="AT256" s="38"/>
      <c r="AZ256" s="207"/>
      <c r="BA256" s="207"/>
      <c r="BB256" t="s">
        <v>718</v>
      </c>
      <c r="BC256">
        <v>28.982886597938148</v>
      </c>
      <c r="BE256" t="s">
        <v>455</v>
      </c>
      <c r="BF256" t="e">
        <v>#DIV/0!</v>
      </c>
    </row>
    <row r="257" spans="1:58" ht="15.75">
      <c r="A257" s="826" t="str">
        <f>'Endpoint outcomes'!A257</f>
        <v>Carter 2011</v>
      </c>
      <c r="B257" s="826" t="str">
        <f>CONCATENATE('Endpoint outcomes'!S257,'Endpoint outcomes'!T257)</f>
        <v>MADRS10</v>
      </c>
      <c r="C257" s="828">
        <f t="shared" ref="C257:C319" si="132">IF(ISBLANK(I257)=TRUE,"",IF(ISBLANK(L257)=TRUE,"",IF(ISBLANK(N257)=TRUE,"",AP257)))</f>
        <v>23.834463276836161</v>
      </c>
      <c r="D257" s="828">
        <f t="shared" ref="D257:D319" si="133">IF(ISBLANK(J257)=TRUE, "", IF(ISBLANK(M257)=TRUE,"",IF(ISBLANK(N257)=TRUE,"",AQ257)))</f>
        <v>6.3560544814710775</v>
      </c>
      <c r="E257" s="828">
        <f t="shared" ref="E257:E319" si="134">IF(ISBLANK(I257)=TRUE, "", AR257)</f>
        <v>177</v>
      </c>
      <c r="F257" s="50">
        <f t="shared" si="131"/>
        <v>0.30922973487537586</v>
      </c>
      <c r="G257" s="50">
        <f t="shared" si="129"/>
        <v>0.69077026512462414</v>
      </c>
      <c r="H257" s="269">
        <f t="shared" si="130"/>
        <v>1</v>
      </c>
      <c r="I257" s="829">
        <f>IF(ISNUMBER('Endpoint outcomes'!U257)=TRUE,'Endpoint outcomes'!U257,(IF(ISNUMBER('Endpoint outcomes'!W257)=TRUE,'Endpoint outcomes'!W257,0)))</f>
        <v>23.3</v>
      </c>
      <c r="J257" s="829">
        <f>IF(ISNUMBER('Endpoint outcomes'!U257)=TRUE,'Endpoint outcomes'!V257,IF(ISNUMBER('Endpoint outcomes'!W257)=TRUE,'Endpoint outcomes'!X257,0))</f>
        <v>6.5</v>
      </c>
      <c r="K257" s="829">
        <f>IF(ISNUMBER('Endpoint outcomes'!U257)=TRUE,'Endpoint outcomes'!AI257,IF(ISNUMBER('Endpoint outcomes'!W257)=TRUE,'Endpoint outcomes'!AK257,0))</f>
        <v>91</v>
      </c>
      <c r="L257" s="829">
        <f>IF(ISNUMBER('Endpoint outcomes'!AZ257)=TRUE,'Endpoint outcomes'!AZ257,(IF(ISNUMBER('Endpoint outcomes'!BB257)=TRUE,'Endpoint outcomes'!BB257,0)))</f>
        <v>24.4</v>
      </c>
      <c r="M257" s="829">
        <f>IF(ISNUMBER('Endpoint outcomes'!AZ257)=TRUE,'Endpoint outcomes'!BA257,IF(ISNUMBER('Endpoint outcomes'!BB257)=TRUE,'Endpoint outcomes'!BC257,0))</f>
        <v>6.2</v>
      </c>
      <c r="N257" s="829">
        <f>IF(ISNUMBER('Endpoint outcomes'!AZ257)=TRUE,'Endpoint outcomes'!BN257,IF(ISNUMBER('Endpoint outcomes'!BB257)=TRUE,'Endpoint outcomes'!BP257,0))</f>
        <v>86</v>
      </c>
      <c r="O257" s="829">
        <f>IF(ISNUMBER('Endpoint outcomes'!CE257)=TRUE,'Endpoint outcomes'!CE257,(IF(ISNUMBER('Endpoint outcomes'!CG257)=TRUE,'Endpoint outcomes'!CG257,0)))</f>
        <v>0</v>
      </c>
      <c r="P257" s="829">
        <f>IF(ISNUMBER('Endpoint outcomes'!CE257)=TRUE,'Endpoint outcomes'!CF257,IF(ISNUMBER('Endpoint outcomes'!CG257)=TRUE,'Endpoint outcomes'!CH257,0))</f>
        <v>0</v>
      </c>
      <c r="Q257" s="829">
        <f>IF(ISNUMBER('Endpoint outcomes'!CE257)=TRUE,'Endpoint outcomes'!CS257,IF(ISNUMBER('Endpoint outcomes'!CG257)=TRUE,'Endpoint outcomes'!CU257,0))</f>
        <v>0</v>
      </c>
      <c r="R257" s="825">
        <f>IF(ISNUMBER('Endpoint outcomes'!DJ257)=TRUE,'Endpoint outcomes'!DJ257,(IF(ISNUMBER('Endpoint outcomes'!DL257)=TRUE,'Endpoint outcomes'!DL257,0)))</f>
        <v>0</v>
      </c>
      <c r="S257" s="825">
        <f>IF(ISNUMBER('Endpoint outcomes'!DJ257)=TRUE,'Endpoint outcomes'!DK257,IF(ISNUMBER('Endpoint outcomes'!DL257)=TRUE,'Endpoint outcomes'!DM257,0))</f>
        <v>0</v>
      </c>
      <c r="T257" s="825">
        <f>IF(ISNUMBER('Endpoint outcomes'!DJ257)=TRUE,'Endpoint outcomes'!DX257,IF(ISNUMBER('Endpoint outcomes'!DL257)=TRUE,'Endpoint outcomes'!DZ257,0))</f>
        <v>0</v>
      </c>
      <c r="U257" s="825">
        <f>IF(ISNUMBER('Endpoint outcomes'!EO257)=TRUE,'Endpoint outcomes'!EO257,(IF(ISNUMBER('Endpoint outcomes'!EQ257)=TRUE,'Endpoint outcomes'!EQ257,0)))</f>
        <v>0</v>
      </c>
      <c r="V257" s="825">
        <f>IF(ISNUMBER('Endpoint outcomes'!EO257)=TRUE,'Endpoint outcomes'!EP257,IF(ISNUMBER('Endpoint outcomes'!EQ257)=TRUE,'Endpoint outcomes'!ER257,0))</f>
        <v>0</v>
      </c>
      <c r="W257" s="825">
        <f>IF(ISNUMBER('Endpoint outcomes'!EO257)=TRUE,'Endpoint outcomes'!FC257,IF(ISNUMBER('Endpoint outcomes'!EQ257)=TRUE,'Endpoint outcomes'!FE257,0))</f>
        <v>0</v>
      </c>
      <c r="X257" s="37"/>
      <c r="Y257" s="824">
        <f t="shared" ref="Y257:Y319" si="135">K257</f>
        <v>91</v>
      </c>
      <c r="Z257" s="827">
        <f t="shared" ref="Z257:Z319" si="136">Y257-1</f>
        <v>90</v>
      </c>
      <c r="AA257" s="827">
        <f t="shared" ref="AA257:AA319" si="137">IF(Y257&gt;0, J257^2*Z257,0)</f>
        <v>3802.5</v>
      </c>
      <c r="AB257" s="824">
        <f t="shared" ref="AB257:AB319" si="138">N257</f>
        <v>86</v>
      </c>
      <c r="AC257" s="827">
        <f t="shared" ref="AC257:AC319" si="139">AB257-1</f>
        <v>85</v>
      </c>
      <c r="AD257" s="827">
        <f t="shared" ref="AD257:AD319" si="140">IF(AB257&gt;0, M257^2*AC257,0)</f>
        <v>3267.4000000000005</v>
      </c>
      <c r="AE257" s="824">
        <f t="shared" ref="AE257:AE319" si="141">Q257</f>
        <v>0</v>
      </c>
      <c r="AF257" s="827">
        <f t="shared" ref="AF257:AF319" si="142">AE257-1</f>
        <v>-1</v>
      </c>
      <c r="AG257" s="827">
        <f t="shared" ref="AG257:AG319" si="143">IF(AE257&gt;0, P257^2*AF257,0)</f>
        <v>0</v>
      </c>
      <c r="AH257" s="824">
        <f t="shared" ref="AH257:AH319" si="144">T257</f>
        <v>0</v>
      </c>
      <c r="AI257" s="827">
        <f t="shared" ref="AI257:AI319" si="145">AH257-1</f>
        <v>-1</v>
      </c>
      <c r="AJ257" s="827">
        <f t="shared" ref="AJ257:AJ319" si="146">IF(AH257&gt;0, S257^2*AI257,0)</f>
        <v>0</v>
      </c>
      <c r="AK257" s="824">
        <f t="shared" ref="AK257:AK319" si="147">W257</f>
        <v>0</v>
      </c>
      <c r="AL257" s="827">
        <f t="shared" ref="AL257:AL319" si="148">AK257-1</f>
        <v>-1</v>
      </c>
      <c r="AM257" s="827">
        <f t="shared" ref="AM257:AM319" si="149">IF(AK257&gt;0, V257^2*AL257,0)</f>
        <v>0</v>
      </c>
      <c r="AN257" s="827">
        <f t="shared" ref="AN257:AN319" si="150">IF(AB257&gt;0,IF(AE257=0,Z257+AC257,IF(AH257=0,Z257+AC257+AF257,IF(AK257=0,Z257+AC257+AF257+AI257,Z257+AC257+AF257+AI257+AL257))))</f>
        <v>175</v>
      </c>
      <c r="AO257" s="827">
        <f t="shared" ref="AO257:AO319" si="151">AD257+AA257+AG257+AJ257+AM257</f>
        <v>7069.9000000000005</v>
      </c>
      <c r="AP257" s="827">
        <f t="shared" ref="AP257:AP319" si="152">(I257*Y257+L257*AB257+O257*AE257+R257*AH257+U257*AK257)/AR257</f>
        <v>23.834463276836161</v>
      </c>
      <c r="AQ257" s="827">
        <f t="shared" ref="AQ257:AQ319" si="153">SQRT(AO257/AN257)</f>
        <v>6.3560544814710775</v>
      </c>
      <c r="AR257" s="827">
        <f t="shared" ref="AR257:AR319" si="154">K257+N257+Q257+T257+W257</f>
        <v>177</v>
      </c>
      <c r="AS257" s="38"/>
      <c r="AT257" s="38"/>
      <c r="AZ257" s="207"/>
      <c r="BA257" s="207"/>
      <c r="BB257" t="s">
        <v>718</v>
      </c>
      <c r="BC257">
        <v>29</v>
      </c>
      <c r="BE257" t="s">
        <v>714</v>
      </c>
      <c r="BF257">
        <v>25.940629921259841</v>
      </c>
    </row>
    <row r="258" spans="1:58" ht="15.75">
      <c r="A258" s="826" t="str">
        <f>'Endpoint outcomes'!A258</f>
        <v>DeJonghe 2004</v>
      </c>
      <c r="B258" s="826" t="str">
        <f>CONCATENATE('Endpoint outcomes'!S258,'Endpoint outcomes'!T258)</f>
        <v>HAMD17</v>
      </c>
      <c r="C258" s="828">
        <f t="shared" si="132"/>
        <v>18.070357142857141</v>
      </c>
      <c r="D258" s="828">
        <f t="shared" si="133"/>
        <v>3.4641896808528738</v>
      </c>
      <c r="E258" s="828">
        <f t="shared" si="134"/>
        <v>140</v>
      </c>
      <c r="F258" s="50">
        <f t="shared" si="131"/>
        <v>4.3476266927189089E-2</v>
      </c>
      <c r="G258" s="50">
        <f t="shared" si="129"/>
        <v>0.95652373307281091</v>
      </c>
      <c r="H258" s="269">
        <f t="shared" si="130"/>
        <v>1</v>
      </c>
      <c r="I258" s="829">
        <f>IF(ISNUMBER('Endpoint outcomes'!U258)=TRUE,'Endpoint outcomes'!U258,(IF(ISNUMBER('Endpoint outcomes'!W258)=TRUE,'Endpoint outcomes'!W258,0)))</f>
        <v>18.14</v>
      </c>
      <c r="J258" s="829">
        <f>IF(ISNUMBER('Endpoint outcomes'!U258)=TRUE,'Endpoint outcomes'!V258,IF(ISNUMBER('Endpoint outcomes'!W258)=TRUE,'Endpoint outcomes'!X258,0))</f>
        <v>3.37</v>
      </c>
      <c r="K258" s="829">
        <f>IF(ISNUMBER('Endpoint outcomes'!U258)=TRUE,'Endpoint outcomes'!AI258,IF(ISNUMBER('Endpoint outcomes'!W258)=TRUE,'Endpoint outcomes'!AK258,0))</f>
        <v>75</v>
      </c>
      <c r="L258" s="829">
        <f>IF(ISNUMBER('Endpoint outcomes'!AZ258)=TRUE,'Endpoint outcomes'!AZ258,(IF(ISNUMBER('Endpoint outcomes'!BB258)=TRUE,'Endpoint outcomes'!BB258,0)))</f>
        <v>17.989999999999998</v>
      </c>
      <c r="M258" s="829">
        <f>IF(ISNUMBER('Endpoint outcomes'!AZ258)=TRUE,'Endpoint outcomes'!BA258,IF(ISNUMBER('Endpoint outcomes'!BB258)=TRUE,'Endpoint outcomes'!BC258,0))</f>
        <v>3.57</v>
      </c>
      <c r="N258" s="829">
        <f>IF(ISNUMBER('Endpoint outcomes'!AZ258)=TRUE,'Endpoint outcomes'!BN258,IF(ISNUMBER('Endpoint outcomes'!BB258)=TRUE,'Endpoint outcomes'!BP258,0))</f>
        <v>65</v>
      </c>
      <c r="O258" s="829">
        <f>IF(ISNUMBER('Endpoint outcomes'!CE258)=TRUE,'Endpoint outcomes'!CE258,(IF(ISNUMBER('Endpoint outcomes'!CG258)=TRUE,'Endpoint outcomes'!CG258,0)))</f>
        <v>0</v>
      </c>
      <c r="P258" s="829">
        <f>IF(ISNUMBER('Endpoint outcomes'!CE258)=TRUE,'Endpoint outcomes'!CF258,IF(ISNUMBER('Endpoint outcomes'!CG258)=TRUE,'Endpoint outcomes'!CH258,0))</f>
        <v>0</v>
      </c>
      <c r="Q258" s="829">
        <f>IF(ISNUMBER('Endpoint outcomes'!CE258)=TRUE,'Endpoint outcomes'!CS258,IF(ISNUMBER('Endpoint outcomes'!CG258)=TRUE,'Endpoint outcomes'!CU258,0))</f>
        <v>0</v>
      </c>
      <c r="R258" s="825">
        <f>IF(ISNUMBER('Endpoint outcomes'!DJ258)=TRUE,'Endpoint outcomes'!DJ258,(IF(ISNUMBER('Endpoint outcomes'!DL258)=TRUE,'Endpoint outcomes'!DL258,0)))</f>
        <v>0</v>
      </c>
      <c r="S258" s="825">
        <f>IF(ISNUMBER('Endpoint outcomes'!DJ258)=TRUE,'Endpoint outcomes'!DK258,IF(ISNUMBER('Endpoint outcomes'!DL258)=TRUE,'Endpoint outcomes'!DM258,0))</f>
        <v>0</v>
      </c>
      <c r="T258" s="825">
        <f>IF(ISNUMBER('Endpoint outcomes'!DJ258)=TRUE,'Endpoint outcomes'!DX258,IF(ISNUMBER('Endpoint outcomes'!DL258)=TRUE,'Endpoint outcomes'!DZ258,0))</f>
        <v>0</v>
      </c>
      <c r="U258" s="825">
        <f>IF(ISNUMBER('Endpoint outcomes'!EO258)=TRUE,'Endpoint outcomes'!EO258,(IF(ISNUMBER('Endpoint outcomes'!EQ258)=TRUE,'Endpoint outcomes'!EQ258,0)))</f>
        <v>0</v>
      </c>
      <c r="V258" s="825">
        <f>IF(ISNUMBER('Endpoint outcomes'!EO258)=TRUE,'Endpoint outcomes'!EP258,IF(ISNUMBER('Endpoint outcomes'!EQ258)=TRUE,'Endpoint outcomes'!ER258,0))</f>
        <v>0</v>
      </c>
      <c r="W258" s="825">
        <f>IF(ISNUMBER('Endpoint outcomes'!EO258)=TRUE,'Endpoint outcomes'!FC258,IF(ISNUMBER('Endpoint outcomes'!EQ258)=TRUE,'Endpoint outcomes'!FE258,0))</f>
        <v>0</v>
      </c>
      <c r="X258" s="37"/>
      <c r="Y258" s="824">
        <f t="shared" si="135"/>
        <v>75</v>
      </c>
      <c r="Z258" s="827">
        <f t="shared" si="136"/>
        <v>74</v>
      </c>
      <c r="AA258" s="827">
        <f t="shared" si="137"/>
        <v>840.41060000000004</v>
      </c>
      <c r="AB258" s="824">
        <f t="shared" si="138"/>
        <v>65</v>
      </c>
      <c r="AC258" s="827">
        <f t="shared" si="139"/>
        <v>64</v>
      </c>
      <c r="AD258" s="827">
        <f t="shared" si="140"/>
        <v>815.67359999999996</v>
      </c>
      <c r="AE258" s="824">
        <f t="shared" si="141"/>
        <v>0</v>
      </c>
      <c r="AF258" s="827">
        <f t="shared" si="142"/>
        <v>-1</v>
      </c>
      <c r="AG258" s="827">
        <f t="shared" si="143"/>
        <v>0</v>
      </c>
      <c r="AH258" s="824">
        <f t="shared" si="144"/>
        <v>0</v>
      </c>
      <c r="AI258" s="827">
        <f t="shared" si="145"/>
        <v>-1</v>
      </c>
      <c r="AJ258" s="827">
        <f t="shared" si="146"/>
        <v>0</v>
      </c>
      <c r="AK258" s="824">
        <f t="shared" si="147"/>
        <v>0</v>
      </c>
      <c r="AL258" s="827">
        <f t="shared" si="148"/>
        <v>-1</v>
      </c>
      <c r="AM258" s="827">
        <f t="shared" si="149"/>
        <v>0</v>
      </c>
      <c r="AN258" s="827">
        <f t="shared" si="150"/>
        <v>138</v>
      </c>
      <c r="AO258" s="827">
        <f t="shared" si="151"/>
        <v>1656.0842</v>
      </c>
      <c r="AP258" s="827">
        <f t="shared" si="152"/>
        <v>18.070357142857141</v>
      </c>
      <c r="AQ258" s="827">
        <f t="shared" si="153"/>
        <v>3.4641896808528738</v>
      </c>
      <c r="AR258" s="827">
        <f t="shared" si="154"/>
        <v>140</v>
      </c>
      <c r="AS258" s="38"/>
      <c r="AT258" s="38"/>
      <c r="AZ258" s="207"/>
      <c r="BA258" s="207"/>
      <c r="BB258" t="s">
        <v>718</v>
      </c>
      <c r="BC258">
        <v>29.248837209302327</v>
      </c>
      <c r="BE258" t="s">
        <v>3752</v>
      </c>
      <c r="BF258">
        <v>25.542857142857141</v>
      </c>
    </row>
    <row r="259" spans="1:58" ht="15.75">
      <c r="A259" s="826" t="str">
        <f>'Endpoint outcomes'!A259</f>
        <v xml:space="preserve">Dimidjian 2006 </v>
      </c>
      <c r="B259" s="826" t="str">
        <f>CONCATENATE('Endpoint outcomes'!S259,'Endpoint outcomes'!T259)</f>
        <v>HAMD17</v>
      </c>
      <c r="C259" s="828">
        <f t="shared" si="132"/>
        <v>20.739087136929459</v>
      </c>
      <c r="D259" s="828">
        <f t="shared" si="133"/>
        <v>4.1313508640667775</v>
      </c>
      <c r="E259" s="828">
        <f t="shared" si="134"/>
        <v>241</v>
      </c>
      <c r="F259" s="50">
        <f t="shared" si="131"/>
        <v>0.21496568245031411</v>
      </c>
      <c r="G259" s="50">
        <f t="shared" si="129"/>
        <v>0.78503431754968589</v>
      </c>
      <c r="H259" s="269">
        <f t="shared" si="130"/>
        <v>1</v>
      </c>
      <c r="I259" s="829">
        <f>IF(ISNUMBER('Endpoint outcomes'!U259)=TRUE,'Endpoint outcomes'!U259,(IF(ISNUMBER('Endpoint outcomes'!W259)=TRUE,'Endpoint outcomes'!W259,0)))</f>
        <v>20.7</v>
      </c>
      <c r="J259" s="829">
        <f>IF(ISNUMBER('Endpoint outcomes'!U259)=TRUE,'Endpoint outcomes'!V259,IF(ISNUMBER('Endpoint outcomes'!W259)=TRUE,'Endpoint outcomes'!X259,0))</f>
        <v>3.62</v>
      </c>
      <c r="K259" s="829">
        <f>IF(ISNUMBER('Endpoint outcomes'!U259)=TRUE,'Endpoint outcomes'!AI259,IF(ISNUMBER('Endpoint outcomes'!W259)=TRUE,'Endpoint outcomes'!AK259,0))</f>
        <v>43</v>
      </c>
      <c r="L259" s="829">
        <f>IF(ISNUMBER('Endpoint outcomes'!AZ259)=TRUE,'Endpoint outcomes'!AZ259,(IF(ISNUMBER('Endpoint outcomes'!BB259)=TRUE,'Endpoint outcomes'!BB259,0)))</f>
        <v>20.02</v>
      </c>
      <c r="M259" s="829">
        <f>IF(ISNUMBER('Endpoint outcomes'!AZ259)=TRUE,'Endpoint outcomes'!BA259,IF(ISNUMBER('Endpoint outcomes'!BB259)=TRUE,'Endpoint outcomes'!BC259,0))</f>
        <v>3.81</v>
      </c>
      <c r="N259" s="829">
        <f>IF(ISNUMBER('Endpoint outcomes'!AZ259)=TRUE,'Endpoint outcomes'!BN259,IF(ISNUMBER('Endpoint outcomes'!BB259)=TRUE,'Endpoint outcomes'!BP259,0))</f>
        <v>45</v>
      </c>
      <c r="O259" s="829">
        <f>IF(ISNUMBER('Endpoint outcomes'!CE259)=TRUE,'Endpoint outcomes'!CE259,(IF(ISNUMBER('Endpoint outcomes'!CG259)=TRUE,'Endpoint outcomes'!CG259,0)))</f>
        <v>21.15</v>
      </c>
      <c r="P259" s="829">
        <f>IF(ISNUMBER('Endpoint outcomes'!CE259)=TRUE,'Endpoint outcomes'!CF259,IF(ISNUMBER('Endpoint outcomes'!CG259)=TRUE,'Endpoint outcomes'!CH259,0))</f>
        <v>4.87</v>
      </c>
      <c r="Q259" s="829">
        <f>IF(ISNUMBER('Endpoint outcomes'!CE259)=TRUE,'Endpoint outcomes'!CS259,IF(ISNUMBER('Endpoint outcomes'!CG259)=TRUE,'Endpoint outcomes'!CU259,0))</f>
        <v>53</v>
      </c>
      <c r="R259" s="825">
        <f>IF(ISNUMBER('Endpoint outcomes'!DJ259)=TRUE,'Endpoint outcomes'!DJ259,(IF(ISNUMBER('Endpoint outcomes'!DL259)=TRUE,'Endpoint outcomes'!DL259,0)))</f>
        <v>20.861699999999999</v>
      </c>
      <c r="S259" s="825">
        <f>IF(ISNUMBER('Endpoint outcomes'!DJ259)=TRUE,'Endpoint outcomes'!DK259,IF(ISNUMBER('Endpoint outcomes'!DL259)=TRUE,'Endpoint outcomes'!DM259,0))</f>
        <v>4.0486413870344293</v>
      </c>
      <c r="T259" s="825">
        <f>IF(ISNUMBER('Endpoint outcomes'!DJ259)=TRUE,'Endpoint outcomes'!DX259,IF(ISNUMBER('Endpoint outcomes'!DL259)=TRUE,'Endpoint outcomes'!DZ259,0))</f>
        <v>100</v>
      </c>
      <c r="U259" s="825">
        <f>IF(ISNUMBER('Endpoint outcomes'!EO259)=TRUE,'Endpoint outcomes'!EO259,(IF(ISNUMBER('Endpoint outcomes'!EQ259)=TRUE,'Endpoint outcomes'!EQ259,0)))</f>
        <v>0</v>
      </c>
      <c r="V259" s="825">
        <f>IF(ISNUMBER('Endpoint outcomes'!EO259)=TRUE,'Endpoint outcomes'!EP259,IF(ISNUMBER('Endpoint outcomes'!EQ259)=TRUE,'Endpoint outcomes'!ER259,0))</f>
        <v>0</v>
      </c>
      <c r="W259" s="825">
        <f>IF(ISNUMBER('Endpoint outcomes'!EO259)=TRUE,'Endpoint outcomes'!FC259,IF(ISNUMBER('Endpoint outcomes'!EQ259)=TRUE,'Endpoint outcomes'!FE259,0))</f>
        <v>0</v>
      </c>
      <c r="X259" s="37"/>
      <c r="Y259" s="824">
        <f t="shared" si="135"/>
        <v>43</v>
      </c>
      <c r="Z259" s="827">
        <f t="shared" si="136"/>
        <v>42</v>
      </c>
      <c r="AA259" s="827">
        <f t="shared" si="137"/>
        <v>550.38480000000004</v>
      </c>
      <c r="AB259" s="824">
        <f t="shared" si="138"/>
        <v>45</v>
      </c>
      <c r="AC259" s="827">
        <f t="shared" si="139"/>
        <v>44</v>
      </c>
      <c r="AD259" s="827">
        <f t="shared" si="140"/>
        <v>638.70839999999998</v>
      </c>
      <c r="AE259" s="824">
        <f t="shared" si="141"/>
        <v>53</v>
      </c>
      <c r="AF259" s="827">
        <f t="shared" si="142"/>
        <v>52</v>
      </c>
      <c r="AG259" s="827">
        <f t="shared" si="143"/>
        <v>1233.2788</v>
      </c>
      <c r="AH259" s="824">
        <f t="shared" si="144"/>
        <v>100</v>
      </c>
      <c r="AI259" s="827">
        <f t="shared" si="145"/>
        <v>99</v>
      </c>
      <c r="AJ259" s="827">
        <f t="shared" si="146"/>
        <v>1622.7582109999987</v>
      </c>
      <c r="AK259" s="824">
        <f t="shared" si="147"/>
        <v>0</v>
      </c>
      <c r="AL259" s="827">
        <f t="shared" si="148"/>
        <v>-1</v>
      </c>
      <c r="AM259" s="827">
        <f t="shared" si="149"/>
        <v>0</v>
      </c>
      <c r="AN259" s="827">
        <f t="shared" si="150"/>
        <v>237</v>
      </c>
      <c r="AO259" s="827">
        <f t="shared" si="151"/>
        <v>4045.1302109999988</v>
      </c>
      <c r="AP259" s="827">
        <f t="shared" si="152"/>
        <v>20.739087136929459</v>
      </c>
      <c r="AQ259" s="827">
        <f t="shared" si="153"/>
        <v>4.1313508640667775</v>
      </c>
      <c r="AR259" s="827">
        <f t="shared" si="154"/>
        <v>241</v>
      </c>
      <c r="AS259" s="38"/>
      <c r="AT259" s="38"/>
      <c r="AZ259" s="207"/>
      <c r="BA259" s="207"/>
      <c r="BB259" t="s">
        <v>718</v>
      </c>
      <c r="BC259">
        <v>29.353703703703705</v>
      </c>
      <c r="BE259" t="s">
        <v>713</v>
      </c>
      <c r="BF259">
        <v>23.906417112299465</v>
      </c>
    </row>
    <row r="260" spans="1:58" ht="15.75">
      <c r="A260" s="826" t="str">
        <f>'Endpoint outcomes'!A260</f>
        <v>Chaudhry 1998</v>
      </c>
      <c r="B260" s="826" t="str">
        <f>CONCATENATE('Endpoint outcomes'!S260,'Endpoint outcomes'!T260)</f>
        <v>HAMD17</v>
      </c>
      <c r="C260" s="828">
        <f t="shared" si="132"/>
        <v>24.4</v>
      </c>
      <c r="D260" s="828">
        <f t="shared" si="133"/>
        <v>5.1521840029253614</v>
      </c>
      <c r="E260" s="828">
        <f t="shared" si="134"/>
        <v>100</v>
      </c>
      <c r="F260" s="50">
        <f t="shared" si="131"/>
        <v>0.53094158682726023</v>
      </c>
      <c r="G260" s="50">
        <f t="shared" si="129"/>
        <v>0.46905841317273977</v>
      </c>
      <c r="H260" s="269">
        <f t="shared" si="130"/>
        <v>1</v>
      </c>
      <c r="I260" s="829">
        <f>IF(ISNUMBER('Endpoint outcomes'!U260)=TRUE,'Endpoint outcomes'!U260,(IF(ISNUMBER('Endpoint outcomes'!W260)=TRUE,'Endpoint outcomes'!W260,0)))</f>
        <v>24.5</v>
      </c>
      <c r="J260" s="829">
        <f>IF(ISNUMBER('Endpoint outcomes'!U260)=TRUE,'Endpoint outcomes'!V260,IF(ISNUMBER('Endpoint outcomes'!W260)=TRUE,'Endpoint outcomes'!X260,0))</f>
        <v>5</v>
      </c>
      <c r="K260" s="829">
        <f>IF(ISNUMBER('Endpoint outcomes'!U260)=TRUE,'Endpoint outcomes'!AI260,IF(ISNUMBER('Endpoint outcomes'!W260)=TRUE,'Endpoint outcomes'!AK260,0))</f>
        <v>50</v>
      </c>
      <c r="L260" s="829">
        <f>IF(ISNUMBER('Endpoint outcomes'!AZ260)=TRUE,'Endpoint outcomes'!AZ260,(IF(ISNUMBER('Endpoint outcomes'!BB260)=TRUE,'Endpoint outcomes'!BB260,0)))</f>
        <v>24.3</v>
      </c>
      <c r="M260" s="829">
        <f>IF(ISNUMBER('Endpoint outcomes'!AZ260)=TRUE,'Endpoint outcomes'!BA260,IF(ISNUMBER('Endpoint outcomes'!BB260)=TRUE,'Endpoint outcomes'!BC260,0))</f>
        <v>5.3</v>
      </c>
      <c r="N260" s="829">
        <f>IF(ISNUMBER('Endpoint outcomes'!AZ260)=TRUE,'Endpoint outcomes'!BN260,IF(ISNUMBER('Endpoint outcomes'!BB260)=TRUE,'Endpoint outcomes'!BP260,0))</f>
        <v>50</v>
      </c>
      <c r="O260" s="829">
        <f>IF(ISNUMBER('Endpoint outcomes'!CE260)=TRUE,'Endpoint outcomes'!CE260,(IF(ISNUMBER('Endpoint outcomes'!CG260)=TRUE,'Endpoint outcomes'!CG260,0)))</f>
        <v>0</v>
      </c>
      <c r="P260" s="829">
        <f>IF(ISNUMBER('Endpoint outcomes'!CE260)=TRUE,'Endpoint outcomes'!CF260,IF(ISNUMBER('Endpoint outcomes'!CG260)=TRUE,'Endpoint outcomes'!CH260,0))</f>
        <v>0</v>
      </c>
      <c r="Q260" s="829">
        <f>IF(ISNUMBER('Endpoint outcomes'!CE260)=TRUE,'Endpoint outcomes'!CS260,IF(ISNUMBER('Endpoint outcomes'!CG260)=TRUE,'Endpoint outcomes'!CU260,0))</f>
        <v>0</v>
      </c>
      <c r="R260" s="825">
        <f>IF(ISNUMBER('Endpoint outcomes'!DJ260)=TRUE,'Endpoint outcomes'!DJ260,(IF(ISNUMBER('Endpoint outcomes'!DL260)=TRUE,'Endpoint outcomes'!DL260,0)))</f>
        <v>0</v>
      </c>
      <c r="S260" s="825">
        <f>IF(ISNUMBER('Endpoint outcomes'!DJ260)=TRUE,'Endpoint outcomes'!DK260,IF(ISNUMBER('Endpoint outcomes'!DL260)=TRUE,'Endpoint outcomes'!DM260,0))</f>
        <v>0</v>
      </c>
      <c r="T260" s="825">
        <f>IF(ISNUMBER('Endpoint outcomes'!DJ260)=TRUE,'Endpoint outcomes'!DX260,IF(ISNUMBER('Endpoint outcomes'!DL260)=TRUE,'Endpoint outcomes'!DZ260,0))</f>
        <v>0</v>
      </c>
      <c r="U260" s="825">
        <f>IF(ISNUMBER('Endpoint outcomes'!EO260)=TRUE,'Endpoint outcomes'!EO260,(IF(ISNUMBER('Endpoint outcomes'!EQ260)=TRUE,'Endpoint outcomes'!EQ260,0)))</f>
        <v>0</v>
      </c>
      <c r="V260" s="825">
        <f>IF(ISNUMBER('Endpoint outcomes'!EO260)=TRUE,'Endpoint outcomes'!EP260,IF(ISNUMBER('Endpoint outcomes'!EQ260)=TRUE,'Endpoint outcomes'!ER260,0))</f>
        <v>0</v>
      </c>
      <c r="W260" s="825">
        <f>IF(ISNUMBER('Endpoint outcomes'!EO260)=TRUE,'Endpoint outcomes'!FC260,IF(ISNUMBER('Endpoint outcomes'!EQ260)=TRUE,'Endpoint outcomes'!FE260,0))</f>
        <v>0</v>
      </c>
      <c r="X260" s="37"/>
      <c r="Y260" s="824">
        <f t="shared" si="135"/>
        <v>50</v>
      </c>
      <c r="Z260" s="827">
        <f t="shared" si="136"/>
        <v>49</v>
      </c>
      <c r="AA260" s="827">
        <f t="shared" si="137"/>
        <v>1225</v>
      </c>
      <c r="AB260" s="824">
        <f t="shared" si="138"/>
        <v>50</v>
      </c>
      <c r="AC260" s="827">
        <f t="shared" si="139"/>
        <v>49</v>
      </c>
      <c r="AD260" s="827">
        <f t="shared" si="140"/>
        <v>1376.41</v>
      </c>
      <c r="AE260" s="824">
        <f t="shared" si="141"/>
        <v>0</v>
      </c>
      <c r="AF260" s="827">
        <f t="shared" si="142"/>
        <v>-1</v>
      </c>
      <c r="AG260" s="827">
        <f t="shared" si="143"/>
        <v>0</v>
      </c>
      <c r="AH260" s="824">
        <f t="shared" si="144"/>
        <v>0</v>
      </c>
      <c r="AI260" s="827">
        <f t="shared" si="145"/>
        <v>-1</v>
      </c>
      <c r="AJ260" s="827">
        <f t="shared" si="146"/>
        <v>0</v>
      </c>
      <c r="AK260" s="824">
        <f t="shared" si="147"/>
        <v>0</v>
      </c>
      <c r="AL260" s="827">
        <f t="shared" si="148"/>
        <v>-1</v>
      </c>
      <c r="AM260" s="827">
        <f t="shared" si="149"/>
        <v>0</v>
      </c>
      <c r="AN260" s="827">
        <f t="shared" si="150"/>
        <v>98</v>
      </c>
      <c r="AO260" s="827">
        <f t="shared" si="151"/>
        <v>2601.41</v>
      </c>
      <c r="AP260" s="827">
        <f t="shared" si="152"/>
        <v>24.4</v>
      </c>
      <c r="AQ260" s="827">
        <f t="shared" si="153"/>
        <v>5.1521840029253614</v>
      </c>
      <c r="AR260" s="827">
        <f t="shared" si="154"/>
        <v>100</v>
      </c>
      <c r="AS260" s="38"/>
      <c r="AT260" s="38"/>
      <c r="AZ260" s="207"/>
      <c r="BA260" s="207"/>
      <c r="BB260" t="s">
        <v>718</v>
      </c>
      <c r="BC260">
        <v>29.645360824742273</v>
      </c>
      <c r="BE260" t="s">
        <v>713</v>
      </c>
      <c r="BF260">
        <v>21.27</v>
      </c>
    </row>
    <row r="261" spans="1:58" ht="15.75">
      <c r="A261" s="826" t="str">
        <f>'Endpoint outcomes'!A261</f>
        <v>Claghorn 1987</v>
      </c>
      <c r="B261" s="826" t="str">
        <f>CONCATENATE('Endpoint outcomes'!S261,'Endpoint outcomes'!T261)</f>
        <v>HAMD21</v>
      </c>
      <c r="C261" s="828">
        <f t="shared" si="132"/>
        <v>24.441379310344825</v>
      </c>
      <c r="D261" s="828" t="e">
        <f t="shared" si="133"/>
        <v>#VALUE!</v>
      </c>
      <c r="E261" s="828">
        <f t="shared" si="134"/>
        <v>87</v>
      </c>
      <c r="F261" s="50" t="e">
        <f t="shared" si="131"/>
        <v>#VALUE!</v>
      </c>
      <c r="G261" s="50" t="e">
        <f t="shared" si="129"/>
        <v>#VALUE!</v>
      </c>
      <c r="H261" s="269">
        <f t="shared" si="130"/>
        <v>0</v>
      </c>
      <c r="I261" s="829">
        <f>IF(ISNUMBER('Endpoint outcomes'!U261)=TRUE,'Endpoint outcomes'!U261,(IF(ISNUMBER('Endpoint outcomes'!W261)=TRUE,'Endpoint outcomes'!W261,0)))</f>
        <v>24.2</v>
      </c>
      <c r="J261" s="829" t="str">
        <f>IF(ISNUMBER('Endpoint outcomes'!U261)=TRUE,'Endpoint outcomes'!V261,IF(ISNUMBER('Endpoint outcomes'!W261)=TRUE,'Endpoint outcomes'!X261,0))</f>
        <v>NA</v>
      </c>
      <c r="K261" s="829">
        <f>IF(ISNUMBER('Endpoint outcomes'!U261)=TRUE,'Endpoint outcomes'!AI261,IF(ISNUMBER('Endpoint outcomes'!W261)=TRUE,'Endpoint outcomes'!AK261,0))</f>
        <v>45</v>
      </c>
      <c r="L261" s="829">
        <f>IF(ISNUMBER('Endpoint outcomes'!AZ261)=TRUE,'Endpoint outcomes'!AZ261,(IF(ISNUMBER('Endpoint outcomes'!BB261)=TRUE,'Endpoint outcomes'!BB261,0)))</f>
        <v>24.7</v>
      </c>
      <c r="M261" s="829" t="str">
        <f>IF(ISNUMBER('Endpoint outcomes'!AZ261)=TRUE,'Endpoint outcomes'!BA261,IF(ISNUMBER('Endpoint outcomes'!BB261)=TRUE,'Endpoint outcomes'!BC261,0))</f>
        <v>NA</v>
      </c>
      <c r="N261" s="829">
        <f>IF(ISNUMBER('Endpoint outcomes'!AZ261)=TRUE,'Endpoint outcomes'!BN261,IF(ISNUMBER('Endpoint outcomes'!BB261)=TRUE,'Endpoint outcomes'!BP261,0))</f>
        <v>42</v>
      </c>
      <c r="O261" s="829">
        <f>IF(ISNUMBER('Endpoint outcomes'!CE261)=TRUE,'Endpoint outcomes'!CE261,(IF(ISNUMBER('Endpoint outcomes'!CG261)=TRUE,'Endpoint outcomes'!CG261,0)))</f>
        <v>0</v>
      </c>
      <c r="P261" s="829">
        <f>IF(ISNUMBER('Endpoint outcomes'!CE261)=TRUE,'Endpoint outcomes'!CF261,IF(ISNUMBER('Endpoint outcomes'!CG261)=TRUE,'Endpoint outcomes'!CH261,0))</f>
        <v>0</v>
      </c>
      <c r="Q261" s="829">
        <f>IF(ISNUMBER('Endpoint outcomes'!CE261)=TRUE,'Endpoint outcomes'!CS261,IF(ISNUMBER('Endpoint outcomes'!CG261)=TRUE,'Endpoint outcomes'!CU261,0))</f>
        <v>0</v>
      </c>
      <c r="R261" s="825">
        <f>IF(ISNUMBER('Endpoint outcomes'!DJ261)=TRUE,'Endpoint outcomes'!DJ261,(IF(ISNUMBER('Endpoint outcomes'!DL261)=TRUE,'Endpoint outcomes'!DL261,0)))</f>
        <v>0</v>
      </c>
      <c r="S261" s="825">
        <f>IF(ISNUMBER('Endpoint outcomes'!DJ261)=TRUE,'Endpoint outcomes'!DK261,IF(ISNUMBER('Endpoint outcomes'!DL261)=TRUE,'Endpoint outcomes'!DM261,0))</f>
        <v>0</v>
      </c>
      <c r="T261" s="825">
        <f>IF(ISNUMBER('Endpoint outcomes'!DJ261)=TRUE,'Endpoint outcomes'!DX261,IF(ISNUMBER('Endpoint outcomes'!DL261)=TRUE,'Endpoint outcomes'!DZ261,0))</f>
        <v>0</v>
      </c>
      <c r="U261" s="825">
        <f>IF(ISNUMBER('Endpoint outcomes'!EO261)=TRUE,'Endpoint outcomes'!EO261,(IF(ISNUMBER('Endpoint outcomes'!EQ261)=TRUE,'Endpoint outcomes'!EQ261,0)))</f>
        <v>0</v>
      </c>
      <c r="V261" s="825">
        <f>IF(ISNUMBER('Endpoint outcomes'!EO261)=TRUE,'Endpoint outcomes'!EP261,IF(ISNUMBER('Endpoint outcomes'!EQ261)=TRUE,'Endpoint outcomes'!ER261,0))</f>
        <v>0</v>
      </c>
      <c r="W261" s="825">
        <f>IF(ISNUMBER('Endpoint outcomes'!EO261)=TRUE,'Endpoint outcomes'!FC261,IF(ISNUMBER('Endpoint outcomes'!EQ261)=TRUE,'Endpoint outcomes'!FE261,0))</f>
        <v>0</v>
      </c>
      <c r="X261" s="37"/>
      <c r="Y261" s="824">
        <f t="shared" si="135"/>
        <v>45</v>
      </c>
      <c r="Z261" s="827">
        <f t="shared" si="136"/>
        <v>44</v>
      </c>
      <c r="AA261" s="827" t="e">
        <f t="shared" si="137"/>
        <v>#VALUE!</v>
      </c>
      <c r="AB261" s="824">
        <f t="shared" si="138"/>
        <v>42</v>
      </c>
      <c r="AC261" s="827">
        <f t="shared" si="139"/>
        <v>41</v>
      </c>
      <c r="AD261" s="827" t="e">
        <f t="shared" si="140"/>
        <v>#VALUE!</v>
      </c>
      <c r="AE261" s="824">
        <f t="shared" si="141"/>
        <v>0</v>
      </c>
      <c r="AF261" s="827">
        <f t="shared" si="142"/>
        <v>-1</v>
      </c>
      <c r="AG261" s="827">
        <f t="shared" si="143"/>
        <v>0</v>
      </c>
      <c r="AH261" s="824">
        <f t="shared" si="144"/>
        <v>0</v>
      </c>
      <c r="AI261" s="827">
        <f t="shared" si="145"/>
        <v>-1</v>
      </c>
      <c r="AJ261" s="827">
        <f t="shared" si="146"/>
        <v>0</v>
      </c>
      <c r="AK261" s="824">
        <f t="shared" si="147"/>
        <v>0</v>
      </c>
      <c r="AL261" s="827">
        <f t="shared" si="148"/>
        <v>-1</v>
      </c>
      <c r="AM261" s="827">
        <f t="shared" si="149"/>
        <v>0</v>
      </c>
      <c r="AN261" s="827">
        <f t="shared" si="150"/>
        <v>85</v>
      </c>
      <c r="AO261" s="827" t="e">
        <f t="shared" si="151"/>
        <v>#VALUE!</v>
      </c>
      <c r="AP261" s="827">
        <f t="shared" si="152"/>
        <v>24.441379310344825</v>
      </c>
      <c r="AQ261" s="827" t="e">
        <f t="shared" si="153"/>
        <v>#VALUE!</v>
      </c>
      <c r="AR261" s="827">
        <f t="shared" si="154"/>
        <v>87</v>
      </c>
      <c r="AS261" s="38"/>
      <c r="AT261" s="38"/>
      <c r="AZ261" s="207"/>
      <c r="BA261" s="207"/>
      <c r="BB261" t="s">
        <v>718</v>
      </c>
      <c r="BC261">
        <v>29.856862745098038</v>
      </c>
      <c r="BE261" t="s">
        <v>713</v>
      </c>
      <c r="BF261">
        <v>23.647540983606557</v>
      </c>
    </row>
    <row r="262" spans="1:58" ht="15.75">
      <c r="A262" s="826" t="str">
        <f>'Endpoint outcomes'!A262</f>
        <v>Covi 1987</v>
      </c>
      <c r="B262" s="826" t="str">
        <f>CONCATENATE('Endpoint outcomes'!S262,'Endpoint outcomes'!T262)</f>
        <v>NA</v>
      </c>
      <c r="C262" s="828" t="e">
        <f t="shared" si="132"/>
        <v>#DIV/0!</v>
      </c>
      <c r="D262" s="828" t="e">
        <f t="shared" si="133"/>
        <v>#DIV/0!</v>
      </c>
      <c r="E262" s="828">
        <f t="shared" si="134"/>
        <v>0</v>
      </c>
      <c r="F262" s="50" t="e">
        <f t="shared" si="131"/>
        <v>#N/A</v>
      </c>
      <c r="G262" s="50" t="e">
        <f t="shared" si="129"/>
        <v>#N/A</v>
      </c>
      <c r="H262" s="269">
        <f t="shared" si="130"/>
        <v>0</v>
      </c>
      <c r="I262" s="829">
        <f>IF(ISNUMBER('Endpoint outcomes'!U262)=TRUE,'Endpoint outcomes'!U262,(IF(ISNUMBER('Endpoint outcomes'!W262)=TRUE,'Endpoint outcomes'!W262,0)))</f>
        <v>0</v>
      </c>
      <c r="J262" s="829">
        <f>IF(ISNUMBER('Endpoint outcomes'!U262)=TRUE,'Endpoint outcomes'!V262,IF(ISNUMBER('Endpoint outcomes'!W262)=TRUE,'Endpoint outcomes'!X262,0))</f>
        <v>0</v>
      </c>
      <c r="K262" s="829">
        <f>IF(ISNUMBER('Endpoint outcomes'!U262)=TRUE,'Endpoint outcomes'!AI262,IF(ISNUMBER('Endpoint outcomes'!W262)=TRUE,'Endpoint outcomes'!AK262,0))</f>
        <v>0</v>
      </c>
      <c r="L262" s="829">
        <f>IF(ISNUMBER('Endpoint outcomes'!AZ262)=TRUE,'Endpoint outcomes'!AZ262,(IF(ISNUMBER('Endpoint outcomes'!BB262)=TRUE,'Endpoint outcomes'!BB262,0)))</f>
        <v>0</v>
      </c>
      <c r="M262" s="829">
        <f>IF(ISNUMBER('Endpoint outcomes'!AZ262)=TRUE,'Endpoint outcomes'!BA262,IF(ISNUMBER('Endpoint outcomes'!BB262)=TRUE,'Endpoint outcomes'!BC262,0))</f>
        <v>0</v>
      </c>
      <c r="N262" s="829">
        <f>IF(ISNUMBER('Endpoint outcomes'!AZ262)=TRUE,'Endpoint outcomes'!BN262,IF(ISNUMBER('Endpoint outcomes'!BB262)=TRUE,'Endpoint outcomes'!BP262,0))</f>
        <v>0</v>
      </c>
      <c r="O262" s="829">
        <f>IF(ISNUMBER('Endpoint outcomes'!CE262)=TRUE,'Endpoint outcomes'!CE262,(IF(ISNUMBER('Endpoint outcomes'!CG262)=TRUE,'Endpoint outcomes'!CG262,0)))</f>
        <v>0</v>
      </c>
      <c r="P262" s="829">
        <f>IF(ISNUMBER('Endpoint outcomes'!CE262)=TRUE,'Endpoint outcomes'!CF262,IF(ISNUMBER('Endpoint outcomes'!CG262)=TRUE,'Endpoint outcomes'!CH262,0))</f>
        <v>0</v>
      </c>
      <c r="Q262" s="829">
        <f>IF(ISNUMBER('Endpoint outcomes'!CE262)=TRUE,'Endpoint outcomes'!CS262,IF(ISNUMBER('Endpoint outcomes'!CG262)=TRUE,'Endpoint outcomes'!CU262,0))</f>
        <v>0</v>
      </c>
      <c r="R262" s="825">
        <f>IF(ISNUMBER('Endpoint outcomes'!DJ262)=TRUE,'Endpoint outcomes'!DJ262,(IF(ISNUMBER('Endpoint outcomes'!DL262)=TRUE,'Endpoint outcomes'!DL262,0)))</f>
        <v>0</v>
      </c>
      <c r="S262" s="825">
        <f>IF(ISNUMBER('Endpoint outcomes'!DJ262)=TRUE,'Endpoint outcomes'!DK262,IF(ISNUMBER('Endpoint outcomes'!DL262)=TRUE,'Endpoint outcomes'!DM262,0))</f>
        <v>0</v>
      </c>
      <c r="T262" s="825">
        <f>IF(ISNUMBER('Endpoint outcomes'!DJ262)=TRUE,'Endpoint outcomes'!DX262,IF(ISNUMBER('Endpoint outcomes'!DL262)=TRUE,'Endpoint outcomes'!DZ262,0))</f>
        <v>0</v>
      </c>
      <c r="U262" s="825">
        <f>IF(ISNUMBER('Endpoint outcomes'!EO262)=TRUE,'Endpoint outcomes'!EO262,(IF(ISNUMBER('Endpoint outcomes'!EQ262)=TRUE,'Endpoint outcomes'!EQ262,0)))</f>
        <v>0</v>
      </c>
      <c r="V262" s="825">
        <f>IF(ISNUMBER('Endpoint outcomes'!EO262)=TRUE,'Endpoint outcomes'!EP262,IF(ISNUMBER('Endpoint outcomes'!EQ262)=TRUE,'Endpoint outcomes'!ER262,0))</f>
        <v>0</v>
      </c>
      <c r="W262" s="825">
        <f>IF(ISNUMBER('Endpoint outcomes'!EO262)=TRUE,'Endpoint outcomes'!FC262,IF(ISNUMBER('Endpoint outcomes'!EQ262)=TRUE,'Endpoint outcomes'!FE262,0))</f>
        <v>0</v>
      </c>
      <c r="X262" s="37"/>
      <c r="Y262" s="824">
        <f t="shared" si="135"/>
        <v>0</v>
      </c>
      <c r="Z262" s="827">
        <f t="shared" si="136"/>
        <v>-1</v>
      </c>
      <c r="AA262" s="827">
        <f t="shared" si="137"/>
        <v>0</v>
      </c>
      <c r="AB262" s="824">
        <f t="shared" si="138"/>
        <v>0</v>
      </c>
      <c r="AC262" s="827">
        <f t="shared" si="139"/>
        <v>-1</v>
      </c>
      <c r="AD262" s="827">
        <f t="shared" si="140"/>
        <v>0</v>
      </c>
      <c r="AE262" s="824">
        <f t="shared" si="141"/>
        <v>0</v>
      </c>
      <c r="AF262" s="827">
        <f t="shared" si="142"/>
        <v>-1</v>
      </c>
      <c r="AG262" s="827">
        <f t="shared" si="143"/>
        <v>0</v>
      </c>
      <c r="AH262" s="824">
        <f t="shared" si="144"/>
        <v>0</v>
      </c>
      <c r="AI262" s="827">
        <f t="shared" si="145"/>
        <v>-1</v>
      </c>
      <c r="AJ262" s="827">
        <f t="shared" si="146"/>
        <v>0</v>
      </c>
      <c r="AK262" s="824">
        <f t="shared" si="147"/>
        <v>0</v>
      </c>
      <c r="AL262" s="827">
        <f t="shared" si="148"/>
        <v>-1</v>
      </c>
      <c r="AM262" s="827">
        <f t="shared" si="149"/>
        <v>0</v>
      </c>
      <c r="AN262" s="827" t="b">
        <f t="shared" si="150"/>
        <v>0</v>
      </c>
      <c r="AO262" s="827">
        <f t="shared" si="151"/>
        <v>0</v>
      </c>
      <c r="AP262" s="827" t="e">
        <f t="shared" si="152"/>
        <v>#DIV/0!</v>
      </c>
      <c r="AQ262" s="827" t="e">
        <f t="shared" si="153"/>
        <v>#DIV/0!</v>
      </c>
      <c r="AR262" s="827">
        <f t="shared" si="154"/>
        <v>0</v>
      </c>
      <c r="AS262" s="38"/>
      <c r="AT262" s="38"/>
      <c r="AZ262" s="207"/>
      <c r="BA262" s="207"/>
      <c r="BB262" t="s">
        <v>718</v>
      </c>
      <c r="BC262">
        <v>30.299512195121949</v>
      </c>
      <c r="BE262" t="s">
        <v>714</v>
      </c>
      <c r="BF262">
        <v>24.349206349206348</v>
      </c>
    </row>
    <row r="263" spans="1:58" ht="15.75">
      <c r="A263" s="826" t="str">
        <f>'Endpoint outcomes'!A263</f>
        <v>Doongaji 1993</v>
      </c>
      <c r="B263" s="826" t="str">
        <f>CONCATENATE('Endpoint outcomes'!S263,'Endpoint outcomes'!T263)</f>
        <v>HAMD17</v>
      </c>
      <c r="C263" s="828">
        <f t="shared" si="132"/>
        <v>25.700000000000003</v>
      </c>
      <c r="D263" s="828">
        <f t="shared" si="133"/>
        <v>6.844245758299448</v>
      </c>
      <c r="E263" s="828">
        <f t="shared" si="134"/>
        <v>126</v>
      </c>
      <c r="F263" s="50">
        <f t="shared" si="131"/>
        <v>0.59808127969848457</v>
      </c>
      <c r="G263" s="50">
        <f t="shared" si="129"/>
        <v>0.40191872030151543</v>
      </c>
      <c r="H263" s="269">
        <f t="shared" si="130"/>
        <v>1</v>
      </c>
      <c r="I263" s="829">
        <f>IF(ISNUMBER('Endpoint outcomes'!U263)=TRUE,'Endpoint outcomes'!U263,(IF(ISNUMBER('Endpoint outcomes'!W263)=TRUE,'Endpoint outcomes'!W263,0)))</f>
        <v>25.6</v>
      </c>
      <c r="J263" s="829">
        <f>IF(ISNUMBER('Endpoint outcomes'!U263)=TRUE,'Endpoint outcomes'!V263,IF(ISNUMBER('Endpoint outcomes'!W263)=TRUE,'Endpoint outcomes'!X263,0))</f>
        <v>5.55</v>
      </c>
      <c r="K263" s="829">
        <f>IF(ISNUMBER('Endpoint outcomes'!U263)=TRUE,'Endpoint outcomes'!AI263,IF(ISNUMBER('Endpoint outcomes'!W263)=TRUE,'Endpoint outcomes'!AK263,0))</f>
        <v>63</v>
      </c>
      <c r="L263" s="829">
        <f>IF(ISNUMBER('Endpoint outcomes'!AZ263)=TRUE,'Endpoint outcomes'!AZ263,(IF(ISNUMBER('Endpoint outcomes'!BB263)=TRUE,'Endpoint outcomes'!BB263,0)))</f>
        <v>25.8</v>
      </c>
      <c r="M263" s="829">
        <f>IF(ISNUMBER('Endpoint outcomes'!AZ263)=TRUE,'Endpoint outcomes'!BA263,IF(ISNUMBER('Endpoint outcomes'!BB263)=TRUE,'Endpoint outcomes'!BC263,0))</f>
        <v>7.93</v>
      </c>
      <c r="N263" s="829">
        <f>IF(ISNUMBER('Endpoint outcomes'!AZ263)=TRUE,'Endpoint outcomes'!BN263,IF(ISNUMBER('Endpoint outcomes'!BB263)=TRUE,'Endpoint outcomes'!BP263,0))</f>
        <v>63</v>
      </c>
      <c r="O263" s="829">
        <f>IF(ISNUMBER('Endpoint outcomes'!CE263)=TRUE,'Endpoint outcomes'!CE263,(IF(ISNUMBER('Endpoint outcomes'!CG263)=TRUE,'Endpoint outcomes'!CG263,0)))</f>
        <v>0</v>
      </c>
      <c r="P263" s="829">
        <f>IF(ISNUMBER('Endpoint outcomes'!CE263)=TRUE,'Endpoint outcomes'!CF263,IF(ISNUMBER('Endpoint outcomes'!CG263)=TRUE,'Endpoint outcomes'!CH263,0))</f>
        <v>0</v>
      </c>
      <c r="Q263" s="829">
        <f>IF(ISNUMBER('Endpoint outcomes'!CE263)=TRUE,'Endpoint outcomes'!CS263,IF(ISNUMBER('Endpoint outcomes'!CG263)=TRUE,'Endpoint outcomes'!CU263,0))</f>
        <v>0</v>
      </c>
      <c r="R263" s="825">
        <f>IF(ISNUMBER('Endpoint outcomes'!DJ263)=TRUE,'Endpoint outcomes'!DJ263,(IF(ISNUMBER('Endpoint outcomes'!DL263)=TRUE,'Endpoint outcomes'!DL263,0)))</f>
        <v>0</v>
      </c>
      <c r="S263" s="825">
        <f>IF(ISNUMBER('Endpoint outcomes'!DJ263)=TRUE,'Endpoint outcomes'!DK263,IF(ISNUMBER('Endpoint outcomes'!DL263)=TRUE,'Endpoint outcomes'!DM263,0))</f>
        <v>0</v>
      </c>
      <c r="T263" s="825">
        <f>IF(ISNUMBER('Endpoint outcomes'!DJ263)=TRUE,'Endpoint outcomes'!DX263,IF(ISNUMBER('Endpoint outcomes'!DL263)=TRUE,'Endpoint outcomes'!DZ263,0))</f>
        <v>0</v>
      </c>
      <c r="U263" s="825">
        <f>IF(ISNUMBER('Endpoint outcomes'!EO263)=TRUE,'Endpoint outcomes'!EO263,(IF(ISNUMBER('Endpoint outcomes'!EQ263)=TRUE,'Endpoint outcomes'!EQ263,0)))</f>
        <v>0</v>
      </c>
      <c r="V263" s="825">
        <f>IF(ISNUMBER('Endpoint outcomes'!EO263)=TRUE,'Endpoint outcomes'!EP263,IF(ISNUMBER('Endpoint outcomes'!EQ263)=TRUE,'Endpoint outcomes'!ER263,0))</f>
        <v>0</v>
      </c>
      <c r="W263" s="825">
        <f>IF(ISNUMBER('Endpoint outcomes'!EO263)=TRUE,'Endpoint outcomes'!FC263,IF(ISNUMBER('Endpoint outcomes'!EQ263)=TRUE,'Endpoint outcomes'!FE263,0))</f>
        <v>0</v>
      </c>
      <c r="X263" s="37"/>
      <c r="Y263" s="824">
        <f t="shared" si="135"/>
        <v>63</v>
      </c>
      <c r="Z263" s="827">
        <f t="shared" si="136"/>
        <v>62</v>
      </c>
      <c r="AA263" s="827">
        <f t="shared" si="137"/>
        <v>1909.7549999999999</v>
      </c>
      <c r="AB263" s="824">
        <f t="shared" si="138"/>
        <v>63</v>
      </c>
      <c r="AC263" s="827">
        <f t="shared" si="139"/>
        <v>62</v>
      </c>
      <c r="AD263" s="827">
        <f t="shared" si="140"/>
        <v>3898.8637999999996</v>
      </c>
      <c r="AE263" s="824">
        <f t="shared" si="141"/>
        <v>0</v>
      </c>
      <c r="AF263" s="827">
        <f t="shared" si="142"/>
        <v>-1</v>
      </c>
      <c r="AG263" s="827">
        <f t="shared" si="143"/>
        <v>0</v>
      </c>
      <c r="AH263" s="824">
        <f t="shared" si="144"/>
        <v>0</v>
      </c>
      <c r="AI263" s="827">
        <f t="shared" si="145"/>
        <v>-1</v>
      </c>
      <c r="AJ263" s="827">
        <f t="shared" si="146"/>
        <v>0</v>
      </c>
      <c r="AK263" s="824">
        <f t="shared" si="147"/>
        <v>0</v>
      </c>
      <c r="AL263" s="827">
        <f t="shared" si="148"/>
        <v>-1</v>
      </c>
      <c r="AM263" s="827">
        <f t="shared" si="149"/>
        <v>0</v>
      </c>
      <c r="AN263" s="827">
        <f t="shared" si="150"/>
        <v>124</v>
      </c>
      <c r="AO263" s="827">
        <f t="shared" si="151"/>
        <v>5808.6187999999993</v>
      </c>
      <c r="AP263" s="827">
        <f t="shared" si="152"/>
        <v>25.700000000000003</v>
      </c>
      <c r="AQ263" s="827">
        <f t="shared" si="153"/>
        <v>6.844245758299448</v>
      </c>
      <c r="AR263" s="827">
        <f t="shared" si="154"/>
        <v>126</v>
      </c>
      <c r="AS263" s="38"/>
      <c r="AT263" s="38"/>
      <c r="AZ263" s="207"/>
      <c r="BA263" s="207"/>
      <c r="BB263" t="s">
        <v>718</v>
      </c>
      <c r="BC263">
        <v>30.397799511002447</v>
      </c>
      <c r="BE263" t="s">
        <v>713</v>
      </c>
      <c r="BF263">
        <v>21.71885593220339</v>
      </c>
    </row>
    <row r="264" spans="1:58" ht="15.75">
      <c r="A264" s="826" t="str">
        <f>'Endpoint outcomes'!A264</f>
        <v>Dunlop 1990</v>
      </c>
      <c r="B264" s="826" t="str">
        <f>CONCATENATE('Endpoint outcomes'!S264,'Endpoint outcomes'!T264)</f>
        <v>HAMD17</v>
      </c>
      <c r="C264" s="828" t="e">
        <f t="shared" si="132"/>
        <v>#DIV/0!</v>
      </c>
      <c r="D264" s="828" t="e">
        <f t="shared" si="133"/>
        <v>#DIV/0!</v>
      </c>
      <c r="E264" s="828">
        <f t="shared" si="134"/>
        <v>0</v>
      </c>
      <c r="F264" s="50" t="e">
        <f t="shared" si="131"/>
        <v>#DIV/0!</v>
      </c>
      <c r="G264" s="50" t="e">
        <f t="shared" si="129"/>
        <v>#DIV/0!</v>
      </c>
      <c r="H264" s="269">
        <f t="shared" si="130"/>
        <v>0</v>
      </c>
      <c r="I264" s="829">
        <f>IF(ISNUMBER('Endpoint outcomes'!U264)=TRUE,'Endpoint outcomes'!U264,(IF(ISNUMBER('Endpoint outcomes'!W264)=TRUE,'Endpoint outcomes'!W264,0)))</f>
        <v>0</v>
      </c>
      <c r="J264" s="829">
        <f>IF(ISNUMBER('Endpoint outcomes'!U264)=TRUE,'Endpoint outcomes'!V264,IF(ISNUMBER('Endpoint outcomes'!W264)=TRUE,'Endpoint outcomes'!X264,0))</f>
        <v>0</v>
      </c>
      <c r="K264" s="829">
        <f>IF(ISNUMBER('Endpoint outcomes'!U264)=TRUE,'Endpoint outcomes'!AI264,IF(ISNUMBER('Endpoint outcomes'!W264)=TRUE,'Endpoint outcomes'!AK264,0))</f>
        <v>0</v>
      </c>
      <c r="L264" s="829">
        <f>IF(ISNUMBER('Endpoint outcomes'!AZ264)=TRUE,'Endpoint outcomes'!AZ264,(IF(ISNUMBER('Endpoint outcomes'!BB264)=TRUE,'Endpoint outcomes'!BB264,0)))</f>
        <v>0</v>
      </c>
      <c r="M264" s="829">
        <f>IF(ISNUMBER('Endpoint outcomes'!AZ264)=TRUE,'Endpoint outcomes'!BA264,IF(ISNUMBER('Endpoint outcomes'!BB264)=TRUE,'Endpoint outcomes'!BC264,0))</f>
        <v>0</v>
      </c>
      <c r="N264" s="829">
        <f>IF(ISNUMBER('Endpoint outcomes'!AZ264)=TRUE,'Endpoint outcomes'!BN264,IF(ISNUMBER('Endpoint outcomes'!BB264)=TRUE,'Endpoint outcomes'!BP264,0))</f>
        <v>0</v>
      </c>
      <c r="O264" s="829">
        <f>IF(ISNUMBER('Endpoint outcomes'!CE264)=TRUE,'Endpoint outcomes'!CE264,(IF(ISNUMBER('Endpoint outcomes'!CG264)=TRUE,'Endpoint outcomes'!CG264,0)))</f>
        <v>0</v>
      </c>
      <c r="P264" s="829">
        <f>IF(ISNUMBER('Endpoint outcomes'!CE264)=TRUE,'Endpoint outcomes'!CF264,IF(ISNUMBER('Endpoint outcomes'!CG264)=TRUE,'Endpoint outcomes'!CH264,0))</f>
        <v>0</v>
      </c>
      <c r="Q264" s="829">
        <f>IF(ISNUMBER('Endpoint outcomes'!CE264)=TRUE,'Endpoint outcomes'!CS264,IF(ISNUMBER('Endpoint outcomes'!CG264)=TRUE,'Endpoint outcomes'!CU264,0))</f>
        <v>0</v>
      </c>
      <c r="R264" s="825">
        <f>IF(ISNUMBER('Endpoint outcomes'!DJ264)=TRUE,'Endpoint outcomes'!DJ264,(IF(ISNUMBER('Endpoint outcomes'!DL264)=TRUE,'Endpoint outcomes'!DL264,0)))</f>
        <v>0</v>
      </c>
      <c r="S264" s="825">
        <f>IF(ISNUMBER('Endpoint outcomes'!DJ264)=TRUE,'Endpoint outcomes'!DK264,IF(ISNUMBER('Endpoint outcomes'!DL264)=TRUE,'Endpoint outcomes'!DM264,0))</f>
        <v>0</v>
      </c>
      <c r="T264" s="825">
        <f>IF(ISNUMBER('Endpoint outcomes'!DJ264)=TRUE,'Endpoint outcomes'!DX264,IF(ISNUMBER('Endpoint outcomes'!DL264)=TRUE,'Endpoint outcomes'!DZ264,0))</f>
        <v>0</v>
      </c>
      <c r="U264" s="825">
        <f>IF(ISNUMBER('Endpoint outcomes'!EO264)=TRUE,'Endpoint outcomes'!EO264,(IF(ISNUMBER('Endpoint outcomes'!EQ264)=TRUE,'Endpoint outcomes'!EQ264,0)))</f>
        <v>0</v>
      </c>
      <c r="V264" s="825">
        <f>IF(ISNUMBER('Endpoint outcomes'!EO264)=TRUE,'Endpoint outcomes'!EP264,IF(ISNUMBER('Endpoint outcomes'!EQ264)=TRUE,'Endpoint outcomes'!ER264,0))</f>
        <v>0</v>
      </c>
      <c r="W264" s="825">
        <f>IF(ISNUMBER('Endpoint outcomes'!EO264)=TRUE,'Endpoint outcomes'!FC264,IF(ISNUMBER('Endpoint outcomes'!EQ264)=TRUE,'Endpoint outcomes'!FE264,0))</f>
        <v>0</v>
      </c>
      <c r="X264" s="37"/>
      <c r="Y264" s="824">
        <f t="shared" si="135"/>
        <v>0</v>
      </c>
      <c r="Z264" s="827">
        <f t="shared" si="136"/>
        <v>-1</v>
      </c>
      <c r="AA264" s="827">
        <f t="shared" si="137"/>
        <v>0</v>
      </c>
      <c r="AB264" s="824">
        <f t="shared" si="138"/>
        <v>0</v>
      </c>
      <c r="AC264" s="827">
        <f t="shared" si="139"/>
        <v>-1</v>
      </c>
      <c r="AD264" s="827">
        <f t="shared" si="140"/>
        <v>0</v>
      </c>
      <c r="AE264" s="824">
        <f t="shared" si="141"/>
        <v>0</v>
      </c>
      <c r="AF264" s="827">
        <f t="shared" si="142"/>
        <v>-1</v>
      </c>
      <c r="AG264" s="827">
        <f t="shared" si="143"/>
        <v>0</v>
      </c>
      <c r="AH264" s="824">
        <f t="shared" si="144"/>
        <v>0</v>
      </c>
      <c r="AI264" s="827">
        <f t="shared" si="145"/>
        <v>-1</v>
      </c>
      <c r="AJ264" s="827">
        <f t="shared" si="146"/>
        <v>0</v>
      </c>
      <c r="AK264" s="824">
        <f t="shared" si="147"/>
        <v>0</v>
      </c>
      <c r="AL264" s="827">
        <f t="shared" si="148"/>
        <v>-1</v>
      </c>
      <c r="AM264" s="827">
        <f t="shared" si="149"/>
        <v>0</v>
      </c>
      <c r="AN264" s="827" t="b">
        <f t="shared" si="150"/>
        <v>0</v>
      </c>
      <c r="AO264" s="827">
        <f t="shared" si="151"/>
        <v>0</v>
      </c>
      <c r="AP264" s="827" t="e">
        <f t="shared" si="152"/>
        <v>#DIV/0!</v>
      </c>
      <c r="AQ264" s="827" t="e">
        <f t="shared" si="153"/>
        <v>#DIV/0!</v>
      </c>
      <c r="AR264" s="827">
        <f t="shared" si="154"/>
        <v>0</v>
      </c>
      <c r="AS264" s="38"/>
      <c r="AT264" s="38"/>
      <c r="AZ264" s="207"/>
      <c r="BA264" s="207"/>
      <c r="BB264" t="s">
        <v>718</v>
      </c>
      <c r="BC264">
        <v>30.450161812297729</v>
      </c>
      <c r="BE264" t="s">
        <v>718</v>
      </c>
      <c r="BF264">
        <v>29</v>
      </c>
    </row>
    <row r="265" spans="1:58" ht="15.75">
      <c r="A265" s="826" t="str">
        <f>'Endpoint outcomes'!A265</f>
        <v>Fabre 1985</v>
      </c>
      <c r="B265" s="826" t="str">
        <f>CONCATENATE('Endpoint outcomes'!S265,'Endpoint outcomes'!T265)</f>
        <v>HAMD17</v>
      </c>
      <c r="C265" s="828">
        <f t="shared" si="132"/>
        <v>28.02315789473684</v>
      </c>
      <c r="D265" s="828" t="e">
        <f t="shared" si="133"/>
        <v>#VALUE!</v>
      </c>
      <c r="E265" s="828">
        <f t="shared" si="134"/>
        <v>38</v>
      </c>
      <c r="F265" s="50" t="e">
        <f t="shared" si="131"/>
        <v>#VALUE!</v>
      </c>
      <c r="G265" s="50" t="e">
        <f t="shared" si="129"/>
        <v>#VALUE!</v>
      </c>
      <c r="H265" s="269">
        <f t="shared" si="130"/>
        <v>0</v>
      </c>
      <c r="I265" s="829">
        <f>IF(ISNUMBER('Endpoint outcomes'!U265)=TRUE,'Endpoint outcomes'!U265,(IF(ISNUMBER('Endpoint outcomes'!W265)=TRUE,'Endpoint outcomes'!W265,0)))</f>
        <v>28.88</v>
      </c>
      <c r="J265" s="829" t="str">
        <f>IF(ISNUMBER('Endpoint outcomes'!U265)=TRUE,'Endpoint outcomes'!V265,IF(ISNUMBER('Endpoint outcomes'!W265)=TRUE,'Endpoint outcomes'!X265,0))</f>
        <v>NA</v>
      </c>
      <c r="K265" s="829">
        <f>IF(ISNUMBER('Endpoint outcomes'!U265)=TRUE,'Endpoint outcomes'!AI265,IF(ISNUMBER('Endpoint outcomes'!W265)=TRUE,'Endpoint outcomes'!AK265,0))</f>
        <v>16</v>
      </c>
      <c r="L265" s="829">
        <f>IF(ISNUMBER('Endpoint outcomes'!AZ265)=TRUE,'Endpoint outcomes'!AZ265,(IF(ISNUMBER('Endpoint outcomes'!BB265)=TRUE,'Endpoint outcomes'!BB265,0)))</f>
        <v>27.4</v>
      </c>
      <c r="M265" s="829" t="str">
        <f>IF(ISNUMBER('Endpoint outcomes'!AZ265)=TRUE,'Endpoint outcomes'!BA265,IF(ISNUMBER('Endpoint outcomes'!BB265)=TRUE,'Endpoint outcomes'!BC265,0))</f>
        <v>NA</v>
      </c>
      <c r="N265" s="829">
        <f>IF(ISNUMBER('Endpoint outcomes'!AZ265)=TRUE,'Endpoint outcomes'!BN265,IF(ISNUMBER('Endpoint outcomes'!BB265)=TRUE,'Endpoint outcomes'!BP265,0))</f>
        <v>22</v>
      </c>
      <c r="O265" s="829">
        <f>IF(ISNUMBER('Endpoint outcomes'!CE265)=TRUE,'Endpoint outcomes'!CE265,(IF(ISNUMBER('Endpoint outcomes'!CG265)=TRUE,'Endpoint outcomes'!CG265,0)))</f>
        <v>0</v>
      </c>
      <c r="P265" s="829">
        <f>IF(ISNUMBER('Endpoint outcomes'!CE265)=TRUE,'Endpoint outcomes'!CF265,IF(ISNUMBER('Endpoint outcomes'!CG265)=TRUE,'Endpoint outcomes'!CH265,0))</f>
        <v>0</v>
      </c>
      <c r="Q265" s="829">
        <f>IF(ISNUMBER('Endpoint outcomes'!CE265)=TRUE,'Endpoint outcomes'!CS265,IF(ISNUMBER('Endpoint outcomes'!CG265)=TRUE,'Endpoint outcomes'!CU265,0))</f>
        <v>0</v>
      </c>
      <c r="R265" s="825">
        <f>IF(ISNUMBER('Endpoint outcomes'!DJ265)=TRUE,'Endpoint outcomes'!DJ265,(IF(ISNUMBER('Endpoint outcomes'!DL265)=TRUE,'Endpoint outcomes'!DL265,0)))</f>
        <v>0</v>
      </c>
      <c r="S265" s="825">
        <f>IF(ISNUMBER('Endpoint outcomes'!DJ265)=TRUE,'Endpoint outcomes'!DK265,IF(ISNUMBER('Endpoint outcomes'!DL265)=TRUE,'Endpoint outcomes'!DM265,0))</f>
        <v>0</v>
      </c>
      <c r="T265" s="825">
        <f>IF(ISNUMBER('Endpoint outcomes'!DJ265)=TRUE,'Endpoint outcomes'!DX265,IF(ISNUMBER('Endpoint outcomes'!DL265)=TRUE,'Endpoint outcomes'!DZ265,0))</f>
        <v>0</v>
      </c>
      <c r="U265" s="825">
        <f>IF(ISNUMBER('Endpoint outcomes'!EO265)=TRUE,'Endpoint outcomes'!EO265,(IF(ISNUMBER('Endpoint outcomes'!EQ265)=TRUE,'Endpoint outcomes'!EQ265,0)))</f>
        <v>0</v>
      </c>
      <c r="V265" s="825">
        <f>IF(ISNUMBER('Endpoint outcomes'!EO265)=TRUE,'Endpoint outcomes'!EP265,IF(ISNUMBER('Endpoint outcomes'!EQ265)=TRUE,'Endpoint outcomes'!ER265,0))</f>
        <v>0</v>
      </c>
      <c r="W265" s="825">
        <f>IF(ISNUMBER('Endpoint outcomes'!EO265)=TRUE,'Endpoint outcomes'!FC265,IF(ISNUMBER('Endpoint outcomes'!EQ265)=TRUE,'Endpoint outcomes'!FE265,0))</f>
        <v>0</v>
      </c>
      <c r="X265" s="37"/>
      <c r="Y265" s="824">
        <f t="shared" si="135"/>
        <v>16</v>
      </c>
      <c r="Z265" s="827">
        <f t="shared" si="136"/>
        <v>15</v>
      </c>
      <c r="AA265" s="827" t="e">
        <f t="shared" si="137"/>
        <v>#VALUE!</v>
      </c>
      <c r="AB265" s="824">
        <f t="shared" si="138"/>
        <v>22</v>
      </c>
      <c r="AC265" s="827">
        <f t="shared" si="139"/>
        <v>21</v>
      </c>
      <c r="AD265" s="827" t="e">
        <f t="shared" si="140"/>
        <v>#VALUE!</v>
      </c>
      <c r="AE265" s="824">
        <f t="shared" si="141"/>
        <v>0</v>
      </c>
      <c r="AF265" s="827">
        <f t="shared" si="142"/>
        <v>-1</v>
      </c>
      <c r="AG265" s="827">
        <f t="shared" si="143"/>
        <v>0</v>
      </c>
      <c r="AH265" s="824">
        <f t="shared" si="144"/>
        <v>0</v>
      </c>
      <c r="AI265" s="827">
        <f t="shared" si="145"/>
        <v>-1</v>
      </c>
      <c r="AJ265" s="827">
        <f t="shared" si="146"/>
        <v>0</v>
      </c>
      <c r="AK265" s="824">
        <f t="shared" si="147"/>
        <v>0</v>
      </c>
      <c r="AL265" s="827">
        <f t="shared" si="148"/>
        <v>-1</v>
      </c>
      <c r="AM265" s="827">
        <f t="shared" si="149"/>
        <v>0</v>
      </c>
      <c r="AN265" s="827">
        <f t="shared" si="150"/>
        <v>36</v>
      </c>
      <c r="AO265" s="827" t="e">
        <f t="shared" si="151"/>
        <v>#VALUE!</v>
      </c>
      <c r="AP265" s="827">
        <f t="shared" si="152"/>
        <v>28.02315789473684</v>
      </c>
      <c r="AQ265" s="827" t="e">
        <f t="shared" si="153"/>
        <v>#VALUE!</v>
      </c>
      <c r="AR265" s="827">
        <f t="shared" si="154"/>
        <v>38</v>
      </c>
      <c r="AS265" s="38"/>
      <c r="AT265" s="38"/>
      <c r="AZ265" s="207"/>
      <c r="BA265" s="207"/>
      <c r="BB265" t="s">
        <v>718</v>
      </c>
      <c r="BC265">
        <v>30.454487179487185</v>
      </c>
      <c r="BE265" t="s">
        <v>3749</v>
      </c>
      <c r="BF265">
        <v>30.14560975609756</v>
      </c>
    </row>
    <row r="266" spans="1:58" ht="15.75">
      <c r="A266" s="826" t="str">
        <f>'Endpoint outcomes'!A266</f>
        <v>Thompson 2001a</v>
      </c>
      <c r="B266" s="826" t="str">
        <f>CONCATENATE('Endpoint outcomes'!S266,'Endpoint outcomes'!T266)</f>
        <v>HAMD17</v>
      </c>
      <c r="C266" s="828">
        <f t="shared" si="132"/>
        <v>18.795000000000002</v>
      </c>
      <c r="D266" s="828">
        <f t="shared" si="133"/>
        <v>3.9307537117285842</v>
      </c>
      <c r="E266" s="828">
        <f t="shared" si="134"/>
        <v>100</v>
      </c>
      <c r="F266" s="50">
        <f t="shared" si="131"/>
        <v>9.2722710624724702E-2</v>
      </c>
      <c r="G266" s="50">
        <f t="shared" si="129"/>
        <v>0.9072772893752753</v>
      </c>
      <c r="H266" s="269">
        <f t="shared" si="130"/>
        <v>1</v>
      </c>
      <c r="I266" s="829">
        <f>IF(ISNUMBER('Endpoint outcomes'!U266)=TRUE,'Endpoint outcomes'!U266,(IF(ISNUMBER('Endpoint outcomes'!W266)=TRUE,'Endpoint outcomes'!W266,0)))</f>
        <v>18.899999999999999</v>
      </c>
      <c r="J266" s="829">
        <f>IF(ISNUMBER('Endpoint outcomes'!U266)=TRUE,'Endpoint outcomes'!V266,IF(ISNUMBER('Endpoint outcomes'!W266)=TRUE,'Endpoint outcomes'!X266,0))</f>
        <v>3.7</v>
      </c>
      <c r="K266" s="829">
        <f>IF(ISNUMBER('Endpoint outcomes'!U266)=TRUE,'Endpoint outcomes'!AI266,IF(ISNUMBER('Endpoint outcomes'!W266)=TRUE,'Endpoint outcomes'!AK266,0))</f>
        <v>31</v>
      </c>
      <c r="L266" s="829">
        <f>IF(ISNUMBER('Endpoint outcomes'!AZ266)=TRUE,'Endpoint outcomes'!AZ266,(IF(ISNUMBER('Endpoint outcomes'!BB266)=TRUE,'Endpoint outcomes'!BB266,0)))</f>
        <v>18.8</v>
      </c>
      <c r="M266" s="829">
        <f>IF(ISNUMBER('Endpoint outcomes'!AZ266)=TRUE,'Endpoint outcomes'!BA266,IF(ISNUMBER('Endpoint outcomes'!BB266)=TRUE,'Endpoint outcomes'!BC266,0))</f>
        <v>4.7</v>
      </c>
      <c r="N266" s="829">
        <f>IF(ISNUMBER('Endpoint outcomes'!AZ266)=TRUE,'Endpoint outcomes'!BN266,IF(ISNUMBER('Endpoint outcomes'!BB266)=TRUE,'Endpoint outcomes'!BP266,0))</f>
        <v>33</v>
      </c>
      <c r="O266" s="829">
        <f>IF(ISNUMBER('Endpoint outcomes'!CE266)=TRUE,'Endpoint outcomes'!CE266,(IF(ISNUMBER('Endpoint outcomes'!CG266)=TRUE,'Endpoint outcomes'!CG266,0)))</f>
        <v>18.7</v>
      </c>
      <c r="P266" s="829">
        <f>IF(ISNUMBER('Endpoint outcomes'!CE266)=TRUE,'Endpoint outcomes'!CF266,IF(ISNUMBER('Endpoint outcomes'!CG266)=TRUE,'Endpoint outcomes'!CH266,0))</f>
        <v>3.3</v>
      </c>
      <c r="Q266" s="829">
        <f>IF(ISNUMBER('Endpoint outcomes'!CE266)=TRUE,'Endpoint outcomes'!CS266,IF(ISNUMBER('Endpoint outcomes'!CG266)=TRUE,'Endpoint outcomes'!CU266,0))</f>
        <v>36</v>
      </c>
      <c r="R266" s="825">
        <f>IF(ISNUMBER('Endpoint outcomes'!DJ266)=TRUE,'Endpoint outcomes'!DJ266,(IF(ISNUMBER('Endpoint outcomes'!DL266)=TRUE,'Endpoint outcomes'!DL266,0)))</f>
        <v>0</v>
      </c>
      <c r="S266" s="825">
        <f>IF(ISNUMBER('Endpoint outcomes'!DJ266)=TRUE,'Endpoint outcomes'!DK266,IF(ISNUMBER('Endpoint outcomes'!DL266)=TRUE,'Endpoint outcomes'!DM266,0))</f>
        <v>0</v>
      </c>
      <c r="T266" s="825">
        <f>IF(ISNUMBER('Endpoint outcomes'!DJ266)=TRUE,'Endpoint outcomes'!DX266,IF(ISNUMBER('Endpoint outcomes'!DL266)=TRUE,'Endpoint outcomes'!DZ266,0))</f>
        <v>0</v>
      </c>
      <c r="U266" s="825">
        <f>IF(ISNUMBER('Endpoint outcomes'!EO266)=TRUE,'Endpoint outcomes'!EO266,(IF(ISNUMBER('Endpoint outcomes'!EQ266)=TRUE,'Endpoint outcomes'!EQ266,0)))</f>
        <v>0</v>
      </c>
      <c r="V266" s="825">
        <f>IF(ISNUMBER('Endpoint outcomes'!EO266)=TRUE,'Endpoint outcomes'!EP266,IF(ISNUMBER('Endpoint outcomes'!EQ266)=TRUE,'Endpoint outcomes'!ER266,0))</f>
        <v>0</v>
      </c>
      <c r="W266" s="825">
        <f>IF(ISNUMBER('Endpoint outcomes'!EO266)=TRUE,'Endpoint outcomes'!FC266,IF(ISNUMBER('Endpoint outcomes'!EQ266)=TRUE,'Endpoint outcomes'!FE266,0))</f>
        <v>0</v>
      </c>
      <c r="X266" s="37"/>
      <c r="Y266" s="824">
        <f t="shared" si="135"/>
        <v>31</v>
      </c>
      <c r="Z266" s="827">
        <f t="shared" si="136"/>
        <v>30</v>
      </c>
      <c r="AA266" s="827">
        <f t="shared" si="137"/>
        <v>410.70000000000005</v>
      </c>
      <c r="AB266" s="824">
        <f t="shared" si="138"/>
        <v>33</v>
      </c>
      <c r="AC266" s="827">
        <f t="shared" si="139"/>
        <v>32</v>
      </c>
      <c r="AD266" s="827">
        <f t="shared" si="140"/>
        <v>706.88000000000011</v>
      </c>
      <c r="AE266" s="824">
        <f t="shared" si="141"/>
        <v>36</v>
      </c>
      <c r="AF266" s="827">
        <f t="shared" si="142"/>
        <v>35</v>
      </c>
      <c r="AG266" s="827">
        <f t="shared" si="143"/>
        <v>381.15</v>
      </c>
      <c r="AH266" s="824">
        <f t="shared" si="144"/>
        <v>0</v>
      </c>
      <c r="AI266" s="827">
        <f t="shared" si="145"/>
        <v>-1</v>
      </c>
      <c r="AJ266" s="827">
        <f t="shared" si="146"/>
        <v>0</v>
      </c>
      <c r="AK266" s="824">
        <f t="shared" si="147"/>
        <v>0</v>
      </c>
      <c r="AL266" s="827">
        <f t="shared" si="148"/>
        <v>-1</v>
      </c>
      <c r="AM266" s="827">
        <f t="shared" si="149"/>
        <v>0</v>
      </c>
      <c r="AN266" s="827">
        <f t="shared" si="150"/>
        <v>97</v>
      </c>
      <c r="AO266" s="827">
        <f t="shared" si="151"/>
        <v>1498.73</v>
      </c>
      <c r="AP266" s="827">
        <f t="shared" si="152"/>
        <v>18.795000000000002</v>
      </c>
      <c r="AQ266" s="827">
        <f t="shared" si="153"/>
        <v>3.9307537117285842</v>
      </c>
      <c r="AR266" s="827">
        <f t="shared" si="154"/>
        <v>100</v>
      </c>
      <c r="AS266" s="38"/>
      <c r="AT266" s="38"/>
      <c r="AZ266" s="207"/>
      <c r="BA266" s="207"/>
      <c r="BB266" t="s">
        <v>718</v>
      </c>
      <c r="BC266">
        <v>30.750632911392408</v>
      </c>
      <c r="BE266" t="s">
        <v>3749</v>
      </c>
      <c r="BF266">
        <v>20.100000000000001</v>
      </c>
    </row>
    <row r="267" spans="1:58" ht="15.75">
      <c r="A267" s="826" t="str">
        <f>'Endpoint outcomes'!A267</f>
        <v>Fontaine 1994</v>
      </c>
      <c r="B267" s="826" t="str">
        <f>CONCATENATE('Endpoint outcomes'!S267,'Endpoint outcomes'!T267)</f>
        <v>HAMD17</v>
      </c>
      <c r="C267" s="828">
        <f t="shared" si="132"/>
        <v>25.85</v>
      </c>
      <c r="D267" s="828" t="e">
        <f t="shared" si="133"/>
        <v>#VALUE!</v>
      </c>
      <c r="E267" s="828">
        <f t="shared" si="134"/>
        <v>90</v>
      </c>
      <c r="F267" s="50" t="e">
        <f t="shared" si="131"/>
        <v>#VALUE!</v>
      </c>
      <c r="G267" s="50" t="e">
        <f t="shared" si="129"/>
        <v>#VALUE!</v>
      </c>
      <c r="H267" s="269">
        <f t="shared" si="130"/>
        <v>0</v>
      </c>
      <c r="I267" s="829">
        <f>IF(ISNUMBER('Endpoint outcomes'!U267)=TRUE,'Endpoint outcomes'!U267,(IF(ISNUMBER('Endpoint outcomes'!W267)=TRUE,'Endpoint outcomes'!W267,0)))</f>
        <v>25.8</v>
      </c>
      <c r="J267" s="829" t="str">
        <f>IF(ISNUMBER('Endpoint outcomes'!U267)=TRUE,'Endpoint outcomes'!V267,IF(ISNUMBER('Endpoint outcomes'!W267)=TRUE,'Endpoint outcomes'!X267,0))</f>
        <v>NA</v>
      </c>
      <c r="K267" s="829">
        <f>IF(ISNUMBER('Endpoint outcomes'!U267)=TRUE,'Endpoint outcomes'!AI267,IF(ISNUMBER('Endpoint outcomes'!W267)=TRUE,'Endpoint outcomes'!AK267,0))</f>
        <v>45</v>
      </c>
      <c r="L267" s="829">
        <f>IF(ISNUMBER('Endpoint outcomes'!AZ267)=TRUE,'Endpoint outcomes'!AZ267,(IF(ISNUMBER('Endpoint outcomes'!BB267)=TRUE,'Endpoint outcomes'!BB267,0)))</f>
        <v>25.9</v>
      </c>
      <c r="M267" s="829" t="str">
        <f>IF(ISNUMBER('Endpoint outcomes'!AZ267)=TRUE,'Endpoint outcomes'!BA267,IF(ISNUMBER('Endpoint outcomes'!BB267)=TRUE,'Endpoint outcomes'!BC267,0))</f>
        <v>NA</v>
      </c>
      <c r="N267" s="829">
        <f>IF(ISNUMBER('Endpoint outcomes'!AZ267)=TRUE,'Endpoint outcomes'!BN267,IF(ISNUMBER('Endpoint outcomes'!BB267)=TRUE,'Endpoint outcomes'!BP267,0))</f>
        <v>45</v>
      </c>
      <c r="O267" s="829">
        <f>IF(ISNUMBER('Endpoint outcomes'!CE267)=TRUE,'Endpoint outcomes'!CE267,(IF(ISNUMBER('Endpoint outcomes'!CG267)=TRUE,'Endpoint outcomes'!CG267,0)))</f>
        <v>0</v>
      </c>
      <c r="P267" s="829">
        <f>IF(ISNUMBER('Endpoint outcomes'!CE267)=TRUE,'Endpoint outcomes'!CF267,IF(ISNUMBER('Endpoint outcomes'!CG267)=TRUE,'Endpoint outcomes'!CH267,0))</f>
        <v>0</v>
      </c>
      <c r="Q267" s="829">
        <f>IF(ISNUMBER('Endpoint outcomes'!CE267)=TRUE,'Endpoint outcomes'!CS267,IF(ISNUMBER('Endpoint outcomes'!CG267)=TRUE,'Endpoint outcomes'!CU267,0))</f>
        <v>0</v>
      </c>
      <c r="R267" s="825">
        <f>IF(ISNUMBER('Endpoint outcomes'!DJ267)=TRUE,'Endpoint outcomes'!DJ267,(IF(ISNUMBER('Endpoint outcomes'!DL267)=TRUE,'Endpoint outcomes'!DL267,0)))</f>
        <v>0</v>
      </c>
      <c r="S267" s="825">
        <f>IF(ISNUMBER('Endpoint outcomes'!DJ267)=TRUE,'Endpoint outcomes'!DK267,IF(ISNUMBER('Endpoint outcomes'!DL267)=TRUE,'Endpoint outcomes'!DM267,0))</f>
        <v>0</v>
      </c>
      <c r="T267" s="825">
        <f>IF(ISNUMBER('Endpoint outcomes'!DJ267)=TRUE,'Endpoint outcomes'!DX267,IF(ISNUMBER('Endpoint outcomes'!DL267)=TRUE,'Endpoint outcomes'!DZ267,0))</f>
        <v>0</v>
      </c>
      <c r="U267" s="825">
        <f>IF(ISNUMBER('Endpoint outcomes'!EO267)=TRUE,'Endpoint outcomes'!EO267,(IF(ISNUMBER('Endpoint outcomes'!EQ267)=TRUE,'Endpoint outcomes'!EQ267,0)))</f>
        <v>0</v>
      </c>
      <c r="V267" s="825">
        <f>IF(ISNUMBER('Endpoint outcomes'!EO267)=TRUE,'Endpoint outcomes'!EP267,IF(ISNUMBER('Endpoint outcomes'!EQ267)=TRUE,'Endpoint outcomes'!ER267,0))</f>
        <v>0</v>
      </c>
      <c r="W267" s="825">
        <f>IF(ISNUMBER('Endpoint outcomes'!EO267)=TRUE,'Endpoint outcomes'!FC267,IF(ISNUMBER('Endpoint outcomes'!EQ267)=TRUE,'Endpoint outcomes'!FE267,0))</f>
        <v>0</v>
      </c>
      <c r="X267" s="37"/>
      <c r="Y267" s="824">
        <f t="shared" si="135"/>
        <v>45</v>
      </c>
      <c r="Z267" s="827">
        <f t="shared" si="136"/>
        <v>44</v>
      </c>
      <c r="AA267" s="827" t="e">
        <f t="shared" si="137"/>
        <v>#VALUE!</v>
      </c>
      <c r="AB267" s="824">
        <f t="shared" si="138"/>
        <v>45</v>
      </c>
      <c r="AC267" s="827">
        <f t="shared" si="139"/>
        <v>44</v>
      </c>
      <c r="AD267" s="827" t="e">
        <f t="shared" si="140"/>
        <v>#VALUE!</v>
      </c>
      <c r="AE267" s="824">
        <f t="shared" si="141"/>
        <v>0</v>
      </c>
      <c r="AF267" s="827">
        <f t="shared" si="142"/>
        <v>-1</v>
      </c>
      <c r="AG267" s="827">
        <f t="shared" si="143"/>
        <v>0</v>
      </c>
      <c r="AH267" s="824">
        <f t="shared" si="144"/>
        <v>0</v>
      </c>
      <c r="AI267" s="827">
        <f t="shared" si="145"/>
        <v>-1</v>
      </c>
      <c r="AJ267" s="827">
        <f t="shared" si="146"/>
        <v>0</v>
      </c>
      <c r="AK267" s="824">
        <f t="shared" si="147"/>
        <v>0</v>
      </c>
      <c r="AL267" s="827">
        <f t="shared" si="148"/>
        <v>-1</v>
      </c>
      <c r="AM267" s="827">
        <f t="shared" si="149"/>
        <v>0</v>
      </c>
      <c r="AN267" s="827">
        <f t="shared" si="150"/>
        <v>88</v>
      </c>
      <c r="AO267" s="827" t="e">
        <f t="shared" si="151"/>
        <v>#VALUE!</v>
      </c>
      <c r="AP267" s="827">
        <f t="shared" si="152"/>
        <v>25.85</v>
      </c>
      <c r="AQ267" s="827" t="e">
        <f t="shared" si="153"/>
        <v>#VALUE!</v>
      </c>
      <c r="AR267" s="827">
        <f t="shared" si="154"/>
        <v>90</v>
      </c>
      <c r="AS267" s="38"/>
      <c r="AT267" s="38"/>
      <c r="AZ267" s="207"/>
      <c r="BA267" s="207"/>
      <c r="BB267" t="s">
        <v>718</v>
      </c>
      <c r="BC267">
        <v>31.208130081300812</v>
      </c>
      <c r="BE267" t="s">
        <v>3749</v>
      </c>
      <c r="BF267">
        <v>27.308333333333337</v>
      </c>
    </row>
    <row r="268" spans="1:58" ht="15.75">
      <c r="A268" s="826" t="str">
        <f>'Endpoint outcomes'!A268</f>
        <v>Levine 1989</v>
      </c>
      <c r="B268" s="826" t="str">
        <f>CONCATENATE('Endpoint outcomes'!S268,'Endpoint outcomes'!T268)</f>
        <v>MADRS10</v>
      </c>
      <c r="C268" s="828" t="e">
        <f t="shared" si="132"/>
        <v>#VALUE!</v>
      </c>
      <c r="D268" s="828" t="e">
        <f t="shared" si="133"/>
        <v>#VALUE!</v>
      </c>
      <c r="E268" s="828" t="e">
        <f t="shared" si="134"/>
        <v>#VALUE!</v>
      </c>
      <c r="F268" s="50" t="e">
        <f t="shared" si="131"/>
        <v>#VALUE!</v>
      </c>
      <c r="G268" s="50" t="e">
        <f t="shared" si="129"/>
        <v>#VALUE!</v>
      </c>
      <c r="H268" s="269">
        <f t="shared" si="130"/>
        <v>0</v>
      </c>
      <c r="I268" s="829">
        <f>IF(ISNUMBER('Endpoint outcomes'!U268)=TRUE,'Endpoint outcomes'!U268,(IF(ISNUMBER('Endpoint outcomes'!W268)=TRUE,'Endpoint outcomes'!W268,0)))</f>
        <v>35.799999999999997</v>
      </c>
      <c r="J268" s="829" t="str">
        <f>IF(ISNUMBER('Endpoint outcomes'!U268)=TRUE,'Endpoint outcomes'!V268,IF(ISNUMBER('Endpoint outcomes'!W268)=TRUE,'Endpoint outcomes'!X268,0))</f>
        <v>NA</v>
      </c>
      <c r="K268" s="829" t="str">
        <f>IF(ISNUMBER('Endpoint outcomes'!U268)=TRUE,'Endpoint outcomes'!AI268,IF(ISNUMBER('Endpoint outcomes'!W268)=TRUE,'Endpoint outcomes'!AK268,0))</f>
        <v>NA</v>
      </c>
      <c r="L268" s="829">
        <f>IF(ISNUMBER('Endpoint outcomes'!AZ268)=TRUE,'Endpoint outcomes'!AZ268,(IF(ISNUMBER('Endpoint outcomes'!BB268)=TRUE,'Endpoint outcomes'!BB268,0)))</f>
        <v>36.799999999999997</v>
      </c>
      <c r="M268" s="829" t="str">
        <f>IF(ISNUMBER('Endpoint outcomes'!AZ268)=TRUE,'Endpoint outcomes'!BA268,IF(ISNUMBER('Endpoint outcomes'!BB268)=TRUE,'Endpoint outcomes'!BC268,0))</f>
        <v>NA</v>
      </c>
      <c r="N268" s="829" t="str">
        <f>IF(ISNUMBER('Endpoint outcomes'!AZ268)=TRUE,'Endpoint outcomes'!BN268,IF(ISNUMBER('Endpoint outcomes'!BB268)=TRUE,'Endpoint outcomes'!BP268,0))</f>
        <v>NA</v>
      </c>
      <c r="O268" s="829">
        <f>IF(ISNUMBER('Endpoint outcomes'!CE268)=TRUE,'Endpoint outcomes'!CE268,(IF(ISNUMBER('Endpoint outcomes'!CG268)=TRUE,'Endpoint outcomes'!CG268,0)))</f>
        <v>0</v>
      </c>
      <c r="P268" s="829">
        <f>IF(ISNUMBER('Endpoint outcomes'!CE268)=TRUE,'Endpoint outcomes'!CF268,IF(ISNUMBER('Endpoint outcomes'!CG268)=TRUE,'Endpoint outcomes'!CH268,0))</f>
        <v>0</v>
      </c>
      <c r="Q268" s="829">
        <f>IF(ISNUMBER('Endpoint outcomes'!CE268)=TRUE,'Endpoint outcomes'!CS268,IF(ISNUMBER('Endpoint outcomes'!CG268)=TRUE,'Endpoint outcomes'!CU268,0))</f>
        <v>0</v>
      </c>
      <c r="R268" s="825">
        <f>IF(ISNUMBER('Endpoint outcomes'!DJ268)=TRUE,'Endpoint outcomes'!DJ268,(IF(ISNUMBER('Endpoint outcomes'!DL268)=TRUE,'Endpoint outcomes'!DL268,0)))</f>
        <v>0</v>
      </c>
      <c r="S268" s="825">
        <f>IF(ISNUMBER('Endpoint outcomes'!DJ268)=TRUE,'Endpoint outcomes'!DK268,IF(ISNUMBER('Endpoint outcomes'!DL268)=TRUE,'Endpoint outcomes'!DM268,0))</f>
        <v>0</v>
      </c>
      <c r="T268" s="825">
        <f>IF(ISNUMBER('Endpoint outcomes'!DJ268)=TRUE,'Endpoint outcomes'!DX268,IF(ISNUMBER('Endpoint outcomes'!DL268)=TRUE,'Endpoint outcomes'!DZ268,0))</f>
        <v>0</v>
      </c>
      <c r="U268" s="825">
        <f>IF(ISNUMBER('Endpoint outcomes'!EO268)=TRUE,'Endpoint outcomes'!EO268,(IF(ISNUMBER('Endpoint outcomes'!EQ268)=TRUE,'Endpoint outcomes'!EQ268,0)))</f>
        <v>0</v>
      </c>
      <c r="V268" s="825">
        <f>IF(ISNUMBER('Endpoint outcomes'!EO268)=TRUE,'Endpoint outcomes'!EP268,IF(ISNUMBER('Endpoint outcomes'!EQ268)=TRUE,'Endpoint outcomes'!ER268,0))</f>
        <v>0</v>
      </c>
      <c r="W268" s="825">
        <f>IF(ISNUMBER('Endpoint outcomes'!EO268)=TRUE,'Endpoint outcomes'!FC268,IF(ISNUMBER('Endpoint outcomes'!EQ268)=TRUE,'Endpoint outcomes'!FE268,0))</f>
        <v>0</v>
      </c>
      <c r="X268" s="37"/>
      <c r="Y268" s="824" t="str">
        <f t="shared" si="135"/>
        <v>NA</v>
      </c>
      <c r="Z268" s="827" t="e">
        <f t="shared" si="136"/>
        <v>#VALUE!</v>
      </c>
      <c r="AA268" s="827" t="e">
        <f t="shared" si="137"/>
        <v>#VALUE!</v>
      </c>
      <c r="AB268" s="824" t="str">
        <f t="shared" si="138"/>
        <v>NA</v>
      </c>
      <c r="AC268" s="827" t="e">
        <f t="shared" si="139"/>
        <v>#VALUE!</v>
      </c>
      <c r="AD268" s="827" t="e">
        <f t="shared" si="140"/>
        <v>#VALUE!</v>
      </c>
      <c r="AE268" s="824">
        <f t="shared" si="141"/>
        <v>0</v>
      </c>
      <c r="AF268" s="827">
        <f t="shared" si="142"/>
        <v>-1</v>
      </c>
      <c r="AG268" s="827">
        <f t="shared" si="143"/>
        <v>0</v>
      </c>
      <c r="AH268" s="824">
        <f t="shared" si="144"/>
        <v>0</v>
      </c>
      <c r="AI268" s="827">
        <f t="shared" si="145"/>
        <v>-1</v>
      </c>
      <c r="AJ268" s="827">
        <f t="shared" si="146"/>
        <v>0</v>
      </c>
      <c r="AK268" s="824">
        <f t="shared" si="147"/>
        <v>0</v>
      </c>
      <c r="AL268" s="827">
        <f t="shared" si="148"/>
        <v>-1</v>
      </c>
      <c r="AM268" s="827">
        <f t="shared" si="149"/>
        <v>0</v>
      </c>
      <c r="AN268" s="827" t="e">
        <f t="shared" si="150"/>
        <v>#VALUE!</v>
      </c>
      <c r="AO268" s="827" t="e">
        <f t="shared" si="151"/>
        <v>#VALUE!</v>
      </c>
      <c r="AP268" s="827" t="e">
        <f t="shared" si="152"/>
        <v>#VALUE!</v>
      </c>
      <c r="AQ268" s="827" t="e">
        <f t="shared" si="153"/>
        <v>#VALUE!</v>
      </c>
      <c r="AR268" s="827" t="e">
        <f t="shared" si="154"/>
        <v>#VALUE!</v>
      </c>
      <c r="AS268" s="38"/>
      <c r="AT268" s="38"/>
      <c r="AZ268" s="207"/>
      <c r="BA268" s="207"/>
      <c r="BB268" t="s">
        <v>718</v>
      </c>
      <c r="BC268">
        <v>31.371304347826086</v>
      </c>
      <c r="BE268" t="s">
        <v>3749</v>
      </c>
      <c r="BF268">
        <v>23.780392156862749</v>
      </c>
    </row>
    <row r="269" spans="1:58" ht="15.75">
      <c r="A269" s="826" t="str">
        <f>'Endpoint outcomes'!A269</f>
        <v xml:space="preserve">Marchesi 1998 </v>
      </c>
      <c r="B269" s="826" t="str">
        <f>CONCATENATE('Endpoint outcomes'!S269,'Endpoint outcomes'!T269)</f>
        <v>HAMD17</v>
      </c>
      <c r="C269" s="828">
        <f t="shared" si="132"/>
        <v>25.3943661971831</v>
      </c>
      <c r="D269" s="828">
        <f t="shared" si="133"/>
        <v>5.4699830242619845</v>
      </c>
      <c r="E269" s="828">
        <f t="shared" si="134"/>
        <v>142</v>
      </c>
      <c r="F269" s="50">
        <f t="shared" si="131"/>
        <v>0.60060459918923026</v>
      </c>
      <c r="G269" s="50">
        <f t="shared" si="129"/>
        <v>0.39939540081076974</v>
      </c>
      <c r="H269" s="269">
        <f t="shared" si="130"/>
        <v>1</v>
      </c>
      <c r="I269" s="829">
        <f>IF(ISNUMBER('Endpoint outcomes'!U269)=TRUE,'Endpoint outcomes'!U269,(IF(ISNUMBER('Endpoint outcomes'!W269)=TRUE,'Endpoint outcomes'!W269,0)))</f>
        <v>25.3</v>
      </c>
      <c r="J269" s="829">
        <f>IF(ISNUMBER('Endpoint outcomes'!U269)=TRUE,'Endpoint outcomes'!V269,IF(ISNUMBER('Endpoint outcomes'!W269)=TRUE,'Endpoint outcomes'!X269,0))</f>
        <v>5.7</v>
      </c>
      <c r="K269" s="829">
        <f>IF(ISNUMBER('Endpoint outcomes'!U269)=TRUE,'Endpoint outcomes'!AI269,IF(ISNUMBER('Endpoint outcomes'!W269)=TRUE,'Endpoint outcomes'!AK269,0))</f>
        <v>75</v>
      </c>
      <c r="L269" s="829">
        <f>IF(ISNUMBER('Endpoint outcomes'!AZ269)=TRUE,'Endpoint outcomes'!AZ269,(IF(ISNUMBER('Endpoint outcomes'!BB269)=TRUE,'Endpoint outcomes'!BB269,0)))</f>
        <v>25.5</v>
      </c>
      <c r="M269" s="829">
        <f>IF(ISNUMBER('Endpoint outcomes'!AZ269)=TRUE,'Endpoint outcomes'!BA269,IF(ISNUMBER('Endpoint outcomes'!BB269)=TRUE,'Endpoint outcomes'!BC269,0))</f>
        <v>5.2</v>
      </c>
      <c r="N269" s="829">
        <f>IF(ISNUMBER('Endpoint outcomes'!AZ269)=TRUE,'Endpoint outcomes'!BN269,IF(ISNUMBER('Endpoint outcomes'!BB269)=TRUE,'Endpoint outcomes'!BP269,0))</f>
        <v>67</v>
      </c>
      <c r="O269" s="829">
        <f>IF(ISNUMBER('Endpoint outcomes'!CE269)=TRUE,'Endpoint outcomes'!CE269,(IF(ISNUMBER('Endpoint outcomes'!CG269)=TRUE,'Endpoint outcomes'!CG269,0)))</f>
        <v>0</v>
      </c>
      <c r="P269" s="829">
        <f>IF(ISNUMBER('Endpoint outcomes'!CE269)=TRUE,'Endpoint outcomes'!CF269,IF(ISNUMBER('Endpoint outcomes'!CG269)=TRUE,'Endpoint outcomes'!CH269,0))</f>
        <v>0</v>
      </c>
      <c r="Q269" s="829">
        <f>IF(ISNUMBER('Endpoint outcomes'!CE269)=TRUE,'Endpoint outcomes'!CS269,IF(ISNUMBER('Endpoint outcomes'!CG269)=TRUE,'Endpoint outcomes'!CU269,0))</f>
        <v>0</v>
      </c>
      <c r="R269" s="825">
        <f>IF(ISNUMBER('Endpoint outcomes'!DJ269)=TRUE,'Endpoint outcomes'!DJ269,(IF(ISNUMBER('Endpoint outcomes'!DL269)=TRUE,'Endpoint outcomes'!DL269,0)))</f>
        <v>0</v>
      </c>
      <c r="S269" s="825">
        <f>IF(ISNUMBER('Endpoint outcomes'!DJ269)=TRUE,'Endpoint outcomes'!DK269,IF(ISNUMBER('Endpoint outcomes'!DL269)=TRUE,'Endpoint outcomes'!DM269,0))</f>
        <v>0</v>
      </c>
      <c r="T269" s="825">
        <f>IF(ISNUMBER('Endpoint outcomes'!DJ269)=TRUE,'Endpoint outcomes'!DX269,IF(ISNUMBER('Endpoint outcomes'!DL269)=TRUE,'Endpoint outcomes'!DZ269,0))</f>
        <v>0</v>
      </c>
      <c r="U269" s="825">
        <f>IF(ISNUMBER('Endpoint outcomes'!EO269)=TRUE,'Endpoint outcomes'!EO269,(IF(ISNUMBER('Endpoint outcomes'!EQ269)=TRUE,'Endpoint outcomes'!EQ269,0)))</f>
        <v>0</v>
      </c>
      <c r="V269" s="825">
        <f>IF(ISNUMBER('Endpoint outcomes'!EO269)=TRUE,'Endpoint outcomes'!EP269,IF(ISNUMBER('Endpoint outcomes'!EQ269)=TRUE,'Endpoint outcomes'!ER269,0))</f>
        <v>0</v>
      </c>
      <c r="W269" s="825">
        <f>IF(ISNUMBER('Endpoint outcomes'!EO269)=TRUE,'Endpoint outcomes'!FC269,IF(ISNUMBER('Endpoint outcomes'!EQ269)=TRUE,'Endpoint outcomes'!FE269,0))</f>
        <v>0</v>
      </c>
      <c r="X269" s="37"/>
      <c r="Y269" s="824">
        <f t="shared" si="135"/>
        <v>75</v>
      </c>
      <c r="Z269" s="827">
        <f t="shared" si="136"/>
        <v>74</v>
      </c>
      <c r="AA269" s="827">
        <f t="shared" si="137"/>
        <v>2404.2600000000002</v>
      </c>
      <c r="AB269" s="824">
        <f t="shared" si="138"/>
        <v>67</v>
      </c>
      <c r="AC269" s="827">
        <f t="shared" si="139"/>
        <v>66</v>
      </c>
      <c r="AD269" s="827">
        <f t="shared" si="140"/>
        <v>1784.64</v>
      </c>
      <c r="AE269" s="824">
        <f t="shared" si="141"/>
        <v>0</v>
      </c>
      <c r="AF269" s="827">
        <f t="shared" si="142"/>
        <v>-1</v>
      </c>
      <c r="AG269" s="827">
        <f t="shared" si="143"/>
        <v>0</v>
      </c>
      <c r="AH269" s="824">
        <f t="shared" si="144"/>
        <v>0</v>
      </c>
      <c r="AI269" s="827">
        <f t="shared" si="145"/>
        <v>-1</v>
      </c>
      <c r="AJ269" s="827">
        <f t="shared" si="146"/>
        <v>0</v>
      </c>
      <c r="AK269" s="824">
        <f t="shared" si="147"/>
        <v>0</v>
      </c>
      <c r="AL269" s="827">
        <f t="shared" si="148"/>
        <v>-1</v>
      </c>
      <c r="AM269" s="827">
        <f t="shared" si="149"/>
        <v>0</v>
      </c>
      <c r="AN269" s="827">
        <f t="shared" si="150"/>
        <v>140</v>
      </c>
      <c r="AO269" s="827">
        <f t="shared" si="151"/>
        <v>4188.9000000000005</v>
      </c>
      <c r="AP269" s="827">
        <f t="shared" si="152"/>
        <v>25.3943661971831</v>
      </c>
      <c r="AQ269" s="827">
        <f t="shared" si="153"/>
        <v>5.4699830242619845</v>
      </c>
      <c r="AR269" s="827">
        <f t="shared" si="154"/>
        <v>142</v>
      </c>
      <c r="AS269" s="38"/>
      <c r="AT269" s="38"/>
      <c r="AZ269" s="207"/>
      <c r="BA269" s="207"/>
      <c r="BB269" t="s">
        <v>718</v>
      </c>
      <c r="BC269">
        <v>35</v>
      </c>
      <c r="BE269" t="s">
        <v>713</v>
      </c>
      <c r="BF269">
        <v>21.4</v>
      </c>
    </row>
    <row r="270" spans="1:58" ht="15.75">
      <c r="A270" s="826" t="str">
        <f>'Endpoint outcomes'!A270</f>
        <v>Moller 1998</v>
      </c>
      <c r="B270" s="826" t="str">
        <f>CONCATENATE('Endpoint outcomes'!S270,'Endpoint outcomes'!T270)</f>
        <v>HAMD21</v>
      </c>
      <c r="C270" s="828">
        <f t="shared" si="132"/>
        <v>28.690082644628099</v>
      </c>
      <c r="D270" s="828">
        <f t="shared" si="133"/>
        <v>5.1623556605862175</v>
      </c>
      <c r="E270" s="828">
        <f t="shared" si="134"/>
        <v>121</v>
      </c>
      <c r="F270" s="50">
        <f t="shared" si="131"/>
        <v>0.81819716423967948</v>
      </c>
      <c r="G270" s="50">
        <f t="shared" si="129"/>
        <v>0.18180283576032052</v>
      </c>
      <c r="H270" s="269">
        <f t="shared" si="130"/>
        <v>1</v>
      </c>
      <c r="I270" s="829">
        <f>IF(ISNUMBER('Endpoint outcomes'!U270)=TRUE,'Endpoint outcomes'!U270,(IF(ISNUMBER('Endpoint outcomes'!W270)=TRUE,'Endpoint outcomes'!W270,0)))</f>
        <v>29.1</v>
      </c>
      <c r="J270" s="829">
        <f>IF(ISNUMBER('Endpoint outcomes'!U270)=TRUE,'Endpoint outcomes'!V270,IF(ISNUMBER('Endpoint outcomes'!W270)=TRUE,'Endpoint outcomes'!X270,0))</f>
        <v>4.9000000000000004</v>
      </c>
      <c r="K270" s="829">
        <f>IF(ISNUMBER('Endpoint outcomes'!U270)=TRUE,'Endpoint outcomes'!AI270,IF(ISNUMBER('Endpoint outcomes'!W270)=TRUE,'Endpoint outcomes'!AK270,0))</f>
        <v>59</v>
      </c>
      <c r="L270" s="829">
        <f>IF(ISNUMBER('Endpoint outcomes'!AZ270)=TRUE,'Endpoint outcomes'!AZ270,(IF(ISNUMBER('Endpoint outcomes'!BB270)=TRUE,'Endpoint outcomes'!BB270,0)))</f>
        <v>28.3</v>
      </c>
      <c r="M270" s="829">
        <f>IF(ISNUMBER('Endpoint outcomes'!AZ270)=TRUE,'Endpoint outcomes'!BA270,IF(ISNUMBER('Endpoint outcomes'!BB270)=TRUE,'Endpoint outcomes'!BC270,0))</f>
        <v>5.4</v>
      </c>
      <c r="N270" s="829">
        <f>IF(ISNUMBER('Endpoint outcomes'!AZ270)=TRUE,'Endpoint outcomes'!BN270,IF(ISNUMBER('Endpoint outcomes'!BB270)=TRUE,'Endpoint outcomes'!BP270,0))</f>
        <v>62</v>
      </c>
      <c r="O270" s="829">
        <f>IF(ISNUMBER('Endpoint outcomes'!CE270)=TRUE,'Endpoint outcomes'!CE270,(IF(ISNUMBER('Endpoint outcomes'!CG270)=TRUE,'Endpoint outcomes'!CG270,0)))</f>
        <v>0</v>
      </c>
      <c r="P270" s="829">
        <f>IF(ISNUMBER('Endpoint outcomes'!CE270)=TRUE,'Endpoint outcomes'!CF270,IF(ISNUMBER('Endpoint outcomes'!CG270)=TRUE,'Endpoint outcomes'!CH270,0))</f>
        <v>0</v>
      </c>
      <c r="Q270" s="829">
        <f>IF(ISNUMBER('Endpoint outcomes'!CE270)=TRUE,'Endpoint outcomes'!CS270,IF(ISNUMBER('Endpoint outcomes'!CG270)=TRUE,'Endpoint outcomes'!CU270,0))</f>
        <v>0</v>
      </c>
      <c r="R270" s="825">
        <f>IF(ISNUMBER('Endpoint outcomes'!DJ270)=TRUE,'Endpoint outcomes'!DJ270,(IF(ISNUMBER('Endpoint outcomes'!DL270)=TRUE,'Endpoint outcomes'!DL270,0)))</f>
        <v>0</v>
      </c>
      <c r="S270" s="825">
        <f>IF(ISNUMBER('Endpoint outcomes'!DJ270)=TRUE,'Endpoint outcomes'!DK270,IF(ISNUMBER('Endpoint outcomes'!DL270)=TRUE,'Endpoint outcomes'!DM270,0))</f>
        <v>0</v>
      </c>
      <c r="T270" s="825">
        <f>IF(ISNUMBER('Endpoint outcomes'!DJ270)=TRUE,'Endpoint outcomes'!DX270,IF(ISNUMBER('Endpoint outcomes'!DL270)=TRUE,'Endpoint outcomes'!DZ270,0))</f>
        <v>0</v>
      </c>
      <c r="U270" s="825">
        <f>IF(ISNUMBER('Endpoint outcomes'!EO270)=TRUE,'Endpoint outcomes'!EO270,(IF(ISNUMBER('Endpoint outcomes'!EQ270)=TRUE,'Endpoint outcomes'!EQ270,0)))</f>
        <v>0</v>
      </c>
      <c r="V270" s="825">
        <f>IF(ISNUMBER('Endpoint outcomes'!EO270)=TRUE,'Endpoint outcomes'!EP270,IF(ISNUMBER('Endpoint outcomes'!EQ270)=TRUE,'Endpoint outcomes'!ER270,0))</f>
        <v>0</v>
      </c>
      <c r="W270" s="825">
        <f>IF(ISNUMBER('Endpoint outcomes'!EO270)=TRUE,'Endpoint outcomes'!FC270,IF(ISNUMBER('Endpoint outcomes'!EQ270)=TRUE,'Endpoint outcomes'!FE270,0))</f>
        <v>0</v>
      </c>
      <c r="X270" s="37"/>
      <c r="Y270" s="824">
        <f t="shared" si="135"/>
        <v>59</v>
      </c>
      <c r="Z270" s="827">
        <f t="shared" si="136"/>
        <v>58</v>
      </c>
      <c r="AA270" s="827">
        <f t="shared" si="137"/>
        <v>1392.5800000000004</v>
      </c>
      <c r="AB270" s="824">
        <f t="shared" si="138"/>
        <v>62</v>
      </c>
      <c r="AC270" s="827">
        <f t="shared" si="139"/>
        <v>61</v>
      </c>
      <c r="AD270" s="827">
        <f t="shared" si="140"/>
        <v>1778.7600000000002</v>
      </c>
      <c r="AE270" s="824">
        <f t="shared" si="141"/>
        <v>0</v>
      </c>
      <c r="AF270" s="827">
        <f t="shared" si="142"/>
        <v>-1</v>
      </c>
      <c r="AG270" s="827">
        <f t="shared" si="143"/>
        <v>0</v>
      </c>
      <c r="AH270" s="824">
        <f t="shared" si="144"/>
        <v>0</v>
      </c>
      <c r="AI270" s="827">
        <f t="shared" si="145"/>
        <v>-1</v>
      </c>
      <c r="AJ270" s="827">
        <f t="shared" si="146"/>
        <v>0</v>
      </c>
      <c r="AK270" s="824">
        <f t="shared" si="147"/>
        <v>0</v>
      </c>
      <c r="AL270" s="827">
        <f t="shared" si="148"/>
        <v>-1</v>
      </c>
      <c r="AM270" s="827">
        <f t="shared" si="149"/>
        <v>0</v>
      </c>
      <c r="AN270" s="827">
        <f t="shared" si="150"/>
        <v>119</v>
      </c>
      <c r="AO270" s="827">
        <f t="shared" si="151"/>
        <v>3171.3400000000006</v>
      </c>
      <c r="AP270" s="827">
        <f t="shared" si="152"/>
        <v>28.690082644628099</v>
      </c>
      <c r="AQ270" s="827">
        <f t="shared" si="153"/>
        <v>5.1623556605862175</v>
      </c>
      <c r="AR270" s="827">
        <f t="shared" si="154"/>
        <v>121</v>
      </c>
      <c r="AS270" s="38"/>
      <c r="AT270" s="38"/>
      <c r="AZ270" s="207"/>
      <c r="BA270" s="207"/>
      <c r="BB270" t="s">
        <v>718</v>
      </c>
      <c r="BC270">
        <v>35.989795918367349</v>
      </c>
      <c r="BE270" t="s">
        <v>713</v>
      </c>
      <c r="BF270">
        <v>26.501153846153844</v>
      </c>
    </row>
    <row r="271" spans="1:58" ht="15.75">
      <c r="A271" s="826" t="str">
        <f>'Endpoint outcomes'!A271</f>
        <v>Phillips 2014</v>
      </c>
      <c r="B271" s="826" t="str">
        <f>CONCATENATE('Endpoint outcomes'!S271,'Endpoint outcomes'!T271)</f>
        <v>PHQ9</v>
      </c>
      <c r="C271" s="828">
        <f t="shared" si="132"/>
        <v>14.600000000000001</v>
      </c>
      <c r="D271" s="828">
        <f t="shared" si="133"/>
        <v>5.5010664678282675</v>
      </c>
      <c r="E271" s="828">
        <f t="shared" si="134"/>
        <v>637</v>
      </c>
      <c r="F271" s="50">
        <f t="shared" si="131"/>
        <v>0.26826724359323051</v>
      </c>
      <c r="G271" s="50">
        <f t="shared" si="129"/>
        <v>0.73173275640676949</v>
      </c>
      <c r="H271" s="269">
        <f t="shared" si="130"/>
        <v>1</v>
      </c>
      <c r="I271" s="829">
        <f>IF(ISNUMBER('Endpoint outcomes'!U271)=TRUE,'Endpoint outcomes'!U271,(IF(ISNUMBER('Endpoint outcomes'!W271)=TRUE,'Endpoint outcomes'!W271,0)))</f>
        <v>14.6</v>
      </c>
      <c r="J271" s="829">
        <f>IF(ISNUMBER('Endpoint outcomes'!U271)=TRUE,'Endpoint outcomes'!V271,IF(ISNUMBER('Endpoint outcomes'!W271)=TRUE,'Endpoint outcomes'!X271,0))</f>
        <v>5.4</v>
      </c>
      <c r="K271" s="829">
        <f>IF(ISNUMBER('Endpoint outcomes'!U271)=TRUE,'Endpoint outcomes'!AI271,IF(ISNUMBER('Endpoint outcomes'!W271)=TRUE,'Endpoint outcomes'!AK271,0))</f>
        <v>318</v>
      </c>
      <c r="L271" s="829">
        <f>IF(ISNUMBER('Endpoint outcomes'!AZ271)=TRUE,'Endpoint outcomes'!AZ271,(IF(ISNUMBER('Endpoint outcomes'!BB271)=TRUE,'Endpoint outcomes'!BB271,0)))</f>
        <v>14.6</v>
      </c>
      <c r="M271" s="829">
        <f>IF(ISNUMBER('Endpoint outcomes'!AZ271)=TRUE,'Endpoint outcomes'!BA271,IF(ISNUMBER('Endpoint outcomes'!BB271)=TRUE,'Endpoint outcomes'!BC271,0))</f>
        <v>5.6</v>
      </c>
      <c r="N271" s="829">
        <f>IF(ISNUMBER('Endpoint outcomes'!AZ271)=TRUE,'Endpoint outcomes'!BN271,IF(ISNUMBER('Endpoint outcomes'!BB271)=TRUE,'Endpoint outcomes'!BP271,0))</f>
        <v>319</v>
      </c>
      <c r="O271" s="829">
        <f>IF(ISNUMBER('Endpoint outcomes'!CE271)=TRUE,'Endpoint outcomes'!CE271,(IF(ISNUMBER('Endpoint outcomes'!CG271)=TRUE,'Endpoint outcomes'!CG271,0)))</f>
        <v>0</v>
      </c>
      <c r="P271" s="829">
        <f>IF(ISNUMBER('Endpoint outcomes'!CE271)=TRUE,'Endpoint outcomes'!CF271,IF(ISNUMBER('Endpoint outcomes'!CG271)=TRUE,'Endpoint outcomes'!CH271,0))</f>
        <v>0</v>
      </c>
      <c r="Q271" s="829">
        <f>IF(ISNUMBER('Endpoint outcomes'!CE271)=TRUE,'Endpoint outcomes'!CS271,IF(ISNUMBER('Endpoint outcomes'!CG271)=TRUE,'Endpoint outcomes'!CU271,0))</f>
        <v>0</v>
      </c>
      <c r="R271" s="825">
        <f>IF(ISNUMBER('Endpoint outcomes'!DJ271)=TRUE,'Endpoint outcomes'!DJ271,(IF(ISNUMBER('Endpoint outcomes'!DL271)=TRUE,'Endpoint outcomes'!DL271,0)))</f>
        <v>0</v>
      </c>
      <c r="S271" s="825">
        <f>IF(ISNUMBER('Endpoint outcomes'!DJ271)=TRUE,'Endpoint outcomes'!DK271,IF(ISNUMBER('Endpoint outcomes'!DL271)=TRUE,'Endpoint outcomes'!DM271,0))</f>
        <v>0</v>
      </c>
      <c r="T271" s="825">
        <f>IF(ISNUMBER('Endpoint outcomes'!DJ271)=TRUE,'Endpoint outcomes'!DX271,IF(ISNUMBER('Endpoint outcomes'!DL271)=TRUE,'Endpoint outcomes'!DZ271,0))</f>
        <v>0</v>
      </c>
      <c r="U271" s="825">
        <f>IF(ISNUMBER('Endpoint outcomes'!EO271)=TRUE,'Endpoint outcomes'!EO271,(IF(ISNUMBER('Endpoint outcomes'!EQ271)=TRUE,'Endpoint outcomes'!EQ271,0)))</f>
        <v>0</v>
      </c>
      <c r="V271" s="825">
        <f>IF(ISNUMBER('Endpoint outcomes'!EO271)=TRUE,'Endpoint outcomes'!EP271,IF(ISNUMBER('Endpoint outcomes'!EQ271)=TRUE,'Endpoint outcomes'!ER271,0))</f>
        <v>0</v>
      </c>
      <c r="W271" s="825">
        <f>IF(ISNUMBER('Endpoint outcomes'!EO271)=TRUE,'Endpoint outcomes'!FC271,IF(ISNUMBER('Endpoint outcomes'!EQ271)=TRUE,'Endpoint outcomes'!FE271,0))</f>
        <v>0</v>
      </c>
      <c r="X271" s="37"/>
      <c r="Y271" s="824">
        <f t="shared" si="135"/>
        <v>318</v>
      </c>
      <c r="Z271" s="827">
        <f t="shared" si="136"/>
        <v>317</v>
      </c>
      <c r="AA271" s="827">
        <f t="shared" si="137"/>
        <v>9243.7200000000012</v>
      </c>
      <c r="AB271" s="824">
        <f t="shared" si="138"/>
        <v>319</v>
      </c>
      <c r="AC271" s="827">
        <f t="shared" si="139"/>
        <v>318</v>
      </c>
      <c r="AD271" s="827">
        <f t="shared" si="140"/>
        <v>9972.48</v>
      </c>
      <c r="AE271" s="824">
        <f t="shared" si="141"/>
        <v>0</v>
      </c>
      <c r="AF271" s="827">
        <f t="shared" si="142"/>
        <v>-1</v>
      </c>
      <c r="AG271" s="827">
        <f t="shared" si="143"/>
        <v>0</v>
      </c>
      <c r="AH271" s="824">
        <f t="shared" si="144"/>
        <v>0</v>
      </c>
      <c r="AI271" s="827">
        <f t="shared" si="145"/>
        <v>-1</v>
      </c>
      <c r="AJ271" s="827">
        <f t="shared" si="146"/>
        <v>0</v>
      </c>
      <c r="AK271" s="824">
        <f t="shared" si="147"/>
        <v>0</v>
      </c>
      <c r="AL271" s="827">
        <f t="shared" si="148"/>
        <v>-1</v>
      </c>
      <c r="AM271" s="827">
        <f t="shared" si="149"/>
        <v>0</v>
      </c>
      <c r="AN271" s="827">
        <f t="shared" si="150"/>
        <v>635</v>
      </c>
      <c r="AO271" s="827">
        <f t="shared" si="151"/>
        <v>19216.2</v>
      </c>
      <c r="AP271" s="827">
        <f t="shared" si="152"/>
        <v>14.600000000000001</v>
      </c>
      <c r="AQ271" s="827">
        <f t="shared" si="153"/>
        <v>5.5010664678282675</v>
      </c>
      <c r="AR271" s="827">
        <f t="shared" si="154"/>
        <v>637</v>
      </c>
      <c r="AS271" s="38"/>
      <c r="AT271" s="38"/>
      <c r="AZ271" s="207"/>
      <c r="BA271" s="207"/>
      <c r="BB271" t="s">
        <v>718</v>
      </c>
      <c r="BC271">
        <v>36.299999999999997</v>
      </c>
      <c r="BE271" t="s">
        <v>713</v>
      </c>
      <c r="BF271">
        <v>26.74</v>
      </c>
    </row>
    <row r="272" spans="1:58" ht="15.75">
      <c r="A272" s="826" t="str">
        <f>'Endpoint outcomes'!A272</f>
        <v>Rickels 1985</v>
      </c>
      <c r="B272" s="826" t="str">
        <f>CONCATENATE('Endpoint outcomes'!S272,'Endpoint outcomes'!T272)</f>
        <v>HAMD21</v>
      </c>
      <c r="C272" s="828">
        <f t="shared" si="132"/>
        <v>25.940629921259841</v>
      </c>
      <c r="D272" s="828" t="e">
        <f t="shared" si="133"/>
        <v>#VALUE!</v>
      </c>
      <c r="E272" s="828">
        <f t="shared" si="134"/>
        <v>254</v>
      </c>
      <c r="F272" s="50" t="e">
        <f t="shared" si="131"/>
        <v>#VALUE!</v>
      </c>
      <c r="G272" s="50" t="e">
        <f t="shared" si="129"/>
        <v>#VALUE!</v>
      </c>
      <c r="H272" s="269">
        <f t="shared" si="130"/>
        <v>0</v>
      </c>
      <c r="I272" s="829">
        <f>IF(ISNUMBER('Endpoint outcomes'!U272)=TRUE,'Endpoint outcomes'!U272,(IF(ISNUMBER('Endpoint outcomes'!W272)=TRUE,'Endpoint outcomes'!W272,0)))</f>
        <v>25.48</v>
      </c>
      <c r="J272" s="829" t="str">
        <f>IF(ISNUMBER('Endpoint outcomes'!U272)=TRUE,'Endpoint outcomes'!V272,IF(ISNUMBER('Endpoint outcomes'!W272)=TRUE,'Endpoint outcomes'!X272,0))</f>
        <v>NA</v>
      </c>
      <c r="K272" s="829">
        <f>IF(ISNUMBER('Endpoint outcomes'!U272)=TRUE,'Endpoint outcomes'!AI272,IF(ISNUMBER('Endpoint outcomes'!W272)=TRUE,'Endpoint outcomes'!AK272,0))</f>
        <v>124</v>
      </c>
      <c r="L272" s="829">
        <f>IF(ISNUMBER('Endpoint outcomes'!AZ272)=TRUE,'Endpoint outcomes'!AZ272,(IF(ISNUMBER('Endpoint outcomes'!BB272)=TRUE,'Endpoint outcomes'!BB272,0)))</f>
        <v>26.38</v>
      </c>
      <c r="M272" s="829" t="str">
        <f>IF(ISNUMBER('Endpoint outcomes'!AZ272)=TRUE,'Endpoint outcomes'!BA272,IF(ISNUMBER('Endpoint outcomes'!BB272)=TRUE,'Endpoint outcomes'!BC272,0))</f>
        <v>NA</v>
      </c>
      <c r="N272" s="829">
        <f>IF(ISNUMBER('Endpoint outcomes'!AZ272)=TRUE,'Endpoint outcomes'!BN272,IF(ISNUMBER('Endpoint outcomes'!BB272)=TRUE,'Endpoint outcomes'!BP272,0))</f>
        <v>130</v>
      </c>
      <c r="O272" s="829">
        <f>IF(ISNUMBER('Endpoint outcomes'!CE272)=TRUE,'Endpoint outcomes'!CE272,(IF(ISNUMBER('Endpoint outcomes'!CG272)=TRUE,'Endpoint outcomes'!CG272,0)))</f>
        <v>0</v>
      </c>
      <c r="P272" s="829">
        <f>IF(ISNUMBER('Endpoint outcomes'!CE272)=TRUE,'Endpoint outcomes'!CF272,IF(ISNUMBER('Endpoint outcomes'!CG272)=TRUE,'Endpoint outcomes'!CH272,0))</f>
        <v>0</v>
      </c>
      <c r="Q272" s="829">
        <f>IF(ISNUMBER('Endpoint outcomes'!CE272)=TRUE,'Endpoint outcomes'!CS272,IF(ISNUMBER('Endpoint outcomes'!CG272)=TRUE,'Endpoint outcomes'!CU272,0))</f>
        <v>0</v>
      </c>
      <c r="R272" s="825">
        <f>IF(ISNUMBER('Endpoint outcomes'!DJ272)=TRUE,'Endpoint outcomes'!DJ272,(IF(ISNUMBER('Endpoint outcomes'!DL272)=TRUE,'Endpoint outcomes'!DL272,0)))</f>
        <v>0</v>
      </c>
      <c r="S272" s="825">
        <f>IF(ISNUMBER('Endpoint outcomes'!DJ272)=TRUE,'Endpoint outcomes'!DK272,IF(ISNUMBER('Endpoint outcomes'!DL272)=TRUE,'Endpoint outcomes'!DM272,0))</f>
        <v>0</v>
      </c>
      <c r="T272" s="825">
        <f>IF(ISNUMBER('Endpoint outcomes'!DJ272)=TRUE,'Endpoint outcomes'!DX272,IF(ISNUMBER('Endpoint outcomes'!DL272)=TRUE,'Endpoint outcomes'!DZ272,0))</f>
        <v>0</v>
      </c>
      <c r="U272" s="825">
        <f>IF(ISNUMBER('Endpoint outcomes'!EO272)=TRUE,'Endpoint outcomes'!EO272,(IF(ISNUMBER('Endpoint outcomes'!EQ272)=TRUE,'Endpoint outcomes'!EQ272,0)))</f>
        <v>0</v>
      </c>
      <c r="V272" s="825">
        <f>IF(ISNUMBER('Endpoint outcomes'!EO272)=TRUE,'Endpoint outcomes'!EP272,IF(ISNUMBER('Endpoint outcomes'!EQ272)=TRUE,'Endpoint outcomes'!ER272,0))</f>
        <v>0</v>
      </c>
      <c r="W272" s="825">
        <f>IF(ISNUMBER('Endpoint outcomes'!EO272)=TRUE,'Endpoint outcomes'!FC272,IF(ISNUMBER('Endpoint outcomes'!EQ272)=TRUE,'Endpoint outcomes'!FE272,0))</f>
        <v>0</v>
      </c>
      <c r="X272" s="37"/>
      <c r="Y272" s="824">
        <f t="shared" si="135"/>
        <v>124</v>
      </c>
      <c r="Z272" s="827">
        <f t="shared" si="136"/>
        <v>123</v>
      </c>
      <c r="AA272" s="827" t="e">
        <f t="shared" si="137"/>
        <v>#VALUE!</v>
      </c>
      <c r="AB272" s="824">
        <f t="shared" si="138"/>
        <v>130</v>
      </c>
      <c r="AC272" s="827">
        <f t="shared" si="139"/>
        <v>129</v>
      </c>
      <c r="AD272" s="827" t="e">
        <f t="shared" si="140"/>
        <v>#VALUE!</v>
      </c>
      <c r="AE272" s="824">
        <f t="shared" si="141"/>
        <v>0</v>
      </c>
      <c r="AF272" s="827">
        <f t="shared" si="142"/>
        <v>-1</v>
      </c>
      <c r="AG272" s="827">
        <f t="shared" si="143"/>
        <v>0</v>
      </c>
      <c r="AH272" s="824">
        <f t="shared" si="144"/>
        <v>0</v>
      </c>
      <c r="AI272" s="827">
        <f t="shared" si="145"/>
        <v>-1</v>
      </c>
      <c r="AJ272" s="827">
        <f t="shared" si="146"/>
        <v>0</v>
      </c>
      <c r="AK272" s="824">
        <f t="shared" si="147"/>
        <v>0</v>
      </c>
      <c r="AL272" s="827">
        <f t="shared" si="148"/>
        <v>-1</v>
      </c>
      <c r="AM272" s="827">
        <f t="shared" si="149"/>
        <v>0</v>
      </c>
      <c r="AN272" s="827">
        <f t="shared" si="150"/>
        <v>252</v>
      </c>
      <c r="AO272" s="827" t="e">
        <f t="shared" si="151"/>
        <v>#VALUE!</v>
      </c>
      <c r="AP272" s="827">
        <f t="shared" si="152"/>
        <v>25.940629921259841</v>
      </c>
      <c r="AQ272" s="827" t="e">
        <f t="shared" si="153"/>
        <v>#VALUE!</v>
      </c>
      <c r="AR272" s="827">
        <f t="shared" si="154"/>
        <v>254</v>
      </c>
      <c r="AS272" s="38"/>
      <c r="AT272" s="38"/>
      <c r="AZ272" s="207"/>
      <c r="BA272" s="207"/>
      <c r="BB272" t="s">
        <v>718</v>
      </c>
      <c r="BC272">
        <v>37.415686274509802</v>
      </c>
      <c r="BE272" t="s">
        <v>713</v>
      </c>
      <c r="BF272">
        <v>23.128260869565217</v>
      </c>
    </row>
    <row r="273" spans="1:58" ht="15.75">
      <c r="A273" s="826" t="str">
        <f>'Endpoint outcomes'!A273</f>
        <v>Roffman 1982</v>
      </c>
      <c r="B273" s="826" t="str">
        <f>CONCATENATE('Endpoint outcomes'!S273,'Endpoint outcomes'!T273)</f>
        <v>HAMD21</v>
      </c>
      <c r="C273" s="828">
        <f t="shared" si="132"/>
        <v>24.349206349206348</v>
      </c>
      <c r="D273" s="828">
        <f t="shared" si="133"/>
        <v>4.6343054674649364</v>
      </c>
      <c r="E273" s="828">
        <f t="shared" si="134"/>
        <v>189</v>
      </c>
      <c r="F273" s="50">
        <f t="shared" si="131"/>
        <v>0.53003286121278703</v>
      </c>
      <c r="G273" s="50">
        <f t="shared" si="129"/>
        <v>0.46996713878721297</v>
      </c>
      <c r="H273" s="269">
        <f t="shared" si="130"/>
        <v>1</v>
      </c>
      <c r="I273" s="829">
        <f>IF(ISNUMBER('Endpoint outcomes'!U273)=TRUE,'Endpoint outcomes'!U273,(IF(ISNUMBER('Endpoint outcomes'!W273)=TRUE,'Endpoint outcomes'!W273,0)))</f>
        <v>24.2</v>
      </c>
      <c r="J273" s="829">
        <f>IF(ISNUMBER('Endpoint outcomes'!U273)=TRUE,'Endpoint outcomes'!V273,IF(ISNUMBER('Endpoint outcomes'!W273)=TRUE,'Endpoint outcomes'!X273,0))</f>
        <v>5.0599999999999996</v>
      </c>
      <c r="K273" s="829">
        <f>IF(ISNUMBER('Endpoint outcomes'!U273)=TRUE,'Endpoint outcomes'!AI273,IF(ISNUMBER('Endpoint outcomes'!W273)=TRUE,'Endpoint outcomes'!AK273,0))</f>
        <v>95</v>
      </c>
      <c r="L273" s="829">
        <f>IF(ISNUMBER('Endpoint outcomes'!AZ273)=TRUE,'Endpoint outcomes'!AZ273,(IF(ISNUMBER('Endpoint outcomes'!BB273)=TRUE,'Endpoint outcomes'!BB273,0)))</f>
        <v>24.5</v>
      </c>
      <c r="M273" s="829">
        <f>IF(ISNUMBER('Endpoint outcomes'!AZ273)=TRUE,'Endpoint outcomes'!BA273,IF(ISNUMBER('Endpoint outcomes'!BB273)=TRUE,'Endpoint outcomes'!BC273,0))</f>
        <v>4.16</v>
      </c>
      <c r="N273" s="829">
        <f>IF(ISNUMBER('Endpoint outcomes'!AZ273)=TRUE,'Endpoint outcomes'!BN273,IF(ISNUMBER('Endpoint outcomes'!BB273)=TRUE,'Endpoint outcomes'!BP273,0))</f>
        <v>94</v>
      </c>
      <c r="O273" s="829">
        <f>IF(ISNUMBER('Endpoint outcomes'!CE273)=TRUE,'Endpoint outcomes'!CE273,(IF(ISNUMBER('Endpoint outcomes'!CG273)=TRUE,'Endpoint outcomes'!CG273,0)))</f>
        <v>0</v>
      </c>
      <c r="P273" s="829">
        <f>IF(ISNUMBER('Endpoint outcomes'!CE273)=TRUE,'Endpoint outcomes'!CF273,IF(ISNUMBER('Endpoint outcomes'!CG273)=TRUE,'Endpoint outcomes'!CH273,0))</f>
        <v>0</v>
      </c>
      <c r="Q273" s="829">
        <f>IF(ISNUMBER('Endpoint outcomes'!CE273)=TRUE,'Endpoint outcomes'!CS273,IF(ISNUMBER('Endpoint outcomes'!CG273)=TRUE,'Endpoint outcomes'!CU273,0))</f>
        <v>0</v>
      </c>
      <c r="R273" s="825">
        <f>IF(ISNUMBER('Endpoint outcomes'!DJ273)=TRUE,'Endpoint outcomes'!DJ273,(IF(ISNUMBER('Endpoint outcomes'!DL273)=TRUE,'Endpoint outcomes'!DL273,0)))</f>
        <v>0</v>
      </c>
      <c r="S273" s="825">
        <f>IF(ISNUMBER('Endpoint outcomes'!DJ273)=TRUE,'Endpoint outcomes'!DK273,IF(ISNUMBER('Endpoint outcomes'!DL273)=TRUE,'Endpoint outcomes'!DM273,0))</f>
        <v>0</v>
      </c>
      <c r="T273" s="825">
        <f>IF(ISNUMBER('Endpoint outcomes'!DJ273)=TRUE,'Endpoint outcomes'!DX273,IF(ISNUMBER('Endpoint outcomes'!DL273)=TRUE,'Endpoint outcomes'!DZ273,0))</f>
        <v>0</v>
      </c>
      <c r="U273" s="825">
        <f>IF(ISNUMBER('Endpoint outcomes'!EO273)=TRUE,'Endpoint outcomes'!EO273,(IF(ISNUMBER('Endpoint outcomes'!EQ273)=TRUE,'Endpoint outcomes'!EQ273,0)))</f>
        <v>0</v>
      </c>
      <c r="V273" s="825">
        <f>IF(ISNUMBER('Endpoint outcomes'!EO273)=TRUE,'Endpoint outcomes'!EP273,IF(ISNUMBER('Endpoint outcomes'!EQ273)=TRUE,'Endpoint outcomes'!ER273,0))</f>
        <v>0</v>
      </c>
      <c r="W273" s="825">
        <f>IF(ISNUMBER('Endpoint outcomes'!EO273)=TRUE,'Endpoint outcomes'!FC273,IF(ISNUMBER('Endpoint outcomes'!EQ273)=TRUE,'Endpoint outcomes'!FE273,0))</f>
        <v>0</v>
      </c>
      <c r="X273" s="37"/>
      <c r="Y273" s="824">
        <f t="shared" si="135"/>
        <v>95</v>
      </c>
      <c r="Z273" s="827">
        <f t="shared" si="136"/>
        <v>94</v>
      </c>
      <c r="AA273" s="827">
        <f t="shared" si="137"/>
        <v>2406.7383999999997</v>
      </c>
      <c r="AB273" s="824">
        <f t="shared" si="138"/>
        <v>94</v>
      </c>
      <c r="AC273" s="827">
        <f t="shared" si="139"/>
        <v>93</v>
      </c>
      <c r="AD273" s="827">
        <f t="shared" si="140"/>
        <v>1609.4208000000001</v>
      </c>
      <c r="AE273" s="824">
        <f t="shared" si="141"/>
        <v>0</v>
      </c>
      <c r="AF273" s="827">
        <f t="shared" si="142"/>
        <v>-1</v>
      </c>
      <c r="AG273" s="827">
        <f t="shared" si="143"/>
        <v>0</v>
      </c>
      <c r="AH273" s="824">
        <f t="shared" si="144"/>
        <v>0</v>
      </c>
      <c r="AI273" s="827">
        <f t="shared" si="145"/>
        <v>-1</v>
      </c>
      <c r="AJ273" s="827">
        <f t="shared" si="146"/>
        <v>0</v>
      </c>
      <c r="AK273" s="824">
        <f t="shared" si="147"/>
        <v>0</v>
      </c>
      <c r="AL273" s="827">
        <f t="shared" si="148"/>
        <v>-1</v>
      </c>
      <c r="AM273" s="827">
        <f t="shared" si="149"/>
        <v>0</v>
      </c>
      <c r="AN273" s="827">
        <f t="shared" si="150"/>
        <v>187</v>
      </c>
      <c r="AO273" s="827">
        <f t="shared" si="151"/>
        <v>4016.1592000000001</v>
      </c>
      <c r="AP273" s="827">
        <f t="shared" si="152"/>
        <v>24.349206349206348</v>
      </c>
      <c r="AQ273" s="827">
        <f t="shared" si="153"/>
        <v>4.6343054674649364</v>
      </c>
      <c r="AR273" s="827">
        <f t="shared" si="154"/>
        <v>189</v>
      </c>
      <c r="AS273" s="38"/>
      <c r="AT273" s="38"/>
      <c r="AZ273" s="207"/>
      <c r="BA273" s="207"/>
      <c r="BB273" t="s">
        <v>3010</v>
      </c>
      <c r="BC273">
        <v>20.869230769230768</v>
      </c>
      <c r="BE273" t="s">
        <v>713</v>
      </c>
      <c r="BF273">
        <v>23.525806451612901</v>
      </c>
    </row>
    <row r="274" spans="1:58" ht="15.75">
      <c r="A274" s="826" t="str">
        <f>'Endpoint outcomes'!A274</f>
        <v>Schulberg 1996</v>
      </c>
      <c r="B274" s="826" t="str">
        <f>CONCATENATE('Endpoint outcomes'!S274,'Endpoint outcomes'!T274)</f>
        <v>HAMD17</v>
      </c>
      <c r="C274" s="828">
        <f t="shared" si="132"/>
        <v>23.128260869565217</v>
      </c>
      <c r="D274" s="828">
        <f t="shared" si="133"/>
        <v>5.0749005295291632</v>
      </c>
      <c r="E274" s="828">
        <f t="shared" si="134"/>
        <v>276</v>
      </c>
      <c r="F274" s="50">
        <f t="shared" si="131"/>
        <v>0.43180735802996562</v>
      </c>
      <c r="G274" s="50">
        <f t="shared" si="129"/>
        <v>0.56819264197003438</v>
      </c>
      <c r="H274" s="269">
        <f t="shared" si="130"/>
        <v>1</v>
      </c>
      <c r="I274" s="829">
        <f>IF(ISNUMBER('Endpoint outcomes'!U274)=TRUE,'Endpoint outcomes'!U274,(IF(ISNUMBER('Endpoint outcomes'!W274)=TRUE,'Endpoint outcomes'!W274,0)))</f>
        <v>23.7</v>
      </c>
      <c r="J274" s="829">
        <f>IF(ISNUMBER('Endpoint outcomes'!U274)=TRUE,'Endpoint outcomes'!V274,IF(ISNUMBER('Endpoint outcomes'!W274)=TRUE,'Endpoint outcomes'!X274,0))</f>
        <v>5.3</v>
      </c>
      <c r="K274" s="829">
        <f>IF(ISNUMBER('Endpoint outcomes'!U274)=TRUE,'Endpoint outcomes'!AI274,IF(ISNUMBER('Endpoint outcomes'!W274)=TRUE,'Endpoint outcomes'!AK274,0))</f>
        <v>91</v>
      </c>
      <c r="L274" s="829">
        <f>IF(ISNUMBER('Endpoint outcomes'!AZ274)=TRUE,'Endpoint outcomes'!AZ274,(IF(ISNUMBER('Endpoint outcomes'!BB274)=TRUE,'Endpoint outcomes'!BB274,0)))</f>
        <v>22.3</v>
      </c>
      <c r="M274" s="829">
        <f>IF(ISNUMBER('Endpoint outcomes'!AZ274)=TRUE,'Endpoint outcomes'!BA274,IF(ISNUMBER('Endpoint outcomes'!BB274)=TRUE,'Endpoint outcomes'!BC274,0))</f>
        <v>4.5999999999999996</v>
      </c>
      <c r="N274" s="829">
        <f>IF(ISNUMBER('Endpoint outcomes'!AZ274)=TRUE,'Endpoint outcomes'!BN274,IF(ISNUMBER('Endpoint outcomes'!BB274)=TRUE,'Endpoint outcomes'!BP274,0))</f>
        <v>93</v>
      </c>
      <c r="O274" s="829">
        <f>IF(ISNUMBER('Endpoint outcomes'!CE274)=TRUE,'Endpoint outcomes'!CE274,(IF(ISNUMBER('Endpoint outcomes'!CG274)=TRUE,'Endpoint outcomes'!CG274,0)))</f>
        <v>23.4</v>
      </c>
      <c r="P274" s="829">
        <f>IF(ISNUMBER('Endpoint outcomes'!CE274)=TRUE,'Endpoint outcomes'!CF274,IF(ISNUMBER('Endpoint outcomes'!CG274)=TRUE,'Endpoint outcomes'!CH274,0))</f>
        <v>5.3</v>
      </c>
      <c r="Q274" s="829">
        <f>IF(ISNUMBER('Endpoint outcomes'!CE274)=TRUE,'Endpoint outcomes'!CS274,IF(ISNUMBER('Endpoint outcomes'!CG274)=TRUE,'Endpoint outcomes'!CU274,0))</f>
        <v>92</v>
      </c>
      <c r="R274" s="825">
        <f>IF(ISNUMBER('Endpoint outcomes'!DJ274)=TRUE,'Endpoint outcomes'!DJ274,(IF(ISNUMBER('Endpoint outcomes'!DL274)=TRUE,'Endpoint outcomes'!DL274,0)))</f>
        <v>0</v>
      </c>
      <c r="S274" s="825">
        <f>IF(ISNUMBER('Endpoint outcomes'!DJ274)=TRUE,'Endpoint outcomes'!DK274,IF(ISNUMBER('Endpoint outcomes'!DL274)=TRUE,'Endpoint outcomes'!DM274,0))</f>
        <v>0</v>
      </c>
      <c r="T274" s="825">
        <f>IF(ISNUMBER('Endpoint outcomes'!DJ274)=TRUE,'Endpoint outcomes'!DX274,IF(ISNUMBER('Endpoint outcomes'!DL274)=TRUE,'Endpoint outcomes'!DZ274,0))</f>
        <v>0</v>
      </c>
      <c r="U274" s="825">
        <f>IF(ISNUMBER('Endpoint outcomes'!EO274)=TRUE,'Endpoint outcomes'!EO274,(IF(ISNUMBER('Endpoint outcomes'!EQ274)=TRUE,'Endpoint outcomes'!EQ274,0)))</f>
        <v>0</v>
      </c>
      <c r="V274" s="825">
        <f>IF(ISNUMBER('Endpoint outcomes'!EO274)=TRUE,'Endpoint outcomes'!EP274,IF(ISNUMBER('Endpoint outcomes'!EQ274)=TRUE,'Endpoint outcomes'!ER274,0))</f>
        <v>0</v>
      </c>
      <c r="W274" s="825">
        <f>IF(ISNUMBER('Endpoint outcomes'!EO274)=TRUE,'Endpoint outcomes'!FC274,IF(ISNUMBER('Endpoint outcomes'!EQ274)=TRUE,'Endpoint outcomes'!FE274,0))</f>
        <v>0</v>
      </c>
      <c r="X274" s="37"/>
      <c r="Y274" s="824">
        <f t="shared" si="135"/>
        <v>91</v>
      </c>
      <c r="Z274" s="827">
        <f t="shared" si="136"/>
        <v>90</v>
      </c>
      <c r="AA274" s="827">
        <f t="shared" si="137"/>
        <v>2528.1</v>
      </c>
      <c r="AB274" s="824">
        <f t="shared" si="138"/>
        <v>93</v>
      </c>
      <c r="AC274" s="827">
        <f t="shared" si="139"/>
        <v>92</v>
      </c>
      <c r="AD274" s="827">
        <f t="shared" si="140"/>
        <v>1946.7199999999998</v>
      </c>
      <c r="AE274" s="824">
        <f t="shared" si="141"/>
        <v>92</v>
      </c>
      <c r="AF274" s="827">
        <f t="shared" si="142"/>
        <v>91</v>
      </c>
      <c r="AG274" s="827">
        <f t="shared" si="143"/>
        <v>2556.19</v>
      </c>
      <c r="AH274" s="824">
        <f t="shared" si="144"/>
        <v>0</v>
      </c>
      <c r="AI274" s="827">
        <f t="shared" si="145"/>
        <v>-1</v>
      </c>
      <c r="AJ274" s="827">
        <f t="shared" si="146"/>
        <v>0</v>
      </c>
      <c r="AK274" s="824">
        <f t="shared" si="147"/>
        <v>0</v>
      </c>
      <c r="AL274" s="827">
        <f t="shared" si="148"/>
        <v>-1</v>
      </c>
      <c r="AM274" s="827">
        <f t="shared" si="149"/>
        <v>0</v>
      </c>
      <c r="AN274" s="827">
        <f t="shared" si="150"/>
        <v>273</v>
      </c>
      <c r="AO274" s="827">
        <f t="shared" si="151"/>
        <v>7031.01</v>
      </c>
      <c r="AP274" s="827">
        <f t="shared" si="152"/>
        <v>23.128260869565217</v>
      </c>
      <c r="AQ274" s="827">
        <f t="shared" si="153"/>
        <v>5.0749005295291632</v>
      </c>
      <c r="AR274" s="827">
        <f t="shared" si="154"/>
        <v>276</v>
      </c>
      <c r="AS274" s="38"/>
      <c r="AT274" s="38"/>
      <c r="AZ274" s="207"/>
      <c r="BA274" s="207"/>
      <c r="BB274" t="s">
        <v>3010</v>
      </c>
      <c r="BC274">
        <v>21.837500000000002</v>
      </c>
      <c r="BE274" t="s">
        <v>714</v>
      </c>
      <c r="BF274">
        <v>14.829411764705883</v>
      </c>
    </row>
    <row r="275" spans="1:58" ht="15.75">
      <c r="A275" s="826" t="str">
        <f>'Endpoint outcomes'!A275</f>
        <v xml:space="preserve">Silverstone 1999 </v>
      </c>
      <c r="B275" s="826" t="str">
        <f>CONCATENATE('Endpoint outcomes'!S275,'Endpoint outcomes'!T275)</f>
        <v>HAMD21</v>
      </c>
      <c r="C275" s="828">
        <f t="shared" si="132"/>
        <v>27.049583333333331</v>
      </c>
      <c r="D275" s="828">
        <f t="shared" si="133"/>
        <v>4.5506948402866749</v>
      </c>
      <c r="E275" s="828">
        <f t="shared" si="134"/>
        <v>240</v>
      </c>
      <c r="F275" s="50">
        <f t="shared" si="131"/>
        <v>0.74861437385081575</v>
      </c>
      <c r="G275" s="50">
        <f t="shared" si="129"/>
        <v>0.25138562614918425</v>
      </c>
      <c r="H275" s="269">
        <f t="shared" si="130"/>
        <v>1</v>
      </c>
      <c r="I275" s="829">
        <f>IF(ISNUMBER('Endpoint outcomes'!U275)=TRUE,'Endpoint outcomes'!U275,(IF(ISNUMBER('Endpoint outcomes'!W275)=TRUE,'Endpoint outcomes'!W275,0)))</f>
        <v>27</v>
      </c>
      <c r="J275" s="829">
        <f>IF(ISNUMBER('Endpoint outcomes'!U275)=TRUE,'Endpoint outcomes'!V275,IF(ISNUMBER('Endpoint outcomes'!W275)=TRUE,'Endpoint outcomes'!X275,0))</f>
        <v>4.5999999999999996</v>
      </c>
      <c r="K275" s="829">
        <f>IF(ISNUMBER('Endpoint outcomes'!U275)=TRUE,'Endpoint outcomes'!AI275,IF(ISNUMBER('Endpoint outcomes'!W275)=TRUE,'Endpoint outcomes'!AK275,0))</f>
        <v>121</v>
      </c>
      <c r="L275" s="829">
        <f>IF(ISNUMBER('Endpoint outcomes'!AZ275)=TRUE,'Endpoint outcomes'!AZ275,(IF(ISNUMBER('Endpoint outcomes'!BB275)=TRUE,'Endpoint outcomes'!BB275,0)))</f>
        <v>27.1</v>
      </c>
      <c r="M275" s="829">
        <f>IF(ISNUMBER('Endpoint outcomes'!AZ275)=TRUE,'Endpoint outcomes'!BA275,IF(ISNUMBER('Endpoint outcomes'!BB275)=TRUE,'Endpoint outcomes'!BC275,0))</f>
        <v>4.5</v>
      </c>
      <c r="N275" s="829">
        <f>IF(ISNUMBER('Endpoint outcomes'!AZ275)=TRUE,'Endpoint outcomes'!BN275,IF(ISNUMBER('Endpoint outcomes'!BB275)=TRUE,'Endpoint outcomes'!BP275,0))</f>
        <v>119</v>
      </c>
      <c r="O275" s="829">
        <f>IF(ISNUMBER('Endpoint outcomes'!CE275)=TRUE,'Endpoint outcomes'!CE275,(IF(ISNUMBER('Endpoint outcomes'!CG275)=TRUE,'Endpoint outcomes'!CG275,0)))</f>
        <v>0</v>
      </c>
      <c r="P275" s="829">
        <f>IF(ISNUMBER('Endpoint outcomes'!CE275)=TRUE,'Endpoint outcomes'!CF275,IF(ISNUMBER('Endpoint outcomes'!CG275)=TRUE,'Endpoint outcomes'!CH275,0))</f>
        <v>0</v>
      </c>
      <c r="Q275" s="829">
        <f>IF(ISNUMBER('Endpoint outcomes'!CE275)=TRUE,'Endpoint outcomes'!CS275,IF(ISNUMBER('Endpoint outcomes'!CG275)=TRUE,'Endpoint outcomes'!CU275,0))</f>
        <v>0</v>
      </c>
      <c r="R275" s="825">
        <f>IF(ISNUMBER('Endpoint outcomes'!DJ275)=TRUE,'Endpoint outcomes'!DJ275,(IF(ISNUMBER('Endpoint outcomes'!DL275)=TRUE,'Endpoint outcomes'!DL275,0)))</f>
        <v>0</v>
      </c>
      <c r="S275" s="825">
        <f>IF(ISNUMBER('Endpoint outcomes'!DJ275)=TRUE,'Endpoint outcomes'!DK275,IF(ISNUMBER('Endpoint outcomes'!DL275)=TRUE,'Endpoint outcomes'!DM275,0))</f>
        <v>0</v>
      </c>
      <c r="T275" s="825">
        <f>IF(ISNUMBER('Endpoint outcomes'!DJ275)=TRUE,'Endpoint outcomes'!DX275,IF(ISNUMBER('Endpoint outcomes'!DL275)=TRUE,'Endpoint outcomes'!DZ275,0))</f>
        <v>0</v>
      </c>
      <c r="U275" s="825">
        <f>IF(ISNUMBER('Endpoint outcomes'!EO275)=TRUE,'Endpoint outcomes'!EO275,(IF(ISNUMBER('Endpoint outcomes'!EQ275)=TRUE,'Endpoint outcomes'!EQ275,0)))</f>
        <v>0</v>
      </c>
      <c r="V275" s="825">
        <f>IF(ISNUMBER('Endpoint outcomes'!EO275)=TRUE,'Endpoint outcomes'!EP275,IF(ISNUMBER('Endpoint outcomes'!EQ275)=TRUE,'Endpoint outcomes'!ER275,0))</f>
        <v>0</v>
      </c>
      <c r="W275" s="825">
        <f>IF(ISNUMBER('Endpoint outcomes'!EO275)=TRUE,'Endpoint outcomes'!FC275,IF(ISNUMBER('Endpoint outcomes'!EQ275)=TRUE,'Endpoint outcomes'!FE275,0))</f>
        <v>0</v>
      </c>
      <c r="X275" s="37"/>
      <c r="Y275" s="824">
        <f t="shared" si="135"/>
        <v>121</v>
      </c>
      <c r="Z275" s="827">
        <f t="shared" si="136"/>
        <v>120</v>
      </c>
      <c r="AA275" s="827">
        <f t="shared" si="137"/>
        <v>2539.1999999999998</v>
      </c>
      <c r="AB275" s="824">
        <f t="shared" si="138"/>
        <v>119</v>
      </c>
      <c r="AC275" s="827">
        <f t="shared" si="139"/>
        <v>118</v>
      </c>
      <c r="AD275" s="827">
        <f t="shared" si="140"/>
        <v>2389.5</v>
      </c>
      <c r="AE275" s="824">
        <f t="shared" si="141"/>
        <v>0</v>
      </c>
      <c r="AF275" s="827">
        <f t="shared" si="142"/>
        <v>-1</v>
      </c>
      <c r="AG275" s="827">
        <f t="shared" si="143"/>
        <v>0</v>
      </c>
      <c r="AH275" s="824">
        <f t="shared" si="144"/>
        <v>0</v>
      </c>
      <c r="AI275" s="827">
        <f t="shared" si="145"/>
        <v>-1</v>
      </c>
      <c r="AJ275" s="827">
        <f t="shared" si="146"/>
        <v>0</v>
      </c>
      <c r="AK275" s="824">
        <f t="shared" si="147"/>
        <v>0</v>
      </c>
      <c r="AL275" s="827">
        <f t="shared" si="148"/>
        <v>-1</v>
      </c>
      <c r="AM275" s="827">
        <f t="shared" si="149"/>
        <v>0</v>
      </c>
      <c r="AN275" s="827">
        <f t="shared" si="150"/>
        <v>238</v>
      </c>
      <c r="AO275" s="827">
        <f t="shared" si="151"/>
        <v>4928.7</v>
      </c>
      <c r="AP275" s="827">
        <f t="shared" si="152"/>
        <v>27.049583333333331</v>
      </c>
      <c r="AQ275" s="827">
        <f t="shared" si="153"/>
        <v>4.5506948402866749</v>
      </c>
      <c r="AR275" s="827">
        <f t="shared" si="154"/>
        <v>240</v>
      </c>
      <c r="AS275" s="38"/>
      <c r="AT275" s="38"/>
      <c r="AZ275" s="207"/>
      <c r="BA275" s="207"/>
      <c r="BB275" s="207" t="s">
        <v>3009</v>
      </c>
      <c r="BC275" s="207">
        <v>5.338709677419355</v>
      </c>
      <c r="BE275" t="s">
        <v>713</v>
      </c>
      <c r="BF275">
        <v>17.976859504132229</v>
      </c>
    </row>
    <row r="276" spans="1:58" ht="15.75">
      <c r="A276" s="826" t="str">
        <f>'Endpoint outcomes'!A276</f>
        <v xml:space="preserve">Sramek 1995 </v>
      </c>
      <c r="B276" s="826" t="str">
        <f>CONCATENATE('Endpoint outcomes'!S276,'Endpoint outcomes'!T276)</f>
        <v>HAMD21</v>
      </c>
      <c r="C276" s="828">
        <f t="shared" si="132"/>
        <v>27.849999999999998</v>
      </c>
      <c r="D276" s="828">
        <f t="shared" si="133"/>
        <v>4.0999999999999996</v>
      </c>
      <c r="E276" s="828">
        <f t="shared" si="134"/>
        <v>144</v>
      </c>
      <c r="F276" s="50">
        <f t="shared" si="131"/>
        <v>0.82614088903587124</v>
      </c>
      <c r="G276" s="50">
        <f t="shared" si="129"/>
        <v>0.17385911096412876</v>
      </c>
      <c r="H276" s="269">
        <f t="shared" si="130"/>
        <v>1</v>
      </c>
      <c r="I276" s="829">
        <f>IF(ISNUMBER('Endpoint outcomes'!U276)=TRUE,'Endpoint outcomes'!U276,(IF(ISNUMBER('Endpoint outcomes'!W276)=TRUE,'Endpoint outcomes'!W276,0)))</f>
        <v>28.2</v>
      </c>
      <c r="J276" s="829">
        <f>IF(ISNUMBER('Endpoint outcomes'!U276)=TRUE,'Endpoint outcomes'!V276,IF(ISNUMBER('Endpoint outcomes'!W276)=TRUE,'Endpoint outcomes'!X276,0))</f>
        <v>4.0999999999999996</v>
      </c>
      <c r="K276" s="829">
        <f>IF(ISNUMBER('Endpoint outcomes'!U276)=TRUE,'Endpoint outcomes'!AI276,IF(ISNUMBER('Endpoint outcomes'!W276)=TRUE,'Endpoint outcomes'!AK276,0))</f>
        <v>72</v>
      </c>
      <c r="L276" s="829">
        <f>IF(ISNUMBER('Endpoint outcomes'!AZ276)=TRUE,'Endpoint outcomes'!AZ276,(IF(ISNUMBER('Endpoint outcomes'!BB276)=TRUE,'Endpoint outcomes'!BB276,0)))</f>
        <v>27.5</v>
      </c>
      <c r="M276" s="829">
        <f>IF(ISNUMBER('Endpoint outcomes'!AZ276)=TRUE,'Endpoint outcomes'!BA276,IF(ISNUMBER('Endpoint outcomes'!BB276)=TRUE,'Endpoint outcomes'!BC276,0))</f>
        <v>4.0999999999999996</v>
      </c>
      <c r="N276" s="829">
        <f>IF(ISNUMBER('Endpoint outcomes'!AZ276)=TRUE,'Endpoint outcomes'!BN276,IF(ISNUMBER('Endpoint outcomes'!BB276)=TRUE,'Endpoint outcomes'!BP276,0))</f>
        <v>72</v>
      </c>
      <c r="O276" s="829">
        <f>IF(ISNUMBER('Endpoint outcomes'!CE276)=TRUE,'Endpoint outcomes'!CE276,(IF(ISNUMBER('Endpoint outcomes'!CG276)=TRUE,'Endpoint outcomes'!CG276,0)))</f>
        <v>0</v>
      </c>
      <c r="P276" s="829">
        <f>IF(ISNUMBER('Endpoint outcomes'!CE276)=TRUE,'Endpoint outcomes'!CF276,IF(ISNUMBER('Endpoint outcomes'!CG276)=TRUE,'Endpoint outcomes'!CH276,0))</f>
        <v>0</v>
      </c>
      <c r="Q276" s="829">
        <f>IF(ISNUMBER('Endpoint outcomes'!CE276)=TRUE,'Endpoint outcomes'!CS276,IF(ISNUMBER('Endpoint outcomes'!CG276)=TRUE,'Endpoint outcomes'!CU276,0))</f>
        <v>0</v>
      </c>
      <c r="R276" s="825">
        <f>IF(ISNUMBER('Endpoint outcomes'!DJ276)=TRUE,'Endpoint outcomes'!DJ276,(IF(ISNUMBER('Endpoint outcomes'!DL276)=TRUE,'Endpoint outcomes'!DL276,0)))</f>
        <v>0</v>
      </c>
      <c r="S276" s="825">
        <f>IF(ISNUMBER('Endpoint outcomes'!DJ276)=TRUE,'Endpoint outcomes'!DK276,IF(ISNUMBER('Endpoint outcomes'!DL276)=TRUE,'Endpoint outcomes'!DM276,0))</f>
        <v>0</v>
      </c>
      <c r="T276" s="825">
        <f>IF(ISNUMBER('Endpoint outcomes'!DJ276)=TRUE,'Endpoint outcomes'!DX276,IF(ISNUMBER('Endpoint outcomes'!DL276)=TRUE,'Endpoint outcomes'!DZ276,0))</f>
        <v>0</v>
      </c>
      <c r="U276" s="825">
        <f>IF(ISNUMBER('Endpoint outcomes'!EO276)=TRUE,'Endpoint outcomes'!EO276,(IF(ISNUMBER('Endpoint outcomes'!EQ276)=TRUE,'Endpoint outcomes'!EQ276,0)))</f>
        <v>0</v>
      </c>
      <c r="V276" s="825">
        <f>IF(ISNUMBER('Endpoint outcomes'!EO276)=TRUE,'Endpoint outcomes'!EP276,IF(ISNUMBER('Endpoint outcomes'!EQ276)=TRUE,'Endpoint outcomes'!ER276,0))</f>
        <v>0</v>
      </c>
      <c r="W276" s="825">
        <f>IF(ISNUMBER('Endpoint outcomes'!EO276)=TRUE,'Endpoint outcomes'!FC276,IF(ISNUMBER('Endpoint outcomes'!EQ276)=TRUE,'Endpoint outcomes'!FE276,0))</f>
        <v>0</v>
      </c>
      <c r="X276" s="37"/>
      <c r="Y276" s="824">
        <f t="shared" si="135"/>
        <v>72</v>
      </c>
      <c r="Z276" s="827">
        <f t="shared" si="136"/>
        <v>71</v>
      </c>
      <c r="AA276" s="827">
        <f t="shared" si="137"/>
        <v>1193.51</v>
      </c>
      <c r="AB276" s="824">
        <f t="shared" si="138"/>
        <v>72</v>
      </c>
      <c r="AC276" s="827">
        <f t="shared" si="139"/>
        <v>71</v>
      </c>
      <c r="AD276" s="827">
        <f t="shared" si="140"/>
        <v>1193.51</v>
      </c>
      <c r="AE276" s="824">
        <f t="shared" si="141"/>
        <v>0</v>
      </c>
      <c r="AF276" s="827">
        <f t="shared" si="142"/>
        <v>-1</v>
      </c>
      <c r="AG276" s="827">
        <f t="shared" si="143"/>
        <v>0</v>
      </c>
      <c r="AH276" s="824">
        <f t="shared" si="144"/>
        <v>0</v>
      </c>
      <c r="AI276" s="827">
        <f t="shared" si="145"/>
        <v>-1</v>
      </c>
      <c r="AJ276" s="827">
        <f t="shared" si="146"/>
        <v>0</v>
      </c>
      <c r="AK276" s="824">
        <f t="shared" si="147"/>
        <v>0</v>
      </c>
      <c r="AL276" s="827">
        <f t="shared" si="148"/>
        <v>-1</v>
      </c>
      <c r="AM276" s="827">
        <f t="shared" si="149"/>
        <v>0</v>
      </c>
      <c r="AN276" s="827">
        <f t="shared" si="150"/>
        <v>142</v>
      </c>
      <c r="AO276" s="827">
        <f t="shared" si="151"/>
        <v>2387.02</v>
      </c>
      <c r="AP276" s="827">
        <f t="shared" si="152"/>
        <v>27.849999999999998</v>
      </c>
      <c r="AQ276" s="827">
        <f t="shared" si="153"/>
        <v>4.0999999999999996</v>
      </c>
      <c r="AR276" s="827">
        <f t="shared" si="154"/>
        <v>144</v>
      </c>
      <c r="AS276" s="38"/>
      <c r="AT276" s="38"/>
      <c r="AZ276" s="207"/>
      <c r="BA276" s="207"/>
      <c r="BB276" s="207" t="s">
        <v>3009</v>
      </c>
      <c r="BC276" s="207">
        <v>10.676363636363638</v>
      </c>
      <c r="BE276" t="s">
        <v>713</v>
      </c>
      <c r="BF276">
        <v>21.95</v>
      </c>
    </row>
    <row r="277" spans="1:58" ht="15.75">
      <c r="A277" s="826" t="str">
        <f>'Endpoint outcomes'!A277</f>
        <v>Wernicke 1988</v>
      </c>
      <c r="B277" s="826" t="str">
        <f>CONCATENATE('Endpoint outcomes'!S277,'Endpoint outcomes'!T277)</f>
        <v>HAMD21</v>
      </c>
      <c r="C277" s="828">
        <f t="shared" si="132"/>
        <v>25.409961685823752</v>
      </c>
      <c r="D277" s="828">
        <f t="shared" si="133"/>
        <v>4.3581252636831689</v>
      </c>
      <c r="E277" s="828">
        <f t="shared" si="134"/>
        <v>261</v>
      </c>
      <c r="F277" s="50">
        <f t="shared" si="131"/>
        <v>0.62685109265736649</v>
      </c>
      <c r="G277" s="50">
        <f t="shared" si="129"/>
        <v>0.37314890734263351</v>
      </c>
      <c r="H277" s="269">
        <f t="shared" si="130"/>
        <v>1</v>
      </c>
      <c r="I277" s="829">
        <f>IF(ISNUMBER('Endpoint outcomes'!U277)=TRUE,'Endpoint outcomes'!U277,(IF(ISNUMBER('Endpoint outcomes'!W277)=TRUE,'Endpoint outcomes'!W277,0)))</f>
        <v>25</v>
      </c>
      <c r="J277" s="829">
        <f>IF(ISNUMBER('Endpoint outcomes'!U277)=TRUE,'Endpoint outcomes'!V277,IF(ISNUMBER('Endpoint outcomes'!W277)=TRUE,'Endpoint outcomes'!X277,0))</f>
        <v>3.9</v>
      </c>
      <c r="K277" s="829">
        <f>IF(ISNUMBER('Endpoint outcomes'!U277)=TRUE,'Endpoint outcomes'!AI277,IF(ISNUMBER('Endpoint outcomes'!W277)=TRUE,'Endpoint outcomes'!AK277,0))</f>
        <v>91</v>
      </c>
      <c r="L277" s="829">
        <f>IF(ISNUMBER('Endpoint outcomes'!AZ277)=TRUE,'Endpoint outcomes'!AZ277,(IF(ISNUMBER('Endpoint outcomes'!BB277)=TRUE,'Endpoint outcomes'!BB277,0)))</f>
        <v>25.4</v>
      </c>
      <c r="M277" s="829">
        <f>IF(ISNUMBER('Endpoint outcomes'!AZ277)=TRUE,'Endpoint outcomes'!BA277,IF(ISNUMBER('Endpoint outcomes'!BB277)=TRUE,'Endpoint outcomes'!BC277,0))</f>
        <v>4.3</v>
      </c>
      <c r="N277" s="829">
        <f>IF(ISNUMBER('Endpoint outcomes'!AZ277)=TRUE,'Endpoint outcomes'!BN277,IF(ISNUMBER('Endpoint outcomes'!BB277)=TRUE,'Endpoint outcomes'!BP277,0))</f>
        <v>92</v>
      </c>
      <c r="O277" s="829">
        <f>IF(ISNUMBER('Endpoint outcomes'!CE277)=TRUE,'Endpoint outcomes'!CE277,(IF(ISNUMBER('Endpoint outcomes'!CG277)=TRUE,'Endpoint outcomes'!CG277,0)))</f>
        <v>25.9</v>
      </c>
      <c r="P277" s="829">
        <f>IF(ISNUMBER('Endpoint outcomes'!CE277)=TRUE,'Endpoint outcomes'!CF277,IF(ISNUMBER('Endpoint outcomes'!CG277)=TRUE,'Endpoint outcomes'!CH277,0))</f>
        <v>4.9000000000000004</v>
      </c>
      <c r="Q277" s="829">
        <f>IF(ISNUMBER('Endpoint outcomes'!CE277)=TRUE,'Endpoint outcomes'!CS277,IF(ISNUMBER('Endpoint outcomes'!CG277)=TRUE,'Endpoint outcomes'!CU277,0))</f>
        <v>78</v>
      </c>
      <c r="R277" s="825">
        <f>IF(ISNUMBER('Endpoint outcomes'!DJ277)=TRUE,'Endpoint outcomes'!DJ277,(IF(ISNUMBER('Endpoint outcomes'!DL277)=TRUE,'Endpoint outcomes'!DL277,0)))</f>
        <v>0</v>
      </c>
      <c r="S277" s="825">
        <f>IF(ISNUMBER('Endpoint outcomes'!DJ277)=TRUE,'Endpoint outcomes'!DK277,IF(ISNUMBER('Endpoint outcomes'!DL277)=TRUE,'Endpoint outcomes'!DM277,0))</f>
        <v>0</v>
      </c>
      <c r="T277" s="825">
        <f>IF(ISNUMBER('Endpoint outcomes'!DJ277)=TRUE,'Endpoint outcomes'!DX277,IF(ISNUMBER('Endpoint outcomes'!DL277)=TRUE,'Endpoint outcomes'!DZ277,0))</f>
        <v>0</v>
      </c>
      <c r="U277" s="825">
        <f>IF(ISNUMBER('Endpoint outcomes'!EO277)=TRUE,'Endpoint outcomes'!EO277,(IF(ISNUMBER('Endpoint outcomes'!EQ277)=TRUE,'Endpoint outcomes'!EQ277,0)))</f>
        <v>0</v>
      </c>
      <c r="V277" s="825">
        <f>IF(ISNUMBER('Endpoint outcomes'!EO277)=TRUE,'Endpoint outcomes'!EP277,IF(ISNUMBER('Endpoint outcomes'!EQ277)=TRUE,'Endpoint outcomes'!ER277,0))</f>
        <v>0</v>
      </c>
      <c r="W277" s="825">
        <f>IF(ISNUMBER('Endpoint outcomes'!EO277)=TRUE,'Endpoint outcomes'!FC277,IF(ISNUMBER('Endpoint outcomes'!EQ277)=TRUE,'Endpoint outcomes'!FE277,0))</f>
        <v>0</v>
      </c>
      <c r="X277" s="37"/>
      <c r="Y277" s="824">
        <f t="shared" si="135"/>
        <v>91</v>
      </c>
      <c r="Z277" s="827">
        <f t="shared" si="136"/>
        <v>90</v>
      </c>
      <c r="AA277" s="827">
        <f t="shared" si="137"/>
        <v>1368.8999999999999</v>
      </c>
      <c r="AB277" s="824">
        <f t="shared" si="138"/>
        <v>92</v>
      </c>
      <c r="AC277" s="827">
        <f t="shared" si="139"/>
        <v>91</v>
      </c>
      <c r="AD277" s="827">
        <f t="shared" si="140"/>
        <v>1682.59</v>
      </c>
      <c r="AE277" s="824">
        <f t="shared" si="141"/>
        <v>78</v>
      </c>
      <c r="AF277" s="827">
        <f t="shared" si="142"/>
        <v>77</v>
      </c>
      <c r="AG277" s="827">
        <f t="shared" si="143"/>
        <v>1848.7700000000004</v>
      </c>
      <c r="AH277" s="824">
        <f t="shared" si="144"/>
        <v>0</v>
      </c>
      <c r="AI277" s="827">
        <f t="shared" si="145"/>
        <v>-1</v>
      </c>
      <c r="AJ277" s="827">
        <f t="shared" si="146"/>
        <v>0</v>
      </c>
      <c r="AK277" s="824">
        <f t="shared" si="147"/>
        <v>0</v>
      </c>
      <c r="AL277" s="827">
        <f t="shared" si="148"/>
        <v>-1</v>
      </c>
      <c r="AM277" s="827">
        <f t="shared" si="149"/>
        <v>0</v>
      </c>
      <c r="AN277" s="827">
        <f t="shared" si="150"/>
        <v>258</v>
      </c>
      <c r="AO277" s="827">
        <f t="shared" si="151"/>
        <v>4900.26</v>
      </c>
      <c r="AP277" s="827">
        <f t="shared" si="152"/>
        <v>25.409961685823752</v>
      </c>
      <c r="AQ277" s="827">
        <f t="shared" si="153"/>
        <v>4.3581252636831689</v>
      </c>
      <c r="AR277" s="827">
        <f t="shared" si="154"/>
        <v>261</v>
      </c>
      <c r="AS277" s="38"/>
      <c r="AT277" s="38"/>
      <c r="AZ277" s="207"/>
      <c r="BA277" s="207"/>
      <c r="BB277" s="207" t="s">
        <v>3009</v>
      </c>
      <c r="BC277" s="207">
        <v>11.086226415094339</v>
      </c>
      <c r="BE277" t="s">
        <v>713</v>
      </c>
      <c r="BF277">
        <v>22.506666666666668</v>
      </c>
    </row>
    <row r="278" spans="1:58" ht="15.75">
      <c r="A278" s="826" t="str">
        <f>'Endpoint outcomes'!A278</f>
        <v>Wheatley 1998</v>
      </c>
      <c r="B278" s="826" t="str">
        <f>CONCATENATE('Endpoint outcomes'!S278,'Endpoint outcomes'!T278)</f>
        <v>HAMD17</v>
      </c>
      <c r="C278" s="828">
        <f t="shared" si="132"/>
        <v>26.048421052631582</v>
      </c>
      <c r="D278" s="828">
        <f t="shared" si="133"/>
        <v>4.3518998446729587</v>
      </c>
      <c r="E278" s="828">
        <f t="shared" si="134"/>
        <v>95</v>
      </c>
      <c r="F278" s="50">
        <f t="shared" si="131"/>
        <v>0.68107101399034831</v>
      </c>
      <c r="G278" s="50">
        <f t="shared" si="129"/>
        <v>0.31892898600965169</v>
      </c>
      <c r="H278" s="269">
        <f t="shared" si="130"/>
        <v>1</v>
      </c>
      <c r="I278" s="829">
        <f>IF(ISNUMBER('Endpoint outcomes'!U278)=TRUE,'Endpoint outcomes'!U278,(IF(ISNUMBER('Endpoint outcomes'!W278)=TRUE,'Endpoint outcomes'!W278,0)))</f>
        <v>26</v>
      </c>
      <c r="J278" s="829">
        <f>IF(ISNUMBER('Endpoint outcomes'!U278)=TRUE,'Endpoint outcomes'!V278,IF(ISNUMBER('Endpoint outcomes'!W278)=TRUE,'Endpoint outcomes'!X278,0))</f>
        <v>4.4000000000000004</v>
      </c>
      <c r="K278" s="829">
        <f>IF(ISNUMBER('Endpoint outcomes'!U278)=TRUE,'Endpoint outcomes'!AI278,IF(ISNUMBER('Endpoint outcomes'!W278)=TRUE,'Endpoint outcomes'!AK278,0))</f>
        <v>49</v>
      </c>
      <c r="L278" s="829">
        <f>IF(ISNUMBER('Endpoint outcomes'!AZ278)=TRUE,'Endpoint outcomes'!AZ278,(IF(ISNUMBER('Endpoint outcomes'!BB278)=TRUE,'Endpoint outcomes'!BB278,0)))</f>
        <v>26.1</v>
      </c>
      <c r="M278" s="829">
        <f>IF(ISNUMBER('Endpoint outcomes'!AZ278)=TRUE,'Endpoint outcomes'!BA278,IF(ISNUMBER('Endpoint outcomes'!BB278)=TRUE,'Endpoint outcomes'!BC278,0))</f>
        <v>4.3</v>
      </c>
      <c r="N278" s="829">
        <f>IF(ISNUMBER('Endpoint outcomes'!AZ278)=TRUE,'Endpoint outcomes'!BN278,IF(ISNUMBER('Endpoint outcomes'!BB278)=TRUE,'Endpoint outcomes'!BP278,0))</f>
        <v>46</v>
      </c>
      <c r="O278" s="829">
        <f>IF(ISNUMBER('Endpoint outcomes'!CE278)=TRUE,'Endpoint outcomes'!CE278,(IF(ISNUMBER('Endpoint outcomes'!CG278)=TRUE,'Endpoint outcomes'!CG278,0)))</f>
        <v>0</v>
      </c>
      <c r="P278" s="829">
        <f>IF(ISNUMBER('Endpoint outcomes'!CE278)=TRUE,'Endpoint outcomes'!CF278,IF(ISNUMBER('Endpoint outcomes'!CG278)=TRUE,'Endpoint outcomes'!CH278,0))</f>
        <v>0</v>
      </c>
      <c r="Q278" s="829">
        <f>IF(ISNUMBER('Endpoint outcomes'!CE278)=TRUE,'Endpoint outcomes'!CS278,IF(ISNUMBER('Endpoint outcomes'!CG278)=TRUE,'Endpoint outcomes'!CU278,0))</f>
        <v>0</v>
      </c>
      <c r="R278" s="825">
        <f>IF(ISNUMBER('Endpoint outcomes'!DJ278)=TRUE,'Endpoint outcomes'!DJ278,(IF(ISNUMBER('Endpoint outcomes'!DL278)=TRUE,'Endpoint outcomes'!DL278,0)))</f>
        <v>0</v>
      </c>
      <c r="S278" s="825">
        <f>IF(ISNUMBER('Endpoint outcomes'!DJ278)=TRUE,'Endpoint outcomes'!DK278,IF(ISNUMBER('Endpoint outcomes'!DL278)=TRUE,'Endpoint outcomes'!DM278,0))</f>
        <v>0</v>
      </c>
      <c r="T278" s="825">
        <f>IF(ISNUMBER('Endpoint outcomes'!DJ278)=TRUE,'Endpoint outcomes'!DX278,IF(ISNUMBER('Endpoint outcomes'!DL278)=TRUE,'Endpoint outcomes'!DZ278,0))</f>
        <v>0</v>
      </c>
      <c r="U278" s="825">
        <f>IF(ISNUMBER('Endpoint outcomes'!EO278)=TRUE,'Endpoint outcomes'!EO278,(IF(ISNUMBER('Endpoint outcomes'!EQ278)=TRUE,'Endpoint outcomes'!EQ278,0)))</f>
        <v>0</v>
      </c>
      <c r="V278" s="825">
        <f>IF(ISNUMBER('Endpoint outcomes'!EO278)=TRUE,'Endpoint outcomes'!EP278,IF(ISNUMBER('Endpoint outcomes'!EQ278)=TRUE,'Endpoint outcomes'!ER278,0))</f>
        <v>0</v>
      </c>
      <c r="W278" s="825">
        <f>IF(ISNUMBER('Endpoint outcomes'!EO278)=TRUE,'Endpoint outcomes'!FC278,IF(ISNUMBER('Endpoint outcomes'!EQ278)=TRUE,'Endpoint outcomes'!FE278,0))</f>
        <v>0</v>
      </c>
      <c r="X278" s="37"/>
      <c r="Y278" s="824">
        <f t="shared" si="135"/>
        <v>49</v>
      </c>
      <c r="Z278" s="827">
        <f t="shared" si="136"/>
        <v>48</v>
      </c>
      <c r="AA278" s="827">
        <f t="shared" si="137"/>
        <v>929.2800000000002</v>
      </c>
      <c r="AB278" s="824">
        <f t="shared" si="138"/>
        <v>46</v>
      </c>
      <c r="AC278" s="827">
        <f t="shared" si="139"/>
        <v>45</v>
      </c>
      <c r="AD278" s="827">
        <f t="shared" si="140"/>
        <v>832.05</v>
      </c>
      <c r="AE278" s="824">
        <f t="shared" si="141"/>
        <v>0</v>
      </c>
      <c r="AF278" s="827">
        <f t="shared" si="142"/>
        <v>-1</v>
      </c>
      <c r="AG278" s="827">
        <f t="shared" si="143"/>
        <v>0</v>
      </c>
      <c r="AH278" s="824">
        <f t="shared" si="144"/>
        <v>0</v>
      </c>
      <c r="AI278" s="827">
        <f t="shared" si="145"/>
        <v>-1</v>
      </c>
      <c r="AJ278" s="827">
        <f t="shared" si="146"/>
        <v>0</v>
      </c>
      <c r="AK278" s="824">
        <f t="shared" si="147"/>
        <v>0</v>
      </c>
      <c r="AL278" s="827">
        <f t="shared" si="148"/>
        <v>-1</v>
      </c>
      <c r="AM278" s="827">
        <f t="shared" si="149"/>
        <v>0</v>
      </c>
      <c r="AN278" s="827">
        <f t="shared" si="150"/>
        <v>93</v>
      </c>
      <c r="AO278" s="827">
        <f t="shared" si="151"/>
        <v>1761.3300000000002</v>
      </c>
      <c r="AP278" s="827">
        <f t="shared" si="152"/>
        <v>26.048421052631582</v>
      </c>
      <c r="AQ278" s="827">
        <f t="shared" si="153"/>
        <v>4.3518998446729587</v>
      </c>
      <c r="AR278" s="827">
        <f t="shared" si="154"/>
        <v>95</v>
      </c>
      <c r="AS278" s="38"/>
      <c r="AT278" s="38"/>
      <c r="AZ278" s="207"/>
      <c r="BA278" s="207"/>
      <c r="BB278" s="207" t="s">
        <v>3009</v>
      </c>
      <c r="BC278" s="207">
        <v>13.344776119402983</v>
      </c>
      <c r="BE278" t="s">
        <v>3749</v>
      </c>
      <c r="BF278">
        <v>42.8</v>
      </c>
    </row>
    <row r="279" spans="1:58" ht="15.75">
      <c r="A279" s="826" t="str">
        <f>'Endpoint outcomes'!A279</f>
        <v>Elkin 1989</v>
      </c>
      <c r="B279" s="826" t="str">
        <f>CONCATENATE('Endpoint outcomes'!S279,'Endpoint outcomes'!T279)</f>
        <v>HAMD17</v>
      </c>
      <c r="C279" s="828">
        <f t="shared" si="132"/>
        <v>19.087096774193547</v>
      </c>
      <c r="D279" s="828">
        <f t="shared" si="133"/>
        <v>4.0835561051093885</v>
      </c>
      <c r="E279" s="828">
        <f t="shared" si="134"/>
        <v>155</v>
      </c>
      <c r="F279" s="50">
        <f t="shared" si="131"/>
        <v>0.11446990824938119</v>
      </c>
      <c r="G279" s="50">
        <f t="shared" si="129"/>
        <v>0.88553009175061881</v>
      </c>
      <c r="H279" s="269">
        <f t="shared" si="130"/>
        <v>1</v>
      </c>
      <c r="I279" s="829">
        <f>IF(ISNUMBER('Endpoint outcomes'!U279)=TRUE,'Endpoint outcomes'!U279,(IF(ISNUMBER('Endpoint outcomes'!W279)=TRUE,'Endpoint outcomes'!W279,0)))</f>
        <v>19.2</v>
      </c>
      <c r="J279" s="829">
        <f>IF(ISNUMBER('Endpoint outcomes'!U279)=TRUE,'Endpoint outcomes'!V279,IF(ISNUMBER('Endpoint outcomes'!W279)=TRUE,'Endpoint outcomes'!X279,0))</f>
        <v>3.6</v>
      </c>
      <c r="K279" s="829">
        <f>IF(ISNUMBER('Endpoint outcomes'!U279)=TRUE,'Endpoint outcomes'!AI279,IF(ISNUMBER('Endpoint outcomes'!W279)=TRUE,'Endpoint outcomes'!AK279,0))</f>
        <v>37</v>
      </c>
      <c r="L279" s="829">
        <f>IF(ISNUMBER('Endpoint outcomes'!AZ279)=TRUE,'Endpoint outcomes'!AZ279,(IF(ISNUMBER('Endpoint outcomes'!BB279)=TRUE,'Endpoint outcomes'!BB279,0)))</f>
        <v>18.899999999999999</v>
      </c>
      <c r="M279" s="829">
        <f>IF(ISNUMBER('Endpoint outcomes'!AZ279)=TRUE,'Endpoint outcomes'!BA279,IF(ISNUMBER('Endpoint outcomes'!BB279)=TRUE,'Endpoint outcomes'!BC279,0))</f>
        <v>3.9</v>
      </c>
      <c r="N279" s="829">
        <f>IF(ISNUMBER('Endpoint outcomes'!AZ279)=TRUE,'Endpoint outcomes'!BN279,IF(ISNUMBER('Endpoint outcomes'!BB279)=TRUE,'Endpoint outcomes'!BP279,0))</f>
        <v>47</v>
      </c>
      <c r="O279" s="829">
        <f>IF(ISNUMBER('Endpoint outcomes'!CE279)=TRUE,'Endpoint outcomes'!CE279,(IF(ISNUMBER('Endpoint outcomes'!CG279)=TRUE,'Endpoint outcomes'!CG279,0)))</f>
        <v>19.2</v>
      </c>
      <c r="P279" s="829">
        <f>IF(ISNUMBER('Endpoint outcomes'!CE279)=TRUE,'Endpoint outcomes'!CF279,IF(ISNUMBER('Endpoint outcomes'!CG279)=TRUE,'Endpoint outcomes'!CH279,0))</f>
        <v>5</v>
      </c>
      <c r="Q279" s="829">
        <f>IF(ISNUMBER('Endpoint outcomes'!CE279)=TRUE,'Endpoint outcomes'!CS279,IF(ISNUMBER('Endpoint outcomes'!CG279)=TRUE,'Endpoint outcomes'!CU279,0))</f>
        <v>37</v>
      </c>
      <c r="R279" s="825">
        <f>IF(ISNUMBER('Endpoint outcomes'!DJ279)=TRUE,'Endpoint outcomes'!DJ279,(IF(ISNUMBER('Endpoint outcomes'!DL279)=TRUE,'Endpoint outcomes'!DL279,0)))</f>
        <v>19.100000000000001</v>
      </c>
      <c r="S279" s="825">
        <f>IF(ISNUMBER('Endpoint outcomes'!DJ279)=TRUE,'Endpoint outcomes'!DK279,IF(ISNUMBER('Endpoint outcomes'!DL279)=TRUE,'Endpoint outcomes'!DM279,0))</f>
        <v>3.7</v>
      </c>
      <c r="T279" s="825">
        <f>IF(ISNUMBER('Endpoint outcomes'!DJ279)=TRUE,'Endpoint outcomes'!DX279,IF(ISNUMBER('Endpoint outcomes'!DL279)=TRUE,'Endpoint outcomes'!DZ279,0))</f>
        <v>34</v>
      </c>
      <c r="U279" s="825">
        <f>IF(ISNUMBER('Endpoint outcomes'!EO279)=TRUE,'Endpoint outcomes'!EO279,(IF(ISNUMBER('Endpoint outcomes'!EQ279)=TRUE,'Endpoint outcomes'!EQ279,0)))</f>
        <v>0</v>
      </c>
      <c r="V279" s="825">
        <f>IF(ISNUMBER('Endpoint outcomes'!EO279)=TRUE,'Endpoint outcomes'!EP279,IF(ISNUMBER('Endpoint outcomes'!EQ279)=TRUE,'Endpoint outcomes'!ER279,0))</f>
        <v>0</v>
      </c>
      <c r="W279" s="825">
        <f>IF(ISNUMBER('Endpoint outcomes'!EO279)=TRUE,'Endpoint outcomes'!FC279,IF(ISNUMBER('Endpoint outcomes'!EQ279)=TRUE,'Endpoint outcomes'!FE279,0))</f>
        <v>0</v>
      </c>
      <c r="X279" s="37"/>
      <c r="Y279" s="824">
        <f t="shared" si="135"/>
        <v>37</v>
      </c>
      <c r="Z279" s="827">
        <f t="shared" si="136"/>
        <v>36</v>
      </c>
      <c r="AA279" s="827">
        <f t="shared" si="137"/>
        <v>466.56000000000006</v>
      </c>
      <c r="AB279" s="824">
        <f t="shared" si="138"/>
        <v>47</v>
      </c>
      <c r="AC279" s="827">
        <f t="shared" si="139"/>
        <v>46</v>
      </c>
      <c r="AD279" s="827">
        <f t="shared" si="140"/>
        <v>699.66</v>
      </c>
      <c r="AE279" s="824">
        <f t="shared" si="141"/>
        <v>37</v>
      </c>
      <c r="AF279" s="827">
        <f t="shared" si="142"/>
        <v>36</v>
      </c>
      <c r="AG279" s="827">
        <f t="shared" si="143"/>
        <v>900</v>
      </c>
      <c r="AH279" s="824">
        <f t="shared" si="144"/>
        <v>34</v>
      </c>
      <c r="AI279" s="827">
        <f t="shared" si="145"/>
        <v>33</v>
      </c>
      <c r="AJ279" s="827">
        <f t="shared" si="146"/>
        <v>451.77000000000004</v>
      </c>
      <c r="AK279" s="824">
        <f t="shared" si="147"/>
        <v>0</v>
      </c>
      <c r="AL279" s="827">
        <f t="shared" si="148"/>
        <v>-1</v>
      </c>
      <c r="AM279" s="827">
        <f t="shared" si="149"/>
        <v>0</v>
      </c>
      <c r="AN279" s="827">
        <f t="shared" si="150"/>
        <v>151</v>
      </c>
      <c r="AO279" s="827">
        <f t="shared" si="151"/>
        <v>2517.9900000000002</v>
      </c>
      <c r="AP279" s="827">
        <f t="shared" si="152"/>
        <v>19.087096774193547</v>
      </c>
      <c r="AQ279" s="827">
        <f t="shared" si="153"/>
        <v>4.0835561051093885</v>
      </c>
      <c r="AR279" s="827">
        <f t="shared" si="154"/>
        <v>155</v>
      </c>
      <c r="AS279" s="38"/>
      <c r="AT279" s="38"/>
      <c r="AZ279" s="207"/>
      <c r="BA279" s="207"/>
      <c r="BB279" s="207" t="s">
        <v>3009</v>
      </c>
      <c r="BC279" s="207">
        <v>14.517391304347825</v>
      </c>
      <c r="BE279" t="s">
        <v>455</v>
      </c>
      <c r="BF279" t="e">
        <v>#DIV/0!</v>
      </c>
    </row>
    <row r="280" spans="1:58" ht="15.75">
      <c r="A280" s="826" t="str">
        <f>'Endpoint outcomes'!A280</f>
        <v>Feighner 1993</v>
      </c>
      <c r="B280" s="826" t="str">
        <f>CONCATENATE('Endpoint outcomes'!S280,'Endpoint outcomes'!T280)</f>
        <v>HAMD21</v>
      </c>
      <c r="C280" s="828">
        <f t="shared" si="132"/>
        <v>26.401237113402061</v>
      </c>
      <c r="D280" s="828" t="e">
        <f t="shared" si="133"/>
        <v>#VALUE!</v>
      </c>
      <c r="E280" s="828">
        <f t="shared" si="134"/>
        <v>485</v>
      </c>
      <c r="F280" s="50" t="e">
        <f t="shared" si="131"/>
        <v>#VALUE!</v>
      </c>
      <c r="G280" s="50" t="e">
        <f t="shared" si="129"/>
        <v>#VALUE!</v>
      </c>
      <c r="H280" s="269">
        <f t="shared" si="130"/>
        <v>0</v>
      </c>
      <c r="I280" s="829">
        <f>IF(ISNUMBER('Endpoint outcomes'!U280)=TRUE,'Endpoint outcomes'!U280,(IF(ISNUMBER('Endpoint outcomes'!W280)=TRUE,'Endpoint outcomes'!W280,0)))</f>
        <v>26.2</v>
      </c>
      <c r="J280" s="829" t="str">
        <f>IF(ISNUMBER('Endpoint outcomes'!U280)=TRUE,'Endpoint outcomes'!V280,IF(ISNUMBER('Endpoint outcomes'!W280)=TRUE,'Endpoint outcomes'!X280,0))</f>
        <v>NA</v>
      </c>
      <c r="K280" s="829">
        <f>IF(ISNUMBER('Endpoint outcomes'!U280)=TRUE,'Endpoint outcomes'!AI280,IF(ISNUMBER('Endpoint outcomes'!W280)=TRUE,'Endpoint outcomes'!AK280,0))</f>
        <v>241</v>
      </c>
      <c r="L280" s="829">
        <f>IF(ISNUMBER('Endpoint outcomes'!AZ280)=TRUE,'Endpoint outcomes'!AZ280,(IF(ISNUMBER('Endpoint outcomes'!BB280)=TRUE,'Endpoint outcomes'!BB280,0)))</f>
        <v>26.6</v>
      </c>
      <c r="M280" s="829" t="str">
        <f>IF(ISNUMBER('Endpoint outcomes'!AZ280)=TRUE,'Endpoint outcomes'!BA280,IF(ISNUMBER('Endpoint outcomes'!BB280)=TRUE,'Endpoint outcomes'!BC280,0))</f>
        <v>NA</v>
      </c>
      <c r="N280" s="829">
        <f>IF(ISNUMBER('Endpoint outcomes'!AZ280)=TRUE,'Endpoint outcomes'!BN280,IF(ISNUMBER('Endpoint outcomes'!BB280)=TRUE,'Endpoint outcomes'!BP280,0))</f>
        <v>244</v>
      </c>
      <c r="O280" s="829">
        <f>IF(ISNUMBER('Endpoint outcomes'!CE280)=TRUE,'Endpoint outcomes'!CE280,(IF(ISNUMBER('Endpoint outcomes'!CG280)=TRUE,'Endpoint outcomes'!CG280,0)))</f>
        <v>0</v>
      </c>
      <c r="P280" s="829">
        <f>IF(ISNUMBER('Endpoint outcomes'!CE280)=TRUE,'Endpoint outcomes'!CF280,IF(ISNUMBER('Endpoint outcomes'!CG280)=TRUE,'Endpoint outcomes'!CH280,0))</f>
        <v>0</v>
      </c>
      <c r="Q280" s="829">
        <f>IF(ISNUMBER('Endpoint outcomes'!CE280)=TRUE,'Endpoint outcomes'!CS280,IF(ISNUMBER('Endpoint outcomes'!CG280)=TRUE,'Endpoint outcomes'!CU280,0))</f>
        <v>0</v>
      </c>
      <c r="R280" s="825">
        <f>IF(ISNUMBER('Endpoint outcomes'!DJ280)=TRUE,'Endpoint outcomes'!DJ280,(IF(ISNUMBER('Endpoint outcomes'!DL280)=TRUE,'Endpoint outcomes'!DL280,0)))</f>
        <v>0</v>
      </c>
      <c r="S280" s="825">
        <f>IF(ISNUMBER('Endpoint outcomes'!DJ280)=TRUE,'Endpoint outcomes'!DK280,IF(ISNUMBER('Endpoint outcomes'!DL280)=TRUE,'Endpoint outcomes'!DM280,0))</f>
        <v>0</v>
      </c>
      <c r="T280" s="825">
        <f>IF(ISNUMBER('Endpoint outcomes'!DJ280)=TRUE,'Endpoint outcomes'!DX280,IF(ISNUMBER('Endpoint outcomes'!DL280)=TRUE,'Endpoint outcomes'!DZ280,0))</f>
        <v>0</v>
      </c>
      <c r="U280" s="825">
        <f>IF(ISNUMBER('Endpoint outcomes'!EO280)=TRUE,'Endpoint outcomes'!EO280,(IF(ISNUMBER('Endpoint outcomes'!EQ280)=TRUE,'Endpoint outcomes'!EQ280,0)))</f>
        <v>0</v>
      </c>
      <c r="V280" s="825">
        <f>IF(ISNUMBER('Endpoint outcomes'!EO280)=TRUE,'Endpoint outcomes'!EP280,IF(ISNUMBER('Endpoint outcomes'!EQ280)=TRUE,'Endpoint outcomes'!ER280,0))</f>
        <v>0</v>
      </c>
      <c r="W280" s="825">
        <f>IF(ISNUMBER('Endpoint outcomes'!EO280)=TRUE,'Endpoint outcomes'!FC280,IF(ISNUMBER('Endpoint outcomes'!EQ280)=TRUE,'Endpoint outcomes'!FE280,0))</f>
        <v>0</v>
      </c>
      <c r="X280" s="37"/>
      <c r="Y280" s="824">
        <f t="shared" si="135"/>
        <v>241</v>
      </c>
      <c r="Z280" s="827">
        <f t="shared" si="136"/>
        <v>240</v>
      </c>
      <c r="AA280" s="827" t="e">
        <f t="shared" si="137"/>
        <v>#VALUE!</v>
      </c>
      <c r="AB280" s="824">
        <f t="shared" si="138"/>
        <v>244</v>
      </c>
      <c r="AC280" s="827">
        <f t="shared" si="139"/>
        <v>243</v>
      </c>
      <c r="AD280" s="827" t="e">
        <f t="shared" si="140"/>
        <v>#VALUE!</v>
      </c>
      <c r="AE280" s="824">
        <f t="shared" si="141"/>
        <v>0</v>
      </c>
      <c r="AF280" s="827">
        <f t="shared" si="142"/>
        <v>-1</v>
      </c>
      <c r="AG280" s="827">
        <f t="shared" si="143"/>
        <v>0</v>
      </c>
      <c r="AH280" s="824">
        <f t="shared" si="144"/>
        <v>0</v>
      </c>
      <c r="AI280" s="827">
        <f t="shared" si="145"/>
        <v>-1</v>
      </c>
      <c r="AJ280" s="827">
        <f t="shared" si="146"/>
        <v>0</v>
      </c>
      <c r="AK280" s="824">
        <f t="shared" si="147"/>
        <v>0</v>
      </c>
      <c r="AL280" s="827">
        <f t="shared" si="148"/>
        <v>-1</v>
      </c>
      <c r="AM280" s="827">
        <f t="shared" si="149"/>
        <v>0</v>
      </c>
      <c r="AN280" s="827">
        <f t="shared" si="150"/>
        <v>483</v>
      </c>
      <c r="AO280" s="827" t="e">
        <f t="shared" si="151"/>
        <v>#VALUE!</v>
      </c>
      <c r="AP280" s="827">
        <f t="shared" si="152"/>
        <v>26.401237113402061</v>
      </c>
      <c r="AQ280" s="827" t="e">
        <f t="shared" si="153"/>
        <v>#VALUE!</v>
      </c>
      <c r="AR280" s="827">
        <f t="shared" si="154"/>
        <v>485</v>
      </c>
      <c r="AS280" s="38"/>
      <c r="AT280" s="38"/>
      <c r="AZ280" s="207"/>
      <c r="BA280" s="207"/>
      <c r="BB280" s="207" t="s">
        <v>3009</v>
      </c>
      <c r="BC280" s="207">
        <v>14.600000000000001</v>
      </c>
      <c r="BE280" t="s">
        <v>713</v>
      </c>
      <c r="BF280">
        <v>24.888888888888889</v>
      </c>
    </row>
    <row r="281" spans="1:58" ht="15.75">
      <c r="A281" s="826" t="str">
        <f>'Endpoint outcomes'!A281</f>
        <v>Floyd 2004</v>
      </c>
      <c r="B281" s="826" t="str">
        <f>CONCATENATE('Endpoint outcomes'!S281,'Endpoint outcomes'!T281)</f>
        <v>HAMD21</v>
      </c>
      <c r="C281" s="828">
        <f t="shared" si="132"/>
        <v>16.765333333333334</v>
      </c>
      <c r="D281" s="828">
        <f t="shared" si="133"/>
        <v>5.2748689895714813</v>
      </c>
      <c r="E281" s="828">
        <f t="shared" si="134"/>
        <v>30</v>
      </c>
      <c r="F281" s="50">
        <f t="shared" si="131"/>
        <v>8.5104143144397071E-2</v>
      </c>
      <c r="G281" s="50">
        <f t="shared" si="129"/>
        <v>0.91489585685560293</v>
      </c>
      <c r="H281" s="269">
        <f t="shared" si="130"/>
        <v>1</v>
      </c>
      <c r="I281" s="829">
        <f>IF(ISNUMBER('Endpoint outcomes'!U281)=TRUE,'Endpoint outcomes'!U281,(IF(ISNUMBER('Endpoint outcomes'!W281)=TRUE,'Endpoint outcomes'!W281,0)))</f>
        <v>17.12</v>
      </c>
      <c r="J281" s="829">
        <f>IF(ISNUMBER('Endpoint outcomes'!U281)=TRUE,'Endpoint outcomes'!V281,IF(ISNUMBER('Endpoint outcomes'!W281)=TRUE,'Endpoint outcomes'!X281,0))</f>
        <v>5.43</v>
      </c>
      <c r="K281" s="829">
        <f>IF(ISNUMBER('Endpoint outcomes'!U281)=TRUE,'Endpoint outcomes'!AI281,IF(ISNUMBER('Endpoint outcomes'!W281)=TRUE,'Endpoint outcomes'!AK281,0))</f>
        <v>16</v>
      </c>
      <c r="L281" s="829">
        <f>IF(ISNUMBER('Endpoint outcomes'!AZ281)=TRUE,'Endpoint outcomes'!AZ281,(IF(ISNUMBER('Endpoint outcomes'!BB281)=TRUE,'Endpoint outcomes'!BB281,0)))</f>
        <v>16.36</v>
      </c>
      <c r="M281" s="829">
        <f>IF(ISNUMBER('Endpoint outcomes'!AZ281)=TRUE,'Endpoint outcomes'!BA281,IF(ISNUMBER('Endpoint outcomes'!BB281)=TRUE,'Endpoint outcomes'!BC281,0))</f>
        <v>5.09</v>
      </c>
      <c r="N281" s="829">
        <f>IF(ISNUMBER('Endpoint outcomes'!AZ281)=TRUE,'Endpoint outcomes'!BN281,IF(ISNUMBER('Endpoint outcomes'!BB281)=TRUE,'Endpoint outcomes'!BP281,0))</f>
        <v>14</v>
      </c>
      <c r="O281" s="829">
        <f>IF(ISNUMBER('Endpoint outcomes'!CE281)=TRUE,'Endpoint outcomes'!CE281,(IF(ISNUMBER('Endpoint outcomes'!CG281)=TRUE,'Endpoint outcomes'!CG281,0)))</f>
        <v>0</v>
      </c>
      <c r="P281" s="829">
        <f>IF(ISNUMBER('Endpoint outcomes'!CE281)=TRUE,'Endpoint outcomes'!CF281,IF(ISNUMBER('Endpoint outcomes'!CG281)=TRUE,'Endpoint outcomes'!CH281,0))</f>
        <v>0</v>
      </c>
      <c r="Q281" s="829">
        <f>IF(ISNUMBER('Endpoint outcomes'!CE281)=TRUE,'Endpoint outcomes'!CS281,IF(ISNUMBER('Endpoint outcomes'!CG281)=TRUE,'Endpoint outcomes'!CU281,0))</f>
        <v>0</v>
      </c>
      <c r="R281" s="825">
        <f>IF(ISNUMBER('Endpoint outcomes'!DJ281)=TRUE,'Endpoint outcomes'!DJ281,(IF(ISNUMBER('Endpoint outcomes'!DL281)=TRUE,'Endpoint outcomes'!DL281,0)))</f>
        <v>0</v>
      </c>
      <c r="S281" s="825">
        <f>IF(ISNUMBER('Endpoint outcomes'!DJ281)=TRUE,'Endpoint outcomes'!DK281,IF(ISNUMBER('Endpoint outcomes'!DL281)=TRUE,'Endpoint outcomes'!DM281,0))</f>
        <v>0</v>
      </c>
      <c r="T281" s="825">
        <f>IF(ISNUMBER('Endpoint outcomes'!DJ281)=TRUE,'Endpoint outcomes'!DX281,IF(ISNUMBER('Endpoint outcomes'!DL281)=TRUE,'Endpoint outcomes'!DZ281,0))</f>
        <v>0</v>
      </c>
      <c r="U281" s="825">
        <f>IF(ISNUMBER('Endpoint outcomes'!EO281)=TRUE,'Endpoint outcomes'!EO281,(IF(ISNUMBER('Endpoint outcomes'!EQ281)=TRUE,'Endpoint outcomes'!EQ281,0)))</f>
        <v>0</v>
      </c>
      <c r="V281" s="825">
        <f>IF(ISNUMBER('Endpoint outcomes'!EO281)=TRUE,'Endpoint outcomes'!EP281,IF(ISNUMBER('Endpoint outcomes'!EQ281)=TRUE,'Endpoint outcomes'!ER281,0))</f>
        <v>0</v>
      </c>
      <c r="W281" s="825">
        <f>IF(ISNUMBER('Endpoint outcomes'!EO281)=TRUE,'Endpoint outcomes'!FC281,IF(ISNUMBER('Endpoint outcomes'!EQ281)=TRUE,'Endpoint outcomes'!FE281,0))</f>
        <v>0</v>
      </c>
      <c r="X281" s="37"/>
      <c r="Y281" s="824">
        <f t="shared" si="135"/>
        <v>16</v>
      </c>
      <c r="Z281" s="827">
        <f t="shared" si="136"/>
        <v>15</v>
      </c>
      <c r="AA281" s="827">
        <f t="shared" si="137"/>
        <v>442.27349999999996</v>
      </c>
      <c r="AB281" s="824">
        <f t="shared" si="138"/>
        <v>14</v>
      </c>
      <c r="AC281" s="827">
        <f t="shared" si="139"/>
        <v>13</v>
      </c>
      <c r="AD281" s="827">
        <f t="shared" si="140"/>
        <v>336.80529999999999</v>
      </c>
      <c r="AE281" s="824">
        <f t="shared" si="141"/>
        <v>0</v>
      </c>
      <c r="AF281" s="827">
        <f t="shared" si="142"/>
        <v>-1</v>
      </c>
      <c r="AG281" s="827">
        <f t="shared" si="143"/>
        <v>0</v>
      </c>
      <c r="AH281" s="824">
        <f t="shared" si="144"/>
        <v>0</v>
      </c>
      <c r="AI281" s="827">
        <f t="shared" si="145"/>
        <v>-1</v>
      </c>
      <c r="AJ281" s="827">
        <f t="shared" si="146"/>
        <v>0</v>
      </c>
      <c r="AK281" s="824">
        <f t="shared" si="147"/>
        <v>0</v>
      </c>
      <c r="AL281" s="827">
        <f t="shared" si="148"/>
        <v>-1</v>
      </c>
      <c r="AM281" s="827">
        <f t="shared" si="149"/>
        <v>0</v>
      </c>
      <c r="AN281" s="827">
        <f t="shared" si="150"/>
        <v>28</v>
      </c>
      <c r="AO281" s="827">
        <f t="shared" si="151"/>
        <v>779.0788</v>
      </c>
      <c r="AP281" s="827">
        <f t="shared" si="152"/>
        <v>16.765333333333334</v>
      </c>
      <c r="AQ281" s="827">
        <f t="shared" si="153"/>
        <v>5.2748689895714813</v>
      </c>
      <c r="AR281" s="827">
        <f t="shared" si="154"/>
        <v>30</v>
      </c>
      <c r="AS281" s="38"/>
      <c r="AT281" s="38"/>
      <c r="AZ281" s="207"/>
      <c r="BA281" s="207"/>
      <c r="BB281" s="207" t="s">
        <v>3009</v>
      </c>
      <c r="BC281" s="207">
        <v>14.875</v>
      </c>
      <c r="BE281" t="s">
        <v>714</v>
      </c>
      <c r="BF281">
        <v>27.049583333333331</v>
      </c>
    </row>
    <row r="282" spans="1:58" ht="15.75">
      <c r="A282" s="826" t="str">
        <f>'Endpoint outcomes'!A282</f>
        <v>Furukawa 2012</v>
      </c>
      <c r="B282" s="826" t="str">
        <f>CONCATENATE('Endpoint outcomes'!S282,'Endpoint outcomes'!T282)</f>
        <v>BDI-II21</v>
      </c>
      <c r="C282" s="828">
        <f t="shared" si="132"/>
        <v>17.24237288135593</v>
      </c>
      <c r="D282" s="828">
        <f t="shared" si="133"/>
        <v>6.1062150362532694</v>
      </c>
      <c r="E282" s="828">
        <f t="shared" si="134"/>
        <v>118</v>
      </c>
      <c r="F282" s="50">
        <f t="shared" si="131"/>
        <v>5.5023393089061012E-2</v>
      </c>
      <c r="G282" s="50">
        <f t="shared" si="129"/>
        <v>0.94497660691093899</v>
      </c>
      <c r="H282" s="269">
        <f t="shared" si="130"/>
        <v>1</v>
      </c>
      <c r="I282" s="829">
        <f>IF(ISNUMBER('Endpoint outcomes'!U282)=TRUE,'Endpoint outcomes'!U282,(IF(ISNUMBER('Endpoint outcomes'!W282)=TRUE,'Endpoint outcomes'!W282,0)))</f>
        <v>17.7</v>
      </c>
      <c r="J282" s="829">
        <f>IF(ISNUMBER('Endpoint outcomes'!U282)=TRUE,'Endpoint outcomes'!V282,IF(ISNUMBER('Endpoint outcomes'!W282)=TRUE,'Endpoint outcomes'!X282,0))</f>
        <v>6.5</v>
      </c>
      <c r="K282" s="829">
        <f>IF(ISNUMBER('Endpoint outcomes'!U282)=TRUE,'Endpoint outcomes'!AI282,IF(ISNUMBER('Endpoint outcomes'!W282)=TRUE,'Endpoint outcomes'!AK282,0))</f>
        <v>58</v>
      </c>
      <c r="L282" s="829">
        <f>IF(ISNUMBER('Endpoint outcomes'!AZ282)=TRUE,'Endpoint outcomes'!AZ282,(IF(ISNUMBER('Endpoint outcomes'!BB282)=TRUE,'Endpoint outcomes'!BB282,0)))</f>
        <v>16.8</v>
      </c>
      <c r="M282" s="829">
        <f>IF(ISNUMBER('Endpoint outcomes'!AZ282)=TRUE,'Endpoint outcomes'!BA282,IF(ISNUMBER('Endpoint outcomes'!BB282)=TRUE,'Endpoint outcomes'!BC282,0))</f>
        <v>5.7</v>
      </c>
      <c r="N282" s="829">
        <f>IF(ISNUMBER('Endpoint outcomes'!AZ282)=TRUE,'Endpoint outcomes'!BN282,IF(ISNUMBER('Endpoint outcomes'!BB282)=TRUE,'Endpoint outcomes'!BP282,0))</f>
        <v>60</v>
      </c>
      <c r="O282" s="829">
        <f>IF(ISNUMBER('Endpoint outcomes'!CE282)=TRUE,'Endpoint outcomes'!CE282,(IF(ISNUMBER('Endpoint outcomes'!CG282)=TRUE,'Endpoint outcomes'!CG282,0)))</f>
        <v>0</v>
      </c>
      <c r="P282" s="829">
        <f>IF(ISNUMBER('Endpoint outcomes'!CE282)=TRUE,'Endpoint outcomes'!CF282,IF(ISNUMBER('Endpoint outcomes'!CG282)=TRUE,'Endpoint outcomes'!CH282,0))</f>
        <v>0</v>
      </c>
      <c r="Q282" s="829">
        <f>IF(ISNUMBER('Endpoint outcomes'!CE282)=TRUE,'Endpoint outcomes'!CS282,IF(ISNUMBER('Endpoint outcomes'!CG282)=TRUE,'Endpoint outcomes'!CU282,0))</f>
        <v>0</v>
      </c>
      <c r="R282" s="825">
        <f>IF(ISNUMBER('Endpoint outcomes'!DJ282)=TRUE,'Endpoint outcomes'!DJ282,(IF(ISNUMBER('Endpoint outcomes'!DL282)=TRUE,'Endpoint outcomes'!DL282,0)))</f>
        <v>0</v>
      </c>
      <c r="S282" s="825">
        <f>IF(ISNUMBER('Endpoint outcomes'!DJ282)=TRUE,'Endpoint outcomes'!DK282,IF(ISNUMBER('Endpoint outcomes'!DL282)=TRUE,'Endpoint outcomes'!DM282,0))</f>
        <v>0</v>
      </c>
      <c r="T282" s="825">
        <f>IF(ISNUMBER('Endpoint outcomes'!DJ282)=TRUE,'Endpoint outcomes'!DX282,IF(ISNUMBER('Endpoint outcomes'!DL282)=TRUE,'Endpoint outcomes'!DZ282,0))</f>
        <v>0</v>
      </c>
      <c r="U282" s="825">
        <f>IF(ISNUMBER('Endpoint outcomes'!EO282)=TRUE,'Endpoint outcomes'!EO282,(IF(ISNUMBER('Endpoint outcomes'!EQ282)=TRUE,'Endpoint outcomes'!EQ282,0)))</f>
        <v>0</v>
      </c>
      <c r="V282" s="825">
        <f>IF(ISNUMBER('Endpoint outcomes'!EO282)=TRUE,'Endpoint outcomes'!EP282,IF(ISNUMBER('Endpoint outcomes'!EQ282)=TRUE,'Endpoint outcomes'!ER282,0))</f>
        <v>0</v>
      </c>
      <c r="W282" s="825">
        <f>IF(ISNUMBER('Endpoint outcomes'!EO282)=TRUE,'Endpoint outcomes'!FC282,IF(ISNUMBER('Endpoint outcomes'!EQ282)=TRUE,'Endpoint outcomes'!FE282,0))</f>
        <v>0</v>
      </c>
      <c r="X282" s="37"/>
      <c r="Y282" s="824">
        <f t="shared" si="135"/>
        <v>58</v>
      </c>
      <c r="Z282" s="827">
        <f t="shared" si="136"/>
        <v>57</v>
      </c>
      <c r="AA282" s="827">
        <f t="shared" si="137"/>
        <v>2408.25</v>
      </c>
      <c r="AB282" s="824">
        <f t="shared" si="138"/>
        <v>60</v>
      </c>
      <c r="AC282" s="827">
        <f t="shared" si="139"/>
        <v>59</v>
      </c>
      <c r="AD282" s="827">
        <f t="shared" si="140"/>
        <v>1916.91</v>
      </c>
      <c r="AE282" s="824">
        <f t="shared" si="141"/>
        <v>0</v>
      </c>
      <c r="AF282" s="827">
        <f t="shared" si="142"/>
        <v>-1</v>
      </c>
      <c r="AG282" s="827">
        <f t="shared" si="143"/>
        <v>0</v>
      </c>
      <c r="AH282" s="824">
        <f t="shared" si="144"/>
        <v>0</v>
      </c>
      <c r="AI282" s="827">
        <f t="shared" si="145"/>
        <v>-1</v>
      </c>
      <c r="AJ282" s="827">
        <f t="shared" si="146"/>
        <v>0</v>
      </c>
      <c r="AK282" s="824">
        <f t="shared" si="147"/>
        <v>0</v>
      </c>
      <c r="AL282" s="827">
        <f t="shared" si="148"/>
        <v>-1</v>
      </c>
      <c r="AM282" s="827">
        <f t="shared" si="149"/>
        <v>0</v>
      </c>
      <c r="AN282" s="827">
        <f t="shared" si="150"/>
        <v>116</v>
      </c>
      <c r="AO282" s="827">
        <f t="shared" si="151"/>
        <v>4325.16</v>
      </c>
      <c r="AP282" s="827">
        <f t="shared" si="152"/>
        <v>17.24237288135593</v>
      </c>
      <c r="AQ282" s="827">
        <f t="shared" si="153"/>
        <v>6.1062150362532694</v>
      </c>
      <c r="AR282" s="827">
        <f t="shared" si="154"/>
        <v>118</v>
      </c>
      <c r="AS282" s="38"/>
      <c r="AT282" s="38"/>
      <c r="AZ282" s="207"/>
      <c r="BA282" s="207"/>
      <c r="BB282" s="207" t="s">
        <v>3009</v>
      </c>
      <c r="BC282" s="207">
        <v>15.455555555555554</v>
      </c>
      <c r="BE282" t="s">
        <v>3749</v>
      </c>
      <c r="BF282">
        <v>20.85</v>
      </c>
    </row>
    <row r="283" spans="1:58" ht="15.75">
      <c r="A283" s="826" t="str">
        <f>'Endpoint outcomes'!A283</f>
        <v>Goldman 2006</v>
      </c>
      <c r="B283" s="826" t="str">
        <f>CONCATENATE('Endpoint outcomes'!S283,'Endpoint outcomes'!T283)</f>
        <v>BDI-I21</v>
      </c>
      <c r="C283" s="828">
        <f t="shared" si="132"/>
        <v>26.235000000000003</v>
      </c>
      <c r="D283" s="828">
        <f t="shared" si="133"/>
        <v>7.2260812339746083</v>
      </c>
      <c r="E283" s="828">
        <f t="shared" si="134"/>
        <v>38</v>
      </c>
      <c r="F283" s="50">
        <f t="shared" si="131"/>
        <v>0.56785221399684405</v>
      </c>
      <c r="G283" s="50">
        <f t="shared" si="129"/>
        <v>0.43214778600315595</v>
      </c>
      <c r="H283" s="269">
        <f t="shared" si="130"/>
        <v>1</v>
      </c>
      <c r="I283" s="829">
        <f>IF(ISNUMBER('Endpoint outcomes'!U283)=TRUE,'Endpoint outcomes'!U283,(IF(ISNUMBER('Endpoint outcomes'!W283)=TRUE,'Endpoint outcomes'!W283,0)))</f>
        <v>26.26</v>
      </c>
      <c r="J283" s="829">
        <f>IF(ISNUMBER('Endpoint outcomes'!U283)=TRUE,'Endpoint outcomes'!V283,IF(ISNUMBER('Endpoint outcomes'!W283)=TRUE,'Endpoint outcomes'!X283,0))</f>
        <v>7.35</v>
      </c>
      <c r="K283" s="829">
        <f>IF(ISNUMBER('Endpoint outcomes'!U283)=TRUE,'Endpoint outcomes'!AI283,IF(ISNUMBER('Endpoint outcomes'!W283)=TRUE,'Endpoint outcomes'!AK283,0))</f>
        <v>19</v>
      </c>
      <c r="L283" s="829">
        <f>IF(ISNUMBER('Endpoint outcomes'!AZ283)=TRUE,'Endpoint outcomes'!AZ283,(IF(ISNUMBER('Endpoint outcomes'!BB283)=TRUE,'Endpoint outcomes'!BB283,0)))</f>
        <v>26.21</v>
      </c>
      <c r="M283" s="829">
        <f>IF(ISNUMBER('Endpoint outcomes'!AZ283)=TRUE,'Endpoint outcomes'!BA283,IF(ISNUMBER('Endpoint outcomes'!BB283)=TRUE,'Endpoint outcomes'!BC283,0))</f>
        <v>7.1</v>
      </c>
      <c r="N283" s="829">
        <f>IF(ISNUMBER('Endpoint outcomes'!AZ283)=TRUE,'Endpoint outcomes'!BN283,IF(ISNUMBER('Endpoint outcomes'!BB283)=TRUE,'Endpoint outcomes'!BP283,0))</f>
        <v>19</v>
      </c>
      <c r="O283" s="829">
        <f>IF(ISNUMBER('Endpoint outcomes'!CE283)=TRUE,'Endpoint outcomes'!CE283,(IF(ISNUMBER('Endpoint outcomes'!CG283)=TRUE,'Endpoint outcomes'!CG283,0)))</f>
        <v>0</v>
      </c>
      <c r="P283" s="829">
        <f>IF(ISNUMBER('Endpoint outcomes'!CE283)=TRUE,'Endpoint outcomes'!CF283,IF(ISNUMBER('Endpoint outcomes'!CG283)=TRUE,'Endpoint outcomes'!CH283,0))</f>
        <v>0</v>
      </c>
      <c r="Q283" s="829">
        <f>IF(ISNUMBER('Endpoint outcomes'!CE283)=TRUE,'Endpoint outcomes'!CS283,IF(ISNUMBER('Endpoint outcomes'!CG283)=TRUE,'Endpoint outcomes'!CU283,0))</f>
        <v>0</v>
      </c>
      <c r="R283" s="825">
        <f>IF(ISNUMBER('Endpoint outcomes'!DJ283)=TRUE,'Endpoint outcomes'!DJ283,(IF(ISNUMBER('Endpoint outcomes'!DL283)=TRUE,'Endpoint outcomes'!DL283,0)))</f>
        <v>0</v>
      </c>
      <c r="S283" s="825">
        <f>IF(ISNUMBER('Endpoint outcomes'!DJ283)=TRUE,'Endpoint outcomes'!DK283,IF(ISNUMBER('Endpoint outcomes'!DL283)=TRUE,'Endpoint outcomes'!DM283,0))</f>
        <v>0</v>
      </c>
      <c r="T283" s="825">
        <f>IF(ISNUMBER('Endpoint outcomes'!DJ283)=TRUE,'Endpoint outcomes'!DX283,IF(ISNUMBER('Endpoint outcomes'!DL283)=TRUE,'Endpoint outcomes'!DZ283,0))</f>
        <v>0</v>
      </c>
      <c r="U283" s="825">
        <f>IF(ISNUMBER('Endpoint outcomes'!EO283)=TRUE,'Endpoint outcomes'!EO283,(IF(ISNUMBER('Endpoint outcomes'!EQ283)=TRUE,'Endpoint outcomes'!EQ283,0)))</f>
        <v>0</v>
      </c>
      <c r="V283" s="825">
        <f>IF(ISNUMBER('Endpoint outcomes'!EO283)=TRUE,'Endpoint outcomes'!EP283,IF(ISNUMBER('Endpoint outcomes'!EQ283)=TRUE,'Endpoint outcomes'!ER283,0))</f>
        <v>0</v>
      </c>
      <c r="W283" s="825">
        <f>IF(ISNUMBER('Endpoint outcomes'!EO283)=TRUE,'Endpoint outcomes'!FC283,IF(ISNUMBER('Endpoint outcomes'!EQ283)=TRUE,'Endpoint outcomes'!FE283,0))</f>
        <v>0</v>
      </c>
      <c r="X283" s="37"/>
      <c r="Y283" s="824">
        <f t="shared" si="135"/>
        <v>19</v>
      </c>
      <c r="Z283" s="827">
        <f t="shared" si="136"/>
        <v>18</v>
      </c>
      <c r="AA283" s="827">
        <f t="shared" si="137"/>
        <v>972.40499999999986</v>
      </c>
      <c r="AB283" s="824">
        <f t="shared" si="138"/>
        <v>19</v>
      </c>
      <c r="AC283" s="827">
        <f t="shared" si="139"/>
        <v>18</v>
      </c>
      <c r="AD283" s="827">
        <f t="shared" si="140"/>
        <v>907.37999999999988</v>
      </c>
      <c r="AE283" s="824">
        <f t="shared" si="141"/>
        <v>0</v>
      </c>
      <c r="AF283" s="827">
        <f t="shared" si="142"/>
        <v>-1</v>
      </c>
      <c r="AG283" s="827">
        <f t="shared" si="143"/>
        <v>0</v>
      </c>
      <c r="AH283" s="824">
        <f t="shared" si="144"/>
        <v>0</v>
      </c>
      <c r="AI283" s="827">
        <f t="shared" si="145"/>
        <v>-1</v>
      </c>
      <c r="AJ283" s="827">
        <f t="shared" si="146"/>
        <v>0</v>
      </c>
      <c r="AK283" s="824">
        <f t="shared" si="147"/>
        <v>0</v>
      </c>
      <c r="AL283" s="827">
        <f t="shared" si="148"/>
        <v>-1</v>
      </c>
      <c r="AM283" s="827">
        <f t="shared" si="149"/>
        <v>0</v>
      </c>
      <c r="AN283" s="827">
        <f t="shared" si="150"/>
        <v>36</v>
      </c>
      <c r="AO283" s="827">
        <f t="shared" si="151"/>
        <v>1879.7849999999999</v>
      </c>
      <c r="AP283" s="827">
        <f t="shared" si="152"/>
        <v>26.235000000000003</v>
      </c>
      <c r="AQ283" s="827">
        <f t="shared" si="153"/>
        <v>7.2260812339746083</v>
      </c>
      <c r="AR283" s="827">
        <f t="shared" si="154"/>
        <v>38</v>
      </c>
      <c r="AS283" s="38"/>
      <c r="AT283" s="38"/>
      <c r="AZ283" s="207"/>
      <c r="BA283" s="207"/>
      <c r="BB283" s="207" t="s">
        <v>3009</v>
      </c>
      <c r="BC283" s="207">
        <v>16.434090909090909</v>
      </c>
      <c r="BE283" t="s">
        <v>720</v>
      </c>
      <c r="BF283">
        <v>17.953333333333333</v>
      </c>
    </row>
    <row r="284" spans="1:58" ht="15.75">
      <c r="A284" s="826" t="str">
        <f>'Endpoint outcomes'!A284</f>
        <v>Griffiths 2012</v>
      </c>
      <c r="B284" s="826" t="str">
        <f>CONCATENATE('Endpoint outcomes'!S284,'Endpoint outcomes'!T284)</f>
        <v>CES-D20</v>
      </c>
      <c r="C284" s="828">
        <f t="shared" si="132"/>
        <v>25.190230769230769</v>
      </c>
      <c r="D284" s="828">
        <f t="shared" si="133"/>
        <v>10.881399769216275</v>
      </c>
      <c r="E284" s="828">
        <f t="shared" si="134"/>
        <v>130</v>
      </c>
      <c r="F284" s="50">
        <f t="shared" si="131"/>
        <v>0.36312523322897594</v>
      </c>
      <c r="G284" s="50">
        <f t="shared" si="129"/>
        <v>0.63687476677102406</v>
      </c>
      <c r="H284" s="269">
        <f t="shared" si="130"/>
        <v>1</v>
      </c>
      <c r="I284" s="829">
        <f>IF(ISNUMBER('Endpoint outcomes'!U284)=TRUE,'Endpoint outcomes'!U284,(IF(ISNUMBER('Endpoint outcomes'!W284)=TRUE,'Endpoint outcomes'!W284,0)))</f>
        <v>24.3</v>
      </c>
      <c r="J284" s="829">
        <f>IF(ISNUMBER('Endpoint outcomes'!U284)=TRUE,'Endpoint outcomes'!V284,IF(ISNUMBER('Endpoint outcomes'!W284)=TRUE,'Endpoint outcomes'!X284,0))</f>
        <v>10.18</v>
      </c>
      <c r="K284" s="829">
        <f>IF(ISNUMBER('Endpoint outcomes'!U284)=TRUE,'Endpoint outcomes'!AI284,IF(ISNUMBER('Endpoint outcomes'!W284)=TRUE,'Endpoint outcomes'!AK284,0))</f>
        <v>59</v>
      </c>
      <c r="L284" s="829">
        <f>IF(ISNUMBER('Endpoint outcomes'!AZ284)=TRUE,'Endpoint outcomes'!AZ284,(IF(ISNUMBER('Endpoint outcomes'!BB284)=TRUE,'Endpoint outcomes'!BB284,0)))</f>
        <v>25.93</v>
      </c>
      <c r="M284" s="829">
        <f>IF(ISNUMBER('Endpoint outcomes'!AZ284)=TRUE,'Endpoint outcomes'!BA284,IF(ISNUMBER('Endpoint outcomes'!BB284)=TRUE,'Endpoint outcomes'!BC284,0))</f>
        <v>11.43</v>
      </c>
      <c r="N284" s="829">
        <f>IF(ISNUMBER('Endpoint outcomes'!AZ284)=TRUE,'Endpoint outcomes'!BN284,IF(ISNUMBER('Endpoint outcomes'!BB284)=TRUE,'Endpoint outcomes'!BP284,0))</f>
        <v>71</v>
      </c>
      <c r="O284" s="829">
        <f>IF(ISNUMBER('Endpoint outcomes'!CE284)=TRUE,'Endpoint outcomes'!CE284,(IF(ISNUMBER('Endpoint outcomes'!CG284)=TRUE,'Endpoint outcomes'!CG284,0)))</f>
        <v>0</v>
      </c>
      <c r="P284" s="829">
        <f>IF(ISNUMBER('Endpoint outcomes'!CE284)=TRUE,'Endpoint outcomes'!CF284,IF(ISNUMBER('Endpoint outcomes'!CG284)=TRUE,'Endpoint outcomes'!CH284,0))</f>
        <v>0</v>
      </c>
      <c r="Q284" s="829">
        <f>IF(ISNUMBER('Endpoint outcomes'!CE284)=TRUE,'Endpoint outcomes'!CS284,IF(ISNUMBER('Endpoint outcomes'!CG284)=TRUE,'Endpoint outcomes'!CU284,0))</f>
        <v>0</v>
      </c>
      <c r="R284" s="825">
        <f>IF(ISNUMBER('Endpoint outcomes'!DJ284)=TRUE,'Endpoint outcomes'!DJ284,(IF(ISNUMBER('Endpoint outcomes'!DL284)=TRUE,'Endpoint outcomes'!DL284,0)))</f>
        <v>0</v>
      </c>
      <c r="S284" s="825">
        <f>IF(ISNUMBER('Endpoint outcomes'!DJ284)=TRUE,'Endpoint outcomes'!DK284,IF(ISNUMBER('Endpoint outcomes'!DL284)=TRUE,'Endpoint outcomes'!DM284,0))</f>
        <v>0</v>
      </c>
      <c r="T284" s="825">
        <f>IF(ISNUMBER('Endpoint outcomes'!DJ284)=TRUE,'Endpoint outcomes'!DX284,IF(ISNUMBER('Endpoint outcomes'!DL284)=TRUE,'Endpoint outcomes'!DZ284,0))</f>
        <v>0</v>
      </c>
      <c r="U284" s="825">
        <f>IF(ISNUMBER('Endpoint outcomes'!EO284)=TRUE,'Endpoint outcomes'!EO284,(IF(ISNUMBER('Endpoint outcomes'!EQ284)=TRUE,'Endpoint outcomes'!EQ284,0)))</f>
        <v>0</v>
      </c>
      <c r="V284" s="825">
        <f>IF(ISNUMBER('Endpoint outcomes'!EO284)=TRUE,'Endpoint outcomes'!EP284,IF(ISNUMBER('Endpoint outcomes'!EQ284)=TRUE,'Endpoint outcomes'!ER284,0))</f>
        <v>0</v>
      </c>
      <c r="W284" s="825">
        <f>IF(ISNUMBER('Endpoint outcomes'!EO284)=TRUE,'Endpoint outcomes'!FC284,IF(ISNUMBER('Endpoint outcomes'!EQ284)=TRUE,'Endpoint outcomes'!FE284,0))</f>
        <v>0</v>
      </c>
      <c r="X284" s="37"/>
      <c r="Y284" s="824">
        <f t="shared" si="135"/>
        <v>59</v>
      </c>
      <c r="Z284" s="827">
        <f t="shared" si="136"/>
        <v>58</v>
      </c>
      <c r="AA284" s="827">
        <f t="shared" si="137"/>
        <v>6010.6791999999996</v>
      </c>
      <c r="AB284" s="824">
        <f t="shared" si="138"/>
        <v>71</v>
      </c>
      <c r="AC284" s="827">
        <f t="shared" si="139"/>
        <v>70</v>
      </c>
      <c r="AD284" s="827">
        <f t="shared" si="140"/>
        <v>9145.143</v>
      </c>
      <c r="AE284" s="824">
        <f t="shared" si="141"/>
        <v>0</v>
      </c>
      <c r="AF284" s="827">
        <f t="shared" si="142"/>
        <v>-1</v>
      </c>
      <c r="AG284" s="827">
        <f t="shared" si="143"/>
        <v>0</v>
      </c>
      <c r="AH284" s="824">
        <f t="shared" si="144"/>
        <v>0</v>
      </c>
      <c r="AI284" s="827">
        <f t="shared" si="145"/>
        <v>-1</v>
      </c>
      <c r="AJ284" s="827">
        <f t="shared" si="146"/>
        <v>0</v>
      </c>
      <c r="AK284" s="824">
        <f t="shared" si="147"/>
        <v>0</v>
      </c>
      <c r="AL284" s="827">
        <f t="shared" si="148"/>
        <v>-1</v>
      </c>
      <c r="AM284" s="827">
        <f t="shared" si="149"/>
        <v>0</v>
      </c>
      <c r="AN284" s="827">
        <f t="shared" si="150"/>
        <v>128</v>
      </c>
      <c r="AO284" s="827">
        <f t="shared" si="151"/>
        <v>15155.822199999999</v>
      </c>
      <c r="AP284" s="827">
        <f t="shared" si="152"/>
        <v>25.190230769230769</v>
      </c>
      <c r="AQ284" s="827">
        <f t="shared" si="153"/>
        <v>10.881399769216275</v>
      </c>
      <c r="AR284" s="827">
        <f t="shared" si="154"/>
        <v>130</v>
      </c>
      <c r="AS284" s="38"/>
      <c r="AT284" s="38"/>
      <c r="AZ284" s="207"/>
      <c r="BA284" s="207"/>
      <c r="BB284" s="207" t="s">
        <v>3009</v>
      </c>
      <c r="BC284" s="207">
        <v>16.466666666666669</v>
      </c>
      <c r="BE284" t="s">
        <v>713</v>
      </c>
      <c r="BF284">
        <v>11.878125000000001</v>
      </c>
    </row>
    <row r="285" spans="1:58" ht="15.75">
      <c r="A285" s="826" t="str">
        <f>'Endpoint outcomes'!A285</f>
        <v>Halikas 1995</v>
      </c>
      <c r="B285" s="826" t="str">
        <f>CONCATENATE('Endpoint outcomes'!S285,'Endpoint outcomes'!T285)</f>
        <v>HAMD21</v>
      </c>
      <c r="C285" s="828">
        <f t="shared" si="132"/>
        <v>24.05</v>
      </c>
      <c r="D285" s="828" t="e">
        <f t="shared" si="133"/>
        <v>#VALUE!</v>
      </c>
      <c r="E285" s="828">
        <f t="shared" si="134"/>
        <v>100</v>
      </c>
      <c r="F285" s="50" t="e">
        <f t="shared" si="131"/>
        <v>#VALUE!</v>
      </c>
      <c r="G285" s="50" t="e">
        <f t="shared" si="129"/>
        <v>#VALUE!</v>
      </c>
      <c r="H285" s="269">
        <f t="shared" si="130"/>
        <v>0</v>
      </c>
      <c r="I285" s="829">
        <f>IF(ISNUMBER('Endpoint outcomes'!U285)=TRUE,'Endpoint outcomes'!U285,(IF(ISNUMBER('Endpoint outcomes'!W285)=TRUE,'Endpoint outcomes'!W285,0)))</f>
        <v>24.6</v>
      </c>
      <c r="J285" s="829" t="str">
        <f>IF(ISNUMBER('Endpoint outcomes'!U285)=TRUE,'Endpoint outcomes'!V285,IF(ISNUMBER('Endpoint outcomes'!W285)=TRUE,'Endpoint outcomes'!X285,0))</f>
        <v>NA</v>
      </c>
      <c r="K285" s="829">
        <f>IF(ISNUMBER('Endpoint outcomes'!U285)=TRUE,'Endpoint outcomes'!AI285,IF(ISNUMBER('Endpoint outcomes'!W285)=TRUE,'Endpoint outcomes'!AK285,0))</f>
        <v>50</v>
      </c>
      <c r="L285" s="829">
        <f>IF(ISNUMBER('Endpoint outcomes'!AZ285)=TRUE,'Endpoint outcomes'!AZ285,(IF(ISNUMBER('Endpoint outcomes'!BB285)=TRUE,'Endpoint outcomes'!BB285,0)))</f>
        <v>23.5</v>
      </c>
      <c r="M285" s="829" t="str">
        <f>IF(ISNUMBER('Endpoint outcomes'!AZ285)=TRUE,'Endpoint outcomes'!BA285,IF(ISNUMBER('Endpoint outcomes'!BB285)=TRUE,'Endpoint outcomes'!BC285,0))</f>
        <v>NA</v>
      </c>
      <c r="N285" s="829">
        <f>IF(ISNUMBER('Endpoint outcomes'!AZ285)=TRUE,'Endpoint outcomes'!BN285,IF(ISNUMBER('Endpoint outcomes'!BB285)=TRUE,'Endpoint outcomes'!BP285,0))</f>
        <v>50</v>
      </c>
      <c r="O285" s="829">
        <f>IF(ISNUMBER('Endpoint outcomes'!CE285)=TRUE,'Endpoint outcomes'!CE285,(IF(ISNUMBER('Endpoint outcomes'!CG285)=TRUE,'Endpoint outcomes'!CG285,0)))</f>
        <v>0</v>
      </c>
      <c r="P285" s="829">
        <f>IF(ISNUMBER('Endpoint outcomes'!CE285)=TRUE,'Endpoint outcomes'!CF285,IF(ISNUMBER('Endpoint outcomes'!CG285)=TRUE,'Endpoint outcomes'!CH285,0))</f>
        <v>0</v>
      </c>
      <c r="Q285" s="829">
        <f>IF(ISNUMBER('Endpoint outcomes'!CE285)=TRUE,'Endpoint outcomes'!CS285,IF(ISNUMBER('Endpoint outcomes'!CG285)=TRUE,'Endpoint outcomes'!CU285,0))</f>
        <v>0</v>
      </c>
      <c r="R285" s="825">
        <f>IF(ISNUMBER('Endpoint outcomes'!DJ285)=TRUE,'Endpoint outcomes'!DJ285,(IF(ISNUMBER('Endpoint outcomes'!DL285)=TRUE,'Endpoint outcomes'!DL285,0)))</f>
        <v>0</v>
      </c>
      <c r="S285" s="825">
        <f>IF(ISNUMBER('Endpoint outcomes'!DJ285)=TRUE,'Endpoint outcomes'!DK285,IF(ISNUMBER('Endpoint outcomes'!DL285)=TRUE,'Endpoint outcomes'!DM285,0))</f>
        <v>0</v>
      </c>
      <c r="T285" s="825">
        <f>IF(ISNUMBER('Endpoint outcomes'!DJ285)=TRUE,'Endpoint outcomes'!DX285,IF(ISNUMBER('Endpoint outcomes'!DL285)=TRUE,'Endpoint outcomes'!DZ285,0))</f>
        <v>0</v>
      </c>
      <c r="U285" s="825">
        <f>IF(ISNUMBER('Endpoint outcomes'!EO285)=TRUE,'Endpoint outcomes'!EO285,(IF(ISNUMBER('Endpoint outcomes'!EQ285)=TRUE,'Endpoint outcomes'!EQ285,0)))</f>
        <v>0</v>
      </c>
      <c r="V285" s="825">
        <f>IF(ISNUMBER('Endpoint outcomes'!EO285)=TRUE,'Endpoint outcomes'!EP285,IF(ISNUMBER('Endpoint outcomes'!EQ285)=TRUE,'Endpoint outcomes'!ER285,0))</f>
        <v>0</v>
      </c>
      <c r="W285" s="825">
        <f>IF(ISNUMBER('Endpoint outcomes'!EO285)=TRUE,'Endpoint outcomes'!FC285,IF(ISNUMBER('Endpoint outcomes'!EQ285)=TRUE,'Endpoint outcomes'!FE285,0))</f>
        <v>0</v>
      </c>
      <c r="X285" s="37"/>
      <c r="Y285" s="824">
        <f t="shared" si="135"/>
        <v>50</v>
      </c>
      <c r="Z285" s="827">
        <f t="shared" si="136"/>
        <v>49</v>
      </c>
      <c r="AA285" s="827" t="e">
        <f t="shared" si="137"/>
        <v>#VALUE!</v>
      </c>
      <c r="AB285" s="824">
        <f t="shared" si="138"/>
        <v>50</v>
      </c>
      <c r="AC285" s="827">
        <f t="shared" si="139"/>
        <v>49</v>
      </c>
      <c r="AD285" s="827" t="e">
        <f t="shared" si="140"/>
        <v>#VALUE!</v>
      </c>
      <c r="AE285" s="824">
        <f t="shared" si="141"/>
        <v>0</v>
      </c>
      <c r="AF285" s="827">
        <f t="shared" si="142"/>
        <v>-1</v>
      </c>
      <c r="AG285" s="827">
        <f t="shared" si="143"/>
        <v>0</v>
      </c>
      <c r="AH285" s="824">
        <f t="shared" si="144"/>
        <v>0</v>
      </c>
      <c r="AI285" s="827">
        <f t="shared" si="145"/>
        <v>-1</v>
      </c>
      <c r="AJ285" s="827">
        <f t="shared" si="146"/>
        <v>0</v>
      </c>
      <c r="AK285" s="824">
        <f t="shared" si="147"/>
        <v>0</v>
      </c>
      <c r="AL285" s="827">
        <f t="shared" si="148"/>
        <v>-1</v>
      </c>
      <c r="AM285" s="827">
        <f t="shared" si="149"/>
        <v>0</v>
      </c>
      <c r="AN285" s="827">
        <f t="shared" si="150"/>
        <v>98</v>
      </c>
      <c r="AO285" s="827" t="e">
        <f t="shared" si="151"/>
        <v>#VALUE!</v>
      </c>
      <c r="AP285" s="827">
        <f t="shared" si="152"/>
        <v>24.05</v>
      </c>
      <c r="AQ285" s="827" t="e">
        <f t="shared" si="153"/>
        <v>#VALUE!</v>
      </c>
      <c r="AR285" s="827">
        <f t="shared" si="154"/>
        <v>100</v>
      </c>
      <c r="AS285" s="38"/>
      <c r="AT285" s="38"/>
      <c r="AZ285" s="207"/>
      <c r="BA285" s="207"/>
      <c r="BB285" s="207" t="s">
        <v>3009</v>
      </c>
      <c r="BC285" s="207">
        <v>16.609665427509295</v>
      </c>
      <c r="BE285" t="s">
        <v>713</v>
      </c>
      <c r="BF285">
        <v>19.07037037037037</v>
      </c>
    </row>
    <row r="286" spans="1:58" ht="15.75">
      <c r="A286" s="826" t="str">
        <f>'Endpoint outcomes'!A286</f>
        <v>Haringsma 2006</v>
      </c>
      <c r="B286" s="826" t="str">
        <f>CONCATENATE('Endpoint outcomes'!S286,'Endpoint outcomes'!T286)</f>
        <v>CES-D20</v>
      </c>
      <c r="C286" s="828">
        <f t="shared" si="132"/>
        <v>24.706363636363633</v>
      </c>
      <c r="D286" s="828">
        <f t="shared" si="133"/>
        <v>9.801280528584007</v>
      </c>
      <c r="E286" s="828">
        <f t="shared" si="134"/>
        <v>110</v>
      </c>
      <c r="F286" s="50">
        <f t="shared" si="131"/>
        <v>0.33066816228119988</v>
      </c>
      <c r="G286" s="50">
        <f t="shared" si="129"/>
        <v>0.66933183771880012</v>
      </c>
      <c r="H286" s="269">
        <f t="shared" si="130"/>
        <v>1</v>
      </c>
      <c r="I286" s="829">
        <f>IF(ISNUMBER('Endpoint outcomes'!U286)=TRUE,'Endpoint outcomes'!U286,(IF(ISNUMBER('Endpoint outcomes'!W286)=TRUE,'Endpoint outcomes'!W286,0)))</f>
        <v>25.84</v>
      </c>
      <c r="J286" s="829">
        <f>IF(ISNUMBER('Endpoint outcomes'!U286)=TRUE,'Endpoint outcomes'!V286,IF(ISNUMBER('Endpoint outcomes'!W286)=TRUE,'Endpoint outcomes'!X286,0))</f>
        <v>10</v>
      </c>
      <c r="K286" s="829">
        <f>IF(ISNUMBER('Endpoint outcomes'!U286)=TRUE,'Endpoint outcomes'!AI286,IF(ISNUMBER('Endpoint outcomes'!W286)=TRUE,'Endpoint outcomes'!AK286,0))</f>
        <v>52</v>
      </c>
      <c r="L286" s="829">
        <f>IF(ISNUMBER('Endpoint outcomes'!AZ286)=TRUE,'Endpoint outcomes'!AZ286,(IF(ISNUMBER('Endpoint outcomes'!BB286)=TRUE,'Endpoint outcomes'!BB286,0)))</f>
        <v>23.69</v>
      </c>
      <c r="M286" s="829">
        <f>IF(ISNUMBER('Endpoint outcomes'!AZ286)=TRUE,'Endpoint outcomes'!BA286,IF(ISNUMBER('Endpoint outcomes'!BB286)=TRUE,'Endpoint outcomes'!BC286,0))</f>
        <v>9.6199999999999992</v>
      </c>
      <c r="N286" s="829">
        <f>IF(ISNUMBER('Endpoint outcomes'!AZ286)=TRUE,'Endpoint outcomes'!BN286,IF(ISNUMBER('Endpoint outcomes'!BB286)=TRUE,'Endpoint outcomes'!BP286,0))</f>
        <v>58</v>
      </c>
      <c r="O286" s="829">
        <f>IF(ISNUMBER('Endpoint outcomes'!CE286)=TRUE,'Endpoint outcomes'!CE286,(IF(ISNUMBER('Endpoint outcomes'!CG286)=TRUE,'Endpoint outcomes'!CG286,0)))</f>
        <v>0</v>
      </c>
      <c r="P286" s="829">
        <f>IF(ISNUMBER('Endpoint outcomes'!CE286)=TRUE,'Endpoint outcomes'!CF286,IF(ISNUMBER('Endpoint outcomes'!CG286)=TRUE,'Endpoint outcomes'!CH286,0))</f>
        <v>0</v>
      </c>
      <c r="Q286" s="829">
        <f>IF(ISNUMBER('Endpoint outcomes'!CE286)=TRUE,'Endpoint outcomes'!CS286,IF(ISNUMBER('Endpoint outcomes'!CG286)=TRUE,'Endpoint outcomes'!CU286,0))</f>
        <v>0</v>
      </c>
      <c r="R286" s="825">
        <f>IF(ISNUMBER('Endpoint outcomes'!DJ286)=TRUE,'Endpoint outcomes'!DJ286,(IF(ISNUMBER('Endpoint outcomes'!DL286)=TRUE,'Endpoint outcomes'!DL286,0)))</f>
        <v>0</v>
      </c>
      <c r="S286" s="825">
        <f>IF(ISNUMBER('Endpoint outcomes'!DJ286)=TRUE,'Endpoint outcomes'!DK286,IF(ISNUMBER('Endpoint outcomes'!DL286)=TRUE,'Endpoint outcomes'!DM286,0))</f>
        <v>0</v>
      </c>
      <c r="T286" s="825">
        <f>IF(ISNUMBER('Endpoint outcomes'!DJ286)=TRUE,'Endpoint outcomes'!DX286,IF(ISNUMBER('Endpoint outcomes'!DL286)=TRUE,'Endpoint outcomes'!DZ286,0))</f>
        <v>0</v>
      </c>
      <c r="U286" s="825">
        <f>IF(ISNUMBER('Endpoint outcomes'!EO286)=TRUE,'Endpoint outcomes'!EO286,(IF(ISNUMBER('Endpoint outcomes'!EQ286)=TRUE,'Endpoint outcomes'!EQ286,0)))</f>
        <v>0</v>
      </c>
      <c r="V286" s="825">
        <f>IF(ISNUMBER('Endpoint outcomes'!EO286)=TRUE,'Endpoint outcomes'!EP286,IF(ISNUMBER('Endpoint outcomes'!EQ286)=TRUE,'Endpoint outcomes'!ER286,0))</f>
        <v>0</v>
      </c>
      <c r="W286" s="825">
        <f>IF(ISNUMBER('Endpoint outcomes'!EO286)=TRUE,'Endpoint outcomes'!FC286,IF(ISNUMBER('Endpoint outcomes'!EQ286)=TRUE,'Endpoint outcomes'!FE286,0))</f>
        <v>0</v>
      </c>
      <c r="X286" s="37"/>
      <c r="Y286" s="824">
        <f t="shared" si="135"/>
        <v>52</v>
      </c>
      <c r="Z286" s="827">
        <f t="shared" si="136"/>
        <v>51</v>
      </c>
      <c r="AA286" s="827">
        <f t="shared" si="137"/>
        <v>5100</v>
      </c>
      <c r="AB286" s="824">
        <f t="shared" si="138"/>
        <v>58</v>
      </c>
      <c r="AC286" s="827">
        <f t="shared" si="139"/>
        <v>57</v>
      </c>
      <c r="AD286" s="827">
        <f t="shared" si="140"/>
        <v>5275.0307999999986</v>
      </c>
      <c r="AE286" s="824">
        <f t="shared" si="141"/>
        <v>0</v>
      </c>
      <c r="AF286" s="827">
        <f t="shared" si="142"/>
        <v>-1</v>
      </c>
      <c r="AG286" s="827">
        <f t="shared" si="143"/>
        <v>0</v>
      </c>
      <c r="AH286" s="824">
        <f t="shared" si="144"/>
        <v>0</v>
      </c>
      <c r="AI286" s="827">
        <f t="shared" si="145"/>
        <v>-1</v>
      </c>
      <c r="AJ286" s="827">
        <f t="shared" si="146"/>
        <v>0</v>
      </c>
      <c r="AK286" s="824">
        <f t="shared" si="147"/>
        <v>0</v>
      </c>
      <c r="AL286" s="827">
        <f t="shared" si="148"/>
        <v>-1</v>
      </c>
      <c r="AM286" s="827">
        <f t="shared" si="149"/>
        <v>0</v>
      </c>
      <c r="AN286" s="827">
        <f t="shared" si="150"/>
        <v>108</v>
      </c>
      <c r="AO286" s="827">
        <f t="shared" si="151"/>
        <v>10375.030799999999</v>
      </c>
      <c r="AP286" s="827">
        <f t="shared" si="152"/>
        <v>24.706363636363633</v>
      </c>
      <c r="AQ286" s="827">
        <f t="shared" si="153"/>
        <v>9.801280528584007</v>
      </c>
      <c r="AR286" s="827">
        <f t="shared" si="154"/>
        <v>110</v>
      </c>
      <c r="AS286" s="38"/>
      <c r="AT286" s="38"/>
      <c r="AZ286" s="207"/>
      <c r="BA286" s="207"/>
      <c r="BB286" s="207" t="s">
        <v>3009</v>
      </c>
      <c r="BC286" s="207">
        <v>16.652416787264837</v>
      </c>
      <c r="BE286" t="s">
        <v>455</v>
      </c>
      <c r="BF286" t="e">
        <v>#DIV/0!</v>
      </c>
    </row>
    <row r="287" spans="1:58" ht="15.75">
      <c r="A287" s="826" t="str">
        <f>'Endpoint outcomes'!A287</f>
        <v>Hoifodt 2013</v>
      </c>
      <c r="B287" s="826" t="str">
        <f>CONCATENATE('Endpoint outcomes'!S287,'Endpoint outcomes'!T287)</f>
        <v>BDI-II21</v>
      </c>
      <c r="C287" s="828">
        <f t="shared" si="132"/>
        <v>21.710754716981132</v>
      </c>
      <c r="D287" s="828">
        <f t="shared" si="133"/>
        <v>6.794164846508985</v>
      </c>
      <c r="E287" s="828">
        <f t="shared" si="134"/>
        <v>106</v>
      </c>
      <c r="F287" s="50">
        <f t="shared" si="131"/>
        <v>0.21813767590220712</v>
      </c>
      <c r="G287" s="50">
        <f t="shared" ref="G287:G346" si="155">1-F287</f>
        <v>0.78186232409779288</v>
      </c>
      <c r="H287" s="269">
        <f t="shared" ref="H287:H346" si="156">IF(ISERROR(F287),0,1)</f>
        <v>1</v>
      </c>
      <c r="I287" s="829">
        <f>IF(ISNUMBER('Endpoint outcomes'!U287)=TRUE,'Endpoint outcomes'!U287,(IF(ISNUMBER('Endpoint outcomes'!W287)=TRUE,'Endpoint outcomes'!W287,0)))</f>
        <v>21.13</v>
      </c>
      <c r="J287" s="829">
        <f>IF(ISNUMBER('Endpoint outcomes'!U287)=TRUE,'Endpoint outcomes'!V287,IF(ISNUMBER('Endpoint outcomes'!W287)=TRUE,'Endpoint outcomes'!X287,0))</f>
        <v>6.85</v>
      </c>
      <c r="K287" s="829">
        <f>IF(ISNUMBER('Endpoint outcomes'!U287)=TRUE,'Endpoint outcomes'!AI287,IF(ISNUMBER('Endpoint outcomes'!W287)=TRUE,'Endpoint outcomes'!AK287,0))</f>
        <v>52</v>
      </c>
      <c r="L287" s="829">
        <f>IF(ISNUMBER('Endpoint outcomes'!AZ287)=TRUE,'Endpoint outcomes'!AZ287,(IF(ISNUMBER('Endpoint outcomes'!BB287)=TRUE,'Endpoint outcomes'!BB287,0)))</f>
        <v>22.27</v>
      </c>
      <c r="M287" s="829">
        <f>IF(ISNUMBER('Endpoint outcomes'!AZ287)=TRUE,'Endpoint outcomes'!BA287,IF(ISNUMBER('Endpoint outcomes'!BB287)=TRUE,'Endpoint outcomes'!BC287,0))</f>
        <v>6.74</v>
      </c>
      <c r="N287" s="829">
        <f>IF(ISNUMBER('Endpoint outcomes'!AZ287)=TRUE,'Endpoint outcomes'!BN287,IF(ISNUMBER('Endpoint outcomes'!BB287)=TRUE,'Endpoint outcomes'!BP287,0))</f>
        <v>54</v>
      </c>
      <c r="O287" s="829">
        <f>IF(ISNUMBER('Endpoint outcomes'!CE287)=TRUE,'Endpoint outcomes'!CE287,(IF(ISNUMBER('Endpoint outcomes'!CG287)=TRUE,'Endpoint outcomes'!CG287,0)))</f>
        <v>0</v>
      </c>
      <c r="P287" s="829">
        <f>IF(ISNUMBER('Endpoint outcomes'!CE287)=TRUE,'Endpoint outcomes'!CF287,IF(ISNUMBER('Endpoint outcomes'!CG287)=TRUE,'Endpoint outcomes'!CH287,0))</f>
        <v>0</v>
      </c>
      <c r="Q287" s="829">
        <f>IF(ISNUMBER('Endpoint outcomes'!CE287)=TRUE,'Endpoint outcomes'!CS287,IF(ISNUMBER('Endpoint outcomes'!CG287)=TRUE,'Endpoint outcomes'!CU287,0))</f>
        <v>0</v>
      </c>
      <c r="R287" s="825">
        <f>IF(ISNUMBER('Endpoint outcomes'!DJ287)=TRUE,'Endpoint outcomes'!DJ287,(IF(ISNUMBER('Endpoint outcomes'!DL287)=TRUE,'Endpoint outcomes'!DL287,0)))</f>
        <v>0</v>
      </c>
      <c r="S287" s="825">
        <f>IF(ISNUMBER('Endpoint outcomes'!DJ287)=TRUE,'Endpoint outcomes'!DK287,IF(ISNUMBER('Endpoint outcomes'!DL287)=TRUE,'Endpoint outcomes'!DM287,0))</f>
        <v>0</v>
      </c>
      <c r="T287" s="825">
        <f>IF(ISNUMBER('Endpoint outcomes'!DJ287)=TRUE,'Endpoint outcomes'!DX287,IF(ISNUMBER('Endpoint outcomes'!DL287)=TRUE,'Endpoint outcomes'!DZ287,0))</f>
        <v>0</v>
      </c>
      <c r="U287" s="825">
        <f>IF(ISNUMBER('Endpoint outcomes'!EO287)=TRUE,'Endpoint outcomes'!EO287,(IF(ISNUMBER('Endpoint outcomes'!EQ287)=TRUE,'Endpoint outcomes'!EQ287,0)))</f>
        <v>0</v>
      </c>
      <c r="V287" s="825">
        <f>IF(ISNUMBER('Endpoint outcomes'!EO287)=TRUE,'Endpoint outcomes'!EP287,IF(ISNUMBER('Endpoint outcomes'!EQ287)=TRUE,'Endpoint outcomes'!ER287,0))</f>
        <v>0</v>
      </c>
      <c r="W287" s="825">
        <f>IF(ISNUMBER('Endpoint outcomes'!EO287)=TRUE,'Endpoint outcomes'!FC287,IF(ISNUMBER('Endpoint outcomes'!EQ287)=TRUE,'Endpoint outcomes'!FE287,0))</f>
        <v>0</v>
      </c>
      <c r="X287" s="37"/>
      <c r="Y287" s="824">
        <f t="shared" si="135"/>
        <v>52</v>
      </c>
      <c r="Z287" s="827">
        <f t="shared" si="136"/>
        <v>51</v>
      </c>
      <c r="AA287" s="827">
        <f t="shared" si="137"/>
        <v>2393.0474999999997</v>
      </c>
      <c r="AB287" s="824">
        <f t="shared" si="138"/>
        <v>54</v>
      </c>
      <c r="AC287" s="827">
        <f t="shared" si="139"/>
        <v>53</v>
      </c>
      <c r="AD287" s="827">
        <f t="shared" si="140"/>
        <v>2407.6628000000001</v>
      </c>
      <c r="AE287" s="824">
        <f t="shared" si="141"/>
        <v>0</v>
      </c>
      <c r="AF287" s="827">
        <f t="shared" si="142"/>
        <v>-1</v>
      </c>
      <c r="AG287" s="827">
        <f t="shared" si="143"/>
        <v>0</v>
      </c>
      <c r="AH287" s="824">
        <f t="shared" si="144"/>
        <v>0</v>
      </c>
      <c r="AI287" s="827">
        <f t="shared" si="145"/>
        <v>-1</v>
      </c>
      <c r="AJ287" s="827">
        <f t="shared" si="146"/>
        <v>0</v>
      </c>
      <c r="AK287" s="824">
        <f t="shared" si="147"/>
        <v>0</v>
      </c>
      <c r="AL287" s="827">
        <f t="shared" si="148"/>
        <v>-1</v>
      </c>
      <c r="AM287" s="827">
        <f t="shared" si="149"/>
        <v>0</v>
      </c>
      <c r="AN287" s="827">
        <f t="shared" si="150"/>
        <v>104</v>
      </c>
      <c r="AO287" s="827">
        <f t="shared" si="151"/>
        <v>4800.7102999999997</v>
      </c>
      <c r="AP287" s="827">
        <f t="shared" si="152"/>
        <v>21.710754716981132</v>
      </c>
      <c r="AQ287" s="827">
        <f t="shared" si="153"/>
        <v>6.794164846508985</v>
      </c>
      <c r="AR287" s="827">
        <f t="shared" si="154"/>
        <v>106</v>
      </c>
      <c r="AS287" s="38"/>
      <c r="AT287" s="38"/>
      <c r="AZ287" s="207"/>
      <c r="BA287" s="207"/>
      <c r="BB287" s="207" t="s">
        <v>3009</v>
      </c>
      <c r="BC287" s="207">
        <v>17.181584158415841</v>
      </c>
      <c r="BE287" t="s">
        <v>720</v>
      </c>
      <c r="BF287">
        <v>18.539285714285715</v>
      </c>
    </row>
    <row r="288" spans="1:58" ht="15.75">
      <c r="A288" s="826" t="str">
        <f>'Endpoint outcomes'!A288</f>
        <v>Kasper 2005</v>
      </c>
      <c r="B288" s="826" t="str">
        <f>CONCATENATE('Endpoint outcomes'!S288,'Endpoint outcomes'!T288)</f>
        <v>MADRS10</v>
      </c>
      <c r="C288" s="828">
        <f t="shared" si="132"/>
        <v>28.433976833976832</v>
      </c>
      <c r="D288" s="828">
        <f t="shared" si="133"/>
        <v>3.9436319566750568</v>
      </c>
      <c r="E288" s="828">
        <f t="shared" si="134"/>
        <v>518</v>
      </c>
      <c r="F288" s="50">
        <f t="shared" si="131"/>
        <v>0.64192847839497968</v>
      </c>
      <c r="G288" s="50">
        <f t="shared" si="155"/>
        <v>0.35807152160502032</v>
      </c>
      <c r="H288" s="269">
        <f t="shared" si="156"/>
        <v>1</v>
      </c>
      <c r="I288" s="829">
        <f>IF(ISNUMBER('Endpoint outcomes'!U288)=TRUE,'Endpoint outcomes'!U288,(IF(ISNUMBER('Endpoint outcomes'!W288)=TRUE,'Endpoint outcomes'!W288,0)))</f>
        <v>28.2</v>
      </c>
      <c r="J288" s="829">
        <f>IF(ISNUMBER('Endpoint outcomes'!U288)=TRUE,'Endpoint outcomes'!V288,IF(ISNUMBER('Endpoint outcomes'!W288)=TRUE,'Endpoint outcomes'!X288,0))</f>
        <v>3.8</v>
      </c>
      <c r="K288" s="829">
        <f>IF(ISNUMBER('Endpoint outcomes'!U288)=TRUE,'Endpoint outcomes'!AI288,IF(ISNUMBER('Endpoint outcomes'!W288)=TRUE,'Endpoint outcomes'!AK288,0))</f>
        <v>174</v>
      </c>
      <c r="L288" s="829">
        <f>IF(ISNUMBER('Endpoint outcomes'!AZ288)=TRUE,'Endpoint outcomes'!AZ288,(IF(ISNUMBER('Endpoint outcomes'!BB288)=TRUE,'Endpoint outcomes'!BB288,0)))</f>
        <v>28.5</v>
      </c>
      <c r="M288" s="829">
        <f>IF(ISNUMBER('Endpoint outcomes'!AZ288)=TRUE,'Endpoint outcomes'!BA288,IF(ISNUMBER('Endpoint outcomes'!BB288)=TRUE,'Endpoint outcomes'!BC288,0))</f>
        <v>3.8</v>
      </c>
      <c r="N288" s="829">
        <f>IF(ISNUMBER('Endpoint outcomes'!AZ288)=TRUE,'Endpoint outcomes'!BN288,IF(ISNUMBER('Endpoint outcomes'!BB288)=TRUE,'Endpoint outcomes'!BP288,0))</f>
        <v>164</v>
      </c>
      <c r="O288" s="829">
        <f>IF(ISNUMBER('Endpoint outcomes'!CE288)=TRUE,'Endpoint outcomes'!CE288,(IF(ISNUMBER('Endpoint outcomes'!CG288)=TRUE,'Endpoint outcomes'!CG288,0)))</f>
        <v>28.6</v>
      </c>
      <c r="P288" s="829">
        <f>IF(ISNUMBER('Endpoint outcomes'!CE288)=TRUE,'Endpoint outcomes'!CF288,IF(ISNUMBER('Endpoint outcomes'!CG288)=TRUE,'Endpoint outcomes'!CH288,0))</f>
        <v>4.2</v>
      </c>
      <c r="Q288" s="829">
        <f>IF(ISNUMBER('Endpoint outcomes'!CE288)=TRUE,'Endpoint outcomes'!CS288,IF(ISNUMBER('Endpoint outcomes'!CG288)=TRUE,'Endpoint outcomes'!CU288,0))</f>
        <v>180</v>
      </c>
      <c r="R288" s="825">
        <f>IF(ISNUMBER('Endpoint outcomes'!DJ288)=TRUE,'Endpoint outcomes'!DJ288,(IF(ISNUMBER('Endpoint outcomes'!DL288)=TRUE,'Endpoint outcomes'!DL288,0)))</f>
        <v>0</v>
      </c>
      <c r="S288" s="825">
        <f>IF(ISNUMBER('Endpoint outcomes'!DJ288)=TRUE,'Endpoint outcomes'!DK288,IF(ISNUMBER('Endpoint outcomes'!DL288)=TRUE,'Endpoint outcomes'!DM288,0))</f>
        <v>0</v>
      </c>
      <c r="T288" s="825">
        <f>IF(ISNUMBER('Endpoint outcomes'!DJ288)=TRUE,'Endpoint outcomes'!DX288,IF(ISNUMBER('Endpoint outcomes'!DL288)=TRUE,'Endpoint outcomes'!DZ288,0))</f>
        <v>0</v>
      </c>
      <c r="U288" s="825">
        <f>IF(ISNUMBER('Endpoint outcomes'!EO288)=TRUE,'Endpoint outcomes'!EO288,(IF(ISNUMBER('Endpoint outcomes'!EQ288)=TRUE,'Endpoint outcomes'!EQ288,0)))</f>
        <v>0</v>
      </c>
      <c r="V288" s="825">
        <f>IF(ISNUMBER('Endpoint outcomes'!EO288)=TRUE,'Endpoint outcomes'!EP288,IF(ISNUMBER('Endpoint outcomes'!EQ288)=TRUE,'Endpoint outcomes'!ER288,0))</f>
        <v>0</v>
      </c>
      <c r="W288" s="825">
        <f>IF(ISNUMBER('Endpoint outcomes'!EO288)=TRUE,'Endpoint outcomes'!FC288,IF(ISNUMBER('Endpoint outcomes'!EQ288)=TRUE,'Endpoint outcomes'!FE288,0))</f>
        <v>0</v>
      </c>
      <c r="X288" s="37"/>
      <c r="Y288" s="824">
        <f t="shared" si="135"/>
        <v>174</v>
      </c>
      <c r="Z288" s="827">
        <f t="shared" si="136"/>
        <v>173</v>
      </c>
      <c r="AA288" s="827">
        <f t="shared" si="137"/>
        <v>2498.12</v>
      </c>
      <c r="AB288" s="824">
        <f t="shared" si="138"/>
        <v>164</v>
      </c>
      <c r="AC288" s="827">
        <f t="shared" si="139"/>
        <v>163</v>
      </c>
      <c r="AD288" s="827">
        <f t="shared" si="140"/>
        <v>2353.7199999999998</v>
      </c>
      <c r="AE288" s="824">
        <f t="shared" si="141"/>
        <v>180</v>
      </c>
      <c r="AF288" s="827">
        <f t="shared" si="142"/>
        <v>179</v>
      </c>
      <c r="AG288" s="827">
        <f t="shared" si="143"/>
        <v>3157.56</v>
      </c>
      <c r="AH288" s="824">
        <f t="shared" si="144"/>
        <v>0</v>
      </c>
      <c r="AI288" s="827">
        <f t="shared" si="145"/>
        <v>-1</v>
      </c>
      <c r="AJ288" s="827">
        <f t="shared" si="146"/>
        <v>0</v>
      </c>
      <c r="AK288" s="824">
        <f t="shared" si="147"/>
        <v>0</v>
      </c>
      <c r="AL288" s="827">
        <f t="shared" si="148"/>
        <v>-1</v>
      </c>
      <c r="AM288" s="827">
        <f t="shared" si="149"/>
        <v>0</v>
      </c>
      <c r="AN288" s="827">
        <f t="shared" si="150"/>
        <v>515</v>
      </c>
      <c r="AO288" s="827">
        <f t="shared" si="151"/>
        <v>8009.4</v>
      </c>
      <c r="AP288" s="827">
        <f t="shared" si="152"/>
        <v>28.433976833976832</v>
      </c>
      <c r="AQ288" s="827">
        <f t="shared" si="153"/>
        <v>3.9436319566750568</v>
      </c>
      <c r="AR288" s="827">
        <f t="shared" si="154"/>
        <v>518</v>
      </c>
      <c r="AS288" s="38"/>
      <c r="AT288" s="38"/>
      <c r="AZ288" s="207"/>
      <c r="BA288" s="207"/>
      <c r="BB288" s="207" t="s">
        <v>3009</v>
      </c>
      <c r="BC288" s="207">
        <v>17.550681818181818</v>
      </c>
      <c r="BE288" t="s">
        <v>3002</v>
      </c>
      <c r="BF288">
        <v>18.403488372093026</v>
      </c>
    </row>
    <row r="289" spans="1:58" ht="15.75">
      <c r="A289" s="826" t="str">
        <f>'Endpoint outcomes'!A289</f>
        <v>Kohtala 2015</v>
      </c>
      <c r="B289" s="826" t="str">
        <f>CONCATENATE('Endpoint outcomes'!S289,'Endpoint outcomes'!T289)</f>
        <v>BDI-I21</v>
      </c>
      <c r="C289" s="828">
        <f t="shared" si="132"/>
        <v>22.980000000000004</v>
      </c>
      <c r="D289" s="828">
        <f t="shared" si="133"/>
        <v>9.3271029800254706</v>
      </c>
      <c r="E289" s="828">
        <f t="shared" si="134"/>
        <v>60</v>
      </c>
      <c r="F289" s="50">
        <f t="shared" si="131"/>
        <v>0.41427050919326636</v>
      </c>
      <c r="G289" s="50">
        <f t="shared" si="155"/>
        <v>0.58572949080673364</v>
      </c>
      <c r="H289" s="269">
        <f t="shared" si="156"/>
        <v>1</v>
      </c>
      <c r="I289" s="829">
        <f>IF(ISNUMBER('Endpoint outcomes'!U289)=TRUE,'Endpoint outcomes'!U289,(IF(ISNUMBER('Endpoint outcomes'!W289)=TRUE,'Endpoint outcomes'!W289,0)))</f>
        <v>23.93</v>
      </c>
      <c r="J289" s="829">
        <f>IF(ISNUMBER('Endpoint outcomes'!U289)=TRUE,'Endpoint outcomes'!V289,IF(ISNUMBER('Endpoint outcomes'!W289)=TRUE,'Endpoint outcomes'!X289,0))</f>
        <v>9.7899999999999991</v>
      </c>
      <c r="K289" s="829">
        <f>IF(ISNUMBER('Endpoint outcomes'!U289)=TRUE,'Endpoint outcomes'!AI289,IF(ISNUMBER('Endpoint outcomes'!W289)=TRUE,'Endpoint outcomes'!AK289,0))</f>
        <v>30</v>
      </c>
      <c r="L289" s="829">
        <f>IF(ISNUMBER('Endpoint outcomes'!AZ289)=TRUE,'Endpoint outcomes'!AZ289,(IF(ISNUMBER('Endpoint outcomes'!BB289)=TRUE,'Endpoint outcomes'!BB289,0)))</f>
        <v>22.03</v>
      </c>
      <c r="M289" s="829">
        <f>IF(ISNUMBER('Endpoint outcomes'!AZ289)=TRUE,'Endpoint outcomes'!BA289,IF(ISNUMBER('Endpoint outcomes'!BB289)=TRUE,'Endpoint outcomes'!BC289,0))</f>
        <v>8.84</v>
      </c>
      <c r="N289" s="829">
        <f>IF(ISNUMBER('Endpoint outcomes'!AZ289)=TRUE,'Endpoint outcomes'!BN289,IF(ISNUMBER('Endpoint outcomes'!BB289)=TRUE,'Endpoint outcomes'!BP289,0))</f>
        <v>30</v>
      </c>
      <c r="O289" s="829">
        <f>IF(ISNUMBER('Endpoint outcomes'!CE289)=TRUE,'Endpoint outcomes'!CE289,(IF(ISNUMBER('Endpoint outcomes'!CG289)=TRUE,'Endpoint outcomes'!CG289,0)))</f>
        <v>0</v>
      </c>
      <c r="P289" s="829">
        <f>IF(ISNUMBER('Endpoint outcomes'!CE289)=TRUE,'Endpoint outcomes'!CF289,IF(ISNUMBER('Endpoint outcomes'!CG289)=TRUE,'Endpoint outcomes'!CH289,0))</f>
        <v>0</v>
      </c>
      <c r="Q289" s="829">
        <f>IF(ISNUMBER('Endpoint outcomes'!CE289)=TRUE,'Endpoint outcomes'!CS289,IF(ISNUMBER('Endpoint outcomes'!CG289)=TRUE,'Endpoint outcomes'!CU289,0))</f>
        <v>0</v>
      </c>
      <c r="R289" s="825">
        <f>IF(ISNUMBER('Endpoint outcomes'!DJ289)=TRUE,'Endpoint outcomes'!DJ289,(IF(ISNUMBER('Endpoint outcomes'!DL289)=TRUE,'Endpoint outcomes'!DL289,0)))</f>
        <v>0</v>
      </c>
      <c r="S289" s="825">
        <f>IF(ISNUMBER('Endpoint outcomes'!DJ289)=TRUE,'Endpoint outcomes'!DK289,IF(ISNUMBER('Endpoint outcomes'!DL289)=TRUE,'Endpoint outcomes'!DM289,0))</f>
        <v>0</v>
      </c>
      <c r="T289" s="825">
        <f>IF(ISNUMBER('Endpoint outcomes'!DJ289)=TRUE,'Endpoint outcomes'!DX289,IF(ISNUMBER('Endpoint outcomes'!DL289)=TRUE,'Endpoint outcomes'!DZ289,0))</f>
        <v>0</v>
      </c>
      <c r="U289" s="825">
        <f>IF(ISNUMBER('Endpoint outcomes'!EO289)=TRUE,'Endpoint outcomes'!EO289,(IF(ISNUMBER('Endpoint outcomes'!EQ289)=TRUE,'Endpoint outcomes'!EQ289,0)))</f>
        <v>0</v>
      </c>
      <c r="V289" s="825">
        <f>IF(ISNUMBER('Endpoint outcomes'!EO289)=TRUE,'Endpoint outcomes'!EP289,IF(ISNUMBER('Endpoint outcomes'!EQ289)=TRUE,'Endpoint outcomes'!ER289,0))</f>
        <v>0</v>
      </c>
      <c r="W289" s="825">
        <f>IF(ISNUMBER('Endpoint outcomes'!EO289)=TRUE,'Endpoint outcomes'!FC289,IF(ISNUMBER('Endpoint outcomes'!EQ289)=TRUE,'Endpoint outcomes'!FE289,0))</f>
        <v>0</v>
      </c>
      <c r="X289" s="37"/>
      <c r="Y289" s="824">
        <f t="shared" si="135"/>
        <v>30</v>
      </c>
      <c r="Z289" s="827">
        <f t="shared" si="136"/>
        <v>29</v>
      </c>
      <c r="AA289" s="827">
        <f t="shared" si="137"/>
        <v>2779.4788999999996</v>
      </c>
      <c r="AB289" s="824">
        <f t="shared" si="138"/>
        <v>30</v>
      </c>
      <c r="AC289" s="827">
        <f t="shared" si="139"/>
        <v>29</v>
      </c>
      <c r="AD289" s="827">
        <f t="shared" si="140"/>
        <v>2266.2224000000001</v>
      </c>
      <c r="AE289" s="824">
        <f t="shared" si="141"/>
        <v>0</v>
      </c>
      <c r="AF289" s="827">
        <f t="shared" si="142"/>
        <v>-1</v>
      </c>
      <c r="AG289" s="827">
        <f t="shared" si="143"/>
        <v>0</v>
      </c>
      <c r="AH289" s="824">
        <f t="shared" si="144"/>
        <v>0</v>
      </c>
      <c r="AI289" s="827">
        <f t="shared" si="145"/>
        <v>-1</v>
      </c>
      <c r="AJ289" s="827">
        <f t="shared" si="146"/>
        <v>0</v>
      </c>
      <c r="AK289" s="824">
        <f t="shared" si="147"/>
        <v>0</v>
      </c>
      <c r="AL289" s="827">
        <f t="shared" si="148"/>
        <v>-1</v>
      </c>
      <c r="AM289" s="827">
        <f t="shared" si="149"/>
        <v>0</v>
      </c>
      <c r="AN289" s="827">
        <f t="shared" si="150"/>
        <v>58</v>
      </c>
      <c r="AO289" s="827">
        <f t="shared" si="151"/>
        <v>5045.7012999999997</v>
      </c>
      <c r="AP289" s="827">
        <f t="shared" si="152"/>
        <v>22.980000000000004</v>
      </c>
      <c r="AQ289" s="827">
        <f t="shared" si="153"/>
        <v>9.3271029800254706</v>
      </c>
      <c r="AR289" s="827">
        <f t="shared" si="154"/>
        <v>60</v>
      </c>
      <c r="AZ289" s="207"/>
      <c r="BA289" s="207"/>
      <c r="BB289" s="207" t="s">
        <v>719</v>
      </c>
      <c r="BC289" s="207">
        <v>19.599095022624432</v>
      </c>
      <c r="BE289" t="s">
        <v>714</v>
      </c>
      <c r="BF289">
        <v>27.849999999999998</v>
      </c>
    </row>
    <row r="290" spans="1:58" ht="15.75">
      <c r="A290" s="826" t="str">
        <f>'Endpoint outcomes'!A290</f>
        <v>Liu 2009</v>
      </c>
      <c r="B290" s="826" t="str">
        <f>CONCATENATE('Endpoint outcomes'!S290,'Endpoint outcomes'!T290)</f>
        <v>BDI-II21</v>
      </c>
      <c r="C290" s="828">
        <f t="shared" si="132"/>
        <v>25.632692307692309</v>
      </c>
      <c r="D290" s="828">
        <f t="shared" si="133"/>
        <v>8.4134416263500622</v>
      </c>
      <c r="E290" s="828">
        <f t="shared" si="134"/>
        <v>52</v>
      </c>
      <c r="F290" s="50">
        <f t="shared" si="131"/>
        <v>0.43545028829202348</v>
      </c>
      <c r="G290" s="50">
        <f t="shared" si="155"/>
        <v>0.56454971170797652</v>
      </c>
      <c r="H290" s="269">
        <f t="shared" si="156"/>
        <v>1</v>
      </c>
      <c r="I290" s="829">
        <f>IF(ISNUMBER('Endpoint outcomes'!U290)=TRUE,'Endpoint outcomes'!U290,(IF(ISNUMBER('Endpoint outcomes'!W290)=TRUE,'Endpoint outcomes'!W290,0)))</f>
        <v>27.7</v>
      </c>
      <c r="J290" s="829">
        <f>IF(ISNUMBER('Endpoint outcomes'!U290)=TRUE,'Endpoint outcomes'!V290,IF(ISNUMBER('Endpoint outcomes'!W290)=TRUE,'Endpoint outcomes'!X290,0))</f>
        <v>9.1</v>
      </c>
      <c r="K290" s="829">
        <f>IF(ISNUMBER('Endpoint outcomes'!U290)=TRUE,'Endpoint outcomes'!AI290,IF(ISNUMBER('Endpoint outcomes'!W290)=TRUE,'Endpoint outcomes'!AK290,0))</f>
        <v>27</v>
      </c>
      <c r="L290" s="829">
        <f>IF(ISNUMBER('Endpoint outcomes'!AZ290)=TRUE,'Endpoint outcomes'!AZ290,(IF(ISNUMBER('Endpoint outcomes'!BB290)=TRUE,'Endpoint outcomes'!BB290,0)))</f>
        <v>23.4</v>
      </c>
      <c r="M290" s="829">
        <f>IF(ISNUMBER('Endpoint outcomes'!AZ290)=TRUE,'Endpoint outcomes'!BA290,IF(ISNUMBER('Endpoint outcomes'!BB290)=TRUE,'Endpoint outcomes'!BC290,0))</f>
        <v>7.6</v>
      </c>
      <c r="N290" s="829">
        <f>IF(ISNUMBER('Endpoint outcomes'!AZ290)=TRUE,'Endpoint outcomes'!BN290,IF(ISNUMBER('Endpoint outcomes'!BB290)=TRUE,'Endpoint outcomes'!BP290,0))</f>
        <v>25</v>
      </c>
      <c r="O290" s="829">
        <f>IF(ISNUMBER('Endpoint outcomes'!CE290)=TRUE,'Endpoint outcomes'!CE290,(IF(ISNUMBER('Endpoint outcomes'!CG290)=TRUE,'Endpoint outcomes'!CG290,0)))</f>
        <v>0</v>
      </c>
      <c r="P290" s="829">
        <f>IF(ISNUMBER('Endpoint outcomes'!CE290)=TRUE,'Endpoint outcomes'!CF290,IF(ISNUMBER('Endpoint outcomes'!CG290)=TRUE,'Endpoint outcomes'!CH290,0))</f>
        <v>0</v>
      </c>
      <c r="Q290" s="829">
        <f>IF(ISNUMBER('Endpoint outcomes'!CE290)=TRUE,'Endpoint outcomes'!CS290,IF(ISNUMBER('Endpoint outcomes'!CG290)=TRUE,'Endpoint outcomes'!CU290,0))</f>
        <v>0</v>
      </c>
      <c r="R290" s="825">
        <f>IF(ISNUMBER('Endpoint outcomes'!DJ290)=TRUE,'Endpoint outcomes'!DJ290,(IF(ISNUMBER('Endpoint outcomes'!DL290)=TRUE,'Endpoint outcomes'!DL290,0)))</f>
        <v>0</v>
      </c>
      <c r="S290" s="825">
        <f>IF(ISNUMBER('Endpoint outcomes'!DJ290)=TRUE,'Endpoint outcomes'!DK290,IF(ISNUMBER('Endpoint outcomes'!DL290)=TRUE,'Endpoint outcomes'!DM290,0))</f>
        <v>0</v>
      </c>
      <c r="T290" s="825">
        <f>IF(ISNUMBER('Endpoint outcomes'!DJ290)=TRUE,'Endpoint outcomes'!DX290,IF(ISNUMBER('Endpoint outcomes'!DL290)=TRUE,'Endpoint outcomes'!DZ290,0))</f>
        <v>0</v>
      </c>
      <c r="U290" s="825">
        <f>IF(ISNUMBER('Endpoint outcomes'!EO290)=TRUE,'Endpoint outcomes'!EO290,(IF(ISNUMBER('Endpoint outcomes'!EQ290)=TRUE,'Endpoint outcomes'!EQ290,0)))</f>
        <v>0</v>
      </c>
      <c r="V290" s="825">
        <f>IF(ISNUMBER('Endpoint outcomes'!EO290)=TRUE,'Endpoint outcomes'!EP290,IF(ISNUMBER('Endpoint outcomes'!EQ290)=TRUE,'Endpoint outcomes'!ER290,0))</f>
        <v>0</v>
      </c>
      <c r="W290" s="825">
        <f>IF(ISNUMBER('Endpoint outcomes'!EO290)=TRUE,'Endpoint outcomes'!FC290,IF(ISNUMBER('Endpoint outcomes'!EQ290)=TRUE,'Endpoint outcomes'!FE290,0))</f>
        <v>0</v>
      </c>
      <c r="X290" s="37"/>
      <c r="Y290" s="824">
        <f t="shared" si="135"/>
        <v>27</v>
      </c>
      <c r="Z290" s="827">
        <f t="shared" si="136"/>
        <v>26</v>
      </c>
      <c r="AA290" s="827">
        <f t="shared" si="137"/>
        <v>2153.0599999999995</v>
      </c>
      <c r="AB290" s="824">
        <f t="shared" si="138"/>
        <v>25</v>
      </c>
      <c r="AC290" s="827">
        <f t="shared" si="139"/>
        <v>24</v>
      </c>
      <c r="AD290" s="827">
        <f t="shared" si="140"/>
        <v>1386.24</v>
      </c>
      <c r="AE290" s="824">
        <f t="shared" si="141"/>
        <v>0</v>
      </c>
      <c r="AF290" s="827">
        <f t="shared" si="142"/>
        <v>-1</v>
      </c>
      <c r="AG290" s="827">
        <f t="shared" si="143"/>
        <v>0</v>
      </c>
      <c r="AH290" s="824">
        <f t="shared" si="144"/>
        <v>0</v>
      </c>
      <c r="AI290" s="827">
        <f t="shared" si="145"/>
        <v>-1</v>
      </c>
      <c r="AJ290" s="827">
        <f t="shared" si="146"/>
        <v>0</v>
      </c>
      <c r="AK290" s="824">
        <f t="shared" si="147"/>
        <v>0</v>
      </c>
      <c r="AL290" s="827">
        <f t="shared" si="148"/>
        <v>-1</v>
      </c>
      <c r="AM290" s="827">
        <f t="shared" si="149"/>
        <v>0</v>
      </c>
      <c r="AN290" s="827">
        <f t="shared" si="150"/>
        <v>50</v>
      </c>
      <c r="AO290" s="827">
        <f t="shared" si="151"/>
        <v>3539.2999999999993</v>
      </c>
      <c r="AP290" s="827">
        <f t="shared" si="152"/>
        <v>25.632692307692309</v>
      </c>
      <c r="AQ290" s="827">
        <f t="shared" si="153"/>
        <v>8.4134416263500622</v>
      </c>
      <c r="AR290" s="827">
        <f t="shared" si="154"/>
        <v>52</v>
      </c>
      <c r="AZ290" s="207"/>
      <c r="BA290" s="207"/>
      <c r="BE290" t="s">
        <v>714</v>
      </c>
      <c r="BF290">
        <v>27.928385899814472</v>
      </c>
    </row>
    <row r="291" spans="1:58" ht="15.75">
      <c r="A291" s="826" t="str">
        <f>'Endpoint outcomes'!A291</f>
        <v>Lovell 2008</v>
      </c>
      <c r="B291" s="826" t="str">
        <f>CONCATENATE('Endpoint outcomes'!S291,'Endpoint outcomes'!T291)</f>
        <v>PHQ9</v>
      </c>
      <c r="C291" s="828">
        <f t="shared" si="132"/>
        <v>14.873559322033898</v>
      </c>
      <c r="D291" s="828">
        <f t="shared" si="133"/>
        <v>5.4030693031587926</v>
      </c>
      <c r="E291" s="828">
        <f t="shared" si="134"/>
        <v>59</v>
      </c>
      <c r="F291" s="50">
        <f t="shared" si="131"/>
        <v>0.28141551375664209</v>
      </c>
      <c r="G291" s="50">
        <f t="shared" si="155"/>
        <v>0.71858448624335791</v>
      </c>
      <c r="H291" s="269">
        <f t="shared" si="156"/>
        <v>1</v>
      </c>
      <c r="I291" s="829">
        <f>IF(ISNUMBER('Endpoint outcomes'!U291)=TRUE,'Endpoint outcomes'!U291,(IF(ISNUMBER('Endpoint outcomes'!W291)=TRUE,'Endpoint outcomes'!W291,0)))</f>
        <v>14.96</v>
      </c>
      <c r="J291" s="829">
        <f>IF(ISNUMBER('Endpoint outcomes'!U291)=TRUE,'Endpoint outcomes'!V291,IF(ISNUMBER('Endpoint outcomes'!W291)=TRUE,'Endpoint outcomes'!X291,0))</f>
        <v>5.7</v>
      </c>
      <c r="K291" s="829">
        <f>IF(ISNUMBER('Endpoint outcomes'!U291)=TRUE,'Endpoint outcomes'!AI291,IF(ISNUMBER('Endpoint outcomes'!W291)=TRUE,'Endpoint outcomes'!AK291,0))</f>
        <v>29</v>
      </c>
      <c r="L291" s="829">
        <f>IF(ISNUMBER('Endpoint outcomes'!AZ291)=TRUE,'Endpoint outcomes'!AZ291,(IF(ISNUMBER('Endpoint outcomes'!BB291)=TRUE,'Endpoint outcomes'!BB291,0)))</f>
        <v>14.79</v>
      </c>
      <c r="M291" s="829">
        <f>IF(ISNUMBER('Endpoint outcomes'!AZ291)=TRUE,'Endpoint outcomes'!BA291,IF(ISNUMBER('Endpoint outcomes'!BB291)=TRUE,'Endpoint outcomes'!BC291,0))</f>
        <v>5.0999999999999996</v>
      </c>
      <c r="N291" s="829">
        <f>IF(ISNUMBER('Endpoint outcomes'!AZ291)=TRUE,'Endpoint outcomes'!BN291,IF(ISNUMBER('Endpoint outcomes'!BB291)=TRUE,'Endpoint outcomes'!BP291,0))</f>
        <v>30</v>
      </c>
      <c r="O291" s="829">
        <f>IF(ISNUMBER('Endpoint outcomes'!CE291)=TRUE,'Endpoint outcomes'!CE291,(IF(ISNUMBER('Endpoint outcomes'!CG291)=TRUE,'Endpoint outcomes'!CG291,0)))</f>
        <v>0</v>
      </c>
      <c r="P291" s="829">
        <f>IF(ISNUMBER('Endpoint outcomes'!CE291)=TRUE,'Endpoint outcomes'!CF291,IF(ISNUMBER('Endpoint outcomes'!CG291)=TRUE,'Endpoint outcomes'!CH291,0))</f>
        <v>0</v>
      </c>
      <c r="Q291" s="829">
        <f>IF(ISNUMBER('Endpoint outcomes'!CE291)=TRUE,'Endpoint outcomes'!CS291,IF(ISNUMBER('Endpoint outcomes'!CG291)=TRUE,'Endpoint outcomes'!CU291,0))</f>
        <v>0</v>
      </c>
      <c r="R291" s="825">
        <f>IF(ISNUMBER('Endpoint outcomes'!DJ291)=TRUE,'Endpoint outcomes'!DJ291,(IF(ISNUMBER('Endpoint outcomes'!DL291)=TRUE,'Endpoint outcomes'!DL291,0)))</f>
        <v>0</v>
      </c>
      <c r="S291" s="825">
        <f>IF(ISNUMBER('Endpoint outcomes'!DJ291)=TRUE,'Endpoint outcomes'!DK291,IF(ISNUMBER('Endpoint outcomes'!DL291)=TRUE,'Endpoint outcomes'!DM291,0))</f>
        <v>0</v>
      </c>
      <c r="T291" s="825">
        <f>IF(ISNUMBER('Endpoint outcomes'!DJ291)=TRUE,'Endpoint outcomes'!DX291,IF(ISNUMBER('Endpoint outcomes'!DL291)=TRUE,'Endpoint outcomes'!DZ291,0))</f>
        <v>0</v>
      </c>
      <c r="U291" s="825">
        <f>IF(ISNUMBER('Endpoint outcomes'!EO291)=TRUE,'Endpoint outcomes'!EO291,(IF(ISNUMBER('Endpoint outcomes'!EQ291)=TRUE,'Endpoint outcomes'!EQ291,0)))</f>
        <v>0</v>
      </c>
      <c r="V291" s="825">
        <f>IF(ISNUMBER('Endpoint outcomes'!EO291)=TRUE,'Endpoint outcomes'!EP291,IF(ISNUMBER('Endpoint outcomes'!EQ291)=TRUE,'Endpoint outcomes'!ER291,0))</f>
        <v>0</v>
      </c>
      <c r="W291" s="825">
        <f>IF(ISNUMBER('Endpoint outcomes'!EO291)=TRUE,'Endpoint outcomes'!FC291,IF(ISNUMBER('Endpoint outcomes'!EQ291)=TRUE,'Endpoint outcomes'!FE291,0))</f>
        <v>0</v>
      </c>
      <c r="X291" s="37"/>
      <c r="Y291" s="824">
        <f t="shared" si="135"/>
        <v>29</v>
      </c>
      <c r="Z291" s="827">
        <f t="shared" si="136"/>
        <v>28</v>
      </c>
      <c r="AA291" s="827">
        <f t="shared" si="137"/>
        <v>909.72</v>
      </c>
      <c r="AB291" s="824">
        <f t="shared" si="138"/>
        <v>30</v>
      </c>
      <c r="AC291" s="827">
        <f t="shared" si="139"/>
        <v>29</v>
      </c>
      <c r="AD291" s="827">
        <f t="shared" si="140"/>
        <v>754.29</v>
      </c>
      <c r="AE291" s="824">
        <f t="shared" si="141"/>
        <v>0</v>
      </c>
      <c r="AF291" s="827">
        <f t="shared" si="142"/>
        <v>-1</v>
      </c>
      <c r="AG291" s="827">
        <f t="shared" si="143"/>
        <v>0</v>
      </c>
      <c r="AH291" s="824">
        <f t="shared" si="144"/>
        <v>0</v>
      </c>
      <c r="AI291" s="827">
        <f t="shared" si="145"/>
        <v>-1</v>
      </c>
      <c r="AJ291" s="827">
        <f t="shared" si="146"/>
        <v>0</v>
      </c>
      <c r="AK291" s="824">
        <f t="shared" si="147"/>
        <v>0</v>
      </c>
      <c r="AL291" s="827">
        <f t="shared" si="148"/>
        <v>-1</v>
      </c>
      <c r="AM291" s="827">
        <f t="shared" si="149"/>
        <v>0</v>
      </c>
      <c r="AN291" s="827">
        <f t="shared" si="150"/>
        <v>57</v>
      </c>
      <c r="AO291" s="827">
        <f t="shared" si="151"/>
        <v>1664.01</v>
      </c>
      <c r="AP291" s="827">
        <f t="shared" si="152"/>
        <v>14.873559322033898</v>
      </c>
      <c r="AQ291" s="827">
        <f t="shared" si="153"/>
        <v>5.4030693031587926</v>
      </c>
      <c r="AR291" s="827">
        <f t="shared" si="154"/>
        <v>59</v>
      </c>
      <c r="AZ291" s="207"/>
      <c r="BA291" s="207"/>
      <c r="BE291" t="s">
        <v>455</v>
      </c>
      <c r="BF291" t="e">
        <v>#DIV/0!</v>
      </c>
    </row>
    <row r="292" spans="1:58" ht="15.75">
      <c r="A292" s="826" t="str">
        <f>'Endpoint outcomes'!A292</f>
        <v>McClay 2015</v>
      </c>
      <c r="B292" s="826" t="str">
        <f>CONCATENATE('Endpoint outcomes'!S292,'Endpoint outcomes'!T292)</f>
        <v>PHQ9</v>
      </c>
      <c r="C292" s="828">
        <f t="shared" si="132"/>
        <v>14.503773584905661</v>
      </c>
      <c r="D292" s="828">
        <f t="shared" si="133"/>
        <v>6.6497972842462376</v>
      </c>
      <c r="E292" s="828">
        <f t="shared" si="134"/>
        <v>53</v>
      </c>
      <c r="F292" s="50">
        <f t="shared" si="131"/>
        <v>0.29952596995579217</v>
      </c>
      <c r="G292" s="50">
        <f t="shared" si="155"/>
        <v>0.70047403004420783</v>
      </c>
      <c r="H292" s="269">
        <f t="shared" si="156"/>
        <v>1</v>
      </c>
      <c r="I292" s="829">
        <f>IF(ISNUMBER('Endpoint outcomes'!U292)=TRUE,'Endpoint outcomes'!U292,(IF(ISNUMBER('Endpoint outcomes'!W292)=TRUE,'Endpoint outcomes'!W292,0)))</f>
        <v>14.7</v>
      </c>
      <c r="J292" s="829">
        <f>IF(ISNUMBER('Endpoint outcomes'!U292)=TRUE,'Endpoint outcomes'!V292,IF(ISNUMBER('Endpoint outcomes'!W292)=TRUE,'Endpoint outcomes'!X292,0))</f>
        <v>6.4</v>
      </c>
      <c r="K292" s="829">
        <f>IF(ISNUMBER('Endpoint outcomes'!U292)=TRUE,'Endpoint outcomes'!AI292,IF(ISNUMBER('Endpoint outcomes'!W292)=TRUE,'Endpoint outcomes'!AK292,0))</f>
        <v>27</v>
      </c>
      <c r="L292" s="829">
        <f>IF(ISNUMBER('Endpoint outcomes'!AZ292)=TRUE,'Endpoint outcomes'!AZ292,(IF(ISNUMBER('Endpoint outcomes'!BB292)=TRUE,'Endpoint outcomes'!BB292,0)))</f>
        <v>14.3</v>
      </c>
      <c r="M292" s="829">
        <f>IF(ISNUMBER('Endpoint outcomes'!AZ292)=TRUE,'Endpoint outcomes'!BA292,IF(ISNUMBER('Endpoint outcomes'!BB292)=TRUE,'Endpoint outcomes'!BC292,0))</f>
        <v>6.9</v>
      </c>
      <c r="N292" s="829">
        <f>IF(ISNUMBER('Endpoint outcomes'!AZ292)=TRUE,'Endpoint outcomes'!BN292,IF(ISNUMBER('Endpoint outcomes'!BB292)=TRUE,'Endpoint outcomes'!BP292,0))</f>
        <v>26</v>
      </c>
      <c r="O292" s="829">
        <f>IF(ISNUMBER('Endpoint outcomes'!CE292)=TRUE,'Endpoint outcomes'!CE292,(IF(ISNUMBER('Endpoint outcomes'!CG292)=TRUE,'Endpoint outcomes'!CG292,0)))</f>
        <v>0</v>
      </c>
      <c r="P292" s="829">
        <f>IF(ISNUMBER('Endpoint outcomes'!CE292)=TRUE,'Endpoint outcomes'!CF292,IF(ISNUMBER('Endpoint outcomes'!CG292)=TRUE,'Endpoint outcomes'!CH292,0))</f>
        <v>0</v>
      </c>
      <c r="Q292" s="829">
        <f>IF(ISNUMBER('Endpoint outcomes'!CE292)=TRUE,'Endpoint outcomes'!CS292,IF(ISNUMBER('Endpoint outcomes'!CG292)=TRUE,'Endpoint outcomes'!CU292,0))</f>
        <v>0</v>
      </c>
      <c r="R292" s="825">
        <f>IF(ISNUMBER('Endpoint outcomes'!DJ292)=TRUE,'Endpoint outcomes'!DJ292,(IF(ISNUMBER('Endpoint outcomes'!DL292)=TRUE,'Endpoint outcomes'!DL292,0)))</f>
        <v>0</v>
      </c>
      <c r="S292" s="825">
        <f>IF(ISNUMBER('Endpoint outcomes'!DJ292)=TRUE,'Endpoint outcomes'!DK292,IF(ISNUMBER('Endpoint outcomes'!DL292)=TRUE,'Endpoint outcomes'!DM292,0))</f>
        <v>0</v>
      </c>
      <c r="T292" s="825">
        <f>IF(ISNUMBER('Endpoint outcomes'!DJ292)=TRUE,'Endpoint outcomes'!DX292,IF(ISNUMBER('Endpoint outcomes'!DL292)=TRUE,'Endpoint outcomes'!DZ292,0))</f>
        <v>0</v>
      </c>
      <c r="U292" s="825">
        <f>IF(ISNUMBER('Endpoint outcomes'!EO292)=TRUE,'Endpoint outcomes'!EO292,(IF(ISNUMBER('Endpoint outcomes'!EQ292)=TRUE,'Endpoint outcomes'!EQ292,0)))</f>
        <v>0</v>
      </c>
      <c r="V292" s="825">
        <f>IF(ISNUMBER('Endpoint outcomes'!EO292)=TRUE,'Endpoint outcomes'!EP292,IF(ISNUMBER('Endpoint outcomes'!EQ292)=TRUE,'Endpoint outcomes'!ER292,0))</f>
        <v>0</v>
      </c>
      <c r="W292" s="825">
        <f>IF(ISNUMBER('Endpoint outcomes'!EO292)=TRUE,'Endpoint outcomes'!FC292,IF(ISNUMBER('Endpoint outcomes'!EQ292)=TRUE,'Endpoint outcomes'!FE292,0))</f>
        <v>0</v>
      </c>
      <c r="X292" s="37"/>
      <c r="Y292" s="824">
        <f t="shared" si="135"/>
        <v>27</v>
      </c>
      <c r="Z292" s="827">
        <f t="shared" si="136"/>
        <v>26</v>
      </c>
      <c r="AA292" s="827">
        <f t="shared" si="137"/>
        <v>1064.9600000000003</v>
      </c>
      <c r="AB292" s="824">
        <f t="shared" si="138"/>
        <v>26</v>
      </c>
      <c r="AC292" s="827">
        <f t="shared" si="139"/>
        <v>25</v>
      </c>
      <c r="AD292" s="827">
        <f t="shared" si="140"/>
        <v>1190.2500000000002</v>
      </c>
      <c r="AE292" s="824">
        <f t="shared" si="141"/>
        <v>0</v>
      </c>
      <c r="AF292" s="827">
        <f t="shared" si="142"/>
        <v>-1</v>
      </c>
      <c r="AG292" s="827">
        <f t="shared" si="143"/>
        <v>0</v>
      </c>
      <c r="AH292" s="824">
        <f t="shared" si="144"/>
        <v>0</v>
      </c>
      <c r="AI292" s="827">
        <f t="shared" si="145"/>
        <v>-1</v>
      </c>
      <c r="AJ292" s="827">
        <f t="shared" si="146"/>
        <v>0</v>
      </c>
      <c r="AK292" s="824">
        <f t="shared" si="147"/>
        <v>0</v>
      </c>
      <c r="AL292" s="827">
        <f t="shared" si="148"/>
        <v>-1</v>
      </c>
      <c r="AM292" s="827">
        <f t="shared" si="149"/>
        <v>0</v>
      </c>
      <c r="AN292" s="827">
        <f t="shared" si="150"/>
        <v>51</v>
      </c>
      <c r="AO292" s="827">
        <f t="shared" si="151"/>
        <v>2255.2100000000005</v>
      </c>
      <c r="AP292" s="827">
        <f t="shared" si="152"/>
        <v>14.503773584905661</v>
      </c>
      <c r="AQ292" s="827">
        <f t="shared" si="153"/>
        <v>6.6497972842462376</v>
      </c>
      <c r="AR292" s="827">
        <f t="shared" si="154"/>
        <v>53</v>
      </c>
      <c r="AZ292" s="207"/>
      <c r="BA292" s="207"/>
      <c r="BE292" t="s">
        <v>713</v>
      </c>
      <c r="BF292">
        <v>15.530434782608696</v>
      </c>
    </row>
    <row r="293" spans="1:58" ht="15.75">
      <c r="A293" s="826" t="str">
        <f>'Endpoint outcomes'!A293</f>
        <v>McKnight 1992</v>
      </c>
      <c r="B293" s="826" t="str">
        <f>CONCATENATE('Endpoint outcomes'!S293,'Endpoint outcomes'!T293)</f>
        <v>BDI-I21</v>
      </c>
      <c r="C293" s="828">
        <f t="shared" si="132"/>
        <v>29.967674418604656</v>
      </c>
      <c r="D293" s="828">
        <f t="shared" si="133"/>
        <v>4.7322982092703558</v>
      </c>
      <c r="E293" s="828">
        <f t="shared" si="134"/>
        <v>43</v>
      </c>
      <c r="F293" s="50">
        <f t="shared" si="131"/>
        <v>0.85308076263245869</v>
      </c>
      <c r="G293" s="50">
        <f t="shared" si="155"/>
        <v>0.14691923736754131</v>
      </c>
      <c r="H293" s="269">
        <f t="shared" si="156"/>
        <v>1</v>
      </c>
      <c r="I293" s="829">
        <f>IF(ISNUMBER('Endpoint outcomes'!U293)=TRUE,'Endpoint outcomes'!U293,(IF(ISNUMBER('Endpoint outcomes'!W293)=TRUE,'Endpoint outcomes'!W293,0)))</f>
        <v>32.81</v>
      </c>
      <c r="J293" s="829">
        <f>IF(ISNUMBER('Endpoint outcomes'!U293)=TRUE,'Endpoint outcomes'!V293,IF(ISNUMBER('Endpoint outcomes'!W293)=TRUE,'Endpoint outcomes'!X293,0))</f>
        <v>5.65</v>
      </c>
      <c r="K293" s="829">
        <f>IF(ISNUMBER('Endpoint outcomes'!U293)=TRUE,'Endpoint outcomes'!AI293,IF(ISNUMBER('Endpoint outcomes'!W293)=TRUE,'Endpoint outcomes'!AK293,0))</f>
        <v>22</v>
      </c>
      <c r="L293" s="829">
        <f>IF(ISNUMBER('Endpoint outcomes'!AZ293)=TRUE,'Endpoint outcomes'!AZ293,(IF(ISNUMBER('Endpoint outcomes'!BB293)=TRUE,'Endpoint outcomes'!BB293,0)))</f>
        <v>26.99</v>
      </c>
      <c r="M293" s="829">
        <f>IF(ISNUMBER('Endpoint outcomes'!AZ293)=TRUE,'Endpoint outcomes'!BA293,IF(ISNUMBER('Endpoint outcomes'!BB293)=TRUE,'Endpoint outcomes'!BC293,0))</f>
        <v>3.52</v>
      </c>
      <c r="N293" s="829">
        <f>IF(ISNUMBER('Endpoint outcomes'!AZ293)=TRUE,'Endpoint outcomes'!BN293,IF(ISNUMBER('Endpoint outcomes'!BB293)=TRUE,'Endpoint outcomes'!BP293,0))</f>
        <v>21</v>
      </c>
      <c r="O293" s="829">
        <f>IF(ISNUMBER('Endpoint outcomes'!CE293)=TRUE,'Endpoint outcomes'!CE293,(IF(ISNUMBER('Endpoint outcomes'!CG293)=TRUE,'Endpoint outcomes'!CG293,0)))</f>
        <v>0</v>
      </c>
      <c r="P293" s="829">
        <f>IF(ISNUMBER('Endpoint outcomes'!CE293)=TRUE,'Endpoint outcomes'!CF293,IF(ISNUMBER('Endpoint outcomes'!CG293)=TRUE,'Endpoint outcomes'!CH293,0))</f>
        <v>0</v>
      </c>
      <c r="Q293" s="829">
        <f>IF(ISNUMBER('Endpoint outcomes'!CE293)=TRUE,'Endpoint outcomes'!CS293,IF(ISNUMBER('Endpoint outcomes'!CG293)=TRUE,'Endpoint outcomes'!CU293,0))</f>
        <v>0</v>
      </c>
      <c r="R293" s="825">
        <f>IF(ISNUMBER('Endpoint outcomes'!DJ293)=TRUE,'Endpoint outcomes'!DJ293,(IF(ISNUMBER('Endpoint outcomes'!DL293)=TRUE,'Endpoint outcomes'!DL293,0)))</f>
        <v>0</v>
      </c>
      <c r="S293" s="825">
        <f>IF(ISNUMBER('Endpoint outcomes'!DJ293)=TRUE,'Endpoint outcomes'!DK293,IF(ISNUMBER('Endpoint outcomes'!DL293)=TRUE,'Endpoint outcomes'!DM293,0))</f>
        <v>0</v>
      </c>
      <c r="T293" s="825">
        <f>IF(ISNUMBER('Endpoint outcomes'!DJ293)=TRUE,'Endpoint outcomes'!DX293,IF(ISNUMBER('Endpoint outcomes'!DL293)=TRUE,'Endpoint outcomes'!DZ293,0))</f>
        <v>0</v>
      </c>
      <c r="U293" s="825">
        <f>IF(ISNUMBER('Endpoint outcomes'!EO293)=TRUE,'Endpoint outcomes'!EO293,(IF(ISNUMBER('Endpoint outcomes'!EQ293)=TRUE,'Endpoint outcomes'!EQ293,0)))</f>
        <v>0</v>
      </c>
      <c r="V293" s="825">
        <f>IF(ISNUMBER('Endpoint outcomes'!EO293)=TRUE,'Endpoint outcomes'!EP293,IF(ISNUMBER('Endpoint outcomes'!EQ293)=TRUE,'Endpoint outcomes'!ER293,0))</f>
        <v>0</v>
      </c>
      <c r="W293" s="825">
        <f>IF(ISNUMBER('Endpoint outcomes'!EO293)=TRUE,'Endpoint outcomes'!FC293,IF(ISNUMBER('Endpoint outcomes'!EQ293)=TRUE,'Endpoint outcomes'!FE293,0))</f>
        <v>0</v>
      </c>
      <c r="X293" s="37"/>
      <c r="Y293" s="824">
        <f t="shared" si="135"/>
        <v>22</v>
      </c>
      <c r="Z293" s="827">
        <f t="shared" si="136"/>
        <v>21</v>
      </c>
      <c r="AA293" s="827">
        <f t="shared" si="137"/>
        <v>670.37250000000006</v>
      </c>
      <c r="AB293" s="824">
        <f t="shared" si="138"/>
        <v>21</v>
      </c>
      <c r="AC293" s="827">
        <f t="shared" si="139"/>
        <v>20</v>
      </c>
      <c r="AD293" s="827">
        <f t="shared" si="140"/>
        <v>247.80799999999999</v>
      </c>
      <c r="AE293" s="824">
        <f t="shared" si="141"/>
        <v>0</v>
      </c>
      <c r="AF293" s="827">
        <f t="shared" si="142"/>
        <v>-1</v>
      </c>
      <c r="AG293" s="827">
        <f t="shared" si="143"/>
        <v>0</v>
      </c>
      <c r="AH293" s="824">
        <f t="shared" si="144"/>
        <v>0</v>
      </c>
      <c r="AI293" s="827">
        <f t="shared" si="145"/>
        <v>-1</v>
      </c>
      <c r="AJ293" s="827">
        <f t="shared" si="146"/>
        <v>0</v>
      </c>
      <c r="AK293" s="824">
        <f t="shared" si="147"/>
        <v>0</v>
      </c>
      <c r="AL293" s="827">
        <f t="shared" si="148"/>
        <v>-1</v>
      </c>
      <c r="AM293" s="827">
        <f t="shared" si="149"/>
        <v>0</v>
      </c>
      <c r="AN293" s="827">
        <f t="shared" si="150"/>
        <v>41</v>
      </c>
      <c r="AO293" s="827">
        <f t="shared" si="151"/>
        <v>918.18050000000005</v>
      </c>
      <c r="AP293" s="827">
        <f t="shared" si="152"/>
        <v>29.967674418604656</v>
      </c>
      <c r="AQ293" s="827">
        <f t="shared" si="153"/>
        <v>4.7322982092703558</v>
      </c>
      <c r="AR293" s="827">
        <f t="shared" si="154"/>
        <v>43</v>
      </c>
      <c r="AZ293" s="207"/>
      <c r="BA293" s="207"/>
      <c r="BE293" t="s">
        <v>713</v>
      </c>
      <c r="BF293">
        <v>21.428571428571427</v>
      </c>
    </row>
    <row r="294" spans="1:58" ht="15.75">
      <c r="A294" s="826" t="str">
        <f>'Endpoint outcomes'!A294</f>
        <v>Menchetti 2014</v>
      </c>
      <c r="B294" s="826" t="str">
        <f>CONCATENATE('Endpoint outcomes'!S294,'Endpoint outcomes'!T294)</f>
        <v>HAMD21</v>
      </c>
      <c r="C294" s="828">
        <f t="shared" si="132"/>
        <v>17.300696864111497</v>
      </c>
      <c r="D294" s="828">
        <f t="shared" si="133"/>
        <v>3.3501976898988377</v>
      </c>
      <c r="E294" s="828">
        <f t="shared" si="134"/>
        <v>287</v>
      </c>
      <c r="F294" s="50">
        <f t="shared" si="131"/>
        <v>2.2767740023571403E-2</v>
      </c>
      <c r="G294" s="50">
        <f t="shared" si="155"/>
        <v>0.9772322599764286</v>
      </c>
      <c r="H294" s="269">
        <f t="shared" si="156"/>
        <v>1</v>
      </c>
      <c r="I294" s="829">
        <f>IF(ISNUMBER('Endpoint outcomes'!U294)=TRUE,'Endpoint outcomes'!U294,(IF(ISNUMBER('Endpoint outcomes'!W294)=TRUE,'Endpoint outcomes'!W294,0)))</f>
        <v>17.100000000000001</v>
      </c>
      <c r="J294" s="829">
        <f>IF(ISNUMBER('Endpoint outcomes'!U294)=TRUE,'Endpoint outcomes'!V294,IF(ISNUMBER('Endpoint outcomes'!W294)=TRUE,'Endpoint outcomes'!X294,0))</f>
        <v>3.4</v>
      </c>
      <c r="K294" s="829">
        <f>IF(ISNUMBER('Endpoint outcomes'!U294)=TRUE,'Endpoint outcomes'!AI294,IF(ISNUMBER('Endpoint outcomes'!W294)=TRUE,'Endpoint outcomes'!AK294,0))</f>
        <v>143</v>
      </c>
      <c r="L294" s="829">
        <f>IF(ISNUMBER('Endpoint outcomes'!AZ294)=TRUE,'Endpoint outcomes'!AZ294,(IF(ISNUMBER('Endpoint outcomes'!BB294)=TRUE,'Endpoint outcomes'!BB294,0)))</f>
        <v>17.5</v>
      </c>
      <c r="M294" s="829">
        <f>IF(ISNUMBER('Endpoint outcomes'!AZ294)=TRUE,'Endpoint outcomes'!BA294,IF(ISNUMBER('Endpoint outcomes'!BB294)=TRUE,'Endpoint outcomes'!BC294,0))</f>
        <v>3.3</v>
      </c>
      <c r="N294" s="829">
        <f>IF(ISNUMBER('Endpoint outcomes'!AZ294)=TRUE,'Endpoint outcomes'!BN294,IF(ISNUMBER('Endpoint outcomes'!BB294)=TRUE,'Endpoint outcomes'!BP294,0))</f>
        <v>144</v>
      </c>
      <c r="O294" s="829">
        <f>IF(ISNUMBER('Endpoint outcomes'!CE294)=TRUE,'Endpoint outcomes'!CE294,(IF(ISNUMBER('Endpoint outcomes'!CG294)=TRUE,'Endpoint outcomes'!CG294,0)))</f>
        <v>0</v>
      </c>
      <c r="P294" s="829">
        <f>IF(ISNUMBER('Endpoint outcomes'!CE294)=TRUE,'Endpoint outcomes'!CF294,IF(ISNUMBER('Endpoint outcomes'!CG294)=TRUE,'Endpoint outcomes'!CH294,0))</f>
        <v>0</v>
      </c>
      <c r="Q294" s="829">
        <f>IF(ISNUMBER('Endpoint outcomes'!CE294)=TRUE,'Endpoint outcomes'!CS294,IF(ISNUMBER('Endpoint outcomes'!CG294)=TRUE,'Endpoint outcomes'!CU294,0))</f>
        <v>0</v>
      </c>
      <c r="R294" s="825">
        <f>IF(ISNUMBER('Endpoint outcomes'!DJ294)=TRUE,'Endpoint outcomes'!DJ294,(IF(ISNUMBER('Endpoint outcomes'!DL294)=TRUE,'Endpoint outcomes'!DL294,0)))</f>
        <v>0</v>
      </c>
      <c r="S294" s="825">
        <f>IF(ISNUMBER('Endpoint outcomes'!DJ294)=TRUE,'Endpoint outcomes'!DK294,IF(ISNUMBER('Endpoint outcomes'!DL294)=TRUE,'Endpoint outcomes'!DM294,0))</f>
        <v>0</v>
      </c>
      <c r="T294" s="825">
        <f>IF(ISNUMBER('Endpoint outcomes'!DJ294)=TRUE,'Endpoint outcomes'!DX294,IF(ISNUMBER('Endpoint outcomes'!DL294)=TRUE,'Endpoint outcomes'!DZ294,0))</f>
        <v>0</v>
      </c>
      <c r="U294" s="825">
        <f>IF(ISNUMBER('Endpoint outcomes'!EO294)=TRUE,'Endpoint outcomes'!EO294,(IF(ISNUMBER('Endpoint outcomes'!EQ294)=TRUE,'Endpoint outcomes'!EQ294,0)))</f>
        <v>0</v>
      </c>
      <c r="V294" s="825">
        <f>IF(ISNUMBER('Endpoint outcomes'!EO294)=TRUE,'Endpoint outcomes'!EP294,IF(ISNUMBER('Endpoint outcomes'!EQ294)=TRUE,'Endpoint outcomes'!ER294,0))</f>
        <v>0</v>
      </c>
      <c r="W294" s="825">
        <f>IF(ISNUMBER('Endpoint outcomes'!EO294)=TRUE,'Endpoint outcomes'!FC294,IF(ISNUMBER('Endpoint outcomes'!EQ294)=TRUE,'Endpoint outcomes'!FE294,0))</f>
        <v>0</v>
      </c>
      <c r="X294" s="37"/>
      <c r="Y294" s="824">
        <f t="shared" si="135"/>
        <v>143</v>
      </c>
      <c r="Z294" s="827">
        <f t="shared" si="136"/>
        <v>142</v>
      </c>
      <c r="AA294" s="827">
        <f t="shared" si="137"/>
        <v>1641.5199999999998</v>
      </c>
      <c r="AB294" s="824">
        <f t="shared" si="138"/>
        <v>144</v>
      </c>
      <c r="AC294" s="827">
        <f t="shared" si="139"/>
        <v>143</v>
      </c>
      <c r="AD294" s="827">
        <f t="shared" si="140"/>
        <v>1557.2699999999998</v>
      </c>
      <c r="AE294" s="824">
        <f t="shared" si="141"/>
        <v>0</v>
      </c>
      <c r="AF294" s="827">
        <f t="shared" si="142"/>
        <v>-1</v>
      </c>
      <c r="AG294" s="827">
        <f t="shared" si="143"/>
        <v>0</v>
      </c>
      <c r="AH294" s="824">
        <f t="shared" si="144"/>
        <v>0</v>
      </c>
      <c r="AI294" s="827">
        <f t="shared" si="145"/>
        <v>-1</v>
      </c>
      <c r="AJ294" s="827">
        <f t="shared" si="146"/>
        <v>0</v>
      </c>
      <c r="AK294" s="824">
        <f t="shared" si="147"/>
        <v>0</v>
      </c>
      <c r="AL294" s="827">
        <f t="shared" si="148"/>
        <v>-1</v>
      </c>
      <c r="AM294" s="827">
        <f t="shared" si="149"/>
        <v>0</v>
      </c>
      <c r="AN294" s="827">
        <f t="shared" si="150"/>
        <v>285</v>
      </c>
      <c r="AO294" s="827">
        <f t="shared" si="151"/>
        <v>3198.7899999999995</v>
      </c>
      <c r="AP294" s="827">
        <f t="shared" si="152"/>
        <v>17.300696864111497</v>
      </c>
      <c r="AQ294" s="827">
        <f t="shared" si="153"/>
        <v>3.3501976898988377</v>
      </c>
      <c r="AR294" s="827">
        <f t="shared" si="154"/>
        <v>287</v>
      </c>
      <c r="AZ294" s="207"/>
      <c r="BA294" s="207"/>
      <c r="BE294" t="s">
        <v>718</v>
      </c>
      <c r="BF294">
        <v>17.393650793650796</v>
      </c>
    </row>
    <row r="295" spans="1:58" ht="15.75">
      <c r="A295" s="826" t="str">
        <f>'Endpoint outcomes'!A295</f>
        <v>Murphy 1995</v>
      </c>
      <c r="B295" s="826" t="str">
        <f>CONCATENATE('Endpoint outcomes'!S295,'Endpoint outcomes'!T295)</f>
        <v>HAMD17</v>
      </c>
      <c r="C295" s="828">
        <f t="shared" si="132"/>
        <v>15.990555555555554</v>
      </c>
      <c r="D295" s="828">
        <f t="shared" si="133"/>
        <v>4.6906396152337262</v>
      </c>
      <c r="E295" s="828">
        <f t="shared" si="134"/>
        <v>18</v>
      </c>
      <c r="F295" s="50">
        <f t="shared" si="131"/>
        <v>4.3861069189277568E-2</v>
      </c>
      <c r="G295" s="50">
        <f t="shared" si="155"/>
        <v>0.95613893081072243</v>
      </c>
      <c r="H295" s="269">
        <f t="shared" si="156"/>
        <v>1</v>
      </c>
      <c r="I295" s="829">
        <f>IF(ISNUMBER('Endpoint outcomes'!U295)=TRUE,'Endpoint outcomes'!U295,(IF(ISNUMBER('Endpoint outcomes'!W295)=TRUE,'Endpoint outcomes'!W295,0)))</f>
        <v>15.73</v>
      </c>
      <c r="J295" s="829">
        <f>IF(ISNUMBER('Endpoint outcomes'!U295)=TRUE,'Endpoint outcomes'!V295,IF(ISNUMBER('Endpoint outcomes'!W295)=TRUE,'Endpoint outcomes'!X295,0))</f>
        <v>4.63</v>
      </c>
      <c r="K295" s="829">
        <f>IF(ISNUMBER('Endpoint outcomes'!U295)=TRUE,'Endpoint outcomes'!AI295,IF(ISNUMBER('Endpoint outcomes'!W295)=TRUE,'Endpoint outcomes'!AK295,0))</f>
        <v>11</v>
      </c>
      <c r="L295" s="829">
        <f>IF(ISNUMBER('Endpoint outcomes'!AZ295)=TRUE,'Endpoint outcomes'!AZ295,(IF(ISNUMBER('Endpoint outcomes'!BB295)=TRUE,'Endpoint outcomes'!BB295,0)))</f>
        <v>16.399999999999999</v>
      </c>
      <c r="M295" s="829">
        <f>IF(ISNUMBER('Endpoint outcomes'!AZ295)=TRUE,'Endpoint outcomes'!BA295,IF(ISNUMBER('Endpoint outcomes'!BB295)=TRUE,'Endpoint outcomes'!BC295,0))</f>
        <v>4.79</v>
      </c>
      <c r="N295" s="829">
        <f>IF(ISNUMBER('Endpoint outcomes'!AZ295)=TRUE,'Endpoint outcomes'!BN295,IF(ISNUMBER('Endpoint outcomes'!BB295)=TRUE,'Endpoint outcomes'!BP295,0))</f>
        <v>7</v>
      </c>
      <c r="O295" s="829">
        <f>IF(ISNUMBER('Endpoint outcomes'!CE295)=TRUE,'Endpoint outcomes'!CE295,(IF(ISNUMBER('Endpoint outcomes'!CG295)=TRUE,'Endpoint outcomes'!CG295,0)))</f>
        <v>0</v>
      </c>
      <c r="P295" s="829">
        <f>IF(ISNUMBER('Endpoint outcomes'!CE295)=TRUE,'Endpoint outcomes'!CF295,IF(ISNUMBER('Endpoint outcomes'!CG295)=TRUE,'Endpoint outcomes'!CH295,0))</f>
        <v>0</v>
      </c>
      <c r="Q295" s="829">
        <f>IF(ISNUMBER('Endpoint outcomes'!CE295)=TRUE,'Endpoint outcomes'!CS295,IF(ISNUMBER('Endpoint outcomes'!CG295)=TRUE,'Endpoint outcomes'!CU295,0))</f>
        <v>0</v>
      </c>
      <c r="R295" s="825">
        <f>IF(ISNUMBER('Endpoint outcomes'!DJ295)=TRUE,'Endpoint outcomes'!DJ295,(IF(ISNUMBER('Endpoint outcomes'!DL295)=TRUE,'Endpoint outcomes'!DL295,0)))</f>
        <v>0</v>
      </c>
      <c r="S295" s="825">
        <f>IF(ISNUMBER('Endpoint outcomes'!DJ295)=TRUE,'Endpoint outcomes'!DK295,IF(ISNUMBER('Endpoint outcomes'!DL295)=TRUE,'Endpoint outcomes'!DM295,0))</f>
        <v>0</v>
      </c>
      <c r="T295" s="825">
        <f>IF(ISNUMBER('Endpoint outcomes'!DJ295)=TRUE,'Endpoint outcomes'!DX295,IF(ISNUMBER('Endpoint outcomes'!DL295)=TRUE,'Endpoint outcomes'!DZ295,0))</f>
        <v>0</v>
      </c>
      <c r="U295" s="825">
        <f>IF(ISNUMBER('Endpoint outcomes'!EO295)=TRUE,'Endpoint outcomes'!EO295,(IF(ISNUMBER('Endpoint outcomes'!EQ295)=TRUE,'Endpoint outcomes'!EQ295,0)))</f>
        <v>0</v>
      </c>
      <c r="V295" s="825">
        <f>IF(ISNUMBER('Endpoint outcomes'!EO295)=TRUE,'Endpoint outcomes'!EP295,IF(ISNUMBER('Endpoint outcomes'!EQ295)=TRUE,'Endpoint outcomes'!ER295,0))</f>
        <v>0</v>
      </c>
      <c r="W295" s="825">
        <f>IF(ISNUMBER('Endpoint outcomes'!EO295)=TRUE,'Endpoint outcomes'!FC295,IF(ISNUMBER('Endpoint outcomes'!EQ295)=TRUE,'Endpoint outcomes'!FE295,0))</f>
        <v>0</v>
      </c>
      <c r="X295" s="37"/>
      <c r="Y295" s="824">
        <f t="shared" si="135"/>
        <v>11</v>
      </c>
      <c r="Z295" s="827">
        <f t="shared" si="136"/>
        <v>10</v>
      </c>
      <c r="AA295" s="827">
        <f t="shared" si="137"/>
        <v>214.36899999999997</v>
      </c>
      <c r="AB295" s="824">
        <f t="shared" si="138"/>
        <v>7</v>
      </c>
      <c r="AC295" s="827">
        <f t="shared" si="139"/>
        <v>6</v>
      </c>
      <c r="AD295" s="827">
        <f t="shared" si="140"/>
        <v>137.66460000000001</v>
      </c>
      <c r="AE295" s="824">
        <f t="shared" si="141"/>
        <v>0</v>
      </c>
      <c r="AF295" s="827">
        <f t="shared" si="142"/>
        <v>-1</v>
      </c>
      <c r="AG295" s="827">
        <f t="shared" si="143"/>
        <v>0</v>
      </c>
      <c r="AH295" s="824">
        <f t="shared" si="144"/>
        <v>0</v>
      </c>
      <c r="AI295" s="827">
        <f t="shared" si="145"/>
        <v>-1</v>
      </c>
      <c r="AJ295" s="827">
        <f t="shared" si="146"/>
        <v>0</v>
      </c>
      <c r="AK295" s="824">
        <f t="shared" si="147"/>
        <v>0</v>
      </c>
      <c r="AL295" s="827">
        <f t="shared" si="148"/>
        <v>-1</v>
      </c>
      <c r="AM295" s="827">
        <f t="shared" si="149"/>
        <v>0</v>
      </c>
      <c r="AN295" s="827">
        <f t="shared" si="150"/>
        <v>16</v>
      </c>
      <c r="AO295" s="827">
        <f t="shared" si="151"/>
        <v>352.03359999999998</v>
      </c>
      <c r="AP295" s="827">
        <f t="shared" si="152"/>
        <v>15.990555555555554</v>
      </c>
      <c r="AQ295" s="827">
        <f t="shared" si="153"/>
        <v>4.6906396152337262</v>
      </c>
      <c r="AR295" s="827">
        <f t="shared" si="154"/>
        <v>18</v>
      </c>
      <c r="AZ295" s="207"/>
      <c r="BA295" s="207"/>
      <c r="BE295" t="s">
        <v>713</v>
      </c>
      <c r="BF295">
        <v>18.349152542372881</v>
      </c>
    </row>
    <row r="296" spans="1:58" ht="15.75">
      <c r="A296" s="826" t="str">
        <f>'Endpoint outcomes'!A296</f>
        <v>Naeem 2011</v>
      </c>
      <c r="B296" s="826" t="str">
        <f>CONCATENATE('Endpoint outcomes'!S296,'Endpoint outcomes'!T296)</f>
        <v>HADS-D7</v>
      </c>
      <c r="C296" s="828" t="e">
        <f t="shared" si="132"/>
        <v>#DIV/0!</v>
      </c>
      <c r="D296" s="828" t="e">
        <f t="shared" si="133"/>
        <v>#DIV/0!</v>
      </c>
      <c r="E296" s="828">
        <f t="shared" si="134"/>
        <v>0</v>
      </c>
      <c r="F296" s="50" t="e">
        <f t="shared" si="131"/>
        <v>#DIV/0!</v>
      </c>
      <c r="G296" s="50" t="e">
        <f t="shared" si="155"/>
        <v>#DIV/0!</v>
      </c>
      <c r="H296" s="269">
        <f t="shared" si="156"/>
        <v>0</v>
      </c>
      <c r="I296" s="829">
        <f>IF(ISNUMBER('Endpoint outcomes'!U296)=TRUE,'Endpoint outcomes'!U296,(IF(ISNUMBER('Endpoint outcomes'!W296)=TRUE,'Endpoint outcomes'!W296,0)))</f>
        <v>0</v>
      </c>
      <c r="J296" s="829">
        <f>IF(ISNUMBER('Endpoint outcomes'!U296)=TRUE,'Endpoint outcomes'!V296,IF(ISNUMBER('Endpoint outcomes'!W296)=TRUE,'Endpoint outcomes'!X296,0))</f>
        <v>0</v>
      </c>
      <c r="K296" s="829">
        <f>IF(ISNUMBER('Endpoint outcomes'!U296)=TRUE,'Endpoint outcomes'!AI296,IF(ISNUMBER('Endpoint outcomes'!W296)=TRUE,'Endpoint outcomes'!AK296,0))</f>
        <v>0</v>
      </c>
      <c r="L296" s="829">
        <f>IF(ISNUMBER('Endpoint outcomes'!AZ296)=TRUE,'Endpoint outcomes'!AZ296,(IF(ISNUMBER('Endpoint outcomes'!BB296)=TRUE,'Endpoint outcomes'!BB296,0)))</f>
        <v>0</v>
      </c>
      <c r="M296" s="829">
        <f>IF(ISNUMBER('Endpoint outcomes'!AZ296)=TRUE,'Endpoint outcomes'!BA296,IF(ISNUMBER('Endpoint outcomes'!BB296)=TRUE,'Endpoint outcomes'!BC296,0))</f>
        <v>0</v>
      </c>
      <c r="N296" s="829">
        <f>IF(ISNUMBER('Endpoint outcomes'!AZ296)=TRUE,'Endpoint outcomes'!BN296,IF(ISNUMBER('Endpoint outcomes'!BB296)=TRUE,'Endpoint outcomes'!BP296,0))</f>
        <v>0</v>
      </c>
      <c r="O296" s="829">
        <f>IF(ISNUMBER('Endpoint outcomes'!CE296)=TRUE,'Endpoint outcomes'!CE296,(IF(ISNUMBER('Endpoint outcomes'!CG296)=TRUE,'Endpoint outcomes'!CG296,0)))</f>
        <v>0</v>
      </c>
      <c r="P296" s="829">
        <f>IF(ISNUMBER('Endpoint outcomes'!CE296)=TRUE,'Endpoint outcomes'!CF296,IF(ISNUMBER('Endpoint outcomes'!CG296)=TRUE,'Endpoint outcomes'!CH296,0))</f>
        <v>0</v>
      </c>
      <c r="Q296" s="829">
        <f>IF(ISNUMBER('Endpoint outcomes'!CE296)=TRUE,'Endpoint outcomes'!CS296,IF(ISNUMBER('Endpoint outcomes'!CG296)=TRUE,'Endpoint outcomes'!CU296,0))</f>
        <v>0</v>
      </c>
      <c r="R296" s="825">
        <f>IF(ISNUMBER('Endpoint outcomes'!DJ296)=TRUE,'Endpoint outcomes'!DJ296,(IF(ISNUMBER('Endpoint outcomes'!DL296)=TRUE,'Endpoint outcomes'!DL296,0)))</f>
        <v>0</v>
      </c>
      <c r="S296" s="825">
        <f>IF(ISNUMBER('Endpoint outcomes'!DJ296)=TRUE,'Endpoint outcomes'!DK296,IF(ISNUMBER('Endpoint outcomes'!DL296)=TRUE,'Endpoint outcomes'!DM296,0))</f>
        <v>0</v>
      </c>
      <c r="T296" s="825">
        <f>IF(ISNUMBER('Endpoint outcomes'!DJ296)=TRUE,'Endpoint outcomes'!DX296,IF(ISNUMBER('Endpoint outcomes'!DL296)=TRUE,'Endpoint outcomes'!DZ296,0))</f>
        <v>0</v>
      </c>
      <c r="U296" s="825">
        <f>IF(ISNUMBER('Endpoint outcomes'!EO296)=TRUE,'Endpoint outcomes'!EO296,(IF(ISNUMBER('Endpoint outcomes'!EQ296)=TRUE,'Endpoint outcomes'!EQ296,0)))</f>
        <v>0</v>
      </c>
      <c r="V296" s="825">
        <f>IF(ISNUMBER('Endpoint outcomes'!EO296)=TRUE,'Endpoint outcomes'!EP296,IF(ISNUMBER('Endpoint outcomes'!EQ296)=TRUE,'Endpoint outcomes'!ER296,0))</f>
        <v>0</v>
      </c>
      <c r="W296" s="825">
        <f>IF(ISNUMBER('Endpoint outcomes'!EO296)=TRUE,'Endpoint outcomes'!FC296,IF(ISNUMBER('Endpoint outcomes'!EQ296)=TRUE,'Endpoint outcomes'!FE296,0))</f>
        <v>0</v>
      </c>
      <c r="X296" s="37"/>
      <c r="Y296" s="824">
        <f t="shared" si="135"/>
        <v>0</v>
      </c>
      <c r="Z296" s="827">
        <f t="shared" si="136"/>
        <v>-1</v>
      </c>
      <c r="AA296" s="827">
        <f t="shared" si="137"/>
        <v>0</v>
      </c>
      <c r="AB296" s="824">
        <f t="shared" si="138"/>
        <v>0</v>
      </c>
      <c r="AC296" s="827">
        <f t="shared" si="139"/>
        <v>-1</v>
      </c>
      <c r="AD296" s="827">
        <f t="shared" si="140"/>
        <v>0</v>
      </c>
      <c r="AE296" s="824">
        <f t="shared" si="141"/>
        <v>0</v>
      </c>
      <c r="AF296" s="827">
        <f t="shared" si="142"/>
        <v>-1</v>
      </c>
      <c r="AG296" s="827">
        <f t="shared" si="143"/>
        <v>0</v>
      </c>
      <c r="AH296" s="824">
        <f t="shared" si="144"/>
        <v>0</v>
      </c>
      <c r="AI296" s="827">
        <f t="shared" si="145"/>
        <v>-1</v>
      </c>
      <c r="AJ296" s="827">
        <f t="shared" si="146"/>
        <v>0</v>
      </c>
      <c r="AK296" s="824">
        <f t="shared" si="147"/>
        <v>0</v>
      </c>
      <c r="AL296" s="827">
        <f t="shared" si="148"/>
        <v>-1</v>
      </c>
      <c r="AM296" s="827">
        <f t="shared" si="149"/>
        <v>0</v>
      </c>
      <c r="AN296" s="827" t="b">
        <f t="shared" si="150"/>
        <v>0</v>
      </c>
      <c r="AO296" s="827">
        <f t="shared" si="151"/>
        <v>0</v>
      </c>
      <c r="AP296" s="827" t="e">
        <f t="shared" si="152"/>
        <v>#DIV/0!</v>
      </c>
      <c r="AQ296" s="827" t="e">
        <f t="shared" si="153"/>
        <v>#DIV/0!</v>
      </c>
      <c r="AR296" s="827">
        <f t="shared" si="154"/>
        <v>0</v>
      </c>
      <c r="AZ296" s="207"/>
      <c r="BA296" s="207"/>
      <c r="BE296" t="s">
        <v>455</v>
      </c>
      <c r="BF296" t="e">
        <v>#DIV/0!</v>
      </c>
    </row>
    <row r="297" spans="1:58" ht="15.75">
      <c r="A297" s="826" t="str">
        <f>'Endpoint outcomes'!A297</f>
        <v>Newby 2013</v>
      </c>
      <c r="B297" s="826" t="str">
        <f>CONCATENATE('Endpoint outcomes'!S297,'Endpoint outcomes'!T297)</f>
        <v>PHQ9</v>
      </c>
      <c r="C297" s="828">
        <f t="shared" si="132"/>
        <v>11.069062500000001</v>
      </c>
      <c r="D297" s="828">
        <f t="shared" si="133"/>
        <v>4.4205756821597486</v>
      </c>
      <c r="E297" s="828">
        <f t="shared" si="134"/>
        <v>96</v>
      </c>
      <c r="F297" s="50">
        <f t="shared" si="131"/>
        <v>5.8454430152440562E-2</v>
      </c>
      <c r="G297" s="50">
        <f t="shared" si="155"/>
        <v>0.94154556984755944</v>
      </c>
      <c r="H297" s="269">
        <f t="shared" si="156"/>
        <v>1</v>
      </c>
      <c r="I297" s="829">
        <f>IF(ISNUMBER('Endpoint outcomes'!U297)=TRUE,'Endpoint outcomes'!U297,(IF(ISNUMBER('Endpoint outcomes'!W297)=TRUE,'Endpoint outcomes'!W297,0)))</f>
        <v>10.39</v>
      </c>
      <c r="J297" s="829">
        <f>IF(ISNUMBER('Endpoint outcomes'!U297)=TRUE,'Endpoint outcomes'!V297,IF(ISNUMBER('Endpoint outcomes'!W297)=TRUE,'Endpoint outcomes'!X297,0))</f>
        <v>3.9</v>
      </c>
      <c r="K297" s="829">
        <f>IF(ISNUMBER('Endpoint outcomes'!U297)=TRUE,'Endpoint outcomes'!AI297,IF(ISNUMBER('Endpoint outcomes'!W297)=TRUE,'Endpoint outcomes'!AK297,0))</f>
        <v>43</v>
      </c>
      <c r="L297" s="829">
        <f>IF(ISNUMBER('Endpoint outcomes'!AZ297)=TRUE,'Endpoint outcomes'!AZ297,(IF(ISNUMBER('Endpoint outcomes'!BB297)=TRUE,'Endpoint outcomes'!BB297,0)))</f>
        <v>11.62</v>
      </c>
      <c r="M297" s="829">
        <f>IF(ISNUMBER('Endpoint outcomes'!AZ297)=TRUE,'Endpoint outcomes'!BA297,IF(ISNUMBER('Endpoint outcomes'!BB297)=TRUE,'Endpoint outcomes'!BC297,0))</f>
        <v>4.8</v>
      </c>
      <c r="N297" s="829">
        <f>IF(ISNUMBER('Endpoint outcomes'!AZ297)=TRUE,'Endpoint outcomes'!BN297,IF(ISNUMBER('Endpoint outcomes'!BB297)=TRUE,'Endpoint outcomes'!BP297,0))</f>
        <v>53</v>
      </c>
      <c r="O297" s="829">
        <f>IF(ISNUMBER('Endpoint outcomes'!CE297)=TRUE,'Endpoint outcomes'!CE297,(IF(ISNUMBER('Endpoint outcomes'!CG297)=TRUE,'Endpoint outcomes'!CG297,0)))</f>
        <v>0</v>
      </c>
      <c r="P297" s="829">
        <f>IF(ISNUMBER('Endpoint outcomes'!CE297)=TRUE,'Endpoint outcomes'!CF297,IF(ISNUMBER('Endpoint outcomes'!CG297)=TRUE,'Endpoint outcomes'!CH297,0))</f>
        <v>0</v>
      </c>
      <c r="Q297" s="829">
        <f>IF(ISNUMBER('Endpoint outcomes'!CE297)=TRUE,'Endpoint outcomes'!CS297,IF(ISNUMBER('Endpoint outcomes'!CG297)=TRUE,'Endpoint outcomes'!CU297,0))</f>
        <v>0</v>
      </c>
      <c r="R297" s="825">
        <f>IF(ISNUMBER('Endpoint outcomes'!DJ297)=TRUE,'Endpoint outcomes'!DJ297,(IF(ISNUMBER('Endpoint outcomes'!DL297)=TRUE,'Endpoint outcomes'!DL297,0)))</f>
        <v>0</v>
      </c>
      <c r="S297" s="825">
        <f>IF(ISNUMBER('Endpoint outcomes'!DJ297)=TRUE,'Endpoint outcomes'!DK297,IF(ISNUMBER('Endpoint outcomes'!DL297)=TRUE,'Endpoint outcomes'!DM297,0))</f>
        <v>0</v>
      </c>
      <c r="T297" s="825">
        <f>IF(ISNUMBER('Endpoint outcomes'!DJ297)=TRUE,'Endpoint outcomes'!DX297,IF(ISNUMBER('Endpoint outcomes'!DL297)=TRUE,'Endpoint outcomes'!DZ297,0))</f>
        <v>0</v>
      </c>
      <c r="U297" s="825">
        <f>IF(ISNUMBER('Endpoint outcomes'!EO297)=TRUE,'Endpoint outcomes'!EO297,(IF(ISNUMBER('Endpoint outcomes'!EQ297)=TRUE,'Endpoint outcomes'!EQ297,0)))</f>
        <v>0</v>
      </c>
      <c r="V297" s="825">
        <f>IF(ISNUMBER('Endpoint outcomes'!EO297)=TRUE,'Endpoint outcomes'!EP297,IF(ISNUMBER('Endpoint outcomes'!EQ297)=TRUE,'Endpoint outcomes'!ER297,0))</f>
        <v>0</v>
      </c>
      <c r="W297" s="825">
        <f>IF(ISNUMBER('Endpoint outcomes'!EO297)=TRUE,'Endpoint outcomes'!FC297,IF(ISNUMBER('Endpoint outcomes'!EQ297)=TRUE,'Endpoint outcomes'!FE297,0))</f>
        <v>0</v>
      </c>
      <c r="X297" s="37"/>
      <c r="Y297" s="824">
        <f t="shared" si="135"/>
        <v>43</v>
      </c>
      <c r="Z297" s="827">
        <f t="shared" si="136"/>
        <v>42</v>
      </c>
      <c r="AA297" s="827">
        <f t="shared" si="137"/>
        <v>638.81999999999994</v>
      </c>
      <c r="AB297" s="824">
        <f t="shared" si="138"/>
        <v>53</v>
      </c>
      <c r="AC297" s="827">
        <f t="shared" si="139"/>
        <v>52</v>
      </c>
      <c r="AD297" s="827">
        <f t="shared" si="140"/>
        <v>1198.08</v>
      </c>
      <c r="AE297" s="824">
        <f t="shared" si="141"/>
        <v>0</v>
      </c>
      <c r="AF297" s="827">
        <f t="shared" si="142"/>
        <v>-1</v>
      </c>
      <c r="AG297" s="827">
        <f t="shared" si="143"/>
        <v>0</v>
      </c>
      <c r="AH297" s="824">
        <f t="shared" si="144"/>
        <v>0</v>
      </c>
      <c r="AI297" s="827">
        <f t="shared" si="145"/>
        <v>-1</v>
      </c>
      <c r="AJ297" s="827">
        <f t="shared" si="146"/>
        <v>0</v>
      </c>
      <c r="AK297" s="824">
        <f t="shared" si="147"/>
        <v>0</v>
      </c>
      <c r="AL297" s="827">
        <f t="shared" si="148"/>
        <v>-1</v>
      </c>
      <c r="AM297" s="827">
        <f t="shared" si="149"/>
        <v>0</v>
      </c>
      <c r="AN297" s="827">
        <f t="shared" si="150"/>
        <v>94</v>
      </c>
      <c r="AO297" s="827">
        <f t="shared" si="151"/>
        <v>1836.8999999999999</v>
      </c>
      <c r="AP297" s="827">
        <f t="shared" si="152"/>
        <v>11.069062500000001</v>
      </c>
      <c r="AQ297" s="827">
        <f t="shared" si="153"/>
        <v>4.4205756821597486</v>
      </c>
      <c r="AR297" s="827">
        <f t="shared" si="154"/>
        <v>96</v>
      </c>
      <c r="AZ297" s="207"/>
      <c r="BA297" s="207"/>
      <c r="BE297" t="s">
        <v>713</v>
      </c>
      <c r="BF297">
        <v>18.795000000000002</v>
      </c>
    </row>
    <row r="298" spans="1:58" ht="15.75">
      <c r="A298" s="826" t="str">
        <f>'Endpoint outcomes'!A298</f>
        <v>Nyth 1992</v>
      </c>
      <c r="B298" s="826" t="str">
        <f>CONCATENATE('Endpoint outcomes'!S298,'Endpoint outcomes'!T298)</f>
        <v>MADRS10</v>
      </c>
      <c r="C298" s="828">
        <f t="shared" si="132"/>
        <v>25.504347826086956</v>
      </c>
      <c r="D298" s="828">
        <f t="shared" si="133"/>
        <v>9.4794280183751365</v>
      </c>
      <c r="E298" s="828">
        <f t="shared" si="134"/>
        <v>92</v>
      </c>
      <c r="F298" s="50">
        <f t="shared" si="131"/>
        <v>0.43731557735599624</v>
      </c>
      <c r="G298" s="50">
        <f t="shared" si="155"/>
        <v>0.56268442264400376</v>
      </c>
      <c r="H298" s="269">
        <f t="shared" si="156"/>
        <v>1</v>
      </c>
      <c r="I298" s="829">
        <f>IF(ISNUMBER('Endpoint outcomes'!U298)=TRUE,'Endpoint outcomes'!U298,(IF(ISNUMBER('Endpoint outcomes'!W298)=TRUE,'Endpoint outcomes'!W298,0)))</f>
        <v>26.2</v>
      </c>
      <c r="J298" s="829">
        <f>IF(ISNUMBER('Endpoint outcomes'!U298)=TRUE,'Endpoint outcomes'!V298,IF(ISNUMBER('Endpoint outcomes'!W298)=TRUE,'Endpoint outcomes'!X298,0))</f>
        <v>10</v>
      </c>
      <c r="K298" s="829">
        <f>IF(ISNUMBER('Endpoint outcomes'!U298)=TRUE,'Endpoint outcomes'!AI298,IF(ISNUMBER('Endpoint outcomes'!W298)=TRUE,'Endpoint outcomes'!AK298,0))</f>
        <v>60</v>
      </c>
      <c r="L298" s="829">
        <f>IF(ISNUMBER('Endpoint outcomes'!AZ298)=TRUE,'Endpoint outcomes'!AZ298,(IF(ISNUMBER('Endpoint outcomes'!BB298)=TRUE,'Endpoint outcomes'!BB298,0)))</f>
        <v>24.2</v>
      </c>
      <c r="M298" s="829">
        <f>IF(ISNUMBER('Endpoint outcomes'!AZ298)=TRUE,'Endpoint outcomes'!BA298,IF(ISNUMBER('Endpoint outcomes'!BB298)=TRUE,'Endpoint outcomes'!BC298,0))</f>
        <v>8.4</v>
      </c>
      <c r="N298" s="829">
        <f>IF(ISNUMBER('Endpoint outcomes'!AZ298)=TRUE,'Endpoint outcomes'!BN298,IF(ISNUMBER('Endpoint outcomes'!BB298)=TRUE,'Endpoint outcomes'!BP298,0))</f>
        <v>32</v>
      </c>
      <c r="O298" s="829">
        <f>IF(ISNUMBER('Endpoint outcomes'!CE298)=TRUE,'Endpoint outcomes'!CE298,(IF(ISNUMBER('Endpoint outcomes'!CG298)=TRUE,'Endpoint outcomes'!CG298,0)))</f>
        <v>0</v>
      </c>
      <c r="P298" s="829">
        <f>IF(ISNUMBER('Endpoint outcomes'!CE298)=TRUE,'Endpoint outcomes'!CF298,IF(ISNUMBER('Endpoint outcomes'!CG298)=TRUE,'Endpoint outcomes'!CH298,0))</f>
        <v>0</v>
      </c>
      <c r="Q298" s="829">
        <f>IF(ISNUMBER('Endpoint outcomes'!CE298)=TRUE,'Endpoint outcomes'!CS298,IF(ISNUMBER('Endpoint outcomes'!CG298)=TRUE,'Endpoint outcomes'!CU298,0))</f>
        <v>0</v>
      </c>
      <c r="R298" s="825">
        <f>IF(ISNUMBER('Endpoint outcomes'!DJ298)=TRUE,'Endpoint outcomes'!DJ298,(IF(ISNUMBER('Endpoint outcomes'!DL298)=TRUE,'Endpoint outcomes'!DL298,0)))</f>
        <v>0</v>
      </c>
      <c r="S298" s="825">
        <f>IF(ISNUMBER('Endpoint outcomes'!DJ298)=TRUE,'Endpoint outcomes'!DK298,IF(ISNUMBER('Endpoint outcomes'!DL298)=TRUE,'Endpoint outcomes'!DM298,0))</f>
        <v>0</v>
      </c>
      <c r="T298" s="825">
        <f>IF(ISNUMBER('Endpoint outcomes'!DJ298)=TRUE,'Endpoint outcomes'!DX298,IF(ISNUMBER('Endpoint outcomes'!DL298)=TRUE,'Endpoint outcomes'!DZ298,0))</f>
        <v>0</v>
      </c>
      <c r="U298" s="825">
        <f>IF(ISNUMBER('Endpoint outcomes'!EO298)=TRUE,'Endpoint outcomes'!EO298,(IF(ISNUMBER('Endpoint outcomes'!EQ298)=TRUE,'Endpoint outcomes'!EQ298,0)))</f>
        <v>0</v>
      </c>
      <c r="V298" s="825">
        <f>IF(ISNUMBER('Endpoint outcomes'!EO298)=TRUE,'Endpoint outcomes'!EP298,IF(ISNUMBER('Endpoint outcomes'!EQ298)=TRUE,'Endpoint outcomes'!ER298,0))</f>
        <v>0</v>
      </c>
      <c r="W298" s="825">
        <f>IF(ISNUMBER('Endpoint outcomes'!EO298)=TRUE,'Endpoint outcomes'!FC298,IF(ISNUMBER('Endpoint outcomes'!EQ298)=TRUE,'Endpoint outcomes'!FE298,0))</f>
        <v>0</v>
      </c>
      <c r="X298" s="37"/>
      <c r="Y298" s="824">
        <f t="shared" si="135"/>
        <v>60</v>
      </c>
      <c r="Z298" s="827">
        <f t="shared" si="136"/>
        <v>59</v>
      </c>
      <c r="AA298" s="827">
        <f t="shared" si="137"/>
        <v>5900</v>
      </c>
      <c r="AB298" s="824">
        <f t="shared" si="138"/>
        <v>32</v>
      </c>
      <c r="AC298" s="827">
        <f t="shared" si="139"/>
        <v>31</v>
      </c>
      <c r="AD298" s="827">
        <f t="shared" si="140"/>
        <v>2187.36</v>
      </c>
      <c r="AE298" s="824">
        <f t="shared" si="141"/>
        <v>0</v>
      </c>
      <c r="AF298" s="827">
        <f t="shared" si="142"/>
        <v>-1</v>
      </c>
      <c r="AG298" s="827">
        <f t="shared" si="143"/>
        <v>0</v>
      </c>
      <c r="AH298" s="824">
        <f t="shared" si="144"/>
        <v>0</v>
      </c>
      <c r="AI298" s="827">
        <f t="shared" si="145"/>
        <v>-1</v>
      </c>
      <c r="AJ298" s="827">
        <f t="shared" si="146"/>
        <v>0</v>
      </c>
      <c r="AK298" s="824">
        <f t="shared" si="147"/>
        <v>0</v>
      </c>
      <c r="AL298" s="827">
        <f t="shared" si="148"/>
        <v>-1</v>
      </c>
      <c r="AM298" s="827">
        <f t="shared" si="149"/>
        <v>0</v>
      </c>
      <c r="AN298" s="827">
        <f t="shared" si="150"/>
        <v>90</v>
      </c>
      <c r="AO298" s="827">
        <f t="shared" si="151"/>
        <v>8087.3600000000006</v>
      </c>
      <c r="AP298" s="827">
        <f t="shared" si="152"/>
        <v>25.504347826086956</v>
      </c>
      <c r="AQ298" s="827">
        <f t="shared" si="153"/>
        <v>9.4794280183751365</v>
      </c>
      <c r="AR298" s="827">
        <f t="shared" si="154"/>
        <v>92</v>
      </c>
      <c r="AZ298" s="207"/>
      <c r="BA298" s="207"/>
      <c r="BE298" t="s">
        <v>3009</v>
      </c>
      <c r="BF298">
        <v>11.311851851851852</v>
      </c>
    </row>
    <row r="299" spans="1:58" ht="15.75">
      <c r="A299" s="826" t="str">
        <f>'Endpoint outcomes'!A299</f>
        <v>Peveler 2005</v>
      </c>
      <c r="B299" s="826" t="str">
        <f>CONCATENATE('Endpoint outcomes'!S299,'Endpoint outcomes'!T299)</f>
        <v>HADS-D7</v>
      </c>
      <c r="C299" s="828">
        <f t="shared" si="132"/>
        <v>10.465443425076453</v>
      </c>
      <c r="D299" s="828">
        <f t="shared" si="133"/>
        <v>5.8842329602815857</v>
      </c>
      <c r="E299" s="828">
        <f t="shared" si="134"/>
        <v>327</v>
      </c>
      <c r="F299" s="50">
        <f t="shared" si="131"/>
        <v>0.17346160367895591</v>
      </c>
      <c r="G299" s="50">
        <f t="shared" si="155"/>
        <v>0.82653839632104409</v>
      </c>
      <c r="H299" s="269">
        <f t="shared" si="156"/>
        <v>1</v>
      </c>
      <c r="I299" s="829">
        <f>IF(ISNUMBER('Endpoint outcomes'!U299)=TRUE,'Endpoint outcomes'!U299,(IF(ISNUMBER('Endpoint outcomes'!W299)=TRUE,'Endpoint outcomes'!W299,0)))</f>
        <v>10.5</v>
      </c>
      <c r="J299" s="829">
        <f>IF(ISNUMBER('Endpoint outcomes'!U299)=TRUE,'Endpoint outcomes'!V299,IF(ISNUMBER('Endpoint outcomes'!W299)=TRUE,'Endpoint outcomes'!X299,0))</f>
        <v>8.6</v>
      </c>
      <c r="K299" s="829">
        <f>IF(ISNUMBER('Endpoint outcomes'!U299)=TRUE,'Endpoint outcomes'!AI299,IF(ISNUMBER('Endpoint outcomes'!W299)=TRUE,'Endpoint outcomes'!AK299,0))</f>
        <v>109</v>
      </c>
      <c r="L299" s="829">
        <f>IF(ISNUMBER('Endpoint outcomes'!AZ299)=TRUE,'Endpoint outcomes'!AZ299,(IF(ISNUMBER('Endpoint outcomes'!BB299)=TRUE,'Endpoint outcomes'!BB299,0)))</f>
        <v>10.4</v>
      </c>
      <c r="M299" s="829">
        <f>IF(ISNUMBER('Endpoint outcomes'!AZ299)=TRUE,'Endpoint outcomes'!BA299,IF(ISNUMBER('Endpoint outcomes'!BB299)=TRUE,'Endpoint outcomes'!BC299,0))</f>
        <v>4.0999999999999996</v>
      </c>
      <c r="N299" s="829">
        <f>IF(ISNUMBER('Endpoint outcomes'!AZ299)=TRUE,'Endpoint outcomes'!BN299,IF(ISNUMBER('Endpoint outcomes'!BB299)=TRUE,'Endpoint outcomes'!BP299,0))</f>
        <v>113</v>
      </c>
      <c r="O299" s="829">
        <f>IF(ISNUMBER('Endpoint outcomes'!CE299)=TRUE,'Endpoint outcomes'!CE299,(IF(ISNUMBER('Endpoint outcomes'!CG299)=TRUE,'Endpoint outcomes'!CG299,0)))</f>
        <v>10.5</v>
      </c>
      <c r="P299" s="829">
        <f>IF(ISNUMBER('Endpoint outcomes'!CE299)=TRUE,'Endpoint outcomes'!CF299,IF(ISNUMBER('Endpoint outcomes'!CG299)=TRUE,'Endpoint outcomes'!CH299,0))</f>
        <v>3.6</v>
      </c>
      <c r="Q299" s="829">
        <f>IF(ISNUMBER('Endpoint outcomes'!CE299)=TRUE,'Endpoint outcomes'!CS299,IF(ISNUMBER('Endpoint outcomes'!CG299)=TRUE,'Endpoint outcomes'!CU299,0))</f>
        <v>105</v>
      </c>
      <c r="R299" s="825">
        <f>IF(ISNUMBER('Endpoint outcomes'!DJ299)=TRUE,'Endpoint outcomes'!DJ299,(IF(ISNUMBER('Endpoint outcomes'!DL299)=TRUE,'Endpoint outcomes'!DL299,0)))</f>
        <v>0</v>
      </c>
      <c r="S299" s="825">
        <f>IF(ISNUMBER('Endpoint outcomes'!DJ299)=TRUE,'Endpoint outcomes'!DK299,IF(ISNUMBER('Endpoint outcomes'!DL299)=TRUE,'Endpoint outcomes'!DM299,0))</f>
        <v>0</v>
      </c>
      <c r="T299" s="825">
        <f>IF(ISNUMBER('Endpoint outcomes'!DJ299)=TRUE,'Endpoint outcomes'!DX299,IF(ISNUMBER('Endpoint outcomes'!DL299)=TRUE,'Endpoint outcomes'!DZ299,0))</f>
        <v>0</v>
      </c>
      <c r="U299" s="825">
        <f>IF(ISNUMBER('Endpoint outcomes'!EO299)=TRUE,'Endpoint outcomes'!EO299,(IF(ISNUMBER('Endpoint outcomes'!EQ299)=TRUE,'Endpoint outcomes'!EQ299,0)))</f>
        <v>0</v>
      </c>
      <c r="V299" s="825">
        <f>IF(ISNUMBER('Endpoint outcomes'!EO299)=TRUE,'Endpoint outcomes'!EP299,IF(ISNUMBER('Endpoint outcomes'!EQ299)=TRUE,'Endpoint outcomes'!ER299,0))</f>
        <v>0</v>
      </c>
      <c r="W299" s="825">
        <f>IF(ISNUMBER('Endpoint outcomes'!EO299)=TRUE,'Endpoint outcomes'!FC299,IF(ISNUMBER('Endpoint outcomes'!EQ299)=TRUE,'Endpoint outcomes'!FE299,0))</f>
        <v>0</v>
      </c>
      <c r="X299" s="37"/>
      <c r="Y299" s="824">
        <f t="shared" si="135"/>
        <v>109</v>
      </c>
      <c r="Z299" s="827">
        <f t="shared" si="136"/>
        <v>108</v>
      </c>
      <c r="AA299" s="827">
        <f t="shared" si="137"/>
        <v>7987.6799999999994</v>
      </c>
      <c r="AB299" s="824">
        <f t="shared" si="138"/>
        <v>113</v>
      </c>
      <c r="AC299" s="827">
        <f t="shared" si="139"/>
        <v>112</v>
      </c>
      <c r="AD299" s="827">
        <f t="shared" si="140"/>
        <v>1882.7199999999998</v>
      </c>
      <c r="AE299" s="824">
        <f t="shared" si="141"/>
        <v>105</v>
      </c>
      <c r="AF299" s="827">
        <f t="shared" si="142"/>
        <v>104</v>
      </c>
      <c r="AG299" s="827">
        <f t="shared" si="143"/>
        <v>1347.8400000000001</v>
      </c>
      <c r="AH299" s="824">
        <f t="shared" si="144"/>
        <v>0</v>
      </c>
      <c r="AI299" s="827">
        <f t="shared" si="145"/>
        <v>-1</v>
      </c>
      <c r="AJ299" s="827">
        <f t="shared" si="146"/>
        <v>0</v>
      </c>
      <c r="AK299" s="824">
        <f t="shared" si="147"/>
        <v>0</v>
      </c>
      <c r="AL299" s="827">
        <f t="shared" si="148"/>
        <v>-1</v>
      </c>
      <c r="AM299" s="827">
        <f t="shared" si="149"/>
        <v>0</v>
      </c>
      <c r="AN299" s="827">
        <f t="shared" si="150"/>
        <v>324</v>
      </c>
      <c r="AO299" s="827">
        <f t="shared" si="151"/>
        <v>11218.24</v>
      </c>
      <c r="AP299" s="827">
        <f t="shared" si="152"/>
        <v>10.465443425076453</v>
      </c>
      <c r="AQ299" s="827">
        <f t="shared" si="153"/>
        <v>5.8842329602815857</v>
      </c>
      <c r="AR299" s="827">
        <f t="shared" si="154"/>
        <v>327</v>
      </c>
      <c r="AZ299" s="207"/>
      <c r="BA299" s="207"/>
      <c r="BE299" t="s">
        <v>714</v>
      </c>
      <c r="BF299">
        <v>23.848314606741575</v>
      </c>
    </row>
    <row r="300" spans="1:58" ht="15.75">
      <c r="A300" s="826" t="str">
        <f>'Endpoint outcomes'!A300</f>
        <v>Titov 2015a</v>
      </c>
      <c r="B300" s="826" t="str">
        <f>CONCATENATE('Endpoint outcomes'!S300,'Endpoint outcomes'!T300)</f>
        <v>PHQ9</v>
      </c>
      <c r="C300" s="828">
        <f t="shared" si="132"/>
        <v>11.311851851851852</v>
      </c>
      <c r="D300" s="828">
        <f t="shared" si="133"/>
        <v>2.9246196333882462</v>
      </c>
      <c r="E300" s="828">
        <f t="shared" si="134"/>
        <v>54</v>
      </c>
      <c r="F300" s="50">
        <f t="shared" si="131"/>
        <v>1.1102472231380056E-2</v>
      </c>
      <c r="G300" s="50">
        <f t="shared" si="155"/>
        <v>0.98889752776861994</v>
      </c>
      <c r="H300" s="269">
        <f t="shared" si="156"/>
        <v>1</v>
      </c>
      <c r="I300" s="829">
        <f>IF(ISNUMBER('Endpoint outcomes'!U300)=TRUE,'Endpoint outcomes'!U300,(IF(ISNUMBER('Endpoint outcomes'!W300)=TRUE,'Endpoint outcomes'!W300,0)))</f>
        <v>11.21</v>
      </c>
      <c r="J300" s="829">
        <f>IF(ISNUMBER('Endpoint outcomes'!U300)=TRUE,'Endpoint outcomes'!V300,IF(ISNUMBER('Endpoint outcomes'!W300)=TRUE,'Endpoint outcomes'!X300,0))</f>
        <v>2.92</v>
      </c>
      <c r="K300" s="829">
        <f>IF(ISNUMBER('Endpoint outcomes'!U300)=TRUE,'Endpoint outcomes'!AI300,IF(ISNUMBER('Endpoint outcomes'!W300)=TRUE,'Endpoint outcomes'!AK300,0))</f>
        <v>29</v>
      </c>
      <c r="L300" s="829">
        <f>IF(ISNUMBER('Endpoint outcomes'!AZ300)=TRUE,'Endpoint outcomes'!AZ300,(IF(ISNUMBER('Endpoint outcomes'!BB300)=TRUE,'Endpoint outcomes'!BB300,0)))</f>
        <v>11.43</v>
      </c>
      <c r="M300" s="829">
        <f>IF(ISNUMBER('Endpoint outcomes'!AZ300)=TRUE,'Endpoint outcomes'!BA300,IF(ISNUMBER('Endpoint outcomes'!BB300)=TRUE,'Endpoint outcomes'!BC300,0))</f>
        <v>2.93</v>
      </c>
      <c r="N300" s="829">
        <f>IF(ISNUMBER('Endpoint outcomes'!AZ300)=TRUE,'Endpoint outcomes'!BN300,IF(ISNUMBER('Endpoint outcomes'!BB300)=TRUE,'Endpoint outcomes'!BP300,0))</f>
        <v>25</v>
      </c>
      <c r="O300" s="829">
        <f>IF(ISNUMBER('Endpoint outcomes'!CE300)=TRUE,'Endpoint outcomes'!CE300,(IF(ISNUMBER('Endpoint outcomes'!CG300)=TRUE,'Endpoint outcomes'!CG300,0)))</f>
        <v>0</v>
      </c>
      <c r="P300" s="829">
        <f>IF(ISNUMBER('Endpoint outcomes'!CE300)=TRUE,'Endpoint outcomes'!CF300,IF(ISNUMBER('Endpoint outcomes'!CG300)=TRUE,'Endpoint outcomes'!CH300,0))</f>
        <v>0</v>
      </c>
      <c r="Q300" s="829">
        <f>IF(ISNUMBER('Endpoint outcomes'!CE300)=TRUE,'Endpoint outcomes'!CS300,IF(ISNUMBER('Endpoint outcomes'!CG300)=TRUE,'Endpoint outcomes'!CU300,0))</f>
        <v>0</v>
      </c>
      <c r="R300" s="825">
        <f>IF(ISNUMBER('Endpoint outcomes'!DJ300)=TRUE,'Endpoint outcomes'!DJ300,(IF(ISNUMBER('Endpoint outcomes'!DL300)=TRUE,'Endpoint outcomes'!DL300,0)))</f>
        <v>0</v>
      </c>
      <c r="S300" s="825">
        <f>IF(ISNUMBER('Endpoint outcomes'!DJ300)=TRUE,'Endpoint outcomes'!DK300,IF(ISNUMBER('Endpoint outcomes'!DL300)=TRUE,'Endpoint outcomes'!DM300,0))</f>
        <v>0</v>
      </c>
      <c r="T300" s="825">
        <f>IF(ISNUMBER('Endpoint outcomes'!DJ300)=TRUE,'Endpoint outcomes'!DX300,IF(ISNUMBER('Endpoint outcomes'!DL300)=TRUE,'Endpoint outcomes'!DZ300,0))</f>
        <v>0</v>
      </c>
      <c r="U300" s="825">
        <f>IF(ISNUMBER('Endpoint outcomes'!EO300)=TRUE,'Endpoint outcomes'!EO300,(IF(ISNUMBER('Endpoint outcomes'!EQ300)=TRUE,'Endpoint outcomes'!EQ300,0)))</f>
        <v>0</v>
      </c>
      <c r="V300" s="825">
        <f>IF(ISNUMBER('Endpoint outcomes'!EO300)=TRUE,'Endpoint outcomes'!EP300,IF(ISNUMBER('Endpoint outcomes'!EQ300)=TRUE,'Endpoint outcomes'!ER300,0))</f>
        <v>0</v>
      </c>
      <c r="W300" s="825">
        <f>IF(ISNUMBER('Endpoint outcomes'!EO300)=TRUE,'Endpoint outcomes'!FC300,IF(ISNUMBER('Endpoint outcomes'!EQ300)=TRUE,'Endpoint outcomes'!FE300,0))</f>
        <v>0</v>
      </c>
      <c r="X300" s="37"/>
      <c r="Y300" s="824">
        <f t="shared" si="135"/>
        <v>29</v>
      </c>
      <c r="Z300" s="827">
        <f t="shared" si="136"/>
        <v>28</v>
      </c>
      <c r="AA300" s="827">
        <f t="shared" si="137"/>
        <v>238.73919999999998</v>
      </c>
      <c r="AB300" s="824">
        <f t="shared" si="138"/>
        <v>25</v>
      </c>
      <c r="AC300" s="827">
        <f t="shared" si="139"/>
        <v>24</v>
      </c>
      <c r="AD300" s="827">
        <f t="shared" si="140"/>
        <v>206.03760000000003</v>
      </c>
      <c r="AE300" s="824">
        <f t="shared" si="141"/>
        <v>0</v>
      </c>
      <c r="AF300" s="827">
        <f t="shared" si="142"/>
        <v>-1</v>
      </c>
      <c r="AG300" s="827">
        <f t="shared" si="143"/>
        <v>0</v>
      </c>
      <c r="AH300" s="824">
        <f t="shared" si="144"/>
        <v>0</v>
      </c>
      <c r="AI300" s="827">
        <f t="shared" si="145"/>
        <v>-1</v>
      </c>
      <c r="AJ300" s="827">
        <f t="shared" si="146"/>
        <v>0</v>
      </c>
      <c r="AK300" s="824">
        <f t="shared" si="147"/>
        <v>0</v>
      </c>
      <c r="AL300" s="827">
        <f t="shared" si="148"/>
        <v>-1</v>
      </c>
      <c r="AM300" s="827">
        <f t="shared" si="149"/>
        <v>0</v>
      </c>
      <c r="AN300" s="827">
        <f t="shared" si="150"/>
        <v>52</v>
      </c>
      <c r="AO300" s="827">
        <f t="shared" si="151"/>
        <v>444.77679999999998</v>
      </c>
      <c r="AP300" s="827">
        <f t="shared" si="152"/>
        <v>11.311851851851852</v>
      </c>
      <c r="AQ300" s="827">
        <f t="shared" si="153"/>
        <v>2.9246196333882462</v>
      </c>
      <c r="AR300" s="827">
        <f t="shared" si="154"/>
        <v>54</v>
      </c>
      <c r="AZ300" s="207"/>
      <c r="BA300" s="207"/>
      <c r="BE300" t="s">
        <v>713</v>
      </c>
      <c r="BF300">
        <v>21.450000000000003</v>
      </c>
    </row>
    <row r="301" spans="1:58" ht="15.75">
      <c r="A301" s="826" t="str">
        <f>'Endpoint outcomes'!A301</f>
        <v>Miranda 2003</v>
      </c>
      <c r="B301" s="826" t="str">
        <f>CONCATENATE('Endpoint outcomes'!S301,'Endpoint outcomes'!T301)</f>
        <v>HAMD17</v>
      </c>
      <c r="C301" s="828">
        <f t="shared" si="132"/>
        <v>16.926966292134832</v>
      </c>
      <c r="D301" s="828">
        <f t="shared" si="133"/>
        <v>5.1672592524294911</v>
      </c>
      <c r="E301" s="828">
        <f t="shared" si="134"/>
        <v>267</v>
      </c>
      <c r="F301" s="50">
        <f t="shared" si="131"/>
        <v>8.5528200417185563E-2</v>
      </c>
      <c r="G301" s="50">
        <f t="shared" si="155"/>
        <v>0.91447179958281444</v>
      </c>
      <c r="H301" s="269">
        <f t="shared" si="156"/>
        <v>1</v>
      </c>
      <c r="I301" s="829">
        <f>IF(ISNUMBER('Endpoint outcomes'!U301)=TRUE,'Endpoint outcomes'!U301,(IF(ISNUMBER('Endpoint outcomes'!W301)=TRUE,'Endpoint outcomes'!W301,0)))</f>
        <v>18</v>
      </c>
      <c r="J301" s="829">
        <f>IF(ISNUMBER('Endpoint outcomes'!U301)=TRUE,'Endpoint outcomes'!V301,IF(ISNUMBER('Endpoint outcomes'!W301)=TRUE,'Endpoint outcomes'!X301,0))</f>
        <v>5.0999999999999996</v>
      </c>
      <c r="K301" s="829">
        <f>IF(ISNUMBER('Endpoint outcomes'!U301)=TRUE,'Endpoint outcomes'!AI301,IF(ISNUMBER('Endpoint outcomes'!W301)=TRUE,'Endpoint outcomes'!AK301,0))</f>
        <v>88</v>
      </c>
      <c r="L301" s="829">
        <f>IF(ISNUMBER('Endpoint outcomes'!AZ301)=TRUE,'Endpoint outcomes'!AZ301,(IF(ISNUMBER('Endpoint outcomes'!BB301)=TRUE,'Endpoint outcomes'!BB301,0)))</f>
        <v>16.3</v>
      </c>
      <c r="M301" s="829">
        <f>IF(ISNUMBER('Endpoint outcomes'!AZ301)=TRUE,'Endpoint outcomes'!BA301,IF(ISNUMBER('Endpoint outcomes'!BB301)=TRUE,'Endpoint outcomes'!BC301,0))</f>
        <v>5.2</v>
      </c>
      <c r="N301" s="829">
        <f>IF(ISNUMBER('Endpoint outcomes'!AZ301)=TRUE,'Endpoint outcomes'!BN301,IF(ISNUMBER('Endpoint outcomes'!BB301)=TRUE,'Endpoint outcomes'!BP301,0))</f>
        <v>90</v>
      </c>
      <c r="O301" s="829">
        <f>IF(ISNUMBER('Endpoint outcomes'!CE301)=TRUE,'Endpoint outcomes'!CE301,(IF(ISNUMBER('Endpoint outcomes'!CG301)=TRUE,'Endpoint outcomes'!CG301,0)))</f>
        <v>16.5</v>
      </c>
      <c r="P301" s="829">
        <f>IF(ISNUMBER('Endpoint outcomes'!CE301)=TRUE,'Endpoint outcomes'!CF301,IF(ISNUMBER('Endpoint outcomes'!CG301)=TRUE,'Endpoint outcomes'!CH301,0))</f>
        <v>5.2</v>
      </c>
      <c r="Q301" s="829">
        <f>IF(ISNUMBER('Endpoint outcomes'!CE301)=TRUE,'Endpoint outcomes'!CS301,IF(ISNUMBER('Endpoint outcomes'!CG301)=TRUE,'Endpoint outcomes'!CU301,0))</f>
        <v>89</v>
      </c>
      <c r="R301" s="825">
        <f>IF(ISNUMBER('Endpoint outcomes'!DJ301)=TRUE,'Endpoint outcomes'!DJ301,(IF(ISNUMBER('Endpoint outcomes'!DL301)=TRUE,'Endpoint outcomes'!DL301,0)))</f>
        <v>0</v>
      </c>
      <c r="S301" s="825">
        <f>IF(ISNUMBER('Endpoint outcomes'!DJ301)=TRUE,'Endpoint outcomes'!DK301,IF(ISNUMBER('Endpoint outcomes'!DL301)=TRUE,'Endpoint outcomes'!DM301,0))</f>
        <v>0</v>
      </c>
      <c r="T301" s="825">
        <f>IF(ISNUMBER('Endpoint outcomes'!DJ301)=TRUE,'Endpoint outcomes'!DX301,IF(ISNUMBER('Endpoint outcomes'!DL301)=TRUE,'Endpoint outcomes'!DZ301,0))</f>
        <v>0</v>
      </c>
      <c r="U301" s="825">
        <f>IF(ISNUMBER('Endpoint outcomes'!EO301)=TRUE,'Endpoint outcomes'!EO301,(IF(ISNUMBER('Endpoint outcomes'!EQ301)=TRUE,'Endpoint outcomes'!EQ301,0)))</f>
        <v>0</v>
      </c>
      <c r="V301" s="825">
        <f>IF(ISNUMBER('Endpoint outcomes'!EO301)=TRUE,'Endpoint outcomes'!EP301,IF(ISNUMBER('Endpoint outcomes'!EQ301)=TRUE,'Endpoint outcomes'!ER301,0))</f>
        <v>0</v>
      </c>
      <c r="W301" s="825">
        <f>IF(ISNUMBER('Endpoint outcomes'!EO301)=TRUE,'Endpoint outcomes'!FC301,IF(ISNUMBER('Endpoint outcomes'!EQ301)=TRUE,'Endpoint outcomes'!FE301,0))</f>
        <v>0</v>
      </c>
      <c r="X301" s="37"/>
      <c r="Y301" s="824">
        <f t="shared" si="135"/>
        <v>88</v>
      </c>
      <c r="Z301" s="827">
        <f t="shared" si="136"/>
        <v>87</v>
      </c>
      <c r="AA301" s="827">
        <f t="shared" si="137"/>
        <v>2262.87</v>
      </c>
      <c r="AB301" s="824">
        <f t="shared" si="138"/>
        <v>90</v>
      </c>
      <c r="AC301" s="827">
        <f t="shared" si="139"/>
        <v>89</v>
      </c>
      <c r="AD301" s="827">
        <f t="shared" si="140"/>
        <v>2406.5600000000004</v>
      </c>
      <c r="AE301" s="824">
        <f t="shared" si="141"/>
        <v>89</v>
      </c>
      <c r="AF301" s="827">
        <f t="shared" si="142"/>
        <v>88</v>
      </c>
      <c r="AG301" s="827">
        <f t="shared" si="143"/>
        <v>2379.5200000000004</v>
      </c>
      <c r="AH301" s="824">
        <f t="shared" si="144"/>
        <v>0</v>
      </c>
      <c r="AI301" s="827">
        <f t="shared" si="145"/>
        <v>-1</v>
      </c>
      <c r="AJ301" s="827">
        <f t="shared" si="146"/>
        <v>0</v>
      </c>
      <c r="AK301" s="824">
        <f t="shared" si="147"/>
        <v>0</v>
      </c>
      <c r="AL301" s="827">
        <f t="shared" si="148"/>
        <v>-1</v>
      </c>
      <c r="AM301" s="827">
        <f t="shared" si="149"/>
        <v>0</v>
      </c>
      <c r="AN301" s="827">
        <f t="shared" si="150"/>
        <v>264</v>
      </c>
      <c r="AO301" s="827">
        <f t="shared" si="151"/>
        <v>7048.9500000000007</v>
      </c>
      <c r="AP301" s="827">
        <f t="shared" si="152"/>
        <v>16.926966292134832</v>
      </c>
      <c r="AQ301" s="827">
        <f t="shared" si="153"/>
        <v>5.1672592524294911</v>
      </c>
      <c r="AR301" s="827">
        <f t="shared" si="154"/>
        <v>267</v>
      </c>
      <c r="AZ301" s="207"/>
      <c r="BA301" s="207"/>
      <c r="BE301" t="s">
        <v>718</v>
      </c>
      <c r="BF301">
        <v>19.348251748251748</v>
      </c>
    </row>
    <row r="302" spans="1:58" ht="15.75">
      <c r="A302" s="826" t="str">
        <f>'Endpoint outcomes'!A302</f>
        <v>Maina 2010</v>
      </c>
      <c r="B302" s="826" t="str">
        <f>CONCATENATE('Endpoint outcomes'!S302,'Endpoint outcomes'!T302)</f>
        <v>HAMD17</v>
      </c>
      <c r="C302" s="828">
        <f t="shared" si="132"/>
        <v>19.394400000000001</v>
      </c>
      <c r="D302" s="828">
        <f t="shared" si="133"/>
        <v>4.8772003581289676</v>
      </c>
      <c r="E302" s="828">
        <f t="shared" si="134"/>
        <v>50</v>
      </c>
      <c r="F302" s="50">
        <f t="shared" si="131"/>
        <v>0.17250505621889811</v>
      </c>
      <c r="G302" s="50">
        <f t="shared" si="155"/>
        <v>0.82749494378110189</v>
      </c>
      <c r="H302" s="269">
        <f t="shared" si="156"/>
        <v>1</v>
      </c>
      <c r="I302" s="829">
        <f>IF(ISNUMBER('Endpoint outcomes'!U302)=TRUE,'Endpoint outcomes'!U302,(IF(ISNUMBER('Endpoint outcomes'!W302)=TRUE,'Endpoint outcomes'!W302,0)))</f>
        <v>18.12</v>
      </c>
      <c r="J302" s="829">
        <f>IF(ISNUMBER('Endpoint outcomes'!U302)=TRUE,'Endpoint outcomes'!V302,IF(ISNUMBER('Endpoint outcomes'!W302)=TRUE,'Endpoint outcomes'!X302,0))</f>
        <v>4.5999999999999996</v>
      </c>
      <c r="K302" s="829">
        <f>IF(ISNUMBER('Endpoint outcomes'!U302)=TRUE,'Endpoint outcomes'!AI302,IF(ISNUMBER('Endpoint outcomes'!W302)=TRUE,'Endpoint outcomes'!AK302,0))</f>
        <v>23</v>
      </c>
      <c r="L302" s="829">
        <f>IF(ISNUMBER('Endpoint outcomes'!AZ302)=TRUE,'Endpoint outcomes'!AZ302,(IF(ISNUMBER('Endpoint outcomes'!BB302)=TRUE,'Endpoint outcomes'!BB302,0)))</f>
        <v>20.48</v>
      </c>
      <c r="M302" s="829">
        <f>IF(ISNUMBER('Endpoint outcomes'!AZ302)=TRUE,'Endpoint outcomes'!BA302,IF(ISNUMBER('Endpoint outcomes'!BB302)=TRUE,'Endpoint outcomes'!BC302,0))</f>
        <v>5.0999999999999996</v>
      </c>
      <c r="N302" s="829">
        <f>IF(ISNUMBER('Endpoint outcomes'!AZ302)=TRUE,'Endpoint outcomes'!BN302,IF(ISNUMBER('Endpoint outcomes'!BB302)=TRUE,'Endpoint outcomes'!BP302,0))</f>
        <v>27</v>
      </c>
      <c r="O302" s="829">
        <f>IF(ISNUMBER('Endpoint outcomes'!CE302)=TRUE,'Endpoint outcomes'!CE302,(IF(ISNUMBER('Endpoint outcomes'!CG302)=TRUE,'Endpoint outcomes'!CG302,0)))</f>
        <v>0</v>
      </c>
      <c r="P302" s="829">
        <f>IF(ISNUMBER('Endpoint outcomes'!CE302)=TRUE,'Endpoint outcomes'!CF302,IF(ISNUMBER('Endpoint outcomes'!CG302)=TRUE,'Endpoint outcomes'!CH302,0))</f>
        <v>0</v>
      </c>
      <c r="Q302" s="829">
        <f>IF(ISNUMBER('Endpoint outcomes'!CE302)=TRUE,'Endpoint outcomes'!CS302,IF(ISNUMBER('Endpoint outcomes'!CG302)=TRUE,'Endpoint outcomes'!CU302,0))</f>
        <v>0</v>
      </c>
      <c r="R302" s="825">
        <f>IF(ISNUMBER('Endpoint outcomes'!DJ302)=TRUE,'Endpoint outcomes'!DJ302,(IF(ISNUMBER('Endpoint outcomes'!DL302)=TRUE,'Endpoint outcomes'!DL302,0)))</f>
        <v>0</v>
      </c>
      <c r="S302" s="825">
        <f>IF(ISNUMBER('Endpoint outcomes'!DJ302)=TRUE,'Endpoint outcomes'!DK302,IF(ISNUMBER('Endpoint outcomes'!DL302)=TRUE,'Endpoint outcomes'!DM302,0))</f>
        <v>0</v>
      </c>
      <c r="T302" s="825">
        <f>IF(ISNUMBER('Endpoint outcomes'!DJ302)=TRUE,'Endpoint outcomes'!DX302,IF(ISNUMBER('Endpoint outcomes'!DL302)=TRUE,'Endpoint outcomes'!DZ302,0))</f>
        <v>0</v>
      </c>
      <c r="U302" s="825">
        <f>IF(ISNUMBER('Endpoint outcomes'!EO302)=TRUE,'Endpoint outcomes'!EO302,(IF(ISNUMBER('Endpoint outcomes'!EQ302)=TRUE,'Endpoint outcomes'!EQ302,0)))</f>
        <v>0</v>
      </c>
      <c r="V302" s="825">
        <f>IF(ISNUMBER('Endpoint outcomes'!EO302)=TRUE,'Endpoint outcomes'!EP302,IF(ISNUMBER('Endpoint outcomes'!EQ302)=TRUE,'Endpoint outcomes'!ER302,0))</f>
        <v>0</v>
      </c>
      <c r="W302" s="825">
        <f>IF(ISNUMBER('Endpoint outcomes'!EO302)=TRUE,'Endpoint outcomes'!FC302,IF(ISNUMBER('Endpoint outcomes'!EQ302)=TRUE,'Endpoint outcomes'!FE302,0))</f>
        <v>0</v>
      </c>
      <c r="X302" s="37"/>
      <c r="Y302" s="824">
        <f t="shared" si="135"/>
        <v>23</v>
      </c>
      <c r="Z302" s="827">
        <f t="shared" si="136"/>
        <v>22</v>
      </c>
      <c r="AA302" s="827">
        <f t="shared" si="137"/>
        <v>465.51999999999992</v>
      </c>
      <c r="AB302" s="824">
        <f t="shared" si="138"/>
        <v>27</v>
      </c>
      <c r="AC302" s="827">
        <f t="shared" si="139"/>
        <v>26</v>
      </c>
      <c r="AD302" s="827">
        <f t="shared" si="140"/>
        <v>676.26</v>
      </c>
      <c r="AE302" s="824">
        <f t="shared" si="141"/>
        <v>0</v>
      </c>
      <c r="AF302" s="827">
        <f t="shared" si="142"/>
        <v>-1</v>
      </c>
      <c r="AG302" s="827">
        <f t="shared" si="143"/>
        <v>0</v>
      </c>
      <c r="AH302" s="824">
        <f t="shared" si="144"/>
        <v>0</v>
      </c>
      <c r="AI302" s="827">
        <f t="shared" si="145"/>
        <v>-1</v>
      </c>
      <c r="AJ302" s="827">
        <f t="shared" si="146"/>
        <v>0</v>
      </c>
      <c r="AK302" s="824">
        <f t="shared" si="147"/>
        <v>0</v>
      </c>
      <c r="AL302" s="827">
        <f t="shared" si="148"/>
        <v>-1</v>
      </c>
      <c r="AM302" s="827">
        <f t="shared" si="149"/>
        <v>0</v>
      </c>
      <c r="AN302" s="827">
        <f t="shared" si="150"/>
        <v>48</v>
      </c>
      <c r="AO302" s="827">
        <f t="shared" si="151"/>
        <v>1141.78</v>
      </c>
      <c r="AP302" s="827">
        <f t="shared" si="152"/>
        <v>19.394400000000001</v>
      </c>
      <c r="AQ302" s="827">
        <f t="shared" si="153"/>
        <v>4.8772003581289676</v>
      </c>
      <c r="AR302" s="827">
        <f t="shared" si="154"/>
        <v>50</v>
      </c>
      <c r="AZ302" s="207"/>
      <c r="BA302" s="207"/>
      <c r="BE302" t="s">
        <v>718</v>
      </c>
      <c r="BF302">
        <v>32.837719298245617</v>
      </c>
    </row>
    <row r="303" spans="1:58" ht="15.75">
      <c r="A303" s="826" t="str">
        <f>'Endpoint outcomes'!A303</f>
        <v>Kennedy 2007</v>
      </c>
      <c r="B303" s="826" t="str">
        <f>CONCATENATE('Endpoint outcomes'!S303,'Endpoint outcomes'!T303)</f>
        <v>HAMD17</v>
      </c>
      <c r="C303" s="828">
        <f t="shared" si="132"/>
        <v>21.900000000000002</v>
      </c>
      <c r="D303" s="828">
        <f t="shared" si="133"/>
        <v>7.2156080824834161</v>
      </c>
      <c r="E303" s="828">
        <f t="shared" si="134"/>
        <v>24</v>
      </c>
      <c r="F303" s="50">
        <f t="shared" si="131"/>
        <v>0.38551198413054477</v>
      </c>
      <c r="G303" s="50">
        <f t="shared" si="155"/>
        <v>0.61448801586945523</v>
      </c>
      <c r="H303" s="269">
        <f t="shared" si="156"/>
        <v>1</v>
      </c>
      <c r="I303" s="829">
        <f>IF(ISNUMBER('Endpoint outcomes'!U303)=TRUE,'Endpoint outcomes'!U303,(IF(ISNUMBER('Endpoint outcomes'!W303)=TRUE,'Endpoint outcomes'!W303,0)))</f>
        <v>22.3</v>
      </c>
      <c r="J303" s="829">
        <f>IF(ISNUMBER('Endpoint outcomes'!U303)=TRUE,'Endpoint outcomes'!V303,IF(ISNUMBER('Endpoint outcomes'!W303)=TRUE,'Endpoint outcomes'!X303,0))</f>
        <v>4.2</v>
      </c>
      <c r="K303" s="829">
        <f>IF(ISNUMBER('Endpoint outcomes'!U303)=TRUE,'Endpoint outcomes'!AI303,IF(ISNUMBER('Endpoint outcomes'!W303)=TRUE,'Endpoint outcomes'!AK303,0))</f>
        <v>12</v>
      </c>
      <c r="L303" s="829">
        <f>IF(ISNUMBER('Endpoint outcomes'!AZ303)=TRUE,'Endpoint outcomes'!AZ303,(IF(ISNUMBER('Endpoint outcomes'!BB303)=TRUE,'Endpoint outcomes'!BB303,0)))</f>
        <v>21.5</v>
      </c>
      <c r="M303" s="829">
        <f>IF(ISNUMBER('Endpoint outcomes'!AZ303)=TRUE,'Endpoint outcomes'!BA303,IF(ISNUMBER('Endpoint outcomes'!BB303)=TRUE,'Endpoint outcomes'!BC303,0))</f>
        <v>9.3000000000000007</v>
      </c>
      <c r="N303" s="829">
        <f>IF(ISNUMBER('Endpoint outcomes'!AZ303)=TRUE,'Endpoint outcomes'!BN303,IF(ISNUMBER('Endpoint outcomes'!BB303)=TRUE,'Endpoint outcomes'!BP303,0))</f>
        <v>12</v>
      </c>
      <c r="O303" s="829">
        <f>IF(ISNUMBER('Endpoint outcomes'!CE303)=TRUE,'Endpoint outcomes'!CE303,(IF(ISNUMBER('Endpoint outcomes'!CG303)=TRUE,'Endpoint outcomes'!CG303,0)))</f>
        <v>0</v>
      </c>
      <c r="P303" s="829">
        <f>IF(ISNUMBER('Endpoint outcomes'!CE303)=TRUE,'Endpoint outcomes'!CF303,IF(ISNUMBER('Endpoint outcomes'!CG303)=TRUE,'Endpoint outcomes'!CH303,0))</f>
        <v>0</v>
      </c>
      <c r="Q303" s="829">
        <f>IF(ISNUMBER('Endpoint outcomes'!CE303)=TRUE,'Endpoint outcomes'!CS303,IF(ISNUMBER('Endpoint outcomes'!CG303)=TRUE,'Endpoint outcomes'!CU303,0))</f>
        <v>0</v>
      </c>
      <c r="R303" s="825">
        <f>IF(ISNUMBER('Endpoint outcomes'!DJ303)=TRUE,'Endpoint outcomes'!DJ303,(IF(ISNUMBER('Endpoint outcomes'!DL303)=TRUE,'Endpoint outcomes'!DL303,0)))</f>
        <v>0</v>
      </c>
      <c r="S303" s="825">
        <f>IF(ISNUMBER('Endpoint outcomes'!DJ303)=TRUE,'Endpoint outcomes'!DK303,IF(ISNUMBER('Endpoint outcomes'!DL303)=TRUE,'Endpoint outcomes'!DM303,0))</f>
        <v>0</v>
      </c>
      <c r="T303" s="825">
        <f>IF(ISNUMBER('Endpoint outcomes'!DJ303)=TRUE,'Endpoint outcomes'!DX303,IF(ISNUMBER('Endpoint outcomes'!DL303)=TRUE,'Endpoint outcomes'!DZ303,0))</f>
        <v>0</v>
      </c>
      <c r="U303" s="825">
        <f>IF(ISNUMBER('Endpoint outcomes'!EO303)=TRUE,'Endpoint outcomes'!EO303,(IF(ISNUMBER('Endpoint outcomes'!EQ303)=TRUE,'Endpoint outcomes'!EQ303,0)))</f>
        <v>0</v>
      </c>
      <c r="V303" s="825">
        <f>IF(ISNUMBER('Endpoint outcomes'!EO303)=TRUE,'Endpoint outcomes'!EP303,IF(ISNUMBER('Endpoint outcomes'!EQ303)=TRUE,'Endpoint outcomes'!ER303,0))</f>
        <v>0</v>
      </c>
      <c r="W303" s="825">
        <f>IF(ISNUMBER('Endpoint outcomes'!EO303)=TRUE,'Endpoint outcomes'!FC303,IF(ISNUMBER('Endpoint outcomes'!EQ303)=TRUE,'Endpoint outcomes'!FE303,0))</f>
        <v>0</v>
      </c>
      <c r="X303" s="37"/>
      <c r="Y303" s="824">
        <f t="shared" si="135"/>
        <v>12</v>
      </c>
      <c r="Z303" s="827">
        <f t="shared" si="136"/>
        <v>11</v>
      </c>
      <c r="AA303" s="827">
        <f t="shared" si="137"/>
        <v>194.04000000000002</v>
      </c>
      <c r="AB303" s="824">
        <f t="shared" si="138"/>
        <v>12</v>
      </c>
      <c r="AC303" s="827">
        <f t="shared" si="139"/>
        <v>11</v>
      </c>
      <c r="AD303" s="827">
        <f t="shared" si="140"/>
        <v>951.3900000000001</v>
      </c>
      <c r="AE303" s="824">
        <f t="shared" si="141"/>
        <v>0</v>
      </c>
      <c r="AF303" s="827">
        <f t="shared" si="142"/>
        <v>-1</v>
      </c>
      <c r="AG303" s="827">
        <f t="shared" si="143"/>
        <v>0</v>
      </c>
      <c r="AH303" s="824">
        <f t="shared" si="144"/>
        <v>0</v>
      </c>
      <c r="AI303" s="827">
        <f t="shared" si="145"/>
        <v>-1</v>
      </c>
      <c r="AJ303" s="827">
        <f t="shared" si="146"/>
        <v>0</v>
      </c>
      <c r="AK303" s="824">
        <f t="shared" si="147"/>
        <v>0</v>
      </c>
      <c r="AL303" s="827">
        <f t="shared" si="148"/>
        <v>-1</v>
      </c>
      <c r="AM303" s="827">
        <f t="shared" si="149"/>
        <v>0</v>
      </c>
      <c r="AN303" s="827">
        <f t="shared" si="150"/>
        <v>22</v>
      </c>
      <c r="AO303" s="827">
        <f t="shared" si="151"/>
        <v>1145.43</v>
      </c>
      <c r="AP303" s="827">
        <f t="shared" si="152"/>
        <v>21.900000000000002</v>
      </c>
      <c r="AQ303" s="827">
        <f t="shared" si="153"/>
        <v>7.2156080824834161</v>
      </c>
      <c r="AR303" s="827">
        <f t="shared" si="154"/>
        <v>24</v>
      </c>
      <c r="AZ303" s="207"/>
      <c r="BA303" s="207"/>
      <c r="BE303" t="s">
        <v>3749</v>
      </c>
      <c r="BF303">
        <v>24.491325301204821</v>
      </c>
    </row>
    <row r="304" spans="1:58" ht="15.75">
      <c r="A304" s="826" t="str">
        <f>'Endpoint outcomes'!A304</f>
        <v>Mynors-Wallis 2000</v>
      </c>
      <c r="B304" s="826" t="str">
        <f>CONCATENATE('Endpoint outcomes'!S304,'Endpoint outcomes'!T304)</f>
        <v>HAMD17</v>
      </c>
      <c r="C304" s="828">
        <f t="shared" si="132"/>
        <v>20.247413793103448</v>
      </c>
      <c r="D304" s="828">
        <f t="shared" si="133"/>
        <v>4.1517436096175304</v>
      </c>
      <c r="E304" s="828">
        <f t="shared" si="134"/>
        <v>116</v>
      </c>
      <c r="F304" s="50">
        <f t="shared" si="131"/>
        <v>0.18303538106566641</v>
      </c>
      <c r="G304" s="50">
        <f t="shared" si="155"/>
        <v>0.81696461893433359</v>
      </c>
      <c r="H304" s="269">
        <f t="shared" si="156"/>
        <v>1</v>
      </c>
      <c r="I304" s="829">
        <f>IF(ISNUMBER('Endpoint outcomes'!U304)=TRUE,'Endpoint outcomes'!U304,(IF(ISNUMBER('Endpoint outcomes'!W304)=TRUE,'Endpoint outcomes'!W304,0)))</f>
        <v>19.8</v>
      </c>
      <c r="J304" s="829">
        <f>IF(ISNUMBER('Endpoint outcomes'!U304)=TRUE,'Endpoint outcomes'!V304,IF(ISNUMBER('Endpoint outcomes'!W304)=TRUE,'Endpoint outcomes'!X304,0))</f>
        <v>3.78</v>
      </c>
      <c r="K304" s="829">
        <f>IF(ISNUMBER('Endpoint outcomes'!U304)=TRUE,'Endpoint outcomes'!AI304,IF(ISNUMBER('Endpoint outcomes'!W304)=TRUE,'Endpoint outcomes'!AK304,0))</f>
        <v>29</v>
      </c>
      <c r="L304" s="829">
        <f>IF(ISNUMBER('Endpoint outcomes'!AZ304)=TRUE,'Endpoint outcomes'!AZ304,(IF(ISNUMBER('Endpoint outcomes'!BB304)=TRUE,'Endpoint outcomes'!BB304,0)))</f>
        <v>20.5</v>
      </c>
      <c r="M304" s="829">
        <f>IF(ISNUMBER('Endpoint outcomes'!AZ304)=TRUE,'Endpoint outcomes'!BA304,IF(ISNUMBER('Endpoint outcomes'!BB304)=TRUE,'Endpoint outcomes'!BC304,0))</f>
        <v>4.93</v>
      </c>
      <c r="N304" s="829">
        <f>IF(ISNUMBER('Endpoint outcomes'!AZ304)=TRUE,'Endpoint outcomes'!BN304,IF(ISNUMBER('Endpoint outcomes'!BB304)=TRUE,'Endpoint outcomes'!BP304,0))</f>
        <v>25</v>
      </c>
      <c r="O304" s="829">
        <f>IF(ISNUMBER('Endpoint outcomes'!CE304)=TRUE,'Endpoint outcomes'!CE304,(IF(ISNUMBER('Endpoint outcomes'!CG304)=TRUE,'Endpoint outcomes'!CG304,0)))</f>
        <v>20.5</v>
      </c>
      <c r="P304" s="829">
        <f>IF(ISNUMBER('Endpoint outcomes'!CE304)=TRUE,'Endpoint outcomes'!CF304,IF(ISNUMBER('Endpoint outcomes'!CG304)=TRUE,'Endpoint outcomes'!CH304,0))</f>
        <v>4.45</v>
      </c>
      <c r="Q304" s="829">
        <f>IF(ISNUMBER('Endpoint outcomes'!CE304)=TRUE,'Endpoint outcomes'!CS304,IF(ISNUMBER('Endpoint outcomes'!CG304)=TRUE,'Endpoint outcomes'!CU304,0))</f>
        <v>32</v>
      </c>
      <c r="R304" s="825">
        <f>IF(ISNUMBER('Endpoint outcomes'!DJ304)=TRUE,'Endpoint outcomes'!DJ304,(IF(ISNUMBER('Endpoint outcomes'!DL304)=TRUE,'Endpoint outcomes'!DL304,0)))</f>
        <v>20.2</v>
      </c>
      <c r="S304" s="825">
        <f>IF(ISNUMBER('Endpoint outcomes'!DJ304)=TRUE,'Endpoint outcomes'!DK304,IF(ISNUMBER('Endpoint outcomes'!DL304)=TRUE,'Endpoint outcomes'!DM304,0))</f>
        <v>3.39</v>
      </c>
      <c r="T304" s="825">
        <f>IF(ISNUMBER('Endpoint outcomes'!DJ304)=TRUE,'Endpoint outcomes'!DX304,IF(ISNUMBER('Endpoint outcomes'!DL304)=TRUE,'Endpoint outcomes'!DZ304,0))</f>
        <v>30</v>
      </c>
      <c r="U304" s="825">
        <f>IF(ISNUMBER('Endpoint outcomes'!EO304)=TRUE,'Endpoint outcomes'!EO304,(IF(ISNUMBER('Endpoint outcomes'!EQ304)=TRUE,'Endpoint outcomes'!EQ304,0)))</f>
        <v>0</v>
      </c>
      <c r="V304" s="825">
        <f>IF(ISNUMBER('Endpoint outcomes'!EO304)=TRUE,'Endpoint outcomes'!EP304,IF(ISNUMBER('Endpoint outcomes'!EQ304)=TRUE,'Endpoint outcomes'!ER304,0))</f>
        <v>0</v>
      </c>
      <c r="W304" s="825">
        <f>IF(ISNUMBER('Endpoint outcomes'!EO304)=TRUE,'Endpoint outcomes'!FC304,IF(ISNUMBER('Endpoint outcomes'!EQ304)=TRUE,'Endpoint outcomes'!FE304,0))</f>
        <v>0</v>
      </c>
      <c r="X304" s="37"/>
      <c r="Y304" s="824">
        <f t="shared" si="135"/>
        <v>29</v>
      </c>
      <c r="Z304" s="827">
        <f t="shared" si="136"/>
        <v>28</v>
      </c>
      <c r="AA304" s="827">
        <f t="shared" si="137"/>
        <v>400.0752</v>
      </c>
      <c r="AB304" s="824">
        <f t="shared" si="138"/>
        <v>25</v>
      </c>
      <c r="AC304" s="827">
        <f t="shared" si="139"/>
        <v>24</v>
      </c>
      <c r="AD304" s="827">
        <f t="shared" si="140"/>
        <v>583.31759999999986</v>
      </c>
      <c r="AE304" s="824">
        <f t="shared" si="141"/>
        <v>32</v>
      </c>
      <c r="AF304" s="827">
        <f t="shared" si="142"/>
        <v>31</v>
      </c>
      <c r="AG304" s="827">
        <f t="shared" si="143"/>
        <v>613.87750000000005</v>
      </c>
      <c r="AH304" s="824">
        <f t="shared" si="144"/>
        <v>30</v>
      </c>
      <c r="AI304" s="827">
        <f t="shared" si="145"/>
        <v>29</v>
      </c>
      <c r="AJ304" s="827">
        <f t="shared" si="146"/>
        <v>333.27090000000004</v>
      </c>
      <c r="AK304" s="824">
        <f t="shared" si="147"/>
        <v>0</v>
      </c>
      <c r="AL304" s="827">
        <f t="shared" si="148"/>
        <v>-1</v>
      </c>
      <c r="AM304" s="827">
        <f t="shared" si="149"/>
        <v>0</v>
      </c>
      <c r="AN304" s="827">
        <f t="shared" si="150"/>
        <v>112</v>
      </c>
      <c r="AO304" s="827">
        <f t="shared" si="151"/>
        <v>1930.5411999999999</v>
      </c>
      <c r="AP304" s="827">
        <f t="shared" si="152"/>
        <v>20.247413793103448</v>
      </c>
      <c r="AQ304" s="827">
        <f t="shared" si="153"/>
        <v>4.1517436096175304</v>
      </c>
      <c r="AR304" s="827">
        <f t="shared" si="154"/>
        <v>116</v>
      </c>
      <c r="AZ304" s="207"/>
      <c r="BA304" s="207"/>
      <c r="BE304" t="s">
        <v>718</v>
      </c>
      <c r="BF304">
        <v>29.248837209302327</v>
      </c>
    </row>
    <row r="305" spans="1:58" ht="15.75">
      <c r="A305" s="826" t="str">
        <f>'Endpoint outcomes'!A305</f>
        <v xml:space="preserve">Murri 2015 </v>
      </c>
      <c r="B305" s="826" t="str">
        <f>CONCATENATE('Endpoint outcomes'!S305,'Endpoint outcomes'!T305)</f>
        <v>HAMD17</v>
      </c>
      <c r="C305" s="828">
        <f t="shared" si="132"/>
        <v>20.099999999999998</v>
      </c>
      <c r="D305" s="828">
        <f t="shared" si="133"/>
        <v>3.0805018301282874</v>
      </c>
      <c r="E305" s="828">
        <f t="shared" si="134"/>
        <v>121</v>
      </c>
      <c r="F305" s="50">
        <f t="shared" si="131"/>
        <v>0.10275162023863593</v>
      </c>
      <c r="G305" s="50">
        <f t="shared" si="155"/>
        <v>0.89724837976136407</v>
      </c>
      <c r="H305" s="269">
        <f t="shared" si="156"/>
        <v>1</v>
      </c>
      <c r="I305" s="829">
        <f>IF(ISNUMBER('Endpoint outcomes'!U305)=TRUE,'Endpoint outcomes'!U305,(IF(ISNUMBER('Endpoint outcomes'!W305)=TRUE,'Endpoint outcomes'!W305,0)))</f>
        <v>20.399999999999999</v>
      </c>
      <c r="J305" s="829">
        <f>IF(ISNUMBER('Endpoint outcomes'!U305)=TRUE,'Endpoint outcomes'!V305,IF(ISNUMBER('Endpoint outcomes'!W305)=TRUE,'Endpoint outcomes'!X305,0))</f>
        <v>3.4</v>
      </c>
      <c r="K305" s="829">
        <f>IF(ISNUMBER('Endpoint outcomes'!U305)=TRUE,'Endpoint outcomes'!AI305,IF(ISNUMBER('Endpoint outcomes'!W305)=TRUE,'Endpoint outcomes'!AK305,0))</f>
        <v>42</v>
      </c>
      <c r="L305" s="829">
        <f>IF(ISNUMBER('Endpoint outcomes'!AZ305)=TRUE,'Endpoint outcomes'!AZ305,(IF(ISNUMBER('Endpoint outcomes'!BB305)=TRUE,'Endpoint outcomes'!BB305,0)))</f>
        <v>20.100000000000001</v>
      </c>
      <c r="M305" s="829">
        <f>IF(ISNUMBER('Endpoint outcomes'!AZ305)=TRUE,'Endpoint outcomes'!BA305,IF(ISNUMBER('Endpoint outcomes'!BB305)=TRUE,'Endpoint outcomes'!BC305,0))</f>
        <v>3.2</v>
      </c>
      <c r="N305" s="829">
        <f>IF(ISNUMBER('Endpoint outcomes'!AZ305)=TRUE,'Endpoint outcomes'!BN305,IF(ISNUMBER('Endpoint outcomes'!BB305)=TRUE,'Endpoint outcomes'!BP305,0))</f>
        <v>37</v>
      </c>
      <c r="O305" s="829">
        <f>IF(ISNUMBER('Endpoint outcomes'!CE305)=TRUE,'Endpoint outcomes'!CE305,(IF(ISNUMBER('Endpoint outcomes'!CG305)=TRUE,'Endpoint outcomes'!CG305,0)))</f>
        <v>19.8</v>
      </c>
      <c r="P305" s="829">
        <f>IF(ISNUMBER('Endpoint outcomes'!CE305)=TRUE,'Endpoint outcomes'!CF305,IF(ISNUMBER('Endpoint outcomes'!CG305)=TRUE,'Endpoint outcomes'!CH305,0))</f>
        <v>2.6</v>
      </c>
      <c r="Q305" s="829">
        <f>IF(ISNUMBER('Endpoint outcomes'!CE305)=TRUE,'Endpoint outcomes'!CS305,IF(ISNUMBER('Endpoint outcomes'!CG305)=TRUE,'Endpoint outcomes'!CU305,0))</f>
        <v>42</v>
      </c>
      <c r="R305" s="825">
        <f>IF(ISNUMBER('Endpoint outcomes'!DJ305)=TRUE,'Endpoint outcomes'!DJ305,(IF(ISNUMBER('Endpoint outcomes'!DL305)=TRUE,'Endpoint outcomes'!DL305,0)))</f>
        <v>0</v>
      </c>
      <c r="S305" s="825">
        <f>IF(ISNUMBER('Endpoint outcomes'!DJ305)=TRUE,'Endpoint outcomes'!DK305,IF(ISNUMBER('Endpoint outcomes'!DL305)=TRUE,'Endpoint outcomes'!DM305,0))</f>
        <v>0</v>
      </c>
      <c r="T305" s="825">
        <f>IF(ISNUMBER('Endpoint outcomes'!DJ305)=TRUE,'Endpoint outcomes'!DX305,IF(ISNUMBER('Endpoint outcomes'!DL305)=TRUE,'Endpoint outcomes'!DZ305,0))</f>
        <v>0</v>
      </c>
      <c r="U305" s="825">
        <f>IF(ISNUMBER('Endpoint outcomes'!EO305)=TRUE,'Endpoint outcomes'!EO305,(IF(ISNUMBER('Endpoint outcomes'!EQ305)=TRUE,'Endpoint outcomes'!EQ305,0)))</f>
        <v>0</v>
      </c>
      <c r="V305" s="825">
        <f>IF(ISNUMBER('Endpoint outcomes'!EO305)=TRUE,'Endpoint outcomes'!EP305,IF(ISNUMBER('Endpoint outcomes'!EQ305)=TRUE,'Endpoint outcomes'!ER305,0))</f>
        <v>0</v>
      </c>
      <c r="W305" s="825">
        <f>IF(ISNUMBER('Endpoint outcomes'!EO305)=TRUE,'Endpoint outcomes'!FC305,IF(ISNUMBER('Endpoint outcomes'!EQ305)=TRUE,'Endpoint outcomes'!FE305,0))</f>
        <v>0</v>
      </c>
      <c r="X305" s="37"/>
      <c r="Y305" s="824">
        <f t="shared" si="135"/>
        <v>42</v>
      </c>
      <c r="Z305" s="827">
        <f t="shared" si="136"/>
        <v>41</v>
      </c>
      <c r="AA305" s="827">
        <f t="shared" si="137"/>
        <v>473.95999999999992</v>
      </c>
      <c r="AB305" s="824">
        <f t="shared" si="138"/>
        <v>37</v>
      </c>
      <c r="AC305" s="827">
        <f t="shared" si="139"/>
        <v>36</v>
      </c>
      <c r="AD305" s="827">
        <f t="shared" si="140"/>
        <v>368.6400000000001</v>
      </c>
      <c r="AE305" s="824">
        <f t="shared" si="141"/>
        <v>42</v>
      </c>
      <c r="AF305" s="827">
        <f t="shared" si="142"/>
        <v>41</v>
      </c>
      <c r="AG305" s="827">
        <f t="shared" si="143"/>
        <v>277.16000000000003</v>
      </c>
      <c r="AH305" s="824">
        <f t="shared" si="144"/>
        <v>0</v>
      </c>
      <c r="AI305" s="827">
        <f t="shared" si="145"/>
        <v>-1</v>
      </c>
      <c r="AJ305" s="827">
        <f t="shared" si="146"/>
        <v>0</v>
      </c>
      <c r="AK305" s="824">
        <f t="shared" si="147"/>
        <v>0</v>
      </c>
      <c r="AL305" s="827">
        <f t="shared" si="148"/>
        <v>-1</v>
      </c>
      <c r="AM305" s="827">
        <f t="shared" si="149"/>
        <v>0</v>
      </c>
      <c r="AN305" s="827">
        <f t="shared" si="150"/>
        <v>118</v>
      </c>
      <c r="AO305" s="827">
        <f t="shared" si="151"/>
        <v>1119.76</v>
      </c>
      <c r="AP305" s="827">
        <f t="shared" si="152"/>
        <v>20.099999999999998</v>
      </c>
      <c r="AQ305" s="827">
        <f t="shared" si="153"/>
        <v>3.0805018301282874</v>
      </c>
      <c r="AR305" s="827">
        <f t="shared" si="154"/>
        <v>121</v>
      </c>
      <c r="AZ305" s="207"/>
      <c r="BA305" s="207"/>
      <c r="BE305" t="s">
        <v>3010</v>
      </c>
      <c r="BF305">
        <v>21.837500000000002</v>
      </c>
    </row>
    <row r="306" spans="1:58" ht="15.75">
      <c r="A306" s="826" t="str">
        <f>'Endpoint outcomes'!A306</f>
        <v>David 2008</v>
      </c>
      <c r="B306" s="826" t="str">
        <f>CONCATENATE('Endpoint outcomes'!S306,'Endpoint outcomes'!T306)</f>
        <v>HAMD17</v>
      </c>
      <c r="C306" s="828">
        <f t="shared" si="132"/>
        <v>22.464117647058821</v>
      </c>
      <c r="D306" s="828">
        <f t="shared" si="133"/>
        <v>7.5644584958428673</v>
      </c>
      <c r="E306" s="828">
        <f t="shared" si="134"/>
        <v>170</v>
      </c>
      <c r="F306" s="50">
        <f t="shared" si="131"/>
        <v>0.4195521577313428</v>
      </c>
      <c r="G306" s="50">
        <f t="shared" si="155"/>
        <v>0.5804478422686572</v>
      </c>
      <c r="H306" s="269">
        <f t="shared" si="156"/>
        <v>1</v>
      </c>
      <c r="I306" s="829">
        <f>IF(ISNUMBER('Endpoint outcomes'!U306)=TRUE,'Endpoint outcomes'!U306,(IF(ISNUMBER('Endpoint outcomes'!W306)=TRUE,'Endpoint outcomes'!W306,0)))</f>
        <v>23.1</v>
      </c>
      <c r="J306" s="829">
        <f>IF(ISNUMBER('Endpoint outcomes'!U306)=TRUE,'Endpoint outcomes'!V306,IF(ISNUMBER('Endpoint outcomes'!W306)=TRUE,'Endpoint outcomes'!X306,0))</f>
        <v>7.6</v>
      </c>
      <c r="K306" s="829">
        <f>IF(ISNUMBER('Endpoint outcomes'!U306)=TRUE,'Endpoint outcomes'!AI306,IF(ISNUMBER('Endpoint outcomes'!W306)=TRUE,'Endpoint outcomes'!AK306,0))</f>
        <v>57</v>
      </c>
      <c r="L306" s="829">
        <f>IF(ISNUMBER('Endpoint outcomes'!AZ306)=TRUE,'Endpoint outcomes'!AZ306,(IF(ISNUMBER('Endpoint outcomes'!BB306)=TRUE,'Endpoint outcomes'!BB306,0)))</f>
        <v>22.9</v>
      </c>
      <c r="M306" s="829">
        <f>IF(ISNUMBER('Endpoint outcomes'!AZ306)=TRUE,'Endpoint outcomes'!BA306,IF(ISNUMBER('Endpoint outcomes'!BB306)=TRUE,'Endpoint outcomes'!BC306,0))</f>
        <v>7.02</v>
      </c>
      <c r="N306" s="829">
        <f>IF(ISNUMBER('Endpoint outcomes'!AZ306)=TRUE,'Endpoint outcomes'!BN306,IF(ISNUMBER('Endpoint outcomes'!BB306)=TRUE,'Endpoint outcomes'!BP306,0))</f>
        <v>56</v>
      </c>
      <c r="O306" s="829">
        <f>IF(ISNUMBER('Endpoint outcomes'!CE306)=TRUE,'Endpoint outcomes'!CE306,(IF(ISNUMBER('Endpoint outcomes'!CG306)=TRUE,'Endpoint outcomes'!CG306,0)))</f>
        <v>21.4</v>
      </c>
      <c r="P306" s="829">
        <f>IF(ISNUMBER('Endpoint outcomes'!CE306)=TRUE,'Endpoint outcomes'!CF306,IF(ISNUMBER('Endpoint outcomes'!CG306)=TRUE,'Endpoint outcomes'!CH306,0))</f>
        <v>8.0299999999999994</v>
      </c>
      <c r="Q306" s="829">
        <f>IF(ISNUMBER('Endpoint outcomes'!CE306)=TRUE,'Endpoint outcomes'!CS306,IF(ISNUMBER('Endpoint outcomes'!CG306)=TRUE,'Endpoint outcomes'!CU306,0))</f>
        <v>57</v>
      </c>
      <c r="R306" s="825">
        <f>IF(ISNUMBER('Endpoint outcomes'!DJ306)=TRUE,'Endpoint outcomes'!DJ306,(IF(ISNUMBER('Endpoint outcomes'!DL306)=TRUE,'Endpoint outcomes'!DL306,0)))</f>
        <v>0</v>
      </c>
      <c r="S306" s="825">
        <f>IF(ISNUMBER('Endpoint outcomes'!DJ306)=TRUE,'Endpoint outcomes'!DK306,IF(ISNUMBER('Endpoint outcomes'!DL306)=TRUE,'Endpoint outcomes'!DM306,0))</f>
        <v>0</v>
      </c>
      <c r="T306" s="825">
        <f>IF(ISNUMBER('Endpoint outcomes'!DJ306)=TRUE,'Endpoint outcomes'!DX306,IF(ISNUMBER('Endpoint outcomes'!DL306)=TRUE,'Endpoint outcomes'!DZ306,0))</f>
        <v>0</v>
      </c>
      <c r="U306" s="825">
        <f>IF(ISNUMBER('Endpoint outcomes'!EO306)=TRUE,'Endpoint outcomes'!EO306,(IF(ISNUMBER('Endpoint outcomes'!EQ306)=TRUE,'Endpoint outcomes'!EQ306,0)))</f>
        <v>0</v>
      </c>
      <c r="V306" s="825">
        <f>IF(ISNUMBER('Endpoint outcomes'!EO306)=TRUE,'Endpoint outcomes'!EP306,IF(ISNUMBER('Endpoint outcomes'!EQ306)=TRUE,'Endpoint outcomes'!ER306,0))</f>
        <v>0</v>
      </c>
      <c r="W306" s="825">
        <f>IF(ISNUMBER('Endpoint outcomes'!EO306)=TRUE,'Endpoint outcomes'!FC306,IF(ISNUMBER('Endpoint outcomes'!EQ306)=TRUE,'Endpoint outcomes'!FE306,0))</f>
        <v>0</v>
      </c>
      <c r="X306" s="37"/>
      <c r="Y306" s="824">
        <f t="shared" si="135"/>
        <v>57</v>
      </c>
      <c r="Z306" s="827">
        <f t="shared" si="136"/>
        <v>56</v>
      </c>
      <c r="AA306" s="827">
        <f t="shared" si="137"/>
        <v>3234.56</v>
      </c>
      <c r="AB306" s="824">
        <f t="shared" si="138"/>
        <v>56</v>
      </c>
      <c r="AC306" s="827">
        <f t="shared" si="139"/>
        <v>55</v>
      </c>
      <c r="AD306" s="827">
        <f t="shared" si="140"/>
        <v>2710.4219999999996</v>
      </c>
      <c r="AE306" s="824">
        <f t="shared" si="141"/>
        <v>57</v>
      </c>
      <c r="AF306" s="827">
        <f t="shared" si="142"/>
        <v>56</v>
      </c>
      <c r="AG306" s="827">
        <f t="shared" si="143"/>
        <v>3610.9303999999993</v>
      </c>
      <c r="AH306" s="824">
        <f t="shared" si="144"/>
        <v>0</v>
      </c>
      <c r="AI306" s="827">
        <f t="shared" si="145"/>
        <v>-1</v>
      </c>
      <c r="AJ306" s="827">
        <f t="shared" si="146"/>
        <v>0</v>
      </c>
      <c r="AK306" s="824">
        <f t="shared" si="147"/>
        <v>0</v>
      </c>
      <c r="AL306" s="827">
        <f t="shared" si="148"/>
        <v>-1</v>
      </c>
      <c r="AM306" s="827">
        <f t="shared" si="149"/>
        <v>0</v>
      </c>
      <c r="AN306" s="827">
        <f t="shared" si="150"/>
        <v>167</v>
      </c>
      <c r="AO306" s="827">
        <f t="shared" si="151"/>
        <v>9555.9123999999993</v>
      </c>
      <c r="AP306" s="827">
        <f t="shared" si="152"/>
        <v>22.464117647058821</v>
      </c>
      <c r="AQ306" s="827">
        <f t="shared" si="153"/>
        <v>7.5644584958428673</v>
      </c>
      <c r="AR306" s="827">
        <f t="shared" si="154"/>
        <v>170</v>
      </c>
      <c r="AZ306" s="207"/>
      <c r="BA306" s="207"/>
      <c r="BE306" t="s">
        <v>455</v>
      </c>
      <c r="BF306" t="e">
        <v>#DIV/0!</v>
      </c>
    </row>
    <row r="307" spans="1:58" ht="15.75">
      <c r="A307" s="826" t="str">
        <f>'Endpoint outcomes'!A307</f>
        <v>Richards 2015</v>
      </c>
      <c r="B307" s="826" t="str">
        <f>CONCATENATE('Endpoint outcomes'!S307,'Endpoint outcomes'!T307)</f>
        <v>BDI-II21</v>
      </c>
      <c r="C307" s="828">
        <f t="shared" si="132"/>
        <v>20.851063829787233</v>
      </c>
      <c r="D307" s="828">
        <f t="shared" si="133"/>
        <v>4.0006988636798768</v>
      </c>
      <c r="E307" s="828">
        <f t="shared" si="134"/>
        <v>188</v>
      </c>
      <c r="F307" s="50">
        <f t="shared" si="131"/>
        <v>6.2150877774908908E-2</v>
      </c>
      <c r="G307" s="50">
        <f t="shared" si="155"/>
        <v>0.93784912222509109</v>
      </c>
      <c r="H307" s="269">
        <f t="shared" si="156"/>
        <v>1</v>
      </c>
      <c r="I307" s="829">
        <f>IF(ISNUMBER('Endpoint outcomes'!U307)=TRUE,'Endpoint outcomes'!U307,(IF(ISNUMBER('Endpoint outcomes'!W307)=TRUE,'Endpoint outcomes'!W307,0)))</f>
        <v>20.9</v>
      </c>
      <c r="J307" s="829">
        <f>IF(ISNUMBER('Endpoint outcomes'!U307)=TRUE,'Endpoint outcomes'!V307,IF(ISNUMBER('Endpoint outcomes'!W307)=TRUE,'Endpoint outcomes'!X307,0))</f>
        <v>3.8</v>
      </c>
      <c r="K307" s="829">
        <f>IF(ISNUMBER('Endpoint outcomes'!U307)=TRUE,'Endpoint outcomes'!AI307,IF(ISNUMBER('Endpoint outcomes'!W307)=TRUE,'Endpoint outcomes'!AK307,0))</f>
        <v>96</v>
      </c>
      <c r="L307" s="829">
        <f>IF(ISNUMBER('Endpoint outcomes'!AZ307)=TRUE,'Endpoint outcomes'!AZ307,(IF(ISNUMBER('Endpoint outcomes'!BB307)=TRUE,'Endpoint outcomes'!BB307,0)))</f>
        <v>20.8</v>
      </c>
      <c r="M307" s="829">
        <f>IF(ISNUMBER('Endpoint outcomes'!AZ307)=TRUE,'Endpoint outcomes'!BA307,IF(ISNUMBER('Endpoint outcomes'!BB307)=TRUE,'Endpoint outcomes'!BC307,0))</f>
        <v>4.2</v>
      </c>
      <c r="N307" s="829">
        <f>IF(ISNUMBER('Endpoint outcomes'!AZ307)=TRUE,'Endpoint outcomes'!BN307,IF(ISNUMBER('Endpoint outcomes'!BB307)=TRUE,'Endpoint outcomes'!BP307,0))</f>
        <v>92</v>
      </c>
      <c r="O307" s="829">
        <f>IF(ISNUMBER('Endpoint outcomes'!CE307)=TRUE,'Endpoint outcomes'!CE307,(IF(ISNUMBER('Endpoint outcomes'!CG307)=TRUE,'Endpoint outcomes'!CG307,0)))</f>
        <v>0</v>
      </c>
      <c r="P307" s="829">
        <f>IF(ISNUMBER('Endpoint outcomes'!CE307)=TRUE,'Endpoint outcomes'!CF307,IF(ISNUMBER('Endpoint outcomes'!CG307)=TRUE,'Endpoint outcomes'!CH307,0))</f>
        <v>0</v>
      </c>
      <c r="Q307" s="829">
        <f>IF(ISNUMBER('Endpoint outcomes'!CE307)=TRUE,'Endpoint outcomes'!CS307,IF(ISNUMBER('Endpoint outcomes'!CG307)=TRUE,'Endpoint outcomes'!CU307,0))</f>
        <v>0</v>
      </c>
      <c r="R307" s="825">
        <f>IF(ISNUMBER('Endpoint outcomes'!DJ307)=TRUE,'Endpoint outcomes'!DJ307,(IF(ISNUMBER('Endpoint outcomes'!DL307)=TRUE,'Endpoint outcomes'!DL307,0)))</f>
        <v>0</v>
      </c>
      <c r="S307" s="825">
        <f>IF(ISNUMBER('Endpoint outcomes'!DJ307)=TRUE,'Endpoint outcomes'!DK307,IF(ISNUMBER('Endpoint outcomes'!DL307)=TRUE,'Endpoint outcomes'!DM307,0))</f>
        <v>0</v>
      </c>
      <c r="T307" s="825">
        <f>IF(ISNUMBER('Endpoint outcomes'!DJ307)=TRUE,'Endpoint outcomes'!DX307,IF(ISNUMBER('Endpoint outcomes'!DL307)=TRUE,'Endpoint outcomes'!DZ307,0))</f>
        <v>0</v>
      </c>
      <c r="U307" s="825">
        <f>IF(ISNUMBER('Endpoint outcomes'!EO307)=TRUE,'Endpoint outcomes'!EO307,(IF(ISNUMBER('Endpoint outcomes'!EQ307)=TRUE,'Endpoint outcomes'!EQ307,0)))</f>
        <v>0</v>
      </c>
      <c r="V307" s="825">
        <f>IF(ISNUMBER('Endpoint outcomes'!EO307)=TRUE,'Endpoint outcomes'!EP307,IF(ISNUMBER('Endpoint outcomes'!EQ307)=TRUE,'Endpoint outcomes'!ER307,0))</f>
        <v>0</v>
      </c>
      <c r="W307" s="825">
        <f>IF(ISNUMBER('Endpoint outcomes'!EO307)=TRUE,'Endpoint outcomes'!FC307,IF(ISNUMBER('Endpoint outcomes'!EQ307)=TRUE,'Endpoint outcomes'!FE307,0))</f>
        <v>0</v>
      </c>
      <c r="X307" s="37"/>
      <c r="Y307" s="824">
        <f t="shared" si="135"/>
        <v>96</v>
      </c>
      <c r="Z307" s="827">
        <f t="shared" si="136"/>
        <v>95</v>
      </c>
      <c r="AA307" s="827">
        <f t="shared" si="137"/>
        <v>1371.8</v>
      </c>
      <c r="AB307" s="824">
        <f t="shared" si="138"/>
        <v>92</v>
      </c>
      <c r="AC307" s="827">
        <f t="shared" si="139"/>
        <v>91</v>
      </c>
      <c r="AD307" s="827">
        <f t="shared" si="140"/>
        <v>1605.24</v>
      </c>
      <c r="AE307" s="824">
        <f t="shared" si="141"/>
        <v>0</v>
      </c>
      <c r="AF307" s="827">
        <f t="shared" si="142"/>
        <v>-1</v>
      </c>
      <c r="AG307" s="827">
        <f t="shared" si="143"/>
        <v>0</v>
      </c>
      <c r="AH307" s="824">
        <f t="shared" si="144"/>
        <v>0</v>
      </c>
      <c r="AI307" s="827">
        <f t="shared" si="145"/>
        <v>-1</v>
      </c>
      <c r="AJ307" s="827">
        <f t="shared" si="146"/>
        <v>0</v>
      </c>
      <c r="AK307" s="824">
        <f t="shared" si="147"/>
        <v>0</v>
      </c>
      <c r="AL307" s="827">
        <f t="shared" si="148"/>
        <v>-1</v>
      </c>
      <c r="AM307" s="827">
        <f t="shared" si="149"/>
        <v>0</v>
      </c>
      <c r="AN307" s="827">
        <f t="shared" si="150"/>
        <v>186</v>
      </c>
      <c r="AO307" s="827">
        <f t="shared" si="151"/>
        <v>2977.04</v>
      </c>
      <c r="AP307" s="827">
        <f t="shared" si="152"/>
        <v>20.851063829787233</v>
      </c>
      <c r="AQ307" s="827">
        <f t="shared" si="153"/>
        <v>4.0006988636798768</v>
      </c>
      <c r="AR307" s="827">
        <f t="shared" si="154"/>
        <v>188</v>
      </c>
      <c r="AZ307" s="207"/>
      <c r="BA307" s="207"/>
      <c r="BE307" t="s">
        <v>714</v>
      </c>
      <c r="BF307">
        <v>28.094267515923562</v>
      </c>
    </row>
    <row r="308" spans="1:58" ht="15.75">
      <c r="A308" s="826" t="str">
        <f>'Endpoint outcomes'!A308</f>
        <v>Schmidt 1983</v>
      </c>
      <c r="B308" s="826" t="str">
        <f>CONCATENATE('Endpoint outcomes'!S308,'Endpoint outcomes'!T308)</f>
        <v>BDI-I21</v>
      </c>
      <c r="C308" s="828">
        <f t="shared" si="132"/>
        <v>24.64423076923077</v>
      </c>
      <c r="D308" s="828">
        <f t="shared" si="133"/>
        <v>7.0999550493033166</v>
      </c>
      <c r="E308" s="828">
        <f t="shared" si="134"/>
        <v>52</v>
      </c>
      <c r="F308" s="50">
        <f t="shared" si="131"/>
        <v>0.48001789952140117</v>
      </c>
      <c r="G308" s="50">
        <f t="shared" si="155"/>
        <v>0.51998210047859883</v>
      </c>
      <c r="H308" s="269">
        <f t="shared" si="156"/>
        <v>1</v>
      </c>
      <c r="I308" s="829">
        <f>IF(ISNUMBER('Endpoint outcomes'!U308)=TRUE,'Endpoint outcomes'!U308,(IF(ISNUMBER('Endpoint outcomes'!W308)=TRUE,'Endpoint outcomes'!W308,0)))</f>
        <v>23.7</v>
      </c>
      <c r="J308" s="829">
        <f>IF(ISNUMBER('Endpoint outcomes'!U308)=TRUE,'Endpoint outcomes'!V308,IF(ISNUMBER('Endpoint outcomes'!W308)=TRUE,'Endpoint outcomes'!X308,0))</f>
        <v>7.7</v>
      </c>
      <c r="K308" s="829">
        <f>IF(ISNUMBER('Endpoint outcomes'!U308)=TRUE,'Endpoint outcomes'!AI308,IF(ISNUMBER('Endpoint outcomes'!W308)=TRUE,'Endpoint outcomes'!AK308,0))</f>
        <v>11</v>
      </c>
      <c r="L308" s="829">
        <f>IF(ISNUMBER('Endpoint outcomes'!AZ308)=TRUE,'Endpoint outcomes'!AZ308,(IF(ISNUMBER('Endpoint outcomes'!BB308)=TRUE,'Endpoint outcomes'!BB308,0)))</f>
        <v>24.4</v>
      </c>
      <c r="M308" s="829">
        <f>IF(ISNUMBER('Endpoint outcomes'!AZ308)=TRUE,'Endpoint outcomes'!BA308,IF(ISNUMBER('Endpoint outcomes'!BB308)=TRUE,'Endpoint outcomes'!BC308,0))</f>
        <v>6.1</v>
      </c>
      <c r="N308" s="829">
        <f>IF(ISNUMBER('Endpoint outcomes'!AZ308)=TRUE,'Endpoint outcomes'!BN308,IF(ISNUMBER('Endpoint outcomes'!BB308)=TRUE,'Endpoint outcomes'!BP308,0))</f>
        <v>10</v>
      </c>
      <c r="O308" s="829">
        <f>IF(ISNUMBER('Endpoint outcomes'!CE308)=TRUE,'Endpoint outcomes'!CE308,(IF(ISNUMBER('Endpoint outcomes'!CG308)=TRUE,'Endpoint outcomes'!CG308,0)))</f>
        <v>25.5</v>
      </c>
      <c r="P308" s="829">
        <f>IF(ISNUMBER('Endpoint outcomes'!CE308)=TRUE,'Endpoint outcomes'!CF308,IF(ISNUMBER('Endpoint outcomes'!CG308)=TRUE,'Endpoint outcomes'!CH308,0))</f>
        <v>6.1</v>
      </c>
      <c r="Q308" s="829">
        <f>IF(ISNUMBER('Endpoint outcomes'!CE308)=TRUE,'Endpoint outcomes'!CS308,IF(ISNUMBER('Endpoint outcomes'!CG308)=TRUE,'Endpoint outcomes'!CU308,0))</f>
        <v>10</v>
      </c>
      <c r="R308" s="825">
        <f>IF(ISNUMBER('Endpoint outcomes'!DJ308)=TRUE,'Endpoint outcomes'!DJ308,(IF(ISNUMBER('Endpoint outcomes'!DL308)=TRUE,'Endpoint outcomes'!DL308,0)))</f>
        <v>23.8</v>
      </c>
      <c r="S308" s="825">
        <f>IF(ISNUMBER('Endpoint outcomes'!DJ308)=TRUE,'Endpoint outcomes'!DK308,IF(ISNUMBER('Endpoint outcomes'!DL308)=TRUE,'Endpoint outcomes'!DM308,0))</f>
        <v>8</v>
      </c>
      <c r="T308" s="825">
        <f>IF(ISNUMBER('Endpoint outcomes'!DJ308)=TRUE,'Endpoint outcomes'!DX308,IF(ISNUMBER('Endpoint outcomes'!DL308)=TRUE,'Endpoint outcomes'!DZ308,0))</f>
        <v>11</v>
      </c>
      <c r="U308" s="825">
        <f>IF(ISNUMBER('Endpoint outcomes'!EO308)=TRUE,'Endpoint outcomes'!EO308,(IF(ISNUMBER('Endpoint outcomes'!EQ308)=TRUE,'Endpoint outcomes'!EQ308,0)))</f>
        <v>26</v>
      </c>
      <c r="V308" s="825">
        <f>IF(ISNUMBER('Endpoint outcomes'!EO308)=TRUE,'Endpoint outcomes'!EP308,IF(ISNUMBER('Endpoint outcomes'!EQ308)=TRUE,'Endpoint outcomes'!ER308,0))</f>
        <v>7.2</v>
      </c>
      <c r="W308" s="825">
        <f>IF(ISNUMBER('Endpoint outcomes'!EO308)=TRUE,'Endpoint outcomes'!FC308,IF(ISNUMBER('Endpoint outcomes'!EQ308)=TRUE,'Endpoint outcomes'!FE308,0))</f>
        <v>10</v>
      </c>
      <c r="X308" s="37"/>
      <c r="Y308" s="824">
        <f t="shared" si="135"/>
        <v>11</v>
      </c>
      <c r="Z308" s="827">
        <f t="shared" si="136"/>
        <v>10</v>
      </c>
      <c r="AA308" s="827">
        <f t="shared" si="137"/>
        <v>592.90000000000009</v>
      </c>
      <c r="AB308" s="824">
        <f t="shared" si="138"/>
        <v>10</v>
      </c>
      <c r="AC308" s="827">
        <f t="shared" si="139"/>
        <v>9</v>
      </c>
      <c r="AD308" s="827">
        <f t="shared" si="140"/>
        <v>334.88999999999993</v>
      </c>
      <c r="AE308" s="824">
        <f t="shared" si="141"/>
        <v>10</v>
      </c>
      <c r="AF308" s="827">
        <f t="shared" si="142"/>
        <v>9</v>
      </c>
      <c r="AG308" s="827">
        <f t="shared" si="143"/>
        <v>334.88999999999993</v>
      </c>
      <c r="AH308" s="824">
        <f t="shared" si="144"/>
        <v>11</v>
      </c>
      <c r="AI308" s="827">
        <f t="shared" si="145"/>
        <v>10</v>
      </c>
      <c r="AJ308" s="827">
        <f t="shared" si="146"/>
        <v>640</v>
      </c>
      <c r="AK308" s="824">
        <f t="shared" si="147"/>
        <v>10</v>
      </c>
      <c r="AL308" s="827">
        <f t="shared" si="148"/>
        <v>9</v>
      </c>
      <c r="AM308" s="827">
        <f t="shared" si="149"/>
        <v>466.56000000000006</v>
      </c>
      <c r="AN308" s="827">
        <f t="shared" si="150"/>
        <v>47</v>
      </c>
      <c r="AO308" s="827">
        <f t="shared" si="151"/>
        <v>2369.2399999999998</v>
      </c>
      <c r="AP308" s="827">
        <f t="shared" si="152"/>
        <v>24.64423076923077</v>
      </c>
      <c r="AQ308" s="827">
        <f t="shared" si="153"/>
        <v>7.0999550493033166</v>
      </c>
      <c r="AR308" s="827">
        <f t="shared" si="154"/>
        <v>52</v>
      </c>
      <c r="AZ308" s="207"/>
      <c r="BA308" s="207"/>
      <c r="BE308" t="s">
        <v>718</v>
      </c>
      <c r="BF308">
        <v>35</v>
      </c>
    </row>
    <row r="309" spans="1:58" ht="15.75">
      <c r="A309" s="826" t="str">
        <f>'Endpoint outcomes'!A309</f>
        <v>Schneider 2003</v>
      </c>
      <c r="B309" s="826" t="str">
        <f>CONCATENATE('Endpoint outcomes'!S309,'Endpoint outcomes'!T309)</f>
        <v>HAMD17</v>
      </c>
      <c r="C309" s="828">
        <f t="shared" si="132"/>
        <v>21.4</v>
      </c>
      <c r="D309" s="828">
        <f t="shared" si="133"/>
        <v>2.6501361241472234</v>
      </c>
      <c r="E309" s="828">
        <f t="shared" si="134"/>
        <v>747</v>
      </c>
      <c r="F309" s="50">
        <f t="shared" si="131"/>
        <v>0.16327623202405883</v>
      </c>
      <c r="G309" s="50">
        <f t="shared" si="155"/>
        <v>0.83672376797594117</v>
      </c>
      <c r="H309" s="269">
        <f t="shared" si="156"/>
        <v>1</v>
      </c>
      <c r="I309" s="829">
        <f>IF(ISNUMBER('Endpoint outcomes'!U309)=TRUE,'Endpoint outcomes'!U309,(IF(ISNUMBER('Endpoint outcomes'!W309)=TRUE,'Endpoint outcomes'!W309,0)))</f>
        <v>21.4</v>
      </c>
      <c r="J309" s="829">
        <f>IF(ISNUMBER('Endpoint outcomes'!U309)=TRUE,'Endpoint outcomes'!V309,IF(ISNUMBER('Endpoint outcomes'!W309)=TRUE,'Endpoint outcomes'!X309,0))</f>
        <v>2.7</v>
      </c>
      <c r="K309" s="829">
        <f>IF(ISNUMBER('Endpoint outcomes'!U309)=TRUE,'Endpoint outcomes'!AI309,IF(ISNUMBER('Endpoint outcomes'!W309)=TRUE,'Endpoint outcomes'!AK309,0))</f>
        <v>371</v>
      </c>
      <c r="L309" s="829">
        <f>IF(ISNUMBER('Endpoint outcomes'!AZ309)=TRUE,'Endpoint outcomes'!AZ309,(IF(ISNUMBER('Endpoint outcomes'!BB309)=TRUE,'Endpoint outcomes'!BB309,0)))</f>
        <v>21.4</v>
      </c>
      <c r="M309" s="829">
        <f>IF(ISNUMBER('Endpoint outcomes'!AZ309)=TRUE,'Endpoint outcomes'!BA309,IF(ISNUMBER('Endpoint outcomes'!BB309)=TRUE,'Endpoint outcomes'!BC309,0))</f>
        <v>2.6</v>
      </c>
      <c r="N309" s="829">
        <f>IF(ISNUMBER('Endpoint outcomes'!AZ309)=TRUE,'Endpoint outcomes'!BN309,IF(ISNUMBER('Endpoint outcomes'!BB309)=TRUE,'Endpoint outcomes'!BP309,0))</f>
        <v>376</v>
      </c>
      <c r="O309" s="829">
        <f>IF(ISNUMBER('Endpoint outcomes'!CE309)=TRUE,'Endpoint outcomes'!CE309,(IF(ISNUMBER('Endpoint outcomes'!CG309)=TRUE,'Endpoint outcomes'!CG309,0)))</f>
        <v>0</v>
      </c>
      <c r="P309" s="829">
        <f>IF(ISNUMBER('Endpoint outcomes'!CE309)=TRUE,'Endpoint outcomes'!CF309,IF(ISNUMBER('Endpoint outcomes'!CG309)=TRUE,'Endpoint outcomes'!CH309,0))</f>
        <v>0</v>
      </c>
      <c r="Q309" s="829">
        <f>IF(ISNUMBER('Endpoint outcomes'!CE309)=TRUE,'Endpoint outcomes'!CS309,IF(ISNUMBER('Endpoint outcomes'!CG309)=TRUE,'Endpoint outcomes'!CU309,0))</f>
        <v>0</v>
      </c>
      <c r="R309" s="825">
        <f>IF(ISNUMBER('Endpoint outcomes'!DJ309)=TRUE,'Endpoint outcomes'!DJ309,(IF(ISNUMBER('Endpoint outcomes'!DL309)=TRUE,'Endpoint outcomes'!DL309,0)))</f>
        <v>0</v>
      </c>
      <c r="S309" s="825">
        <f>IF(ISNUMBER('Endpoint outcomes'!DJ309)=TRUE,'Endpoint outcomes'!DK309,IF(ISNUMBER('Endpoint outcomes'!DL309)=TRUE,'Endpoint outcomes'!DM309,0))</f>
        <v>0</v>
      </c>
      <c r="T309" s="825">
        <f>IF(ISNUMBER('Endpoint outcomes'!DJ309)=TRUE,'Endpoint outcomes'!DX309,IF(ISNUMBER('Endpoint outcomes'!DL309)=TRUE,'Endpoint outcomes'!DZ309,0))</f>
        <v>0</v>
      </c>
      <c r="U309" s="825">
        <f>IF(ISNUMBER('Endpoint outcomes'!EO309)=TRUE,'Endpoint outcomes'!EO309,(IF(ISNUMBER('Endpoint outcomes'!EQ309)=TRUE,'Endpoint outcomes'!EQ309,0)))</f>
        <v>0</v>
      </c>
      <c r="V309" s="825">
        <f>IF(ISNUMBER('Endpoint outcomes'!EO309)=TRUE,'Endpoint outcomes'!EP309,IF(ISNUMBER('Endpoint outcomes'!EQ309)=TRUE,'Endpoint outcomes'!ER309,0))</f>
        <v>0</v>
      </c>
      <c r="W309" s="825">
        <f>IF(ISNUMBER('Endpoint outcomes'!EO309)=TRUE,'Endpoint outcomes'!FC309,IF(ISNUMBER('Endpoint outcomes'!EQ309)=TRUE,'Endpoint outcomes'!FE309,0))</f>
        <v>0</v>
      </c>
      <c r="X309" s="37"/>
      <c r="Y309" s="824">
        <f t="shared" si="135"/>
        <v>371</v>
      </c>
      <c r="Z309" s="827">
        <f t="shared" si="136"/>
        <v>370</v>
      </c>
      <c r="AA309" s="827">
        <f t="shared" si="137"/>
        <v>2697.3</v>
      </c>
      <c r="AB309" s="824">
        <f t="shared" si="138"/>
        <v>376</v>
      </c>
      <c r="AC309" s="827">
        <f t="shared" si="139"/>
        <v>375</v>
      </c>
      <c r="AD309" s="827">
        <f t="shared" si="140"/>
        <v>2535.0000000000005</v>
      </c>
      <c r="AE309" s="824">
        <f t="shared" si="141"/>
        <v>0</v>
      </c>
      <c r="AF309" s="827">
        <f t="shared" si="142"/>
        <v>-1</v>
      </c>
      <c r="AG309" s="827">
        <f t="shared" si="143"/>
        <v>0</v>
      </c>
      <c r="AH309" s="824">
        <f t="shared" si="144"/>
        <v>0</v>
      </c>
      <c r="AI309" s="827">
        <f t="shared" si="145"/>
        <v>-1</v>
      </c>
      <c r="AJ309" s="827">
        <f t="shared" si="146"/>
        <v>0</v>
      </c>
      <c r="AK309" s="824">
        <f t="shared" si="147"/>
        <v>0</v>
      </c>
      <c r="AL309" s="827">
        <f t="shared" si="148"/>
        <v>-1</v>
      </c>
      <c r="AM309" s="827">
        <f t="shared" si="149"/>
        <v>0</v>
      </c>
      <c r="AN309" s="827">
        <f t="shared" si="150"/>
        <v>745</v>
      </c>
      <c r="AO309" s="827">
        <f t="shared" si="151"/>
        <v>5232.3000000000011</v>
      </c>
      <c r="AP309" s="827">
        <f t="shared" si="152"/>
        <v>21.4</v>
      </c>
      <c r="AQ309" s="827">
        <f t="shared" si="153"/>
        <v>2.6501361241472234</v>
      </c>
      <c r="AR309" s="827">
        <f t="shared" si="154"/>
        <v>747</v>
      </c>
      <c r="BE309" t="s">
        <v>718</v>
      </c>
      <c r="BF309">
        <v>28.951315789473686</v>
      </c>
    </row>
    <row r="310" spans="1:58" ht="15.75">
      <c r="A310" s="826" t="str">
        <f>'Endpoint outcomes'!A310</f>
        <v>Silverstone 1994</v>
      </c>
      <c r="B310" s="826" t="str">
        <f>CONCATENATE('Endpoint outcomes'!S310,'Endpoint outcomes'!T310)</f>
        <v>HAMD17</v>
      </c>
      <c r="C310" s="828">
        <f t="shared" si="132"/>
        <v>24.888888888888889</v>
      </c>
      <c r="D310" s="828">
        <f t="shared" si="133"/>
        <v>4.9994886956612987</v>
      </c>
      <c r="E310" s="828">
        <f t="shared" si="134"/>
        <v>135</v>
      </c>
      <c r="F310" s="50">
        <f t="shared" si="131"/>
        <v>0.57055838961705541</v>
      </c>
      <c r="G310" s="50">
        <f t="shared" si="155"/>
        <v>0.42944161038294459</v>
      </c>
      <c r="H310" s="269">
        <f t="shared" si="156"/>
        <v>1</v>
      </c>
      <c r="I310" s="829">
        <f>IF(ISNUMBER('Endpoint outcomes'!U310)=TRUE,'Endpoint outcomes'!U310,(IF(ISNUMBER('Endpoint outcomes'!W310)=TRUE,'Endpoint outcomes'!W310,0)))</f>
        <v>25.4</v>
      </c>
      <c r="J310" s="829">
        <f>IF(ISNUMBER('Endpoint outcomes'!U310)=TRUE,'Endpoint outcomes'!V310,IF(ISNUMBER('Endpoint outcomes'!W310)=TRUE,'Endpoint outcomes'!X310,0))</f>
        <v>5.2</v>
      </c>
      <c r="K310" s="829">
        <f>IF(ISNUMBER('Endpoint outcomes'!U310)=TRUE,'Endpoint outcomes'!AI310,IF(ISNUMBER('Endpoint outcomes'!W310)=TRUE,'Endpoint outcomes'!AK310,0))</f>
        <v>66</v>
      </c>
      <c r="L310" s="829">
        <f>IF(ISNUMBER('Endpoint outcomes'!AZ310)=TRUE,'Endpoint outcomes'!AZ310,(IF(ISNUMBER('Endpoint outcomes'!BB310)=TRUE,'Endpoint outcomes'!BB310,0)))</f>
        <v>24.4</v>
      </c>
      <c r="M310" s="829">
        <f>IF(ISNUMBER('Endpoint outcomes'!AZ310)=TRUE,'Endpoint outcomes'!BA310,IF(ISNUMBER('Endpoint outcomes'!BB310)=TRUE,'Endpoint outcomes'!BC310,0))</f>
        <v>4.8</v>
      </c>
      <c r="N310" s="829">
        <f>IF(ISNUMBER('Endpoint outcomes'!AZ310)=TRUE,'Endpoint outcomes'!BN310,IF(ISNUMBER('Endpoint outcomes'!BB310)=TRUE,'Endpoint outcomes'!BP310,0))</f>
        <v>69</v>
      </c>
      <c r="O310" s="829">
        <f>IF(ISNUMBER('Endpoint outcomes'!CE310)=TRUE,'Endpoint outcomes'!CE310,(IF(ISNUMBER('Endpoint outcomes'!CG310)=TRUE,'Endpoint outcomes'!CG310,0)))</f>
        <v>0</v>
      </c>
      <c r="P310" s="829">
        <f>IF(ISNUMBER('Endpoint outcomes'!CE310)=TRUE,'Endpoint outcomes'!CF310,IF(ISNUMBER('Endpoint outcomes'!CG310)=TRUE,'Endpoint outcomes'!CH310,0))</f>
        <v>0</v>
      </c>
      <c r="Q310" s="829">
        <f>IF(ISNUMBER('Endpoint outcomes'!CE310)=TRUE,'Endpoint outcomes'!CS310,IF(ISNUMBER('Endpoint outcomes'!CG310)=TRUE,'Endpoint outcomes'!CU310,0))</f>
        <v>0</v>
      </c>
      <c r="R310" s="825">
        <f>IF(ISNUMBER('Endpoint outcomes'!DJ310)=TRUE,'Endpoint outcomes'!DJ310,(IF(ISNUMBER('Endpoint outcomes'!DL310)=TRUE,'Endpoint outcomes'!DL310,0)))</f>
        <v>0</v>
      </c>
      <c r="S310" s="825">
        <f>IF(ISNUMBER('Endpoint outcomes'!DJ310)=TRUE,'Endpoint outcomes'!DK310,IF(ISNUMBER('Endpoint outcomes'!DL310)=TRUE,'Endpoint outcomes'!DM310,0))</f>
        <v>0</v>
      </c>
      <c r="T310" s="825">
        <f>IF(ISNUMBER('Endpoint outcomes'!DJ310)=TRUE,'Endpoint outcomes'!DX310,IF(ISNUMBER('Endpoint outcomes'!DL310)=TRUE,'Endpoint outcomes'!DZ310,0))</f>
        <v>0</v>
      </c>
      <c r="U310" s="825">
        <f>IF(ISNUMBER('Endpoint outcomes'!EO310)=TRUE,'Endpoint outcomes'!EO310,(IF(ISNUMBER('Endpoint outcomes'!EQ310)=TRUE,'Endpoint outcomes'!EQ310,0)))</f>
        <v>0</v>
      </c>
      <c r="V310" s="825">
        <f>IF(ISNUMBER('Endpoint outcomes'!EO310)=TRUE,'Endpoint outcomes'!EP310,IF(ISNUMBER('Endpoint outcomes'!EQ310)=TRUE,'Endpoint outcomes'!ER310,0))</f>
        <v>0</v>
      </c>
      <c r="W310" s="825">
        <f>IF(ISNUMBER('Endpoint outcomes'!EO310)=TRUE,'Endpoint outcomes'!FC310,IF(ISNUMBER('Endpoint outcomes'!EQ310)=TRUE,'Endpoint outcomes'!FE310,0))</f>
        <v>0</v>
      </c>
      <c r="X310" s="37"/>
      <c r="Y310" s="824">
        <f t="shared" si="135"/>
        <v>66</v>
      </c>
      <c r="Z310" s="827">
        <f t="shared" si="136"/>
        <v>65</v>
      </c>
      <c r="AA310" s="827">
        <f t="shared" si="137"/>
        <v>1757.6000000000001</v>
      </c>
      <c r="AB310" s="824">
        <f t="shared" si="138"/>
        <v>69</v>
      </c>
      <c r="AC310" s="827">
        <f t="shared" si="139"/>
        <v>68</v>
      </c>
      <c r="AD310" s="827">
        <f t="shared" si="140"/>
        <v>1566.72</v>
      </c>
      <c r="AE310" s="824">
        <f t="shared" si="141"/>
        <v>0</v>
      </c>
      <c r="AF310" s="827">
        <f t="shared" si="142"/>
        <v>-1</v>
      </c>
      <c r="AG310" s="827">
        <f t="shared" si="143"/>
        <v>0</v>
      </c>
      <c r="AH310" s="824">
        <f t="shared" si="144"/>
        <v>0</v>
      </c>
      <c r="AI310" s="827">
        <f t="shared" si="145"/>
        <v>-1</v>
      </c>
      <c r="AJ310" s="827">
        <f t="shared" si="146"/>
        <v>0</v>
      </c>
      <c r="AK310" s="824">
        <f t="shared" si="147"/>
        <v>0</v>
      </c>
      <c r="AL310" s="827">
        <f t="shared" si="148"/>
        <v>-1</v>
      </c>
      <c r="AM310" s="827">
        <f t="shared" si="149"/>
        <v>0</v>
      </c>
      <c r="AN310" s="827">
        <f t="shared" si="150"/>
        <v>133</v>
      </c>
      <c r="AO310" s="827">
        <f t="shared" si="151"/>
        <v>3324.32</v>
      </c>
      <c r="AP310" s="827">
        <f t="shared" si="152"/>
        <v>24.888888888888889</v>
      </c>
      <c r="AQ310" s="827">
        <f t="shared" si="153"/>
        <v>4.9994886956612987</v>
      </c>
      <c r="AR310" s="827">
        <f t="shared" si="154"/>
        <v>135</v>
      </c>
      <c r="BE310" t="s">
        <v>718</v>
      </c>
      <c r="BF310">
        <v>28.951315789473686</v>
      </c>
    </row>
    <row r="311" spans="1:58" ht="15.75">
      <c r="A311" s="826" t="str">
        <f>'Endpoint outcomes'!A311</f>
        <v>Sims 2006</v>
      </c>
      <c r="B311" s="826" t="str">
        <f>CONCATENATE('Endpoint outcomes'!S311,'Endpoint outcomes'!T311)</f>
        <v>CES-D20</v>
      </c>
      <c r="C311" s="828">
        <f t="shared" si="132"/>
        <v>17.966250000000002</v>
      </c>
      <c r="D311" s="828">
        <f t="shared" si="133"/>
        <v>6.2986315974186011</v>
      </c>
      <c r="E311" s="828">
        <f t="shared" si="134"/>
        <v>32</v>
      </c>
      <c r="F311" s="50">
        <f t="shared" si="131"/>
        <v>3.9906735248977476E-2</v>
      </c>
      <c r="G311" s="50">
        <f t="shared" si="155"/>
        <v>0.96009326475102252</v>
      </c>
      <c r="H311" s="269">
        <f t="shared" si="156"/>
        <v>1</v>
      </c>
      <c r="I311" s="829">
        <f>IF(ISNUMBER('Endpoint outcomes'!U311)=TRUE,'Endpoint outcomes'!U311,(IF(ISNUMBER('Endpoint outcomes'!W311)=TRUE,'Endpoint outcomes'!W311,0)))</f>
        <v>19.71</v>
      </c>
      <c r="J311" s="829">
        <f>IF(ISNUMBER('Endpoint outcomes'!U311)=TRUE,'Endpoint outcomes'!V311,IF(ISNUMBER('Endpoint outcomes'!W311)=TRUE,'Endpoint outcomes'!X311,0))</f>
        <v>6.4</v>
      </c>
      <c r="K311" s="829">
        <f>IF(ISNUMBER('Endpoint outcomes'!U311)=TRUE,'Endpoint outcomes'!AI311,IF(ISNUMBER('Endpoint outcomes'!W311)=TRUE,'Endpoint outcomes'!AK311,0))</f>
        <v>14</v>
      </c>
      <c r="L311" s="829">
        <f>IF(ISNUMBER('Endpoint outcomes'!AZ311)=TRUE,'Endpoint outcomes'!AZ311,(IF(ISNUMBER('Endpoint outcomes'!BB311)=TRUE,'Endpoint outcomes'!BB311,0)))</f>
        <v>16.61</v>
      </c>
      <c r="M311" s="829">
        <f>IF(ISNUMBER('Endpoint outcomes'!AZ311)=TRUE,'Endpoint outcomes'!BA311,IF(ISNUMBER('Endpoint outcomes'!BB311)=TRUE,'Endpoint outcomes'!BC311,0))</f>
        <v>6.22</v>
      </c>
      <c r="N311" s="829">
        <f>IF(ISNUMBER('Endpoint outcomes'!AZ311)=TRUE,'Endpoint outcomes'!BN311,IF(ISNUMBER('Endpoint outcomes'!BB311)=TRUE,'Endpoint outcomes'!BP311,0))</f>
        <v>18</v>
      </c>
      <c r="O311" s="829">
        <f>IF(ISNUMBER('Endpoint outcomes'!CE311)=TRUE,'Endpoint outcomes'!CE311,(IF(ISNUMBER('Endpoint outcomes'!CG311)=TRUE,'Endpoint outcomes'!CG311,0)))</f>
        <v>0</v>
      </c>
      <c r="P311" s="829">
        <f>IF(ISNUMBER('Endpoint outcomes'!CE311)=TRUE,'Endpoint outcomes'!CF311,IF(ISNUMBER('Endpoint outcomes'!CG311)=TRUE,'Endpoint outcomes'!CH311,0))</f>
        <v>0</v>
      </c>
      <c r="Q311" s="829">
        <f>IF(ISNUMBER('Endpoint outcomes'!CE311)=TRUE,'Endpoint outcomes'!CS311,IF(ISNUMBER('Endpoint outcomes'!CG311)=TRUE,'Endpoint outcomes'!CU311,0))</f>
        <v>0</v>
      </c>
      <c r="R311" s="825">
        <f>IF(ISNUMBER('Endpoint outcomes'!DJ311)=TRUE,'Endpoint outcomes'!DJ311,(IF(ISNUMBER('Endpoint outcomes'!DL311)=TRUE,'Endpoint outcomes'!DL311,0)))</f>
        <v>0</v>
      </c>
      <c r="S311" s="825">
        <f>IF(ISNUMBER('Endpoint outcomes'!DJ311)=TRUE,'Endpoint outcomes'!DK311,IF(ISNUMBER('Endpoint outcomes'!DL311)=TRUE,'Endpoint outcomes'!DM311,0))</f>
        <v>0</v>
      </c>
      <c r="T311" s="825">
        <f>IF(ISNUMBER('Endpoint outcomes'!DJ311)=TRUE,'Endpoint outcomes'!DX311,IF(ISNUMBER('Endpoint outcomes'!DL311)=TRUE,'Endpoint outcomes'!DZ311,0))</f>
        <v>0</v>
      </c>
      <c r="U311" s="825">
        <f>IF(ISNUMBER('Endpoint outcomes'!EO311)=TRUE,'Endpoint outcomes'!EO311,(IF(ISNUMBER('Endpoint outcomes'!EQ311)=TRUE,'Endpoint outcomes'!EQ311,0)))</f>
        <v>0</v>
      </c>
      <c r="V311" s="825">
        <f>IF(ISNUMBER('Endpoint outcomes'!EO311)=TRUE,'Endpoint outcomes'!EP311,IF(ISNUMBER('Endpoint outcomes'!EQ311)=TRUE,'Endpoint outcomes'!ER311,0))</f>
        <v>0</v>
      </c>
      <c r="W311" s="825">
        <f>IF(ISNUMBER('Endpoint outcomes'!EO311)=TRUE,'Endpoint outcomes'!FC311,IF(ISNUMBER('Endpoint outcomes'!EQ311)=TRUE,'Endpoint outcomes'!FE311,0))</f>
        <v>0</v>
      </c>
      <c r="X311" s="37"/>
      <c r="Y311" s="824">
        <f t="shared" si="135"/>
        <v>14</v>
      </c>
      <c r="Z311" s="827">
        <f t="shared" si="136"/>
        <v>13</v>
      </c>
      <c r="AA311" s="827">
        <f t="shared" si="137"/>
        <v>532.48000000000013</v>
      </c>
      <c r="AB311" s="824">
        <f t="shared" si="138"/>
        <v>18</v>
      </c>
      <c r="AC311" s="827">
        <f t="shared" si="139"/>
        <v>17</v>
      </c>
      <c r="AD311" s="827">
        <f t="shared" si="140"/>
        <v>657.70279999999991</v>
      </c>
      <c r="AE311" s="824">
        <f t="shared" si="141"/>
        <v>0</v>
      </c>
      <c r="AF311" s="827">
        <f t="shared" si="142"/>
        <v>-1</v>
      </c>
      <c r="AG311" s="827">
        <f t="shared" si="143"/>
        <v>0</v>
      </c>
      <c r="AH311" s="824">
        <f t="shared" si="144"/>
        <v>0</v>
      </c>
      <c r="AI311" s="827">
        <f t="shared" si="145"/>
        <v>-1</v>
      </c>
      <c r="AJ311" s="827">
        <f t="shared" si="146"/>
        <v>0</v>
      </c>
      <c r="AK311" s="824">
        <f t="shared" si="147"/>
        <v>0</v>
      </c>
      <c r="AL311" s="827">
        <f t="shared" si="148"/>
        <v>-1</v>
      </c>
      <c r="AM311" s="827">
        <f t="shared" si="149"/>
        <v>0</v>
      </c>
      <c r="AN311" s="827">
        <f t="shared" si="150"/>
        <v>30</v>
      </c>
      <c r="AO311" s="827">
        <f t="shared" si="151"/>
        <v>1190.1828</v>
      </c>
      <c r="AP311" s="827">
        <f t="shared" si="152"/>
        <v>17.966250000000002</v>
      </c>
      <c r="AQ311" s="827">
        <f t="shared" si="153"/>
        <v>6.2986315974186011</v>
      </c>
      <c r="AR311" s="827">
        <f t="shared" si="154"/>
        <v>32</v>
      </c>
      <c r="BE311" t="s">
        <v>713</v>
      </c>
      <c r="BF311">
        <v>25.265116279069765</v>
      </c>
    </row>
    <row r="312" spans="1:58" ht="15.75">
      <c r="A312" s="826" t="str">
        <f>'Endpoint outcomes'!A312</f>
        <v>Swartz 2008</v>
      </c>
      <c r="B312" s="826" t="str">
        <f>CONCATENATE('Endpoint outcomes'!S312,'Endpoint outcomes'!T312)</f>
        <v>HAMD17</v>
      </c>
      <c r="C312" s="828">
        <f t="shared" si="132"/>
        <v>21.428571428571427</v>
      </c>
      <c r="D312" s="828">
        <f t="shared" si="133"/>
        <v>4.3161325280857632</v>
      </c>
      <c r="E312" s="828">
        <f t="shared" si="134"/>
        <v>42</v>
      </c>
      <c r="F312" s="50">
        <f t="shared" si="131"/>
        <v>0.27566395658374365</v>
      </c>
      <c r="G312" s="50">
        <f t="shared" si="155"/>
        <v>0.72433604341625635</v>
      </c>
      <c r="H312" s="269">
        <f t="shared" si="156"/>
        <v>1</v>
      </c>
      <c r="I312" s="829">
        <f>IF(ISNUMBER('Endpoint outcomes'!U312)=TRUE,'Endpoint outcomes'!U312,(IF(ISNUMBER('Endpoint outcomes'!W312)=TRUE,'Endpoint outcomes'!W312,0)))</f>
        <v>20.7</v>
      </c>
      <c r="J312" s="829">
        <f>IF(ISNUMBER('Endpoint outcomes'!U312)=TRUE,'Endpoint outcomes'!V312,IF(ISNUMBER('Endpoint outcomes'!W312)=TRUE,'Endpoint outcomes'!X312,0))</f>
        <v>4.4000000000000004</v>
      </c>
      <c r="K312" s="829">
        <f>IF(ISNUMBER('Endpoint outcomes'!U312)=TRUE,'Endpoint outcomes'!AI312,IF(ISNUMBER('Endpoint outcomes'!W312)=TRUE,'Endpoint outcomes'!AK312,0))</f>
        <v>24</v>
      </c>
      <c r="L312" s="829">
        <f>IF(ISNUMBER('Endpoint outcomes'!AZ312)=TRUE,'Endpoint outcomes'!AZ312,(IF(ISNUMBER('Endpoint outcomes'!BB312)=TRUE,'Endpoint outcomes'!BB312,0)))</f>
        <v>22.4</v>
      </c>
      <c r="M312" s="829">
        <f>IF(ISNUMBER('Endpoint outcomes'!AZ312)=TRUE,'Endpoint outcomes'!BA312,IF(ISNUMBER('Endpoint outcomes'!BB312)=TRUE,'Endpoint outcomes'!BC312,0))</f>
        <v>4.2</v>
      </c>
      <c r="N312" s="829">
        <f>IF(ISNUMBER('Endpoint outcomes'!AZ312)=TRUE,'Endpoint outcomes'!BN312,IF(ISNUMBER('Endpoint outcomes'!BB312)=TRUE,'Endpoint outcomes'!BP312,0))</f>
        <v>18</v>
      </c>
      <c r="O312" s="829">
        <f>IF(ISNUMBER('Endpoint outcomes'!CE312)=TRUE,'Endpoint outcomes'!CE312,(IF(ISNUMBER('Endpoint outcomes'!CG312)=TRUE,'Endpoint outcomes'!CG312,0)))</f>
        <v>0</v>
      </c>
      <c r="P312" s="829">
        <f>IF(ISNUMBER('Endpoint outcomes'!CE312)=TRUE,'Endpoint outcomes'!CF312,IF(ISNUMBER('Endpoint outcomes'!CG312)=TRUE,'Endpoint outcomes'!CH312,0))</f>
        <v>0</v>
      </c>
      <c r="Q312" s="829">
        <f>IF(ISNUMBER('Endpoint outcomes'!CE312)=TRUE,'Endpoint outcomes'!CS312,IF(ISNUMBER('Endpoint outcomes'!CG312)=TRUE,'Endpoint outcomes'!CU312,0))</f>
        <v>0</v>
      </c>
      <c r="R312" s="825">
        <f>IF(ISNUMBER('Endpoint outcomes'!DJ312)=TRUE,'Endpoint outcomes'!DJ312,(IF(ISNUMBER('Endpoint outcomes'!DL312)=TRUE,'Endpoint outcomes'!DL312,0)))</f>
        <v>0</v>
      </c>
      <c r="S312" s="825">
        <f>IF(ISNUMBER('Endpoint outcomes'!DJ312)=TRUE,'Endpoint outcomes'!DK312,IF(ISNUMBER('Endpoint outcomes'!DL312)=TRUE,'Endpoint outcomes'!DM312,0))</f>
        <v>0</v>
      </c>
      <c r="T312" s="825">
        <f>IF(ISNUMBER('Endpoint outcomes'!DJ312)=TRUE,'Endpoint outcomes'!DX312,IF(ISNUMBER('Endpoint outcomes'!DL312)=TRUE,'Endpoint outcomes'!DZ312,0))</f>
        <v>0</v>
      </c>
      <c r="U312" s="825">
        <f>IF(ISNUMBER('Endpoint outcomes'!EO312)=TRUE,'Endpoint outcomes'!EO312,(IF(ISNUMBER('Endpoint outcomes'!EQ312)=TRUE,'Endpoint outcomes'!EQ312,0)))</f>
        <v>0</v>
      </c>
      <c r="V312" s="825">
        <f>IF(ISNUMBER('Endpoint outcomes'!EO312)=TRUE,'Endpoint outcomes'!EP312,IF(ISNUMBER('Endpoint outcomes'!EQ312)=TRUE,'Endpoint outcomes'!ER312,0))</f>
        <v>0</v>
      </c>
      <c r="W312" s="825">
        <f>IF(ISNUMBER('Endpoint outcomes'!EO312)=TRUE,'Endpoint outcomes'!FC312,IF(ISNUMBER('Endpoint outcomes'!EQ312)=TRUE,'Endpoint outcomes'!FE312,0))</f>
        <v>0</v>
      </c>
      <c r="X312" s="37"/>
      <c r="Y312" s="824">
        <f t="shared" si="135"/>
        <v>24</v>
      </c>
      <c r="Z312" s="827">
        <f t="shared" si="136"/>
        <v>23</v>
      </c>
      <c r="AA312" s="827">
        <f t="shared" si="137"/>
        <v>445.28000000000009</v>
      </c>
      <c r="AB312" s="824">
        <f t="shared" si="138"/>
        <v>18</v>
      </c>
      <c r="AC312" s="827">
        <f t="shared" si="139"/>
        <v>17</v>
      </c>
      <c r="AD312" s="827">
        <f t="shared" si="140"/>
        <v>299.88</v>
      </c>
      <c r="AE312" s="824">
        <f t="shared" si="141"/>
        <v>0</v>
      </c>
      <c r="AF312" s="827">
        <f t="shared" si="142"/>
        <v>-1</v>
      </c>
      <c r="AG312" s="827">
        <f t="shared" si="143"/>
        <v>0</v>
      </c>
      <c r="AH312" s="824">
        <f t="shared" si="144"/>
        <v>0</v>
      </c>
      <c r="AI312" s="827">
        <f t="shared" si="145"/>
        <v>-1</v>
      </c>
      <c r="AJ312" s="827">
        <f t="shared" si="146"/>
        <v>0</v>
      </c>
      <c r="AK312" s="824">
        <f t="shared" si="147"/>
        <v>0</v>
      </c>
      <c r="AL312" s="827">
        <f t="shared" si="148"/>
        <v>-1</v>
      </c>
      <c r="AM312" s="827">
        <f t="shared" si="149"/>
        <v>0</v>
      </c>
      <c r="AN312" s="827">
        <f t="shared" si="150"/>
        <v>40</v>
      </c>
      <c r="AO312" s="827">
        <f t="shared" si="151"/>
        <v>745.16000000000008</v>
      </c>
      <c r="AP312" s="827">
        <f t="shared" si="152"/>
        <v>21.428571428571427</v>
      </c>
      <c r="AQ312" s="827">
        <f t="shared" si="153"/>
        <v>4.3161325280857632</v>
      </c>
      <c r="AR312" s="827">
        <f t="shared" si="154"/>
        <v>42</v>
      </c>
      <c r="BE312" t="s">
        <v>3004</v>
      </c>
      <c r="BF312">
        <v>26.477664974619291</v>
      </c>
    </row>
    <row r="313" spans="1:58" ht="15.75">
      <c r="A313" s="826" t="str">
        <f>'Endpoint outcomes'!A313</f>
        <v>Thompson 1994 (study 1)</v>
      </c>
      <c r="B313" s="826" t="str">
        <f>CONCATENATE('Endpoint outcomes'!S313,'Endpoint outcomes'!T313)</f>
        <v>NA</v>
      </c>
      <c r="C313" s="828" t="e">
        <f t="shared" si="132"/>
        <v>#DIV/0!</v>
      </c>
      <c r="D313" s="828" t="e">
        <f t="shared" si="133"/>
        <v>#DIV/0!</v>
      </c>
      <c r="E313" s="828">
        <f t="shared" si="134"/>
        <v>0</v>
      </c>
      <c r="F313" s="50" t="e">
        <f t="shared" si="131"/>
        <v>#N/A</v>
      </c>
      <c r="G313" s="50" t="e">
        <f t="shared" si="155"/>
        <v>#N/A</v>
      </c>
      <c r="H313" s="269">
        <f t="shared" si="156"/>
        <v>0</v>
      </c>
      <c r="I313" s="829">
        <f>IF(ISNUMBER('Endpoint outcomes'!U313)=TRUE,'Endpoint outcomes'!U313,(IF(ISNUMBER('Endpoint outcomes'!W313)=TRUE,'Endpoint outcomes'!W313,0)))</f>
        <v>0</v>
      </c>
      <c r="J313" s="829">
        <f>IF(ISNUMBER('Endpoint outcomes'!U313)=TRUE,'Endpoint outcomes'!V313,IF(ISNUMBER('Endpoint outcomes'!W313)=TRUE,'Endpoint outcomes'!X313,0))</f>
        <v>0</v>
      </c>
      <c r="K313" s="829">
        <f>IF(ISNUMBER('Endpoint outcomes'!U313)=TRUE,'Endpoint outcomes'!AI313,IF(ISNUMBER('Endpoint outcomes'!W313)=TRUE,'Endpoint outcomes'!AK313,0))</f>
        <v>0</v>
      </c>
      <c r="L313" s="829">
        <f>IF(ISNUMBER('Endpoint outcomes'!AZ313)=TRUE,'Endpoint outcomes'!AZ313,(IF(ISNUMBER('Endpoint outcomes'!BB313)=TRUE,'Endpoint outcomes'!BB313,0)))</f>
        <v>0</v>
      </c>
      <c r="M313" s="829">
        <f>IF(ISNUMBER('Endpoint outcomes'!AZ313)=TRUE,'Endpoint outcomes'!BA313,IF(ISNUMBER('Endpoint outcomes'!BB313)=TRUE,'Endpoint outcomes'!BC313,0))</f>
        <v>0</v>
      </c>
      <c r="N313" s="829">
        <f>IF(ISNUMBER('Endpoint outcomes'!AZ313)=TRUE,'Endpoint outcomes'!BN313,IF(ISNUMBER('Endpoint outcomes'!BB313)=TRUE,'Endpoint outcomes'!BP313,0))</f>
        <v>0</v>
      </c>
      <c r="O313" s="829">
        <f>IF(ISNUMBER('Endpoint outcomes'!CE313)=TRUE,'Endpoint outcomes'!CE313,(IF(ISNUMBER('Endpoint outcomes'!CG313)=TRUE,'Endpoint outcomes'!CG313,0)))</f>
        <v>0</v>
      </c>
      <c r="P313" s="829">
        <f>IF(ISNUMBER('Endpoint outcomes'!CE313)=TRUE,'Endpoint outcomes'!CF313,IF(ISNUMBER('Endpoint outcomes'!CG313)=TRUE,'Endpoint outcomes'!CH313,0))</f>
        <v>0</v>
      </c>
      <c r="Q313" s="829">
        <f>IF(ISNUMBER('Endpoint outcomes'!CE313)=TRUE,'Endpoint outcomes'!CS313,IF(ISNUMBER('Endpoint outcomes'!CG313)=TRUE,'Endpoint outcomes'!CU313,0))</f>
        <v>0</v>
      </c>
      <c r="R313" s="825">
        <f>IF(ISNUMBER('Endpoint outcomes'!DJ313)=TRUE,'Endpoint outcomes'!DJ313,(IF(ISNUMBER('Endpoint outcomes'!DL313)=TRUE,'Endpoint outcomes'!DL313,0)))</f>
        <v>0</v>
      </c>
      <c r="S313" s="825">
        <f>IF(ISNUMBER('Endpoint outcomes'!DJ313)=TRUE,'Endpoint outcomes'!DK313,IF(ISNUMBER('Endpoint outcomes'!DL313)=TRUE,'Endpoint outcomes'!DM313,0))</f>
        <v>0</v>
      </c>
      <c r="T313" s="825">
        <f>IF(ISNUMBER('Endpoint outcomes'!DJ313)=TRUE,'Endpoint outcomes'!DX313,IF(ISNUMBER('Endpoint outcomes'!DL313)=TRUE,'Endpoint outcomes'!DZ313,0))</f>
        <v>0</v>
      </c>
      <c r="U313" s="825">
        <f>IF(ISNUMBER('Endpoint outcomes'!EO313)=TRUE,'Endpoint outcomes'!EO313,(IF(ISNUMBER('Endpoint outcomes'!EQ313)=TRUE,'Endpoint outcomes'!EQ313,0)))</f>
        <v>0</v>
      </c>
      <c r="V313" s="825">
        <f>IF(ISNUMBER('Endpoint outcomes'!EO313)=TRUE,'Endpoint outcomes'!EP313,IF(ISNUMBER('Endpoint outcomes'!EQ313)=TRUE,'Endpoint outcomes'!ER313,0))</f>
        <v>0</v>
      </c>
      <c r="W313" s="825">
        <f>IF(ISNUMBER('Endpoint outcomes'!EO313)=TRUE,'Endpoint outcomes'!FC313,IF(ISNUMBER('Endpoint outcomes'!EQ313)=TRUE,'Endpoint outcomes'!FE313,0))</f>
        <v>0</v>
      </c>
      <c r="X313" s="37"/>
      <c r="Y313" s="824">
        <f t="shared" si="135"/>
        <v>0</v>
      </c>
      <c r="Z313" s="827">
        <f t="shared" si="136"/>
        <v>-1</v>
      </c>
      <c r="AA313" s="827">
        <f t="shared" si="137"/>
        <v>0</v>
      </c>
      <c r="AB313" s="824">
        <f t="shared" si="138"/>
        <v>0</v>
      </c>
      <c r="AC313" s="827">
        <f t="shared" si="139"/>
        <v>-1</v>
      </c>
      <c r="AD313" s="827">
        <f t="shared" si="140"/>
        <v>0</v>
      </c>
      <c r="AE313" s="824">
        <f t="shared" si="141"/>
        <v>0</v>
      </c>
      <c r="AF313" s="827">
        <f t="shared" si="142"/>
        <v>-1</v>
      </c>
      <c r="AG313" s="827">
        <f t="shared" si="143"/>
        <v>0</v>
      </c>
      <c r="AH313" s="824">
        <f t="shared" si="144"/>
        <v>0</v>
      </c>
      <c r="AI313" s="827">
        <f t="shared" si="145"/>
        <v>-1</v>
      </c>
      <c r="AJ313" s="827">
        <f t="shared" si="146"/>
        <v>0</v>
      </c>
      <c r="AK313" s="824">
        <f t="shared" si="147"/>
        <v>0</v>
      </c>
      <c r="AL313" s="827">
        <f t="shared" si="148"/>
        <v>-1</v>
      </c>
      <c r="AM313" s="827">
        <f t="shared" si="149"/>
        <v>0</v>
      </c>
      <c r="AN313" s="827" t="b">
        <f t="shared" si="150"/>
        <v>0</v>
      </c>
      <c r="AO313" s="827">
        <f t="shared" si="151"/>
        <v>0</v>
      </c>
      <c r="AP313" s="827" t="e">
        <f t="shared" si="152"/>
        <v>#DIV/0!</v>
      </c>
      <c r="AQ313" s="827" t="e">
        <f t="shared" si="153"/>
        <v>#DIV/0!</v>
      </c>
      <c r="AR313" s="827">
        <f t="shared" si="154"/>
        <v>0</v>
      </c>
      <c r="BE313" t="s">
        <v>713</v>
      </c>
      <c r="BF313">
        <v>16.598048780487805</v>
      </c>
    </row>
    <row r="314" spans="1:58" ht="15.75">
      <c r="A314" s="826" t="str">
        <f>'Endpoint outcomes'!A314</f>
        <v>Tollefson 1993</v>
      </c>
      <c r="B314" s="826" t="str">
        <f>CONCATENATE('Endpoint outcomes'!S314,'Endpoint outcomes'!T314)</f>
        <v>HAMD21</v>
      </c>
      <c r="C314" s="828">
        <f t="shared" si="132"/>
        <v>23.848314606741575</v>
      </c>
      <c r="D314" s="828">
        <f t="shared" si="133"/>
        <v>4.4497169801019387</v>
      </c>
      <c r="E314" s="828">
        <f t="shared" si="134"/>
        <v>534</v>
      </c>
      <c r="F314" s="50">
        <f t="shared" si="131"/>
        <v>0.48640318045731945</v>
      </c>
      <c r="G314" s="50">
        <f t="shared" si="155"/>
        <v>0.51359681954268055</v>
      </c>
      <c r="H314" s="269">
        <f t="shared" si="156"/>
        <v>1</v>
      </c>
      <c r="I314" s="829">
        <f>IF(ISNUMBER('Endpoint outcomes'!U314)=TRUE,'Endpoint outcomes'!U314,(IF(ISNUMBER('Endpoint outcomes'!W314)=TRUE,'Endpoint outcomes'!W314,0)))</f>
        <v>24</v>
      </c>
      <c r="J314" s="829">
        <f>IF(ISNUMBER('Endpoint outcomes'!U314)=TRUE,'Endpoint outcomes'!V314,IF(ISNUMBER('Endpoint outcomes'!W314)=TRUE,'Endpoint outcomes'!X314,0))</f>
        <v>4.5</v>
      </c>
      <c r="K314" s="829">
        <f>IF(ISNUMBER('Endpoint outcomes'!U314)=TRUE,'Endpoint outcomes'!AI314,IF(ISNUMBER('Endpoint outcomes'!W314)=TRUE,'Endpoint outcomes'!AK314,0))</f>
        <v>264</v>
      </c>
      <c r="L314" s="829">
        <f>IF(ISNUMBER('Endpoint outcomes'!AZ314)=TRUE,'Endpoint outcomes'!AZ314,(IF(ISNUMBER('Endpoint outcomes'!BB314)=TRUE,'Endpoint outcomes'!BB314,0)))</f>
        <v>23.7</v>
      </c>
      <c r="M314" s="829">
        <f>IF(ISNUMBER('Endpoint outcomes'!AZ314)=TRUE,'Endpoint outcomes'!BA314,IF(ISNUMBER('Endpoint outcomes'!BB314)=TRUE,'Endpoint outcomes'!BC314,0))</f>
        <v>4.4000000000000004</v>
      </c>
      <c r="N314" s="829">
        <f>IF(ISNUMBER('Endpoint outcomes'!AZ314)=TRUE,'Endpoint outcomes'!BN314,IF(ISNUMBER('Endpoint outcomes'!BB314)=TRUE,'Endpoint outcomes'!BP314,0))</f>
        <v>270</v>
      </c>
      <c r="O314" s="829">
        <f>IF(ISNUMBER('Endpoint outcomes'!CE314)=TRUE,'Endpoint outcomes'!CE314,(IF(ISNUMBER('Endpoint outcomes'!CG314)=TRUE,'Endpoint outcomes'!CG314,0)))</f>
        <v>0</v>
      </c>
      <c r="P314" s="829">
        <f>IF(ISNUMBER('Endpoint outcomes'!CE314)=TRUE,'Endpoint outcomes'!CF314,IF(ISNUMBER('Endpoint outcomes'!CG314)=TRUE,'Endpoint outcomes'!CH314,0))</f>
        <v>0</v>
      </c>
      <c r="Q314" s="829">
        <f>IF(ISNUMBER('Endpoint outcomes'!CE314)=TRUE,'Endpoint outcomes'!CS314,IF(ISNUMBER('Endpoint outcomes'!CG314)=TRUE,'Endpoint outcomes'!CU314,0))</f>
        <v>0</v>
      </c>
      <c r="R314" s="825">
        <f>IF(ISNUMBER('Endpoint outcomes'!DJ314)=TRUE,'Endpoint outcomes'!DJ314,(IF(ISNUMBER('Endpoint outcomes'!DL314)=TRUE,'Endpoint outcomes'!DL314,0)))</f>
        <v>0</v>
      </c>
      <c r="S314" s="825">
        <f>IF(ISNUMBER('Endpoint outcomes'!DJ314)=TRUE,'Endpoint outcomes'!DK314,IF(ISNUMBER('Endpoint outcomes'!DL314)=TRUE,'Endpoint outcomes'!DM314,0))</f>
        <v>0</v>
      </c>
      <c r="T314" s="825">
        <f>IF(ISNUMBER('Endpoint outcomes'!DJ314)=TRUE,'Endpoint outcomes'!DX314,IF(ISNUMBER('Endpoint outcomes'!DL314)=TRUE,'Endpoint outcomes'!DZ314,0))</f>
        <v>0</v>
      </c>
      <c r="U314" s="825">
        <f>IF(ISNUMBER('Endpoint outcomes'!EO314)=TRUE,'Endpoint outcomes'!EO314,(IF(ISNUMBER('Endpoint outcomes'!EQ314)=TRUE,'Endpoint outcomes'!EQ314,0)))</f>
        <v>0</v>
      </c>
      <c r="V314" s="825">
        <f>IF(ISNUMBER('Endpoint outcomes'!EO314)=TRUE,'Endpoint outcomes'!EP314,IF(ISNUMBER('Endpoint outcomes'!EQ314)=TRUE,'Endpoint outcomes'!ER314,0))</f>
        <v>0</v>
      </c>
      <c r="W314" s="825">
        <f>IF(ISNUMBER('Endpoint outcomes'!EO314)=TRUE,'Endpoint outcomes'!FC314,IF(ISNUMBER('Endpoint outcomes'!EQ314)=TRUE,'Endpoint outcomes'!FE314,0))</f>
        <v>0</v>
      </c>
      <c r="X314" s="37"/>
      <c r="Y314" s="824">
        <f t="shared" si="135"/>
        <v>264</v>
      </c>
      <c r="Z314" s="827">
        <f t="shared" si="136"/>
        <v>263</v>
      </c>
      <c r="AA314" s="827">
        <f t="shared" si="137"/>
        <v>5325.75</v>
      </c>
      <c r="AB314" s="824">
        <f t="shared" si="138"/>
        <v>270</v>
      </c>
      <c r="AC314" s="827">
        <f t="shared" si="139"/>
        <v>269</v>
      </c>
      <c r="AD314" s="827">
        <f t="shared" si="140"/>
        <v>5207.8400000000011</v>
      </c>
      <c r="AE314" s="824">
        <f t="shared" si="141"/>
        <v>0</v>
      </c>
      <c r="AF314" s="827">
        <f t="shared" si="142"/>
        <v>-1</v>
      </c>
      <c r="AG314" s="827">
        <f t="shared" si="143"/>
        <v>0</v>
      </c>
      <c r="AH314" s="824">
        <f t="shared" si="144"/>
        <v>0</v>
      </c>
      <c r="AI314" s="827">
        <f t="shared" si="145"/>
        <v>-1</v>
      </c>
      <c r="AJ314" s="827">
        <f t="shared" si="146"/>
        <v>0</v>
      </c>
      <c r="AK314" s="824">
        <f t="shared" si="147"/>
        <v>0</v>
      </c>
      <c r="AL314" s="827">
        <f t="shared" si="148"/>
        <v>-1</v>
      </c>
      <c r="AM314" s="827">
        <f t="shared" si="149"/>
        <v>0</v>
      </c>
      <c r="AN314" s="827">
        <f t="shared" si="150"/>
        <v>532</v>
      </c>
      <c r="AO314" s="827">
        <f t="shared" si="151"/>
        <v>10533.59</v>
      </c>
      <c r="AP314" s="827">
        <f t="shared" si="152"/>
        <v>23.848314606741575</v>
      </c>
      <c r="AQ314" s="827">
        <f t="shared" si="153"/>
        <v>4.4497169801019387</v>
      </c>
      <c r="AR314" s="827">
        <f t="shared" si="154"/>
        <v>534</v>
      </c>
      <c r="BE314" t="s">
        <v>3004</v>
      </c>
      <c r="BF314">
        <v>24.62</v>
      </c>
    </row>
    <row r="315" spans="1:58" ht="15.75">
      <c r="A315" s="826" t="str">
        <f>'Endpoint outcomes'!A315</f>
        <v>Versiani 2005</v>
      </c>
      <c r="B315" s="826" t="str">
        <f>CONCATENATE('Endpoint outcomes'!S315,'Endpoint outcomes'!T315)</f>
        <v>HAMD17</v>
      </c>
      <c r="C315" s="828">
        <f t="shared" si="132"/>
        <v>28.491638795986621</v>
      </c>
      <c r="D315" s="828">
        <f t="shared" si="133"/>
        <v>3</v>
      </c>
      <c r="E315" s="828">
        <f t="shared" si="134"/>
        <v>299</v>
      </c>
      <c r="F315" s="50">
        <f t="shared" si="131"/>
        <v>0.93283106925541692</v>
      </c>
      <c r="G315" s="50">
        <f t="shared" si="155"/>
        <v>6.7168930744583077E-2</v>
      </c>
      <c r="H315" s="269">
        <f t="shared" si="156"/>
        <v>1</v>
      </c>
      <c r="I315" s="829">
        <f>IF(ISNUMBER('Endpoint outcomes'!U315)=TRUE,'Endpoint outcomes'!U315,(IF(ISNUMBER('Endpoint outcomes'!W315)=TRUE,'Endpoint outcomes'!W315,0)))</f>
        <v>29</v>
      </c>
      <c r="J315" s="829">
        <f>IF(ISNUMBER('Endpoint outcomes'!U315)=TRUE,'Endpoint outcomes'!V315,IF(ISNUMBER('Endpoint outcomes'!W315)=TRUE,'Endpoint outcomes'!X315,0))</f>
        <v>3</v>
      </c>
      <c r="K315" s="829">
        <f>IF(ISNUMBER('Endpoint outcomes'!U315)=TRUE,'Endpoint outcomes'!AI315,IF(ISNUMBER('Endpoint outcomes'!W315)=TRUE,'Endpoint outcomes'!AK315,0))</f>
        <v>147</v>
      </c>
      <c r="L315" s="829">
        <f>IF(ISNUMBER('Endpoint outcomes'!AZ315)=TRUE,'Endpoint outcomes'!AZ315,(IF(ISNUMBER('Endpoint outcomes'!BB315)=TRUE,'Endpoint outcomes'!BB315,0)))</f>
        <v>28</v>
      </c>
      <c r="M315" s="829">
        <f>IF(ISNUMBER('Endpoint outcomes'!AZ315)=TRUE,'Endpoint outcomes'!BA315,IF(ISNUMBER('Endpoint outcomes'!BB315)=TRUE,'Endpoint outcomes'!BC315,0))</f>
        <v>3</v>
      </c>
      <c r="N315" s="829">
        <f>IF(ISNUMBER('Endpoint outcomes'!AZ315)=TRUE,'Endpoint outcomes'!BN315,IF(ISNUMBER('Endpoint outcomes'!BB315)=TRUE,'Endpoint outcomes'!BP315,0))</f>
        <v>152</v>
      </c>
      <c r="O315" s="829">
        <f>IF(ISNUMBER('Endpoint outcomes'!CE315)=TRUE,'Endpoint outcomes'!CE315,(IF(ISNUMBER('Endpoint outcomes'!CG315)=TRUE,'Endpoint outcomes'!CG315,0)))</f>
        <v>0</v>
      </c>
      <c r="P315" s="829">
        <f>IF(ISNUMBER('Endpoint outcomes'!CE315)=TRUE,'Endpoint outcomes'!CF315,IF(ISNUMBER('Endpoint outcomes'!CG315)=TRUE,'Endpoint outcomes'!CH315,0))</f>
        <v>0</v>
      </c>
      <c r="Q315" s="829">
        <f>IF(ISNUMBER('Endpoint outcomes'!CE315)=TRUE,'Endpoint outcomes'!CS315,IF(ISNUMBER('Endpoint outcomes'!CG315)=TRUE,'Endpoint outcomes'!CU315,0))</f>
        <v>0</v>
      </c>
      <c r="R315" s="825">
        <f>IF(ISNUMBER('Endpoint outcomes'!DJ315)=TRUE,'Endpoint outcomes'!DJ315,(IF(ISNUMBER('Endpoint outcomes'!DL315)=TRUE,'Endpoint outcomes'!DL315,0)))</f>
        <v>0</v>
      </c>
      <c r="S315" s="825">
        <f>IF(ISNUMBER('Endpoint outcomes'!DJ315)=TRUE,'Endpoint outcomes'!DK315,IF(ISNUMBER('Endpoint outcomes'!DL315)=TRUE,'Endpoint outcomes'!DM315,0))</f>
        <v>0</v>
      </c>
      <c r="T315" s="825">
        <f>IF(ISNUMBER('Endpoint outcomes'!DJ315)=TRUE,'Endpoint outcomes'!DX315,IF(ISNUMBER('Endpoint outcomes'!DL315)=TRUE,'Endpoint outcomes'!DZ315,0))</f>
        <v>0</v>
      </c>
      <c r="U315" s="825">
        <f>IF(ISNUMBER('Endpoint outcomes'!EO315)=TRUE,'Endpoint outcomes'!EO315,(IF(ISNUMBER('Endpoint outcomes'!EQ315)=TRUE,'Endpoint outcomes'!EQ315,0)))</f>
        <v>0</v>
      </c>
      <c r="V315" s="825">
        <f>IF(ISNUMBER('Endpoint outcomes'!EO315)=TRUE,'Endpoint outcomes'!EP315,IF(ISNUMBER('Endpoint outcomes'!EQ315)=TRUE,'Endpoint outcomes'!ER315,0))</f>
        <v>0</v>
      </c>
      <c r="W315" s="825">
        <f>IF(ISNUMBER('Endpoint outcomes'!EO315)=TRUE,'Endpoint outcomes'!FC315,IF(ISNUMBER('Endpoint outcomes'!EQ315)=TRUE,'Endpoint outcomes'!FE315,0))</f>
        <v>0</v>
      </c>
      <c r="X315" s="37"/>
      <c r="Y315" s="824">
        <f t="shared" si="135"/>
        <v>147</v>
      </c>
      <c r="Z315" s="827">
        <f t="shared" si="136"/>
        <v>146</v>
      </c>
      <c r="AA315" s="827">
        <f t="shared" si="137"/>
        <v>1314</v>
      </c>
      <c r="AB315" s="824">
        <f t="shared" si="138"/>
        <v>152</v>
      </c>
      <c r="AC315" s="827">
        <f t="shared" si="139"/>
        <v>151</v>
      </c>
      <c r="AD315" s="827">
        <f t="shared" si="140"/>
        <v>1359</v>
      </c>
      <c r="AE315" s="824">
        <f t="shared" si="141"/>
        <v>0</v>
      </c>
      <c r="AF315" s="827">
        <f t="shared" si="142"/>
        <v>-1</v>
      </c>
      <c r="AG315" s="827">
        <f t="shared" si="143"/>
        <v>0</v>
      </c>
      <c r="AH315" s="824">
        <f t="shared" si="144"/>
        <v>0</v>
      </c>
      <c r="AI315" s="827">
        <f t="shared" si="145"/>
        <v>-1</v>
      </c>
      <c r="AJ315" s="827">
        <f t="shared" si="146"/>
        <v>0</v>
      </c>
      <c r="AK315" s="824">
        <f t="shared" si="147"/>
        <v>0</v>
      </c>
      <c r="AL315" s="827">
        <f t="shared" si="148"/>
        <v>-1</v>
      </c>
      <c r="AM315" s="827">
        <f t="shared" si="149"/>
        <v>0</v>
      </c>
      <c r="AN315" s="827">
        <f t="shared" si="150"/>
        <v>297</v>
      </c>
      <c r="AO315" s="827">
        <f t="shared" si="151"/>
        <v>2673</v>
      </c>
      <c r="AP315" s="827">
        <f t="shared" si="152"/>
        <v>28.491638795986621</v>
      </c>
      <c r="AQ315" s="827">
        <f t="shared" si="153"/>
        <v>3</v>
      </c>
      <c r="AR315" s="827">
        <f t="shared" si="154"/>
        <v>299</v>
      </c>
      <c r="BE315" t="s">
        <v>455</v>
      </c>
      <c r="BF315" t="e">
        <v>#DIV/0!</v>
      </c>
    </row>
    <row r="316" spans="1:58" ht="15.75">
      <c r="A316" s="826" t="str">
        <f>'Endpoint outcomes'!A316</f>
        <v>Dekker 2008</v>
      </c>
      <c r="B316" s="826" t="str">
        <f>CONCATENATE('Endpoint outcomes'!S316,'Endpoint outcomes'!T316)</f>
        <v>HAMD17</v>
      </c>
      <c r="C316" s="828">
        <f t="shared" si="132"/>
        <v>20.146504854368935</v>
      </c>
      <c r="D316" s="828">
        <f t="shared" si="133"/>
        <v>3.73775280611278</v>
      </c>
      <c r="E316" s="828">
        <f t="shared" si="134"/>
        <v>103</v>
      </c>
      <c r="F316" s="50">
        <f t="shared" si="131"/>
        <v>0.15127843941802777</v>
      </c>
      <c r="G316" s="50">
        <f t="shared" si="155"/>
        <v>0.84872156058197223</v>
      </c>
      <c r="H316" s="269">
        <f t="shared" si="156"/>
        <v>1</v>
      </c>
      <c r="I316" s="829">
        <f>IF(ISNUMBER('Endpoint outcomes'!U316)=TRUE,'Endpoint outcomes'!U316,(IF(ISNUMBER('Endpoint outcomes'!W316)=TRUE,'Endpoint outcomes'!W316,0)))</f>
        <v>19.82</v>
      </c>
      <c r="J316" s="829">
        <f>IF(ISNUMBER('Endpoint outcomes'!U316)=TRUE,'Endpoint outcomes'!V316,IF(ISNUMBER('Endpoint outcomes'!W316)=TRUE,'Endpoint outcomes'!X316,0))</f>
        <v>3.68</v>
      </c>
      <c r="K316" s="829">
        <f>IF(ISNUMBER('Endpoint outcomes'!U316)=TRUE,'Endpoint outcomes'!AI316,IF(ISNUMBER('Endpoint outcomes'!W316)=TRUE,'Endpoint outcomes'!AK316,0))</f>
        <v>44</v>
      </c>
      <c r="L316" s="829">
        <f>IF(ISNUMBER('Endpoint outcomes'!AZ316)=TRUE,'Endpoint outcomes'!AZ316,(IF(ISNUMBER('Endpoint outcomes'!BB316)=TRUE,'Endpoint outcomes'!BB316,0)))</f>
        <v>20.39</v>
      </c>
      <c r="M316" s="829">
        <f>IF(ISNUMBER('Endpoint outcomes'!AZ316)=TRUE,'Endpoint outcomes'!BA316,IF(ISNUMBER('Endpoint outcomes'!BB316)=TRUE,'Endpoint outcomes'!BC316,0))</f>
        <v>3.78</v>
      </c>
      <c r="N316" s="829">
        <f>IF(ISNUMBER('Endpoint outcomes'!AZ316)=TRUE,'Endpoint outcomes'!BN316,IF(ISNUMBER('Endpoint outcomes'!BB316)=TRUE,'Endpoint outcomes'!BP316,0))</f>
        <v>59</v>
      </c>
      <c r="O316" s="829">
        <f>IF(ISNUMBER('Endpoint outcomes'!CE316)=TRUE,'Endpoint outcomes'!CE316,(IF(ISNUMBER('Endpoint outcomes'!CG316)=TRUE,'Endpoint outcomes'!CG316,0)))</f>
        <v>0</v>
      </c>
      <c r="P316" s="829">
        <f>IF(ISNUMBER('Endpoint outcomes'!CE316)=TRUE,'Endpoint outcomes'!CF316,IF(ISNUMBER('Endpoint outcomes'!CG316)=TRUE,'Endpoint outcomes'!CH316,0))</f>
        <v>0</v>
      </c>
      <c r="Q316" s="829">
        <f>IF(ISNUMBER('Endpoint outcomes'!CE316)=TRUE,'Endpoint outcomes'!CS316,IF(ISNUMBER('Endpoint outcomes'!CG316)=TRUE,'Endpoint outcomes'!CU316,0))</f>
        <v>0</v>
      </c>
      <c r="R316" s="825">
        <f>IF(ISNUMBER('Endpoint outcomes'!DJ316)=TRUE,'Endpoint outcomes'!DJ316,(IF(ISNUMBER('Endpoint outcomes'!DL316)=TRUE,'Endpoint outcomes'!DL316,0)))</f>
        <v>0</v>
      </c>
      <c r="S316" s="825">
        <f>IF(ISNUMBER('Endpoint outcomes'!DJ316)=TRUE,'Endpoint outcomes'!DK316,IF(ISNUMBER('Endpoint outcomes'!DL316)=TRUE,'Endpoint outcomes'!DM316,0))</f>
        <v>0</v>
      </c>
      <c r="T316" s="825">
        <f>IF(ISNUMBER('Endpoint outcomes'!DJ316)=TRUE,'Endpoint outcomes'!DX316,IF(ISNUMBER('Endpoint outcomes'!DL316)=TRUE,'Endpoint outcomes'!DZ316,0))</f>
        <v>0</v>
      </c>
      <c r="U316" s="825">
        <f>IF(ISNUMBER('Endpoint outcomes'!EO316)=TRUE,'Endpoint outcomes'!EO316,(IF(ISNUMBER('Endpoint outcomes'!EQ316)=TRUE,'Endpoint outcomes'!EQ316,0)))</f>
        <v>0</v>
      </c>
      <c r="V316" s="825">
        <f>IF(ISNUMBER('Endpoint outcomes'!EO316)=TRUE,'Endpoint outcomes'!EP316,IF(ISNUMBER('Endpoint outcomes'!EQ316)=TRUE,'Endpoint outcomes'!ER316,0))</f>
        <v>0</v>
      </c>
      <c r="W316" s="825">
        <f>IF(ISNUMBER('Endpoint outcomes'!EO316)=TRUE,'Endpoint outcomes'!FC316,IF(ISNUMBER('Endpoint outcomes'!EQ316)=TRUE,'Endpoint outcomes'!FE316,0))</f>
        <v>0</v>
      </c>
      <c r="X316" s="37"/>
      <c r="Y316" s="824">
        <f t="shared" si="135"/>
        <v>44</v>
      </c>
      <c r="Z316" s="827">
        <f t="shared" si="136"/>
        <v>43</v>
      </c>
      <c r="AA316" s="827">
        <f t="shared" si="137"/>
        <v>582.32320000000004</v>
      </c>
      <c r="AB316" s="824">
        <f t="shared" si="138"/>
        <v>59</v>
      </c>
      <c r="AC316" s="827">
        <f t="shared" si="139"/>
        <v>58</v>
      </c>
      <c r="AD316" s="827">
        <f t="shared" si="140"/>
        <v>828.72719999999993</v>
      </c>
      <c r="AE316" s="824">
        <f t="shared" si="141"/>
        <v>0</v>
      </c>
      <c r="AF316" s="827">
        <f t="shared" si="142"/>
        <v>-1</v>
      </c>
      <c r="AG316" s="827">
        <f t="shared" si="143"/>
        <v>0</v>
      </c>
      <c r="AH316" s="824">
        <f t="shared" si="144"/>
        <v>0</v>
      </c>
      <c r="AI316" s="827">
        <f t="shared" si="145"/>
        <v>-1</v>
      </c>
      <c r="AJ316" s="827">
        <f t="shared" si="146"/>
        <v>0</v>
      </c>
      <c r="AK316" s="824">
        <f t="shared" si="147"/>
        <v>0</v>
      </c>
      <c r="AL316" s="827">
        <f t="shared" si="148"/>
        <v>-1</v>
      </c>
      <c r="AM316" s="827">
        <f t="shared" si="149"/>
        <v>0</v>
      </c>
      <c r="AN316" s="827">
        <f t="shared" si="150"/>
        <v>101</v>
      </c>
      <c r="AO316" s="827">
        <f t="shared" si="151"/>
        <v>1411.0504000000001</v>
      </c>
      <c r="AP316" s="827">
        <f t="shared" si="152"/>
        <v>20.146504854368935</v>
      </c>
      <c r="AQ316" s="827">
        <f t="shared" si="153"/>
        <v>3.73775280611278</v>
      </c>
      <c r="AR316" s="827">
        <f t="shared" si="154"/>
        <v>103</v>
      </c>
      <c r="BE316" t="s">
        <v>714</v>
      </c>
      <c r="BF316">
        <v>25.409961685823752</v>
      </c>
    </row>
    <row r="317" spans="1:58" ht="15.75">
      <c r="A317" s="826" t="str">
        <f>'Endpoint outcomes'!A317</f>
        <v>Nezu 1989</v>
      </c>
      <c r="B317" s="826" t="str">
        <f>CONCATENATE('Endpoint outcomes'!S317,'Endpoint outcomes'!T317)</f>
        <v>HAMD17</v>
      </c>
      <c r="C317" s="828">
        <f t="shared" si="132"/>
        <v>25.026923076923076</v>
      </c>
      <c r="D317" s="828">
        <f t="shared" si="133"/>
        <v>4.335364908388784</v>
      </c>
      <c r="E317" s="828">
        <f t="shared" si="134"/>
        <v>39</v>
      </c>
      <c r="F317" s="50">
        <f t="shared" si="131"/>
        <v>0.59362164233776082</v>
      </c>
      <c r="G317" s="50">
        <f t="shared" si="155"/>
        <v>0.40637835766223918</v>
      </c>
      <c r="H317" s="269">
        <f t="shared" si="156"/>
        <v>1</v>
      </c>
      <c r="I317" s="829">
        <f>IF(ISNUMBER('Endpoint outcomes'!U317)=TRUE,'Endpoint outcomes'!U317,(IF(ISNUMBER('Endpoint outcomes'!W317)=TRUE,'Endpoint outcomes'!W317,0)))</f>
        <v>24.07</v>
      </c>
      <c r="J317" s="829">
        <f>IF(ISNUMBER('Endpoint outcomes'!U317)=TRUE,'Endpoint outcomes'!V317,IF(ISNUMBER('Endpoint outcomes'!W317)=TRUE,'Endpoint outcomes'!X317,0))</f>
        <v>2.97</v>
      </c>
      <c r="K317" s="829">
        <f>IF(ISNUMBER('Endpoint outcomes'!U317)=TRUE,'Endpoint outcomes'!AI317,IF(ISNUMBER('Endpoint outcomes'!W317)=TRUE,'Endpoint outcomes'!AK317,0))</f>
        <v>14</v>
      </c>
      <c r="L317" s="829">
        <f>IF(ISNUMBER('Endpoint outcomes'!AZ317)=TRUE,'Endpoint outcomes'!AZ317,(IF(ISNUMBER('Endpoint outcomes'!BB317)=TRUE,'Endpoint outcomes'!BB317,0)))</f>
        <v>25.29</v>
      </c>
      <c r="M317" s="829">
        <f>IF(ISNUMBER('Endpoint outcomes'!AZ317)=TRUE,'Endpoint outcomes'!BA317,IF(ISNUMBER('Endpoint outcomes'!BB317)=TRUE,'Endpoint outcomes'!BC317,0))</f>
        <v>5.51</v>
      </c>
      <c r="N317" s="829">
        <f>IF(ISNUMBER('Endpoint outcomes'!AZ317)=TRUE,'Endpoint outcomes'!BN317,IF(ISNUMBER('Endpoint outcomes'!BB317)=TRUE,'Endpoint outcomes'!BP317,0))</f>
        <v>14</v>
      </c>
      <c r="O317" s="829">
        <f>IF(ISNUMBER('Endpoint outcomes'!CE317)=TRUE,'Endpoint outcomes'!CE317,(IF(ISNUMBER('Endpoint outcomes'!CG317)=TRUE,'Endpoint outcomes'!CG317,0)))</f>
        <v>25.91</v>
      </c>
      <c r="P317" s="829">
        <f>IF(ISNUMBER('Endpoint outcomes'!CE317)=TRUE,'Endpoint outcomes'!CF317,IF(ISNUMBER('Endpoint outcomes'!CG317)=TRUE,'Endpoint outcomes'!CH317,0))</f>
        <v>4.09</v>
      </c>
      <c r="Q317" s="829">
        <f>IF(ISNUMBER('Endpoint outcomes'!CE317)=TRUE,'Endpoint outcomes'!CS317,IF(ISNUMBER('Endpoint outcomes'!CG317)=TRUE,'Endpoint outcomes'!CU317,0))</f>
        <v>11</v>
      </c>
      <c r="R317" s="825">
        <f>IF(ISNUMBER('Endpoint outcomes'!DJ317)=TRUE,'Endpoint outcomes'!DJ317,(IF(ISNUMBER('Endpoint outcomes'!DL317)=TRUE,'Endpoint outcomes'!DL317,0)))</f>
        <v>0</v>
      </c>
      <c r="S317" s="825">
        <f>IF(ISNUMBER('Endpoint outcomes'!DJ317)=TRUE,'Endpoint outcomes'!DK317,IF(ISNUMBER('Endpoint outcomes'!DL317)=TRUE,'Endpoint outcomes'!DM317,0))</f>
        <v>0</v>
      </c>
      <c r="T317" s="825">
        <f>IF(ISNUMBER('Endpoint outcomes'!DJ317)=TRUE,'Endpoint outcomes'!DX317,IF(ISNUMBER('Endpoint outcomes'!DL317)=TRUE,'Endpoint outcomes'!DZ317,0))</f>
        <v>0</v>
      </c>
      <c r="U317" s="825">
        <f>IF(ISNUMBER('Endpoint outcomes'!EO317)=TRUE,'Endpoint outcomes'!EO317,(IF(ISNUMBER('Endpoint outcomes'!EQ317)=TRUE,'Endpoint outcomes'!EQ317,0)))</f>
        <v>0</v>
      </c>
      <c r="V317" s="825">
        <f>IF(ISNUMBER('Endpoint outcomes'!EO317)=TRUE,'Endpoint outcomes'!EP317,IF(ISNUMBER('Endpoint outcomes'!EQ317)=TRUE,'Endpoint outcomes'!ER317,0))</f>
        <v>0</v>
      </c>
      <c r="W317" s="825">
        <f>IF(ISNUMBER('Endpoint outcomes'!EO317)=TRUE,'Endpoint outcomes'!FC317,IF(ISNUMBER('Endpoint outcomes'!EQ317)=TRUE,'Endpoint outcomes'!FE317,0))</f>
        <v>0</v>
      </c>
      <c r="X317" s="37"/>
      <c r="Y317" s="824">
        <f t="shared" si="135"/>
        <v>14</v>
      </c>
      <c r="Z317" s="827">
        <f t="shared" si="136"/>
        <v>13</v>
      </c>
      <c r="AA317" s="827">
        <f t="shared" si="137"/>
        <v>114.67170000000002</v>
      </c>
      <c r="AB317" s="824">
        <f t="shared" si="138"/>
        <v>14</v>
      </c>
      <c r="AC317" s="827">
        <f t="shared" si="139"/>
        <v>13</v>
      </c>
      <c r="AD317" s="827">
        <f t="shared" si="140"/>
        <v>394.68129999999996</v>
      </c>
      <c r="AE317" s="824">
        <f t="shared" si="141"/>
        <v>11</v>
      </c>
      <c r="AF317" s="827">
        <f t="shared" si="142"/>
        <v>10</v>
      </c>
      <c r="AG317" s="827">
        <f t="shared" si="143"/>
        <v>167.28099999999998</v>
      </c>
      <c r="AH317" s="824">
        <f t="shared" si="144"/>
        <v>0</v>
      </c>
      <c r="AI317" s="827">
        <f t="shared" si="145"/>
        <v>-1</v>
      </c>
      <c r="AJ317" s="827">
        <f t="shared" si="146"/>
        <v>0</v>
      </c>
      <c r="AK317" s="824">
        <f t="shared" si="147"/>
        <v>0</v>
      </c>
      <c r="AL317" s="827">
        <f t="shared" si="148"/>
        <v>-1</v>
      </c>
      <c r="AM317" s="827">
        <f t="shared" si="149"/>
        <v>0</v>
      </c>
      <c r="AN317" s="827">
        <f t="shared" si="150"/>
        <v>36</v>
      </c>
      <c r="AO317" s="827">
        <f t="shared" si="151"/>
        <v>676.6339999999999</v>
      </c>
      <c r="AP317" s="827">
        <f t="shared" si="152"/>
        <v>25.026923076923076</v>
      </c>
      <c r="AQ317" s="827">
        <f t="shared" si="153"/>
        <v>4.335364908388784</v>
      </c>
      <c r="AR317" s="827">
        <f t="shared" si="154"/>
        <v>39</v>
      </c>
      <c r="BE317" t="s">
        <v>713</v>
      </c>
      <c r="BF317">
        <v>26.048421052631582</v>
      </c>
    </row>
    <row r="318" spans="1:58" ht="15.75">
      <c r="A318" s="826" t="str">
        <f>'Endpoint outcomes'!A318</f>
        <v>Jacobson 1996</v>
      </c>
      <c r="B318" s="826" t="str">
        <f>CONCATENATE('Endpoint outcomes'!S318,'Endpoint outcomes'!T318)</f>
        <v>BDI-I21</v>
      </c>
      <c r="C318" s="828">
        <f t="shared" si="132"/>
        <v>29.535849056603777</v>
      </c>
      <c r="D318" s="828">
        <f t="shared" si="133"/>
        <v>6.460389664361168</v>
      </c>
      <c r="E318" s="828">
        <f t="shared" si="134"/>
        <v>106</v>
      </c>
      <c r="F318" s="50">
        <f t="shared" si="131"/>
        <v>0.75869205603048673</v>
      </c>
      <c r="G318" s="50">
        <f t="shared" si="155"/>
        <v>0.24130794396951327</v>
      </c>
      <c r="H318" s="269">
        <f t="shared" si="156"/>
        <v>1</v>
      </c>
      <c r="I318" s="829">
        <f>IF(ISNUMBER('Endpoint outcomes'!U318)=TRUE,'Endpoint outcomes'!U318,(IF(ISNUMBER('Endpoint outcomes'!W318)=TRUE,'Endpoint outcomes'!W318,0)))</f>
        <v>29.3</v>
      </c>
      <c r="J318" s="829">
        <f>IF(ISNUMBER('Endpoint outcomes'!U318)=TRUE,'Endpoint outcomes'!V318,IF(ISNUMBER('Endpoint outcomes'!W318)=TRUE,'Endpoint outcomes'!X318,0))</f>
        <v>6.6</v>
      </c>
      <c r="K318" s="829">
        <f>IF(ISNUMBER('Endpoint outcomes'!U318)=TRUE,'Endpoint outcomes'!AI318,IF(ISNUMBER('Endpoint outcomes'!W318)=TRUE,'Endpoint outcomes'!AK318,0))</f>
        <v>56</v>
      </c>
      <c r="L318" s="829">
        <f>IF(ISNUMBER('Endpoint outcomes'!AZ318)=TRUE,'Endpoint outcomes'!AZ318,(IF(ISNUMBER('Endpoint outcomes'!BB318)=TRUE,'Endpoint outcomes'!BB318,0)))</f>
        <v>29.8</v>
      </c>
      <c r="M318" s="829">
        <f>IF(ISNUMBER('Endpoint outcomes'!AZ318)=TRUE,'Endpoint outcomes'!BA318,IF(ISNUMBER('Endpoint outcomes'!BB318)=TRUE,'Endpoint outcomes'!BC318,0))</f>
        <v>6.3</v>
      </c>
      <c r="N318" s="829">
        <f>IF(ISNUMBER('Endpoint outcomes'!AZ318)=TRUE,'Endpoint outcomes'!BN318,IF(ISNUMBER('Endpoint outcomes'!BB318)=TRUE,'Endpoint outcomes'!BP318,0))</f>
        <v>50</v>
      </c>
      <c r="O318" s="829">
        <f>IF(ISNUMBER('Endpoint outcomes'!CE318)=TRUE,'Endpoint outcomes'!CE318,(IF(ISNUMBER('Endpoint outcomes'!CG318)=TRUE,'Endpoint outcomes'!CG318,0)))</f>
        <v>0</v>
      </c>
      <c r="P318" s="829">
        <f>IF(ISNUMBER('Endpoint outcomes'!CE318)=TRUE,'Endpoint outcomes'!CF318,IF(ISNUMBER('Endpoint outcomes'!CG318)=TRUE,'Endpoint outcomes'!CH318,0))</f>
        <v>0</v>
      </c>
      <c r="Q318" s="829">
        <f>IF(ISNUMBER('Endpoint outcomes'!CE318)=TRUE,'Endpoint outcomes'!CS318,IF(ISNUMBER('Endpoint outcomes'!CG318)=TRUE,'Endpoint outcomes'!CU318,0))</f>
        <v>0</v>
      </c>
      <c r="R318" s="825">
        <f>IF(ISNUMBER('Endpoint outcomes'!DJ318)=TRUE,'Endpoint outcomes'!DJ318,(IF(ISNUMBER('Endpoint outcomes'!DL318)=TRUE,'Endpoint outcomes'!DL318,0)))</f>
        <v>0</v>
      </c>
      <c r="S318" s="825">
        <f>IF(ISNUMBER('Endpoint outcomes'!DJ318)=TRUE,'Endpoint outcomes'!DK318,IF(ISNUMBER('Endpoint outcomes'!DL318)=TRUE,'Endpoint outcomes'!DM318,0))</f>
        <v>0</v>
      </c>
      <c r="T318" s="825">
        <f>IF(ISNUMBER('Endpoint outcomes'!DJ318)=TRUE,'Endpoint outcomes'!DX318,IF(ISNUMBER('Endpoint outcomes'!DL318)=TRUE,'Endpoint outcomes'!DZ318,0))</f>
        <v>0</v>
      </c>
      <c r="U318" s="825">
        <f>IF(ISNUMBER('Endpoint outcomes'!EO318)=TRUE,'Endpoint outcomes'!EO318,(IF(ISNUMBER('Endpoint outcomes'!EQ318)=TRUE,'Endpoint outcomes'!EQ318,0)))</f>
        <v>0</v>
      </c>
      <c r="V318" s="825">
        <f>IF(ISNUMBER('Endpoint outcomes'!EO318)=TRUE,'Endpoint outcomes'!EP318,IF(ISNUMBER('Endpoint outcomes'!EQ318)=TRUE,'Endpoint outcomes'!ER318,0))</f>
        <v>0</v>
      </c>
      <c r="W318" s="825">
        <f>IF(ISNUMBER('Endpoint outcomes'!EO318)=TRUE,'Endpoint outcomes'!FC318,IF(ISNUMBER('Endpoint outcomes'!EQ318)=TRUE,'Endpoint outcomes'!FE318,0))</f>
        <v>0</v>
      </c>
      <c r="X318" s="37"/>
      <c r="Y318" s="824">
        <f t="shared" si="135"/>
        <v>56</v>
      </c>
      <c r="Z318" s="827">
        <f t="shared" si="136"/>
        <v>55</v>
      </c>
      <c r="AA318" s="827">
        <f t="shared" si="137"/>
        <v>2395.7999999999997</v>
      </c>
      <c r="AB318" s="824">
        <f t="shared" si="138"/>
        <v>50</v>
      </c>
      <c r="AC318" s="827">
        <f t="shared" si="139"/>
        <v>49</v>
      </c>
      <c r="AD318" s="827">
        <f t="shared" si="140"/>
        <v>1944.81</v>
      </c>
      <c r="AE318" s="824">
        <f t="shared" si="141"/>
        <v>0</v>
      </c>
      <c r="AF318" s="827">
        <f t="shared" si="142"/>
        <v>-1</v>
      </c>
      <c r="AG318" s="827">
        <f t="shared" si="143"/>
        <v>0</v>
      </c>
      <c r="AH318" s="824">
        <f t="shared" si="144"/>
        <v>0</v>
      </c>
      <c r="AI318" s="827">
        <f t="shared" si="145"/>
        <v>-1</v>
      </c>
      <c r="AJ318" s="827">
        <f t="shared" si="146"/>
        <v>0</v>
      </c>
      <c r="AK318" s="824">
        <f t="shared" si="147"/>
        <v>0</v>
      </c>
      <c r="AL318" s="827">
        <f t="shared" si="148"/>
        <v>-1</v>
      </c>
      <c r="AM318" s="827">
        <f t="shared" si="149"/>
        <v>0</v>
      </c>
      <c r="AN318" s="827">
        <f t="shared" si="150"/>
        <v>104</v>
      </c>
      <c r="AO318" s="827">
        <f t="shared" si="151"/>
        <v>4340.6099999999997</v>
      </c>
      <c r="AP318" s="827">
        <f t="shared" si="152"/>
        <v>29.535849056603777</v>
      </c>
      <c r="AQ318" s="827">
        <f t="shared" si="153"/>
        <v>6.460389664361168</v>
      </c>
      <c r="AR318" s="827">
        <f t="shared" si="154"/>
        <v>106</v>
      </c>
      <c r="BE318" t="s">
        <v>714</v>
      </c>
      <c r="BF318">
        <v>25.651515151515152</v>
      </c>
    </row>
    <row r="319" spans="1:58" ht="15.75">
      <c r="A319" s="826" t="str">
        <f>'Endpoint outcomes'!A319</f>
        <v>Leinonen 2007</v>
      </c>
      <c r="B319" s="826" t="str">
        <f>CONCATENATE('Endpoint outcomes'!S319,'Endpoint outcomes'!T319)</f>
        <v>MADRS10</v>
      </c>
      <c r="C319" s="828">
        <f t="shared" si="132"/>
        <v>25.301273885350319</v>
      </c>
      <c r="D319" s="828">
        <f t="shared" si="133"/>
        <v>6.2632826598692928</v>
      </c>
      <c r="E319" s="828">
        <f t="shared" si="134"/>
        <v>157</v>
      </c>
      <c r="F319" s="50">
        <f t="shared" ref="F319:F347" si="157">1-NORMDIST((VLOOKUP(B319,$AW$5:$AX$23,2,0)),C319,D319,TRUE)</f>
        <v>0.39311100222147821</v>
      </c>
      <c r="G319" s="50">
        <f t="shared" si="155"/>
        <v>0.60688899777852179</v>
      </c>
      <c r="H319" s="269">
        <f t="shared" si="156"/>
        <v>1</v>
      </c>
      <c r="I319" s="829">
        <f>IF(ISNUMBER('Endpoint outcomes'!U319)=TRUE,'Endpoint outcomes'!U319,(IF(ISNUMBER('Endpoint outcomes'!W319)=TRUE,'Endpoint outcomes'!W319,0)))</f>
        <v>25.5</v>
      </c>
      <c r="J319" s="829">
        <f>IF(ISNUMBER('Endpoint outcomes'!U319)=TRUE,'Endpoint outcomes'!V319,IF(ISNUMBER('Endpoint outcomes'!W319)=TRUE,'Endpoint outcomes'!X319,0))</f>
        <v>5.8</v>
      </c>
      <c r="K319" s="829">
        <f>IF(ISNUMBER('Endpoint outcomes'!U319)=TRUE,'Endpoint outcomes'!AI319,IF(ISNUMBER('Endpoint outcomes'!W319)=TRUE,'Endpoint outcomes'!AK319,0))</f>
        <v>79</v>
      </c>
      <c r="L319" s="829">
        <f>IF(ISNUMBER('Endpoint outcomes'!AZ319)=TRUE,'Endpoint outcomes'!AZ319,(IF(ISNUMBER('Endpoint outcomes'!BB319)=TRUE,'Endpoint outcomes'!BB319,0)))</f>
        <v>25.1</v>
      </c>
      <c r="M319" s="829">
        <f>IF(ISNUMBER('Endpoint outcomes'!AZ319)=TRUE,'Endpoint outcomes'!BA319,IF(ISNUMBER('Endpoint outcomes'!BB319)=TRUE,'Endpoint outcomes'!BC319,0))</f>
        <v>6.7</v>
      </c>
      <c r="N319" s="829">
        <f>IF(ISNUMBER('Endpoint outcomes'!AZ319)=TRUE,'Endpoint outcomes'!BN319,IF(ISNUMBER('Endpoint outcomes'!BB319)=TRUE,'Endpoint outcomes'!BP319,0))</f>
        <v>78</v>
      </c>
      <c r="O319" s="829">
        <f>IF(ISNUMBER('Endpoint outcomes'!CE319)=TRUE,'Endpoint outcomes'!CE319,(IF(ISNUMBER('Endpoint outcomes'!CG319)=TRUE,'Endpoint outcomes'!CG319,0)))</f>
        <v>0</v>
      </c>
      <c r="P319" s="829">
        <f>IF(ISNUMBER('Endpoint outcomes'!CE319)=TRUE,'Endpoint outcomes'!CF319,IF(ISNUMBER('Endpoint outcomes'!CG319)=TRUE,'Endpoint outcomes'!CH319,0))</f>
        <v>0</v>
      </c>
      <c r="Q319" s="829">
        <f>IF(ISNUMBER('Endpoint outcomes'!CE319)=TRUE,'Endpoint outcomes'!CS319,IF(ISNUMBER('Endpoint outcomes'!CG319)=TRUE,'Endpoint outcomes'!CU319,0))</f>
        <v>0</v>
      </c>
      <c r="R319" s="825">
        <f>IF(ISNUMBER('Endpoint outcomes'!DJ319)=TRUE,'Endpoint outcomes'!DJ319,(IF(ISNUMBER('Endpoint outcomes'!DL319)=TRUE,'Endpoint outcomes'!DL319,0)))</f>
        <v>0</v>
      </c>
      <c r="S319" s="825">
        <f>IF(ISNUMBER('Endpoint outcomes'!DJ319)=TRUE,'Endpoint outcomes'!DK319,IF(ISNUMBER('Endpoint outcomes'!DL319)=TRUE,'Endpoint outcomes'!DM319,0))</f>
        <v>0</v>
      </c>
      <c r="T319" s="825">
        <f>IF(ISNUMBER('Endpoint outcomes'!DJ319)=TRUE,'Endpoint outcomes'!DX319,IF(ISNUMBER('Endpoint outcomes'!DL319)=TRUE,'Endpoint outcomes'!DZ319,0))</f>
        <v>0</v>
      </c>
      <c r="U319" s="825">
        <f>IF(ISNUMBER('Endpoint outcomes'!EO319)=TRUE,'Endpoint outcomes'!EO319,(IF(ISNUMBER('Endpoint outcomes'!EQ319)=TRUE,'Endpoint outcomes'!EQ319,0)))</f>
        <v>0</v>
      </c>
      <c r="V319" s="825">
        <f>IF(ISNUMBER('Endpoint outcomes'!EO319)=TRUE,'Endpoint outcomes'!EP319,IF(ISNUMBER('Endpoint outcomes'!EQ319)=TRUE,'Endpoint outcomes'!ER319,0))</f>
        <v>0</v>
      </c>
      <c r="W319" s="825">
        <f>IF(ISNUMBER('Endpoint outcomes'!EO319)=TRUE,'Endpoint outcomes'!FC319,IF(ISNUMBER('Endpoint outcomes'!EQ319)=TRUE,'Endpoint outcomes'!FE319,0))</f>
        <v>0</v>
      </c>
      <c r="X319" s="37"/>
      <c r="Y319" s="824">
        <f t="shared" si="135"/>
        <v>79</v>
      </c>
      <c r="Z319" s="827">
        <f t="shared" si="136"/>
        <v>78</v>
      </c>
      <c r="AA319" s="827">
        <f t="shared" si="137"/>
        <v>2623.92</v>
      </c>
      <c r="AB319" s="824">
        <f t="shared" si="138"/>
        <v>78</v>
      </c>
      <c r="AC319" s="827">
        <f t="shared" si="139"/>
        <v>77</v>
      </c>
      <c r="AD319" s="827">
        <f t="shared" si="140"/>
        <v>3456.53</v>
      </c>
      <c r="AE319" s="824">
        <f t="shared" si="141"/>
        <v>0</v>
      </c>
      <c r="AF319" s="827">
        <f t="shared" si="142"/>
        <v>-1</v>
      </c>
      <c r="AG319" s="827">
        <f t="shared" si="143"/>
        <v>0</v>
      </c>
      <c r="AH319" s="824">
        <f t="shared" si="144"/>
        <v>0</v>
      </c>
      <c r="AI319" s="827">
        <f t="shared" si="145"/>
        <v>-1</v>
      </c>
      <c r="AJ319" s="827">
        <f t="shared" si="146"/>
        <v>0</v>
      </c>
      <c r="AK319" s="824">
        <f t="shared" si="147"/>
        <v>0</v>
      </c>
      <c r="AL319" s="827">
        <f t="shared" si="148"/>
        <v>-1</v>
      </c>
      <c r="AM319" s="827">
        <f t="shared" si="149"/>
        <v>0</v>
      </c>
      <c r="AN319" s="827">
        <f t="shared" si="150"/>
        <v>155</v>
      </c>
      <c r="AO319" s="827">
        <f t="shared" si="151"/>
        <v>6080.4500000000007</v>
      </c>
      <c r="AP319" s="827">
        <f t="shared" si="152"/>
        <v>25.301273885350319</v>
      </c>
      <c r="AQ319" s="827">
        <f t="shared" si="153"/>
        <v>6.2632826598692928</v>
      </c>
      <c r="AR319" s="827">
        <f t="shared" si="154"/>
        <v>157</v>
      </c>
      <c r="BE319" t="s">
        <v>3002</v>
      </c>
      <c r="BF319">
        <v>27.983333333333331</v>
      </c>
    </row>
    <row r="320" spans="1:58" ht="15.75">
      <c r="A320" s="826" t="str">
        <f>'Endpoint outcomes'!A320</f>
        <v>Quitkin 1989</v>
      </c>
      <c r="B320" s="826" t="str">
        <f>CONCATENATE('Endpoint outcomes'!S320,'Endpoint outcomes'!T320)</f>
        <v>NA</v>
      </c>
      <c r="C320" s="828" t="e">
        <f t="shared" ref="C320:C364" si="158">IF(ISBLANK(I320)=TRUE,"",IF(ISBLANK(L320)=TRUE,"",IF(ISBLANK(N320)=TRUE,"",AP320)))</f>
        <v>#DIV/0!</v>
      </c>
      <c r="D320" s="828" t="e">
        <f t="shared" ref="D320:D364" si="159">IF(ISBLANK(J320)=TRUE, "", IF(ISBLANK(M320)=TRUE,"",IF(ISBLANK(N320)=TRUE,"",AQ320)))</f>
        <v>#DIV/0!</v>
      </c>
      <c r="E320" s="828">
        <f t="shared" ref="E320:E364" si="160">IF(ISBLANK(I320)=TRUE, "", AR320)</f>
        <v>0</v>
      </c>
      <c r="F320" s="50" t="e">
        <f t="shared" si="157"/>
        <v>#N/A</v>
      </c>
      <c r="G320" s="50" t="e">
        <f t="shared" si="155"/>
        <v>#N/A</v>
      </c>
      <c r="H320" s="269">
        <f t="shared" si="156"/>
        <v>0</v>
      </c>
      <c r="I320" s="829">
        <f>IF(ISNUMBER('Endpoint outcomes'!U320)=TRUE,'Endpoint outcomes'!U320,(IF(ISNUMBER('Endpoint outcomes'!W320)=TRUE,'Endpoint outcomes'!W320,0)))</f>
        <v>0</v>
      </c>
      <c r="J320" s="829">
        <f>IF(ISNUMBER('Endpoint outcomes'!U320)=TRUE,'Endpoint outcomes'!V320,IF(ISNUMBER('Endpoint outcomes'!W320)=TRUE,'Endpoint outcomes'!X320,0))</f>
        <v>0</v>
      </c>
      <c r="K320" s="829">
        <f>IF(ISNUMBER('Endpoint outcomes'!U320)=TRUE,'Endpoint outcomes'!AI320,IF(ISNUMBER('Endpoint outcomes'!W320)=TRUE,'Endpoint outcomes'!AK320,0))</f>
        <v>0</v>
      </c>
      <c r="L320" s="829">
        <f>IF(ISNUMBER('Endpoint outcomes'!AZ320)=TRUE,'Endpoint outcomes'!AZ320,(IF(ISNUMBER('Endpoint outcomes'!BB320)=TRUE,'Endpoint outcomes'!BB320,0)))</f>
        <v>0</v>
      </c>
      <c r="M320" s="829">
        <f>IF(ISNUMBER('Endpoint outcomes'!AZ320)=TRUE,'Endpoint outcomes'!BA320,IF(ISNUMBER('Endpoint outcomes'!BB320)=TRUE,'Endpoint outcomes'!BC320,0))</f>
        <v>0</v>
      </c>
      <c r="N320" s="829">
        <f>IF(ISNUMBER('Endpoint outcomes'!AZ320)=TRUE,'Endpoint outcomes'!BN320,IF(ISNUMBER('Endpoint outcomes'!BB320)=TRUE,'Endpoint outcomes'!BP320,0))</f>
        <v>0</v>
      </c>
      <c r="O320" s="829">
        <f>IF(ISNUMBER('Endpoint outcomes'!CE320)=TRUE,'Endpoint outcomes'!CE320,(IF(ISNUMBER('Endpoint outcomes'!CG320)=TRUE,'Endpoint outcomes'!CG320,0)))</f>
        <v>0</v>
      </c>
      <c r="P320" s="829">
        <f>IF(ISNUMBER('Endpoint outcomes'!CE320)=TRUE,'Endpoint outcomes'!CF320,IF(ISNUMBER('Endpoint outcomes'!CG320)=TRUE,'Endpoint outcomes'!CH320,0))</f>
        <v>0</v>
      </c>
      <c r="Q320" s="829">
        <f>IF(ISNUMBER('Endpoint outcomes'!CE320)=TRUE,'Endpoint outcomes'!CS320,IF(ISNUMBER('Endpoint outcomes'!CG320)=TRUE,'Endpoint outcomes'!CU320,0))</f>
        <v>0</v>
      </c>
      <c r="R320" s="825">
        <f>IF(ISNUMBER('Endpoint outcomes'!DJ320)=TRUE,'Endpoint outcomes'!DJ320,(IF(ISNUMBER('Endpoint outcomes'!DL320)=TRUE,'Endpoint outcomes'!DL320,0)))</f>
        <v>0</v>
      </c>
      <c r="S320" s="825">
        <f>IF(ISNUMBER('Endpoint outcomes'!DJ320)=TRUE,'Endpoint outcomes'!DK320,IF(ISNUMBER('Endpoint outcomes'!DL320)=TRUE,'Endpoint outcomes'!DM320,0))</f>
        <v>0</v>
      </c>
      <c r="T320" s="825">
        <f>IF(ISNUMBER('Endpoint outcomes'!DJ320)=TRUE,'Endpoint outcomes'!DX320,IF(ISNUMBER('Endpoint outcomes'!DL320)=TRUE,'Endpoint outcomes'!DZ320,0))</f>
        <v>0</v>
      </c>
      <c r="U320" s="825">
        <f>IF(ISNUMBER('Endpoint outcomes'!EO320)=TRUE,'Endpoint outcomes'!EO320,(IF(ISNUMBER('Endpoint outcomes'!EQ320)=TRUE,'Endpoint outcomes'!EQ320,0)))</f>
        <v>0</v>
      </c>
      <c r="V320" s="825">
        <f>IF(ISNUMBER('Endpoint outcomes'!EO320)=TRUE,'Endpoint outcomes'!EP320,IF(ISNUMBER('Endpoint outcomes'!EQ320)=TRUE,'Endpoint outcomes'!ER320,0))</f>
        <v>0</v>
      </c>
      <c r="W320" s="825">
        <f>IF(ISNUMBER('Endpoint outcomes'!EO320)=TRUE,'Endpoint outcomes'!FC320,IF(ISNUMBER('Endpoint outcomes'!EQ320)=TRUE,'Endpoint outcomes'!FE320,0))</f>
        <v>0</v>
      </c>
      <c r="X320" s="37"/>
      <c r="Y320" s="824">
        <f t="shared" ref="Y320:Y364" si="161">K320</f>
        <v>0</v>
      </c>
      <c r="Z320" s="827">
        <f t="shared" ref="Z320:Z364" si="162">Y320-1</f>
        <v>-1</v>
      </c>
      <c r="AA320" s="827">
        <f t="shared" ref="AA320:AA364" si="163">IF(Y320&gt;0, J320^2*Z320,0)</f>
        <v>0</v>
      </c>
      <c r="AB320" s="824">
        <f t="shared" ref="AB320:AB364" si="164">N320</f>
        <v>0</v>
      </c>
      <c r="AC320" s="827">
        <f t="shared" ref="AC320:AC364" si="165">AB320-1</f>
        <v>-1</v>
      </c>
      <c r="AD320" s="827">
        <f t="shared" ref="AD320:AD364" si="166">IF(AB320&gt;0, M320^2*AC320,0)</f>
        <v>0</v>
      </c>
      <c r="AE320" s="824">
        <f t="shared" ref="AE320:AE364" si="167">Q320</f>
        <v>0</v>
      </c>
      <c r="AF320" s="827">
        <f t="shared" ref="AF320:AF364" si="168">AE320-1</f>
        <v>-1</v>
      </c>
      <c r="AG320" s="827">
        <f t="shared" ref="AG320:AG364" si="169">IF(AE320&gt;0, P320^2*AF320,0)</f>
        <v>0</v>
      </c>
      <c r="AH320" s="824">
        <f t="shared" ref="AH320:AH364" si="170">T320</f>
        <v>0</v>
      </c>
      <c r="AI320" s="827">
        <f t="shared" ref="AI320:AI364" si="171">AH320-1</f>
        <v>-1</v>
      </c>
      <c r="AJ320" s="827">
        <f t="shared" ref="AJ320:AJ364" si="172">IF(AH320&gt;0, S320^2*AI320,0)</f>
        <v>0</v>
      </c>
      <c r="AK320" s="824">
        <f t="shared" ref="AK320:AK364" si="173">W320</f>
        <v>0</v>
      </c>
      <c r="AL320" s="827">
        <f t="shared" ref="AL320:AL364" si="174">AK320-1</f>
        <v>-1</v>
      </c>
      <c r="AM320" s="827">
        <f t="shared" ref="AM320:AM364" si="175">IF(AK320&gt;0, V320^2*AL320,0)</f>
        <v>0</v>
      </c>
      <c r="AN320" s="827" t="b">
        <f t="shared" ref="AN320:AN364" si="176">IF(AB320&gt;0,IF(AE320=0,Z320+AC320,IF(AH320=0,Z320+AC320+AF320,IF(AK320=0,Z320+AC320+AF320+AI320,Z320+AC320+AF320+AI320+AL320))))</f>
        <v>0</v>
      </c>
      <c r="AO320" s="827">
        <f t="shared" ref="AO320:AO364" si="177">AD320+AA320+AG320+AJ320+AM320</f>
        <v>0</v>
      </c>
      <c r="AP320" s="827" t="e">
        <f t="shared" ref="AP320:AP364" si="178">(I320*Y320+L320*AB320+O320*AE320+R320*AH320+U320*AK320)/AR320</f>
        <v>#DIV/0!</v>
      </c>
      <c r="AQ320" s="827" t="e">
        <f t="shared" ref="AQ320:AQ364" si="179">SQRT(AO320/AN320)</f>
        <v>#DIV/0!</v>
      </c>
      <c r="AR320" s="827">
        <f t="shared" ref="AR320:AR364" si="180">K320+N320+Q320+T320+W320</f>
        <v>0</v>
      </c>
      <c r="BE320" t="s">
        <v>3002</v>
      </c>
      <c r="BF320">
        <v>29.451245551601421</v>
      </c>
    </row>
    <row r="321" spans="1:58" ht="15.75">
      <c r="A321" s="826" t="str">
        <f>'Endpoint outcomes'!A321</f>
        <v>Schuver 2016</v>
      </c>
      <c r="B321" s="826" t="str">
        <f>CONCATENATE('Endpoint outcomes'!S321,'Endpoint outcomes'!T321)</f>
        <v>BDI-I21</v>
      </c>
      <c r="C321" s="828">
        <f t="shared" si="158"/>
        <v>26.35</v>
      </c>
      <c r="D321" s="828">
        <f t="shared" si="159"/>
        <v>5.5738720832110955</v>
      </c>
      <c r="E321" s="828">
        <f t="shared" si="160"/>
        <v>40</v>
      </c>
      <c r="F321" s="50">
        <f t="shared" si="157"/>
        <v>0.59568797112532845</v>
      </c>
      <c r="G321" s="50">
        <f t="shared" si="155"/>
        <v>0.40431202887467155</v>
      </c>
      <c r="H321" s="269">
        <f t="shared" si="156"/>
        <v>1</v>
      </c>
      <c r="I321" s="829">
        <f>IF(ISNUMBER('Endpoint outcomes'!U321)=TRUE,'Endpoint outcomes'!U321,(IF(ISNUMBER('Endpoint outcomes'!W321)=TRUE,'Endpoint outcomes'!W321,0)))</f>
        <v>26.2</v>
      </c>
      <c r="J321" s="829">
        <f>IF(ISNUMBER('Endpoint outcomes'!U321)=TRUE,'Endpoint outcomes'!V321,IF(ISNUMBER('Endpoint outcomes'!W321)=TRUE,'Endpoint outcomes'!X321,0))</f>
        <v>6.6</v>
      </c>
      <c r="K321" s="829">
        <f>IF(ISNUMBER('Endpoint outcomes'!U321)=TRUE,'Endpoint outcomes'!AI321,IF(ISNUMBER('Endpoint outcomes'!W321)=TRUE,'Endpoint outcomes'!AK321,0))</f>
        <v>20</v>
      </c>
      <c r="L321" s="829">
        <f>IF(ISNUMBER('Endpoint outcomes'!AZ321)=TRUE,'Endpoint outcomes'!AZ321,(IF(ISNUMBER('Endpoint outcomes'!BB321)=TRUE,'Endpoint outcomes'!BB321,0)))</f>
        <v>26.5</v>
      </c>
      <c r="M321" s="829">
        <f>IF(ISNUMBER('Endpoint outcomes'!AZ321)=TRUE,'Endpoint outcomes'!BA321,IF(ISNUMBER('Endpoint outcomes'!BB321)=TRUE,'Endpoint outcomes'!BC321,0))</f>
        <v>4.3099999999999996</v>
      </c>
      <c r="N321" s="829">
        <f>IF(ISNUMBER('Endpoint outcomes'!AZ321)=TRUE,'Endpoint outcomes'!BN321,IF(ISNUMBER('Endpoint outcomes'!BB321)=TRUE,'Endpoint outcomes'!BP321,0))</f>
        <v>20</v>
      </c>
      <c r="O321" s="829">
        <f>IF(ISNUMBER('Endpoint outcomes'!CE321)=TRUE,'Endpoint outcomes'!CE321,(IF(ISNUMBER('Endpoint outcomes'!CG321)=TRUE,'Endpoint outcomes'!CG321,0)))</f>
        <v>0</v>
      </c>
      <c r="P321" s="829">
        <f>IF(ISNUMBER('Endpoint outcomes'!CE321)=TRUE,'Endpoint outcomes'!CF321,IF(ISNUMBER('Endpoint outcomes'!CG321)=TRUE,'Endpoint outcomes'!CH321,0))</f>
        <v>0</v>
      </c>
      <c r="Q321" s="829">
        <f>IF(ISNUMBER('Endpoint outcomes'!CE321)=TRUE,'Endpoint outcomes'!CS321,IF(ISNUMBER('Endpoint outcomes'!CG321)=TRUE,'Endpoint outcomes'!CU321,0))</f>
        <v>0</v>
      </c>
      <c r="R321" s="825">
        <f>IF(ISNUMBER('Endpoint outcomes'!DJ321)=TRUE,'Endpoint outcomes'!DJ321,(IF(ISNUMBER('Endpoint outcomes'!DL321)=TRUE,'Endpoint outcomes'!DL321,0)))</f>
        <v>0</v>
      </c>
      <c r="S321" s="825">
        <f>IF(ISNUMBER('Endpoint outcomes'!DJ321)=TRUE,'Endpoint outcomes'!DK321,IF(ISNUMBER('Endpoint outcomes'!DL321)=TRUE,'Endpoint outcomes'!DM321,0))</f>
        <v>0</v>
      </c>
      <c r="T321" s="825">
        <f>IF(ISNUMBER('Endpoint outcomes'!DJ321)=TRUE,'Endpoint outcomes'!DX321,IF(ISNUMBER('Endpoint outcomes'!DL321)=TRUE,'Endpoint outcomes'!DZ321,0))</f>
        <v>0</v>
      </c>
      <c r="U321" s="825">
        <f>IF(ISNUMBER('Endpoint outcomes'!EO321)=TRUE,'Endpoint outcomes'!EO321,(IF(ISNUMBER('Endpoint outcomes'!EQ321)=TRUE,'Endpoint outcomes'!EQ321,0)))</f>
        <v>0</v>
      </c>
      <c r="V321" s="825">
        <f>IF(ISNUMBER('Endpoint outcomes'!EO321)=TRUE,'Endpoint outcomes'!EP321,IF(ISNUMBER('Endpoint outcomes'!EQ321)=TRUE,'Endpoint outcomes'!ER321,0))</f>
        <v>0</v>
      </c>
      <c r="W321" s="825">
        <f>IF(ISNUMBER('Endpoint outcomes'!EO321)=TRUE,'Endpoint outcomes'!FC321,IF(ISNUMBER('Endpoint outcomes'!EQ321)=TRUE,'Endpoint outcomes'!FE321,0))</f>
        <v>0</v>
      </c>
      <c r="X321" s="37"/>
      <c r="Y321" s="824">
        <f t="shared" si="161"/>
        <v>20</v>
      </c>
      <c r="Z321" s="827">
        <f t="shared" si="162"/>
        <v>19</v>
      </c>
      <c r="AA321" s="827">
        <f t="shared" si="163"/>
        <v>827.63999999999987</v>
      </c>
      <c r="AB321" s="824">
        <f t="shared" si="164"/>
        <v>20</v>
      </c>
      <c r="AC321" s="827">
        <f t="shared" si="165"/>
        <v>19</v>
      </c>
      <c r="AD321" s="827">
        <f t="shared" si="166"/>
        <v>352.94589999999994</v>
      </c>
      <c r="AE321" s="824">
        <f t="shared" si="167"/>
        <v>0</v>
      </c>
      <c r="AF321" s="827">
        <f t="shared" si="168"/>
        <v>-1</v>
      </c>
      <c r="AG321" s="827">
        <f t="shared" si="169"/>
        <v>0</v>
      </c>
      <c r="AH321" s="824">
        <f t="shared" si="170"/>
        <v>0</v>
      </c>
      <c r="AI321" s="827">
        <f t="shared" si="171"/>
        <v>-1</v>
      </c>
      <c r="AJ321" s="827">
        <f t="shared" si="172"/>
        <v>0</v>
      </c>
      <c r="AK321" s="824">
        <f t="shared" si="173"/>
        <v>0</v>
      </c>
      <c r="AL321" s="827">
        <f t="shared" si="174"/>
        <v>-1</v>
      </c>
      <c r="AM321" s="827">
        <f t="shared" si="175"/>
        <v>0</v>
      </c>
      <c r="AN321" s="827">
        <f t="shared" si="176"/>
        <v>38</v>
      </c>
      <c r="AO321" s="827">
        <f t="shared" si="177"/>
        <v>1180.5858999999998</v>
      </c>
      <c r="AP321" s="827">
        <f t="shared" si="178"/>
        <v>26.35</v>
      </c>
      <c r="AQ321" s="827">
        <f t="shared" si="179"/>
        <v>5.5738720832110955</v>
      </c>
      <c r="AR321" s="827">
        <f t="shared" si="180"/>
        <v>40</v>
      </c>
      <c r="BE321" t="s">
        <v>713</v>
      </c>
      <c r="BF321">
        <v>17.666666666666668</v>
      </c>
    </row>
    <row r="322" spans="1:58" ht="15.75">
      <c r="A322" s="826" t="str">
        <f>'Endpoint outcomes'!A322</f>
        <v>Quilty 2014</v>
      </c>
      <c r="B322" s="826" t="str">
        <f>CONCATENATE('Endpoint outcomes'!S322,'Endpoint outcomes'!T322)</f>
        <v>HAMD17</v>
      </c>
      <c r="C322" s="828">
        <f t="shared" si="158"/>
        <v>16.674423076923077</v>
      </c>
      <c r="D322" s="828">
        <f t="shared" si="159"/>
        <v>5.1762881318111935</v>
      </c>
      <c r="E322" s="828">
        <f t="shared" si="160"/>
        <v>104</v>
      </c>
      <c r="F322" s="50">
        <f t="shared" si="157"/>
        <v>7.8502272012519358E-2</v>
      </c>
      <c r="G322" s="50">
        <f t="shared" si="155"/>
        <v>0.92149772798748064</v>
      </c>
      <c r="H322" s="269">
        <f t="shared" si="156"/>
        <v>1</v>
      </c>
      <c r="I322" s="829">
        <f>IF(ISNUMBER('Endpoint outcomes'!U322)=TRUE,'Endpoint outcomes'!U322,(IF(ISNUMBER('Endpoint outcomes'!W322)=TRUE,'Endpoint outcomes'!W322,0)))</f>
        <v>16.91</v>
      </c>
      <c r="J322" s="829">
        <f>IF(ISNUMBER('Endpoint outcomes'!U322)=TRUE,'Endpoint outcomes'!V322,IF(ISNUMBER('Endpoint outcomes'!W322)=TRUE,'Endpoint outcomes'!X322,0))</f>
        <v>5.03</v>
      </c>
      <c r="K322" s="829">
        <f>IF(ISNUMBER('Endpoint outcomes'!U322)=TRUE,'Endpoint outcomes'!AI322,IF(ISNUMBER('Endpoint outcomes'!W322)=TRUE,'Endpoint outcomes'!AK322,0))</f>
        <v>54</v>
      </c>
      <c r="L322" s="829">
        <f>IF(ISNUMBER('Endpoint outcomes'!AZ322)=TRUE,'Endpoint outcomes'!AZ322,(IF(ISNUMBER('Endpoint outcomes'!BB322)=TRUE,'Endpoint outcomes'!BB322,0)))</f>
        <v>16.420000000000002</v>
      </c>
      <c r="M322" s="829">
        <f>IF(ISNUMBER('Endpoint outcomes'!AZ322)=TRUE,'Endpoint outcomes'!BA322,IF(ISNUMBER('Endpoint outcomes'!BB322)=TRUE,'Endpoint outcomes'!BC322,0))</f>
        <v>5.33</v>
      </c>
      <c r="N322" s="829">
        <f>IF(ISNUMBER('Endpoint outcomes'!AZ322)=TRUE,'Endpoint outcomes'!BN322,IF(ISNUMBER('Endpoint outcomes'!BB322)=TRUE,'Endpoint outcomes'!BP322,0))</f>
        <v>50</v>
      </c>
      <c r="O322" s="829">
        <f>IF(ISNUMBER('Endpoint outcomes'!CE322)=TRUE,'Endpoint outcomes'!CE322,(IF(ISNUMBER('Endpoint outcomes'!CG322)=TRUE,'Endpoint outcomes'!CG322,0)))</f>
        <v>0</v>
      </c>
      <c r="P322" s="829">
        <f>IF(ISNUMBER('Endpoint outcomes'!CE322)=TRUE,'Endpoint outcomes'!CF322,IF(ISNUMBER('Endpoint outcomes'!CG322)=TRUE,'Endpoint outcomes'!CH322,0))</f>
        <v>0</v>
      </c>
      <c r="Q322" s="829">
        <f>IF(ISNUMBER('Endpoint outcomes'!CE322)=TRUE,'Endpoint outcomes'!CS322,IF(ISNUMBER('Endpoint outcomes'!CG322)=TRUE,'Endpoint outcomes'!CU322,0))</f>
        <v>0</v>
      </c>
      <c r="R322" s="825">
        <f>IF(ISNUMBER('Endpoint outcomes'!DJ322)=TRUE,'Endpoint outcomes'!DJ322,(IF(ISNUMBER('Endpoint outcomes'!DL322)=TRUE,'Endpoint outcomes'!DL322,0)))</f>
        <v>0</v>
      </c>
      <c r="S322" s="825">
        <f>IF(ISNUMBER('Endpoint outcomes'!DJ322)=TRUE,'Endpoint outcomes'!DK322,IF(ISNUMBER('Endpoint outcomes'!DL322)=TRUE,'Endpoint outcomes'!DM322,0))</f>
        <v>0</v>
      </c>
      <c r="T322" s="825">
        <f>IF(ISNUMBER('Endpoint outcomes'!DJ322)=TRUE,'Endpoint outcomes'!DX322,IF(ISNUMBER('Endpoint outcomes'!DL322)=TRUE,'Endpoint outcomes'!DZ322,0))</f>
        <v>0</v>
      </c>
      <c r="U322" s="825">
        <f>IF(ISNUMBER('Endpoint outcomes'!EO322)=TRUE,'Endpoint outcomes'!EO322,(IF(ISNUMBER('Endpoint outcomes'!EQ322)=TRUE,'Endpoint outcomes'!EQ322,0)))</f>
        <v>0</v>
      </c>
      <c r="V322" s="825">
        <f>IF(ISNUMBER('Endpoint outcomes'!EO322)=TRUE,'Endpoint outcomes'!EP322,IF(ISNUMBER('Endpoint outcomes'!EQ322)=TRUE,'Endpoint outcomes'!ER322,0))</f>
        <v>0</v>
      </c>
      <c r="W322" s="825">
        <f>IF(ISNUMBER('Endpoint outcomes'!EO322)=TRUE,'Endpoint outcomes'!FC322,IF(ISNUMBER('Endpoint outcomes'!EQ322)=TRUE,'Endpoint outcomes'!FE322,0))</f>
        <v>0</v>
      </c>
      <c r="X322" s="37"/>
      <c r="Y322" s="824">
        <f t="shared" si="161"/>
        <v>54</v>
      </c>
      <c r="Z322" s="827">
        <f t="shared" si="162"/>
        <v>53</v>
      </c>
      <c r="AA322" s="827">
        <f t="shared" si="163"/>
        <v>1340.9477000000002</v>
      </c>
      <c r="AB322" s="824">
        <f t="shared" si="164"/>
        <v>50</v>
      </c>
      <c r="AC322" s="827">
        <f t="shared" si="165"/>
        <v>49</v>
      </c>
      <c r="AD322" s="827">
        <f t="shared" si="166"/>
        <v>1392.0361</v>
      </c>
      <c r="AE322" s="824">
        <f t="shared" si="167"/>
        <v>0</v>
      </c>
      <c r="AF322" s="827">
        <f t="shared" si="168"/>
        <v>-1</v>
      </c>
      <c r="AG322" s="827">
        <f t="shared" si="169"/>
        <v>0</v>
      </c>
      <c r="AH322" s="824">
        <f t="shared" si="170"/>
        <v>0</v>
      </c>
      <c r="AI322" s="827">
        <f t="shared" si="171"/>
        <v>-1</v>
      </c>
      <c r="AJ322" s="827">
        <f t="shared" si="172"/>
        <v>0</v>
      </c>
      <c r="AK322" s="824">
        <f t="shared" si="173"/>
        <v>0</v>
      </c>
      <c r="AL322" s="827">
        <f t="shared" si="174"/>
        <v>-1</v>
      </c>
      <c r="AM322" s="827">
        <f t="shared" si="175"/>
        <v>0</v>
      </c>
      <c r="AN322" s="827">
        <f t="shared" si="176"/>
        <v>102</v>
      </c>
      <c r="AO322" s="827">
        <f t="shared" si="177"/>
        <v>2732.9838</v>
      </c>
      <c r="AP322" s="827">
        <f t="shared" si="178"/>
        <v>16.674423076923077</v>
      </c>
      <c r="AQ322" s="827">
        <f t="shared" si="179"/>
        <v>5.1762881318111935</v>
      </c>
      <c r="AR322" s="827">
        <f t="shared" si="180"/>
        <v>104</v>
      </c>
      <c r="BE322" t="s">
        <v>455</v>
      </c>
      <c r="BF322" t="e">
        <v>#DIV/0!</v>
      </c>
    </row>
    <row r="323" spans="1:58" ht="15.75">
      <c r="A323" s="826" t="str">
        <f>'Endpoint outcomes'!A323</f>
        <v>Lynch 1997</v>
      </c>
      <c r="B323" s="826" t="str">
        <f>CONCATENATE('Endpoint outcomes'!S323,'Endpoint outcomes'!T323)</f>
        <v>HAMD17</v>
      </c>
      <c r="C323" s="828">
        <f t="shared" si="158"/>
        <v>14.055172413793104</v>
      </c>
      <c r="D323" s="828" t="e">
        <f t="shared" si="159"/>
        <v>#VALUE!</v>
      </c>
      <c r="E323" s="828">
        <f t="shared" si="160"/>
        <v>29</v>
      </c>
      <c r="F323" s="50" t="e">
        <f t="shared" si="157"/>
        <v>#VALUE!</v>
      </c>
      <c r="G323" s="50" t="e">
        <f t="shared" si="155"/>
        <v>#VALUE!</v>
      </c>
      <c r="H323" s="269">
        <f t="shared" si="156"/>
        <v>0</v>
      </c>
      <c r="I323" s="829">
        <f>IF(ISNUMBER('Endpoint outcomes'!U323)=TRUE,'Endpoint outcomes'!U323,(IF(ISNUMBER('Endpoint outcomes'!W323)=TRUE,'Endpoint outcomes'!W323,0)))</f>
        <v>15.6</v>
      </c>
      <c r="J323" s="829">
        <f>IF(ISNUMBER('Endpoint outcomes'!U323)=TRUE,'Endpoint outcomes'!V323,IF(ISNUMBER('Endpoint outcomes'!W323)=TRUE,'Endpoint outcomes'!X323,0))</f>
        <v>0</v>
      </c>
      <c r="K323" s="829">
        <f>IF(ISNUMBER('Endpoint outcomes'!U323)=TRUE,'Endpoint outcomes'!AI323,IF(ISNUMBER('Endpoint outcomes'!W323)=TRUE,'Endpoint outcomes'!AK323,0))</f>
        <v>15</v>
      </c>
      <c r="L323" s="829">
        <f>IF(ISNUMBER('Endpoint outcomes'!AZ323)=TRUE,'Endpoint outcomes'!AZ323,(IF(ISNUMBER('Endpoint outcomes'!BB323)=TRUE,'Endpoint outcomes'!BB323,0)))</f>
        <v>12.4</v>
      </c>
      <c r="M323" s="829" t="str">
        <f>IF(ISNUMBER('Endpoint outcomes'!AZ323)=TRUE,'Endpoint outcomes'!BA323,IF(ISNUMBER('Endpoint outcomes'!BB323)=TRUE,'Endpoint outcomes'!BC323,0))</f>
        <v>NA</v>
      </c>
      <c r="N323" s="829">
        <f>IF(ISNUMBER('Endpoint outcomes'!AZ323)=TRUE,'Endpoint outcomes'!BN323,IF(ISNUMBER('Endpoint outcomes'!BB323)=TRUE,'Endpoint outcomes'!BP323,0))</f>
        <v>14</v>
      </c>
      <c r="O323" s="829">
        <f>IF(ISNUMBER('Endpoint outcomes'!CE323)=TRUE,'Endpoint outcomes'!CE323,(IF(ISNUMBER('Endpoint outcomes'!CG323)=TRUE,'Endpoint outcomes'!CG323,0)))</f>
        <v>0</v>
      </c>
      <c r="P323" s="829">
        <f>IF(ISNUMBER('Endpoint outcomes'!CE323)=TRUE,'Endpoint outcomes'!CF323,IF(ISNUMBER('Endpoint outcomes'!CG323)=TRUE,'Endpoint outcomes'!CH323,0))</f>
        <v>0</v>
      </c>
      <c r="Q323" s="829">
        <f>IF(ISNUMBER('Endpoint outcomes'!CE323)=TRUE,'Endpoint outcomes'!CS323,IF(ISNUMBER('Endpoint outcomes'!CG323)=TRUE,'Endpoint outcomes'!CU323,0))</f>
        <v>0</v>
      </c>
      <c r="R323" s="825">
        <f>IF(ISNUMBER('Endpoint outcomes'!DJ323)=TRUE,'Endpoint outcomes'!DJ323,(IF(ISNUMBER('Endpoint outcomes'!DL323)=TRUE,'Endpoint outcomes'!DL323,0)))</f>
        <v>0</v>
      </c>
      <c r="S323" s="825">
        <f>IF(ISNUMBER('Endpoint outcomes'!DJ323)=TRUE,'Endpoint outcomes'!DK323,IF(ISNUMBER('Endpoint outcomes'!DL323)=TRUE,'Endpoint outcomes'!DM323,0))</f>
        <v>0</v>
      </c>
      <c r="T323" s="825">
        <f>IF(ISNUMBER('Endpoint outcomes'!DJ323)=TRUE,'Endpoint outcomes'!DX323,IF(ISNUMBER('Endpoint outcomes'!DL323)=TRUE,'Endpoint outcomes'!DZ323,0))</f>
        <v>0</v>
      </c>
      <c r="U323" s="825">
        <f>IF(ISNUMBER('Endpoint outcomes'!EO323)=TRUE,'Endpoint outcomes'!EO323,(IF(ISNUMBER('Endpoint outcomes'!EQ323)=TRUE,'Endpoint outcomes'!EQ323,0)))</f>
        <v>0</v>
      </c>
      <c r="V323" s="825">
        <f>IF(ISNUMBER('Endpoint outcomes'!EO323)=TRUE,'Endpoint outcomes'!EP323,IF(ISNUMBER('Endpoint outcomes'!EQ323)=TRUE,'Endpoint outcomes'!ER323,0))</f>
        <v>0</v>
      </c>
      <c r="W323" s="825">
        <f>IF(ISNUMBER('Endpoint outcomes'!EO323)=TRUE,'Endpoint outcomes'!FC323,IF(ISNUMBER('Endpoint outcomes'!EQ323)=TRUE,'Endpoint outcomes'!FE323,0))</f>
        <v>0</v>
      </c>
      <c r="X323" s="37"/>
      <c r="Y323" s="824">
        <f t="shared" si="161"/>
        <v>15</v>
      </c>
      <c r="Z323" s="827">
        <f t="shared" si="162"/>
        <v>14</v>
      </c>
      <c r="AA323" s="827">
        <f t="shared" si="163"/>
        <v>0</v>
      </c>
      <c r="AB323" s="824">
        <f t="shared" si="164"/>
        <v>14</v>
      </c>
      <c r="AC323" s="827">
        <f t="shared" si="165"/>
        <v>13</v>
      </c>
      <c r="AD323" s="827" t="e">
        <f t="shared" si="166"/>
        <v>#VALUE!</v>
      </c>
      <c r="AE323" s="824">
        <f t="shared" si="167"/>
        <v>0</v>
      </c>
      <c r="AF323" s="827">
        <f t="shared" si="168"/>
        <v>-1</v>
      </c>
      <c r="AG323" s="827">
        <f t="shared" si="169"/>
        <v>0</v>
      </c>
      <c r="AH323" s="824">
        <f t="shared" si="170"/>
        <v>0</v>
      </c>
      <c r="AI323" s="827">
        <f t="shared" si="171"/>
        <v>-1</v>
      </c>
      <c r="AJ323" s="827">
        <f t="shared" si="172"/>
        <v>0</v>
      </c>
      <c r="AK323" s="824">
        <f t="shared" si="173"/>
        <v>0</v>
      </c>
      <c r="AL323" s="827">
        <f t="shared" si="174"/>
        <v>-1</v>
      </c>
      <c r="AM323" s="827">
        <f t="shared" si="175"/>
        <v>0</v>
      </c>
      <c r="AN323" s="827">
        <f t="shared" si="176"/>
        <v>27</v>
      </c>
      <c r="AO323" s="827" t="e">
        <f t="shared" si="177"/>
        <v>#VALUE!</v>
      </c>
      <c r="AP323" s="827">
        <f t="shared" si="178"/>
        <v>14.055172413793104</v>
      </c>
      <c r="AQ323" s="827" t="e">
        <f t="shared" si="179"/>
        <v>#VALUE!</v>
      </c>
      <c r="AR323" s="827">
        <f t="shared" si="180"/>
        <v>29</v>
      </c>
      <c r="BE323" t="s">
        <v>3749</v>
      </c>
      <c r="BF323">
        <v>46.05</v>
      </c>
    </row>
    <row r="324" spans="1:58" ht="15.75">
      <c r="A324" s="826" t="str">
        <f>'Endpoint outcomes'!A324</f>
        <v>Wright 2005</v>
      </c>
      <c r="B324" s="826" t="str">
        <f>CONCATENATE('Endpoint outcomes'!S324,'Endpoint outcomes'!T324)</f>
        <v>HAMD17</v>
      </c>
      <c r="C324" s="828">
        <f t="shared" si="158"/>
        <v>17.866666666666667</v>
      </c>
      <c r="D324" s="828">
        <f t="shared" si="159"/>
        <v>5.3429080720771029</v>
      </c>
      <c r="E324" s="828">
        <f t="shared" si="160"/>
        <v>45</v>
      </c>
      <c r="F324" s="50">
        <f t="shared" si="157"/>
        <v>0.12549684308118469</v>
      </c>
      <c r="G324" s="50">
        <f t="shared" si="155"/>
        <v>0.87450315691881531</v>
      </c>
      <c r="H324" s="269">
        <f t="shared" si="156"/>
        <v>1</v>
      </c>
      <c r="I324" s="829">
        <f>IF(ISNUMBER('Endpoint outcomes'!U324)=TRUE,'Endpoint outcomes'!U324,(IF(ISNUMBER('Endpoint outcomes'!W324)=TRUE,'Endpoint outcomes'!W324,0)))</f>
        <v>17.100000000000001</v>
      </c>
      <c r="J324" s="829">
        <f>IF(ISNUMBER('Endpoint outcomes'!U324)=TRUE,'Endpoint outcomes'!V324,IF(ISNUMBER('Endpoint outcomes'!W324)=TRUE,'Endpoint outcomes'!X324,0))</f>
        <v>5.4</v>
      </c>
      <c r="K324" s="829">
        <f>IF(ISNUMBER('Endpoint outcomes'!U324)=TRUE,'Endpoint outcomes'!AI324,IF(ISNUMBER('Endpoint outcomes'!W324)=TRUE,'Endpoint outcomes'!AK324,0))</f>
        <v>15</v>
      </c>
      <c r="L324" s="829">
        <f>IF(ISNUMBER('Endpoint outcomes'!AZ324)=TRUE,'Endpoint outcomes'!AZ324,(IF(ISNUMBER('Endpoint outcomes'!BB324)=TRUE,'Endpoint outcomes'!BB324,0)))</f>
        <v>16.600000000000001</v>
      </c>
      <c r="M324" s="829">
        <f>IF(ISNUMBER('Endpoint outcomes'!AZ324)=TRUE,'Endpoint outcomes'!BA324,IF(ISNUMBER('Endpoint outcomes'!BB324)=TRUE,'Endpoint outcomes'!BC324,0))</f>
        <v>3.2</v>
      </c>
      <c r="N324" s="829">
        <f>IF(ISNUMBER('Endpoint outcomes'!AZ324)=TRUE,'Endpoint outcomes'!BN324,IF(ISNUMBER('Endpoint outcomes'!BB324)=TRUE,'Endpoint outcomes'!BP324,0))</f>
        <v>15</v>
      </c>
      <c r="O324" s="829">
        <f>IF(ISNUMBER('Endpoint outcomes'!CE324)=TRUE,'Endpoint outcomes'!CE324,(IF(ISNUMBER('Endpoint outcomes'!CG324)=TRUE,'Endpoint outcomes'!CG324,0)))</f>
        <v>19.899999999999999</v>
      </c>
      <c r="P324" s="829">
        <f>IF(ISNUMBER('Endpoint outcomes'!CE324)=TRUE,'Endpoint outcomes'!CF324,IF(ISNUMBER('Endpoint outcomes'!CG324)=TRUE,'Endpoint outcomes'!CH324,0))</f>
        <v>6.8</v>
      </c>
      <c r="Q324" s="829">
        <f>IF(ISNUMBER('Endpoint outcomes'!CE324)=TRUE,'Endpoint outcomes'!CS324,IF(ISNUMBER('Endpoint outcomes'!CG324)=TRUE,'Endpoint outcomes'!CU324,0))</f>
        <v>15</v>
      </c>
      <c r="R324" s="825">
        <f>IF(ISNUMBER('Endpoint outcomes'!DJ324)=TRUE,'Endpoint outcomes'!DJ324,(IF(ISNUMBER('Endpoint outcomes'!DL324)=TRUE,'Endpoint outcomes'!DL324,0)))</f>
        <v>0</v>
      </c>
      <c r="S324" s="825">
        <f>IF(ISNUMBER('Endpoint outcomes'!DJ324)=TRUE,'Endpoint outcomes'!DK324,IF(ISNUMBER('Endpoint outcomes'!DL324)=TRUE,'Endpoint outcomes'!DM324,0))</f>
        <v>0</v>
      </c>
      <c r="T324" s="825">
        <f>IF(ISNUMBER('Endpoint outcomes'!DJ324)=TRUE,'Endpoint outcomes'!DX324,IF(ISNUMBER('Endpoint outcomes'!DL324)=TRUE,'Endpoint outcomes'!DZ324,0))</f>
        <v>0</v>
      </c>
      <c r="U324" s="825">
        <f>IF(ISNUMBER('Endpoint outcomes'!EO324)=TRUE,'Endpoint outcomes'!EO324,(IF(ISNUMBER('Endpoint outcomes'!EQ324)=TRUE,'Endpoint outcomes'!EQ324,0)))</f>
        <v>0</v>
      </c>
      <c r="V324" s="825">
        <f>IF(ISNUMBER('Endpoint outcomes'!EO324)=TRUE,'Endpoint outcomes'!EP324,IF(ISNUMBER('Endpoint outcomes'!EQ324)=TRUE,'Endpoint outcomes'!ER324,0))</f>
        <v>0</v>
      </c>
      <c r="W324" s="825">
        <f>IF(ISNUMBER('Endpoint outcomes'!EO324)=TRUE,'Endpoint outcomes'!FC324,IF(ISNUMBER('Endpoint outcomes'!EQ324)=TRUE,'Endpoint outcomes'!FE324,0))</f>
        <v>0</v>
      </c>
      <c r="X324" s="37"/>
      <c r="Y324" s="824">
        <f t="shared" si="161"/>
        <v>15</v>
      </c>
      <c r="Z324" s="827">
        <f t="shared" si="162"/>
        <v>14</v>
      </c>
      <c r="AA324" s="827">
        <f t="shared" si="163"/>
        <v>408.24000000000007</v>
      </c>
      <c r="AB324" s="824">
        <f t="shared" si="164"/>
        <v>15</v>
      </c>
      <c r="AC324" s="827">
        <f t="shared" si="165"/>
        <v>14</v>
      </c>
      <c r="AD324" s="827">
        <f t="shared" si="166"/>
        <v>143.36000000000001</v>
      </c>
      <c r="AE324" s="824">
        <f t="shared" si="167"/>
        <v>15</v>
      </c>
      <c r="AF324" s="827">
        <f t="shared" si="168"/>
        <v>14</v>
      </c>
      <c r="AG324" s="827">
        <f t="shared" si="169"/>
        <v>647.3599999999999</v>
      </c>
      <c r="AH324" s="824">
        <f t="shared" si="170"/>
        <v>0</v>
      </c>
      <c r="AI324" s="827">
        <f t="shared" si="171"/>
        <v>-1</v>
      </c>
      <c r="AJ324" s="827">
        <f t="shared" si="172"/>
        <v>0</v>
      </c>
      <c r="AK324" s="824">
        <f t="shared" si="173"/>
        <v>0</v>
      </c>
      <c r="AL324" s="827">
        <f t="shared" si="174"/>
        <v>-1</v>
      </c>
      <c r="AM324" s="827">
        <f t="shared" si="175"/>
        <v>0</v>
      </c>
      <c r="AN324" s="827">
        <f t="shared" si="176"/>
        <v>42</v>
      </c>
      <c r="AO324" s="827">
        <f t="shared" si="177"/>
        <v>1198.96</v>
      </c>
      <c r="AP324" s="827">
        <f t="shared" si="178"/>
        <v>17.866666666666667</v>
      </c>
      <c r="AQ324" s="827">
        <f t="shared" si="179"/>
        <v>5.3429080720771029</v>
      </c>
      <c r="AR324" s="827">
        <f t="shared" si="180"/>
        <v>45</v>
      </c>
      <c r="BE324" t="s">
        <v>714</v>
      </c>
      <c r="BF324">
        <v>27.801904761904762</v>
      </c>
    </row>
    <row r="325" spans="1:58" ht="15.75">
      <c r="A325" s="826" t="str">
        <f>'Endpoint outcomes'!A325</f>
        <v>Blackwell 2015</v>
      </c>
      <c r="B325" s="826" t="str">
        <f>CONCATENATE('Endpoint outcomes'!S325,'Endpoint outcomes'!T325)</f>
        <v>BDI-II21</v>
      </c>
      <c r="C325" s="828">
        <f t="shared" si="158"/>
        <v>30.542133333333332</v>
      </c>
      <c r="D325" s="828">
        <f t="shared" si="159"/>
        <v>9.4211081290036347</v>
      </c>
      <c r="E325" s="828">
        <f t="shared" si="160"/>
        <v>150</v>
      </c>
      <c r="F325" s="50">
        <f t="shared" si="157"/>
        <v>0.64653352971990952</v>
      </c>
      <c r="G325" s="50">
        <f t="shared" si="155"/>
        <v>0.35346647028009048</v>
      </c>
      <c r="H325" s="269">
        <f t="shared" si="156"/>
        <v>1</v>
      </c>
      <c r="I325" s="829">
        <f>IF(ISNUMBER('Endpoint outcomes'!U325)=TRUE,'Endpoint outcomes'!U325,(IF(ISNUMBER('Endpoint outcomes'!W325)=TRUE,'Endpoint outcomes'!W325,0)))</f>
        <v>29.96</v>
      </c>
      <c r="J325" s="829">
        <f>IF(ISNUMBER('Endpoint outcomes'!U325)=TRUE,'Endpoint outcomes'!V325,IF(ISNUMBER('Endpoint outcomes'!W325)=TRUE,'Endpoint outcomes'!X325,0))</f>
        <v>8.6300000000000008</v>
      </c>
      <c r="K325" s="829">
        <f>IF(ISNUMBER('Endpoint outcomes'!U325)=TRUE,'Endpoint outcomes'!AI325,IF(ISNUMBER('Endpoint outcomes'!W325)=TRUE,'Endpoint outcomes'!AK325,0))</f>
        <v>76</v>
      </c>
      <c r="L325" s="829">
        <f>IF(ISNUMBER('Endpoint outcomes'!AZ325)=TRUE,'Endpoint outcomes'!AZ325,(IF(ISNUMBER('Endpoint outcomes'!BB325)=TRUE,'Endpoint outcomes'!BB325,0)))</f>
        <v>31.14</v>
      </c>
      <c r="M325" s="829">
        <f>IF(ISNUMBER('Endpoint outcomes'!AZ325)=TRUE,'Endpoint outcomes'!BA325,IF(ISNUMBER('Endpoint outcomes'!BB325)=TRUE,'Endpoint outcomes'!BC325,0))</f>
        <v>10.17</v>
      </c>
      <c r="N325" s="829">
        <f>IF(ISNUMBER('Endpoint outcomes'!AZ325)=TRUE,'Endpoint outcomes'!BN325,IF(ISNUMBER('Endpoint outcomes'!BB325)=TRUE,'Endpoint outcomes'!BP325,0))</f>
        <v>74</v>
      </c>
      <c r="O325" s="829">
        <f>IF(ISNUMBER('Endpoint outcomes'!CE325)=TRUE,'Endpoint outcomes'!CE325,(IF(ISNUMBER('Endpoint outcomes'!CG325)=TRUE,'Endpoint outcomes'!CG325,0)))</f>
        <v>0</v>
      </c>
      <c r="P325" s="829">
        <f>IF(ISNUMBER('Endpoint outcomes'!CE325)=TRUE,'Endpoint outcomes'!CF325,IF(ISNUMBER('Endpoint outcomes'!CG325)=TRUE,'Endpoint outcomes'!CH325,0))</f>
        <v>0</v>
      </c>
      <c r="Q325" s="829">
        <f>IF(ISNUMBER('Endpoint outcomes'!CE325)=TRUE,'Endpoint outcomes'!CS325,IF(ISNUMBER('Endpoint outcomes'!CG325)=TRUE,'Endpoint outcomes'!CU325,0))</f>
        <v>0</v>
      </c>
      <c r="R325" s="825">
        <f>IF(ISNUMBER('Endpoint outcomes'!DJ325)=TRUE,'Endpoint outcomes'!DJ325,(IF(ISNUMBER('Endpoint outcomes'!DL325)=TRUE,'Endpoint outcomes'!DL325,0)))</f>
        <v>0</v>
      </c>
      <c r="S325" s="825">
        <f>IF(ISNUMBER('Endpoint outcomes'!DJ325)=TRUE,'Endpoint outcomes'!DK325,IF(ISNUMBER('Endpoint outcomes'!DL325)=TRUE,'Endpoint outcomes'!DM325,0))</f>
        <v>0</v>
      </c>
      <c r="T325" s="825">
        <f>IF(ISNUMBER('Endpoint outcomes'!DJ325)=TRUE,'Endpoint outcomes'!DX325,IF(ISNUMBER('Endpoint outcomes'!DL325)=TRUE,'Endpoint outcomes'!DZ325,0))</f>
        <v>0</v>
      </c>
      <c r="U325" s="825">
        <f>IF(ISNUMBER('Endpoint outcomes'!EO325)=TRUE,'Endpoint outcomes'!EO325,(IF(ISNUMBER('Endpoint outcomes'!EQ325)=TRUE,'Endpoint outcomes'!EQ325,0)))</f>
        <v>0</v>
      </c>
      <c r="V325" s="825">
        <f>IF(ISNUMBER('Endpoint outcomes'!EO325)=TRUE,'Endpoint outcomes'!EP325,IF(ISNUMBER('Endpoint outcomes'!EQ325)=TRUE,'Endpoint outcomes'!ER325,0))</f>
        <v>0</v>
      </c>
      <c r="W325" s="825">
        <f>IF(ISNUMBER('Endpoint outcomes'!EO325)=TRUE,'Endpoint outcomes'!FC325,IF(ISNUMBER('Endpoint outcomes'!EQ325)=TRUE,'Endpoint outcomes'!FE325,0))</f>
        <v>0</v>
      </c>
      <c r="X325" s="37"/>
      <c r="Y325" s="824">
        <f t="shared" si="161"/>
        <v>76</v>
      </c>
      <c r="Z325" s="827">
        <f t="shared" si="162"/>
        <v>75</v>
      </c>
      <c r="AA325" s="827">
        <f t="shared" si="163"/>
        <v>5585.7675000000008</v>
      </c>
      <c r="AB325" s="824">
        <f t="shared" si="164"/>
        <v>74</v>
      </c>
      <c r="AC325" s="827">
        <f t="shared" si="165"/>
        <v>73</v>
      </c>
      <c r="AD325" s="827">
        <f t="shared" si="166"/>
        <v>7550.3096999999998</v>
      </c>
      <c r="AE325" s="824">
        <f t="shared" si="167"/>
        <v>0</v>
      </c>
      <c r="AF325" s="827">
        <f t="shared" si="168"/>
        <v>-1</v>
      </c>
      <c r="AG325" s="827">
        <f t="shared" si="169"/>
        <v>0</v>
      </c>
      <c r="AH325" s="824">
        <f t="shared" si="170"/>
        <v>0</v>
      </c>
      <c r="AI325" s="827">
        <f t="shared" si="171"/>
        <v>-1</v>
      </c>
      <c r="AJ325" s="827">
        <f t="shared" si="172"/>
        <v>0</v>
      </c>
      <c r="AK325" s="824">
        <f t="shared" si="173"/>
        <v>0</v>
      </c>
      <c r="AL325" s="827">
        <f t="shared" si="174"/>
        <v>-1</v>
      </c>
      <c r="AM325" s="827">
        <f t="shared" si="175"/>
        <v>0</v>
      </c>
      <c r="AN325" s="827">
        <f t="shared" si="176"/>
        <v>148</v>
      </c>
      <c r="AO325" s="827">
        <f t="shared" si="177"/>
        <v>13136.0772</v>
      </c>
      <c r="AP325" s="827">
        <f t="shared" si="178"/>
        <v>30.542133333333332</v>
      </c>
      <c r="AQ325" s="827">
        <f t="shared" si="179"/>
        <v>9.4211081290036347</v>
      </c>
      <c r="AR325" s="827">
        <f t="shared" si="180"/>
        <v>150</v>
      </c>
      <c r="BE325" t="s">
        <v>713</v>
      </c>
      <c r="BF325">
        <v>24.150847457627119</v>
      </c>
    </row>
    <row r="326" spans="1:58" ht="15.75">
      <c r="A326" s="826" t="str">
        <f>'Endpoint outcomes'!A326</f>
        <v>Cornelius 2010</v>
      </c>
      <c r="B326" s="826" t="str">
        <f>CONCATENATE('Endpoint outcomes'!S326,'Endpoint outcomes'!T326)</f>
        <v>HAMD24</v>
      </c>
      <c r="C326" s="828">
        <f t="shared" si="158"/>
        <v>17.573714285714289</v>
      </c>
      <c r="D326" s="828">
        <f t="shared" si="159"/>
        <v>6.6398521643712725</v>
      </c>
      <c r="E326" s="828">
        <f t="shared" si="160"/>
        <v>70</v>
      </c>
      <c r="F326" s="50">
        <f t="shared" si="157"/>
        <v>0.16656322517104127</v>
      </c>
      <c r="G326" s="50">
        <f t="shared" si="155"/>
        <v>0.83343677482895873</v>
      </c>
      <c r="H326" s="269">
        <f t="shared" si="156"/>
        <v>1</v>
      </c>
      <c r="I326" s="829">
        <f>IF(ISNUMBER('Endpoint outcomes'!U326)=TRUE,'Endpoint outcomes'!U326,(IF(ISNUMBER('Endpoint outcomes'!W326)=TRUE,'Endpoint outcomes'!W326,0)))</f>
        <v>19.059999999999999</v>
      </c>
      <c r="J326" s="829">
        <f>IF(ISNUMBER('Endpoint outcomes'!U326)=TRUE,'Endpoint outcomes'!V326,IF(ISNUMBER('Endpoint outcomes'!W326)=TRUE,'Endpoint outcomes'!X326,0))</f>
        <v>6.51</v>
      </c>
      <c r="K326" s="829">
        <f>IF(ISNUMBER('Endpoint outcomes'!U326)=TRUE,'Endpoint outcomes'!AI326,IF(ISNUMBER('Endpoint outcomes'!W326)=TRUE,'Endpoint outcomes'!AK326,0))</f>
        <v>34</v>
      </c>
      <c r="L326" s="829">
        <f>IF(ISNUMBER('Endpoint outcomes'!AZ326)=TRUE,'Endpoint outcomes'!AZ326,(IF(ISNUMBER('Endpoint outcomes'!BB326)=TRUE,'Endpoint outcomes'!BB326,0)))</f>
        <v>16.170000000000002</v>
      </c>
      <c r="M326" s="829">
        <f>IF(ISNUMBER('Endpoint outcomes'!AZ326)=TRUE,'Endpoint outcomes'!BA326,IF(ISNUMBER('Endpoint outcomes'!BB326)=TRUE,'Endpoint outcomes'!BC326,0))</f>
        <v>6.76</v>
      </c>
      <c r="N326" s="829">
        <f>IF(ISNUMBER('Endpoint outcomes'!AZ326)=TRUE,'Endpoint outcomes'!BN326,IF(ISNUMBER('Endpoint outcomes'!BB326)=TRUE,'Endpoint outcomes'!BP326,0))</f>
        <v>36</v>
      </c>
      <c r="O326" s="829">
        <f>IF(ISNUMBER('Endpoint outcomes'!CE326)=TRUE,'Endpoint outcomes'!CE326,(IF(ISNUMBER('Endpoint outcomes'!CG326)=TRUE,'Endpoint outcomes'!CG326,0)))</f>
        <v>0</v>
      </c>
      <c r="P326" s="829">
        <f>IF(ISNUMBER('Endpoint outcomes'!CE326)=TRUE,'Endpoint outcomes'!CF326,IF(ISNUMBER('Endpoint outcomes'!CG326)=TRUE,'Endpoint outcomes'!CH326,0))</f>
        <v>0</v>
      </c>
      <c r="Q326" s="829">
        <f>IF(ISNUMBER('Endpoint outcomes'!CE326)=TRUE,'Endpoint outcomes'!CS326,IF(ISNUMBER('Endpoint outcomes'!CG326)=TRUE,'Endpoint outcomes'!CU326,0))</f>
        <v>0</v>
      </c>
      <c r="R326" s="825">
        <f>IF(ISNUMBER('Endpoint outcomes'!DJ326)=TRUE,'Endpoint outcomes'!DJ326,(IF(ISNUMBER('Endpoint outcomes'!DL326)=TRUE,'Endpoint outcomes'!DL326,0)))</f>
        <v>0</v>
      </c>
      <c r="S326" s="825">
        <f>IF(ISNUMBER('Endpoint outcomes'!DJ326)=TRUE,'Endpoint outcomes'!DK326,IF(ISNUMBER('Endpoint outcomes'!DL326)=TRUE,'Endpoint outcomes'!DM326,0))</f>
        <v>0</v>
      </c>
      <c r="T326" s="825">
        <f>IF(ISNUMBER('Endpoint outcomes'!DJ326)=TRUE,'Endpoint outcomes'!DX326,IF(ISNUMBER('Endpoint outcomes'!DL326)=TRUE,'Endpoint outcomes'!DZ326,0))</f>
        <v>0</v>
      </c>
      <c r="U326" s="825">
        <f>IF(ISNUMBER('Endpoint outcomes'!EO326)=TRUE,'Endpoint outcomes'!EO326,(IF(ISNUMBER('Endpoint outcomes'!EQ326)=TRUE,'Endpoint outcomes'!EQ326,0)))</f>
        <v>0</v>
      </c>
      <c r="V326" s="825">
        <f>IF(ISNUMBER('Endpoint outcomes'!EO326)=TRUE,'Endpoint outcomes'!EP326,IF(ISNUMBER('Endpoint outcomes'!EQ326)=TRUE,'Endpoint outcomes'!ER326,0))</f>
        <v>0</v>
      </c>
      <c r="W326" s="825">
        <f>IF(ISNUMBER('Endpoint outcomes'!EO326)=TRUE,'Endpoint outcomes'!FC326,IF(ISNUMBER('Endpoint outcomes'!EQ326)=TRUE,'Endpoint outcomes'!FE326,0))</f>
        <v>0</v>
      </c>
      <c r="X326" s="37"/>
      <c r="Y326" s="824">
        <f t="shared" si="161"/>
        <v>34</v>
      </c>
      <c r="Z326" s="827">
        <f t="shared" si="162"/>
        <v>33</v>
      </c>
      <c r="AA326" s="827">
        <f t="shared" si="163"/>
        <v>1398.5433</v>
      </c>
      <c r="AB326" s="824">
        <f t="shared" si="164"/>
        <v>36</v>
      </c>
      <c r="AC326" s="827">
        <f t="shared" si="165"/>
        <v>35</v>
      </c>
      <c r="AD326" s="827">
        <f t="shared" si="166"/>
        <v>1599.4159999999997</v>
      </c>
      <c r="AE326" s="824">
        <f t="shared" si="167"/>
        <v>0</v>
      </c>
      <c r="AF326" s="827">
        <f t="shared" si="168"/>
        <v>-1</v>
      </c>
      <c r="AG326" s="827">
        <f t="shared" si="169"/>
        <v>0</v>
      </c>
      <c r="AH326" s="824">
        <f t="shared" si="170"/>
        <v>0</v>
      </c>
      <c r="AI326" s="827">
        <f t="shared" si="171"/>
        <v>-1</v>
      </c>
      <c r="AJ326" s="827">
        <f t="shared" si="172"/>
        <v>0</v>
      </c>
      <c r="AK326" s="824">
        <f t="shared" si="173"/>
        <v>0</v>
      </c>
      <c r="AL326" s="827">
        <f t="shared" si="174"/>
        <v>-1</v>
      </c>
      <c r="AM326" s="827">
        <f t="shared" si="175"/>
        <v>0</v>
      </c>
      <c r="AN326" s="827">
        <f t="shared" si="176"/>
        <v>68</v>
      </c>
      <c r="AO326" s="827">
        <f t="shared" si="177"/>
        <v>2997.9592999999995</v>
      </c>
      <c r="AP326" s="827">
        <f t="shared" si="178"/>
        <v>17.573714285714289</v>
      </c>
      <c r="AQ326" s="827">
        <f t="shared" si="179"/>
        <v>6.6398521643712725</v>
      </c>
      <c r="AR326" s="827">
        <f t="shared" si="180"/>
        <v>70</v>
      </c>
    </row>
    <row r="327" spans="1:58" ht="15.75">
      <c r="A327" s="826" t="str">
        <f>'Endpoint outcomes'!A327</f>
        <v>Del Carmen 2015</v>
      </c>
      <c r="B327" s="826" t="str">
        <f>CONCATENATE('Endpoint outcomes'!S327,'Endpoint outcomes'!T327)</f>
        <v>HAMD17</v>
      </c>
      <c r="C327" s="828">
        <f t="shared" si="158"/>
        <v>20.648314606741575</v>
      </c>
      <c r="D327" s="828">
        <f t="shared" si="159"/>
        <v>2.9982178614683068</v>
      </c>
      <c r="E327" s="828">
        <f t="shared" si="160"/>
        <v>89</v>
      </c>
      <c r="F327" s="50">
        <f t="shared" si="157"/>
        <v>0.13180644487216253</v>
      </c>
      <c r="G327" s="50">
        <f t="shared" si="155"/>
        <v>0.86819355512783747</v>
      </c>
      <c r="H327" s="269">
        <f t="shared" si="156"/>
        <v>1</v>
      </c>
      <c r="I327" s="829">
        <f>IF(ISNUMBER('Endpoint outcomes'!U327)=TRUE,'Endpoint outcomes'!U327,(IF(ISNUMBER('Endpoint outcomes'!W327)=TRUE,'Endpoint outcomes'!W327,0)))</f>
        <v>20.6</v>
      </c>
      <c r="J327" s="829">
        <f>IF(ISNUMBER('Endpoint outcomes'!U327)=TRUE,'Endpoint outcomes'!V327,IF(ISNUMBER('Endpoint outcomes'!W327)=TRUE,'Endpoint outcomes'!X327,0))</f>
        <v>2.9</v>
      </c>
      <c r="K327" s="829">
        <f>IF(ISNUMBER('Endpoint outcomes'!U327)=TRUE,'Endpoint outcomes'!AI327,IF(ISNUMBER('Endpoint outcomes'!W327)=TRUE,'Endpoint outcomes'!AK327,0))</f>
        <v>46</v>
      </c>
      <c r="L327" s="829">
        <f>IF(ISNUMBER('Endpoint outcomes'!AZ327)=TRUE,'Endpoint outcomes'!AZ327,(IF(ISNUMBER('Endpoint outcomes'!BB327)=TRUE,'Endpoint outcomes'!BB327,0)))</f>
        <v>20.7</v>
      </c>
      <c r="M327" s="829">
        <f>IF(ISNUMBER('Endpoint outcomes'!AZ327)=TRUE,'Endpoint outcomes'!BA327,IF(ISNUMBER('Endpoint outcomes'!BB327)=TRUE,'Endpoint outcomes'!BC327,0))</f>
        <v>3.1</v>
      </c>
      <c r="N327" s="829">
        <f>IF(ISNUMBER('Endpoint outcomes'!AZ327)=TRUE,'Endpoint outcomes'!BN327,IF(ISNUMBER('Endpoint outcomes'!BB327)=TRUE,'Endpoint outcomes'!BP327,0))</f>
        <v>43</v>
      </c>
      <c r="O327" s="829">
        <f>IF(ISNUMBER('Endpoint outcomes'!CE327)=TRUE,'Endpoint outcomes'!CE327,(IF(ISNUMBER('Endpoint outcomes'!CG327)=TRUE,'Endpoint outcomes'!CG327,0)))</f>
        <v>0</v>
      </c>
      <c r="P327" s="829">
        <f>IF(ISNUMBER('Endpoint outcomes'!CE327)=TRUE,'Endpoint outcomes'!CF327,IF(ISNUMBER('Endpoint outcomes'!CG327)=TRUE,'Endpoint outcomes'!CH327,0))</f>
        <v>0</v>
      </c>
      <c r="Q327" s="829">
        <f>IF(ISNUMBER('Endpoint outcomes'!CE327)=TRUE,'Endpoint outcomes'!CS327,IF(ISNUMBER('Endpoint outcomes'!CG327)=TRUE,'Endpoint outcomes'!CU327,0))</f>
        <v>0</v>
      </c>
      <c r="R327" s="825">
        <f>IF(ISNUMBER('Endpoint outcomes'!DJ327)=TRUE,'Endpoint outcomes'!DJ327,(IF(ISNUMBER('Endpoint outcomes'!DL327)=TRUE,'Endpoint outcomes'!DL327,0)))</f>
        <v>0</v>
      </c>
      <c r="S327" s="825">
        <f>IF(ISNUMBER('Endpoint outcomes'!DJ327)=TRUE,'Endpoint outcomes'!DK327,IF(ISNUMBER('Endpoint outcomes'!DL327)=TRUE,'Endpoint outcomes'!DM327,0))</f>
        <v>0</v>
      </c>
      <c r="T327" s="825">
        <f>IF(ISNUMBER('Endpoint outcomes'!DJ327)=TRUE,'Endpoint outcomes'!DX327,IF(ISNUMBER('Endpoint outcomes'!DL327)=TRUE,'Endpoint outcomes'!DZ327,0))</f>
        <v>0</v>
      </c>
      <c r="U327" s="825">
        <f>IF(ISNUMBER('Endpoint outcomes'!EO327)=TRUE,'Endpoint outcomes'!EO327,(IF(ISNUMBER('Endpoint outcomes'!EQ327)=TRUE,'Endpoint outcomes'!EQ327,0)))</f>
        <v>0</v>
      </c>
      <c r="V327" s="825">
        <f>IF(ISNUMBER('Endpoint outcomes'!EO327)=TRUE,'Endpoint outcomes'!EP327,IF(ISNUMBER('Endpoint outcomes'!EQ327)=TRUE,'Endpoint outcomes'!ER327,0))</f>
        <v>0</v>
      </c>
      <c r="W327" s="825">
        <f>IF(ISNUMBER('Endpoint outcomes'!EO327)=TRUE,'Endpoint outcomes'!FC327,IF(ISNUMBER('Endpoint outcomes'!EQ327)=TRUE,'Endpoint outcomes'!FE327,0))</f>
        <v>0</v>
      </c>
      <c r="X327" s="37"/>
      <c r="Y327" s="824">
        <f t="shared" si="161"/>
        <v>46</v>
      </c>
      <c r="Z327" s="827">
        <f t="shared" si="162"/>
        <v>45</v>
      </c>
      <c r="AA327" s="827">
        <f t="shared" si="163"/>
        <v>378.45</v>
      </c>
      <c r="AB327" s="824">
        <f t="shared" si="164"/>
        <v>43</v>
      </c>
      <c r="AC327" s="827">
        <f t="shared" si="165"/>
        <v>42</v>
      </c>
      <c r="AD327" s="827">
        <f t="shared" si="166"/>
        <v>403.62000000000006</v>
      </c>
      <c r="AE327" s="824">
        <f t="shared" si="167"/>
        <v>0</v>
      </c>
      <c r="AF327" s="827">
        <f t="shared" si="168"/>
        <v>-1</v>
      </c>
      <c r="AG327" s="827">
        <f t="shared" si="169"/>
        <v>0</v>
      </c>
      <c r="AH327" s="824">
        <f t="shared" si="170"/>
        <v>0</v>
      </c>
      <c r="AI327" s="827">
        <f t="shared" si="171"/>
        <v>-1</v>
      </c>
      <c r="AJ327" s="827">
        <f t="shared" si="172"/>
        <v>0</v>
      </c>
      <c r="AK327" s="824">
        <f t="shared" si="173"/>
        <v>0</v>
      </c>
      <c r="AL327" s="827">
        <f t="shared" si="174"/>
        <v>-1</v>
      </c>
      <c r="AM327" s="827">
        <f t="shared" si="175"/>
        <v>0</v>
      </c>
      <c r="AN327" s="827">
        <f t="shared" si="176"/>
        <v>87</v>
      </c>
      <c r="AO327" s="827">
        <f t="shared" si="177"/>
        <v>782.07</v>
      </c>
      <c r="AP327" s="827">
        <f t="shared" si="178"/>
        <v>20.648314606741575</v>
      </c>
      <c r="AQ327" s="827">
        <f t="shared" si="179"/>
        <v>2.9982178614683068</v>
      </c>
      <c r="AR327" s="827">
        <f t="shared" si="180"/>
        <v>89</v>
      </c>
    </row>
    <row r="328" spans="1:58" ht="15.75">
      <c r="A328" s="826" t="str">
        <f>'Endpoint outcomes'!A328</f>
        <v>Fava 2005</v>
      </c>
      <c r="B328" s="826" t="str">
        <f>CONCATENATE('Endpoint outcomes'!S328,'Endpoint outcomes'!T328)</f>
        <v>HAMD17</v>
      </c>
      <c r="C328" s="828">
        <f t="shared" si="158"/>
        <v>19.743333333333336</v>
      </c>
      <c r="D328" s="828">
        <f t="shared" si="159"/>
        <v>3.0062057027543423</v>
      </c>
      <c r="E328" s="828">
        <f t="shared" si="160"/>
        <v>90</v>
      </c>
      <c r="F328" s="50">
        <f t="shared" si="157"/>
        <v>7.8393625623436214E-2</v>
      </c>
      <c r="G328" s="50">
        <f t="shared" si="155"/>
        <v>0.92160637437656379</v>
      </c>
      <c r="H328" s="269">
        <f t="shared" si="156"/>
        <v>1</v>
      </c>
      <c r="I328" s="829">
        <f>IF(ISNUMBER('Endpoint outcomes'!U328)=TRUE,'Endpoint outcomes'!U328,(IF(ISNUMBER('Endpoint outcomes'!W328)=TRUE,'Endpoint outcomes'!W328,0)))</f>
        <v>19.600000000000001</v>
      </c>
      <c r="J328" s="829">
        <f>IF(ISNUMBER('Endpoint outcomes'!U328)=TRUE,'Endpoint outcomes'!V328,IF(ISNUMBER('Endpoint outcomes'!W328)=TRUE,'Endpoint outcomes'!X328,0))</f>
        <v>3.1</v>
      </c>
      <c r="K328" s="829">
        <f>IF(ISNUMBER('Endpoint outcomes'!U328)=TRUE,'Endpoint outcomes'!AI328,IF(ISNUMBER('Endpoint outcomes'!W328)=TRUE,'Endpoint outcomes'!AK328,0))</f>
        <v>47</v>
      </c>
      <c r="L328" s="829">
        <f>IF(ISNUMBER('Endpoint outcomes'!AZ328)=TRUE,'Endpoint outcomes'!AZ328,(IF(ISNUMBER('Endpoint outcomes'!BB328)=TRUE,'Endpoint outcomes'!BB328,0)))</f>
        <v>19.899999999999999</v>
      </c>
      <c r="M328" s="829">
        <f>IF(ISNUMBER('Endpoint outcomes'!AZ328)=TRUE,'Endpoint outcomes'!BA328,IF(ISNUMBER('Endpoint outcomes'!BB328)=TRUE,'Endpoint outcomes'!BC328,0))</f>
        <v>2.9</v>
      </c>
      <c r="N328" s="829">
        <f>IF(ISNUMBER('Endpoint outcomes'!AZ328)=TRUE,'Endpoint outcomes'!BN328,IF(ISNUMBER('Endpoint outcomes'!BB328)=TRUE,'Endpoint outcomes'!BP328,0))</f>
        <v>43</v>
      </c>
      <c r="O328" s="829">
        <f>IF(ISNUMBER('Endpoint outcomes'!CE328)=TRUE,'Endpoint outcomes'!CE328,(IF(ISNUMBER('Endpoint outcomes'!CG328)=TRUE,'Endpoint outcomes'!CG328,0)))</f>
        <v>0</v>
      </c>
      <c r="P328" s="829">
        <f>IF(ISNUMBER('Endpoint outcomes'!CE328)=TRUE,'Endpoint outcomes'!CF328,IF(ISNUMBER('Endpoint outcomes'!CG328)=TRUE,'Endpoint outcomes'!CH328,0))</f>
        <v>0</v>
      </c>
      <c r="Q328" s="829">
        <f>IF(ISNUMBER('Endpoint outcomes'!CE328)=TRUE,'Endpoint outcomes'!CS328,IF(ISNUMBER('Endpoint outcomes'!CG328)=TRUE,'Endpoint outcomes'!CU328,0))</f>
        <v>0</v>
      </c>
      <c r="R328" s="825">
        <f>IF(ISNUMBER('Endpoint outcomes'!DJ328)=TRUE,'Endpoint outcomes'!DJ328,(IF(ISNUMBER('Endpoint outcomes'!DL328)=TRUE,'Endpoint outcomes'!DL328,0)))</f>
        <v>0</v>
      </c>
      <c r="S328" s="825">
        <f>IF(ISNUMBER('Endpoint outcomes'!DJ328)=TRUE,'Endpoint outcomes'!DK328,IF(ISNUMBER('Endpoint outcomes'!DL328)=TRUE,'Endpoint outcomes'!DM328,0))</f>
        <v>0</v>
      </c>
      <c r="T328" s="825">
        <f>IF(ISNUMBER('Endpoint outcomes'!DJ328)=TRUE,'Endpoint outcomes'!DX328,IF(ISNUMBER('Endpoint outcomes'!DL328)=TRUE,'Endpoint outcomes'!DZ328,0))</f>
        <v>0</v>
      </c>
      <c r="U328" s="825">
        <f>IF(ISNUMBER('Endpoint outcomes'!EO328)=TRUE,'Endpoint outcomes'!EO328,(IF(ISNUMBER('Endpoint outcomes'!EQ328)=TRUE,'Endpoint outcomes'!EQ328,0)))</f>
        <v>0</v>
      </c>
      <c r="V328" s="825">
        <f>IF(ISNUMBER('Endpoint outcomes'!EO328)=TRUE,'Endpoint outcomes'!EP328,IF(ISNUMBER('Endpoint outcomes'!EQ328)=TRUE,'Endpoint outcomes'!ER328,0))</f>
        <v>0</v>
      </c>
      <c r="W328" s="825">
        <f>IF(ISNUMBER('Endpoint outcomes'!EO328)=TRUE,'Endpoint outcomes'!FC328,IF(ISNUMBER('Endpoint outcomes'!EQ328)=TRUE,'Endpoint outcomes'!FE328,0))</f>
        <v>0</v>
      </c>
      <c r="X328" s="37"/>
      <c r="Y328" s="824">
        <f t="shared" si="161"/>
        <v>47</v>
      </c>
      <c r="Z328" s="827">
        <f t="shared" si="162"/>
        <v>46</v>
      </c>
      <c r="AA328" s="827">
        <f t="shared" si="163"/>
        <v>442.06000000000006</v>
      </c>
      <c r="AB328" s="824">
        <f t="shared" si="164"/>
        <v>43</v>
      </c>
      <c r="AC328" s="827">
        <f t="shared" si="165"/>
        <v>42</v>
      </c>
      <c r="AD328" s="827">
        <f t="shared" si="166"/>
        <v>353.22</v>
      </c>
      <c r="AE328" s="824">
        <f t="shared" si="167"/>
        <v>0</v>
      </c>
      <c r="AF328" s="827">
        <f t="shared" si="168"/>
        <v>-1</v>
      </c>
      <c r="AG328" s="827">
        <f t="shared" si="169"/>
        <v>0</v>
      </c>
      <c r="AH328" s="824">
        <f t="shared" si="170"/>
        <v>0</v>
      </c>
      <c r="AI328" s="827">
        <f t="shared" si="171"/>
        <v>-1</v>
      </c>
      <c r="AJ328" s="827">
        <f t="shared" si="172"/>
        <v>0</v>
      </c>
      <c r="AK328" s="824">
        <f t="shared" si="173"/>
        <v>0</v>
      </c>
      <c r="AL328" s="827">
        <f t="shared" si="174"/>
        <v>-1</v>
      </c>
      <c r="AM328" s="827">
        <f t="shared" si="175"/>
        <v>0</v>
      </c>
      <c r="AN328" s="827">
        <f t="shared" si="176"/>
        <v>88</v>
      </c>
      <c r="AO328" s="827">
        <f t="shared" si="177"/>
        <v>795.28000000000009</v>
      </c>
      <c r="AP328" s="827">
        <f t="shared" si="178"/>
        <v>19.743333333333336</v>
      </c>
      <c r="AQ328" s="827">
        <f t="shared" si="179"/>
        <v>3.0062057027543423</v>
      </c>
      <c r="AR328" s="827">
        <f t="shared" si="180"/>
        <v>90</v>
      </c>
    </row>
    <row r="329" spans="1:58" ht="15.75">
      <c r="A329" s="826" t="str">
        <f>'Endpoint outcomes'!A329</f>
        <v>McRae 2014/Saveanu 2015</v>
      </c>
      <c r="B329" s="826" t="str">
        <f>CONCATENATE('Endpoint outcomes'!S329,'Endpoint outcomes'!T329)</f>
        <v>HAMD17</v>
      </c>
      <c r="C329" s="828">
        <f t="shared" si="158"/>
        <v>21.85</v>
      </c>
      <c r="D329" s="828">
        <f t="shared" si="159"/>
        <v>4.150301193889427</v>
      </c>
      <c r="E329" s="828">
        <f t="shared" si="160"/>
        <v>672</v>
      </c>
      <c r="F329" s="50">
        <f t="shared" si="157"/>
        <v>0.30221703237348396</v>
      </c>
      <c r="G329" s="50">
        <f t="shared" si="155"/>
        <v>0.69778296762651604</v>
      </c>
      <c r="H329" s="269">
        <f t="shared" si="156"/>
        <v>1</v>
      </c>
      <c r="I329" s="829">
        <f>IF(ISNUMBER('Endpoint outcomes'!U329)=TRUE,'Endpoint outcomes'!U329,(IF(ISNUMBER('Endpoint outcomes'!W329)=TRUE,'Endpoint outcomes'!W329,0)))</f>
        <v>21.8</v>
      </c>
      <c r="J329" s="829">
        <f>IF(ISNUMBER('Endpoint outcomes'!U329)=TRUE,'Endpoint outcomes'!V329,IF(ISNUMBER('Endpoint outcomes'!W329)=TRUE,'Endpoint outcomes'!X329,0))</f>
        <v>4.0999999999999996</v>
      </c>
      <c r="K329" s="829">
        <f>IF(ISNUMBER('Endpoint outcomes'!U329)=TRUE,'Endpoint outcomes'!AI329,IF(ISNUMBER('Endpoint outcomes'!W329)=TRUE,'Endpoint outcomes'!AK329,0))</f>
        <v>336</v>
      </c>
      <c r="L329" s="829">
        <f>IF(ISNUMBER('Endpoint outcomes'!AZ329)=TRUE,'Endpoint outcomes'!AZ329,(IF(ISNUMBER('Endpoint outcomes'!BB329)=TRUE,'Endpoint outcomes'!BB329,0)))</f>
        <v>21.9</v>
      </c>
      <c r="M329" s="829">
        <f>IF(ISNUMBER('Endpoint outcomes'!AZ329)=TRUE,'Endpoint outcomes'!BA329,IF(ISNUMBER('Endpoint outcomes'!BB329)=TRUE,'Endpoint outcomes'!BC329,0))</f>
        <v>4.2</v>
      </c>
      <c r="N329" s="829">
        <f>IF(ISNUMBER('Endpoint outcomes'!AZ329)=TRUE,'Endpoint outcomes'!BN329,IF(ISNUMBER('Endpoint outcomes'!BB329)=TRUE,'Endpoint outcomes'!BP329,0))</f>
        <v>336</v>
      </c>
      <c r="O329" s="829">
        <f>IF(ISNUMBER('Endpoint outcomes'!CE329)=TRUE,'Endpoint outcomes'!CE329,(IF(ISNUMBER('Endpoint outcomes'!CG329)=TRUE,'Endpoint outcomes'!CG329,0)))</f>
        <v>0</v>
      </c>
      <c r="P329" s="829">
        <f>IF(ISNUMBER('Endpoint outcomes'!CE329)=TRUE,'Endpoint outcomes'!CF329,IF(ISNUMBER('Endpoint outcomes'!CG329)=TRUE,'Endpoint outcomes'!CH329,0))</f>
        <v>0</v>
      </c>
      <c r="Q329" s="829">
        <f>IF(ISNUMBER('Endpoint outcomes'!CE329)=TRUE,'Endpoint outcomes'!CS329,IF(ISNUMBER('Endpoint outcomes'!CG329)=TRUE,'Endpoint outcomes'!CU329,0))</f>
        <v>0</v>
      </c>
      <c r="R329" s="825">
        <f>IF(ISNUMBER('Endpoint outcomes'!DJ329)=TRUE,'Endpoint outcomes'!DJ329,(IF(ISNUMBER('Endpoint outcomes'!DL329)=TRUE,'Endpoint outcomes'!DL329,0)))</f>
        <v>0</v>
      </c>
      <c r="S329" s="825">
        <f>IF(ISNUMBER('Endpoint outcomes'!DJ329)=TRUE,'Endpoint outcomes'!DK329,IF(ISNUMBER('Endpoint outcomes'!DL329)=TRUE,'Endpoint outcomes'!DM329,0))</f>
        <v>0</v>
      </c>
      <c r="T329" s="825">
        <f>IF(ISNUMBER('Endpoint outcomes'!DJ329)=TRUE,'Endpoint outcomes'!DX329,IF(ISNUMBER('Endpoint outcomes'!DL329)=TRUE,'Endpoint outcomes'!DZ329,0))</f>
        <v>0</v>
      </c>
      <c r="U329" s="825">
        <f>IF(ISNUMBER('Endpoint outcomes'!EO329)=TRUE,'Endpoint outcomes'!EO329,(IF(ISNUMBER('Endpoint outcomes'!EQ329)=TRUE,'Endpoint outcomes'!EQ329,0)))</f>
        <v>0</v>
      </c>
      <c r="V329" s="825">
        <f>IF(ISNUMBER('Endpoint outcomes'!EO329)=TRUE,'Endpoint outcomes'!EP329,IF(ISNUMBER('Endpoint outcomes'!EQ329)=TRUE,'Endpoint outcomes'!ER329,0))</f>
        <v>0</v>
      </c>
      <c r="W329" s="825">
        <f>IF(ISNUMBER('Endpoint outcomes'!EO329)=TRUE,'Endpoint outcomes'!FC329,IF(ISNUMBER('Endpoint outcomes'!EQ329)=TRUE,'Endpoint outcomes'!FE329,0))</f>
        <v>0</v>
      </c>
      <c r="X329" s="37"/>
      <c r="Y329" s="824">
        <f t="shared" si="161"/>
        <v>336</v>
      </c>
      <c r="Z329" s="827">
        <f t="shared" si="162"/>
        <v>335</v>
      </c>
      <c r="AA329" s="827">
        <f t="shared" si="163"/>
        <v>5631.3499999999995</v>
      </c>
      <c r="AB329" s="824">
        <f t="shared" si="164"/>
        <v>336</v>
      </c>
      <c r="AC329" s="827">
        <f t="shared" si="165"/>
        <v>335</v>
      </c>
      <c r="AD329" s="827">
        <f t="shared" si="166"/>
        <v>5909.4000000000005</v>
      </c>
      <c r="AE329" s="824">
        <f t="shared" si="167"/>
        <v>0</v>
      </c>
      <c r="AF329" s="827">
        <f t="shared" si="168"/>
        <v>-1</v>
      </c>
      <c r="AG329" s="827">
        <f t="shared" si="169"/>
        <v>0</v>
      </c>
      <c r="AH329" s="824">
        <f t="shared" si="170"/>
        <v>0</v>
      </c>
      <c r="AI329" s="827">
        <f t="shared" si="171"/>
        <v>-1</v>
      </c>
      <c r="AJ329" s="827">
        <f t="shared" si="172"/>
        <v>0</v>
      </c>
      <c r="AK329" s="824">
        <f t="shared" si="173"/>
        <v>0</v>
      </c>
      <c r="AL329" s="827">
        <f t="shared" si="174"/>
        <v>-1</v>
      </c>
      <c r="AM329" s="827">
        <f t="shared" si="175"/>
        <v>0</v>
      </c>
      <c r="AN329" s="827">
        <f t="shared" si="176"/>
        <v>670</v>
      </c>
      <c r="AO329" s="827">
        <f t="shared" si="177"/>
        <v>11540.75</v>
      </c>
      <c r="AP329" s="827">
        <f t="shared" si="178"/>
        <v>21.85</v>
      </c>
      <c r="AQ329" s="827">
        <f t="shared" si="179"/>
        <v>4.150301193889427</v>
      </c>
      <c r="AR329" s="827">
        <f t="shared" si="180"/>
        <v>672</v>
      </c>
    </row>
    <row r="330" spans="1:58" ht="15.75">
      <c r="A330" s="826" t="str">
        <f>'Endpoint outcomes'!A330</f>
        <v>Miller 2002</v>
      </c>
      <c r="B330" s="826" t="str">
        <f>CONCATENATE('Endpoint outcomes'!S330,'Endpoint outcomes'!T330)</f>
        <v>HAMD17</v>
      </c>
      <c r="C330" s="828">
        <f t="shared" si="158"/>
        <v>7.0350000000000001</v>
      </c>
      <c r="D330" s="828">
        <f t="shared" si="159"/>
        <v>5.1603536700501449</v>
      </c>
      <c r="E330" s="828">
        <f t="shared" si="160"/>
        <v>30</v>
      </c>
      <c r="F330" s="50">
        <f t="shared" si="157"/>
        <v>5.0528862868270963E-4</v>
      </c>
      <c r="G330" s="50">
        <f t="shared" si="155"/>
        <v>0.99949471137131729</v>
      </c>
      <c r="H330" s="269">
        <f t="shared" si="156"/>
        <v>1</v>
      </c>
      <c r="I330" s="829">
        <f>IF(ISNUMBER('Endpoint outcomes'!U330)=TRUE,'Endpoint outcomes'!U330,(IF(ISNUMBER('Endpoint outcomes'!W330)=TRUE,'Endpoint outcomes'!W330,0)))</f>
        <v>8.34</v>
      </c>
      <c r="J330" s="829">
        <f>IF(ISNUMBER('Endpoint outcomes'!U330)=TRUE,'Endpoint outcomes'!V330,IF(ISNUMBER('Endpoint outcomes'!W330)=TRUE,'Endpoint outcomes'!X330,0))</f>
        <v>5.39</v>
      </c>
      <c r="K330" s="829">
        <f>IF(ISNUMBER('Endpoint outcomes'!U330)=TRUE,'Endpoint outcomes'!AI330,IF(ISNUMBER('Endpoint outcomes'!W330)=TRUE,'Endpoint outcomes'!AK330,0))</f>
        <v>15</v>
      </c>
      <c r="L330" s="829">
        <f>IF(ISNUMBER('Endpoint outcomes'!AZ330)=TRUE,'Endpoint outcomes'!AZ330,(IF(ISNUMBER('Endpoint outcomes'!BB330)=TRUE,'Endpoint outcomes'!BB330,0)))</f>
        <v>5.73</v>
      </c>
      <c r="M330" s="829">
        <f>IF(ISNUMBER('Endpoint outcomes'!AZ330)=TRUE,'Endpoint outcomes'!BA330,IF(ISNUMBER('Endpoint outcomes'!BB330)=TRUE,'Endpoint outcomes'!BC330,0))</f>
        <v>4.92</v>
      </c>
      <c r="N330" s="829">
        <f>IF(ISNUMBER('Endpoint outcomes'!AZ330)=TRUE,'Endpoint outcomes'!BN330,IF(ISNUMBER('Endpoint outcomes'!BB330)=TRUE,'Endpoint outcomes'!BP330,0))</f>
        <v>15</v>
      </c>
      <c r="O330" s="829">
        <f>IF(ISNUMBER('Endpoint outcomes'!CE330)=TRUE,'Endpoint outcomes'!CE330,(IF(ISNUMBER('Endpoint outcomes'!CG330)=TRUE,'Endpoint outcomes'!CG330,0)))</f>
        <v>0</v>
      </c>
      <c r="P330" s="829">
        <f>IF(ISNUMBER('Endpoint outcomes'!CE330)=TRUE,'Endpoint outcomes'!CF330,IF(ISNUMBER('Endpoint outcomes'!CG330)=TRUE,'Endpoint outcomes'!CH330,0))</f>
        <v>0</v>
      </c>
      <c r="Q330" s="829">
        <f>IF(ISNUMBER('Endpoint outcomes'!CE330)=TRUE,'Endpoint outcomes'!CS330,IF(ISNUMBER('Endpoint outcomes'!CG330)=TRUE,'Endpoint outcomes'!CU330,0))</f>
        <v>0</v>
      </c>
      <c r="R330" s="825">
        <f>IF(ISNUMBER('Endpoint outcomes'!DJ330)=TRUE,'Endpoint outcomes'!DJ330,(IF(ISNUMBER('Endpoint outcomes'!DL330)=TRUE,'Endpoint outcomes'!DL330,0)))</f>
        <v>0</v>
      </c>
      <c r="S330" s="825">
        <f>IF(ISNUMBER('Endpoint outcomes'!DJ330)=TRUE,'Endpoint outcomes'!DK330,IF(ISNUMBER('Endpoint outcomes'!DL330)=TRUE,'Endpoint outcomes'!DM330,0))</f>
        <v>0</v>
      </c>
      <c r="T330" s="825">
        <f>IF(ISNUMBER('Endpoint outcomes'!DJ330)=TRUE,'Endpoint outcomes'!DX330,IF(ISNUMBER('Endpoint outcomes'!DL330)=TRUE,'Endpoint outcomes'!DZ330,0))</f>
        <v>0</v>
      </c>
      <c r="U330" s="825">
        <f>IF(ISNUMBER('Endpoint outcomes'!EO330)=TRUE,'Endpoint outcomes'!EO330,(IF(ISNUMBER('Endpoint outcomes'!EQ330)=TRUE,'Endpoint outcomes'!EQ330,0)))</f>
        <v>0</v>
      </c>
      <c r="V330" s="825">
        <f>IF(ISNUMBER('Endpoint outcomes'!EO330)=TRUE,'Endpoint outcomes'!EP330,IF(ISNUMBER('Endpoint outcomes'!EQ330)=TRUE,'Endpoint outcomes'!ER330,0))</f>
        <v>0</v>
      </c>
      <c r="W330" s="825">
        <f>IF(ISNUMBER('Endpoint outcomes'!EO330)=TRUE,'Endpoint outcomes'!FC330,IF(ISNUMBER('Endpoint outcomes'!EQ330)=TRUE,'Endpoint outcomes'!FE330,0))</f>
        <v>0</v>
      </c>
      <c r="X330" s="37"/>
      <c r="Y330" s="824">
        <f t="shared" si="161"/>
        <v>15</v>
      </c>
      <c r="Z330" s="827">
        <f t="shared" si="162"/>
        <v>14</v>
      </c>
      <c r="AA330" s="827">
        <f t="shared" si="163"/>
        <v>406.72939999999994</v>
      </c>
      <c r="AB330" s="824">
        <f t="shared" si="164"/>
        <v>15</v>
      </c>
      <c r="AC330" s="827">
        <f t="shared" si="165"/>
        <v>14</v>
      </c>
      <c r="AD330" s="827">
        <f t="shared" si="166"/>
        <v>338.88959999999997</v>
      </c>
      <c r="AE330" s="824">
        <f t="shared" si="167"/>
        <v>0</v>
      </c>
      <c r="AF330" s="827">
        <f t="shared" si="168"/>
        <v>-1</v>
      </c>
      <c r="AG330" s="827">
        <f t="shared" si="169"/>
        <v>0</v>
      </c>
      <c r="AH330" s="824">
        <f t="shared" si="170"/>
        <v>0</v>
      </c>
      <c r="AI330" s="827">
        <f t="shared" si="171"/>
        <v>-1</v>
      </c>
      <c r="AJ330" s="827">
        <f t="shared" si="172"/>
        <v>0</v>
      </c>
      <c r="AK330" s="824">
        <f t="shared" si="173"/>
        <v>0</v>
      </c>
      <c r="AL330" s="827">
        <f t="shared" si="174"/>
        <v>-1</v>
      </c>
      <c r="AM330" s="827">
        <f t="shared" si="175"/>
        <v>0</v>
      </c>
      <c r="AN330" s="827">
        <f t="shared" si="176"/>
        <v>28</v>
      </c>
      <c r="AO330" s="827">
        <f t="shared" si="177"/>
        <v>745.61899999999991</v>
      </c>
      <c r="AP330" s="827">
        <f t="shared" si="178"/>
        <v>7.0350000000000001</v>
      </c>
      <c r="AQ330" s="827">
        <f t="shared" si="179"/>
        <v>5.1603536700501449</v>
      </c>
      <c r="AR330" s="827">
        <f t="shared" si="180"/>
        <v>30</v>
      </c>
    </row>
    <row r="331" spans="1:58" ht="15.75">
      <c r="A331" s="826" t="str">
        <f>'Endpoint outcomes'!A331</f>
        <v>Strom 2013</v>
      </c>
      <c r="B331" s="826" t="str">
        <f>CONCATENATE('Endpoint outcomes'!S331,'Endpoint outcomes'!T331)</f>
        <v>MADRS10</v>
      </c>
      <c r="C331" s="828">
        <f t="shared" si="158"/>
        <v>23.73</v>
      </c>
      <c r="D331" s="828">
        <f t="shared" si="159"/>
        <v>4.1381759266614075</v>
      </c>
      <c r="E331" s="828">
        <f t="shared" si="160"/>
        <v>48</v>
      </c>
      <c r="F331" s="50">
        <f t="shared" si="157"/>
        <v>0.21470454383940907</v>
      </c>
      <c r="G331" s="50">
        <f t="shared" si="155"/>
        <v>0.78529545616059093</v>
      </c>
      <c r="H331" s="269">
        <f t="shared" si="156"/>
        <v>1</v>
      </c>
      <c r="I331" s="829">
        <f>IF(ISNUMBER('Endpoint outcomes'!U331)=TRUE,'Endpoint outcomes'!U331,(IF(ISNUMBER('Endpoint outcomes'!W331)=TRUE,'Endpoint outcomes'!W331,0)))</f>
        <v>23.54</v>
      </c>
      <c r="J331" s="829">
        <f>IF(ISNUMBER('Endpoint outcomes'!U331)=TRUE,'Endpoint outcomes'!V331,IF(ISNUMBER('Endpoint outcomes'!W331)=TRUE,'Endpoint outcomes'!X331,0))</f>
        <v>4.3899999999999997</v>
      </c>
      <c r="K331" s="829">
        <f>IF(ISNUMBER('Endpoint outcomes'!U331)=TRUE,'Endpoint outcomes'!AI331,IF(ISNUMBER('Endpoint outcomes'!W331)=TRUE,'Endpoint outcomes'!AK331,0))</f>
        <v>24</v>
      </c>
      <c r="L331" s="829">
        <f>IF(ISNUMBER('Endpoint outcomes'!AZ331)=TRUE,'Endpoint outcomes'!AZ331,(IF(ISNUMBER('Endpoint outcomes'!BB331)=TRUE,'Endpoint outcomes'!BB331,0)))</f>
        <v>23.92</v>
      </c>
      <c r="M331" s="829">
        <f>IF(ISNUMBER('Endpoint outcomes'!AZ331)=TRUE,'Endpoint outcomes'!BA331,IF(ISNUMBER('Endpoint outcomes'!BB331)=TRUE,'Endpoint outcomes'!BC331,0))</f>
        <v>3.87</v>
      </c>
      <c r="N331" s="829">
        <f>IF(ISNUMBER('Endpoint outcomes'!AZ331)=TRUE,'Endpoint outcomes'!BN331,IF(ISNUMBER('Endpoint outcomes'!BB331)=TRUE,'Endpoint outcomes'!BP331,0))</f>
        <v>24</v>
      </c>
      <c r="O331" s="829">
        <f>IF(ISNUMBER('Endpoint outcomes'!CE331)=TRUE,'Endpoint outcomes'!CE331,(IF(ISNUMBER('Endpoint outcomes'!CG331)=TRUE,'Endpoint outcomes'!CG331,0)))</f>
        <v>0</v>
      </c>
      <c r="P331" s="829">
        <f>IF(ISNUMBER('Endpoint outcomes'!CE331)=TRUE,'Endpoint outcomes'!CF331,IF(ISNUMBER('Endpoint outcomes'!CG331)=TRUE,'Endpoint outcomes'!CH331,0))</f>
        <v>0</v>
      </c>
      <c r="Q331" s="829">
        <f>IF(ISNUMBER('Endpoint outcomes'!CE331)=TRUE,'Endpoint outcomes'!CS331,IF(ISNUMBER('Endpoint outcomes'!CG331)=TRUE,'Endpoint outcomes'!CU331,0))</f>
        <v>0</v>
      </c>
      <c r="R331" s="825">
        <f>IF(ISNUMBER('Endpoint outcomes'!DJ331)=TRUE,'Endpoint outcomes'!DJ331,(IF(ISNUMBER('Endpoint outcomes'!DL331)=TRUE,'Endpoint outcomes'!DL331,0)))</f>
        <v>0</v>
      </c>
      <c r="S331" s="825">
        <f>IF(ISNUMBER('Endpoint outcomes'!DJ331)=TRUE,'Endpoint outcomes'!DK331,IF(ISNUMBER('Endpoint outcomes'!DL331)=TRUE,'Endpoint outcomes'!DM331,0))</f>
        <v>0</v>
      </c>
      <c r="T331" s="825">
        <f>IF(ISNUMBER('Endpoint outcomes'!DJ331)=TRUE,'Endpoint outcomes'!DX331,IF(ISNUMBER('Endpoint outcomes'!DL331)=TRUE,'Endpoint outcomes'!DZ331,0))</f>
        <v>0</v>
      </c>
      <c r="U331" s="825">
        <f>IF(ISNUMBER('Endpoint outcomes'!EO331)=TRUE,'Endpoint outcomes'!EO331,(IF(ISNUMBER('Endpoint outcomes'!EQ331)=TRUE,'Endpoint outcomes'!EQ331,0)))</f>
        <v>0</v>
      </c>
      <c r="V331" s="825">
        <f>IF(ISNUMBER('Endpoint outcomes'!EO331)=TRUE,'Endpoint outcomes'!EP331,IF(ISNUMBER('Endpoint outcomes'!EQ331)=TRUE,'Endpoint outcomes'!ER331,0))</f>
        <v>0</v>
      </c>
      <c r="W331" s="825">
        <f>IF(ISNUMBER('Endpoint outcomes'!EO331)=TRUE,'Endpoint outcomes'!FC331,IF(ISNUMBER('Endpoint outcomes'!EQ331)=TRUE,'Endpoint outcomes'!FE331,0))</f>
        <v>0</v>
      </c>
      <c r="X331" s="37"/>
      <c r="Y331" s="824">
        <f t="shared" si="161"/>
        <v>24</v>
      </c>
      <c r="Z331" s="827">
        <f t="shared" si="162"/>
        <v>23</v>
      </c>
      <c r="AA331" s="827">
        <f t="shared" si="163"/>
        <v>443.25829999999996</v>
      </c>
      <c r="AB331" s="824">
        <f t="shared" si="164"/>
        <v>24</v>
      </c>
      <c r="AC331" s="827">
        <f t="shared" si="165"/>
        <v>23</v>
      </c>
      <c r="AD331" s="827">
        <f t="shared" si="166"/>
        <v>344.46870000000001</v>
      </c>
      <c r="AE331" s="824">
        <f t="shared" si="167"/>
        <v>0</v>
      </c>
      <c r="AF331" s="827">
        <f t="shared" si="168"/>
        <v>-1</v>
      </c>
      <c r="AG331" s="827">
        <f t="shared" si="169"/>
        <v>0</v>
      </c>
      <c r="AH331" s="824">
        <f t="shared" si="170"/>
        <v>0</v>
      </c>
      <c r="AI331" s="827">
        <f t="shared" si="171"/>
        <v>-1</v>
      </c>
      <c r="AJ331" s="827">
        <f t="shared" si="172"/>
        <v>0</v>
      </c>
      <c r="AK331" s="824">
        <f t="shared" si="173"/>
        <v>0</v>
      </c>
      <c r="AL331" s="827">
        <f t="shared" si="174"/>
        <v>-1</v>
      </c>
      <c r="AM331" s="827">
        <f t="shared" si="175"/>
        <v>0</v>
      </c>
      <c r="AN331" s="827">
        <f t="shared" si="176"/>
        <v>46</v>
      </c>
      <c r="AO331" s="827">
        <f t="shared" si="177"/>
        <v>787.72699999999998</v>
      </c>
      <c r="AP331" s="827">
        <f t="shared" si="178"/>
        <v>23.73</v>
      </c>
      <c r="AQ331" s="827">
        <f t="shared" si="179"/>
        <v>4.1381759266614075</v>
      </c>
      <c r="AR331" s="827">
        <f t="shared" si="180"/>
        <v>48</v>
      </c>
    </row>
    <row r="332" spans="1:58" ht="15.75">
      <c r="A332" s="826" t="str">
        <f>'Endpoint outcomes'!A332</f>
        <v>Swartz 2016</v>
      </c>
      <c r="B332" s="826" t="str">
        <f>CONCATENATE('Endpoint outcomes'!S332,'Endpoint outcomes'!T332)</f>
        <v>HAMD24</v>
      </c>
      <c r="C332" s="828">
        <f t="shared" si="158"/>
        <v>20.350000000000001</v>
      </c>
      <c r="D332" s="828">
        <f t="shared" si="159"/>
        <v>5.875797818169036</v>
      </c>
      <c r="E332" s="828">
        <f t="shared" si="160"/>
        <v>174</v>
      </c>
      <c r="F332" s="50">
        <f t="shared" si="157"/>
        <v>0.26723657276748725</v>
      </c>
      <c r="G332" s="50">
        <f t="shared" si="155"/>
        <v>0.73276342723251275</v>
      </c>
      <c r="H332" s="269">
        <f t="shared" si="156"/>
        <v>1</v>
      </c>
      <c r="I332" s="829">
        <f>IF(ISNUMBER('Endpoint outcomes'!U332)=TRUE,'Endpoint outcomes'!U332,(IF(ISNUMBER('Endpoint outcomes'!W332)=TRUE,'Endpoint outcomes'!W332,0)))</f>
        <v>20.100000000000001</v>
      </c>
      <c r="J332" s="829">
        <f>IF(ISNUMBER('Endpoint outcomes'!U332)=TRUE,'Endpoint outcomes'!V332,IF(ISNUMBER('Endpoint outcomes'!W332)=TRUE,'Endpoint outcomes'!X332,0))</f>
        <v>6.4</v>
      </c>
      <c r="K332" s="829">
        <f>IF(ISNUMBER('Endpoint outcomes'!U332)=TRUE,'Endpoint outcomes'!AI332,IF(ISNUMBER('Endpoint outcomes'!W332)=TRUE,'Endpoint outcomes'!AK332,0))</f>
        <v>87</v>
      </c>
      <c r="L332" s="829">
        <f>IF(ISNUMBER('Endpoint outcomes'!AZ332)=TRUE,'Endpoint outcomes'!AZ332,(IF(ISNUMBER('Endpoint outcomes'!BB332)=TRUE,'Endpoint outcomes'!BB332,0)))</f>
        <v>20.6</v>
      </c>
      <c r="M332" s="829">
        <f>IF(ISNUMBER('Endpoint outcomes'!AZ332)=TRUE,'Endpoint outcomes'!BA332,IF(ISNUMBER('Endpoint outcomes'!BB332)=TRUE,'Endpoint outcomes'!BC332,0))</f>
        <v>5.3</v>
      </c>
      <c r="N332" s="829">
        <f>IF(ISNUMBER('Endpoint outcomes'!AZ332)=TRUE,'Endpoint outcomes'!BN332,IF(ISNUMBER('Endpoint outcomes'!BB332)=TRUE,'Endpoint outcomes'!BP332,0))</f>
        <v>87</v>
      </c>
      <c r="O332" s="829">
        <f>IF(ISNUMBER('Endpoint outcomes'!CE332)=TRUE,'Endpoint outcomes'!CE332,(IF(ISNUMBER('Endpoint outcomes'!CG332)=TRUE,'Endpoint outcomes'!CG332,0)))</f>
        <v>0</v>
      </c>
      <c r="P332" s="829">
        <f>IF(ISNUMBER('Endpoint outcomes'!CE332)=TRUE,'Endpoint outcomes'!CF332,IF(ISNUMBER('Endpoint outcomes'!CG332)=TRUE,'Endpoint outcomes'!CH332,0))</f>
        <v>0</v>
      </c>
      <c r="Q332" s="829">
        <f>IF(ISNUMBER('Endpoint outcomes'!CE332)=TRUE,'Endpoint outcomes'!CS332,IF(ISNUMBER('Endpoint outcomes'!CG332)=TRUE,'Endpoint outcomes'!CU332,0))</f>
        <v>0</v>
      </c>
      <c r="R332" s="825">
        <f>IF(ISNUMBER('Endpoint outcomes'!DJ332)=TRUE,'Endpoint outcomes'!DJ332,(IF(ISNUMBER('Endpoint outcomes'!DL332)=TRUE,'Endpoint outcomes'!DL332,0)))</f>
        <v>0</v>
      </c>
      <c r="S332" s="825">
        <f>IF(ISNUMBER('Endpoint outcomes'!DJ332)=TRUE,'Endpoint outcomes'!DK332,IF(ISNUMBER('Endpoint outcomes'!DL332)=TRUE,'Endpoint outcomes'!DM332,0))</f>
        <v>0</v>
      </c>
      <c r="T332" s="825">
        <f>IF(ISNUMBER('Endpoint outcomes'!DJ332)=TRUE,'Endpoint outcomes'!DX332,IF(ISNUMBER('Endpoint outcomes'!DL332)=TRUE,'Endpoint outcomes'!DZ332,0))</f>
        <v>0</v>
      </c>
      <c r="U332" s="825">
        <f>IF(ISNUMBER('Endpoint outcomes'!EO332)=TRUE,'Endpoint outcomes'!EO332,(IF(ISNUMBER('Endpoint outcomes'!EQ332)=TRUE,'Endpoint outcomes'!EQ332,0)))</f>
        <v>0</v>
      </c>
      <c r="V332" s="825">
        <f>IF(ISNUMBER('Endpoint outcomes'!EO332)=TRUE,'Endpoint outcomes'!EP332,IF(ISNUMBER('Endpoint outcomes'!EQ332)=TRUE,'Endpoint outcomes'!ER332,0))</f>
        <v>0</v>
      </c>
      <c r="W332" s="825">
        <f>IF(ISNUMBER('Endpoint outcomes'!EO332)=TRUE,'Endpoint outcomes'!FC332,IF(ISNUMBER('Endpoint outcomes'!EQ332)=TRUE,'Endpoint outcomes'!FE332,0))</f>
        <v>0</v>
      </c>
      <c r="X332" s="37"/>
      <c r="Y332" s="824">
        <f t="shared" si="161"/>
        <v>87</v>
      </c>
      <c r="Z332" s="827">
        <f t="shared" si="162"/>
        <v>86</v>
      </c>
      <c r="AA332" s="827">
        <f t="shared" si="163"/>
        <v>3522.5600000000009</v>
      </c>
      <c r="AB332" s="824">
        <f t="shared" si="164"/>
        <v>87</v>
      </c>
      <c r="AC332" s="827">
        <f t="shared" si="165"/>
        <v>86</v>
      </c>
      <c r="AD332" s="827">
        <f t="shared" si="166"/>
        <v>2415.7399999999998</v>
      </c>
      <c r="AE332" s="824">
        <f t="shared" si="167"/>
        <v>0</v>
      </c>
      <c r="AF332" s="827">
        <f t="shared" si="168"/>
        <v>-1</v>
      </c>
      <c r="AG332" s="827">
        <f t="shared" si="169"/>
        <v>0</v>
      </c>
      <c r="AH332" s="824">
        <f t="shared" si="170"/>
        <v>0</v>
      </c>
      <c r="AI332" s="827">
        <f t="shared" si="171"/>
        <v>-1</v>
      </c>
      <c r="AJ332" s="827">
        <f t="shared" si="172"/>
        <v>0</v>
      </c>
      <c r="AK332" s="824">
        <f t="shared" si="173"/>
        <v>0</v>
      </c>
      <c r="AL332" s="827">
        <f t="shared" si="174"/>
        <v>-1</v>
      </c>
      <c r="AM332" s="827">
        <f t="shared" si="175"/>
        <v>0</v>
      </c>
      <c r="AN332" s="827">
        <f t="shared" si="176"/>
        <v>172</v>
      </c>
      <c r="AO332" s="827">
        <f t="shared" si="177"/>
        <v>5938.3000000000011</v>
      </c>
      <c r="AP332" s="827">
        <f t="shared" si="178"/>
        <v>20.350000000000001</v>
      </c>
      <c r="AQ332" s="827">
        <f t="shared" si="179"/>
        <v>5.875797818169036</v>
      </c>
      <c r="AR332" s="827">
        <f t="shared" si="180"/>
        <v>174</v>
      </c>
    </row>
    <row r="333" spans="1:58" ht="15.75">
      <c r="A333" s="826" t="str">
        <f>'Endpoint outcomes'!A333</f>
        <v>Torkan 2014</v>
      </c>
      <c r="B333" s="826" t="str">
        <f>CONCATENATE('Endpoint outcomes'!S333,'Endpoint outcomes'!T333)</f>
        <v>BDI-II21</v>
      </c>
      <c r="C333" s="828">
        <f t="shared" si="158"/>
        <v>30.926666666666662</v>
      </c>
      <c r="D333" s="828">
        <f t="shared" si="159"/>
        <v>8.1244774190918481</v>
      </c>
      <c r="E333" s="828">
        <f t="shared" si="160"/>
        <v>39</v>
      </c>
      <c r="F333" s="50">
        <f t="shared" si="157"/>
        <v>0.6855632931155542</v>
      </c>
      <c r="G333" s="50">
        <f t="shared" si="155"/>
        <v>0.3144367068844458</v>
      </c>
      <c r="H333" s="269">
        <f t="shared" si="156"/>
        <v>1</v>
      </c>
      <c r="I333" s="829">
        <f>IF(ISNUMBER('Endpoint outcomes'!U333)=TRUE,'Endpoint outcomes'!U333,(IF(ISNUMBER('Endpoint outcomes'!W333)=TRUE,'Endpoint outcomes'!W333,0)))</f>
        <v>33.619999999999997</v>
      </c>
      <c r="J333" s="829">
        <f>IF(ISNUMBER('Endpoint outcomes'!U333)=TRUE,'Endpoint outcomes'!V333,IF(ISNUMBER('Endpoint outcomes'!W333)=TRUE,'Endpoint outcomes'!X333,0))</f>
        <v>7.89</v>
      </c>
      <c r="K333" s="829">
        <f>IF(ISNUMBER('Endpoint outcomes'!U333)=TRUE,'Endpoint outcomes'!AI333,IF(ISNUMBER('Endpoint outcomes'!W333)=TRUE,'Endpoint outcomes'!AK333,0))</f>
        <v>13</v>
      </c>
      <c r="L333" s="829">
        <f>IF(ISNUMBER('Endpoint outcomes'!AZ333)=TRUE,'Endpoint outcomes'!AZ333,(IF(ISNUMBER('Endpoint outcomes'!BB333)=TRUE,'Endpoint outcomes'!BB333,0)))</f>
        <v>29.62</v>
      </c>
      <c r="M333" s="829">
        <f>IF(ISNUMBER('Endpoint outcomes'!AZ333)=TRUE,'Endpoint outcomes'!BA333,IF(ISNUMBER('Endpoint outcomes'!BB333)=TRUE,'Endpoint outcomes'!BC333,0))</f>
        <v>9.33</v>
      </c>
      <c r="N333" s="829">
        <f>IF(ISNUMBER('Endpoint outcomes'!AZ333)=TRUE,'Endpoint outcomes'!BN333,IF(ISNUMBER('Endpoint outcomes'!BB333)=TRUE,'Endpoint outcomes'!BP333,0))</f>
        <v>13</v>
      </c>
      <c r="O333" s="829">
        <f>IF(ISNUMBER('Endpoint outcomes'!CE333)=TRUE,'Endpoint outcomes'!CE333,(IF(ISNUMBER('Endpoint outcomes'!CG333)=TRUE,'Endpoint outcomes'!CG333,0)))</f>
        <v>29.54</v>
      </c>
      <c r="P333" s="829">
        <f>IF(ISNUMBER('Endpoint outcomes'!CE333)=TRUE,'Endpoint outcomes'!CF333,IF(ISNUMBER('Endpoint outcomes'!CG333)=TRUE,'Endpoint outcomes'!CH333,0))</f>
        <v>6.98</v>
      </c>
      <c r="Q333" s="829">
        <f>IF(ISNUMBER('Endpoint outcomes'!CE333)=TRUE,'Endpoint outcomes'!CS333,IF(ISNUMBER('Endpoint outcomes'!CG333)=TRUE,'Endpoint outcomes'!CU333,0))</f>
        <v>13</v>
      </c>
      <c r="R333" s="825">
        <f>IF(ISNUMBER('Endpoint outcomes'!DJ333)=TRUE,'Endpoint outcomes'!DJ333,(IF(ISNUMBER('Endpoint outcomes'!DL333)=TRUE,'Endpoint outcomes'!DL333,0)))</f>
        <v>0</v>
      </c>
      <c r="S333" s="825">
        <f>IF(ISNUMBER('Endpoint outcomes'!DJ333)=TRUE,'Endpoint outcomes'!DK333,IF(ISNUMBER('Endpoint outcomes'!DL333)=TRUE,'Endpoint outcomes'!DM333,0))</f>
        <v>0</v>
      </c>
      <c r="T333" s="825">
        <f>IF(ISNUMBER('Endpoint outcomes'!DJ333)=TRUE,'Endpoint outcomes'!DX333,IF(ISNUMBER('Endpoint outcomes'!DL333)=TRUE,'Endpoint outcomes'!DZ333,0))</f>
        <v>0</v>
      </c>
      <c r="U333" s="825">
        <f>IF(ISNUMBER('Endpoint outcomes'!EO333)=TRUE,'Endpoint outcomes'!EO333,(IF(ISNUMBER('Endpoint outcomes'!EQ333)=TRUE,'Endpoint outcomes'!EQ333,0)))</f>
        <v>0</v>
      </c>
      <c r="V333" s="825">
        <f>IF(ISNUMBER('Endpoint outcomes'!EO333)=TRUE,'Endpoint outcomes'!EP333,IF(ISNUMBER('Endpoint outcomes'!EQ333)=TRUE,'Endpoint outcomes'!ER333,0))</f>
        <v>0</v>
      </c>
      <c r="W333" s="825">
        <f>IF(ISNUMBER('Endpoint outcomes'!EO333)=TRUE,'Endpoint outcomes'!FC333,IF(ISNUMBER('Endpoint outcomes'!EQ333)=TRUE,'Endpoint outcomes'!FE333,0))</f>
        <v>0</v>
      </c>
      <c r="X333" s="37"/>
      <c r="Y333" s="824">
        <f t="shared" si="161"/>
        <v>13</v>
      </c>
      <c r="Z333" s="827">
        <f t="shared" si="162"/>
        <v>12</v>
      </c>
      <c r="AA333" s="827">
        <f t="shared" si="163"/>
        <v>747.02519999999993</v>
      </c>
      <c r="AB333" s="824">
        <f t="shared" si="164"/>
        <v>13</v>
      </c>
      <c r="AC333" s="827">
        <f t="shared" si="165"/>
        <v>12</v>
      </c>
      <c r="AD333" s="827">
        <f t="shared" si="166"/>
        <v>1044.5868</v>
      </c>
      <c r="AE333" s="824">
        <f t="shared" si="167"/>
        <v>13</v>
      </c>
      <c r="AF333" s="827">
        <f t="shared" si="168"/>
        <v>12</v>
      </c>
      <c r="AG333" s="827">
        <f t="shared" si="169"/>
        <v>584.64480000000003</v>
      </c>
      <c r="AH333" s="824">
        <f t="shared" si="170"/>
        <v>0</v>
      </c>
      <c r="AI333" s="827">
        <f t="shared" si="171"/>
        <v>-1</v>
      </c>
      <c r="AJ333" s="827">
        <f t="shared" si="172"/>
        <v>0</v>
      </c>
      <c r="AK333" s="824">
        <f t="shared" si="173"/>
        <v>0</v>
      </c>
      <c r="AL333" s="827">
        <f t="shared" si="174"/>
        <v>-1</v>
      </c>
      <c r="AM333" s="827">
        <f t="shared" si="175"/>
        <v>0</v>
      </c>
      <c r="AN333" s="827">
        <f t="shared" si="176"/>
        <v>36</v>
      </c>
      <c r="AO333" s="827">
        <f t="shared" si="177"/>
        <v>2376.2568000000001</v>
      </c>
      <c r="AP333" s="827">
        <f t="shared" si="178"/>
        <v>30.926666666666662</v>
      </c>
      <c r="AQ333" s="827">
        <f t="shared" si="179"/>
        <v>8.1244774190918481</v>
      </c>
      <c r="AR333" s="827">
        <f t="shared" si="180"/>
        <v>39</v>
      </c>
    </row>
    <row r="334" spans="1:58" ht="15.75">
      <c r="A334" s="826" t="str">
        <f>'Endpoint outcomes'!A334</f>
        <v>Williams 2015</v>
      </c>
      <c r="B334" s="826" t="str">
        <f>CONCATENATE('Endpoint outcomes'!S334,'Endpoint outcomes'!T334)</f>
        <v>PHQ9</v>
      </c>
      <c r="C334" s="828">
        <f t="shared" si="158"/>
        <v>15.757199999999999</v>
      </c>
      <c r="D334" s="828">
        <f t="shared" si="159"/>
        <v>5.110700297830677</v>
      </c>
      <c r="E334" s="828">
        <f t="shared" si="160"/>
        <v>75</v>
      </c>
      <c r="F334" s="830">
        <f t="shared" si="157"/>
        <v>0.33038729942439127</v>
      </c>
      <c r="G334" s="830">
        <f t="shared" ref="G334" si="181">1-F334</f>
        <v>0.66961270057560873</v>
      </c>
      <c r="H334" s="833">
        <f t="shared" ref="H334" si="182">IF(ISERROR(F334),0,1)</f>
        <v>1</v>
      </c>
      <c r="I334" s="829">
        <f>IF(ISNUMBER('Endpoint outcomes'!U334)=TRUE,'Endpoint outcomes'!U334,(IF(ISNUMBER('Endpoint outcomes'!W334)=TRUE,'Endpoint outcomes'!W334,0)))</f>
        <v>16.22</v>
      </c>
      <c r="J334" s="829">
        <f>IF(ISNUMBER('Endpoint outcomes'!U334)=TRUE,'Endpoint outcomes'!V334,IF(ISNUMBER('Endpoint outcomes'!W334)=TRUE,'Endpoint outcomes'!X334,0))</f>
        <v>5.34</v>
      </c>
      <c r="K334" s="829">
        <f>IF(ISNUMBER('Endpoint outcomes'!U334)=TRUE,'Endpoint outcomes'!AI334,IF(ISNUMBER('Endpoint outcomes'!W334)=TRUE,'Endpoint outcomes'!AK334,0))</f>
        <v>36</v>
      </c>
      <c r="L334" s="829">
        <f>IF(ISNUMBER('Endpoint outcomes'!AZ334)=TRUE,'Endpoint outcomes'!AZ334,(IF(ISNUMBER('Endpoint outcomes'!BB334)=TRUE,'Endpoint outcomes'!BB334,0)))</f>
        <v>15.33</v>
      </c>
      <c r="M334" s="829">
        <f>IF(ISNUMBER('Endpoint outcomes'!AZ334)=TRUE,'Endpoint outcomes'!BA334,IF(ISNUMBER('Endpoint outcomes'!BB334)=TRUE,'Endpoint outcomes'!BC334,0))</f>
        <v>4.8899999999999997</v>
      </c>
      <c r="N334" s="829">
        <f>IF(ISNUMBER('Endpoint outcomes'!AZ334)=TRUE,'Endpoint outcomes'!BN334,IF(ISNUMBER('Endpoint outcomes'!BB334)=TRUE,'Endpoint outcomes'!BP334,0))</f>
        <v>39</v>
      </c>
      <c r="O334" s="829">
        <f>IF(ISNUMBER('Endpoint outcomes'!CE334)=TRUE,'Endpoint outcomes'!CE334,(IF(ISNUMBER('Endpoint outcomes'!CG334)=TRUE,'Endpoint outcomes'!CG334,0)))</f>
        <v>0</v>
      </c>
      <c r="P334" s="829">
        <f>IF(ISNUMBER('Endpoint outcomes'!CE334)=TRUE,'Endpoint outcomes'!CF334,IF(ISNUMBER('Endpoint outcomes'!CG334)=TRUE,'Endpoint outcomes'!CH334,0))</f>
        <v>0</v>
      </c>
      <c r="Q334" s="829">
        <f>IF(ISNUMBER('Endpoint outcomes'!CE334)=TRUE,'Endpoint outcomes'!CS334,IF(ISNUMBER('Endpoint outcomes'!CG334)=TRUE,'Endpoint outcomes'!CU334,0))</f>
        <v>0</v>
      </c>
      <c r="R334" s="825">
        <f>IF(ISNUMBER('Endpoint outcomes'!DJ334)=TRUE,'Endpoint outcomes'!DJ334,(IF(ISNUMBER('Endpoint outcomes'!DL334)=TRUE,'Endpoint outcomes'!DL334,0)))</f>
        <v>0</v>
      </c>
      <c r="S334" s="825">
        <f>IF(ISNUMBER('Endpoint outcomes'!DJ334)=TRUE,'Endpoint outcomes'!DK334,IF(ISNUMBER('Endpoint outcomes'!DL334)=TRUE,'Endpoint outcomes'!DM334,0))</f>
        <v>0</v>
      </c>
      <c r="T334" s="825">
        <f>IF(ISNUMBER('Endpoint outcomes'!DJ334)=TRUE,'Endpoint outcomes'!DX334,IF(ISNUMBER('Endpoint outcomes'!DL334)=TRUE,'Endpoint outcomes'!DZ334,0))</f>
        <v>0</v>
      </c>
      <c r="U334" s="825">
        <f>IF(ISNUMBER('Endpoint outcomes'!EO334)=TRUE,'Endpoint outcomes'!EO334,(IF(ISNUMBER('Endpoint outcomes'!EQ334)=TRUE,'Endpoint outcomes'!EQ334,0)))</f>
        <v>0</v>
      </c>
      <c r="V334" s="825">
        <f>IF(ISNUMBER('Endpoint outcomes'!EO334)=TRUE,'Endpoint outcomes'!EP334,IF(ISNUMBER('Endpoint outcomes'!EQ334)=TRUE,'Endpoint outcomes'!ER334,0))</f>
        <v>0</v>
      </c>
      <c r="W334" s="825">
        <f>IF(ISNUMBER('Endpoint outcomes'!EO334)=TRUE,'Endpoint outcomes'!FC334,IF(ISNUMBER('Endpoint outcomes'!EQ334)=TRUE,'Endpoint outcomes'!FE334,0))</f>
        <v>0</v>
      </c>
      <c r="X334" s="37"/>
      <c r="Y334" s="824">
        <f t="shared" si="161"/>
        <v>36</v>
      </c>
      <c r="Z334" s="827">
        <f t="shared" si="162"/>
        <v>35</v>
      </c>
      <c r="AA334" s="827">
        <f t="shared" si="163"/>
        <v>998.04599999999994</v>
      </c>
      <c r="AB334" s="824">
        <f t="shared" si="164"/>
        <v>39</v>
      </c>
      <c r="AC334" s="827">
        <f t="shared" si="165"/>
        <v>38</v>
      </c>
      <c r="AD334" s="827">
        <f t="shared" si="166"/>
        <v>908.65979999999979</v>
      </c>
      <c r="AE334" s="824">
        <f t="shared" si="167"/>
        <v>0</v>
      </c>
      <c r="AF334" s="827">
        <f t="shared" si="168"/>
        <v>-1</v>
      </c>
      <c r="AG334" s="827">
        <f t="shared" si="169"/>
        <v>0</v>
      </c>
      <c r="AH334" s="824">
        <f t="shared" si="170"/>
        <v>0</v>
      </c>
      <c r="AI334" s="827">
        <f t="shared" si="171"/>
        <v>-1</v>
      </c>
      <c r="AJ334" s="827">
        <f t="shared" si="172"/>
        <v>0</v>
      </c>
      <c r="AK334" s="824">
        <f t="shared" si="173"/>
        <v>0</v>
      </c>
      <c r="AL334" s="827">
        <f t="shared" si="174"/>
        <v>-1</v>
      </c>
      <c r="AM334" s="827">
        <f t="shared" si="175"/>
        <v>0</v>
      </c>
      <c r="AN334" s="827">
        <f t="shared" si="176"/>
        <v>73</v>
      </c>
      <c r="AO334" s="827">
        <f t="shared" si="177"/>
        <v>1906.7057999999997</v>
      </c>
      <c r="AP334" s="827">
        <f t="shared" si="178"/>
        <v>15.757199999999999</v>
      </c>
      <c r="AQ334" s="827">
        <f t="shared" si="179"/>
        <v>5.110700297830677</v>
      </c>
      <c r="AR334" s="827">
        <f t="shared" si="180"/>
        <v>75</v>
      </c>
    </row>
    <row r="335" spans="1:58" ht="15.75">
      <c r="A335" s="826" t="str">
        <f>'Endpoint outcomes'!A335</f>
        <v>Carlbring 2013</v>
      </c>
      <c r="B335" s="826" t="str">
        <f>CONCATENATE('Endpoint outcomes'!S335,'Endpoint outcomes'!T335)</f>
        <v>BDI-II21</v>
      </c>
      <c r="C335" s="828">
        <f t="shared" si="158"/>
        <v>25.725000000000001</v>
      </c>
      <c r="D335" s="828">
        <f t="shared" si="159"/>
        <v>5.593612428475895</v>
      </c>
      <c r="E335" s="828">
        <f t="shared" si="160"/>
        <v>80</v>
      </c>
      <c r="F335" s="50">
        <f t="shared" si="157"/>
        <v>0.40984699992938822</v>
      </c>
      <c r="G335" s="50">
        <f t="shared" si="155"/>
        <v>0.59015300007061178</v>
      </c>
      <c r="H335" s="269">
        <f t="shared" si="156"/>
        <v>1</v>
      </c>
      <c r="I335" s="829">
        <f>IF(ISNUMBER('Endpoint outcomes'!U335)=TRUE,'Endpoint outcomes'!U335,(IF(ISNUMBER('Endpoint outcomes'!W335)=TRUE,'Endpoint outcomes'!W335,0)))</f>
        <v>26.32</v>
      </c>
      <c r="J335" s="829">
        <f>IF(ISNUMBER('Endpoint outcomes'!U335)=TRUE,'Endpoint outcomes'!V335,IF(ISNUMBER('Endpoint outcomes'!W335)=TRUE,'Endpoint outcomes'!X335,0))</f>
        <v>5.97</v>
      </c>
      <c r="K335" s="829">
        <f>IF(ISNUMBER('Endpoint outcomes'!U335)=TRUE,'Endpoint outcomes'!AI335,IF(ISNUMBER('Endpoint outcomes'!W335)=TRUE,'Endpoint outcomes'!AK335,0))</f>
        <v>40</v>
      </c>
      <c r="L335" s="829">
        <f>IF(ISNUMBER('Endpoint outcomes'!AZ335)=TRUE,'Endpoint outcomes'!AZ335,(IF(ISNUMBER('Endpoint outcomes'!BB335)=TRUE,'Endpoint outcomes'!BB335,0)))</f>
        <v>25.13</v>
      </c>
      <c r="M335" s="829">
        <f>IF(ISNUMBER('Endpoint outcomes'!AZ335)=TRUE,'Endpoint outcomes'!BA335,IF(ISNUMBER('Endpoint outcomes'!BB335)=TRUE,'Endpoint outcomes'!BC335,0))</f>
        <v>5.19</v>
      </c>
      <c r="N335" s="829">
        <f>IF(ISNUMBER('Endpoint outcomes'!AZ335)=TRUE,'Endpoint outcomes'!BN335,IF(ISNUMBER('Endpoint outcomes'!BB335)=TRUE,'Endpoint outcomes'!BP335,0))</f>
        <v>40</v>
      </c>
      <c r="O335" s="829">
        <f>IF(ISNUMBER('Endpoint outcomes'!CE335)=TRUE,'Endpoint outcomes'!CE335,(IF(ISNUMBER('Endpoint outcomes'!CG335)=TRUE,'Endpoint outcomes'!CG335,0)))</f>
        <v>0</v>
      </c>
      <c r="P335" s="829">
        <f>IF(ISNUMBER('Endpoint outcomes'!CE335)=TRUE,'Endpoint outcomes'!CF335,IF(ISNUMBER('Endpoint outcomes'!CG335)=TRUE,'Endpoint outcomes'!CH335,0))</f>
        <v>0</v>
      </c>
      <c r="Q335" s="829">
        <f>IF(ISNUMBER('Endpoint outcomes'!CE335)=TRUE,'Endpoint outcomes'!CS335,IF(ISNUMBER('Endpoint outcomes'!CG335)=TRUE,'Endpoint outcomes'!CU335,0))</f>
        <v>0</v>
      </c>
      <c r="R335" s="825">
        <f>IF(ISNUMBER('Endpoint outcomes'!DJ335)=TRUE,'Endpoint outcomes'!DJ335,(IF(ISNUMBER('Endpoint outcomes'!DL335)=TRUE,'Endpoint outcomes'!DL335,0)))</f>
        <v>0</v>
      </c>
      <c r="S335" s="825">
        <f>IF(ISNUMBER('Endpoint outcomes'!DJ335)=TRUE,'Endpoint outcomes'!DK335,IF(ISNUMBER('Endpoint outcomes'!DL335)=TRUE,'Endpoint outcomes'!DM335,0))</f>
        <v>0</v>
      </c>
      <c r="T335" s="825">
        <f>IF(ISNUMBER('Endpoint outcomes'!DJ335)=TRUE,'Endpoint outcomes'!DX335,IF(ISNUMBER('Endpoint outcomes'!DL335)=TRUE,'Endpoint outcomes'!DZ335,0))</f>
        <v>0</v>
      </c>
      <c r="U335" s="825">
        <f>IF(ISNUMBER('Endpoint outcomes'!EO335)=TRUE,'Endpoint outcomes'!EO335,(IF(ISNUMBER('Endpoint outcomes'!EQ335)=TRUE,'Endpoint outcomes'!EQ335,0)))</f>
        <v>0</v>
      </c>
      <c r="V335" s="825">
        <f>IF(ISNUMBER('Endpoint outcomes'!EO335)=TRUE,'Endpoint outcomes'!EP335,IF(ISNUMBER('Endpoint outcomes'!EQ335)=TRUE,'Endpoint outcomes'!ER335,0))</f>
        <v>0</v>
      </c>
      <c r="W335" s="825">
        <f>IF(ISNUMBER('Endpoint outcomes'!EO335)=TRUE,'Endpoint outcomes'!FC335,IF(ISNUMBER('Endpoint outcomes'!EQ335)=TRUE,'Endpoint outcomes'!FE335,0))</f>
        <v>0</v>
      </c>
      <c r="X335" s="37"/>
      <c r="Y335" s="824">
        <f t="shared" si="161"/>
        <v>40</v>
      </c>
      <c r="Z335" s="827">
        <f t="shared" si="162"/>
        <v>39</v>
      </c>
      <c r="AA335" s="827">
        <f t="shared" si="163"/>
        <v>1389.9950999999999</v>
      </c>
      <c r="AB335" s="824">
        <f t="shared" si="164"/>
        <v>40</v>
      </c>
      <c r="AC335" s="827">
        <f t="shared" si="165"/>
        <v>39</v>
      </c>
      <c r="AD335" s="827">
        <f t="shared" si="166"/>
        <v>1050.5079000000001</v>
      </c>
      <c r="AE335" s="824">
        <f t="shared" si="167"/>
        <v>0</v>
      </c>
      <c r="AF335" s="827">
        <f t="shared" si="168"/>
        <v>-1</v>
      </c>
      <c r="AG335" s="827">
        <f t="shared" si="169"/>
        <v>0</v>
      </c>
      <c r="AH335" s="824">
        <f t="shared" si="170"/>
        <v>0</v>
      </c>
      <c r="AI335" s="827">
        <f t="shared" si="171"/>
        <v>-1</v>
      </c>
      <c r="AJ335" s="827">
        <f t="shared" si="172"/>
        <v>0</v>
      </c>
      <c r="AK335" s="824">
        <f t="shared" si="173"/>
        <v>0</v>
      </c>
      <c r="AL335" s="827">
        <f t="shared" si="174"/>
        <v>-1</v>
      </c>
      <c r="AM335" s="827">
        <f t="shared" si="175"/>
        <v>0</v>
      </c>
      <c r="AN335" s="827">
        <f t="shared" si="176"/>
        <v>78</v>
      </c>
      <c r="AO335" s="827">
        <f t="shared" si="177"/>
        <v>2440.5029999999997</v>
      </c>
      <c r="AP335" s="827">
        <f t="shared" si="178"/>
        <v>25.725000000000001</v>
      </c>
      <c r="AQ335" s="827">
        <f t="shared" si="179"/>
        <v>5.593612428475895</v>
      </c>
      <c r="AR335" s="827">
        <f t="shared" si="180"/>
        <v>80</v>
      </c>
    </row>
    <row r="336" spans="1:58" ht="15.75">
      <c r="A336" s="826" t="str">
        <f>'Endpoint outcomes'!A336</f>
        <v>Christensen 2004a</v>
      </c>
      <c r="B336" s="826" t="str">
        <f>CONCATENATE('Endpoint outcomes'!S336,'Endpoint outcomes'!T336)</f>
        <v>CES-D20</v>
      </c>
      <c r="C336" s="828">
        <f t="shared" si="158"/>
        <v>21.512190476190479</v>
      </c>
      <c r="D336" s="828">
        <f t="shared" si="159"/>
        <v>10.676509467336704</v>
      </c>
      <c r="E336" s="828">
        <f t="shared" si="160"/>
        <v>525</v>
      </c>
      <c r="F336" s="50">
        <f t="shared" si="157"/>
        <v>0.24154699517639489</v>
      </c>
      <c r="G336" s="50">
        <f t="shared" si="155"/>
        <v>0.75845300482360511</v>
      </c>
      <c r="H336" s="269">
        <f t="shared" si="156"/>
        <v>1</v>
      </c>
      <c r="I336" s="829">
        <f>IF(ISNUMBER('Endpoint outcomes'!U336)=TRUE,'Endpoint outcomes'!U336,(IF(ISNUMBER('Endpoint outcomes'!W336)=TRUE,'Endpoint outcomes'!W336,0)))</f>
        <v>21.8</v>
      </c>
      <c r="J336" s="829">
        <f>IF(ISNUMBER('Endpoint outcomes'!U336)=TRUE,'Endpoint outcomes'!V336,IF(ISNUMBER('Endpoint outcomes'!W336)=TRUE,'Endpoint outcomes'!X336,0))</f>
        <v>10.5</v>
      </c>
      <c r="K336" s="829">
        <f>IF(ISNUMBER('Endpoint outcomes'!U336)=TRUE,'Endpoint outcomes'!AI336,IF(ISNUMBER('Endpoint outcomes'!W336)=TRUE,'Endpoint outcomes'!AK336,0))</f>
        <v>182</v>
      </c>
      <c r="L336" s="829">
        <f>IF(ISNUMBER('Endpoint outcomes'!AZ336)=TRUE,'Endpoint outcomes'!AZ336,(IF(ISNUMBER('Endpoint outcomes'!BB336)=TRUE,'Endpoint outcomes'!BB336,0)))</f>
        <v>21.1</v>
      </c>
      <c r="M336" s="829">
        <f>IF(ISNUMBER('Endpoint outcomes'!AZ336)=TRUE,'Endpoint outcomes'!BA336,IF(ISNUMBER('Endpoint outcomes'!BB336)=TRUE,'Endpoint outcomes'!BC336,0))</f>
        <v>10.4</v>
      </c>
      <c r="N336" s="829">
        <f>IF(ISNUMBER('Endpoint outcomes'!AZ336)=TRUE,'Endpoint outcomes'!BN336,IF(ISNUMBER('Endpoint outcomes'!BB336)=TRUE,'Endpoint outcomes'!BP336,0))</f>
        <v>165</v>
      </c>
      <c r="O336" s="829">
        <f>IF(ISNUMBER('Endpoint outcomes'!CE336)=TRUE,'Endpoint outcomes'!CE336,(IF(ISNUMBER('Endpoint outcomes'!CG336)=TRUE,'Endpoint outcomes'!CG336,0)))</f>
        <v>21.6</v>
      </c>
      <c r="P336" s="829">
        <f>IF(ISNUMBER('Endpoint outcomes'!CE336)=TRUE,'Endpoint outcomes'!CF336,IF(ISNUMBER('Endpoint outcomes'!CG336)=TRUE,'Endpoint outcomes'!CH336,0))</f>
        <v>11.1</v>
      </c>
      <c r="Q336" s="829">
        <f>IF(ISNUMBER('Endpoint outcomes'!CE336)=TRUE,'Endpoint outcomes'!CS336,IF(ISNUMBER('Endpoint outcomes'!CG336)=TRUE,'Endpoint outcomes'!CU336,0))</f>
        <v>178</v>
      </c>
      <c r="R336" s="825">
        <f>IF(ISNUMBER('Endpoint outcomes'!DJ336)=TRUE,'Endpoint outcomes'!DJ336,(IF(ISNUMBER('Endpoint outcomes'!DL336)=TRUE,'Endpoint outcomes'!DL336,0)))</f>
        <v>0</v>
      </c>
      <c r="S336" s="825">
        <f>IF(ISNUMBER('Endpoint outcomes'!DJ336)=TRUE,'Endpoint outcomes'!DK336,IF(ISNUMBER('Endpoint outcomes'!DL336)=TRUE,'Endpoint outcomes'!DM336,0))</f>
        <v>0</v>
      </c>
      <c r="T336" s="825">
        <f>IF(ISNUMBER('Endpoint outcomes'!DJ336)=TRUE,'Endpoint outcomes'!DX336,IF(ISNUMBER('Endpoint outcomes'!DL336)=TRUE,'Endpoint outcomes'!DZ336,0))</f>
        <v>0</v>
      </c>
      <c r="U336" s="825">
        <f>IF(ISNUMBER('Endpoint outcomes'!EO336)=TRUE,'Endpoint outcomes'!EO336,(IF(ISNUMBER('Endpoint outcomes'!EQ336)=TRUE,'Endpoint outcomes'!EQ336,0)))</f>
        <v>0</v>
      </c>
      <c r="V336" s="825">
        <f>IF(ISNUMBER('Endpoint outcomes'!EO336)=TRUE,'Endpoint outcomes'!EP336,IF(ISNUMBER('Endpoint outcomes'!EQ336)=TRUE,'Endpoint outcomes'!ER336,0))</f>
        <v>0</v>
      </c>
      <c r="W336" s="825">
        <f>IF(ISNUMBER('Endpoint outcomes'!EO336)=TRUE,'Endpoint outcomes'!FC336,IF(ISNUMBER('Endpoint outcomes'!EQ336)=TRUE,'Endpoint outcomes'!FE336,0))</f>
        <v>0</v>
      </c>
      <c r="X336" s="37"/>
      <c r="Y336" s="824">
        <f t="shared" si="161"/>
        <v>182</v>
      </c>
      <c r="Z336" s="827">
        <f t="shared" si="162"/>
        <v>181</v>
      </c>
      <c r="AA336" s="827">
        <f t="shared" si="163"/>
        <v>19955.25</v>
      </c>
      <c r="AB336" s="824">
        <f t="shared" si="164"/>
        <v>165</v>
      </c>
      <c r="AC336" s="827">
        <f t="shared" si="165"/>
        <v>164</v>
      </c>
      <c r="AD336" s="827">
        <f t="shared" si="166"/>
        <v>17738.240000000002</v>
      </c>
      <c r="AE336" s="824">
        <f t="shared" si="167"/>
        <v>178</v>
      </c>
      <c r="AF336" s="827">
        <f t="shared" si="168"/>
        <v>177</v>
      </c>
      <c r="AG336" s="827">
        <f t="shared" si="169"/>
        <v>21808.17</v>
      </c>
      <c r="AH336" s="824">
        <f t="shared" si="170"/>
        <v>0</v>
      </c>
      <c r="AI336" s="827">
        <f t="shared" si="171"/>
        <v>-1</v>
      </c>
      <c r="AJ336" s="827">
        <f t="shared" si="172"/>
        <v>0</v>
      </c>
      <c r="AK336" s="824">
        <f t="shared" si="173"/>
        <v>0</v>
      </c>
      <c r="AL336" s="827">
        <f t="shared" si="174"/>
        <v>-1</v>
      </c>
      <c r="AM336" s="827">
        <f t="shared" si="175"/>
        <v>0</v>
      </c>
      <c r="AN336" s="827">
        <f t="shared" si="176"/>
        <v>522</v>
      </c>
      <c r="AO336" s="827">
        <f t="shared" si="177"/>
        <v>59501.66</v>
      </c>
      <c r="AP336" s="827">
        <f t="shared" si="178"/>
        <v>21.512190476190479</v>
      </c>
      <c r="AQ336" s="827">
        <f t="shared" si="179"/>
        <v>10.676509467336704</v>
      </c>
      <c r="AR336" s="827">
        <f t="shared" si="180"/>
        <v>525</v>
      </c>
    </row>
    <row r="337" spans="1:44" ht="15.75">
      <c r="A337" s="826" t="str">
        <f>'Endpoint outcomes'!A337</f>
        <v>Kivi 2014</v>
      </c>
      <c r="B337" s="826" t="str">
        <f>CONCATENATE('Endpoint outcomes'!S337,'Endpoint outcomes'!T337)</f>
        <v>MADRS10</v>
      </c>
      <c r="C337" s="828">
        <f t="shared" si="158"/>
        <v>20.228461538461538</v>
      </c>
      <c r="D337" s="828">
        <f t="shared" si="159"/>
        <v>6.7043514653863854</v>
      </c>
      <c r="E337" s="828">
        <f t="shared" si="160"/>
        <v>65</v>
      </c>
      <c r="F337" s="50">
        <f t="shared" si="157"/>
        <v>0.15624251838385983</v>
      </c>
      <c r="G337" s="50">
        <f t="shared" si="155"/>
        <v>0.84375748161614017</v>
      </c>
      <c r="H337" s="269">
        <f t="shared" si="156"/>
        <v>1</v>
      </c>
      <c r="I337" s="829">
        <f>IF(ISNUMBER('Endpoint outcomes'!U337)=TRUE,'Endpoint outcomes'!U337,(IF(ISNUMBER('Endpoint outcomes'!W337)=TRUE,'Endpoint outcomes'!W337,0)))</f>
        <v>20.25</v>
      </c>
      <c r="J337" s="829">
        <f>IF(ISNUMBER('Endpoint outcomes'!U337)=TRUE,'Endpoint outcomes'!V337,IF(ISNUMBER('Endpoint outcomes'!W337)=TRUE,'Endpoint outcomes'!X337,0))</f>
        <v>6.03</v>
      </c>
      <c r="K337" s="829">
        <f>IF(ISNUMBER('Endpoint outcomes'!U337)=TRUE,'Endpoint outcomes'!AI337,IF(ISNUMBER('Endpoint outcomes'!W337)=TRUE,'Endpoint outcomes'!AK337,0))</f>
        <v>30</v>
      </c>
      <c r="L337" s="829">
        <f>IF(ISNUMBER('Endpoint outcomes'!AZ337)=TRUE,'Endpoint outcomes'!AZ337,(IF(ISNUMBER('Endpoint outcomes'!BB337)=TRUE,'Endpoint outcomes'!BB337,0)))</f>
        <v>20.21</v>
      </c>
      <c r="M337" s="829">
        <f>IF(ISNUMBER('Endpoint outcomes'!AZ337)=TRUE,'Endpoint outcomes'!BA337,IF(ISNUMBER('Endpoint outcomes'!BB337)=TRUE,'Endpoint outcomes'!BC337,0))</f>
        <v>7.23</v>
      </c>
      <c r="N337" s="829">
        <f>IF(ISNUMBER('Endpoint outcomes'!AZ337)=TRUE,'Endpoint outcomes'!BN337,IF(ISNUMBER('Endpoint outcomes'!BB337)=TRUE,'Endpoint outcomes'!BP337,0))</f>
        <v>35</v>
      </c>
      <c r="O337" s="829">
        <f>IF(ISNUMBER('Endpoint outcomes'!CE337)=TRUE,'Endpoint outcomes'!CE337,(IF(ISNUMBER('Endpoint outcomes'!CG337)=TRUE,'Endpoint outcomes'!CG337,0)))</f>
        <v>0</v>
      </c>
      <c r="P337" s="829">
        <f>IF(ISNUMBER('Endpoint outcomes'!CE337)=TRUE,'Endpoint outcomes'!CF337,IF(ISNUMBER('Endpoint outcomes'!CG337)=TRUE,'Endpoint outcomes'!CH337,0))</f>
        <v>0</v>
      </c>
      <c r="Q337" s="829">
        <f>IF(ISNUMBER('Endpoint outcomes'!CE337)=TRUE,'Endpoint outcomes'!CS337,IF(ISNUMBER('Endpoint outcomes'!CG337)=TRUE,'Endpoint outcomes'!CU337,0))</f>
        <v>0</v>
      </c>
      <c r="R337" s="825">
        <f>IF(ISNUMBER('Endpoint outcomes'!DJ337)=TRUE,'Endpoint outcomes'!DJ337,(IF(ISNUMBER('Endpoint outcomes'!DL337)=TRUE,'Endpoint outcomes'!DL337,0)))</f>
        <v>0</v>
      </c>
      <c r="S337" s="825">
        <f>IF(ISNUMBER('Endpoint outcomes'!DJ337)=TRUE,'Endpoint outcomes'!DK337,IF(ISNUMBER('Endpoint outcomes'!DL337)=TRUE,'Endpoint outcomes'!DM337,0))</f>
        <v>0</v>
      </c>
      <c r="T337" s="825">
        <f>IF(ISNUMBER('Endpoint outcomes'!DJ337)=TRUE,'Endpoint outcomes'!DX337,IF(ISNUMBER('Endpoint outcomes'!DL337)=TRUE,'Endpoint outcomes'!DZ337,0))</f>
        <v>0</v>
      </c>
      <c r="U337" s="825">
        <f>IF(ISNUMBER('Endpoint outcomes'!EO337)=TRUE,'Endpoint outcomes'!EO337,(IF(ISNUMBER('Endpoint outcomes'!EQ337)=TRUE,'Endpoint outcomes'!EQ337,0)))</f>
        <v>0</v>
      </c>
      <c r="V337" s="825">
        <f>IF(ISNUMBER('Endpoint outcomes'!EO337)=TRUE,'Endpoint outcomes'!EP337,IF(ISNUMBER('Endpoint outcomes'!EQ337)=TRUE,'Endpoint outcomes'!ER337,0))</f>
        <v>0</v>
      </c>
      <c r="W337" s="825">
        <f>IF(ISNUMBER('Endpoint outcomes'!EO337)=TRUE,'Endpoint outcomes'!FC337,IF(ISNUMBER('Endpoint outcomes'!EQ337)=TRUE,'Endpoint outcomes'!FE337,0))</f>
        <v>0</v>
      </c>
      <c r="X337" s="37"/>
      <c r="Y337" s="824">
        <f t="shared" si="161"/>
        <v>30</v>
      </c>
      <c r="Z337" s="827">
        <f t="shared" si="162"/>
        <v>29</v>
      </c>
      <c r="AA337" s="827">
        <f t="shared" si="163"/>
        <v>1054.4661000000001</v>
      </c>
      <c r="AB337" s="824">
        <f t="shared" si="164"/>
        <v>35</v>
      </c>
      <c r="AC337" s="827">
        <f t="shared" si="165"/>
        <v>34</v>
      </c>
      <c r="AD337" s="827">
        <f t="shared" si="166"/>
        <v>1777.2786000000003</v>
      </c>
      <c r="AE337" s="824">
        <f t="shared" si="167"/>
        <v>0</v>
      </c>
      <c r="AF337" s="827">
        <f t="shared" si="168"/>
        <v>-1</v>
      </c>
      <c r="AG337" s="827">
        <f t="shared" si="169"/>
        <v>0</v>
      </c>
      <c r="AH337" s="824">
        <f t="shared" si="170"/>
        <v>0</v>
      </c>
      <c r="AI337" s="827">
        <f t="shared" si="171"/>
        <v>-1</v>
      </c>
      <c r="AJ337" s="827">
        <f t="shared" si="172"/>
        <v>0</v>
      </c>
      <c r="AK337" s="824">
        <f t="shared" si="173"/>
        <v>0</v>
      </c>
      <c r="AL337" s="827">
        <f t="shared" si="174"/>
        <v>-1</v>
      </c>
      <c r="AM337" s="827">
        <f t="shared" si="175"/>
        <v>0</v>
      </c>
      <c r="AN337" s="827">
        <f t="shared" si="176"/>
        <v>63</v>
      </c>
      <c r="AO337" s="827">
        <f t="shared" si="177"/>
        <v>2831.7447000000002</v>
      </c>
      <c r="AP337" s="827">
        <f t="shared" si="178"/>
        <v>20.228461538461538</v>
      </c>
      <c r="AQ337" s="827">
        <f t="shared" si="179"/>
        <v>6.7043514653863854</v>
      </c>
      <c r="AR337" s="827">
        <f t="shared" si="180"/>
        <v>65</v>
      </c>
    </row>
    <row r="338" spans="1:44" ht="15.75">
      <c r="A338" s="826" t="str">
        <f>'Endpoint outcomes'!A338</f>
        <v>Levesque 2011</v>
      </c>
      <c r="B338" s="826" t="str">
        <f>CONCATENATE('Endpoint outcomes'!S338,'Endpoint outcomes'!T338)</f>
        <v>BDI-II21</v>
      </c>
      <c r="C338" s="828" t="e">
        <f t="shared" si="158"/>
        <v>#DIV/0!</v>
      </c>
      <c r="D338" s="828" t="e">
        <f t="shared" si="159"/>
        <v>#DIV/0!</v>
      </c>
      <c r="E338" s="828">
        <f t="shared" si="160"/>
        <v>0</v>
      </c>
      <c r="F338" s="50" t="e">
        <f t="shared" si="157"/>
        <v>#DIV/0!</v>
      </c>
      <c r="G338" s="50" t="e">
        <f t="shared" si="155"/>
        <v>#DIV/0!</v>
      </c>
      <c r="H338" s="269">
        <f t="shared" si="156"/>
        <v>0</v>
      </c>
      <c r="I338" s="829">
        <f>IF(ISNUMBER('Endpoint outcomes'!U338)=TRUE,'Endpoint outcomes'!U338,(IF(ISNUMBER('Endpoint outcomes'!W338)=TRUE,'Endpoint outcomes'!W338,0)))</f>
        <v>0</v>
      </c>
      <c r="J338" s="829">
        <f>IF(ISNUMBER('Endpoint outcomes'!U338)=TRUE,'Endpoint outcomes'!V338,IF(ISNUMBER('Endpoint outcomes'!W338)=TRUE,'Endpoint outcomes'!X338,0))</f>
        <v>0</v>
      </c>
      <c r="K338" s="829">
        <f>IF(ISNUMBER('Endpoint outcomes'!U338)=TRUE,'Endpoint outcomes'!AI338,IF(ISNUMBER('Endpoint outcomes'!W338)=TRUE,'Endpoint outcomes'!AK338,0))</f>
        <v>0</v>
      </c>
      <c r="L338" s="829">
        <f>IF(ISNUMBER('Endpoint outcomes'!AZ338)=TRUE,'Endpoint outcomes'!AZ338,(IF(ISNUMBER('Endpoint outcomes'!BB338)=TRUE,'Endpoint outcomes'!BB338,0)))</f>
        <v>0</v>
      </c>
      <c r="M338" s="829">
        <f>IF(ISNUMBER('Endpoint outcomes'!AZ338)=TRUE,'Endpoint outcomes'!BA338,IF(ISNUMBER('Endpoint outcomes'!BB338)=TRUE,'Endpoint outcomes'!BC338,0))</f>
        <v>0</v>
      </c>
      <c r="N338" s="829">
        <f>IF(ISNUMBER('Endpoint outcomes'!AZ338)=TRUE,'Endpoint outcomes'!BN338,IF(ISNUMBER('Endpoint outcomes'!BB338)=TRUE,'Endpoint outcomes'!BP338,0))</f>
        <v>0</v>
      </c>
      <c r="O338" s="829">
        <f>IF(ISNUMBER('Endpoint outcomes'!CE338)=TRUE,'Endpoint outcomes'!CE338,(IF(ISNUMBER('Endpoint outcomes'!CG338)=TRUE,'Endpoint outcomes'!CG338,0)))</f>
        <v>0</v>
      </c>
      <c r="P338" s="829">
        <f>IF(ISNUMBER('Endpoint outcomes'!CE338)=TRUE,'Endpoint outcomes'!CF338,IF(ISNUMBER('Endpoint outcomes'!CG338)=TRUE,'Endpoint outcomes'!CH338,0))</f>
        <v>0</v>
      </c>
      <c r="Q338" s="829">
        <f>IF(ISNUMBER('Endpoint outcomes'!CE338)=TRUE,'Endpoint outcomes'!CS338,IF(ISNUMBER('Endpoint outcomes'!CG338)=TRUE,'Endpoint outcomes'!CU338,0))</f>
        <v>0</v>
      </c>
      <c r="R338" s="825">
        <f>IF(ISNUMBER('Endpoint outcomes'!DJ338)=TRUE,'Endpoint outcomes'!DJ338,(IF(ISNUMBER('Endpoint outcomes'!DL338)=TRUE,'Endpoint outcomes'!DL338,0)))</f>
        <v>0</v>
      </c>
      <c r="S338" s="825">
        <f>IF(ISNUMBER('Endpoint outcomes'!DJ338)=TRUE,'Endpoint outcomes'!DK338,IF(ISNUMBER('Endpoint outcomes'!DL338)=TRUE,'Endpoint outcomes'!DM338,0))</f>
        <v>0</v>
      </c>
      <c r="T338" s="825">
        <f>IF(ISNUMBER('Endpoint outcomes'!DJ338)=TRUE,'Endpoint outcomes'!DX338,IF(ISNUMBER('Endpoint outcomes'!DL338)=TRUE,'Endpoint outcomes'!DZ338,0))</f>
        <v>0</v>
      </c>
      <c r="U338" s="825">
        <f>IF(ISNUMBER('Endpoint outcomes'!EO338)=TRUE,'Endpoint outcomes'!EO338,(IF(ISNUMBER('Endpoint outcomes'!EQ338)=TRUE,'Endpoint outcomes'!EQ338,0)))</f>
        <v>0</v>
      </c>
      <c r="V338" s="825">
        <f>IF(ISNUMBER('Endpoint outcomes'!EO338)=TRUE,'Endpoint outcomes'!EP338,IF(ISNUMBER('Endpoint outcomes'!EQ338)=TRUE,'Endpoint outcomes'!ER338,0))</f>
        <v>0</v>
      </c>
      <c r="W338" s="825">
        <f>IF(ISNUMBER('Endpoint outcomes'!EO338)=TRUE,'Endpoint outcomes'!FC338,IF(ISNUMBER('Endpoint outcomes'!EQ338)=TRUE,'Endpoint outcomes'!FE338,0))</f>
        <v>0</v>
      </c>
      <c r="X338" s="37"/>
      <c r="Y338" s="824">
        <f t="shared" si="161"/>
        <v>0</v>
      </c>
      <c r="Z338" s="827">
        <f t="shared" si="162"/>
        <v>-1</v>
      </c>
      <c r="AA338" s="827">
        <f t="shared" si="163"/>
        <v>0</v>
      </c>
      <c r="AB338" s="824">
        <f t="shared" si="164"/>
        <v>0</v>
      </c>
      <c r="AC338" s="827">
        <f t="shared" si="165"/>
        <v>-1</v>
      </c>
      <c r="AD338" s="827">
        <f t="shared" si="166"/>
        <v>0</v>
      </c>
      <c r="AE338" s="824">
        <f t="shared" si="167"/>
        <v>0</v>
      </c>
      <c r="AF338" s="827">
        <f t="shared" si="168"/>
        <v>-1</v>
      </c>
      <c r="AG338" s="827">
        <f t="shared" si="169"/>
        <v>0</v>
      </c>
      <c r="AH338" s="824">
        <f t="shared" si="170"/>
        <v>0</v>
      </c>
      <c r="AI338" s="827">
        <f t="shared" si="171"/>
        <v>-1</v>
      </c>
      <c r="AJ338" s="827">
        <f t="shared" si="172"/>
        <v>0</v>
      </c>
      <c r="AK338" s="824">
        <f t="shared" si="173"/>
        <v>0</v>
      </c>
      <c r="AL338" s="827">
        <f t="shared" si="174"/>
        <v>-1</v>
      </c>
      <c r="AM338" s="827">
        <f t="shared" si="175"/>
        <v>0</v>
      </c>
      <c r="AN338" s="827" t="b">
        <f t="shared" si="176"/>
        <v>0</v>
      </c>
      <c r="AO338" s="827">
        <f t="shared" si="177"/>
        <v>0</v>
      </c>
      <c r="AP338" s="827" t="e">
        <f t="shared" si="178"/>
        <v>#DIV/0!</v>
      </c>
      <c r="AQ338" s="827" t="e">
        <f t="shared" si="179"/>
        <v>#DIV/0!</v>
      </c>
      <c r="AR338" s="827">
        <f t="shared" si="180"/>
        <v>0</v>
      </c>
    </row>
    <row r="339" spans="1:44" ht="15.75">
      <c r="A339" s="826" t="str">
        <f>'Endpoint outcomes'!A339</f>
        <v>Ly 2014</v>
      </c>
      <c r="B339" s="826" t="str">
        <f>CONCATENATE('Endpoint outcomes'!S339,'Endpoint outcomes'!T339)</f>
        <v>PHQ9</v>
      </c>
      <c r="C339" s="828">
        <f t="shared" si="158"/>
        <v>12.879259259259259</v>
      </c>
      <c r="D339" s="828">
        <f t="shared" si="159"/>
        <v>4.6263076837592765</v>
      </c>
      <c r="E339" s="828">
        <f t="shared" si="160"/>
        <v>81</v>
      </c>
      <c r="F339" s="50">
        <f t="shared" si="157"/>
        <v>0.13417415517180431</v>
      </c>
      <c r="G339" s="50">
        <f t="shared" si="155"/>
        <v>0.86582584482819569</v>
      </c>
      <c r="H339" s="269">
        <f t="shared" si="156"/>
        <v>1</v>
      </c>
      <c r="I339" s="829">
        <f>IF(ISNUMBER('Endpoint outcomes'!U339)=TRUE,'Endpoint outcomes'!U339,(IF(ISNUMBER('Endpoint outcomes'!W339)=TRUE,'Endpoint outcomes'!W339,0)))</f>
        <v>12.53</v>
      </c>
      <c r="J339" s="829">
        <f>IF(ISNUMBER('Endpoint outcomes'!U339)=TRUE,'Endpoint outcomes'!V339,IF(ISNUMBER('Endpoint outcomes'!W339)=TRUE,'Endpoint outcomes'!X339,0))</f>
        <v>4.43</v>
      </c>
      <c r="K339" s="829">
        <f>IF(ISNUMBER('Endpoint outcomes'!U339)=TRUE,'Endpoint outcomes'!AI339,IF(ISNUMBER('Endpoint outcomes'!W339)=TRUE,'Endpoint outcomes'!AK339,0))</f>
        <v>40</v>
      </c>
      <c r="L339" s="829">
        <f>IF(ISNUMBER('Endpoint outcomes'!AZ339)=TRUE,'Endpoint outcomes'!AZ339,(IF(ISNUMBER('Endpoint outcomes'!BB339)=TRUE,'Endpoint outcomes'!BB339,0)))</f>
        <v>13.22</v>
      </c>
      <c r="M339" s="829">
        <f>IF(ISNUMBER('Endpoint outcomes'!AZ339)=TRUE,'Endpoint outcomes'!BA339,IF(ISNUMBER('Endpoint outcomes'!BB339)=TRUE,'Endpoint outcomes'!BC339,0))</f>
        <v>4.8099999999999996</v>
      </c>
      <c r="N339" s="829">
        <f>IF(ISNUMBER('Endpoint outcomes'!AZ339)=TRUE,'Endpoint outcomes'!BN339,IF(ISNUMBER('Endpoint outcomes'!BB339)=TRUE,'Endpoint outcomes'!BP339,0))</f>
        <v>41</v>
      </c>
      <c r="O339" s="829">
        <f>IF(ISNUMBER('Endpoint outcomes'!CE339)=TRUE,'Endpoint outcomes'!CE339,(IF(ISNUMBER('Endpoint outcomes'!CG339)=TRUE,'Endpoint outcomes'!CG339,0)))</f>
        <v>0</v>
      </c>
      <c r="P339" s="829">
        <f>IF(ISNUMBER('Endpoint outcomes'!CE339)=TRUE,'Endpoint outcomes'!CF339,IF(ISNUMBER('Endpoint outcomes'!CG339)=TRUE,'Endpoint outcomes'!CH339,0))</f>
        <v>0</v>
      </c>
      <c r="Q339" s="829">
        <f>IF(ISNUMBER('Endpoint outcomes'!CE339)=TRUE,'Endpoint outcomes'!CS339,IF(ISNUMBER('Endpoint outcomes'!CG339)=TRUE,'Endpoint outcomes'!CU339,0))</f>
        <v>0</v>
      </c>
      <c r="R339" s="825">
        <f>IF(ISNUMBER('Endpoint outcomes'!DJ339)=TRUE,'Endpoint outcomes'!DJ339,(IF(ISNUMBER('Endpoint outcomes'!DL339)=TRUE,'Endpoint outcomes'!DL339,0)))</f>
        <v>0</v>
      </c>
      <c r="S339" s="825">
        <f>IF(ISNUMBER('Endpoint outcomes'!DJ339)=TRUE,'Endpoint outcomes'!DK339,IF(ISNUMBER('Endpoint outcomes'!DL339)=TRUE,'Endpoint outcomes'!DM339,0))</f>
        <v>0</v>
      </c>
      <c r="T339" s="825">
        <f>IF(ISNUMBER('Endpoint outcomes'!DJ339)=TRUE,'Endpoint outcomes'!DX339,IF(ISNUMBER('Endpoint outcomes'!DL339)=TRUE,'Endpoint outcomes'!DZ339,0))</f>
        <v>0</v>
      </c>
      <c r="U339" s="825">
        <f>IF(ISNUMBER('Endpoint outcomes'!EO339)=TRUE,'Endpoint outcomes'!EO339,(IF(ISNUMBER('Endpoint outcomes'!EQ339)=TRUE,'Endpoint outcomes'!EQ339,0)))</f>
        <v>0</v>
      </c>
      <c r="V339" s="825">
        <f>IF(ISNUMBER('Endpoint outcomes'!EO339)=TRUE,'Endpoint outcomes'!EP339,IF(ISNUMBER('Endpoint outcomes'!EQ339)=TRUE,'Endpoint outcomes'!ER339,0))</f>
        <v>0</v>
      </c>
      <c r="W339" s="825">
        <f>IF(ISNUMBER('Endpoint outcomes'!EO339)=TRUE,'Endpoint outcomes'!FC339,IF(ISNUMBER('Endpoint outcomes'!EQ339)=TRUE,'Endpoint outcomes'!FE339,0))</f>
        <v>0</v>
      </c>
      <c r="X339" s="37"/>
      <c r="Y339" s="824">
        <f t="shared" si="161"/>
        <v>40</v>
      </c>
      <c r="Z339" s="827">
        <f t="shared" si="162"/>
        <v>39</v>
      </c>
      <c r="AA339" s="827">
        <f t="shared" si="163"/>
        <v>765.37109999999984</v>
      </c>
      <c r="AB339" s="824">
        <f t="shared" si="164"/>
        <v>41</v>
      </c>
      <c r="AC339" s="827">
        <f t="shared" si="165"/>
        <v>40</v>
      </c>
      <c r="AD339" s="827">
        <f t="shared" si="166"/>
        <v>925.44399999999985</v>
      </c>
      <c r="AE339" s="824">
        <f t="shared" si="167"/>
        <v>0</v>
      </c>
      <c r="AF339" s="827">
        <f t="shared" si="168"/>
        <v>-1</v>
      </c>
      <c r="AG339" s="827">
        <f t="shared" si="169"/>
        <v>0</v>
      </c>
      <c r="AH339" s="824">
        <f t="shared" si="170"/>
        <v>0</v>
      </c>
      <c r="AI339" s="827">
        <f t="shared" si="171"/>
        <v>-1</v>
      </c>
      <c r="AJ339" s="827">
        <f t="shared" si="172"/>
        <v>0</v>
      </c>
      <c r="AK339" s="824">
        <f t="shared" si="173"/>
        <v>0</v>
      </c>
      <c r="AL339" s="827">
        <f t="shared" si="174"/>
        <v>-1</v>
      </c>
      <c r="AM339" s="827">
        <f t="shared" si="175"/>
        <v>0</v>
      </c>
      <c r="AN339" s="827">
        <f t="shared" si="176"/>
        <v>79</v>
      </c>
      <c r="AO339" s="827">
        <f t="shared" si="177"/>
        <v>1690.8150999999998</v>
      </c>
      <c r="AP339" s="827">
        <f t="shared" si="178"/>
        <v>12.879259259259259</v>
      </c>
      <c r="AQ339" s="827">
        <f t="shared" si="179"/>
        <v>4.6263076837592765</v>
      </c>
      <c r="AR339" s="827">
        <f t="shared" si="180"/>
        <v>81</v>
      </c>
    </row>
    <row r="340" spans="1:44" ht="15.75">
      <c r="A340" s="826" t="str">
        <f>'Endpoint outcomes'!A340</f>
        <v>Meyer 2015</v>
      </c>
      <c r="B340" s="826" t="str">
        <f>CONCATENATE('Endpoint outcomes'!S340,'Endpoint outcomes'!T340)</f>
        <v>PHQ9</v>
      </c>
      <c r="C340" s="828">
        <f t="shared" si="158"/>
        <v>16.922453987730062</v>
      </c>
      <c r="D340" s="828">
        <f t="shared" si="159"/>
        <v>3.6651401301878002</v>
      </c>
      <c r="E340" s="828">
        <f t="shared" si="160"/>
        <v>163</v>
      </c>
      <c r="F340" s="50">
        <f t="shared" si="157"/>
        <v>0.38437949229472657</v>
      </c>
      <c r="G340" s="50">
        <f t="shared" si="155"/>
        <v>0.61562050770527343</v>
      </c>
      <c r="H340" s="269">
        <f t="shared" si="156"/>
        <v>1</v>
      </c>
      <c r="I340" s="829">
        <f>IF(ISNUMBER('Endpoint outcomes'!U340)=TRUE,'Endpoint outcomes'!U340,(IF(ISNUMBER('Endpoint outcomes'!W340)=TRUE,'Endpoint outcomes'!W340,0)))</f>
        <v>16.62</v>
      </c>
      <c r="J340" s="829">
        <f>IF(ISNUMBER('Endpoint outcomes'!U340)=TRUE,'Endpoint outcomes'!V340,IF(ISNUMBER('Endpoint outcomes'!W340)=TRUE,'Endpoint outcomes'!X340,0))</f>
        <v>3.44</v>
      </c>
      <c r="K340" s="829">
        <f>IF(ISNUMBER('Endpoint outcomes'!U340)=TRUE,'Endpoint outcomes'!AI340,IF(ISNUMBER('Endpoint outcomes'!W340)=TRUE,'Endpoint outcomes'!AK340,0))</f>
        <v>78</v>
      </c>
      <c r="L340" s="829">
        <f>IF(ISNUMBER('Endpoint outcomes'!AZ340)=TRUE,'Endpoint outcomes'!AZ340,(IF(ISNUMBER('Endpoint outcomes'!BB340)=TRUE,'Endpoint outcomes'!BB340,0)))</f>
        <v>17.2</v>
      </c>
      <c r="M340" s="829">
        <f>IF(ISNUMBER('Endpoint outcomes'!AZ340)=TRUE,'Endpoint outcomes'!BA340,IF(ISNUMBER('Endpoint outcomes'!BB340)=TRUE,'Endpoint outcomes'!BC340,0))</f>
        <v>3.86</v>
      </c>
      <c r="N340" s="829">
        <f>IF(ISNUMBER('Endpoint outcomes'!AZ340)=TRUE,'Endpoint outcomes'!BN340,IF(ISNUMBER('Endpoint outcomes'!BB340)=TRUE,'Endpoint outcomes'!BP340,0))</f>
        <v>85</v>
      </c>
      <c r="O340" s="829">
        <f>IF(ISNUMBER('Endpoint outcomes'!CE340)=TRUE,'Endpoint outcomes'!CE340,(IF(ISNUMBER('Endpoint outcomes'!CG340)=TRUE,'Endpoint outcomes'!CG340,0)))</f>
        <v>0</v>
      </c>
      <c r="P340" s="829">
        <f>IF(ISNUMBER('Endpoint outcomes'!CE340)=TRUE,'Endpoint outcomes'!CF340,IF(ISNUMBER('Endpoint outcomes'!CG340)=TRUE,'Endpoint outcomes'!CH340,0))</f>
        <v>0</v>
      </c>
      <c r="Q340" s="829">
        <f>IF(ISNUMBER('Endpoint outcomes'!CE340)=TRUE,'Endpoint outcomes'!CS340,IF(ISNUMBER('Endpoint outcomes'!CG340)=TRUE,'Endpoint outcomes'!CU340,0))</f>
        <v>0</v>
      </c>
      <c r="R340" s="825">
        <f>IF(ISNUMBER('Endpoint outcomes'!DJ340)=TRUE,'Endpoint outcomes'!DJ340,(IF(ISNUMBER('Endpoint outcomes'!DL340)=TRUE,'Endpoint outcomes'!DL340,0)))</f>
        <v>0</v>
      </c>
      <c r="S340" s="825">
        <f>IF(ISNUMBER('Endpoint outcomes'!DJ340)=TRUE,'Endpoint outcomes'!DK340,IF(ISNUMBER('Endpoint outcomes'!DL340)=TRUE,'Endpoint outcomes'!DM340,0))</f>
        <v>0</v>
      </c>
      <c r="T340" s="825">
        <f>IF(ISNUMBER('Endpoint outcomes'!DJ340)=TRUE,'Endpoint outcomes'!DX340,IF(ISNUMBER('Endpoint outcomes'!DL340)=TRUE,'Endpoint outcomes'!DZ340,0))</f>
        <v>0</v>
      </c>
      <c r="U340" s="825">
        <f>IF(ISNUMBER('Endpoint outcomes'!EO340)=TRUE,'Endpoint outcomes'!EO340,(IF(ISNUMBER('Endpoint outcomes'!EQ340)=TRUE,'Endpoint outcomes'!EQ340,0)))</f>
        <v>0</v>
      </c>
      <c r="V340" s="825">
        <f>IF(ISNUMBER('Endpoint outcomes'!EO340)=TRUE,'Endpoint outcomes'!EP340,IF(ISNUMBER('Endpoint outcomes'!EQ340)=TRUE,'Endpoint outcomes'!ER340,0))</f>
        <v>0</v>
      </c>
      <c r="W340" s="825">
        <f>IF(ISNUMBER('Endpoint outcomes'!EO340)=TRUE,'Endpoint outcomes'!FC340,IF(ISNUMBER('Endpoint outcomes'!EQ340)=TRUE,'Endpoint outcomes'!FE340,0))</f>
        <v>0</v>
      </c>
      <c r="X340" s="37"/>
      <c r="Y340" s="824">
        <f t="shared" si="161"/>
        <v>78</v>
      </c>
      <c r="Z340" s="827">
        <f t="shared" si="162"/>
        <v>77</v>
      </c>
      <c r="AA340" s="827">
        <f t="shared" si="163"/>
        <v>911.18719999999996</v>
      </c>
      <c r="AB340" s="824">
        <f t="shared" si="164"/>
        <v>85</v>
      </c>
      <c r="AC340" s="827">
        <f t="shared" si="165"/>
        <v>84</v>
      </c>
      <c r="AD340" s="827">
        <f t="shared" si="166"/>
        <v>1251.5663999999999</v>
      </c>
      <c r="AE340" s="824">
        <f t="shared" si="167"/>
        <v>0</v>
      </c>
      <c r="AF340" s="827">
        <f t="shared" si="168"/>
        <v>-1</v>
      </c>
      <c r="AG340" s="827">
        <f t="shared" si="169"/>
        <v>0</v>
      </c>
      <c r="AH340" s="824">
        <f t="shared" si="170"/>
        <v>0</v>
      </c>
      <c r="AI340" s="827">
        <f t="shared" si="171"/>
        <v>-1</v>
      </c>
      <c r="AJ340" s="827">
        <f t="shared" si="172"/>
        <v>0</v>
      </c>
      <c r="AK340" s="824">
        <f t="shared" si="173"/>
        <v>0</v>
      </c>
      <c r="AL340" s="827">
        <f t="shared" si="174"/>
        <v>-1</v>
      </c>
      <c r="AM340" s="827">
        <f t="shared" si="175"/>
        <v>0</v>
      </c>
      <c r="AN340" s="827">
        <f t="shared" si="176"/>
        <v>161</v>
      </c>
      <c r="AO340" s="827">
        <f t="shared" si="177"/>
        <v>2162.7536</v>
      </c>
      <c r="AP340" s="827">
        <f t="shared" si="178"/>
        <v>16.922453987730062</v>
      </c>
      <c r="AQ340" s="827">
        <f t="shared" si="179"/>
        <v>3.6651401301878002</v>
      </c>
      <c r="AR340" s="827">
        <f t="shared" si="180"/>
        <v>163</v>
      </c>
    </row>
    <row r="341" spans="1:44" ht="15.75">
      <c r="A341" s="826" t="str">
        <f>'Endpoint outcomes'!A341</f>
        <v>Scogin 1989</v>
      </c>
      <c r="B341" s="826" t="str">
        <f>CONCATENATE('Endpoint outcomes'!S341,'Endpoint outcomes'!T341)</f>
        <v>HAMD21</v>
      </c>
      <c r="C341" s="828">
        <f t="shared" si="158"/>
        <v>16.801639344262295</v>
      </c>
      <c r="D341" s="828">
        <f t="shared" si="159"/>
        <v>4.6038215010785448</v>
      </c>
      <c r="E341" s="828">
        <f t="shared" si="160"/>
        <v>61</v>
      </c>
      <c r="F341" s="50">
        <f t="shared" si="157"/>
        <v>5.896022467453732E-2</v>
      </c>
      <c r="G341" s="50">
        <f t="shared" si="155"/>
        <v>0.94103977532546268</v>
      </c>
      <c r="H341" s="269">
        <f t="shared" si="156"/>
        <v>1</v>
      </c>
      <c r="I341" s="829">
        <f>IF(ISNUMBER('Endpoint outcomes'!U341)=TRUE,'Endpoint outcomes'!U341,(IF(ISNUMBER('Endpoint outcomes'!W341)=TRUE,'Endpoint outcomes'!W341,0)))</f>
        <v>16.3</v>
      </c>
      <c r="J341" s="829">
        <f>IF(ISNUMBER('Endpoint outcomes'!U341)=TRUE,'Endpoint outcomes'!V341,IF(ISNUMBER('Endpoint outcomes'!W341)=TRUE,'Endpoint outcomes'!X341,0))</f>
        <v>3.7</v>
      </c>
      <c r="K341" s="829">
        <f>IF(ISNUMBER('Endpoint outcomes'!U341)=TRUE,'Endpoint outcomes'!AI341,IF(ISNUMBER('Endpoint outcomes'!W341)=TRUE,'Endpoint outcomes'!AK341,0))</f>
        <v>21</v>
      </c>
      <c r="L341" s="829">
        <f>IF(ISNUMBER('Endpoint outcomes'!AZ341)=TRUE,'Endpoint outcomes'!AZ341,(IF(ISNUMBER('Endpoint outcomes'!BB341)=TRUE,'Endpoint outcomes'!BB341,0)))</f>
        <v>17.8</v>
      </c>
      <c r="M341" s="829">
        <f>IF(ISNUMBER('Endpoint outcomes'!AZ341)=TRUE,'Endpoint outcomes'!BA341,IF(ISNUMBER('Endpoint outcomes'!BB341)=TRUE,'Endpoint outcomes'!BC341,0))</f>
        <v>4.8</v>
      </c>
      <c r="N341" s="829">
        <f>IF(ISNUMBER('Endpoint outcomes'!AZ341)=TRUE,'Endpoint outcomes'!BN341,IF(ISNUMBER('Endpoint outcomes'!BB341)=TRUE,'Endpoint outcomes'!BP341,0))</f>
        <v>19</v>
      </c>
      <c r="O341" s="829">
        <f>IF(ISNUMBER('Endpoint outcomes'!CE341)=TRUE,'Endpoint outcomes'!CE341,(IF(ISNUMBER('Endpoint outcomes'!CG341)=TRUE,'Endpoint outcomes'!CG341,0)))</f>
        <v>16.399999999999999</v>
      </c>
      <c r="P341" s="829">
        <f>IF(ISNUMBER('Endpoint outcomes'!CE341)=TRUE,'Endpoint outcomes'!CF341,IF(ISNUMBER('Endpoint outcomes'!CG341)=TRUE,'Endpoint outcomes'!CH341,0))</f>
        <v>5.2</v>
      </c>
      <c r="Q341" s="829">
        <f>IF(ISNUMBER('Endpoint outcomes'!CE341)=TRUE,'Endpoint outcomes'!CS341,IF(ISNUMBER('Endpoint outcomes'!CG341)=TRUE,'Endpoint outcomes'!CU341,0))</f>
        <v>21</v>
      </c>
      <c r="R341" s="825">
        <f>IF(ISNUMBER('Endpoint outcomes'!DJ341)=TRUE,'Endpoint outcomes'!DJ341,(IF(ISNUMBER('Endpoint outcomes'!DL341)=TRUE,'Endpoint outcomes'!DL341,0)))</f>
        <v>0</v>
      </c>
      <c r="S341" s="825">
        <f>IF(ISNUMBER('Endpoint outcomes'!DJ341)=TRUE,'Endpoint outcomes'!DK341,IF(ISNUMBER('Endpoint outcomes'!DL341)=TRUE,'Endpoint outcomes'!DM341,0))</f>
        <v>0</v>
      </c>
      <c r="T341" s="825">
        <f>IF(ISNUMBER('Endpoint outcomes'!DJ341)=TRUE,'Endpoint outcomes'!DX341,IF(ISNUMBER('Endpoint outcomes'!DL341)=TRUE,'Endpoint outcomes'!DZ341,0))</f>
        <v>0</v>
      </c>
      <c r="U341" s="825">
        <f>IF(ISNUMBER('Endpoint outcomes'!EO341)=TRUE,'Endpoint outcomes'!EO341,(IF(ISNUMBER('Endpoint outcomes'!EQ341)=TRUE,'Endpoint outcomes'!EQ341,0)))</f>
        <v>0</v>
      </c>
      <c r="V341" s="825">
        <f>IF(ISNUMBER('Endpoint outcomes'!EO341)=TRUE,'Endpoint outcomes'!EP341,IF(ISNUMBER('Endpoint outcomes'!EQ341)=TRUE,'Endpoint outcomes'!ER341,0))</f>
        <v>0</v>
      </c>
      <c r="W341" s="825">
        <f>IF(ISNUMBER('Endpoint outcomes'!EO341)=TRUE,'Endpoint outcomes'!FC341,IF(ISNUMBER('Endpoint outcomes'!EQ341)=TRUE,'Endpoint outcomes'!FE341,0))</f>
        <v>0</v>
      </c>
      <c r="X341" s="37"/>
      <c r="Y341" s="824">
        <f t="shared" si="161"/>
        <v>21</v>
      </c>
      <c r="Z341" s="827">
        <f t="shared" si="162"/>
        <v>20</v>
      </c>
      <c r="AA341" s="827">
        <f t="shared" si="163"/>
        <v>273.8</v>
      </c>
      <c r="AB341" s="824">
        <f t="shared" si="164"/>
        <v>19</v>
      </c>
      <c r="AC341" s="827">
        <f t="shared" si="165"/>
        <v>18</v>
      </c>
      <c r="AD341" s="827">
        <f t="shared" si="166"/>
        <v>414.71999999999997</v>
      </c>
      <c r="AE341" s="824">
        <f t="shared" si="167"/>
        <v>21</v>
      </c>
      <c r="AF341" s="827">
        <f t="shared" si="168"/>
        <v>20</v>
      </c>
      <c r="AG341" s="827">
        <f t="shared" si="169"/>
        <v>540.80000000000007</v>
      </c>
      <c r="AH341" s="824">
        <f t="shared" si="170"/>
        <v>0</v>
      </c>
      <c r="AI341" s="827">
        <f t="shared" si="171"/>
        <v>-1</v>
      </c>
      <c r="AJ341" s="827">
        <f t="shared" si="172"/>
        <v>0</v>
      </c>
      <c r="AK341" s="824">
        <f t="shared" si="173"/>
        <v>0</v>
      </c>
      <c r="AL341" s="827">
        <f t="shared" si="174"/>
        <v>-1</v>
      </c>
      <c r="AM341" s="827">
        <f t="shared" si="175"/>
        <v>0</v>
      </c>
      <c r="AN341" s="827">
        <f t="shared" si="176"/>
        <v>58</v>
      </c>
      <c r="AO341" s="827">
        <f t="shared" si="177"/>
        <v>1229.3200000000002</v>
      </c>
      <c r="AP341" s="827">
        <f t="shared" si="178"/>
        <v>16.801639344262295</v>
      </c>
      <c r="AQ341" s="827">
        <f t="shared" si="179"/>
        <v>4.6038215010785448</v>
      </c>
      <c r="AR341" s="827">
        <f t="shared" si="180"/>
        <v>61</v>
      </c>
    </row>
    <row r="342" spans="1:44" ht="15.75">
      <c r="A342" s="826" t="str">
        <f>'Endpoint outcomes'!A342</f>
        <v>Sheeber 2012</v>
      </c>
      <c r="B342" s="826" t="str">
        <f>CONCATENATE('Endpoint outcomes'!S342,'Endpoint outcomes'!T342)</f>
        <v>BDI-II21</v>
      </c>
      <c r="C342" s="828">
        <f t="shared" si="158"/>
        <v>25.794202898550726</v>
      </c>
      <c r="D342" s="828">
        <f t="shared" si="159"/>
        <v>9.4025401458345215</v>
      </c>
      <c r="E342" s="828">
        <f t="shared" si="160"/>
        <v>69</v>
      </c>
      <c r="F342" s="50">
        <f t="shared" si="157"/>
        <v>0.448978876894217</v>
      </c>
      <c r="G342" s="50">
        <f>1-F342</f>
        <v>0.551021123105783</v>
      </c>
      <c r="H342" s="269">
        <f t="shared" si="156"/>
        <v>1</v>
      </c>
      <c r="I342" s="829">
        <f>IF(ISNUMBER('Endpoint outcomes'!U342)=TRUE,'Endpoint outcomes'!U342,(IF(ISNUMBER('Endpoint outcomes'!W342)=TRUE,'Endpoint outcomes'!W342,0)))</f>
        <v>26.2</v>
      </c>
      <c r="J342" s="829">
        <f>IF(ISNUMBER('Endpoint outcomes'!U342)=TRUE,'Endpoint outcomes'!V342,IF(ISNUMBER('Endpoint outcomes'!W342)=TRUE,'Endpoint outcomes'!X342,0))</f>
        <v>9.8000000000000007</v>
      </c>
      <c r="K342" s="829">
        <f>IF(ISNUMBER('Endpoint outcomes'!U342)=TRUE,'Endpoint outcomes'!AI342,IF(ISNUMBER('Endpoint outcomes'!W342)=TRUE,'Endpoint outcomes'!AK342,0))</f>
        <v>34</v>
      </c>
      <c r="L342" s="829">
        <f>IF(ISNUMBER('Endpoint outcomes'!AZ342)=TRUE,'Endpoint outcomes'!AZ342,(IF(ISNUMBER('Endpoint outcomes'!BB342)=TRUE,'Endpoint outcomes'!BB342,0)))</f>
        <v>25.4</v>
      </c>
      <c r="M342" s="829">
        <f>IF(ISNUMBER('Endpoint outcomes'!AZ342)=TRUE,'Endpoint outcomes'!BA342,IF(ISNUMBER('Endpoint outcomes'!BB342)=TRUE,'Endpoint outcomes'!BC342,0))</f>
        <v>9</v>
      </c>
      <c r="N342" s="829">
        <f>IF(ISNUMBER('Endpoint outcomes'!AZ342)=TRUE,'Endpoint outcomes'!BN342,IF(ISNUMBER('Endpoint outcomes'!BB342)=TRUE,'Endpoint outcomes'!BP342,0))</f>
        <v>35</v>
      </c>
      <c r="O342" s="829">
        <f>IF(ISNUMBER('Endpoint outcomes'!CE342)=TRUE,'Endpoint outcomes'!CE342,(IF(ISNUMBER('Endpoint outcomes'!CG342)=TRUE,'Endpoint outcomes'!CG342,0)))</f>
        <v>0</v>
      </c>
      <c r="P342" s="829">
        <f>IF(ISNUMBER('Endpoint outcomes'!CE342)=TRUE,'Endpoint outcomes'!CF342,IF(ISNUMBER('Endpoint outcomes'!CG342)=TRUE,'Endpoint outcomes'!CH342,0))</f>
        <v>0</v>
      </c>
      <c r="Q342" s="829">
        <f>IF(ISNUMBER('Endpoint outcomes'!CE342)=TRUE,'Endpoint outcomes'!CS342,IF(ISNUMBER('Endpoint outcomes'!CG342)=TRUE,'Endpoint outcomes'!CU342,0))</f>
        <v>0</v>
      </c>
      <c r="R342" s="825">
        <f>IF(ISNUMBER('Endpoint outcomes'!DJ342)=TRUE,'Endpoint outcomes'!DJ342,(IF(ISNUMBER('Endpoint outcomes'!DL342)=TRUE,'Endpoint outcomes'!DL342,0)))</f>
        <v>0</v>
      </c>
      <c r="S342" s="825">
        <f>IF(ISNUMBER('Endpoint outcomes'!DJ342)=TRUE,'Endpoint outcomes'!DK342,IF(ISNUMBER('Endpoint outcomes'!DL342)=TRUE,'Endpoint outcomes'!DM342,0))</f>
        <v>0</v>
      </c>
      <c r="T342" s="825">
        <f>IF(ISNUMBER('Endpoint outcomes'!DJ342)=TRUE,'Endpoint outcomes'!DX342,IF(ISNUMBER('Endpoint outcomes'!DL342)=TRUE,'Endpoint outcomes'!DZ342,0))</f>
        <v>0</v>
      </c>
      <c r="U342" s="825">
        <f>IF(ISNUMBER('Endpoint outcomes'!EO342)=TRUE,'Endpoint outcomes'!EO342,(IF(ISNUMBER('Endpoint outcomes'!EQ342)=TRUE,'Endpoint outcomes'!EQ342,0)))</f>
        <v>0</v>
      </c>
      <c r="V342" s="825">
        <f>IF(ISNUMBER('Endpoint outcomes'!EO342)=TRUE,'Endpoint outcomes'!EP342,IF(ISNUMBER('Endpoint outcomes'!EQ342)=TRUE,'Endpoint outcomes'!ER342,0))</f>
        <v>0</v>
      </c>
      <c r="W342" s="825">
        <f>IF(ISNUMBER('Endpoint outcomes'!EO342)=TRUE,'Endpoint outcomes'!FC342,IF(ISNUMBER('Endpoint outcomes'!EQ342)=TRUE,'Endpoint outcomes'!FE342,0))</f>
        <v>0</v>
      </c>
      <c r="X342" s="37"/>
      <c r="Y342" s="824">
        <f t="shared" si="161"/>
        <v>34</v>
      </c>
      <c r="Z342" s="827">
        <f t="shared" si="162"/>
        <v>33</v>
      </c>
      <c r="AA342" s="827">
        <f t="shared" si="163"/>
        <v>3169.3200000000006</v>
      </c>
      <c r="AB342" s="824">
        <f t="shared" si="164"/>
        <v>35</v>
      </c>
      <c r="AC342" s="827">
        <f t="shared" si="165"/>
        <v>34</v>
      </c>
      <c r="AD342" s="827">
        <f t="shared" si="166"/>
        <v>2754</v>
      </c>
      <c r="AE342" s="824">
        <f t="shared" si="167"/>
        <v>0</v>
      </c>
      <c r="AF342" s="827">
        <f t="shared" si="168"/>
        <v>-1</v>
      </c>
      <c r="AG342" s="827">
        <f t="shared" si="169"/>
        <v>0</v>
      </c>
      <c r="AH342" s="824">
        <f t="shared" si="170"/>
        <v>0</v>
      </c>
      <c r="AI342" s="827">
        <f t="shared" si="171"/>
        <v>-1</v>
      </c>
      <c r="AJ342" s="827">
        <f t="shared" si="172"/>
        <v>0</v>
      </c>
      <c r="AK342" s="824">
        <f t="shared" si="173"/>
        <v>0</v>
      </c>
      <c r="AL342" s="827">
        <f t="shared" si="174"/>
        <v>-1</v>
      </c>
      <c r="AM342" s="827">
        <f t="shared" si="175"/>
        <v>0</v>
      </c>
      <c r="AN342" s="827">
        <f t="shared" si="176"/>
        <v>67</v>
      </c>
      <c r="AO342" s="827">
        <f t="shared" si="177"/>
        <v>5923.3200000000006</v>
      </c>
      <c r="AP342" s="827">
        <f t="shared" si="178"/>
        <v>25.794202898550726</v>
      </c>
      <c r="AQ342" s="827">
        <f t="shared" si="179"/>
        <v>9.4025401458345215</v>
      </c>
      <c r="AR342" s="827">
        <f t="shared" si="180"/>
        <v>69</v>
      </c>
    </row>
    <row r="343" spans="1:44" ht="15.75">
      <c r="A343" s="826" t="str">
        <f>'Endpoint outcomes'!A343</f>
        <v>Titov 2015b</v>
      </c>
      <c r="B343" s="826" t="str">
        <f>CONCATENATE('Endpoint outcomes'!S343,'Endpoint outcomes'!T343)</f>
        <v>PHQ9</v>
      </c>
      <c r="C343" s="828">
        <f t="shared" si="158"/>
        <v>15.147419354838711</v>
      </c>
      <c r="D343" s="828">
        <f t="shared" si="159"/>
        <v>3.708082874566204</v>
      </c>
      <c r="E343" s="828">
        <f t="shared" si="160"/>
        <v>217</v>
      </c>
      <c r="F343" s="50">
        <f t="shared" si="157"/>
        <v>0.22086142083822569</v>
      </c>
      <c r="G343" s="50">
        <f>1-F343</f>
        <v>0.77913857916177431</v>
      </c>
      <c r="H343" s="269">
        <f>IF(ISERROR(F343),0,1)</f>
        <v>1</v>
      </c>
      <c r="I343" s="829">
        <f>IF(ISNUMBER('Endpoint outcomes'!U343)=TRUE,'Endpoint outcomes'!U343,(IF(ISNUMBER('Endpoint outcomes'!W343)=TRUE,'Endpoint outcomes'!W343,0)))</f>
        <v>15.23</v>
      </c>
      <c r="J343" s="829">
        <f>IF(ISNUMBER('Endpoint outcomes'!U343)=TRUE,'Endpoint outcomes'!V343,IF(ISNUMBER('Endpoint outcomes'!W343)=TRUE,'Endpoint outcomes'!X343,0))</f>
        <v>3.85</v>
      </c>
      <c r="K343" s="829">
        <f>IF(ISNUMBER('Endpoint outcomes'!U343)=TRUE,'Endpoint outcomes'!AI343,IF(ISNUMBER('Endpoint outcomes'!W343)=TRUE,'Endpoint outcomes'!AK343,0))</f>
        <v>105</v>
      </c>
      <c r="L343" s="829">
        <f>IF(ISNUMBER('Endpoint outcomes'!AZ343)=TRUE,'Endpoint outcomes'!AZ343,(IF(ISNUMBER('Endpoint outcomes'!BB343)=TRUE,'Endpoint outcomes'!BB343,0)))</f>
        <v>15.07</v>
      </c>
      <c r="M343" s="829">
        <f>IF(ISNUMBER('Endpoint outcomes'!AZ343)=TRUE,'Endpoint outcomes'!BA343,IF(ISNUMBER('Endpoint outcomes'!BB343)=TRUE,'Endpoint outcomes'!BC343,0))</f>
        <v>3.57</v>
      </c>
      <c r="N343" s="829">
        <f>IF(ISNUMBER('Endpoint outcomes'!AZ343)=TRUE,'Endpoint outcomes'!BN343,IF(ISNUMBER('Endpoint outcomes'!BB343)=TRUE,'Endpoint outcomes'!BP343,0))</f>
        <v>112</v>
      </c>
      <c r="O343" s="829">
        <f>IF(ISNUMBER('Endpoint outcomes'!CE343)=TRUE,'Endpoint outcomes'!CE343,(IF(ISNUMBER('Endpoint outcomes'!CG343)=TRUE,'Endpoint outcomes'!CG343,0)))</f>
        <v>0</v>
      </c>
      <c r="P343" s="829">
        <f>IF(ISNUMBER('Endpoint outcomes'!CE343)=TRUE,'Endpoint outcomes'!CF343,IF(ISNUMBER('Endpoint outcomes'!CG343)=TRUE,'Endpoint outcomes'!CH343,0))</f>
        <v>0</v>
      </c>
      <c r="Q343" s="829">
        <f>IF(ISNUMBER('Endpoint outcomes'!CE343)=TRUE,'Endpoint outcomes'!CS343,IF(ISNUMBER('Endpoint outcomes'!CG343)=TRUE,'Endpoint outcomes'!CU343,0))</f>
        <v>0</v>
      </c>
      <c r="R343" s="825">
        <f>IF(ISNUMBER('Endpoint outcomes'!DJ343)=TRUE,'Endpoint outcomes'!DJ343,(IF(ISNUMBER('Endpoint outcomes'!DL343)=TRUE,'Endpoint outcomes'!DL343,0)))</f>
        <v>0</v>
      </c>
      <c r="S343" s="825">
        <f>IF(ISNUMBER('Endpoint outcomes'!DJ343)=TRUE,'Endpoint outcomes'!DK343,IF(ISNUMBER('Endpoint outcomes'!DL343)=TRUE,'Endpoint outcomes'!DM343,0))</f>
        <v>0</v>
      </c>
      <c r="T343" s="825">
        <f>IF(ISNUMBER('Endpoint outcomes'!DJ343)=TRUE,'Endpoint outcomes'!DX343,IF(ISNUMBER('Endpoint outcomes'!DL343)=TRUE,'Endpoint outcomes'!DZ343,0))</f>
        <v>0</v>
      </c>
      <c r="U343" s="825">
        <f>IF(ISNUMBER('Endpoint outcomes'!EO343)=TRUE,'Endpoint outcomes'!EO343,(IF(ISNUMBER('Endpoint outcomes'!EQ343)=TRUE,'Endpoint outcomes'!EQ343,0)))</f>
        <v>0</v>
      </c>
      <c r="V343" s="825">
        <f>IF(ISNUMBER('Endpoint outcomes'!EO343)=TRUE,'Endpoint outcomes'!EP343,IF(ISNUMBER('Endpoint outcomes'!EQ343)=TRUE,'Endpoint outcomes'!ER343,0))</f>
        <v>0</v>
      </c>
      <c r="W343" s="825">
        <f>IF(ISNUMBER('Endpoint outcomes'!EO343)=TRUE,'Endpoint outcomes'!FC343,IF(ISNUMBER('Endpoint outcomes'!EQ343)=TRUE,'Endpoint outcomes'!FE343,0))</f>
        <v>0</v>
      </c>
      <c r="X343" s="37"/>
      <c r="Y343" s="824">
        <f t="shared" si="161"/>
        <v>105</v>
      </c>
      <c r="Z343" s="827">
        <f t="shared" si="162"/>
        <v>104</v>
      </c>
      <c r="AA343" s="827">
        <f t="shared" si="163"/>
        <v>1541.5400000000002</v>
      </c>
      <c r="AB343" s="824">
        <f t="shared" si="164"/>
        <v>112</v>
      </c>
      <c r="AC343" s="827">
        <f t="shared" si="165"/>
        <v>111</v>
      </c>
      <c r="AD343" s="827">
        <f t="shared" si="166"/>
        <v>1414.6839</v>
      </c>
      <c r="AE343" s="824">
        <f t="shared" si="167"/>
        <v>0</v>
      </c>
      <c r="AF343" s="827">
        <f t="shared" si="168"/>
        <v>-1</v>
      </c>
      <c r="AG343" s="827">
        <f t="shared" si="169"/>
        <v>0</v>
      </c>
      <c r="AH343" s="824">
        <f t="shared" si="170"/>
        <v>0</v>
      </c>
      <c r="AI343" s="827">
        <f t="shared" si="171"/>
        <v>-1</v>
      </c>
      <c r="AJ343" s="827">
        <f t="shared" si="172"/>
        <v>0</v>
      </c>
      <c r="AK343" s="824">
        <f t="shared" si="173"/>
        <v>0</v>
      </c>
      <c r="AL343" s="827">
        <f t="shared" si="174"/>
        <v>-1</v>
      </c>
      <c r="AM343" s="827">
        <f t="shared" si="175"/>
        <v>0</v>
      </c>
      <c r="AN343" s="827">
        <f t="shared" si="176"/>
        <v>215</v>
      </c>
      <c r="AO343" s="827">
        <f t="shared" si="177"/>
        <v>2956.2239</v>
      </c>
      <c r="AP343" s="827">
        <f t="shared" si="178"/>
        <v>15.147419354838711</v>
      </c>
      <c r="AQ343" s="827">
        <f t="shared" si="179"/>
        <v>3.708082874566204</v>
      </c>
      <c r="AR343" s="827">
        <f t="shared" si="180"/>
        <v>217</v>
      </c>
    </row>
    <row r="344" spans="1:44" ht="15.75">
      <c r="A344" s="826" t="str">
        <f>'Endpoint outcomes'!A344</f>
        <v>Wagner 2014</v>
      </c>
      <c r="B344" s="826" t="str">
        <f>CONCATENATE('Endpoint outcomes'!S344,'Endpoint outcomes'!T344)</f>
        <v>BDI-II21</v>
      </c>
      <c r="C344" s="828">
        <f t="shared" si="158"/>
        <v>23.177741935483869</v>
      </c>
      <c r="D344" s="828">
        <f t="shared" si="159"/>
        <v>6.8683840894347199</v>
      </c>
      <c r="E344" s="828">
        <f t="shared" si="160"/>
        <v>62</v>
      </c>
      <c r="F344" s="50">
        <f t="shared" si="157"/>
        <v>0.28893443185908863</v>
      </c>
      <c r="G344" s="50">
        <f t="shared" si="155"/>
        <v>0.71106556814091137</v>
      </c>
      <c r="H344" s="269">
        <f t="shared" si="156"/>
        <v>1</v>
      </c>
      <c r="I344" s="829">
        <f>IF(ISNUMBER('Endpoint outcomes'!U344)=TRUE,'Endpoint outcomes'!U344,(IF(ISNUMBER('Endpoint outcomes'!W344)=TRUE,'Endpoint outcomes'!W344,0)))</f>
        <v>22.96</v>
      </c>
      <c r="J344" s="829">
        <f>IF(ISNUMBER('Endpoint outcomes'!U344)=TRUE,'Endpoint outcomes'!V344,IF(ISNUMBER('Endpoint outcomes'!W344)=TRUE,'Endpoint outcomes'!X344,0))</f>
        <v>6.07</v>
      </c>
      <c r="K344" s="829">
        <f>IF(ISNUMBER('Endpoint outcomes'!U344)=TRUE,'Endpoint outcomes'!AI344,IF(ISNUMBER('Endpoint outcomes'!W344)=TRUE,'Endpoint outcomes'!AK344,0))</f>
        <v>32</v>
      </c>
      <c r="L344" s="829">
        <f>IF(ISNUMBER('Endpoint outcomes'!AZ344)=TRUE,'Endpoint outcomes'!AZ344,(IF(ISNUMBER('Endpoint outcomes'!BB344)=TRUE,'Endpoint outcomes'!BB344,0)))</f>
        <v>23.41</v>
      </c>
      <c r="M344" s="829">
        <f>IF(ISNUMBER('Endpoint outcomes'!AZ344)=TRUE,'Endpoint outcomes'!BA344,IF(ISNUMBER('Endpoint outcomes'!BB344)=TRUE,'Endpoint outcomes'!BC344,0))</f>
        <v>7.63</v>
      </c>
      <c r="N344" s="829">
        <f>IF(ISNUMBER('Endpoint outcomes'!AZ344)=TRUE,'Endpoint outcomes'!BN344,IF(ISNUMBER('Endpoint outcomes'!BB344)=TRUE,'Endpoint outcomes'!BP344,0))</f>
        <v>30</v>
      </c>
      <c r="O344" s="829">
        <f>IF(ISNUMBER('Endpoint outcomes'!CE344)=TRUE,'Endpoint outcomes'!CE344,(IF(ISNUMBER('Endpoint outcomes'!CG344)=TRUE,'Endpoint outcomes'!CG344,0)))</f>
        <v>0</v>
      </c>
      <c r="P344" s="829">
        <f>IF(ISNUMBER('Endpoint outcomes'!CE344)=TRUE,'Endpoint outcomes'!CF344,IF(ISNUMBER('Endpoint outcomes'!CG344)=TRUE,'Endpoint outcomes'!CH344,0))</f>
        <v>0</v>
      </c>
      <c r="Q344" s="829">
        <f>IF(ISNUMBER('Endpoint outcomes'!CE344)=TRUE,'Endpoint outcomes'!CS344,IF(ISNUMBER('Endpoint outcomes'!CG344)=TRUE,'Endpoint outcomes'!CU344,0))</f>
        <v>0</v>
      </c>
      <c r="R344" s="825">
        <f>IF(ISNUMBER('Endpoint outcomes'!DJ344)=TRUE,'Endpoint outcomes'!DJ344,(IF(ISNUMBER('Endpoint outcomes'!DL344)=TRUE,'Endpoint outcomes'!DL344,0)))</f>
        <v>0</v>
      </c>
      <c r="S344" s="825">
        <f>IF(ISNUMBER('Endpoint outcomes'!DJ344)=TRUE,'Endpoint outcomes'!DK344,IF(ISNUMBER('Endpoint outcomes'!DL344)=TRUE,'Endpoint outcomes'!DM344,0))</f>
        <v>0</v>
      </c>
      <c r="T344" s="825">
        <f>IF(ISNUMBER('Endpoint outcomes'!DJ344)=TRUE,'Endpoint outcomes'!DX344,IF(ISNUMBER('Endpoint outcomes'!DL344)=TRUE,'Endpoint outcomes'!DZ344,0))</f>
        <v>0</v>
      </c>
      <c r="U344" s="825">
        <f>IF(ISNUMBER('Endpoint outcomes'!EO344)=TRUE,'Endpoint outcomes'!EO344,(IF(ISNUMBER('Endpoint outcomes'!EQ344)=TRUE,'Endpoint outcomes'!EQ344,0)))</f>
        <v>0</v>
      </c>
      <c r="V344" s="825">
        <f>IF(ISNUMBER('Endpoint outcomes'!EO344)=TRUE,'Endpoint outcomes'!EP344,IF(ISNUMBER('Endpoint outcomes'!EQ344)=TRUE,'Endpoint outcomes'!ER344,0))</f>
        <v>0</v>
      </c>
      <c r="W344" s="825">
        <f>IF(ISNUMBER('Endpoint outcomes'!EO344)=TRUE,'Endpoint outcomes'!FC344,IF(ISNUMBER('Endpoint outcomes'!EQ344)=TRUE,'Endpoint outcomes'!FE344,0))</f>
        <v>0</v>
      </c>
      <c r="X344" s="37"/>
      <c r="Y344" s="824">
        <f t="shared" si="161"/>
        <v>32</v>
      </c>
      <c r="Z344" s="827">
        <f t="shared" si="162"/>
        <v>31</v>
      </c>
      <c r="AA344" s="827">
        <f t="shared" si="163"/>
        <v>1142.1919</v>
      </c>
      <c r="AB344" s="824">
        <f t="shared" si="164"/>
        <v>30</v>
      </c>
      <c r="AC344" s="827">
        <f t="shared" si="165"/>
        <v>29</v>
      </c>
      <c r="AD344" s="827">
        <f t="shared" si="166"/>
        <v>1688.2900999999999</v>
      </c>
      <c r="AE344" s="824">
        <f t="shared" si="167"/>
        <v>0</v>
      </c>
      <c r="AF344" s="827">
        <f t="shared" si="168"/>
        <v>-1</v>
      </c>
      <c r="AG344" s="827">
        <f t="shared" si="169"/>
        <v>0</v>
      </c>
      <c r="AH344" s="824">
        <f t="shared" si="170"/>
        <v>0</v>
      </c>
      <c r="AI344" s="827">
        <f t="shared" si="171"/>
        <v>-1</v>
      </c>
      <c r="AJ344" s="827">
        <f t="shared" si="172"/>
        <v>0</v>
      </c>
      <c r="AK344" s="824">
        <f t="shared" si="173"/>
        <v>0</v>
      </c>
      <c r="AL344" s="827">
        <f t="shared" si="174"/>
        <v>-1</v>
      </c>
      <c r="AM344" s="827">
        <f t="shared" si="175"/>
        <v>0</v>
      </c>
      <c r="AN344" s="827">
        <f t="shared" si="176"/>
        <v>60</v>
      </c>
      <c r="AO344" s="827">
        <f t="shared" si="177"/>
        <v>2830.482</v>
      </c>
      <c r="AP344" s="827">
        <f t="shared" si="178"/>
        <v>23.177741935483869</v>
      </c>
      <c r="AQ344" s="827">
        <f t="shared" si="179"/>
        <v>6.8683840894347199</v>
      </c>
      <c r="AR344" s="827">
        <f t="shared" si="180"/>
        <v>62</v>
      </c>
    </row>
    <row r="345" spans="1:44" ht="15.75">
      <c r="A345" s="826" t="str">
        <f>'Endpoint outcomes'!A345</f>
        <v>Warmerdam 2008</v>
      </c>
      <c r="B345" s="826" t="str">
        <f>CONCATENATE('Endpoint outcomes'!S345,'Endpoint outcomes'!T345)</f>
        <v>CES-D20</v>
      </c>
      <c r="C345" s="828">
        <f t="shared" si="158"/>
        <v>31.731939163498097</v>
      </c>
      <c r="D345" s="828">
        <f t="shared" si="159"/>
        <v>9.3000000000000007</v>
      </c>
      <c r="E345" s="828">
        <f t="shared" si="160"/>
        <v>263</v>
      </c>
      <c r="F345" s="781">
        <f t="shared" si="157"/>
        <v>0.61552816398467303</v>
      </c>
      <c r="G345" s="781">
        <f t="shared" ref="G345" si="183">1-F345</f>
        <v>0.38447183601532697</v>
      </c>
      <c r="H345" s="790">
        <f t="shared" ref="H345" si="184">IF(ISERROR(F345),0,1)</f>
        <v>1</v>
      </c>
      <c r="I345" s="829">
        <f>IF(ISNUMBER('Endpoint outcomes'!U345)=TRUE,'Endpoint outcomes'!U345,(IF(ISNUMBER('Endpoint outcomes'!W345)=TRUE,'Endpoint outcomes'!W345,0)))</f>
        <v>31.2</v>
      </c>
      <c r="J345" s="829">
        <f>IF(ISNUMBER('Endpoint outcomes'!U345)=TRUE,'Endpoint outcomes'!V345,IF(ISNUMBER('Endpoint outcomes'!W345)=TRUE,'Endpoint outcomes'!X345,0))</f>
        <v>9.3000000000000007</v>
      </c>
      <c r="K345" s="829">
        <f>IF(ISNUMBER('Endpoint outcomes'!U345)=TRUE,'Endpoint outcomes'!AI345,IF(ISNUMBER('Endpoint outcomes'!W345)=TRUE,'Endpoint outcomes'!AK345,0))</f>
        <v>88</v>
      </c>
      <c r="L345" s="829">
        <f>IF(ISNUMBER('Endpoint outcomes'!AZ345)=TRUE,'Endpoint outcomes'!AZ345,(IF(ISNUMBER('Endpoint outcomes'!BB345)=TRUE,'Endpoint outcomes'!BB345,0)))</f>
        <v>31.9</v>
      </c>
      <c r="M345" s="829">
        <f>IF(ISNUMBER('Endpoint outcomes'!AZ345)=TRUE,'Endpoint outcomes'!BA345,IF(ISNUMBER('Endpoint outcomes'!BB345)=TRUE,'Endpoint outcomes'!BC345,0))</f>
        <v>9.3000000000000007</v>
      </c>
      <c r="N345" s="829">
        <f>IF(ISNUMBER('Endpoint outcomes'!AZ345)=TRUE,'Endpoint outcomes'!BN345,IF(ISNUMBER('Endpoint outcomes'!BB345)=TRUE,'Endpoint outcomes'!BP345,0))</f>
        <v>88</v>
      </c>
      <c r="O345" s="829">
        <f>IF(ISNUMBER('Endpoint outcomes'!CE345)=TRUE,'Endpoint outcomes'!CE345,(IF(ISNUMBER('Endpoint outcomes'!CG345)=TRUE,'Endpoint outcomes'!CG345,0)))</f>
        <v>32.1</v>
      </c>
      <c r="P345" s="829">
        <f>IF(ISNUMBER('Endpoint outcomes'!CE345)=TRUE,'Endpoint outcomes'!CF345,IF(ISNUMBER('Endpoint outcomes'!CG345)=TRUE,'Endpoint outcomes'!CH345,0))</f>
        <v>9.3000000000000007</v>
      </c>
      <c r="Q345" s="829">
        <f>IF(ISNUMBER('Endpoint outcomes'!CE345)=TRUE,'Endpoint outcomes'!CS345,IF(ISNUMBER('Endpoint outcomes'!CG345)=TRUE,'Endpoint outcomes'!CU345,0))</f>
        <v>87</v>
      </c>
      <c r="R345" s="825">
        <f>IF(ISNUMBER('Endpoint outcomes'!DJ345)=TRUE,'Endpoint outcomes'!DJ345,(IF(ISNUMBER('Endpoint outcomes'!DL345)=TRUE,'Endpoint outcomes'!DL345,0)))</f>
        <v>0</v>
      </c>
      <c r="S345" s="825">
        <f>IF(ISNUMBER('Endpoint outcomes'!DJ345)=TRUE,'Endpoint outcomes'!DK345,IF(ISNUMBER('Endpoint outcomes'!DL345)=TRUE,'Endpoint outcomes'!DM345,0))</f>
        <v>0</v>
      </c>
      <c r="T345" s="825">
        <f>IF(ISNUMBER('Endpoint outcomes'!DJ345)=TRUE,'Endpoint outcomes'!DX345,IF(ISNUMBER('Endpoint outcomes'!DL345)=TRUE,'Endpoint outcomes'!DZ345,0))</f>
        <v>0</v>
      </c>
      <c r="U345" s="825">
        <f>IF(ISNUMBER('Endpoint outcomes'!EO345)=TRUE,'Endpoint outcomes'!EO345,(IF(ISNUMBER('Endpoint outcomes'!EQ345)=TRUE,'Endpoint outcomes'!EQ345,0)))</f>
        <v>0</v>
      </c>
      <c r="V345" s="825">
        <f>IF(ISNUMBER('Endpoint outcomes'!EO345)=TRUE,'Endpoint outcomes'!EP345,IF(ISNUMBER('Endpoint outcomes'!EQ345)=TRUE,'Endpoint outcomes'!ER345,0))</f>
        <v>0</v>
      </c>
      <c r="W345" s="825">
        <f>IF(ISNUMBER('Endpoint outcomes'!EO345)=TRUE,'Endpoint outcomes'!FC345,IF(ISNUMBER('Endpoint outcomes'!EQ345)=TRUE,'Endpoint outcomes'!FE345,0))</f>
        <v>0</v>
      </c>
      <c r="X345" s="37"/>
      <c r="Y345" s="824">
        <f t="shared" si="161"/>
        <v>88</v>
      </c>
      <c r="Z345" s="827">
        <f t="shared" si="162"/>
        <v>87</v>
      </c>
      <c r="AA345" s="827">
        <f t="shared" si="163"/>
        <v>7524.630000000001</v>
      </c>
      <c r="AB345" s="824">
        <f t="shared" si="164"/>
        <v>88</v>
      </c>
      <c r="AC345" s="827">
        <f t="shared" si="165"/>
        <v>87</v>
      </c>
      <c r="AD345" s="827">
        <f t="shared" si="166"/>
        <v>7524.630000000001</v>
      </c>
      <c r="AE345" s="824">
        <f t="shared" si="167"/>
        <v>87</v>
      </c>
      <c r="AF345" s="827">
        <f t="shared" si="168"/>
        <v>86</v>
      </c>
      <c r="AG345" s="827">
        <f t="shared" si="169"/>
        <v>7438.1400000000012</v>
      </c>
      <c r="AH345" s="824">
        <f t="shared" si="170"/>
        <v>0</v>
      </c>
      <c r="AI345" s="827">
        <f t="shared" si="171"/>
        <v>-1</v>
      </c>
      <c r="AJ345" s="827">
        <f t="shared" si="172"/>
        <v>0</v>
      </c>
      <c r="AK345" s="824">
        <f t="shared" si="173"/>
        <v>0</v>
      </c>
      <c r="AL345" s="827">
        <f t="shared" si="174"/>
        <v>-1</v>
      </c>
      <c r="AM345" s="827">
        <f t="shared" si="175"/>
        <v>0</v>
      </c>
      <c r="AN345" s="827">
        <f t="shared" si="176"/>
        <v>260</v>
      </c>
      <c r="AO345" s="827">
        <f t="shared" si="177"/>
        <v>22487.4</v>
      </c>
      <c r="AP345" s="827">
        <f t="shared" si="178"/>
        <v>31.731939163498097</v>
      </c>
      <c r="AQ345" s="827">
        <f t="shared" si="179"/>
        <v>9.3000000000000007</v>
      </c>
      <c r="AR345" s="827">
        <f t="shared" si="180"/>
        <v>263</v>
      </c>
    </row>
    <row r="346" spans="1:44" ht="15.75">
      <c r="A346" s="826" t="str">
        <f>'Endpoint outcomes'!A346</f>
        <v xml:space="preserve">Delgadillo 2015 </v>
      </c>
      <c r="B346" s="826" t="str">
        <f>CONCATENATE('Endpoint outcomes'!S346,'Endpoint outcomes'!T346)</f>
        <v>PHQ9</v>
      </c>
      <c r="C346" s="828">
        <f t="shared" si="158"/>
        <v>16.956599999999998</v>
      </c>
      <c r="D346" s="828">
        <f t="shared" si="159"/>
        <v>4.334887541793905</v>
      </c>
      <c r="E346" s="828">
        <f t="shared" si="160"/>
        <v>50</v>
      </c>
      <c r="F346" s="50">
        <f t="shared" si="157"/>
        <v>0.40489448386494553</v>
      </c>
      <c r="G346" s="50">
        <f t="shared" si="155"/>
        <v>0.59510551613505447</v>
      </c>
      <c r="H346" s="269">
        <f t="shared" si="156"/>
        <v>1</v>
      </c>
      <c r="I346" s="829">
        <f>IF(ISNUMBER('Endpoint outcomes'!U346)=TRUE,'Endpoint outcomes'!U346,(IF(ISNUMBER('Endpoint outcomes'!W346)=TRUE,'Endpoint outcomes'!W346,0)))</f>
        <v>17.61</v>
      </c>
      <c r="J346" s="829">
        <f>IF(ISNUMBER('Endpoint outcomes'!U346)=TRUE,'Endpoint outcomes'!V346,IF(ISNUMBER('Endpoint outcomes'!W346)=TRUE,'Endpoint outcomes'!X346,0))</f>
        <v>4.7</v>
      </c>
      <c r="K346" s="829">
        <f>IF(ISNUMBER('Endpoint outcomes'!U346)=TRUE,'Endpoint outcomes'!AI346,IF(ISNUMBER('Endpoint outcomes'!W346)=TRUE,'Endpoint outcomes'!AK346,0))</f>
        <v>23</v>
      </c>
      <c r="L346" s="829">
        <f>IF(ISNUMBER('Endpoint outcomes'!AZ346)=TRUE,'Endpoint outcomes'!AZ346,(IF(ISNUMBER('Endpoint outcomes'!BB346)=TRUE,'Endpoint outcomes'!BB346,0)))</f>
        <v>16.399999999999999</v>
      </c>
      <c r="M346" s="829">
        <f>IF(ISNUMBER('Endpoint outcomes'!AZ346)=TRUE,'Endpoint outcomes'!BA346,IF(ISNUMBER('Endpoint outcomes'!BB346)=TRUE,'Endpoint outcomes'!BC346,0))</f>
        <v>4</v>
      </c>
      <c r="N346" s="829">
        <f>IF(ISNUMBER('Endpoint outcomes'!AZ346)=TRUE,'Endpoint outcomes'!BN346,IF(ISNUMBER('Endpoint outcomes'!BB346)=TRUE,'Endpoint outcomes'!BP346,0))</f>
        <v>27</v>
      </c>
      <c r="O346" s="829">
        <f>IF(ISNUMBER('Endpoint outcomes'!CE346)=TRUE,'Endpoint outcomes'!CE346,(IF(ISNUMBER('Endpoint outcomes'!CG346)=TRUE,'Endpoint outcomes'!CG346,0)))</f>
        <v>0</v>
      </c>
      <c r="P346" s="829">
        <f>IF(ISNUMBER('Endpoint outcomes'!CE346)=TRUE,'Endpoint outcomes'!CF346,IF(ISNUMBER('Endpoint outcomes'!CG346)=TRUE,'Endpoint outcomes'!CH346,0))</f>
        <v>0</v>
      </c>
      <c r="Q346" s="829">
        <f>IF(ISNUMBER('Endpoint outcomes'!CE346)=TRUE,'Endpoint outcomes'!CS346,IF(ISNUMBER('Endpoint outcomes'!CG346)=TRUE,'Endpoint outcomes'!CU346,0))</f>
        <v>0</v>
      </c>
      <c r="R346" s="825">
        <f>IF(ISNUMBER('Endpoint outcomes'!DJ346)=TRUE,'Endpoint outcomes'!DJ346,(IF(ISNUMBER('Endpoint outcomes'!DL346)=TRUE,'Endpoint outcomes'!DL346,0)))</f>
        <v>0</v>
      </c>
      <c r="S346" s="825">
        <f>IF(ISNUMBER('Endpoint outcomes'!DJ346)=TRUE,'Endpoint outcomes'!DK346,IF(ISNUMBER('Endpoint outcomes'!DL346)=TRUE,'Endpoint outcomes'!DM346,0))</f>
        <v>0</v>
      </c>
      <c r="T346" s="825">
        <f>IF(ISNUMBER('Endpoint outcomes'!DJ346)=TRUE,'Endpoint outcomes'!DX346,IF(ISNUMBER('Endpoint outcomes'!DL346)=TRUE,'Endpoint outcomes'!DZ346,0))</f>
        <v>0</v>
      </c>
      <c r="U346" s="825">
        <f>IF(ISNUMBER('Endpoint outcomes'!EO346)=TRUE,'Endpoint outcomes'!EO346,(IF(ISNUMBER('Endpoint outcomes'!EQ346)=TRUE,'Endpoint outcomes'!EQ346,0)))</f>
        <v>0</v>
      </c>
      <c r="V346" s="825">
        <f>IF(ISNUMBER('Endpoint outcomes'!EO346)=TRUE,'Endpoint outcomes'!EP346,IF(ISNUMBER('Endpoint outcomes'!EQ346)=TRUE,'Endpoint outcomes'!ER346,0))</f>
        <v>0</v>
      </c>
      <c r="W346" s="825">
        <f>IF(ISNUMBER('Endpoint outcomes'!EO346)=TRUE,'Endpoint outcomes'!FC346,IF(ISNUMBER('Endpoint outcomes'!EQ346)=TRUE,'Endpoint outcomes'!FE346,0))</f>
        <v>0</v>
      </c>
      <c r="X346" s="37"/>
      <c r="Y346" s="824">
        <f t="shared" si="161"/>
        <v>23</v>
      </c>
      <c r="Z346" s="827">
        <f t="shared" si="162"/>
        <v>22</v>
      </c>
      <c r="AA346" s="827">
        <f t="shared" si="163"/>
        <v>485.98000000000008</v>
      </c>
      <c r="AB346" s="824">
        <f t="shared" si="164"/>
        <v>27</v>
      </c>
      <c r="AC346" s="827">
        <f t="shared" si="165"/>
        <v>26</v>
      </c>
      <c r="AD346" s="827">
        <f t="shared" si="166"/>
        <v>416</v>
      </c>
      <c r="AE346" s="824">
        <f t="shared" si="167"/>
        <v>0</v>
      </c>
      <c r="AF346" s="827">
        <f t="shared" si="168"/>
        <v>-1</v>
      </c>
      <c r="AG346" s="827">
        <f t="shared" si="169"/>
        <v>0</v>
      </c>
      <c r="AH346" s="824">
        <f t="shared" si="170"/>
        <v>0</v>
      </c>
      <c r="AI346" s="827">
        <f t="shared" si="171"/>
        <v>-1</v>
      </c>
      <c r="AJ346" s="827">
        <f t="shared" si="172"/>
        <v>0</v>
      </c>
      <c r="AK346" s="824">
        <f t="shared" si="173"/>
        <v>0</v>
      </c>
      <c r="AL346" s="827">
        <f t="shared" si="174"/>
        <v>-1</v>
      </c>
      <c r="AM346" s="827">
        <f t="shared" si="175"/>
        <v>0</v>
      </c>
      <c r="AN346" s="827">
        <f t="shared" si="176"/>
        <v>48</v>
      </c>
      <c r="AO346" s="827">
        <f t="shared" si="177"/>
        <v>901.98</v>
      </c>
      <c r="AP346" s="827">
        <f t="shared" si="178"/>
        <v>16.956599999999998</v>
      </c>
      <c r="AQ346" s="827">
        <f t="shared" si="179"/>
        <v>4.334887541793905</v>
      </c>
      <c r="AR346" s="827">
        <f t="shared" si="180"/>
        <v>50</v>
      </c>
    </row>
    <row r="347" spans="1:44" ht="15.75">
      <c r="A347" s="826" t="str">
        <f>'Endpoint outcomes'!A347</f>
        <v>Hunter 2012</v>
      </c>
      <c r="B347" s="826" t="str">
        <f>CONCATENATE('Endpoint outcomes'!S347,'Endpoint outcomes'!T347)</f>
        <v>BDI-II21</v>
      </c>
      <c r="C347" s="828">
        <f t="shared" si="158"/>
        <v>28.12054794520548</v>
      </c>
      <c r="D347" s="828">
        <f t="shared" si="159"/>
        <v>9.0264010265973535</v>
      </c>
      <c r="E347" s="828">
        <f t="shared" si="160"/>
        <v>73</v>
      </c>
      <c r="F347" s="830">
        <f t="shared" si="157"/>
        <v>0.54939824762676404</v>
      </c>
      <c r="G347" s="830">
        <f t="shared" ref="G347" si="185">1-F347</f>
        <v>0.45060175237323596</v>
      </c>
      <c r="H347" s="833">
        <f t="shared" ref="H347:H364" si="186">IF(ISERROR(F347),0,1)</f>
        <v>1</v>
      </c>
      <c r="I347" s="829">
        <f>IF(ISNUMBER('Endpoint outcomes'!U347)=TRUE,'Endpoint outcomes'!U347,(IF(ISNUMBER('Endpoint outcomes'!W347)=TRUE,'Endpoint outcomes'!W347,0)))</f>
        <v>27.8</v>
      </c>
      <c r="J347" s="829">
        <f>IF(ISNUMBER('Endpoint outcomes'!U347)=TRUE,'Endpoint outcomes'!V347,IF(ISNUMBER('Endpoint outcomes'!W347)=TRUE,'Endpoint outcomes'!X347,0))</f>
        <v>9.3000000000000007</v>
      </c>
      <c r="K347" s="829">
        <f>IF(ISNUMBER('Endpoint outcomes'!U347)=TRUE,'Endpoint outcomes'!AI347,IF(ISNUMBER('Endpoint outcomes'!W347)=TRUE,'Endpoint outcomes'!AK347,0))</f>
        <v>47</v>
      </c>
      <c r="L347" s="829">
        <f>IF(ISNUMBER('Endpoint outcomes'!AZ347)=TRUE,'Endpoint outcomes'!AZ347,(IF(ISNUMBER('Endpoint outcomes'!BB347)=TRUE,'Endpoint outcomes'!BB347,0)))</f>
        <v>28.7</v>
      </c>
      <c r="M347" s="829">
        <f>IF(ISNUMBER('Endpoint outcomes'!AZ347)=TRUE,'Endpoint outcomes'!BA347,IF(ISNUMBER('Endpoint outcomes'!BB347)=TRUE,'Endpoint outcomes'!BC347,0))</f>
        <v>8.5</v>
      </c>
      <c r="N347" s="829">
        <f>IF(ISNUMBER('Endpoint outcomes'!AZ347)=TRUE,'Endpoint outcomes'!BN347,IF(ISNUMBER('Endpoint outcomes'!BB347)=TRUE,'Endpoint outcomes'!BP347,0))</f>
        <v>26</v>
      </c>
      <c r="O347" s="829">
        <f>IF(ISNUMBER('Endpoint outcomes'!CE347)=TRUE,'Endpoint outcomes'!CE347,(IF(ISNUMBER('Endpoint outcomes'!CG347)=TRUE,'Endpoint outcomes'!CG347,0)))</f>
        <v>0</v>
      </c>
      <c r="P347" s="829">
        <f>IF(ISNUMBER('Endpoint outcomes'!CE347)=TRUE,'Endpoint outcomes'!CF347,IF(ISNUMBER('Endpoint outcomes'!CG347)=TRUE,'Endpoint outcomes'!CH347,0))</f>
        <v>0</v>
      </c>
      <c r="Q347" s="829">
        <f>IF(ISNUMBER('Endpoint outcomes'!CE347)=TRUE,'Endpoint outcomes'!CS347,IF(ISNUMBER('Endpoint outcomes'!CG347)=TRUE,'Endpoint outcomes'!CU347,0))</f>
        <v>0</v>
      </c>
      <c r="R347" s="825">
        <f>IF(ISNUMBER('Endpoint outcomes'!DJ347)=TRUE,'Endpoint outcomes'!DJ347,(IF(ISNUMBER('Endpoint outcomes'!DL347)=TRUE,'Endpoint outcomes'!DL347,0)))</f>
        <v>0</v>
      </c>
      <c r="S347" s="825">
        <f>IF(ISNUMBER('Endpoint outcomes'!DJ347)=TRUE,'Endpoint outcomes'!DK347,IF(ISNUMBER('Endpoint outcomes'!DL347)=TRUE,'Endpoint outcomes'!DM347,0))</f>
        <v>0</v>
      </c>
      <c r="T347" s="825">
        <f>IF(ISNUMBER('Endpoint outcomes'!DJ347)=TRUE,'Endpoint outcomes'!DX347,IF(ISNUMBER('Endpoint outcomes'!DL347)=TRUE,'Endpoint outcomes'!DZ347,0))</f>
        <v>0</v>
      </c>
      <c r="U347" s="825">
        <f>IF(ISNUMBER('Endpoint outcomes'!EO347)=TRUE,'Endpoint outcomes'!EO347,(IF(ISNUMBER('Endpoint outcomes'!EQ347)=TRUE,'Endpoint outcomes'!EQ347,0)))</f>
        <v>0</v>
      </c>
      <c r="V347" s="825">
        <f>IF(ISNUMBER('Endpoint outcomes'!EO347)=TRUE,'Endpoint outcomes'!EP347,IF(ISNUMBER('Endpoint outcomes'!EQ347)=TRUE,'Endpoint outcomes'!ER347,0))</f>
        <v>0</v>
      </c>
      <c r="W347" s="825">
        <f>IF(ISNUMBER('Endpoint outcomes'!EO347)=TRUE,'Endpoint outcomes'!FC347,IF(ISNUMBER('Endpoint outcomes'!EQ347)=TRUE,'Endpoint outcomes'!FE347,0))</f>
        <v>0</v>
      </c>
      <c r="X347" s="37"/>
      <c r="Y347" s="824">
        <f t="shared" si="161"/>
        <v>47</v>
      </c>
      <c r="Z347" s="827">
        <f t="shared" si="162"/>
        <v>46</v>
      </c>
      <c r="AA347" s="827">
        <f t="shared" si="163"/>
        <v>3978.5400000000004</v>
      </c>
      <c r="AB347" s="824">
        <f t="shared" si="164"/>
        <v>26</v>
      </c>
      <c r="AC347" s="827">
        <f t="shared" si="165"/>
        <v>25</v>
      </c>
      <c r="AD347" s="827">
        <f t="shared" si="166"/>
        <v>1806.25</v>
      </c>
      <c r="AE347" s="824">
        <f t="shared" si="167"/>
        <v>0</v>
      </c>
      <c r="AF347" s="827">
        <f t="shared" si="168"/>
        <v>-1</v>
      </c>
      <c r="AG347" s="827">
        <f t="shared" si="169"/>
        <v>0</v>
      </c>
      <c r="AH347" s="824">
        <f t="shared" si="170"/>
        <v>0</v>
      </c>
      <c r="AI347" s="827">
        <f t="shared" si="171"/>
        <v>-1</v>
      </c>
      <c r="AJ347" s="827">
        <f t="shared" si="172"/>
        <v>0</v>
      </c>
      <c r="AK347" s="824">
        <f t="shared" si="173"/>
        <v>0</v>
      </c>
      <c r="AL347" s="827">
        <f t="shared" si="174"/>
        <v>-1</v>
      </c>
      <c r="AM347" s="827">
        <f t="shared" si="175"/>
        <v>0</v>
      </c>
      <c r="AN347" s="827">
        <f t="shared" si="176"/>
        <v>71</v>
      </c>
      <c r="AO347" s="827">
        <f t="shared" si="177"/>
        <v>5784.7900000000009</v>
      </c>
      <c r="AP347" s="827">
        <f t="shared" si="178"/>
        <v>28.12054794520548</v>
      </c>
      <c r="AQ347" s="827">
        <f t="shared" si="179"/>
        <v>9.0264010265973535</v>
      </c>
      <c r="AR347" s="827">
        <f t="shared" si="180"/>
        <v>73</v>
      </c>
    </row>
    <row r="348" spans="1:44" ht="15.75">
      <c r="A348" s="826" t="str">
        <f>'Endpoint outcomes'!A348</f>
        <v>Husain 2014</v>
      </c>
      <c r="B348" s="826" t="str">
        <f>CONCATENATE('Endpoint outcomes'!S348,'Endpoint outcomes'!T348)</f>
        <v>HAMD17</v>
      </c>
      <c r="C348" s="828">
        <f t="shared" si="158"/>
        <v>20.5</v>
      </c>
      <c r="D348" s="828">
        <f t="shared" si="159"/>
        <v>3.905124837953327</v>
      </c>
      <c r="E348" s="828">
        <f t="shared" si="160"/>
        <v>66</v>
      </c>
      <c r="F348" s="830">
        <f t="shared" ref="F348:F364" si="187">1-NORMDIST((VLOOKUP(B348,$AW$5:$AX$23,2,0)),C348,D348,TRUE)</f>
        <v>0.18505744995862317</v>
      </c>
      <c r="G348" s="830">
        <f t="shared" ref="G348:G364" si="188">1-F348</f>
        <v>0.81494255004137683</v>
      </c>
      <c r="H348" s="833">
        <f t="shared" si="186"/>
        <v>1</v>
      </c>
      <c r="I348" s="829">
        <f>IF(ISNUMBER('Endpoint outcomes'!U348)=TRUE,'Endpoint outcomes'!U348,(IF(ISNUMBER('Endpoint outcomes'!W348)=TRUE,'Endpoint outcomes'!W348,0)))</f>
        <v>19.8</v>
      </c>
      <c r="J348" s="829">
        <f>IF(ISNUMBER('Endpoint outcomes'!U348)=TRUE,'Endpoint outcomes'!V348,IF(ISNUMBER('Endpoint outcomes'!W348)=TRUE,'Endpoint outcomes'!X348,0))</f>
        <v>4.0999999999999996</v>
      </c>
      <c r="K348" s="829">
        <f>IF(ISNUMBER('Endpoint outcomes'!U348)=TRUE,'Endpoint outcomes'!AI348,IF(ISNUMBER('Endpoint outcomes'!W348)=TRUE,'Endpoint outcomes'!AK348,0))</f>
        <v>33</v>
      </c>
      <c r="L348" s="829">
        <f>IF(ISNUMBER('Endpoint outcomes'!AZ348)=TRUE,'Endpoint outcomes'!AZ348,(IF(ISNUMBER('Endpoint outcomes'!BB348)=TRUE,'Endpoint outcomes'!BB348,0)))</f>
        <v>21.2</v>
      </c>
      <c r="M348" s="829">
        <f>IF(ISNUMBER('Endpoint outcomes'!AZ348)=TRUE,'Endpoint outcomes'!BA348,IF(ISNUMBER('Endpoint outcomes'!BB348)=TRUE,'Endpoint outcomes'!BC348,0))</f>
        <v>3.7</v>
      </c>
      <c r="N348" s="829">
        <f>IF(ISNUMBER('Endpoint outcomes'!AZ348)=TRUE,'Endpoint outcomes'!BN348,IF(ISNUMBER('Endpoint outcomes'!BB348)=TRUE,'Endpoint outcomes'!BP348,0))</f>
        <v>33</v>
      </c>
      <c r="O348" s="829">
        <f>IF(ISNUMBER('Endpoint outcomes'!CE348)=TRUE,'Endpoint outcomes'!CE348,(IF(ISNUMBER('Endpoint outcomes'!CG348)=TRUE,'Endpoint outcomes'!CG348,0)))</f>
        <v>0</v>
      </c>
      <c r="P348" s="829">
        <f>IF(ISNUMBER('Endpoint outcomes'!CE348)=TRUE,'Endpoint outcomes'!CF348,IF(ISNUMBER('Endpoint outcomes'!CG348)=TRUE,'Endpoint outcomes'!CH348,0))</f>
        <v>0</v>
      </c>
      <c r="Q348" s="829">
        <f>IF(ISNUMBER('Endpoint outcomes'!CE348)=TRUE,'Endpoint outcomes'!CS348,IF(ISNUMBER('Endpoint outcomes'!CG348)=TRUE,'Endpoint outcomes'!CU348,0))</f>
        <v>0</v>
      </c>
      <c r="R348" s="825">
        <f>IF(ISNUMBER('Endpoint outcomes'!DJ348)=TRUE,'Endpoint outcomes'!DJ348,(IF(ISNUMBER('Endpoint outcomes'!DL348)=TRUE,'Endpoint outcomes'!DL348,0)))</f>
        <v>0</v>
      </c>
      <c r="S348" s="825">
        <f>IF(ISNUMBER('Endpoint outcomes'!DJ348)=TRUE,'Endpoint outcomes'!DK348,IF(ISNUMBER('Endpoint outcomes'!DL348)=TRUE,'Endpoint outcomes'!DM348,0))</f>
        <v>0</v>
      </c>
      <c r="T348" s="825">
        <f>IF(ISNUMBER('Endpoint outcomes'!DJ348)=TRUE,'Endpoint outcomes'!DX348,IF(ISNUMBER('Endpoint outcomes'!DL348)=TRUE,'Endpoint outcomes'!DZ348,0))</f>
        <v>0</v>
      </c>
      <c r="U348" s="825">
        <f>IF(ISNUMBER('Endpoint outcomes'!EO348)=TRUE,'Endpoint outcomes'!EO348,(IF(ISNUMBER('Endpoint outcomes'!EQ348)=TRUE,'Endpoint outcomes'!EQ348,0)))</f>
        <v>0</v>
      </c>
      <c r="V348" s="825">
        <f>IF(ISNUMBER('Endpoint outcomes'!EO348)=TRUE,'Endpoint outcomes'!EP348,IF(ISNUMBER('Endpoint outcomes'!EQ348)=TRUE,'Endpoint outcomes'!ER348,0))</f>
        <v>0</v>
      </c>
      <c r="W348" s="825">
        <f>IF(ISNUMBER('Endpoint outcomes'!EO348)=TRUE,'Endpoint outcomes'!FC348,IF(ISNUMBER('Endpoint outcomes'!EQ348)=TRUE,'Endpoint outcomes'!FE348,0))</f>
        <v>0</v>
      </c>
      <c r="X348" s="37"/>
      <c r="Y348" s="824">
        <f t="shared" si="161"/>
        <v>33</v>
      </c>
      <c r="Z348" s="827">
        <f t="shared" si="162"/>
        <v>32</v>
      </c>
      <c r="AA348" s="827">
        <f t="shared" si="163"/>
        <v>537.91999999999996</v>
      </c>
      <c r="AB348" s="824">
        <f t="shared" si="164"/>
        <v>33</v>
      </c>
      <c r="AC348" s="827">
        <f t="shared" si="165"/>
        <v>32</v>
      </c>
      <c r="AD348" s="827">
        <f t="shared" si="166"/>
        <v>438.08000000000004</v>
      </c>
      <c r="AE348" s="824">
        <f t="shared" si="167"/>
        <v>0</v>
      </c>
      <c r="AF348" s="827">
        <f t="shared" si="168"/>
        <v>-1</v>
      </c>
      <c r="AG348" s="827">
        <f t="shared" si="169"/>
        <v>0</v>
      </c>
      <c r="AH348" s="824">
        <f t="shared" si="170"/>
        <v>0</v>
      </c>
      <c r="AI348" s="827">
        <f t="shared" si="171"/>
        <v>-1</v>
      </c>
      <c r="AJ348" s="827">
        <f t="shared" si="172"/>
        <v>0</v>
      </c>
      <c r="AK348" s="824">
        <f t="shared" si="173"/>
        <v>0</v>
      </c>
      <c r="AL348" s="827">
        <f t="shared" si="174"/>
        <v>-1</v>
      </c>
      <c r="AM348" s="827">
        <f t="shared" si="175"/>
        <v>0</v>
      </c>
      <c r="AN348" s="827">
        <f t="shared" si="176"/>
        <v>64</v>
      </c>
      <c r="AO348" s="827">
        <f t="shared" si="177"/>
        <v>976</v>
      </c>
      <c r="AP348" s="827">
        <f t="shared" si="178"/>
        <v>20.5</v>
      </c>
      <c r="AQ348" s="827">
        <f t="shared" si="179"/>
        <v>3.905124837953327</v>
      </c>
      <c r="AR348" s="827">
        <f t="shared" si="180"/>
        <v>66</v>
      </c>
    </row>
    <row r="349" spans="1:44" ht="15.75">
      <c r="A349" s="826" t="str">
        <f>'Endpoint outcomes'!A349</f>
        <v>Kanter 2015</v>
      </c>
      <c r="B349" s="826" t="str">
        <f>CONCATENATE('Endpoint outcomes'!S349,'Endpoint outcomes'!T349)</f>
        <v>BDI-II21</v>
      </c>
      <c r="C349" s="828">
        <f t="shared" si="158"/>
        <v>31.841860465116273</v>
      </c>
      <c r="D349" s="828">
        <f t="shared" si="159"/>
        <v>9.6714440115368845</v>
      </c>
      <c r="E349" s="828">
        <f t="shared" si="160"/>
        <v>43</v>
      </c>
      <c r="F349" s="830">
        <f t="shared" si="187"/>
        <v>0.6916858814444049</v>
      </c>
      <c r="G349" s="830">
        <f t="shared" si="188"/>
        <v>0.3083141185555951</v>
      </c>
      <c r="H349" s="833">
        <f t="shared" si="186"/>
        <v>1</v>
      </c>
      <c r="I349" s="829">
        <f>IF(ISNUMBER('Endpoint outcomes'!U349)=TRUE,'Endpoint outcomes'!U349,(IF(ISNUMBER('Endpoint outcomes'!W349)=TRUE,'Endpoint outcomes'!W349,0)))</f>
        <v>34.4</v>
      </c>
      <c r="J349" s="829">
        <f>IF(ISNUMBER('Endpoint outcomes'!U349)=TRUE,'Endpoint outcomes'!V349,IF(ISNUMBER('Endpoint outcomes'!W349)=TRUE,'Endpoint outcomes'!X349,0))</f>
        <v>9.1999999999999993</v>
      </c>
      <c r="K349" s="829">
        <f>IF(ISNUMBER('Endpoint outcomes'!U349)=TRUE,'Endpoint outcomes'!AI349,IF(ISNUMBER('Endpoint outcomes'!W349)=TRUE,'Endpoint outcomes'!AK349,0))</f>
        <v>21</v>
      </c>
      <c r="L349" s="829">
        <f>IF(ISNUMBER('Endpoint outcomes'!AZ349)=TRUE,'Endpoint outcomes'!AZ349,(IF(ISNUMBER('Endpoint outcomes'!BB349)=TRUE,'Endpoint outcomes'!BB349,0)))</f>
        <v>29.4</v>
      </c>
      <c r="M349" s="829">
        <f>IF(ISNUMBER('Endpoint outcomes'!AZ349)=TRUE,'Endpoint outcomes'!BA349,IF(ISNUMBER('Endpoint outcomes'!BB349)=TRUE,'Endpoint outcomes'!BC349,0))</f>
        <v>10.1</v>
      </c>
      <c r="N349" s="829">
        <f>IF(ISNUMBER('Endpoint outcomes'!AZ349)=TRUE,'Endpoint outcomes'!BN349,IF(ISNUMBER('Endpoint outcomes'!BB349)=TRUE,'Endpoint outcomes'!BP349,0))</f>
        <v>22</v>
      </c>
      <c r="O349" s="829">
        <f>IF(ISNUMBER('Endpoint outcomes'!CE349)=TRUE,'Endpoint outcomes'!CE349,(IF(ISNUMBER('Endpoint outcomes'!CG349)=TRUE,'Endpoint outcomes'!CG349,0)))</f>
        <v>0</v>
      </c>
      <c r="P349" s="829">
        <f>IF(ISNUMBER('Endpoint outcomes'!CE349)=TRUE,'Endpoint outcomes'!CF349,IF(ISNUMBER('Endpoint outcomes'!CG349)=TRUE,'Endpoint outcomes'!CH349,0))</f>
        <v>0</v>
      </c>
      <c r="Q349" s="829">
        <f>IF(ISNUMBER('Endpoint outcomes'!CE349)=TRUE,'Endpoint outcomes'!CS349,IF(ISNUMBER('Endpoint outcomes'!CG349)=TRUE,'Endpoint outcomes'!CU349,0))</f>
        <v>0</v>
      </c>
      <c r="R349" s="825">
        <f>IF(ISNUMBER('Endpoint outcomes'!DJ349)=TRUE,'Endpoint outcomes'!DJ349,(IF(ISNUMBER('Endpoint outcomes'!DL349)=TRUE,'Endpoint outcomes'!DL349,0)))</f>
        <v>0</v>
      </c>
      <c r="S349" s="825">
        <f>IF(ISNUMBER('Endpoint outcomes'!DJ349)=TRUE,'Endpoint outcomes'!DK349,IF(ISNUMBER('Endpoint outcomes'!DL349)=TRUE,'Endpoint outcomes'!DM349,0))</f>
        <v>0</v>
      </c>
      <c r="T349" s="825">
        <f>IF(ISNUMBER('Endpoint outcomes'!DJ349)=TRUE,'Endpoint outcomes'!DX349,IF(ISNUMBER('Endpoint outcomes'!DL349)=TRUE,'Endpoint outcomes'!DZ349,0))</f>
        <v>0</v>
      </c>
      <c r="U349" s="825">
        <f>IF(ISNUMBER('Endpoint outcomes'!EO349)=TRUE,'Endpoint outcomes'!EO349,(IF(ISNUMBER('Endpoint outcomes'!EQ349)=TRUE,'Endpoint outcomes'!EQ349,0)))</f>
        <v>0</v>
      </c>
      <c r="V349" s="825">
        <f>IF(ISNUMBER('Endpoint outcomes'!EO349)=TRUE,'Endpoint outcomes'!EP349,IF(ISNUMBER('Endpoint outcomes'!EQ349)=TRUE,'Endpoint outcomes'!ER349,0))</f>
        <v>0</v>
      </c>
      <c r="W349" s="825">
        <f>IF(ISNUMBER('Endpoint outcomes'!EO349)=TRUE,'Endpoint outcomes'!FC349,IF(ISNUMBER('Endpoint outcomes'!EQ349)=TRUE,'Endpoint outcomes'!FE349,0))</f>
        <v>0</v>
      </c>
      <c r="X349" s="37"/>
      <c r="Y349" s="824">
        <f t="shared" si="161"/>
        <v>21</v>
      </c>
      <c r="Z349" s="827">
        <f t="shared" si="162"/>
        <v>20</v>
      </c>
      <c r="AA349" s="827">
        <f t="shared" si="163"/>
        <v>1692.7999999999997</v>
      </c>
      <c r="AB349" s="824">
        <f t="shared" si="164"/>
        <v>22</v>
      </c>
      <c r="AC349" s="827">
        <f t="shared" si="165"/>
        <v>21</v>
      </c>
      <c r="AD349" s="827">
        <f t="shared" si="166"/>
        <v>2142.21</v>
      </c>
      <c r="AE349" s="824">
        <f t="shared" si="167"/>
        <v>0</v>
      </c>
      <c r="AF349" s="827">
        <f t="shared" si="168"/>
        <v>-1</v>
      </c>
      <c r="AG349" s="827">
        <f t="shared" si="169"/>
        <v>0</v>
      </c>
      <c r="AH349" s="824">
        <f t="shared" si="170"/>
        <v>0</v>
      </c>
      <c r="AI349" s="827">
        <f t="shared" si="171"/>
        <v>-1</v>
      </c>
      <c r="AJ349" s="827">
        <f t="shared" si="172"/>
        <v>0</v>
      </c>
      <c r="AK349" s="824">
        <f t="shared" si="173"/>
        <v>0</v>
      </c>
      <c r="AL349" s="827">
        <f t="shared" si="174"/>
        <v>-1</v>
      </c>
      <c r="AM349" s="827">
        <f t="shared" si="175"/>
        <v>0</v>
      </c>
      <c r="AN349" s="827">
        <f t="shared" si="176"/>
        <v>41</v>
      </c>
      <c r="AO349" s="827">
        <f t="shared" si="177"/>
        <v>3835.0099999999998</v>
      </c>
      <c r="AP349" s="827">
        <f t="shared" si="178"/>
        <v>31.841860465116273</v>
      </c>
      <c r="AQ349" s="827">
        <f t="shared" si="179"/>
        <v>9.6714440115368845</v>
      </c>
      <c r="AR349" s="827">
        <f t="shared" si="180"/>
        <v>43</v>
      </c>
    </row>
    <row r="350" spans="1:44" ht="15.75">
      <c r="A350" s="826" t="str">
        <f>'Endpoint outcomes'!A350</f>
        <v>Kay-Lambkin 2009</v>
      </c>
      <c r="B350" s="826" t="str">
        <f>CONCATENATE('Endpoint outcomes'!S350,'Endpoint outcomes'!T350)</f>
        <v>BDI-II21</v>
      </c>
      <c r="C350" s="828">
        <f t="shared" si="158"/>
        <v>32.091044776119404</v>
      </c>
      <c r="D350" s="828">
        <f t="shared" si="159"/>
        <v>9.7317202037974759</v>
      </c>
      <c r="E350" s="828">
        <f t="shared" si="160"/>
        <v>67</v>
      </c>
      <c r="F350" s="830">
        <f t="shared" si="187"/>
        <v>0.69956132217015932</v>
      </c>
      <c r="G350" s="830">
        <f t="shared" si="188"/>
        <v>0.30043867782984068</v>
      </c>
      <c r="H350" s="833">
        <f t="shared" si="186"/>
        <v>1</v>
      </c>
      <c r="I350" s="829">
        <f>IF(ISNUMBER('Endpoint outcomes'!U350)=TRUE,'Endpoint outcomes'!U350,(IF(ISNUMBER('Endpoint outcomes'!W350)=TRUE,'Endpoint outcomes'!W350,0)))</f>
        <v>34.909999999999997</v>
      </c>
      <c r="J350" s="829">
        <f>IF(ISNUMBER('Endpoint outcomes'!U350)=TRUE,'Endpoint outcomes'!V350,IF(ISNUMBER('Endpoint outcomes'!W350)=TRUE,'Endpoint outcomes'!X350,0))</f>
        <v>9.6999999999999993</v>
      </c>
      <c r="K350" s="829">
        <f>IF(ISNUMBER('Endpoint outcomes'!U350)=TRUE,'Endpoint outcomes'!AI350,IF(ISNUMBER('Endpoint outcomes'!W350)=TRUE,'Endpoint outcomes'!AK350,0))</f>
        <v>23</v>
      </c>
      <c r="L350" s="829">
        <f>IF(ISNUMBER('Endpoint outcomes'!AZ350)=TRUE,'Endpoint outcomes'!AZ350,(IF(ISNUMBER('Endpoint outcomes'!BB350)=TRUE,'Endpoint outcomes'!BB350,0)))</f>
        <v>28.57</v>
      </c>
      <c r="M350" s="829">
        <f>IF(ISNUMBER('Endpoint outcomes'!AZ350)=TRUE,'Endpoint outcomes'!BA350,IF(ISNUMBER('Endpoint outcomes'!BB350)=TRUE,'Endpoint outcomes'!BC350,0))</f>
        <v>9.89</v>
      </c>
      <c r="N350" s="829">
        <f>IF(ISNUMBER('Endpoint outcomes'!AZ350)=TRUE,'Endpoint outcomes'!BN350,IF(ISNUMBER('Endpoint outcomes'!BB350)=TRUE,'Endpoint outcomes'!BP350,0))</f>
        <v>23</v>
      </c>
      <c r="O350" s="829">
        <f>IF(ISNUMBER('Endpoint outcomes'!CE350)=TRUE,'Endpoint outcomes'!CE350,(IF(ISNUMBER('Endpoint outcomes'!CG350)=TRUE,'Endpoint outcomes'!CG350,0)))</f>
        <v>32.86</v>
      </c>
      <c r="P350" s="829">
        <f>IF(ISNUMBER('Endpoint outcomes'!CE350)=TRUE,'Endpoint outcomes'!CF350,IF(ISNUMBER('Endpoint outcomes'!CG350)=TRUE,'Endpoint outcomes'!CH350,0))</f>
        <v>9.59</v>
      </c>
      <c r="Q350" s="829">
        <f>IF(ISNUMBER('Endpoint outcomes'!CE350)=TRUE,'Endpoint outcomes'!CS350,IF(ISNUMBER('Endpoint outcomes'!CG350)=TRUE,'Endpoint outcomes'!CU350,0))</f>
        <v>21</v>
      </c>
      <c r="R350" s="825">
        <f>IF(ISNUMBER('Endpoint outcomes'!DJ350)=TRUE,'Endpoint outcomes'!DJ350,(IF(ISNUMBER('Endpoint outcomes'!DL350)=TRUE,'Endpoint outcomes'!DL350,0)))</f>
        <v>0</v>
      </c>
      <c r="S350" s="825">
        <f>IF(ISNUMBER('Endpoint outcomes'!DJ350)=TRUE,'Endpoint outcomes'!DK350,IF(ISNUMBER('Endpoint outcomes'!DL350)=TRUE,'Endpoint outcomes'!DM350,0))</f>
        <v>0</v>
      </c>
      <c r="T350" s="825">
        <f>IF(ISNUMBER('Endpoint outcomes'!DJ350)=TRUE,'Endpoint outcomes'!DX350,IF(ISNUMBER('Endpoint outcomes'!DL350)=TRUE,'Endpoint outcomes'!DZ350,0))</f>
        <v>0</v>
      </c>
      <c r="U350" s="825">
        <f>IF(ISNUMBER('Endpoint outcomes'!EO350)=TRUE,'Endpoint outcomes'!EO350,(IF(ISNUMBER('Endpoint outcomes'!EQ350)=TRUE,'Endpoint outcomes'!EQ350,0)))</f>
        <v>0</v>
      </c>
      <c r="V350" s="825">
        <f>IF(ISNUMBER('Endpoint outcomes'!EO350)=TRUE,'Endpoint outcomes'!EP350,IF(ISNUMBER('Endpoint outcomes'!EQ350)=TRUE,'Endpoint outcomes'!ER350,0))</f>
        <v>0</v>
      </c>
      <c r="W350" s="825">
        <f>IF(ISNUMBER('Endpoint outcomes'!EO350)=TRUE,'Endpoint outcomes'!FC350,IF(ISNUMBER('Endpoint outcomes'!EQ350)=TRUE,'Endpoint outcomes'!FE350,0))</f>
        <v>0</v>
      </c>
      <c r="X350" s="37"/>
      <c r="Y350" s="824">
        <f t="shared" si="161"/>
        <v>23</v>
      </c>
      <c r="Z350" s="827">
        <f t="shared" si="162"/>
        <v>22</v>
      </c>
      <c r="AA350" s="827">
        <f t="shared" si="163"/>
        <v>2069.9799999999996</v>
      </c>
      <c r="AB350" s="824">
        <f t="shared" si="164"/>
        <v>23</v>
      </c>
      <c r="AC350" s="827">
        <f t="shared" si="165"/>
        <v>22</v>
      </c>
      <c r="AD350" s="827">
        <f t="shared" si="166"/>
        <v>2151.8662000000004</v>
      </c>
      <c r="AE350" s="824">
        <f t="shared" si="167"/>
        <v>21</v>
      </c>
      <c r="AF350" s="827">
        <f t="shared" si="168"/>
        <v>20</v>
      </c>
      <c r="AG350" s="827">
        <f t="shared" si="169"/>
        <v>1839.3619999999999</v>
      </c>
      <c r="AH350" s="824">
        <f t="shared" si="170"/>
        <v>0</v>
      </c>
      <c r="AI350" s="827">
        <f t="shared" si="171"/>
        <v>-1</v>
      </c>
      <c r="AJ350" s="827">
        <f t="shared" si="172"/>
        <v>0</v>
      </c>
      <c r="AK350" s="824">
        <f t="shared" si="173"/>
        <v>0</v>
      </c>
      <c r="AL350" s="827">
        <f t="shared" si="174"/>
        <v>-1</v>
      </c>
      <c r="AM350" s="827">
        <f t="shared" si="175"/>
        <v>0</v>
      </c>
      <c r="AN350" s="827">
        <f t="shared" si="176"/>
        <v>64</v>
      </c>
      <c r="AO350" s="827">
        <f t="shared" si="177"/>
        <v>6061.2082</v>
      </c>
      <c r="AP350" s="827">
        <f t="shared" si="178"/>
        <v>32.091044776119404</v>
      </c>
      <c r="AQ350" s="827">
        <f t="shared" si="179"/>
        <v>9.7317202037974759</v>
      </c>
      <c r="AR350" s="827">
        <f t="shared" si="180"/>
        <v>67</v>
      </c>
    </row>
    <row r="351" spans="1:44" ht="15.75">
      <c r="A351" s="826" t="str">
        <f>'Endpoint outcomes'!A351</f>
        <v>Lappalainen 2014</v>
      </c>
      <c r="B351" s="826" t="str">
        <f>CONCATENATE('Endpoint outcomes'!S351,'Endpoint outcomes'!T351)</f>
        <v>BDI-II21</v>
      </c>
      <c r="C351" s="828">
        <f t="shared" si="158"/>
        <v>21.95</v>
      </c>
      <c r="D351" s="828">
        <f t="shared" si="159"/>
        <v>7.9981247802219242</v>
      </c>
      <c r="E351" s="828">
        <f t="shared" si="160"/>
        <v>38</v>
      </c>
      <c r="F351" s="830">
        <f t="shared" si="187"/>
        <v>0.26389016128945131</v>
      </c>
      <c r="G351" s="830">
        <f t="shared" si="188"/>
        <v>0.73610983871054869</v>
      </c>
      <c r="H351" s="833">
        <f t="shared" si="186"/>
        <v>1</v>
      </c>
      <c r="I351" s="829">
        <f>IF(ISNUMBER('Endpoint outcomes'!U351)=TRUE,'Endpoint outcomes'!U351,(IF(ISNUMBER('Endpoint outcomes'!W351)=TRUE,'Endpoint outcomes'!W351,0)))</f>
        <v>23.11</v>
      </c>
      <c r="J351" s="829">
        <f>IF(ISNUMBER('Endpoint outcomes'!U351)=TRUE,'Endpoint outcomes'!V351,IF(ISNUMBER('Endpoint outcomes'!W351)=TRUE,'Endpoint outcomes'!X351,0))</f>
        <v>6.38</v>
      </c>
      <c r="K351" s="829">
        <f>IF(ISNUMBER('Endpoint outcomes'!U351)=TRUE,'Endpoint outcomes'!AI351,IF(ISNUMBER('Endpoint outcomes'!W351)=TRUE,'Endpoint outcomes'!AK351,0))</f>
        <v>19</v>
      </c>
      <c r="L351" s="829">
        <f>IF(ISNUMBER('Endpoint outcomes'!AZ351)=TRUE,'Endpoint outcomes'!AZ351,(IF(ISNUMBER('Endpoint outcomes'!BB351)=TRUE,'Endpoint outcomes'!BB351,0)))</f>
        <v>20.79</v>
      </c>
      <c r="M351" s="829">
        <f>IF(ISNUMBER('Endpoint outcomes'!AZ351)=TRUE,'Endpoint outcomes'!BA351,IF(ISNUMBER('Endpoint outcomes'!BB351)=TRUE,'Endpoint outcomes'!BC351,0))</f>
        <v>9.34</v>
      </c>
      <c r="N351" s="829">
        <f>IF(ISNUMBER('Endpoint outcomes'!AZ351)=TRUE,'Endpoint outcomes'!BN351,IF(ISNUMBER('Endpoint outcomes'!BB351)=TRUE,'Endpoint outcomes'!BP351,0))</f>
        <v>19</v>
      </c>
      <c r="O351" s="829">
        <f>IF(ISNUMBER('Endpoint outcomes'!CE351)=TRUE,'Endpoint outcomes'!CE351,(IF(ISNUMBER('Endpoint outcomes'!CG351)=TRUE,'Endpoint outcomes'!CG351,0)))</f>
        <v>0</v>
      </c>
      <c r="P351" s="829">
        <f>IF(ISNUMBER('Endpoint outcomes'!CE351)=TRUE,'Endpoint outcomes'!CF351,IF(ISNUMBER('Endpoint outcomes'!CG351)=TRUE,'Endpoint outcomes'!CH351,0))</f>
        <v>0</v>
      </c>
      <c r="Q351" s="829">
        <f>IF(ISNUMBER('Endpoint outcomes'!CE351)=TRUE,'Endpoint outcomes'!CS351,IF(ISNUMBER('Endpoint outcomes'!CG351)=TRUE,'Endpoint outcomes'!CU351,0))</f>
        <v>0</v>
      </c>
      <c r="R351" s="825">
        <f>IF(ISNUMBER('Endpoint outcomes'!DJ351)=TRUE,'Endpoint outcomes'!DJ351,(IF(ISNUMBER('Endpoint outcomes'!DL351)=TRUE,'Endpoint outcomes'!DL351,0)))</f>
        <v>0</v>
      </c>
      <c r="S351" s="825">
        <f>IF(ISNUMBER('Endpoint outcomes'!DJ351)=TRUE,'Endpoint outcomes'!DK351,IF(ISNUMBER('Endpoint outcomes'!DL351)=TRUE,'Endpoint outcomes'!DM351,0))</f>
        <v>0</v>
      </c>
      <c r="T351" s="825">
        <f>IF(ISNUMBER('Endpoint outcomes'!DJ351)=TRUE,'Endpoint outcomes'!DX351,IF(ISNUMBER('Endpoint outcomes'!DL351)=TRUE,'Endpoint outcomes'!DZ351,0))</f>
        <v>0</v>
      </c>
      <c r="U351" s="825">
        <f>IF(ISNUMBER('Endpoint outcomes'!EO351)=TRUE,'Endpoint outcomes'!EO351,(IF(ISNUMBER('Endpoint outcomes'!EQ351)=TRUE,'Endpoint outcomes'!EQ351,0)))</f>
        <v>0</v>
      </c>
      <c r="V351" s="825">
        <f>IF(ISNUMBER('Endpoint outcomes'!EO351)=TRUE,'Endpoint outcomes'!EP351,IF(ISNUMBER('Endpoint outcomes'!EQ351)=TRUE,'Endpoint outcomes'!ER351,0))</f>
        <v>0</v>
      </c>
      <c r="W351" s="825">
        <f>IF(ISNUMBER('Endpoint outcomes'!EO351)=TRUE,'Endpoint outcomes'!FC351,IF(ISNUMBER('Endpoint outcomes'!EQ351)=TRUE,'Endpoint outcomes'!FE351,0))</f>
        <v>0</v>
      </c>
      <c r="X351" s="37"/>
      <c r="Y351" s="824">
        <f t="shared" si="161"/>
        <v>19</v>
      </c>
      <c r="Z351" s="827">
        <f t="shared" si="162"/>
        <v>18</v>
      </c>
      <c r="AA351" s="827">
        <f t="shared" si="163"/>
        <v>732.67920000000004</v>
      </c>
      <c r="AB351" s="824">
        <f t="shared" si="164"/>
        <v>19</v>
      </c>
      <c r="AC351" s="827">
        <f t="shared" si="165"/>
        <v>18</v>
      </c>
      <c r="AD351" s="827">
        <f t="shared" si="166"/>
        <v>1570.2407999999998</v>
      </c>
      <c r="AE351" s="824">
        <f t="shared" si="167"/>
        <v>0</v>
      </c>
      <c r="AF351" s="827">
        <f t="shared" si="168"/>
        <v>-1</v>
      </c>
      <c r="AG351" s="827">
        <f t="shared" si="169"/>
        <v>0</v>
      </c>
      <c r="AH351" s="824">
        <f t="shared" si="170"/>
        <v>0</v>
      </c>
      <c r="AI351" s="827">
        <f t="shared" si="171"/>
        <v>-1</v>
      </c>
      <c r="AJ351" s="827">
        <f t="shared" si="172"/>
        <v>0</v>
      </c>
      <c r="AK351" s="824">
        <f t="shared" si="173"/>
        <v>0</v>
      </c>
      <c r="AL351" s="827">
        <f t="shared" si="174"/>
        <v>-1</v>
      </c>
      <c r="AM351" s="827">
        <f t="shared" si="175"/>
        <v>0</v>
      </c>
      <c r="AN351" s="827">
        <f t="shared" si="176"/>
        <v>36</v>
      </c>
      <c r="AO351" s="827">
        <f t="shared" si="177"/>
        <v>2302.92</v>
      </c>
      <c r="AP351" s="827">
        <f t="shared" si="178"/>
        <v>21.95</v>
      </c>
      <c r="AQ351" s="827">
        <f t="shared" si="179"/>
        <v>7.9981247802219242</v>
      </c>
      <c r="AR351" s="827">
        <f t="shared" si="180"/>
        <v>38</v>
      </c>
    </row>
    <row r="352" spans="1:44" ht="15.75">
      <c r="A352" s="826" t="str">
        <f>'Endpoint outcomes'!A352</f>
        <v>Malouff 1988</v>
      </c>
      <c r="B352" s="826" t="str">
        <f>CONCATENATE('Endpoint outcomes'!S352,'Endpoint outcomes'!T352)</f>
        <v>BDI-I21</v>
      </c>
      <c r="C352" s="828">
        <f t="shared" si="158"/>
        <v>20.537441860465115</v>
      </c>
      <c r="D352" s="828">
        <f t="shared" si="159"/>
        <v>6.2907433980412835</v>
      </c>
      <c r="E352" s="828">
        <f t="shared" si="160"/>
        <v>43</v>
      </c>
      <c r="F352" s="830">
        <f t="shared" si="187"/>
        <v>0.2390428394875983</v>
      </c>
      <c r="G352" s="830">
        <f t="shared" si="188"/>
        <v>0.7609571605124017</v>
      </c>
      <c r="H352" s="833">
        <f t="shared" si="186"/>
        <v>1</v>
      </c>
      <c r="I352" s="829">
        <f>IF(ISNUMBER('Endpoint outcomes'!U352)=TRUE,'Endpoint outcomes'!U352,(IF(ISNUMBER('Endpoint outcomes'!W352)=TRUE,'Endpoint outcomes'!W352,0)))</f>
        <v>20.13</v>
      </c>
      <c r="J352" s="829">
        <f>IF(ISNUMBER('Endpoint outcomes'!U352)=TRUE,'Endpoint outcomes'!V352,IF(ISNUMBER('Endpoint outcomes'!W352)=TRUE,'Endpoint outcomes'!X352,0))</f>
        <v>6.11</v>
      </c>
      <c r="K352" s="829">
        <f>IF(ISNUMBER('Endpoint outcomes'!U352)=TRUE,'Endpoint outcomes'!AI352,IF(ISNUMBER('Endpoint outcomes'!W352)=TRUE,'Endpoint outcomes'!AK352,0))</f>
        <v>14</v>
      </c>
      <c r="L352" s="829">
        <f>IF(ISNUMBER('Endpoint outcomes'!AZ352)=TRUE,'Endpoint outcomes'!AZ352,(IF(ISNUMBER('Endpoint outcomes'!BB352)=TRUE,'Endpoint outcomes'!BB352,0)))</f>
        <v>21.13</v>
      </c>
      <c r="M352" s="829">
        <f>IF(ISNUMBER('Endpoint outcomes'!AZ352)=TRUE,'Endpoint outcomes'!BA352,IF(ISNUMBER('Endpoint outcomes'!BB352)=TRUE,'Endpoint outcomes'!BC352,0))</f>
        <v>6.08</v>
      </c>
      <c r="N352" s="829">
        <f>IF(ISNUMBER('Endpoint outcomes'!AZ352)=TRUE,'Endpoint outcomes'!BN352,IF(ISNUMBER('Endpoint outcomes'!BB352)=TRUE,'Endpoint outcomes'!BP352,0))</f>
        <v>15</v>
      </c>
      <c r="O352" s="829">
        <f>IF(ISNUMBER('Endpoint outcomes'!CE352)=TRUE,'Endpoint outcomes'!CE352,(IF(ISNUMBER('Endpoint outcomes'!CG352)=TRUE,'Endpoint outcomes'!CG352,0)))</f>
        <v>20.309999999999999</v>
      </c>
      <c r="P352" s="829">
        <f>IF(ISNUMBER('Endpoint outcomes'!CE352)=TRUE,'Endpoint outcomes'!CF352,IF(ISNUMBER('Endpoint outcomes'!CG352)=TRUE,'Endpoint outcomes'!CH352,0))</f>
        <v>6.68</v>
      </c>
      <c r="Q352" s="829">
        <f>IF(ISNUMBER('Endpoint outcomes'!CE352)=TRUE,'Endpoint outcomes'!CS352,IF(ISNUMBER('Endpoint outcomes'!CG352)=TRUE,'Endpoint outcomes'!CU352,0))</f>
        <v>14</v>
      </c>
      <c r="R352" s="825">
        <f>IF(ISNUMBER('Endpoint outcomes'!DJ352)=TRUE,'Endpoint outcomes'!DJ352,(IF(ISNUMBER('Endpoint outcomes'!DL352)=TRUE,'Endpoint outcomes'!DL352,0)))</f>
        <v>0</v>
      </c>
      <c r="S352" s="825">
        <f>IF(ISNUMBER('Endpoint outcomes'!DJ352)=TRUE,'Endpoint outcomes'!DK352,IF(ISNUMBER('Endpoint outcomes'!DL352)=TRUE,'Endpoint outcomes'!DM352,0))</f>
        <v>0</v>
      </c>
      <c r="T352" s="825">
        <f>IF(ISNUMBER('Endpoint outcomes'!DJ352)=TRUE,'Endpoint outcomes'!DX352,IF(ISNUMBER('Endpoint outcomes'!DL352)=TRUE,'Endpoint outcomes'!DZ352,0))</f>
        <v>0</v>
      </c>
      <c r="U352" s="825">
        <f>IF(ISNUMBER('Endpoint outcomes'!EO352)=TRUE,'Endpoint outcomes'!EO352,(IF(ISNUMBER('Endpoint outcomes'!EQ352)=TRUE,'Endpoint outcomes'!EQ352,0)))</f>
        <v>0</v>
      </c>
      <c r="V352" s="825">
        <f>IF(ISNUMBER('Endpoint outcomes'!EO352)=TRUE,'Endpoint outcomes'!EP352,IF(ISNUMBER('Endpoint outcomes'!EQ352)=TRUE,'Endpoint outcomes'!ER352,0))</f>
        <v>0</v>
      </c>
      <c r="W352" s="825">
        <f>IF(ISNUMBER('Endpoint outcomes'!EO352)=TRUE,'Endpoint outcomes'!FC352,IF(ISNUMBER('Endpoint outcomes'!EQ352)=TRUE,'Endpoint outcomes'!FE352,0))</f>
        <v>0</v>
      </c>
      <c r="X352" s="37"/>
      <c r="Y352" s="824">
        <f t="shared" si="161"/>
        <v>14</v>
      </c>
      <c r="Z352" s="827">
        <f t="shared" si="162"/>
        <v>13</v>
      </c>
      <c r="AA352" s="827">
        <f t="shared" si="163"/>
        <v>485.31730000000005</v>
      </c>
      <c r="AB352" s="824">
        <f t="shared" si="164"/>
        <v>15</v>
      </c>
      <c r="AC352" s="827">
        <f t="shared" si="165"/>
        <v>14</v>
      </c>
      <c r="AD352" s="827">
        <f t="shared" si="166"/>
        <v>517.52959999999996</v>
      </c>
      <c r="AE352" s="824">
        <f t="shared" si="167"/>
        <v>14</v>
      </c>
      <c r="AF352" s="827">
        <f t="shared" si="168"/>
        <v>13</v>
      </c>
      <c r="AG352" s="827">
        <f t="shared" si="169"/>
        <v>580.09119999999996</v>
      </c>
      <c r="AH352" s="824">
        <f t="shared" si="170"/>
        <v>0</v>
      </c>
      <c r="AI352" s="827">
        <f t="shared" si="171"/>
        <v>-1</v>
      </c>
      <c r="AJ352" s="827">
        <f t="shared" si="172"/>
        <v>0</v>
      </c>
      <c r="AK352" s="824">
        <f t="shared" si="173"/>
        <v>0</v>
      </c>
      <c r="AL352" s="827">
        <f t="shared" si="174"/>
        <v>-1</v>
      </c>
      <c r="AM352" s="827">
        <f t="shared" si="175"/>
        <v>0</v>
      </c>
      <c r="AN352" s="827">
        <f t="shared" si="176"/>
        <v>40</v>
      </c>
      <c r="AO352" s="827">
        <f t="shared" si="177"/>
        <v>1582.9380999999998</v>
      </c>
      <c r="AP352" s="827">
        <f t="shared" si="178"/>
        <v>20.537441860465115</v>
      </c>
      <c r="AQ352" s="827">
        <f t="shared" si="179"/>
        <v>6.2907433980412835</v>
      </c>
      <c r="AR352" s="827">
        <f t="shared" si="180"/>
        <v>43</v>
      </c>
    </row>
    <row r="353" spans="1:44" ht="15.75">
      <c r="A353" s="826" t="str">
        <f>'Endpoint outcomes'!A353</f>
        <v>Pots 2014</v>
      </c>
      <c r="B353" s="826" t="str">
        <f>CONCATENATE('Endpoint outcomes'!S353,'Endpoint outcomes'!T353)</f>
        <v>CES-D20</v>
      </c>
      <c r="C353" s="828">
        <f t="shared" si="158"/>
        <v>16.037218543046357</v>
      </c>
      <c r="D353" s="828">
        <f t="shared" si="159"/>
        <v>8.0917256602701162</v>
      </c>
      <c r="E353" s="828">
        <f t="shared" si="160"/>
        <v>151</v>
      </c>
      <c r="F353" s="830">
        <f t="shared" ref="F353" si="189">1-NORMDIST((VLOOKUP(B353,$AW$5:$AX$23,2,0)),C353,D353,TRUE)</f>
        <v>5.4580032726211369E-2</v>
      </c>
      <c r="G353" s="830">
        <f t="shared" ref="G353" si="190">1-F353</f>
        <v>0.94541996727378863</v>
      </c>
      <c r="H353" s="833">
        <f t="shared" ref="H353" si="191">IF(ISERROR(F353),0,1)</f>
        <v>1</v>
      </c>
      <c r="I353" s="829">
        <f>IF(ISNUMBER('Endpoint outcomes'!U353)=TRUE,'Endpoint outcomes'!U353,(IF(ISNUMBER('Endpoint outcomes'!W353)=TRUE,'Endpoint outcomes'!W353,0)))</f>
        <v>15.62</v>
      </c>
      <c r="J353" s="829">
        <f>IF(ISNUMBER('Endpoint outcomes'!U353)=TRUE,'Endpoint outcomes'!V353,IF(ISNUMBER('Endpoint outcomes'!W353)=TRUE,'Endpoint outcomes'!X353,0))</f>
        <v>7.86</v>
      </c>
      <c r="K353" s="829">
        <f>IF(ISNUMBER('Endpoint outcomes'!U353)=TRUE,'Endpoint outcomes'!AI353,IF(ISNUMBER('Endpoint outcomes'!W353)=TRUE,'Endpoint outcomes'!AK353,0))</f>
        <v>76</v>
      </c>
      <c r="L353" s="829">
        <f>IF(ISNUMBER('Endpoint outcomes'!AZ353)=TRUE,'Endpoint outcomes'!AZ353,(IF(ISNUMBER('Endpoint outcomes'!BB353)=TRUE,'Endpoint outcomes'!BB353,0)))</f>
        <v>16.46</v>
      </c>
      <c r="M353" s="829">
        <f>IF(ISNUMBER('Endpoint outcomes'!AZ353)=TRUE,'Endpoint outcomes'!BA353,IF(ISNUMBER('Endpoint outcomes'!BB353)=TRUE,'Endpoint outcomes'!BC353,0))</f>
        <v>8.32</v>
      </c>
      <c r="N353" s="829">
        <f>IF(ISNUMBER('Endpoint outcomes'!AZ353)=TRUE,'Endpoint outcomes'!BN353,IF(ISNUMBER('Endpoint outcomes'!BB353)=TRUE,'Endpoint outcomes'!BP353,0))</f>
        <v>75</v>
      </c>
      <c r="O353" s="829">
        <f>IF(ISNUMBER('Endpoint outcomes'!CE353)=TRUE,'Endpoint outcomes'!CE353,(IF(ISNUMBER('Endpoint outcomes'!CG353)=TRUE,'Endpoint outcomes'!CG353,0)))</f>
        <v>0</v>
      </c>
      <c r="P353" s="829">
        <f>IF(ISNUMBER('Endpoint outcomes'!CE353)=TRUE,'Endpoint outcomes'!CF353,IF(ISNUMBER('Endpoint outcomes'!CG353)=TRUE,'Endpoint outcomes'!CH353,0))</f>
        <v>0</v>
      </c>
      <c r="Q353" s="829">
        <f>IF(ISNUMBER('Endpoint outcomes'!CE353)=TRUE,'Endpoint outcomes'!CS353,IF(ISNUMBER('Endpoint outcomes'!CG353)=TRUE,'Endpoint outcomes'!CU353,0))</f>
        <v>0</v>
      </c>
      <c r="R353" s="825">
        <f>IF(ISNUMBER('Endpoint outcomes'!DJ353)=TRUE,'Endpoint outcomes'!DJ353,(IF(ISNUMBER('Endpoint outcomes'!DL353)=TRUE,'Endpoint outcomes'!DL353,0)))</f>
        <v>0</v>
      </c>
      <c r="S353" s="825">
        <f>IF(ISNUMBER('Endpoint outcomes'!DJ353)=TRUE,'Endpoint outcomes'!DK353,IF(ISNUMBER('Endpoint outcomes'!DL353)=TRUE,'Endpoint outcomes'!DM353,0))</f>
        <v>0</v>
      </c>
      <c r="T353" s="825">
        <f>IF(ISNUMBER('Endpoint outcomes'!DJ353)=TRUE,'Endpoint outcomes'!DX353,IF(ISNUMBER('Endpoint outcomes'!DL353)=TRUE,'Endpoint outcomes'!DZ353,0))</f>
        <v>0</v>
      </c>
      <c r="U353" s="825">
        <f>IF(ISNUMBER('Endpoint outcomes'!EO353)=TRUE,'Endpoint outcomes'!EO353,(IF(ISNUMBER('Endpoint outcomes'!EQ353)=TRUE,'Endpoint outcomes'!EQ353,0)))</f>
        <v>0</v>
      </c>
      <c r="V353" s="825">
        <f>IF(ISNUMBER('Endpoint outcomes'!EO353)=TRUE,'Endpoint outcomes'!EP353,IF(ISNUMBER('Endpoint outcomes'!EQ353)=TRUE,'Endpoint outcomes'!ER353,0))</f>
        <v>0</v>
      </c>
      <c r="W353" s="825">
        <f>IF(ISNUMBER('Endpoint outcomes'!EO353)=TRUE,'Endpoint outcomes'!FC353,IF(ISNUMBER('Endpoint outcomes'!EQ353)=TRUE,'Endpoint outcomes'!FE353,0))</f>
        <v>0</v>
      </c>
      <c r="X353" s="823"/>
      <c r="Y353" s="824">
        <f t="shared" si="161"/>
        <v>76</v>
      </c>
      <c r="Z353" s="827">
        <f t="shared" si="162"/>
        <v>75</v>
      </c>
      <c r="AA353" s="827">
        <f t="shared" si="163"/>
        <v>4633.47</v>
      </c>
      <c r="AB353" s="824">
        <f t="shared" si="164"/>
        <v>75</v>
      </c>
      <c r="AC353" s="827">
        <f t="shared" si="165"/>
        <v>74</v>
      </c>
      <c r="AD353" s="827">
        <f t="shared" si="166"/>
        <v>5122.4576000000006</v>
      </c>
      <c r="AE353" s="824">
        <f t="shared" si="167"/>
        <v>0</v>
      </c>
      <c r="AF353" s="827">
        <f t="shared" si="168"/>
        <v>-1</v>
      </c>
      <c r="AG353" s="827">
        <f t="shared" si="169"/>
        <v>0</v>
      </c>
      <c r="AH353" s="824">
        <f t="shared" si="170"/>
        <v>0</v>
      </c>
      <c r="AI353" s="827">
        <f t="shared" si="171"/>
        <v>-1</v>
      </c>
      <c r="AJ353" s="827">
        <f t="shared" si="172"/>
        <v>0</v>
      </c>
      <c r="AK353" s="824">
        <f t="shared" si="173"/>
        <v>0</v>
      </c>
      <c r="AL353" s="827">
        <f t="shared" si="174"/>
        <v>-1</v>
      </c>
      <c r="AM353" s="827">
        <f t="shared" si="175"/>
        <v>0</v>
      </c>
      <c r="AN353" s="827">
        <f t="shared" si="176"/>
        <v>149</v>
      </c>
      <c r="AO353" s="827">
        <f t="shared" si="177"/>
        <v>9755.9276000000009</v>
      </c>
      <c r="AP353" s="827">
        <f t="shared" si="178"/>
        <v>16.037218543046357</v>
      </c>
      <c r="AQ353" s="827">
        <f t="shared" si="179"/>
        <v>8.0917256602701162</v>
      </c>
      <c r="AR353" s="827">
        <f t="shared" si="180"/>
        <v>151</v>
      </c>
    </row>
    <row r="354" spans="1:44" ht="15.75">
      <c r="A354" s="826" t="str">
        <f>'Endpoint outcomes'!A354</f>
        <v>Serretti 2013</v>
      </c>
      <c r="B354" s="826" t="str">
        <f>CONCATENATE('Endpoint outcomes'!S354,'Endpoint outcomes'!T354)</f>
        <v>HAMD17</v>
      </c>
      <c r="C354" s="828">
        <f t="shared" si="158"/>
        <v>17.914068965517242</v>
      </c>
      <c r="D354" s="828">
        <f t="shared" si="159"/>
        <v>5.1179125989635041</v>
      </c>
      <c r="E354" s="828">
        <f t="shared" si="160"/>
        <v>145</v>
      </c>
      <c r="F354" s="830">
        <f t="shared" si="187"/>
        <v>0.1171916579728367</v>
      </c>
      <c r="G354" s="830">
        <f t="shared" si="188"/>
        <v>0.8828083420271633</v>
      </c>
      <c r="H354" s="833">
        <f t="shared" si="186"/>
        <v>1</v>
      </c>
      <c r="I354" s="829">
        <f>IF(ISNUMBER('Endpoint outcomes'!U354)=TRUE,'Endpoint outcomes'!U354,(IF(ISNUMBER('Endpoint outcomes'!W354)=TRUE,'Endpoint outcomes'!W354,0)))</f>
        <v>16.329999999999998</v>
      </c>
      <c r="J354" s="829">
        <f>IF(ISNUMBER('Endpoint outcomes'!U354)=TRUE,'Endpoint outcomes'!V354,IF(ISNUMBER('Endpoint outcomes'!W354)=TRUE,'Endpoint outcomes'!X354,0))</f>
        <v>4.08</v>
      </c>
      <c r="K354" s="829">
        <f>IF(ISNUMBER('Endpoint outcomes'!U354)=TRUE,'Endpoint outcomes'!AI354,IF(ISNUMBER('Endpoint outcomes'!W354)=TRUE,'Endpoint outcomes'!AK354,0))</f>
        <v>42</v>
      </c>
      <c r="L354" s="829">
        <f>IF(ISNUMBER('Endpoint outcomes'!AZ354)=TRUE,'Endpoint outcomes'!AZ354,(IF(ISNUMBER('Endpoint outcomes'!BB354)=TRUE,'Endpoint outcomes'!BB354,0)))</f>
        <v>18.559999999999999</v>
      </c>
      <c r="M354" s="829">
        <f>IF(ISNUMBER('Endpoint outcomes'!AZ354)=TRUE,'Endpoint outcomes'!BA354,IF(ISNUMBER('Endpoint outcomes'!BB354)=TRUE,'Endpoint outcomes'!BC354,0))</f>
        <v>5.48</v>
      </c>
      <c r="N354" s="829">
        <f>IF(ISNUMBER('Endpoint outcomes'!AZ354)=TRUE,'Endpoint outcomes'!BN354,IF(ISNUMBER('Endpoint outcomes'!BB354)=TRUE,'Endpoint outcomes'!BP354,0))</f>
        <v>103</v>
      </c>
      <c r="O354" s="829">
        <f>IF(ISNUMBER('Endpoint outcomes'!CE354)=TRUE,'Endpoint outcomes'!CE354,(IF(ISNUMBER('Endpoint outcomes'!CG354)=TRUE,'Endpoint outcomes'!CG354,0)))</f>
        <v>0</v>
      </c>
      <c r="P354" s="829">
        <f>IF(ISNUMBER('Endpoint outcomes'!CE354)=TRUE,'Endpoint outcomes'!CF354,IF(ISNUMBER('Endpoint outcomes'!CG354)=TRUE,'Endpoint outcomes'!CH354,0))</f>
        <v>0</v>
      </c>
      <c r="Q354" s="829">
        <f>IF(ISNUMBER('Endpoint outcomes'!CE354)=TRUE,'Endpoint outcomes'!CS354,IF(ISNUMBER('Endpoint outcomes'!CG354)=TRUE,'Endpoint outcomes'!CU354,0))</f>
        <v>0</v>
      </c>
      <c r="R354" s="825">
        <f>IF(ISNUMBER('Endpoint outcomes'!DJ354)=TRUE,'Endpoint outcomes'!DJ354,(IF(ISNUMBER('Endpoint outcomes'!DL354)=TRUE,'Endpoint outcomes'!DL354,0)))</f>
        <v>0</v>
      </c>
      <c r="S354" s="825">
        <f>IF(ISNUMBER('Endpoint outcomes'!DJ354)=TRUE,'Endpoint outcomes'!DK354,IF(ISNUMBER('Endpoint outcomes'!DL354)=TRUE,'Endpoint outcomes'!DM354,0))</f>
        <v>0</v>
      </c>
      <c r="T354" s="825">
        <f>IF(ISNUMBER('Endpoint outcomes'!DJ354)=TRUE,'Endpoint outcomes'!DX354,IF(ISNUMBER('Endpoint outcomes'!DL354)=TRUE,'Endpoint outcomes'!DZ354,0))</f>
        <v>0</v>
      </c>
      <c r="U354" s="825">
        <f>IF(ISNUMBER('Endpoint outcomes'!EO354)=TRUE,'Endpoint outcomes'!EO354,(IF(ISNUMBER('Endpoint outcomes'!EQ354)=TRUE,'Endpoint outcomes'!EQ354,0)))</f>
        <v>0</v>
      </c>
      <c r="V354" s="825">
        <f>IF(ISNUMBER('Endpoint outcomes'!EO354)=TRUE,'Endpoint outcomes'!EP354,IF(ISNUMBER('Endpoint outcomes'!EQ354)=TRUE,'Endpoint outcomes'!ER354,0))</f>
        <v>0</v>
      </c>
      <c r="W354" s="825">
        <f>IF(ISNUMBER('Endpoint outcomes'!EO354)=TRUE,'Endpoint outcomes'!FC354,IF(ISNUMBER('Endpoint outcomes'!EQ354)=TRUE,'Endpoint outcomes'!FE354,0))</f>
        <v>0</v>
      </c>
      <c r="X354" s="823"/>
      <c r="Y354" s="824">
        <f t="shared" si="161"/>
        <v>42</v>
      </c>
      <c r="Z354" s="827">
        <f t="shared" si="162"/>
        <v>41</v>
      </c>
      <c r="AA354" s="827">
        <f t="shared" si="163"/>
        <v>682.50239999999997</v>
      </c>
      <c r="AB354" s="824">
        <f t="shared" si="164"/>
        <v>103</v>
      </c>
      <c r="AC354" s="827">
        <f t="shared" si="165"/>
        <v>102</v>
      </c>
      <c r="AD354" s="827">
        <f t="shared" si="166"/>
        <v>3063.1008000000002</v>
      </c>
      <c r="AE354" s="824">
        <f t="shared" si="167"/>
        <v>0</v>
      </c>
      <c r="AF354" s="827">
        <f t="shared" si="168"/>
        <v>-1</v>
      </c>
      <c r="AG354" s="827">
        <f t="shared" si="169"/>
        <v>0</v>
      </c>
      <c r="AH354" s="824">
        <f t="shared" si="170"/>
        <v>0</v>
      </c>
      <c r="AI354" s="827">
        <f t="shared" si="171"/>
        <v>-1</v>
      </c>
      <c r="AJ354" s="827">
        <f t="shared" si="172"/>
        <v>0</v>
      </c>
      <c r="AK354" s="824">
        <f t="shared" si="173"/>
        <v>0</v>
      </c>
      <c r="AL354" s="827">
        <f t="shared" si="174"/>
        <v>-1</v>
      </c>
      <c r="AM354" s="827">
        <f t="shared" si="175"/>
        <v>0</v>
      </c>
      <c r="AN354" s="827">
        <f t="shared" si="176"/>
        <v>143</v>
      </c>
      <c r="AO354" s="827">
        <f t="shared" si="177"/>
        <v>3745.6032</v>
      </c>
      <c r="AP354" s="827">
        <f t="shared" si="178"/>
        <v>17.914068965517242</v>
      </c>
      <c r="AQ354" s="827">
        <f t="shared" si="179"/>
        <v>5.1179125989635041</v>
      </c>
      <c r="AR354" s="827">
        <f t="shared" si="180"/>
        <v>145</v>
      </c>
    </row>
    <row r="355" spans="1:44" ht="15.75">
      <c r="A355" s="826" t="str">
        <f>'Endpoint outcomes'!A355</f>
        <v>Usaf 1990</v>
      </c>
      <c r="B355" s="826" t="str">
        <f>CONCATENATE('Endpoint outcomes'!S355,'Endpoint outcomes'!T355)</f>
        <v>BDI-I21</v>
      </c>
      <c r="C355" s="828">
        <f t="shared" si="158"/>
        <v>27.439333333333334</v>
      </c>
      <c r="D355" s="828" t="e">
        <f t="shared" si="159"/>
        <v>#VALUE!</v>
      </c>
      <c r="E355" s="828">
        <f t="shared" si="160"/>
        <v>60</v>
      </c>
      <c r="F355" s="830" t="e">
        <f t="shared" si="187"/>
        <v>#VALUE!</v>
      </c>
      <c r="G355" s="830" t="e">
        <f t="shared" si="188"/>
        <v>#VALUE!</v>
      </c>
      <c r="H355" s="833">
        <f t="shared" si="186"/>
        <v>0</v>
      </c>
      <c r="I355" s="829">
        <f>IF(ISNUMBER('Endpoint outcomes'!U355)=TRUE,'Endpoint outcomes'!U355,(IF(ISNUMBER('Endpoint outcomes'!W355)=TRUE,'Endpoint outcomes'!W355,0)))</f>
        <v>26.26</v>
      </c>
      <c r="J355" s="829" t="str">
        <f>IF(ISNUMBER('Endpoint outcomes'!U355)=TRUE,'Endpoint outcomes'!V355,IF(ISNUMBER('Endpoint outcomes'!W355)=TRUE,'Endpoint outcomes'!X355,0))</f>
        <v>NA</v>
      </c>
      <c r="K355" s="829">
        <f>IF(ISNUMBER('Endpoint outcomes'!U355)=TRUE,'Endpoint outcomes'!AI355,IF(ISNUMBER('Endpoint outcomes'!W355)=TRUE,'Endpoint outcomes'!AK355,0))</f>
        <v>31</v>
      </c>
      <c r="L355" s="829">
        <f>IF(ISNUMBER('Endpoint outcomes'!AZ355)=TRUE,'Endpoint outcomes'!AZ355,(IF(ISNUMBER('Endpoint outcomes'!BB355)=TRUE,'Endpoint outcomes'!BB355,0)))</f>
        <v>28.7</v>
      </c>
      <c r="M355" s="829" t="str">
        <f>IF(ISNUMBER('Endpoint outcomes'!AZ355)=TRUE,'Endpoint outcomes'!BA355,IF(ISNUMBER('Endpoint outcomes'!BB355)=TRUE,'Endpoint outcomes'!BC355,0))</f>
        <v>NA</v>
      </c>
      <c r="N355" s="829">
        <f>IF(ISNUMBER('Endpoint outcomes'!AZ355)=TRUE,'Endpoint outcomes'!BN355,IF(ISNUMBER('Endpoint outcomes'!BB355)=TRUE,'Endpoint outcomes'!BP355,0))</f>
        <v>29</v>
      </c>
      <c r="O355" s="829">
        <f>IF(ISNUMBER('Endpoint outcomes'!CE355)=TRUE,'Endpoint outcomes'!CE355,(IF(ISNUMBER('Endpoint outcomes'!CG355)=TRUE,'Endpoint outcomes'!CG355,0)))</f>
        <v>0</v>
      </c>
      <c r="P355" s="829">
        <f>IF(ISNUMBER('Endpoint outcomes'!CE355)=TRUE,'Endpoint outcomes'!CF355,IF(ISNUMBER('Endpoint outcomes'!CG355)=TRUE,'Endpoint outcomes'!CH355,0))</f>
        <v>0</v>
      </c>
      <c r="Q355" s="829">
        <f>IF(ISNUMBER('Endpoint outcomes'!CE355)=TRUE,'Endpoint outcomes'!CS355,IF(ISNUMBER('Endpoint outcomes'!CG355)=TRUE,'Endpoint outcomes'!CU355,0))</f>
        <v>0</v>
      </c>
      <c r="R355" s="825">
        <f>IF(ISNUMBER('Endpoint outcomes'!DJ355)=TRUE,'Endpoint outcomes'!DJ355,(IF(ISNUMBER('Endpoint outcomes'!DL355)=TRUE,'Endpoint outcomes'!DL355,0)))</f>
        <v>0</v>
      </c>
      <c r="S355" s="825">
        <f>IF(ISNUMBER('Endpoint outcomes'!DJ355)=TRUE,'Endpoint outcomes'!DK355,IF(ISNUMBER('Endpoint outcomes'!DL355)=TRUE,'Endpoint outcomes'!DM355,0))</f>
        <v>0</v>
      </c>
      <c r="T355" s="825">
        <f>IF(ISNUMBER('Endpoint outcomes'!DJ355)=TRUE,'Endpoint outcomes'!DX355,IF(ISNUMBER('Endpoint outcomes'!DL355)=TRUE,'Endpoint outcomes'!DZ355,0))</f>
        <v>0</v>
      </c>
      <c r="U355" s="825">
        <f>IF(ISNUMBER('Endpoint outcomes'!EO355)=TRUE,'Endpoint outcomes'!EO355,(IF(ISNUMBER('Endpoint outcomes'!EQ355)=TRUE,'Endpoint outcomes'!EQ355,0)))</f>
        <v>0</v>
      </c>
      <c r="V355" s="825">
        <f>IF(ISNUMBER('Endpoint outcomes'!EO355)=TRUE,'Endpoint outcomes'!EP355,IF(ISNUMBER('Endpoint outcomes'!EQ355)=TRUE,'Endpoint outcomes'!ER355,0))</f>
        <v>0</v>
      </c>
      <c r="W355" s="825">
        <f>IF(ISNUMBER('Endpoint outcomes'!EO355)=TRUE,'Endpoint outcomes'!FC355,IF(ISNUMBER('Endpoint outcomes'!EQ355)=TRUE,'Endpoint outcomes'!FE355,0))</f>
        <v>0</v>
      </c>
      <c r="X355" s="823"/>
      <c r="Y355" s="824">
        <f t="shared" si="161"/>
        <v>31</v>
      </c>
      <c r="Z355" s="827">
        <f t="shared" si="162"/>
        <v>30</v>
      </c>
      <c r="AA355" s="827" t="e">
        <f t="shared" si="163"/>
        <v>#VALUE!</v>
      </c>
      <c r="AB355" s="824">
        <f t="shared" si="164"/>
        <v>29</v>
      </c>
      <c r="AC355" s="827">
        <f t="shared" si="165"/>
        <v>28</v>
      </c>
      <c r="AD355" s="827" t="e">
        <f t="shared" si="166"/>
        <v>#VALUE!</v>
      </c>
      <c r="AE355" s="824">
        <f t="shared" si="167"/>
        <v>0</v>
      </c>
      <c r="AF355" s="827">
        <f t="shared" si="168"/>
        <v>-1</v>
      </c>
      <c r="AG355" s="827">
        <f t="shared" si="169"/>
        <v>0</v>
      </c>
      <c r="AH355" s="824">
        <f t="shared" si="170"/>
        <v>0</v>
      </c>
      <c r="AI355" s="827">
        <f t="shared" si="171"/>
        <v>-1</v>
      </c>
      <c r="AJ355" s="827">
        <f t="shared" si="172"/>
        <v>0</v>
      </c>
      <c r="AK355" s="824">
        <f t="shared" si="173"/>
        <v>0</v>
      </c>
      <c r="AL355" s="827">
        <f t="shared" si="174"/>
        <v>-1</v>
      </c>
      <c r="AM355" s="827">
        <f t="shared" si="175"/>
        <v>0</v>
      </c>
      <c r="AN355" s="827">
        <f t="shared" si="176"/>
        <v>58</v>
      </c>
      <c r="AO355" s="827" t="e">
        <f t="shared" si="177"/>
        <v>#VALUE!</v>
      </c>
      <c r="AP355" s="827">
        <f t="shared" si="178"/>
        <v>27.439333333333334</v>
      </c>
      <c r="AQ355" s="827" t="e">
        <f t="shared" si="179"/>
        <v>#VALUE!</v>
      </c>
      <c r="AR355" s="827">
        <f t="shared" si="180"/>
        <v>60</v>
      </c>
    </row>
    <row r="356" spans="1:44" ht="15.75">
      <c r="A356" s="826" t="str">
        <f>'Endpoint outcomes'!A356</f>
        <v>Verduyn 2003</v>
      </c>
      <c r="B356" s="826" t="str">
        <f>CONCATENATE('Endpoint outcomes'!S356,'Endpoint outcomes'!T356)</f>
        <v>HAMD17</v>
      </c>
      <c r="C356" s="828">
        <f t="shared" si="158"/>
        <v>14.08436974789916</v>
      </c>
      <c r="D356" s="828">
        <f t="shared" si="159"/>
        <v>4.5975476971518416</v>
      </c>
      <c r="E356" s="828">
        <f t="shared" si="160"/>
        <v>119</v>
      </c>
      <c r="F356" s="830">
        <f t="shared" si="187"/>
        <v>1.5513682944139462E-2</v>
      </c>
      <c r="G356" s="830">
        <f t="shared" si="188"/>
        <v>0.98448631705586054</v>
      </c>
      <c r="H356" s="833">
        <f t="shared" si="186"/>
        <v>1</v>
      </c>
      <c r="I356" s="829">
        <f>IF(ISNUMBER('Endpoint outcomes'!U356)=TRUE,'Endpoint outcomes'!U356,(IF(ISNUMBER('Endpoint outcomes'!W356)=TRUE,'Endpoint outcomes'!W356,0)))</f>
        <v>13.76</v>
      </c>
      <c r="J356" s="829">
        <f>IF(ISNUMBER('Endpoint outcomes'!U356)=TRUE,'Endpoint outcomes'!V356,IF(ISNUMBER('Endpoint outcomes'!W356)=TRUE,'Endpoint outcomes'!X356,0))</f>
        <v>3.96</v>
      </c>
      <c r="K356" s="829">
        <f>IF(ISNUMBER('Endpoint outcomes'!U356)=TRUE,'Endpoint outcomes'!AI356,IF(ISNUMBER('Endpoint outcomes'!W356)=TRUE,'Endpoint outcomes'!AK356,0))</f>
        <v>47</v>
      </c>
      <c r="L356" s="829">
        <f>IF(ISNUMBER('Endpoint outcomes'!AZ356)=TRUE,'Endpoint outcomes'!AZ356,(IF(ISNUMBER('Endpoint outcomes'!BB356)=TRUE,'Endpoint outcomes'!BB356,0)))</f>
        <v>14.51</v>
      </c>
      <c r="M356" s="829">
        <f>IF(ISNUMBER('Endpoint outcomes'!AZ356)=TRUE,'Endpoint outcomes'!BA356,IF(ISNUMBER('Endpoint outcomes'!BB356)=TRUE,'Endpoint outcomes'!BC356,0))</f>
        <v>5.3</v>
      </c>
      <c r="N356" s="829">
        <f>IF(ISNUMBER('Endpoint outcomes'!AZ356)=TRUE,'Endpoint outcomes'!BN356,IF(ISNUMBER('Endpoint outcomes'!BB356)=TRUE,'Endpoint outcomes'!BP356,0))</f>
        <v>44</v>
      </c>
      <c r="O356" s="829">
        <f>IF(ISNUMBER('Endpoint outcomes'!CE356)=TRUE,'Endpoint outcomes'!CE356,(IF(ISNUMBER('Endpoint outcomes'!CG356)=TRUE,'Endpoint outcomes'!CG356,0)))</f>
        <v>13.96</v>
      </c>
      <c r="P356" s="829">
        <f>IF(ISNUMBER('Endpoint outcomes'!CE356)=TRUE,'Endpoint outcomes'!CF356,IF(ISNUMBER('Endpoint outcomes'!CG356)=TRUE,'Endpoint outcomes'!CH356,0))</f>
        <v>4.4000000000000004</v>
      </c>
      <c r="Q356" s="829">
        <f>IF(ISNUMBER('Endpoint outcomes'!CE356)=TRUE,'Endpoint outcomes'!CS356,IF(ISNUMBER('Endpoint outcomes'!CG356)=TRUE,'Endpoint outcomes'!CU356,0))</f>
        <v>28</v>
      </c>
      <c r="R356" s="825">
        <f>IF(ISNUMBER('Endpoint outcomes'!DJ356)=TRUE,'Endpoint outcomes'!DJ356,(IF(ISNUMBER('Endpoint outcomes'!DL356)=TRUE,'Endpoint outcomes'!DL356,0)))</f>
        <v>0</v>
      </c>
      <c r="S356" s="825">
        <f>IF(ISNUMBER('Endpoint outcomes'!DJ356)=TRUE,'Endpoint outcomes'!DK356,IF(ISNUMBER('Endpoint outcomes'!DL356)=TRUE,'Endpoint outcomes'!DM356,0))</f>
        <v>0</v>
      </c>
      <c r="T356" s="825">
        <f>IF(ISNUMBER('Endpoint outcomes'!DJ356)=TRUE,'Endpoint outcomes'!DX356,IF(ISNUMBER('Endpoint outcomes'!DL356)=TRUE,'Endpoint outcomes'!DZ356,0))</f>
        <v>0</v>
      </c>
      <c r="U356" s="825">
        <f>IF(ISNUMBER('Endpoint outcomes'!EO356)=TRUE,'Endpoint outcomes'!EO356,(IF(ISNUMBER('Endpoint outcomes'!EQ356)=TRUE,'Endpoint outcomes'!EQ356,0)))</f>
        <v>0</v>
      </c>
      <c r="V356" s="825">
        <f>IF(ISNUMBER('Endpoint outcomes'!EO356)=TRUE,'Endpoint outcomes'!EP356,IF(ISNUMBER('Endpoint outcomes'!EQ356)=TRUE,'Endpoint outcomes'!ER356,0))</f>
        <v>0</v>
      </c>
      <c r="W356" s="825">
        <f>IF(ISNUMBER('Endpoint outcomes'!EO356)=TRUE,'Endpoint outcomes'!FC356,IF(ISNUMBER('Endpoint outcomes'!EQ356)=TRUE,'Endpoint outcomes'!FE356,0))</f>
        <v>0</v>
      </c>
      <c r="X356" s="823"/>
      <c r="Y356" s="824">
        <f t="shared" si="161"/>
        <v>47</v>
      </c>
      <c r="Z356" s="827">
        <f t="shared" si="162"/>
        <v>46</v>
      </c>
      <c r="AA356" s="827">
        <f t="shared" si="163"/>
        <v>721.35360000000003</v>
      </c>
      <c r="AB356" s="824">
        <f t="shared" si="164"/>
        <v>44</v>
      </c>
      <c r="AC356" s="827">
        <f t="shared" si="165"/>
        <v>43</v>
      </c>
      <c r="AD356" s="827">
        <f t="shared" si="166"/>
        <v>1207.8699999999999</v>
      </c>
      <c r="AE356" s="824">
        <f t="shared" si="167"/>
        <v>28</v>
      </c>
      <c r="AF356" s="827">
        <f t="shared" si="168"/>
        <v>27</v>
      </c>
      <c r="AG356" s="827">
        <f t="shared" si="169"/>
        <v>522.72</v>
      </c>
      <c r="AH356" s="824">
        <f t="shared" si="170"/>
        <v>0</v>
      </c>
      <c r="AI356" s="827">
        <f t="shared" si="171"/>
        <v>-1</v>
      </c>
      <c r="AJ356" s="827">
        <f t="shared" si="172"/>
        <v>0</v>
      </c>
      <c r="AK356" s="824">
        <f t="shared" si="173"/>
        <v>0</v>
      </c>
      <c r="AL356" s="827">
        <f t="shared" si="174"/>
        <v>-1</v>
      </c>
      <c r="AM356" s="827">
        <f t="shared" si="175"/>
        <v>0</v>
      </c>
      <c r="AN356" s="827">
        <f t="shared" si="176"/>
        <v>116</v>
      </c>
      <c r="AO356" s="827">
        <f t="shared" si="177"/>
        <v>2451.9435999999996</v>
      </c>
      <c r="AP356" s="827">
        <f t="shared" si="178"/>
        <v>14.08436974789916</v>
      </c>
      <c r="AQ356" s="827">
        <f t="shared" si="179"/>
        <v>4.5975476971518416</v>
      </c>
      <c r="AR356" s="827">
        <f t="shared" si="180"/>
        <v>119</v>
      </c>
    </row>
    <row r="357" spans="1:44" ht="15.75">
      <c r="A357" s="826" t="str">
        <f>'Endpoint outcomes'!A357</f>
        <v>Wuthrich 2013</v>
      </c>
      <c r="B357" s="826" t="str">
        <f>CONCATENATE('Endpoint outcomes'!S357,'Endpoint outcomes'!T357)</f>
        <v>CES-D20</v>
      </c>
      <c r="C357" s="828">
        <f t="shared" si="158"/>
        <v>24.205967741935485</v>
      </c>
      <c r="D357" s="828">
        <f t="shared" si="159"/>
        <v>9.8127313560836207</v>
      </c>
      <c r="E357" s="828">
        <f t="shared" si="160"/>
        <v>62</v>
      </c>
      <c r="F357" s="830">
        <f t="shared" si="187"/>
        <v>0.31257935289157501</v>
      </c>
      <c r="G357" s="830">
        <f t="shared" si="188"/>
        <v>0.68742064710842499</v>
      </c>
      <c r="H357" s="833">
        <f t="shared" si="186"/>
        <v>1</v>
      </c>
      <c r="I357" s="829">
        <f>IF(ISNUMBER('Endpoint outcomes'!U357)=TRUE,'Endpoint outcomes'!U357,(IF(ISNUMBER('Endpoint outcomes'!W357)=TRUE,'Endpoint outcomes'!W357,0)))</f>
        <v>26.21</v>
      </c>
      <c r="J357" s="829">
        <f>IF(ISNUMBER('Endpoint outcomes'!U357)=TRUE,'Endpoint outcomes'!V357,IF(ISNUMBER('Endpoint outcomes'!W357)=TRUE,'Endpoint outcomes'!X357,0))</f>
        <v>8.07</v>
      </c>
      <c r="K357" s="829">
        <f>IF(ISNUMBER('Endpoint outcomes'!U357)=TRUE,'Endpoint outcomes'!AI357,IF(ISNUMBER('Endpoint outcomes'!W357)=TRUE,'Endpoint outcomes'!AK357,0))</f>
        <v>27</v>
      </c>
      <c r="L357" s="829">
        <f>IF(ISNUMBER('Endpoint outcomes'!AZ357)=TRUE,'Endpoint outcomes'!AZ357,(IF(ISNUMBER('Endpoint outcomes'!BB357)=TRUE,'Endpoint outcomes'!BB357,0)))</f>
        <v>22.66</v>
      </c>
      <c r="M357" s="829">
        <f>IF(ISNUMBER('Endpoint outcomes'!AZ357)=TRUE,'Endpoint outcomes'!BA357,IF(ISNUMBER('Endpoint outcomes'!BB357)=TRUE,'Endpoint outcomes'!BC357,0))</f>
        <v>10.96</v>
      </c>
      <c r="N357" s="829">
        <f>IF(ISNUMBER('Endpoint outcomes'!AZ357)=TRUE,'Endpoint outcomes'!BN357,IF(ISNUMBER('Endpoint outcomes'!BB357)=TRUE,'Endpoint outcomes'!BP357,0))</f>
        <v>35</v>
      </c>
      <c r="O357" s="829">
        <f>IF(ISNUMBER('Endpoint outcomes'!CE357)=TRUE,'Endpoint outcomes'!CE357,(IF(ISNUMBER('Endpoint outcomes'!CG357)=TRUE,'Endpoint outcomes'!CG357,0)))</f>
        <v>0</v>
      </c>
      <c r="P357" s="829">
        <f>IF(ISNUMBER('Endpoint outcomes'!CE357)=TRUE,'Endpoint outcomes'!CF357,IF(ISNUMBER('Endpoint outcomes'!CG357)=TRUE,'Endpoint outcomes'!CH357,0))</f>
        <v>0</v>
      </c>
      <c r="Q357" s="829">
        <f>IF(ISNUMBER('Endpoint outcomes'!CE357)=TRUE,'Endpoint outcomes'!CS357,IF(ISNUMBER('Endpoint outcomes'!CG357)=TRUE,'Endpoint outcomes'!CU357,0))</f>
        <v>0</v>
      </c>
      <c r="R357" s="825">
        <f>IF(ISNUMBER('Endpoint outcomes'!DJ357)=TRUE,'Endpoint outcomes'!DJ357,(IF(ISNUMBER('Endpoint outcomes'!DL357)=TRUE,'Endpoint outcomes'!DL357,0)))</f>
        <v>0</v>
      </c>
      <c r="S357" s="825">
        <f>IF(ISNUMBER('Endpoint outcomes'!DJ357)=TRUE,'Endpoint outcomes'!DK357,IF(ISNUMBER('Endpoint outcomes'!DL357)=TRUE,'Endpoint outcomes'!DM357,0))</f>
        <v>0</v>
      </c>
      <c r="T357" s="825">
        <f>IF(ISNUMBER('Endpoint outcomes'!DJ357)=TRUE,'Endpoint outcomes'!DX357,IF(ISNUMBER('Endpoint outcomes'!DL357)=TRUE,'Endpoint outcomes'!DZ357,0))</f>
        <v>0</v>
      </c>
      <c r="U357" s="825">
        <f>IF(ISNUMBER('Endpoint outcomes'!EO357)=TRUE,'Endpoint outcomes'!EO357,(IF(ISNUMBER('Endpoint outcomes'!EQ357)=TRUE,'Endpoint outcomes'!EQ357,0)))</f>
        <v>0</v>
      </c>
      <c r="V357" s="825">
        <f>IF(ISNUMBER('Endpoint outcomes'!EO357)=TRUE,'Endpoint outcomes'!EP357,IF(ISNUMBER('Endpoint outcomes'!EQ357)=TRUE,'Endpoint outcomes'!ER357,0))</f>
        <v>0</v>
      </c>
      <c r="W357" s="825">
        <f>IF(ISNUMBER('Endpoint outcomes'!EO357)=TRUE,'Endpoint outcomes'!FC357,IF(ISNUMBER('Endpoint outcomes'!EQ357)=TRUE,'Endpoint outcomes'!FE357,0))</f>
        <v>0</v>
      </c>
      <c r="X357" s="823"/>
      <c r="Y357" s="824">
        <f t="shared" si="161"/>
        <v>27</v>
      </c>
      <c r="Z357" s="827">
        <f t="shared" si="162"/>
        <v>26</v>
      </c>
      <c r="AA357" s="827">
        <f t="shared" si="163"/>
        <v>1693.2474000000002</v>
      </c>
      <c r="AB357" s="824">
        <f t="shared" si="164"/>
        <v>35</v>
      </c>
      <c r="AC357" s="827">
        <f t="shared" si="165"/>
        <v>34</v>
      </c>
      <c r="AD357" s="827">
        <f t="shared" si="166"/>
        <v>4084.1344000000004</v>
      </c>
      <c r="AE357" s="824">
        <f t="shared" si="167"/>
        <v>0</v>
      </c>
      <c r="AF357" s="827">
        <f t="shared" si="168"/>
        <v>-1</v>
      </c>
      <c r="AG357" s="827">
        <f t="shared" si="169"/>
        <v>0</v>
      </c>
      <c r="AH357" s="824">
        <f t="shared" si="170"/>
        <v>0</v>
      </c>
      <c r="AI357" s="827">
        <f t="shared" si="171"/>
        <v>-1</v>
      </c>
      <c r="AJ357" s="827">
        <f t="shared" si="172"/>
        <v>0</v>
      </c>
      <c r="AK357" s="824">
        <f t="shared" si="173"/>
        <v>0</v>
      </c>
      <c r="AL357" s="827">
        <f t="shared" si="174"/>
        <v>-1</v>
      </c>
      <c r="AM357" s="827">
        <f t="shared" si="175"/>
        <v>0</v>
      </c>
      <c r="AN357" s="827">
        <f t="shared" si="176"/>
        <v>60</v>
      </c>
      <c r="AO357" s="827">
        <f t="shared" si="177"/>
        <v>5777.381800000001</v>
      </c>
      <c r="AP357" s="827">
        <f t="shared" si="178"/>
        <v>24.205967741935485</v>
      </c>
      <c r="AQ357" s="827">
        <f t="shared" si="179"/>
        <v>9.8127313560836207</v>
      </c>
      <c r="AR357" s="827">
        <f t="shared" si="180"/>
        <v>62</v>
      </c>
    </row>
    <row r="358" spans="1:44" ht="15.75">
      <c r="A358" s="826" t="str">
        <f>'Endpoint outcomes'!A358</f>
        <v>McNamara 1986</v>
      </c>
      <c r="B358" s="826" t="str">
        <f>CONCATENATE('Endpoint outcomes'!S358,'Endpoint outcomes'!T358)</f>
        <v>BDI-I21</v>
      </c>
      <c r="C358" s="828">
        <f t="shared" si="158"/>
        <v>24.27</v>
      </c>
      <c r="D358" s="828">
        <f t="shared" si="159"/>
        <v>4.5688838899670019</v>
      </c>
      <c r="E358" s="828">
        <f t="shared" si="160"/>
        <v>30</v>
      </c>
      <c r="F358" s="830">
        <f t="shared" si="187"/>
        <v>0.43652859212740369</v>
      </c>
      <c r="G358" s="830">
        <f t="shared" si="188"/>
        <v>0.56347140787259631</v>
      </c>
      <c r="H358" s="833">
        <f t="shared" si="186"/>
        <v>1</v>
      </c>
      <c r="I358" s="829">
        <f>IF(ISNUMBER('Endpoint outcomes'!U358)=TRUE,'Endpoint outcomes'!U358,(IF(ISNUMBER('Endpoint outcomes'!W358)=TRUE,'Endpoint outcomes'!W358,0)))</f>
        <v>24.8</v>
      </c>
      <c r="J358" s="829">
        <f>IF(ISNUMBER('Endpoint outcomes'!U358)=TRUE,'Endpoint outcomes'!V358,IF(ISNUMBER('Endpoint outcomes'!W358)=TRUE,'Endpoint outcomes'!X358,0))</f>
        <v>5.29</v>
      </c>
      <c r="K358" s="829">
        <f>IF(ISNUMBER('Endpoint outcomes'!U358)=TRUE,'Endpoint outcomes'!AI358,IF(ISNUMBER('Endpoint outcomes'!W358)=TRUE,'Endpoint outcomes'!AK358,0))</f>
        <v>10</v>
      </c>
      <c r="L358" s="829">
        <f>IF(ISNUMBER('Endpoint outcomes'!AZ358)=TRUE,'Endpoint outcomes'!AZ358,(IF(ISNUMBER('Endpoint outcomes'!BB358)=TRUE,'Endpoint outcomes'!BB358,0)))</f>
        <v>22.11</v>
      </c>
      <c r="M358" s="829">
        <f>IF(ISNUMBER('Endpoint outcomes'!AZ358)=TRUE,'Endpoint outcomes'!BA358,IF(ISNUMBER('Endpoint outcomes'!BB358)=TRUE,'Endpoint outcomes'!BC358,0))</f>
        <v>4.28</v>
      </c>
      <c r="N358" s="829">
        <f>IF(ISNUMBER('Endpoint outcomes'!AZ358)=TRUE,'Endpoint outcomes'!BN358,IF(ISNUMBER('Endpoint outcomes'!BB358)=TRUE,'Endpoint outcomes'!BP358,0))</f>
        <v>10</v>
      </c>
      <c r="O358" s="829">
        <f>IF(ISNUMBER('Endpoint outcomes'!CE358)=TRUE,'Endpoint outcomes'!CE358,(IF(ISNUMBER('Endpoint outcomes'!CG358)=TRUE,'Endpoint outcomes'!CG358,0)))</f>
        <v>25.9</v>
      </c>
      <c r="P358" s="829">
        <f>IF(ISNUMBER('Endpoint outcomes'!CE358)=TRUE,'Endpoint outcomes'!CF358,IF(ISNUMBER('Endpoint outcomes'!CG358)=TRUE,'Endpoint outcomes'!CH358,0))</f>
        <v>4.04</v>
      </c>
      <c r="Q358" s="829">
        <f>IF(ISNUMBER('Endpoint outcomes'!CE358)=TRUE,'Endpoint outcomes'!CS358,IF(ISNUMBER('Endpoint outcomes'!CG358)=TRUE,'Endpoint outcomes'!CU358,0))</f>
        <v>10</v>
      </c>
      <c r="R358" s="825">
        <f>IF(ISNUMBER('Endpoint outcomes'!DJ358)=TRUE,'Endpoint outcomes'!DJ358,(IF(ISNUMBER('Endpoint outcomes'!DL358)=TRUE,'Endpoint outcomes'!DL358,0)))</f>
        <v>0</v>
      </c>
      <c r="S358" s="825">
        <f>IF(ISNUMBER('Endpoint outcomes'!DJ358)=TRUE,'Endpoint outcomes'!DK358,IF(ISNUMBER('Endpoint outcomes'!DL358)=TRUE,'Endpoint outcomes'!DM358,0))</f>
        <v>0</v>
      </c>
      <c r="T358" s="825">
        <f>IF(ISNUMBER('Endpoint outcomes'!DJ358)=TRUE,'Endpoint outcomes'!DX358,IF(ISNUMBER('Endpoint outcomes'!DL358)=TRUE,'Endpoint outcomes'!DZ358,0))</f>
        <v>0</v>
      </c>
      <c r="U358" s="825">
        <f>IF(ISNUMBER('Endpoint outcomes'!EO358)=TRUE,'Endpoint outcomes'!EO358,(IF(ISNUMBER('Endpoint outcomes'!EQ358)=TRUE,'Endpoint outcomes'!EQ358,0)))</f>
        <v>0</v>
      </c>
      <c r="V358" s="825">
        <f>IF(ISNUMBER('Endpoint outcomes'!EO358)=TRUE,'Endpoint outcomes'!EP358,IF(ISNUMBER('Endpoint outcomes'!EQ358)=TRUE,'Endpoint outcomes'!ER358,0))</f>
        <v>0</v>
      </c>
      <c r="W358" s="825">
        <f>IF(ISNUMBER('Endpoint outcomes'!EO358)=TRUE,'Endpoint outcomes'!FC358,IF(ISNUMBER('Endpoint outcomes'!EQ358)=TRUE,'Endpoint outcomes'!FE358,0))</f>
        <v>0</v>
      </c>
      <c r="X358" s="823"/>
      <c r="Y358" s="824">
        <f t="shared" si="161"/>
        <v>10</v>
      </c>
      <c r="Z358" s="827">
        <f t="shared" si="162"/>
        <v>9</v>
      </c>
      <c r="AA358" s="827">
        <f t="shared" si="163"/>
        <v>251.85690000000002</v>
      </c>
      <c r="AB358" s="824">
        <f t="shared" si="164"/>
        <v>10</v>
      </c>
      <c r="AC358" s="827">
        <f t="shared" si="165"/>
        <v>9</v>
      </c>
      <c r="AD358" s="827">
        <f t="shared" si="166"/>
        <v>164.8656</v>
      </c>
      <c r="AE358" s="824">
        <f t="shared" si="167"/>
        <v>10</v>
      </c>
      <c r="AF358" s="827">
        <f t="shared" si="168"/>
        <v>9</v>
      </c>
      <c r="AG358" s="827">
        <f t="shared" si="169"/>
        <v>146.89439999999999</v>
      </c>
      <c r="AH358" s="824">
        <f t="shared" si="170"/>
        <v>0</v>
      </c>
      <c r="AI358" s="827">
        <f t="shared" si="171"/>
        <v>-1</v>
      </c>
      <c r="AJ358" s="827">
        <f t="shared" si="172"/>
        <v>0</v>
      </c>
      <c r="AK358" s="824">
        <f t="shared" si="173"/>
        <v>0</v>
      </c>
      <c r="AL358" s="827">
        <f t="shared" si="174"/>
        <v>-1</v>
      </c>
      <c r="AM358" s="827">
        <f t="shared" si="175"/>
        <v>0</v>
      </c>
      <c r="AN358" s="827">
        <f t="shared" si="176"/>
        <v>27</v>
      </c>
      <c r="AO358" s="827">
        <f t="shared" si="177"/>
        <v>563.61689999999999</v>
      </c>
      <c r="AP358" s="827">
        <f t="shared" si="178"/>
        <v>24.27</v>
      </c>
      <c r="AQ358" s="827">
        <f t="shared" si="179"/>
        <v>4.5688838899670019</v>
      </c>
      <c r="AR358" s="827">
        <f t="shared" si="180"/>
        <v>30</v>
      </c>
    </row>
    <row r="359" spans="1:44" ht="15.75">
      <c r="A359" s="826" t="str">
        <f>'Endpoint outcomes'!A359</f>
        <v>Oxman 2008</v>
      </c>
      <c r="B359" s="826" t="str">
        <f>CONCATENATE('Endpoint outcomes'!S359,'Endpoint outcomes'!T359)</f>
        <v>MADRS10</v>
      </c>
      <c r="C359" s="828">
        <f t="shared" si="158"/>
        <v>18.656382978723407</v>
      </c>
      <c r="D359" s="828">
        <f t="shared" si="159"/>
        <v>4.4094691274133568</v>
      </c>
      <c r="E359" s="828">
        <f t="shared" si="160"/>
        <v>141</v>
      </c>
      <c r="F359" s="830">
        <f t="shared" si="187"/>
        <v>2.9231874116044221E-2</v>
      </c>
      <c r="G359" s="830">
        <f t="shared" si="188"/>
        <v>0.97076812588395578</v>
      </c>
      <c r="H359" s="833">
        <f t="shared" si="186"/>
        <v>1</v>
      </c>
      <c r="I359" s="829">
        <f>IF(ISNUMBER('Endpoint outcomes'!U359)=TRUE,'Endpoint outcomes'!U359,(IF(ISNUMBER('Endpoint outcomes'!W359)=TRUE,'Endpoint outcomes'!W359,0)))</f>
        <v>18.72</v>
      </c>
      <c r="J359" s="829">
        <f>IF(ISNUMBER('Endpoint outcomes'!U359)=TRUE,'Endpoint outcomes'!V359,IF(ISNUMBER('Endpoint outcomes'!W359)=TRUE,'Endpoint outcomes'!X359,0))</f>
        <v>4.53</v>
      </c>
      <c r="K359" s="829">
        <f>IF(ISNUMBER('Endpoint outcomes'!U359)=TRUE,'Endpoint outcomes'!AI359,IF(ISNUMBER('Endpoint outcomes'!W359)=TRUE,'Endpoint outcomes'!AK359,0))</f>
        <v>72</v>
      </c>
      <c r="L359" s="829">
        <f>IF(ISNUMBER('Endpoint outcomes'!AZ359)=TRUE,'Endpoint outcomes'!AZ359,(IF(ISNUMBER('Endpoint outcomes'!BB359)=TRUE,'Endpoint outcomes'!BB359,0)))</f>
        <v>18.59</v>
      </c>
      <c r="M359" s="829">
        <f>IF(ISNUMBER('Endpoint outcomes'!AZ359)=TRUE,'Endpoint outcomes'!BA359,IF(ISNUMBER('Endpoint outcomes'!BB359)=TRUE,'Endpoint outcomes'!BC359,0))</f>
        <v>4.28</v>
      </c>
      <c r="N359" s="829">
        <f>IF(ISNUMBER('Endpoint outcomes'!AZ359)=TRUE,'Endpoint outcomes'!BN359,IF(ISNUMBER('Endpoint outcomes'!BB359)=TRUE,'Endpoint outcomes'!BP359,0))</f>
        <v>69</v>
      </c>
      <c r="O359" s="829">
        <f>IF(ISNUMBER('Endpoint outcomes'!CE359)=TRUE,'Endpoint outcomes'!CE359,(IF(ISNUMBER('Endpoint outcomes'!CG359)=TRUE,'Endpoint outcomes'!CG359,0)))</f>
        <v>0</v>
      </c>
      <c r="P359" s="829">
        <f>IF(ISNUMBER('Endpoint outcomes'!CE359)=TRUE,'Endpoint outcomes'!CF359,IF(ISNUMBER('Endpoint outcomes'!CG359)=TRUE,'Endpoint outcomes'!CH359,0))</f>
        <v>0</v>
      </c>
      <c r="Q359" s="829">
        <f>IF(ISNUMBER('Endpoint outcomes'!CE359)=TRUE,'Endpoint outcomes'!CS359,IF(ISNUMBER('Endpoint outcomes'!CG359)=TRUE,'Endpoint outcomes'!CU359,0))</f>
        <v>0</v>
      </c>
      <c r="R359" s="825">
        <f>IF(ISNUMBER('Endpoint outcomes'!DJ359)=TRUE,'Endpoint outcomes'!DJ359,(IF(ISNUMBER('Endpoint outcomes'!DL359)=TRUE,'Endpoint outcomes'!DL359,0)))</f>
        <v>0</v>
      </c>
      <c r="S359" s="825">
        <f>IF(ISNUMBER('Endpoint outcomes'!DJ359)=TRUE,'Endpoint outcomes'!DK359,IF(ISNUMBER('Endpoint outcomes'!DL359)=TRUE,'Endpoint outcomes'!DM359,0))</f>
        <v>0</v>
      </c>
      <c r="T359" s="825">
        <f>IF(ISNUMBER('Endpoint outcomes'!DJ359)=TRUE,'Endpoint outcomes'!DX359,IF(ISNUMBER('Endpoint outcomes'!DL359)=TRUE,'Endpoint outcomes'!DZ359,0))</f>
        <v>0</v>
      </c>
      <c r="U359" s="825">
        <f>IF(ISNUMBER('Endpoint outcomes'!EO359)=TRUE,'Endpoint outcomes'!EO359,(IF(ISNUMBER('Endpoint outcomes'!EQ359)=TRUE,'Endpoint outcomes'!EQ359,0)))</f>
        <v>0</v>
      </c>
      <c r="V359" s="825">
        <f>IF(ISNUMBER('Endpoint outcomes'!EO359)=TRUE,'Endpoint outcomes'!EP359,IF(ISNUMBER('Endpoint outcomes'!EQ359)=TRUE,'Endpoint outcomes'!ER359,0))</f>
        <v>0</v>
      </c>
      <c r="W359" s="825">
        <f>IF(ISNUMBER('Endpoint outcomes'!EO359)=TRUE,'Endpoint outcomes'!FC359,IF(ISNUMBER('Endpoint outcomes'!EQ359)=TRUE,'Endpoint outcomes'!FE359,0))</f>
        <v>0</v>
      </c>
      <c r="X359" s="823"/>
      <c r="Y359" s="824">
        <f t="shared" si="161"/>
        <v>72</v>
      </c>
      <c r="Z359" s="827">
        <f t="shared" si="162"/>
        <v>71</v>
      </c>
      <c r="AA359" s="827">
        <f t="shared" si="163"/>
        <v>1456.9839000000002</v>
      </c>
      <c r="AB359" s="824">
        <f t="shared" si="164"/>
        <v>69</v>
      </c>
      <c r="AC359" s="827">
        <f t="shared" si="165"/>
        <v>68</v>
      </c>
      <c r="AD359" s="827">
        <f t="shared" si="166"/>
        <v>1245.6512</v>
      </c>
      <c r="AE359" s="824">
        <f t="shared" si="167"/>
        <v>0</v>
      </c>
      <c r="AF359" s="827">
        <f t="shared" si="168"/>
        <v>-1</v>
      </c>
      <c r="AG359" s="827">
        <f t="shared" si="169"/>
        <v>0</v>
      </c>
      <c r="AH359" s="824">
        <f t="shared" si="170"/>
        <v>0</v>
      </c>
      <c r="AI359" s="827">
        <f t="shared" si="171"/>
        <v>-1</v>
      </c>
      <c r="AJ359" s="827">
        <f t="shared" si="172"/>
        <v>0</v>
      </c>
      <c r="AK359" s="824">
        <f t="shared" si="173"/>
        <v>0</v>
      </c>
      <c r="AL359" s="827">
        <f t="shared" si="174"/>
        <v>-1</v>
      </c>
      <c r="AM359" s="827">
        <f t="shared" si="175"/>
        <v>0</v>
      </c>
      <c r="AN359" s="827">
        <f t="shared" si="176"/>
        <v>139</v>
      </c>
      <c r="AO359" s="827">
        <f t="shared" si="177"/>
        <v>2702.6351000000004</v>
      </c>
      <c r="AP359" s="827">
        <f t="shared" si="178"/>
        <v>18.656382978723407</v>
      </c>
      <c r="AQ359" s="827">
        <f t="shared" si="179"/>
        <v>4.4094691274133568</v>
      </c>
      <c r="AR359" s="827">
        <f t="shared" si="180"/>
        <v>141</v>
      </c>
    </row>
    <row r="360" spans="1:44" ht="15.75">
      <c r="A360" s="826" t="str">
        <f>'Endpoint outcomes'!A360</f>
        <v>Pace 1993</v>
      </c>
      <c r="B360" s="826" t="str">
        <f>CONCATENATE('Endpoint outcomes'!S360,'Endpoint outcomes'!T360)</f>
        <v>BDI-I21</v>
      </c>
      <c r="C360" s="828">
        <f t="shared" si="158"/>
        <v>16.875810810810812</v>
      </c>
      <c r="D360" s="828">
        <f t="shared" si="159"/>
        <v>5.0450867187789745</v>
      </c>
      <c r="E360" s="828">
        <f t="shared" si="160"/>
        <v>74</v>
      </c>
      <c r="F360" s="830">
        <f t="shared" si="187"/>
        <v>5.3664328872952027E-2</v>
      </c>
      <c r="G360" s="830">
        <f t="shared" si="188"/>
        <v>0.94633567112704797</v>
      </c>
      <c r="H360" s="833">
        <f t="shared" si="186"/>
        <v>1</v>
      </c>
      <c r="I360" s="829">
        <f>IF(ISNUMBER('Endpoint outcomes'!U360)=TRUE,'Endpoint outcomes'!U360,(IF(ISNUMBER('Endpoint outcomes'!W360)=TRUE,'Endpoint outcomes'!W360,0)))</f>
        <v>18.16</v>
      </c>
      <c r="J360" s="829">
        <f>IF(ISNUMBER('Endpoint outcomes'!U360)=TRUE,'Endpoint outcomes'!V360,IF(ISNUMBER('Endpoint outcomes'!W360)=TRUE,'Endpoint outcomes'!X360,0))</f>
        <v>5.08</v>
      </c>
      <c r="K360" s="829">
        <f>IF(ISNUMBER('Endpoint outcomes'!U360)=TRUE,'Endpoint outcomes'!AI360,IF(ISNUMBER('Endpoint outcomes'!W360)=TRUE,'Endpoint outcomes'!AK360,0))</f>
        <v>31</v>
      </c>
      <c r="L360" s="829">
        <f>IF(ISNUMBER('Endpoint outcomes'!AZ360)=TRUE,'Endpoint outcomes'!AZ360,(IF(ISNUMBER('Endpoint outcomes'!BB360)=TRUE,'Endpoint outcomes'!BB360,0)))</f>
        <v>15.95</v>
      </c>
      <c r="M360" s="829">
        <f>IF(ISNUMBER('Endpoint outcomes'!AZ360)=TRUE,'Endpoint outcomes'!BA360,IF(ISNUMBER('Endpoint outcomes'!BB360)=TRUE,'Endpoint outcomes'!BC360,0))</f>
        <v>5.0199999999999996</v>
      </c>
      <c r="N360" s="829">
        <f>IF(ISNUMBER('Endpoint outcomes'!AZ360)=TRUE,'Endpoint outcomes'!BN360,IF(ISNUMBER('Endpoint outcomes'!BB360)=TRUE,'Endpoint outcomes'!BP360,0))</f>
        <v>43</v>
      </c>
      <c r="O360" s="829">
        <f>IF(ISNUMBER('Endpoint outcomes'!CE360)=TRUE,'Endpoint outcomes'!CE360,(IF(ISNUMBER('Endpoint outcomes'!CG360)=TRUE,'Endpoint outcomes'!CG360,0)))</f>
        <v>0</v>
      </c>
      <c r="P360" s="829">
        <f>IF(ISNUMBER('Endpoint outcomes'!CE360)=TRUE,'Endpoint outcomes'!CF360,IF(ISNUMBER('Endpoint outcomes'!CG360)=TRUE,'Endpoint outcomes'!CH360,0))</f>
        <v>0</v>
      </c>
      <c r="Q360" s="829">
        <f>IF(ISNUMBER('Endpoint outcomes'!CE360)=TRUE,'Endpoint outcomes'!CS360,IF(ISNUMBER('Endpoint outcomes'!CG360)=TRUE,'Endpoint outcomes'!CU360,0))</f>
        <v>0</v>
      </c>
      <c r="R360" s="825">
        <f>IF(ISNUMBER('Endpoint outcomes'!DJ360)=TRUE,'Endpoint outcomes'!DJ360,(IF(ISNUMBER('Endpoint outcomes'!DL360)=TRUE,'Endpoint outcomes'!DL360,0)))</f>
        <v>0</v>
      </c>
      <c r="S360" s="825">
        <f>IF(ISNUMBER('Endpoint outcomes'!DJ360)=TRUE,'Endpoint outcomes'!DK360,IF(ISNUMBER('Endpoint outcomes'!DL360)=TRUE,'Endpoint outcomes'!DM360,0))</f>
        <v>0</v>
      </c>
      <c r="T360" s="825">
        <f>IF(ISNUMBER('Endpoint outcomes'!DJ360)=TRUE,'Endpoint outcomes'!DX360,IF(ISNUMBER('Endpoint outcomes'!DL360)=TRUE,'Endpoint outcomes'!DZ360,0))</f>
        <v>0</v>
      </c>
      <c r="U360" s="825">
        <f>IF(ISNUMBER('Endpoint outcomes'!EO360)=TRUE,'Endpoint outcomes'!EO360,(IF(ISNUMBER('Endpoint outcomes'!EQ360)=TRUE,'Endpoint outcomes'!EQ360,0)))</f>
        <v>0</v>
      </c>
      <c r="V360" s="825">
        <f>IF(ISNUMBER('Endpoint outcomes'!EO360)=TRUE,'Endpoint outcomes'!EP360,IF(ISNUMBER('Endpoint outcomes'!EQ360)=TRUE,'Endpoint outcomes'!ER360,0))</f>
        <v>0</v>
      </c>
      <c r="W360" s="825">
        <f>IF(ISNUMBER('Endpoint outcomes'!EO360)=TRUE,'Endpoint outcomes'!FC360,IF(ISNUMBER('Endpoint outcomes'!EQ360)=TRUE,'Endpoint outcomes'!FE360,0))</f>
        <v>0</v>
      </c>
      <c r="X360" s="823"/>
      <c r="Y360" s="824">
        <f t="shared" si="161"/>
        <v>31</v>
      </c>
      <c r="Z360" s="827">
        <f t="shared" si="162"/>
        <v>30</v>
      </c>
      <c r="AA360" s="827">
        <f t="shared" si="163"/>
        <v>774.19200000000001</v>
      </c>
      <c r="AB360" s="824">
        <f t="shared" si="164"/>
        <v>43</v>
      </c>
      <c r="AC360" s="827">
        <f t="shared" si="165"/>
        <v>42</v>
      </c>
      <c r="AD360" s="827">
        <f t="shared" si="166"/>
        <v>1058.4167999999997</v>
      </c>
      <c r="AE360" s="824">
        <f t="shared" si="167"/>
        <v>0</v>
      </c>
      <c r="AF360" s="827">
        <f t="shared" si="168"/>
        <v>-1</v>
      </c>
      <c r="AG360" s="827">
        <f t="shared" si="169"/>
        <v>0</v>
      </c>
      <c r="AH360" s="824">
        <f t="shared" si="170"/>
        <v>0</v>
      </c>
      <c r="AI360" s="827">
        <f t="shared" si="171"/>
        <v>-1</v>
      </c>
      <c r="AJ360" s="827">
        <f t="shared" si="172"/>
        <v>0</v>
      </c>
      <c r="AK360" s="824">
        <f t="shared" si="173"/>
        <v>0</v>
      </c>
      <c r="AL360" s="827">
        <f t="shared" si="174"/>
        <v>-1</v>
      </c>
      <c r="AM360" s="827">
        <f t="shared" si="175"/>
        <v>0</v>
      </c>
      <c r="AN360" s="827">
        <f t="shared" si="176"/>
        <v>72</v>
      </c>
      <c r="AO360" s="827">
        <f t="shared" si="177"/>
        <v>1832.6087999999997</v>
      </c>
      <c r="AP360" s="827">
        <f t="shared" si="178"/>
        <v>16.875810810810812</v>
      </c>
      <c r="AQ360" s="827">
        <f t="shared" si="179"/>
        <v>5.0450867187789745</v>
      </c>
      <c r="AR360" s="827">
        <f t="shared" si="180"/>
        <v>74</v>
      </c>
    </row>
    <row r="361" spans="1:44" ht="15.75">
      <c r="A361" s="826" t="str">
        <f>'Endpoint outcomes'!A361</f>
        <v>Alexopoulos 2016</v>
      </c>
      <c r="B361" s="826" t="str">
        <f>CONCATENATE('Endpoint outcomes'!S361,'Endpoint outcomes'!T361)</f>
        <v>HAMD24</v>
      </c>
      <c r="C361" s="828">
        <f t="shared" si="158"/>
        <v>22.597543859649122</v>
      </c>
      <c r="D361" s="828">
        <f t="shared" si="159"/>
        <v>4.0055217804585475</v>
      </c>
      <c r="E361" s="828">
        <f t="shared" si="160"/>
        <v>171</v>
      </c>
      <c r="F361" s="830">
        <f t="shared" si="187"/>
        <v>0.36312030645505444</v>
      </c>
      <c r="G361" s="830">
        <f t="shared" si="188"/>
        <v>0.63687969354494556</v>
      </c>
      <c r="H361" s="833">
        <f t="shared" si="186"/>
        <v>1</v>
      </c>
      <c r="I361" s="829">
        <f>IF(ISNUMBER('Endpoint outcomes'!U361)=TRUE,'Endpoint outcomes'!U361,(IF(ISNUMBER('Endpoint outcomes'!W361)=TRUE,'Endpoint outcomes'!W361,0)))</f>
        <v>22.74</v>
      </c>
      <c r="J361" s="829">
        <f>IF(ISNUMBER('Endpoint outcomes'!U361)=TRUE,'Endpoint outcomes'!V361,IF(ISNUMBER('Endpoint outcomes'!W361)=TRUE,'Endpoint outcomes'!X361,0))</f>
        <v>3.98</v>
      </c>
      <c r="K361" s="829">
        <f>IF(ISNUMBER('Endpoint outcomes'!U361)=TRUE,'Endpoint outcomes'!AI361,IF(ISNUMBER('Endpoint outcomes'!W361)=TRUE,'Endpoint outcomes'!AK361,0))</f>
        <v>84</v>
      </c>
      <c r="L361" s="829">
        <f>IF(ISNUMBER('Endpoint outcomes'!AZ361)=TRUE,'Endpoint outcomes'!AZ361,(IF(ISNUMBER('Endpoint outcomes'!BB361)=TRUE,'Endpoint outcomes'!BB361,0)))</f>
        <v>22.46</v>
      </c>
      <c r="M361" s="829">
        <f>IF(ISNUMBER('Endpoint outcomes'!AZ361)=TRUE,'Endpoint outcomes'!BA361,IF(ISNUMBER('Endpoint outcomes'!BB361)=TRUE,'Endpoint outcomes'!BC361,0))</f>
        <v>4.03</v>
      </c>
      <c r="N361" s="829">
        <f>IF(ISNUMBER('Endpoint outcomes'!AZ361)=TRUE,'Endpoint outcomes'!BN361,IF(ISNUMBER('Endpoint outcomes'!BB361)=TRUE,'Endpoint outcomes'!BP361,0))</f>
        <v>87</v>
      </c>
      <c r="O361" s="829">
        <f>IF(ISNUMBER('Endpoint outcomes'!CE361)=TRUE,'Endpoint outcomes'!CE361,(IF(ISNUMBER('Endpoint outcomes'!CG361)=TRUE,'Endpoint outcomes'!CG361,0)))</f>
        <v>0</v>
      </c>
      <c r="P361" s="829">
        <f>IF(ISNUMBER('Endpoint outcomes'!CE361)=TRUE,'Endpoint outcomes'!CF361,IF(ISNUMBER('Endpoint outcomes'!CG361)=TRUE,'Endpoint outcomes'!CH361,0))</f>
        <v>0</v>
      </c>
      <c r="Q361" s="829">
        <f>IF(ISNUMBER('Endpoint outcomes'!CE361)=TRUE,'Endpoint outcomes'!CS361,IF(ISNUMBER('Endpoint outcomes'!CG361)=TRUE,'Endpoint outcomes'!CU361,0))</f>
        <v>0</v>
      </c>
      <c r="R361" s="825">
        <f>IF(ISNUMBER('Endpoint outcomes'!DJ361)=TRUE,'Endpoint outcomes'!DJ361,(IF(ISNUMBER('Endpoint outcomes'!DL361)=TRUE,'Endpoint outcomes'!DL361,0)))</f>
        <v>0</v>
      </c>
      <c r="S361" s="825">
        <f>IF(ISNUMBER('Endpoint outcomes'!DJ361)=TRUE,'Endpoint outcomes'!DK361,IF(ISNUMBER('Endpoint outcomes'!DL361)=TRUE,'Endpoint outcomes'!DM361,0))</f>
        <v>0</v>
      </c>
      <c r="T361" s="825">
        <f>IF(ISNUMBER('Endpoint outcomes'!DJ361)=TRUE,'Endpoint outcomes'!DX361,IF(ISNUMBER('Endpoint outcomes'!DL361)=TRUE,'Endpoint outcomes'!DZ361,0))</f>
        <v>0</v>
      </c>
      <c r="U361" s="825">
        <f>IF(ISNUMBER('Endpoint outcomes'!EO361)=TRUE,'Endpoint outcomes'!EO361,(IF(ISNUMBER('Endpoint outcomes'!EQ361)=TRUE,'Endpoint outcomes'!EQ361,0)))</f>
        <v>0</v>
      </c>
      <c r="V361" s="825">
        <f>IF(ISNUMBER('Endpoint outcomes'!EO361)=TRUE,'Endpoint outcomes'!EP361,IF(ISNUMBER('Endpoint outcomes'!EQ361)=TRUE,'Endpoint outcomes'!ER361,0))</f>
        <v>0</v>
      </c>
      <c r="W361" s="825">
        <f>IF(ISNUMBER('Endpoint outcomes'!EO361)=TRUE,'Endpoint outcomes'!FC361,IF(ISNUMBER('Endpoint outcomes'!EQ361)=TRUE,'Endpoint outcomes'!FE361,0))</f>
        <v>0</v>
      </c>
      <c r="X361" s="823"/>
      <c r="Y361" s="824">
        <f t="shared" si="161"/>
        <v>84</v>
      </c>
      <c r="Z361" s="827">
        <f t="shared" si="162"/>
        <v>83</v>
      </c>
      <c r="AA361" s="827">
        <f t="shared" si="163"/>
        <v>1314.7532000000001</v>
      </c>
      <c r="AB361" s="824">
        <f t="shared" si="164"/>
        <v>87</v>
      </c>
      <c r="AC361" s="827">
        <f t="shared" si="165"/>
        <v>86</v>
      </c>
      <c r="AD361" s="827">
        <f t="shared" si="166"/>
        <v>1396.7174000000002</v>
      </c>
      <c r="AE361" s="824">
        <f t="shared" si="167"/>
        <v>0</v>
      </c>
      <c r="AF361" s="827">
        <f t="shared" si="168"/>
        <v>-1</v>
      </c>
      <c r="AG361" s="827">
        <f t="shared" si="169"/>
        <v>0</v>
      </c>
      <c r="AH361" s="824">
        <f t="shared" si="170"/>
        <v>0</v>
      </c>
      <c r="AI361" s="827">
        <f t="shared" si="171"/>
        <v>-1</v>
      </c>
      <c r="AJ361" s="827">
        <f t="shared" si="172"/>
        <v>0</v>
      </c>
      <c r="AK361" s="824">
        <f t="shared" si="173"/>
        <v>0</v>
      </c>
      <c r="AL361" s="827">
        <f t="shared" si="174"/>
        <v>-1</v>
      </c>
      <c r="AM361" s="827">
        <f t="shared" si="175"/>
        <v>0</v>
      </c>
      <c r="AN361" s="827">
        <f t="shared" si="176"/>
        <v>169</v>
      </c>
      <c r="AO361" s="827">
        <f t="shared" si="177"/>
        <v>2711.4706000000006</v>
      </c>
      <c r="AP361" s="827">
        <f t="shared" si="178"/>
        <v>22.597543859649122</v>
      </c>
      <c r="AQ361" s="827">
        <f t="shared" si="179"/>
        <v>4.0055217804585475</v>
      </c>
      <c r="AR361" s="827">
        <f t="shared" si="180"/>
        <v>171</v>
      </c>
    </row>
    <row r="362" spans="1:44" ht="15.75">
      <c r="A362" s="826" t="str">
        <f>'Endpoint outcomes'!A362</f>
        <v>Baker 2010</v>
      </c>
      <c r="B362" s="826" t="str">
        <f>CONCATENATE('Endpoint outcomes'!S362,'Endpoint outcomes'!T362)</f>
        <v>BDI-II21</v>
      </c>
      <c r="C362" s="828">
        <f t="shared" si="158"/>
        <v>30.932907801418441</v>
      </c>
      <c r="D362" s="828">
        <f t="shared" si="159"/>
        <v>8.9487270104699057</v>
      </c>
      <c r="E362" s="828">
        <f t="shared" si="160"/>
        <v>141</v>
      </c>
      <c r="F362" s="830">
        <f t="shared" si="187"/>
        <v>0.66984802268398702</v>
      </c>
      <c r="G362" s="830">
        <f t="shared" si="188"/>
        <v>0.33015197731601298</v>
      </c>
      <c r="H362" s="833">
        <f t="shared" si="186"/>
        <v>1</v>
      </c>
      <c r="I362" s="829">
        <f>IF(ISNUMBER('Endpoint outcomes'!U362)=TRUE,'Endpoint outcomes'!U362,(IF(ISNUMBER('Endpoint outcomes'!W362)=TRUE,'Endpoint outcomes'!W362,0)))</f>
        <v>32.04</v>
      </c>
      <c r="J362" s="829">
        <f>IF(ISNUMBER('Endpoint outcomes'!U362)=TRUE,'Endpoint outcomes'!V362,IF(ISNUMBER('Endpoint outcomes'!W362)=TRUE,'Endpoint outcomes'!X362,0))</f>
        <v>9.68</v>
      </c>
      <c r="K362" s="829">
        <f>IF(ISNUMBER('Endpoint outcomes'!U362)=TRUE,'Endpoint outcomes'!AI362,IF(ISNUMBER('Endpoint outcomes'!W362)=TRUE,'Endpoint outcomes'!AK362,0))</f>
        <v>71</v>
      </c>
      <c r="L362" s="829">
        <f>IF(ISNUMBER('Endpoint outcomes'!AZ362)=TRUE,'Endpoint outcomes'!AZ362,(IF(ISNUMBER('Endpoint outcomes'!BB362)=TRUE,'Endpoint outcomes'!BB362,0)))</f>
        <v>29.81</v>
      </c>
      <c r="M362" s="829">
        <f>IF(ISNUMBER('Endpoint outcomes'!AZ362)=TRUE,'Endpoint outcomes'!BA362,IF(ISNUMBER('Endpoint outcomes'!BB362)=TRUE,'Endpoint outcomes'!BC362,0))</f>
        <v>8.14</v>
      </c>
      <c r="N362" s="829">
        <f>IF(ISNUMBER('Endpoint outcomes'!AZ362)=TRUE,'Endpoint outcomes'!BN362,IF(ISNUMBER('Endpoint outcomes'!BB362)=TRUE,'Endpoint outcomes'!BP362,0))</f>
        <v>70</v>
      </c>
      <c r="O362" s="829">
        <f>IF(ISNUMBER('Endpoint outcomes'!CE362)=TRUE,'Endpoint outcomes'!CE362,(IF(ISNUMBER('Endpoint outcomes'!CG362)=TRUE,'Endpoint outcomes'!CG362,0)))</f>
        <v>0</v>
      </c>
      <c r="P362" s="829">
        <f>IF(ISNUMBER('Endpoint outcomes'!CE362)=TRUE,'Endpoint outcomes'!CF362,IF(ISNUMBER('Endpoint outcomes'!CG362)=TRUE,'Endpoint outcomes'!CH362,0))</f>
        <v>0</v>
      </c>
      <c r="Q362" s="829">
        <f>IF(ISNUMBER('Endpoint outcomes'!CE362)=TRUE,'Endpoint outcomes'!CS362,IF(ISNUMBER('Endpoint outcomes'!CG362)=TRUE,'Endpoint outcomes'!CU362,0))</f>
        <v>0</v>
      </c>
      <c r="R362" s="825">
        <f>IF(ISNUMBER('Endpoint outcomes'!DJ362)=TRUE,'Endpoint outcomes'!DJ362,(IF(ISNUMBER('Endpoint outcomes'!DL362)=TRUE,'Endpoint outcomes'!DL362,0)))</f>
        <v>0</v>
      </c>
      <c r="S362" s="825">
        <f>IF(ISNUMBER('Endpoint outcomes'!DJ362)=TRUE,'Endpoint outcomes'!DK362,IF(ISNUMBER('Endpoint outcomes'!DL362)=TRUE,'Endpoint outcomes'!DM362,0))</f>
        <v>0</v>
      </c>
      <c r="T362" s="825">
        <f>IF(ISNUMBER('Endpoint outcomes'!DJ362)=TRUE,'Endpoint outcomes'!DX362,IF(ISNUMBER('Endpoint outcomes'!DL362)=TRUE,'Endpoint outcomes'!DZ362,0))</f>
        <v>0</v>
      </c>
      <c r="U362" s="825">
        <f>IF(ISNUMBER('Endpoint outcomes'!EO362)=TRUE,'Endpoint outcomes'!EO362,(IF(ISNUMBER('Endpoint outcomes'!EQ362)=TRUE,'Endpoint outcomes'!EQ362,0)))</f>
        <v>0</v>
      </c>
      <c r="V362" s="825">
        <f>IF(ISNUMBER('Endpoint outcomes'!EO362)=TRUE,'Endpoint outcomes'!EP362,IF(ISNUMBER('Endpoint outcomes'!EQ362)=TRUE,'Endpoint outcomes'!ER362,0))</f>
        <v>0</v>
      </c>
      <c r="W362" s="825">
        <f>IF(ISNUMBER('Endpoint outcomes'!EO362)=TRUE,'Endpoint outcomes'!FC362,IF(ISNUMBER('Endpoint outcomes'!EQ362)=TRUE,'Endpoint outcomes'!FE362,0))</f>
        <v>0</v>
      </c>
      <c r="X362" s="823"/>
      <c r="Y362" s="824">
        <f t="shared" si="161"/>
        <v>71</v>
      </c>
      <c r="Z362" s="827">
        <f t="shared" si="162"/>
        <v>70</v>
      </c>
      <c r="AA362" s="827">
        <f t="shared" si="163"/>
        <v>6559.1679999999997</v>
      </c>
      <c r="AB362" s="824">
        <f t="shared" si="164"/>
        <v>70</v>
      </c>
      <c r="AC362" s="827">
        <f t="shared" si="165"/>
        <v>69</v>
      </c>
      <c r="AD362" s="827">
        <f t="shared" si="166"/>
        <v>4571.9124000000002</v>
      </c>
      <c r="AE362" s="824">
        <f t="shared" si="167"/>
        <v>0</v>
      </c>
      <c r="AF362" s="827">
        <f t="shared" si="168"/>
        <v>-1</v>
      </c>
      <c r="AG362" s="827">
        <f t="shared" si="169"/>
        <v>0</v>
      </c>
      <c r="AH362" s="824">
        <f t="shared" si="170"/>
        <v>0</v>
      </c>
      <c r="AI362" s="827">
        <f t="shared" si="171"/>
        <v>-1</v>
      </c>
      <c r="AJ362" s="827">
        <f t="shared" si="172"/>
        <v>0</v>
      </c>
      <c r="AK362" s="824">
        <f t="shared" si="173"/>
        <v>0</v>
      </c>
      <c r="AL362" s="827">
        <f t="shared" si="174"/>
        <v>-1</v>
      </c>
      <c r="AM362" s="827">
        <f t="shared" si="175"/>
        <v>0</v>
      </c>
      <c r="AN362" s="827">
        <f t="shared" si="176"/>
        <v>139</v>
      </c>
      <c r="AO362" s="827">
        <f t="shared" si="177"/>
        <v>11131.080399999999</v>
      </c>
      <c r="AP362" s="827">
        <f t="shared" si="178"/>
        <v>30.932907801418441</v>
      </c>
      <c r="AQ362" s="827">
        <f t="shared" si="179"/>
        <v>8.9487270104699057</v>
      </c>
      <c r="AR362" s="827">
        <f t="shared" si="180"/>
        <v>141</v>
      </c>
    </row>
    <row r="363" spans="1:44" ht="15.75">
      <c r="A363" s="826" t="str">
        <f>'Endpoint outcomes'!A363</f>
        <v>Dozois 2009</v>
      </c>
      <c r="B363" s="826" t="str">
        <f>CONCATENATE('Endpoint outcomes'!S363,'Endpoint outcomes'!T363)</f>
        <v>HAMD17</v>
      </c>
      <c r="C363" s="828">
        <f t="shared" si="158"/>
        <v>19.715</v>
      </c>
      <c r="D363" s="828">
        <f t="shared" si="159"/>
        <v>4.4728626180556894</v>
      </c>
      <c r="E363" s="828">
        <f t="shared" si="160"/>
        <v>42</v>
      </c>
      <c r="F363" s="830">
        <f t="shared" si="187"/>
        <v>0.16903151389244231</v>
      </c>
      <c r="G363" s="830">
        <f t="shared" si="188"/>
        <v>0.83096848610755769</v>
      </c>
      <c r="H363" s="833">
        <f t="shared" si="186"/>
        <v>1</v>
      </c>
      <c r="I363" s="829">
        <f>IF(ISNUMBER('Endpoint outcomes'!U363)=TRUE,'Endpoint outcomes'!U363,(IF(ISNUMBER('Endpoint outcomes'!W363)=TRUE,'Endpoint outcomes'!W363,0)))</f>
        <v>20.38</v>
      </c>
      <c r="J363" s="829">
        <f>IF(ISNUMBER('Endpoint outcomes'!U363)=TRUE,'Endpoint outcomes'!V363,IF(ISNUMBER('Endpoint outcomes'!W363)=TRUE,'Endpoint outcomes'!X363,0))</f>
        <v>4.63</v>
      </c>
      <c r="K363" s="829">
        <f>IF(ISNUMBER('Endpoint outcomes'!U363)=TRUE,'Endpoint outcomes'!AI363,IF(ISNUMBER('Endpoint outcomes'!W363)=TRUE,'Endpoint outcomes'!AK363,0))</f>
        <v>21</v>
      </c>
      <c r="L363" s="829">
        <f>IF(ISNUMBER('Endpoint outcomes'!AZ363)=TRUE,'Endpoint outcomes'!AZ363,(IF(ISNUMBER('Endpoint outcomes'!BB363)=TRUE,'Endpoint outcomes'!BB363,0)))</f>
        <v>19.05</v>
      </c>
      <c r="M363" s="829">
        <f>IF(ISNUMBER('Endpoint outcomes'!AZ363)=TRUE,'Endpoint outcomes'!BA363,IF(ISNUMBER('Endpoint outcomes'!BB363)=TRUE,'Endpoint outcomes'!BC363,0))</f>
        <v>4.3099999999999996</v>
      </c>
      <c r="N363" s="829">
        <f>IF(ISNUMBER('Endpoint outcomes'!AZ363)=TRUE,'Endpoint outcomes'!BN363,IF(ISNUMBER('Endpoint outcomes'!BB363)=TRUE,'Endpoint outcomes'!BP363,0))</f>
        <v>21</v>
      </c>
      <c r="O363" s="829">
        <f>IF(ISNUMBER('Endpoint outcomes'!CE363)=TRUE,'Endpoint outcomes'!CE363,(IF(ISNUMBER('Endpoint outcomes'!CG363)=TRUE,'Endpoint outcomes'!CG363,0)))</f>
        <v>0</v>
      </c>
      <c r="P363" s="829">
        <f>IF(ISNUMBER('Endpoint outcomes'!CE363)=TRUE,'Endpoint outcomes'!CF363,IF(ISNUMBER('Endpoint outcomes'!CG363)=TRUE,'Endpoint outcomes'!CH363,0))</f>
        <v>0</v>
      </c>
      <c r="Q363" s="829">
        <f>IF(ISNUMBER('Endpoint outcomes'!CE363)=TRUE,'Endpoint outcomes'!CS363,IF(ISNUMBER('Endpoint outcomes'!CG363)=TRUE,'Endpoint outcomes'!CU363,0))</f>
        <v>0</v>
      </c>
      <c r="R363" s="825">
        <f>IF(ISNUMBER('Endpoint outcomes'!DJ363)=TRUE,'Endpoint outcomes'!DJ363,(IF(ISNUMBER('Endpoint outcomes'!DL363)=TRUE,'Endpoint outcomes'!DL363,0)))</f>
        <v>0</v>
      </c>
      <c r="S363" s="825">
        <f>IF(ISNUMBER('Endpoint outcomes'!DJ363)=TRUE,'Endpoint outcomes'!DK363,IF(ISNUMBER('Endpoint outcomes'!DL363)=TRUE,'Endpoint outcomes'!DM363,0))</f>
        <v>0</v>
      </c>
      <c r="T363" s="825">
        <f>IF(ISNUMBER('Endpoint outcomes'!DJ363)=TRUE,'Endpoint outcomes'!DX363,IF(ISNUMBER('Endpoint outcomes'!DL363)=TRUE,'Endpoint outcomes'!DZ363,0))</f>
        <v>0</v>
      </c>
      <c r="U363" s="825">
        <f>IF(ISNUMBER('Endpoint outcomes'!EO363)=TRUE,'Endpoint outcomes'!EO363,(IF(ISNUMBER('Endpoint outcomes'!EQ363)=TRUE,'Endpoint outcomes'!EQ363,0)))</f>
        <v>0</v>
      </c>
      <c r="V363" s="825">
        <f>IF(ISNUMBER('Endpoint outcomes'!EO363)=TRUE,'Endpoint outcomes'!EP363,IF(ISNUMBER('Endpoint outcomes'!EQ363)=TRUE,'Endpoint outcomes'!ER363,0))</f>
        <v>0</v>
      </c>
      <c r="W363" s="825">
        <f>IF(ISNUMBER('Endpoint outcomes'!EO363)=TRUE,'Endpoint outcomes'!FC363,IF(ISNUMBER('Endpoint outcomes'!EQ363)=TRUE,'Endpoint outcomes'!FE363,0))</f>
        <v>0</v>
      </c>
      <c r="X363" s="823"/>
      <c r="Y363" s="824">
        <f t="shared" si="161"/>
        <v>21</v>
      </c>
      <c r="Z363" s="827">
        <f t="shared" si="162"/>
        <v>20</v>
      </c>
      <c r="AA363" s="827">
        <f t="shared" si="163"/>
        <v>428.73799999999994</v>
      </c>
      <c r="AB363" s="824">
        <f t="shared" si="164"/>
        <v>21</v>
      </c>
      <c r="AC363" s="827">
        <f t="shared" si="165"/>
        <v>20</v>
      </c>
      <c r="AD363" s="827">
        <f t="shared" si="166"/>
        <v>371.52199999999993</v>
      </c>
      <c r="AE363" s="824">
        <f t="shared" si="167"/>
        <v>0</v>
      </c>
      <c r="AF363" s="827">
        <f t="shared" si="168"/>
        <v>-1</v>
      </c>
      <c r="AG363" s="827">
        <f t="shared" si="169"/>
        <v>0</v>
      </c>
      <c r="AH363" s="824">
        <f t="shared" si="170"/>
        <v>0</v>
      </c>
      <c r="AI363" s="827">
        <f t="shared" si="171"/>
        <v>-1</v>
      </c>
      <c r="AJ363" s="827">
        <f t="shared" si="172"/>
        <v>0</v>
      </c>
      <c r="AK363" s="824">
        <f t="shared" si="173"/>
        <v>0</v>
      </c>
      <c r="AL363" s="827">
        <f t="shared" si="174"/>
        <v>-1</v>
      </c>
      <c r="AM363" s="827">
        <f t="shared" si="175"/>
        <v>0</v>
      </c>
      <c r="AN363" s="827">
        <f t="shared" si="176"/>
        <v>40</v>
      </c>
      <c r="AO363" s="827">
        <f t="shared" si="177"/>
        <v>800.25999999999988</v>
      </c>
      <c r="AP363" s="827">
        <f t="shared" si="178"/>
        <v>19.715</v>
      </c>
      <c r="AQ363" s="827">
        <f t="shared" si="179"/>
        <v>4.4728626180556894</v>
      </c>
      <c r="AR363" s="827">
        <f t="shared" si="180"/>
        <v>42</v>
      </c>
    </row>
    <row r="364" spans="1:44" ht="15.75">
      <c r="A364" s="826" t="str">
        <f>'Endpoint outcomes'!A364</f>
        <v>Lam 2013</v>
      </c>
      <c r="B364" s="826" t="str">
        <f>CONCATENATE('Endpoint outcomes'!S364,'Endpoint outcomes'!T364)</f>
        <v>MADRS10</v>
      </c>
      <c r="C364" s="828">
        <f t="shared" si="158"/>
        <v>27.633333333333333</v>
      </c>
      <c r="D364" s="828">
        <f t="shared" si="159"/>
        <v>4.9979067783371525</v>
      </c>
      <c r="E364" s="828">
        <f t="shared" si="160"/>
        <v>99</v>
      </c>
      <c r="F364" s="830">
        <f t="shared" si="187"/>
        <v>0.55041888019560969</v>
      </c>
      <c r="G364" s="830">
        <f t="shared" si="188"/>
        <v>0.44958111980439031</v>
      </c>
      <c r="H364" s="833">
        <f t="shared" si="186"/>
        <v>1</v>
      </c>
      <c r="I364" s="829">
        <f>IF(ISNUMBER('Endpoint outcomes'!U364)=TRUE,'Endpoint outcomes'!U364,(IF(ISNUMBER('Endpoint outcomes'!W364)=TRUE,'Endpoint outcomes'!W364,0)))</f>
        <v>28.2</v>
      </c>
      <c r="J364" s="829">
        <f>IF(ISNUMBER('Endpoint outcomes'!U364)=TRUE,'Endpoint outcomes'!V364,IF(ISNUMBER('Endpoint outcomes'!W364)=TRUE,'Endpoint outcomes'!X364,0))</f>
        <v>5.0999999999999996</v>
      </c>
      <c r="K364" s="829">
        <f>IF(ISNUMBER('Endpoint outcomes'!U364)=TRUE,'Endpoint outcomes'!AI364,IF(ISNUMBER('Endpoint outcomes'!W364)=TRUE,'Endpoint outcomes'!AK364,0))</f>
        <v>48</v>
      </c>
      <c r="L364" s="829">
        <f>IF(ISNUMBER('Endpoint outcomes'!AZ364)=TRUE,'Endpoint outcomes'!AZ364,(IF(ISNUMBER('Endpoint outcomes'!BB364)=TRUE,'Endpoint outcomes'!BB364,0)))</f>
        <v>27.1</v>
      </c>
      <c r="M364" s="829">
        <f>IF(ISNUMBER('Endpoint outcomes'!AZ364)=TRUE,'Endpoint outcomes'!BA364,IF(ISNUMBER('Endpoint outcomes'!BB364)=TRUE,'Endpoint outcomes'!BC364,0))</f>
        <v>4.9000000000000004</v>
      </c>
      <c r="N364" s="829">
        <f>IF(ISNUMBER('Endpoint outcomes'!AZ364)=TRUE,'Endpoint outcomes'!BN364,IF(ISNUMBER('Endpoint outcomes'!BB364)=TRUE,'Endpoint outcomes'!BP364,0))</f>
        <v>51</v>
      </c>
      <c r="O364" s="829">
        <f>IF(ISNUMBER('Endpoint outcomes'!CE364)=TRUE,'Endpoint outcomes'!CE364,(IF(ISNUMBER('Endpoint outcomes'!CG364)=TRUE,'Endpoint outcomes'!CG364,0)))</f>
        <v>0</v>
      </c>
      <c r="P364" s="829">
        <f>IF(ISNUMBER('Endpoint outcomes'!CE364)=TRUE,'Endpoint outcomes'!CF364,IF(ISNUMBER('Endpoint outcomes'!CG364)=TRUE,'Endpoint outcomes'!CH364,0))</f>
        <v>0</v>
      </c>
      <c r="Q364" s="829">
        <f>IF(ISNUMBER('Endpoint outcomes'!CE364)=TRUE,'Endpoint outcomes'!CS364,IF(ISNUMBER('Endpoint outcomes'!CG364)=TRUE,'Endpoint outcomes'!CU364,0))</f>
        <v>0</v>
      </c>
      <c r="R364" s="825">
        <f>IF(ISNUMBER('Endpoint outcomes'!DJ364)=TRUE,'Endpoint outcomes'!DJ364,(IF(ISNUMBER('Endpoint outcomes'!DL364)=TRUE,'Endpoint outcomes'!DL364,0)))</f>
        <v>0</v>
      </c>
      <c r="S364" s="825">
        <f>IF(ISNUMBER('Endpoint outcomes'!DJ364)=TRUE,'Endpoint outcomes'!DK364,IF(ISNUMBER('Endpoint outcomes'!DL364)=TRUE,'Endpoint outcomes'!DM364,0))</f>
        <v>0</v>
      </c>
      <c r="T364" s="825">
        <f>IF(ISNUMBER('Endpoint outcomes'!DJ364)=TRUE,'Endpoint outcomes'!DX364,IF(ISNUMBER('Endpoint outcomes'!DL364)=TRUE,'Endpoint outcomes'!DZ364,0))</f>
        <v>0</v>
      </c>
      <c r="U364" s="825">
        <f>IF(ISNUMBER('Endpoint outcomes'!EO364)=TRUE,'Endpoint outcomes'!EO364,(IF(ISNUMBER('Endpoint outcomes'!EQ364)=TRUE,'Endpoint outcomes'!EQ364,0)))</f>
        <v>0</v>
      </c>
      <c r="V364" s="825">
        <f>IF(ISNUMBER('Endpoint outcomes'!EO364)=TRUE,'Endpoint outcomes'!EP364,IF(ISNUMBER('Endpoint outcomes'!EQ364)=TRUE,'Endpoint outcomes'!ER364,0))</f>
        <v>0</v>
      </c>
      <c r="W364" s="825">
        <f>IF(ISNUMBER('Endpoint outcomes'!EO364)=TRUE,'Endpoint outcomes'!FC364,IF(ISNUMBER('Endpoint outcomes'!EQ364)=TRUE,'Endpoint outcomes'!FE364,0))</f>
        <v>0</v>
      </c>
      <c r="X364" s="823"/>
      <c r="Y364" s="824">
        <f t="shared" si="161"/>
        <v>48</v>
      </c>
      <c r="Z364" s="827">
        <f t="shared" si="162"/>
        <v>47</v>
      </c>
      <c r="AA364" s="827">
        <f t="shared" si="163"/>
        <v>1222.4699999999998</v>
      </c>
      <c r="AB364" s="824">
        <f t="shared" si="164"/>
        <v>51</v>
      </c>
      <c r="AC364" s="827">
        <f t="shared" si="165"/>
        <v>50</v>
      </c>
      <c r="AD364" s="827">
        <f t="shared" si="166"/>
        <v>1200.5000000000002</v>
      </c>
      <c r="AE364" s="824">
        <f t="shared" si="167"/>
        <v>0</v>
      </c>
      <c r="AF364" s="827">
        <f t="shared" si="168"/>
        <v>-1</v>
      </c>
      <c r="AG364" s="827">
        <f t="shared" si="169"/>
        <v>0</v>
      </c>
      <c r="AH364" s="824">
        <f t="shared" si="170"/>
        <v>0</v>
      </c>
      <c r="AI364" s="827">
        <f t="shared" si="171"/>
        <v>-1</v>
      </c>
      <c r="AJ364" s="827">
        <f t="shared" si="172"/>
        <v>0</v>
      </c>
      <c r="AK364" s="824">
        <f t="shared" si="173"/>
        <v>0</v>
      </c>
      <c r="AL364" s="827">
        <f t="shared" si="174"/>
        <v>-1</v>
      </c>
      <c r="AM364" s="827">
        <f t="shared" si="175"/>
        <v>0</v>
      </c>
      <c r="AN364" s="827">
        <f t="shared" si="176"/>
        <v>97</v>
      </c>
      <c r="AO364" s="827">
        <f t="shared" si="177"/>
        <v>2422.9700000000003</v>
      </c>
      <c r="AP364" s="827">
        <f t="shared" si="178"/>
        <v>27.633333333333333</v>
      </c>
      <c r="AQ364" s="827">
        <f t="shared" si="179"/>
        <v>4.9979067783371525</v>
      </c>
      <c r="AR364" s="827">
        <f t="shared" si="180"/>
        <v>99</v>
      </c>
    </row>
    <row r="365" spans="1:44" ht="15.75">
      <c r="A365" s="826" t="str">
        <f>'Endpoint outcomes'!A365</f>
        <v>Tollefson 1994</v>
      </c>
      <c r="B365" s="826" t="str">
        <f>CONCATENATE('Endpoint outcomes'!S365,'Endpoint outcomes'!T365)</f>
        <v>HAMD17</v>
      </c>
      <c r="C365" s="828">
        <f t="shared" ref="C365:C370" si="192">IF(ISBLANK(I365)=TRUE,"",IF(ISBLANK(L365)=TRUE,"",IF(ISBLANK(N365)=TRUE,"",AP365)))</f>
        <v>21.450000000000003</v>
      </c>
      <c r="D365" s="828">
        <f t="shared" ref="D365:D370" si="193">IF(ISBLANK(J365)=TRUE, "", IF(ISBLANK(M365)=TRUE,"",IF(ISBLANK(N365)=TRUE,"",AQ365)))</f>
        <v>3.8503246616356912</v>
      </c>
      <c r="E365" s="828">
        <f t="shared" ref="E365:E370" si="194">IF(ISBLANK(I365)=TRUE, "", AR365)</f>
        <v>124</v>
      </c>
      <c r="F365" s="50">
        <f t="shared" ref="F365:F370" si="195">1-NORMDIST((VLOOKUP(B365,$AW$5:$AX$23,2,0)),C365,D365,TRUE)</f>
        <v>0.25389531493510176</v>
      </c>
      <c r="G365" s="50">
        <f t="shared" ref="G365:G370" si="196">1-F365</f>
        <v>0.74610468506489824</v>
      </c>
      <c r="H365" s="269">
        <f t="shared" ref="H365:H370" si="197">IF(ISERROR(F365),0,1)</f>
        <v>1</v>
      </c>
      <c r="I365" s="829">
        <f>IF(ISNUMBER('Endpoint outcomes'!U365)=TRUE,'Endpoint outcomes'!U365,(IF(ISNUMBER('Endpoint outcomes'!W365)=TRUE,'Endpoint outcomes'!W365,0)))</f>
        <v>21.6</v>
      </c>
      <c r="J365" s="829">
        <f>IF(ISNUMBER('Endpoint outcomes'!U365)=TRUE,'Endpoint outcomes'!V365,IF(ISNUMBER('Endpoint outcomes'!W365)=TRUE,'Endpoint outcomes'!X365,0))</f>
        <v>3.9</v>
      </c>
      <c r="K365" s="829">
        <f>IF(ISNUMBER('Endpoint outcomes'!U365)=TRUE,'Endpoint outcomes'!AI365,IF(ISNUMBER('Endpoint outcomes'!W365)=TRUE,'Endpoint outcomes'!AK365,0))</f>
        <v>62</v>
      </c>
      <c r="L365" s="829">
        <f>IF(ISNUMBER('Endpoint outcomes'!AZ365)=TRUE,'Endpoint outcomes'!AZ365,(IF(ISNUMBER('Endpoint outcomes'!BB365)=TRUE,'Endpoint outcomes'!BB365,0)))</f>
        <v>21.3</v>
      </c>
      <c r="M365" s="829">
        <f>IF(ISNUMBER('Endpoint outcomes'!AZ365)=TRUE,'Endpoint outcomes'!BA365,IF(ISNUMBER('Endpoint outcomes'!BB365)=TRUE,'Endpoint outcomes'!BC365,0))</f>
        <v>3.8</v>
      </c>
      <c r="N365" s="829">
        <f>IF(ISNUMBER('Endpoint outcomes'!AZ365)=TRUE,'Endpoint outcomes'!BN365,IF(ISNUMBER('Endpoint outcomes'!BB365)=TRUE,'Endpoint outcomes'!BP365,0))</f>
        <v>62</v>
      </c>
      <c r="O365" s="829">
        <f>IF(ISNUMBER('Endpoint outcomes'!CE365)=TRUE,'Endpoint outcomes'!CE365,(IF(ISNUMBER('Endpoint outcomes'!CG365)=TRUE,'Endpoint outcomes'!CG365,0)))</f>
        <v>0</v>
      </c>
      <c r="P365" s="829">
        <f>IF(ISNUMBER('Endpoint outcomes'!CE365)=TRUE,'Endpoint outcomes'!CF365,IF(ISNUMBER('Endpoint outcomes'!CG365)=TRUE,'Endpoint outcomes'!CH365,0))</f>
        <v>0</v>
      </c>
      <c r="Q365" s="829">
        <f>IF(ISNUMBER('Endpoint outcomes'!CE365)=TRUE,'Endpoint outcomes'!CS365,IF(ISNUMBER('Endpoint outcomes'!CG365)=TRUE,'Endpoint outcomes'!CU365,0))</f>
        <v>0</v>
      </c>
      <c r="R365" s="825">
        <f>IF(ISNUMBER('Endpoint outcomes'!DJ365)=TRUE,'Endpoint outcomes'!DJ365,(IF(ISNUMBER('Endpoint outcomes'!DL365)=TRUE,'Endpoint outcomes'!DL365,0)))</f>
        <v>0</v>
      </c>
      <c r="S365" s="825">
        <f>IF(ISNUMBER('Endpoint outcomes'!DJ365)=TRUE,'Endpoint outcomes'!DK365,IF(ISNUMBER('Endpoint outcomes'!DL365)=TRUE,'Endpoint outcomes'!DM365,0))</f>
        <v>0</v>
      </c>
      <c r="T365" s="825">
        <f>IF(ISNUMBER('Endpoint outcomes'!DJ365)=TRUE,'Endpoint outcomes'!DX365,IF(ISNUMBER('Endpoint outcomes'!DL365)=TRUE,'Endpoint outcomes'!DZ365,0))</f>
        <v>0</v>
      </c>
      <c r="U365" s="825">
        <f>IF(ISNUMBER('Endpoint outcomes'!EO365)=TRUE,'Endpoint outcomes'!EO365,(IF(ISNUMBER('Endpoint outcomes'!EQ365)=TRUE,'Endpoint outcomes'!EQ365,0)))</f>
        <v>0</v>
      </c>
      <c r="V365" s="825">
        <f>IF(ISNUMBER('Endpoint outcomes'!EO365)=TRUE,'Endpoint outcomes'!EP365,IF(ISNUMBER('Endpoint outcomes'!EQ365)=TRUE,'Endpoint outcomes'!ER365,0))</f>
        <v>0</v>
      </c>
      <c r="W365" s="825">
        <f>IF(ISNUMBER('Endpoint outcomes'!EO365)=TRUE,'Endpoint outcomes'!FC365,IF(ISNUMBER('Endpoint outcomes'!EQ365)=TRUE,'Endpoint outcomes'!FE365,0))</f>
        <v>0</v>
      </c>
      <c r="X365" s="37"/>
      <c r="Y365" s="824">
        <f t="shared" ref="Y365:Y370" si="198">K365</f>
        <v>62</v>
      </c>
      <c r="Z365" s="827">
        <f t="shared" ref="Z365:Z370" si="199">Y365-1</f>
        <v>61</v>
      </c>
      <c r="AA365" s="827">
        <f t="shared" ref="AA365:AA370" si="200">IF(Y365&gt;0, J365^2*Z365,0)</f>
        <v>927.81</v>
      </c>
      <c r="AB365" s="824">
        <f t="shared" ref="AB365:AB370" si="201">N365</f>
        <v>62</v>
      </c>
      <c r="AC365" s="827">
        <f t="shared" ref="AC365:AC370" si="202">AB365-1</f>
        <v>61</v>
      </c>
      <c r="AD365" s="827">
        <f t="shared" ref="AD365:AD370" si="203">IF(AB365&gt;0, M365^2*AC365,0)</f>
        <v>880.83999999999992</v>
      </c>
      <c r="AE365" s="824">
        <f t="shared" ref="AE365:AE370" si="204">Q365</f>
        <v>0</v>
      </c>
      <c r="AF365" s="827">
        <f t="shared" ref="AF365:AF370" si="205">AE365-1</f>
        <v>-1</v>
      </c>
      <c r="AG365" s="827">
        <f t="shared" ref="AG365:AG370" si="206">IF(AE365&gt;0, P365^2*AF365,0)</f>
        <v>0</v>
      </c>
      <c r="AH365" s="824">
        <f t="shared" ref="AH365:AH370" si="207">T365</f>
        <v>0</v>
      </c>
      <c r="AI365" s="827">
        <f t="shared" ref="AI365:AI370" si="208">AH365-1</f>
        <v>-1</v>
      </c>
      <c r="AJ365" s="827">
        <f t="shared" ref="AJ365:AJ370" si="209">IF(AH365&gt;0, S365^2*AI365,0)</f>
        <v>0</v>
      </c>
      <c r="AK365" s="824">
        <f t="shared" ref="AK365:AK370" si="210">W365</f>
        <v>0</v>
      </c>
      <c r="AL365" s="827">
        <f t="shared" ref="AL365:AL370" si="211">AK365-1</f>
        <v>-1</v>
      </c>
      <c r="AM365" s="827">
        <f t="shared" ref="AM365:AM370" si="212">IF(AK365&gt;0, V365^2*AL365,0)</f>
        <v>0</v>
      </c>
      <c r="AN365" s="827">
        <f t="shared" ref="AN365:AN370" si="213">IF(AB365&gt;0,IF(AE365=0,Z365+AC365,IF(AH365=0,Z365+AC365+AF365,IF(AK365=0,Z365+AC365+AF365+AI365,Z365+AC365+AF365+AI365+AL365))))</f>
        <v>122</v>
      </c>
      <c r="AO365" s="827">
        <f t="shared" ref="AO365:AO370" si="214">AD365+AA365+AG365+AJ365+AM365</f>
        <v>1808.6499999999999</v>
      </c>
      <c r="AP365" s="827">
        <f t="shared" ref="AP365:AP370" si="215">(I365*Y365+L365*AB365+O365*AE365+R365*AH365+U365*AK365)/AR365</f>
        <v>21.450000000000003</v>
      </c>
      <c r="AQ365" s="827">
        <f t="shared" ref="AQ365:AQ370" si="216">SQRT(AO365/AN365)</f>
        <v>3.8503246616356912</v>
      </c>
      <c r="AR365" s="827">
        <f t="shared" ref="AR365:AR370" si="217">K365+N365+Q365+T365+W365</f>
        <v>124</v>
      </c>
    </row>
    <row r="366" spans="1:44" ht="15.75">
      <c r="A366" s="826" t="str">
        <f>'Endpoint outcomes'!A366</f>
        <v>Blumenthal 2007</v>
      </c>
      <c r="B366" s="826" t="str">
        <f>CONCATENATE('Endpoint outcomes'!S366,'Endpoint outcomes'!T366)</f>
        <v>HAMD17</v>
      </c>
      <c r="C366" s="828">
        <f t="shared" si="192"/>
        <v>16.504950495049506</v>
      </c>
      <c r="D366" s="828">
        <f t="shared" si="193"/>
        <v>4.2852813634155185</v>
      </c>
      <c r="E366" s="828">
        <f t="shared" si="194"/>
        <v>202</v>
      </c>
      <c r="F366" s="50">
        <f t="shared" si="195"/>
        <v>4.0143646148898093E-2</v>
      </c>
      <c r="G366" s="50">
        <f t="shared" si="196"/>
        <v>0.95985635385110191</v>
      </c>
      <c r="H366" s="269">
        <f t="shared" si="197"/>
        <v>1</v>
      </c>
      <c r="I366" s="829">
        <f>IF(ISNUMBER('Endpoint outcomes'!U366)=TRUE,'Endpoint outcomes'!U366,(IF(ISNUMBER('Endpoint outcomes'!W366)=TRUE,'Endpoint outcomes'!W366,0)))</f>
        <v>16</v>
      </c>
      <c r="J366" s="829">
        <f>IF(ISNUMBER('Endpoint outcomes'!U366)=TRUE,'Endpoint outcomes'!V366,IF(ISNUMBER('Endpoint outcomes'!W366)=TRUE,'Endpoint outcomes'!X366,0))</f>
        <v>4</v>
      </c>
      <c r="K366" s="829">
        <f>IF(ISNUMBER('Endpoint outcomes'!U366)=TRUE,'Endpoint outcomes'!AI366,IF(ISNUMBER('Endpoint outcomes'!W366)=TRUE,'Endpoint outcomes'!AK366,0))</f>
        <v>51</v>
      </c>
      <c r="L366" s="829">
        <f>IF(ISNUMBER('Endpoint outcomes'!AZ366)=TRUE,'Endpoint outcomes'!AZ366,(IF(ISNUMBER('Endpoint outcomes'!BB366)=TRUE,'Endpoint outcomes'!BB366,0)))</f>
        <v>17</v>
      </c>
      <c r="M366" s="829">
        <f>IF(ISNUMBER('Endpoint outcomes'!AZ366)=TRUE,'Endpoint outcomes'!BA366,IF(ISNUMBER('Endpoint outcomes'!BB366)=TRUE,'Endpoint outcomes'!BC366,0))</f>
        <v>5</v>
      </c>
      <c r="N366" s="829">
        <f>IF(ISNUMBER('Endpoint outcomes'!AZ366)=TRUE,'Endpoint outcomes'!BN366,IF(ISNUMBER('Endpoint outcomes'!BB366)=TRUE,'Endpoint outcomes'!BP366,0))</f>
        <v>53</v>
      </c>
      <c r="O366" s="829">
        <f>IF(ISNUMBER('Endpoint outcomes'!CE366)=TRUE,'Endpoint outcomes'!CE366,(IF(ISNUMBER('Endpoint outcomes'!CG366)=TRUE,'Endpoint outcomes'!CG366,0)))</f>
        <v>16</v>
      </c>
      <c r="P366" s="829">
        <f>IF(ISNUMBER('Endpoint outcomes'!CE366)=TRUE,'Endpoint outcomes'!CF366,IF(ISNUMBER('Endpoint outcomes'!CG366)=TRUE,'Endpoint outcomes'!CH366,0))</f>
        <v>4</v>
      </c>
      <c r="Q366" s="829">
        <f>IF(ISNUMBER('Endpoint outcomes'!CE366)=TRUE,'Endpoint outcomes'!CS366,IF(ISNUMBER('Endpoint outcomes'!CG366)=TRUE,'Endpoint outcomes'!CU366,0))</f>
        <v>49</v>
      </c>
      <c r="R366" s="825">
        <f>IF(ISNUMBER('Endpoint outcomes'!DJ366)=TRUE,'Endpoint outcomes'!DJ366,(IF(ISNUMBER('Endpoint outcomes'!DL366)=TRUE,'Endpoint outcomes'!DL366,0)))</f>
        <v>17</v>
      </c>
      <c r="S366" s="825">
        <f>IF(ISNUMBER('Endpoint outcomes'!DJ366)=TRUE,'Endpoint outcomes'!DK366,IF(ISNUMBER('Endpoint outcomes'!DL366)=TRUE,'Endpoint outcomes'!DM366,0))</f>
        <v>4</v>
      </c>
      <c r="T366" s="825">
        <f>IF(ISNUMBER('Endpoint outcomes'!DJ366)=TRUE,'Endpoint outcomes'!DX366,IF(ISNUMBER('Endpoint outcomes'!DL366)=TRUE,'Endpoint outcomes'!DZ366,0))</f>
        <v>49</v>
      </c>
      <c r="U366" s="825">
        <f>IF(ISNUMBER('Endpoint outcomes'!EO366)=TRUE,'Endpoint outcomes'!EO366,(IF(ISNUMBER('Endpoint outcomes'!EQ366)=TRUE,'Endpoint outcomes'!EQ366,0)))</f>
        <v>0</v>
      </c>
      <c r="V366" s="825">
        <f>IF(ISNUMBER('Endpoint outcomes'!EO366)=TRUE,'Endpoint outcomes'!EP366,IF(ISNUMBER('Endpoint outcomes'!EQ366)=TRUE,'Endpoint outcomes'!ER366,0))</f>
        <v>0</v>
      </c>
      <c r="W366" s="825">
        <f>IF(ISNUMBER('Endpoint outcomes'!EO366)=TRUE,'Endpoint outcomes'!FC366,IF(ISNUMBER('Endpoint outcomes'!EQ366)=TRUE,'Endpoint outcomes'!FE366,0))</f>
        <v>0</v>
      </c>
      <c r="X366" s="37"/>
      <c r="Y366" s="824">
        <f t="shared" si="198"/>
        <v>51</v>
      </c>
      <c r="Z366" s="827">
        <f t="shared" si="199"/>
        <v>50</v>
      </c>
      <c r="AA366" s="827">
        <f t="shared" si="200"/>
        <v>800</v>
      </c>
      <c r="AB366" s="824">
        <f t="shared" si="201"/>
        <v>53</v>
      </c>
      <c r="AC366" s="827">
        <f t="shared" si="202"/>
        <v>52</v>
      </c>
      <c r="AD366" s="827">
        <f t="shared" si="203"/>
        <v>1300</v>
      </c>
      <c r="AE366" s="824">
        <f t="shared" si="204"/>
        <v>49</v>
      </c>
      <c r="AF366" s="827">
        <f t="shared" si="205"/>
        <v>48</v>
      </c>
      <c r="AG366" s="827">
        <f t="shared" si="206"/>
        <v>768</v>
      </c>
      <c r="AH366" s="824">
        <f t="shared" si="207"/>
        <v>49</v>
      </c>
      <c r="AI366" s="827">
        <f t="shared" si="208"/>
        <v>48</v>
      </c>
      <c r="AJ366" s="827">
        <f t="shared" si="209"/>
        <v>768</v>
      </c>
      <c r="AK366" s="824">
        <f t="shared" si="210"/>
        <v>0</v>
      </c>
      <c r="AL366" s="827">
        <f t="shared" si="211"/>
        <v>-1</v>
      </c>
      <c r="AM366" s="827">
        <f t="shared" si="212"/>
        <v>0</v>
      </c>
      <c r="AN366" s="827">
        <f t="shared" si="213"/>
        <v>198</v>
      </c>
      <c r="AO366" s="827">
        <f t="shared" si="214"/>
        <v>3636</v>
      </c>
      <c r="AP366" s="827">
        <f t="shared" si="215"/>
        <v>16.504950495049506</v>
      </c>
      <c r="AQ366" s="827">
        <f t="shared" si="216"/>
        <v>4.2852813634155185</v>
      </c>
      <c r="AR366" s="827">
        <f t="shared" si="217"/>
        <v>202</v>
      </c>
    </row>
    <row r="367" spans="1:44" ht="15.75">
      <c r="A367" s="826" t="str">
        <f>'Endpoint outcomes'!A367</f>
        <v>Ekkers 2011</v>
      </c>
      <c r="B367" s="826" t="str">
        <f>CONCATENATE('Endpoint outcomes'!S367,'Endpoint outcomes'!T367)</f>
        <v>QIDS16</v>
      </c>
      <c r="C367" s="828">
        <f t="shared" si="192"/>
        <v>12.416236559139785</v>
      </c>
      <c r="D367" s="828">
        <f t="shared" si="193"/>
        <v>4.3995113365009075</v>
      </c>
      <c r="E367" s="828">
        <f t="shared" si="194"/>
        <v>93</v>
      </c>
      <c r="F367" s="50">
        <f t="shared" si="195"/>
        <v>0.14873362886096908</v>
      </c>
      <c r="G367" s="50">
        <f t="shared" si="196"/>
        <v>0.85126637113903092</v>
      </c>
      <c r="H367" s="269">
        <f t="shared" si="197"/>
        <v>1</v>
      </c>
      <c r="I367" s="829">
        <f>IF(ISNUMBER('Endpoint outcomes'!U367)=TRUE,'Endpoint outcomes'!U367,(IF(ISNUMBER('Endpoint outcomes'!W367)=TRUE,'Endpoint outcomes'!W367,0)))</f>
        <v>12.67</v>
      </c>
      <c r="J367" s="829">
        <f>IF(ISNUMBER('Endpoint outcomes'!U367)=TRUE,'Endpoint outcomes'!V367,IF(ISNUMBER('Endpoint outcomes'!W367)=TRUE,'Endpoint outcomes'!X367,0))</f>
        <v>3.84</v>
      </c>
      <c r="K367" s="829">
        <f>IF(ISNUMBER('Endpoint outcomes'!U367)=TRUE,'Endpoint outcomes'!AI367,IF(ISNUMBER('Endpoint outcomes'!W367)=TRUE,'Endpoint outcomes'!AK367,0))</f>
        <v>53</v>
      </c>
      <c r="L367" s="829">
        <f>IF(ISNUMBER('Endpoint outcomes'!AZ367)=TRUE,'Endpoint outcomes'!AZ367,(IF(ISNUMBER('Endpoint outcomes'!BB367)=TRUE,'Endpoint outcomes'!BB367,0)))</f>
        <v>12.08</v>
      </c>
      <c r="M367" s="829">
        <f>IF(ISNUMBER('Endpoint outcomes'!AZ367)=TRUE,'Endpoint outcomes'!BA367,IF(ISNUMBER('Endpoint outcomes'!BB367)=TRUE,'Endpoint outcomes'!BC367,0))</f>
        <v>5.05</v>
      </c>
      <c r="N367" s="829">
        <f>IF(ISNUMBER('Endpoint outcomes'!AZ367)=TRUE,'Endpoint outcomes'!BN367,IF(ISNUMBER('Endpoint outcomes'!BB367)=TRUE,'Endpoint outcomes'!BP367,0))</f>
        <v>40</v>
      </c>
      <c r="O367" s="829">
        <f>IF(ISNUMBER('Endpoint outcomes'!CE367)=TRUE,'Endpoint outcomes'!CE367,(IF(ISNUMBER('Endpoint outcomes'!CG367)=TRUE,'Endpoint outcomes'!CG367,0)))</f>
        <v>0</v>
      </c>
      <c r="P367" s="829">
        <f>IF(ISNUMBER('Endpoint outcomes'!CE367)=TRUE,'Endpoint outcomes'!CF367,IF(ISNUMBER('Endpoint outcomes'!CG367)=TRUE,'Endpoint outcomes'!CH367,0))</f>
        <v>0</v>
      </c>
      <c r="Q367" s="829">
        <f>IF(ISNUMBER('Endpoint outcomes'!CE367)=TRUE,'Endpoint outcomes'!CS367,IF(ISNUMBER('Endpoint outcomes'!CG367)=TRUE,'Endpoint outcomes'!CU367,0))</f>
        <v>0</v>
      </c>
      <c r="R367" s="825">
        <f>IF(ISNUMBER('Endpoint outcomes'!DJ367)=TRUE,'Endpoint outcomes'!DJ367,(IF(ISNUMBER('Endpoint outcomes'!DL367)=TRUE,'Endpoint outcomes'!DL367,0)))</f>
        <v>0</v>
      </c>
      <c r="S367" s="825">
        <f>IF(ISNUMBER('Endpoint outcomes'!DJ367)=TRUE,'Endpoint outcomes'!DK367,IF(ISNUMBER('Endpoint outcomes'!DL367)=TRUE,'Endpoint outcomes'!DM367,0))</f>
        <v>0</v>
      </c>
      <c r="T367" s="825">
        <f>IF(ISNUMBER('Endpoint outcomes'!DJ367)=TRUE,'Endpoint outcomes'!DX367,IF(ISNUMBER('Endpoint outcomes'!DL367)=TRUE,'Endpoint outcomes'!DZ367,0))</f>
        <v>0</v>
      </c>
      <c r="U367" s="825">
        <f>IF(ISNUMBER('Endpoint outcomes'!EO367)=TRUE,'Endpoint outcomes'!EO367,(IF(ISNUMBER('Endpoint outcomes'!EQ367)=TRUE,'Endpoint outcomes'!EQ367,0)))</f>
        <v>0</v>
      </c>
      <c r="V367" s="825">
        <f>IF(ISNUMBER('Endpoint outcomes'!EO367)=TRUE,'Endpoint outcomes'!EP367,IF(ISNUMBER('Endpoint outcomes'!EQ367)=TRUE,'Endpoint outcomes'!ER367,0))</f>
        <v>0</v>
      </c>
      <c r="W367" s="825">
        <f>IF(ISNUMBER('Endpoint outcomes'!EO367)=TRUE,'Endpoint outcomes'!FC367,IF(ISNUMBER('Endpoint outcomes'!EQ367)=TRUE,'Endpoint outcomes'!FE367,0))</f>
        <v>0</v>
      </c>
      <c r="X367" s="37"/>
      <c r="Y367" s="824">
        <f t="shared" si="198"/>
        <v>53</v>
      </c>
      <c r="Z367" s="827">
        <f t="shared" si="199"/>
        <v>52</v>
      </c>
      <c r="AA367" s="827">
        <f t="shared" si="200"/>
        <v>766.77120000000002</v>
      </c>
      <c r="AB367" s="824">
        <f t="shared" si="201"/>
        <v>40</v>
      </c>
      <c r="AC367" s="827">
        <f t="shared" si="202"/>
        <v>39</v>
      </c>
      <c r="AD367" s="827">
        <f t="shared" si="203"/>
        <v>994.59749999999985</v>
      </c>
      <c r="AE367" s="824">
        <f t="shared" si="204"/>
        <v>0</v>
      </c>
      <c r="AF367" s="827">
        <f t="shared" si="205"/>
        <v>-1</v>
      </c>
      <c r="AG367" s="827">
        <f t="shared" si="206"/>
        <v>0</v>
      </c>
      <c r="AH367" s="824">
        <f t="shared" si="207"/>
        <v>0</v>
      </c>
      <c r="AI367" s="827">
        <f t="shared" si="208"/>
        <v>-1</v>
      </c>
      <c r="AJ367" s="827">
        <f t="shared" si="209"/>
        <v>0</v>
      </c>
      <c r="AK367" s="824">
        <f t="shared" si="210"/>
        <v>0</v>
      </c>
      <c r="AL367" s="827">
        <f t="shared" si="211"/>
        <v>-1</v>
      </c>
      <c r="AM367" s="827">
        <f t="shared" si="212"/>
        <v>0</v>
      </c>
      <c r="AN367" s="827">
        <f t="shared" si="213"/>
        <v>91</v>
      </c>
      <c r="AO367" s="827">
        <f t="shared" si="214"/>
        <v>1761.3687</v>
      </c>
      <c r="AP367" s="827">
        <f t="shared" si="215"/>
        <v>12.416236559139785</v>
      </c>
      <c r="AQ367" s="827">
        <f t="shared" si="216"/>
        <v>4.3995113365009075</v>
      </c>
      <c r="AR367" s="827">
        <f t="shared" si="217"/>
        <v>93</v>
      </c>
    </row>
    <row r="368" spans="1:44" ht="15.75">
      <c r="A368" s="826" t="str">
        <f>'Endpoint outcomes'!A368</f>
        <v>Hamamci 2006</v>
      </c>
      <c r="B368" s="826" t="str">
        <f>CONCATENATE('Endpoint outcomes'!S368,'Endpoint outcomes'!T368)</f>
        <v>BDI-I21</v>
      </c>
      <c r="C368" s="828">
        <f t="shared" si="192"/>
        <v>28.550952380952378</v>
      </c>
      <c r="D368" s="828">
        <f t="shared" si="193"/>
        <v>7.962879669540345</v>
      </c>
      <c r="E368" s="828">
        <f t="shared" si="194"/>
        <v>21</v>
      </c>
      <c r="F368" s="50">
        <f t="shared" si="195"/>
        <v>0.67217906319928555</v>
      </c>
      <c r="G368" s="50">
        <f t="shared" si="196"/>
        <v>0.32782093680071445</v>
      </c>
      <c r="H368" s="269">
        <f t="shared" si="197"/>
        <v>1</v>
      </c>
      <c r="I368" s="829">
        <f>IF(ISNUMBER('Endpoint outcomes'!W368)=TRUE,'Endpoint outcomes'!W368,(IF(ISNUMBER('Endpoint outcomes'!#REF!)=TRUE,'Endpoint outcomes'!#REF!,0)))</f>
        <v>27.1</v>
      </c>
      <c r="J368" s="829">
        <f>IF(ISNUMBER('Endpoint outcomes'!W368)=TRUE,'Endpoint outcomes'!X368,IF(ISNUMBER('Endpoint outcomes'!#REF!)=TRUE,'Endpoint outcomes'!#REF!,0))</f>
        <v>7.32</v>
      </c>
      <c r="K368" s="829">
        <f>IF(ISNUMBER('Endpoint outcomes'!U368)=TRUE,'Endpoint outcomes'!AI368,IF(ISNUMBER('Endpoint outcomes'!W368)=TRUE,'Endpoint outcomes'!AK368,0))</f>
        <v>10</v>
      </c>
      <c r="L368" s="829">
        <f>IF(ISNUMBER('Endpoint outcomes'!AZ368)=TRUE,'Endpoint outcomes'!AZ368,(IF(ISNUMBER('Endpoint outcomes'!BB368)=TRUE,'Endpoint outcomes'!BB368,0)))</f>
        <v>29.87</v>
      </c>
      <c r="M368" s="829">
        <f>IF(ISNUMBER('Endpoint outcomes'!AZ368)=TRUE,'Endpoint outcomes'!BA368,IF(ISNUMBER('Endpoint outcomes'!BB368)=TRUE,'Endpoint outcomes'!BC368,0))</f>
        <v>8.5</v>
      </c>
      <c r="N368" s="829">
        <f>IF(ISNUMBER('Endpoint outcomes'!AZ368)=TRUE,'Endpoint outcomes'!BN368,IF(ISNUMBER('Endpoint outcomes'!BB368)=TRUE,'Endpoint outcomes'!BP368,0))</f>
        <v>11</v>
      </c>
      <c r="O368" s="829">
        <f>IF(ISNUMBER('Endpoint outcomes'!CE368)=TRUE,'Endpoint outcomes'!CE368,(IF(ISNUMBER('Endpoint outcomes'!CG368)=TRUE,'Endpoint outcomes'!CG368,0)))</f>
        <v>0</v>
      </c>
      <c r="P368" s="829">
        <f>IF(ISNUMBER('Endpoint outcomes'!CE368)=TRUE,'Endpoint outcomes'!CF368,IF(ISNUMBER('Endpoint outcomes'!CG368)=TRUE,'Endpoint outcomes'!CH368,0))</f>
        <v>0</v>
      </c>
      <c r="Q368" s="829">
        <f>IF(ISNUMBER('Endpoint outcomes'!CE368)=TRUE,'Endpoint outcomes'!CS368,IF(ISNUMBER('Endpoint outcomes'!CG368)=TRUE,'Endpoint outcomes'!CU368,0))</f>
        <v>0</v>
      </c>
      <c r="R368" s="825">
        <f>IF(ISNUMBER('Endpoint outcomes'!DJ368)=TRUE,'Endpoint outcomes'!DJ368,(IF(ISNUMBER('Endpoint outcomes'!DL368)=TRUE,'Endpoint outcomes'!DL368,0)))</f>
        <v>0</v>
      </c>
      <c r="S368" s="825">
        <f>IF(ISNUMBER('Endpoint outcomes'!DJ368)=TRUE,'Endpoint outcomes'!DK368,IF(ISNUMBER('Endpoint outcomes'!DL368)=TRUE,'Endpoint outcomes'!DM368,0))</f>
        <v>0</v>
      </c>
      <c r="T368" s="825">
        <f>IF(ISNUMBER('Endpoint outcomes'!DJ368)=TRUE,'Endpoint outcomes'!DX368,IF(ISNUMBER('Endpoint outcomes'!DL368)=TRUE,'Endpoint outcomes'!DZ368,0))</f>
        <v>0</v>
      </c>
      <c r="U368" s="825">
        <f>IF(ISNUMBER('Endpoint outcomes'!EO368)=TRUE,'Endpoint outcomes'!EO368,(IF(ISNUMBER('Endpoint outcomes'!EQ368)=TRUE,'Endpoint outcomes'!EQ368,0)))</f>
        <v>0</v>
      </c>
      <c r="V368" s="825">
        <f>IF(ISNUMBER('Endpoint outcomes'!EO368)=TRUE,'Endpoint outcomes'!EP368,IF(ISNUMBER('Endpoint outcomes'!EQ368)=TRUE,'Endpoint outcomes'!ER368,0))</f>
        <v>0</v>
      </c>
      <c r="W368" s="825">
        <f>IF(ISNUMBER('Endpoint outcomes'!EO368)=TRUE,'Endpoint outcomes'!FC368,IF(ISNUMBER('Endpoint outcomes'!EQ368)=TRUE,'Endpoint outcomes'!FE368,0))</f>
        <v>0</v>
      </c>
      <c r="X368" s="37"/>
      <c r="Y368" s="824">
        <f t="shared" si="198"/>
        <v>10</v>
      </c>
      <c r="Z368" s="827">
        <f t="shared" si="199"/>
        <v>9</v>
      </c>
      <c r="AA368" s="827">
        <f t="shared" si="200"/>
        <v>482.24160000000006</v>
      </c>
      <c r="AB368" s="824">
        <f t="shared" si="201"/>
        <v>11</v>
      </c>
      <c r="AC368" s="827">
        <f t="shared" si="202"/>
        <v>10</v>
      </c>
      <c r="AD368" s="827">
        <f t="shared" si="203"/>
        <v>722.5</v>
      </c>
      <c r="AE368" s="824">
        <f t="shared" si="204"/>
        <v>0</v>
      </c>
      <c r="AF368" s="827">
        <f t="shared" si="205"/>
        <v>-1</v>
      </c>
      <c r="AG368" s="827">
        <f t="shared" si="206"/>
        <v>0</v>
      </c>
      <c r="AH368" s="824">
        <f t="shared" si="207"/>
        <v>0</v>
      </c>
      <c r="AI368" s="827">
        <f t="shared" si="208"/>
        <v>-1</v>
      </c>
      <c r="AJ368" s="827">
        <f t="shared" si="209"/>
        <v>0</v>
      </c>
      <c r="AK368" s="824">
        <f t="shared" si="210"/>
        <v>0</v>
      </c>
      <c r="AL368" s="827">
        <f t="shared" si="211"/>
        <v>-1</v>
      </c>
      <c r="AM368" s="827">
        <f t="shared" si="212"/>
        <v>0</v>
      </c>
      <c r="AN368" s="827">
        <f t="shared" si="213"/>
        <v>19</v>
      </c>
      <c r="AO368" s="827">
        <f t="shared" si="214"/>
        <v>1204.7416000000001</v>
      </c>
      <c r="AP368" s="827">
        <f t="shared" si="215"/>
        <v>28.550952380952378</v>
      </c>
      <c r="AQ368" s="827">
        <f t="shared" si="216"/>
        <v>7.962879669540345</v>
      </c>
      <c r="AR368" s="827">
        <f t="shared" si="217"/>
        <v>21</v>
      </c>
    </row>
    <row r="369" spans="1:44" ht="15.75">
      <c r="A369" s="826" t="str">
        <f>'Endpoint outcomes'!A369</f>
        <v>Chiang 2015</v>
      </c>
      <c r="B369" s="826" t="str">
        <f>CONCATENATE('Endpoint outcomes'!S369,'Endpoint outcomes'!T369)</f>
        <v>HAMD21</v>
      </c>
      <c r="C369" s="828">
        <f t="shared" si="192"/>
        <v>39.031728395061727</v>
      </c>
      <c r="D369" s="828">
        <f t="shared" si="193"/>
        <v>8.3742522054210902</v>
      </c>
      <c r="E369" s="828">
        <f t="shared" si="194"/>
        <v>81</v>
      </c>
      <c r="F369" s="50">
        <f t="shared" si="195"/>
        <v>0.96367263335154152</v>
      </c>
      <c r="G369" s="50">
        <f t="shared" si="196"/>
        <v>3.6327366648458481E-2</v>
      </c>
      <c r="H369" s="269">
        <f t="shared" si="197"/>
        <v>1</v>
      </c>
      <c r="I369" s="829">
        <f>IF(ISNUMBER('Endpoint outcomes'!W369)=TRUE,'Endpoint outcomes'!W369,(IF(ISNUMBER('Endpoint outcomes'!#REF!)=TRUE,'Endpoint outcomes'!#REF!,0)))</f>
        <v>40.369999999999997</v>
      </c>
      <c r="J369" s="829">
        <f>IF(ISNUMBER('Endpoint outcomes'!W369)=TRUE,'Endpoint outcomes'!X369,IF(ISNUMBER('Endpoint outcomes'!#REF!)=TRUE,'Endpoint outcomes'!#REF!,0))</f>
        <v>9.4600000000000009</v>
      </c>
      <c r="K369" s="829">
        <f>IF(ISNUMBER('Endpoint outcomes'!W369)=TRUE,'Endpoint outcomes'!AI369,IF(ISNUMBER('Endpoint outcomes'!#REF!)=TRUE,'Endpoint outcomes'!AK369,0))</f>
        <v>41</v>
      </c>
      <c r="L369" s="829">
        <f>IF(ISNUMBER('Endpoint outcomes'!BB369)=TRUE,'Endpoint outcomes'!BB369,(IF(ISNUMBER('Endpoint outcomes'!#REF!)=TRUE,'Endpoint outcomes'!#REF!,0)))</f>
        <v>37.659999999999997</v>
      </c>
      <c r="M369" s="829">
        <f>IF(ISNUMBER('Endpoint outcomes'!BB369)=TRUE,'Endpoint outcomes'!BC369,IF(ISNUMBER('Endpoint outcomes'!#REF!)=TRUE,'Endpoint outcomes'!#REF!,0))</f>
        <v>7.09</v>
      </c>
      <c r="N369" s="829">
        <f>IF(ISNUMBER('Endpoint outcomes'!BB369)=TRUE,'Endpoint outcomes'!BN369,IF(ISNUMBER('Endpoint outcomes'!#REF!)=TRUE,'Endpoint outcomes'!BP369,0))</f>
        <v>40</v>
      </c>
      <c r="O369" s="829">
        <f>IF(ISNUMBER('Endpoint outcomes'!CE369)=TRUE,'Endpoint outcomes'!CE369,(IF(ISNUMBER('Endpoint outcomes'!CG369)=TRUE,'Endpoint outcomes'!CG369,0)))</f>
        <v>0</v>
      </c>
      <c r="P369" s="829">
        <f>IF(ISNUMBER('Endpoint outcomes'!CE369)=TRUE,'Endpoint outcomes'!CF369,IF(ISNUMBER('Endpoint outcomes'!CG369)=TRUE,'Endpoint outcomes'!CH369,0))</f>
        <v>0</v>
      </c>
      <c r="Q369" s="829">
        <f>IF(ISNUMBER('Endpoint outcomes'!CE369)=TRUE,'Endpoint outcomes'!CS369,IF(ISNUMBER('Endpoint outcomes'!CG369)=TRUE,'Endpoint outcomes'!CU369,0))</f>
        <v>0</v>
      </c>
      <c r="R369" s="825">
        <f>IF(ISNUMBER('Endpoint outcomes'!DJ369)=TRUE,'Endpoint outcomes'!DJ369,(IF(ISNUMBER('Endpoint outcomes'!DL369)=TRUE,'Endpoint outcomes'!DL369,0)))</f>
        <v>0</v>
      </c>
      <c r="S369" s="825">
        <f>IF(ISNUMBER('Endpoint outcomes'!DJ369)=TRUE,'Endpoint outcomes'!DK369,IF(ISNUMBER('Endpoint outcomes'!DL369)=TRUE,'Endpoint outcomes'!DM369,0))</f>
        <v>0</v>
      </c>
      <c r="T369" s="825">
        <f>IF(ISNUMBER('Endpoint outcomes'!DJ369)=TRUE,'Endpoint outcomes'!DX369,IF(ISNUMBER('Endpoint outcomes'!DL369)=TRUE,'Endpoint outcomes'!DZ369,0))</f>
        <v>0</v>
      </c>
      <c r="U369" s="825">
        <f>IF(ISNUMBER('Endpoint outcomes'!EO369)=TRUE,'Endpoint outcomes'!EO369,(IF(ISNUMBER('Endpoint outcomes'!EQ369)=TRUE,'Endpoint outcomes'!EQ369,0)))</f>
        <v>0</v>
      </c>
      <c r="V369" s="825">
        <f>IF(ISNUMBER('Endpoint outcomes'!EO369)=TRUE,'Endpoint outcomes'!EP369,IF(ISNUMBER('Endpoint outcomes'!EQ369)=TRUE,'Endpoint outcomes'!ER369,0))</f>
        <v>0</v>
      </c>
      <c r="W369" s="825">
        <f>IF(ISNUMBER('Endpoint outcomes'!EO369)=TRUE,'Endpoint outcomes'!FC369,IF(ISNUMBER('Endpoint outcomes'!EQ369)=TRUE,'Endpoint outcomes'!FE369,0))</f>
        <v>0</v>
      </c>
      <c r="X369" s="37"/>
      <c r="Y369" s="824">
        <f t="shared" si="198"/>
        <v>41</v>
      </c>
      <c r="Z369" s="827">
        <f t="shared" si="199"/>
        <v>40</v>
      </c>
      <c r="AA369" s="827">
        <f t="shared" si="200"/>
        <v>3579.6640000000007</v>
      </c>
      <c r="AB369" s="824">
        <f t="shared" si="201"/>
        <v>40</v>
      </c>
      <c r="AC369" s="827">
        <f t="shared" si="202"/>
        <v>39</v>
      </c>
      <c r="AD369" s="827">
        <f t="shared" si="203"/>
        <v>1960.4558999999999</v>
      </c>
      <c r="AE369" s="824">
        <f t="shared" si="204"/>
        <v>0</v>
      </c>
      <c r="AF369" s="827">
        <f t="shared" si="205"/>
        <v>-1</v>
      </c>
      <c r="AG369" s="827">
        <f t="shared" si="206"/>
        <v>0</v>
      </c>
      <c r="AH369" s="824">
        <f t="shared" si="207"/>
        <v>0</v>
      </c>
      <c r="AI369" s="827">
        <f t="shared" si="208"/>
        <v>-1</v>
      </c>
      <c r="AJ369" s="827">
        <f t="shared" si="209"/>
        <v>0</v>
      </c>
      <c r="AK369" s="824">
        <f t="shared" si="210"/>
        <v>0</v>
      </c>
      <c r="AL369" s="827">
        <f t="shared" si="211"/>
        <v>-1</v>
      </c>
      <c r="AM369" s="827">
        <f t="shared" si="212"/>
        <v>0</v>
      </c>
      <c r="AN369" s="827">
        <f t="shared" si="213"/>
        <v>79</v>
      </c>
      <c r="AO369" s="827">
        <f t="shared" si="214"/>
        <v>5540.1199000000006</v>
      </c>
      <c r="AP369" s="827">
        <f t="shared" si="215"/>
        <v>39.031728395061727</v>
      </c>
      <c r="AQ369" s="827">
        <f t="shared" si="216"/>
        <v>8.3742522054210902</v>
      </c>
      <c r="AR369" s="827">
        <f t="shared" si="217"/>
        <v>81</v>
      </c>
    </row>
    <row r="370" spans="1:44" ht="15.75">
      <c r="A370" s="826" t="str">
        <f>'Endpoint outcomes'!A370</f>
        <v>Miller 1989b</v>
      </c>
      <c r="B370" s="826" t="str">
        <f>CONCATENATE('Endpoint outcomes'!S370,'Endpoint outcomes'!T370)</f>
        <v>HAMD17</v>
      </c>
      <c r="C370" s="828">
        <f t="shared" si="192"/>
        <v>23.209375000000001</v>
      </c>
      <c r="D370" s="828">
        <f t="shared" si="193"/>
        <v>3.7</v>
      </c>
      <c r="E370" s="828">
        <f t="shared" si="194"/>
        <v>32</v>
      </c>
      <c r="F370" s="50">
        <f t="shared" si="195"/>
        <v>0.41539735591282523</v>
      </c>
      <c r="G370" s="50">
        <f t="shared" si="196"/>
        <v>0.58460264408717477</v>
      </c>
      <c r="H370" s="269">
        <f t="shared" si="197"/>
        <v>1</v>
      </c>
      <c r="I370" s="829">
        <f>IF(ISNUMBER('Endpoint outcomes'!U370)=TRUE,'Endpoint outcomes'!U370,(IF(ISNUMBER('Endpoint outcomes'!W370)=TRUE,'Endpoint outcomes'!W370,0)))</f>
        <v>23.9</v>
      </c>
      <c r="J370" s="829">
        <f>IF(ISNUMBER('Endpoint outcomes'!U370)=TRUE,'Endpoint outcomes'!V370,IF(ISNUMBER('Endpoint outcomes'!W370)=TRUE,'Endpoint outcomes'!X370,0))</f>
        <v>3.7</v>
      </c>
      <c r="K370" s="829">
        <f>IF(ISNUMBER('Endpoint outcomes'!U370)=TRUE,'Endpoint outcomes'!AI370,IF(ISNUMBER('Endpoint outcomes'!W370)=TRUE,'Endpoint outcomes'!AK370,0))</f>
        <v>15</v>
      </c>
      <c r="L370" s="829">
        <f>IF(ISNUMBER('Endpoint outcomes'!AZ370)=TRUE,'Endpoint outcomes'!AZ370,(IF(ISNUMBER('Endpoint outcomes'!BB370)=TRUE,'Endpoint outcomes'!BB370,0)))</f>
        <v>22.6</v>
      </c>
      <c r="M370" s="829">
        <f>IF(ISNUMBER('Endpoint outcomes'!AZ370)=TRUE,'Endpoint outcomes'!BA370,IF(ISNUMBER('Endpoint outcomes'!BB370)=TRUE,'Endpoint outcomes'!BC370,0))</f>
        <v>3.7</v>
      </c>
      <c r="N370" s="829">
        <f>IF(ISNUMBER('Endpoint outcomes'!AZ370)=TRUE,'Endpoint outcomes'!BN370,IF(ISNUMBER('Endpoint outcomes'!BB370)=TRUE,'Endpoint outcomes'!BP370,0))</f>
        <v>17</v>
      </c>
      <c r="O370" s="829">
        <f>IF(ISNUMBER('Endpoint outcomes'!CE370)=TRUE,'Endpoint outcomes'!CE370,(IF(ISNUMBER('Endpoint outcomes'!CG370)=TRUE,'Endpoint outcomes'!CG370,0)))</f>
        <v>0</v>
      </c>
      <c r="P370" s="829">
        <f>IF(ISNUMBER('Endpoint outcomes'!CE370)=TRUE,'Endpoint outcomes'!CF370,IF(ISNUMBER('Endpoint outcomes'!CG370)=TRUE,'Endpoint outcomes'!CH370,0))</f>
        <v>0</v>
      </c>
      <c r="Q370" s="829">
        <f>IF(ISNUMBER('Endpoint outcomes'!CE370)=TRUE,'Endpoint outcomes'!CS370,IF(ISNUMBER('Endpoint outcomes'!CG370)=TRUE,'Endpoint outcomes'!CU370,0))</f>
        <v>0</v>
      </c>
      <c r="R370" s="825">
        <f>IF(ISNUMBER('Endpoint outcomes'!DJ370)=TRUE,'Endpoint outcomes'!DJ370,(IF(ISNUMBER('Endpoint outcomes'!DL370)=TRUE,'Endpoint outcomes'!DL370,0)))</f>
        <v>0</v>
      </c>
      <c r="S370" s="825">
        <f>IF(ISNUMBER('Endpoint outcomes'!DJ370)=TRUE,'Endpoint outcomes'!DK370,IF(ISNUMBER('Endpoint outcomes'!DL370)=TRUE,'Endpoint outcomes'!DM370,0))</f>
        <v>0</v>
      </c>
      <c r="T370" s="825">
        <f>IF(ISNUMBER('Endpoint outcomes'!DJ370)=TRUE,'Endpoint outcomes'!DX370,IF(ISNUMBER('Endpoint outcomes'!DL370)=TRUE,'Endpoint outcomes'!DZ370,0))</f>
        <v>0</v>
      </c>
      <c r="U370" s="825">
        <f>IF(ISNUMBER('Endpoint outcomes'!EO370)=TRUE,'Endpoint outcomes'!EO370,(IF(ISNUMBER('Endpoint outcomes'!EQ370)=TRUE,'Endpoint outcomes'!EQ370,0)))</f>
        <v>0</v>
      </c>
      <c r="V370" s="825">
        <f>IF(ISNUMBER('Endpoint outcomes'!EO370)=TRUE,'Endpoint outcomes'!EP370,IF(ISNUMBER('Endpoint outcomes'!EQ370)=TRUE,'Endpoint outcomes'!ER370,0))</f>
        <v>0</v>
      </c>
      <c r="W370" s="825">
        <f>IF(ISNUMBER('Endpoint outcomes'!EO370)=TRUE,'Endpoint outcomes'!FC370,IF(ISNUMBER('Endpoint outcomes'!EQ370)=TRUE,'Endpoint outcomes'!FE370,0))</f>
        <v>0</v>
      </c>
      <c r="X370" s="37"/>
      <c r="Y370" s="824">
        <f t="shared" si="198"/>
        <v>15</v>
      </c>
      <c r="Z370" s="827">
        <f t="shared" si="199"/>
        <v>14</v>
      </c>
      <c r="AA370" s="827">
        <f t="shared" si="200"/>
        <v>191.66000000000003</v>
      </c>
      <c r="AB370" s="824">
        <f t="shared" si="201"/>
        <v>17</v>
      </c>
      <c r="AC370" s="827">
        <f t="shared" si="202"/>
        <v>16</v>
      </c>
      <c r="AD370" s="827">
        <f t="shared" si="203"/>
        <v>219.04000000000002</v>
      </c>
      <c r="AE370" s="824">
        <f t="shared" si="204"/>
        <v>0</v>
      </c>
      <c r="AF370" s="827">
        <f t="shared" si="205"/>
        <v>-1</v>
      </c>
      <c r="AG370" s="827">
        <f t="shared" si="206"/>
        <v>0</v>
      </c>
      <c r="AH370" s="824">
        <f t="shared" si="207"/>
        <v>0</v>
      </c>
      <c r="AI370" s="827">
        <f t="shared" si="208"/>
        <v>-1</v>
      </c>
      <c r="AJ370" s="827">
        <f t="shared" si="209"/>
        <v>0</v>
      </c>
      <c r="AK370" s="824">
        <f t="shared" si="210"/>
        <v>0</v>
      </c>
      <c r="AL370" s="827">
        <f t="shared" si="211"/>
        <v>-1</v>
      </c>
      <c r="AM370" s="827">
        <f t="shared" si="212"/>
        <v>0</v>
      </c>
      <c r="AN370" s="827">
        <f t="shared" si="213"/>
        <v>30</v>
      </c>
      <c r="AO370" s="827">
        <f t="shared" si="214"/>
        <v>410.70000000000005</v>
      </c>
      <c r="AP370" s="827">
        <f t="shared" si="215"/>
        <v>23.209375000000001</v>
      </c>
      <c r="AQ370" s="827">
        <f t="shared" si="216"/>
        <v>3.7</v>
      </c>
      <c r="AR370" s="827">
        <f t="shared" si="217"/>
        <v>32</v>
      </c>
    </row>
  </sheetData>
  <sortState ref="AZ5:BA333">
    <sortCondition ref="AZ5:AZ333"/>
    <sortCondition ref="BA5:BA333"/>
  </sortState>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workbookViewId="0">
      <selection activeCell="D9" sqref="D9"/>
    </sheetView>
  </sheetViews>
  <sheetFormatPr defaultRowHeight="15"/>
  <sheetData>
    <row r="1" spans="1:32">
      <c r="A1" s="4" t="s">
        <v>53</v>
      </c>
      <c r="B1" s="4"/>
      <c r="C1" s="4"/>
      <c r="D1" s="4"/>
      <c r="E1" s="4"/>
      <c r="F1" s="4"/>
      <c r="G1" s="4"/>
      <c r="H1" s="4"/>
      <c r="I1" s="4"/>
      <c r="J1" s="4"/>
      <c r="K1" s="4"/>
      <c r="L1" s="4"/>
      <c r="M1" s="4"/>
      <c r="N1" s="4"/>
      <c r="O1" s="4"/>
      <c r="P1" s="4"/>
      <c r="Q1" s="4"/>
      <c r="R1" s="4"/>
      <c r="S1" s="4"/>
      <c r="T1" s="4"/>
      <c r="U1" s="4"/>
      <c r="Z1" s="63" t="s">
        <v>738</v>
      </c>
      <c r="AC1" s="85" t="s">
        <v>745</v>
      </c>
      <c r="AD1" s="85"/>
      <c r="AF1" s="86" t="s">
        <v>746</v>
      </c>
    </row>
    <row r="2" spans="1:32">
      <c r="A2" t="s">
        <v>54</v>
      </c>
      <c r="B2" t="s">
        <v>24</v>
      </c>
      <c r="C2" t="s">
        <v>227</v>
      </c>
      <c r="D2" t="s">
        <v>55</v>
      </c>
      <c r="E2" t="s">
        <v>349</v>
      </c>
      <c r="F2" t="s">
        <v>56</v>
      </c>
      <c r="H2" t="s">
        <v>57</v>
      </c>
      <c r="J2">
        <v>1</v>
      </c>
      <c r="K2" t="s">
        <v>32</v>
      </c>
      <c r="L2" t="s">
        <v>34</v>
      </c>
      <c r="M2" t="s">
        <v>58</v>
      </c>
      <c r="N2" t="s">
        <v>59</v>
      </c>
      <c r="O2" t="s">
        <v>60</v>
      </c>
      <c r="P2" t="s">
        <v>225</v>
      </c>
      <c r="Q2" t="s">
        <v>61</v>
      </c>
      <c r="T2" t="s">
        <v>62</v>
      </c>
      <c r="U2" t="s">
        <v>63</v>
      </c>
      <c r="V2" t="s">
        <v>237</v>
      </c>
      <c r="W2" t="s">
        <v>271</v>
      </c>
      <c r="X2" t="s">
        <v>312</v>
      </c>
      <c r="Z2" t="s">
        <v>411</v>
      </c>
      <c r="AA2">
        <v>50</v>
      </c>
      <c r="AC2" t="s">
        <v>747</v>
      </c>
      <c r="AF2" t="s">
        <v>748</v>
      </c>
    </row>
    <row r="3" spans="1:32">
      <c r="A3" t="s">
        <v>64</v>
      </c>
      <c r="B3" t="s">
        <v>133</v>
      </c>
      <c r="C3" t="s">
        <v>228</v>
      </c>
      <c r="D3" t="s">
        <v>65</v>
      </c>
      <c r="E3" t="s">
        <v>66</v>
      </c>
      <c r="F3" t="s">
        <v>67</v>
      </c>
      <c r="G3" t="s">
        <v>128</v>
      </c>
      <c r="H3" t="s">
        <v>68</v>
      </c>
      <c r="I3" t="s">
        <v>69</v>
      </c>
      <c r="J3">
        <v>2</v>
      </c>
      <c r="K3" t="s">
        <v>71</v>
      </c>
      <c r="L3" t="s">
        <v>72</v>
      </c>
      <c r="M3" t="s">
        <v>72</v>
      </c>
      <c r="N3" t="s">
        <v>73</v>
      </c>
      <c r="O3" t="s">
        <v>74</v>
      </c>
      <c r="P3" t="s">
        <v>226</v>
      </c>
      <c r="Q3" t="s">
        <v>75</v>
      </c>
      <c r="S3" t="s">
        <v>76</v>
      </c>
      <c r="T3" t="s">
        <v>77</v>
      </c>
      <c r="U3" t="s">
        <v>78</v>
      </c>
      <c r="V3" t="s">
        <v>602</v>
      </c>
      <c r="W3" t="s">
        <v>272</v>
      </c>
      <c r="X3" t="s">
        <v>313</v>
      </c>
      <c r="Z3" t="s">
        <v>406</v>
      </c>
      <c r="AA3">
        <v>40</v>
      </c>
      <c r="AC3" t="s">
        <v>749</v>
      </c>
    </row>
    <row r="4" spans="1:32">
      <c r="A4" t="s">
        <v>136</v>
      </c>
      <c r="B4" t="s">
        <v>134</v>
      </c>
      <c r="C4" t="s">
        <v>234</v>
      </c>
      <c r="D4" t="s">
        <v>79</v>
      </c>
      <c r="E4" t="s">
        <v>444</v>
      </c>
      <c r="F4" t="s">
        <v>80</v>
      </c>
      <c r="G4" t="s">
        <v>127</v>
      </c>
      <c r="H4" t="s">
        <v>81</v>
      </c>
      <c r="I4" t="s">
        <v>83</v>
      </c>
      <c r="J4">
        <v>3</v>
      </c>
      <c r="K4" t="s">
        <v>84</v>
      </c>
      <c r="L4" t="s">
        <v>85</v>
      </c>
      <c r="M4" t="s">
        <v>85</v>
      </c>
      <c r="N4" t="s">
        <v>86</v>
      </c>
      <c r="O4" t="s">
        <v>87</v>
      </c>
      <c r="Q4" t="s">
        <v>88</v>
      </c>
      <c r="S4" t="s">
        <v>89</v>
      </c>
      <c r="T4" t="s">
        <v>90</v>
      </c>
      <c r="V4" t="s">
        <v>238</v>
      </c>
      <c r="Z4" t="s">
        <v>729</v>
      </c>
      <c r="AA4">
        <v>30</v>
      </c>
      <c r="AC4" t="s">
        <v>750</v>
      </c>
    </row>
    <row r="5" spans="1:32">
      <c r="A5" t="s">
        <v>150</v>
      </c>
      <c r="B5" t="s">
        <v>135</v>
      </c>
      <c r="C5" t="s">
        <v>68</v>
      </c>
      <c r="D5" t="s">
        <v>91</v>
      </c>
      <c r="G5" t="s">
        <v>101</v>
      </c>
      <c r="H5" t="s">
        <v>92</v>
      </c>
      <c r="I5" t="s">
        <v>93</v>
      </c>
      <c r="J5">
        <v>4</v>
      </c>
      <c r="K5" t="s">
        <v>94</v>
      </c>
      <c r="L5" t="s">
        <v>95</v>
      </c>
      <c r="M5" t="s">
        <v>95</v>
      </c>
      <c r="N5" t="s">
        <v>96</v>
      </c>
      <c r="O5" t="s">
        <v>97</v>
      </c>
      <c r="Q5" t="s">
        <v>98</v>
      </c>
      <c r="S5" t="s">
        <v>70</v>
      </c>
      <c r="T5" t="s">
        <v>99</v>
      </c>
      <c r="V5" t="s">
        <v>235</v>
      </c>
      <c r="Z5" t="s">
        <v>440</v>
      </c>
      <c r="AC5" t="s">
        <v>455</v>
      </c>
    </row>
    <row r="6" spans="1:32">
      <c r="A6" t="s">
        <v>609</v>
      </c>
      <c r="B6" t="s">
        <v>136</v>
      </c>
      <c r="C6" t="s">
        <v>92</v>
      </c>
      <c r="D6" t="s">
        <v>100</v>
      </c>
      <c r="G6" t="s">
        <v>233</v>
      </c>
      <c r="H6" t="s">
        <v>102</v>
      </c>
      <c r="I6" t="s">
        <v>103</v>
      </c>
      <c r="J6">
        <v>5</v>
      </c>
      <c r="K6" t="s">
        <v>104</v>
      </c>
      <c r="M6" t="s">
        <v>105</v>
      </c>
      <c r="N6" t="s">
        <v>106</v>
      </c>
      <c r="O6" t="s">
        <v>107</v>
      </c>
      <c r="Q6" t="s">
        <v>108</v>
      </c>
      <c r="V6" t="s">
        <v>366</v>
      </c>
      <c r="Z6" t="s">
        <v>734</v>
      </c>
      <c r="AA6">
        <v>20</v>
      </c>
      <c r="AC6" t="s">
        <v>1094</v>
      </c>
    </row>
    <row r="7" spans="1:32">
      <c r="B7" t="s">
        <v>137</v>
      </c>
      <c r="C7" t="s">
        <v>81</v>
      </c>
      <c r="D7" t="s">
        <v>347</v>
      </c>
      <c r="I7" t="s">
        <v>6</v>
      </c>
      <c r="J7">
        <v>6</v>
      </c>
      <c r="K7" t="s">
        <v>110</v>
      </c>
      <c r="N7" t="s">
        <v>111</v>
      </c>
      <c r="O7" t="s">
        <v>112</v>
      </c>
      <c r="Q7" t="s">
        <v>113</v>
      </c>
      <c r="V7" t="s">
        <v>275</v>
      </c>
      <c r="Z7" t="s">
        <v>723</v>
      </c>
      <c r="AA7">
        <v>21</v>
      </c>
    </row>
    <row r="8" spans="1:32">
      <c r="B8" t="s">
        <v>138</v>
      </c>
      <c r="C8" t="s">
        <v>229</v>
      </c>
      <c r="D8" t="s">
        <v>109</v>
      </c>
      <c r="I8" t="s">
        <v>114</v>
      </c>
      <c r="J8">
        <v>7</v>
      </c>
      <c r="K8" t="s">
        <v>95</v>
      </c>
      <c r="N8" t="s">
        <v>115</v>
      </c>
      <c r="O8" t="s">
        <v>116</v>
      </c>
      <c r="Q8" t="s">
        <v>117</v>
      </c>
      <c r="V8" t="s">
        <v>236</v>
      </c>
      <c r="Z8" t="s">
        <v>728</v>
      </c>
      <c r="AA8">
        <v>22</v>
      </c>
    </row>
    <row r="9" spans="1:32">
      <c r="B9" t="s">
        <v>139</v>
      </c>
      <c r="C9" t="s">
        <v>102</v>
      </c>
      <c r="D9" t="s">
        <v>82</v>
      </c>
      <c r="I9" t="s">
        <v>70</v>
      </c>
      <c r="J9">
        <v>8</v>
      </c>
      <c r="N9" t="s">
        <v>95</v>
      </c>
      <c r="O9" t="s">
        <v>118</v>
      </c>
      <c r="Q9" t="s">
        <v>119</v>
      </c>
      <c r="V9" t="s">
        <v>276</v>
      </c>
      <c r="Z9" t="s">
        <v>725</v>
      </c>
      <c r="AA9">
        <v>23</v>
      </c>
    </row>
    <row r="10" spans="1:32">
      <c r="B10" t="s">
        <v>140</v>
      </c>
      <c r="C10" t="s">
        <v>5</v>
      </c>
      <c r="J10">
        <v>9</v>
      </c>
      <c r="O10" t="s">
        <v>120</v>
      </c>
      <c r="V10" t="s">
        <v>277</v>
      </c>
      <c r="Z10" t="s">
        <v>398</v>
      </c>
      <c r="AA10">
        <v>24</v>
      </c>
    </row>
    <row r="11" spans="1:32">
      <c r="B11" t="s">
        <v>141</v>
      </c>
      <c r="C11" t="s">
        <v>232</v>
      </c>
      <c r="I11" t="s">
        <v>121</v>
      </c>
      <c r="J11">
        <v>10</v>
      </c>
      <c r="O11" t="s">
        <v>122</v>
      </c>
      <c r="Z11" t="s">
        <v>694</v>
      </c>
      <c r="AA11">
        <v>25</v>
      </c>
    </row>
    <row r="12" spans="1:32">
      <c r="B12" t="s">
        <v>142</v>
      </c>
      <c r="I12" t="s">
        <v>102</v>
      </c>
      <c r="J12">
        <v>11</v>
      </c>
      <c r="O12" t="s">
        <v>123</v>
      </c>
      <c r="Z12" t="s">
        <v>416</v>
      </c>
      <c r="AA12">
        <v>26</v>
      </c>
    </row>
    <row r="13" spans="1:32">
      <c r="B13" t="s">
        <v>143</v>
      </c>
      <c r="J13">
        <v>12</v>
      </c>
      <c r="O13" t="s">
        <v>124</v>
      </c>
      <c r="Z13" t="s">
        <v>403</v>
      </c>
      <c r="AA13">
        <v>27</v>
      </c>
    </row>
    <row r="14" spans="1:32">
      <c r="B14" t="s">
        <v>144</v>
      </c>
      <c r="J14">
        <v>13</v>
      </c>
      <c r="O14" t="s">
        <v>125</v>
      </c>
      <c r="Z14" t="s">
        <v>335</v>
      </c>
      <c r="AA14">
        <v>28</v>
      </c>
    </row>
    <row r="15" spans="1:32">
      <c r="B15" t="s">
        <v>145</v>
      </c>
      <c r="J15">
        <v>14</v>
      </c>
      <c r="O15" t="s">
        <v>126</v>
      </c>
      <c r="Z15" t="s">
        <v>360</v>
      </c>
      <c r="AA15">
        <v>29</v>
      </c>
    </row>
    <row r="16" spans="1:32">
      <c r="B16" t="s">
        <v>146</v>
      </c>
      <c r="J16">
        <v>15</v>
      </c>
      <c r="Z16" t="s">
        <v>727</v>
      </c>
      <c r="AA16">
        <v>30</v>
      </c>
    </row>
    <row r="17" spans="2:27">
      <c r="B17" t="s">
        <v>147</v>
      </c>
      <c r="J17">
        <v>16</v>
      </c>
      <c r="Z17" t="s">
        <v>726</v>
      </c>
      <c r="AA17">
        <v>31</v>
      </c>
    </row>
    <row r="18" spans="2:27">
      <c r="B18" t="s">
        <v>148</v>
      </c>
      <c r="J18">
        <v>17</v>
      </c>
      <c r="Z18" t="s">
        <v>441</v>
      </c>
      <c r="AA18">
        <v>32</v>
      </c>
    </row>
    <row r="19" spans="2:27">
      <c r="B19" t="s">
        <v>149</v>
      </c>
      <c r="J19">
        <v>18</v>
      </c>
      <c r="Z19" t="s">
        <v>608</v>
      </c>
      <c r="AA19">
        <v>33</v>
      </c>
    </row>
    <row r="20" spans="2:27">
      <c r="B20" t="s">
        <v>150</v>
      </c>
      <c r="J20">
        <v>19</v>
      </c>
      <c r="Z20" t="s">
        <v>410</v>
      </c>
      <c r="AA20">
        <v>34</v>
      </c>
    </row>
    <row r="21" spans="2:27">
      <c r="B21" t="s">
        <v>151</v>
      </c>
      <c r="J21">
        <v>20</v>
      </c>
      <c r="Z21" t="s">
        <v>414</v>
      </c>
      <c r="AA21">
        <v>35</v>
      </c>
    </row>
    <row r="22" spans="2:27">
      <c r="B22" t="s">
        <v>152</v>
      </c>
      <c r="J22">
        <v>21</v>
      </c>
      <c r="Z22" t="s">
        <v>739</v>
      </c>
      <c r="AA22">
        <v>36</v>
      </c>
    </row>
    <row r="23" spans="2:27" ht="30">
      <c r="B23" t="s">
        <v>153</v>
      </c>
      <c r="J23">
        <v>22</v>
      </c>
      <c r="O23" s="5" t="s">
        <v>279</v>
      </c>
      <c r="Z23" t="s">
        <v>733</v>
      </c>
      <c r="AA23">
        <v>37</v>
      </c>
    </row>
    <row r="24" spans="2:27">
      <c r="B24" t="s">
        <v>154</v>
      </c>
      <c r="J24">
        <v>23</v>
      </c>
      <c r="Z24" s="64" t="s">
        <v>397</v>
      </c>
      <c r="AA24">
        <v>38</v>
      </c>
    </row>
    <row r="25" spans="2:27">
      <c r="B25" t="s">
        <v>155</v>
      </c>
      <c r="J25">
        <v>24</v>
      </c>
      <c r="Z25" t="s">
        <v>722</v>
      </c>
      <c r="AA25">
        <v>39</v>
      </c>
    </row>
    <row r="26" spans="2:27">
      <c r="B26" t="s">
        <v>156</v>
      </c>
      <c r="J26">
        <v>25</v>
      </c>
      <c r="Z26" t="s">
        <v>336</v>
      </c>
      <c r="AA26">
        <v>40</v>
      </c>
    </row>
    <row r="27" spans="2:27">
      <c r="B27" t="s">
        <v>157</v>
      </c>
      <c r="J27">
        <v>26</v>
      </c>
      <c r="Z27" t="s">
        <v>730</v>
      </c>
      <c r="AA27">
        <v>41</v>
      </c>
    </row>
    <row r="28" spans="2:27">
      <c r="B28" t="s">
        <v>158</v>
      </c>
      <c r="J28">
        <v>27</v>
      </c>
      <c r="Z28" t="s">
        <v>740</v>
      </c>
      <c r="AA28">
        <v>42</v>
      </c>
    </row>
    <row r="29" spans="2:27">
      <c r="B29" t="s">
        <v>159</v>
      </c>
      <c r="J29">
        <v>28</v>
      </c>
      <c r="Z29" t="s">
        <v>384</v>
      </c>
      <c r="AA29">
        <v>43</v>
      </c>
    </row>
    <row r="30" spans="2:27">
      <c r="B30" t="s">
        <v>160</v>
      </c>
      <c r="J30">
        <v>29</v>
      </c>
      <c r="Z30" t="s">
        <v>732</v>
      </c>
      <c r="AA30">
        <v>44</v>
      </c>
    </row>
    <row r="31" spans="2:27">
      <c r="B31" t="s">
        <v>161</v>
      </c>
      <c r="J31">
        <v>30</v>
      </c>
      <c r="Z31" t="s">
        <v>433</v>
      </c>
      <c r="AA31">
        <v>45</v>
      </c>
    </row>
    <row r="32" spans="2:27">
      <c r="B32" t="s">
        <v>162</v>
      </c>
      <c r="J32">
        <v>31</v>
      </c>
      <c r="Z32" t="s">
        <v>400</v>
      </c>
      <c r="AA32">
        <v>46</v>
      </c>
    </row>
    <row r="33" spans="2:27">
      <c r="B33" t="s">
        <v>163</v>
      </c>
      <c r="J33">
        <v>32</v>
      </c>
      <c r="Z33" t="s">
        <v>731</v>
      </c>
      <c r="AA33">
        <v>47</v>
      </c>
    </row>
    <row r="34" spans="2:27">
      <c r="B34" t="s">
        <v>164</v>
      </c>
      <c r="J34">
        <v>33</v>
      </c>
      <c r="Z34" t="s">
        <v>615</v>
      </c>
      <c r="AA34">
        <v>48</v>
      </c>
    </row>
    <row r="35" spans="2:27">
      <c r="B35" t="s">
        <v>54</v>
      </c>
      <c r="J35">
        <v>34</v>
      </c>
      <c r="Z35" t="s">
        <v>630</v>
      </c>
      <c r="AA35">
        <v>49</v>
      </c>
    </row>
    <row r="36" spans="2:27">
      <c r="B36" t="s">
        <v>165</v>
      </c>
      <c r="J36">
        <v>35</v>
      </c>
      <c r="Z36" t="s">
        <v>806</v>
      </c>
    </row>
    <row r="37" spans="2:27">
      <c r="B37" t="s">
        <v>166</v>
      </c>
      <c r="J37">
        <v>36</v>
      </c>
      <c r="Z37" t="s">
        <v>724</v>
      </c>
      <c r="AA37">
        <v>51</v>
      </c>
    </row>
    <row r="38" spans="2:27">
      <c r="B38" t="s">
        <v>167</v>
      </c>
      <c r="J38">
        <v>37</v>
      </c>
      <c r="Z38" t="s">
        <v>807</v>
      </c>
    </row>
    <row r="39" spans="2:27">
      <c r="B39" t="s">
        <v>168</v>
      </c>
      <c r="J39">
        <v>38</v>
      </c>
      <c r="Z39" t="s">
        <v>735</v>
      </c>
      <c r="AA39">
        <v>52</v>
      </c>
    </row>
    <row r="40" spans="2:27">
      <c r="B40" t="s">
        <v>169</v>
      </c>
      <c r="J40">
        <v>39</v>
      </c>
      <c r="Z40" t="s">
        <v>741</v>
      </c>
      <c r="AA40">
        <v>53</v>
      </c>
    </row>
    <row r="41" spans="2:27">
      <c r="B41" t="s">
        <v>170</v>
      </c>
      <c r="J41">
        <v>40</v>
      </c>
      <c r="Z41" t="s">
        <v>965</v>
      </c>
      <c r="AA41">
        <v>54</v>
      </c>
    </row>
    <row r="42" spans="2:27">
      <c r="B42" t="s">
        <v>171</v>
      </c>
      <c r="J42">
        <v>41</v>
      </c>
      <c r="Z42" t="s">
        <v>2310</v>
      </c>
      <c r="AA42">
        <v>55</v>
      </c>
    </row>
    <row r="43" spans="2:27">
      <c r="B43" t="s">
        <v>172</v>
      </c>
      <c r="J43">
        <v>42</v>
      </c>
      <c r="AA43">
        <v>56</v>
      </c>
    </row>
    <row r="44" spans="2:27">
      <c r="B44" t="s">
        <v>173</v>
      </c>
      <c r="J44">
        <v>43</v>
      </c>
      <c r="AA44">
        <v>57</v>
      </c>
    </row>
    <row r="45" spans="2:27">
      <c r="B45" t="s">
        <v>174</v>
      </c>
      <c r="J45">
        <v>44</v>
      </c>
      <c r="AA45">
        <v>58</v>
      </c>
    </row>
    <row r="46" spans="2:27">
      <c r="B46" t="s">
        <v>175</v>
      </c>
      <c r="J46">
        <v>45</v>
      </c>
      <c r="AA46">
        <v>59</v>
      </c>
    </row>
    <row r="47" spans="2:27">
      <c r="B47" t="s">
        <v>176</v>
      </c>
      <c r="J47">
        <v>46</v>
      </c>
      <c r="AA47">
        <v>60</v>
      </c>
    </row>
    <row r="48" spans="2:27">
      <c r="B48" t="s">
        <v>177</v>
      </c>
      <c r="J48">
        <v>47</v>
      </c>
      <c r="AA48">
        <v>61</v>
      </c>
    </row>
    <row r="49" spans="2:27">
      <c r="B49" t="s">
        <v>178</v>
      </c>
      <c r="J49">
        <v>48</v>
      </c>
      <c r="AA49">
        <v>62</v>
      </c>
    </row>
    <row r="50" spans="2:27">
      <c r="B50" t="s">
        <v>179</v>
      </c>
      <c r="J50">
        <v>49</v>
      </c>
      <c r="AA50">
        <v>63</v>
      </c>
    </row>
    <row r="51" spans="2:27">
      <c r="B51" t="s">
        <v>180</v>
      </c>
      <c r="J51">
        <v>50</v>
      </c>
      <c r="AA51">
        <v>64</v>
      </c>
    </row>
    <row r="52" spans="2:27">
      <c r="B52" t="s">
        <v>181</v>
      </c>
      <c r="J52">
        <v>51</v>
      </c>
      <c r="AA52">
        <v>65</v>
      </c>
    </row>
    <row r="53" spans="2:27">
      <c r="B53" t="s">
        <v>182</v>
      </c>
      <c r="J53">
        <v>52</v>
      </c>
      <c r="AA53">
        <v>66</v>
      </c>
    </row>
    <row r="54" spans="2:27">
      <c r="B54" t="s">
        <v>183</v>
      </c>
      <c r="J54">
        <v>53</v>
      </c>
      <c r="AA54">
        <v>67</v>
      </c>
    </row>
    <row r="55" spans="2:27">
      <c r="B55" t="s">
        <v>184</v>
      </c>
      <c r="J55">
        <v>54</v>
      </c>
      <c r="AA55">
        <v>68</v>
      </c>
    </row>
    <row r="56" spans="2:27">
      <c r="B56" t="s">
        <v>185</v>
      </c>
      <c r="J56">
        <v>55</v>
      </c>
      <c r="AA56">
        <v>69</v>
      </c>
    </row>
    <row r="57" spans="2:27">
      <c r="B57" t="s">
        <v>458</v>
      </c>
      <c r="J57">
        <v>56</v>
      </c>
      <c r="AA57">
        <v>70</v>
      </c>
    </row>
    <row r="58" spans="2:27">
      <c r="B58" t="s">
        <v>186</v>
      </c>
      <c r="J58">
        <v>57</v>
      </c>
    </row>
    <row r="59" spans="2:27">
      <c r="B59" t="s">
        <v>187</v>
      </c>
      <c r="J59">
        <v>58</v>
      </c>
    </row>
    <row r="60" spans="2:27">
      <c r="B60" t="s">
        <v>188</v>
      </c>
      <c r="J60">
        <v>59</v>
      </c>
    </row>
    <row r="61" spans="2:27">
      <c r="B61" t="s">
        <v>189</v>
      </c>
      <c r="J61">
        <v>60</v>
      </c>
    </row>
    <row r="62" spans="2:27">
      <c r="B62" t="s">
        <v>190</v>
      </c>
      <c r="J62">
        <v>61</v>
      </c>
    </row>
    <row r="63" spans="2:27">
      <c r="B63" t="s">
        <v>191</v>
      </c>
      <c r="J63">
        <v>62</v>
      </c>
    </row>
    <row r="64" spans="2:27">
      <c r="B64" t="s">
        <v>192</v>
      </c>
      <c r="J64">
        <v>63</v>
      </c>
    </row>
    <row r="65" spans="2:10">
      <c r="B65" t="s">
        <v>485</v>
      </c>
    </row>
    <row r="66" spans="2:10">
      <c r="B66" t="s">
        <v>193</v>
      </c>
      <c r="J66">
        <v>64</v>
      </c>
    </row>
    <row r="67" spans="2:10">
      <c r="B67" t="s">
        <v>194</v>
      </c>
      <c r="J67">
        <v>65</v>
      </c>
    </row>
    <row r="68" spans="2:10">
      <c r="B68" t="s">
        <v>195</v>
      </c>
      <c r="J68">
        <v>66</v>
      </c>
    </row>
    <row r="69" spans="2:10">
      <c r="B69" t="s">
        <v>196</v>
      </c>
      <c r="J69">
        <v>67</v>
      </c>
    </row>
    <row r="70" spans="2:10">
      <c r="B70" t="s">
        <v>197</v>
      </c>
      <c r="J70">
        <v>68</v>
      </c>
    </row>
    <row r="71" spans="2:10">
      <c r="B71" t="s">
        <v>198</v>
      </c>
      <c r="J71">
        <v>69</v>
      </c>
    </row>
    <row r="72" spans="2:10">
      <c r="B72" t="s">
        <v>199</v>
      </c>
      <c r="J72">
        <v>70</v>
      </c>
    </row>
    <row r="73" spans="2:10">
      <c r="B73" t="s">
        <v>200</v>
      </c>
    </row>
    <row r="74" spans="2:10">
      <c r="B74" t="s">
        <v>201</v>
      </c>
    </row>
    <row r="75" spans="2:10">
      <c r="B75" t="s">
        <v>202</v>
      </c>
    </row>
    <row r="76" spans="2:10">
      <c r="B76" t="s">
        <v>203</v>
      </c>
    </row>
    <row r="77" spans="2:10">
      <c r="B77" t="s">
        <v>204</v>
      </c>
    </row>
    <row r="78" spans="2:10">
      <c r="B78" t="s">
        <v>205</v>
      </c>
    </row>
    <row r="79" spans="2:10">
      <c r="B79" t="s">
        <v>206</v>
      </c>
    </row>
    <row r="80" spans="2:10">
      <c r="B80" t="s">
        <v>207</v>
      </c>
    </row>
    <row r="81" spans="2:2">
      <c r="B81" t="s">
        <v>208</v>
      </c>
    </row>
    <row r="82" spans="2:2">
      <c r="B82" t="s">
        <v>209</v>
      </c>
    </row>
    <row r="83" spans="2:2">
      <c r="B83" t="s">
        <v>210</v>
      </c>
    </row>
    <row r="84" spans="2:2">
      <c r="B84" t="s">
        <v>211</v>
      </c>
    </row>
    <row r="85" spans="2:2">
      <c r="B85" t="s">
        <v>212</v>
      </c>
    </row>
    <row r="86" spans="2:2">
      <c r="B86" t="s">
        <v>213</v>
      </c>
    </row>
    <row r="87" spans="2:2">
      <c r="B87" t="s">
        <v>214</v>
      </c>
    </row>
    <row r="88" spans="2:2">
      <c r="B88" t="s">
        <v>215</v>
      </c>
    </row>
    <row r="89" spans="2:2">
      <c r="B89" t="s">
        <v>216</v>
      </c>
    </row>
    <row r="90" spans="2:2">
      <c r="B90" t="s">
        <v>217</v>
      </c>
    </row>
    <row r="91" spans="2:2">
      <c r="B91" t="s">
        <v>215</v>
      </c>
    </row>
    <row r="92" spans="2:2">
      <c r="B92" t="s">
        <v>218</v>
      </c>
    </row>
    <row r="93" spans="2:2">
      <c r="B93" t="s">
        <v>219</v>
      </c>
    </row>
    <row r="94" spans="2:2">
      <c r="B94" t="s">
        <v>220</v>
      </c>
    </row>
    <row r="95" spans="2:2">
      <c r="B95" t="s">
        <v>221</v>
      </c>
    </row>
    <row r="96" spans="2:2">
      <c r="B96" t="s">
        <v>222</v>
      </c>
    </row>
    <row r="97" spans="2:2">
      <c r="B97" t="s">
        <v>223</v>
      </c>
    </row>
    <row r="98" spans="2:2">
      <c r="B98" t="s">
        <v>413</v>
      </c>
    </row>
    <row r="99" spans="2:2">
      <c r="B99" t="s">
        <v>412</v>
      </c>
    </row>
    <row r="100" spans="2:2">
      <c r="B100" t="s">
        <v>415</v>
      </c>
    </row>
    <row r="101" spans="2:2">
      <c r="B101" t="s">
        <v>334</v>
      </c>
    </row>
    <row r="102" spans="2:2">
      <c r="B102" t="s">
        <v>459</v>
      </c>
    </row>
    <row r="103" spans="2:2">
      <c r="B103" t="s">
        <v>568</v>
      </c>
    </row>
    <row r="104" spans="2:2">
      <c r="B104" t="s">
        <v>594</v>
      </c>
    </row>
    <row r="105" spans="2:2">
      <c r="B105" t="s">
        <v>595</v>
      </c>
    </row>
    <row r="106" spans="2:2">
      <c r="B106" t="s">
        <v>224</v>
      </c>
    </row>
    <row r="107" spans="2:2">
      <c r="B10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Included studies</vt:lpstr>
      <vt:lpstr>Excluded studies</vt:lpstr>
      <vt:lpstr>Interventions </vt:lpstr>
      <vt:lpstr>Study Characteristics</vt:lpstr>
      <vt:lpstr>Endpoint outcomes</vt:lpstr>
      <vt:lpstr>Interventions and classes</vt:lpstr>
      <vt:lpstr>Baseline</vt:lpstr>
      <vt:lpstr>Severity</vt:lpstr>
      <vt:lpstr>Values</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cp:lastPrinted>2016-05-18T14:36:10Z</cp:lastPrinted>
  <dcterms:created xsi:type="dcterms:W3CDTF">2015-11-03T09:22:39Z</dcterms:created>
  <dcterms:modified xsi:type="dcterms:W3CDTF">2017-12-07T18:26:39Z</dcterms:modified>
</cp:coreProperties>
</file>